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7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8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9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10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11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12.xml" ContentType="application/vnd.openxmlformats-officedocument.drawingml.chartshap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3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4.xml" ContentType="application/vnd.openxmlformats-officedocument.drawingml.chartshapes+xml"/>
  <Override PartName="/xl/drawings/drawing1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6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7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8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\\net1.cec.eu.int\ESTAT\A\5\TSS CENTER\WEB INTELLIGENCE\ONLINE JOB ADVERTISEMENTS\08 Experimental Statistics\0_LabourMarketConcentrationIndex\StatisticalWorkingPaper\"/>
    </mc:Choice>
  </mc:AlternateContent>
  <bookViews>
    <workbookView xWindow="0" yWindow="0" windowWidth="16380" windowHeight="7050" tabRatio="1000" activeTab="7"/>
  </bookViews>
  <sheets>
    <sheet name="0_Data" sheetId="28" r:id="rId1"/>
    <sheet name="0_Pivot &amp; Table 1 &amp; Table 2" sheetId="29" r:id="rId2"/>
    <sheet name="Map 1" sheetId="1" r:id="rId3"/>
    <sheet name="Figure 1" sheetId="34" r:id="rId4"/>
    <sheet name="Figure 3" sheetId="15" r:id="rId5"/>
    <sheet name="Figures 2&amp;4" sheetId="6" r:id="rId6"/>
    <sheet name="Sheet1" sheetId="35" r:id="rId7"/>
    <sheet name="Figures 2&amp;4 (2)" sheetId="37" r:id="rId8"/>
    <sheet name="HHIdata_corr" sheetId="16" state="hidden" r:id="rId9"/>
    <sheet name="4.Corr_Size(pop)" sheetId="32" state="hidden" r:id="rId10"/>
    <sheet name="5.Indic_LM" sheetId="18" state="hidden" r:id="rId11"/>
    <sheet name="6.Indic_Percep" sheetId="17" state="hidden" r:id="rId12"/>
  </sheets>
  <definedNames>
    <definedName name="_xlnm._FilterDatabase" localSheetId="0" hidden="1">'0_Data'!$A$1:$K$4693</definedName>
    <definedName name="_xlnm._FilterDatabase" localSheetId="9" hidden="1">'4.Corr_Size(pop)'!$C$4:$H$596</definedName>
    <definedName name="_xlnm._FilterDatabase" localSheetId="4" hidden="1">'Figure 3'!$A$1:$D$1</definedName>
  </definedNames>
  <calcPr calcId="162913"/>
  <pivotCaches>
    <pivotCache cacheId="0" r:id="rId13"/>
  </pivotCaches>
</workbook>
</file>

<file path=xl/calcChain.xml><?xml version="1.0" encoding="utf-8"?>
<calcChain xmlns="http://schemas.openxmlformats.org/spreadsheetml/2006/main">
  <c r="F146" i="37" l="1"/>
  <c r="E145" i="37"/>
  <c r="K142" i="37"/>
  <c r="J142" i="37"/>
  <c r="I142" i="37"/>
  <c r="H142" i="37"/>
  <c r="G142" i="37"/>
  <c r="F142" i="37"/>
  <c r="E142" i="37"/>
  <c r="K141" i="37"/>
  <c r="J141" i="37"/>
  <c r="I141" i="37"/>
  <c r="H141" i="37"/>
  <c r="G141" i="37"/>
  <c r="F141" i="37"/>
  <c r="E141" i="37"/>
  <c r="K140" i="37"/>
  <c r="J140" i="37"/>
  <c r="I140" i="37"/>
  <c r="H140" i="37"/>
  <c r="G140" i="37"/>
  <c r="F140" i="37"/>
  <c r="E140" i="37"/>
  <c r="K139" i="37"/>
  <c r="J139" i="37"/>
  <c r="I139" i="37"/>
  <c r="H139" i="37"/>
  <c r="G139" i="37"/>
  <c r="F139" i="37"/>
  <c r="E139" i="37"/>
  <c r="K138" i="37"/>
  <c r="J138" i="37"/>
  <c r="I138" i="37"/>
  <c r="H138" i="37"/>
  <c r="G138" i="37"/>
  <c r="F138" i="37"/>
  <c r="E138" i="37"/>
  <c r="K137" i="37"/>
  <c r="J137" i="37"/>
  <c r="I137" i="37"/>
  <c r="H137" i="37"/>
  <c r="G137" i="37"/>
  <c r="F137" i="37"/>
  <c r="E137" i="37"/>
  <c r="K136" i="37"/>
  <c r="J136" i="37"/>
  <c r="I136" i="37"/>
  <c r="H136" i="37"/>
  <c r="G136" i="37"/>
  <c r="F136" i="37"/>
  <c r="E136" i="37"/>
  <c r="K135" i="37"/>
  <c r="J135" i="37"/>
  <c r="I135" i="37"/>
  <c r="H135" i="37"/>
  <c r="G135" i="37"/>
  <c r="F135" i="37"/>
  <c r="E135" i="37"/>
  <c r="K134" i="37"/>
  <c r="J134" i="37"/>
  <c r="I134" i="37"/>
  <c r="H134" i="37"/>
  <c r="G134" i="37"/>
  <c r="F134" i="37"/>
  <c r="E134" i="37"/>
  <c r="K133" i="37"/>
  <c r="J133" i="37"/>
  <c r="I133" i="37"/>
  <c r="H133" i="37"/>
  <c r="G133" i="37"/>
  <c r="F133" i="37"/>
  <c r="E133" i="37"/>
  <c r="K132" i="37"/>
  <c r="J132" i="37"/>
  <c r="I132" i="37"/>
  <c r="H132" i="37"/>
  <c r="G132" i="37"/>
  <c r="F132" i="37"/>
  <c r="E132" i="37"/>
  <c r="K131" i="37"/>
  <c r="J131" i="37"/>
  <c r="I131" i="37"/>
  <c r="H131" i="37"/>
  <c r="G131" i="37"/>
  <c r="F131" i="37"/>
  <c r="E131" i="37"/>
  <c r="K130" i="37"/>
  <c r="J130" i="37"/>
  <c r="I130" i="37"/>
  <c r="H130" i="37"/>
  <c r="G130" i="37"/>
  <c r="F130" i="37"/>
  <c r="E130" i="37"/>
  <c r="K129" i="37"/>
  <c r="J129" i="37"/>
  <c r="I129" i="37"/>
  <c r="H129" i="37"/>
  <c r="G129" i="37"/>
  <c r="F129" i="37"/>
  <c r="E129" i="37"/>
  <c r="K128" i="37"/>
  <c r="J128" i="37"/>
  <c r="I128" i="37"/>
  <c r="H128" i="37"/>
  <c r="G128" i="37"/>
  <c r="F128" i="37"/>
  <c r="E128" i="37"/>
  <c r="K127" i="37"/>
  <c r="J127" i="37"/>
  <c r="I127" i="37"/>
  <c r="H127" i="37"/>
  <c r="G127" i="37"/>
  <c r="F127" i="37"/>
  <c r="E127" i="37"/>
  <c r="K126" i="37"/>
  <c r="J126" i="37"/>
  <c r="I126" i="37"/>
  <c r="H126" i="37"/>
  <c r="G126" i="37"/>
  <c r="F126" i="37"/>
  <c r="E126" i="37"/>
  <c r="K125" i="37"/>
  <c r="J125" i="37"/>
  <c r="I125" i="37"/>
  <c r="H125" i="37"/>
  <c r="G125" i="37"/>
  <c r="F125" i="37"/>
  <c r="E125" i="37"/>
  <c r="K124" i="37"/>
  <c r="J124" i="37"/>
  <c r="I124" i="37"/>
  <c r="H124" i="37"/>
  <c r="G124" i="37"/>
  <c r="F124" i="37"/>
  <c r="E124" i="37"/>
  <c r="K123" i="37"/>
  <c r="J123" i="37"/>
  <c r="I123" i="37"/>
  <c r="H123" i="37"/>
  <c r="G123" i="37"/>
  <c r="F123" i="37"/>
  <c r="E123" i="37"/>
  <c r="K122" i="37"/>
  <c r="J122" i="37"/>
  <c r="I122" i="37"/>
  <c r="H122" i="37"/>
  <c r="H148" i="37" s="1"/>
  <c r="H151" i="37" s="1"/>
  <c r="G122" i="37"/>
  <c r="F122" i="37"/>
  <c r="E122" i="37"/>
  <c r="K121" i="37"/>
  <c r="J121" i="37"/>
  <c r="I121" i="37"/>
  <c r="H121" i="37"/>
  <c r="G121" i="37"/>
  <c r="G147" i="37" s="1"/>
  <c r="G150" i="37" s="1"/>
  <c r="F121" i="37"/>
  <c r="E121" i="37"/>
  <c r="K120" i="37"/>
  <c r="J120" i="37"/>
  <c r="I120" i="37"/>
  <c r="H120" i="37"/>
  <c r="G120" i="37"/>
  <c r="F120" i="37"/>
  <c r="E120" i="37"/>
  <c r="K119" i="37"/>
  <c r="J119" i="37"/>
  <c r="I119" i="37"/>
  <c r="H119" i="37"/>
  <c r="G119" i="37"/>
  <c r="F119" i="37"/>
  <c r="E119" i="37"/>
  <c r="K118" i="37"/>
  <c r="J118" i="37"/>
  <c r="I118" i="37"/>
  <c r="H118" i="37"/>
  <c r="G118" i="37"/>
  <c r="F118" i="37"/>
  <c r="E118" i="37"/>
  <c r="K117" i="37"/>
  <c r="J117" i="37"/>
  <c r="I117" i="37"/>
  <c r="H117" i="37"/>
  <c r="G117" i="37"/>
  <c r="F117" i="37"/>
  <c r="E117" i="37"/>
  <c r="K116" i="37"/>
  <c r="K152" i="37" s="1"/>
  <c r="J116" i="37"/>
  <c r="J152" i="37" s="1"/>
  <c r="I116" i="37"/>
  <c r="I152" i="37" s="1"/>
  <c r="H116" i="37"/>
  <c r="H152" i="37" s="1"/>
  <c r="G116" i="37"/>
  <c r="G148" i="37" s="1"/>
  <c r="G151" i="37" s="1"/>
  <c r="F116" i="37"/>
  <c r="F147" i="37" s="1"/>
  <c r="F150" i="37" s="1"/>
  <c r="E116" i="37"/>
  <c r="E146" i="37" s="1"/>
  <c r="Q109" i="37"/>
  <c r="P109" i="37"/>
  <c r="N109" i="37"/>
  <c r="Q108" i="37"/>
  <c r="P108" i="37"/>
  <c r="N108" i="37"/>
  <c r="Q107" i="37"/>
  <c r="P107" i="37"/>
  <c r="N107" i="37"/>
  <c r="Q106" i="37"/>
  <c r="P106" i="37"/>
  <c r="N106" i="37"/>
  <c r="Q105" i="37"/>
  <c r="P105" i="37"/>
  <c r="N105" i="37"/>
  <c r="Q104" i="37"/>
  <c r="P104" i="37"/>
  <c r="N104" i="37"/>
  <c r="Q103" i="37"/>
  <c r="P103" i="37"/>
  <c r="N103" i="37"/>
  <c r="Q102" i="37"/>
  <c r="P102" i="37"/>
  <c r="N102" i="37"/>
  <c r="Q101" i="37"/>
  <c r="P101" i="37"/>
  <c r="N101" i="37"/>
  <c r="Q100" i="37"/>
  <c r="P100" i="37"/>
  <c r="N100" i="37"/>
  <c r="Q99" i="37"/>
  <c r="P99" i="37"/>
  <c r="N99" i="37"/>
  <c r="Q98" i="37"/>
  <c r="P98" i="37"/>
  <c r="N98" i="37"/>
  <c r="Q97" i="37"/>
  <c r="P97" i="37"/>
  <c r="N97" i="37"/>
  <c r="Q96" i="37"/>
  <c r="P96" i="37"/>
  <c r="N96" i="37"/>
  <c r="Q95" i="37"/>
  <c r="P95" i="37"/>
  <c r="N95" i="37"/>
  <c r="Q94" i="37"/>
  <c r="P94" i="37"/>
  <c r="N94" i="37"/>
  <c r="Q93" i="37"/>
  <c r="P93" i="37"/>
  <c r="N93" i="37"/>
  <c r="Q92" i="37"/>
  <c r="P92" i="37"/>
  <c r="N92" i="37"/>
  <c r="Q91" i="37"/>
  <c r="P91" i="37"/>
  <c r="N91" i="37"/>
  <c r="Q90" i="37"/>
  <c r="P90" i="37"/>
  <c r="N90" i="37"/>
  <c r="Q89" i="37"/>
  <c r="P89" i="37"/>
  <c r="N89" i="37"/>
  <c r="Q88" i="37"/>
  <c r="P88" i="37"/>
  <c r="N88" i="37"/>
  <c r="Q87" i="37"/>
  <c r="P87" i="37"/>
  <c r="N87" i="37"/>
  <c r="Q86" i="37"/>
  <c r="P86" i="37"/>
  <c r="N86" i="37"/>
  <c r="Q85" i="37"/>
  <c r="P85" i="37"/>
  <c r="N85" i="37"/>
  <c r="Q84" i="37"/>
  <c r="P84" i="37"/>
  <c r="N84" i="37"/>
  <c r="Q83" i="37"/>
  <c r="P83" i="37"/>
  <c r="N83" i="37"/>
  <c r="Q82" i="37"/>
  <c r="P82" i="37"/>
  <c r="N82" i="37" s="1"/>
  <c r="T82" i="37" l="1"/>
  <c r="U82" i="37" s="1"/>
  <c r="V82" i="37" s="1"/>
  <c r="T110" i="37"/>
  <c r="T108" i="37"/>
  <c r="T101" i="37"/>
  <c r="T95" i="37"/>
  <c r="T90" i="37"/>
  <c r="T87" i="37"/>
  <c r="T85" i="37"/>
  <c r="T107" i="37"/>
  <c r="T106" i="37"/>
  <c r="T104" i="37"/>
  <c r="T103" i="37"/>
  <c r="T102" i="37"/>
  <c r="T100" i="37"/>
  <c r="T98" i="37"/>
  <c r="T96" i="37"/>
  <c r="T93" i="37"/>
  <c r="T91" i="37"/>
  <c r="T89" i="37"/>
  <c r="T86" i="37"/>
  <c r="T109" i="37"/>
  <c r="T105" i="37"/>
  <c r="T99" i="37"/>
  <c r="T97" i="37"/>
  <c r="T94" i="37"/>
  <c r="T92" i="37"/>
  <c r="T88" i="37"/>
  <c r="T84" i="37"/>
  <c r="F145" i="37"/>
  <c r="G146" i="37"/>
  <c r="H147" i="37"/>
  <c r="H150" i="37" s="1"/>
  <c r="I148" i="37"/>
  <c r="I151" i="37" s="1"/>
  <c r="G145" i="37"/>
  <c r="H146" i="37"/>
  <c r="I147" i="37"/>
  <c r="I150" i="37" s="1"/>
  <c r="J148" i="37"/>
  <c r="J151" i="37" s="1"/>
  <c r="E152" i="37"/>
  <c r="H145" i="37"/>
  <c r="I146" i="37"/>
  <c r="J147" i="37"/>
  <c r="J150" i="37" s="1"/>
  <c r="K148" i="37"/>
  <c r="K151" i="37" s="1"/>
  <c r="F152" i="37"/>
  <c r="I145" i="37"/>
  <c r="J146" i="37"/>
  <c r="K147" i="37"/>
  <c r="K150" i="37" s="1"/>
  <c r="G152" i="37"/>
  <c r="J145" i="37"/>
  <c r="K146" i="37"/>
  <c r="E148" i="37"/>
  <c r="E151" i="37" s="1"/>
  <c r="K145" i="37"/>
  <c r="E147" i="37"/>
  <c r="E150" i="37" s="1"/>
  <c r="F148" i="37"/>
  <c r="F151" i="37" s="1"/>
  <c r="AQ65" i="29"/>
  <c r="AR65" i="29"/>
  <c r="AS65" i="29"/>
  <c r="AP65" i="29"/>
  <c r="AQ62" i="29"/>
  <c r="AR62" i="29"/>
  <c r="AS62" i="29"/>
  <c r="AP63" i="29"/>
  <c r="AP62" i="29"/>
  <c r="BN34" i="29"/>
  <c r="BO55" i="29"/>
  <c r="BN31" i="29"/>
  <c r="AS71" i="29"/>
  <c r="AS72" i="29"/>
  <c r="AS73" i="29"/>
  <c r="AS74" i="29"/>
  <c r="AS75" i="29"/>
  <c r="AS76" i="29"/>
  <c r="AS77" i="29"/>
  <c r="AS78" i="29"/>
  <c r="AS79" i="29"/>
  <c r="AS80" i="29"/>
  <c r="AS81" i="29"/>
  <c r="AS82" i="29"/>
  <c r="AS83" i="29"/>
  <c r="AS84" i="29"/>
  <c r="AS85" i="29"/>
  <c r="AS86" i="29"/>
  <c r="AS87" i="29"/>
  <c r="AS88" i="29"/>
  <c r="AS89" i="29"/>
  <c r="AS90" i="29"/>
  <c r="AS91" i="29"/>
  <c r="BN32" i="29" s="1"/>
  <c r="AS92" i="29"/>
  <c r="AS93" i="29"/>
  <c r="AS94" i="29"/>
  <c r="AS95" i="29"/>
  <c r="AS96" i="29"/>
  <c r="AS97" i="29"/>
  <c r="AS98" i="29"/>
  <c r="AS99" i="29"/>
  <c r="AS100" i="29"/>
  <c r="AS101" i="29"/>
  <c r="AS102" i="29"/>
  <c r="AS103" i="29"/>
  <c r="AS104" i="29"/>
  <c r="AS105" i="29"/>
  <c r="AS106" i="29"/>
  <c r="AS107" i="29"/>
  <c r="AS108" i="29"/>
  <c r="AS109" i="29"/>
  <c r="BN43" i="29" s="1"/>
  <c r="AS110" i="29"/>
  <c r="BN33" i="29" s="1"/>
  <c r="AS111" i="29"/>
  <c r="AS112" i="29"/>
  <c r="AS113" i="29"/>
  <c r="AS114" i="29"/>
  <c r="AS115" i="29"/>
  <c r="AS116" i="29"/>
  <c r="AS117" i="29"/>
  <c r="AS118" i="29"/>
  <c r="AS119" i="29"/>
  <c r="AS120" i="29"/>
  <c r="AS121" i="29"/>
  <c r="AS122" i="29"/>
  <c r="AS123" i="29"/>
  <c r="AS124" i="29"/>
  <c r="AS125" i="29"/>
  <c r="BN35" i="29" s="1"/>
  <c r="AS126" i="29"/>
  <c r="AS127" i="29"/>
  <c r="AS128" i="29"/>
  <c r="AS129" i="29"/>
  <c r="AS130" i="29"/>
  <c r="AS131" i="29"/>
  <c r="AS132" i="29"/>
  <c r="AS133" i="29"/>
  <c r="AS134" i="29"/>
  <c r="AS135" i="29"/>
  <c r="AS136" i="29"/>
  <c r="AS137" i="29"/>
  <c r="AS138" i="29"/>
  <c r="AS139" i="29"/>
  <c r="AS140" i="29"/>
  <c r="AS141" i="29"/>
  <c r="AS142" i="29"/>
  <c r="AS143" i="29"/>
  <c r="AS144" i="29"/>
  <c r="AS145" i="29"/>
  <c r="AS146" i="29"/>
  <c r="AS147" i="29"/>
  <c r="AS148" i="29"/>
  <c r="AS149" i="29"/>
  <c r="AS150" i="29"/>
  <c r="AS151" i="29"/>
  <c r="AS152" i="29"/>
  <c r="AS153" i="29"/>
  <c r="AS154" i="29"/>
  <c r="AS155" i="29"/>
  <c r="AS156" i="29"/>
  <c r="AS157" i="29"/>
  <c r="AS158" i="29"/>
  <c r="AS159" i="29"/>
  <c r="AS160" i="29"/>
  <c r="AS161" i="29"/>
  <c r="AS162" i="29"/>
  <c r="AS163" i="29"/>
  <c r="AS164" i="29"/>
  <c r="AS165" i="29"/>
  <c r="AS166" i="29"/>
  <c r="AS167" i="29"/>
  <c r="AS168" i="29"/>
  <c r="AS169" i="29"/>
  <c r="AS170" i="29"/>
  <c r="AS171" i="29"/>
  <c r="AS172" i="29"/>
  <c r="AS173" i="29"/>
  <c r="AS174" i="29"/>
  <c r="AS175" i="29"/>
  <c r="AS176" i="29"/>
  <c r="AS177" i="29"/>
  <c r="AS178" i="29"/>
  <c r="AS179" i="29"/>
  <c r="AS180" i="29"/>
  <c r="AS181" i="29"/>
  <c r="AS182" i="29"/>
  <c r="AS183" i="29"/>
  <c r="AS184" i="29"/>
  <c r="AS185" i="29"/>
  <c r="AS186" i="29"/>
  <c r="AS187" i="29"/>
  <c r="AS188" i="29"/>
  <c r="AS189" i="29"/>
  <c r="AS190" i="29"/>
  <c r="AS191" i="29"/>
  <c r="AS192" i="29"/>
  <c r="AS193" i="29"/>
  <c r="AS194" i="29"/>
  <c r="AS195" i="29"/>
  <c r="AS196" i="29"/>
  <c r="AS197" i="29"/>
  <c r="AS198" i="29"/>
  <c r="AS199" i="29"/>
  <c r="AS200" i="29"/>
  <c r="AS201" i="29"/>
  <c r="AS202" i="29"/>
  <c r="AS203" i="29"/>
  <c r="AS204" i="29"/>
  <c r="AS205" i="29"/>
  <c r="AS206" i="29"/>
  <c r="AS207" i="29"/>
  <c r="AS208" i="29"/>
  <c r="AS209" i="29"/>
  <c r="AS210" i="29"/>
  <c r="AS211" i="29"/>
  <c r="AS212" i="29"/>
  <c r="AS213" i="29"/>
  <c r="AS214" i="29"/>
  <c r="AS215" i="29"/>
  <c r="AS216" i="29"/>
  <c r="AS217" i="29"/>
  <c r="AS218" i="29"/>
  <c r="AS219" i="29"/>
  <c r="AS220" i="29"/>
  <c r="AS221" i="29"/>
  <c r="AS222" i="29"/>
  <c r="AS223" i="29"/>
  <c r="AS224" i="29"/>
  <c r="BN36" i="29" s="1"/>
  <c r="AS225" i="29"/>
  <c r="AS226" i="29"/>
  <c r="AS227" i="29"/>
  <c r="BN38" i="29" s="1"/>
  <c r="AS228" i="29"/>
  <c r="AS229" i="29"/>
  <c r="AS230" i="29"/>
  <c r="AS231" i="29"/>
  <c r="AS232" i="29"/>
  <c r="AS233" i="29"/>
  <c r="AS234" i="29"/>
  <c r="AS235" i="29"/>
  <c r="AS236" i="29"/>
  <c r="AS237" i="29"/>
  <c r="AS238" i="29"/>
  <c r="AS239" i="29"/>
  <c r="AS240" i="29"/>
  <c r="AS241" i="29"/>
  <c r="BN39" i="29" s="1"/>
  <c r="AS242" i="29"/>
  <c r="AS243" i="29"/>
  <c r="AS244" i="29"/>
  <c r="AS245" i="29"/>
  <c r="AS246" i="29"/>
  <c r="AS247" i="29"/>
  <c r="AS248" i="29"/>
  <c r="AS249" i="29"/>
  <c r="AS250" i="29"/>
  <c r="AS251" i="29"/>
  <c r="AS252" i="29"/>
  <c r="AS253" i="29"/>
  <c r="AS254" i="29"/>
  <c r="AS255" i="29"/>
  <c r="AS256" i="29"/>
  <c r="AS257" i="29"/>
  <c r="AS258" i="29"/>
  <c r="AS259" i="29"/>
  <c r="AS260" i="29"/>
  <c r="AS261" i="29"/>
  <c r="AS262" i="29"/>
  <c r="AS263" i="29"/>
  <c r="AS264" i="29"/>
  <c r="AS265" i="29"/>
  <c r="AS266" i="29"/>
  <c r="AS267" i="29"/>
  <c r="AS268" i="29"/>
  <c r="AS269" i="29"/>
  <c r="AS270" i="29"/>
  <c r="AS271" i="29"/>
  <c r="AS272" i="29"/>
  <c r="AS273" i="29"/>
  <c r="AS274" i="29"/>
  <c r="AS275" i="29"/>
  <c r="AS276" i="29"/>
  <c r="AS277" i="29"/>
  <c r="AS278" i="29"/>
  <c r="AS279" i="29"/>
  <c r="AS280" i="29"/>
  <c r="AS281" i="29"/>
  <c r="AS282" i="29"/>
  <c r="AS283" i="29"/>
  <c r="AS284" i="29"/>
  <c r="AS285" i="29"/>
  <c r="AS286" i="29"/>
  <c r="AS287" i="29"/>
  <c r="AS288" i="29"/>
  <c r="AS289" i="29"/>
  <c r="AS290" i="29"/>
  <c r="AS291" i="29"/>
  <c r="AS292" i="29"/>
  <c r="AS293" i="29"/>
  <c r="AS294" i="29"/>
  <c r="AS295" i="29"/>
  <c r="AS296" i="29"/>
  <c r="AS297" i="29"/>
  <c r="AS298" i="29"/>
  <c r="AS299" i="29"/>
  <c r="AS300" i="29"/>
  <c r="AS301" i="29"/>
  <c r="AS302" i="29"/>
  <c r="AS303" i="29"/>
  <c r="AS304" i="29"/>
  <c r="AS305" i="29"/>
  <c r="AS306" i="29"/>
  <c r="AS307" i="29"/>
  <c r="AS308" i="29"/>
  <c r="AS309" i="29"/>
  <c r="AS310" i="29"/>
  <c r="AS311" i="29"/>
  <c r="AS312" i="29"/>
  <c r="AS313" i="29"/>
  <c r="AS314" i="29"/>
  <c r="BN56" i="29" s="1"/>
  <c r="AS315" i="29"/>
  <c r="AS316" i="29"/>
  <c r="AS317" i="29"/>
  <c r="AS318" i="29"/>
  <c r="AS319" i="29"/>
  <c r="AS320" i="29"/>
  <c r="AS321" i="29"/>
  <c r="BN40" i="29" s="1"/>
  <c r="AS322" i="29"/>
  <c r="AS323" i="29"/>
  <c r="AS324" i="29"/>
  <c r="AS325" i="29"/>
  <c r="AS326" i="29"/>
  <c r="AS327" i="29"/>
  <c r="AS328" i="29"/>
  <c r="AS329" i="29"/>
  <c r="AS330" i="29"/>
  <c r="AS331" i="29"/>
  <c r="AS332" i="29"/>
  <c r="AS333" i="29"/>
  <c r="AS334" i="29"/>
  <c r="AS335" i="29"/>
  <c r="AS336" i="29"/>
  <c r="AS337" i="29"/>
  <c r="AS338" i="29"/>
  <c r="AS339" i="29"/>
  <c r="AS340" i="29"/>
  <c r="AS341" i="29"/>
  <c r="AS342" i="29"/>
  <c r="AS343" i="29"/>
  <c r="AS344" i="29"/>
  <c r="AS345" i="29"/>
  <c r="AS346" i="29"/>
  <c r="AS347" i="29"/>
  <c r="AS348" i="29"/>
  <c r="AS349" i="29"/>
  <c r="AS350" i="29"/>
  <c r="AS351" i="29"/>
  <c r="AS352" i="29"/>
  <c r="AS353" i="29"/>
  <c r="AS354" i="29"/>
  <c r="AS355" i="29"/>
  <c r="AS356" i="29"/>
  <c r="AS357" i="29"/>
  <c r="AS358" i="29"/>
  <c r="AS359" i="29"/>
  <c r="AS360" i="29"/>
  <c r="AS361" i="29"/>
  <c r="AS362" i="29"/>
  <c r="AS363" i="29"/>
  <c r="AS364" i="29"/>
  <c r="AS365" i="29"/>
  <c r="AS366" i="29"/>
  <c r="AS367" i="29"/>
  <c r="AS368" i="29"/>
  <c r="AS369" i="29"/>
  <c r="AS370" i="29"/>
  <c r="AS371" i="29"/>
  <c r="AS372" i="29"/>
  <c r="AS373" i="29"/>
  <c r="AS374" i="29"/>
  <c r="AS375" i="29"/>
  <c r="AS376" i="29"/>
  <c r="AS377" i="29"/>
  <c r="AS378" i="29"/>
  <c r="AS379" i="29"/>
  <c r="AS380" i="29"/>
  <c r="AS381" i="29"/>
  <c r="AS382" i="29"/>
  <c r="AS383" i="29"/>
  <c r="AS384" i="29"/>
  <c r="AS385" i="29"/>
  <c r="AS386" i="29"/>
  <c r="BN41" i="29" s="1"/>
  <c r="AS387" i="29"/>
  <c r="AS388" i="29"/>
  <c r="AS389" i="29"/>
  <c r="AS390" i="29"/>
  <c r="AS391" i="29"/>
  <c r="AS392" i="29"/>
  <c r="AS393" i="29"/>
  <c r="BN47" i="29" s="1"/>
  <c r="AS394" i="29"/>
  <c r="AS395" i="29"/>
  <c r="AS396" i="29"/>
  <c r="AS397" i="29"/>
  <c r="AS398" i="29"/>
  <c r="AS399" i="29"/>
  <c r="AS400" i="29"/>
  <c r="AS401" i="29"/>
  <c r="AS402" i="29"/>
  <c r="AS403" i="29"/>
  <c r="AS404" i="29"/>
  <c r="AS405" i="29"/>
  <c r="AS406" i="29"/>
  <c r="AS407" i="29"/>
  <c r="AS408" i="29"/>
  <c r="AS409" i="29"/>
  <c r="AS410" i="29"/>
  <c r="AS411" i="29"/>
  <c r="AS412" i="29"/>
  <c r="BN37" i="29" s="1"/>
  <c r="AS413" i="29"/>
  <c r="AS414" i="29"/>
  <c r="AS415" i="29"/>
  <c r="AS416" i="29"/>
  <c r="AS417" i="29"/>
  <c r="AS418" i="29"/>
  <c r="BN42" i="29" s="1"/>
  <c r="AS419" i="29"/>
  <c r="AS420" i="29"/>
  <c r="AS421" i="29"/>
  <c r="AS422" i="29"/>
  <c r="AS423" i="29"/>
  <c r="AS424" i="29"/>
  <c r="AS425" i="29"/>
  <c r="AS426" i="29"/>
  <c r="AS427" i="29"/>
  <c r="AS428" i="29"/>
  <c r="AS429" i="29"/>
  <c r="AS430" i="29"/>
  <c r="AS431" i="29"/>
  <c r="AS432" i="29"/>
  <c r="AS433" i="29"/>
  <c r="AS434" i="29"/>
  <c r="AS435" i="29"/>
  <c r="AS436" i="29"/>
  <c r="AS437" i="29"/>
  <c r="AS438" i="29"/>
  <c r="AS439" i="29"/>
  <c r="AS440" i="29"/>
  <c r="AS441" i="29"/>
  <c r="AS442" i="29"/>
  <c r="AS443" i="29"/>
  <c r="AS444" i="29"/>
  <c r="AS445" i="29"/>
  <c r="AS446" i="29"/>
  <c r="AS447" i="29"/>
  <c r="AS448" i="29"/>
  <c r="AS449" i="29"/>
  <c r="AS450" i="29"/>
  <c r="AS451" i="29"/>
  <c r="AS452" i="29"/>
  <c r="AS453" i="29"/>
  <c r="AS454" i="29"/>
  <c r="AS455" i="29"/>
  <c r="AS456" i="29"/>
  <c r="AS457" i="29"/>
  <c r="AS458" i="29"/>
  <c r="AS459" i="29"/>
  <c r="AS460" i="29"/>
  <c r="AS461" i="29"/>
  <c r="AS462" i="29"/>
  <c r="AS463" i="29"/>
  <c r="AS464" i="29"/>
  <c r="AS465" i="29"/>
  <c r="AS466" i="29"/>
  <c r="AS467" i="29"/>
  <c r="AS468" i="29"/>
  <c r="AS469" i="29"/>
  <c r="AS470" i="29"/>
  <c r="AS471" i="29"/>
  <c r="AS472" i="29"/>
  <c r="AS473" i="29"/>
  <c r="AS474" i="29"/>
  <c r="AS475" i="29"/>
  <c r="AS476" i="29"/>
  <c r="AS477" i="29"/>
  <c r="AS478" i="29"/>
  <c r="AS479" i="29"/>
  <c r="AS480" i="29"/>
  <c r="AS481" i="29"/>
  <c r="AS482" i="29"/>
  <c r="AS483" i="29"/>
  <c r="AS484" i="29"/>
  <c r="AS485" i="29"/>
  <c r="AS486" i="29"/>
  <c r="AS487" i="29"/>
  <c r="AS488" i="29"/>
  <c r="AS489" i="29"/>
  <c r="AS490" i="29"/>
  <c r="AS491" i="29"/>
  <c r="AS492" i="29"/>
  <c r="AS493" i="29"/>
  <c r="AS494" i="29"/>
  <c r="AS495" i="29"/>
  <c r="AS496" i="29"/>
  <c r="AS497" i="29"/>
  <c r="AS498" i="29"/>
  <c r="AS499" i="29"/>
  <c r="AS500" i="29"/>
  <c r="AS501" i="29"/>
  <c r="BN45" i="29" s="1"/>
  <c r="AS502" i="29"/>
  <c r="BN46" i="29" s="1"/>
  <c r="AS503" i="29"/>
  <c r="BN44" i="29" s="1"/>
  <c r="AS504" i="29"/>
  <c r="AS505" i="29"/>
  <c r="AS506" i="29"/>
  <c r="AS507" i="29"/>
  <c r="BN48" i="29" s="1"/>
  <c r="AS508" i="29"/>
  <c r="AS509" i="29"/>
  <c r="BN49" i="29" s="1"/>
  <c r="AS510" i="29"/>
  <c r="AS511" i="29"/>
  <c r="AS512" i="29"/>
  <c r="AS513" i="29"/>
  <c r="AS514" i="29"/>
  <c r="AS515" i="29"/>
  <c r="AS516" i="29"/>
  <c r="AS517" i="29"/>
  <c r="AS518" i="29"/>
  <c r="AS519" i="29"/>
  <c r="AS520" i="29"/>
  <c r="AS521" i="29"/>
  <c r="AS522" i="29"/>
  <c r="AS523" i="29"/>
  <c r="AS524" i="29"/>
  <c r="AS525" i="29"/>
  <c r="AS526" i="29"/>
  <c r="AS527" i="29"/>
  <c r="AS528" i="29"/>
  <c r="AS529" i="29"/>
  <c r="AS530" i="29"/>
  <c r="AS531" i="29"/>
  <c r="AS532" i="29"/>
  <c r="AS533" i="29"/>
  <c r="AS534" i="29"/>
  <c r="AS535" i="29"/>
  <c r="AS536" i="29"/>
  <c r="AS537" i="29"/>
  <c r="AS538" i="29"/>
  <c r="AS539" i="29"/>
  <c r="AS540" i="29"/>
  <c r="AS541" i="29"/>
  <c r="AS542" i="29"/>
  <c r="AS543" i="29"/>
  <c r="BN51" i="29" s="1"/>
  <c r="AS544" i="29"/>
  <c r="AS545" i="29"/>
  <c r="AS546" i="29"/>
  <c r="AS547" i="29"/>
  <c r="AS548" i="29"/>
  <c r="AS549" i="29"/>
  <c r="AS550" i="29"/>
  <c r="AS551" i="29"/>
  <c r="AS552" i="29"/>
  <c r="AS553" i="29"/>
  <c r="AS554" i="29"/>
  <c r="AS555" i="29"/>
  <c r="AS556" i="29"/>
  <c r="AS557" i="29"/>
  <c r="AS558" i="29"/>
  <c r="AS559" i="29"/>
  <c r="AS560" i="29"/>
  <c r="AS561" i="29"/>
  <c r="AS562" i="29"/>
  <c r="AS563" i="29"/>
  <c r="AS564" i="29"/>
  <c r="AS565" i="29"/>
  <c r="AS566" i="29"/>
  <c r="AS567" i="29"/>
  <c r="AS568" i="29"/>
  <c r="AS569" i="29"/>
  <c r="AS570" i="29"/>
  <c r="AS571" i="29"/>
  <c r="AS572" i="29"/>
  <c r="AS573" i="29"/>
  <c r="AS574" i="29"/>
  <c r="AS575" i="29"/>
  <c r="AS576" i="29"/>
  <c r="AS577" i="29"/>
  <c r="AS578" i="29"/>
  <c r="AS579" i="29"/>
  <c r="AS580" i="29"/>
  <c r="AS581" i="29"/>
  <c r="AS582" i="29"/>
  <c r="AS583" i="29"/>
  <c r="AS584" i="29"/>
  <c r="AS585" i="29"/>
  <c r="AS586" i="29"/>
  <c r="AS587" i="29"/>
  <c r="AS588" i="29"/>
  <c r="AS589" i="29"/>
  <c r="AS590" i="29"/>
  <c r="AS591" i="29"/>
  <c r="AS592" i="29"/>
  <c r="AS593" i="29"/>
  <c r="AS594" i="29"/>
  <c r="AS595" i="29"/>
  <c r="AS596" i="29"/>
  <c r="AS597" i="29"/>
  <c r="BN52" i="29" s="1"/>
  <c r="AS598" i="29"/>
  <c r="AS599" i="29"/>
  <c r="AS600" i="29"/>
  <c r="AS601" i="29"/>
  <c r="AS602" i="29"/>
  <c r="AS603" i="29"/>
  <c r="AS604" i="29"/>
  <c r="AS605" i="29"/>
  <c r="AS606" i="29"/>
  <c r="AS607" i="29"/>
  <c r="AS608" i="29"/>
  <c r="AS609" i="29"/>
  <c r="AS610" i="29"/>
  <c r="AS611" i="29"/>
  <c r="BN53" i="29" s="1"/>
  <c r="AS612" i="29"/>
  <c r="AS613" i="29"/>
  <c r="AS614" i="29"/>
  <c r="AS615" i="29"/>
  <c r="AS616" i="29"/>
  <c r="AS617" i="29"/>
  <c r="AS618" i="29"/>
  <c r="AS619" i="29"/>
  <c r="AS620" i="29"/>
  <c r="AS621" i="29"/>
  <c r="AS622" i="29"/>
  <c r="AS623" i="29"/>
  <c r="AS624" i="29"/>
  <c r="AS625" i="29"/>
  <c r="AS626" i="29"/>
  <c r="AS627" i="29"/>
  <c r="AS628" i="29"/>
  <c r="AS629" i="29"/>
  <c r="AS630" i="29"/>
  <c r="AS631" i="29"/>
  <c r="AS632" i="29"/>
  <c r="AS633" i="29"/>
  <c r="AS634" i="29"/>
  <c r="AS635" i="29"/>
  <c r="AS636" i="29"/>
  <c r="AS637" i="29"/>
  <c r="AS638" i="29"/>
  <c r="AS639" i="29"/>
  <c r="AS640" i="29"/>
  <c r="AS641" i="29"/>
  <c r="BN57" i="29" s="1"/>
  <c r="AS642" i="29"/>
  <c r="AS643" i="29"/>
  <c r="AS644" i="29"/>
  <c r="AS645" i="29"/>
  <c r="AS646" i="29"/>
  <c r="AS647" i="29"/>
  <c r="AS648" i="29"/>
  <c r="AS649" i="29"/>
  <c r="AS650" i="29"/>
  <c r="AS651" i="29"/>
  <c r="AS652" i="29"/>
  <c r="AS653" i="29"/>
  <c r="BN54" i="29" s="1"/>
  <c r="AS654" i="29"/>
  <c r="AS655" i="29"/>
  <c r="AS656" i="29"/>
  <c r="AS657" i="29"/>
  <c r="BN55" i="29" s="1"/>
  <c r="AS658" i="29"/>
  <c r="AS659" i="29"/>
  <c r="AS660" i="29"/>
  <c r="AR71" i="29"/>
  <c r="AR72" i="29"/>
  <c r="AR73" i="29"/>
  <c r="AR74" i="29"/>
  <c r="AR75" i="29"/>
  <c r="AR76" i="29"/>
  <c r="BO31" i="29" s="1"/>
  <c r="AR77" i="29"/>
  <c r="AR78" i="29"/>
  <c r="AR79" i="29"/>
  <c r="AR80" i="29"/>
  <c r="AR81" i="29"/>
  <c r="AR82" i="29"/>
  <c r="AR83" i="29"/>
  <c r="AR84" i="29"/>
  <c r="AR85" i="29"/>
  <c r="AR86" i="29"/>
  <c r="AR87" i="29"/>
  <c r="AR88" i="29"/>
  <c r="AR89" i="29"/>
  <c r="AR90" i="29"/>
  <c r="AR91" i="29"/>
  <c r="BO32" i="29" s="1"/>
  <c r="AR92" i="29"/>
  <c r="AR93" i="29"/>
  <c r="AR94" i="29"/>
  <c r="AR95" i="29"/>
  <c r="AR96" i="29"/>
  <c r="AR97" i="29"/>
  <c r="AR98" i="29"/>
  <c r="AR99" i="29"/>
  <c r="AR100" i="29"/>
  <c r="AR101" i="29"/>
  <c r="AR102" i="29"/>
  <c r="AR103" i="29"/>
  <c r="AR104" i="29"/>
  <c r="AR105" i="29"/>
  <c r="AR106" i="29"/>
  <c r="AR107" i="29"/>
  <c r="AR108" i="29"/>
  <c r="AR109" i="29"/>
  <c r="BO43" i="29" s="1"/>
  <c r="AR110" i="29"/>
  <c r="BO33" i="29" s="1"/>
  <c r="AR111" i="29"/>
  <c r="AR112" i="29"/>
  <c r="AR113" i="29"/>
  <c r="AR114" i="29"/>
  <c r="AR115" i="29"/>
  <c r="AR116" i="29"/>
  <c r="AR117" i="29"/>
  <c r="AR118" i="29"/>
  <c r="AR119" i="29"/>
  <c r="AR120" i="29"/>
  <c r="AR121" i="29"/>
  <c r="AR122" i="29"/>
  <c r="AR123" i="29"/>
  <c r="AR124" i="29"/>
  <c r="AR125" i="29"/>
  <c r="BO35" i="29" s="1"/>
  <c r="AR126" i="29"/>
  <c r="AR127" i="29"/>
  <c r="AR128" i="29"/>
  <c r="AR129" i="29"/>
  <c r="AR130" i="29"/>
  <c r="AR131" i="29"/>
  <c r="AR132" i="29"/>
  <c r="AR133" i="29"/>
  <c r="AR134" i="29"/>
  <c r="AR135" i="29"/>
  <c r="AR136" i="29"/>
  <c r="AR137" i="29"/>
  <c r="AR138" i="29"/>
  <c r="AR139" i="29"/>
  <c r="AR140" i="29"/>
  <c r="AR141" i="29"/>
  <c r="AR142" i="29"/>
  <c r="AR143" i="29"/>
  <c r="AR144" i="29"/>
  <c r="AR145" i="29"/>
  <c r="AR146" i="29"/>
  <c r="AR147" i="29"/>
  <c r="AR148" i="29"/>
  <c r="AR149" i="29"/>
  <c r="AR150" i="29"/>
  <c r="AR151" i="29"/>
  <c r="AR152" i="29"/>
  <c r="AR153" i="29"/>
  <c r="AR154" i="29"/>
  <c r="AR155" i="29"/>
  <c r="AR156" i="29"/>
  <c r="AR157" i="29"/>
  <c r="AR158" i="29"/>
  <c r="AR159" i="29"/>
  <c r="AR160" i="29"/>
  <c r="AR161" i="29"/>
  <c r="AR162" i="29"/>
  <c r="AR163" i="29"/>
  <c r="AR164" i="29"/>
  <c r="AR165" i="29"/>
  <c r="AR166" i="29"/>
  <c r="AR167" i="29"/>
  <c r="AR168" i="29"/>
  <c r="AR169" i="29"/>
  <c r="AR170" i="29"/>
  <c r="AR171" i="29"/>
  <c r="AR172" i="29"/>
  <c r="AR173" i="29"/>
  <c r="AR174" i="29"/>
  <c r="AR175" i="29"/>
  <c r="AR176" i="29"/>
  <c r="AR177" i="29"/>
  <c r="AR178" i="29"/>
  <c r="AR179" i="29"/>
  <c r="AR180" i="29"/>
  <c r="AR181" i="29"/>
  <c r="AR182" i="29"/>
  <c r="AR183" i="29"/>
  <c r="AR184" i="29"/>
  <c r="AR185" i="29"/>
  <c r="AR186" i="29"/>
  <c r="AR187" i="29"/>
  <c r="AR188" i="29"/>
  <c r="AR189" i="29"/>
  <c r="AR190" i="29"/>
  <c r="AR191" i="29"/>
  <c r="AR192" i="29"/>
  <c r="AR193" i="29"/>
  <c r="AR194" i="29"/>
  <c r="AR195" i="29"/>
  <c r="AR196" i="29"/>
  <c r="AR197" i="29"/>
  <c r="AR198" i="29"/>
  <c r="AR199" i="29"/>
  <c r="AR200" i="29"/>
  <c r="AR201" i="29"/>
  <c r="AR202" i="29"/>
  <c r="AR203" i="29"/>
  <c r="AR204" i="29"/>
  <c r="AR205" i="29"/>
  <c r="AR206" i="29"/>
  <c r="AR207" i="29"/>
  <c r="AR208" i="29"/>
  <c r="AR209" i="29"/>
  <c r="AR210" i="29"/>
  <c r="AR211" i="29"/>
  <c r="AR212" i="29"/>
  <c r="AR213" i="29"/>
  <c r="AR214" i="29"/>
  <c r="AR215" i="29"/>
  <c r="AR216" i="29"/>
  <c r="AR217" i="29"/>
  <c r="AR218" i="29"/>
  <c r="AR219" i="29"/>
  <c r="AR220" i="29"/>
  <c r="BO34" i="29" s="1"/>
  <c r="AR221" i="29"/>
  <c r="AR222" i="29"/>
  <c r="AR223" i="29"/>
  <c r="AR224" i="29"/>
  <c r="BO36" i="29" s="1"/>
  <c r="AR225" i="29"/>
  <c r="AR226" i="29"/>
  <c r="AR227" i="29"/>
  <c r="BO38" i="29" s="1"/>
  <c r="AR228" i="29"/>
  <c r="AR229" i="29"/>
  <c r="AR230" i="29"/>
  <c r="AR231" i="29"/>
  <c r="AR232" i="29"/>
  <c r="AR233" i="29"/>
  <c r="AR234" i="29"/>
  <c r="AR235" i="29"/>
  <c r="AR236" i="29"/>
  <c r="AR237" i="29"/>
  <c r="AR238" i="29"/>
  <c r="AR239" i="29"/>
  <c r="AR240" i="29"/>
  <c r="AR241" i="29"/>
  <c r="BO39" i="29" s="1"/>
  <c r="AR242" i="29"/>
  <c r="AR243" i="29"/>
  <c r="AR244" i="29"/>
  <c r="AR245" i="29"/>
  <c r="AR246" i="29"/>
  <c r="AR247" i="29"/>
  <c r="AR248" i="29"/>
  <c r="AR249" i="29"/>
  <c r="AR250" i="29"/>
  <c r="AR251" i="29"/>
  <c r="AR252" i="29"/>
  <c r="AR253" i="29"/>
  <c r="AR254" i="29"/>
  <c r="AR255" i="29"/>
  <c r="AR256" i="29"/>
  <c r="AR257" i="29"/>
  <c r="AR258" i="29"/>
  <c r="AR259" i="29"/>
  <c r="AR260" i="29"/>
  <c r="AR261" i="29"/>
  <c r="AR262" i="29"/>
  <c r="AR263" i="29"/>
  <c r="AR264" i="29"/>
  <c r="AR265" i="29"/>
  <c r="AR266" i="29"/>
  <c r="AR267" i="29"/>
  <c r="AR268" i="29"/>
  <c r="AR269" i="29"/>
  <c r="AR270" i="29"/>
  <c r="AR271" i="29"/>
  <c r="AR272" i="29"/>
  <c r="AR273" i="29"/>
  <c r="AR274" i="29"/>
  <c r="AR275" i="29"/>
  <c r="AR276" i="29"/>
  <c r="AR277" i="29"/>
  <c r="AR278" i="29"/>
  <c r="AR279" i="29"/>
  <c r="AR280" i="29"/>
  <c r="AR281" i="29"/>
  <c r="AR282" i="29"/>
  <c r="AR283" i="29"/>
  <c r="AR284" i="29"/>
  <c r="AR285" i="29"/>
  <c r="AR286" i="29"/>
  <c r="AR287" i="29"/>
  <c r="AR288" i="29"/>
  <c r="AR289" i="29"/>
  <c r="AR290" i="29"/>
  <c r="AR291" i="29"/>
  <c r="AR292" i="29"/>
  <c r="AR293" i="29"/>
  <c r="AR294" i="29"/>
  <c r="AR295" i="29"/>
  <c r="AR296" i="29"/>
  <c r="AR297" i="29"/>
  <c r="AR298" i="29"/>
  <c r="AR299" i="29"/>
  <c r="AR300" i="29"/>
  <c r="AR301" i="29"/>
  <c r="AR302" i="29"/>
  <c r="AR303" i="29"/>
  <c r="AR304" i="29"/>
  <c r="AR305" i="29"/>
  <c r="AR306" i="29"/>
  <c r="AR307" i="29"/>
  <c r="AR308" i="29"/>
  <c r="AR309" i="29"/>
  <c r="AR310" i="29"/>
  <c r="AR311" i="29"/>
  <c r="AR312" i="29"/>
  <c r="AR313" i="29"/>
  <c r="AR314" i="29"/>
  <c r="BO56" i="29" s="1"/>
  <c r="AR315" i="29"/>
  <c r="AR316" i="29"/>
  <c r="AR317" i="29"/>
  <c r="AR318" i="29"/>
  <c r="AR319" i="29"/>
  <c r="AR320" i="29"/>
  <c r="AR321" i="29"/>
  <c r="BO40" i="29" s="1"/>
  <c r="AR322" i="29"/>
  <c r="AR323" i="29"/>
  <c r="AR324" i="29"/>
  <c r="AR325" i="29"/>
  <c r="AR326" i="29"/>
  <c r="AR327" i="29"/>
  <c r="AR328" i="29"/>
  <c r="AR329" i="29"/>
  <c r="AR330" i="29"/>
  <c r="AR331" i="29"/>
  <c r="AR332" i="29"/>
  <c r="AR333" i="29"/>
  <c r="AR334" i="29"/>
  <c r="AR335" i="29"/>
  <c r="AR336" i="29"/>
  <c r="AR337" i="29"/>
  <c r="AR338" i="29"/>
  <c r="AR339" i="29"/>
  <c r="AR340" i="29"/>
  <c r="AR341" i="29"/>
  <c r="AR342" i="29"/>
  <c r="AR343" i="29"/>
  <c r="AR344" i="29"/>
  <c r="AR345" i="29"/>
  <c r="AR346" i="29"/>
  <c r="AR347" i="29"/>
  <c r="AR348" i="29"/>
  <c r="AR349" i="29"/>
  <c r="AR350" i="29"/>
  <c r="AR351" i="29"/>
  <c r="AR352" i="29"/>
  <c r="AR353" i="29"/>
  <c r="AR354" i="29"/>
  <c r="AR355" i="29"/>
  <c r="AR356" i="29"/>
  <c r="AR357" i="29"/>
  <c r="AR358" i="29"/>
  <c r="AR359" i="29"/>
  <c r="AR360" i="29"/>
  <c r="AR361" i="29"/>
  <c r="AR362" i="29"/>
  <c r="AR363" i="29"/>
  <c r="AR364" i="29"/>
  <c r="AR365" i="29"/>
  <c r="AR366" i="29"/>
  <c r="AR367" i="29"/>
  <c r="AR368" i="29"/>
  <c r="AR369" i="29"/>
  <c r="AR370" i="29"/>
  <c r="AR371" i="29"/>
  <c r="AR372" i="29"/>
  <c r="AR373" i="29"/>
  <c r="AR374" i="29"/>
  <c r="AR375" i="29"/>
  <c r="AR376" i="29"/>
  <c r="AR377" i="29"/>
  <c r="AR378" i="29"/>
  <c r="AR379" i="29"/>
  <c r="AR380" i="29"/>
  <c r="AR381" i="29"/>
  <c r="AR382" i="29"/>
  <c r="AR383" i="29"/>
  <c r="AR384" i="29"/>
  <c r="AR385" i="29"/>
  <c r="AR386" i="29"/>
  <c r="BO41" i="29" s="1"/>
  <c r="AR387" i="29"/>
  <c r="AR388" i="29"/>
  <c r="AR389" i="29"/>
  <c r="AR390" i="29"/>
  <c r="AR391" i="29"/>
  <c r="AR392" i="29"/>
  <c r="AR393" i="29"/>
  <c r="BO47" i="29" s="1"/>
  <c r="AR394" i="29"/>
  <c r="AR395" i="29"/>
  <c r="AR396" i="29"/>
  <c r="AR397" i="29"/>
  <c r="AR398" i="29"/>
  <c r="AR399" i="29"/>
  <c r="AR400" i="29"/>
  <c r="AR401" i="29"/>
  <c r="AR402" i="29"/>
  <c r="AR403" i="29"/>
  <c r="AR404" i="29"/>
  <c r="AR405" i="29"/>
  <c r="AR406" i="29"/>
  <c r="AR407" i="29"/>
  <c r="AR408" i="29"/>
  <c r="AR409" i="29"/>
  <c r="AR410" i="29"/>
  <c r="AR411" i="29"/>
  <c r="AR412" i="29"/>
  <c r="BO37" i="29" s="1"/>
  <c r="AR413" i="29"/>
  <c r="AR414" i="29"/>
  <c r="AR415" i="29"/>
  <c r="AR416" i="29"/>
  <c r="AR417" i="29"/>
  <c r="AR418" i="29"/>
  <c r="BO42" i="29" s="1"/>
  <c r="AR419" i="29"/>
  <c r="AR420" i="29"/>
  <c r="AR421" i="29"/>
  <c r="AR422" i="29"/>
  <c r="AR423" i="29"/>
  <c r="AR424" i="29"/>
  <c r="AR425" i="29"/>
  <c r="AR426" i="29"/>
  <c r="AR427" i="29"/>
  <c r="AR428" i="29"/>
  <c r="AR429" i="29"/>
  <c r="AR430" i="29"/>
  <c r="AR431" i="29"/>
  <c r="AR432" i="29"/>
  <c r="AR433" i="29"/>
  <c r="AR434" i="29"/>
  <c r="AR435" i="29"/>
  <c r="AR436" i="29"/>
  <c r="AR437" i="29"/>
  <c r="AR438" i="29"/>
  <c r="AR439" i="29"/>
  <c r="AR440" i="29"/>
  <c r="AR441" i="29"/>
  <c r="AR442" i="29"/>
  <c r="AR443" i="29"/>
  <c r="AR444" i="29"/>
  <c r="AR445" i="29"/>
  <c r="AR446" i="29"/>
  <c r="AR447" i="29"/>
  <c r="AR448" i="29"/>
  <c r="AR449" i="29"/>
  <c r="AR450" i="29"/>
  <c r="AR451" i="29"/>
  <c r="AR452" i="29"/>
  <c r="AR453" i="29"/>
  <c r="AR454" i="29"/>
  <c r="AR455" i="29"/>
  <c r="AR456" i="29"/>
  <c r="AR457" i="29"/>
  <c r="AR458" i="29"/>
  <c r="AR459" i="29"/>
  <c r="AR460" i="29"/>
  <c r="AR461" i="29"/>
  <c r="AR462" i="29"/>
  <c r="AR463" i="29"/>
  <c r="AR464" i="29"/>
  <c r="AR465" i="29"/>
  <c r="AR466" i="29"/>
  <c r="AR467" i="29"/>
  <c r="AR468" i="29"/>
  <c r="AR469" i="29"/>
  <c r="AR470" i="29"/>
  <c r="AR471" i="29"/>
  <c r="AR472" i="29"/>
  <c r="AR473" i="29"/>
  <c r="AR474" i="29"/>
  <c r="AR475" i="29"/>
  <c r="AR476" i="29"/>
  <c r="AR477" i="29"/>
  <c r="AR478" i="29"/>
  <c r="AR479" i="29"/>
  <c r="AR480" i="29"/>
  <c r="AR481" i="29"/>
  <c r="AR482" i="29"/>
  <c r="AR483" i="29"/>
  <c r="AR484" i="29"/>
  <c r="AR485" i="29"/>
  <c r="AR486" i="29"/>
  <c r="AR487" i="29"/>
  <c r="AR488" i="29"/>
  <c r="AR489" i="29"/>
  <c r="AR490" i="29"/>
  <c r="AR491" i="29"/>
  <c r="AR492" i="29"/>
  <c r="AR493" i="29"/>
  <c r="AR494" i="29"/>
  <c r="AR495" i="29"/>
  <c r="AR496" i="29"/>
  <c r="AR497" i="29"/>
  <c r="AR498" i="29"/>
  <c r="AR499" i="29"/>
  <c r="AR500" i="29"/>
  <c r="AR501" i="29"/>
  <c r="BO45" i="29" s="1"/>
  <c r="AR502" i="29"/>
  <c r="BO46" i="29" s="1"/>
  <c r="AR503" i="29"/>
  <c r="BO44" i="29" s="1"/>
  <c r="AR504" i="29"/>
  <c r="AR505" i="29"/>
  <c r="AR506" i="29"/>
  <c r="AR507" i="29"/>
  <c r="BO48" i="29" s="1"/>
  <c r="AR508" i="29"/>
  <c r="AR509" i="29"/>
  <c r="BO49" i="29" s="1"/>
  <c r="AR510" i="29"/>
  <c r="AR511" i="29"/>
  <c r="AR512" i="29"/>
  <c r="AR513" i="29"/>
  <c r="AR514" i="29"/>
  <c r="AR515" i="29"/>
  <c r="AR516" i="29"/>
  <c r="AR517" i="29"/>
  <c r="AR518" i="29"/>
  <c r="AR519" i="29"/>
  <c r="AR520" i="29"/>
  <c r="AR521" i="29"/>
  <c r="AR522" i="29"/>
  <c r="AR523" i="29"/>
  <c r="AR524" i="29"/>
  <c r="AR525" i="29"/>
  <c r="AR526" i="29"/>
  <c r="AR527" i="29"/>
  <c r="AR528" i="29"/>
  <c r="AR529" i="29"/>
  <c r="AR530" i="29"/>
  <c r="AR531" i="29"/>
  <c r="AR532" i="29"/>
  <c r="AR533" i="29"/>
  <c r="AR534" i="29"/>
  <c r="AR535" i="29"/>
  <c r="AR536" i="29"/>
  <c r="AR537" i="29"/>
  <c r="AR538" i="29"/>
  <c r="AR539" i="29"/>
  <c r="AR540" i="29"/>
  <c r="AR541" i="29"/>
  <c r="AR542" i="29"/>
  <c r="AR543" i="29"/>
  <c r="BO51" i="29" s="1"/>
  <c r="AR544" i="29"/>
  <c r="AR545" i="29"/>
  <c r="AR546" i="29"/>
  <c r="AR547" i="29"/>
  <c r="AR548" i="29"/>
  <c r="AR549" i="29"/>
  <c r="AR550" i="29"/>
  <c r="AR551" i="29"/>
  <c r="AR552" i="29"/>
  <c r="AR553" i="29"/>
  <c r="AR554" i="29"/>
  <c r="AR555" i="29"/>
  <c r="AR556" i="29"/>
  <c r="AR557" i="29"/>
  <c r="AR558" i="29"/>
  <c r="AR559" i="29"/>
  <c r="AR560" i="29"/>
  <c r="AR561" i="29"/>
  <c r="AR562" i="29"/>
  <c r="AR563" i="29"/>
  <c r="AR564" i="29"/>
  <c r="AR565" i="29"/>
  <c r="AR566" i="29"/>
  <c r="AR567" i="29"/>
  <c r="AR568" i="29"/>
  <c r="AR569" i="29"/>
  <c r="AR570" i="29"/>
  <c r="AR571" i="29"/>
  <c r="AR572" i="29"/>
  <c r="AR573" i="29"/>
  <c r="AR574" i="29"/>
  <c r="AR575" i="29"/>
  <c r="AR576" i="29"/>
  <c r="AR577" i="29"/>
  <c r="AR578" i="29"/>
  <c r="AR579" i="29"/>
  <c r="AR580" i="29"/>
  <c r="AR581" i="29"/>
  <c r="AR582" i="29"/>
  <c r="AR583" i="29"/>
  <c r="AR584" i="29"/>
  <c r="AR585" i="29"/>
  <c r="AR586" i="29"/>
  <c r="AR587" i="29"/>
  <c r="AR588" i="29"/>
  <c r="AR589" i="29"/>
  <c r="AR590" i="29"/>
  <c r="AR591" i="29"/>
  <c r="AR592" i="29"/>
  <c r="AR593" i="29"/>
  <c r="AR594" i="29"/>
  <c r="AR595" i="29"/>
  <c r="AR596" i="29"/>
  <c r="AR597" i="29"/>
  <c r="BO52" i="29" s="1"/>
  <c r="AR598" i="29"/>
  <c r="AR599" i="29"/>
  <c r="AR600" i="29"/>
  <c r="AR601" i="29"/>
  <c r="AR602" i="29"/>
  <c r="AR603" i="29"/>
  <c r="AR604" i="29"/>
  <c r="AR605" i="29"/>
  <c r="AR606" i="29"/>
  <c r="AR607" i="29"/>
  <c r="AR608" i="29"/>
  <c r="AR609" i="29"/>
  <c r="AR610" i="29"/>
  <c r="AR611" i="29"/>
  <c r="BO53" i="29" s="1"/>
  <c r="AR612" i="29"/>
  <c r="AR613" i="29"/>
  <c r="AR614" i="29"/>
  <c r="AR615" i="29"/>
  <c r="AR616" i="29"/>
  <c r="AR617" i="29"/>
  <c r="AR618" i="29"/>
  <c r="AR619" i="29"/>
  <c r="AR620" i="29"/>
  <c r="AR621" i="29"/>
  <c r="AR622" i="29"/>
  <c r="AR623" i="29"/>
  <c r="AR624" i="29"/>
  <c r="AR625" i="29"/>
  <c r="AR626" i="29"/>
  <c r="AR627" i="29"/>
  <c r="AR628" i="29"/>
  <c r="AR629" i="29"/>
  <c r="AR630" i="29"/>
  <c r="AR631" i="29"/>
  <c r="AR632" i="29"/>
  <c r="AR633" i="29"/>
  <c r="AR634" i="29"/>
  <c r="AR635" i="29"/>
  <c r="AR636" i="29"/>
  <c r="AR637" i="29"/>
  <c r="AR638" i="29"/>
  <c r="AR639" i="29"/>
  <c r="AR640" i="29"/>
  <c r="AR641" i="29"/>
  <c r="BO57" i="29" s="1"/>
  <c r="AR642" i="29"/>
  <c r="AR643" i="29"/>
  <c r="AR644" i="29"/>
  <c r="AR645" i="29"/>
  <c r="AR646" i="29"/>
  <c r="AR647" i="29"/>
  <c r="AR648" i="29"/>
  <c r="AR649" i="29"/>
  <c r="AR650" i="29"/>
  <c r="AR651" i="29"/>
  <c r="AR652" i="29"/>
  <c r="AR653" i="29"/>
  <c r="BO54" i="29" s="1"/>
  <c r="AR654" i="29"/>
  <c r="AR655" i="29"/>
  <c r="AR656" i="29"/>
  <c r="AR657" i="29"/>
  <c r="AR658" i="29"/>
  <c r="AR659" i="29"/>
  <c r="AR660" i="29"/>
  <c r="AQ71" i="29"/>
  <c r="AQ72" i="29"/>
  <c r="AQ73" i="29"/>
  <c r="AQ74" i="29"/>
  <c r="AQ75" i="29"/>
  <c r="AQ76" i="29"/>
  <c r="BP31" i="29" s="1"/>
  <c r="AQ77" i="29"/>
  <c r="AQ78" i="29"/>
  <c r="AQ79" i="29"/>
  <c r="AQ80" i="29"/>
  <c r="AQ81" i="29"/>
  <c r="AQ82" i="29"/>
  <c r="AQ83" i="29"/>
  <c r="AQ84" i="29"/>
  <c r="AQ85" i="29"/>
  <c r="AQ86" i="29"/>
  <c r="AQ87" i="29"/>
  <c r="AQ88" i="29"/>
  <c r="AQ89" i="29"/>
  <c r="AQ90" i="29"/>
  <c r="AQ91" i="29"/>
  <c r="BP32" i="29" s="1"/>
  <c r="AQ92" i="29"/>
  <c r="AQ93" i="29"/>
  <c r="AQ94" i="29"/>
  <c r="AQ95" i="29"/>
  <c r="AQ96" i="29"/>
  <c r="AQ97" i="29"/>
  <c r="AQ98" i="29"/>
  <c r="AQ99" i="29"/>
  <c r="AQ100" i="29"/>
  <c r="AQ101" i="29"/>
  <c r="AQ102" i="29"/>
  <c r="AQ103" i="29"/>
  <c r="AQ104" i="29"/>
  <c r="AQ105" i="29"/>
  <c r="AQ106" i="29"/>
  <c r="AQ107" i="29"/>
  <c r="AQ108" i="29"/>
  <c r="AQ109" i="29"/>
  <c r="BP43" i="29" s="1"/>
  <c r="AQ110" i="29"/>
  <c r="BP33" i="29" s="1"/>
  <c r="AQ111" i="29"/>
  <c r="AQ112" i="29"/>
  <c r="AQ113" i="29"/>
  <c r="AQ114" i="29"/>
  <c r="AQ115" i="29"/>
  <c r="AQ116" i="29"/>
  <c r="AQ117" i="29"/>
  <c r="AQ118" i="29"/>
  <c r="AQ119" i="29"/>
  <c r="AQ120" i="29"/>
  <c r="AQ121" i="29"/>
  <c r="AQ122" i="29"/>
  <c r="AQ123" i="29"/>
  <c r="AQ124" i="29"/>
  <c r="AQ125" i="29"/>
  <c r="BP35" i="29" s="1"/>
  <c r="AQ126" i="29"/>
  <c r="AQ127" i="29"/>
  <c r="AQ128" i="29"/>
  <c r="AQ129" i="29"/>
  <c r="AQ130" i="29"/>
  <c r="AQ131" i="29"/>
  <c r="AQ132" i="29"/>
  <c r="AQ133" i="29"/>
  <c r="AQ134" i="29"/>
  <c r="AQ135" i="29"/>
  <c r="AQ136" i="29"/>
  <c r="AQ137" i="29"/>
  <c r="AQ138" i="29"/>
  <c r="AQ139" i="29"/>
  <c r="AQ140" i="29"/>
  <c r="AQ141" i="29"/>
  <c r="AQ142" i="29"/>
  <c r="AQ143" i="29"/>
  <c r="AQ144" i="29"/>
  <c r="AQ145" i="29"/>
  <c r="AQ146" i="29"/>
  <c r="AQ147" i="29"/>
  <c r="AQ148" i="29"/>
  <c r="AQ149" i="29"/>
  <c r="AQ150" i="29"/>
  <c r="AQ151" i="29"/>
  <c r="AQ152" i="29"/>
  <c r="AQ153" i="29"/>
  <c r="AQ154" i="29"/>
  <c r="AQ155" i="29"/>
  <c r="AQ156" i="29"/>
  <c r="AQ157" i="29"/>
  <c r="AQ158" i="29"/>
  <c r="AQ159" i="29"/>
  <c r="AQ160" i="29"/>
  <c r="AQ161" i="29"/>
  <c r="AQ162" i="29"/>
  <c r="AQ163" i="29"/>
  <c r="AQ164" i="29"/>
  <c r="AQ165" i="29"/>
  <c r="AQ166" i="29"/>
  <c r="AQ167" i="29"/>
  <c r="AQ168" i="29"/>
  <c r="AQ169" i="29"/>
  <c r="AQ170" i="29"/>
  <c r="AQ171" i="29"/>
  <c r="AQ172" i="29"/>
  <c r="AQ173" i="29"/>
  <c r="AQ174" i="29"/>
  <c r="AQ175" i="29"/>
  <c r="AQ176" i="29"/>
  <c r="AQ177" i="29"/>
  <c r="AQ178" i="29"/>
  <c r="AQ179" i="29"/>
  <c r="AQ180" i="29"/>
  <c r="AQ181" i="29"/>
  <c r="AQ182" i="29"/>
  <c r="AQ183" i="29"/>
  <c r="AQ184" i="29"/>
  <c r="AQ185" i="29"/>
  <c r="AQ186" i="29"/>
  <c r="AQ187" i="29"/>
  <c r="AQ188" i="29"/>
  <c r="AQ189" i="29"/>
  <c r="AQ190" i="29"/>
  <c r="AQ191" i="29"/>
  <c r="AQ192" i="29"/>
  <c r="AQ193" i="29"/>
  <c r="AQ194" i="29"/>
  <c r="AQ195" i="29"/>
  <c r="AQ196" i="29"/>
  <c r="AQ197" i="29"/>
  <c r="AQ198" i="29"/>
  <c r="AQ199" i="29"/>
  <c r="AQ200" i="29"/>
  <c r="AQ201" i="29"/>
  <c r="AQ202" i="29"/>
  <c r="AQ203" i="29"/>
  <c r="AQ204" i="29"/>
  <c r="AQ205" i="29"/>
  <c r="AQ206" i="29"/>
  <c r="AQ207" i="29"/>
  <c r="AQ208" i="29"/>
  <c r="AQ209" i="29"/>
  <c r="AQ210" i="29"/>
  <c r="AQ211" i="29"/>
  <c r="AQ212" i="29"/>
  <c r="AQ213" i="29"/>
  <c r="AQ214" i="29"/>
  <c r="AQ215" i="29"/>
  <c r="AQ216" i="29"/>
  <c r="AQ217" i="29"/>
  <c r="AQ218" i="29"/>
  <c r="AQ219" i="29"/>
  <c r="AQ220" i="29"/>
  <c r="BP34" i="29" s="1"/>
  <c r="AQ221" i="29"/>
  <c r="AQ222" i="29"/>
  <c r="AQ223" i="29"/>
  <c r="AQ224" i="29"/>
  <c r="BP36" i="29" s="1"/>
  <c r="AQ225" i="29"/>
  <c r="AQ226" i="29"/>
  <c r="AQ227" i="29"/>
  <c r="BP38" i="29" s="1"/>
  <c r="AQ228" i="29"/>
  <c r="AQ229" i="29"/>
  <c r="AQ230" i="29"/>
  <c r="AQ231" i="29"/>
  <c r="AQ232" i="29"/>
  <c r="AQ233" i="29"/>
  <c r="AQ234" i="29"/>
  <c r="AQ235" i="29"/>
  <c r="AQ236" i="29"/>
  <c r="AQ237" i="29"/>
  <c r="AQ238" i="29"/>
  <c r="AQ239" i="29"/>
  <c r="AQ240" i="29"/>
  <c r="AQ241" i="29"/>
  <c r="BP39" i="29" s="1"/>
  <c r="AQ242" i="29"/>
  <c r="AQ243" i="29"/>
  <c r="AQ244" i="29"/>
  <c r="AQ245" i="29"/>
  <c r="AQ246" i="29"/>
  <c r="AQ247" i="29"/>
  <c r="AQ248" i="29"/>
  <c r="AQ249" i="29"/>
  <c r="AQ250" i="29"/>
  <c r="AQ251" i="29"/>
  <c r="AQ252" i="29"/>
  <c r="AQ253" i="29"/>
  <c r="AQ254" i="29"/>
  <c r="AQ255" i="29"/>
  <c r="AQ256" i="29"/>
  <c r="AQ257" i="29"/>
  <c r="AQ258" i="29"/>
  <c r="AQ259" i="29"/>
  <c r="AQ260" i="29"/>
  <c r="AQ261" i="29"/>
  <c r="AQ262" i="29"/>
  <c r="AQ263" i="29"/>
  <c r="AQ264" i="29"/>
  <c r="AQ265" i="29"/>
  <c r="AQ266" i="29"/>
  <c r="AQ267" i="29"/>
  <c r="AQ268" i="29"/>
  <c r="AQ269" i="29"/>
  <c r="AQ270" i="29"/>
  <c r="AQ271" i="29"/>
  <c r="AQ272" i="29"/>
  <c r="AQ273" i="29"/>
  <c r="AQ274" i="29"/>
  <c r="AQ275" i="29"/>
  <c r="AQ276" i="29"/>
  <c r="AQ277" i="29"/>
  <c r="AQ278" i="29"/>
  <c r="AQ279" i="29"/>
  <c r="AQ280" i="29"/>
  <c r="AQ281" i="29"/>
  <c r="AQ282" i="29"/>
  <c r="AQ283" i="29"/>
  <c r="AQ284" i="29"/>
  <c r="AQ285" i="29"/>
  <c r="AQ286" i="29"/>
  <c r="AQ287" i="29"/>
  <c r="AQ288" i="29"/>
  <c r="AQ289" i="29"/>
  <c r="AQ290" i="29"/>
  <c r="AQ291" i="29"/>
  <c r="AQ292" i="29"/>
  <c r="AQ293" i="29"/>
  <c r="AQ294" i="29"/>
  <c r="AQ295" i="29"/>
  <c r="AQ296" i="29"/>
  <c r="AQ297" i="29"/>
  <c r="AQ298" i="29"/>
  <c r="AQ299" i="29"/>
  <c r="AQ300" i="29"/>
  <c r="AQ301" i="29"/>
  <c r="AQ302" i="29"/>
  <c r="AQ303" i="29"/>
  <c r="AQ304" i="29"/>
  <c r="AQ305" i="29"/>
  <c r="AQ306" i="29"/>
  <c r="AQ307" i="29"/>
  <c r="AQ308" i="29"/>
  <c r="AQ309" i="29"/>
  <c r="AQ310" i="29"/>
  <c r="AQ311" i="29"/>
  <c r="AQ312" i="29"/>
  <c r="AQ313" i="29"/>
  <c r="AQ314" i="29"/>
  <c r="BP56" i="29" s="1"/>
  <c r="AQ315" i="29"/>
  <c r="AQ316" i="29"/>
  <c r="AQ317" i="29"/>
  <c r="AQ318" i="29"/>
  <c r="AQ319" i="29"/>
  <c r="AQ320" i="29"/>
  <c r="AQ321" i="29"/>
  <c r="BP40" i="29" s="1"/>
  <c r="AQ322" i="29"/>
  <c r="AQ323" i="29"/>
  <c r="AQ324" i="29"/>
  <c r="AQ325" i="29"/>
  <c r="AQ326" i="29"/>
  <c r="AQ327" i="29"/>
  <c r="AQ328" i="29"/>
  <c r="AQ329" i="29"/>
  <c r="AQ330" i="29"/>
  <c r="AQ331" i="29"/>
  <c r="AQ332" i="29"/>
  <c r="AQ333" i="29"/>
  <c r="AQ334" i="29"/>
  <c r="AQ335" i="29"/>
  <c r="AQ336" i="29"/>
  <c r="AQ337" i="29"/>
  <c r="AQ338" i="29"/>
  <c r="AQ339" i="29"/>
  <c r="AQ340" i="29"/>
  <c r="AQ341" i="29"/>
  <c r="AQ342" i="29"/>
  <c r="AQ343" i="29"/>
  <c r="AQ344" i="29"/>
  <c r="AQ345" i="29"/>
  <c r="AQ346" i="29"/>
  <c r="AQ347" i="29"/>
  <c r="AQ348" i="29"/>
  <c r="AQ349" i="29"/>
  <c r="AQ350" i="29"/>
  <c r="AQ351" i="29"/>
  <c r="AQ352" i="29"/>
  <c r="AQ353" i="29"/>
  <c r="AQ354" i="29"/>
  <c r="AQ355" i="29"/>
  <c r="AQ356" i="29"/>
  <c r="AQ357" i="29"/>
  <c r="AQ358" i="29"/>
  <c r="AQ359" i="29"/>
  <c r="AQ360" i="29"/>
  <c r="AQ361" i="29"/>
  <c r="AQ362" i="29"/>
  <c r="AQ363" i="29"/>
  <c r="AQ364" i="29"/>
  <c r="AQ365" i="29"/>
  <c r="AQ366" i="29"/>
  <c r="AQ367" i="29"/>
  <c r="AQ368" i="29"/>
  <c r="AQ369" i="29"/>
  <c r="AQ370" i="29"/>
  <c r="AQ371" i="29"/>
  <c r="AQ372" i="29"/>
  <c r="AQ373" i="29"/>
  <c r="AQ374" i="29"/>
  <c r="AQ375" i="29"/>
  <c r="AQ376" i="29"/>
  <c r="AQ377" i="29"/>
  <c r="AQ378" i="29"/>
  <c r="AQ379" i="29"/>
  <c r="AQ380" i="29"/>
  <c r="AQ381" i="29"/>
  <c r="AQ382" i="29"/>
  <c r="AQ383" i="29"/>
  <c r="AQ384" i="29"/>
  <c r="AQ385" i="29"/>
  <c r="AQ386" i="29"/>
  <c r="BP41" i="29" s="1"/>
  <c r="AQ387" i="29"/>
  <c r="AQ388" i="29"/>
  <c r="AQ389" i="29"/>
  <c r="AQ390" i="29"/>
  <c r="AQ391" i="29"/>
  <c r="AQ392" i="29"/>
  <c r="AQ393" i="29"/>
  <c r="BP47" i="29" s="1"/>
  <c r="AQ394" i="29"/>
  <c r="AQ395" i="29"/>
  <c r="AQ396" i="29"/>
  <c r="AQ397" i="29"/>
  <c r="AQ398" i="29"/>
  <c r="AQ399" i="29"/>
  <c r="AQ400" i="29"/>
  <c r="AQ401" i="29"/>
  <c r="AQ402" i="29"/>
  <c r="AQ403" i="29"/>
  <c r="AQ404" i="29"/>
  <c r="AQ405" i="29"/>
  <c r="AQ406" i="29"/>
  <c r="AQ407" i="29"/>
  <c r="AQ408" i="29"/>
  <c r="AQ409" i="29"/>
  <c r="AQ410" i="29"/>
  <c r="AQ411" i="29"/>
  <c r="AQ412" i="29"/>
  <c r="BP37" i="29" s="1"/>
  <c r="AQ413" i="29"/>
  <c r="AQ414" i="29"/>
  <c r="AQ415" i="29"/>
  <c r="AQ416" i="29"/>
  <c r="AQ417" i="29"/>
  <c r="AQ418" i="29"/>
  <c r="BP42" i="29" s="1"/>
  <c r="AQ419" i="29"/>
  <c r="AQ420" i="29"/>
  <c r="AQ421" i="29"/>
  <c r="AQ422" i="29"/>
  <c r="AQ423" i="29"/>
  <c r="AQ424" i="29"/>
  <c r="AQ425" i="29"/>
  <c r="AQ426" i="29"/>
  <c r="AQ427" i="29"/>
  <c r="AQ428" i="29"/>
  <c r="AQ429" i="29"/>
  <c r="AQ430" i="29"/>
  <c r="AQ431" i="29"/>
  <c r="AQ432" i="29"/>
  <c r="AQ433" i="29"/>
  <c r="AQ434" i="29"/>
  <c r="AQ435" i="29"/>
  <c r="AQ436" i="29"/>
  <c r="AQ437" i="29"/>
  <c r="AQ438" i="29"/>
  <c r="AQ439" i="29"/>
  <c r="AQ440" i="29"/>
  <c r="AQ441" i="29"/>
  <c r="AQ442" i="29"/>
  <c r="AQ443" i="29"/>
  <c r="AQ444" i="29"/>
  <c r="AQ445" i="29"/>
  <c r="AQ446" i="29"/>
  <c r="AQ447" i="29"/>
  <c r="AQ448" i="29"/>
  <c r="AQ449" i="29"/>
  <c r="AQ450" i="29"/>
  <c r="AQ451" i="29"/>
  <c r="AQ452" i="29"/>
  <c r="AQ453" i="29"/>
  <c r="AQ454" i="29"/>
  <c r="AQ455" i="29"/>
  <c r="AQ456" i="29"/>
  <c r="AQ457" i="29"/>
  <c r="AQ458" i="29"/>
  <c r="AQ459" i="29"/>
  <c r="AQ460" i="29"/>
  <c r="AQ461" i="29"/>
  <c r="AQ462" i="29"/>
  <c r="AQ463" i="29"/>
  <c r="AQ464" i="29"/>
  <c r="AQ465" i="29"/>
  <c r="AQ466" i="29"/>
  <c r="AQ467" i="29"/>
  <c r="AQ468" i="29"/>
  <c r="AQ469" i="29"/>
  <c r="AQ470" i="29"/>
  <c r="AQ471" i="29"/>
  <c r="AQ472" i="29"/>
  <c r="AQ473" i="29"/>
  <c r="AQ474" i="29"/>
  <c r="AQ475" i="29"/>
  <c r="AQ476" i="29"/>
  <c r="AQ477" i="29"/>
  <c r="AQ478" i="29"/>
  <c r="AQ479" i="29"/>
  <c r="AQ480" i="29"/>
  <c r="AQ481" i="29"/>
  <c r="AQ482" i="29"/>
  <c r="AQ483" i="29"/>
  <c r="AQ484" i="29"/>
  <c r="AQ485" i="29"/>
  <c r="AQ486" i="29"/>
  <c r="AQ487" i="29"/>
  <c r="AQ488" i="29"/>
  <c r="AQ489" i="29"/>
  <c r="AQ490" i="29"/>
  <c r="AQ491" i="29"/>
  <c r="AQ492" i="29"/>
  <c r="AQ493" i="29"/>
  <c r="AQ494" i="29"/>
  <c r="AQ495" i="29"/>
  <c r="AQ496" i="29"/>
  <c r="AQ497" i="29"/>
  <c r="AQ498" i="29"/>
  <c r="AQ499" i="29"/>
  <c r="AQ500" i="29"/>
  <c r="AQ501" i="29"/>
  <c r="BP45" i="29" s="1"/>
  <c r="AQ502" i="29"/>
  <c r="BP46" i="29" s="1"/>
  <c r="AQ503" i="29"/>
  <c r="BP44" i="29" s="1"/>
  <c r="AQ504" i="29"/>
  <c r="AQ505" i="29"/>
  <c r="AQ506" i="29"/>
  <c r="AQ507" i="29"/>
  <c r="BP48" i="29" s="1"/>
  <c r="AQ508" i="29"/>
  <c r="AQ509" i="29"/>
  <c r="BP49" i="29" s="1"/>
  <c r="AQ510" i="29"/>
  <c r="AQ511" i="29"/>
  <c r="AQ512" i="29"/>
  <c r="AQ513" i="29"/>
  <c r="AQ514" i="29"/>
  <c r="AQ515" i="29"/>
  <c r="AQ516" i="29"/>
  <c r="AQ517" i="29"/>
  <c r="AQ518" i="29"/>
  <c r="AQ519" i="29"/>
  <c r="AQ520" i="29"/>
  <c r="AQ521" i="29"/>
  <c r="AQ522" i="29"/>
  <c r="AQ523" i="29"/>
  <c r="AQ524" i="29"/>
  <c r="AQ525" i="29"/>
  <c r="AQ526" i="29"/>
  <c r="AQ527" i="29"/>
  <c r="AQ528" i="29"/>
  <c r="AQ529" i="29"/>
  <c r="AQ530" i="29"/>
  <c r="AQ531" i="29"/>
  <c r="AQ532" i="29"/>
  <c r="AQ533" i="29"/>
  <c r="AQ534" i="29"/>
  <c r="AQ535" i="29"/>
  <c r="AQ536" i="29"/>
  <c r="AQ537" i="29"/>
  <c r="AQ538" i="29"/>
  <c r="AQ539" i="29"/>
  <c r="AQ540" i="29"/>
  <c r="AQ541" i="29"/>
  <c r="AQ542" i="29"/>
  <c r="AQ543" i="29"/>
  <c r="BP51" i="29" s="1"/>
  <c r="AQ544" i="29"/>
  <c r="AQ545" i="29"/>
  <c r="AQ546" i="29"/>
  <c r="AQ547" i="29"/>
  <c r="AQ548" i="29"/>
  <c r="AQ549" i="29"/>
  <c r="AQ550" i="29"/>
  <c r="AQ551" i="29"/>
  <c r="AQ552" i="29"/>
  <c r="AQ553" i="29"/>
  <c r="AQ554" i="29"/>
  <c r="AQ555" i="29"/>
  <c r="AQ556" i="29"/>
  <c r="AQ557" i="29"/>
  <c r="AQ558" i="29"/>
  <c r="AQ559" i="29"/>
  <c r="AQ560" i="29"/>
  <c r="AQ561" i="29"/>
  <c r="AQ562" i="29"/>
  <c r="AQ563" i="29"/>
  <c r="AQ564" i="29"/>
  <c r="AQ565" i="29"/>
  <c r="AQ566" i="29"/>
  <c r="AQ567" i="29"/>
  <c r="AQ568" i="29"/>
  <c r="AQ569" i="29"/>
  <c r="AQ570" i="29"/>
  <c r="AQ571" i="29"/>
  <c r="AQ572" i="29"/>
  <c r="AQ573" i="29"/>
  <c r="AQ574" i="29"/>
  <c r="AQ575" i="29"/>
  <c r="AQ576" i="29"/>
  <c r="AQ577" i="29"/>
  <c r="AQ578" i="29"/>
  <c r="AQ579" i="29"/>
  <c r="AQ580" i="29"/>
  <c r="AQ581" i="29"/>
  <c r="AQ582" i="29"/>
  <c r="AQ583" i="29"/>
  <c r="AQ584" i="29"/>
  <c r="AQ585" i="29"/>
  <c r="AQ586" i="29"/>
  <c r="AQ587" i="29"/>
  <c r="AQ588" i="29"/>
  <c r="AQ589" i="29"/>
  <c r="AQ590" i="29"/>
  <c r="AQ591" i="29"/>
  <c r="AQ592" i="29"/>
  <c r="AQ593" i="29"/>
  <c r="AQ594" i="29"/>
  <c r="AQ595" i="29"/>
  <c r="AQ596" i="29"/>
  <c r="AQ597" i="29"/>
  <c r="BP52" i="29" s="1"/>
  <c r="AQ598" i="29"/>
  <c r="AQ599" i="29"/>
  <c r="AQ600" i="29"/>
  <c r="AQ601" i="29"/>
  <c r="AQ602" i="29"/>
  <c r="AQ603" i="29"/>
  <c r="AQ604" i="29"/>
  <c r="AQ605" i="29"/>
  <c r="AQ606" i="29"/>
  <c r="AQ607" i="29"/>
  <c r="AQ608" i="29"/>
  <c r="AQ609" i="29"/>
  <c r="AQ610" i="29"/>
  <c r="AQ611" i="29"/>
  <c r="BP53" i="29" s="1"/>
  <c r="AQ612" i="29"/>
  <c r="AQ613" i="29"/>
  <c r="AQ614" i="29"/>
  <c r="AQ615" i="29"/>
  <c r="AQ616" i="29"/>
  <c r="AQ617" i="29"/>
  <c r="AQ618" i="29"/>
  <c r="AQ619" i="29"/>
  <c r="AQ620" i="29"/>
  <c r="AQ621" i="29"/>
  <c r="AQ622" i="29"/>
  <c r="AQ623" i="29"/>
  <c r="AQ624" i="29"/>
  <c r="AQ625" i="29"/>
  <c r="AQ626" i="29"/>
  <c r="AQ627" i="29"/>
  <c r="AQ628" i="29"/>
  <c r="AQ629" i="29"/>
  <c r="AQ630" i="29"/>
  <c r="AQ631" i="29"/>
  <c r="AQ632" i="29"/>
  <c r="AQ633" i="29"/>
  <c r="AQ634" i="29"/>
  <c r="AQ635" i="29"/>
  <c r="AQ636" i="29"/>
  <c r="AQ637" i="29"/>
  <c r="AQ638" i="29"/>
  <c r="AQ639" i="29"/>
  <c r="AQ640" i="29"/>
  <c r="AQ641" i="29"/>
  <c r="BP57" i="29" s="1"/>
  <c r="AQ642" i="29"/>
  <c r="AQ643" i="29"/>
  <c r="AQ644" i="29"/>
  <c r="AQ645" i="29"/>
  <c r="AQ646" i="29"/>
  <c r="AQ647" i="29"/>
  <c r="AQ648" i="29"/>
  <c r="AQ649" i="29"/>
  <c r="AQ650" i="29"/>
  <c r="AQ651" i="29"/>
  <c r="AQ652" i="29"/>
  <c r="AQ653" i="29"/>
  <c r="BP54" i="29" s="1"/>
  <c r="AQ654" i="29"/>
  <c r="AQ655" i="29"/>
  <c r="AQ656" i="29"/>
  <c r="AQ657" i="29"/>
  <c r="BP55" i="29" s="1"/>
  <c r="AQ658" i="29"/>
  <c r="AQ659" i="29"/>
  <c r="AQ660" i="29"/>
  <c r="AR70" i="29"/>
  <c r="BO50" i="29" s="1"/>
  <c r="AS70" i="29"/>
  <c r="AS64" i="29" s="1"/>
  <c r="AQ70" i="29"/>
  <c r="AQ64" i="29" s="1"/>
  <c r="AP70" i="29"/>
  <c r="I66" i="29"/>
  <c r="W94" i="37" l="1"/>
  <c r="X94" i="37" s="1"/>
  <c r="U94" i="37"/>
  <c r="V94" i="37" s="1"/>
  <c r="W93" i="37"/>
  <c r="X93" i="37" s="1"/>
  <c r="U93" i="37"/>
  <c r="V93" i="37" s="1"/>
  <c r="W107" i="37"/>
  <c r="X107" i="37" s="1"/>
  <c r="U107" i="37"/>
  <c r="V107" i="37" s="1"/>
  <c r="W97" i="37"/>
  <c r="X97" i="37" s="1"/>
  <c r="U97" i="37"/>
  <c r="V97" i="37" s="1"/>
  <c r="W96" i="37"/>
  <c r="X96" i="37" s="1"/>
  <c r="U96" i="37"/>
  <c r="V96" i="37" s="1"/>
  <c r="W85" i="37"/>
  <c r="X85" i="37" s="1"/>
  <c r="U85" i="37"/>
  <c r="V85" i="37" s="1"/>
  <c r="W98" i="37"/>
  <c r="X98" i="37" s="1"/>
  <c r="U98" i="37"/>
  <c r="V98" i="37" s="1"/>
  <c r="W105" i="37"/>
  <c r="X105" i="37" s="1"/>
  <c r="U105" i="37"/>
  <c r="V105" i="37" s="1"/>
  <c r="W100" i="37"/>
  <c r="X100" i="37" s="1"/>
  <c r="U100" i="37"/>
  <c r="V100" i="37" s="1"/>
  <c r="W90" i="37"/>
  <c r="X90" i="37" s="1"/>
  <c r="U90" i="37"/>
  <c r="V90" i="37" s="1"/>
  <c r="W87" i="37"/>
  <c r="X87" i="37" s="1"/>
  <c r="U87" i="37"/>
  <c r="V87" i="37" s="1"/>
  <c r="W109" i="37"/>
  <c r="X109" i="37" s="1"/>
  <c r="U109" i="37"/>
  <c r="V109" i="37" s="1"/>
  <c r="W102" i="37"/>
  <c r="X102" i="37" s="1"/>
  <c r="U102" i="37"/>
  <c r="V102" i="37" s="1"/>
  <c r="W95" i="37"/>
  <c r="X95" i="37" s="1"/>
  <c r="U95" i="37"/>
  <c r="V95" i="37" s="1"/>
  <c r="W99" i="37"/>
  <c r="X99" i="37" s="1"/>
  <c r="U99" i="37"/>
  <c r="V99" i="37" s="1"/>
  <c r="W84" i="37"/>
  <c r="U84" i="37"/>
  <c r="W86" i="37"/>
  <c r="X86" i="37" s="1"/>
  <c r="U86" i="37"/>
  <c r="V86" i="37" s="1"/>
  <c r="W103" i="37"/>
  <c r="X103" i="37" s="1"/>
  <c r="U103" i="37"/>
  <c r="V103" i="37" s="1"/>
  <c r="W101" i="37"/>
  <c r="X101" i="37" s="1"/>
  <c r="U101" i="37"/>
  <c r="V101" i="37" s="1"/>
  <c r="W88" i="37"/>
  <c r="X88" i="37" s="1"/>
  <c r="U88" i="37"/>
  <c r="V88" i="37" s="1"/>
  <c r="W89" i="37"/>
  <c r="X89" i="37" s="1"/>
  <c r="U89" i="37"/>
  <c r="V89" i="37" s="1"/>
  <c r="W104" i="37"/>
  <c r="X104" i="37" s="1"/>
  <c r="U104" i="37"/>
  <c r="V104" i="37" s="1"/>
  <c r="W108" i="37"/>
  <c r="X108" i="37" s="1"/>
  <c r="U108" i="37"/>
  <c r="V108" i="37" s="1"/>
  <c r="W92" i="37"/>
  <c r="X92" i="37" s="1"/>
  <c r="U92" i="37"/>
  <c r="V92" i="37" s="1"/>
  <c r="W91" i="37"/>
  <c r="X91" i="37" s="1"/>
  <c r="U91" i="37"/>
  <c r="V91" i="37" s="1"/>
  <c r="W106" i="37"/>
  <c r="X106" i="37" s="1"/>
  <c r="U106" i="37"/>
  <c r="V106" i="37" s="1"/>
  <c r="U110" i="37"/>
  <c r="V110" i="37" s="1"/>
  <c r="W110" i="37"/>
  <c r="X110" i="37" s="1"/>
  <c r="BN50" i="29"/>
  <c r="AQ66" i="29"/>
  <c r="AS63" i="29"/>
  <c r="AR66" i="29"/>
  <c r="AR63" i="29"/>
  <c r="AS66" i="29"/>
  <c r="AQ63" i="29"/>
  <c r="BP50" i="29"/>
  <c r="AR64" i="29"/>
  <c r="BI57" i="29"/>
  <c r="BI55" i="29"/>
  <c r="BI50" i="29"/>
  <c r="BH50" i="29"/>
  <c r="BI49" i="29"/>
  <c r="BI48" i="29"/>
  <c r="BI47" i="29"/>
  <c r="BI46" i="29"/>
  <c r="BI45" i="29"/>
  <c r="BI44" i="29"/>
  <c r="BI43" i="29"/>
  <c r="BI42" i="29"/>
  <c r="BI41" i="29"/>
  <c r="BI39" i="29"/>
  <c r="BI38" i="29"/>
  <c r="BI37" i="29"/>
  <c r="BI36" i="29"/>
  <c r="BI35" i="29"/>
  <c r="BI32" i="29"/>
  <c r="V84" i="37" l="1"/>
  <c r="W80" i="37"/>
  <c r="X84" i="37"/>
  <c r="X80" i="37" s="1"/>
  <c r="W82" i="37"/>
  <c r="AZ36" i="29"/>
  <c r="AZ32" i="29" l="1"/>
  <c r="AZ43" i="29"/>
  <c r="AZ35" i="29"/>
  <c r="AZ38" i="29"/>
  <c r="AZ39" i="29"/>
  <c r="AZ41" i="29"/>
  <c r="AZ47" i="29"/>
  <c r="AZ37" i="29"/>
  <c r="AZ42" i="29"/>
  <c r="AZ45" i="29"/>
  <c r="AZ46" i="29"/>
  <c r="AZ44" i="29"/>
  <c r="AZ48" i="29"/>
  <c r="AZ49" i="29"/>
  <c r="AZ57" i="29"/>
  <c r="AZ55" i="29"/>
  <c r="AZ50" i="29"/>
  <c r="AU76" i="29"/>
  <c r="AU91" i="29"/>
  <c r="BH32" i="29" s="1"/>
  <c r="AU108" i="29"/>
  <c r="AU109" i="29" s="1"/>
  <c r="BH43" i="29" s="1"/>
  <c r="AU110" i="29"/>
  <c r="AU125" i="29"/>
  <c r="BH35" i="29" s="1"/>
  <c r="AU220" i="29"/>
  <c r="BH34" i="29" s="1"/>
  <c r="AU224" i="29"/>
  <c r="BH36" i="29" s="1"/>
  <c r="AU227" i="29"/>
  <c r="AU241" i="29"/>
  <c r="AU314" i="29"/>
  <c r="BH56" i="29" s="1"/>
  <c r="AU321" i="29"/>
  <c r="AU386" i="29"/>
  <c r="BH41" i="29" s="1"/>
  <c r="AU393" i="29"/>
  <c r="AU412" i="29"/>
  <c r="BH37" i="29" s="1"/>
  <c r="AU417" i="29"/>
  <c r="AU418" i="29" s="1"/>
  <c r="BH42" i="29" s="1"/>
  <c r="AU500" i="29"/>
  <c r="AU501" i="29" s="1"/>
  <c r="BH45" i="29" s="1"/>
  <c r="AU502" i="29"/>
  <c r="BH46" i="29" s="1"/>
  <c r="AU503" i="29"/>
  <c r="BH44" i="29" s="1"/>
  <c r="AU507" i="29"/>
  <c r="BH48" i="29" s="1"/>
  <c r="AU508" i="29"/>
  <c r="AU509" i="29" s="1"/>
  <c r="BH49" i="29" s="1"/>
  <c r="AU543" i="29"/>
  <c r="BH51" i="29" s="1"/>
  <c r="AU597" i="29"/>
  <c r="AU609" i="29"/>
  <c r="AU610" i="29" s="1"/>
  <c r="AU611" i="29" s="1"/>
  <c r="BH53" i="29" s="1"/>
  <c r="AU641" i="29"/>
  <c r="AU653" i="29"/>
  <c r="BH54" i="29" s="1"/>
  <c r="AU655" i="29"/>
  <c r="AU656" i="29" s="1"/>
  <c r="AU657" i="29" s="1"/>
  <c r="BH55" i="29" s="1"/>
  <c r="AU71" i="29"/>
  <c r="AU72" i="29" s="1"/>
  <c r="AU73" i="29" s="1"/>
  <c r="AU74" i="29" s="1"/>
  <c r="AU75" i="29" s="1"/>
  <c r="AP71" i="29"/>
  <c r="AP72" i="29"/>
  <c r="AP73" i="29"/>
  <c r="AP74" i="29"/>
  <c r="AP75" i="29"/>
  <c r="AP76" i="29"/>
  <c r="AP77" i="29"/>
  <c r="AP78" i="29"/>
  <c r="AP79" i="29"/>
  <c r="AP80" i="29"/>
  <c r="AP81" i="29"/>
  <c r="AP82" i="29"/>
  <c r="AP83" i="29"/>
  <c r="AP84" i="29"/>
  <c r="AP85" i="29"/>
  <c r="AP86" i="29"/>
  <c r="AP87" i="29"/>
  <c r="AP88" i="29"/>
  <c r="AP89" i="29"/>
  <c r="AP90" i="29"/>
  <c r="AP91" i="29"/>
  <c r="AP92" i="29"/>
  <c r="AP93" i="29"/>
  <c r="AP94" i="29"/>
  <c r="AP95" i="29"/>
  <c r="AP96" i="29"/>
  <c r="AP97" i="29"/>
  <c r="AP98" i="29"/>
  <c r="AP99" i="29"/>
  <c r="AP100" i="29"/>
  <c r="AP101" i="29"/>
  <c r="AP102" i="29"/>
  <c r="AP103" i="29"/>
  <c r="AP104" i="29"/>
  <c r="AP105" i="29"/>
  <c r="AP106" i="29"/>
  <c r="AP107" i="29"/>
  <c r="AP108" i="29"/>
  <c r="AP109" i="29"/>
  <c r="BJ43" i="29" s="1"/>
  <c r="BL43" i="29" s="1"/>
  <c r="AP110" i="29"/>
  <c r="BJ33" i="29" s="1"/>
  <c r="BL33" i="29" s="1"/>
  <c r="AP111" i="29"/>
  <c r="AP112" i="29"/>
  <c r="AP113" i="29"/>
  <c r="AP114" i="29"/>
  <c r="AP115" i="29"/>
  <c r="AP116" i="29"/>
  <c r="AP117" i="29"/>
  <c r="AP118" i="29"/>
  <c r="AP119" i="29"/>
  <c r="AP120" i="29"/>
  <c r="AP121" i="29"/>
  <c r="AP122" i="29"/>
  <c r="AP123" i="29"/>
  <c r="AP124" i="29"/>
  <c r="AP125" i="29"/>
  <c r="BJ35" i="29" s="1"/>
  <c r="BL35" i="29" s="1"/>
  <c r="AP126" i="29"/>
  <c r="AP127" i="29"/>
  <c r="AP128" i="29"/>
  <c r="AP129" i="29"/>
  <c r="AP130" i="29"/>
  <c r="AP131" i="29"/>
  <c r="AP132" i="29"/>
  <c r="AP133" i="29"/>
  <c r="AP134" i="29"/>
  <c r="AP135" i="29"/>
  <c r="AP136" i="29"/>
  <c r="AP137" i="29"/>
  <c r="AP138" i="29"/>
  <c r="AP139" i="29"/>
  <c r="AP140" i="29"/>
  <c r="AP141" i="29"/>
  <c r="AP142" i="29"/>
  <c r="AP143" i="29"/>
  <c r="AP144" i="29"/>
  <c r="AP145" i="29"/>
  <c r="AP146" i="29"/>
  <c r="AP147" i="29"/>
  <c r="AP148" i="29"/>
  <c r="AP149" i="29"/>
  <c r="AP150" i="29"/>
  <c r="AP151" i="29"/>
  <c r="AP152" i="29"/>
  <c r="AP153" i="29"/>
  <c r="AP154" i="29"/>
  <c r="AP155" i="29"/>
  <c r="AP156" i="29"/>
  <c r="AP157" i="29"/>
  <c r="AP158" i="29"/>
  <c r="AP159" i="29"/>
  <c r="AP160" i="29"/>
  <c r="AP161" i="29"/>
  <c r="AP162" i="29"/>
  <c r="AP163" i="29"/>
  <c r="AP164" i="29"/>
  <c r="AP165" i="29"/>
  <c r="AP166" i="29"/>
  <c r="AP167" i="29"/>
  <c r="AP168" i="29"/>
  <c r="AP169" i="29"/>
  <c r="AP170" i="29"/>
  <c r="AP171" i="29"/>
  <c r="AP172" i="29"/>
  <c r="AP173" i="29"/>
  <c r="AP174" i="29"/>
  <c r="AP175" i="29"/>
  <c r="AP176" i="29"/>
  <c r="AP177" i="29"/>
  <c r="AP178" i="29"/>
  <c r="AP179" i="29"/>
  <c r="AP180" i="29"/>
  <c r="AP181" i="29"/>
  <c r="AP182" i="29"/>
  <c r="AP183" i="29"/>
  <c r="AP184" i="29"/>
  <c r="AP185" i="29"/>
  <c r="AP186" i="29"/>
  <c r="AP187" i="29"/>
  <c r="AP188" i="29"/>
  <c r="AP189" i="29"/>
  <c r="AP190" i="29"/>
  <c r="AP191" i="29"/>
  <c r="AP192" i="29"/>
  <c r="AP193" i="29"/>
  <c r="AP194" i="29"/>
  <c r="AP195" i="29"/>
  <c r="AP196" i="29"/>
  <c r="AP197" i="29"/>
  <c r="AP198" i="29"/>
  <c r="AP199" i="29"/>
  <c r="AP200" i="29"/>
  <c r="AP201" i="29"/>
  <c r="AP202" i="29"/>
  <c r="AP203" i="29"/>
  <c r="AP204" i="29"/>
  <c r="AP205" i="29"/>
  <c r="AP206" i="29"/>
  <c r="AP207" i="29"/>
  <c r="AP208" i="29"/>
  <c r="AP209" i="29"/>
  <c r="AP210" i="29"/>
  <c r="AP211" i="29"/>
  <c r="AP212" i="29"/>
  <c r="AP213" i="29"/>
  <c r="AP214" i="29"/>
  <c r="AP215" i="29"/>
  <c r="AP216" i="29"/>
  <c r="AP217" i="29"/>
  <c r="AP218" i="29"/>
  <c r="AP219" i="29"/>
  <c r="AP220" i="29"/>
  <c r="AP221" i="29"/>
  <c r="AP222" i="29"/>
  <c r="AP223" i="29"/>
  <c r="AP224" i="29"/>
  <c r="AP225" i="29"/>
  <c r="AP226" i="29"/>
  <c r="AP227" i="29"/>
  <c r="BJ38" i="29" s="1"/>
  <c r="BL38" i="29" s="1"/>
  <c r="AP228" i="29"/>
  <c r="AP229" i="29"/>
  <c r="AP230" i="29"/>
  <c r="AP231" i="29"/>
  <c r="AP232" i="29"/>
  <c r="AP233" i="29"/>
  <c r="AP234" i="29"/>
  <c r="AP235" i="29"/>
  <c r="AP236" i="29"/>
  <c r="AP237" i="29"/>
  <c r="AP238" i="29"/>
  <c r="AP239" i="29"/>
  <c r="AP240" i="29"/>
  <c r="AP241" i="29"/>
  <c r="BJ39" i="29" s="1"/>
  <c r="BL39" i="29" s="1"/>
  <c r="AP242" i="29"/>
  <c r="AP243" i="29"/>
  <c r="AP244" i="29"/>
  <c r="AP245" i="29"/>
  <c r="AP246" i="29"/>
  <c r="AP247" i="29"/>
  <c r="AP248" i="29"/>
  <c r="AP249" i="29"/>
  <c r="AP250" i="29"/>
  <c r="AP251" i="29"/>
  <c r="AP252" i="29"/>
  <c r="AP253" i="29"/>
  <c r="AP254" i="29"/>
  <c r="AP255" i="29"/>
  <c r="AP256" i="29"/>
  <c r="AP257" i="29"/>
  <c r="AP258" i="29"/>
  <c r="AP259" i="29"/>
  <c r="AP260" i="29"/>
  <c r="AP261" i="29"/>
  <c r="AP262" i="29"/>
  <c r="AP263" i="29"/>
  <c r="AP264" i="29"/>
  <c r="AP265" i="29"/>
  <c r="AP266" i="29"/>
  <c r="AP267" i="29"/>
  <c r="AP268" i="29"/>
  <c r="AP269" i="29"/>
  <c r="AP270" i="29"/>
  <c r="AP271" i="29"/>
  <c r="AP272" i="29"/>
  <c r="AP273" i="29"/>
  <c r="AP274" i="29"/>
  <c r="AP275" i="29"/>
  <c r="AP276" i="29"/>
  <c r="AP277" i="29"/>
  <c r="AP278" i="29"/>
  <c r="AP279" i="29"/>
  <c r="AP280" i="29"/>
  <c r="AP281" i="29"/>
  <c r="AP282" i="29"/>
  <c r="AP283" i="29"/>
  <c r="AP284" i="29"/>
  <c r="AP285" i="29"/>
  <c r="AP286" i="29"/>
  <c r="AP287" i="29"/>
  <c r="AP288" i="29"/>
  <c r="AP289" i="29"/>
  <c r="AP290" i="29"/>
  <c r="AP291" i="29"/>
  <c r="AP292" i="29"/>
  <c r="AP293" i="29"/>
  <c r="AP294" i="29"/>
  <c r="AP295" i="29"/>
  <c r="AP296" i="29"/>
  <c r="AP297" i="29"/>
  <c r="AP298" i="29"/>
  <c r="AP299" i="29"/>
  <c r="AP300" i="29"/>
  <c r="AP301" i="29"/>
  <c r="AP302" i="29"/>
  <c r="AP303" i="29"/>
  <c r="AP304" i="29"/>
  <c r="AP305" i="29"/>
  <c r="AP306" i="29"/>
  <c r="AP307" i="29"/>
  <c r="AP308" i="29"/>
  <c r="AP309" i="29"/>
  <c r="AP310" i="29"/>
  <c r="AP311" i="29"/>
  <c r="AP312" i="29"/>
  <c r="AP313" i="29"/>
  <c r="AP314" i="29"/>
  <c r="AP315" i="29"/>
  <c r="AP316" i="29"/>
  <c r="AP317" i="29"/>
  <c r="AP318" i="29"/>
  <c r="AP319" i="29"/>
  <c r="AP320" i="29"/>
  <c r="AP321" i="29"/>
  <c r="BJ40" i="29" s="1"/>
  <c r="BL40" i="29" s="1"/>
  <c r="AP322" i="29"/>
  <c r="AP323" i="29"/>
  <c r="AP324" i="29"/>
  <c r="AP325" i="29"/>
  <c r="AP326" i="29"/>
  <c r="AP327" i="29"/>
  <c r="AP328" i="29"/>
  <c r="AP329" i="29"/>
  <c r="AP330" i="29"/>
  <c r="AP331" i="29"/>
  <c r="AP332" i="29"/>
  <c r="AP333" i="29"/>
  <c r="AP334" i="29"/>
  <c r="AP335" i="29"/>
  <c r="AP336" i="29"/>
  <c r="AP337" i="29"/>
  <c r="AP338" i="29"/>
  <c r="AP339" i="29"/>
  <c r="AP340" i="29"/>
  <c r="AP341" i="29"/>
  <c r="AP342" i="29"/>
  <c r="AP343" i="29"/>
  <c r="AP344" i="29"/>
  <c r="AP345" i="29"/>
  <c r="AP346" i="29"/>
  <c r="AP347" i="29"/>
  <c r="AP348" i="29"/>
  <c r="AP349" i="29"/>
  <c r="AP350" i="29"/>
  <c r="AP351" i="29"/>
  <c r="AP352" i="29"/>
  <c r="AP353" i="29"/>
  <c r="AP354" i="29"/>
  <c r="AP355" i="29"/>
  <c r="AP356" i="29"/>
  <c r="AP357" i="29"/>
  <c r="AP358" i="29"/>
  <c r="AP359" i="29"/>
  <c r="AP360" i="29"/>
  <c r="AP361" i="29"/>
  <c r="AP362" i="29"/>
  <c r="AP363" i="29"/>
  <c r="AP364" i="29"/>
  <c r="AP365" i="29"/>
  <c r="AP366" i="29"/>
  <c r="AP367" i="29"/>
  <c r="AP368" i="29"/>
  <c r="AP369" i="29"/>
  <c r="AP370" i="29"/>
  <c r="AP371" i="29"/>
  <c r="AP372" i="29"/>
  <c r="AP373" i="29"/>
  <c r="AP374" i="29"/>
  <c r="AP375" i="29"/>
  <c r="AP376" i="29"/>
  <c r="AP377" i="29"/>
  <c r="AP378" i="29"/>
  <c r="AP379" i="29"/>
  <c r="AP380" i="29"/>
  <c r="AP381" i="29"/>
  <c r="AP382" i="29"/>
  <c r="AP383" i="29"/>
  <c r="AP384" i="29"/>
  <c r="AP385" i="29"/>
  <c r="AP386" i="29"/>
  <c r="AP387" i="29"/>
  <c r="AP388" i="29"/>
  <c r="AP389" i="29"/>
  <c r="AP390" i="29"/>
  <c r="AP391" i="29"/>
  <c r="AP392" i="29"/>
  <c r="AP393" i="29"/>
  <c r="BJ47" i="29" s="1"/>
  <c r="BL47" i="29" s="1"/>
  <c r="AP394" i="29"/>
  <c r="AP395" i="29"/>
  <c r="AP396" i="29"/>
  <c r="AP397" i="29"/>
  <c r="AP398" i="29"/>
  <c r="AP399" i="29"/>
  <c r="AP400" i="29"/>
  <c r="AP401" i="29"/>
  <c r="AP402" i="29"/>
  <c r="AP403" i="29"/>
  <c r="AP404" i="29"/>
  <c r="AP405" i="29"/>
  <c r="AP406" i="29"/>
  <c r="AP407" i="29"/>
  <c r="AP408" i="29"/>
  <c r="AP409" i="29"/>
  <c r="AP410" i="29"/>
  <c r="AP411" i="29"/>
  <c r="AP412" i="29"/>
  <c r="BJ37" i="29" s="1"/>
  <c r="BL37" i="29" s="1"/>
  <c r="AP413" i="29"/>
  <c r="AP414" i="29"/>
  <c r="AP415" i="29"/>
  <c r="AP416" i="29"/>
  <c r="AP417" i="29"/>
  <c r="AP418" i="29"/>
  <c r="AP419" i="29"/>
  <c r="AP420" i="29"/>
  <c r="AP421" i="29"/>
  <c r="AP422" i="29"/>
  <c r="AP423" i="29"/>
  <c r="AP424" i="29"/>
  <c r="AP425" i="29"/>
  <c r="AP426" i="29"/>
  <c r="AP427" i="29"/>
  <c r="AP428" i="29"/>
  <c r="AP429" i="29"/>
  <c r="AP430" i="29"/>
  <c r="AP431" i="29"/>
  <c r="AP432" i="29"/>
  <c r="AP433" i="29"/>
  <c r="AP434" i="29"/>
  <c r="AP435" i="29"/>
  <c r="AP436" i="29"/>
  <c r="AP437" i="29"/>
  <c r="AP438" i="29"/>
  <c r="AP439" i="29"/>
  <c r="AP440" i="29"/>
  <c r="AP441" i="29"/>
  <c r="AP442" i="29"/>
  <c r="AP443" i="29"/>
  <c r="AP444" i="29"/>
  <c r="AP445" i="29"/>
  <c r="AP446" i="29"/>
  <c r="AP447" i="29"/>
  <c r="AP448" i="29"/>
  <c r="AP449" i="29"/>
  <c r="AP450" i="29"/>
  <c r="AP451" i="29"/>
  <c r="AP452" i="29"/>
  <c r="AP453" i="29"/>
  <c r="AP454" i="29"/>
  <c r="AP455" i="29"/>
  <c r="AP456" i="29"/>
  <c r="AP457" i="29"/>
  <c r="AP458" i="29"/>
  <c r="AP459" i="29"/>
  <c r="AP460" i="29"/>
  <c r="AP461" i="29"/>
  <c r="AP462" i="29"/>
  <c r="AP463" i="29"/>
  <c r="AP464" i="29"/>
  <c r="AP465" i="29"/>
  <c r="AP466" i="29"/>
  <c r="AP467" i="29"/>
  <c r="AP468" i="29"/>
  <c r="AP469" i="29"/>
  <c r="AP470" i="29"/>
  <c r="AP471" i="29"/>
  <c r="AP472" i="29"/>
  <c r="AP473" i="29"/>
  <c r="AP474" i="29"/>
  <c r="AP475" i="29"/>
  <c r="AP476" i="29"/>
  <c r="AP477" i="29"/>
  <c r="AP478" i="29"/>
  <c r="AP479" i="29"/>
  <c r="AP480" i="29"/>
  <c r="AP481" i="29"/>
  <c r="AP482" i="29"/>
  <c r="AP483" i="29"/>
  <c r="AP484" i="29"/>
  <c r="AP485" i="29"/>
  <c r="AP486" i="29"/>
  <c r="AP487" i="29"/>
  <c r="AP488" i="29"/>
  <c r="AP489" i="29"/>
  <c r="AP490" i="29"/>
  <c r="AP491" i="29"/>
  <c r="AP492" i="29"/>
  <c r="AP493" i="29"/>
  <c r="AP494" i="29"/>
  <c r="AP495" i="29"/>
  <c r="AP496" i="29"/>
  <c r="AP497" i="29"/>
  <c r="AP498" i="29"/>
  <c r="AP499" i="29"/>
  <c r="AP500" i="29"/>
  <c r="AP501" i="29"/>
  <c r="BJ45" i="29" s="1"/>
  <c r="BL45" i="29" s="1"/>
  <c r="AP502" i="29"/>
  <c r="BJ46" i="29" s="1"/>
  <c r="BL46" i="29" s="1"/>
  <c r="AP503" i="29"/>
  <c r="BJ44" i="29" s="1"/>
  <c r="BL44" i="29" s="1"/>
  <c r="AP504" i="29"/>
  <c r="AP505" i="29"/>
  <c r="AP506" i="29"/>
  <c r="AP507" i="29"/>
  <c r="BJ48" i="29" s="1"/>
  <c r="BL48" i="29" s="1"/>
  <c r="AP508" i="29"/>
  <c r="AP509" i="29"/>
  <c r="BJ49" i="29" s="1"/>
  <c r="BL49" i="29" s="1"/>
  <c r="AP510" i="29"/>
  <c r="AP511" i="29"/>
  <c r="AP512" i="29"/>
  <c r="AP513" i="29"/>
  <c r="AP514" i="29"/>
  <c r="AP515" i="29"/>
  <c r="AP516" i="29"/>
  <c r="AP517" i="29"/>
  <c r="AP518" i="29"/>
  <c r="AP519" i="29"/>
  <c r="AP520" i="29"/>
  <c r="AP521" i="29"/>
  <c r="AP522" i="29"/>
  <c r="AP523" i="29"/>
  <c r="AP524" i="29"/>
  <c r="AP525" i="29"/>
  <c r="AP526" i="29"/>
  <c r="AP527" i="29"/>
  <c r="AP528" i="29"/>
  <c r="AP529" i="29"/>
  <c r="AP530" i="29"/>
  <c r="AP531" i="29"/>
  <c r="AP532" i="29"/>
  <c r="AP533" i="29"/>
  <c r="AP534" i="29"/>
  <c r="AP535" i="29"/>
  <c r="AP536" i="29"/>
  <c r="AP537" i="29"/>
  <c r="AP538" i="29"/>
  <c r="AP539" i="29"/>
  <c r="AP540" i="29"/>
  <c r="AP541" i="29"/>
  <c r="AP542" i="29"/>
  <c r="AP543" i="29"/>
  <c r="BJ51" i="29" s="1"/>
  <c r="BL51" i="29" s="1"/>
  <c r="AP544" i="29"/>
  <c r="AP545" i="29"/>
  <c r="AP546" i="29"/>
  <c r="AP547" i="29"/>
  <c r="AP548" i="29"/>
  <c r="AP549" i="29"/>
  <c r="AP550" i="29"/>
  <c r="AP551" i="29"/>
  <c r="AP552" i="29"/>
  <c r="AP553" i="29"/>
  <c r="AP554" i="29"/>
  <c r="AP555" i="29"/>
  <c r="AP556" i="29"/>
  <c r="AP557" i="29"/>
  <c r="AP558" i="29"/>
  <c r="AP559" i="29"/>
  <c r="AP560" i="29"/>
  <c r="AP561" i="29"/>
  <c r="AP562" i="29"/>
  <c r="AP563" i="29"/>
  <c r="AP564" i="29"/>
  <c r="AP565" i="29"/>
  <c r="AP566" i="29"/>
  <c r="AP567" i="29"/>
  <c r="AP568" i="29"/>
  <c r="AP569" i="29"/>
  <c r="AP570" i="29"/>
  <c r="AP571" i="29"/>
  <c r="AP572" i="29"/>
  <c r="AP573" i="29"/>
  <c r="AP574" i="29"/>
  <c r="AP575" i="29"/>
  <c r="AP576" i="29"/>
  <c r="AP577" i="29"/>
  <c r="AP578" i="29"/>
  <c r="AP579" i="29"/>
  <c r="AP580" i="29"/>
  <c r="AP581" i="29"/>
  <c r="AP582" i="29"/>
  <c r="AP583" i="29"/>
  <c r="AP584" i="29"/>
  <c r="AP585" i="29"/>
  <c r="AP586" i="29"/>
  <c r="AP587" i="29"/>
  <c r="AP588" i="29"/>
  <c r="AP589" i="29"/>
  <c r="AP590" i="29"/>
  <c r="AP591" i="29"/>
  <c r="AP592" i="29"/>
  <c r="AP593" i="29"/>
  <c r="AP594" i="29"/>
  <c r="AP595" i="29"/>
  <c r="AP596" i="29"/>
  <c r="AP597" i="29"/>
  <c r="BJ52" i="29" s="1"/>
  <c r="BL52" i="29" s="1"/>
  <c r="AP598" i="29"/>
  <c r="AP599" i="29"/>
  <c r="AP600" i="29"/>
  <c r="AP601" i="29"/>
  <c r="AP602" i="29"/>
  <c r="AP603" i="29"/>
  <c r="AP604" i="29"/>
  <c r="AP605" i="29"/>
  <c r="AP606" i="29"/>
  <c r="AP607" i="29"/>
  <c r="AP608" i="29"/>
  <c r="AP609" i="29"/>
  <c r="AP610" i="29"/>
  <c r="AP611" i="29"/>
  <c r="BJ53" i="29" s="1"/>
  <c r="BL53" i="29" s="1"/>
  <c r="AP612" i="29"/>
  <c r="AP613" i="29"/>
  <c r="AP614" i="29"/>
  <c r="AP615" i="29"/>
  <c r="AP616" i="29"/>
  <c r="AP617" i="29"/>
  <c r="AP618" i="29"/>
  <c r="AP619" i="29"/>
  <c r="AP620" i="29"/>
  <c r="AP621" i="29"/>
  <c r="AP622" i="29"/>
  <c r="AP623" i="29"/>
  <c r="AP624" i="29"/>
  <c r="AP625" i="29"/>
  <c r="AP626" i="29"/>
  <c r="AP627" i="29"/>
  <c r="AP628" i="29"/>
  <c r="AP629" i="29"/>
  <c r="AP630" i="29"/>
  <c r="AP631" i="29"/>
  <c r="AP632" i="29"/>
  <c r="AP633" i="29"/>
  <c r="AP634" i="29"/>
  <c r="AP635" i="29"/>
  <c r="AP636" i="29"/>
  <c r="AP637" i="29"/>
  <c r="AP638" i="29"/>
  <c r="AP639" i="29"/>
  <c r="AP640" i="29"/>
  <c r="AP641" i="29"/>
  <c r="BJ57" i="29" s="1"/>
  <c r="BL57" i="29" s="1"/>
  <c r="AP642" i="29"/>
  <c r="AP643" i="29"/>
  <c r="AP644" i="29"/>
  <c r="AP645" i="29"/>
  <c r="AP646" i="29"/>
  <c r="AP647" i="29"/>
  <c r="AP648" i="29"/>
  <c r="AP649" i="29"/>
  <c r="AP650" i="29"/>
  <c r="AP651" i="29"/>
  <c r="AP652" i="29"/>
  <c r="AP653" i="29"/>
  <c r="BJ54" i="29" s="1"/>
  <c r="BL54" i="29" s="1"/>
  <c r="AP654" i="29"/>
  <c r="AP655" i="29"/>
  <c r="AP656" i="29"/>
  <c r="AP657" i="29"/>
  <c r="BJ55" i="29" s="1"/>
  <c r="BL55" i="29" s="1"/>
  <c r="AP658" i="29"/>
  <c r="AP659" i="29"/>
  <c r="AP660" i="29"/>
  <c r="BJ50" i="29"/>
  <c r="BL50" i="29" s="1"/>
  <c r="AP66" i="29" l="1"/>
  <c r="AP64" i="29"/>
  <c r="AU598" i="29"/>
  <c r="AU599" i="29" s="1"/>
  <c r="AU600" i="29" s="1"/>
  <c r="AU601" i="29" s="1"/>
  <c r="AU602" i="29" s="1"/>
  <c r="AU603" i="29" s="1"/>
  <c r="AU604" i="29" s="1"/>
  <c r="AU605" i="29" s="1"/>
  <c r="AU606" i="29" s="1"/>
  <c r="AU607" i="29" s="1"/>
  <c r="AU608" i="29" s="1"/>
  <c r="BH52" i="29"/>
  <c r="BA41" i="29"/>
  <c r="BB41" i="29" s="1"/>
  <c r="BJ41" i="29"/>
  <c r="BL41" i="29" s="1"/>
  <c r="BA56" i="29"/>
  <c r="BB56" i="29" s="1"/>
  <c r="BJ56" i="29"/>
  <c r="BL56" i="29" s="1"/>
  <c r="BA36" i="29"/>
  <c r="BB36" i="29" s="1"/>
  <c r="BJ36" i="29"/>
  <c r="BL36" i="29" s="1"/>
  <c r="AU394" i="29"/>
  <c r="AU395" i="29" s="1"/>
  <c r="AU396" i="29" s="1"/>
  <c r="AU397" i="29" s="1"/>
  <c r="AU398" i="29" s="1"/>
  <c r="AU399" i="29" s="1"/>
  <c r="AU400" i="29" s="1"/>
  <c r="AU401" i="29" s="1"/>
  <c r="AU402" i="29" s="1"/>
  <c r="AU403" i="29" s="1"/>
  <c r="AU404" i="29" s="1"/>
  <c r="AU405" i="29" s="1"/>
  <c r="AU406" i="29" s="1"/>
  <c r="AU407" i="29" s="1"/>
  <c r="AU408" i="29" s="1"/>
  <c r="AU409" i="29" s="1"/>
  <c r="AU410" i="29" s="1"/>
  <c r="AU411" i="29" s="1"/>
  <c r="BH47" i="29"/>
  <c r="BA42" i="29"/>
  <c r="BB42" i="29" s="1"/>
  <c r="BJ42" i="29"/>
  <c r="BL42" i="29" s="1"/>
  <c r="AU111" i="29"/>
  <c r="AU112" i="29" s="1"/>
  <c r="AU113" i="29" s="1"/>
  <c r="AU114" i="29" s="1"/>
  <c r="AU115" i="29" s="1"/>
  <c r="AU116" i="29" s="1"/>
  <c r="AU117" i="29" s="1"/>
  <c r="AU118" i="29" s="1"/>
  <c r="AU119" i="29" s="1"/>
  <c r="AU120" i="29" s="1"/>
  <c r="AU121" i="29" s="1"/>
  <c r="AU122" i="29" s="1"/>
  <c r="AU123" i="29" s="1"/>
  <c r="AU124" i="29" s="1"/>
  <c r="BH33" i="29"/>
  <c r="AU322" i="29"/>
  <c r="AU323" i="29" s="1"/>
  <c r="AU324" i="29" s="1"/>
  <c r="AU325" i="29" s="1"/>
  <c r="AU326" i="29" s="1"/>
  <c r="AU327" i="29" s="1"/>
  <c r="AU328" i="29" s="1"/>
  <c r="AU329" i="29" s="1"/>
  <c r="AU330" i="29" s="1"/>
  <c r="AU331" i="29" s="1"/>
  <c r="AU332" i="29" s="1"/>
  <c r="AU333" i="29" s="1"/>
  <c r="AU334" i="29" s="1"/>
  <c r="AU335" i="29" s="1"/>
  <c r="AU336" i="29" s="1"/>
  <c r="AU337" i="29" s="1"/>
  <c r="AU338" i="29" s="1"/>
  <c r="AU339" i="29" s="1"/>
  <c r="AU340" i="29" s="1"/>
  <c r="AU341" i="29" s="1"/>
  <c r="AU342" i="29" s="1"/>
  <c r="AU343" i="29" s="1"/>
  <c r="AU344" i="29" s="1"/>
  <c r="AU345" i="29" s="1"/>
  <c r="AU346" i="29" s="1"/>
  <c r="AU347" i="29" s="1"/>
  <c r="AU348" i="29" s="1"/>
  <c r="AU349" i="29" s="1"/>
  <c r="AU350" i="29" s="1"/>
  <c r="AU351" i="29" s="1"/>
  <c r="AU352" i="29" s="1"/>
  <c r="AU353" i="29" s="1"/>
  <c r="AU354" i="29" s="1"/>
  <c r="AU355" i="29" s="1"/>
  <c r="AU356" i="29" s="1"/>
  <c r="AU357" i="29" s="1"/>
  <c r="AU358" i="29" s="1"/>
  <c r="AU359" i="29" s="1"/>
  <c r="AU360" i="29" s="1"/>
  <c r="AU361" i="29" s="1"/>
  <c r="AU362" i="29" s="1"/>
  <c r="AU363" i="29" s="1"/>
  <c r="AU364" i="29" s="1"/>
  <c r="AU365" i="29" s="1"/>
  <c r="AU366" i="29" s="1"/>
  <c r="AU367" i="29" s="1"/>
  <c r="AU368" i="29" s="1"/>
  <c r="AU369" i="29" s="1"/>
  <c r="AU370" i="29" s="1"/>
  <c r="AU371" i="29" s="1"/>
  <c r="AU372" i="29" s="1"/>
  <c r="AU373" i="29" s="1"/>
  <c r="AU374" i="29" s="1"/>
  <c r="AU375" i="29" s="1"/>
  <c r="AU376" i="29" s="1"/>
  <c r="AU377" i="29" s="1"/>
  <c r="AU378" i="29" s="1"/>
  <c r="AU379" i="29" s="1"/>
  <c r="AU380" i="29" s="1"/>
  <c r="AU381" i="29" s="1"/>
  <c r="AU382" i="29" s="1"/>
  <c r="AU383" i="29" s="1"/>
  <c r="AU384" i="29" s="1"/>
  <c r="AU385" i="29" s="1"/>
  <c r="BH40" i="29"/>
  <c r="BA34" i="29"/>
  <c r="BB34" i="29" s="1"/>
  <c r="BJ34" i="29"/>
  <c r="BL34" i="29" s="1"/>
  <c r="BA31" i="29"/>
  <c r="BB31" i="29" s="1"/>
  <c r="BJ31" i="29"/>
  <c r="BL31" i="29" s="1"/>
  <c r="AU242" i="29"/>
  <c r="AU243" i="29" s="1"/>
  <c r="AU244" i="29" s="1"/>
  <c r="AU245" i="29" s="1"/>
  <c r="AU246" i="29" s="1"/>
  <c r="AU247" i="29" s="1"/>
  <c r="AU248" i="29" s="1"/>
  <c r="AU249" i="29" s="1"/>
  <c r="AU250" i="29" s="1"/>
  <c r="AU251" i="29" s="1"/>
  <c r="AU252" i="29" s="1"/>
  <c r="AU253" i="29" s="1"/>
  <c r="AU254" i="29" s="1"/>
  <c r="AU255" i="29" s="1"/>
  <c r="AU256" i="29" s="1"/>
  <c r="AU257" i="29" s="1"/>
  <c r="AU258" i="29" s="1"/>
  <c r="AU259" i="29" s="1"/>
  <c r="AU260" i="29" s="1"/>
  <c r="AU261" i="29" s="1"/>
  <c r="AU262" i="29" s="1"/>
  <c r="AU263" i="29" s="1"/>
  <c r="AU264" i="29" s="1"/>
  <c r="AU265" i="29" s="1"/>
  <c r="AU266" i="29" s="1"/>
  <c r="AU267" i="29" s="1"/>
  <c r="AU268" i="29" s="1"/>
  <c r="AU269" i="29" s="1"/>
  <c r="AU270" i="29" s="1"/>
  <c r="AU271" i="29" s="1"/>
  <c r="AU272" i="29" s="1"/>
  <c r="AU273" i="29" s="1"/>
  <c r="AU274" i="29" s="1"/>
  <c r="AU275" i="29" s="1"/>
  <c r="AU276" i="29" s="1"/>
  <c r="AU277" i="29" s="1"/>
  <c r="AU278" i="29" s="1"/>
  <c r="AU279" i="29" s="1"/>
  <c r="AU280" i="29" s="1"/>
  <c r="AU281" i="29" s="1"/>
  <c r="AU282" i="29" s="1"/>
  <c r="AU283" i="29" s="1"/>
  <c r="AU284" i="29" s="1"/>
  <c r="AU285" i="29" s="1"/>
  <c r="AU286" i="29" s="1"/>
  <c r="AU287" i="29" s="1"/>
  <c r="AU288" i="29" s="1"/>
  <c r="AU289" i="29" s="1"/>
  <c r="AU290" i="29" s="1"/>
  <c r="AU291" i="29" s="1"/>
  <c r="AU292" i="29" s="1"/>
  <c r="AU293" i="29" s="1"/>
  <c r="AU294" i="29" s="1"/>
  <c r="AU295" i="29" s="1"/>
  <c r="AU296" i="29" s="1"/>
  <c r="AU297" i="29" s="1"/>
  <c r="AU298" i="29" s="1"/>
  <c r="AU299" i="29" s="1"/>
  <c r="AU300" i="29" s="1"/>
  <c r="AU301" i="29" s="1"/>
  <c r="AU302" i="29" s="1"/>
  <c r="AU303" i="29" s="1"/>
  <c r="AU304" i="29" s="1"/>
  <c r="AU305" i="29" s="1"/>
  <c r="AU306" i="29" s="1"/>
  <c r="AU307" i="29" s="1"/>
  <c r="AU308" i="29" s="1"/>
  <c r="AU309" i="29" s="1"/>
  <c r="AU310" i="29" s="1"/>
  <c r="AU311" i="29" s="1"/>
  <c r="AU312" i="29" s="1"/>
  <c r="AU313" i="29" s="1"/>
  <c r="BH39" i="29"/>
  <c r="AU77" i="29"/>
  <c r="AU78" i="29" s="1"/>
  <c r="AU79" i="29" s="1"/>
  <c r="AU80" i="29" s="1"/>
  <c r="AU81" i="29" s="1"/>
  <c r="AU82" i="29" s="1"/>
  <c r="AU83" i="29" s="1"/>
  <c r="AU84" i="29" s="1"/>
  <c r="AU85" i="29" s="1"/>
  <c r="AU86" i="29" s="1"/>
  <c r="AU87" i="29" s="1"/>
  <c r="AU88" i="29" s="1"/>
  <c r="AU89" i="29" s="1"/>
  <c r="AU90" i="29" s="1"/>
  <c r="BH31" i="29"/>
  <c r="BA32" i="29"/>
  <c r="BB32" i="29" s="1"/>
  <c r="BJ32" i="29"/>
  <c r="BL32" i="29" s="1"/>
  <c r="AU642" i="29"/>
  <c r="AU643" i="29" s="1"/>
  <c r="AU644" i="29" s="1"/>
  <c r="AU645" i="29" s="1"/>
  <c r="AU646" i="29" s="1"/>
  <c r="AU647" i="29" s="1"/>
  <c r="AU648" i="29" s="1"/>
  <c r="AU649" i="29" s="1"/>
  <c r="AU650" i="29" s="1"/>
  <c r="AU651" i="29" s="1"/>
  <c r="AU652" i="29" s="1"/>
  <c r="BH57" i="29"/>
  <c r="AU228" i="29"/>
  <c r="AU229" i="29" s="1"/>
  <c r="AU230" i="29" s="1"/>
  <c r="AU231" i="29" s="1"/>
  <c r="AU232" i="29" s="1"/>
  <c r="AU233" i="29" s="1"/>
  <c r="AU234" i="29" s="1"/>
  <c r="AU235" i="29" s="1"/>
  <c r="AU236" i="29" s="1"/>
  <c r="AU237" i="29" s="1"/>
  <c r="AU238" i="29" s="1"/>
  <c r="AU239" i="29" s="1"/>
  <c r="AU240" i="29" s="1"/>
  <c r="BH38" i="29"/>
  <c r="AY34" i="29"/>
  <c r="AU225" i="29"/>
  <c r="AU226" i="29" s="1"/>
  <c r="AY36" i="29"/>
  <c r="AY53" i="29"/>
  <c r="AY42" i="29"/>
  <c r="AY37" i="29"/>
  <c r="AY47" i="29"/>
  <c r="AY43" i="29"/>
  <c r="AY46" i="29"/>
  <c r="AY54" i="29"/>
  <c r="AY41" i="29"/>
  <c r="AY33" i="29"/>
  <c r="AY56" i="29"/>
  <c r="AY48" i="29"/>
  <c r="AY38" i="29"/>
  <c r="AU413" i="29"/>
  <c r="AU414" i="29" s="1"/>
  <c r="AU415" i="29" s="1"/>
  <c r="AU416" i="29" s="1"/>
  <c r="AU387" i="29"/>
  <c r="AU388" i="29" s="1"/>
  <c r="AU389" i="29" s="1"/>
  <c r="AU390" i="29" s="1"/>
  <c r="AU391" i="29" s="1"/>
  <c r="AU392" i="29" s="1"/>
  <c r="AY50" i="29"/>
  <c r="AT660" i="29"/>
  <c r="AU654" i="29"/>
  <c r="AT548" i="29"/>
  <c r="AT308" i="29"/>
  <c r="AU221" i="29"/>
  <c r="AU222" i="29" s="1"/>
  <c r="AU223" i="29" s="1"/>
  <c r="AT345" i="29"/>
  <c r="AT481" i="29"/>
  <c r="AU315" i="29"/>
  <c r="AU316" i="29" s="1"/>
  <c r="AU317" i="29" s="1"/>
  <c r="AU318" i="29" s="1"/>
  <c r="AU319" i="29" s="1"/>
  <c r="AU320" i="29" s="1"/>
  <c r="AU126" i="29"/>
  <c r="AU127" i="29" s="1"/>
  <c r="AU128" i="29" s="1"/>
  <c r="AU129" i="29" s="1"/>
  <c r="AU130" i="29" s="1"/>
  <c r="AU131" i="29" s="1"/>
  <c r="AU132" i="29" s="1"/>
  <c r="AU133" i="29" s="1"/>
  <c r="AU134" i="29" s="1"/>
  <c r="AU135" i="29" s="1"/>
  <c r="AU136" i="29" s="1"/>
  <c r="AU137" i="29" s="1"/>
  <c r="AU138" i="29" s="1"/>
  <c r="AU139" i="29" s="1"/>
  <c r="AU140" i="29" s="1"/>
  <c r="AU141" i="29" s="1"/>
  <c r="AU142" i="29" s="1"/>
  <c r="AU143" i="29" s="1"/>
  <c r="AU144" i="29" s="1"/>
  <c r="AU145" i="29" s="1"/>
  <c r="AU146" i="29" s="1"/>
  <c r="AU147" i="29" s="1"/>
  <c r="AU148" i="29" s="1"/>
  <c r="AU149" i="29" s="1"/>
  <c r="AU150" i="29" s="1"/>
  <c r="AU151" i="29" s="1"/>
  <c r="AU152" i="29" s="1"/>
  <c r="AU153" i="29" s="1"/>
  <c r="AU154" i="29" s="1"/>
  <c r="AU155" i="29" s="1"/>
  <c r="AU156" i="29" s="1"/>
  <c r="AU157" i="29" s="1"/>
  <c r="AU158" i="29" s="1"/>
  <c r="AU159" i="29" s="1"/>
  <c r="AU160" i="29" s="1"/>
  <c r="AU161" i="29" s="1"/>
  <c r="AU162" i="29" s="1"/>
  <c r="AU163" i="29" s="1"/>
  <c r="AU164" i="29" s="1"/>
  <c r="AU165" i="29" s="1"/>
  <c r="AU166" i="29" s="1"/>
  <c r="AU167" i="29" s="1"/>
  <c r="AU168" i="29" s="1"/>
  <c r="AU169" i="29" s="1"/>
  <c r="AU170" i="29" s="1"/>
  <c r="AU171" i="29" s="1"/>
  <c r="AU172" i="29" s="1"/>
  <c r="AU173" i="29" s="1"/>
  <c r="AU174" i="29" s="1"/>
  <c r="AU175" i="29" s="1"/>
  <c r="AU176" i="29" s="1"/>
  <c r="AU177" i="29" s="1"/>
  <c r="AU178" i="29" s="1"/>
  <c r="AU179" i="29" s="1"/>
  <c r="AU180" i="29" s="1"/>
  <c r="AU181" i="29" s="1"/>
  <c r="AU182" i="29" s="1"/>
  <c r="AU183" i="29" s="1"/>
  <c r="AU184" i="29" s="1"/>
  <c r="AU185" i="29" s="1"/>
  <c r="AU186" i="29" s="1"/>
  <c r="AU187" i="29" s="1"/>
  <c r="AU188" i="29" s="1"/>
  <c r="AU189" i="29" s="1"/>
  <c r="AU190" i="29" s="1"/>
  <c r="AU191" i="29" s="1"/>
  <c r="AU192" i="29" s="1"/>
  <c r="AU193" i="29" s="1"/>
  <c r="AU194" i="29" s="1"/>
  <c r="AU195" i="29" s="1"/>
  <c r="AU196" i="29" s="1"/>
  <c r="AU197" i="29" s="1"/>
  <c r="AU198" i="29" s="1"/>
  <c r="AU199" i="29" s="1"/>
  <c r="AU200" i="29" s="1"/>
  <c r="AU201" i="29" s="1"/>
  <c r="AU202" i="29" s="1"/>
  <c r="AU203" i="29" s="1"/>
  <c r="AU204" i="29" s="1"/>
  <c r="AU205" i="29" s="1"/>
  <c r="AU206" i="29" s="1"/>
  <c r="AU207" i="29" s="1"/>
  <c r="AU208" i="29" s="1"/>
  <c r="AU209" i="29" s="1"/>
  <c r="AU210" i="29" s="1"/>
  <c r="AU211" i="29" s="1"/>
  <c r="AU212" i="29" s="1"/>
  <c r="AU213" i="29" s="1"/>
  <c r="AU214" i="29" s="1"/>
  <c r="AU215" i="29" s="1"/>
  <c r="AU216" i="29" s="1"/>
  <c r="AU217" i="29" s="1"/>
  <c r="AU218" i="29" s="1"/>
  <c r="AU219" i="29" s="1"/>
  <c r="AY55" i="29"/>
  <c r="AY51" i="29"/>
  <c r="AT646" i="29"/>
  <c r="AT638" i="29"/>
  <c r="AT622" i="29"/>
  <c r="AT207" i="29"/>
  <c r="AT172" i="29"/>
  <c r="AT654" i="29"/>
  <c r="AT630" i="29"/>
  <c r="AT614" i="29"/>
  <c r="AT574" i="29"/>
  <c r="AT526" i="29"/>
  <c r="AT470" i="29"/>
  <c r="BA55" i="29"/>
  <c r="BB55" i="29" s="1"/>
  <c r="AT657" i="29"/>
  <c r="AT633" i="29"/>
  <c r="AT617" i="29"/>
  <c r="AT601" i="29"/>
  <c r="AT585" i="29"/>
  <c r="AT569" i="29"/>
  <c r="AT553" i="29"/>
  <c r="AT537" i="29"/>
  <c r="AT521" i="29"/>
  <c r="AT505" i="29"/>
  <c r="AT489" i="29"/>
  <c r="AT465" i="29"/>
  <c r="AT449" i="29"/>
  <c r="AT433" i="29"/>
  <c r="AT417" i="29"/>
  <c r="AT401" i="29"/>
  <c r="BA47" i="29"/>
  <c r="BB47" i="29" s="1"/>
  <c r="AT393" i="29"/>
  <c r="AT377" i="29"/>
  <c r="AT361" i="29"/>
  <c r="AT329" i="29"/>
  <c r="AT313" i="29"/>
  <c r="AT297" i="29"/>
  <c r="AT273" i="29"/>
  <c r="AT257" i="29"/>
  <c r="AT233" i="29"/>
  <c r="AT631" i="29"/>
  <c r="AT591" i="29"/>
  <c r="AT519" i="29"/>
  <c r="AT511" i="29"/>
  <c r="AT447" i="29"/>
  <c r="AT598" i="29"/>
  <c r="AT550" i="29"/>
  <c r="AT510" i="29"/>
  <c r="BA46" i="29"/>
  <c r="BB46" i="29" s="1"/>
  <c r="AT502" i="29"/>
  <c r="AT454" i="29"/>
  <c r="AT422" i="29"/>
  <c r="AT390" i="29"/>
  <c r="AT358" i="29"/>
  <c r="AT326" i="29"/>
  <c r="AT318" i="29"/>
  <c r="AT310" i="29"/>
  <c r="AT302" i="29"/>
  <c r="AT294" i="29"/>
  <c r="AT286" i="29"/>
  <c r="AT278" i="29"/>
  <c r="AT270" i="29"/>
  <c r="AT262" i="29"/>
  <c r="AT254" i="29"/>
  <c r="AT246" i="29"/>
  <c r="AT238" i="29"/>
  <c r="AT230" i="29"/>
  <c r="AT222" i="29"/>
  <c r="AT214" i="29"/>
  <c r="AT206" i="29"/>
  <c r="AT198" i="29"/>
  <c r="AT190" i="29"/>
  <c r="AT182" i="29"/>
  <c r="AT174" i="29"/>
  <c r="AT166" i="29"/>
  <c r="AT158" i="29"/>
  <c r="AT150" i="29"/>
  <c r="AT142" i="29"/>
  <c r="AT134" i="29"/>
  <c r="AT126" i="29"/>
  <c r="AT118" i="29"/>
  <c r="AT110" i="29"/>
  <c r="BA33" i="29"/>
  <c r="BB33" i="29" s="1"/>
  <c r="AT102" i="29"/>
  <c r="AT94" i="29"/>
  <c r="AT86" i="29"/>
  <c r="AT78" i="29"/>
  <c r="AT411" i="29"/>
  <c r="AT139" i="29"/>
  <c r="AT590" i="29"/>
  <c r="AT542" i="29"/>
  <c r="AT486" i="29"/>
  <c r="AT446" i="29"/>
  <c r="AT414" i="29"/>
  <c r="AT382" i="29"/>
  <c r="AT342" i="29"/>
  <c r="AT108" i="29"/>
  <c r="AT105" i="29"/>
  <c r="AT636" i="29"/>
  <c r="AT604" i="29"/>
  <c r="AT580" i="29"/>
  <c r="AT556" i="29"/>
  <c r="AT524" i="29"/>
  <c r="AT500" i="29"/>
  <c r="AT484" i="29"/>
  <c r="AT460" i="29"/>
  <c r="AT436" i="29"/>
  <c r="AT404" i="29"/>
  <c r="AT380" i="29"/>
  <c r="AT356" i="29"/>
  <c r="AT332" i="29"/>
  <c r="AT300" i="29"/>
  <c r="AT284" i="29"/>
  <c r="AT244" i="29"/>
  <c r="AT228" i="29"/>
  <c r="AT615" i="29"/>
  <c r="AT566" i="29"/>
  <c r="AT518" i="29"/>
  <c r="AT462" i="29"/>
  <c r="AT430" i="29"/>
  <c r="AT398" i="29"/>
  <c r="AT366" i="29"/>
  <c r="AT334" i="29"/>
  <c r="AT639" i="29"/>
  <c r="AT644" i="29"/>
  <c r="AT620" i="29"/>
  <c r="AT596" i="29"/>
  <c r="AT572" i="29"/>
  <c r="AT540" i="29"/>
  <c r="AT516" i="29"/>
  <c r="AT492" i="29"/>
  <c r="AT468" i="29"/>
  <c r="AT444" i="29"/>
  <c r="AT428" i="29"/>
  <c r="BA37" i="29"/>
  <c r="BB37" i="29" s="1"/>
  <c r="AT412" i="29"/>
  <c r="AT388" i="29"/>
  <c r="AT372" i="29"/>
  <c r="AT348" i="29"/>
  <c r="AT324" i="29"/>
  <c r="AT292" i="29"/>
  <c r="AT268" i="29"/>
  <c r="AT236" i="29"/>
  <c r="AT71" i="29"/>
  <c r="AW71" i="29" s="1"/>
  <c r="AT619" i="29"/>
  <c r="AT587" i="29"/>
  <c r="AT523" i="29"/>
  <c r="AT467" i="29"/>
  <c r="AT347" i="29"/>
  <c r="AT331" i="29"/>
  <c r="AT283" i="29"/>
  <c r="AT211" i="29"/>
  <c r="AT203" i="29"/>
  <c r="AT155" i="29"/>
  <c r="AT147" i="29"/>
  <c r="AT75" i="29"/>
  <c r="AT583" i="29"/>
  <c r="AT582" i="29"/>
  <c r="AT534" i="29"/>
  <c r="AT478" i="29"/>
  <c r="AT438" i="29"/>
  <c r="AT406" i="29"/>
  <c r="AT374" i="29"/>
  <c r="AT350" i="29"/>
  <c r="AT378" i="29"/>
  <c r="AT652" i="29"/>
  <c r="AT628" i="29"/>
  <c r="AT612" i="29"/>
  <c r="AT588" i="29"/>
  <c r="AT564" i="29"/>
  <c r="AT532" i="29"/>
  <c r="AT508" i="29"/>
  <c r="AT476" i="29"/>
  <c r="AT452" i="29"/>
  <c r="AT420" i="29"/>
  <c r="AT396" i="29"/>
  <c r="AT364" i="29"/>
  <c r="AT340" i="29"/>
  <c r="AT316" i="29"/>
  <c r="AT276" i="29"/>
  <c r="AU612" i="29"/>
  <c r="AU613" i="29" s="1"/>
  <c r="AU614" i="29" s="1"/>
  <c r="AU615" i="29" s="1"/>
  <c r="AU616" i="29" s="1"/>
  <c r="AU617" i="29" s="1"/>
  <c r="AU618" i="29" s="1"/>
  <c r="AU619" i="29" s="1"/>
  <c r="AU620" i="29" s="1"/>
  <c r="AU621" i="29" s="1"/>
  <c r="AU622" i="29" s="1"/>
  <c r="AU623" i="29" s="1"/>
  <c r="AU624" i="29" s="1"/>
  <c r="AU625" i="29" s="1"/>
  <c r="AU626" i="29" s="1"/>
  <c r="AU627" i="29" s="1"/>
  <c r="AU628" i="29" s="1"/>
  <c r="AU629" i="29" s="1"/>
  <c r="AU630" i="29" s="1"/>
  <c r="AU631" i="29" s="1"/>
  <c r="AU632" i="29" s="1"/>
  <c r="AU633" i="29" s="1"/>
  <c r="AU634" i="29" s="1"/>
  <c r="AU635" i="29" s="1"/>
  <c r="AU636" i="29" s="1"/>
  <c r="AU637" i="29" s="1"/>
  <c r="AU638" i="29" s="1"/>
  <c r="AU639" i="29" s="1"/>
  <c r="AU640" i="29" s="1"/>
  <c r="AY52" i="29"/>
  <c r="AT603" i="29"/>
  <c r="AT531" i="29"/>
  <c r="AT475" i="29"/>
  <c r="AT395" i="29"/>
  <c r="AT339" i="29"/>
  <c r="AT578" i="29"/>
  <c r="AT275" i="29"/>
  <c r="AT606" i="29"/>
  <c r="AT558" i="29"/>
  <c r="AT494" i="29"/>
  <c r="AT649" i="29"/>
  <c r="BA57" i="29"/>
  <c r="BB57" i="29" s="1"/>
  <c r="AT641" i="29"/>
  <c r="AT625" i="29"/>
  <c r="AT609" i="29"/>
  <c r="AT593" i="29"/>
  <c r="AT577" i="29"/>
  <c r="AT561" i="29"/>
  <c r="AT545" i="29"/>
  <c r="AT529" i="29"/>
  <c r="AT513" i="29"/>
  <c r="AT497" i="29"/>
  <c r="AT473" i="29"/>
  <c r="AT457" i="29"/>
  <c r="AT441" i="29"/>
  <c r="AT425" i="29"/>
  <c r="AT409" i="29"/>
  <c r="AT385" i="29"/>
  <c r="AT369" i="29"/>
  <c r="AT353" i="29"/>
  <c r="AT337" i="29"/>
  <c r="BA40" i="29"/>
  <c r="BB40" i="29" s="1"/>
  <c r="AT321" i="29"/>
  <c r="AT305" i="29"/>
  <c r="AT289" i="29"/>
  <c r="AT281" i="29"/>
  <c r="AT265" i="29"/>
  <c r="AT249" i="29"/>
  <c r="BA39" i="29"/>
  <c r="BB39" i="29" s="1"/>
  <c r="AT241" i="29"/>
  <c r="AT225" i="29"/>
  <c r="AT217" i="29"/>
  <c r="AT209" i="29"/>
  <c r="AT201" i="29"/>
  <c r="AT193" i="29"/>
  <c r="AT185" i="29"/>
  <c r="AT177" i="29"/>
  <c r="AT169" i="29"/>
  <c r="AT161" i="29"/>
  <c r="AT153" i="29"/>
  <c r="AT145" i="29"/>
  <c r="AT137" i="29"/>
  <c r="AT129" i="29"/>
  <c r="AT97" i="29"/>
  <c r="AT89" i="29"/>
  <c r="AT514" i="29"/>
  <c r="AT242" i="29"/>
  <c r="AT121" i="29"/>
  <c r="AT73" i="29"/>
  <c r="AT562" i="29"/>
  <c r="AT459" i="29"/>
  <c r="AT322" i="29"/>
  <c r="AT255" i="29"/>
  <c r="AT186" i="29"/>
  <c r="AT83" i="29"/>
  <c r="AT640" i="29"/>
  <c r="AT624" i="29"/>
  <c r="AT608" i="29"/>
  <c r="AT592" i="29"/>
  <c r="AT576" i="29"/>
  <c r="AT560" i="29"/>
  <c r="AT544" i="29"/>
  <c r="AT536" i="29"/>
  <c r="AT528" i="29"/>
  <c r="AT520" i="29"/>
  <c r="AT512" i="29"/>
  <c r="AT504" i="29"/>
  <c r="AT496" i="29"/>
  <c r="AT488" i="29"/>
  <c r="AT480" i="29"/>
  <c r="AT472" i="29"/>
  <c r="AT464" i="29"/>
  <c r="AT456" i="29"/>
  <c r="AT448" i="29"/>
  <c r="AT440" i="29"/>
  <c r="AT432" i="29"/>
  <c r="AT424" i="29"/>
  <c r="AT416" i="29"/>
  <c r="AT408" i="29"/>
  <c r="AT400" i="29"/>
  <c r="AT392" i="29"/>
  <c r="AT384" i="29"/>
  <c r="AT376" i="29"/>
  <c r="AT368" i="29"/>
  <c r="AT360" i="29"/>
  <c r="AT352" i="29"/>
  <c r="AT344" i="29"/>
  <c r="AT336" i="29"/>
  <c r="AT455" i="29"/>
  <c r="AT386" i="29"/>
  <c r="AT319" i="29"/>
  <c r="AT250" i="29"/>
  <c r="AT180" i="29"/>
  <c r="AT114" i="29"/>
  <c r="AT79" i="29"/>
  <c r="AT113" i="29"/>
  <c r="AT81" i="29"/>
  <c r="AT647" i="29"/>
  <c r="AT595" i="29"/>
  <c r="AT527" i="29"/>
  <c r="AT391" i="29"/>
  <c r="AT219" i="29"/>
  <c r="AT116" i="29"/>
  <c r="AT656" i="29"/>
  <c r="AT648" i="29"/>
  <c r="AT632" i="29"/>
  <c r="AT616" i="29"/>
  <c r="AT600" i="29"/>
  <c r="AT584" i="29"/>
  <c r="AT568" i="29"/>
  <c r="AT552" i="29"/>
  <c r="AT623" i="29"/>
  <c r="AT607" i="29"/>
  <c r="AT599" i="29"/>
  <c r="AT567" i="29"/>
  <c r="AT559" i="29"/>
  <c r="AT551" i="29"/>
  <c r="AT543" i="29"/>
  <c r="AT535" i="29"/>
  <c r="BA44" i="29"/>
  <c r="BB44" i="29" s="1"/>
  <c r="AT503" i="29"/>
  <c r="AT495" i="29"/>
  <c r="AT487" i="29"/>
  <c r="AT479" i="29"/>
  <c r="AT471" i="29"/>
  <c r="AT439" i="29"/>
  <c r="AT431" i="29"/>
  <c r="AT423" i="29"/>
  <c r="AT415" i="29"/>
  <c r="AT407" i="29"/>
  <c r="AT375" i="29"/>
  <c r="AT367" i="29"/>
  <c r="AT359" i="29"/>
  <c r="AT351" i="29"/>
  <c r="AT343" i="29"/>
  <c r="AT311" i="29"/>
  <c r="AT303" i="29"/>
  <c r="AT295" i="29"/>
  <c r="AT287" i="29"/>
  <c r="AT279" i="29"/>
  <c r="AT247" i="29"/>
  <c r="AT239" i="29"/>
  <c r="AT231" i="29"/>
  <c r="AT223" i="29"/>
  <c r="AT215" i="29"/>
  <c r="AT175" i="29"/>
  <c r="AT167" i="29"/>
  <c r="AT159" i="29"/>
  <c r="AT151" i="29"/>
  <c r="AT111" i="29"/>
  <c r="AT103" i="29"/>
  <c r="AT95" i="29"/>
  <c r="AT87" i="29"/>
  <c r="AT450" i="29"/>
  <c r="AT383" i="29"/>
  <c r="AT314" i="29"/>
  <c r="AT178" i="29"/>
  <c r="AT143" i="29"/>
  <c r="AT70" i="29"/>
  <c r="BA50" i="29"/>
  <c r="BB50" i="29" s="1"/>
  <c r="AT106" i="29"/>
  <c r="AT119" i="29"/>
  <c r="AT170" i="29"/>
  <c r="AT183" i="29"/>
  <c r="AT234" i="29"/>
  <c r="AT298" i="29"/>
  <c r="AT362" i="29"/>
  <c r="AT82" i="29"/>
  <c r="AT146" i="29"/>
  <c r="BA54" i="29"/>
  <c r="BB54" i="29" s="1"/>
  <c r="AT653" i="29"/>
  <c r="AT645" i="29"/>
  <c r="AT637" i="29"/>
  <c r="AT629" i="29"/>
  <c r="AT621" i="29"/>
  <c r="AT613" i="29"/>
  <c r="AT605" i="29"/>
  <c r="AT597" i="29"/>
  <c r="BA52" i="29"/>
  <c r="BB52" i="29" s="1"/>
  <c r="AT589" i="29"/>
  <c r="AT581" i="29"/>
  <c r="AT573" i="29"/>
  <c r="AT565" i="29"/>
  <c r="AT557" i="29"/>
  <c r="AT549" i="29"/>
  <c r="AT541" i="29"/>
  <c r="AT533" i="29"/>
  <c r="AT525" i="29"/>
  <c r="AT517" i="29"/>
  <c r="AT509" i="29"/>
  <c r="BA49" i="29"/>
  <c r="BB49" i="29" s="1"/>
  <c r="AT501" i="29"/>
  <c r="BA45" i="29"/>
  <c r="BB45" i="29" s="1"/>
  <c r="AT493" i="29"/>
  <c r="AT485" i="29"/>
  <c r="AT477" i="29"/>
  <c r="AT469" i="29"/>
  <c r="AT461" i="29"/>
  <c r="AT453" i="29"/>
  <c r="AT445" i="29"/>
  <c r="AT437" i="29"/>
  <c r="AT429" i="29"/>
  <c r="AT421" i="29"/>
  <c r="AT413" i="29"/>
  <c r="AT405" i="29"/>
  <c r="AT397" i="29"/>
  <c r="AT389" i="29"/>
  <c r="AT381" i="29"/>
  <c r="AT373" i="29"/>
  <c r="AT365" i="29"/>
  <c r="AT357" i="29"/>
  <c r="AT349" i="29"/>
  <c r="AT341" i="29"/>
  <c r="AT442" i="29"/>
  <c r="AT306" i="29"/>
  <c r="AT271" i="29"/>
  <c r="AT135" i="29"/>
  <c r="AT100" i="29"/>
  <c r="AT212" i="29"/>
  <c r="AT188" i="29"/>
  <c r="AT148" i="29"/>
  <c r="AT132" i="29"/>
  <c r="AT124" i="29"/>
  <c r="AT92" i="29"/>
  <c r="AT84" i="29"/>
  <c r="AT655" i="29"/>
  <c r="AT539" i="29"/>
  <c r="AT506" i="29"/>
  <c r="AT403" i="29"/>
  <c r="AT370" i="29"/>
  <c r="AT335" i="29"/>
  <c r="AT267" i="29"/>
  <c r="AT199" i="29"/>
  <c r="AT164" i="29"/>
  <c r="AT130" i="29"/>
  <c r="AY49" i="29"/>
  <c r="AU544" i="29"/>
  <c r="AU545" i="29" s="1"/>
  <c r="AU546" i="29" s="1"/>
  <c r="AU547" i="29" s="1"/>
  <c r="AU548" i="29" s="1"/>
  <c r="AU549" i="29" s="1"/>
  <c r="AU550" i="29" s="1"/>
  <c r="AU551" i="29" s="1"/>
  <c r="AU552" i="29" s="1"/>
  <c r="AU553" i="29" s="1"/>
  <c r="AU554" i="29" s="1"/>
  <c r="AU555" i="29" s="1"/>
  <c r="AU556" i="29" s="1"/>
  <c r="AU557" i="29" s="1"/>
  <c r="AU558" i="29" s="1"/>
  <c r="AU559" i="29" s="1"/>
  <c r="AU560" i="29" s="1"/>
  <c r="AU561" i="29" s="1"/>
  <c r="AU562" i="29" s="1"/>
  <c r="AU563" i="29" s="1"/>
  <c r="AU564" i="29" s="1"/>
  <c r="AU565" i="29" s="1"/>
  <c r="AU566" i="29" s="1"/>
  <c r="AU567" i="29" s="1"/>
  <c r="AU568" i="29" s="1"/>
  <c r="AU569" i="29" s="1"/>
  <c r="AU570" i="29" s="1"/>
  <c r="AU571" i="29" s="1"/>
  <c r="AU572" i="29" s="1"/>
  <c r="AU573" i="29" s="1"/>
  <c r="AU574" i="29" s="1"/>
  <c r="AU575" i="29" s="1"/>
  <c r="AU576" i="29" s="1"/>
  <c r="AU577" i="29" s="1"/>
  <c r="AU578" i="29" s="1"/>
  <c r="AU579" i="29" s="1"/>
  <c r="AU580" i="29" s="1"/>
  <c r="AU581" i="29" s="1"/>
  <c r="AU582" i="29" s="1"/>
  <c r="AU583" i="29" s="1"/>
  <c r="AU584" i="29" s="1"/>
  <c r="AU585" i="29" s="1"/>
  <c r="AU586" i="29" s="1"/>
  <c r="AU587" i="29" s="1"/>
  <c r="AU588" i="29" s="1"/>
  <c r="AU589" i="29" s="1"/>
  <c r="AU590" i="29" s="1"/>
  <c r="AU591" i="29" s="1"/>
  <c r="AU592" i="29" s="1"/>
  <c r="AU593" i="29" s="1"/>
  <c r="AU594" i="29" s="1"/>
  <c r="AU595" i="29" s="1"/>
  <c r="AU596" i="29" s="1"/>
  <c r="AT252" i="29"/>
  <c r="AT204" i="29"/>
  <c r="AT575" i="29"/>
  <c r="AT651" i="29"/>
  <c r="AT627" i="29"/>
  <c r="BA53" i="29"/>
  <c r="BB53" i="29" s="1"/>
  <c r="AT611" i="29"/>
  <c r="AT571" i="29"/>
  <c r="AT555" i="29"/>
  <c r="AT499" i="29"/>
  <c r="AT483" i="29"/>
  <c r="AT451" i="29"/>
  <c r="AT427" i="29"/>
  <c r="AT371" i="29"/>
  <c r="AT355" i="29"/>
  <c r="AT315" i="29"/>
  <c r="AT299" i="29"/>
  <c r="AT259" i="29"/>
  <c r="AT243" i="29"/>
  <c r="AT235" i="29"/>
  <c r="BA38" i="29"/>
  <c r="BB38" i="29" s="1"/>
  <c r="AT227" i="29"/>
  <c r="AT195" i="29"/>
  <c r="AT187" i="29"/>
  <c r="AT179" i="29"/>
  <c r="AT171" i="29"/>
  <c r="AT163" i="29"/>
  <c r="AT131" i="29"/>
  <c r="AT123" i="29"/>
  <c r="AT115" i="29"/>
  <c r="AT107" i="29"/>
  <c r="AT99" i="29"/>
  <c r="AT570" i="29"/>
  <c r="AT434" i="29"/>
  <c r="AT399" i="29"/>
  <c r="AT263" i="29"/>
  <c r="AT194" i="29"/>
  <c r="AT127" i="29"/>
  <c r="AT91" i="29"/>
  <c r="AU658" i="29"/>
  <c r="AU659" i="29" s="1"/>
  <c r="AU660" i="29" s="1"/>
  <c r="AY57" i="29"/>
  <c r="AY44" i="29"/>
  <c r="AU510" i="29"/>
  <c r="AU511" i="29" s="1"/>
  <c r="AU512" i="29" s="1"/>
  <c r="AU513" i="29" s="1"/>
  <c r="AU514" i="29" s="1"/>
  <c r="AU515" i="29" s="1"/>
  <c r="AU516" i="29" s="1"/>
  <c r="AU517" i="29" s="1"/>
  <c r="AU518" i="29" s="1"/>
  <c r="AU519" i="29" s="1"/>
  <c r="AU520" i="29" s="1"/>
  <c r="AU521" i="29" s="1"/>
  <c r="AU522" i="29" s="1"/>
  <c r="AU523" i="29" s="1"/>
  <c r="AU524" i="29" s="1"/>
  <c r="AU525" i="29" s="1"/>
  <c r="AU526" i="29" s="1"/>
  <c r="AU527" i="29" s="1"/>
  <c r="AU528" i="29" s="1"/>
  <c r="AU529" i="29" s="1"/>
  <c r="AU530" i="29" s="1"/>
  <c r="AU531" i="29" s="1"/>
  <c r="AU532" i="29" s="1"/>
  <c r="AU533" i="29" s="1"/>
  <c r="AU534" i="29" s="1"/>
  <c r="AU535" i="29" s="1"/>
  <c r="AU536" i="29" s="1"/>
  <c r="AU537" i="29" s="1"/>
  <c r="AU538" i="29" s="1"/>
  <c r="AU539" i="29" s="1"/>
  <c r="AU540" i="29" s="1"/>
  <c r="AU541" i="29" s="1"/>
  <c r="AU542" i="29" s="1"/>
  <c r="AT260" i="29"/>
  <c r="AT196" i="29"/>
  <c r="AT156" i="29"/>
  <c r="AT140" i="29"/>
  <c r="AT659" i="29"/>
  <c r="AT643" i="29"/>
  <c r="AT635" i="29"/>
  <c r="AT579" i="29"/>
  <c r="AT563" i="29"/>
  <c r="AT547" i="29"/>
  <c r="AT515" i="29"/>
  <c r="BA48" i="29"/>
  <c r="BB48" i="29" s="1"/>
  <c r="AT507" i="29"/>
  <c r="AT491" i="29"/>
  <c r="AT443" i="29"/>
  <c r="AT435" i="29"/>
  <c r="AT419" i="29"/>
  <c r="AT387" i="29"/>
  <c r="AT379" i="29"/>
  <c r="AT363" i="29"/>
  <c r="AT323" i="29"/>
  <c r="AT307" i="29"/>
  <c r="AT291" i="29"/>
  <c r="AT251" i="29"/>
  <c r="AT658" i="29"/>
  <c r="AT650" i="29"/>
  <c r="AT642" i="29"/>
  <c r="AT634" i="29"/>
  <c r="AT626" i="29"/>
  <c r="AT618" i="29"/>
  <c r="AT610" i="29"/>
  <c r="AT602" i="29"/>
  <c r="AT594" i="29"/>
  <c r="AT586" i="29"/>
  <c r="AT554" i="29"/>
  <c r="AT546" i="29"/>
  <c r="AT538" i="29"/>
  <c r="AT530" i="29"/>
  <c r="AT522" i="29"/>
  <c r="AT490" i="29"/>
  <c r="AT482" i="29"/>
  <c r="AT474" i="29"/>
  <c r="AT466" i="29"/>
  <c r="AT458" i="29"/>
  <c r="AT426" i="29"/>
  <c r="AT410" i="29"/>
  <c r="AT402" i="29"/>
  <c r="AT394" i="29"/>
  <c r="AT354" i="29"/>
  <c r="AT346" i="29"/>
  <c r="AT338" i="29"/>
  <c r="AT330" i="29"/>
  <c r="AT290" i="29"/>
  <c r="AT282" i="29"/>
  <c r="AT274" i="29"/>
  <c r="AT266" i="29"/>
  <c r="AT226" i="29"/>
  <c r="AT218" i="29"/>
  <c r="AT210" i="29"/>
  <c r="AT202" i="29"/>
  <c r="AT162" i="29"/>
  <c r="AT154" i="29"/>
  <c r="AT138" i="29"/>
  <c r="AT98" i="29"/>
  <c r="AT90" i="29"/>
  <c r="AT74" i="29"/>
  <c r="AT498" i="29"/>
  <c r="AT463" i="29"/>
  <c r="AT327" i="29"/>
  <c r="AT258" i="29"/>
  <c r="AT191" i="29"/>
  <c r="AT122" i="29"/>
  <c r="BA51" i="29"/>
  <c r="BB51" i="29" s="1"/>
  <c r="AT328" i="29"/>
  <c r="AT320" i="29"/>
  <c r="AT312" i="29"/>
  <c r="AT304" i="29"/>
  <c r="AT296" i="29"/>
  <c r="AT288" i="29"/>
  <c r="AT280" i="29"/>
  <c r="AT272" i="29"/>
  <c r="AT264" i="29"/>
  <c r="AT256" i="29"/>
  <c r="AT248" i="29"/>
  <c r="AT240" i="29"/>
  <c r="AT232" i="29"/>
  <c r="AT224" i="29"/>
  <c r="AT216" i="29"/>
  <c r="AT208" i="29"/>
  <c r="AT200" i="29"/>
  <c r="AT192" i="29"/>
  <c r="AT184" i="29"/>
  <c r="AT176" i="29"/>
  <c r="AT168" i="29"/>
  <c r="AT160" i="29"/>
  <c r="AT152" i="29"/>
  <c r="AT144" i="29"/>
  <c r="AT136" i="29"/>
  <c r="AT128" i="29"/>
  <c r="AT120" i="29"/>
  <c r="AT112" i="29"/>
  <c r="AT104" i="29"/>
  <c r="AT96" i="29"/>
  <c r="AT88" i="29"/>
  <c r="AT80" i="29"/>
  <c r="AT72" i="29"/>
  <c r="AT418" i="29"/>
  <c r="AU92" i="29"/>
  <c r="AU93" i="29" s="1"/>
  <c r="AU94" i="29" s="1"/>
  <c r="AU95" i="29" s="1"/>
  <c r="AU96" i="29" s="1"/>
  <c r="AU97" i="29" s="1"/>
  <c r="AU98" i="29" s="1"/>
  <c r="AU99" i="29" s="1"/>
  <c r="AU100" i="29" s="1"/>
  <c r="AU101" i="29" s="1"/>
  <c r="AU102" i="29" s="1"/>
  <c r="AU103" i="29" s="1"/>
  <c r="AU104" i="29" s="1"/>
  <c r="AU105" i="29" s="1"/>
  <c r="AU106" i="29" s="1"/>
  <c r="AU107" i="29" s="1"/>
  <c r="AY31" i="29"/>
  <c r="AT333" i="29"/>
  <c r="AT325" i="29"/>
  <c r="AT317" i="29"/>
  <c r="AT309" i="29"/>
  <c r="AT301" i="29"/>
  <c r="AT293" i="29"/>
  <c r="AT285" i="29"/>
  <c r="AT277" i="29"/>
  <c r="AT269" i="29"/>
  <c r="AT261" i="29"/>
  <c r="AT253" i="29"/>
  <c r="AT245" i="29"/>
  <c r="AT237" i="29"/>
  <c r="AT229" i="29"/>
  <c r="AT221" i="29"/>
  <c r="AT213" i="29"/>
  <c r="AT205" i="29"/>
  <c r="AT197" i="29"/>
  <c r="AT189" i="29"/>
  <c r="AT181" i="29"/>
  <c r="AT173" i="29"/>
  <c r="AT165" i="29"/>
  <c r="AT157" i="29"/>
  <c r="AT149" i="29"/>
  <c r="AT141" i="29"/>
  <c r="AT133" i="29"/>
  <c r="AT125" i="29"/>
  <c r="AT117" i="29"/>
  <c r="AT109" i="29"/>
  <c r="BA43" i="29"/>
  <c r="BB43" i="29" s="1"/>
  <c r="AT101" i="29"/>
  <c r="AT93" i="29"/>
  <c r="AT85" i="29"/>
  <c r="AT77" i="29"/>
  <c r="AT220" i="29"/>
  <c r="AT76" i="29"/>
  <c r="AU419" i="29"/>
  <c r="AU420" i="29" s="1"/>
  <c r="AU421" i="29" s="1"/>
  <c r="AU422" i="29" s="1"/>
  <c r="AU423" i="29" s="1"/>
  <c r="AU424" i="29" s="1"/>
  <c r="AU425" i="29" s="1"/>
  <c r="AU426" i="29" s="1"/>
  <c r="AU427" i="29" s="1"/>
  <c r="AU428" i="29" s="1"/>
  <c r="AU429" i="29" s="1"/>
  <c r="AU430" i="29" s="1"/>
  <c r="AU431" i="29" s="1"/>
  <c r="AU432" i="29" s="1"/>
  <c r="AU433" i="29" s="1"/>
  <c r="AU434" i="29" s="1"/>
  <c r="AU435" i="29" s="1"/>
  <c r="AU436" i="29" s="1"/>
  <c r="AU437" i="29" s="1"/>
  <c r="AU438" i="29" s="1"/>
  <c r="AU439" i="29" s="1"/>
  <c r="AU440" i="29" s="1"/>
  <c r="AU441" i="29" s="1"/>
  <c r="AU442" i="29" s="1"/>
  <c r="AU443" i="29" s="1"/>
  <c r="AU444" i="29" s="1"/>
  <c r="AU445" i="29" s="1"/>
  <c r="AU446" i="29" s="1"/>
  <c r="AU447" i="29" s="1"/>
  <c r="AU448" i="29" s="1"/>
  <c r="AU449" i="29" s="1"/>
  <c r="AU450" i="29" s="1"/>
  <c r="AU451" i="29" s="1"/>
  <c r="AU452" i="29" s="1"/>
  <c r="AU453" i="29" s="1"/>
  <c r="AU454" i="29" s="1"/>
  <c r="AU455" i="29" s="1"/>
  <c r="AU456" i="29" s="1"/>
  <c r="AU457" i="29" s="1"/>
  <c r="AU458" i="29" s="1"/>
  <c r="AU459" i="29" s="1"/>
  <c r="AU460" i="29" s="1"/>
  <c r="AU461" i="29" s="1"/>
  <c r="AU462" i="29" s="1"/>
  <c r="AU463" i="29" s="1"/>
  <c r="AU464" i="29" s="1"/>
  <c r="AU465" i="29" s="1"/>
  <c r="AU466" i="29" s="1"/>
  <c r="AU467" i="29" s="1"/>
  <c r="AU468" i="29" s="1"/>
  <c r="AU469" i="29" s="1"/>
  <c r="AU470" i="29" s="1"/>
  <c r="AU471" i="29" s="1"/>
  <c r="AU472" i="29" s="1"/>
  <c r="AU473" i="29" s="1"/>
  <c r="AU474" i="29" s="1"/>
  <c r="AU475" i="29" s="1"/>
  <c r="AU476" i="29" s="1"/>
  <c r="AU477" i="29" s="1"/>
  <c r="AU478" i="29" s="1"/>
  <c r="AU479" i="29" s="1"/>
  <c r="AU480" i="29" s="1"/>
  <c r="AU481" i="29" s="1"/>
  <c r="AU482" i="29" s="1"/>
  <c r="AU483" i="29" s="1"/>
  <c r="AU484" i="29" s="1"/>
  <c r="AU485" i="29" s="1"/>
  <c r="AU486" i="29" s="1"/>
  <c r="AU487" i="29" s="1"/>
  <c r="AU488" i="29" s="1"/>
  <c r="AU489" i="29" s="1"/>
  <c r="AU490" i="29" s="1"/>
  <c r="AU491" i="29" s="1"/>
  <c r="AU492" i="29" s="1"/>
  <c r="AU493" i="29" s="1"/>
  <c r="AU494" i="29" s="1"/>
  <c r="AU495" i="29" s="1"/>
  <c r="AU496" i="29" s="1"/>
  <c r="AU497" i="29" s="1"/>
  <c r="AU498" i="29" s="1"/>
  <c r="AU499" i="29" s="1"/>
  <c r="AY40" i="29"/>
  <c r="BA35" i="29"/>
  <c r="BB35" i="29" s="1"/>
  <c r="AY35" i="29"/>
  <c r="AY45" i="29"/>
  <c r="AY32" i="29"/>
  <c r="AU504" i="29"/>
  <c r="AU505" i="29" s="1"/>
  <c r="AU506" i="29" s="1"/>
  <c r="AY39" i="29"/>
  <c r="G596" i="32"/>
  <c r="G595" i="32"/>
  <c r="G594" i="32"/>
  <c r="G593" i="32"/>
  <c r="G592" i="32"/>
  <c r="G591" i="32"/>
  <c r="G590" i="32"/>
  <c r="G589" i="32"/>
  <c r="G588" i="32"/>
  <c r="G587" i="32"/>
  <c r="G586" i="32"/>
  <c r="G585" i="32"/>
  <c r="G584" i="32"/>
  <c r="G583" i="32"/>
  <c r="G582" i="32"/>
  <c r="G581" i="32"/>
  <c r="G580" i="32"/>
  <c r="G579" i="32"/>
  <c r="G578" i="32"/>
  <c r="G577" i="32"/>
  <c r="G576" i="32"/>
  <c r="G575" i="32"/>
  <c r="G574" i="32"/>
  <c r="G573" i="32"/>
  <c r="G572" i="32"/>
  <c r="G571" i="32"/>
  <c r="G570" i="32"/>
  <c r="G569" i="32"/>
  <c r="G568" i="32"/>
  <c r="G567" i="32"/>
  <c r="G566" i="32"/>
  <c r="G565" i="32"/>
  <c r="G564" i="32"/>
  <c r="G563" i="32"/>
  <c r="G562" i="32"/>
  <c r="G561" i="32"/>
  <c r="G560" i="32"/>
  <c r="G559" i="32"/>
  <c r="G558" i="32"/>
  <c r="G557" i="32"/>
  <c r="G556" i="32"/>
  <c r="G555" i="32"/>
  <c r="G554" i="32"/>
  <c r="G553" i="32"/>
  <c r="G552" i="32"/>
  <c r="G551" i="32"/>
  <c r="G550" i="32"/>
  <c r="G549" i="32"/>
  <c r="G548" i="32"/>
  <c r="G547" i="32"/>
  <c r="G546" i="32"/>
  <c r="G545" i="32"/>
  <c r="G544" i="32"/>
  <c r="G543" i="32"/>
  <c r="G542" i="32"/>
  <c r="G541" i="32"/>
  <c r="G540" i="32"/>
  <c r="G539" i="32"/>
  <c r="G538" i="32"/>
  <c r="G537" i="32"/>
  <c r="G536" i="32"/>
  <c r="G535" i="32"/>
  <c r="G534" i="32"/>
  <c r="G533" i="32"/>
  <c r="G532" i="32"/>
  <c r="G477" i="32"/>
  <c r="G476" i="32"/>
  <c r="G475" i="32"/>
  <c r="G474" i="32"/>
  <c r="G473" i="32"/>
  <c r="G472" i="32"/>
  <c r="G471" i="32"/>
  <c r="G470" i="32"/>
  <c r="G469" i="32"/>
  <c r="G468" i="32"/>
  <c r="G467" i="32"/>
  <c r="G466" i="32"/>
  <c r="G465" i="32"/>
  <c r="G464" i="32"/>
  <c r="G463" i="32"/>
  <c r="G462" i="32"/>
  <c r="G461" i="32"/>
  <c r="G460" i="32"/>
  <c r="G459" i="32"/>
  <c r="G458" i="32"/>
  <c r="G457" i="32"/>
  <c r="G456" i="32"/>
  <c r="G455" i="32"/>
  <c r="G454" i="32"/>
  <c r="G453" i="32"/>
  <c r="G452" i="32"/>
  <c r="G451" i="32"/>
  <c r="G450" i="32"/>
  <c r="G449" i="32"/>
  <c r="G448" i="32"/>
  <c r="G447" i="32"/>
  <c r="G446" i="32"/>
  <c r="G445" i="32"/>
  <c r="G444" i="32"/>
  <c r="G443" i="32"/>
  <c r="G441" i="32"/>
  <c r="G440" i="32"/>
  <c r="G439" i="32"/>
  <c r="G438" i="32"/>
  <c r="G437" i="32"/>
  <c r="G436" i="32"/>
  <c r="G435" i="32"/>
  <c r="G434" i="32"/>
  <c r="G433" i="32"/>
  <c r="G432" i="32"/>
  <c r="G431" i="32"/>
  <c r="G430" i="32"/>
  <c r="G429" i="32"/>
  <c r="G428" i="32"/>
  <c r="G427" i="32"/>
  <c r="G426" i="32"/>
  <c r="G425" i="32"/>
  <c r="G424" i="32"/>
  <c r="G423" i="32"/>
  <c r="G422" i="32"/>
  <c r="G421" i="32"/>
  <c r="G420" i="32"/>
  <c r="G419" i="32"/>
  <c r="G418" i="32"/>
  <c r="G417" i="32"/>
  <c r="G416" i="32"/>
  <c r="G415" i="32"/>
  <c r="G414" i="32"/>
  <c r="G413" i="32"/>
  <c r="G412" i="32"/>
  <c r="G411" i="32"/>
  <c r="G410" i="32"/>
  <c r="G409" i="32"/>
  <c r="G408" i="32"/>
  <c r="G407" i="32"/>
  <c r="G406" i="32"/>
  <c r="G405" i="32"/>
  <c r="G404" i="32"/>
  <c r="G403" i="32"/>
  <c r="G402" i="32"/>
  <c r="G401" i="32"/>
  <c r="G400" i="32"/>
  <c r="G399" i="32"/>
  <c r="G398" i="32"/>
  <c r="G397" i="32"/>
  <c r="G396" i="32"/>
  <c r="G395" i="32"/>
  <c r="G394" i="32"/>
  <c r="G393" i="32"/>
  <c r="G392" i="32"/>
  <c r="G391" i="32"/>
  <c r="G390" i="32"/>
  <c r="G389" i="32"/>
  <c r="G387" i="32"/>
  <c r="G386" i="32"/>
  <c r="G385" i="32"/>
  <c r="G384" i="32"/>
  <c r="G383" i="32"/>
  <c r="G382" i="32"/>
  <c r="G381" i="32"/>
  <c r="G380" i="32"/>
  <c r="G379" i="32"/>
  <c r="G378" i="32"/>
  <c r="G377" i="32"/>
  <c r="G376" i="32"/>
  <c r="G375" i="32"/>
  <c r="G374" i="32"/>
  <c r="G373" i="32"/>
  <c r="G372" i="32"/>
  <c r="G371" i="32"/>
  <c r="G370" i="32"/>
  <c r="G369" i="32"/>
  <c r="G368" i="32"/>
  <c r="G367" i="32"/>
  <c r="G366" i="32"/>
  <c r="G365" i="32"/>
  <c r="G364" i="32"/>
  <c r="G363" i="32"/>
  <c r="G362" i="32"/>
  <c r="G361" i="32"/>
  <c r="G360" i="32"/>
  <c r="G359" i="32"/>
  <c r="G358" i="32"/>
  <c r="G357" i="32"/>
  <c r="G356" i="32"/>
  <c r="G355" i="32"/>
  <c r="G354" i="32"/>
  <c r="G353" i="32"/>
  <c r="G352" i="32"/>
  <c r="G351" i="32"/>
  <c r="G350" i="32"/>
  <c r="G349" i="32"/>
  <c r="G348" i="32"/>
  <c r="G347" i="32"/>
  <c r="G346" i="32"/>
  <c r="G345" i="32"/>
  <c r="G344" i="32"/>
  <c r="G343" i="32"/>
  <c r="G342" i="32"/>
  <c r="G341" i="32"/>
  <c r="G340" i="32"/>
  <c r="G339" i="32"/>
  <c r="G338" i="32"/>
  <c r="G337" i="32"/>
  <c r="G336" i="32"/>
  <c r="G335" i="32"/>
  <c r="G334" i="32"/>
  <c r="G333" i="32"/>
  <c r="G332" i="32"/>
  <c r="G331" i="32"/>
  <c r="G330" i="32"/>
  <c r="G329" i="32"/>
  <c r="G328" i="32"/>
  <c r="G319" i="32"/>
  <c r="G318" i="32"/>
  <c r="G317" i="32"/>
  <c r="G316" i="32"/>
  <c r="G315" i="32"/>
  <c r="G314" i="32"/>
  <c r="G313" i="32"/>
  <c r="G310" i="32"/>
  <c r="G309" i="32"/>
  <c r="G308" i="32"/>
  <c r="G307" i="32"/>
  <c r="G306" i="32"/>
  <c r="G305" i="32"/>
  <c r="G304" i="32"/>
  <c r="G303" i="32"/>
  <c r="G302" i="32"/>
  <c r="G301" i="32"/>
  <c r="G300" i="32"/>
  <c r="G299" i="32"/>
  <c r="G298" i="32"/>
  <c r="G297" i="32"/>
  <c r="G296" i="32"/>
  <c r="G295" i="32"/>
  <c r="G294" i="32"/>
  <c r="G293" i="32"/>
  <c r="G291" i="32"/>
  <c r="G290" i="32"/>
  <c r="G289" i="32"/>
  <c r="G288" i="32"/>
  <c r="G287" i="32"/>
  <c r="G286" i="32"/>
  <c r="G285" i="32"/>
  <c r="G284" i="32"/>
  <c r="G283" i="32"/>
  <c r="G282" i="32"/>
  <c r="G281" i="32"/>
  <c r="G280" i="32"/>
  <c r="G279" i="32"/>
  <c r="G278" i="32"/>
  <c r="G277" i="32"/>
  <c r="G276" i="32"/>
  <c r="G275" i="32"/>
  <c r="G274" i="32"/>
  <c r="G273" i="32"/>
  <c r="G272" i="32"/>
  <c r="G271" i="32"/>
  <c r="G270" i="32"/>
  <c r="G269" i="32"/>
  <c r="G268" i="32"/>
  <c r="G267" i="32"/>
  <c r="G266" i="32"/>
  <c r="G265" i="32"/>
  <c r="G264" i="32"/>
  <c r="G263" i="32"/>
  <c r="G262" i="32"/>
  <c r="G261" i="32"/>
  <c r="G260" i="32"/>
  <c r="G259" i="32"/>
  <c r="G258" i="32"/>
  <c r="G257" i="32"/>
  <c r="G256" i="32"/>
  <c r="G255" i="32"/>
  <c r="G254" i="32"/>
  <c r="G253" i="32"/>
  <c r="G252" i="32"/>
  <c r="G251" i="32"/>
  <c r="G250" i="32"/>
  <c r="G249" i="32"/>
  <c r="G248" i="32"/>
  <c r="G247" i="32"/>
  <c r="G246" i="32"/>
  <c r="G245" i="32"/>
  <c r="G244" i="32"/>
  <c r="G243" i="32"/>
  <c r="G242" i="32"/>
  <c r="G241" i="32"/>
  <c r="G240" i="32"/>
  <c r="G239" i="32"/>
  <c r="G238" i="32"/>
  <c r="G237" i="32"/>
  <c r="G236" i="32"/>
  <c r="G235" i="32"/>
  <c r="G234" i="32"/>
  <c r="G233" i="32"/>
  <c r="G232" i="32"/>
  <c r="G231" i="32"/>
  <c r="G230" i="32"/>
  <c r="G229" i="32"/>
  <c r="G228" i="32"/>
  <c r="G227" i="32"/>
  <c r="G226" i="32"/>
  <c r="G225" i="32"/>
  <c r="G224" i="32"/>
  <c r="G223" i="32"/>
  <c r="G222" i="32"/>
  <c r="G221" i="32"/>
  <c r="G220" i="32"/>
  <c r="G219" i="32"/>
  <c r="G218" i="32"/>
  <c r="G217" i="32"/>
  <c r="G216" i="32"/>
  <c r="G215" i="32"/>
  <c r="G214" i="32"/>
  <c r="G213" i="32"/>
  <c r="G212" i="32"/>
  <c r="G211" i="32"/>
  <c r="G210" i="32"/>
  <c r="G209" i="32"/>
  <c r="G208" i="32"/>
  <c r="G207" i="32"/>
  <c r="G206" i="32"/>
  <c r="G205" i="32"/>
  <c r="G204" i="32"/>
  <c r="G203" i="32"/>
  <c r="G202" i="32"/>
  <c r="G201" i="32"/>
  <c r="G200" i="32"/>
  <c r="G199" i="32"/>
  <c r="G198" i="32"/>
  <c r="G197" i="32"/>
  <c r="G196" i="32"/>
  <c r="G195" i="32"/>
  <c r="G194" i="32"/>
  <c r="G193" i="32"/>
  <c r="G192" i="32"/>
  <c r="G191" i="32"/>
  <c r="G190" i="32"/>
  <c r="G189" i="32"/>
  <c r="G188" i="32"/>
  <c r="G187" i="32"/>
  <c r="G186" i="32"/>
  <c r="G185" i="32"/>
  <c r="G184" i="32"/>
  <c r="G183" i="32"/>
  <c r="G182" i="32"/>
  <c r="G181" i="32"/>
  <c r="G180" i="32"/>
  <c r="G179" i="32"/>
  <c r="G178" i="32"/>
  <c r="G177" i="32"/>
  <c r="G176" i="32"/>
  <c r="G170" i="32"/>
  <c r="G169" i="32"/>
  <c r="G168" i="32"/>
  <c r="G167" i="32"/>
  <c r="G166" i="32"/>
  <c r="G165" i="32"/>
  <c r="G164" i="32"/>
  <c r="G163" i="32"/>
  <c r="G162" i="32"/>
  <c r="G159" i="32"/>
  <c r="G158" i="32"/>
  <c r="G157" i="32"/>
  <c r="G156" i="32"/>
  <c r="G155" i="32"/>
  <c r="G154" i="32"/>
  <c r="G153" i="32"/>
  <c r="G152" i="32"/>
  <c r="G151" i="32"/>
  <c r="G150" i="32"/>
  <c r="G149" i="32"/>
  <c r="G148" i="32"/>
  <c r="G147" i="32"/>
  <c r="G146" i="32"/>
  <c r="G145" i="32"/>
  <c r="G144" i="32"/>
  <c r="G143" i="32"/>
  <c r="G142" i="32"/>
  <c r="G141" i="32"/>
  <c r="G140" i="32"/>
  <c r="G139" i="32"/>
  <c r="G138" i="32"/>
  <c r="G137" i="32"/>
  <c r="G136" i="32"/>
  <c r="G135" i="32"/>
  <c r="G134" i="32"/>
  <c r="G133" i="32"/>
  <c r="G132" i="32"/>
  <c r="G131" i="32"/>
  <c r="G130" i="32"/>
  <c r="G129" i="32"/>
  <c r="G128" i="32"/>
  <c r="G127" i="32"/>
  <c r="G126" i="32"/>
  <c r="G125" i="32"/>
  <c r="G124" i="32"/>
  <c r="G123" i="32"/>
  <c r="G122" i="32"/>
  <c r="G121" i="32"/>
  <c r="G120" i="32"/>
  <c r="G119" i="32"/>
  <c r="G118" i="32"/>
  <c r="G117" i="32"/>
  <c r="G116" i="32"/>
  <c r="G115" i="32"/>
  <c r="G114" i="32"/>
  <c r="G113" i="32"/>
  <c r="G112" i="32"/>
  <c r="G111" i="32"/>
  <c r="G110" i="32"/>
  <c r="G109" i="32"/>
  <c r="G108" i="32"/>
  <c r="G107" i="32"/>
  <c r="G106" i="32"/>
  <c r="G105" i="32"/>
  <c r="G104" i="32"/>
  <c r="G103" i="32"/>
  <c r="G102" i="32"/>
  <c r="G101" i="32"/>
  <c r="G100" i="32"/>
  <c r="G99" i="32"/>
  <c r="G98" i="32"/>
  <c r="G97" i="32"/>
  <c r="G96" i="32"/>
  <c r="G95" i="32"/>
  <c r="G94" i="32"/>
  <c r="G93" i="32"/>
  <c r="G92" i="32"/>
  <c r="G91" i="32"/>
  <c r="G90" i="32"/>
  <c r="G89" i="32"/>
  <c r="G88" i="32"/>
  <c r="G87" i="32"/>
  <c r="G86" i="32"/>
  <c r="G85" i="32"/>
  <c r="G84" i="32"/>
  <c r="G83" i="32"/>
  <c r="G82" i="32"/>
  <c r="G81" i="32"/>
  <c r="G80" i="32"/>
  <c r="G79" i="32"/>
  <c r="G78" i="32"/>
  <c r="G77" i="32"/>
  <c r="G76" i="32"/>
  <c r="G75" i="32"/>
  <c r="G74" i="32"/>
  <c r="G73" i="32"/>
  <c r="G72" i="32"/>
  <c r="G71" i="32"/>
  <c r="G70" i="32"/>
  <c r="G69" i="32"/>
  <c r="G68" i="32"/>
  <c r="G67" i="32"/>
  <c r="G66" i="32"/>
  <c r="G65" i="32"/>
  <c r="G64" i="32"/>
  <c r="G63" i="32"/>
  <c r="G62" i="32"/>
  <c r="G61" i="32"/>
  <c r="G60" i="32"/>
  <c r="G59" i="32"/>
  <c r="G58" i="32"/>
  <c r="G57" i="32"/>
  <c r="G56" i="32"/>
  <c r="G55" i="32"/>
  <c r="G54" i="32"/>
  <c r="G53" i="32"/>
  <c r="G52" i="32"/>
  <c r="G51" i="32"/>
  <c r="G50" i="32"/>
  <c r="G49" i="32"/>
  <c r="G48" i="32"/>
  <c r="G47" i="32"/>
  <c r="G46" i="32"/>
  <c r="G45" i="32"/>
  <c r="G44" i="32"/>
  <c r="G43" i="32"/>
  <c r="G42" i="32"/>
  <c r="G41" i="32"/>
  <c r="G40" i="32"/>
  <c r="G39" i="32"/>
  <c r="G38" i="32"/>
  <c r="G37" i="32"/>
  <c r="G36" i="32"/>
  <c r="G35" i="32"/>
  <c r="G34" i="32"/>
  <c r="G33" i="32"/>
  <c r="G32" i="32"/>
  <c r="G31" i="32"/>
  <c r="G30" i="32"/>
  <c r="G29" i="32"/>
  <c r="G28" i="32"/>
  <c r="G27" i="32"/>
  <c r="G26" i="32"/>
  <c r="G20" i="32"/>
  <c r="G19" i="32"/>
  <c r="G18" i="32"/>
  <c r="G17" i="32"/>
  <c r="G16" i="32"/>
  <c r="G15" i="32"/>
  <c r="G14" i="32"/>
  <c r="G13" i="32"/>
  <c r="G12" i="32"/>
  <c r="G11" i="32"/>
  <c r="G10" i="32"/>
  <c r="G9" i="32"/>
  <c r="G8" i="32"/>
  <c r="G7" i="32"/>
  <c r="G6" i="32"/>
  <c r="G5" i="32"/>
  <c r="F596" i="32"/>
  <c r="F595" i="32"/>
  <c r="F594" i="32"/>
  <c r="F593" i="32"/>
  <c r="F592" i="32"/>
  <c r="F591" i="32"/>
  <c r="F590" i="32"/>
  <c r="F589" i="32"/>
  <c r="F588" i="32"/>
  <c r="F587" i="32"/>
  <c r="F586" i="32"/>
  <c r="F585" i="32"/>
  <c r="F584" i="32"/>
  <c r="F583" i="32"/>
  <c r="F582" i="32"/>
  <c r="F581" i="32"/>
  <c r="F580" i="32"/>
  <c r="F579" i="32"/>
  <c r="F578" i="32"/>
  <c r="F577" i="32"/>
  <c r="F576" i="32"/>
  <c r="F575" i="32"/>
  <c r="F574" i="32"/>
  <c r="F573" i="32"/>
  <c r="F572" i="32"/>
  <c r="F571" i="32"/>
  <c r="F570" i="32"/>
  <c r="F569" i="32"/>
  <c r="F568" i="32"/>
  <c r="F567" i="32"/>
  <c r="F566" i="32"/>
  <c r="F565" i="32"/>
  <c r="F564" i="32"/>
  <c r="F563" i="32"/>
  <c r="F562" i="32"/>
  <c r="F561" i="32"/>
  <c r="F560" i="32"/>
  <c r="F559" i="32"/>
  <c r="F558" i="32"/>
  <c r="F557" i="32"/>
  <c r="F556" i="32"/>
  <c r="F555" i="32"/>
  <c r="F554" i="32"/>
  <c r="F553" i="32"/>
  <c r="F552" i="32"/>
  <c r="F551" i="32"/>
  <c r="F550" i="32"/>
  <c r="F549" i="32"/>
  <c r="F548" i="32"/>
  <c r="F547" i="32"/>
  <c r="F546" i="32"/>
  <c r="F545" i="32"/>
  <c r="F544" i="32"/>
  <c r="F543" i="32"/>
  <c r="F542" i="32"/>
  <c r="F541" i="32"/>
  <c r="F540" i="32"/>
  <c r="F539" i="32"/>
  <c r="F538" i="32"/>
  <c r="F537" i="32"/>
  <c r="F536" i="32"/>
  <c r="F535" i="32"/>
  <c r="F534" i="32"/>
  <c r="F533" i="32"/>
  <c r="F532" i="32"/>
  <c r="F477" i="32"/>
  <c r="F476" i="32"/>
  <c r="F475" i="32"/>
  <c r="F474" i="32"/>
  <c r="F473" i="32"/>
  <c r="F472" i="32"/>
  <c r="F471" i="32"/>
  <c r="F470" i="32"/>
  <c r="F469" i="32"/>
  <c r="F468" i="32"/>
  <c r="F467" i="32"/>
  <c r="F466" i="32"/>
  <c r="F465" i="32"/>
  <c r="F464" i="32"/>
  <c r="F463" i="32"/>
  <c r="F462" i="32"/>
  <c r="F461" i="32"/>
  <c r="F460" i="32"/>
  <c r="F459" i="32"/>
  <c r="F458" i="32"/>
  <c r="F457" i="32"/>
  <c r="F456" i="32"/>
  <c r="F455" i="32"/>
  <c r="F454" i="32"/>
  <c r="F453" i="32"/>
  <c r="F452" i="32"/>
  <c r="F451" i="32"/>
  <c r="F450" i="32"/>
  <c r="F449" i="32"/>
  <c r="F448" i="32"/>
  <c r="F447" i="32"/>
  <c r="F446" i="32"/>
  <c r="F445" i="32"/>
  <c r="F444" i="32"/>
  <c r="F443" i="32"/>
  <c r="F441" i="32"/>
  <c r="F440" i="32"/>
  <c r="F439" i="32"/>
  <c r="F438" i="32"/>
  <c r="F437" i="32"/>
  <c r="F436" i="32"/>
  <c r="F435" i="32"/>
  <c r="F434" i="32"/>
  <c r="F433" i="32"/>
  <c r="F432" i="32"/>
  <c r="F431" i="32"/>
  <c r="F430" i="32"/>
  <c r="F429" i="32"/>
  <c r="F428" i="32"/>
  <c r="F427" i="32"/>
  <c r="F426" i="32"/>
  <c r="F425" i="32"/>
  <c r="F424" i="32"/>
  <c r="F423" i="32"/>
  <c r="F422" i="32"/>
  <c r="F421" i="32"/>
  <c r="F420" i="32"/>
  <c r="F419" i="32"/>
  <c r="F418" i="32"/>
  <c r="F417" i="32"/>
  <c r="F416" i="32"/>
  <c r="F415" i="32"/>
  <c r="F414" i="32"/>
  <c r="F413" i="32"/>
  <c r="F412" i="32"/>
  <c r="F411" i="32"/>
  <c r="F410" i="32"/>
  <c r="F409" i="32"/>
  <c r="F408" i="32"/>
  <c r="F407" i="32"/>
  <c r="F406" i="32"/>
  <c r="F405" i="32"/>
  <c r="F404" i="32"/>
  <c r="F403" i="32"/>
  <c r="F402" i="32"/>
  <c r="F401" i="32"/>
  <c r="F400" i="32"/>
  <c r="F399" i="32"/>
  <c r="F398" i="32"/>
  <c r="F397" i="32"/>
  <c r="F396" i="32"/>
  <c r="F395" i="32"/>
  <c r="F394" i="32"/>
  <c r="F393" i="32"/>
  <c r="F392" i="32"/>
  <c r="F391" i="32"/>
  <c r="F390" i="32"/>
  <c r="F389" i="32"/>
  <c r="F387" i="32"/>
  <c r="F386" i="32"/>
  <c r="F385" i="32"/>
  <c r="F384" i="32"/>
  <c r="F383" i="32"/>
  <c r="F382" i="32"/>
  <c r="F381" i="32"/>
  <c r="F380" i="32"/>
  <c r="F379" i="32"/>
  <c r="F378" i="32"/>
  <c r="F377" i="32"/>
  <c r="F376" i="32"/>
  <c r="F375" i="32"/>
  <c r="F374" i="32"/>
  <c r="F373" i="32"/>
  <c r="F372" i="32"/>
  <c r="F371" i="32"/>
  <c r="F370" i="32"/>
  <c r="F369" i="32"/>
  <c r="F368" i="32"/>
  <c r="F367" i="32"/>
  <c r="F366" i="32"/>
  <c r="F365" i="32"/>
  <c r="F364" i="32"/>
  <c r="F363" i="32"/>
  <c r="F362" i="32"/>
  <c r="F361" i="32"/>
  <c r="F360" i="32"/>
  <c r="F359" i="32"/>
  <c r="F358" i="32"/>
  <c r="F357" i="32"/>
  <c r="F356" i="32"/>
  <c r="F355" i="32"/>
  <c r="F354" i="32"/>
  <c r="F353" i="32"/>
  <c r="F352" i="32"/>
  <c r="F351" i="32"/>
  <c r="F350" i="32"/>
  <c r="F349" i="32"/>
  <c r="F348" i="32"/>
  <c r="F347" i="32"/>
  <c r="F346" i="32"/>
  <c r="F345" i="32"/>
  <c r="F344" i="32"/>
  <c r="F343" i="32"/>
  <c r="F342" i="32"/>
  <c r="F341" i="32"/>
  <c r="F340" i="32"/>
  <c r="F339" i="32"/>
  <c r="F338" i="32"/>
  <c r="F337" i="32"/>
  <c r="F336" i="32"/>
  <c r="F335" i="32"/>
  <c r="F334" i="32"/>
  <c r="F333" i="32"/>
  <c r="F332" i="32"/>
  <c r="F331" i="32"/>
  <c r="F330" i="32"/>
  <c r="F329" i="32"/>
  <c r="F328" i="32"/>
  <c r="F319" i="32"/>
  <c r="F318" i="32"/>
  <c r="F317" i="32"/>
  <c r="F316" i="32"/>
  <c r="F315" i="32"/>
  <c r="F314" i="32"/>
  <c r="F313" i="32"/>
  <c r="F310" i="32"/>
  <c r="F309" i="32"/>
  <c r="F308" i="32"/>
  <c r="F307" i="32"/>
  <c r="F306" i="32"/>
  <c r="F305" i="32"/>
  <c r="F304" i="32"/>
  <c r="F303" i="32"/>
  <c r="F302" i="32"/>
  <c r="F301" i="32"/>
  <c r="F300" i="32"/>
  <c r="F299" i="32"/>
  <c r="F298" i="32"/>
  <c r="F297" i="32"/>
  <c r="F296" i="32"/>
  <c r="F295" i="32"/>
  <c r="F294" i="32"/>
  <c r="F293" i="32"/>
  <c r="F291" i="32"/>
  <c r="F290" i="32"/>
  <c r="F289" i="32"/>
  <c r="F288" i="32"/>
  <c r="F287" i="32"/>
  <c r="F286" i="32"/>
  <c r="F285" i="32"/>
  <c r="F284" i="32"/>
  <c r="F283" i="32"/>
  <c r="F282" i="32"/>
  <c r="F281" i="32"/>
  <c r="F280" i="32"/>
  <c r="F279" i="32"/>
  <c r="F278" i="32"/>
  <c r="F277" i="32"/>
  <c r="F276" i="32"/>
  <c r="F275" i="32"/>
  <c r="F274" i="32"/>
  <c r="F273" i="32"/>
  <c r="F272" i="32"/>
  <c r="F271" i="32"/>
  <c r="F270" i="32"/>
  <c r="F269" i="32"/>
  <c r="F268" i="32"/>
  <c r="F267" i="32"/>
  <c r="F266" i="32"/>
  <c r="F265" i="32"/>
  <c r="F264" i="32"/>
  <c r="F263" i="32"/>
  <c r="F262" i="32"/>
  <c r="F261" i="32"/>
  <c r="F260" i="32"/>
  <c r="F259" i="32"/>
  <c r="F258" i="32"/>
  <c r="F257" i="32"/>
  <c r="F256" i="32"/>
  <c r="F255" i="32"/>
  <c r="F254" i="32"/>
  <c r="F253" i="32"/>
  <c r="F252" i="32"/>
  <c r="F251" i="32"/>
  <c r="F250" i="32"/>
  <c r="F249" i="32"/>
  <c r="F248" i="32"/>
  <c r="F247" i="32"/>
  <c r="F246" i="32"/>
  <c r="F245" i="32"/>
  <c r="F244" i="32"/>
  <c r="F243" i="32"/>
  <c r="F242" i="32"/>
  <c r="F241" i="32"/>
  <c r="F240" i="32"/>
  <c r="F239" i="32"/>
  <c r="F238" i="32"/>
  <c r="F237" i="32"/>
  <c r="F236" i="32"/>
  <c r="F235" i="32"/>
  <c r="F234" i="32"/>
  <c r="F233" i="32"/>
  <c r="F232" i="32"/>
  <c r="F231" i="32"/>
  <c r="F230" i="32"/>
  <c r="F229" i="32"/>
  <c r="F228" i="32"/>
  <c r="F227" i="32"/>
  <c r="F226" i="32"/>
  <c r="F225" i="32"/>
  <c r="F224" i="32"/>
  <c r="F223" i="32"/>
  <c r="F222" i="32"/>
  <c r="F221" i="32"/>
  <c r="F220" i="32"/>
  <c r="F219" i="32"/>
  <c r="F218" i="32"/>
  <c r="F217" i="32"/>
  <c r="F216" i="32"/>
  <c r="F215" i="32"/>
  <c r="F214" i="32"/>
  <c r="F213" i="32"/>
  <c r="F212" i="32"/>
  <c r="F211" i="32"/>
  <c r="F210" i="32"/>
  <c r="F209" i="32"/>
  <c r="F208" i="32"/>
  <c r="F207" i="32"/>
  <c r="F206" i="32"/>
  <c r="F205" i="32"/>
  <c r="F204" i="32"/>
  <c r="F203" i="32"/>
  <c r="F202" i="32"/>
  <c r="F201" i="32"/>
  <c r="F200" i="32"/>
  <c r="F199" i="32"/>
  <c r="F198" i="32"/>
  <c r="F197" i="32"/>
  <c r="F196" i="32"/>
  <c r="F195" i="32"/>
  <c r="F194" i="32"/>
  <c r="F193" i="32"/>
  <c r="F192" i="32"/>
  <c r="F191" i="32"/>
  <c r="F190" i="32"/>
  <c r="F189" i="32"/>
  <c r="F188" i="32"/>
  <c r="F187" i="32"/>
  <c r="F186" i="32"/>
  <c r="F185" i="32"/>
  <c r="F184" i="32"/>
  <c r="F183" i="32"/>
  <c r="F182" i="32"/>
  <c r="F181" i="32"/>
  <c r="F180" i="32"/>
  <c r="F179" i="32"/>
  <c r="F178" i="32"/>
  <c r="F177" i="32"/>
  <c r="F176" i="32"/>
  <c r="F170" i="32"/>
  <c r="F169" i="32"/>
  <c r="F168" i="32"/>
  <c r="F167" i="32"/>
  <c r="F166" i="32"/>
  <c r="F165" i="32"/>
  <c r="F164" i="32"/>
  <c r="F163" i="32"/>
  <c r="F162" i="32"/>
  <c r="F159" i="32"/>
  <c r="F158" i="32"/>
  <c r="F157" i="32"/>
  <c r="F156" i="32"/>
  <c r="F155" i="32"/>
  <c r="F154" i="32"/>
  <c r="F153" i="32"/>
  <c r="F152" i="32"/>
  <c r="F151" i="32"/>
  <c r="F150" i="32"/>
  <c r="F149" i="32"/>
  <c r="F148" i="32"/>
  <c r="F147" i="32"/>
  <c r="F146" i="32"/>
  <c r="F145" i="32"/>
  <c r="F144" i="32"/>
  <c r="F143" i="32"/>
  <c r="F142" i="32"/>
  <c r="F141" i="32"/>
  <c r="F140" i="32"/>
  <c r="F139" i="32"/>
  <c r="F138" i="32"/>
  <c r="F137" i="32"/>
  <c r="F136" i="32"/>
  <c r="F135" i="32"/>
  <c r="F134" i="32"/>
  <c r="F133" i="32"/>
  <c r="F132" i="32"/>
  <c r="F131" i="32"/>
  <c r="F130" i="32"/>
  <c r="F129" i="32"/>
  <c r="F128" i="32"/>
  <c r="F127" i="32"/>
  <c r="F126" i="32"/>
  <c r="F125" i="32"/>
  <c r="F124" i="32"/>
  <c r="F123" i="32"/>
  <c r="F122" i="32"/>
  <c r="F121" i="32"/>
  <c r="F120" i="32"/>
  <c r="F119" i="32"/>
  <c r="F118" i="32"/>
  <c r="F117" i="32"/>
  <c r="F116" i="32"/>
  <c r="F115" i="32"/>
  <c r="F114" i="32"/>
  <c r="F113" i="32"/>
  <c r="F112" i="32"/>
  <c r="F111" i="32"/>
  <c r="F110" i="32"/>
  <c r="F109" i="32"/>
  <c r="F108" i="32"/>
  <c r="F107" i="32"/>
  <c r="F106" i="32"/>
  <c r="F105" i="32"/>
  <c r="F104" i="32"/>
  <c r="F103" i="32"/>
  <c r="F102" i="32"/>
  <c r="F101" i="32"/>
  <c r="F100" i="32"/>
  <c r="F99" i="32"/>
  <c r="F98" i="32"/>
  <c r="F97" i="32"/>
  <c r="F96" i="32"/>
  <c r="F95" i="32"/>
  <c r="F94" i="32"/>
  <c r="F93" i="32"/>
  <c r="F92" i="32"/>
  <c r="F91" i="32"/>
  <c r="F90" i="32"/>
  <c r="F89" i="32"/>
  <c r="F88" i="32"/>
  <c r="F87" i="32"/>
  <c r="F86" i="32"/>
  <c r="F85" i="32"/>
  <c r="F84" i="32"/>
  <c r="F83" i="32"/>
  <c r="F82" i="32"/>
  <c r="F81" i="32"/>
  <c r="F80" i="32"/>
  <c r="F79" i="32"/>
  <c r="F78" i="32"/>
  <c r="F77" i="32"/>
  <c r="F76" i="32"/>
  <c r="F75" i="32"/>
  <c r="F74" i="32"/>
  <c r="F73" i="32"/>
  <c r="F72" i="32"/>
  <c r="F71" i="32"/>
  <c r="F70" i="32"/>
  <c r="F69" i="32"/>
  <c r="F68" i="32"/>
  <c r="F67" i="32"/>
  <c r="F66" i="32"/>
  <c r="F65" i="32"/>
  <c r="F64" i="32"/>
  <c r="F63" i="32"/>
  <c r="F62" i="32"/>
  <c r="F61" i="32"/>
  <c r="F60" i="32"/>
  <c r="F59" i="32"/>
  <c r="F58" i="32"/>
  <c r="F57" i="32"/>
  <c r="F56" i="32"/>
  <c r="F55" i="32"/>
  <c r="F54" i="32"/>
  <c r="F53" i="32"/>
  <c r="F52" i="32"/>
  <c r="F51" i="32"/>
  <c r="F50" i="32"/>
  <c r="F49" i="32"/>
  <c r="F48" i="32"/>
  <c r="F47" i="32"/>
  <c r="F46" i="32"/>
  <c r="F45" i="32"/>
  <c r="F44" i="32"/>
  <c r="F43" i="32"/>
  <c r="F42" i="32"/>
  <c r="F41" i="32"/>
  <c r="F40" i="32"/>
  <c r="F39" i="32"/>
  <c r="F38" i="32"/>
  <c r="F37" i="32"/>
  <c r="F36" i="32"/>
  <c r="F35" i="32"/>
  <c r="F34" i="32"/>
  <c r="F33" i="32"/>
  <c r="F32" i="32"/>
  <c r="F31" i="32"/>
  <c r="F30" i="32"/>
  <c r="F29" i="32"/>
  <c r="F28" i="32"/>
  <c r="F27" i="32"/>
  <c r="F26" i="32"/>
  <c r="F20" i="32"/>
  <c r="F19" i="32"/>
  <c r="F18" i="32"/>
  <c r="F17" i="32"/>
  <c r="F16" i="32"/>
  <c r="F15" i="32"/>
  <c r="F14" i="32"/>
  <c r="F13" i="32"/>
  <c r="F12" i="32"/>
  <c r="F11" i="32"/>
  <c r="F10" i="32"/>
  <c r="F9" i="32"/>
  <c r="F8" i="32"/>
  <c r="F7" i="32"/>
  <c r="F6" i="32"/>
  <c r="F5" i="32"/>
  <c r="G21" i="32"/>
  <c r="G22" i="32"/>
  <c r="G23" i="32"/>
  <c r="G24" i="32"/>
  <c r="G25" i="32"/>
  <c r="G160" i="32"/>
  <c r="G161" i="32"/>
  <c r="G171" i="32"/>
  <c r="G172" i="32"/>
  <c r="G173" i="32"/>
  <c r="G174" i="32"/>
  <c r="G175" i="32"/>
  <c r="G292" i="32"/>
  <c r="G311" i="32"/>
  <c r="G312" i="32"/>
  <c r="G320" i="32"/>
  <c r="G321" i="32"/>
  <c r="G322" i="32"/>
  <c r="G323" i="32"/>
  <c r="G324" i="32"/>
  <c r="G325" i="32"/>
  <c r="G326" i="32"/>
  <c r="G327" i="32"/>
  <c r="G388" i="32"/>
  <c r="G442" i="32"/>
  <c r="G478" i="32"/>
  <c r="G479" i="32"/>
  <c r="G480" i="32"/>
  <c r="G481" i="32"/>
  <c r="G482" i="32"/>
  <c r="G483" i="32"/>
  <c r="G484" i="32"/>
  <c r="G485" i="32"/>
  <c r="G486" i="32"/>
  <c r="G487" i="32"/>
  <c r="G488" i="32"/>
  <c r="G489" i="32"/>
  <c r="G490" i="32"/>
  <c r="G491" i="32"/>
  <c r="G492" i="32"/>
  <c r="G493" i="32"/>
  <c r="G494" i="32"/>
  <c r="G495" i="32"/>
  <c r="G496" i="32"/>
  <c r="G497" i="32"/>
  <c r="G498" i="32"/>
  <c r="G499" i="32"/>
  <c r="G500" i="32"/>
  <c r="G501" i="32"/>
  <c r="G502" i="32"/>
  <c r="G503" i="32"/>
  <c r="G504" i="32"/>
  <c r="G505" i="32"/>
  <c r="G506" i="32"/>
  <c r="G507" i="32"/>
  <c r="G508" i="32"/>
  <c r="G509" i="32"/>
  <c r="G510" i="32"/>
  <c r="G511" i="32"/>
  <c r="G512" i="32"/>
  <c r="G513" i="32"/>
  <c r="G514" i="32"/>
  <c r="G515" i="32"/>
  <c r="G516" i="32"/>
  <c r="G517" i="32"/>
  <c r="D596" i="32"/>
  <c r="D595" i="32"/>
  <c r="D594" i="32"/>
  <c r="D593" i="32"/>
  <c r="D592" i="32"/>
  <c r="D591" i="32"/>
  <c r="D590" i="32"/>
  <c r="D589" i="32"/>
  <c r="D588" i="32"/>
  <c r="D587" i="32"/>
  <c r="D586" i="32"/>
  <c r="D585" i="32"/>
  <c r="D584" i="32"/>
  <c r="D583" i="32"/>
  <c r="D582" i="32"/>
  <c r="D581" i="32"/>
  <c r="D580" i="32"/>
  <c r="D579" i="32"/>
  <c r="D578" i="32"/>
  <c r="D577" i="32"/>
  <c r="D576" i="32"/>
  <c r="D575" i="32"/>
  <c r="D574" i="32"/>
  <c r="D573" i="32"/>
  <c r="D572" i="32"/>
  <c r="D571" i="32"/>
  <c r="D570" i="32"/>
  <c r="D569" i="32"/>
  <c r="D568" i="32"/>
  <c r="D567" i="32"/>
  <c r="D566" i="32"/>
  <c r="D565" i="32"/>
  <c r="D564" i="32"/>
  <c r="D563" i="32"/>
  <c r="D562" i="32"/>
  <c r="D561" i="32"/>
  <c r="D560" i="32"/>
  <c r="D559" i="32"/>
  <c r="D558" i="32"/>
  <c r="D557" i="32"/>
  <c r="D556" i="32"/>
  <c r="D555" i="32"/>
  <c r="D554" i="32"/>
  <c r="D553" i="32"/>
  <c r="D552" i="32"/>
  <c r="D551" i="32"/>
  <c r="D550" i="32"/>
  <c r="D549" i="32"/>
  <c r="D548" i="32"/>
  <c r="D547" i="32"/>
  <c r="D546" i="32"/>
  <c r="D545" i="32"/>
  <c r="D544" i="32"/>
  <c r="D543" i="32"/>
  <c r="D542" i="32"/>
  <c r="D541" i="32"/>
  <c r="D540" i="32"/>
  <c r="D539" i="32"/>
  <c r="D538" i="32"/>
  <c r="D537" i="32"/>
  <c r="D536" i="32"/>
  <c r="D535" i="32"/>
  <c r="D534" i="32"/>
  <c r="D533" i="32"/>
  <c r="D532" i="32"/>
  <c r="D477" i="32"/>
  <c r="D476" i="32"/>
  <c r="D475" i="32"/>
  <c r="D474" i="32"/>
  <c r="D473" i="32"/>
  <c r="D472" i="32"/>
  <c r="D471" i="32"/>
  <c r="D470" i="32"/>
  <c r="D469" i="32"/>
  <c r="D468" i="32"/>
  <c r="D467" i="32"/>
  <c r="D466" i="32"/>
  <c r="D465" i="32"/>
  <c r="D464" i="32"/>
  <c r="D463" i="32"/>
  <c r="D462" i="32"/>
  <c r="D461" i="32"/>
  <c r="D460" i="32"/>
  <c r="D459" i="32"/>
  <c r="D458" i="32"/>
  <c r="D457" i="32"/>
  <c r="D456" i="32"/>
  <c r="D455" i="32"/>
  <c r="D454" i="32"/>
  <c r="D453" i="32"/>
  <c r="D452" i="32"/>
  <c r="D451" i="32"/>
  <c r="D450" i="32"/>
  <c r="D449" i="32"/>
  <c r="D448" i="32"/>
  <c r="D447" i="32"/>
  <c r="D446" i="32"/>
  <c r="D445" i="32"/>
  <c r="D444" i="32"/>
  <c r="D443" i="32"/>
  <c r="D441" i="32"/>
  <c r="D440" i="32"/>
  <c r="D439" i="32"/>
  <c r="D438" i="32"/>
  <c r="D437" i="32"/>
  <c r="D436" i="32"/>
  <c r="D435" i="32"/>
  <c r="D434" i="32"/>
  <c r="D433" i="32"/>
  <c r="D432" i="32"/>
  <c r="D431" i="32"/>
  <c r="D430" i="32"/>
  <c r="D429" i="32"/>
  <c r="D428" i="32"/>
  <c r="D427" i="32"/>
  <c r="D426" i="32"/>
  <c r="D425" i="32"/>
  <c r="D424" i="32"/>
  <c r="D423" i="32"/>
  <c r="D422" i="32"/>
  <c r="D421" i="32"/>
  <c r="D420" i="32"/>
  <c r="D419" i="32"/>
  <c r="D418" i="32"/>
  <c r="D417" i="32"/>
  <c r="D416" i="32"/>
  <c r="D415" i="32"/>
  <c r="D414" i="32"/>
  <c r="D413" i="32"/>
  <c r="D412" i="32"/>
  <c r="D411" i="32"/>
  <c r="D410" i="32"/>
  <c r="D409" i="32"/>
  <c r="D408" i="32"/>
  <c r="D407" i="32"/>
  <c r="D406" i="32"/>
  <c r="D405" i="32"/>
  <c r="D404" i="32"/>
  <c r="D403" i="32"/>
  <c r="D402" i="32"/>
  <c r="D401" i="32"/>
  <c r="D400" i="32"/>
  <c r="D399" i="32"/>
  <c r="D398" i="32"/>
  <c r="D397" i="32"/>
  <c r="D396" i="32"/>
  <c r="D395" i="32"/>
  <c r="D394" i="32"/>
  <c r="D393" i="32"/>
  <c r="D392" i="32"/>
  <c r="D391" i="32"/>
  <c r="D390" i="32"/>
  <c r="D389" i="32"/>
  <c r="D387" i="32"/>
  <c r="D386" i="32"/>
  <c r="D385" i="32"/>
  <c r="D384" i="32"/>
  <c r="D383" i="32"/>
  <c r="D382" i="32"/>
  <c r="D381" i="32"/>
  <c r="D380" i="32"/>
  <c r="D379" i="32"/>
  <c r="D378" i="32"/>
  <c r="D377" i="32"/>
  <c r="D376" i="32"/>
  <c r="D375" i="32"/>
  <c r="D374" i="32"/>
  <c r="D373" i="32"/>
  <c r="D372" i="32"/>
  <c r="D371" i="32"/>
  <c r="D370" i="32"/>
  <c r="D369" i="32"/>
  <c r="D368" i="32"/>
  <c r="D367" i="32"/>
  <c r="D366" i="32"/>
  <c r="D365" i="32"/>
  <c r="D364" i="32"/>
  <c r="D363" i="32"/>
  <c r="D362" i="32"/>
  <c r="D361" i="32"/>
  <c r="D360" i="32"/>
  <c r="D359" i="32"/>
  <c r="D358" i="32"/>
  <c r="D357" i="32"/>
  <c r="D356" i="32"/>
  <c r="D355" i="32"/>
  <c r="D354" i="32"/>
  <c r="D353" i="32"/>
  <c r="D352" i="32"/>
  <c r="D351" i="32"/>
  <c r="D350" i="32"/>
  <c r="D349" i="32"/>
  <c r="D348" i="32"/>
  <c r="D347" i="32"/>
  <c r="D346" i="32"/>
  <c r="D345" i="32"/>
  <c r="D344" i="32"/>
  <c r="D343" i="32"/>
  <c r="D342" i="32"/>
  <c r="D341" i="32"/>
  <c r="D340" i="32"/>
  <c r="D339" i="32"/>
  <c r="D338" i="32"/>
  <c r="D337" i="32"/>
  <c r="D336" i="32"/>
  <c r="D335" i="32"/>
  <c r="D334" i="32"/>
  <c r="D333" i="32"/>
  <c r="D332" i="32"/>
  <c r="D331" i="32"/>
  <c r="D330" i="32"/>
  <c r="D329" i="32"/>
  <c r="D328" i="32"/>
  <c r="D319" i="32"/>
  <c r="D318" i="32"/>
  <c r="D317" i="32"/>
  <c r="D316" i="32"/>
  <c r="D315" i="32"/>
  <c r="D314" i="32"/>
  <c r="D313" i="32"/>
  <c r="D310" i="32"/>
  <c r="D309" i="32"/>
  <c r="D308" i="32"/>
  <c r="D307" i="32"/>
  <c r="D306" i="32"/>
  <c r="D305" i="32"/>
  <c r="D304" i="32"/>
  <c r="D303" i="32"/>
  <c r="D302" i="32"/>
  <c r="D301" i="32"/>
  <c r="D300" i="32"/>
  <c r="D299" i="32"/>
  <c r="D298" i="32"/>
  <c r="D297" i="32"/>
  <c r="D296" i="32"/>
  <c r="D295" i="32"/>
  <c r="D294" i="32"/>
  <c r="D293" i="32"/>
  <c r="D291" i="32"/>
  <c r="D290" i="32"/>
  <c r="D289" i="32"/>
  <c r="D288" i="32"/>
  <c r="D287" i="32"/>
  <c r="D286" i="32"/>
  <c r="D285" i="32"/>
  <c r="D284" i="32"/>
  <c r="D283" i="32"/>
  <c r="D282" i="32"/>
  <c r="D281" i="32"/>
  <c r="D280" i="32"/>
  <c r="D279" i="32"/>
  <c r="D278" i="32"/>
  <c r="D277" i="32"/>
  <c r="D276" i="32"/>
  <c r="D275" i="32"/>
  <c r="D274" i="32"/>
  <c r="D273" i="32"/>
  <c r="D272" i="32"/>
  <c r="D271" i="32"/>
  <c r="D270" i="32"/>
  <c r="D269" i="32"/>
  <c r="D268" i="32"/>
  <c r="D267" i="32"/>
  <c r="D266" i="32"/>
  <c r="D265" i="32"/>
  <c r="D264" i="32"/>
  <c r="D263" i="32"/>
  <c r="D262" i="32"/>
  <c r="D261" i="32"/>
  <c r="D260" i="32"/>
  <c r="D259" i="32"/>
  <c r="D258" i="32"/>
  <c r="D257" i="32"/>
  <c r="D256" i="32"/>
  <c r="D255" i="32"/>
  <c r="D254" i="32"/>
  <c r="D253" i="32"/>
  <c r="D252" i="32"/>
  <c r="D251" i="32"/>
  <c r="D250" i="32"/>
  <c r="D249" i="32"/>
  <c r="D248" i="32"/>
  <c r="D247" i="32"/>
  <c r="D246" i="32"/>
  <c r="D245" i="32"/>
  <c r="D244" i="32"/>
  <c r="D243" i="32"/>
  <c r="D242" i="32"/>
  <c r="D241" i="32"/>
  <c r="D240" i="32"/>
  <c r="D239" i="32"/>
  <c r="D238" i="32"/>
  <c r="D237" i="32"/>
  <c r="D236" i="32"/>
  <c r="D235" i="32"/>
  <c r="D234" i="32"/>
  <c r="D233" i="32"/>
  <c r="D232" i="32"/>
  <c r="D231" i="32"/>
  <c r="D230" i="32"/>
  <c r="D229" i="32"/>
  <c r="D228" i="32"/>
  <c r="D227" i="32"/>
  <c r="D226" i="32"/>
  <c r="D225" i="32"/>
  <c r="D224" i="32"/>
  <c r="D223" i="32"/>
  <c r="D222" i="32"/>
  <c r="D221" i="32"/>
  <c r="D220" i="32"/>
  <c r="D219" i="32"/>
  <c r="D218" i="32"/>
  <c r="D217" i="32"/>
  <c r="D216" i="32"/>
  <c r="D215" i="32"/>
  <c r="D214" i="32"/>
  <c r="D213" i="32"/>
  <c r="D212" i="32"/>
  <c r="D211" i="32"/>
  <c r="D210" i="32"/>
  <c r="D209" i="32"/>
  <c r="D208" i="32"/>
  <c r="D207" i="32"/>
  <c r="D206" i="32"/>
  <c r="D205" i="32"/>
  <c r="D204" i="32"/>
  <c r="D203" i="32"/>
  <c r="D202" i="32"/>
  <c r="D201" i="32"/>
  <c r="D200" i="32"/>
  <c r="D199" i="32"/>
  <c r="D198" i="32"/>
  <c r="D197" i="32"/>
  <c r="D196" i="32"/>
  <c r="D195" i="32"/>
  <c r="D194" i="32"/>
  <c r="D193" i="32"/>
  <c r="D192" i="32"/>
  <c r="D191" i="32"/>
  <c r="D190" i="32"/>
  <c r="D189" i="32"/>
  <c r="D188" i="32"/>
  <c r="D187" i="32"/>
  <c r="D186" i="32"/>
  <c r="D185" i="32"/>
  <c r="D184" i="32"/>
  <c r="D183" i="32"/>
  <c r="D182" i="32"/>
  <c r="D181" i="32"/>
  <c r="D180" i="32"/>
  <c r="D179" i="32"/>
  <c r="D178" i="32"/>
  <c r="D177" i="32"/>
  <c r="D176" i="32"/>
  <c r="D170" i="32"/>
  <c r="D169" i="32"/>
  <c r="D168" i="32"/>
  <c r="D167" i="32"/>
  <c r="D166" i="32"/>
  <c r="D165" i="32"/>
  <c r="D164" i="32"/>
  <c r="D163" i="32"/>
  <c r="D162" i="32"/>
  <c r="D159" i="32"/>
  <c r="D158" i="32"/>
  <c r="D157" i="32"/>
  <c r="D156" i="32"/>
  <c r="D155" i="32"/>
  <c r="D154" i="32"/>
  <c r="D153" i="32"/>
  <c r="D152" i="32"/>
  <c r="D151" i="32"/>
  <c r="D150" i="32"/>
  <c r="D149" i="32"/>
  <c r="D148" i="32"/>
  <c r="D147" i="32"/>
  <c r="D146" i="32"/>
  <c r="D145" i="32"/>
  <c r="D144" i="32"/>
  <c r="D143" i="32"/>
  <c r="D142" i="32"/>
  <c r="D141" i="32"/>
  <c r="D140" i="32"/>
  <c r="D139" i="32"/>
  <c r="D138" i="32"/>
  <c r="D137" i="32"/>
  <c r="D136" i="32"/>
  <c r="D135" i="32"/>
  <c r="D134" i="32"/>
  <c r="D133" i="32"/>
  <c r="D132" i="32"/>
  <c r="D131" i="32"/>
  <c r="D130" i="32"/>
  <c r="D129" i="32"/>
  <c r="D128" i="32"/>
  <c r="D127" i="32"/>
  <c r="D126" i="32"/>
  <c r="D125" i="32"/>
  <c r="D124" i="32"/>
  <c r="D123" i="32"/>
  <c r="D122" i="32"/>
  <c r="D121" i="32"/>
  <c r="D120" i="32"/>
  <c r="D119" i="32"/>
  <c r="D118" i="32"/>
  <c r="D117" i="32"/>
  <c r="D116" i="32"/>
  <c r="D115" i="32"/>
  <c r="D114" i="32"/>
  <c r="D113" i="32"/>
  <c r="D112" i="32"/>
  <c r="D111" i="32"/>
  <c r="D110" i="32"/>
  <c r="D109" i="32"/>
  <c r="D108" i="32"/>
  <c r="D107" i="32"/>
  <c r="D106" i="32"/>
  <c r="D105" i="32"/>
  <c r="D104" i="32"/>
  <c r="D103" i="32"/>
  <c r="D102" i="32"/>
  <c r="D101" i="32"/>
  <c r="D100" i="32"/>
  <c r="D99" i="32"/>
  <c r="D98" i="32"/>
  <c r="D97" i="32"/>
  <c r="D96" i="32"/>
  <c r="D95" i="32"/>
  <c r="D94" i="32"/>
  <c r="D93" i="32"/>
  <c r="D92" i="32"/>
  <c r="D91" i="32"/>
  <c r="D90" i="32"/>
  <c r="D89" i="32"/>
  <c r="D88" i="32"/>
  <c r="D87" i="32"/>
  <c r="D86" i="32"/>
  <c r="D85" i="32"/>
  <c r="D84" i="32"/>
  <c r="D83" i="32"/>
  <c r="D82" i="32"/>
  <c r="D81" i="32"/>
  <c r="D80" i="32"/>
  <c r="D79" i="32"/>
  <c r="D78" i="32"/>
  <c r="D77" i="32"/>
  <c r="D76" i="32"/>
  <c r="D75" i="32"/>
  <c r="D74" i="32"/>
  <c r="D73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9" i="32"/>
  <c r="D58" i="32"/>
  <c r="D57" i="32"/>
  <c r="D56" i="32"/>
  <c r="D55" i="32"/>
  <c r="D54" i="32"/>
  <c r="D53" i="32"/>
  <c r="D52" i="32"/>
  <c r="D51" i="32"/>
  <c r="D50" i="32"/>
  <c r="D49" i="32"/>
  <c r="D48" i="32"/>
  <c r="D47" i="32"/>
  <c r="D46" i="32"/>
  <c r="D45" i="32"/>
  <c r="D44" i="32"/>
  <c r="D43" i="32"/>
  <c r="D42" i="32"/>
  <c r="D41" i="32"/>
  <c r="D40" i="32"/>
  <c r="D39" i="32"/>
  <c r="D38" i="32"/>
  <c r="D37" i="32"/>
  <c r="D36" i="32"/>
  <c r="D35" i="32"/>
  <c r="D34" i="32"/>
  <c r="D33" i="32"/>
  <c r="D32" i="32"/>
  <c r="D31" i="32"/>
  <c r="D30" i="32"/>
  <c r="D29" i="32"/>
  <c r="D28" i="32"/>
  <c r="D27" i="32"/>
  <c r="D26" i="32"/>
  <c r="D20" i="32"/>
  <c r="D19" i="32"/>
  <c r="D18" i="32"/>
  <c r="D17" i="32"/>
  <c r="D16" i="32"/>
  <c r="D15" i="32"/>
  <c r="D14" i="32"/>
  <c r="D13" i="32"/>
  <c r="D12" i="32"/>
  <c r="D11" i="32"/>
  <c r="D10" i="32"/>
  <c r="D9" i="32"/>
  <c r="D8" i="32"/>
  <c r="D7" i="32"/>
  <c r="D6" i="32"/>
  <c r="D5" i="32"/>
  <c r="E596" i="32"/>
  <c r="E595" i="32"/>
  <c r="E594" i="32"/>
  <c r="E593" i="32"/>
  <c r="E592" i="32"/>
  <c r="E591" i="32"/>
  <c r="E590" i="32"/>
  <c r="E589" i="32"/>
  <c r="E588" i="32"/>
  <c r="E587" i="32"/>
  <c r="E586" i="32"/>
  <c r="E585" i="32"/>
  <c r="E584" i="32"/>
  <c r="E583" i="32"/>
  <c r="E582" i="32"/>
  <c r="E581" i="32"/>
  <c r="E580" i="32"/>
  <c r="E579" i="32"/>
  <c r="E578" i="32"/>
  <c r="E577" i="32"/>
  <c r="E576" i="32"/>
  <c r="E575" i="32"/>
  <c r="E574" i="32"/>
  <c r="E573" i="32"/>
  <c r="E572" i="32"/>
  <c r="E571" i="32"/>
  <c r="E570" i="32"/>
  <c r="E569" i="32"/>
  <c r="E568" i="32"/>
  <c r="E567" i="32"/>
  <c r="E566" i="32"/>
  <c r="E565" i="32"/>
  <c r="E564" i="32"/>
  <c r="E563" i="32"/>
  <c r="E562" i="32"/>
  <c r="E561" i="32"/>
  <c r="E560" i="32"/>
  <c r="E559" i="32"/>
  <c r="E558" i="32"/>
  <c r="E557" i="32"/>
  <c r="E556" i="32"/>
  <c r="E555" i="32"/>
  <c r="E554" i="32"/>
  <c r="E553" i="32"/>
  <c r="E552" i="32"/>
  <c r="E551" i="32"/>
  <c r="E550" i="32"/>
  <c r="E549" i="32"/>
  <c r="E548" i="32"/>
  <c r="E547" i="32"/>
  <c r="E546" i="32"/>
  <c r="E545" i="32"/>
  <c r="E544" i="32"/>
  <c r="E543" i="32"/>
  <c r="E542" i="32"/>
  <c r="E541" i="32"/>
  <c r="E540" i="32"/>
  <c r="E539" i="32"/>
  <c r="E538" i="32"/>
  <c r="E537" i="32"/>
  <c r="E536" i="32"/>
  <c r="E535" i="32"/>
  <c r="E534" i="32"/>
  <c r="E533" i="32"/>
  <c r="E532" i="32"/>
  <c r="E477" i="32"/>
  <c r="E476" i="32"/>
  <c r="E475" i="32"/>
  <c r="E474" i="32"/>
  <c r="E473" i="32"/>
  <c r="E472" i="32"/>
  <c r="E471" i="32"/>
  <c r="E470" i="32"/>
  <c r="E469" i="32"/>
  <c r="E468" i="32"/>
  <c r="E467" i="32"/>
  <c r="E466" i="32"/>
  <c r="E465" i="32"/>
  <c r="E464" i="32"/>
  <c r="E463" i="32"/>
  <c r="E462" i="32"/>
  <c r="E461" i="32"/>
  <c r="E460" i="32"/>
  <c r="E459" i="32"/>
  <c r="E458" i="32"/>
  <c r="E457" i="32"/>
  <c r="E456" i="32"/>
  <c r="E455" i="32"/>
  <c r="E454" i="32"/>
  <c r="E453" i="32"/>
  <c r="E452" i="32"/>
  <c r="E451" i="32"/>
  <c r="E450" i="32"/>
  <c r="E449" i="32"/>
  <c r="E448" i="32"/>
  <c r="E447" i="32"/>
  <c r="E446" i="32"/>
  <c r="E445" i="32"/>
  <c r="E444" i="32"/>
  <c r="E443" i="32"/>
  <c r="E441" i="32"/>
  <c r="E440" i="32"/>
  <c r="E439" i="32"/>
  <c r="E438" i="32"/>
  <c r="E437" i="32"/>
  <c r="E436" i="32"/>
  <c r="E435" i="32"/>
  <c r="E434" i="32"/>
  <c r="E433" i="32"/>
  <c r="E432" i="32"/>
  <c r="E431" i="32"/>
  <c r="E430" i="32"/>
  <c r="E429" i="32"/>
  <c r="E428" i="32"/>
  <c r="E427" i="32"/>
  <c r="E426" i="32"/>
  <c r="E425" i="32"/>
  <c r="E424" i="32"/>
  <c r="E423" i="32"/>
  <c r="E422" i="32"/>
  <c r="E421" i="32"/>
  <c r="E420" i="32"/>
  <c r="E419" i="32"/>
  <c r="E418" i="32"/>
  <c r="E417" i="32"/>
  <c r="E416" i="32"/>
  <c r="E415" i="32"/>
  <c r="E414" i="32"/>
  <c r="E413" i="32"/>
  <c r="E412" i="32"/>
  <c r="E411" i="32"/>
  <c r="E410" i="32"/>
  <c r="E409" i="32"/>
  <c r="E408" i="32"/>
  <c r="E407" i="32"/>
  <c r="E406" i="32"/>
  <c r="E405" i="32"/>
  <c r="E404" i="32"/>
  <c r="E403" i="32"/>
  <c r="E402" i="32"/>
  <c r="E401" i="32"/>
  <c r="E400" i="32"/>
  <c r="E399" i="32"/>
  <c r="E398" i="32"/>
  <c r="E397" i="32"/>
  <c r="E396" i="32"/>
  <c r="E395" i="32"/>
  <c r="E394" i="32"/>
  <c r="E393" i="32"/>
  <c r="E392" i="32"/>
  <c r="E391" i="32"/>
  <c r="E390" i="32"/>
  <c r="E389" i="32"/>
  <c r="E387" i="32"/>
  <c r="E386" i="32"/>
  <c r="E385" i="32"/>
  <c r="E384" i="32"/>
  <c r="E383" i="32"/>
  <c r="E382" i="32"/>
  <c r="E381" i="32"/>
  <c r="E380" i="32"/>
  <c r="E379" i="32"/>
  <c r="E378" i="32"/>
  <c r="E377" i="32"/>
  <c r="E376" i="32"/>
  <c r="E375" i="32"/>
  <c r="E374" i="32"/>
  <c r="E373" i="32"/>
  <c r="E372" i="32"/>
  <c r="E371" i="32"/>
  <c r="E370" i="32"/>
  <c r="E369" i="32"/>
  <c r="E368" i="32"/>
  <c r="E367" i="32"/>
  <c r="E366" i="32"/>
  <c r="E365" i="32"/>
  <c r="E364" i="32"/>
  <c r="E363" i="32"/>
  <c r="E362" i="32"/>
  <c r="E361" i="32"/>
  <c r="E360" i="32"/>
  <c r="E359" i="32"/>
  <c r="E358" i="32"/>
  <c r="E357" i="32"/>
  <c r="E356" i="32"/>
  <c r="E355" i="32"/>
  <c r="E354" i="32"/>
  <c r="E353" i="32"/>
  <c r="E352" i="32"/>
  <c r="E351" i="32"/>
  <c r="E350" i="32"/>
  <c r="E349" i="32"/>
  <c r="E348" i="32"/>
  <c r="E347" i="32"/>
  <c r="E346" i="32"/>
  <c r="E345" i="32"/>
  <c r="E344" i="32"/>
  <c r="E343" i="32"/>
  <c r="E342" i="32"/>
  <c r="E341" i="32"/>
  <c r="E340" i="32"/>
  <c r="E339" i="32"/>
  <c r="E338" i="32"/>
  <c r="E337" i="32"/>
  <c r="E336" i="32"/>
  <c r="E335" i="32"/>
  <c r="E334" i="32"/>
  <c r="E333" i="32"/>
  <c r="E332" i="32"/>
  <c r="E331" i="32"/>
  <c r="E330" i="32"/>
  <c r="E329" i="32"/>
  <c r="E328" i="32"/>
  <c r="E319" i="32"/>
  <c r="E318" i="32"/>
  <c r="E317" i="32"/>
  <c r="E316" i="32"/>
  <c r="E315" i="32"/>
  <c r="E314" i="32"/>
  <c r="E313" i="32"/>
  <c r="E310" i="32"/>
  <c r="E309" i="32"/>
  <c r="E308" i="32"/>
  <c r="E307" i="32"/>
  <c r="E306" i="32"/>
  <c r="E305" i="32"/>
  <c r="E304" i="32"/>
  <c r="E303" i="32"/>
  <c r="E302" i="32"/>
  <c r="E301" i="32"/>
  <c r="E300" i="32"/>
  <c r="E299" i="32"/>
  <c r="E298" i="32"/>
  <c r="E297" i="32"/>
  <c r="E296" i="32"/>
  <c r="E295" i="32"/>
  <c r="E294" i="32"/>
  <c r="E293" i="32"/>
  <c r="E291" i="32"/>
  <c r="E290" i="32"/>
  <c r="E289" i="32"/>
  <c r="E288" i="32"/>
  <c r="E287" i="32"/>
  <c r="E286" i="32"/>
  <c r="E285" i="32"/>
  <c r="E284" i="32"/>
  <c r="E283" i="32"/>
  <c r="E282" i="32"/>
  <c r="E281" i="32"/>
  <c r="E280" i="32"/>
  <c r="E279" i="32"/>
  <c r="E278" i="32"/>
  <c r="E277" i="32"/>
  <c r="E276" i="32"/>
  <c r="E275" i="32"/>
  <c r="E274" i="32"/>
  <c r="E273" i="32"/>
  <c r="E272" i="32"/>
  <c r="E271" i="32"/>
  <c r="E270" i="32"/>
  <c r="E269" i="32"/>
  <c r="E268" i="32"/>
  <c r="E267" i="32"/>
  <c r="E266" i="32"/>
  <c r="E265" i="32"/>
  <c r="E264" i="32"/>
  <c r="E263" i="32"/>
  <c r="E262" i="32"/>
  <c r="E261" i="32"/>
  <c r="E260" i="32"/>
  <c r="E259" i="32"/>
  <c r="E258" i="32"/>
  <c r="E257" i="32"/>
  <c r="E256" i="32"/>
  <c r="E255" i="32"/>
  <c r="E254" i="32"/>
  <c r="E253" i="32"/>
  <c r="E252" i="32"/>
  <c r="E251" i="32"/>
  <c r="E250" i="32"/>
  <c r="E249" i="32"/>
  <c r="E248" i="32"/>
  <c r="E247" i="32"/>
  <c r="E246" i="32"/>
  <c r="E245" i="32"/>
  <c r="E244" i="32"/>
  <c r="E243" i="32"/>
  <c r="E242" i="32"/>
  <c r="E241" i="32"/>
  <c r="E240" i="32"/>
  <c r="E239" i="32"/>
  <c r="E238" i="32"/>
  <c r="E237" i="32"/>
  <c r="E236" i="32"/>
  <c r="E235" i="32"/>
  <c r="E234" i="32"/>
  <c r="E233" i="32"/>
  <c r="E232" i="32"/>
  <c r="E231" i="32"/>
  <c r="E230" i="32"/>
  <c r="E229" i="32"/>
  <c r="E228" i="32"/>
  <c r="E227" i="32"/>
  <c r="E226" i="32"/>
  <c r="E225" i="32"/>
  <c r="E224" i="32"/>
  <c r="E223" i="32"/>
  <c r="E222" i="32"/>
  <c r="E221" i="32"/>
  <c r="E220" i="32"/>
  <c r="E219" i="32"/>
  <c r="E218" i="32"/>
  <c r="E217" i="32"/>
  <c r="E216" i="32"/>
  <c r="E215" i="32"/>
  <c r="E214" i="32"/>
  <c r="E213" i="32"/>
  <c r="E212" i="32"/>
  <c r="E211" i="32"/>
  <c r="E210" i="32"/>
  <c r="E209" i="32"/>
  <c r="E208" i="32"/>
  <c r="E207" i="32"/>
  <c r="E206" i="32"/>
  <c r="E205" i="32"/>
  <c r="E204" i="32"/>
  <c r="E203" i="32"/>
  <c r="E202" i="32"/>
  <c r="E201" i="32"/>
  <c r="E200" i="32"/>
  <c r="E199" i="32"/>
  <c r="E198" i="32"/>
  <c r="E197" i="32"/>
  <c r="E196" i="32"/>
  <c r="E195" i="32"/>
  <c r="E194" i="32"/>
  <c r="E193" i="32"/>
  <c r="E192" i="32"/>
  <c r="E191" i="32"/>
  <c r="E190" i="32"/>
  <c r="E189" i="32"/>
  <c r="E188" i="32"/>
  <c r="E187" i="32"/>
  <c r="E186" i="32"/>
  <c r="E185" i="32"/>
  <c r="E184" i="32"/>
  <c r="E183" i="32"/>
  <c r="E182" i="32"/>
  <c r="E181" i="32"/>
  <c r="E180" i="32"/>
  <c r="E179" i="32"/>
  <c r="E178" i="32"/>
  <c r="E177" i="32"/>
  <c r="E176" i="32"/>
  <c r="E170" i="32"/>
  <c r="E169" i="32"/>
  <c r="E168" i="32"/>
  <c r="E167" i="32"/>
  <c r="E166" i="32"/>
  <c r="E165" i="32"/>
  <c r="E164" i="32"/>
  <c r="E163" i="32"/>
  <c r="E162" i="32"/>
  <c r="E159" i="32"/>
  <c r="E158" i="32"/>
  <c r="E157" i="32"/>
  <c r="E156" i="32"/>
  <c r="E155" i="32"/>
  <c r="E154" i="32"/>
  <c r="E153" i="32"/>
  <c r="E152" i="32"/>
  <c r="E151" i="32"/>
  <c r="E150" i="32"/>
  <c r="E149" i="32"/>
  <c r="E148" i="32"/>
  <c r="E147" i="32"/>
  <c r="E146" i="32"/>
  <c r="E145" i="32"/>
  <c r="E144" i="32"/>
  <c r="E143" i="32"/>
  <c r="E142" i="32"/>
  <c r="E141" i="32"/>
  <c r="E140" i="32"/>
  <c r="E139" i="32"/>
  <c r="E138" i="32"/>
  <c r="E137" i="32"/>
  <c r="E136" i="32"/>
  <c r="E135" i="32"/>
  <c r="E134" i="32"/>
  <c r="E133" i="32"/>
  <c r="E132" i="32"/>
  <c r="E131" i="32"/>
  <c r="E130" i="32"/>
  <c r="E129" i="32"/>
  <c r="E128" i="32"/>
  <c r="E127" i="32"/>
  <c r="E126" i="32"/>
  <c r="E125" i="32"/>
  <c r="E124" i="32"/>
  <c r="E123" i="32"/>
  <c r="E122" i="32"/>
  <c r="E121" i="32"/>
  <c r="E120" i="32"/>
  <c r="E119" i="32"/>
  <c r="E118" i="32"/>
  <c r="E117" i="32"/>
  <c r="E116" i="32"/>
  <c r="E115" i="32"/>
  <c r="E114" i="32"/>
  <c r="E113" i="32"/>
  <c r="E112" i="32"/>
  <c r="E111" i="32"/>
  <c r="E110" i="32"/>
  <c r="E109" i="32"/>
  <c r="E108" i="32"/>
  <c r="E107" i="32"/>
  <c r="E106" i="32"/>
  <c r="E105" i="32"/>
  <c r="E104" i="32"/>
  <c r="E103" i="32"/>
  <c r="E102" i="32"/>
  <c r="E101" i="32"/>
  <c r="E100" i="32"/>
  <c r="E99" i="32"/>
  <c r="E98" i="32"/>
  <c r="E97" i="32"/>
  <c r="E96" i="32"/>
  <c r="E95" i="32"/>
  <c r="E94" i="32"/>
  <c r="E93" i="32"/>
  <c r="E92" i="32"/>
  <c r="E91" i="32"/>
  <c r="E90" i="32"/>
  <c r="E89" i="32"/>
  <c r="E88" i="32"/>
  <c r="E87" i="32"/>
  <c r="E86" i="32"/>
  <c r="E85" i="32"/>
  <c r="E84" i="32"/>
  <c r="E83" i="32"/>
  <c r="E82" i="32"/>
  <c r="E81" i="32"/>
  <c r="E80" i="32"/>
  <c r="E79" i="32"/>
  <c r="E78" i="32"/>
  <c r="E77" i="32"/>
  <c r="E76" i="32"/>
  <c r="E75" i="32"/>
  <c r="E74" i="32"/>
  <c r="E73" i="32"/>
  <c r="E72" i="32"/>
  <c r="E71" i="32"/>
  <c r="E70" i="32"/>
  <c r="E69" i="32"/>
  <c r="E68" i="32"/>
  <c r="E67" i="32"/>
  <c r="E66" i="32"/>
  <c r="E65" i="32"/>
  <c r="E64" i="32"/>
  <c r="E63" i="32"/>
  <c r="E62" i="32"/>
  <c r="E61" i="32"/>
  <c r="E60" i="32"/>
  <c r="E59" i="32"/>
  <c r="E58" i="32"/>
  <c r="E57" i="32"/>
  <c r="E56" i="32"/>
  <c r="E55" i="32"/>
  <c r="E54" i="32"/>
  <c r="E53" i="32"/>
  <c r="E52" i="32"/>
  <c r="E51" i="32"/>
  <c r="E50" i="32"/>
  <c r="E49" i="32"/>
  <c r="E48" i="32"/>
  <c r="E47" i="32"/>
  <c r="E46" i="32"/>
  <c r="E45" i="32"/>
  <c r="E44" i="32"/>
  <c r="E43" i="32"/>
  <c r="E42" i="32"/>
  <c r="E41" i="32"/>
  <c r="E40" i="32"/>
  <c r="E39" i="32"/>
  <c r="E38" i="32"/>
  <c r="E37" i="32"/>
  <c r="E36" i="32"/>
  <c r="E35" i="32"/>
  <c r="E34" i="32"/>
  <c r="E33" i="32"/>
  <c r="E32" i="32"/>
  <c r="E31" i="32"/>
  <c r="E30" i="32"/>
  <c r="E29" i="32"/>
  <c r="E28" i="32"/>
  <c r="E27" i="32"/>
  <c r="E26" i="32"/>
  <c r="E20" i="32"/>
  <c r="E19" i="32"/>
  <c r="E18" i="32"/>
  <c r="E17" i="32"/>
  <c r="E16" i="32"/>
  <c r="E15" i="32"/>
  <c r="E14" i="32"/>
  <c r="E13" i="32"/>
  <c r="E12" i="32"/>
  <c r="E11" i="32"/>
  <c r="E10" i="32"/>
  <c r="E9" i="32"/>
  <c r="E8" i="32"/>
  <c r="E7" i="32"/>
  <c r="E6" i="32"/>
  <c r="E5" i="32"/>
  <c r="D4" i="32"/>
  <c r="F66" i="29"/>
  <c r="G66" i="29"/>
  <c r="H66" i="29"/>
  <c r="J66" i="29"/>
  <c r="K66" i="29"/>
  <c r="L66" i="29"/>
  <c r="M66" i="29"/>
  <c r="N66" i="29"/>
  <c r="O66" i="29"/>
  <c r="P66" i="29"/>
  <c r="Q66" i="29"/>
  <c r="R66" i="29"/>
  <c r="S66" i="29"/>
  <c r="T66" i="29"/>
  <c r="U66" i="29"/>
  <c r="V66" i="29"/>
  <c r="W66" i="29"/>
  <c r="X66" i="29"/>
  <c r="Y66" i="29"/>
  <c r="Z66" i="29"/>
  <c r="AA66" i="29"/>
  <c r="AB66" i="29"/>
  <c r="AC66" i="29"/>
  <c r="AD66" i="29"/>
  <c r="AE66" i="29"/>
  <c r="AF66" i="29"/>
  <c r="AG66" i="29"/>
  <c r="AH66" i="29"/>
  <c r="AI66" i="29"/>
  <c r="AJ66" i="29"/>
  <c r="E66" i="29"/>
  <c r="H531" i="32"/>
  <c r="G531" i="32"/>
  <c r="H530" i="32"/>
  <c r="G530" i="32"/>
  <c r="H529" i="32"/>
  <c r="G529" i="32"/>
  <c r="H528" i="32"/>
  <c r="G528" i="32"/>
  <c r="H527" i="32"/>
  <c r="G527" i="32"/>
  <c r="H526" i="32"/>
  <c r="G526" i="32"/>
  <c r="H525" i="32"/>
  <c r="G525" i="32"/>
  <c r="H524" i="32"/>
  <c r="G524" i="32"/>
  <c r="H523" i="32"/>
  <c r="G523" i="32"/>
  <c r="H522" i="32"/>
  <c r="G522" i="32"/>
  <c r="H521" i="32"/>
  <c r="G521" i="32"/>
  <c r="H520" i="32"/>
  <c r="G520" i="32"/>
  <c r="H519" i="32"/>
  <c r="G519" i="32"/>
  <c r="H518" i="32"/>
  <c r="G518" i="32"/>
  <c r="H517" i="32"/>
  <c r="H516" i="32"/>
  <c r="H515" i="32"/>
  <c r="H514" i="32"/>
  <c r="H513" i="32"/>
  <c r="H512" i="32"/>
  <c r="H511" i="32"/>
  <c r="H510" i="32"/>
  <c r="H509" i="32"/>
  <c r="H508" i="32"/>
  <c r="H507" i="32"/>
  <c r="H506" i="32"/>
  <c r="H505" i="32"/>
  <c r="H504" i="32"/>
  <c r="H503" i="32"/>
  <c r="H502" i="32"/>
  <c r="H501" i="32"/>
  <c r="H500" i="32"/>
  <c r="H499" i="32"/>
  <c r="H498" i="32"/>
  <c r="H497" i="32"/>
  <c r="H496" i="32"/>
  <c r="H495" i="32"/>
  <c r="H494" i="32"/>
  <c r="H493" i="32"/>
  <c r="H492" i="32"/>
  <c r="H491" i="32"/>
  <c r="H490" i="32"/>
  <c r="H489" i="32"/>
  <c r="H488" i="32"/>
  <c r="H487" i="32"/>
  <c r="H486" i="32"/>
  <c r="H485" i="32"/>
  <c r="H484" i="32"/>
  <c r="H483" i="32"/>
  <c r="H482" i="32"/>
  <c r="H481" i="32"/>
  <c r="H480" i="32"/>
  <c r="H479" i="32"/>
  <c r="H478" i="32"/>
  <c r="H442" i="32"/>
  <c r="H388" i="32"/>
  <c r="H327" i="32"/>
  <c r="H326" i="32"/>
  <c r="H325" i="32"/>
  <c r="H324" i="32"/>
  <c r="H323" i="32"/>
  <c r="H322" i="32"/>
  <c r="H321" i="32"/>
  <c r="H320" i="32"/>
  <c r="H312" i="32"/>
  <c r="H311" i="32"/>
  <c r="H292" i="32"/>
  <c r="H175" i="32"/>
  <c r="H174" i="32"/>
  <c r="H173" i="32"/>
  <c r="H172" i="32"/>
  <c r="H171" i="32"/>
  <c r="H161" i="32"/>
  <c r="H160" i="32"/>
  <c r="H25" i="32"/>
  <c r="H24" i="32"/>
  <c r="H23" i="32"/>
  <c r="H22" i="32"/>
  <c r="H21" i="32"/>
  <c r="BN12" i="29" l="1"/>
  <c r="BN20" i="29"/>
  <c r="BP8" i="29"/>
  <c r="BP16" i="29"/>
  <c r="BP24" i="29"/>
  <c r="BO13" i="29"/>
  <c r="BO21" i="29"/>
  <c r="BN13" i="29"/>
  <c r="BN21" i="29"/>
  <c r="BP9" i="29"/>
  <c r="BP17" i="29"/>
  <c r="BO6" i="29"/>
  <c r="BO14" i="29"/>
  <c r="BO22" i="29"/>
  <c r="BP15" i="29"/>
  <c r="BN6" i="29"/>
  <c r="BN14" i="29"/>
  <c r="BN22" i="29"/>
  <c r="BP10" i="29"/>
  <c r="BP18" i="29"/>
  <c r="BO7" i="29"/>
  <c r="BO15" i="29"/>
  <c r="BO23" i="29"/>
  <c r="BP7" i="29"/>
  <c r="BN7" i="29"/>
  <c r="BN15" i="29"/>
  <c r="BN23" i="29"/>
  <c r="BP11" i="29"/>
  <c r="BP19" i="29"/>
  <c r="BO8" i="29"/>
  <c r="BO16" i="29"/>
  <c r="BO24" i="29"/>
  <c r="BP23" i="29"/>
  <c r="BN8" i="29"/>
  <c r="BN16" i="29"/>
  <c r="BN24" i="29"/>
  <c r="BP12" i="29"/>
  <c r="BP20" i="29"/>
  <c r="BO9" i="29"/>
  <c r="BO17" i="29"/>
  <c r="BO5" i="29"/>
  <c r="BN19" i="29"/>
  <c r="BN9" i="29"/>
  <c r="BN17" i="29"/>
  <c r="BN5" i="29"/>
  <c r="BP13" i="29"/>
  <c r="BP21" i="29"/>
  <c r="BO10" i="29"/>
  <c r="BO18" i="29"/>
  <c r="BP5" i="29"/>
  <c r="BN11" i="29"/>
  <c r="BN10" i="29"/>
  <c r="BN18" i="29"/>
  <c r="BP6" i="29"/>
  <c r="BP14" i="29"/>
  <c r="BP22" i="29"/>
  <c r="BO11" i="29"/>
  <c r="BO19" i="29"/>
  <c r="BO12" i="29"/>
  <c r="BO20" i="29"/>
  <c r="BJ10" i="29"/>
  <c r="BL10" i="29" s="1"/>
  <c r="BJ5" i="29"/>
  <c r="BL5" i="29" s="1"/>
  <c r="BI21" i="29"/>
  <c r="BJ17" i="29"/>
  <c r="BL17" i="29" s="1"/>
  <c r="BI13" i="29"/>
  <c r="BJ8" i="29"/>
  <c r="BL8" i="29" s="1"/>
  <c r="BJ21" i="29"/>
  <c r="BL21" i="29" s="1"/>
  <c r="BJ13" i="29"/>
  <c r="BL13" i="29" s="1"/>
  <c r="BJ24" i="29"/>
  <c r="BL24" i="29" s="1"/>
  <c r="BI17" i="29"/>
  <c r="BJ12" i="29"/>
  <c r="BL12" i="29" s="1"/>
  <c r="BJ7" i="29"/>
  <c r="BL7" i="29" s="1"/>
  <c r="BI24" i="29"/>
  <c r="BJ20" i="29"/>
  <c r="BL20" i="29" s="1"/>
  <c r="BJ16" i="29"/>
  <c r="BL16" i="29" s="1"/>
  <c r="BI7" i="29"/>
  <c r="BJ11" i="29"/>
  <c r="BL11" i="29" s="1"/>
  <c r="BI9" i="29"/>
  <c r="BJ23" i="29"/>
  <c r="BL23" i="29" s="1"/>
  <c r="BI20" i="29"/>
  <c r="BI16" i="29"/>
  <c r="BI11" i="29"/>
  <c r="BJ6" i="29"/>
  <c r="BL6" i="29" s="1"/>
  <c r="BI23" i="29"/>
  <c r="BJ19" i="29"/>
  <c r="BL19" i="29" s="1"/>
  <c r="BJ15" i="29"/>
  <c r="BL15" i="29" s="1"/>
  <c r="BI6" i="29"/>
  <c r="BI19" i="29"/>
  <c r="BJ14" i="29"/>
  <c r="BL14" i="29" s="1"/>
  <c r="BI5" i="29"/>
  <c r="BI22" i="29"/>
  <c r="BI14" i="29"/>
  <c r="BJ22" i="29"/>
  <c r="BL22" i="29" s="1"/>
  <c r="BI10" i="29"/>
  <c r="BJ18" i="29"/>
  <c r="BL18" i="29" s="1"/>
  <c r="BJ9" i="29"/>
  <c r="BL9" i="29" s="1"/>
  <c r="BA12" i="29"/>
  <c r="BB12" i="29" s="1"/>
  <c r="BA20" i="29"/>
  <c r="BB20" i="29" s="1"/>
  <c r="AZ16" i="29"/>
  <c r="AZ24" i="29"/>
  <c r="AZ13" i="29"/>
  <c r="AT66" i="29"/>
  <c r="BA13" i="29"/>
  <c r="BB13" i="29" s="1"/>
  <c r="BA21" i="29"/>
  <c r="BB21" i="29" s="1"/>
  <c r="AZ17" i="29"/>
  <c r="AZ6" i="29"/>
  <c r="AZ14" i="29"/>
  <c r="AW70" i="29"/>
  <c r="BA7" i="29"/>
  <c r="BB7" i="29" s="1"/>
  <c r="BA15" i="29"/>
  <c r="BB15" i="29" s="1"/>
  <c r="BA23" i="29"/>
  <c r="BB23" i="29" s="1"/>
  <c r="AZ19" i="29"/>
  <c r="BA14" i="29"/>
  <c r="BB14" i="29" s="1"/>
  <c r="AZ5" i="29"/>
  <c r="AZ9" i="29"/>
  <c r="BA17" i="29"/>
  <c r="BB17" i="29" s="1"/>
  <c r="AZ11" i="29"/>
  <c r="BA6" i="29"/>
  <c r="BB6" i="29" s="1"/>
  <c r="BA18" i="29"/>
  <c r="BB18" i="29" s="1"/>
  <c r="AZ20" i="29"/>
  <c r="BA9" i="29"/>
  <c r="BB9" i="29" s="1"/>
  <c r="BA22" i="29"/>
  <c r="BB22" i="29" s="1"/>
  <c r="AZ22" i="29"/>
  <c r="BA10" i="29"/>
  <c r="BB10" i="29" s="1"/>
  <c r="BA24" i="29"/>
  <c r="BB24" i="29" s="1"/>
  <c r="AZ23" i="29"/>
  <c r="AZ21" i="29"/>
  <c r="AZ7" i="29"/>
  <c r="BA8" i="29"/>
  <c r="BB8" i="29" s="1"/>
  <c r="AZ10" i="29"/>
  <c r="BA16" i="29"/>
  <c r="BB16" i="29" s="1"/>
  <c r="BA19" i="29"/>
  <c r="BB19" i="29" s="1"/>
  <c r="BA5" i="29"/>
  <c r="BB5" i="29" s="1"/>
  <c r="BA11" i="29"/>
  <c r="BB11" i="29" s="1"/>
  <c r="AW72" i="29"/>
  <c r="D3" i="32"/>
  <c r="F2" i="32"/>
  <c r="F1" i="32" s="1"/>
  <c r="AW73" i="29" l="1"/>
  <c r="S596" i="16"/>
  <c r="S597" i="16"/>
  <c r="S598" i="16"/>
  <c r="S599" i="16"/>
  <c r="AW74" i="29" l="1"/>
  <c r="AE3" i="16"/>
  <c r="AF3" i="16"/>
  <c r="AW75" i="29" l="1"/>
  <c r="AH334" i="18"/>
  <c r="AH335" i="18"/>
  <c r="AH336" i="18"/>
  <c r="AH337" i="18"/>
  <c r="AH338" i="18"/>
  <c r="AH339" i="18"/>
  <c r="AH340" i="18"/>
  <c r="AH610" i="18"/>
  <c r="V10" i="18"/>
  <c r="AH10" i="18" s="1"/>
  <c r="AW76" i="29" l="1"/>
  <c r="C424" i="15"/>
  <c r="X732" i="18"/>
  <c r="AJ732" i="18" s="1"/>
  <c r="V732" i="18"/>
  <c r="AH732" i="18" s="1"/>
  <c r="X731" i="18"/>
  <c r="AJ731" i="18" s="1"/>
  <c r="V731" i="18"/>
  <c r="AH731" i="18" s="1"/>
  <c r="X730" i="18"/>
  <c r="AJ730" i="18" s="1"/>
  <c r="V730" i="18"/>
  <c r="AH730" i="18" s="1"/>
  <c r="X729" i="18"/>
  <c r="AJ729" i="18" s="1"/>
  <c r="V729" i="18"/>
  <c r="AH729" i="18" s="1"/>
  <c r="X728" i="18"/>
  <c r="AJ728" i="18" s="1"/>
  <c r="V728" i="18"/>
  <c r="AH728" i="18" s="1"/>
  <c r="X727" i="18"/>
  <c r="AJ727" i="18" s="1"/>
  <c r="V727" i="18"/>
  <c r="AH727" i="18" s="1"/>
  <c r="X726" i="18"/>
  <c r="AJ726" i="18" s="1"/>
  <c r="V726" i="18"/>
  <c r="AH726" i="18" s="1"/>
  <c r="X725" i="18"/>
  <c r="AJ725" i="18" s="1"/>
  <c r="V725" i="18"/>
  <c r="AH725" i="18" s="1"/>
  <c r="X724" i="18"/>
  <c r="AJ724" i="18" s="1"/>
  <c r="V724" i="18"/>
  <c r="AH724" i="18" s="1"/>
  <c r="X723" i="18"/>
  <c r="AJ723" i="18" s="1"/>
  <c r="V723" i="18"/>
  <c r="AH723" i="18" s="1"/>
  <c r="X722" i="18"/>
  <c r="AJ722" i="18" s="1"/>
  <c r="V722" i="18"/>
  <c r="AH722" i="18" s="1"/>
  <c r="X721" i="18"/>
  <c r="AJ721" i="18" s="1"/>
  <c r="V721" i="18"/>
  <c r="AH721" i="18" s="1"/>
  <c r="X720" i="18"/>
  <c r="AJ720" i="18" s="1"/>
  <c r="V720" i="18"/>
  <c r="AH720" i="18" s="1"/>
  <c r="X719" i="18"/>
  <c r="AJ719" i="18" s="1"/>
  <c r="V719" i="18"/>
  <c r="AH719" i="18" s="1"/>
  <c r="X718" i="18"/>
  <c r="AJ718" i="18" s="1"/>
  <c r="V718" i="18"/>
  <c r="AH718" i="18" s="1"/>
  <c r="X717" i="18"/>
  <c r="AJ717" i="18" s="1"/>
  <c r="V717" i="18"/>
  <c r="AH717" i="18" s="1"/>
  <c r="X716" i="18"/>
  <c r="AJ716" i="18" s="1"/>
  <c r="V716" i="18"/>
  <c r="AH716" i="18" s="1"/>
  <c r="X715" i="18"/>
  <c r="AJ715" i="18" s="1"/>
  <c r="V715" i="18"/>
  <c r="AH715" i="18" s="1"/>
  <c r="X714" i="18"/>
  <c r="AJ714" i="18" s="1"/>
  <c r="V714" i="18"/>
  <c r="AH714" i="18" s="1"/>
  <c r="X713" i="18"/>
  <c r="AJ713" i="18" s="1"/>
  <c r="V713" i="18"/>
  <c r="AH713" i="18" s="1"/>
  <c r="X712" i="18"/>
  <c r="AJ712" i="18" s="1"/>
  <c r="V712" i="18"/>
  <c r="AH712" i="18" s="1"/>
  <c r="X711" i="18"/>
  <c r="AJ711" i="18" s="1"/>
  <c r="V711" i="18"/>
  <c r="AH711" i="18" s="1"/>
  <c r="X710" i="18"/>
  <c r="AJ710" i="18" s="1"/>
  <c r="V710" i="18"/>
  <c r="AH710" i="18" s="1"/>
  <c r="X709" i="18"/>
  <c r="AJ709" i="18" s="1"/>
  <c r="V709" i="18"/>
  <c r="AH709" i="18" s="1"/>
  <c r="X708" i="18"/>
  <c r="AJ708" i="18" s="1"/>
  <c r="V708" i="18"/>
  <c r="AH708" i="18" s="1"/>
  <c r="X707" i="18"/>
  <c r="AJ707" i="18" s="1"/>
  <c r="V707" i="18"/>
  <c r="AH707" i="18" s="1"/>
  <c r="X706" i="18"/>
  <c r="AJ706" i="18" s="1"/>
  <c r="V706" i="18"/>
  <c r="AH706" i="18" s="1"/>
  <c r="X705" i="18"/>
  <c r="AJ705" i="18" s="1"/>
  <c r="V705" i="18"/>
  <c r="AH705" i="18" s="1"/>
  <c r="X704" i="18"/>
  <c r="AJ704" i="18" s="1"/>
  <c r="V704" i="18"/>
  <c r="AH704" i="18" s="1"/>
  <c r="X703" i="18"/>
  <c r="AJ703" i="18" s="1"/>
  <c r="V703" i="18"/>
  <c r="AH703" i="18" s="1"/>
  <c r="X702" i="18"/>
  <c r="AJ702" i="18" s="1"/>
  <c r="V702" i="18"/>
  <c r="AH702" i="18" s="1"/>
  <c r="X701" i="18"/>
  <c r="AJ701" i="18" s="1"/>
  <c r="V701" i="18"/>
  <c r="AH701" i="18" s="1"/>
  <c r="X700" i="18"/>
  <c r="AJ700" i="18" s="1"/>
  <c r="V700" i="18"/>
  <c r="AH700" i="18" s="1"/>
  <c r="X699" i="18"/>
  <c r="AJ699" i="18" s="1"/>
  <c r="V699" i="18"/>
  <c r="AH699" i="18" s="1"/>
  <c r="X698" i="18"/>
  <c r="AJ698" i="18" s="1"/>
  <c r="V698" i="18"/>
  <c r="AH698" i="18" s="1"/>
  <c r="X697" i="18"/>
  <c r="AJ697" i="18" s="1"/>
  <c r="V697" i="18"/>
  <c r="AH697" i="18" s="1"/>
  <c r="X696" i="18"/>
  <c r="AJ696" i="18" s="1"/>
  <c r="V696" i="18"/>
  <c r="AH696" i="18" s="1"/>
  <c r="X695" i="18"/>
  <c r="AJ695" i="18" s="1"/>
  <c r="V695" i="18"/>
  <c r="AH695" i="18" s="1"/>
  <c r="X694" i="18"/>
  <c r="AJ694" i="18" s="1"/>
  <c r="V694" i="18"/>
  <c r="AH694" i="18" s="1"/>
  <c r="X693" i="18"/>
  <c r="AJ693" i="18" s="1"/>
  <c r="V693" i="18"/>
  <c r="AH693" i="18" s="1"/>
  <c r="X692" i="18"/>
  <c r="AJ692" i="18" s="1"/>
  <c r="V692" i="18"/>
  <c r="AH692" i="18" s="1"/>
  <c r="X691" i="18"/>
  <c r="AJ691" i="18" s="1"/>
  <c r="V691" i="18"/>
  <c r="AH691" i="18" s="1"/>
  <c r="X690" i="18"/>
  <c r="AJ690" i="18" s="1"/>
  <c r="V690" i="18"/>
  <c r="AH690" i="18" s="1"/>
  <c r="X689" i="18"/>
  <c r="AJ689" i="18" s="1"/>
  <c r="V689" i="18"/>
  <c r="AH689" i="18" s="1"/>
  <c r="X688" i="18"/>
  <c r="AJ688" i="18" s="1"/>
  <c r="V688" i="18"/>
  <c r="AH688" i="18" s="1"/>
  <c r="X687" i="18"/>
  <c r="AJ687" i="18" s="1"/>
  <c r="V687" i="18"/>
  <c r="AH687" i="18" s="1"/>
  <c r="X686" i="18"/>
  <c r="AJ686" i="18" s="1"/>
  <c r="V686" i="18"/>
  <c r="AH686" i="18" s="1"/>
  <c r="X685" i="18"/>
  <c r="AJ685" i="18" s="1"/>
  <c r="V685" i="18"/>
  <c r="AH685" i="18" s="1"/>
  <c r="X684" i="18"/>
  <c r="AJ684" i="18" s="1"/>
  <c r="V684" i="18"/>
  <c r="AH684" i="18" s="1"/>
  <c r="X683" i="18"/>
  <c r="AJ683" i="18" s="1"/>
  <c r="V683" i="18"/>
  <c r="AH683" i="18" s="1"/>
  <c r="X682" i="18"/>
  <c r="AJ682" i="18" s="1"/>
  <c r="V682" i="18"/>
  <c r="AH682" i="18" s="1"/>
  <c r="X681" i="18"/>
  <c r="AJ681" i="18" s="1"/>
  <c r="V681" i="18"/>
  <c r="AH681" i="18" s="1"/>
  <c r="X680" i="18"/>
  <c r="AJ680" i="18" s="1"/>
  <c r="V680" i="18"/>
  <c r="AH680" i="18" s="1"/>
  <c r="X679" i="18"/>
  <c r="AJ679" i="18" s="1"/>
  <c r="V679" i="18"/>
  <c r="AH679" i="18" s="1"/>
  <c r="X678" i="18"/>
  <c r="AJ678" i="18" s="1"/>
  <c r="V678" i="18"/>
  <c r="AH678" i="18" s="1"/>
  <c r="X677" i="18"/>
  <c r="AJ677" i="18" s="1"/>
  <c r="V677" i="18"/>
  <c r="AH677" i="18" s="1"/>
  <c r="X676" i="18"/>
  <c r="AJ676" i="18" s="1"/>
  <c r="V676" i="18"/>
  <c r="AH676" i="18" s="1"/>
  <c r="X675" i="18"/>
  <c r="AJ675" i="18" s="1"/>
  <c r="V675" i="18"/>
  <c r="AH675" i="18" s="1"/>
  <c r="X674" i="18"/>
  <c r="AJ674" i="18" s="1"/>
  <c r="V674" i="18"/>
  <c r="AH674" i="18" s="1"/>
  <c r="X673" i="18"/>
  <c r="AJ673" i="18" s="1"/>
  <c r="V673" i="18"/>
  <c r="AH673" i="18" s="1"/>
  <c r="X672" i="18"/>
  <c r="AJ672" i="18" s="1"/>
  <c r="V672" i="18"/>
  <c r="AH672" i="18" s="1"/>
  <c r="X671" i="18"/>
  <c r="AJ671" i="18" s="1"/>
  <c r="V671" i="18"/>
  <c r="AH671" i="18" s="1"/>
  <c r="X670" i="18"/>
  <c r="AJ670" i="18" s="1"/>
  <c r="V670" i="18"/>
  <c r="AH670" i="18" s="1"/>
  <c r="X669" i="18"/>
  <c r="AJ669" i="18" s="1"/>
  <c r="V669" i="18"/>
  <c r="AH669" i="18" s="1"/>
  <c r="X668" i="18"/>
  <c r="AJ668" i="18" s="1"/>
  <c r="V668" i="18"/>
  <c r="AH668" i="18" s="1"/>
  <c r="X667" i="18"/>
  <c r="AJ667" i="18" s="1"/>
  <c r="V667" i="18"/>
  <c r="AH667" i="18" s="1"/>
  <c r="X666" i="18"/>
  <c r="AJ666" i="18" s="1"/>
  <c r="V666" i="18"/>
  <c r="AH666" i="18" s="1"/>
  <c r="X665" i="18"/>
  <c r="AJ665" i="18" s="1"/>
  <c r="V665" i="18"/>
  <c r="AH665" i="18" s="1"/>
  <c r="X664" i="18"/>
  <c r="AJ664" i="18" s="1"/>
  <c r="V664" i="18"/>
  <c r="AH664" i="18" s="1"/>
  <c r="X663" i="18"/>
  <c r="AJ663" i="18" s="1"/>
  <c r="V663" i="18"/>
  <c r="AH663" i="18" s="1"/>
  <c r="X662" i="18"/>
  <c r="AJ662" i="18" s="1"/>
  <c r="V662" i="18"/>
  <c r="AH662" i="18" s="1"/>
  <c r="X661" i="18"/>
  <c r="AJ661" i="18" s="1"/>
  <c r="V661" i="18"/>
  <c r="AH661" i="18" s="1"/>
  <c r="X660" i="18"/>
  <c r="AJ660" i="18" s="1"/>
  <c r="V660" i="18"/>
  <c r="AH660" i="18" s="1"/>
  <c r="X659" i="18"/>
  <c r="AJ659" i="18" s="1"/>
  <c r="V659" i="18"/>
  <c r="AH659" i="18" s="1"/>
  <c r="X658" i="18"/>
  <c r="AJ658" i="18" s="1"/>
  <c r="V658" i="18"/>
  <c r="AH658" i="18" s="1"/>
  <c r="X657" i="18"/>
  <c r="AJ657" i="18" s="1"/>
  <c r="V657" i="18"/>
  <c r="AH657" i="18" s="1"/>
  <c r="X656" i="18"/>
  <c r="AJ656" i="18" s="1"/>
  <c r="V656" i="18"/>
  <c r="AH656" i="18" s="1"/>
  <c r="X655" i="18"/>
  <c r="AJ655" i="18" s="1"/>
  <c r="V655" i="18"/>
  <c r="AH655" i="18" s="1"/>
  <c r="X654" i="18"/>
  <c r="AJ654" i="18" s="1"/>
  <c r="V654" i="18"/>
  <c r="AH654" i="18" s="1"/>
  <c r="X653" i="18"/>
  <c r="AJ653" i="18" s="1"/>
  <c r="V653" i="18"/>
  <c r="AH653" i="18" s="1"/>
  <c r="X652" i="18"/>
  <c r="AJ652" i="18" s="1"/>
  <c r="V652" i="18"/>
  <c r="AH652" i="18" s="1"/>
  <c r="X651" i="18"/>
  <c r="AJ651" i="18" s="1"/>
  <c r="V651" i="18"/>
  <c r="AH651" i="18" s="1"/>
  <c r="X650" i="18"/>
  <c r="AJ650" i="18" s="1"/>
  <c r="V650" i="18"/>
  <c r="AH650" i="18" s="1"/>
  <c r="X649" i="18"/>
  <c r="AJ649" i="18" s="1"/>
  <c r="V649" i="18"/>
  <c r="AH649" i="18" s="1"/>
  <c r="X648" i="18"/>
  <c r="AJ648" i="18" s="1"/>
  <c r="V648" i="18"/>
  <c r="AH648" i="18" s="1"/>
  <c r="X647" i="18"/>
  <c r="AJ647" i="18" s="1"/>
  <c r="V647" i="18"/>
  <c r="AH647" i="18" s="1"/>
  <c r="X646" i="18"/>
  <c r="AJ646" i="18" s="1"/>
  <c r="V646" i="18"/>
  <c r="AH646" i="18" s="1"/>
  <c r="X645" i="18"/>
  <c r="AJ645" i="18" s="1"/>
  <c r="V645" i="18"/>
  <c r="AH645" i="18" s="1"/>
  <c r="X644" i="18"/>
  <c r="AJ644" i="18" s="1"/>
  <c r="V644" i="18"/>
  <c r="AH644" i="18" s="1"/>
  <c r="X643" i="18"/>
  <c r="AJ643" i="18" s="1"/>
  <c r="V643" i="18"/>
  <c r="AH643" i="18" s="1"/>
  <c r="X642" i="18"/>
  <c r="AJ642" i="18" s="1"/>
  <c r="V642" i="18"/>
  <c r="AH642" i="18" s="1"/>
  <c r="X641" i="18"/>
  <c r="AJ641" i="18" s="1"/>
  <c r="V641" i="18"/>
  <c r="AH641" i="18" s="1"/>
  <c r="X640" i="18"/>
  <c r="AJ640" i="18" s="1"/>
  <c r="V640" i="18"/>
  <c r="AH640" i="18" s="1"/>
  <c r="X639" i="18"/>
  <c r="AJ639" i="18" s="1"/>
  <c r="V639" i="18"/>
  <c r="AH639" i="18" s="1"/>
  <c r="X638" i="18"/>
  <c r="AJ638" i="18" s="1"/>
  <c r="V638" i="18"/>
  <c r="AH638" i="18" s="1"/>
  <c r="X637" i="18"/>
  <c r="AJ637" i="18" s="1"/>
  <c r="V637" i="18"/>
  <c r="AH637" i="18" s="1"/>
  <c r="X636" i="18"/>
  <c r="AJ636" i="18" s="1"/>
  <c r="V636" i="18"/>
  <c r="AH636" i="18" s="1"/>
  <c r="X635" i="18"/>
  <c r="AJ635" i="18" s="1"/>
  <c r="V635" i="18"/>
  <c r="AH635" i="18" s="1"/>
  <c r="X634" i="18"/>
  <c r="AJ634" i="18" s="1"/>
  <c r="V634" i="18"/>
  <c r="AH634" i="18" s="1"/>
  <c r="X633" i="18"/>
  <c r="AJ633" i="18" s="1"/>
  <c r="V633" i="18"/>
  <c r="AH633" i="18" s="1"/>
  <c r="X632" i="18"/>
  <c r="AJ632" i="18" s="1"/>
  <c r="V632" i="18"/>
  <c r="AH632" i="18" s="1"/>
  <c r="X631" i="18"/>
  <c r="AJ631" i="18" s="1"/>
  <c r="V631" i="18"/>
  <c r="AH631" i="18" s="1"/>
  <c r="X630" i="18"/>
  <c r="AJ630" i="18" s="1"/>
  <c r="V630" i="18"/>
  <c r="AH630" i="18" s="1"/>
  <c r="X629" i="18"/>
  <c r="AJ629" i="18" s="1"/>
  <c r="V629" i="18"/>
  <c r="AH629" i="18" s="1"/>
  <c r="X628" i="18"/>
  <c r="AJ628" i="18" s="1"/>
  <c r="V628" i="18"/>
  <c r="AH628" i="18" s="1"/>
  <c r="X627" i="18"/>
  <c r="AJ627" i="18" s="1"/>
  <c r="V627" i="18"/>
  <c r="AH627" i="18" s="1"/>
  <c r="X626" i="18"/>
  <c r="AJ626" i="18" s="1"/>
  <c r="V626" i="18"/>
  <c r="AH626" i="18" s="1"/>
  <c r="AJ625" i="18"/>
  <c r="X625" i="18"/>
  <c r="V625" i="18"/>
  <c r="AH625" i="18" s="1"/>
  <c r="AJ624" i="18"/>
  <c r="X624" i="18"/>
  <c r="V624" i="18"/>
  <c r="AH624" i="18" s="1"/>
  <c r="AJ623" i="18"/>
  <c r="X623" i="18"/>
  <c r="V623" i="18"/>
  <c r="AH623" i="18" s="1"/>
  <c r="AJ622" i="18"/>
  <c r="X622" i="18"/>
  <c r="V622" i="18"/>
  <c r="AH622" i="18" s="1"/>
  <c r="AJ621" i="18"/>
  <c r="X621" i="18"/>
  <c r="V621" i="18"/>
  <c r="AH621" i="18" s="1"/>
  <c r="AJ620" i="18"/>
  <c r="X620" i="18"/>
  <c r="V620" i="18"/>
  <c r="AH620" i="18" s="1"/>
  <c r="AJ619" i="18"/>
  <c r="X619" i="18"/>
  <c r="V619" i="18"/>
  <c r="AH619" i="18" s="1"/>
  <c r="X618" i="18"/>
  <c r="AJ618" i="18" s="1"/>
  <c r="V618" i="18"/>
  <c r="AH618" i="18" s="1"/>
  <c r="X617" i="18"/>
  <c r="AJ617" i="18" s="1"/>
  <c r="V617" i="18"/>
  <c r="AH617" i="18" s="1"/>
  <c r="X616" i="18"/>
  <c r="AJ616" i="18" s="1"/>
  <c r="V616" i="18"/>
  <c r="AH616" i="18" s="1"/>
  <c r="X615" i="18"/>
  <c r="AJ615" i="18" s="1"/>
  <c r="V615" i="18"/>
  <c r="AH615" i="18" s="1"/>
  <c r="X614" i="18"/>
  <c r="AJ614" i="18" s="1"/>
  <c r="V614" i="18"/>
  <c r="AH614" i="18" s="1"/>
  <c r="X613" i="18"/>
  <c r="AJ613" i="18" s="1"/>
  <c r="V613" i="18"/>
  <c r="AH613" i="18" s="1"/>
  <c r="X612" i="18"/>
  <c r="AJ612" i="18" s="1"/>
  <c r="V612" i="18"/>
  <c r="AH612" i="18" s="1"/>
  <c r="X611" i="18"/>
  <c r="AJ611" i="18" s="1"/>
  <c r="V611" i="18"/>
  <c r="AH611" i="18" s="1"/>
  <c r="AJ610" i="18"/>
  <c r="X610" i="18"/>
  <c r="V610" i="18"/>
  <c r="X609" i="18"/>
  <c r="AJ609" i="18" s="1"/>
  <c r="V609" i="18"/>
  <c r="AH609" i="18" s="1"/>
  <c r="X608" i="18"/>
  <c r="AJ608" i="18" s="1"/>
  <c r="V608" i="18"/>
  <c r="AH608" i="18" s="1"/>
  <c r="X607" i="18"/>
  <c r="AJ607" i="18" s="1"/>
  <c r="V607" i="18"/>
  <c r="AH607" i="18" s="1"/>
  <c r="X606" i="18"/>
  <c r="AJ606" i="18" s="1"/>
  <c r="V606" i="18"/>
  <c r="AH606" i="18" s="1"/>
  <c r="X605" i="18"/>
  <c r="AJ605" i="18" s="1"/>
  <c r="V605" i="18"/>
  <c r="AH605" i="18" s="1"/>
  <c r="X604" i="18"/>
  <c r="AJ604" i="18" s="1"/>
  <c r="V604" i="18"/>
  <c r="AH604" i="18" s="1"/>
  <c r="X603" i="18"/>
  <c r="AJ603" i="18" s="1"/>
  <c r="V603" i="18"/>
  <c r="AH603" i="18" s="1"/>
  <c r="X602" i="18"/>
  <c r="AJ602" i="18" s="1"/>
  <c r="V602" i="18"/>
  <c r="AH602" i="18" s="1"/>
  <c r="X601" i="18"/>
  <c r="AJ601" i="18" s="1"/>
  <c r="V601" i="18"/>
  <c r="AH601" i="18" s="1"/>
  <c r="X600" i="18"/>
  <c r="AJ600" i="18" s="1"/>
  <c r="V600" i="18"/>
  <c r="AH600" i="18" s="1"/>
  <c r="X599" i="18"/>
  <c r="AJ599" i="18" s="1"/>
  <c r="V599" i="18"/>
  <c r="AH599" i="18" s="1"/>
  <c r="X598" i="18"/>
  <c r="AJ598" i="18" s="1"/>
  <c r="V598" i="18"/>
  <c r="AH598" i="18" s="1"/>
  <c r="X597" i="18"/>
  <c r="AJ597" i="18" s="1"/>
  <c r="V597" i="18"/>
  <c r="AH597" i="18" s="1"/>
  <c r="X596" i="18"/>
  <c r="AJ596" i="18" s="1"/>
  <c r="V596" i="18"/>
  <c r="AH596" i="18" s="1"/>
  <c r="X595" i="18"/>
  <c r="AJ595" i="18" s="1"/>
  <c r="V595" i="18"/>
  <c r="AH595" i="18" s="1"/>
  <c r="X594" i="18"/>
  <c r="AJ594" i="18" s="1"/>
  <c r="V594" i="18"/>
  <c r="AH594" i="18" s="1"/>
  <c r="X593" i="18"/>
  <c r="AJ593" i="18" s="1"/>
  <c r="V593" i="18"/>
  <c r="AH593" i="18" s="1"/>
  <c r="X592" i="18"/>
  <c r="AJ592" i="18" s="1"/>
  <c r="V592" i="18"/>
  <c r="AH592" i="18" s="1"/>
  <c r="X591" i="18"/>
  <c r="AJ591" i="18" s="1"/>
  <c r="V591" i="18"/>
  <c r="AH591" i="18" s="1"/>
  <c r="X590" i="18"/>
  <c r="AJ590" i="18" s="1"/>
  <c r="V590" i="18"/>
  <c r="AH590" i="18" s="1"/>
  <c r="X589" i="18"/>
  <c r="AJ589" i="18" s="1"/>
  <c r="V589" i="18"/>
  <c r="AH589" i="18" s="1"/>
  <c r="X588" i="18"/>
  <c r="AJ588" i="18" s="1"/>
  <c r="V588" i="18"/>
  <c r="AH588" i="18" s="1"/>
  <c r="X587" i="18"/>
  <c r="AJ587" i="18" s="1"/>
  <c r="V587" i="18"/>
  <c r="AH587" i="18" s="1"/>
  <c r="X586" i="18"/>
  <c r="AJ586" i="18" s="1"/>
  <c r="V586" i="18"/>
  <c r="AH586" i="18" s="1"/>
  <c r="X585" i="18"/>
  <c r="AJ585" i="18" s="1"/>
  <c r="V585" i="18"/>
  <c r="AH585" i="18" s="1"/>
  <c r="X584" i="18"/>
  <c r="AJ584" i="18" s="1"/>
  <c r="V584" i="18"/>
  <c r="AH584" i="18" s="1"/>
  <c r="X583" i="18"/>
  <c r="AJ583" i="18" s="1"/>
  <c r="V583" i="18"/>
  <c r="AH583" i="18" s="1"/>
  <c r="X582" i="18"/>
  <c r="AJ582" i="18" s="1"/>
  <c r="V582" i="18"/>
  <c r="AH582" i="18" s="1"/>
  <c r="X581" i="18"/>
  <c r="AJ581" i="18" s="1"/>
  <c r="V581" i="18"/>
  <c r="AH581" i="18" s="1"/>
  <c r="X580" i="18"/>
  <c r="AJ580" i="18" s="1"/>
  <c r="V580" i="18"/>
  <c r="AH580" i="18" s="1"/>
  <c r="X579" i="18"/>
  <c r="AJ579" i="18" s="1"/>
  <c r="V579" i="18"/>
  <c r="AH579" i="18" s="1"/>
  <c r="X578" i="18"/>
  <c r="AJ578" i="18" s="1"/>
  <c r="V578" i="18"/>
  <c r="AH578" i="18" s="1"/>
  <c r="X577" i="18"/>
  <c r="AJ577" i="18" s="1"/>
  <c r="V577" i="18"/>
  <c r="AH577" i="18" s="1"/>
  <c r="X576" i="18"/>
  <c r="AJ576" i="18" s="1"/>
  <c r="V576" i="18"/>
  <c r="AH576" i="18" s="1"/>
  <c r="X575" i="18"/>
  <c r="AJ575" i="18" s="1"/>
  <c r="V575" i="18"/>
  <c r="AH575" i="18" s="1"/>
  <c r="X574" i="18"/>
  <c r="AJ574" i="18" s="1"/>
  <c r="V574" i="18"/>
  <c r="AH574" i="18" s="1"/>
  <c r="X573" i="18"/>
  <c r="AJ573" i="18" s="1"/>
  <c r="V573" i="18"/>
  <c r="AH573" i="18" s="1"/>
  <c r="X572" i="18"/>
  <c r="AJ572" i="18" s="1"/>
  <c r="V572" i="18"/>
  <c r="AH572" i="18" s="1"/>
  <c r="X571" i="18"/>
  <c r="AJ571" i="18" s="1"/>
  <c r="V571" i="18"/>
  <c r="AH571" i="18" s="1"/>
  <c r="X570" i="18"/>
  <c r="AJ570" i="18" s="1"/>
  <c r="V570" i="18"/>
  <c r="AH570" i="18" s="1"/>
  <c r="X569" i="18"/>
  <c r="AJ569" i="18" s="1"/>
  <c r="V569" i="18"/>
  <c r="AH569" i="18" s="1"/>
  <c r="X568" i="18"/>
  <c r="AJ568" i="18" s="1"/>
  <c r="V568" i="18"/>
  <c r="AH568" i="18" s="1"/>
  <c r="X567" i="18"/>
  <c r="AJ567" i="18" s="1"/>
  <c r="V567" i="18"/>
  <c r="AH567" i="18" s="1"/>
  <c r="X566" i="18"/>
  <c r="AJ566" i="18" s="1"/>
  <c r="V566" i="18"/>
  <c r="AH566" i="18" s="1"/>
  <c r="X565" i="18"/>
  <c r="AJ565" i="18" s="1"/>
  <c r="V565" i="18"/>
  <c r="AH565" i="18" s="1"/>
  <c r="X564" i="18"/>
  <c r="AJ564" i="18" s="1"/>
  <c r="V564" i="18"/>
  <c r="AH564" i="18" s="1"/>
  <c r="X563" i="18"/>
  <c r="AJ563" i="18" s="1"/>
  <c r="V563" i="18"/>
  <c r="AH563" i="18" s="1"/>
  <c r="X562" i="18"/>
  <c r="AJ562" i="18" s="1"/>
  <c r="V562" i="18"/>
  <c r="AH562" i="18" s="1"/>
  <c r="X561" i="18"/>
  <c r="AJ561" i="18" s="1"/>
  <c r="V561" i="18"/>
  <c r="AH561" i="18" s="1"/>
  <c r="X560" i="18"/>
  <c r="AJ560" i="18" s="1"/>
  <c r="V560" i="18"/>
  <c r="AH560" i="18" s="1"/>
  <c r="X559" i="18"/>
  <c r="AJ559" i="18" s="1"/>
  <c r="V559" i="18"/>
  <c r="AH559" i="18" s="1"/>
  <c r="X558" i="18"/>
  <c r="AJ558" i="18" s="1"/>
  <c r="V558" i="18"/>
  <c r="AH558" i="18" s="1"/>
  <c r="X557" i="18"/>
  <c r="AJ557" i="18" s="1"/>
  <c r="V557" i="18"/>
  <c r="AH557" i="18" s="1"/>
  <c r="X556" i="18"/>
  <c r="AJ556" i="18" s="1"/>
  <c r="V556" i="18"/>
  <c r="AH556" i="18" s="1"/>
  <c r="X555" i="18"/>
  <c r="AJ555" i="18" s="1"/>
  <c r="V555" i="18"/>
  <c r="AH555" i="18" s="1"/>
  <c r="X554" i="18"/>
  <c r="AJ554" i="18" s="1"/>
  <c r="V554" i="18"/>
  <c r="AH554" i="18" s="1"/>
  <c r="X553" i="18"/>
  <c r="AJ553" i="18" s="1"/>
  <c r="V553" i="18"/>
  <c r="AH553" i="18" s="1"/>
  <c r="X552" i="18"/>
  <c r="AJ552" i="18" s="1"/>
  <c r="V552" i="18"/>
  <c r="AH552" i="18" s="1"/>
  <c r="X551" i="18"/>
  <c r="AJ551" i="18" s="1"/>
  <c r="V551" i="18"/>
  <c r="AH551" i="18" s="1"/>
  <c r="X550" i="18"/>
  <c r="AJ550" i="18" s="1"/>
  <c r="V550" i="18"/>
  <c r="AH550" i="18" s="1"/>
  <c r="X549" i="18"/>
  <c r="AJ549" i="18" s="1"/>
  <c r="V549" i="18"/>
  <c r="AH549" i="18" s="1"/>
  <c r="X548" i="18"/>
  <c r="AJ548" i="18" s="1"/>
  <c r="V548" i="18"/>
  <c r="AH548" i="18" s="1"/>
  <c r="X547" i="18"/>
  <c r="AJ547" i="18" s="1"/>
  <c r="V547" i="18"/>
  <c r="AH547" i="18" s="1"/>
  <c r="X546" i="18"/>
  <c r="AJ546" i="18" s="1"/>
  <c r="V546" i="18"/>
  <c r="AH546" i="18" s="1"/>
  <c r="X545" i="18"/>
  <c r="AJ545" i="18" s="1"/>
  <c r="V545" i="18"/>
  <c r="AH545" i="18" s="1"/>
  <c r="X544" i="18"/>
  <c r="AJ544" i="18" s="1"/>
  <c r="V544" i="18"/>
  <c r="AH544" i="18" s="1"/>
  <c r="X543" i="18"/>
  <c r="AJ543" i="18" s="1"/>
  <c r="V543" i="18"/>
  <c r="AH543" i="18" s="1"/>
  <c r="X542" i="18"/>
  <c r="AJ542" i="18" s="1"/>
  <c r="V542" i="18"/>
  <c r="AH542" i="18" s="1"/>
  <c r="X541" i="18"/>
  <c r="AJ541" i="18" s="1"/>
  <c r="V541" i="18"/>
  <c r="AH541" i="18" s="1"/>
  <c r="X540" i="18"/>
  <c r="AJ540" i="18" s="1"/>
  <c r="V540" i="18"/>
  <c r="AH540" i="18" s="1"/>
  <c r="X539" i="18"/>
  <c r="AJ539" i="18" s="1"/>
  <c r="V539" i="18"/>
  <c r="AH539" i="18" s="1"/>
  <c r="X538" i="18"/>
  <c r="AJ538" i="18" s="1"/>
  <c r="V538" i="18"/>
  <c r="AH538" i="18" s="1"/>
  <c r="X537" i="18"/>
  <c r="AJ537" i="18" s="1"/>
  <c r="V537" i="18"/>
  <c r="AH537" i="18" s="1"/>
  <c r="X536" i="18"/>
  <c r="AJ536" i="18" s="1"/>
  <c r="V536" i="18"/>
  <c r="AH536" i="18" s="1"/>
  <c r="X535" i="18"/>
  <c r="AJ535" i="18" s="1"/>
  <c r="V535" i="18"/>
  <c r="AH535" i="18" s="1"/>
  <c r="X534" i="18"/>
  <c r="AJ534" i="18" s="1"/>
  <c r="V534" i="18"/>
  <c r="AH534" i="18" s="1"/>
  <c r="X533" i="18"/>
  <c r="AJ533" i="18" s="1"/>
  <c r="V533" i="18"/>
  <c r="AH533" i="18" s="1"/>
  <c r="X532" i="18"/>
  <c r="AJ532" i="18" s="1"/>
  <c r="V532" i="18"/>
  <c r="AH532" i="18" s="1"/>
  <c r="X531" i="18"/>
  <c r="AJ531" i="18" s="1"/>
  <c r="V531" i="18"/>
  <c r="AH531" i="18" s="1"/>
  <c r="X530" i="18"/>
  <c r="AJ530" i="18" s="1"/>
  <c r="V530" i="18"/>
  <c r="AH530" i="18" s="1"/>
  <c r="X529" i="18"/>
  <c r="AJ529" i="18" s="1"/>
  <c r="V529" i="18"/>
  <c r="AH529" i="18" s="1"/>
  <c r="X528" i="18"/>
  <c r="AJ528" i="18" s="1"/>
  <c r="V528" i="18"/>
  <c r="AH528" i="18" s="1"/>
  <c r="X527" i="18"/>
  <c r="AJ527" i="18" s="1"/>
  <c r="V527" i="18"/>
  <c r="AH527" i="18" s="1"/>
  <c r="X526" i="18"/>
  <c r="AJ526" i="18" s="1"/>
  <c r="V526" i="18"/>
  <c r="AH526" i="18" s="1"/>
  <c r="X525" i="18"/>
  <c r="AJ525" i="18" s="1"/>
  <c r="V525" i="18"/>
  <c r="AH525" i="18" s="1"/>
  <c r="X524" i="18"/>
  <c r="AJ524" i="18" s="1"/>
  <c r="V524" i="18"/>
  <c r="AH524" i="18" s="1"/>
  <c r="X523" i="18"/>
  <c r="AJ523" i="18" s="1"/>
  <c r="V523" i="18"/>
  <c r="AH523" i="18" s="1"/>
  <c r="X522" i="18"/>
  <c r="AJ522" i="18" s="1"/>
  <c r="V522" i="18"/>
  <c r="AH522" i="18" s="1"/>
  <c r="X521" i="18"/>
  <c r="AJ521" i="18" s="1"/>
  <c r="V521" i="18"/>
  <c r="AH521" i="18" s="1"/>
  <c r="X520" i="18"/>
  <c r="AJ520" i="18" s="1"/>
  <c r="V520" i="18"/>
  <c r="AH520" i="18" s="1"/>
  <c r="X519" i="18"/>
  <c r="AJ519" i="18" s="1"/>
  <c r="V519" i="18"/>
  <c r="AH519" i="18" s="1"/>
  <c r="X518" i="18"/>
  <c r="AJ518" i="18" s="1"/>
  <c r="V518" i="18"/>
  <c r="AH518" i="18" s="1"/>
  <c r="X517" i="18"/>
  <c r="AJ517" i="18" s="1"/>
  <c r="V517" i="18"/>
  <c r="AH517" i="18" s="1"/>
  <c r="X516" i="18"/>
  <c r="AJ516" i="18" s="1"/>
  <c r="V516" i="18"/>
  <c r="AH516" i="18" s="1"/>
  <c r="X515" i="18"/>
  <c r="AJ515" i="18" s="1"/>
  <c r="V515" i="18"/>
  <c r="AH515" i="18" s="1"/>
  <c r="X514" i="18"/>
  <c r="AJ514" i="18" s="1"/>
  <c r="V514" i="18"/>
  <c r="AH514" i="18" s="1"/>
  <c r="X513" i="18"/>
  <c r="AJ513" i="18" s="1"/>
  <c r="V513" i="18"/>
  <c r="AH513" i="18" s="1"/>
  <c r="X512" i="18"/>
  <c r="AJ512" i="18" s="1"/>
  <c r="V512" i="18"/>
  <c r="AH512" i="18" s="1"/>
  <c r="X511" i="18"/>
  <c r="AJ511" i="18" s="1"/>
  <c r="V511" i="18"/>
  <c r="AH511" i="18" s="1"/>
  <c r="X510" i="18"/>
  <c r="AJ510" i="18" s="1"/>
  <c r="V510" i="18"/>
  <c r="AH510" i="18" s="1"/>
  <c r="X509" i="18"/>
  <c r="AJ509" i="18" s="1"/>
  <c r="V509" i="18"/>
  <c r="AH509" i="18" s="1"/>
  <c r="X508" i="18"/>
  <c r="AJ508" i="18" s="1"/>
  <c r="V508" i="18"/>
  <c r="AH508" i="18" s="1"/>
  <c r="X507" i="18"/>
  <c r="AJ507" i="18" s="1"/>
  <c r="V507" i="18"/>
  <c r="AH507" i="18" s="1"/>
  <c r="X506" i="18"/>
  <c r="AJ506" i="18" s="1"/>
  <c r="V506" i="18"/>
  <c r="AH506" i="18" s="1"/>
  <c r="X505" i="18"/>
  <c r="AJ505" i="18" s="1"/>
  <c r="V505" i="18"/>
  <c r="AH505" i="18" s="1"/>
  <c r="X504" i="18"/>
  <c r="AJ504" i="18" s="1"/>
  <c r="V504" i="18"/>
  <c r="AH504" i="18" s="1"/>
  <c r="X503" i="18"/>
  <c r="AJ503" i="18" s="1"/>
  <c r="V503" i="18"/>
  <c r="AH503" i="18" s="1"/>
  <c r="X502" i="18"/>
  <c r="AJ502" i="18" s="1"/>
  <c r="V502" i="18"/>
  <c r="AH502" i="18" s="1"/>
  <c r="X501" i="18"/>
  <c r="AJ501" i="18" s="1"/>
  <c r="V501" i="18"/>
  <c r="AH501" i="18" s="1"/>
  <c r="X500" i="18"/>
  <c r="AJ500" i="18" s="1"/>
  <c r="V500" i="18"/>
  <c r="AH500" i="18" s="1"/>
  <c r="X499" i="18"/>
  <c r="AJ499" i="18" s="1"/>
  <c r="V499" i="18"/>
  <c r="AH499" i="18" s="1"/>
  <c r="X498" i="18"/>
  <c r="AJ498" i="18" s="1"/>
  <c r="V498" i="18"/>
  <c r="AH498" i="18" s="1"/>
  <c r="AJ497" i="18"/>
  <c r="X497" i="18"/>
  <c r="V497" i="18"/>
  <c r="AH497" i="18" s="1"/>
  <c r="AJ496" i="18"/>
  <c r="X496" i="18"/>
  <c r="V496" i="18"/>
  <c r="AH496" i="18" s="1"/>
  <c r="AJ495" i="18"/>
  <c r="X495" i="18"/>
  <c r="V495" i="18"/>
  <c r="AH495" i="18" s="1"/>
  <c r="AJ494" i="18"/>
  <c r="X494" i="18"/>
  <c r="V494" i="18"/>
  <c r="AH494" i="18" s="1"/>
  <c r="AJ493" i="18"/>
  <c r="X493" i="18"/>
  <c r="V493" i="18"/>
  <c r="AH493" i="18" s="1"/>
  <c r="AJ492" i="18"/>
  <c r="X492" i="18"/>
  <c r="V492" i="18"/>
  <c r="AH492" i="18" s="1"/>
  <c r="AJ491" i="18"/>
  <c r="X491" i="18"/>
  <c r="V491" i="18"/>
  <c r="AH491" i="18" s="1"/>
  <c r="AJ490" i="18"/>
  <c r="X490" i="18"/>
  <c r="V490" i="18"/>
  <c r="AH490" i="18" s="1"/>
  <c r="AJ489" i="18"/>
  <c r="X489" i="18"/>
  <c r="V489" i="18"/>
  <c r="AH489" i="18" s="1"/>
  <c r="AJ488" i="18"/>
  <c r="X488" i="18"/>
  <c r="V488" i="18"/>
  <c r="AH488" i="18" s="1"/>
  <c r="AJ487" i="18"/>
  <c r="X487" i="18"/>
  <c r="V487" i="18"/>
  <c r="AH487" i="18" s="1"/>
  <c r="AJ486" i="18"/>
  <c r="X486" i="18"/>
  <c r="V486" i="18"/>
  <c r="AH486" i="18" s="1"/>
  <c r="AJ485" i="18"/>
  <c r="X485" i="18"/>
  <c r="V485" i="18"/>
  <c r="AH485" i="18" s="1"/>
  <c r="AJ484" i="18"/>
  <c r="X484" i="18"/>
  <c r="V484" i="18"/>
  <c r="AH484" i="18" s="1"/>
  <c r="AJ483" i="18"/>
  <c r="X483" i="18"/>
  <c r="V483" i="18"/>
  <c r="AH483" i="18" s="1"/>
  <c r="AJ482" i="18"/>
  <c r="X482" i="18"/>
  <c r="V482" i="18"/>
  <c r="AH482" i="18" s="1"/>
  <c r="AJ481" i="18"/>
  <c r="X481" i="18"/>
  <c r="V481" i="18"/>
  <c r="AH481" i="18" s="1"/>
  <c r="AJ480" i="18"/>
  <c r="X480" i="18"/>
  <c r="V480" i="18"/>
  <c r="AH480" i="18" s="1"/>
  <c r="AJ479" i="18"/>
  <c r="X479" i="18"/>
  <c r="V479" i="18"/>
  <c r="AH479" i="18" s="1"/>
  <c r="AJ478" i="18"/>
  <c r="X478" i="18"/>
  <c r="V478" i="18"/>
  <c r="AH478" i="18" s="1"/>
  <c r="X477" i="18"/>
  <c r="AJ477" i="18" s="1"/>
  <c r="V477" i="18"/>
  <c r="AH477" i="18" s="1"/>
  <c r="AJ476" i="18"/>
  <c r="X476" i="18"/>
  <c r="V476" i="18"/>
  <c r="AH476" i="18" s="1"/>
  <c r="AJ475" i="18"/>
  <c r="X475" i="18"/>
  <c r="V475" i="18"/>
  <c r="AH475" i="18" s="1"/>
  <c r="AJ474" i="18"/>
  <c r="X474" i="18"/>
  <c r="V474" i="18"/>
  <c r="AH474" i="18" s="1"/>
  <c r="AJ473" i="18"/>
  <c r="X473" i="18"/>
  <c r="V473" i="18"/>
  <c r="AH473" i="18" s="1"/>
  <c r="AJ472" i="18"/>
  <c r="X472" i="18"/>
  <c r="V472" i="18"/>
  <c r="AH472" i="18" s="1"/>
  <c r="AJ471" i="18"/>
  <c r="X471" i="18"/>
  <c r="V471" i="18"/>
  <c r="AH471" i="18" s="1"/>
  <c r="AJ470" i="18"/>
  <c r="X470" i="18"/>
  <c r="V470" i="18"/>
  <c r="AH470" i="18" s="1"/>
  <c r="AJ469" i="18"/>
  <c r="X469" i="18"/>
  <c r="V469" i="18"/>
  <c r="AH469" i="18" s="1"/>
  <c r="AJ468" i="18"/>
  <c r="X468" i="18"/>
  <c r="V468" i="18"/>
  <c r="AH468" i="18" s="1"/>
  <c r="AJ467" i="18"/>
  <c r="X467" i="18"/>
  <c r="V467" i="18"/>
  <c r="AH467" i="18" s="1"/>
  <c r="AJ466" i="18"/>
  <c r="X466" i="18"/>
  <c r="V466" i="18"/>
  <c r="AH466" i="18" s="1"/>
  <c r="AJ465" i="18"/>
  <c r="X465" i="18"/>
  <c r="V465" i="18"/>
  <c r="AH465" i="18" s="1"/>
  <c r="AJ464" i="18"/>
  <c r="X464" i="18"/>
  <c r="V464" i="18"/>
  <c r="AH464" i="18" s="1"/>
  <c r="AJ463" i="18"/>
  <c r="X463" i="18"/>
  <c r="V463" i="18"/>
  <c r="AH463" i="18" s="1"/>
  <c r="AJ462" i="18"/>
  <c r="X462" i="18"/>
  <c r="V462" i="18"/>
  <c r="AH462" i="18" s="1"/>
  <c r="AJ461" i="18"/>
  <c r="X461" i="18"/>
  <c r="V461" i="18"/>
  <c r="AH461" i="18" s="1"/>
  <c r="AJ460" i="18"/>
  <c r="X460" i="18"/>
  <c r="V460" i="18"/>
  <c r="AH460" i="18" s="1"/>
  <c r="X459" i="18"/>
  <c r="AJ459" i="18" s="1"/>
  <c r="V459" i="18"/>
  <c r="AH459" i="18" s="1"/>
  <c r="X458" i="18"/>
  <c r="AJ458" i="18" s="1"/>
  <c r="V458" i="18"/>
  <c r="AH458" i="18" s="1"/>
  <c r="X457" i="18"/>
  <c r="AJ457" i="18" s="1"/>
  <c r="V457" i="18"/>
  <c r="AH457" i="18" s="1"/>
  <c r="X456" i="18"/>
  <c r="AJ456" i="18" s="1"/>
  <c r="V456" i="18"/>
  <c r="AH456" i="18" s="1"/>
  <c r="X455" i="18"/>
  <c r="AJ455" i="18" s="1"/>
  <c r="V455" i="18"/>
  <c r="AH455" i="18" s="1"/>
  <c r="X454" i="18"/>
  <c r="AJ454" i="18" s="1"/>
  <c r="V454" i="18"/>
  <c r="AH454" i="18" s="1"/>
  <c r="X453" i="18"/>
  <c r="AJ453" i="18" s="1"/>
  <c r="V453" i="18"/>
  <c r="AH453" i="18" s="1"/>
  <c r="X452" i="18"/>
  <c r="AJ452" i="18" s="1"/>
  <c r="V452" i="18"/>
  <c r="AH452" i="18" s="1"/>
  <c r="X451" i="18"/>
  <c r="AJ451" i="18" s="1"/>
  <c r="V451" i="18"/>
  <c r="AH451" i="18" s="1"/>
  <c r="X450" i="18"/>
  <c r="AJ450" i="18" s="1"/>
  <c r="V450" i="18"/>
  <c r="AH450" i="18" s="1"/>
  <c r="X449" i="18"/>
  <c r="AJ449" i="18" s="1"/>
  <c r="V449" i="18"/>
  <c r="AH449" i="18" s="1"/>
  <c r="X448" i="18"/>
  <c r="AJ448" i="18" s="1"/>
  <c r="V448" i="18"/>
  <c r="AH448" i="18" s="1"/>
  <c r="X447" i="18"/>
  <c r="AJ447" i="18" s="1"/>
  <c r="V447" i="18"/>
  <c r="AH447" i="18" s="1"/>
  <c r="X446" i="18"/>
  <c r="AJ446" i="18" s="1"/>
  <c r="V446" i="18"/>
  <c r="AH446" i="18" s="1"/>
  <c r="X445" i="18"/>
  <c r="AJ445" i="18" s="1"/>
  <c r="V445" i="18"/>
  <c r="AH445" i="18" s="1"/>
  <c r="X444" i="18"/>
  <c r="AJ444" i="18" s="1"/>
  <c r="V444" i="18"/>
  <c r="AH444" i="18" s="1"/>
  <c r="X443" i="18"/>
  <c r="AJ443" i="18" s="1"/>
  <c r="V443" i="18"/>
  <c r="AH443" i="18" s="1"/>
  <c r="X442" i="18"/>
  <c r="AJ442" i="18" s="1"/>
  <c r="V442" i="18"/>
  <c r="AH442" i="18" s="1"/>
  <c r="X441" i="18"/>
  <c r="AJ441" i="18" s="1"/>
  <c r="V441" i="18"/>
  <c r="AH441" i="18" s="1"/>
  <c r="X440" i="18"/>
  <c r="AJ440" i="18" s="1"/>
  <c r="V440" i="18"/>
  <c r="AH440" i="18" s="1"/>
  <c r="X439" i="18"/>
  <c r="AJ439" i="18" s="1"/>
  <c r="V439" i="18"/>
  <c r="AH439" i="18" s="1"/>
  <c r="X438" i="18"/>
  <c r="AJ438" i="18" s="1"/>
  <c r="V438" i="18"/>
  <c r="AH438" i="18" s="1"/>
  <c r="X437" i="18"/>
  <c r="AJ437" i="18" s="1"/>
  <c r="V437" i="18"/>
  <c r="AH437" i="18" s="1"/>
  <c r="X436" i="18"/>
  <c r="AJ436" i="18" s="1"/>
  <c r="V436" i="18"/>
  <c r="AH436" i="18" s="1"/>
  <c r="AJ435" i="18"/>
  <c r="X435" i="18"/>
  <c r="V435" i="18"/>
  <c r="AH435" i="18" s="1"/>
  <c r="AJ434" i="18"/>
  <c r="X434" i="18"/>
  <c r="V434" i="18"/>
  <c r="AH434" i="18" s="1"/>
  <c r="X433" i="18"/>
  <c r="AJ433" i="18" s="1"/>
  <c r="V433" i="18"/>
  <c r="AH433" i="18" s="1"/>
  <c r="AJ432" i="18"/>
  <c r="X432" i="18"/>
  <c r="V432" i="18"/>
  <c r="AH432" i="18" s="1"/>
  <c r="AJ431" i="18"/>
  <c r="X431" i="18"/>
  <c r="V431" i="18"/>
  <c r="AH431" i="18" s="1"/>
  <c r="AJ430" i="18"/>
  <c r="X430" i="18"/>
  <c r="V430" i="18"/>
  <c r="AH430" i="18" s="1"/>
  <c r="AJ429" i="18"/>
  <c r="X429" i="18"/>
  <c r="V429" i="18"/>
  <c r="AH429" i="18" s="1"/>
  <c r="X428" i="18"/>
  <c r="AJ428" i="18" s="1"/>
  <c r="V428" i="18"/>
  <c r="AH428" i="18" s="1"/>
  <c r="X427" i="18"/>
  <c r="AJ427" i="18" s="1"/>
  <c r="V427" i="18"/>
  <c r="AH427" i="18" s="1"/>
  <c r="X426" i="18"/>
  <c r="AJ426" i="18" s="1"/>
  <c r="V426" i="18"/>
  <c r="AH426" i="18" s="1"/>
  <c r="X425" i="18"/>
  <c r="AJ425" i="18" s="1"/>
  <c r="V425" i="18"/>
  <c r="AH425" i="18" s="1"/>
  <c r="X424" i="18"/>
  <c r="AJ424" i="18" s="1"/>
  <c r="V424" i="18"/>
  <c r="AH424" i="18" s="1"/>
  <c r="X423" i="18"/>
  <c r="AJ423" i="18" s="1"/>
  <c r="V423" i="18"/>
  <c r="AH423" i="18" s="1"/>
  <c r="X422" i="18"/>
  <c r="AJ422" i="18" s="1"/>
  <c r="V422" i="18"/>
  <c r="AH422" i="18" s="1"/>
  <c r="X421" i="18"/>
  <c r="AJ421" i="18" s="1"/>
  <c r="V421" i="18"/>
  <c r="AH421" i="18" s="1"/>
  <c r="X420" i="18"/>
  <c r="AJ420" i="18" s="1"/>
  <c r="V420" i="18"/>
  <c r="AH420" i="18" s="1"/>
  <c r="X419" i="18"/>
  <c r="AJ419" i="18" s="1"/>
  <c r="V419" i="18"/>
  <c r="AH419" i="18" s="1"/>
  <c r="X418" i="18"/>
  <c r="AJ418" i="18" s="1"/>
  <c r="V418" i="18"/>
  <c r="AH418" i="18" s="1"/>
  <c r="X417" i="18"/>
  <c r="AJ417" i="18" s="1"/>
  <c r="V417" i="18"/>
  <c r="AH417" i="18" s="1"/>
  <c r="X416" i="18"/>
  <c r="AJ416" i="18" s="1"/>
  <c r="V416" i="18"/>
  <c r="AH416" i="18" s="1"/>
  <c r="X415" i="18"/>
  <c r="AJ415" i="18" s="1"/>
  <c r="V415" i="18"/>
  <c r="AH415" i="18" s="1"/>
  <c r="X414" i="18"/>
  <c r="AJ414" i="18" s="1"/>
  <c r="V414" i="18"/>
  <c r="AH414" i="18" s="1"/>
  <c r="X413" i="18"/>
  <c r="AJ413" i="18" s="1"/>
  <c r="V413" i="18"/>
  <c r="AH413" i="18" s="1"/>
  <c r="X412" i="18"/>
  <c r="AJ412" i="18" s="1"/>
  <c r="V412" i="18"/>
  <c r="AH412" i="18" s="1"/>
  <c r="X411" i="18"/>
  <c r="AJ411" i="18" s="1"/>
  <c r="V411" i="18"/>
  <c r="AH411" i="18" s="1"/>
  <c r="X410" i="18"/>
  <c r="AJ410" i="18" s="1"/>
  <c r="V410" i="18"/>
  <c r="AH410" i="18" s="1"/>
  <c r="X409" i="18"/>
  <c r="AJ409" i="18" s="1"/>
  <c r="V409" i="18"/>
  <c r="AH409" i="18" s="1"/>
  <c r="X408" i="18"/>
  <c r="AJ408" i="18" s="1"/>
  <c r="V408" i="18"/>
  <c r="AH408" i="18" s="1"/>
  <c r="X407" i="18"/>
  <c r="AJ407" i="18" s="1"/>
  <c r="V407" i="18"/>
  <c r="AH407" i="18" s="1"/>
  <c r="X406" i="18"/>
  <c r="AJ406" i="18" s="1"/>
  <c r="V406" i="18"/>
  <c r="AH406" i="18" s="1"/>
  <c r="X405" i="18"/>
  <c r="AJ405" i="18" s="1"/>
  <c r="V405" i="18"/>
  <c r="AH405" i="18" s="1"/>
  <c r="X404" i="18"/>
  <c r="AJ404" i="18" s="1"/>
  <c r="V404" i="18"/>
  <c r="AH404" i="18" s="1"/>
  <c r="X403" i="18"/>
  <c r="AJ403" i="18" s="1"/>
  <c r="V403" i="18"/>
  <c r="AH403" i="18" s="1"/>
  <c r="X402" i="18"/>
  <c r="AJ402" i="18" s="1"/>
  <c r="V402" i="18"/>
  <c r="AH402" i="18" s="1"/>
  <c r="X401" i="18"/>
  <c r="AJ401" i="18" s="1"/>
  <c r="V401" i="18"/>
  <c r="AH401" i="18" s="1"/>
  <c r="X400" i="18"/>
  <c r="AJ400" i="18" s="1"/>
  <c r="V400" i="18"/>
  <c r="AH400" i="18" s="1"/>
  <c r="X399" i="18"/>
  <c r="AJ399" i="18" s="1"/>
  <c r="V399" i="18"/>
  <c r="AH399" i="18" s="1"/>
  <c r="X398" i="18"/>
  <c r="AJ398" i="18" s="1"/>
  <c r="V398" i="18"/>
  <c r="AH398" i="18" s="1"/>
  <c r="X397" i="18"/>
  <c r="AJ397" i="18" s="1"/>
  <c r="V397" i="18"/>
  <c r="AH397" i="18" s="1"/>
  <c r="X396" i="18"/>
  <c r="AJ396" i="18" s="1"/>
  <c r="V396" i="18"/>
  <c r="AH396" i="18" s="1"/>
  <c r="X395" i="18"/>
  <c r="AJ395" i="18" s="1"/>
  <c r="V395" i="18"/>
  <c r="AH395" i="18" s="1"/>
  <c r="X394" i="18"/>
  <c r="AJ394" i="18" s="1"/>
  <c r="V394" i="18"/>
  <c r="AH394" i="18" s="1"/>
  <c r="X393" i="18"/>
  <c r="AJ393" i="18" s="1"/>
  <c r="V393" i="18"/>
  <c r="AH393" i="18" s="1"/>
  <c r="X392" i="18"/>
  <c r="AJ392" i="18" s="1"/>
  <c r="V392" i="18"/>
  <c r="AH392" i="18" s="1"/>
  <c r="X391" i="18"/>
  <c r="AJ391" i="18" s="1"/>
  <c r="V391" i="18"/>
  <c r="AH391" i="18" s="1"/>
  <c r="X390" i="18"/>
  <c r="AJ390" i="18" s="1"/>
  <c r="V390" i="18"/>
  <c r="AH390" i="18" s="1"/>
  <c r="X389" i="18"/>
  <c r="AJ389" i="18" s="1"/>
  <c r="V389" i="18"/>
  <c r="AH389" i="18" s="1"/>
  <c r="X388" i="18"/>
  <c r="AJ388" i="18" s="1"/>
  <c r="V388" i="18"/>
  <c r="AH388" i="18" s="1"/>
  <c r="X387" i="18"/>
  <c r="AJ387" i="18" s="1"/>
  <c r="V387" i="18"/>
  <c r="AH387" i="18" s="1"/>
  <c r="X386" i="18"/>
  <c r="AJ386" i="18" s="1"/>
  <c r="V386" i="18"/>
  <c r="AH386" i="18" s="1"/>
  <c r="X385" i="18"/>
  <c r="AJ385" i="18" s="1"/>
  <c r="V385" i="18"/>
  <c r="AH385" i="18" s="1"/>
  <c r="X384" i="18"/>
  <c r="AJ384" i="18" s="1"/>
  <c r="V384" i="18"/>
  <c r="AH384" i="18" s="1"/>
  <c r="X383" i="18"/>
  <c r="AJ383" i="18" s="1"/>
  <c r="V383" i="18"/>
  <c r="AH383" i="18" s="1"/>
  <c r="X382" i="18"/>
  <c r="AJ382" i="18" s="1"/>
  <c r="V382" i="18"/>
  <c r="AH382" i="18" s="1"/>
  <c r="X381" i="18"/>
  <c r="AJ381" i="18" s="1"/>
  <c r="V381" i="18"/>
  <c r="AH381" i="18" s="1"/>
  <c r="X380" i="18"/>
  <c r="AJ380" i="18" s="1"/>
  <c r="V380" i="18"/>
  <c r="AH380" i="18" s="1"/>
  <c r="X379" i="18"/>
  <c r="AJ379" i="18" s="1"/>
  <c r="V379" i="18"/>
  <c r="AH379" i="18" s="1"/>
  <c r="X378" i="18"/>
  <c r="AJ378" i="18" s="1"/>
  <c r="V378" i="18"/>
  <c r="AH378" i="18" s="1"/>
  <c r="X377" i="18"/>
  <c r="AJ377" i="18" s="1"/>
  <c r="V377" i="18"/>
  <c r="AH377" i="18" s="1"/>
  <c r="X376" i="18"/>
  <c r="AJ376" i="18" s="1"/>
  <c r="V376" i="18"/>
  <c r="AH376" i="18" s="1"/>
  <c r="X375" i="18"/>
  <c r="AJ375" i="18" s="1"/>
  <c r="V375" i="18"/>
  <c r="AH375" i="18" s="1"/>
  <c r="X374" i="18"/>
  <c r="AJ374" i="18" s="1"/>
  <c r="V374" i="18"/>
  <c r="AH374" i="18" s="1"/>
  <c r="X373" i="18"/>
  <c r="AJ373" i="18" s="1"/>
  <c r="V373" i="18"/>
  <c r="AH373" i="18" s="1"/>
  <c r="X372" i="18"/>
  <c r="AJ372" i="18" s="1"/>
  <c r="V372" i="18"/>
  <c r="AH372" i="18" s="1"/>
  <c r="X371" i="18"/>
  <c r="AJ371" i="18" s="1"/>
  <c r="V371" i="18"/>
  <c r="AH371" i="18" s="1"/>
  <c r="X370" i="18"/>
  <c r="AJ370" i="18" s="1"/>
  <c r="V370" i="18"/>
  <c r="AH370" i="18" s="1"/>
  <c r="X369" i="18"/>
  <c r="AJ369" i="18" s="1"/>
  <c r="V369" i="18"/>
  <c r="AH369" i="18" s="1"/>
  <c r="X368" i="18"/>
  <c r="AJ368" i="18" s="1"/>
  <c r="V368" i="18"/>
  <c r="AH368" i="18" s="1"/>
  <c r="X367" i="18"/>
  <c r="AJ367" i="18" s="1"/>
  <c r="V367" i="18"/>
  <c r="AH367" i="18" s="1"/>
  <c r="X366" i="18"/>
  <c r="AJ366" i="18" s="1"/>
  <c r="V366" i="18"/>
  <c r="AH366" i="18" s="1"/>
  <c r="X365" i="18"/>
  <c r="AJ365" i="18" s="1"/>
  <c r="V365" i="18"/>
  <c r="AH365" i="18" s="1"/>
  <c r="X364" i="18"/>
  <c r="AJ364" i="18" s="1"/>
  <c r="V364" i="18"/>
  <c r="AH364" i="18" s="1"/>
  <c r="X363" i="18"/>
  <c r="AJ363" i="18" s="1"/>
  <c r="V363" i="18"/>
  <c r="AH363" i="18" s="1"/>
  <c r="X362" i="18"/>
  <c r="AJ362" i="18" s="1"/>
  <c r="V362" i="18"/>
  <c r="AH362" i="18" s="1"/>
  <c r="X361" i="18"/>
  <c r="AJ361" i="18" s="1"/>
  <c r="V361" i="18"/>
  <c r="AH361" i="18" s="1"/>
  <c r="X360" i="18"/>
  <c r="AJ360" i="18" s="1"/>
  <c r="V360" i="18"/>
  <c r="AH360" i="18" s="1"/>
  <c r="X359" i="18"/>
  <c r="AJ359" i="18" s="1"/>
  <c r="V359" i="18"/>
  <c r="AH359" i="18" s="1"/>
  <c r="X358" i="18"/>
  <c r="AJ358" i="18" s="1"/>
  <c r="V358" i="18"/>
  <c r="AH358" i="18" s="1"/>
  <c r="X357" i="18"/>
  <c r="AJ357" i="18" s="1"/>
  <c r="V357" i="18"/>
  <c r="AH357" i="18" s="1"/>
  <c r="X356" i="18"/>
  <c r="AJ356" i="18" s="1"/>
  <c r="V356" i="18"/>
  <c r="AH356" i="18" s="1"/>
  <c r="X355" i="18"/>
  <c r="AJ355" i="18" s="1"/>
  <c r="V355" i="18"/>
  <c r="AH355" i="18" s="1"/>
  <c r="X354" i="18"/>
  <c r="AJ354" i="18" s="1"/>
  <c r="V354" i="18"/>
  <c r="AH354" i="18" s="1"/>
  <c r="X353" i="18"/>
  <c r="AJ353" i="18" s="1"/>
  <c r="V353" i="18"/>
  <c r="AH353" i="18" s="1"/>
  <c r="X352" i="18"/>
  <c r="AJ352" i="18" s="1"/>
  <c r="V352" i="18"/>
  <c r="AH352" i="18" s="1"/>
  <c r="X351" i="18"/>
  <c r="AJ351" i="18" s="1"/>
  <c r="V351" i="18"/>
  <c r="AH351" i="18" s="1"/>
  <c r="X350" i="18"/>
  <c r="AJ350" i="18" s="1"/>
  <c r="V350" i="18"/>
  <c r="AH350" i="18" s="1"/>
  <c r="X349" i="18"/>
  <c r="AJ349" i="18" s="1"/>
  <c r="V349" i="18"/>
  <c r="AH349" i="18" s="1"/>
  <c r="X348" i="18"/>
  <c r="AJ348" i="18" s="1"/>
  <c r="V348" i="18"/>
  <c r="AH348" i="18" s="1"/>
  <c r="X347" i="18"/>
  <c r="AJ347" i="18" s="1"/>
  <c r="V347" i="18"/>
  <c r="AH347" i="18" s="1"/>
  <c r="X346" i="18"/>
  <c r="AJ346" i="18" s="1"/>
  <c r="V346" i="18"/>
  <c r="AH346" i="18" s="1"/>
  <c r="X345" i="18"/>
  <c r="AJ345" i="18" s="1"/>
  <c r="V345" i="18"/>
  <c r="AH345" i="18" s="1"/>
  <c r="X344" i="18"/>
  <c r="AJ344" i="18" s="1"/>
  <c r="V344" i="18"/>
  <c r="AH344" i="18" s="1"/>
  <c r="X343" i="18"/>
  <c r="AJ343" i="18" s="1"/>
  <c r="V343" i="18"/>
  <c r="AH343" i="18" s="1"/>
  <c r="X342" i="18"/>
  <c r="AJ342" i="18" s="1"/>
  <c r="V342" i="18"/>
  <c r="AH342" i="18" s="1"/>
  <c r="X341" i="18"/>
  <c r="AJ341" i="18" s="1"/>
  <c r="V341" i="18"/>
  <c r="AH341" i="18" s="1"/>
  <c r="AJ340" i="18"/>
  <c r="X340" i="18"/>
  <c r="V340" i="18"/>
  <c r="AJ339" i="18"/>
  <c r="X339" i="18"/>
  <c r="V339" i="18"/>
  <c r="AJ338" i="18"/>
  <c r="X338" i="18"/>
  <c r="V338" i="18"/>
  <c r="AJ337" i="18"/>
  <c r="X337" i="18"/>
  <c r="V337" i="18"/>
  <c r="AJ336" i="18"/>
  <c r="X336" i="18"/>
  <c r="V336" i="18"/>
  <c r="AJ335" i="18"/>
  <c r="X335" i="18"/>
  <c r="V335" i="18"/>
  <c r="AJ334" i="18"/>
  <c r="X334" i="18"/>
  <c r="V334" i="18"/>
  <c r="X333" i="18"/>
  <c r="AJ333" i="18" s="1"/>
  <c r="V333" i="18"/>
  <c r="AH333" i="18" s="1"/>
  <c r="X332" i="18"/>
  <c r="AJ332" i="18" s="1"/>
  <c r="V332" i="18"/>
  <c r="AH332" i="18" s="1"/>
  <c r="X331" i="18"/>
  <c r="AJ331" i="18" s="1"/>
  <c r="V331" i="18"/>
  <c r="AH331" i="18" s="1"/>
  <c r="X330" i="18"/>
  <c r="AJ330" i="18" s="1"/>
  <c r="V330" i="18"/>
  <c r="AH330" i="18" s="1"/>
  <c r="X329" i="18"/>
  <c r="AJ329" i="18" s="1"/>
  <c r="V329" i="18"/>
  <c r="AH329" i="18" s="1"/>
  <c r="X328" i="18"/>
  <c r="AJ328" i="18" s="1"/>
  <c r="V328" i="18"/>
  <c r="AH328" i="18" s="1"/>
  <c r="X327" i="18"/>
  <c r="AJ327" i="18" s="1"/>
  <c r="V327" i="18"/>
  <c r="AH327" i="18" s="1"/>
  <c r="X326" i="18"/>
  <c r="AJ326" i="18" s="1"/>
  <c r="V326" i="18"/>
  <c r="AH326" i="18" s="1"/>
  <c r="X325" i="18"/>
  <c r="AJ325" i="18" s="1"/>
  <c r="V325" i="18"/>
  <c r="AH325" i="18" s="1"/>
  <c r="X324" i="18"/>
  <c r="AJ324" i="18" s="1"/>
  <c r="V324" i="18"/>
  <c r="AH324" i="18" s="1"/>
  <c r="X323" i="18"/>
  <c r="AJ323" i="18" s="1"/>
  <c r="V323" i="18"/>
  <c r="AH323" i="18" s="1"/>
  <c r="X322" i="18"/>
  <c r="AJ322" i="18" s="1"/>
  <c r="V322" i="18"/>
  <c r="AH322" i="18" s="1"/>
  <c r="X321" i="18"/>
  <c r="AJ321" i="18" s="1"/>
  <c r="V321" i="18"/>
  <c r="AH321" i="18" s="1"/>
  <c r="X320" i="18"/>
  <c r="AJ320" i="18" s="1"/>
  <c r="V320" i="18"/>
  <c r="AH320" i="18" s="1"/>
  <c r="X319" i="18"/>
  <c r="AJ319" i="18" s="1"/>
  <c r="V319" i="18"/>
  <c r="AH319" i="18" s="1"/>
  <c r="X318" i="18"/>
  <c r="AJ318" i="18" s="1"/>
  <c r="V318" i="18"/>
  <c r="AH318" i="18" s="1"/>
  <c r="X317" i="18"/>
  <c r="AJ317" i="18" s="1"/>
  <c r="V317" i="18"/>
  <c r="AH317" i="18" s="1"/>
  <c r="X316" i="18"/>
  <c r="AJ316" i="18" s="1"/>
  <c r="V316" i="18"/>
  <c r="AH316" i="18" s="1"/>
  <c r="X315" i="18"/>
  <c r="AJ315" i="18" s="1"/>
  <c r="V315" i="18"/>
  <c r="AH315" i="18" s="1"/>
  <c r="X314" i="18"/>
  <c r="AJ314" i="18" s="1"/>
  <c r="V314" i="18"/>
  <c r="AH314" i="18" s="1"/>
  <c r="X313" i="18"/>
  <c r="AJ313" i="18" s="1"/>
  <c r="V313" i="18"/>
  <c r="AH313" i="18" s="1"/>
  <c r="X312" i="18"/>
  <c r="AJ312" i="18" s="1"/>
  <c r="V312" i="18"/>
  <c r="AH312" i="18" s="1"/>
  <c r="X311" i="18"/>
  <c r="AJ311" i="18" s="1"/>
  <c r="V311" i="18"/>
  <c r="AH311" i="18" s="1"/>
  <c r="X310" i="18"/>
  <c r="AJ310" i="18" s="1"/>
  <c r="V310" i="18"/>
  <c r="AH310" i="18" s="1"/>
  <c r="X309" i="18"/>
  <c r="AJ309" i="18" s="1"/>
  <c r="V309" i="18"/>
  <c r="AH309" i="18" s="1"/>
  <c r="X308" i="18"/>
  <c r="AJ308" i="18" s="1"/>
  <c r="V308" i="18"/>
  <c r="AH308" i="18" s="1"/>
  <c r="X307" i="18"/>
  <c r="AJ307" i="18" s="1"/>
  <c r="V307" i="18"/>
  <c r="AH307" i="18" s="1"/>
  <c r="X306" i="18"/>
  <c r="AJ306" i="18" s="1"/>
  <c r="V306" i="18"/>
  <c r="AH306" i="18" s="1"/>
  <c r="X305" i="18"/>
  <c r="AJ305" i="18" s="1"/>
  <c r="V305" i="18"/>
  <c r="AH305" i="18" s="1"/>
  <c r="X304" i="18"/>
  <c r="AJ304" i="18" s="1"/>
  <c r="V304" i="18"/>
  <c r="AH304" i="18" s="1"/>
  <c r="X303" i="18"/>
  <c r="AJ303" i="18" s="1"/>
  <c r="V303" i="18"/>
  <c r="AH303" i="18" s="1"/>
  <c r="X302" i="18"/>
  <c r="AJ302" i="18" s="1"/>
  <c r="V302" i="18"/>
  <c r="AH302" i="18" s="1"/>
  <c r="X301" i="18"/>
  <c r="AJ301" i="18" s="1"/>
  <c r="V301" i="18"/>
  <c r="AH301" i="18" s="1"/>
  <c r="X300" i="18"/>
  <c r="AJ300" i="18" s="1"/>
  <c r="V300" i="18"/>
  <c r="AH300" i="18" s="1"/>
  <c r="X299" i="18"/>
  <c r="AJ299" i="18" s="1"/>
  <c r="V299" i="18"/>
  <c r="AH299" i="18" s="1"/>
  <c r="X298" i="18"/>
  <c r="AJ298" i="18" s="1"/>
  <c r="V298" i="18"/>
  <c r="AH298" i="18" s="1"/>
  <c r="X297" i="18"/>
  <c r="AJ297" i="18" s="1"/>
  <c r="V297" i="18"/>
  <c r="AH297" i="18" s="1"/>
  <c r="X296" i="18"/>
  <c r="AJ296" i="18" s="1"/>
  <c r="V296" i="18"/>
  <c r="AH296" i="18" s="1"/>
  <c r="X295" i="18"/>
  <c r="AJ295" i="18" s="1"/>
  <c r="V295" i="18"/>
  <c r="AH295" i="18" s="1"/>
  <c r="X294" i="18"/>
  <c r="AJ294" i="18" s="1"/>
  <c r="V294" i="18"/>
  <c r="AH294" i="18" s="1"/>
  <c r="X293" i="18"/>
  <c r="AJ293" i="18" s="1"/>
  <c r="V293" i="18"/>
  <c r="AH293" i="18" s="1"/>
  <c r="X292" i="18"/>
  <c r="AJ292" i="18" s="1"/>
  <c r="V292" i="18"/>
  <c r="AH292" i="18" s="1"/>
  <c r="X291" i="18"/>
  <c r="AJ291" i="18" s="1"/>
  <c r="V291" i="18"/>
  <c r="AH291" i="18" s="1"/>
  <c r="X290" i="18"/>
  <c r="AJ290" i="18" s="1"/>
  <c r="V290" i="18"/>
  <c r="AH290" i="18" s="1"/>
  <c r="X289" i="18"/>
  <c r="AJ289" i="18" s="1"/>
  <c r="V289" i="18"/>
  <c r="AH289" i="18" s="1"/>
  <c r="X288" i="18"/>
  <c r="AJ288" i="18" s="1"/>
  <c r="V288" i="18"/>
  <c r="AH288" i="18" s="1"/>
  <c r="X287" i="18"/>
  <c r="AJ287" i="18" s="1"/>
  <c r="V287" i="18"/>
  <c r="AH287" i="18" s="1"/>
  <c r="X286" i="18"/>
  <c r="AJ286" i="18" s="1"/>
  <c r="V286" i="18"/>
  <c r="AH286" i="18" s="1"/>
  <c r="X285" i="18"/>
  <c r="AJ285" i="18" s="1"/>
  <c r="V285" i="18"/>
  <c r="AH285" i="18" s="1"/>
  <c r="X284" i="18"/>
  <c r="AJ284" i="18" s="1"/>
  <c r="V284" i="18"/>
  <c r="AH284" i="18" s="1"/>
  <c r="X283" i="18"/>
  <c r="AJ283" i="18" s="1"/>
  <c r="V283" i="18"/>
  <c r="AH283" i="18" s="1"/>
  <c r="X282" i="18"/>
  <c r="AJ282" i="18" s="1"/>
  <c r="V282" i="18"/>
  <c r="AH282" i="18" s="1"/>
  <c r="X281" i="18"/>
  <c r="AJ281" i="18" s="1"/>
  <c r="V281" i="18"/>
  <c r="AH281" i="18" s="1"/>
  <c r="X280" i="18"/>
  <c r="AJ280" i="18" s="1"/>
  <c r="V280" i="18"/>
  <c r="AH280" i="18" s="1"/>
  <c r="X279" i="18"/>
  <c r="AJ279" i="18" s="1"/>
  <c r="V279" i="18"/>
  <c r="AH279" i="18" s="1"/>
  <c r="X278" i="18"/>
  <c r="AJ278" i="18" s="1"/>
  <c r="V278" i="18"/>
  <c r="AH278" i="18" s="1"/>
  <c r="X277" i="18"/>
  <c r="AJ277" i="18" s="1"/>
  <c r="V277" i="18"/>
  <c r="AH277" i="18" s="1"/>
  <c r="X276" i="18"/>
  <c r="AJ276" i="18" s="1"/>
  <c r="V276" i="18"/>
  <c r="AH276" i="18" s="1"/>
  <c r="X275" i="18"/>
  <c r="AJ275" i="18" s="1"/>
  <c r="V275" i="18"/>
  <c r="AH275" i="18" s="1"/>
  <c r="X274" i="18"/>
  <c r="AJ274" i="18" s="1"/>
  <c r="V274" i="18"/>
  <c r="AH274" i="18" s="1"/>
  <c r="X273" i="18"/>
  <c r="AJ273" i="18" s="1"/>
  <c r="V273" i="18"/>
  <c r="AH273" i="18" s="1"/>
  <c r="X272" i="18"/>
  <c r="AJ272" i="18" s="1"/>
  <c r="V272" i="18"/>
  <c r="AH272" i="18" s="1"/>
  <c r="X271" i="18"/>
  <c r="AJ271" i="18" s="1"/>
  <c r="V271" i="18"/>
  <c r="AH271" i="18" s="1"/>
  <c r="X270" i="18"/>
  <c r="AJ270" i="18" s="1"/>
  <c r="V270" i="18"/>
  <c r="AH270" i="18" s="1"/>
  <c r="X269" i="18"/>
  <c r="AJ269" i="18" s="1"/>
  <c r="V269" i="18"/>
  <c r="AH269" i="18" s="1"/>
  <c r="X268" i="18"/>
  <c r="AJ268" i="18" s="1"/>
  <c r="V268" i="18"/>
  <c r="AH268" i="18" s="1"/>
  <c r="X267" i="18"/>
  <c r="AJ267" i="18" s="1"/>
  <c r="V267" i="18"/>
  <c r="AH267" i="18" s="1"/>
  <c r="X266" i="18"/>
  <c r="AJ266" i="18" s="1"/>
  <c r="V266" i="18"/>
  <c r="AH266" i="18" s="1"/>
  <c r="X265" i="18"/>
  <c r="AJ265" i="18" s="1"/>
  <c r="V265" i="18"/>
  <c r="AH265" i="18" s="1"/>
  <c r="X264" i="18"/>
  <c r="AJ264" i="18" s="1"/>
  <c r="V264" i="18"/>
  <c r="AH264" i="18" s="1"/>
  <c r="X263" i="18"/>
  <c r="AJ263" i="18" s="1"/>
  <c r="V263" i="18"/>
  <c r="AH263" i="18" s="1"/>
  <c r="X262" i="18"/>
  <c r="AJ262" i="18" s="1"/>
  <c r="V262" i="18"/>
  <c r="AH262" i="18" s="1"/>
  <c r="X261" i="18"/>
  <c r="AJ261" i="18" s="1"/>
  <c r="V261" i="18"/>
  <c r="AH261" i="18" s="1"/>
  <c r="X260" i="18"/>
  <c r="AJ260" i="18" s="1"/>
  <c r="V260" i="18"/>
  <c r="AH260" i="18" s="1"/>
  <c r="X259" i="18"/>
  <c r="AJ259" i="18" s="1"/>
  <c r="V259" i="18"/>
  <c r="AH259" i="18" s="1"/>
  <c r="X258" i="18"/>
  <c r="AJ258" i="18" s="1"/>
  <c r="V258" i="18"/>
  <c r="AH258" i="18" s="1"/>
  <c r="X257" i="18"/>
  <c r="AJ257" i="18" s="1"/>
  <c r="V257" i="18"/>
  <c r="AH257" i="18" s="1"/>
  <c r="X256" i="18"/>
  <c r="AJ256" i="18" s="1"/>
  <c r="V256" i="18"/>
  <c r="AH256" i="18" s="1"/>
  <c r="X255" i="18"/>
  <c r="AJ255" i="18" s="1"/>
  <c r="V255" i="18"/>
  <c r="AH255" i="18" s="1"/>
  <c r="X254" i="18"/>
  <c r="AJ254" i="18" s="1"/>
  <c r="V254" i="18"/>
  <c r="AH254" i="18" s="1"/>
  <c r="X253" i="18"/>
  <c r="AJ253" i="18" s="1"/>
  <c r="V253" i="18"/>
  <c r="AH253" i="18" s="1"/>
  <c r="X252" i="18"/>
  <c r="AJ252" i="18" s="1"/>
  <c r="V252" i="18"/>
  <c r="AH252" i="18" s="1"/>
  <c r="X251" i="18"/>
  <c r="AJ251" i="18" s="1"/>
  <c r="V251" i="18"/>
  <c r="AH251" i="18" s="1"/>
  <c r="X250" i="18"/>
  <c r="AJ250" i="18" s="1"/>
  <c r="V250" i="18"/>
  <c r="AH250" i="18" s="1"/>
  <c r="X249" i="18"/>
  <c r="AJ249" i="18" s="1"/>
  <c r="V249" i="18"/>
  <c r="AH249" i="18" s="1"/>
  <c r="AJ248" i="18"/>
  <c r="X248" i="18"/>
  <c r="V248" i="18"/>
  <c r="AH248" i="18" s="1"/>
  <c r="AJ247" i="18"/>
  <c r="X247" i="18"/>
  <c r="V247" i="18"/>
  <c r="AH247" i="18" s="1"/>
  <c r="AJ246" i="18"/>
  <c r="X246" i="18"/>
  <c r="V246" i="18"/>
  <c r="AH246" i="18" s="1"/>
  <c r="AJ245" i="18"/>
  <c r="X245" i="18"/>
  <c r="V245" i="18"/>
  <c r="AH245" i="18" s="1"/>
  <c r="AJ244" i="18"/>
  <c r="X244" i="18"/>
  <c r="V244" i="18"/>
  <c r="AH244" i="18" s="1"/>
  <c r="AJ243" i="18"/>
  <c r="X243" i="18"/>
  <c r="V243" i="18"/>
  <c r="AH243" i="18" s="1"/>
  <c r="AJ242" i="18"/>
  <c r="X242" i="18"/>
  <c r="V242" i="18"/>
  <c r="AH242" i="18" s="1"/>
  <c r="AJ241" i="18"/>
  <c r="X241" i="18"/>
  <c r="V241" i="18"/>
  <c r="AH241" i="18" s="1"/>
  <c r="AJ240" i="18"/>
  <c r="X240" i="18"/>
  <c r="V240" i="18"/>
  <c r="AH240" i="18" s="1"/>
  <c r="AJ239" i="18"/>
  <c r="X239" i="18"/>
  <c r="V239" i="18"/>
  <c r="AH239" i="18" s="1"/>
  <c r="AJ238" i="18"/>
  <c r="X238" i="18"/>
  <c r="V238" i="18"/>
  <c r="AH238" i="18" s="1"/>
  <c r="AJ237" i="18"/>
  <c r="X237" i="18"/>
  <c r="V237" i="18"/>
  <c r="AH237" i="18" s="1"/>
  <c r="AJ236" i="18"/>
  <c r="X236" i="18"/>
  <c r="V236" i="18"/>
  <c r="AH236" i="18" s="1"/>
  <c r="AJ235" i="18"/>
  <c r="X235" i="18"/>
  <c r="V235" i="18"/>
  <c r="AH235" i="18" s="1"/>
  <c r="AJ234" i="18"/>
  <c r="X234" i="18"/>
  <c r="V234" i="18"/>
  <c r="AH234" i="18" s="1"/>
  <c r="AJ233" i="18"/>
  <c r="X233" i="18"/>
  <c r="V233" i="18"/>
  <c r="AH233" i="18" s="1"/>
  <c r="AJ232" i="18"/>
  <c r="X232" i="18"/>
  <c r="V232" i="18"/>
  <c r="AH232" i="18" s="1"/>
  <c r="AJ231" i="18"/>
  <c r="X231" i="18"/>
  <c r="V231" i="18"/>
  <c r="AH231" i="18" s="1"/>
  <c r="AJ230" i="18"/>
  <c r="X230" i="18"/>
  <c r="V230" i="18"/>
  <c r="AH230" i="18" s="1"/>
  <c r="AJ229" i="18"/>
  <c r="X229" i="18"/>
  <c r="V229" i="18"/>
  <c r="AH229" i="18" s="1"/>
  <c r="AJ228" i="18"/>
  <c r="X228" i="18"/>
  <c r="V228" i="18"/>
  <c r="AH228" i="18" s="1"/>
  <c r="AJ227" i="18"/>
  <c r="X227" i="18"/>
  <c r="V227" i="18"/>
  <c r="AH227" i="18" s="1"/>
  <c r="AJ226" i="18"/>
  <c r="X226" i="18"/>
  <c r="V226" i="18"/>
  <c r="AH226" i="18" s="1"/>
  <c r="AJ225" i="18"/>
  <c r="X225" i="18"/>
  <c r="V225" i="18"/>
  <c r="AH225" i="18" s="1"/>
  <c r="AJ224" i="18"/>
  <c r="X224" i="18"/>
  <c r="V224" i="18"/>
  <c r="AH224" i="18" s="1"/>
  <c r="AJ223" i="18"/>
  <c r="X223" i="18"/>
  <c r="V223" i="18"/>
  <c r="AH223" i="18" s="1"/>
  <c r="AJ222" i="18"/>
  <c r="X222" i="18"/>
  <c r="V222" i="18"/>
  <c r="AH222" i="18" s="1"/>
  <c r="AJ221" i="18"/>
  <c r="X221" i="18"/>
  <c r="V221" i="18"/>
  <c r="AH221" i="18" s="1"/>
  <c r="AJ220" i="18"/>
  <c r="X220" i="18"/>
  <c r="V220" i="18"/>
  <c r="AH220" i="18" s="1"/>
  <c r="AJ219" i="18"/>
  <c r="X219" i="18"/>
  <c r="V219" i="18"/>
  <c r="AH219" i="18" s="1"/>
  <c r="AJ218" i="18"/>
  <c r="X218" i="18"/>
  <c r="V218" i="18"/>
  <c r="AH218" i="18" s="1"/>
  <c r="AJ217" i="18"/>
  <c r="X217" i="18"/>
  <c r="V217" i="18"/>
  <c r="AH217" i="18" s="1"/>
  <c r="AJ216" i="18"/>
  <c r="X216" i="18"/>
  <c r="V216" i="18"/>
  <c r="AH216" i="18" s="1"/>
  <c r="AJ215" i="18"/>
  <c r="X215" i="18"/>
  <c r="V215" i="18"/>
  <c r="AH215" i="18" s="1"/>
  <c r="AJ214" i="18"/>
  <c r="X214" i="18"/>
  <c r="V214" i="18"/>
  <c r="AH214" i="18" s="1"/>
  <c r="AJ213" i="18"/>
  <c r="X213" i="18"/>
  <c r="V213" i="18"/>
  <c r="AH213" i="18" s="1"/>
  <c r="AJ212" i="18"/>
  <c r="X212" i="18"/>
  <c r="V212" i="18"/>
  <c r="AH212" i="18" s="1"/>
  <c r="AJ211" i="18"/>
  <c r="X211" i="18"/>
  <c r="V211" i="18"/>
  <c r="AH211" i="18" s="1"/>
  <c r="AJ210" i="18"/>
  <c r="X210" i="18"/>
  <c r="V210" i="18"/>
  <c r="AH210" i="18" s="1"/>
  <c r="AJ209" i="18"/>
  <c r="X209" i="18"/>
  <c r="V209" i="18"/>
  <c r="AH209" i="18" s="1"/>
  <c r="AJ208" i="18"/>
  <c r="X208" i="18"/>
  <c r="V208" i="18"/>
  <c r="AH208" i="18" s="1"/>
  <c r="AJ207" i="18"/>
  <c r="X207" i="18"/>
  <c r="V207" i="18"/>
  <c r="AH207" i="18" s="1"/>
  <c r="AJ206" i="18"/>
  <c r="X206" i="18"/>
  <c r="V206" i="18"/>
  <c r="AH206" i="18" s="1"/>
  <c r="AJ205" i="18"/>
  <c r="X205" i="18"/>
  <c r="V205" i="18"/>
  <c r="AH205" i="18" s="1"/>
  <c r="AJ204" i="18"/>
  <c r="X204" i="18"/>
  <c r="V204" i="18"/>
  <c r="AH204" i="18" s="1"/>
  <c r="AJ203" i="18"/>
  <c r="X203" i="18"/>
  <c r="V203" i="18"/>
  <c r="AH203" i="18" s="1"/>
  <c r="AJ202" i="18"/>
  <c r="X202" i="18"/>
  <c r="V202" i="18"/>
  <c r="AH202" i="18" s="1"/>
  <c r="AJ201" i="18"/>
  <c r="X201" i="18"/>
  <c r="V201" i="18"/>
  <c r="AH201" i="18" s="1"/>
  <c r="AJ200" i="18"/>
  <c r="X200" i="18"/>
  <c r="V200" i="18"/>
  <c r="AH200" i="18" s="1"/>
  <c r="AJ199" i="18"/>
  <c r="X199" i="18"/>
  <c r="V199" i="18"/>
  <c r="AH199" i="18" s="1"/>
  <c r="AJ198" i="18"/>
  <c r="X198" i="18"/>
  <c r="V198" i="18"/>
  <c r="AH198" i="18" s="1"/>
  <c r="AJ197" i="18"/>
  <c r="X197" i="18"/>
  <c r="V197" i="18"/>
  <c r="AH197" i="18" s="1"/>
  <c r="AJ196" i="18"/>
  <c r="X196" i="18"/>
  <c r="V196" i="18"/>
  <c r="AH196" i="18" s="1"/>
  <c r="AJ195" i="18"/>
  <c r="X195" i="18"/>
  <c r="V195" i="18"/>
  <c r="AH195" i="18" s="1"/>
  <c r="AJ194" i="18"/>
  <c r="X194" i="18"/>
  <c r="V194" i="18"/>
  <c r="AH194" i="18" s="1"/>
  <c r="AJ193" i="18"/>
  <c r="X193" i="18"/>
  <c r="V193" i="18"/>
  <c r="AH193" i="18" s="1"/>
  <c r="AJ192" i="18"/>
  <c r="X192" i="18"/>
  <c r="V192" i="18"/>
  <c r="AH192" i="18" s="1"/>
  <c r="AJ191" i="18"/>
  <c r="X191" i="18"/>
  <c r="V191" i="18"/>
  <c r="AH191" i="18" s="1"/>
  <c r="AJ190" i="18"/>
  <c r="X190" i="18"/>
  <c r="V190" i="18"/>
  <c r="AH190" i="18" s="1"/>
  <c r="AJ189" i="18"/>
  <c r="X189" i="18"/>
  <c r="V189" i="18"/>
  <c r="AH189" i="18" s="1"/>
  <c r="AJ188" i="18"/>
  <c r="X188" i="18"/>
  <c r="V188" i="18"/>
  <c r="AH188" i="18" s="1"/>
  <c r="AJ187" i="18"/>
  <c r="X187" i="18"/>
  <c r="V187" i="18"/>
  <c r="AH187" i="18" s="1"/>
  <c r="AJ186" i="18"/>
  <c r="X186" i="18"/>
  <c r="V186" i="18"/>
  <c r="AH186" i="18" s="1"/>
  <c r="AJ185" i="18"/>
  <c r="X185" i="18"/>
  <c r="V185" i="18"/>
  <c r="AH185" i="18" s="1"/>
  <c r="AJ184" i="18"/>
  <c r="X184" i="18"/>
  <c r="V184" i="18"/>
  <c r="AH184" i="18" s="1"/>
  <c r="AJ183" i="18"/>
  <c r="X183" i="18"/>
  <c r="V183" i="18"/>
  <c r="AH183" i="18" s="1"/>
  <c r="AJ182" i="18"/>
  <c r="X182" i="18"/>
  <c r="V182" i="18"/>
  <c r="AH182" i="18" s="1"/>
  <c r="AJ181" i="18"/>
  <c r="X181" i="18"/>
  <c r="V181" i="18"/>
  <c r="AH181" i="18" s="1"/>
  <c r="AJ180" i="18"/>
  <c r="X180" i="18"/>
  <c r="V180" i="18"/>
  <c r="AH180" i="18" s="1"/>
  <c r="AJ179" i="18"/>
  <c r="X179" i="18"/>
  <c r="V179" i="18"/>
  <c r="AH179" i="18" s="1"/>
  <c r="AJ178" i="18"/>
  <c r="X178" i="18"/>
  <c r="V178" i="18"/>
  <c r="AH178" i="18" s="1"/>
  <c r="AJ177" i="18"/>
  <c r="X177" i="18"/>
  <c r="V177" i="18"/>
  <c r="AH177" i="18" s="1"/>
  <c r="AJ176" i="18"/>
  <c r="X176" i="18"/>
  <c r="V176" i="18"/>
  <c r="AH176" i="18" s="1"/>
  <c r="X175" i="18"/>
  <c r="AJ175" i="18" s="1"/>
  <c r="V175" i="18"/>
  <c r="AH175" i="18" s="1"/>
  <c r="X174" i="18"/>
  <c r="AJ174" i="18" s="1"/>
  <c r="V174" i="18"/>
  <c r="AH174" i="18" s="1"/>
  <c r="X173" i="18"/>
  <c r="AJ173" i="18" s="1"/>
  <c r="V173" i="18"/>
  <c r="AH173" i="18" s="1"/>
  <c r="X172" i="18"/>
  <c r="AJ172" i="18" s="1"/>
  <c r="V172" i="18"/>
  <c r="AH172" i="18" s="1"/>
  <c r="X171" i="18"/>
  <c r="AJ171" i="18" s="1"/>
  <c r="V171" i="18"/>
  <c r="AH171" i="18" s="1"/>
  <c r="X170" i="18"/>
  <c r="AJ170" i="18" s="1"/>
  <c r="V170" i="18"/>
  <c r="AH170" i="18" s="1"/>
  <c r="X169" i="18"/>
  <c r="AJ169" i="18" s="1"/>
  <c r="V169" i="18"/>
  <c r="AH169" i="18" s="1"/>
  <c r="X168" i="18"/>
  <c r="AJ168" i="18" s="1"/>
  <c r="V168" i="18"/>
  <c r="AH168" i="18" s="1"/>
  <c r="X167" i="18"/>
  <c r="AJ167" i="18" s="1"/>
  <c r="V167" i="18"/>
  <c r="AH167" i="18" s="1"/>
  <c r="X166" i="18"/>
  <c r="AJ166" i="18" s="1"/>
  <c r="V166" i="18"/>
  <c r="AH166" i="18" s="1"/>
  <c r="X165" i="18"/>
  <c r="AJ165" i="18" s="1"/>
  <c r="V165" i="18"/>
  <c r="AH165" i="18" s="1"/>
  <c r="X164" i="18"/>
  <c r="AJ164" i="18" s="1"/>
  <c r="V164" i="18"/>
  <c r="AH164" i="18" s="1"/>
  <c r="X163" i="18"/>
  <c r="AJ163" i="18" s="1"/>
  <c r="V163" i="18"/>
  <c r="AH163" i="18" s="1"/>
  <c r="X162" i="18"/>
  <c r="AJ162" i="18" s="1"/>
  <c r="V162" i="18"/>
  <c r="AH162" i="18" s="1"/>
  <c r="X161" i="18"/>
  <c r="AJ161" i="18" s="1"/>
  <c r="V161" i="18"/>
  <c r="AH161" i="18" s="1"/>
  <c r="X160" i="18"/>
  <c r="AJ160" i="18" s="1"/>
  <c r="V160" i="18"/>
  <c r="AH160" i="18" s="1"/>
  <c r="X159" i="18"/>
  <c r="AJ159" i="18" s="1"/>
  <c r="V159" i="18"/>
  <c r="AH159" i="18" s="1"/>
  <c r="AJ158" i="18"/>
  <c r="X158" i="18"/>
  <c r="V158" i="18"/>
  <c r="AH158" i="18" s="1"/>
  <c r="AJ157" i="18"/>
  <c r="X157" i="18"/>
  <c r="V157" i="18"/>
  <c r="AH157" i="18" s="1"/>
  <c r="X156" i="18"/>
  <c r="AJ156" i="18" s="1"/>
  <c r="V156" i="18"/>
  <c r="AH156" i="18" s="1"/>
  <c r="X155" i="18"/>
  <c r="AJ155" i="18" s="1"/>
  <c r="V155" i="18"/>
  <c r="AH155" i="18" s="1"/>
  <c r="X154" i="18"/>
  <c r="AJ154" i="18" s="1"/>
  <c r="V154" i="18"/>
  <c r="AH154" i="18" s="1"/>
  <c r="X153" i="18"/>
  <c r="AJ153" i="18" s="1"/>
  <c r="V153" i="18"/>
  <c r="AH153" i="18" s="1"/>
  <c r="X152" i="18"/>
  <c r="AJ152" i="18" s="1"/>
  <c r="V152" i="18"/>
  <c r="AH152" i="18" s="1"/>
  <c r="X151" i="18"/>
  <c r="AJ151" i="18" s="1"/>
  <c r="V151" i="18"/>
  <c r="AH151" i="18" s="1"/>
  <c r="X150" i="18"/>
  <c r="AJ150" i="18" s="1"/>
  <c r="V150" i="18"/>
  <c r="AH150" i="18" s="1"/>
  <c r="X149" i="18"/>
  <c r="AJ149" i="18" s="1"/>
  <c r="V149" i="18"/>
  <c r="AH149" i="18" s="1"/>
  <c r="X148" i="18"/>
  <c r="AJ148" i="18" s="1"/>
  <c r="V148" i="18"/>
  <c r="AH148" i="18" s="1"/>
  <c r="X147" i="18"/>
  <c r="AJ147" i="18" s="1"/>
  <c r="V147" i="18"/>
  <c r="AH147" i="18" s="1"/>
  <c r="X146" i="18"/>
  <c r="AJ146" i="18" s="1"/>
  <c r="V146" i="18"/>
  <c r="AH146" i="18" s="1"/>
  <c r="X145" i="18"/>
  <c r="AJ145" i="18" s="1"/>
  <c r="V145" i="18"/>
  <c r="AH145" i="18" s="1"/>
  <c r="X144" i="18"/>
  <c r="AJ144" i="18" s="1"/>
  <c r="V144" i="18"/>
  <c r="AH144" i="18" s="1"/>
  <c r="X143" i="18"/>
  <c r="AJ143" i="18" s="1"/>
  <c r="V143" i="18"/>
  <c r="AH143" i="18" s="1"/>
  <c r="X142" i="18"/>
  <c r="AJ142" i="18" s="1"/>
  <c r="V142" i="18"/>
  <c r="AH142" i="18" s="1"/>
  <c r="X141" i="18"/>
  <c r="AJ141" i="18" s="1"/>
  <c r="V141" i="18"/>
  <c r="AH141" i="18" s="1"/>
  <c r="X140" i="18"/>
  <c r="AJ140" i="18" s="1"/>
  <c r="V140" i="18"/>
  <c r="AH140" i="18" s="1"/>
  <c r="X139" i="18"/>
  <c r="AJ139" i="18" s="1"/>
  <c r="V139" i="18"/>
  <c r="AH139" i="18" s="1"/>
  <c r="X138" i="18"/>
  <c r="AJ138" i="18" s="1"/>
  <c r="V138" i="18"/>
  <c r="AH138" i="18" s="1"/>
  <c r="X137" i="18"/>
  <c r="AJ137" i="18" s="1"/>
  <c r="V137" i="18"/>
  <c r="AH137" i="18" s="1"/>
  <c r="X136" i="18"/>
  <c r="AJ136" i="18" s="1"/>
  <c r="V136" i="18"/>
  <c r="AH136" i="18" s="1"/>
  <c r="X135" i="18"/>
  <c r="AJ135" i="18" s="1"/>
  <c r="V135" i="18"/>
  <c r="AH135" i="18" s="1"/>
  <c r="X134" i="18"/>
  <c r="AJ134" i="18" s="1"/>
  <c r="V134" i="18"/>
  <c r="AH134" i="18" s="1"/>
  <c r="X133" i="18"/>
  <c r="AJ133" i="18" s="1"/>
  <c r="V133" i="18"/>
  <c r="AH133" i="18" s="1"/>
  <c r="X132" i="18"/>
  <c r="AJ132" i="18" s="1"/>
  <c r="V132" i="18"/>
  <c r="AH132" i="18" s="1"/>
  <c r="X131" i="18"/>
  <c r="AJ131" i="18" s="1"/>
  <c r="V131" i="18"/>
  <c r="AH131" i="18" s="1"/>
  <c r="X130" i="18"/>
  <c r="AJ130" i="18" s="1"/>
  <c r="V130" i="18"/>
  <c r="AH130" i="18" s="1"/>
  <c r="X129" i="18"/>
  <c r="AJ129" i="18" s="1"/>
  <c r="V129" i="18"/>
  <c r="AH129" i="18" s="1"/>
  <c r="X128" i="18"/>
  <c r="AJ128" i="18" s="1"/>
  <c r="V128" i="18"/>
  <c r="AH128" i="18" s="1"/>
  <c r="X127" i="18"/>
  <c r="AJ127" i="18" s="1"/>
  <c r="V127" i="18"/>
  <c r="AH127" i="18" s="1"/>
  <c r="X126" i="18"/>
  <c r="AJ126" i="18" s="1"/>
  <c r="V126" i="18"/>
  <c r="AH126" i="18" s="1"/>
  <c r="X125" i="18"/>
  <c r="AJ125" i="18" s="1"/>
  <c r="V125" i="18"/>
  <c r="AH125" i="18" s="1"/>
  <c r="X124" i="18"/>
  <c r="AJ124" i="18" s="1"/>
  <c r="V124" i="18"/>
  <c r="AH124" i="18" s="1"/>
  <c r="X123" i="18"/>
  <c r="AJ123" i="18" s="1"/>
  <c r="V123" i="18"/>
  <c r="AH123" i="18" s="1"/>
  <c r="X122" i="18"/>
  <c r="AJ122" i="18" s="1"/>
  <c r="V122" i="18"/>
  <c r="AH122" i="18" s="1"/>
  <c r="X121" i="18"/>
  <c r="AJ121" i="18" s="1"/>
  <c r="V121" i="18"/>
  <c r="AH121" i="18" s="1"/>
  <c r="X120" i="18"/>
  <c r="AJ120" i="18" s="1"/>
  <c r="V120" i="18"/>
  <c r="AH120" i="18" s="1"/>
  <c r="X119" i="18"/>
  <c r="AJ119" i="18" s="1"/>
  <c r="V119" i="18"/>
  <c r="AH119" i="18" s="1"/>
  <c r="X118" i="18"/>
  <c r="AJ118" i="18" s="1"/>
  <c r="V118" i="18"/>
  <c r="AH118" i="18" s="1"/>
  <c r="X117" i="18"/>
  <c r="AJ117" i="18" s="1"/>
  <c r="V117" i="18"/>
  <c r="AH117" i="18" s="1"/>
  <c r="X116" i="18"/>
  <c r="AJ116" i="18" s="1"/>
  <c r="V116" i="18"/>
  <c r="AH116" i="18" s="1"/>
  <c r="X115" i="18"/>
  <c r="AJ115" i="18" s="1"/>
  <c r="V115" i="18"/>
  <c r="AH115" i="18" s="1"/>
  <c r="X114" i="18"/>
  <c r="AJ114" i="18" s="1"/>
  <c r="V114" i="18"/>
  <c r="AH114" i="18" s="1"/>
  <c r="X113" i="18"/>
  <c r="AJ113" i="18" s="1"/>
  <c r="V113" i="18"/>
  <c r="AH113" i="18" s="1"/>
  <c r="X112" i="18"/>
  <c r="AJ112" i="18" s="1"/>
  <c r="V112" i="18"/>
  <c r="AH112" i="18" s="1"/>
  <c r="X111" i="18"/>
  <c r="AJ111" i="18" s="1"/>
  <c r="V111" i="18"/>
  <c r="AH111" i="18" s="1"/>
  <c r="X110" i="18"/>
  <c r="AJ110" i="18" s="1"/>
  <c r="V110" i="18"/>
  <c r="AH110" i="18" s="1"/>
  <c r="X109" i="18"/>
  <c r="AJ109" i="18" s="1"/>
  <c r="V109" i="18"/>
  <c r="AH109" i="18" s="1"/>
  <c r="X108" i="18"/>
  <c r="AJ108" i="18" s="1"/>
  <c r="V108" i="18"/>
  <c r="AH108" i="18" s="1"/>
  <c r="X107" i="18"/>
  <c r="AJ107" i="18" s="1"/>
  <c r="V107" i="18"/>
  <c r="AH107" i="18" s="1"/>
  <c r="X106" i="18"/>
  <c r="AJ106" i="18" s="1"/>
  <c r="V106" i="18"/>
  <c r="AH106" i="18" s="1"/>
  <c r="X105" i="18"/>
  <c r="AJ105" i="18" s="1"/>
  <c r="V105" i="18"/>
  <c r="AH105" i="18" s="1"/>
  <c r="X104" i="18"/>
  <c r="AJ104" i="18" s="1"/>
  <c r="V104" i="18"/>
  <c r="AH104" i="18" s="1"/>
  <c r="X103" i="18"/>
  <c r="AJ103" i="18" s="1"/>
  <c r="V103" i="18"/>
  <c r="AH103" i="18" s="1"/>
  <c r="X102" i="18"/>
  <c r="AJ102" i="18" s="1"/>
  <c r="V102" i="18"/>
  <c r="AH102" i="18" s="1"/>
  <c r="X101" i="18"/>
  <c r="AJ101" i="18" s="1"/>
  <c r="V101" i="18"/>
  <c r="AH101" i="18" s="1"/>
  <c r="X100" i="18"/>
  <c r="AJ100" i="18" s="1"/>
  <c r="V100" i="18"/>
  <c r="AH100" i="18" s="1"/>
  <c r="X99" i="18"/>
  <c r="AJ99" i="18" s="1"/>
  <c r="V99" i="18"/>
  <c r="AH99" i="18" s="1"/>
  <c r="X98" i="18"/>
  <c r="AJ98" i="18" s="1"/>
  <c r="V98" i="18"/>
  <c r="AH98" i="18" s="1"/>
  <c r="X97" i="18"/>
  <c r="AJ97" i="18" s="1"/>
  <c r="V97" i="18"/>
  <c r="AH97" i="18" s="1"/>
  <c r="X96" i="18"/>
  <c r="AJ96" i="18" s="1"/>
  <c r="V96" i="18"/>
  <c r="AH96" i="18" s="1"/>
  <c r="X95" i="18"/>
  <c r="AJ95" i="18" s="1"/>
  <c r="V95" i="18"/>
  <c r="AH95" i="18" s="1"/>
  <c r="X94" i="18"/>
  <c r="AJ94" i="18" s="1"/>
  <c r="V94" i="18"/>
  <c r="AH94" i="18" s="1"/>
  <c r="X93" i="18"/>
  <c r="AJ93" i="18" s="1"/>
  <c r="V93" i="18"/>
  <c r="AH93" i="18" s="1"/>
  <c r="X92" i="18"/>
  <c r="AJ92" i="18" s="1"/>
  <c r="V92" i="18"/>
  <c r="AH92" i="18" s="1"/>
  <c r="X91" i="18"/>
  <c r="AJ91" i="18" s="1"/>
  <c r="V91" i="18"/>
  <c r="AH91" i="18" s="1"/>
  <c r="X90" i="18"/>
  <c r="AJ90" i="18" s="1"/>
  <c r="V90" i="18"/>
  <c r="AH90" i="18" s="1"/>
  <c r="X89" i="18"/>
  <c r="AJ89" i="18" s="1"/>
  <c r="V89" i="18"/>
  <c r="AH89" i="18" s="1"/>
  <c r="X88" i="18"/>
  <c r="AJ88" i="18" s="1"/>
  <c r="V88" i="18"/>
  <c r="AH88" i="18" s="1"/>
  <c r="X87" i="18"/>
  <c r="AJ87" i="18" s="1"/>
  <c r="V87" i="18"/>
  <c r="AH87" i="18" s="1"/>
  <c r="X86" i="18"/>
  <c r="AJ86" i="18" s="1"/>
  <c r="V86" i="18"/>
  <c r="AH86" i="18" s="1"/>
  <c r="X85" i="18"/>
  <c r="AJ85" i="18" s="1"/>
  <c r="V85" i="18"/>
  <c r="AH85" i="18" s="1"/>
  <c r="X84" i="18"/>
  <c r="AJ84" i="18" s="1"/>
  <c r="V84" i="18"/>
  <c r="AH84" i="18" s="1"/>
  <c r="X83" i="18"/>
  <c r="AJ83" i="18" s="1"/>
  <c r="V83" i="18"/>
  <c r="AH83" i="18" s="1"/>
  <c r="X82" i="18"/>
  <c r="AJ82" i="18" s="1"/>
  <c r="V82" i="18"/>
  <c r="AH82" i="18" s="1"/>
  <c r="X81" i="18"/>
  <c r="AJ81" i="18" s="1"/>
  <c r="V81" i="18"/>
  <c r="AH81" i="18" s="1"/>
  <c r="X80" i="18"/>
  <c r="AJ80" i="18" s="1"/>
  <c r="V80" i="18"/>
  <c r="AH80" i="18" s="1"/>
  <c r="X79" i="18"/>
  <c r="AJ79" i="18" s="1"/>
  <c r="V79" i="18"/>
  <c r="AH79" i="18" s="1"/>
  <c r="X78" i="18"/>
  <c r="AJ78" i="18" s="1"/>
  <c r="V78" i="18"/>
  <c r="AH78" i="18" s="1"/>
  <c r="X77" i="18"/>
  <c r="AJ77" i="18" s="1"/>
  <c r="V77" i="18"/>
  <c r="AH77" i="18" s="1"/>
  <c r="X76" i="18"/>
  <c r="AJ76" i="18" s="1"/>
  <c r="V76" i="18"/>
  <c r="AH76" i="18" s="1"/>
  <c r="X75" i="18"/>
  <c r="AJ75" i="18" s="1"/>
  <c r="V75" i="18"/>
  <c r="AH75" i="18" s="1"/>
  <c r="X74" i="18"/>
  <c r="AJ74" i="18" s="1"/>
  <c r="V74" i="18"/>
  <c r="AH74" i="18" s="1"/>
  <c r="X73" i="18"/>
  <c r="AJ73" i="18" s="1"/>
  <c r="V73" i="18"/>
  <c r="AH73" i="18" s="1"/>
  <c r="X72" i="18"/>
  <c r="AJ72" i="18" s="1"/>
  <c r="V72" i="18"/>
  <c r="AH72" i="18" s="1"/>
  <c r="X71" i="18"/>
  <c r="AJ71" i="18" s="1"/>
  <c r="V71" i="18"/>
  <c r="AH71" i="18" s="1"/>
  <c r="X70" i="18"/>
  <c r="AJ70" i="18" s="1"/>
  <c r="V70" i="18"/>
  <c r="AH70" i="18" s="1"/>
  <c r="X69" i="18"/>
  <c r="AJ69" i="18" s="1"/>
  <c r="V69" i="18"/>
  <c r="AH69" i="18" s="1"/>
  <c r="X68" i="18"/>
  <c r="AJ68" i="18" s="1"/>
  <c r="V68" i="18"/>
  <c r="AH68" i="18" s="1"/>
  <c r="X67" i="18"/>
  <c r="AJ67" i="18" s="1"/>
  <c r="V67" i="18"/>
  <c r="AH67" i="18" s="1"/>
  <c r="X66" i="18"/>
  <c r="AJ66" i="18" s="1"/>
  <c r="V66" i="18"/>
  <c r="AH66" i="18" s="1"/>
  <c r="X65" i="18"/>
  <c r="AJ65" i="18" s="1"/>
  <c r="V65" i="18"/>
  <c r="AH65" i="18" s="1"/>
  <c r="X64" i="18"/>
  <c r="AJ64" i="18" s="1"/>
  <c r="V64" i="18"/>
  <c r="AH64" i="18" s="1"/>
  <c r="X63" i="18"/>
  <c r="AJ63" i="18" s="1"/>
  <c r="V63" i="18"/>
  <c r="AH63" i="18" s="1"/>
  <c r="X62" i="18"/>
  <c r="AJ62" i="18" s="1"/>
  <c r="V62" i="18"/>
  <c r="AH62" i="18" s="1"/>
  <c r="X61" i="18"/>
  <c r="AJ61" i="18" s="1"/>
  <c r="V61" i="18"/>
  <c r="AH61" i="18" s="1"/>
  <c r="X60" i="18"/>
  <c r="AJ60" i="18" s="1"/>
  <c r="V60" i="18"/>
  <c r="AH60" i="18" s="1"/>
  <c r="X59" i="18"/>
  <c r="AJ59" i="18" s="1"/>
  <c r="V59" i="18"/>
  <c r="AH59" i="18" s="1"/>
  <c r="X58" i="18"/>
  <c r="AJ58" i="18" s="1"/>
  <c r="V58" i="18"/>
  <c r="AH58" i="18" s="1"/>
  <c r="X57" i="18"/>
  <c r="AJ57" i="18" s="1"/>
  <c r="V57" i="18"/>
  <c r="AH57" i="18" s="1"/>
  <c r="X56" i="18"/>
  <c r="AJ56" i="18" s="1"/>
  <c r="V56" i="18"/>
  <c r="AH56" i="18" s="1"/>
  <c r="X55" i="18"/>
  <c r="AJ55" i="18" s="1"/>
  <c r="V55" i="18"/>
  <c r="AH55" i="18" s="1"/>
  <c r="X54" i="18"/>
  <c r="AJ54" i="18" s="1"/>
  <c r="V54" i="18"/>
  <c r="AH54" i="18" s="1"/>
  <c r="X53" i="18"/>
  <c r="AJ53" i="18" s="1"/>
  <c r="V53" i="18"/>
  <c r="AH53" i="18" s="1"/>
  <c r="X52" i="18"/>
  <c r="AJ52" i="18" s="1"/>
  <c r="V52" i="18"/>
  <c r="AH52" i="18" s="1"/>
  <c r="X51" i="18"/>
  <c r="AJ51" i="18" s="1"/>
  <c r="V51" i="18"/>
  <c r="AH51" i="18" s="1"/>
  <c r="X50" i="18"/>
  <c r="AJ50" i="18" s="1"/>
  <c r="V50" i="18"/>
  <c r="AH50" i="18" s="1"/>
  <c r="X49" i="18"/>
  <c r="AJ49" i="18" s="1"/>
  <c r="V49" i="18"/>
  <c r="AH49" i="18" s="1"/>
  <c r="X48" i="18"/>
  <c r="AJ48" i="18" s="1"/>
  <c r="V48" i="18"/>
  <c r="AH48" i="18" s="1"/>
  <c r="X47" i="18"/>
  <c r="AJ47" i="18" s="1"/>
  <c r="V47" i="18"/>
  <c r="AH47" i="18" s="1"/>
  <c r="X46" i="18"/>
  <c r="AJ46" i="18" s="1"/>
  <c r="V46" i="18"/>
  <c r="AH46" i="18" s="1"/>
  <c r="X45" i="18"/>
  <c r="AJ45" i="18" s="1"/>
  <c r="V45" i="18"/>
  <c r="AH45" i="18" s="1"/>
  <c r="X44" i="18"/>
  <c r="AJ44" i="18" s="1"/>
  <c r="V44" i="18"/>
  <c r="AH44" i="18" s="1"/>
  <c r="X43" i="18"/>
  <c r="AJ43" i="18" s="1"/>
  <c r="V43" i="18"/>
  <c r="AH43" i="18" s="1"/>
  <c r="X42" i="18"/>
  <c r="AJ42" i="18" s="1"/>
  <c r="V42" i="18"/>
  <c r="AH42" i="18" s="1"/>
  <c r="X41" i="18"/>
  <c r="AJ41" i="18" s="1"/>
  <c r="V41" i="18"/>
  <c r="AH41" i="18" s="1"/>
  <c r="X40" i="18"/>
  <c r="AJ40" i="18" s="1"/>
  <c r="V40" i="18"/>
  <c r="AH40" i="18" s="1"/>
  <c r="AJ39" i="18"/>
  <c r="X39" i="18"/>
  <c r="V39" i="18"/>
  <c r="AH39" i="18" s="1"/>
  <c r="AJ38" i="18"/>
  <c r="X38" i="18"/>
  <c r="V38" i="18"/>
  <c r="AH38" i="18" s="1"/>
  <c r="AJ37" i="18"/>
  <c r="X37" i="18"/>
  <c r="V37" i="18"/>
  <c r="AH37" i="18" s="1"/>
  <c r="AJ36" i="18"/>
  <c r="X36" i="18"/>
  <c r="V36" i="18"/>
  <c r="AH36" i="18" s="1"/>
  <c r="AJ35" i="18"/>
  <c r="X35" i="18"/>
  <c r="V35" i="18"/>
  <c r="AH35" i="18" s="1"/>
  <c r="AJ34" i="18"/>
  <c r="X34" i="18"/>
  <c r="V34" i="18"/>
  <c r="AH34" i="18" s="1"/>
  <c r="AJ33" i="18"/>
  <c r="X33" i="18"/>
  <c r="V33" i="18"/>
  <c r="AH33" i="18" s="1"/>
  <c r="AJ32" i="18"/>
  <c r="X32" i="18"/>
  <c r="V32" i="18"/>
  <c r="AH32" i="18" s="1"/>
  <c r="AJ31" i="18"/>
  <c r="X31" i="18"/>
  <c r="V31" i="18"/>
  <c r="AH31" i="18" s="1"/>
  <c r="AJ30" i="18"/>
  <c r="X30" i="18"/>
  <c r="V30" i="18"/>
  <c r="AH30" i="18" s="1"/>
  <c r="AJ29" i="18"/>
  <c r="X29" i="18"/>
  <c r="V29" i="18"/>
  <c r="AH29" i="18" s="1"/>
  <c r="AJ28" i="18"/>
  <c r="X28" i="18"/>
  <c r="V28" i="18"/>
  <c r="AH28" i="18" s="1"/>
  <c r="AJ27" i="18"/>
  <c r="X27" i="18"/>
  <c r="V27" i="18"/>
  <c r="AH27" i="18" s="1"/>
  <c r="AJ26" i="18"/>
  <c r="X26" i="18"/>
  <c r="V26" i="18"/>
  <c r="AH26" i="18" s="1"/>
  <c r="AJ25" i="18"/>
  <c r="X25" i="18"/>
  <c r="V25" i="18"/>
  <c r="AH25" i="18" s="1"/>
  <c r="AJ24" i="18"/>
  <c r="X24" i="18"/>
  <c r="V24" i="18"/>
  <c r="AH24" i="18" s="1"/>
  <c r="AJ23" i="18"/>
  <c r="X23" i="18"/>
  <c r="V23" i="18"/>
  <c r="AH23" i="18" s="1"/>
  <c r="X22" i="18"/>
  <c r="AJ22" i="18" s="1"/>
  <c r="V22" i="18"/>
  <c r="AH22" i="18" s="1"/>
  <c r="X21" i="18"/>
  <c r="AJ21" i="18" s="1"/>
  <c r="V21" i="18"/>
  <c r="AH21" i="18" s="1"/>
  <c r="X20" i="18"/>
  <c r="AJ20" i="18" s="1"/>
  <c r="V20" i="18"/>
  <c r="AH20" i="18" s="1"/>
  <c r="X19" i="18"/>
  <c r="AJ19" i="18" s="1"/>
  <c r="V19" i="18"/>
  <c r="AH19" i="18" s="1"/>
  <c r="X18" i="18"/>
  <c r="AJ18" i="18" s="1"/>
  <c r="V18" i="18"/>
  <c r="AH18" i="18" s="1"/>
  <c r="X17" i="18"/>
  <c r="AJ17" i="18" s="1"/>
  <c r="V17" i="18"/>
  <c r="AH17" i="18" s="1"/>
  <c r="X16" i="18"/>
  <c r="AJ16" i="18" s="1"/>
  <c r="V16" i="18"/>
  <c r="AH16" i="18" s="1"/>
  <c r="X15" i="18"/>
  <c r="AJ15" i="18" s="1"/>
  <c r="V15" i="18"/>
  <c r="AH15" i="18" s="1"/>
  <c r="X14" i="18"/>
  <c r="AJ14" i="18" s="1"/>
  <c r="V14" i="18"/>
  <c r="AH14" i="18" s="1"/>
  <c r="X13" i="18"/>
  <c r="AJ13" i="18" s="1"/>
  <c r="V13" i="18"/>
  <c r="AH13" i="18" s="1"/>
  <c r="X12" i="18"/>
  <c r="AJ12" i="18" s="1"/>
  <c r="V12" i="18"/>
  <c r="AH12" i="18" s="1"/>
  <c r="X11" i="18"/>
  <c r="AJ11" i="18" s="1"/>
  <c r="V11" i="18"/>
  <c r="AH11" i="18" s="1"/>
  <c r="X10" i="18"/>
  <c r="AJ10" i="18" s="1"/>
  <c r="AI603" i="17"/>
  <c r="AI602" i="17"/>
  <c r="AI601" i="17"/>
  <c r="AI600" i="17"/>
  <c r="AI599" i="17"/>
  <c r="AI598" i="17"/>
  <c r="AI597" i="17"/>
  <c r="AI596" i="17"/>
  <c r="AI595" i="17"/>
  <c r="AI594" i="17"/>
  <c r="AI593" i="17"/>
  <c r="AI592" i="17"/>
  <c r="AI591" i="17"/>
  <c r="AI590" i="17"/>
  <c r="AI589" i="17"/>
  <c r="AI588" i="17"/>
  <c r="AI587" i="17"/>
  <c r="AI586" i="17"/>
  <c r="AI585" i="17"/>
  <c r="AI584" i="17"/>
  <c r="AI583" i="17"/>
  <c r="AI582" i="17"/>
  <c r="AI581" i="17"/>
  <c r="AI580" i="17"/>
  <c r="AI579" i="17"/>
  <c r="AI578" i="17"/>
  <c r="AI577" i="17"/>
  <c r="AI576" i="17"/>
  <c r="AI575" i="17"/>
  <c r="AI574" i="17"/>
  <c r="AI573" i="17"/>
  <c r="AI572" i="17"/>
  <c r="AI571" i="17"/>
  <c r="AI570" i="17"/>
  <c r="AI569" i="17"/>
  <c r="AI568" i="17"/>
  <c r="AI567" i="17"/>
  <c r="AI566" i="17"/>
  <c r="AI565" i="17"/>
  <c r="AI564" i="17"/>
  <c r="AI563" i="17"/>
  <c r="AI562" i="17"/>
  <c r="AI561" i="17"/>
  <c r="AI560" i="17"/>
  <c r="AI559" i="17"/>
  <c r="AI558" i="17"/>
  <c r="AI557" i="17"/>
  <c r="AI556" i="17"/>
  <c r="AI555" i="17"/>
  <c r="AI554" i="17"/>
  <c r="AI553" i="17"/>
  <c r="AI552" i="17"/>
  <c r="AI551" i="17"/>
  <c r="AI550" i="17"/>
  <c r="AI549" i="17"/>
  <c r="AI548" i="17"/>
  <c r="AI547" i="17"/>
  <c r="AI546" i="17"/>
  <c r="AI545" i="17"/>
  <c r="AI544" i="17"/>
  <c r="AI543" i="17"/>
  <c r="AI542" i="17"/>
  <c r="AI541" i="17"/>
  <c r="AI540" i="17"/>
  <c r="AI539" i="17"/>
  <c r="AI538" i="17"/>
  <c r="AI537" i="17"/>
  <c r="AI536" i="17"/>
  <c r="AI535" i="17"/>
  <c r="AI534" i="17"/>
  <c r="AI533" i="17"/>
  <c r="AI532" i="17"/>
  <c r="AI531" i="17"/>
  <c r="AI530" i="17"/>
  <c r="AI529" i="17"/>
  <c r="AI528" i="17"/>
  <c r="AI527" i="17"/>
  <c r="AI526" i="17"/>
  <c r="AI525" i="17"/>
  <c r="AI524" i="17"/>
  <c r="AI523" i="17"/>
  <c r="AI522" i="17"/>
  <c r="AI521" i="17"/>
  <c r="AI520" i="17"/>
  <c r="AI519" i="17"/>
  <c r="AI518" i="17"/>
  <c r="AI517" i="17"/>
  <c r="AI516" i="17"/>
  <c r="AI515" i="17"/>
  <c r="AI514" i="17"/>
  <c r="AI513" i="17"/>
  <c r="AI512" i="17"/>
  <c r="AI511" i="17"/>
  <c r="AI510" i="17"/>
  <c r="AI509" i="17"/>
  <c r="AI508" i="17"/>
  <c r="AI507" i="17"/>
  <c r="AI506" i="17"/>
  <c r="AI505" i="17"/>
  <c r="AI504" i="17"/>
  <c r="AI503" i="17"/>
  <c r="AI502" i="17"/>
  <c r="AI501" i="17"/>
  <c r="AI500" i="17"/>
  <c r="AI499" i="17"/>
  <c r="AI498" i="17"/>
  <c r="AI497" i="17"/>
  <c r="AI496" i="17"/>
  <c r="AI495" i="17"/>
  <c r="AI494" i="17"/>
  <c r="AI493" i="17"/>
  <c r="AI492" i="17"/>
  <c r="AI491" i="17"/>
  <c r="AI490" i="17"/>
  <c r="AI489" i="17"/>
  <c r="AI488" i="17"/>
  <c r="AI487" i="17"/>
  <c r="AI486" i="17"/>
  <c r="AI485" i="17"/>
  <c r="AI484" i="17"/>
  <c r="AI483" i="17"/>
  <c r="AI482" i="17"/>
  <c r="AI481" i="17"/>
  <c r="AI480" i="17"/>
  <c r="AI479" i="17"/>
  <c r="AI478" i="17"/>
  <c r="AI477" i="17"/>
  <c r="AI476" i="17"/>
  <c r="AI475" i="17"/>
  <c r="AI474" i="17"/>
  <c r="AI473" i="17"/>
  <c r="AI472" i="17"/>
  <c r="AI471" i="17"/>
  <c r="AI470" i="17"/>
  <c r="AI469" i="17"/>
  <c r="AI468" i="17"/>
  <c r="AI467" i="17"/>
  <c r="AI466" i="17"/>
  <c r="AI465" i="17"/>
  <c r="AI464" i="17"/>
  <c r="AI463" i="17"/>
  <c r="AI462" i="17"/>
  <c r="AI461" i="17"/>
  <c r="AI460" i="17"/>
  <c r="AI459" i="17"/>
  <c r="AI458" i="17"/>
  <c r="AI457" i="17"/>
  <c r="AI456" i="17"/>
  <c r="AI455" i="17"/>
  <c r="AI454" i="17"/>
  <c r="AI453" i="17"/>
  <c r="AI452" i="17"/>
  <c r="AI451" i="17"/>
  <c r="AI450" i="17"/>
  <c r="AI449" i="17"/>
  <c r="AI448" i="17"/>
  <c r="AI447" i="17"/>
  <c r="AI446" i="17"/>
  <c r="AI445" i="17"/>
  <c r="AI444" i="17"/>
  <c r="AI443" i="17"/>
  <c r="AI442" i="17"/>
  <c r="AI441" i="17"/>
  <c r="AI440" i="17"/>
  <c r="AI439" i="17"/>
  <c r="AI438" i="17"/>
  <c r="AI437" i="17"/>
  <c r="AI436" i="17"/>
  <c r="AI435" i="17"/>
  <c r="AI434" i="17"/>
  <c r="AI433" i="17"/>
  <c r="AI432" i="17"/>
  <c r="AI431" i="17"/>
  <c r="AI430" i="17"/>
  <c r="AI429" i="17"/>
  <c r="AI428" i="17"/>
  <c r="AI427" i="17"/>
  <c r="AI426" i="17"/>
  <c r="AI425" i="17"/>
  <c r="AI424" i="17"/>
  <c r="AI423" i="17"/>
  <c r="AI422" i="17"/>
  <c r="AI421" i="17"/>
  <c r="AI420" i="17"/>
  <c r="AI419" i="17"/>
  <c r="AI418" i="17"/>
  <c r="AI417" i="17"/>
  <c r="AI416" i="17"/>
  <c r="AI415" i="17"/>
  <c r="AI414" i="17"/>
  <c r="AI413" i="17"/>
  <c r="AI412" i="17"/>
  <c r="AI411" i="17"/>
  <c r="AI410" i="17"/>
  <c r="AI409" i="17"/>
  <c r="AI408" i="17"/>
  <c r="AI407" i="17"/>
  <c r="AI406" i="17"/>
  <c r="AI405" i="17"/>
  <c r="AI404" i="17"/>
  <c r="AI403" i="17"/>
  <c r="AI402" i="17"/>
  <c r="AI401" i="17"/>
  <c r="AI400" i="17"/>
  <c r="AI399" i="17"/>
  <c r="AI398" i="17"/>
  <c r="AI397" i="17"/>
  <c r="AI396" i="17"/>
  <c r="AI395" i="17"/>
  <c r="AI394" i="17"/>
  <c r="AI393" i="17"/>
  <c r="AI392" i="17"/>
  <c r="AI391" i="17"/>
  <c r="AI390" i="17"/>
  <c r="AI389" i="17"/>
  <c r="AI388" i="17"/>
  <c r="AI387" i="17"/>
  <c r="AI386" i="17"/>
  <c r="AI385" i="17"/>
  <c r="AI384" i="17"/>
  <c r="AI383" i="17"/>
  <c r="AI382" i="17"/>
  <c r="AI381" i="17"/>
  <c r="AI380" i="17"/>
  <c r="AI379" i="17"/>
  <c r="AI378" i="17"/>
  <c r="AI377" i="17"/>
  <c r="AI376" i="17"/>
  <c r="AI375" i="17"/>
  <c r="AI374" i="17"/>
  <c r="AI373" i="17"/>
  <c r="AI372" i="17"/>
  <c r="AI371" i="17"/>
  <c r="AI370" i="17"/>
  <c r="AI369" i="17"/>
  <c r="AI368" i="17"/>
  <c r="AI367" i="17"/>
  <c r="AI366" i="17"/>
  <c r="AI365" i="17"/>
  <c r="AI364" i="17"/>
  <c r="AI363" i="17"/>
  <c r="AI362" i="17"/>
  <c r="AI361" i="17"/>
  <c r="AI360" i="17"/>
  <c r="AI359" i="17"/>
  <c r="AI358" i="17"/>
  <c r="AI357" i="17"/>
  <c r="AI356" i="17"/>
  <c r="AI355" i="17"/>
  <c r="AI354" i="17"/>
  <c r="AI353" i="17"/>
  <c r="AI352" i="17"/>
  <c r="AI351" i="17"/>
  <c r="AI350" i="17"/>
  <c r="AI349" i="17"/>
  <c r="AI348" i="17"/>
  <c r="AI347" i="17"/>
  <c r="AI346" i="17"/>
  <c r="AI345" i="17"/>
  <c r="AI344" i="17"/>
  <c r="AI343" i="17"/>
  <c r="AI342" i="17"/>
  <c r="AI341" i="17"/>
  <c r="AI340" i="17"/>
  <c r="AI339" i="17"/>
  <c r="AI338" i="17"/>
  <c r="AI337" i="17"/>
  <c r="AI336" i="17"/>
  <c r="AI335" i="17"/>
  <c r="AI334" i="17"/>
  <c r="AI333" i="17"/>
  <c r="AI332" i="17"/>
  <c r="AI331" i="17"/>
  <c r="AI330" i="17"/>
  <c r="AI329" i="17"/>
  <c r="AI328" i="17"/>
  <c r="AI327" i="17"/>
  <c r="AI326" i="17"/>
  <c r="AI325" i="17"/>
  <c r="AI324" i="17"/>
  <c r="AI323" i="17"/>
  <c r="AI322" i="17"/>
  <c r="AI321" i="17"/>
  <c r="AI320" i="17"/>
  <c r="AI319" i="17"/>
  <c r="AI318" i="17"/>
  <c r="AI317" i="17"/>
  <c r="AI316" i="17"/>
  <c r="AI315" i="17"/>
  <c r="AI314" i="17"/>
  <c r="AI313" i="17"/>
  <c r="AI312" i="17"/>
  <c r="AI311" i="17"/>
  <c r="AI310" i="17"/>
  <c r="AI309" i="17"/>
  <c r="AI308" i="17"/>
  <c r="AI307" i="17"/>
  <c r="AI306" i="17"/>
  <c r="AI305" i="17"/>
  <c r="AI304" i="17"/>
  <c r="AI303" i="17"/>
  <c r="AI302" i="17"/>
  <c r="AI301" i="17"/>
  <c r="AI300" i="17"/>
  <c r="AI299" i="17"/>
  <c r="AI298" i="17"/>
  <c r="AI297" i="17"/>
  <c r="AI296" i="17"/>
  <c r="AI295" i="17"/>
  <c r="AI294" i="17"/>
  <c r="AI293" i="17"/>
  <c r="AI292" i="17"/>
  <c r="AI291" i="17"/>
  <c r="AI290" i="17"/>
  <c r="AI289" i="17"/>
  <c r="AI288" i="17"/>
  <c r="AI287" i="17"/>
  <c r="AI286" i="17"/>
  <c r="AI285" i="17"/>
  <c r="AI284" i="17"/>
  <c r="AI283" i="17"/>
  <c r="AI282" i="17"/>
  <c r="AI281" i="17"/>
  <c r="AI280" i="17"/>
  <c r="AI279" i="17"/>
  <c r="AI278" i="17"/>
  <c r="AI277" i="17"/>
  <c r="AI276" i="17"/>
  <c r="AI275" i="17"/>
  <c r="AI274" i="17"/>
  <c r="AI273" i="17"/>
  <c r="AI272" i="17"/>
  <c r="AI271" i="17"/>
  <c r="AI270" i="17"/>
  <c r="AI269" i="17"/>
  <c r="AI268" i="17"/>
  <c r="AI267" i="17"/>
  <c r="AI266" i="17"/>
  <c r="AI265" i="17"/>
  <c r="AI264" i="17"/>
  <c r="AI263" i="17"/>
  <c r="AI262" i="17"/>
  <c r="AI261" i="17"/>
  <c r="AI260" i="17"/>
  <c r="AI259" i="17"/>
  <c r="AI258" i="17"/>
  <c r="AI257" i="17"/>
  <c r="AI256" i="17"/>
  <c r="AI255" i="17"/>
  <c r="AI254" i="17"/>
  <c r="AI253" i="17"/>
  <c r="AI252" i="17"/>
  <c r="AI251" i="17"/>
  <c r="AI250" i="17"/>
  <c r="AI249" i="17"/>
  <c r="AI248" i="17"/>
  <c r="AI247" i="17"/>
  <c r="AI246" i="17"/>
  <c r="AI245" i="17"/>
  <c r="AI244" i="17"/>
  <c r="AI243" i="17"/>
  <c r="AI242" i="17"/>
  <c r="AI241" i="17"/>
  <c r="AI240" i="17"/>
  <c r="AI239" i="17"/>
  <c r="AI238" i="17"/>
  <c r="AI237" i="17"/>
  <c r="AI236" i="17"/>
  <c r="AI235" i="17"/>
  <c r="AI234" i="17"/>
  <c r="AI233" i="17"/>
  <c r="AI232" i="17"/>
  <c r="AI231" i="17"/>
  <c r="AI230" i="17"/>
  <c r="AI229" i="17"/>
  <c r="AI228" i="17"/>
  <c r="AI227" i="17"/>
  <c r="AI226" i="17"/>
  <c r="AI225" i="17"/>
  <c r="AI224" i="17"/>
  <c r="AI223" i="17"/>
  <c r="AI222" i="17"/>
  <c r="AI221" i="17"/>
  <c r="AI220" i="17"/>
  <c r="AI219" i="17"/>
  <c r="AI218" i="17"/>
  <c r="AI217" i="17"/>
  <c r="AI216" i="17"/>
  <c r="AI215" i="17"/>
  <c r="AI214" i="17"/>
  <c r="AI213" i="17"/>
  <c r="AI212" i="17"/>
  <c r="AI211" i="17"/>
  <c r="AI210" i="17"/>
  <c r="AI209" i="17"/>
  <c r="AI208" i="17"/>
  <c r="AI207" i="17"/>
  <c r="AI206" i="17"/>
  <c r="AI205" i="17"/>
  <c r="AI204" i="17"/>
  <c r="AI203" i="17"/>
  <c r="AI202" i="17"/>
  <c r="AI201" i="17"/>
  <c r="AI200" i="17"/>
  <c r="AI199" i="17"/>
  <c r="AI198" i="17"/>
  <c r="AI197" i="17"/>
  <c r="AI196" i="17"/>
  <c r="AI195" i="17"/>
  <c r="AI194" i="17"/>
  <c r="AI193" i="17"/>
  <c r="AI192" i="17"/>
  <c r="AI191" i="17"/>
  <c r="AI190" i="17"/>
  <c r="AI189" i="17"/>
  <c r="AI188" i="17"/>
  <c r="AI187" i="17"/>
  <c r="AI186" i="17"/>
  <c r="AI185" i="17"/>
  <c r="AI184" i="17"/>
  <c r="AI183" i="17"/>
  <c r="AI182" i="17"/>
  <c r="AI181" i="17"/>
  <c r="AI180" i="17"/>
  <c r="AI179" i="17"/>
  <c r="AI178" i="17"/>
  <c r="AI177" i="17"/>
  <c r="AI176" i="17"/>
  <c r="AI175" i="17"/>
  <c r="AI174" i="17"/>
  <c r="AI173" i="17"/>
  <c r="AI172" i="17"/>
  <c r="AI171" i="17"/>
  <c r="AI170" i="17"/>
  <c r="AI169" i="17"/>
  <c r="AI168" i="17"/>
  <c r="AI167" i="17"/>
  <c r="AI166" i="17"/>
  <c r="AI165" i="17"/>
  <c r="AI164" i="17"/>
  <c r="AI163" i="17"/>
  <c r="AI162" i="17"/>
  <c r="AI161" i="17"/>
  <c r="AI160" i="17"/>
  <c r="AI159" i="17"/>
  <c r="AI158" i="17"/>
  <c r="AI157" i="17"/>
  <c r="AI156" i="17"/>
  <c r="AI155" i="17"/>
  <c r="AI154" i="17"/>
  <c r="AI153" i="17"/>
  <c r="AI152" i="17"/>
  <c r="AI151" i="17"/>
  <c r="AI150" i="17"/>
  <c r="AI149" i="17"/>
  <c r="AI148" i="17"/>
  <c r="AI147" i="17"/>
  <c r="AI146" i="17"/>
  <c r="AI145" i="17"/>
  <c r="AI144" i="17"/>
  <c r="AI143" i="17"/>
  <c r="AI142" i="17"/>
  <c r="AI141" i="17"/>
  <c r="AF141" i="17"/>
  <c r="AE141" i="17"/>
  <c r="AD141" i="17"/>
  <c r="AC141" i="17"/>
  <c r="AN140" i="17"/>
  <c r="AI140" i="17"/>
  <c r="AF140" i="17"/>
  <c r="AE140" i="17"/>
  <c r="AD140" i="17"/>
  <c r="AC140" i="17"/>
  <c r="AN139" i="17"/>
  <c r="AI139" i="17"/>
  <c r="AF139" i="17"/>
  <c r="AE139" i="17"/>
  <c r="AD139" i="17"/>
  <c r="AC139" i="17"/>
  <c r="AI138" i="17"/>
  <c r="AF138" i="17"/>
  <c r="AE138" i="17"/>
  <c r="AD138" i="17"/>
  <c r="AC138" i="17"/>
  <c r="AI137" i="17"/>
  <c r="AF137" i="17"/>
  <c r="AE137" i="17"/>
  <c r="AD137" i="17"/>
  <c r="AC137" i="17"/>
  <c r="AN136" i="17"/>
  <c r="AI136" i="17"/>
  <c r="AF136" i="17"/>
  <c r="AE136" i="17"/>
  <c r="AD136" i="17"/>
  <c r="AC136" i="17"/>
  <c r="AG136" i="17" s="1"/>
  <c r="AI135" i="17"/>
  <c r="AF135" i="17"/>
  <c r="AE135" i="17"/>
  <c r="AD135" i="17"/>
  <c r="AC135" i="17"/>
  <c r="AI134" i="17"/>
  <c r="AF134" i="17"/>
  <c r="AE134" i="17"/>
  <c r="AD134" i="17"/>
  <c r="AC134" i="17"/>
  <c r="AI133" i="17"/>
  <c r="AF133" i="17"/>
  <c r="AE133" i="17"/>
  <c r="AD133" i="17"/>
  <c r="AC133" i="17"/>
  <c r="AI132" i="17"/>
  <c r="AF132" i="17"/>
  <c r="AE132" i="17"/>
  <c r="AD132" i="17"/>
  <c r="AC132" i="17"/>
  <c r="AG132" i="17" s="1"/>
  <c r="AN131" i="17"/>
  <c r="AI131" i="17"/>
  <c r="AF131" i="17"/>
  <c r="AE131" i="17"/>
  <c r="AD131" i="17"/>
  <c r="AC131" i="17"/>
  <c r="AN130" i="17"/>
  <c r="AI130" i="17"/>
  <c r="AF130" i="17"/>
  <c r="AE130" i="17"/>
  <c r="AD130" i="17"/>
  <c r="AC130" i="17"/>
  <c r="AN129" i="17"/>
  <c r="AI129" i="17"/>
  <c r="AF129" i="17"/>
  <c r="AE129" i="17"/>
  <c r="AD129" i="17"/>
  <c r="AC129" i="17"/>
  <c r="AN128" i="17"/>
  <c r="AI128" i="17"/>
  <c r="AF128" i="17"/>
  <c r="AE128" i="17"/>
  <c r="AD128" i="17"/>
  <c r="AC128" i="17"/>
  <c r="AG128" i="17" s="1"/>
  <c r="AI127" i="17"/>
  <c r="AF127" i="17"/>
  <c r="AE127" i="17"/>
  <c r="AD127" i="17"/>
  <c r="AC127" i="17"/>
  <c r="AI126" i="17"/>
  <c r="AF126" i="17"/>
  <c r="AE126" i="17"/>
  <c r="AD126" i="17"/>
  <c r="AC126" i="17"/>
  <c r="AG126" i="17" s="1"/>
  <c r="AN125" i="17"/>
  <c r="AI125" i="17"/>
  <c r="AF125" i="17"/>
  <c r="AE125" i="17"/>
  <c r="AD125" i="17"/>
  <c r="AC125" i="17"/>
  <c r="AI124" i="17"/>
  <c r="AF124" i="17"/>
  <c r="AE124" i="17"/>
  <c r="AD124" i="17"/>
  <c r="AC124" i="17"/>
  <c r="AN123" i="17"/>
  <c r="AI123" i="17"/>
  <c r="AF123" i="17"/>
  <c r="AE123" i="17"/>
  <c r="AD123" i="17"/>
  <c r="AC123" i="17"/>
  <c r="AI122" i="17"/>
  <c r="AF122" i="17"/>
  <c r="AE122" i="17"/>
  <c r="AD122" i="17"/>
  <c r="AC122" i="17"/>
  <c r="AN121" i="17"/>
  <c r="AI121" i="17"/>
  <c r="AF121" i="17"/>
  <c r="AE121" i="17"/>
  <c r="AD121" i="17"/>
  <c r="AC121" i="17"/>
  <c r="AG121" i="17" s="1"/>
  <c r="AI120" i="17"/>
  <c r="AF120" i="17"/>
  <c r="AE120" i="17"/>
  <c r="AD120" i="17"/>
  <c r="AC120" i="17"/>
  <c r="AI119" i="17"/>
  <c r="AF119" i="17"/>
  <c r="AE119" i="17"/>
  <c r="AD119" i="17"/>
  <c r="AC119" i="17"/>
  <c r="AI118" i="17"/>
  <c r="AF118" i="17"/>
  <c r="AE118" i="17"/>
  <c r="AD118" i="17"/>
  <c r="AC118" i="17"/>
  <c r="AG118" i="17" s="1"/>
  <c r="AI117" i="17"/>
  <c r="AF117" i="17"/>
  <c r="AE117" i="17"/>
  <c r="AD117" i="17"/>
  <c r="AC117" i="17"/>
  <c r="AI116" i="17"/>
  <c r="AF116" i="17"/>
  <c r="AE116" i="17"/>
  <c r="AD116" i="17"/>
  <c r="AC116" i="17"/>
  <c r="AN115" i="17"/>
  <c r="AI115" i="17"/>
  <c r="AF115" i="17"/>
  <c r="AE115" i="17"/>
  <c r="AD115" i="17"/>
  <c r="AC115" i="17"/>
  <c r="AN114" i="17"/>
  <c r="AI114" i="17"/>
  <c r="AF114" i="17"/>
  <c r="AE114" i="17"/>
  <c r="AD114" i="17"/>
  <c r="AC114" i="17"/>
  <c r="AN113" i="17"/>
  <c r="AI113" i="17"/>
  <c r="AF113" i="17"/>
  <c r="AE113" i="17"/>
  <c r="AD113" i="17"/>
  <c r="AC113" i="17"/>
  <c r="AN112" i="17"/>
  <c r="AI112" i="17"/>
  <c r="AF112" i="17"/>
  <c r="AE112" i="17"/>
  <c r="AD112" i="17"/>
  <c r="AC112" i="17"/>
  <c r="AI111" i="17"/>
  <c r="AF111" i="17"/>
  <c r="AE111" i="17"/>
  <c r="AD111" i="17"/>
  <c r="AC111" i="17"/>
  <c r="AN110" i="17"/>
  <c r="AI110" i="17"/>
  <c r="AF110" i="17"/>
  <c r="AE110" i="17"/>
  <c r="AD110" i="17"/>
  <c r="AC110" i="17"/>
  <c r="AN109" i="17"/>
  <c r="AI109" i="17"/>
  <c r="AF109" i="17"/>
  <c r="AE109" i="17"/>
  <c r="AD109" i="17"/>
  <c r="AC109" i="17"/>
  <c r="AG109" i="17" s="1"/>
  <c r="AN108" i="17"/>
  <c r="AI108" i="17"/>
  <c r="AF108" i="17"/>
  <c r="AE108" i="17"/>
  <c r="AD108" i="17"/>
  <c r="AC108" i="17"/>
  <c r="AI107" i="17"/>
  <c r="AF107" i="17"/>
  <c r="AE107" i="17"/>
  <c r="AD107" i="17"/>
  <c r="AC107" i="17"/>
  <c r="AI106" i="17"/>
  <c r="AF106" i="17"/>
  <c r="AE106" i="17"/>
  <c r="AD106" i="17"/>
  <c r="AC106" i="17"/>
  <c r="AI105" i="17"/>
  <c r="AF105" i="17"/>
  <c r="AE105" i="17"/>
  <c r="AD105" i="17"/>
  <c r="AC105" i="17"/>
  <c r="AI104" i="17"/>
  <c r="AF104" i="17"/>
  <c r="AE104" i="17"/>
  <c r="AD104" i="17"/>
  <c r="AC104" i="17"/>
  <c r="AI103" i="17"/>
  <c r="AF103" i="17"/>
  <c r="AE103" i="17"/>
  <c r="AD103" i="17"/>
  <c r="AC103" i="17"/>
  <c r="AN102" i="17"/>
  <c r="AI102" i="17"/>
  <c r="AF102" i="17"/>
  <c r="AE102" i="17"/>
  <c r="AD102" i="17"/>
  <c r="AC102" i="17"/>
  <c r="AN101" i="17"/>
  <c r="AI101" i="17"/>
  <c r="AF101" i="17"/>
  <c r="AE101" i="17"/>
  <c r="AD101" i="17"/>
  <c r="AC101" i="17"/>
  <c r="AI100" i="17"/>
  <c r="AF100" i="17"/>
  <c r="AE100" i="17"/>
  <c r="AD100" i="17"/>
  <c r="AC100" i="17"/>
  <c r="AN99" i="17"/>
  <c r="AI99" i="17"/>
  <c r="AF99" i="17"/>
  <c r="AE99" i="17"/>
  <c r="AD99" i="17"/>
  <c r="AC99" i="17"/>
  <c r="AI98" i="17"/>
  <c r="AF98" i="17"/>
  <c r="AE98" i="17"/>
  <c r="AD98" i="17"/>
  <c r="AC98" i="17"/>
  <c r="AI97" i="17"/>
  <c r="AF97" i="17"/>
  <c r="AE97" i="17"/>
  <c r="AD97" i="17"/>
  <c r="AC97" i="17"/>
  <c r="AN96" i="17"/>
  <c r="AI96" i="17"/>
  <c r="AF96" i="17"/>
  <c r="AE96" i="17"/>
  <c r="AD96" i="17"/>
  <c r="AC96" i="17"/>
  <c r="AI95" i="17"/>
  <c r="AF95" i="17"/>
  <c r="AE95" i="17"/>
  <c r="AD95" i="17"/>
  <c r="AC95" i="17"/>
  <c r="AI94" i="17"/>
  <c r="AF94" i="17"/>
  <c r="AE94" i="17"/>
  <c r="AD94" i="17"/>
  <c r="AC94" i="17"/>
  <c r="AG94" i="17" s="1"/>
  <c r="AI93" i="17"/>
  <c r="AF93" i="17"/>
  <c r="AE93" i="17"/>
  <c r="AD93" i="17"/>
  <c r="AC93" i="17"/>
  <c r="AG93" i="17" s="1"/>
  <c r="AN92" i="17"/>
  <c r="AI92" i="17"/>
  <c r="AF92" i="17"/>
  <c r="AE92" i="17"/>
  <c r="AD92" i="17"/>
  <c r="AC92" i="17"/>
  <c r="AG92" i="17" s="1"/>
  <c r="AI91" i="17"/>
  <c r="AF91" i="17"/>
  <c r="AE91" i="17"/>
  <c r="AD91" i="17"/>
  <c r="AC91" i="17"/>
  <c r="AG91" i="17" s="1"/>
  <c r="AN90" i="17"/>
  <c r="AI90" i="17"/>
  <c r="AF90" i="17"/>
  <c r="AE90" i="17"/>
  <c r="AD90" i="17"/>
  <c r="AC90" i="17"/>
  <c r="AG90" i="17" s="1"/>
  <c r="AI89" i="17"/>
  <c r="AF89" i="17"/>
  <c r="AE89" i="17"/>
  <c r="AD89" i="17"/>
  <c r="AC89" i="17"/>
  <c r="AG89" i="17" s="1"/>
  <c r="AI88" i="17"/>
  <c r="AF88" i="17"/>
  <c r="AE88" i="17"/>
  <c r="AD88" i="17"/>
  <c r="AC88" i="17"/>
  <c r="AG88" i="17" s="1"/>
  <c r="AI87" i="17"/>
  <c r="AF87" i="17"/>
  <c r="AE87" i="17"/>
  <c r="AD87" i="17"/>
  <c r="AC87" i="17"/>
  <c r="AG87" i="17" s="1"/>
  <c r="AI86" i="17"/>
  <c r="AF86" i="17"/>
  <c r="AE86" i="17"/>
  <c r="AD86" i="17"/>
  <c r="AC86" i="17"/>
  <c r="AN85" i="17"/>
  <c r="AI85" i="17"/>
  <c r="AF85" i="17"/>
  <c r="AE85" i="17"/>
  <c r="AD85" i="17"/>
  <c r="AC85" i="17"/>
  <c r="AN84" i="17"/>
  <c r="AI84" i="17"/>
  <c r="AF84" i="17"/>
  <c r="AE84" i="17"/>
  <c r="AD84" i="17"/>
  <c r="AC84" i="17"/>
  <c r="AI83" i="17"/>
  <c r="AF83" i="17"/>
  <c r="AE83" i="17"/>
  <c r="AD83" i="17"/>
  <c r="AC83" i="17"/>
  <c r="AN82" i="17"/>
  <c r="AI82" i="17"/>
  <c r="AF82" i="17"/>
  <c r="AE82" i="17"/>
  <c r="AD82" i="17"/>
  <c r="AC82" i="17"/>
  <c r="AN81" i="17"/>
  <c r="AI81" i="17"/>
  <c r="AF81" i="17"/>
  <c r="AE81" i="17"/>
  <c r="AD81" i="17"/>
  <c r="AC81" i="17"/>
  <c r="AI80" i="17"/>
  <c r="AF80" i="17"/>
  <c r="AE80" i="17"/>
  <c r="AD80" i="17"/>
  <c r="AC80" i="17"/>
  <c r="AI79" i="17"/>
  <c r="AF79" i="17"/>
  <c r="AE79" i="17"/>
  <c r="AD79" i="17"/>
  <c r="AC79" i="17"/>
  <c r="AG79" i="17" s="1"/>
  <c r="AI78" i="17"/>
  <c r="AF78" i="17"/>
  <c r="AE78" i="17"/>
  <c r="AD78" i="17"/>
  <c r="AC78" i="17"/>
  <c r="AI77" i="17"/>
  <c r="AF77" i="17"/>
  <c r="AE77" i="17"/>
  <c r="AD77" i="17"/>
  <c r="AC77" i="17"/>
  <c r="AI76" i="17"/>
  <c r="AF76" i="17"/>
  <c r="AE76" i="17"/>
  <c r="AD76" i="17"/>
  <c r="AC76" i="17"/>
  <c r="AN75" i="17"/>
  <c r="AI75" i="17"/>
  <c r="AF75" i="17"/>
  <c r="AE75" i="17"/>
  <c r="AD75" i="17"/>
  <c r="AC75" i="17"/>
  <c r="AI74" i="17"/>
  <c r="AF74" i="17"/>
  <c r="AE74" i="17"/>
  <c r="AD74" i="17"/>
  <c r="AC74" i="17"/>
  <c r="AI73" i="17"/>
  <c r="AF73" i="17"/>
  <c r="AE73" i="17"/>
  <c r="AD73" i="17"/>
  <c r="AC73" i="17"/>
  <c r="AI72" i="17"/>
  <c r="AF72" i="17"/>
  <c r="AE72" i="17"/>
  <c r="AD72" i="17"/>
  <c r="AC72" i="17"/>
  <c r="AI71" i="17"/>
  <c r="AF71" i="17"/>
  <c r="AE71" i="17"/>
  <c r="AD71" i="17"/>
  <c r="AC71" i="17"/>
  <c r="AN70" i="17"/>
  <c r="AI70" i="17"/>
  <c r="AF70" i="17"/>
  <c r="AE70" i="17"/>
  <c r="AD70" i="17"/>
  <c r="AC70" i="17"/>
  <c r="AG70" i="17" s="1"/>
  <c r="AI69" i="17"/>
  <c r="AF69" i="17"/>
  <c r="AE69" i="17"/>
  <c r="AD69" i="17"/>
  <c r="AC69" i="17"/>
  <c r="AI68" i="17"/>
  <c r="AF68" i="17"/>
  <c r="AE68" i="17"/>
  <c r="AD68" i="17"/>
  <c r="AC68" i="17"/>
  <c r="AI67" i="17"/>
  <c r="AF67" i="17"/>
  <c r="AE67" i="17"/>
  <c r="AD67" i="17"/>
  <c r="AC67" i="17"/>
  <c r="AN66" i="17"/>
  <c r="AI66" i="17"/>
  <c r="AF66" i="17"/>
  <c r="AE66" i="17"/>
  <c r="AD66" i="17"/>
  <c r="AC66" i="17"/>
  <c r="AG66" i="17" s="1"/>
  <c r="AI65" i="17"/>
  <c r="AF65" i="17"/>
  <c r="AE65" i="17"/>
  <c r="AD65" i="17"/>
  <c r="AC65" i="17"/>
  <c r="AN64" i="17"/>
  <c r="AI64" i="17"/>
  <c r="AF64" i="17"/>
  <c r="AE64" i="17"/>
  <c r="AD64" i="17"/>
  <c r="AC64" i="17"/>
  <c r="AN63" i="17"/>
  <c r="AI63" i="17"/>
  <c r="AF63" i="17"/>
  <c r="AE63" i="17"/>
  <c r="AD63" i="17"/>
  <c r="AC63" i="17"/>
  <c r="AI62" i="17"/>
  <c r="AF62" i="17"/>
  <c r="AE62" i="17"/>
  <c r="AD62" i="17"/>
  <c r="AC62" i="17"/>
  <c r="AG62" i="17" s="1"/>
  <c r="AI61" i="17"/>
  <c r="AF61" i="17"/>
  <c r="AE61" i="17"/>
  <c r="AD61" i="17"/>
  <c r="AC61" i="17"/>
  <c r="AI60" i="17"/>
  <c r="AF60" i="17"/>
  <c r="AE60" i="17"/>
  <c r="AD60" i="17"/>
  <c r="AC60" i="17"/>
  <c r="AG60" i="17" s="1"/>
  <c r="AN59" i="17"/>
  <c r="AI59" i="17"/>
  <c r="AF59" i="17"/>
  <c r="AE59" i="17"/>
  <c r="AD59" i="17"/>
  <c r="AC59" i="17"/>
  <c r="AI58" i="17"/>
  <c r="AF58" i="17"/>
  <c r="AE58" i="17"/>
  <c r="AD58" i="17"/>
  <c r="AC58" i="17"/>
  <c r="AI57" i="17"/>
  <c r="AF57" i="17"/>
  <c r="AE57" i="17"/>
  <c r="AD57" i="17"/>
  <c r="AC57" i="17"/>
  <c r="AN56" i="17"/>
  <c r="AI56" i="17"/>
  <c r="AF56" i="17"/>
  <c r="AE56" i="17"/>
  <c r="AD56" i="17"/>
  <c r="AC56" i="17"/>
  <c r="AN55" i="17"/>
  <c r="AI55" i="17"/>
  <c r="AF55" i="17"/>
  <c r="AE55" i="17"/>
  <c r="AD55" i="17"/>
  <c r="AC55" i="17"/>
  <c r="AN54" i="17"/>
  <c r="AI54" i="17"/>
  <c r="AF54" i="17"/>
  <c r="AE54" i="17"/>
  <c r="AD54" i="17"/>
  <c r="AC54" i="17"/>
  <c r="AI53" i="17"/>
  <c r="AF53" i="17"/>
  <c r="AE53" i="17"/>
  <c r="AD53" i="17"/>
  <c r="AC53" i="17"/>
  <c r="AN52" i="17"/>
  <c r="AI52" i="17"/>
  <c r="AF52" i="17"/>
  <c r="AE52" i="17"/>
  <c r="AD52" i="17"/>
  <c r="AC52" i="17"/>
  <c r="AN51" i="17"/>
  <c r="AI51" i="17"/>
  <c r="AF51" i="17"/>
  <c r="AE51" i="17"/>
  <c r="AD51" i="17"/>
  <c r="AC51" i="17"/>
  <c r="AN50" i="17"/>
  <c r="AI50" i="17"/>
  <c r="AF50" i="17"/>
  <c r="AE50" i="17"/>
  <c r="AD50" i="17"/>
  <c r="AC50" i="17"/>
  <c r="AI49" i="17"/>
  <c r="AF49" i="17"/>
  <c r="AE49" i="17"/>
  <c r="AD49" i="17"/>
  <c r="AC49" i="17"/>
  <c r="AN48" i="17"/>
  <c r="AI48" i="17"/>
  <c r="AF48" i="17"/>
  <c r="AE48" i="17"/>
  <c r="AD48" i="17"/>
  <c r="AC48" i="17"/>
  <c r="AG48" i="17" s="1"/>
  <c r="AI47" i="17"/>
  <c r="AF47" i="17"/>
  <c r="AE47" i="17"/>
  <c r="AD47" i="17"/>
  <c r="AC47" i="17"/>
  <c r="AI46" i="17"/>
  <c r="AF46" i="17"/>
  <c r="AE46" i="17"/>
  <c r="AD46" i="17"/>
  <c r="AC46" i="17"/>
  <c r="AI45" i="17"/>
  <c r="AF45" i="17"/>
  <c r="AE45" i="17"/>
  <c r="AD45" i="17"/>
  <c r="AC45" i="17"/>
  <c r="AG45" i="17" s="1"/>
  <c r="AN44" i="17"/>
  <c r="AI44" i="17"/>
  <c r="AF44" i="17"/>
  <c r="AE44" i="17"/>
  <c r="AD44" i="17"/>
  <c r="AC44" i="17"/>
  <c r="AI43" i="17"/>
  <c r="AF43" i="17"/>
  <c r="AE43" i="17"/>
  <c r="AD43" i="17"/>
  <c r="AC43" i="17"/>
  <c r="AI42" i="17"/>
  <c r="AF42" i="17"/>
  <c r="AE42" i="17"/>
  <c r="AD42" i="17"/>
  <c r="AC42" i="17"/>
  <c r="AG42" i="17" s="1"/>
  <c r="AN41" i="17"/>
  <c r="AI41" i="17"/>
  <c r="AF41" i="17"/>
  <c r="AE41" i="17"/>
  <c r="AD41" i="17"/>
  <c r="AC41" i="17"/>
  <c r="AI40" i="17"/>
  <c r="AF40" i="17"/>
  <c r="AE40" i="17"/>
  <c r="AD40" i="17"/>
  <c r="AC40" i="17"/>
  <c r="AN39" i="17"/>
  <c r="AI39" i="17"/>
  <c r="AF39" i="17"/>
  <c r="AE39" i="17"/>
  <c r="AD39" i="17"/>
  <c r="AC39" i="17"/>
  <c r="AN38" i="17"/>
  <c r="AI38" i="17"/>
  <c r="AF38" i="17"/>
  <c r="AE38" i="17"/>
  <c r="AD38" i="17"/>
  <c r="AC38" i="17"/>
  <c r="AI37" i="17"/>
  <c r="AF37" i="17"/>
  <c r="AE37" i="17"/>
  <c r="AD37" i="17"/>
  <c r="AC37" i="17"/>
  <c r="AI36" i="17"/>
  <c r="AF36" i="17"/>
  <c r="AE36" i="17"/>
  <c r="AD36" i="17"/>
  <c r="AC36" i="17"/>
  <c r="AG36" i="17" s="1"/>
  <c r="AN35" i="17"/>
  <c r="AI35" i="17"/>
  <c r="AF35" i="17"/>
  <c r="AE35" i="17"/>
  <c r="AD35" i="17"/>
  <c r="AC35" i="17"/>
  <c r="AN34" i="17"/>
  <c r="AI34" i="17"/>
  <c r="AF34" i="17"/>
  <c r="AE34" i="17"/>
  <c r="AD34" i="17"/>
  <c r="AC34" i="17"/>
  <c r="AI33" i="17"/>
  <c r="AF33" i="17"/>
  <c r="AE33" i="17"/>
  <c r="AD33" i="17"/>
  <c r="AC33" i="17"/>
  <c r="AI32" i="17"/>
  <c r="AF32" i="17"/>
  <c r="AE32" i="17"/>
  <c r="AD32" i="17"/>
  <c r="AC32" i="17"/>
  <c r="AN31" i="17"/>
  <c r="AI31" i="17"/>
  <c r="AF31" i="17"/>
  <c r="AE31" i="17"/>
  <c r="AD31" i="17"/>
  <c r="AC31" i="17"/>
  <c r="AI30" i="17"/>
  <c r="AF30" i="17"/>
  <c r="AE30" i="17"/>
  <c r="AD30" i="17"/>
  <c r="AC30" i="17"/>
  <c r="AI29" i="17"/>
  <c r="AF29" i="17"/>
  <c r="AE29" i="17"/>
  <c r="AD29" i="17"/>
  <c r="AC29" i="17"/>
  <c r="AI28" i="17"/>
  <c r="AF28" i="17"/>
  <c r="AE28" i="17"/>
  <c r="AD28" i="17"/>
  <c r="AC28" i="17"/>
  <c r="AI27" i="17"/>
  <c r="AF27" i="17"/>
  <c r="AE27" i="17"/>
  <c r="AD27" i="17"/>
  <c r="AC27" i="17"/>
  <c r="AN26" i="17"/>
  <c r="AI26" i="17"/>
  <c r="AF26" i="17"/>
  <c r="AE26" i="17"/>
  <c r="AD26" i="17"/>
  <c r="AC26" i="17"/>
  <c r="AI25" i="17"/>
  <c r="AF25" i="17"/>
  <c r="AE25" i="17"/>
  <c r="AD25" i="17"/>
  <c r="AC25" i="17"/>
  <c r="AI24" i="17"/>
  <c r="AF24" i="17"/>
  <c r="AE24" i="17"/>
  <c r="AD24" i="17"/>
  <c r="AC24" i="17"/>
  <c r="AI23" i="17"/>
  <c r="AF23" i="17"/>
  <c r="AE23" i="17"/>
  <c r="AD23" i="17"/>
  <c r="AC23" i="17"/>
  <c r="AN22" i="17"/>
  <c r="AI22" i="17"/>
  <c r="AF22" i="17"/>
  <c r="AE22" i="17"/>
  <c r="AD22" i="17"/>
  <c r="AC22" i="17"/>
  <c r="AN21" i="17"/>
  <c r="AI21" i="17"/>
  <c r="AF21" i="17"/>
  <c r="AE21" i="17"/>
  <c r="AD21" i="17"/>
  <c r="AC21" i="17"/>
  <c r="AI20" i="17"/>
  <c r="AF20" i="17"/>
  <c r="AE20" i="17"/>
  <c r="AD20" i="17"/>
  <c r="AC20" i="17"/>
  <c r="AI19" i="17"/>
  <c r="AF19" i="17"/>
  <c r="AE19" i="17"/>
  <c r="AD19" i="17"/>
  <c r="AC19" i="17"/>
  <c r="AG19" i="17" s="1"/>
  <c r="AI18" i="17"/>
  <c r="AF18" i="17"/>
  <c r="AE18" i="17"/>
  <c r="AD18" i="17"/>
  <c r="AC18" i="17"/>
  <c r="AN17" i="17"/>
  <c r="AI17" i="17"/>
  <c r="AF17" i="17"/>
  <c r="AE17" i="17"/>
  <c r="AD17" i="17"/>
  <c r="AC17" i="17"/>
  <c r="AI16" i="17"/>
  <c r="AF16" i="17"/>
  <c r="AE16" i="17"/>
  <c r="AD16" i="17"/>
  <c r="AC16" i="17"/>
  <c r="AN15" i="17"/>
  <c r="AI15" i="17"/>
  <c r="AF15" i="17"/>
  <c r="AE15" i="17"/>
  <c r="AD15" i="17"/>
  <c r="AC15" i="17"/>
  <c r="AN14" i="17"/>
  <c r="AI14" i="17"/>
  <c r="AF14" i="17"/>
  <c r="AE14" i="17"/>
  <c r="AD14" i="17"/>
  <c r="AC14" i="17"/>
  <c r="AJ13" i="17"/>
  <c r="AI13" i="17"/>
  <c r="AF13" i="17"/>
  <c r="AE13" i="17"/>
  <c r="AD13" i="17"/>
  <c r="AC13" i="17"/>
  <c r="AI12" i="17"/>
  <c r="AN12" i="17" s="1"/>
  <c r="AF12" i="17"/>
  <c r="AE12" i="17"/>
  <c r="AD12" i="17"/>
  <c r="AC12" i="17"/>
  <c r="R599" i="16"/>
  <c r="AE599" i="16" s="1"/>
  <c r="R598" i="16"/>
  <c r="AE598" i="16" s="1"/>
  <c r="R597" i="16"/>
  <c r="V596" i="16"/>
  <c r="AD596" i="16" s="1"/>
  <c r="U596" i="16"/>
  <c r="AA596" i="16" s="1"/>
  <c r="R596" i="16"/>
  <c r="AE596" i="16" s="1"/>
  <c r="V595" i="16"/>
  <c r="U595" i="16"/>
  <c r="V594" i="16"/>
  <c r="U594" i="16"/>
  <c r="AA594" i="16" s="1"/>
  <c r="V593" i="16"/>
  <c r="AD593" i="16" s="1"/>
  <c r="U593" i="16"/>
  <c r="W593" i="16" s="1"/>
  <c r="V592" i="16"/>
  <c r="AD592" i="16" s="1"/>
  <c r="U592" i="16"/>
  <c r="Y592" i="16" s="1"/>
  <c r="V591" i="16"/>
  <c r="U591" i="16"/>
  <c r="AA591" i="16" s="1"/>
  <c r="V590" i="16"/>
  <c r="U590" i="16"/>
  <c r="V589" i="16"/>
  <c r="U589" i="16"/>
  <c r="W589" i="16" s="1"/>
  <c r="V588" i="16"/>
  <c r="U588" i="16"/>
  <c r="V587" i="16"/>
  <c r="U587" i="16"/>
  <c r="AA587" i="16" s="1"/>
  <c r="V586" i="16"/>
  <c r="AD586" i="16" s="1"/>
  <c r="U586" i="16"/>
  <c r="AA586" i="16" s="1"/>
  <c r="V585" i="16"/>
  <c r="U585" i="16"/>
  <c r="W585" i="16" s="1"/>
  <c r="V584" i="16"/>
  <c r="U584" i="16"/>
  <c r="V583" i="16"/>
  <c r="U583" i="16"/>
  <c r="AA583" i="16" s="1"/>
  <c r="V582" i="16"/>
  <c r="U582" i="16"/>
  <c r="X582" i="16" s="1"/>
  <c r="V581" i="16"/>
  <c r="U581" i="16"/>
  <c r="V580" i="16"/>
  <c r="U580" i="16"/>
  <c r="AA580" i="16" s="1"/>
  <c r="V579" i="16"/>
  <c r="U579" i="16"/>
  <c r="AA579" i="16" s="1"/>
  <c r="V578" i="16"/>
  <c r="AD578" i="16" s="1"/>
  <c r="U578" i="16"/>
  <c r="V577" i="16"/>
  <c r="U577" i="16"/>
  <c r="AA577" i="16" s="1"/>
  <c r="V576" i="16"/>
  <c r="U576" i="16"/>
  <c r="V575" i="16"/>
  <c r="AC575" i="16" s="1"/>
  <c r="U575" i="16"/>
  <c r="W575" i="16" s="1"/>
  <c r="V574" i="16"/>
  <c r="U574" i="16"/>
  <c r="AA574" i="16" s="1"/>
  <c r="V573" i="16"/>
  <c r="U573" i="16"/>
  <c r="Z573" i="16" s="1"/>
  <c r="V572" i="16"/>
  <c r="AC572" i="16" s="1"/>
  <c r="U572" i="16"/>
  <c r="V571" i="16"/>
  <c r="U571" i="16"/>
  <c r="Z571" i="16" s="1"/>
  <c r="T571" i="16"/>
  <c r="V570" i="16"/>
  <c r="U570" i="16"/>
  <c r="W570" i="16" s="1"/>
  <c r="V569" i="16"/>
  <c r="U569" i="16"/>
  <c r="Z569" i="16" s="1"/>
  <c r="V568" i="16"/>
  <c r="U568" i="16"/>
  <c r="W568" i="16" s="1"/>
  <c r="V567" i="16"/>
  <c r="U567" i="16"/>
  <c r="AA567" i="16" s="1"/>
  <c r="V566" i="16"/>
  <c r="U566" i="16"/>
  <c r="W566" i="16" s="1"/>
  <c r="V565" i="16"/>
  <c r="U565" i="16"/>
  <c r="Z565" i="16" s="1"/>
  <c r="V564" i="16"/>
  <c r="U564" i="16"/>
  <c r="W564" i="16" s="1"/>
  <c r="V563" i="16"/>
  <c r="U563" i="16"/>
  <c r="Z563" i="16" s="1"/>
  <c r="V562" i="16"/>
  <c r="AC562" i="16" s="1"/>
  <c r="U562" i="16"/>
  <c r="V561" i="16"/>
  <c r="U561" i="16"/>
  <c r="AA561" i="16" s="1"/>
  <c r="V560" i="16"/>
  <c r="AD560" i="16" s="1"/>
  <c r="U560" i="16"/>
  <c r="W560" i="16" s="1"/>
  <c r="V559" i="16"/>
  <c r="AD559" i="16" s="1"/>
  <c r="U559" i="16"/>
  <c r="Z559" i="16" s="1"/>
  <c r="V558" i="16"/>
  <c r="AD558" i="16" s="1"/>
  <c r="U558" i="16"/>
  <c r="W558" i="16" s="1"/>
  <c r="V557" i="16"/>
  <c r="AD557" i="16" s="1"/>
  <c r="U557" i="16"/>
  <c r="Z557" i="16" s="1"/>
  <c r="V556" i="16"/>
  <c r="U556" i="16"/>
  <c r="W556" i="16" s="1"/>
  <c r="V555" i="16"/>
  <c r="U555" i="16"/>
  <c r="X555" i="16" s="1"/>
  <c r="V554" i="16"/>
  <c r="U554" i="16"/>
  <c r="W554" i="16" s="1"/>
  <c r="V553" i="16"/>
  <c r="AD553" i="16" s="1"/>
  <c r="U553" i="16"/>
  <c r="V552" i="16"/>
  <c r="AD552" i="16" s="1"/>
  <c r="U552" i="16"/>
  <c r="W552" i="16" s="1"/>
  <c r="V551" i="16"/>
  <c r="U551" i="16"/>
  <c r="Z551" i="16" s="1"/>
  <c r="V550" i="16"/>
  <c r="AD550" i="16" s="1"/>
  <c r="U550" i="16"/>
  <c r="X550" i="16" s="1"/>
  <c r="V549" i="16"/>
  <c r="AD549" i="16" s="1"/>
  <c r="U549" i="16"/>
  <c r="W549" i="16" s="1"/>
  <c r="V548" i="16"/>
  <c r="AD548" i="16" s="1"/>
  <c r="U548" i="16"/>
  <c r="W548" i="16" s="1"/>
  <c r="V547" i="16"/>
  <c r="U547" i="16"/>
  <c r="V546" i="16"/>
  <c r="U546" i="16"/>
  <c r="V545" i="16"/>
  <c r="U545" i="16"/>
  <c r="V544" i="16"/>
  <c r="U544" i="16"/>
  <c r="V543" i="16"/>
  <c r="U543" i="16"/>
  <c r="Z543" i="16" s="1"/>
  <c r="V542" i="16"/>
  <c r="U542" i="16"/>
  <c r="Z542" i="16" s="1"/>
  <c r="V541" i="16"/>
  <c r="AD541" i="16" s="1"/>
  <c r="U541" i="16"/>
  <c r="AA541" i="16" s="1"/>
  <c r="V540" i="16"/>
  <c r="U540" i="16"/>
  <c r="W540" i="16" s="1"/>
  <c r="V539" i="16"/>
  <c r="AD539" i="16" s="1"/>
  <c r="U539" i="16"/>
  <c r="AA539" i="16" s="1"/>
  <c r="V538" i="16"/>
  <c r="U538" i="16"/>
  <c r="W538" i="16" s="1"/>
  <c r="V537" i="16"/>
  <c r="AD537" i="16" s="1"/>
  <c r="U537" i="16"/>
  <c r="W537" i="16" s="1"/>
  <c r="V536" i="16"/>
  <c r="U536" i="16"/>
  <c r="W536" i="16" s="1"/>
  <c r="V535" i="16"/>
  <c r="U535" i="16"/>
  <c r="Z535" i="16" s="1"/>
  <c r="V534" i="16"/>
  <c r="AD534" i="16" s="1"/>
  <c r="U534" i="16"/>
  <c r="Z534" i="16" s="1"/>
  <c r="V533" i="16"/>
  <c r="AD533" i="16" s="1"/>
  <c r="U533" i="16"/>
  <c r="V532" i="16"/>
  <c r="U532" i="16"/>
  <c r="W532" i="16" s="1"/>
  <c r="V531" i="16"/>
  <c r="AD531" i="16" s="1"/>
  <c r="U531" i="16"/>
  <c r="V530" i="16"/>
  <c r="AD530" i="16" s="1"/>
  <c r="U530" i="16"/>
  <c r="Z530" i="16" s="1"/>
  <c r="V529" i="16"/>
  <c r="U529" i="16"/>
  <c r="X529" i="16" s="1"/>
  <c r="V528" i="16"/>
  <c r="AD528" i="16" s="1"/>
  <c r="U528" i="16"/>
  <c r="V527" i="16"/>
  <c r="U527" i="16"/>
  <c r="Y527" i="16" s="1"/>
  <c r="V526" i="16"/>
  <c r="U526" i="16"/>
  <c r="AA526" i="16" s="1"/>
  <c r="V525" i="16"/>
  <c r="U525" i="16"/>
  <c r="X525" i="16" s="1"/>
  <c r="V524" i="16"/>
  <c r="AC524" i="16" s="1"/>
  <c r="U524" i="16"/>
  <c r="V523" i="16"/>
  <c r="U523" i="16"/>
  <c r="V522" i="16"/>
  <c r="U522" i="16"/>
  <c r="V521" i="16"/>
  <c r="U521" i="16"/>
  <c r="X521" i="16" s="1"/>
  <c r="V520" i="16"/>
  <c r="U520" i="16"/>
  <c r="W520" i="16" s="1"/>
  <c r="V519" i="16"/>
  <c r="AD519" i="16" s="1"/>
  <c r="U519" i="16"/>
  <c r="Y519" i="16" s="1"/>
  <c r="V518" i="16"/>
  <c r="AC518" i="16" s="1"/>
  <c r="U518" i="16"/>
  <c r="V517" i="16"/>
  <c r="AD517" i="16" s="1"/>
  <c r="U517" i="16"/>
  <c r="X517" i="16" s="1"/>
  <c r="V516" i="16"/>
  <c r="U516" i="16"/>
  <c r="W516" i="16" s="1"/>
  <c r="V515" i="16"/>
  <c r="U515" i="16"/>
  <c r="V514" i="16"/>
  <c r="U514" i="16"/>
  <c r="Y514" i="16" s="1"/>
  <c r="V513" i="16"/>
  <c r="U513" i="16"/>
  <c r="AA513" i="16" s="1"/>
  <c r="V512" i="16"/>
  <c r="U512" i="16"/>
  <c r="W512" i="16" s="1"/>
  <c r="V511" i="16"/>
  <c r="U511" i="16"/>
  <c r="Y511" i="16" s="1"/>
  <c r="V510" i="16"/>
  <c r="U510" i="16"/>
  <c r="V509" i="16"/>
  <c r="U509" i="16"/>
  <c r="Y509" i="16" s="1"/>
  <c r="V508" i="16"/>
  <c r="AD508" i="16" s="1"/>
  <c r="U508" i="16"/>
  <c r="W508" i="16" s="1"/>
  <c r="V507" i="16"/>
  <c r="U507" i="16"/>
  <c r="V506" i="16"/>
  <c r="U506" i="16"/>
  <c r="Z506" i="16" s="1"/>
  <c r="V505" i="16"/>
  <c r="U505" i="16"/>
  <c r="AA505" i="16" s="1"/>
  <c r="V504" i="16"/>
  <c r="U504" i="16"/>
  <c r="V503" i="16"/>
  <c r="U503" i="16"/>
  <c r="AA503" i="16" s="1"/>
  <c r="V502" i="16"/>
  <c r="AD502" i="16" s="1"/>
  <c r="U502" i="16"/>
  <c r="V501" i="16"/>
  <c r="U501" i="16"/>
  <c r="V500" i="16"/>
  <c r="U500" i="16"/>
  <c r="AA500" i="16" s="1"/>
  <c r="V499" i="16"/>
  <c r="U499" i="16"/>
  <c r="AA499" i="16" s="1"/>
  <c r="V498" i="16"/>
  <c r="AD498" i="16" s="1"/>
  <c r="U498" i="16"/>
  <c r="Y498" i="16" s="1"/>
  <c r="V497" i="16"/>
  <c r="U497" i="16"/>
  <c r="AA497" i="16" s="1"/>
  <c r="V496" i="16"/>
  <c r="AD496" i="16" s="1"/>
  <c r="U496" i="16"/>
  <c r="W496" i="16" s="1"/>
  <c r="V495" i="16"/>
  <c r="AD495" i="16" s="1"/>
  <c r="U495" i="16"/>
  <c r="Y495" i="16" s="1"/>
  <c r="V494" i="16"/>
  <c r="AC494" i="16" s="1"/>
  <c r="U494" i="16"/>
  <c r="AA494" i="16" s="1"/>
  <c r="V493" i="16"/>
  <c r="U493" i="16"/>
  <c r="V492" i="16"/>
  <c r="AC492" i="16" s="1"/>
  <c r="U492" i="16"/>
  <c r="W492" i="16" s="1"/>
  <c r="V491" i="16"/>
  <c r="U491" i="16"/>
  <c r="Y491" i="16" s="1"/>
  <c r="V490" i="16"/>
  <c r="AD490" i="16" s="1"/>
  <c r="U490" i="16"/>
  <c r="AA490" i="16" s="1"/>
  <c r="V489" i="16"/>
  <c r="U489" i="16"/>
  <c r="AA489" i="16" s="1"/>
  <c r="V488" i="16"/>
  <c r="AD488" i="16" s="1"/>
  <c r="U488" i="16"/>
  <c r="W488" i="16" s="1"/>
  <c r="V487" i="16"/>
  <c r="AD487" i="16" s="1"/>
  <c r="U487" i="16"/>
  <c r="W487" i="16" s="1"/>
  <c r="V486" i="16"/>
  <c r="AC486" i="16" s="1"/>
  <c r="U486" i="16"/>
  <c r="AA486" i="16" s="1"/>
  <c r="V485" i="16"/>
  <c r="U485" i="16"/>
  <c r="Y485" i="16" s="1"/>
  <c r="V484" i="16"/>
  <c r="U484" i="16"/>
  <c r="W484" i="16" s="1"/>
  <c r="V483" i="16"/>
  <c r="U483" i="16"/>
  <c r="Y483" i="16" s="1"/>
  <c r="V482" i="16"/>
  <c r="AD482" i="16" s="1"/>
  <c r="U482" i="16"/>
  <c r="V481" i="16"/>
  <c r="U481" i="16"/>
  <c r="X481" i="16" s="1"/>
  <c r="V480" i="16"/>
  <c r="U480" i="16"/>
  <c r="V479" i="16"/>
  <c r="U479" i="16"/>
  <c r="V478" i="16"/>
  <c r="AC478" i="16" s="1"/>
  <c r="U478" i="16"/>
  <c r="V477" i="16"/>
  <c r="U477" i="16"/>
  <c r="Z477" i="16" s="1"/>
  <c r="V476" i="16"/>
  <c r="AC476" i="16" s="1"/>
  <c r="U476" i="16"/>
  <c r="W476" i="16" s="1"/>
  <c r="V475" i="16"/>
  <c r="U475" i="16"/>
  <c r="V474" i="16"/>
  <c r="U474" i="16"/>
  <c r="V473" i="16"/>
  <c r="U473" i="16"/>
  <c r="X473" i="16" s="1"/>
  <c r="V472" i="16"/>
  <c r="AD472" i="16" s="1"/>
  <c r="U472" i="16"/>
  <c r="W472" i="16" s="1"/>
  <c r="V471" i="16"/>
  <c r="U471" i="16"/>
  <c r="Y471" i="16" s="1"/>
  <c r="V470" i="16"/>
  <c r="U470" i="16"/>
  <c r="V469" i="16"/>
  <c r="AD469" i="16" s="1"/>
  <c r="U469" i="16"/>
  <c r="AA469" i="16" s="1"/>
  <c r="V468" i="16"/>
  <c r="AD468" i="16" s="1"/>
  <c r="U468" i="16"/>
  <c r="W468" i="16" s="1"/>
  <c r="V467" i="16"/>
  <c r="U467" i="16"/>
  <c r="V466" i="16"/>
  <c r="U466" i="16"/>
  <c r="V465" i="16"/>
  <c r="U465" i="16"/>
  <c r="V464" i="16"/>
  <c r="AD464" i="16" s="1"/>
  <c r="U464" i="16"/>
  <c r="Z464" i="16" s="1"/>
  <c r="V463" i="16"/>
  <c r="U463" i="16"/>
  <c r="V462" i="16"/>
  <c r="AD462" i="16" s="1"/>
  <c r="U462" i="16"/>
  <c r="Y462" i="16" s="1"/>
  <c r="V461" i="16"/>
  <c r="AD461" i="16" s="1"/>
  <c r="U461" i="16"/>
  <c r="X461" i="16" s="1"/>
  <c r="V460" i="16"/>
  <c r="AD460" i="16" s="1"/>
  <c r="U460" i="16"/>
  <c r="W460" i="16" s="1"/>
  <c r="V459" i="16"/>
  <c r="U459" i="16"/>
  <c r="V458" i="16"/>
  <c r="U458" i="16"/>
  <c r="V457" i="16"/>
  <c r="U457" i="16"/>
  <c r="Z457" i="16" s="1"/>
  <c r="V456" i="16"/>
  <c r="AD456" i="16" s="1"/>
  <c r="U456" i="16"/>
  <c r="V455" i="16"/>
  <c r="U455" i="16"/>
  <c r="W455" i="16" s="1"/>
  <c r="V454" i="16"/>
  <c r="U454" i="16"/>
  <c r="Z454" i="16" s="1"/>
  <c r="V453" i="16"/>
  <c r="U453" i="16"/>
  <c r="Z453" i="16" s="1"/>
  <c r="V452" i="16"/>
  <c r="AC452" i="16" s="1"/>
  <c r="U452" i="16"/>
  <c r="AA452" i="16" s="1"/>
  <c r="V451" i="16"/>
  <c r="AD451" i="16" s="1"/>
  <c r="U451" i="16"/>
  <c r="V450" i="16"/>
  <c r="AC450" i="16" s="1"/>
  <c r="U450" i="16"/>
  <c r="V449" i="16"/>
  <c r="U449" i="16"/>
  <c r="X449" i="16" s="1"/>
  <c r="V448" i="16"/>
  <c r="AD448" i="16" s="1"/>
  <c r="U448" i="16"/>
  <c r="V447" i="16"/>
  <c r="U447" i="16"/>
  <c r="W447" i="16" s="1"/>
  <c r="V446" i="16"/>
  <c r="AD446" i="16" s="1"/>
  <c r="U446" i="16"/>
  <c r="AA446" i="16" s="1"/>
  <c r="V445" i="16"/>
  <c r="AC445" i="16" s="1"/>
  <c r="U445" i="16"/>
  <c r="V444" i="16"/>
  <c r="U444" i="16"/>
  <c r="W444" i="16" s="1"/>
  <c r="V443" i="16"/>
  <c r="U443" i="16"/>
  <c r="V442" i="16"/>
  <c r="AD442" i="16" s="1"/>
  <c r="U442" i="16"/>
  <c r="Z442" i="16" s="1"/>
  <c r="V441" i="16"/>
  <c r="AD441" i="16" s="1"/>
  <c r="U441" i="16"/>
  <c r="V440" i="16"/>
  <c r="U440" i="16"/>
  <c r="V439" i="16"/>
  <c r="AD439" i="16" s="1"/>
  <c r="U439" i="16"/>
  <c r="V438" i="16"/>
  <c r="U438" i="16"/>
  <c r="V437" i="16"/>
  <c r="U437" i="16"/>
  <c r="V436" i="16"/>
  <c r="U436" i="16"/>
  <c r="Z436" i="16" s="1"/>
  <c r="V435" i="16"/>
  <c r="AD435" i="16" s="1"/>
  <c r="U435" i="16"/>
  <c r="V434" i="16"/>
  <c r="U434" i="16"/>
  <c r="V433" i="16"/>
  <c r="U433" i="16"/>
  <c r="W433" i="16" s="1"/>
  <c r="V432" i="16"/>
  <c r="AD432" i="16" s="1"/>
  <c r="U432" i="16"/>
  <c r="AA432" i="16" s="1"/>
  <c r="V431" i="16"/>
  <c r="AD431" i="16" s="1"/>
  <c r="U431" i="16"/>
  <c r="V430" i="16"/>
  <c r="U430" i="16"/>
  <c r="Z430" i="16" s="1"/>
  <c r="V429" i="16"/>
  <c r="U429" i="16"/>
  <c r="V428" i="16"/>
  <c r="U428" i="16"/>
  <c r="Y428" i="16" s="1"/>
  <c r="V427" i="16"/>
  <c r="AD427" i="16" s="1"/>
  <c r="U427" i="16"/>
  <c r="V426" i="16"/>
  <c r="U426" i="16"/>
  <c r="Y426" i="16" s="1"/>
  <c r="V425" i="16"/>
  <c r="U425" i="16"/>
  <c r="V424" i="16"/>
  <c r="AD424" i="16" s="1"/>
  <c r="U424" i="16"/>
  <c r="X424" i="16" s="1"/>
  <c r="V423" i="16"/>
  <c r="U423" i="16"/>
  <c r="AA423" i="16" s="1"/>
  <c r="V422" i="16"/>
  <c r="AD422" i="16" s="1"/>
  <c r="U422" i="16"/>
  <c r="AA422" i="16" s="1"/>
  <c r="V421" i="16"/>
  <c r="U421" i="16"/>
  <c r="Z421" i="16" s="1"/>
  <c r="V420" i="16"/>
  <c r="U420" i="16"/>
  <c r="V419" i="16"/>
  <c r="AD419" i="16" s="1"/>
  <c r="U419" i="16"/>
  <c r="V418" i="16"/>
  <c r="U418" i="16"/>
  <c r="Y418" i="16" s="1"/>
  <c r="V417" i="16"/>
  <c r="U417" i="16"/>
  <c r="AA417" i="16" s="1"/>
  <c r="V416" i="16"/>
  <c r="AD416" i="16" s="1"/>
  <c r="U416" i="16"/>
  <c r="Z416" i="16" s="1"/>
  <c r="V415" i="16"/>
  <c r="AD415" i="16" s="1"/>
  <c r="U415" i="16"/>
  <c r="V414" i="16"/>
  <c r="U414" i="16"/>
  <c r="Y414" i="16" s="1"/>
  <c r="V413" i="16"/>
  <c r="U413" i="16"/>
  <c r="V412" i="16"/>
  <c r="AD412" i="16" s="1"/>
  <c r="U412" i="16"/>
  <c r="AA412" i="16" s="1"/>
  <c r="V411" i="16"/>
  <c r="U411" i="16"/>
  <c r="V410" i="16"/>
  <c r="U410" i="16"/>
  <c r="Y410" i="16" s="1"/>
  <c r="V409" i="16"/>
  <c r="U409" i="16"/>
  <c r="V408" i="16"/>
  <c r="AD408" i="16" s="1"/>
  <c r="U408" i="16"/>
  <c r="V407" i="16"/>
  <c r="U407" i="16"/>
  <c r="W407" i="16" s="1"/>
  <c r="V406" i="16"/>
  <c r="U406" i="16"/>
  <c r="Y406" i="16" s="1"/>
  <c r="V405" i="16"/>
  <c r="U405" i="16"/>
  <c r="AA405" i="16" s="1"/>
  <c r="V404" i="16"/>
  <c r="U404" i="16"/>
  <c r="Z404" i="16" s="1"/>
  <c r="V403" i="16"/>
  <c r="AD403" i="16" s="1"/>
  <c r="U403" i="16"/>
  <c r="V402" i="16"/>
  <c r="U402" i="16"/>
  <c r="Y402" i="16" s="1"/>
  <c r="V401" i="16"/>
  <c r="AC401" i="16" s="1"/>
  <c r="U401" i="16"/>
  <c r="AA401" i="16" s="1"/>
  <c r="V400" i="16"/>
  <c r="U400" i="16"/>
  <c r="V399" i="16"/>
  <c r="AD399" i="16" s="1"/>
  <c r="U399" i="16"/>
  <c r="V398" i="16"/>
  <c r="AD398" i="16" s="1"/>
  <c r="U398" i="16"/>
  <c r="V397" i="16"/>
  <c r="AD397" i="16" s="1"/>
  <c r="U397" i="16"/>
  <c r="V396" i="16"/>
  <c r="AD396" i="16" s="1"/>
  <c r="U396" i="16"/>
  <c r="V395" i="16"/>
  <c r="AD395" i="16" s="1"/>
  <c r="U395" i="16"/>
  <c r="V394" i="16"/>
  <c r="U394" i="16"/>
  <c r="V393" i="16"/>
  <c r="U393" i="16"/>
  <c r="AA393" i="16" s="1"/>
  <c r="V392" i="16"/>
  <c r="AD392" i="16" s="1"/>
  <c r="U392" i="16"/>
  <c r="Z392" i="16" s="1"/>
  <c r="V391" i="16"/>
  <c r="U391" i="16"/>
  <c r="W391" i="16" s="1"/>
  <c r="V390" i="16"/>
  <c r="AD390" i="16" s="1"/>
  <c r="U390" i="16"/>
  <c r="Y390" i="16" s="1"/>
  <c r="V389" i="16"/>
  <c r="AD389" i="16" s="1"/>
  <c r="U389" i="16"/>
  <c r="V388" i="16"/>
  <c r="AC388" i="16" s="1"/>
  <c r="U388" i="16"/>
  <c r="V387" i="16"/>
  <c r="U387" i="16"/>
  <c r="AA387" i="16" s="1"/>
  <c r="V386" i="16"/>
  <c r="AD386" i="16" s="1"/>
  <c r="U386" i="16"/>
  <c r="V385" i="16"/>
  <c r="U385" i="16"/>
  <c r="X385" i="16" s="1"/>
  <c r="V384" i="16"/>
  <c r="AD384" i="16" s="1"/>
  <c r="U384" i="16"/>
  <c r="W384" i="16" s="1"/>
  <c r="V383" i="16"/>
  <c r="U383" i="16"/>
  <c r="V382" i="16"/>
  <c r="U382" i="16"/>
  <c r="V381" i="16"/>
  <c r="U381" i="16"/>
  <c r="AA381" i="16" s="1"/>
  <c r="V380" i="16"/>
  <c r="AC380" i="16" s="1"/>
  <c r="U380" i="16"/>
  <c r="Z380" i="16" s="1"/>
  <c r="V379" i="16"/>
  <c r="AD379" i="16" s="1"/>
  <c r="U379" i="16"/>
  <c r="V378" i="16"/>
  <c r="U378" i="16"/>
  <c r="V377" i="16"/>
  <c r="AD377" i="16" s="1"/>
  <c r="U377" i="16"/>
  <c r="AA377" i="16" s="1"/>
  <c r="V376" i="16"/>
  <c r="AD376" i="16" s="1"/>
  <c r="U376" i="16"/>
  <c r="Z376" i="16" s="1"/>
  <c r="V375" i="16"/>
  <c r="AD375" i="16" s="1"/>
  <c r="U375" i="16"/>
  <c r="AA375" i="16" s="1"/>
  <c r="V374" i="16"/>
  <c r="U374" i="16"/>
  <c r="W374" i="16" s="1"/>
  <c r="V373" i="16"/>
  <c r="U373" i="16"/>
  <c r="V372" i="16"/>
  <c r="AD372" i="16" s="1"/>
  <c r="U372" i="16"/>
  <c r="X372" i="16" s="1"/>
  <c r="V371" i="16"/>
  <c r="U371" i="16"/>
  <c r="AA371" i="16" s="1"/>
  <c r="V370" i="16"/>
  <c r="AD370" i="16" s="1"/>
  <c r="U370" i="16"/>
  <c r="W370" i="16" s="1"/>
  <c r="V369" i="16"/>
  <c r="AD369" i="16" s="1"/>
  <c r="U369" i="16"/>
  <c r="AA369" i="16" s="1"/>
  <c r="V368" i="16"/>
  <c r="AD368" i="16" s="1"/>
  <c r="U368" i="16"/>
  <c r="Z368" i="16" s="1"/>
  <c r="V367" i="16"/>
  <c r="U367" i="16"/>
  <c r="Y367" i="16" s="1"/>
  <c r="V366" i="16"/>
  <c r="AD366" i="16" s="1"/>
  <c r="U366" i="16"/>
  <c r="W366" i="16" s="1"/>
  <c r="V365" i="16"/>
  <c r="AD365" i="16" s="1"/>
  <c r="U365" i="16"/>
  <c r="AA365" i="16" s="1"/>
  <c r="V364" i="16"/>
  <c r="AD364" i="16" s="1"/>
  <c r="U364" i="16"/>
  <c r="V363" i="16"/>
  <c r="AD363" i="16" s="1"/>
  <c r="U363" i="16"/>
  <c r="Y363" i="16" s="1"/>
  <c r="V362" i="16"/>
  <c r="AD362" i="16" s="1"/>
  <c r="U362" i="16"/>
  <c r="W362" i="16" s="1"/>
  <c r="V361" i="16"/>
  <c r="AD361" i="16" s="1"/>
  <c r="U361" i="16"/>
  <c r="AA361" i="16" s="1"/>
  <c r="V360" i="16"/>
  <c r="U360" i="16"/>
  <c r="Z360" i="16" s="1"/>
  <c r="V359" i="16"/>
  <c r="AD359" i="16" s="1"/>
  <c r="U359" i="16"/>
  <c r="V358" i="16"/>
  <c r="AD358" i="16" s="1"/>
  <c r="U358" i="16"/>
  <c r="W358" i="16" s="1"/>
  <c r="V357" i="16"/>
  <c r="U357" i="16"/>
  <c r="V356" i="16"/>
  <c r="AD356" i="16" s="1"/>
  <c r="U356" i="16"/>
  <c r="V355" i="16"/>
  <c r="AD355" i="16" s="1"/>
  <c r="U355" i="16"/>
  <c r="V354" i="16"/>
  <c r="AD354" i="16" s="1"/>
  <c r="U354" i="16"/>
  <c r="W354" i="16" s="1"/>
  <c r="V353" i="16"/>
  <c r="U353" i="16"/>
  <c r="V352" i="16"/>
  <c r="AD352" i="16" s="1"/>
  <c r="U352" i="16"/>
  <c r="V351" i="16"/>
  <c r="AD351" i="16" s="1"/>
  <c r="U351" i="16"/>
  <c r="V350" i="16"/>
  <c r="U350" i="16"/>
  <c r="V349" i="16"/>
  <c r="AD349" i="16" s="1"/>
  <c r="U349" i="16"/>
  <c r="X349" i="16" s="1"/>
  <c r="V348" i="16"/>
  <c r="AC348" i="16" s="1"/>
  <c r="U348" i="16"/>
  <c r="W348" i="16" s="1"/>
  <c r="V347" i="16"/>
  <c r="U347" i="16"/>
  <c r="V346" i="16"/>
  <c r="U346" i="16"/>
  <c r="V345" i="16"/>
  <c r="U345" i="16"/>
  <c r="V344" i="16"/>
  <c r="AD344" i="16" s="1"/>
  <c r="U344" i="16"/>
  <c r="Z344" i="16" s="1"/>
  <c r="V343" i="16"/>
  <c r="U343" i="16"/>
  <c r="V342" i="16"/>
  <c r="AD342" i="16" s="1"/>
  <c r="U342" i="16"/>
  <c r="W342" i="16" s="1"/>
  <c r="V341" i="16"/>
  <c r="U341" i="16"/>
  <c r="AA341" i="16" s="1"/>
  <c r="V340" i="16"/>
  <c r="AD340" i="16" s="1"/>
  <c r="U340" i="16"/>
  <c r="Z340" i="16" s="1"/>
  <c r="V339" i="16"/>
  <c r="AD339" i="16" s="1"/>
  <c r="U339" i="16"/>
  <c r="Z339" i="16" s="1"/>
  <c r="V338" i="16"/>
  <c r="U338" i="16"/>
  <c r="Z338" i="16" s="1"/>
  <c r="V337" i="16"/>
  <c r="U337" i="16"/>
  <c r="AA337" i="16" s="1"/>
  <c r="V336" i="16"/>
  <c r="U336" i="16"/>
  <c r="Z336" i="16" s="1"/>
  <c r="V335" i="16"/>
  <c r="AD335" i="16" s="1"/>
  <c r="U335" i="16"/>
  <c r="W335" i="16" s="1"/>
  <c r="V334" i="16"/>
  <c r="U334" i="16"/>
  <c r="AA334" i="16" s="1"/>
  <c r="V333" i="16"/>
  <c r="AD333" i="16" s="1"/>
  <c r="U333" i="16"/>
  <c r="AA333" i="16" s="1"/>
  <c r="V332" i="16"/>
  <c r="AD332" i="16" s="1"/>
  <c r="U332" i="16"/>
  <c r="W332" i="16" s="1"/>
  <c r="V331" i="16"/>
  <c r="AD331" i="16" s="1"/>
  <c r="U331" i="16"/>
  <c r="X331" i="16" s="1"/>
  <c r="V330" i="16"/>
  <c r="AD330" i="16" s="1"/>
  <c r="U330" i="16"/>
  <c r="V329" i="16"/>
  <c r="AD329" i="16" s="1"/>
  <c r="U329" i="16"/>
  <c r="Z329" i="16" s="1"/>
  <c r="V328" i="16"/>
  <c r="U328" i="16"/>
  <c r="V327" i="16"/>
  <c r="AD327" i="16" s="1"/>
  <c r="U327" i="16"/>
  <c r="Y327" i="16" s="1"/>
  <c r="V326" i="16"/>
  <c r="U326" i="16"/>
  <c r="AA326" i="16" s="1"/>
  <c r="V325" i="16"/>
  <c r="U325" i="16"/>
  <c r="V324" i="16"/>
  <c r="AD324" i="16" s="1"/>
  <c r="U324" i="16"/>
  <c r="V323" i="16"/>
  <c r="U323" i="16"/>
  <c r="Z323" i="16" s="1"/>
  <c r="V322" i="16"/>
  <c r="U322" i="16"/>
  <c r="W322" i="16" s="1"/>
  <c r="V321" i="16"/>
  <c r="AD321" i="16" s="1"/>
  <c r="U321" i="16"/>
  <c r="Z321" i="16" s="1"/>
  <c r="V320" i="16"/>
  <c r="AD320" i="16" s="1"/>
  <c r="U320" i="16"/>
  <c r="V319" i="16"/>
  <c r="AD319" i="16" s="1"/>
  <c r="U319" i="16"/>
  <c r="V318" i="16"/>
  <c r="U318" i="16"/>
  <c r="V317" i="16"/>
  <c r="U317" i="16"/>
  <c r="Y317" i="16" s="1"/>
  <c r="V316" i="16"/>
  <c r="U316" i="16"/>
  <c r="V315" i="16"/>
  <c r="U315" i="16"/>
  <c r="AA315" i="16" s="1"/>
  <c r="V314" i="16"/>
  <c r="U314" i="16"/>
  <c r="V313" i="16"/>
  <c r="AD313" i="16" s="1"/>
  <c r="U313" i="16"/>
  <c r="Z313" i="16" s="1"/>
  <c r="V312" i="16"/>
  <c r="AD312" i="16" s="1"/>
  <c r="U312" i="16"/>
  <c r="W312" i="16" s="1"/>
  <c r="V311" i="16"/>
  <c r="AD311" i="16" s="1"/>
  <c r="U311" i="16"/>
  <c r="Y311" i="16" s="1"/>
  <c r="V310" i="16"/>
  <c r="AD310" i="16" s="1"/>
  <c r="U310" i="16"/>
  <c r="Z310" i="16" s="1"/>
  <c r="V309" i="16"/>
  <c r="U309" i="16"/>
  <c r="Y309" i="16" s="1"/>
  <c r="V308" i="16"/>
  <c r="AD308" i="16" s="1"/>
  <c r="U308" i="16"/>
  <c r="V307" i="16"/>
  <c r="U307" i="16"/>
  <c r="Y307" i="16" s="1"/>
  <c r="V306" i="16"/>
  <c r="U306" i="16"/>
  <c r="V305" i="16"/>
  <c r="AD305" i="16" s="1"/>
  <c r="U305" i="16"/>
  <c r="W305" i="16" s="1"/>
  <c r="V304" i="16"/>
  <c r="U304" i="16"/>
  <c r="V303" i="16"/>
  <c r="AD303" i="16" s="1"/>
  <c r="U303" i="16"/>
  <c r="Z303" i="16" s="1"/>
  <c r="V302" i="16"/>
  <c r="U302" i="16"/>
  <c r="V301" i="16"/>
  <c r="U301" i="16"/>
  <c r="V300" i="16"/>
  <c r="U300" i="16"/>
  <c r="V299" i="16"/>
  <c r="U299" i="16"/>
  <c r="X299" i="16" s="1"/>
  <c r="V298" i="16"/>
  <c r="U298" i="16"/>
  <c r="W298" i="16" s="1"/>
  <c r="V297" i="16"/>
  <c r="U297" i="16"/>
  <c r="X297" i="16" s="1"/>
  <c r="V296" i="16"/>
  <c r="AD296" i="16" s="1"/>
  <c r="U296" i="16"/>
  <c r="AA296" i="16" s="1"/>
  <c r="V295" i="16"/>
  <c r="U295" i="16"/>
  <c r="Y295" i="16" s="1"/>
  <c r="V294" i="16"/>
  <c r="U294" i="16"/>
  <c r="V293" i="16"/>
  <c r="U293" i="16"/>
  <c r="Y293" i="16" s="1"/>
  <c r="V292" i="16"/>
  <c r="U292" i="16"/>
  <c r="V291" i="16"/>
  <c r="U291" i="16"/>
  <c r="AA291" i="16" s="1"/>
  <c r="V290" i="16"/>
  <c r="U290" i="16"/>
  <c r="W290" i="16" s="1"/>
  <c r="V289" i="16"/>
  <c r="AD289" i="16" s="1"/>
  <c r="U289" i="16"/>
  <c r="Z289" i="16" s="1"/>
  <c r="V288" i="16"/>
  <c r="AD288" i="16" s="1"/>
  <c r="U288" i="16"/>
  <c r="Y288" i="16" s="1"/>
  <c r="V287" i="16"/>
  <c r="U287" i="16"/>
  <c r="X287" i="16" s="1"/>
  <c r="V286" i="16"/>
  <c r="U286" i="16"/>
  <c r="Z286" i="16" s="1"/>
  <c r="V285" i="16"/>
  <c r="AD285" i="16" s="1"/>
  <c r="U285" i="16"/>
  <c r="Y285" i="16" s="1"/>
  <c r="V284" i="16"/>
  <c r="AD284" i="16" s="1"/>
  <c r="U284" i="16"/>
  <c r="V283" i="16"/>
  <c r="U283" i="16"/>
  <c r="Z283" i="16" s="1"/>
  <c r="V282" i="16"/>
  <c r="U282" i="16"/>
  <c r="X282" i="16" s="1"/>
  <c r="V281" i="16"/>
  <c r="U281" i="16"/>
  <c r="W281" i="16" s="1"/>
  <c r="V280" i="16"/>
  <c r="U280" i="16"/>
  <c r="V279" i="16"/>
  <c r="U279" i="16"/>
  <c r="Z279" i="16" s="1"/>
  <c r="V278" i="16"/>
  <c r="U278" i="16"/>
  <c r="AA278" i="16" s="1"/>
  <c r="V277" i="16"/>
  <c r="U277" i="16"/>
  <c r="V276" i="16"/>
  <c r="U276" i="16"/>
  <c r="V275" i="16"/>
  <c r="AD275" i="16" s="1"/>
  <c r="U275" i="16"/>
  <c r="Y275" i="16" s="1"/>
  <c r="V274" i="16"/>
  <c r="U274" i="16"/>
  <c r="V273" i="16"/>
  <c r="U273" i="16"/>
  <c r="Y273" i="16" s="1"/>
  <c r="V272" i="16"/>
  <c r="AD272" i="16" s="1"/>
  <c r="U272" i="16"/>
  <c r="Z272" i="16" s="1"/>
  <c r="V271" i="16"/>
  <c r="AD271" i="16" s="1"/>
  <c r="U271" i="16"/>
  <c r="Z271" i="16" s="1"/>
  <c r="V270" i="16"/>
  <c r="U270" i="16"/>
  <c r="W270" i="16" s="1"/>
  <c r="V269" i="16"/>
  <c r="U269" i="16"/>
  <c r="Y269" i="16" s="1"/>
  <c r="V268" i="16"/>
  <c r="U268" i="16"/>
  <c r="V267" i="16"/>
  <c r="U267" i="16"/>
  <c r="Z267" i="16" s="1"/>
  <c r="V266" i="16"/>
  <c r="U266" i="16"/>
  <c r="X266" i="16" s="1"/>
  <c r="V265" i="16"/>
  <c r="U265" i="16"/>
  <c r="X265" i="16" s="1"/>
  <c r="V264" i="16"/>
  <c r="AD264" i="16" s="1"/>
  <c r="U264" i="16"/>
  <c r="X264" i="16" s="1"/>
  <c r="V263" i="16"/>
  <c r="AD263" i="16" s="1"/>
  <c r="U263" i="16"/>
  <c r="AA263" i="16" s="1"/>
  <c r="V262" i="16"/>
  <c r="U262" i="16"/>
  <c r="V261" i="16"/>
  <c r="U261" i="16"/>
  <c r="Y261" i="16" s="1"/>
  <c r="V260" i="16"/>
  <c r="AD260" i="16" s="1"/>
  <c r="U260" i="16"/>
  <c r="V259" i="16"/>
  <c r="AD259" i="16" s="1"/>
  <c r="U259" i="16"/>
  <c r="Z259" i="16" s="1"/>
  <c r="V258" i="16"/>
  <c r="U258" i="16"/>
  <c r="X258" i="16" s="1"/>
  <c r="V257" i="16"/>
  <c r="U257" i="16"/>
  <c r="V256" i="16"/>
  <c r="AD256" i="16" s="1"/>
  <c r="U256" i="16"/>
  <c r="Y256" i="16" s="1"/>
  <c r="V255" i="16"/>
  <c r="U255" i="16"/>
  <c r="V254" i="16"/>
  <c r="U254" i="16"/>
  <c r="Y254" i="16" s="1"/>
  <c r="V253" i="16"/>
  <c r="AD253" i="16" s="1"/>
  <c r="U253" i="16"/>
  <c r="Y253" i="16" s="1"/>
  <c r="V252" i="16"/>
  <c r="U252" i="16"/>
  <c r="V251" i="16"/>
  <c r="AD251" i="16" s="1"/>
  <c r="U251" i="16"/>
  <c r="X251" i="16" s="1"/>
  <c r="V250" i="16"/>
  <c r="U250" i="16"/>
  <c r="Y250" i="16" s="1"/>
  <c r="V249" i="16"/>
  <c r="U249" i="16"/>
  <c r="V248" i="16"/>
  <c r="AD248" i="16" s="1"/>
  <c r="U248" i="16"/>
  <c r="V247" i="16"/>
  <c r="AD247" i="16" s="1"/>
  <c r="U247" i="16"/>
  <c r="AA247" i="16" s="1"/>
  <c r="V246" i="16"/>
  <c r="U246" i="16"/>
  <c r="W246" i="16" s="1"/>
  <c r="V245" i="16"/>
  <c r="AD245" i="16" s="1"/>
  <c r="U245" i="16"/>
  <c r="V244" i="16"/>
  <c r="U244" i="16"/>
  <c r="V243" i="16"/>
  <c r="AD243" i="16" s="1"/>
  <c r="U243" i="16"/>
  <c r="Z243" i="16" s="1"/>
  <c r="V242" i="16"/>
  <c r="U242" i="16"/>
  <c r="Y242" i="16" s="1"/>
  <c r="V241" i="16"/>
  <c r="U241" i="16"/>
  <c r="AA241" i="16" s="1"/>
  <c r="V240" i="16"/>
  <c r="U240" i="16"/>
  <c r="AA240" i="16" s="1"/>
  <c r="V239" i="16"/>
  <c r="AD239" i="16" s="1"/>
  <c r="U239" i="16"/>
  <c r="Z239" i="16" s="1"/>
  <c r="V238" i="16"/>
  <c r="U238" i="16"/>
  <c r="V237" i="16"/>
  <c r="U237" i="16"/>
  <c r="X237" i="16" s="1"/>
  <c r="V236" i="16"/>
  <c r="U236" i="16"/>
  <c r="V235" i="16"/>
  <c r="AD235" i="16" s="1"/>
  <c r="U235" i="16"/>
  <c r="V234" i="16"/>
  <c r="AD234" i="16" s="1"/>
  <c r="U234" i="16"/>
  <c r="X234" i="16" s="1"/>
  <c r="V233" i="16"/>
  <c r="U233" i="16"/>
  <c r="AA233" i="16" s="1"/>
  <c r="V232" i="16"/>
  <c r="U232" i="16"/>
  <c r="V231" i="16"/>
  <c r="AC231" i="16" s="1"/>
  <c r="U231" i="16"/>
  <c r="AA231" i="16" s="1"/>
  <c r="V230" i="16"/>
  <c r="U230" i="16"/>
  <c r="X230" i="16" s="1"/>
  <c r="V229" i="16"/>
  <c r="U229" i="16"/>
  <c r="Y229" i="16" s="1"/>
  <c r="V228" i="16"/>
  <c r="U228" i="16"/>
  <c r="W228" i="16" s="1"/>
  <c r="V227" i="16"/>
  <c r="AD227" i="16" s="1"/>
  <c r="U227" i="16"/>
  <c r="V226" i="16"/>
  <c r="AD226" i="16" s="1"/>
  <c r="U226" i="16"/>
  <c r="Z226" i="16" s="1"/>
  <c r="V225" i="16"/>
  <c r="U225" i="16"/>
  <c r="W225" i="16" s="1"/>
  <c r="V224" i="16"/>
  <c r="U224" i="16"/>
  <c r="AA224" i="16" s="1"/>
  <c r="V223" i="16"/>
  <c r="AD223" i="16" s="1"/>
  <c r="U223" i="16"/>
  <c r="AA223" i="16" s="1"/>
  <c r="V222" i="16"/>
  <c r="U222" i="16"/>
  <c r="Z222" i="16" s="1"/>
  <c r="V221" i="16"/>
  <c r="AD221" i="16" s="1"/>
  <c r="U221" i="16"/>
  <c r="AA221" i="16" s="1"/>
  <c r="V220" i="16"/>
  <c r="U220" i="16"/>
  <c r="X220" i="16" s="1"/>
  <c r="V219" i="16"/>
  <c r="AD219" i="16" s="1"/>
  <c r="U219" i="16"/>
  <c r="Z219" i="16" s="1"/>
  <c r="V218" i="16"/>
  <c r="AD218" i="16" s="1"/>
  <c r="U218" i="16"/>
  <c r="W218" i="16" s="1"/>
  <c r="V217" i="16"/>
  <c r="U217" i="16"/>
  <c r="AA217" i="16" s="1"/>
  <c r="V216" i="16"/>
  <c r="U216" i="16"/>
  <c r="AA216" i="16" s="1"/>
  <c r="V215" i="16"/>
  <c r="AD215" i="16" s="1"/>
  <c r="U215" i="16"/>
  <c r="V214" i="16"/>
  <c r="U214" i="16"/>
  <c r="W214" i="16" s="1"/>
  <c r="V213" i="16"/>
  <c r="AD213" i="16" s="1"/>
  <c r="U213" i="16"/>
  <c r="AA213" i="16" s="1"/>
  <c r="V212" i="16"/>
  <c r="U212" i="16"/>
  <c r="Y212" i="16" s="1"/>
  <c r="V211" i="16"/>
  <c r="AD211" i="16" s="1"/>
  <c r="U211" i="16"/>
  <c r="AA211" i="16" s="1"/>
  <c r="V210" i="16"/>
  <c r="AD210" i="16" s="1"/>
  <c r="U210" i="16"/>
  <c r="Z210" i="16" s="1"/>
  <c r="V209" i="16"/>
  <c r="AD209" i="16" s="1"/>
  <c r="U209" i="16"/>
  <c r="AA209" i="16" s="1"/>
  <c r="V208" i="16"/>
  <c r="U208" i="16"/>
  <c r="W208" i="16" s="1"/>
  <c r="V207" i="16"/>
  <c r="AC207" i="16" s="1"/>
  <c r="U207" i="16"/>
  <c r="AA207" i="16" s="1"/>
  <c r="V206" i="16"/>
  <c r="U206" i="16"/>
  <c r="Z206" i="16" s="1"/>
  <c r="V205" i="16"/>
  <c r="AD205" i="16" s="1"/>
  <c r="U205" i="16"/>
  <c r="AA205" i="16" s="1"/>
  <c r="V204" i="16"/>
  <c r="U204" i="16"/>
  <c r="V203" i="16"/>
  <c r="U203" i="16"/>
  <c r="W203" i="16" s="1"/>
  <c r="V202" i="16"/>
  <c r="AD202" i="16" s="1"/>
  <c r="U202" i="16"/>
  <c r="Y202" i="16" s="1"/>
  <c r="V201" i="16"/>
  <c r="AD201" i="16" s="1"/>
  <c r="U201" i="16"/>
  <c r="AA201" i="16" s="1"/>
  <c r="V200" i="16"/>
  <c r="U200" i="16"/>
  <c r="Y200" i="16" s="1"/>
  <c r="V199" i="16"/>
  <c r="AC199" i="16" s="1"/>
  <c r="U199" i="16"/>
  <c r="W199" i="16" s="1"/>
  <c r="V198" i="16"/>
  <c r="U198" i="16"/>
  <c r="AA198" i="16" s="1"/>
  <c r="V197" i="16"/>
  <c r="AC197" i="16" s="1"/>
  <c r="U197" i="16"/>
  <c r="AA197" i="16" s="1"/>
  <c r="V196" i="16"/>
  <c r="U196" i="16"/>
  <c r="X196" i="16" s="1"/>
  <c r="V195" i="16"/>
  <c r="U195" i="16"/>
  <c r="W195" i="16" s="1"/>
  <c r="V194" i="16"/>
  <c r="AD194" i="16" s="1"/>
  <c r="U194" i="16"/>
  <c r="Y194" i="16" s="1"/>
  <c r="V193" i="16"/>
  <c r="U193" i="16"/>
  <c r="AA193" i="16" s="1"/>
  <c r="V192" i="16"/>
  <c r="U192" i="16"/>
  <c r="AA192" i="16" s="1"/>
  <c r="V191" i="16"/>
  <c r="U191" i="16"/>
  <c r="W191" i="16" s="1"/>
  <c r="V190" i="16"/>
  <c r="U190" i="16"/>
  <c r="V189" i="16"/>
  <c r="AD189" i="16" s="1"/>
  <c r="U189" i="16"/>
  <c r="AA189" i="16" s="1"/>
  <c r="V188" i="16"/>
  <c r="AD188" i="16" s="1"/>
  <c r="U188" i="16"/>
  <c r="X188" i="16" s="1"/>
  <c r="V187" i="16"/>
  <c r="U187" i="16"/>
  <c r="W187" i="16" s="1"/>
  <c r="V186" i="16"/>
  <c r="AD186" i="16" s="1"/>
  <c r="U186" i="16"/>
  <c r="Y186" i="16" s="1"/>
  <c r="V185" i="16"/>
  <c r="AD185" i="16" s="1"/>
  <c r="U185" i="16"/>
  <c r="AA185" i="16" s="1"/>
  <c r="V184" i="16"/>
  <c r="U184" i="16"/>
  <c r="V183" i="16"/>
  <c r="AC183" i="16" s="1"/>
  <c r="U183" i="16"/>
  <c r="Z183" i="16" s="1"/>
  <c r="V182" i="16"/>
  <c r="U182" i="16"/>
  <c r="Y182" i="16" s="1"/>
  <c r="V181" i="16"/>
  <c r="AD181" i="16" s="1"/>
  <c r="U181" i="16"/>
  <c r="AA181" i="16" s="1"/>
  <c r="V180" i="16"/>
  <c r="AD180" i="16" s="1"/>
  <c r="U180" i="16"/>
  <c r="V179" i="16"/>
  <c r="U179" i="16"/>
  <c r="W179" i="16" s="1"/>
  <c r="V178" i="16"/>
  <c r="AD178" i="16" s="1"/>
  <c r="U178" i="16"/>
  <c r="Y178" i="16" s="1"/>
  <c r="V177" i="16"/>
  <c r="U177" i="16"/>
  <c r="AA177" i="16" s="1"/>
  <c r="V176" i="16"/>
  <c r="U176" i="16"/>
  <c r="Y176" i="16" s="1"/>
  <c r="V175" i="16"/>
  <c r="U175" i="16"/>
  <c r="W175" i="16" s="1"/>
  <c r="V174" i="16"/>
  <c r="AD174" i="16" s="1"/>
  <c r="U174" i="16"/>
  <c r="Y174" i="16" s="1"/>
  <c r="V173" i="16"/>
  <c r="AC173" i="16" s="1"/>
  <c r="U173" i="16"/>
  <c r="AA173" i="16" s="1"/>
  <c r="V172" i="16"/>
  <c r="AD172" i="16" s="1"/>
  <c r="U172" i="16"/>
  <c r="W172" i="16" s="1"/>
  <c r="V171" i="16"/>
  <c r="U171" i="16"/>
  <c r="W171" i="16" s="1"/>
  <c r="V170" i="16"/>
  <c r="AD170" i="16" s="1"/>
  <c r="U170" i="16"/>
  <c r="Y170" i="16" s="1"/>
  <c r="V169" i="16"/>
  <c r="AD169" i="16" s="1"/>
  <c r="U169" i="16"/>
  <c r="AA169" i="16" s="1"/>
  <c r="V168" i="16"/>
  <c r="AD168" i="16" s="1"/>
  <c r="U168" i="16"/>
  <c r="V167" i="16"/>
  <c r="AD167" i="16" s="1"/>
  <c r="U167" i="16"/>
  <c r="W167" i="16" s="1"/>
  <c r="V166" i="16"/>
  <c r="AD166" i="16" s="1"/>
  <c r="U166" i="16"/>
  <c r="Y166" i="16" s="1"/>
  <c r="V165" i="16"/>
  <c r="U165" i="16"/>
  <c r="AA165" i="16" s="1"/>
  <c r="V164" i="16"/>
  <c r="AD164" i="16" s="1"/>
  <c r="U164" i="16"/>
  <c r="V163" i="16"/>
  <c r="U163" i="16"/>
  <c r="W163" i="16" s="1"/>
  <c r="V162" i="16"/>
  <c r="AD162" i="16" s="1"/>
  <c r="U162" i="16"/>
  <c r="Y162" i="16" s="1"/>
  <c r="V161" i="16"/>
  <c r="U161" i="16"/>
  <c r="V160" i="16"/>
  <c r="AD160" i="16" s="1"/>
  <c r="U160" i="16"/>
  <c r="W160" i="16" s="1"/>
  <c r="V159" i="16"/>
  <c r="AC159" i="16" s="1"/>
  <c r="U159" i="16"/>
  <c r="V158" i="16"/>
  <c r="AD158" i="16" s="1"/>
  <c r="U158" i="16"/>
  <c r="Y158" i="16" s="1"/>
  <c r="V157" i="16"/>
  <c r="U157" i="16"/>
  <c r="V156" i="16"/>
  <c r="AD156" i="16" s="1"/>
  <c r="U156" i="16"/>
  <c r="Y156" i="16" s="1"/>
  <c r="V155" i="16"/>
  <c r="U155" i="16"/>
  <c r="W155" i="16" s="1"/>
  <c r="V154" i="16"/>
  <c r="AD154" i="16" s="1"/>
  <c r="U154" i="16"/>
  <c r="V153" i="16"/>
  <c r="AD153" i="16" s="1"/>
  <c r="U153" i="16"/>
  <c r="AA153" i="16" s="1"/>
  <c r="V152" i="16"/>
  <c r="AD152" i="16" s="1"/>
  <c r="U152" i="16"/>
  <c r="AA152" i="16" s="1"/>
  <c r="V151" i="16"/>
  <c r="U151" i="16"/>
  <c r="W151" i="16" s="1"/>
  <c r="V150" i="16"/>
  <c r="AD150" i="16" s="1"/>
  <c r="U150" i="16"/>
  <c r="AA150" i="16" s="1"/>
  <c r="V149" i="16"/>
  <c r="AD149" i="16" s="1"/>
  <c r="U149" i="16"/>
  <c r="Y149" i="16" s="1"/>
  <c r="V148" i="16"/>
  <c r="U148" i="16"/>
  <c r="W148" i="16" s="1"/>
  <c r="V147" i="16"/>
  <c r="U147" i="16"/>
  <c r="V146" i="16"/>
  <c r="U146" i="16"/>
  <c r="Y146" i="16" s="1"/>
  <c r="V145" i="16"/>
  <c r="AD145" i="16" s="1"/>
  <c r="U145" i="16"/>
  <c r="Z145" i="16" s="1"/>
  <c r="V144" i="16"/>
  <c r="AD144" i="16" s="1"/>
  <c r="U144" i="16"/>
  <c r="X144" i="16" s="1"/>
  <c r="V143" i="16"/>
  <c r="U143" i="16"/>
  <c r="W143" i="16" s="1"/>
  <c r="V142" i="16"/>
  <c r="AD142" i="16" s="1"/>
  <c r="U142" i="16"/>
  <c r="Z142" i="16" s="1"/>
  <c r="V141" i="16"/>
  <c r="U141" i="16"/>
  <c r="AA141" i="16" s="1"/>
  <c r="V140" i="16"/>
  <c r="AD140" i="16" s="1"/>
  <c r="U140" i="16"/>
  <c r="Z140" i="16" s="1"/>
  <c r="V139" i="16"/>
  <c r="U139" i="16"/>
  <c r="Y139" i="16" s="1"/>
  <c r="V138" i="16"/>
  <c r="U138" i="16"/>
  <c r="W138" i="16" s="1"/>
  <c r="V137" i="16"/>
  <c r="AD137" i="16" s="1"/>
  <c r="U137" i="16"/>
  <c r="V136" i="16"/>
  <c r="AD136" i="16" s="1"/>
  <c r="U136" i="16"/>
  <c r="Y136" i="16" s="1"/>
  <c r="V135" i="16"/>
  <c r="AC135" i="16" s="1"/>
  <c r="U135" i="16"/>
  <c r="W135" i="16" s="1"/>
  <c r="V134" i="16"/>
  <c r="AD134" i="16" s="1"/>
  <c r="U134" i="16"/>
  <c r="Z134" i="16" s="1"/>
  <c r="V133" i="16"/>
  <c r="AC133" i="16" s="1"/>
  <c r="U133" i="16"/>
  <c r="Y133" i="16" s="1"/>
  <c r="V132" i="16"/>
  <c r="AD132" i="16" s="1"/>
  <c r="U132" i="16"/>
  <c r="Z132" i="16" s="1"/>
  <c r="V131" i="16"/>
  <c r="AC131" i="16" s="1"/>
  <c r="U131" i="16"/>
  <c r="V130" i="16"/>
  <c r="U130" i="16"/>
  <c r="AA130" i="16" s="1"/>
  <c r="V129" i="16"/>
  <c r="AC129" i="16" s="1"/>
  <c r="U129" i="16"/>
  <c r="W129" i="16" s="1"/>
  <c r="V128" i="16"/>
  <c r="U128" i="16"/>
  <c r="V127" i="16"/>
  <c r="U127" i="16"/>
  <c r="Y127" i="16" s="1"/>
  <c r="V126" i="16"/>
  <c r="U126" i="16"/>
  <c r="V125" i="16"/>
  <c r="AD125" i="16" s="1"/>
  <c r="U125" i="16"/>
  <c r="Z125" i="16" s="1"/>
  <c r="V124" i="16"/>
  <c r="U124" i="16"/>
  <c r="X124" i="16" s="1"/>
  <c r="V123" i="16"/>
  <c r="AD123" i="16" s="1"/>
  <c r="U123" i="16"/>
  <c r="V122" i="16"/>
  <c r="U122" i="16"/>
  <c r="W122" i="16" s="1"/>
  <c r="V121" i="16"/>
  <c r="AD121" i="16" s="1"/>
  <c r="U121" i="16"/>
  <c r="X121" i="16" s="1"/>
  <c r="V120" i="16"/>
  <c r="U120" i="16"/>
  <c r="W120" i="16" s="1"/>
  <c r="V119" i="16"/>
  <c r="AD119" i="16" s="1"/>
  <c r="U119" i="16"/>
  <c r="AA119" i="16" s="1"/>
  <c r="V118" i="16"/>
  <c r="U118" i="16"/>
  <c r="Z118" i="16" s="1"/>
  <c r="V117" i="16"/>
  <c r="U117" i="16"/>
  <c r="W117" i="16" s="1"/>
  <c r="V116" i="16"/>
  <c r="U116" i="16"/>
  <c r="X116" i="16" s="1"/>
  <c r="V115" i="16"/>
  <c r="AD115" i="16" s="1"/>
  <c r="U115" i="16"/>
  <c r="W115" i="16" s="1"/>
  <c r="V114" i="16"/>
  <c r="U114" i="16"/>
  <c r="AA114" i="16" s="1"/>
  <c r="V113" i="16"/>
  <c r="AD113" i="16" s="1"/>
  <c r="U113" i="16"/>
  <c r="Y113" i="16" s="1"/>
  <c r="V112" i="16"/>
  <c r="AD112" i="16" s="1"/>
  <c r="U112" i="16"/>
  <c r="X112" i="16" s="1"/>
  <c r="V111" i="16"/>
  <c r="AC111" i="16" s="1"/>
  <c r="U111" i="16"/>
  <c r="Z111" i="16" s="1"/>
  <c r="V110" i="16"/>
  <c r="U110" i="16"/>
  <c r="W110" i="16" s="1"/>
  <c r="V109" i="16"/>
  <c r="AC109" i="16" s="1"/>
  <c r="U109" i="16"/>
  <c r="Y109" i="16" s="1"/>
  <c r="V108" i="16"/>
  <c r="AD108" i="16" s="1"/>
  <c r="U108" i="16"/>
  <c r="Y108" i="16" s="1"/>
  <c r="V107" i="16"/>
  <c r="U107" i="16"/>
  <c r="AA107" i="16" s="1"/>
  <c r="V106" i="16"/>
  <c r="U106" i="16"/>
  <c r="Y106" i="16" s="1"/>
  <c r="V105" i="16"/>
  <c r="U105" i="16"/>
  <c r="AA105" i="16" s="1"/>
  <c r="V104" i="16"/>
  <c r="U104" i="16"/>
  <c r="AA104" i="16" s="1"/>
  <c r="V103" i="16"/>
  <c r="AC103" i="16" s="1"/>
  <c r="U103" i="16"/>
  <c r="AA103" i="16" s="1"/>
  <c r="V102" i="16"/>
  <c r="AC102" i="16" s="1"/>
  <c r="U102" i="16"/>
  <c r="Y102" i="16" s="1"/>
  <c r="V101" i="16"/>
  <c r="AD101" i="16" s="1"/>
  <c r="U101" i="16"/>
  <c r="Z101" i="16" s="1"/>
  <c r="V100" i="16"/>
  <c r="AD100" i="16" s="1"/>
  <c r="U100" i="16"/>
  <c r="AA100" i="16" s="1"/>
  <c r="V99" i="16"/>
  <c r="AD99" i="16" s="1"/>
  <c r="U99" i="16"/>
  <c r="W99" i="16" s="1"/>
  <c r="V98" i="16"/>
  <c r="AC98" i="16" s="1"/>
  <c r="U98" i="16"/>
  <c r="AA98" i="16" s="1"/>
  <c r="V97" i="16"/>
  <c r="AD97" i="16" s="1"/>
  <c r="U97" i="16"/>
  <c r="Z97" i="16" s="1"/>
  <c r="V96" i="16"/>
  <c r="AC96" i="16" s="1"/>
  <c r="U96" i="16"/>
  <c r="AA96" i="16" s="1"/>
  <c r="V95" i="16"/>
  <c r="U95" i="16"/>
  <c r="Y95" i="16" s="1"/>
  <c r="V94" i="16"/>
  <c r="AC94" i="16" s="1"/>
  <c r="U94" i="16"/>
  <c r="V93" i="16"/>
  <c r="AD93" i="16" s="1"/>
  <c r="U93" i="16"/>
  <c r="W93" i="16" s="1"/>
  <c r="V92" i="16"/>
  <c r="AC92" i="16" s="1"/>
  <c r="U92" i="16"/>
  <c r="X92" i="16" s="1"/>
  <c r="V91" i="16"/>
  <c r="AD91" i="16" s="1"/>
  <c r="U91" i="16"/>
  <c r="V90" i="16"/>
  <c r="AC90" i="16" s="1"/>
  <c r="U90" i="16"/>
  <c r="AA90" i="16" s="1"/>
  <c r="V89" i="16"/>
  <c r="AD89" i="16" s="1"/>
  <c r="U89" i="16"/>
  <c r="V88" i="16"/>
  <c r="AC88" i="16" s="1"/>
  <c r="U88" i="16"/>
  <c r="AA88" i="16" s="1"/>
  <c r="V87" i="16"/>
  <c r="AD87" i="16" s="1"/>
  <c r="U87" i="16"/>
  <c r="AA87" i="16" s="1"/>
  <c r="V86" i="16"/>
  <c r="AC86" i="16" s="1"/>
  <c r="U86" i="16"/>
  <c r="V85" i="16"/>
  <c r="U85" i="16"/>
  <c r="W85" i="16" s="1"/>
  <c r="V84" i="16"/>
  <c r="AC84" i="16" s="1"/>
  <c r="U84" i="16"/>
  <c r="X84" i="16" s="1"/>
  <c r="V83" i="16"/>
  <c r="U83" i="16"/>
  <c r="AA83" i="16" s="1"/>
  <c r="V82" i="16"/>
  <c r="AC82" i="16" s="1"/>
  <c r="U82" i="16"/>
  <c r="V81" i="16"/>
  <c r="AD81" i="16" s="1"/>
  <c r="U81" i="16"/>
  <c r="Y81" i="16" s="1"/>
  <c r="V80" i="16"/>
  <c r="AD80" i="16" s="1"/>
  <c r="U80" i="16"/>
  <c r="V79" i="16"/>
  <c r="U79" i="16"/>
  <c r="Z79" i="16" s="1"/>
  <c r="V78" i="16"/>
  <c r="U78" i="16"/>
  <c r="W78" i="16" s="1"/>
  <c r="V77" i="16"/>
  <c r="U77" i="16"/>
  <c r="Y77" i="16" s="1"/>
  <c r="V76" i="16"/>
  <c r="AD76" i="16" s="1"/>
  <c r="U76" i="16"/>
  <c r="V75" i="16"/>
  <c r="U75" i="16"/>
  <c r="V74" i="16"/>
  <c r="U74" i="16"/>
  <c r="Y74" i="16" s="1"/>
  <c r="V73" i="16"/>
  <c r="AD73" i="16" s="1"/>
  <c r="U73" i="16"/>
  <c r="AA73" i="16" s="1"/>
  <c r="V72" i="16"/>
  <c r="AD72" i="16" s="1"/>
  <c r="U72" i="16"/>
  <c r="AA72" i="16" s="1"/>
  <c r="V71" i="16"/>
  <c r="AD71" i="16" s="1"/>
  <c r="U71" i="16"/>
  <c r="Z71" i="16" s="1"/>
  <c r="V70" i="16"/>
  <c r="AC70" i="16" s="1"/>
  <c r="U70" i="16"/>
  <c r="V69" i="16"/>
  <c r="AD69" i="16" s="1"/>
  <c r="U69" i="16"/>
  <c r="Y69" i="16" s="1"/>
  <c r="V68" i="16"/>
  <c r="U68" i="16"/>
  <c r="V67" i="16"/>
  <c r="U67" i="16"/>
  <c r="Y67" i="16" s="1"/>
  <c r="V66" i="16"/>
  <c r="AC66" i="16" s="1"/>
  <c r="U66" i="16"/>
  <c r="V65" i="16"/>
  <c r="AD65" i="16" s="1"/>
  <c r="U65" i="16"/>
  <c r="W65" i="16" s="1"/>
  <c r="V64" i="16"/>
  <c r="AD64" i="16" s="1"/>
  <c r="U64" i="16"/>
  <c r="X64" i="16" s="1"/>
  <c r="V63" i="16"/>
  <c r="AD63" i="16" s="1"/>
  <c r="U63" i="16"/>
  <c r="Z63" i="16" s="1"/>
  <c r="V62" i="16"/>
  <c r="U62" i="16"/>
  <c r="V61" i="16"/>
  <c r="AD61" i="16" s="1"/>
  <c r="U61" i="16"/>
  <c r="X61" i="16" s="1"/>
  <c r="V60" i="16"/>
  <c r="AD60" i="16" s="1"/>
  <c r="U60" i="16"/>
  <c r="V59" i="16"/>
  <c r="AD59" i="16" s="1"/>
  <c r="U59" i="16"/>
  <c r="Z59" i="16" s="1"/>
  <c r="V58" i="16"/>
  <c r="AC58" i="16" s="1"/>
  <c r="U58" i="16"/>
  <c r="AA58" i="16" s="1"/>
  <c r="V57" i="16"/>
  <c r="U57" i="16"/>
  <c r="AA57" i="16" s="1"/>
  <c r="V56" i="16"/>
  <c r="AD56" i="16" s="1"/>
  <c r="U56" i="16"/>
  <c r="X56" i="16" s="1"/>
  <c r="V55" i="16"/>
  <c r="AD55" i="16" s="1"/>
  <c r="U55" i="16"/>
  <c r="Z55" i="16" s="1"/>
  <c r="V54" i="16"/>
  <c r="AC54" i="16" s="1"/>
  <c r="U54" i="16"/>
  <c r="X54" i="16" s="1"/>
  <c r="V53" i="16"/>
  <c r="AD53" i="16" s="1"/>
  <c r="U53" i="16"/>
  <c r="AA53" i="16" s="1"/>
  <c r="V52" i="16"/>
  <c r="AD52" i="16" s="1"/>
  <c r="U52" i="16"/>
  <c r="X52" i="16" s="1"/>
  <c r="V51" i="16"/>
  <c r="AD51" i="16" s="1"/>
  <c r="U51" i="16"/>
  <c r="Z51" i="16" s="1"/>
  <c r="V50" i="16"/>
  <c r="AC50" i="16" s="1"/>
  <c r="U50" i="16"/>
  <c r="AA50" i="16" s="1"/>
  <c r="V49" i="16"/>
  <c r="AD49" i="16" s="1"/>
  <c r="U49" i="16"/>
  <c r="W49" i="16" s="1"/>
  <c r="V48" i="16"/>
  <c r="U48" i="16"/>
  <c r="X48" i="16" s="1"/>
  <c r="V47" i="16"/>
  <c r="U47" i="16"/>
  <c r="Z47" i="16" s="1"/>
  <c r="V46" i="16"/>
  <c r="AC46" i="16" s="1"/>
  <c r="U46" i="16"/>
  <c r="V45" i="16"/>
  <c r="AD45" i="16" s="1"/>
  <c r="U45" i="16"/>
  <c r="AA45" i="16" s="1"/>
  <c r="V44" i="16"/>
  <c r="AD44" i="16" s="1"/>
  <c r="U44" i="16"/>
  <c r="X44" i="16" s="1"/>
  <c r="V43" i="16"/>
  <c r="AD43" i="16" s="1"/>
  <c r="U43" i="16"/>
  <c r="Z43" i="16" s="1"/>
  <c r="V42" i="16"/>
  <c r="U42" i="16"/>
  <c r="Z42" i="16" s="1"/>
  <c r="V41" i="16"/>
  <c r="U41" i="16"/>
  <c r="AA41" i="16" s="1"/>
  <c r="V40" i="16"/>
  <c r="AD40" i="16" s="1"/>
  <c r="U40" i="16"/>
  <c r="X40" i="16" s="1"/>
  <c r="V39" i="16"/>
  <c r="U39" i="16"/>
  <c r="Z39" i="16" s="1"/>
  <c r="V38" i="16"/>
  <c r="AC38" i="16" s="1"/>
  <c r="U38" i="16"/>
  <c r="AA38" i="16" s="1"/>
  <c r="V37" i="16"/>
  <c r="AC37" i="16" s="1"/>
  <c r="U37" i="16"/>
  <c r="AA37" i="16" s="1"/>
  <c r="V36" i="16"/>
  <c r="AD36" i="16" s="1"/>
  <c r="U36" i="16"/>
  <c r="X36" i="16" s="1"/>
  <c r="V35" i="16"/>
  <c r="AD35" i="16" s="1"/>
  <c r="U35" i="16"/>
  <c r="Z35" i="16" s="1"/>
  <c r="V34" i="16"/>
  <c r="AC34" i="16" s="1"/>
  <c r="U34" i="16"/>
  <c r="AA34" i="16" s="1"/>
  <c r="V33" i="16"/>
  <c r="U33" i="16"/>
  <c r="AA33" i="16" s="1"/>
  <c r="V32" i="16"/>
  <c r="AD32" i="16" s="1"/>
  <c r="U32" i="16"/>
  <c r="X32" i="16" s="1"/>
  <c r="V31" i="16"/>
  <c r="U31" i="16"/>
  <c r="Z31" i="16" s="1"/>
  <c r="V30" i="16"/>
  <c r="AC30" i="16" s="1"/>
  <c r="U30" i="16"/>
  <c r="AA30" i="16" s="1"/>
  <c r="V29" i="16"/>
  <c r="AD29" i="16" s="1"/>
  <c r="U29" i="16"/>
  <c r="X29" i="16" s="1"/>
  <c r="V28" i="16"/>
  <c r="AC28" i="16" s="1"/>
  <c r="U28" i="16"/>
  <c r="V27" i="16"/>
  <c r="AD27" i="16" s="1"/>
  <c r="U27" i="16"/>
  <c r="AA27" i="16" s="1"/>
  <c r="V26" i="16"/>
  <c r="U26" i="16"/>
  <c r="AA26" i="16" s="1"/>
  <c r="V25" i="16"/>
  <c r="AC25" i="16" s="1"/>
  <c r="U25" i="16"/>
  <c r="X25" i="16" s="1"/>
  <c r="V24" i="16"/>
  <c r="AC24" i="16" s="1"/>
  <c r="U24" i="16"/>
  <c r="AA24" i="16" s="1"/>
  <c r="V23" i="16"/>
  <c r="AD23" i="16" s="1"/>
  <c r="U23" i="16"/>
  <c r="AA23" i="16" s="1"/>
  <c r="V22" i="16"/>
  <c r="AC22" i="16" s="1"/>
  <c r="U22" i="16"/>
  <c r="AA22" i="16" s="1"/>
  <c r="V21" i="16"/>
  <c r="AC21" i="16" s="1"/>
  <c r="U21" i="16"/>
  <c r="X21" i="16" s="1"/>
  <c r="V20" i="16"/>
  <c r="AD20" i="16" s="1"/>
  <c r="U20" i="16"/>
  <c r="AA20" i="16" s="1"/>
  <c r="V19" i="16"/>
  <c r="AD19" i="16" s="1"/>
  <c r="U19" i="16"/>
  <c r="AA19" i="16" s="1"/>
  <c r="V18" i="16"/>
  <c r="U18" i="16"/>
  <c r="AA18" i="16" s="1"/>
  <c r="V17" i="16"/>
  <c r="U17" i="16"/>
  <c r="X17" i="16" s="1"/>
  <c r="V16" i="16"/>
  <c r="AD16" i="16" s="1"/>
  <c r="U16" i="16"/>
  <c r="AA16" i="16" s="1"/>
  <c r="V15" i="16"/>
  <c r="AD15" i="16" s="1"/>
  <c r="U15" i="16"/>
  <c r="AA15" i="16" s="1"/>
  <c r="V14" i="16"/>
  <c r="AC14" i="16" s="1"/>
  <c r="U14" i="16"/>
  <c r="V13" i="16"/>
  <c r="AD13" i="16" s="1"/>
  <c r="U13" i="16"/>
  <c r="X13" i="16" s="1"/>
  <c r="V12" i="16"/>
  <c r="AC12" i="16" s="1"/>
  <c r="U12" i="16"/>
  <c r="AA12" i="16" s="1"/>
  <c r="V11" i="16"/>
  <c r="AD11" i="16" s="1"/>
  <c r="U11" i="16"/>
  <c r="W11" i="16" s="1"/>
  <c r="V10" i="16"/>
  <c r="AC10" i="16" s="1"/>
  <c r="U10" i="16"/>
  <c r="V9" i="16"/>
  <c r="AC9" i="16" s="1"/>
  <c r="U9" i="16"/>
  <c r="X9" i="16" s="1"/>
  <c r="V8" i="16"/>
  <c r="AC8" i="16" s="1"/>
  <c r="U8" i="16"/>
  <c r="AA8" i="16" s="1"/>
  <c r="V7" i="16"/>
  <c r="AD7" i="16" s="1"/>
  <c r="U7" i="16"/>
  <c r="AA7" i="16" s="1"/>
  <c r="V6" i="16"/>
  <c r="AC6" i="16" s="1"/>
  <c r="U6" i="16"/>
  <c r="AA6" i="16" s="1"/>
  <c r="V5" i="16"/>
  <c r="AD5" i="16" s="1"/>
  <c r="U5" i="16"/>
  <c r="V4" i="16"/>
  <c r="AD4" i="16" s="1"/>
  <c r="U4" i="16"/>
  <c r="K79" i="6"/>
  <c r="J79" i="6"/>
  <c r="I79" i="6"/>
  <c r="H79" i="6"/>
  <c r="G79" i="6"/>
  <c r="F79" i="6"/>
  <c r="E79" i="6"/>
  <c r="K78" i="6"/>
  <c r="J78" i="6"/>
  <c r="I78" i="6"/>
  <c r="H78" i="6"/>
  <c r="G78" i="6"/>
  <c r="F78" i="6"/>
  <c r="E78" i="6"/>
  <c r="K77" i="6"/>
  <c r="J77" i="6"/>
  <c r="I77" i="6"/>
  <c r="H77" i="6"/>
  <c r="G77" i="6"/>
  <c r="F77" i="6"/>
  <c r="E77" i="6"/>
  <c r="K76" i="6"/>
  <c r="J76" i="6"/>
  <c r="I76" i="6"/>
  <c r="H76" i="6"/>
  <c r="G76" i="6"/>
  <c r="F76" i="6"/>
  <c r="E76" i="6"/>
  <c r="K75" i="6"/>
  <c r="J75" i="6"/>
  <c r="I75" i="6"/>
  <c r="H75" i="6"/>
  <c r="G75" i="6"/>
  <c r="F75" i="6"/>
  <c r="E75" i="6"/>
  <c r="K74" i="6"/>
  <c r="J74" i="6"/>
  <c r="I74" i="6"/>
  <c r="H74" i="6"/>
  <c r="G74" i="6"/>
  <c r="F74" i="6"/>
  <c r="E74" i="6"/>
  <c r="K73" i="6"/>
  <c r="J73" i="6"/>
  <c r="I73" i="6"/>
  <c r="H73" i="6"/>
  <c r="G73" i="6"/>
  <c r="F73" i="6"/>
  <c r="E73" i="6"/>
  <c r="K72" i="6"/>
  <c r="J72" i="6"/>
  <c r="I72" i="6"/>
  <c r="H72" i="6"/>
  <c r="G72" i="6"/>
  <c r="F72" i="6"/>
  <c r="E72" i="6"/>
  <c r="K71" i="6"/>
  <c r="J71" i="6"/>
  <c r="I71" i="6"/>
  <c r="H71" i="6"/>
  <c r="G71" i="6"/>
  <c r="F71" i="6"/>
  <c r="E71" i="6"/>
  <c r="K70" i="6"/>
  <c r="J70" i="6"/>
  <c r="I70" i="6"/>
  <c r="H70" i="6"/>
  <c r="G70" i="6"/>
  <c r="F70" i="6"/>
  <c r="E70" i="6"/>
  <c r="K69" i="6"/>
  <c r="J69" i="6"/>
  <c r="I69" i="6"/>
  <c r="H69" i="6"/>
  <c r="G69" i="6"/>
  <c r="F69" i="6"/>
  <c r="E69" i="6"/>
  <c r="K68" i="6"/>
  <c r="J68" i="6"/>
  <c r="I68" i="6"/>
  <c r="H68" i="6"/>
  <c r="G68" i="6"/>
  <c r="F68" i="6"/>
  <c r="E68" i="6"/>
  <c r="K67" i="6"/>
  <c r="J67" i="6"/>
  <c r="I67" i="6"/>
  <c r="H67" i="6"/>
  <c r="G67" i="6"/>
  <c r="F67" i="6"/>
  <c r="E67" i="6"/>
  <c r="K66" i="6"/>
  <c r="J66" i="6"/>
  <c r="I66" i="6"/>
  <c r="H66" i="6"/>
  <c r="G66" i="6"/>
  <c r="F66" i="6"/>
  <c r="E66" i="6"/>
  <c r="K65" i="6"/>
  <c r="J65" i="6"/>
  <c r="I65" i="6"/>
  <c r="H65" i="6"/>
  <c r="G65" i="6"/>
  <c r="F65" i="6"/>
  <c r="E65" i="6"/>
  <c r="K64" i="6"/>
  <c r="J64" i="6"/>
  <c r="I64" i="6"/>
  <c r="H64" i="6"/>
  <c r="G64" i="6"/>
  <c r="F64" i="6"/>
  <c r="E64" i="6"/>
  <c r="K63" i="6"/>
  <c r="J63" i="6"/>
  <c r="I63" i="6"/>
  <c r="H63" i="6"/>
  <c r="G63" i="6"/>
  <c r="F63" i="6"/>
  <c r="E63" i="6"/>
  <c r="K62" i="6"/>
  <c r="J62" i="6"/>
  <c r="I62" i="6"/>
  <c r="H62" i="6"/>
  <c r="G62" i="6"/>
  <c r="F62" i="6"/>
  <c r="E62" i="6"/>
  <c r="K61" i="6"/>
  <c r="J61" i="6"/>
  <c r="I61" i="6"/>
  <c r="H61" i="6"/>
  <c r="G61" i="6"/>
  <c r="F61" i="6"/>
  <c r="E61" i="6"/>
  <c r="K60" i="6"/>
  <c r="J60" i="6"/>
  <c r="I60" i="6"/>
  <c r="H60" i="6"/>
  <c r="G60" i="6"/>
  <c r="F60" i="6"/>
  <c r="E60" i="6"/>
  <c r="K59" i="6"/>
  <c r="J59" i="6"/>
  <c r="I59" i="6"/>
  <c r="H59" i="6"/>
  <c r="G59" i="6"/>
  <c r="F59" i="6"/>
  <c r="E59" i="6"/>
  <c r="K58" i="6"/>
  <c r="J58" i="6"/>
  <c r="I58" i="6"/>
  <c r="H58" i="6"/>
  <c r="G58" i="6"/>
  <c r="F58" i="6"/>
  <c r="E58" i="6"/>
  <c r="K57" i="6"/>
  <c r="J57" i="6"/>
  <c r="I57" i="6"/>
  <c r="H57" i="6"/>
  <c r="G57" i="6"/>
  <c r="F57" i="6"/>
  <c r="E57" i="6"/>
  <c r="K56" i="6"/>
  <c r="J56" i="6"/>
  <c r="I56" i="6"/>
  <c r="H56" i="6"/>
  <c r="G56" i="6"/>
  <c r="F56" i="6"/>
  <c r="E56" i="6"/>
  <c r="K55" i="6"/>
  <c r="J55" i="6"/>
  <c r="I55" i="6"/>
  <c r="H55" i="6"/>
  <c r="G55" i="6"/>
  <c r="F55" i="6"/>
  <c r="E55" i="6"/>
  <c r="K54" i="6"/>
  <c r="J54" i="6"/>
  <c r="I54" i="6"/>
  <c r="H54" i="6"/>
  <c r="G54" i="6"/>
  <c r="F54" i="6"/>
  <c r="E54" i="6"/>
  <c r="K53" i="6"/>
  <c r="J53" i="6"/>
  <c r="I53" i="6"/>
  <c r="H53" i="6"/>
  <c r="G53" i="6"/>
  <c r="F53" i="6"/>
  <c r="E53" i="6"/>
  <c r="Q46" i="6"/>
  <c r="P46" i="6"/>
  <c r="Q45" i="6"/>
  <c r="P45" i="6"/>
  <c r="Q44" i="6"/>
  <c r="P44" i="6"/>
  <c r="Q43" i="6"/>
  <c r="P43" i="6"/>
  <c r="Q42" i="6"/>
  <c r="P42" i="6"/>
  <c r="Q41" i="6"/>
  <c r="P41" i="6"/>
  <c r="Q40" i="6"/>
  <c r="P40" i="6"/>
  <c r="Q39" i="6"/>
  <c r="P39" i="6"/>
  <c r="Q38" i="6"/>
  <c r="P38" i="6"/>
  <c r="Q37" i="6"/>
  <c r="P37" i="6"/>
  <c r="Q36" i="6"/>
  <c r="P36" i="6"/>
  <c r="Q35" i="6"/>
  <c r="P35" i="6"/>
  <c r="Q34" i="6"/>
  <c r="P34" i="6"/>
  <c r="Q33" i="6"/>
  <c r="P33" i="6"/>
  <c r="Q32" i="6"/>
  <c r="P32" i="6"/>
  <c r="Q31" i="6"/>
  <c r="P31" i="6"/>
  <c r="Q30" i="6"/>
  <c r="P30" i="6"/>
  <c r="Q29" i="6"/>
  <c r="P29" i="6"/>
  <c r="Q28" i="6"/>
  <c r="P28" i="6"/>
  <c r="Q27" i="6"/>
  <c r="P27" i="6"/>
  <c r="Q26" i="6"/>
  <c r="P26" i="6"/>
  <c r="Q25" i="6"/>
  <c r="P25" i="6"/>
  <c r="Q24" i="6"/>
  <c r="P24" i="6"/>
  <c r="Q23" i="6"/>
  <c r="P23" i="6"/>
  <c r="Q22" i="6"/>
  <c r="P22" i="6"/>
  <c r="Q21" i="6"/>
  <c r="P21" i="6"/>
  <c r="Q20" i="6"/>
  <c r="P20" i="6"/>
  <c r="Q19" i="6"/>
  <c r="P19" i="6"/>
  <c r="D66" i="29"/>
  <c r="O6" i="28"/>
  <c r="O5" i="28"/>
  <c r="O4" i="28"/>
  <c r="O3" i="28"/>
  <c r="H2" i="28"/>
  <c r="G2" i="28"/>
  <c r="F2" i="28"/>
  <c r="E2" i="28"/>
  <c r="O1" i="28"/>
  <c r="AD17" i="16" l="1"/>
  <c r="AD485" i="16"/>
  <c r="AD489" i="16"/>
  <c r="AD525" i="16"/>
  <c r="AD529" i="16"/>
  <c r="AC33" i="16"/>
  <c r="Y70" i="16"/>
  <c r="W126" i="16"/>
  <c r="AC114" i="16"/>
  <c r="AD182" i="16"/>
  <c r="AD190" i="16"/>
  <c r="AD198" i="16"/>
  <c r="AD214" i="16"/>
  <c r="AD222" i="16"/>
  <c r="AD230" i="16"/>
  <c r="AD238" i="16"/>
  <c r="AD246" i="16"/>
  <c r="AC122" i="16"/>
  <c r="Z131" i="16"/>
  <c r="AD31" i="16"/>
  <c r="AD39" i="16"/>
  <c r="AC447" i="16"/>
  <c r="AD463" i="16"/>
  <c r="AD471" i="16"/>
  <c r="AC67" i="16"/>
  <c r="AC75" i="16"/>
  <c r="AC83" i="16"/>
  <c r="AD279" i="16"/>
  <c r="X80" i="16"/>
  <c r="AD536" i="16"/>
  <c r="AD540" i="16"/>
  <c r="AD547" i="16"/>
  <c r="AD555" i="16"/>
  <c r="W462" i="16"/>
  <c r="AC527" i="16"/>
  <c r="AA285" i="16"/>
  <c r="Y416" i="16"/>
  <c r="AD444" i="16"/>
  <c r="AC18" i="16"/>
  <c r="AA349" i="16"/>
  <c r="X548" i="16"/>
  <c r="AD564" i="16"/>
  <c r="AD568" i="16"/>
  <c r="W576" i="16"/>
  <c r="Y579" i="16"/>
  <c r="AD583" i="16"/>
  <c r="AD587" i="16"/>
  <c r="Z385" i="16"/>
  <c r="AD579" i="16"/>
  <c r="AC118" i="16"/>
  <c r="Y192" i="16"/>
  <c r="AG26" i="17"/>
  <c r="AW77" i="29"/>
  <c r="N46" i="6"/>
  <c r="AC48" i="16"/>
  <c r="AD128" i="16"/>
  <c r="W164" i="16"/>
  <c r="AC503" i="16"/>
  <c r="AC507" i="16"/>
  <c r="AC523" i="16"/>
  <c r="AD566" i="16"/>
  <c r="AD570" i="16"/>
  <c r="AD287" i="16"/>
  <c r="AD295" i="16"/>
  <c r="AD480" i="16"/>
  <c r="W544" i="16"/>
  <c r="AD105" i="16"/>
  <c r="Z14" i="16"/>
  <c r="AD129" i="16"/>
  <c r="AD196" i="16"/>
  <c r="AD204" i="16"/>
  <c r="AD212" i="16"/>
  <c r="AD220" i="16"/>
  <c r="AD228" i="16"/>
  <c r="AD236" i="16"/>
  <c r="AD244" i="16"/>
  <c r="AC437" i="16"/>
  <c r="AD41" i="16"/>
  <c r="AC42" i="16"/>
  <c r="AC62" i="16"/>
  <c r="Y154" i="16"/>
  <c r="AD300" i="16"/>
  <c r="AD316" i="16"/>
  <c r="Z363" i="16"/>
  <c r="AD406" i="16"/>
  <c r="Y434" i="16"/>
  <c r="Z533" i="16"/>
  <c r="AC595" i="16"/>
  <c r="AG12" i="17"/>
  <c r="W193" i="16"/>
  <c r="Y375" i="16"/>
  <c r="AD438" i="16"/>
  <c r="Y525" i="16"/>
  <c r="W439" i="16"/>
  <c r="AC510" i="16"/>
  <c r="X60" i="16"/>
  <c r="AC139" i="16"/>
  <c r="AC143" i="16"/>
  <c r="AC151" i="16"/>
  <c r="AC206" i="16"/>
  <c r="AG102" i="17"/>
  <c r="AG111" i="17"/>
  <c r="AG124" i="17"/>
  <c r="AD571" i="16"/>
  <c r="AF571" i="16" s="1"/>
  <c r="AG28" i="17"/>
  <c r="AG37" i="17"/>
  <c r="AG50" i="17"/>
  <c r="AG100" i="17"/>
  <c r="AG106" i="17"/>
  <c r="AC391" i="16"/>
  <c r="Y36" i="16"/>
  <c r="AC116" i="16"/>
  <c r="AC175" i="16"/>
  <c r="X342" i="16"/>
  <c r="AC541" i="16"/>
  <c r="AC576" i="16"/>
  <c r="AA120" i="16"/>
  <c r="AD546" i="16"/>
  <c r="AD577" i="16"/>
  <c r="AC26" i="16"/>
  <c r="AD585" i="16"/>
  <c r="AA219" i="16"/>
  <c r="AA270" i="16"/>
  <c r="X289" i="16"/>
  <c r="W363" i="16"/>
  <c r="AC126" i="16"/>
  <c r="Z216" i="16"/>
  <c r="Z337" i="16"/>
  <c r="X540" i="16"/>
  <c r="AD594" i="16"/>
  <c r="AC77" i="16"/>
  <c r="AD430" i="16"/>
  <c r="AG15" i="17"/>
  <c r="AG21" i="17"/>
  <c r="AA157" i="16" s="1"/>
  <c r="AG81" i="17"/>
  <c r="X65" i="16"/>
  <c r="W31" i="16"/>
  <c r="Z86" i="16"/>
  <c r="Z180" i="16"/>
  <c r="AA183" i="16"/>
  <c r="AD217" i="16"/>
  <c r="AC294" i="16"/>
  <c r="AD297" i="16"/>
  <c r="X332" i="16"/>
  <c r="W376" i="16"/>
  <c r="X387" i="16"/>
  <c r="X430" i="16"/>
  <c r="Z496" i="16"/>
  <c r="AD500" i="16"/>
  <c r="AD504" i="16"/>
  <c r="AC516" i="16"/>
  <c r="AG116" i="17"/>
  <c r="AD225" i="16"/>
  <c r="AD241" i="16"/>
  <c r="AD294" i="16"/>
  <c r="X329" i="16"/>
  <c r="AD423" i="16"/>
  <c r="X469" i="16"/>
  <c r="W542" i="16"/>
  <c r="AG141" i="17"/>
  <c r="AD599" i="16"/>
  <c r="AF599" i="16" s="1"/>
  <c r="AD280" i="16"/>
  <c r="AC381" i="16"/>
  <c r="AD385" i="16"/>
  <c r="AD400" i="16"/>
  <c r="Z578" i="16"/>
  <c r="AD589" i="16"/>
  <c r="AG74" i="17"/>
  <c r="AG77" i="17"/>
  <c r="AA320" i="16" s="1"/>
  <c r="AC128" i="16"/>
  <c r="AD177" i="16"/>
  <c r="AC269" i="16"/>
  <c r="AD341" i="16"/>
  <c r="AC360" i="16"/>
  <c r="AD367" i="16"/>
  <c r="AD420" i="16"/>
  <c r="AA540" i="16"/>
  <c r="AD574" i="16"/>
  <c r="AG68" i="17"/>
  <c r="AG71" i="17"/>
  <c r="AA440" i="16"/>
  <c r="Z255" i="16"/>
  <c r="AD292" i="16"/>
  <c r="W295" i="16"/>
  <c r="AD334" i="16"/>
  <c r="AD371" i="16"/>
  <c r="AD413" i="16"/>
  <c r="Z440" i="16"/>
  <c r="AD563" i="16"/>
  <c r="AG58" i="17"/>
  <c r="AG61" i="17"/>
  <c r="AG82" i="17"/>
  <c r="W170" i="16"/>
  <c r="AD193" i="16"/>
  <c r="W212" i="16"/>
  <c r="AD255" i="16"/>
  <c r="AD262" i="16"/>
  <c r="Z328" i="16"/>
  <c r="AC429" i="16"/>
  <c r="Z432" i="16"/>
  <c r="AD479" i="16"/>
  <c r="AG34" i="17"/>
  <c r="AG44" i="17"/>
  <c r="AG47" i="17"/>
  <c r="AA128" i="16" s="1"/>
  <c r="AG54" i="17"/>
  <c r="AG104" i="17"/>
  <c r="AC95" i="16"/>
  <c r="AC107" i="16"/>
  <c r="W159" i="16"/>
  <c r="X192" i="16"/>
  <c r="Z296" i="16"/>
  <c r="W315" i="16"/>
  <c r="X471" i="16"/>
  <c r="AC475" i="16"/>
  <c r="Z486" i="16"/>
  <c r="Z505" i="16"/>
  <c r="AC538" i="16"/>
  <c r="Z558" i="16"/>
  <c r="AD584" i="16"/>
  <c r="AC588" i="16"/>
  <c r="AG16" i="17"/>
  <c r="AA28" i="16" s="1"/>
  <c r="AG22" i="17"/>
  <c r="AG25" i="17"/>
  <c r="AG31" i="17"/>
  <c r="AA89" i="16" s="1"/>
  <c r="AG32" i="17"/>
  <c r="AG35" i="17"/>
  <c r="AG41" i="17"/>
  <c r="AG55" i="17"/>
  <c r="AA113" i="16" s="1"/>
  <c r="AG56" i="17"/>
  <c r="AG59" i="17"/>
  <c r="AG65" i="17"/>
  <c r="AG72" i="17"/>
  <c r="AD104" i="16"/>
  <c r="Y163" i="16"/>
  <c r="AD200" i="16"/>
  <c r="AC254" i="16"/>
  <c r="AC284" i="16"/>
  <c r="AC433" i="16"/>
  <c r="AD455" i="16"/>
  <c r="AD520" i="16"/>
  <c r="AD535" i="16"/>
  <c r="AD567" i="16"/>
  <c r="AG51" i="17"/>
  <c r="AG80" i="17"/>
  <c r="AA353" i="16" s="1"/>
  <c r="AG97" i="17"/>
  <c r="AC581" i="16"/>
  <c r="AD47" i="16"/>
  <c r="AD141" i="16"/>
  <c r="Y144" i="16"/>
  <c r="AD208" i="16"/>
  <c r="Y18" i="16"/>
  <c r="Z21" i="16"/>
  <c r="AC85" i="16"/>
  <c r="AC120" i="16"/>
  <c r="X127" i="16"/>
  <c r="AD148" i="16"/>
  <c r="X328" i="16"/>
  <c r="AC345" i="16"/>
  <c r="X353" i="16"/>
  <c r="X363" i="16"/>
  <c r="Y444" i="16"/>
  <c r="X462" i="16"/>
  <c r="Z469" i="16"/>
  <c r="AC499" i="16"/>
  <c r="Y506" i="16"/>
  <c r="W513" i="16"/>
  <c r="AD532" i="16"/>
  <c r="Y556" i="16"/>
  <c r="AD597" i="16"/>
  <c r="AF597" i="16" s="1"/>
  <c r="AN13" i="17"/>
  <c r="AG18" i="17"/>
  <c r="AG30" i="17"/>
  <c r="AA66" i="16" s="1"/>
  <c r="AG33" i="17"/>
  <c r="AG73" i="17"/>
  <c r="AG83" i="17"/>
  <c r="AG86" i="17"/>
  <c r="AG99" i="17"/>
  <c r="AG103" i="17"/>
  <c r="AA4" i="16" s="1"/>
  <c r="AG113" i="17"/>
  <c r="AG114" i="17"/>
  <c r="AG120" i="17"/>
  <c r="AG130" i="17"/>
  <c r="AG137" i="17"/>
  <c r="AG140" i="17"/>
  <c r="Z18" i="16"/>
  <c r="AA21" i="16"/>
  <c r="AD216" i="16"/>
  <c r="AD270" i="16"/>
  <c r="AC302" i="16"/>
  <c r="AC317" i="16"/>
  <c r="Z513" i="16"/>
  <c r="AD590" i="16"/>
  <c r="AG14" i="17"/>
  <c r="AA14" i="16" s="1"/>
  <c r="AG46" i="17"/>
  <c r="AG57" i="17"/>
  <c r="AG63" i="17"/>
  <c r="AA161" i="16" s="1"/>
  <c r="AG64" i="17"/>
  <c r="AG76" i="17"/>
  <c r="AG110" i="17"/>
  <c r="AG117" i="17"/>
  <c r="N21" i="6"/>
  <c r="AC124" i="16"/>
  <c r="AC64" i="16"/>
  <c r="AC79" i="16"/>
  <c r="Z94" i="16"/>
  <c r="X113" i="16"/>
  <c r="AC157" i="16"/>
  <c r="AD176" i="16"/>
  <c r="Z295" i="16"/>
  <c r="AD382" i="16"/>
  <c r="AC409" i="16"/>
  <c r="W485" i="16"/>
  <c r="AC554" i="16"/>
  <c r="AD598" i="16"/>
  <c r="AF598" i="16" s="1"/>
  <c r="AG17" i="17"/>
  <c r="AG20" i="17"/>
  <c r="AG24" i="17"/>
  <c r="AG27" i="17"/>
  <c r="AG39" i="17"/>
  <c r="AA91" i="16" s="1"/>
  <c r="AG40" i="17"/>
  <c r="AG43" i="17"/>
  <c r="AG49" i="17"/>
  <c r="AG53" i="17"/>
  <c r="AG67" i="17"/>
  <c r="AG85" i="17"/>
  <c r="AG96" i="17"/>
  <c r="AG108" i="17"/>
  <c r="AG112" i="17"/>
  <c r="AG119" i="17"/>
  <c r="AA248" i="16" s="1"/>
  <c r="AG122" i="17"/>
  <c r="AG125" i="17"/>
  <c r="AG129" i="17"/>
  <c r="AG133" i="17"/>
  <c r="AG139" i="17"/>
  <c r="AD57" i="16"/>
  <c r="W86" i="16"/>
  <c r="AD232" i="16"/>
  <c r="AD240" i="16"/>
  <c r="AD318" i="16"/>
  <c r="AC417" i="16"/>
  <c r="AC425" i="16"/>
  <c r="W449" i="16"/>
  <c r="AD493" i="16"/>
  <c r="W533" i="16"/>
  <c r="X554" i="16"/>
  <c r="Z583" i="16"/>
  <c r="AG13" i="17"/>
  <c r="AG23" i="17"/>
  <c r="AG69" i="17"/>
  <c r="AG78" i="17"/>
  <c r="AA351" i="16" s="1"/>
  <c r="AG95" i="17"/>
  <c r="AG98" i="17"/>
  <c r="W79" i="16"/>
  <c r="X131" i="16"/>
  <c r="AC165" i="16"/>
  <c r="AD184" i="16"/>
  <c r="AD224" i="16"/>
  <c r="AC293" i="16"/>
  <c r="Y5" i="16"/>
  <c r="W61" i="16"/>
  <c r="AD68" i="16"/>
  <c r="AD83" i="16"/>
  <c r="AA143" i="16"/>
  <c r="AA188" i="16"/>
  <c r="W210" i="16"/>
  <c r="AC260" i="16"/>
  <c r="AA307" i="16"/>
  <c r="AA329" i="16"/>
  <c r="Z332" i="16"/>
  <c r="Y358" i="16"/>
  <c r="AD414" i="16"/>
  <c r="AD429" i="16"/>
  <c r="W432" i="16"/>
  <c r="Z439" i="16"/>
  <c r="AC461" i="16"/>
  <c r="AC526" i="16"/>
  <c r="AD551" i="16"/>
  <c r="Y569" i="16"/>
  <c r="AG29" i="17"/>
  <c r="AG38" i="17"/>
  <c r="AG52" i="17"/>
  <c r="AG75" i="17"/>
  <c r="AG84" i="17"/>
  <c r="AA362" i="16" s="1"/>
  <c r="AG101" i="17"/>
  <c r="AG107" i="17"/>
  <c r="I89" i="6"/>
  <c r="K89" i="6"/>
  <c r="F82" i="6"/>
  <c r="G83" i="6"/>
  <c r="H84" i="6"/>
  <c r="H87" i="6" s="1"/>
  <c r="I85" i="6"/>
  <c r="I88" i="6" s="1"/>
  <c r="W27" i="16"/>
  <c r="AD33" i="16"/>
  <c r="W36" i="16"/>
  <c r="W38" i="16"/>
  <c r="W45" i="16"/>
  <c r="AA48" i="16"/>
  <c r="X99" i="16"/>
  <c r="AC166" i="16"/>
  <c r="Y188" i="16"/>
  <c r="Y216" i="16"/>
  <c r="X219" i="16"/>
  <c r="W296" i="16"/>
  <c r="Y299" i="16"/>
  <c r="AA335" i="16"/>
  <c r="Z370" i="16"/>
  <c r="Y423" i="16"/>
  <c r="AA443" i="16"/>
  <c r="X509" i="16"/>
  <c r="W583" i="16"/>
  <c r="AJ14" i="17"/>
  <c r="AJ15" i="17" s="1"/>
  <c r="AJ16" i="17" s="1"/>
  <c r="AD103" i="16"/>
  <c r="Z270" i="16"/>
  <c r="W273" i="16"/>
  <c r="W328" i="16"/>
  <c r="X333" i="16"/>
  <c r="Y342" i="16"/>
  <c r="AC349" i="16"/>
  <c r="AA391" i="16"/>
  <c r="X406" i="16"/>
  <c r="X440" i="16"/>
  <c r="W471" i="16"/>
  <c r="W505" i="16"/>
  <c r="AD507" i="16"/>
  <c r="X513" i="16"/>
  <c r="Z520" i="16"/>
  <c r="AA531" i="16"/>
  <c r="Z540" i="16"/>
  <c r="Z556" i="16"/>
  <c r="AC574" i="16"/>
  <c r="AA46" i="16"/>
  <c r="AA10" i="16"/>
  <c r="X43" i="16"/>
  <c r="W63" i="16"/>
  <c r="X133" i="16"/>
  <c r="W264" i="16"/>
  <c r="X326" i="16"/>
  <c r="W336" i="16"/>
  <c r="W360" i="16"/>
  <c r="W371" i="16"/>
  <c r="W414" i="16"/>
  <c r="Z488" i="16"/>
  <c r="Z495" i="16"/>
  <c r="W550" i="16"/>
  <c r="W578" i="16"/>
  <c r="AG105" i="17"/>
  <c r="AG123" i="17"/>
  <c r="N40" i="6"/>
  <c r="W37" i="16"/>
  <c r="AC57" i="16"/>
  <c r="AD66" i="16"/>
  <c r="AD77" i="16"/>
  <c r="Y80" i="16"/>
  <c r="X90" i="16"/>
  <c r="W111" i="16"/>
  <c r="AA137" i="16"/>
  <c r="W153" i="16"/>
  <c r="Z189" i="16"/>
  <c r="W192" i="16"/>
  <c r="X205" i="16"/>
  <c r="AA208" i="16"/>
  <c r="AC228" i="16"/>
  <c r="W243" i="16"/>
  <c r="X360" i="16"/>
  <c r="Y371" i="16"/>
  <c r="X414" i="16"/>
  <c r="Z471" i="16"/>
  <c r="AA488" i="16"/>
  <c r="X531" i="16"/>
  <c r="Z538" i="16"/>
  <c r="AA578" i="16"/>
  <c r="X15" i="16"/>
  <c r="N20" i="6"/>
  <c r="N24" i="6"/>
  <c r="N28" i="6"/>
  <c r="N36" i="6"/>
  <c r="W10" i="16"/>
  <c r="W29" i="16"/>
  <c r="W35" i="16"/>
  <c r="AD37" i="16"/>
  <c r="Y50" i="16"/>
  <c r="W144" i="16"/>
  <c r="AA255" i="16"/>
  <c r="W375" i="16"/>
  <c r="AA392" i="16"/>
  <c r="AD486" i="16"/>
  <c r="W525" i="16"/>
  <c r="T597" i="16"/>
  <c r="AE597" i="16"/>
  <c r="AG115" i="17"/>
  <c r="AG131" i="17"/>
  <c r="AA11" i="16"/>
  <c r="AA487" i="16"/>
  <c r="AG138" i="17"/>
  <c r="J89" i="6"/>
  <c r="X14" i="16"/>
  <c r="W33" i="16"/>
  <c r="Z48" i="16"/>
  <c r="AA62" i="16"/>
  <c r="AD67" i="16"/>
  <c r="W102" i="16"/>
  <c r="W105" i="16"/>
  <c r="AC115" i="16"/>
  <c r="AA122" i="16"/>
  <c r="AA134" i="16"/>
  <c r="AA144" i="16"/>
  <c r="AC190" i="16"/>
  <c r="Z192" i="16"/>
  <c r="X206" i="16"/>
  <c r="X241" i="16"/>
  <c r="X327" i="16"/>
  <c r="W426" i="16"/>
  <c r="AC496" i="16"/>
  <c r="W509" i="16"/>
  <c r="AA525" i="16"/>
  <c r="AG127" i="17"/>
  <c r="AG135" i="17"/>
  <c r="AG134" i="17"/>
  <c r="N32" i="6"/>
  <c r="N35" i="6"/>
  <c r="N42" i="6"/>
  <c r="N25" i="6"/>
  <c r="N43" i="6"/>
  <c r="N22" i="6"/>
  <c r="N29" i="6"/>
  <c r="E82" i="6"/>
  <c r="N19" i="6"/>
  <c r="N26" i="6"/>
  <c r="N33" i="6"/>
  <c r="N44" i="6"/>
  <c r="F83" i="6"/>
  <c r="N39" i="6"/>
  <c r="N23" i="6"/>
  <c r="N30" i="6"/>
  <c r="N37" i="6"/>
  <c r="G84" i="6"/>
  <c r="G87" i="6" s="1"/>
  <c r="N27" i="6"/>
  <c r="N34" i="6"/>
  <c r="N41" i="6"/>
  <c r="H85" i="6"/>
  <c r="H88" i="6" s="1"/>
  <c r="N31" i="6"/>
  <c r="N38" i="6"/>
  <c r="N45" i="6"/>
  <c r="G5" i="16"/>
  <c r="G12" i="16"/>
  <c r="G20" i="16"/>
  <c r="G28" i="16"/>
  <c r="G36" i="16"/>
  <c r="G44" i="16"/>
  <c r="G52" i="16"/>
  <c r="G60" i="16"/>
  <c r="G68" i="16"/>
  <c r="G76" i="16"/>
  <c r="G84" i="16"/>
  <c r="G92" i="16"/>
  <c r="G100" i="16"/>
  <c r="G108" i="16"/>
  <c r="G116" i="16"/>
  <c r="G124" i="16"/>
  <c r="G132" i="16"/>
  <c r="G140" i="16"/>
  <c r="G148" i="16"/>
  <c r="G156" i="16"/>
  <c r="G164" i="16"/>
  <c r="G172" i="16"/>
  <c r="G180" i="16"/>
  <c r="G188" i="16"/>
  <c r="G196" i="16"/>
  <c r="G204" i="16"/>
  <c r="G212" i="16"/>
  <c r="G220" i="16"/>
  <c r="G228" i="16"/>
  <c r="G236" i="16"/>
  <c r="G244" i="16"/>
  <c r="G252" i="16"/>
  <c r="G260" i="16"/>
  <c r="G268" i="16"/>
  <c r="G276" i="16"/>
  <c r="G284" i="16"/>
  <c r="G292" i="16"/>
  <c r="G300" i="16"/>
  <c r="G308" i="16"/>
  <c r="G316" i="16"/>
  <c r="G324" i="16"/>
  <c r="G332" i="16"/>
  <c r="G340" i="16"/>
  <c r="G348" i="16"/>
  <c r="G356" i="16"/>
  <c r="G364" i="16"/>
  <c r="G372" i="16"/>
  <c r="G380" i="16"/>
  <c r="G388" i="16"/>
  <c r="G396" i="16"/>
  <c r="G404" i="16"/>
  <c r="G412" i="16"/>
  <c r="G420" i="16"/>
  <c r="G428" i="16"/>
  <c r="G436" i="16"/>
  <c r="G444" i="16"/>
  <c r="G452" i="16"/>
  <c r="G460" i="16"/>
  <c r="G468" i="16"/>
  <c r="G476" i="16"/>
  <c r="G484" i="16"/>
  <c r="G492" i="16"/>
  <c r="G500" i="16"/>
  <c r="G508" i="16"/>
  <c r="G516" i="16"/>
  <c r="G524" i="16"/>
  <c r="G532" i="16"/>
  <c r="G540" i="16"/>
  <c r="G548" i="16"/>
  <c r="G556" i="16"/>
  <c r="G564" i="16"/>
  <c r="G572" i="16"/>
  <c r="G580" i="16"/>
  <c r="G588" i="16"/>
  <c r="G427" i="16"/>
  <c r="G483" i="16"/>
  <c r="G555" i="16"/>
  <c r="G4" i="16"/>
  <c r="G13" i="16"/>
  <c r="G21" i="16"/>
  <c r="G29" i="16"/>
  <c r="G37" i="16"/>
  <c r="G45" i="16"/>
  <c r="G53" i="16"/>
  <c r="G61" i="16"/>
  <c r="G69" i="16"/>
  <c r="G77" i="16"/>
  <c r="G85" i="16"/>
  <c r="G93" i="16"/>
  <c r="G101" i="16"/>
  <c r="G109" i="16"/>
  <c r="G117" i="16"/>
  <c r="G125" i="16"/>
  <c r="G133" i="16"/>
  <c r="G141" i="16"/>
  <c r="G149" i="16"/>
  <c r="G157" i="16"/>
  <c r="G165" i="16"/>
  <c r="G173" i="16"/>
  <c r="G181" i="16"/>
  <c r="G189" i="16"/>
  <c r="G197" i="16"/>
  <c r="G205" i="16"/>
  <c r="G213" i="16"/>
  <c r="G221" i="16"/>
  <c r="G229" i="16"/>
  <c r="G237" i="16"/>
  <c r="G245" i="16"/>
  <c r="G253" i="16"/>
  <c r="G261" i="16"/>
  <c r="G269" i="16"/>
  <c r="G277" i="16"/>
  <c r="G285" i="16"/>
  <c r="G293" i="16"/>
  <c r="G301" i="16"/>
  <c r="G309" i="16"/>
  <c r="G317" i="16"/>
  <c r="G325" i="16"/>
  <c r="G333" i="16"/>
  <c r="G341" i="16"/>
  <c r="G349" i="16"/>
  <c r="G357" i="16"/>
  <c r="G365" i="16"/>
  <c r="G373" i="16"/>
  <c r="G381" i="16"/>
  <c r="G389" i="16"/>
  <c r="G397" i="16"/>
  <c r="G405" i="16"/>
  <c r="G413" i="16"/>
  <c r="G421" i="16"/>
  <c r="G429" i="16"/>
  <c r="G437" i="16"/>
  <c r="G445" i="16"/>
  <c r="G453" i="16"/>
  <c r="G461" i="16"/>
  <c r="G469" i="16"/>
  <c r="G477" i="16"/>
  <c r="G485" i="16"/>
  <c r="G493" i="16"/>
  <c r="G501" i="16"/>
  <c r="G509" i="16"/>
  <c r="G517" i="16"/>
  <c r="G525" i="16"/>
  <c r="G533" i="16"/>
  <c r="G541" i="16"/>
  <c r="G549" i="16"/>
  <c r="G557" i="16"/>
  <c r="G565" i="16"/>
  <c r="G573" i="16"/>
  <c r="G581" i="16"/>
  <c r="G589" i="16"/>
  <c r="G543" i="16"/>
  <c r="G559" i="16"/>
  <c r="G575" i="16"/>
  <c r="G591" i="16"/>
  <c r="G451" i="16"/>
  <c r="G507" i="16"/>
  <c r="G539" i="16"/>
  <c r="G587" i="16"/>
  <c r="G6" i="16"/>
  <c r="G14" i="16"/>
  <c r="G22" i="16"/>
  <c r="G30" i="16"/>
  <c r="G38" i="16"/>
  <c r="G46" i="16"/>
  <c r="G54" i="16"/>
  <c r="G62" i="16"/>
  <c r="G70" i="16"/>
  <c r="G78" i="16"/>
  <c r="G86" i="16"/>
  <c r="G94" i="16"/>
  <c r="G102" i="16"/>
  <c r="G110" i="16"/>
  <c r="G118" i="16"/>
  <c r="G126" i="16"/>
  <c r="G134" i="16"/>
  <c r="G142" i="16"/>
  <c r="G150" i="16"/>
  <c r="G158" i="16"/>
  <c r="G166" i="16"/>
  <c r="G174" i="16"/>
  <c r="G182" i="16"/>
  <c r="G190" i="16"/>
  <c r="G198" i="16"/>
  <c r="G206" i="16"/>
  <c r="G214" i="16"/>
  <c r="G222" i="16"/>
  <c r="G230" i="16"/>
  <c r="G238" i="16"/>
  <c r="G246" i="16"/>
  <c r="G254" i="16"/>
  <c r="G262" i="16"/>
  <c r="G270" i="16"/>
  <c r="G278" i="16"/>
  <c r="G286" i="16"/>
  <c r="G294" i="16"/>
  <c r="G302" i="16"/>
  <c r="G310" i="16"/>
  <c r="G318" i="16"/>
  <c r="G326" i="16"/>
  <c r="G334" i="16"/>
  <c r="G342" i="16"/>
  <c r="G350" i="16"/>
  <c r="G358" i="16"/>
  <c r="G366" i="16"/>
  <c r="G374" i="16"/>
  <c r="G382" i="16"/>
  <c r="G390" i="16"/>
  <c r="G398" i="16"/>
  <c r="G406" i="16"/>
  <c r="G414" i="16"/>
  <c r="G422" i="16"/>
  <c r="G430" i="16"/>
  <c r="G438" i="16"/>
  <c r="G446" i="16"/>
  <c r="G454" i="16"/>
  <c r="G462" i="16"/>
  <c r="G470" i="16"/>
  <c r="G478" i="16"/>
  <c r="G486" i="16"/>
  <c r="G494" i="16"/>
  <c r="G502" i="16"/>
  <c r="G510" i="16"/>
  <c r="G518" i="16"/>
  <c r="G526" i="16"/>
  <c r="G534" i="16"/>
  <c r="G542" i="16"/>
  <c r="G550" i="16"/>
  <c r="G558" i="16"/>
  <c r="G566" i="16"/>
  <c r="G574" i="16"/>
  <c r="G582" i="16"/>
  <c r="G590" i="16"/>
  <c r="G551" i="16"/>
  <c r="G567" i="16"/>
  <c r="G583" i="16"/>
  <c r="G411" i="16"/>
  <c r="G467" i="16"/>
  <c r="G523" i="16"/>
  <c r="G563" i="16"/>
  <c r="G7" i="16"/>
  <c r="G15" i="16"/>
  <c r="G23" i="16"/>
  <c r="G31" i="16"/>
  <c r="G39" i="16"/>
  <c r="G47" i="16"/>
  <c r="G55" i="16"/>
  <c r="G63" i="16"/>
  <c r="G71" i="16"/>
  <c r="G79" i="16"/>
  <c r="G87" i="16"/>
  <c r="G95" i="16"/>
  <c r="G103" i="16"/>
  <c r="G111" i="16"/>
  <c r="G119" i="16"/>
  <c r="G127" i="16"/>
  <c r="G135" i="16"/>
  <c r="G143" i="16"/>
  <c r="G151" i="16"/>
  <c r="G159" i="16"/>
  <c r="G167" i="16"/>
  <c r="G175" i="16"/>
  <c r="G183" i="16"/>
  <c r="G191" i="16"/>
  <c r="G199" i="16"/>
  <c r="G207" i="16"/>
  <c r="G215" i="16"/>
  <c r="G223" i="16"/>
  <c r="G231" i="16"/>
  <c r="G239" i="16"/>
  <c r="G247" i="16"/>
  <c r="G255" i="16"/>
  <c r="G263" i="16"/>
  <c r="G271" i="16"/>
  <c r="G279" i="16"/>
  <c r="G287" i="16"/>
  <c r="G295" i="16"/>
  <c r="G303" i="16"/>
  <c r="G311" i="16"/>
  <c r="G319" i="16"/>
  <c r="G327" i="16"/>
  <c r="G335" i="16"/>
  <c r="G343" i="16"/>
  <c r="G351" i="16"/>
  <c r="G359" i="16"/>
  <c r="G367" i="16"/>
  <c r="G375" i="16"/>
  <c r="G383" i="16"/>
  <c r="G391" i="16"/>
  <c r="G399" i="16"/>
  <c r="G407" i="16"/>
  <c r="G415" i="16"/>
  <c r="G423" i="16"/>
  <c r="G431" i="16"/>
  <c r="G439" i="16"/>
  <c r="G447" i="16"/>
  <c r="G455" i="16"/>
  <c r="G463" i="16"/>
  <c r="G471" i="16"/>
  <c r="G479" i="16"/>
  <c r="G487" i="16"/>
  <c r="G495" i="16"/>
  <c r="G503" i="16"/>
  <c r="G511" i="16"/>
  <c r="G519" i="16"/>
  <c r="G527" i="16"/>
  <c r="G535" i="16"/>
  <c r="G8" i="16"/>
  <c r="G16" i="16"/>
  <c r="G24" i="16"/>
  <c r="G32" i="16"/>
  <c r="G40" i="16"/>
  <c r="G48" i="16"/>
  <c r="G56" i="16"/>
  <c r="G64" i="16"/>
  <c r="G72" i="16"/>
  <c r="G80" i="16"/>
  <c r="G88" i="16"/>
  <c r="G96" i="16"/>
  <c r="G104" i="16"/>
  <c r="G112" i="16"/>
  <c r="G120" i="16"/>
  <c r="G128" i="16"/>
  <c r="G136" i="16"/>
  <c r="G144" i="16"/>
  <c r="G152" i="16"/>
  <c r="G160" i="16"/>
  <c r="G168" i="16"/>
  <c r="G176" i="16"/>
  <c r="G184" i="16"/>
  <c r="G192" i="16"/>
  <c r="G200" i="16"/>
  <c r="G208" i="16"/>
  <c r="G216" i="16"/>
  <c r="G224" i="16"/>
  <c r="G232" i="16"/>
  <c r="G240" i="16"/>
  <c r="G248" i="16"/>
  <c r="G256" i="16"/>
  <c r="G264" i="16"/>
  <c r="G272" i="16"/>
  <c r="G280" i="16"/>
  <c r="G288" i="16"/>
  <c r="G296" i="16"/>
  <c r="G304" i="16"/>
  <c r="G312" i="16"/>
  <c r="G320" i="16"/>
  <c r="G328" i="16"/>
  <c r="G336" i="16"/>
  <c r="G344" i="16"/>
  <c r="G352" i="16"/>
  <c r="G360" i="16"/>
  <c r="G368" i="16"/>
  <c r="G376" i="16"/>
  <c r="G384" i="16"/>
  <c r="G392" i="16"/>
  <c r="G400" i="16"/>
  <c r="G408" i="16"/>
  <c r="G416" i="16"/>
  <c r="G424" i="16"/>
  <c r="G432" i="16"/>
  <c r="G440" i="16"/>
  <c r="G448" i="16"/>
  <c r="G456" i="16"/>
  <c r="G464" i="16"/>
  <c r="G472" i="16"/>
  <c r="G480" i="16"/>
  <c r="G488" i="16"/>
  <c r="G496" i="16"/>
  <c r="G504" i="16"/>
  <c r="G512" i="16"/>
  <c r="G520" i="16"/>
  <c r="G528" i="16"/>
  <c r="G536" i="16"/>
  <c r="G544" i="16"/>
  <c r="G552" i="16"/>
  <c r="G560" i="16"/>
  <c r="G568" i="16"/>
  <c r="G576" i="16"/>
  <c r="G584" i="16"/>
  <c r="G592" i="16"/>
  <c r="G538" i="16"/>
  <c r="G570" i="16"/>
  <c r="G594" i="16"/>
  <c r="G443" i="16"/>
  <c r="G499" i="16"/>
  <c r="G547" i="16"/>
  <c r="G595" i="16"/>
  <c r="G9" i="16"/>
  <c r="G17" i="16"/>
  <c r="G25" i="16"/>
  <c r="G33" i="16"/>
  <c r="G41" i="16"/>
  <c r="G49" i="16"/>
  <c r="G57" i="16"/>
  <c r="G65" i="16"/>
  <c r="G73" i="16"/>
  <c r="G81" i="16"/>
  <c r="G89" i="16"/>
  <c r="G97" i="16"/>
  <c r="G105" i="16"/>
  <c r="G113" i="16"/>
  <c r="G121" i="16"/>
  <c r="G129" i="16"/>
  <c r="G137" i="16"/>
  <c r="G145" i="16"/>
  <c r="G153" i="16"/>
  <c r="G161" i="16"/>
  <c r="G169" i="16"/>
  <c r="G177" i="16"/>
  <c r="G185" i="16"/>
  <c r="G193" i="16"/>
  <c r="G201" i="16"/>
  <c r="G209" i="16"/>
  <c r="G217" i="16"/>
  <c r="G225" i="16"/>
  <c r="G233" i="16"/>
  <c r="G241" i="16"/>
  <c r="G249" i="16"/>
  <c r="G257" i="16"/>
  <c r="G265" i="16"/>
  <c r="G273" i="16"/>
  <c r="G281" i="16"/>
  <c r="G289" i="16"/>
  <c r="G297" i="16"/>
  <c r="G305" i="16"/>
  <c r="G313" i="16"/>
  <c r="G321" i="16"/>
  <c r="G329" i="16"/>
  <c r="G337" i="16"/>
  <c r="G345" i="16"/>
  <c r="G353" i="16"/>
  <c r="G361" i="16"/>
  <c r="G369" i="16"/>
  <c r="G377" i="16"/>
  <c r="G385" i="16"/>
  <c r="G393" i="16"/>
  <c r="G401" i="16"/>
  <c r="G409" i="16"/>
  <c r="G417" i="16"/>
  <c r="G425" i="16"/>
  <c r="G433" i="16"/>
  <c r="G441" i="16"/>
  <c r="G449" i="16"/>
  <c r="G457" i="16"/>
  <c r="G465" i="16"/>
  <c r="G473" i="16"/>
  <c r="G481" i="16"/>
  <c r="G489" i="16"/>
  <c r="G497" i="16"/>
  <c r="G505" i="16"/>
  <c r="G513" i="16"/>
  <c r="G521" i="16"/>
  <c r="G529" i="16"/>
  <c r="G537" i="16"/>
  <c r="G545" i="16"/>
  <c r="G553" i="16"/>
  <c r="G561" i="16"/>
  <c r="G569" i="16"/>
  <c r="G577" i="16"/>
  <c r="G585" i="16"/>
  <c r="G593" i="16"/>
  <c r="G522" i="16"/>
  <c r="G546" i="16"/>
  <c r="G562" i="16"/>
  <c r="G586" i="16"/>
  <c r="G435" i="16"/>
  <c r="G491" i="16"/>
  <c r="G531" i="16"/>
  <c r="G579" i="16"/>
  <c r="G10" i="16"/>
  <c r="G18" i="16"/>
  <c r="G26" i="16"/>
  <c r="G34" i="16"/>
  <c r="G42" i="16"/>
  <c r="G50" i="16"/>
  <c r="G58" i="16"/>
  <c r="G66" i="16"/>
  <c r="G74" i="16"/>
  <c r="G82" i="16"/>
  <c r="G90" i="16"/>
  <c r="G98" i="16"/>
  <c r="G106" i="16"/>
  <c r="G114" i="16"/>
  <c r="G122" i="16"/>
  <c r="G130" i="16"/>
  <c r="G138" i="16"/>
  <c r="G146" i="16"/>
  <c r="G154" i="16"/>
  <c r="G162" i="16"/>
  <c r="G170" i="16"/>
  <c r="G178" i="16"/>
  <c r="G186" i="16"/>
  <c r="G194" i="16"/>
  <c r="G202" i="16"/>
  <c r="G210" i="16"/>
  <c r="G218" i="16"/>
  <c r="G226" i="16"/>
  <c r="G234" i="16"/>
  <c r="G242" i="16"/>
  <c r="G250" i="16"/>
  <c r="G258" i="16"/>
  <c r="G266" i="16"/>
  <c r="G274" i="16"/>
  <c r="G282" i="16"/>
  <c r="G290" i="16"/>
  <c r="G298" i="16"/>
  <c r="G306" i="16"/>
  <c r="G314" i="16"/>
  <c r="G322" i="16"/>
  <c r="G330" i="16"/>
  <c r="G338" i="16"/>
  <c r="G346" i="16"/>
  <c r="G354" i="16"/>
  <c r="G362" i="16"/>
  <c r="G370" i="16"/>
  <c r="G378" i="16"/>
  <c r="G386" i="16"/>
  <c r="G394" i="16"/>
  <c r="G402" i="16"/>
  <c r="G410" i="16"/>
  <c r="G418" i="16"/>
  <c r="G426" i="16"/>
  <c r="G434" i="16"/>
  <c r="G442" i="16"/>
  <c r="G450" i="16"/>
  <c r="G458" i="16"/>
  <c r="G466" i="16"/>
  <c r="G474" i="16"/>
  <c r="G482" i="16"/>
  <c r="G490" i="16"/>
  <c r="G498" i="16"/>
  <c r="G506" i="16"/>
  <c r="G514" i="16"/>
  <c r="G530" i="16"/>
  <c r="G554" i="16"/>
  <c r="G578" i="16"/>
  <c r="G419" i="16"/>
  <c r="G475" i="16"/>
  <c r="G571" i="16"/>
  <c r="G11" i="16"/>
  <c r="G19" i="16"/>
  <c r="G27" i="16"/>
  <c r="G35" i="16"/>
  <c r="G43" i="16"/>
  <c r="G51" i="16"/>
  <c r="G59" i="16"/>
  <c r="G67" i="16"/>
  <c r="G75" i="16"/>
  <c r="G83" i="16"/>
  <c r="G91" i="16"/>
  <c r="G99" i="16"/>
  <c r="G107" i="16"/>
  <c r="G115" i="16"/>
  <c r="G123" i="16"/>
  <c r="G131" i="16"/>
  <c r="G139" i="16"/>
  <c r="G147" i="16"/>
  <c r="G155" i="16"/>
  <c r="G163" i="16"/>
  <c r="G171" i="16"/>
  <c r="G179" i="16"/>
  <c r="G187" i="16"/>
  <c r="G195" i="16"/>
  <c r="G203" i="16"/>
  <c r="G211" i="16"/>
  <c r="G219" i="16"/>
  <c r="G227" i="16"/>
  <c r="G235" i="16"/>
  <c r="G243" i="16"/>
  <c r="G251" i="16"/>
  <c r="G259" i="16"/>
  <c r="G267" i="16"/>
  <c r="G275" i="16"/>
  <c r="G283" i="16"/>
  <c r="G291" i="16"/>
  <c r="G299" i="16"/>
  <c r="G307" i="16"/>
  <c r="G315" i="16"/>
  <c r="G323" i="16"/>
  <c r="G331" i="16"/>
  <c r="G339" i="16"/>
  <c r="G347" i="16"/>
  <c r="G355" i="16"/>
  <c r="G363" i="16"/>
  <c r="G371" i="16"/>
  <c r="G379" i="16"/>
  <c r="G387" i="16"/>
  <c r="G395" i="16"/>
  <c r="G403" i="16"/>
  <c r="G459" i="16"/>
  <c r="G515" i="16"/>
  <c r="AF596" i="16"/>
  <c r="G82" i="6"/>
  <c r="H83" i="6"/>
  <c r="I84" i="6"/>
  <c r="I87" i="6" s="1"/>
  <c r="J85" i="6"/>
  <c r="J88" i="6" s="1"/>
  <c r="E89" i="6"/>
  <c r="H82" i="6"/>
  <c r="I83" i="6"/>
  <c r="J84" i="6"/>
  <c r="J87" i="6" s="1"/>
  <c r="K85" i="6"/>
  <c r="K88" i="6" s="1"/>
  <c r="F89" i="6"/>
  <c r="I82" i="6"/>
  <c r="J83" i="6"/>
  <c r="K84" i="6"/>
  <c r="K87" i="6" s="1"/>
  <c r="G89" i="6"/>
  <c r="J82" i="6"/>
  <c r="K83" i="6"/>
  <c r="E85" i="6"/>
  <c r="E88" i="6" s="1"/>
  <c r="H89" i="6"/>
  <c r="K82" i="6"/>
  <c r="E84" i="6"/>
  <c r="E87" i="6" s="1"/>
  <c r="F85" i="6"/>
  <c r="F88" i="6" s="1"/>
  <c r="E83" i="6"/>
  <c r="F84" i="6"/>
  <c r="F87" i="6" s="1"/>
  <c r="G85" i="6"/>
  <c r="G88" i="6" s="1"/>
  <c r="I4" i="16"/>
  <c r="I5" i="16"/>
  <c r="I6" i="16"/>
  <c r="I7" i="16"/>
  <c r="I8" i="16"/>
  <c r="I9" i="16"/>
  <c r="I10" i="16"/>
  <c r="I11" i="16"/>
  <c r="I12" i="16"/>
  <c r="I13" i="16"/>
  <c r="I14" i="16"/>
  <c r="I15" i="16"/>
  <c r="I16" i="16"/>
  <c r="I17" i="16"/>
  <c r="I18" i="16"/>
  <c r="I19" i="16"/>
  <c r="I20" i="16"/>
  <c r="I21" i="16"/>
  <c r="I22" i="16"/>
  <c r="I23" i="16"/>
  <c r="I24" i="16"/>
  <c r="I25" i="16"/>
  <c r="I26" i="16"/>
  <c r="I27" i="16"/>
  <c r="I28" i="16"/>
  <c r="I29" i="16"/>
  <c r="I30" i="16"/>
  <c r="I31" i="16"/>
  <c r="I32" i="16"/>
  <c r="I33" i="16"/>
  <c r="I34" i="16"/>
  <c r="I35" i="16"/>
  <c r="I36" i="16"/>
  <c r="I37" i="16"/>
  <c r="I38" i="16"/>
  <c r="I39" i="16"/>
  <c r="I40" i="16"/>
  <c r="I41" i="16"/>
  <c r="I42" i="16"/>
  <c r="I43" i="16"/>
  <c r="I44" i="16"/>
  <c r="I45" i="16"/>
  <c r="I46" i="16"/>
  <c r="I47" i="16"/>
  <c r="I48" i="16"/>
  <c r="I49" i="16"/>
  <c r="I50" i="16"/>
  <c r="I51" i="16"/>
  <c r="I52" i="16"/>
  <c r="I53" i="16"/>
  <c r="I54" i="16"/>
  <c r="I55" i="16"/>
  <c r="I56" i="16"/>
  <c r="I57" i="16"/>
  <c r="I58" i="16"/>
  <c r="I59" i="16"/>
  <c r="I60" i="16"/>
  <c r="I61" i="16"/>
  <c r="I62" i="16"/>
  <c r="I63" i="16"/>
  <c r="I64" i="16"/>
  <c r="I65" i="16"/>
  <c r="I66" i="16"/>
  <c r="I67" i="16"/>
  <c r="I68" i="16"/>
  <c r="I69" i="16"/>
  <c r="I70" i="16"/>
  <c r="I71" i="16"/>
  <c r="I72" i="16"/>
  <c r="I73" i="16"/>
  <c r="I74" i="16"/>
  <c r="I75" i="16"/>
  <c r="I76" i="16"/>
  <c r="I77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H4" i="16"/>
  <c r="H5" i="16"/>
  <c r="H6" i="16"/>
  <c r="H7" i="16"/>
  <c r="H8" i="16"/>
  <c r="H9" i="16"/>
  <c r="H10" i="16"/>
  <c r="H11" i="16"/>
  <c r="H12" i="16"/>
  <c r="H13" i="16"/>
  <c r="H14" i="16"/>
  <c r="H15" i="16"/>
  <c r="H16" i="16"/>
  <c r="H19" i="16"/>
  <c r="H27" i="16"/>
  <c r="H35" i="16"/>
  <c r="H43" i="16"/>
  <c r="H51" i="16"/>
  <c r="H59" i="16"/>
  <c r="H67" i="16"/>
  <c r="H75" i="16"/>
  <c r="I80" i="16"/>
  <c r="I84" i="16"/>
  <c r="L86" i="16"/>
  <c r="J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L102" i="16"/>
  <c r="L103" i="16"/>
  <c r="L104" i="16"/>
  <c r="L105" i="16"/>
  <c r="L106" i="16"/>
  <c r="L107" i="16"/>
  <c r="L108" i="16"/>
  <c r="L109" i="16"/>
  <c r="L110" i="16"/>
  <c r="L111" i="16"/>
  <c r="L112" i="16"/>
  <c r="L113" i="16"/>
  <c r="L114" i="16"/>
  <c r="L115" i="16"/>
  <c r="L116" i="16"/>
  <c r="L117" i="16"/>
  <c r="L118" i="16"/>
  <c r="L119" i="16"/>
  <c r="L120" i="16"/>
  <c r="L121" i="16"/>
  <c r="L122" i="16"/>
  <c r="L123" i="16"/>
  <c r="L124" i="16"/>
  <c r="L125" i="16"/>
  <c r="L126" i="16"/>
  <c r="L127" i="16"/>
  <c r="L128" i="16"/>
  <c r="L129" i="16"/>
  <c r="L130" i="16"/>
  <c r="L131" i="16"/>
  <c r="L132" i="16"/>
  <c r="L133" i="16"/>
  <c r="L134" i="16"/>
  <c r="L135" i="16"/>
  <c r="L136" i="16"/>
  <c r="L137" i="16"/>
  <c r="L138" i="16"/>
  <c r="L139" i="16"/>
  <c r="L140" i="16"/>
  <c r="L141" i="16"/>
  <c r="L142" i="16"/>
  <c r="L143" i="16"/>
  <c r="L144" i="16"/>
  <c r="L145" i="16"/>
  <c r="L146" i="16"/>
  <c r="L147" i="16"/>
  <c r="L148" i="16"/>
  <c r="L149" i="16"/>
  <c r="L150" i="16"/>
  <c r="L151" i="16"/>
  <c r="L152" i="16"/>
  <c r="L153" i="16"/>
  <c r="H20" i="16"/>
  <c r="H28" i="16"/>
  <c r="H36" i="16"/>
  <c r="H44" i="16"/>
  <c r="H52" i="16"/>
  <c r="H60" i="16"/>
  <c r="H68" i="16"/>
  <c r="H76" i="16"/>
  <c r="H81" i="16"/>
  <c r="H85" i="16"/>
  <c r="H87" i="16"/>
  <c r="K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H21" i="16"/>
  <c r="H29" i="16"/>
  <c r="H37" i="16"/>
  <c r="H45" i="16"/>
  <c r="H53" i="16"/>
  <c r="H61" i="16"/>
  <c r="H69" i="16"/>
  <c r="H77" i="16"/>
  <c r="I81" i="16"/>
  <c r="I85" i="16"/>
  <c r="I87" i="16"/>
  <c r="L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N102" i="16"/>
  <c r="N103" i="16"/>
  <c r="N104" i="16"/>
  <c r="N105" i="16"/>
  <c r="N106" i="16"/>
  <c r="N107" i="16"/>
  <c r="N108" i="16"/>
  <c r="N109" i="16"/>
  <c r="N110" i="16"/>
  <c r="N111" i="16"/>
  <c r="N112" i="16"/>
  <c r="N113" i="16"/>
  <c r="N114" i="16"/>
  <c r="N115" i="16"/>
  <c r="N116" i="16"/>
  <c r="N117" i="16"/>
  <c r="N118" i="16"/>
  <c r="N119" i="16"/>
  <c r="N120" i="16"/>
  <c r="N121" i="16"/>
  <c r="N122" i="16"/>
  <c r="N123" i="16"/>
  <c r="N124" i="16"/>
  <c r="N125" i="16"/>
  <c r="N126" i="16"/>
  <c r="N127" i="16"/>
  <c r="N128" i="16"/>
  <c r="N129" i="16"/>
  <c r="N130" i="16"/>
  <c r="N131" i="16"/>
  <c r="N132" i="16"/>
  <c r="N133" i="16"/>
  <c r="N134" i="16"/>
  <c r="N135" i="16"/>
  <c r="N136" i="16"/>
  <c r="N137" i="16"/>
  <c r="N138" i="16"/>
  <c r="N139" i="16"/>
  <c r="N140" i="16"/>
  <c r="N141" i="16"/>
  <c r="N142" i="16"/>
  <c r="N143" i="16"/>
  <c r="N144" i="16"/>
  <c r="N145" i="16"/>
  <c r="N146" i="16"/>
  <c r="N147" i="16"/>
  <c r="N148" i="16"/>
  <c r="N149" i="16"/>
  <c r="N150" i="16"/>
  <c r="N151" i="16"/>
  <c r="N152" i="16"/>
  <c r="N153" i="16"/>
  <c r="N154" i="16"/>
  <c r="N155" i="16"/>
  <c r="N156" i="16"/>
  <c r="N157" i="16"/>
  <c r="N158" i="16"/>
  <c r="N159" i="16"/>
  <c r="N160" i="16"/>
  <c r="N161" i="16"/>
  <c r="H22" i="16"/>
  <c r="H30" i="16"/>
  <c r="H38" i="16"/>
  <c r="H46" i="16"/>
  <c r="H54" i="16"/>
  <c r="H62" i="16"/>
  <c r="H70" i="16"/>
  <c r="H78" i="16"/>
  <c r="H82" i="16"/>
  <c r="K85" i="16"/>
  <c r="J87" i="16"/>
  <c r="H23" i="16"/>
  <c r="H31" i="16"/>
  <c r="H39" i="16"/>
  <c r="H47" i="16"/>
  <c r="H55" i="16"/>
  <c r="H63" i="16"/>
  <c r="H71" i="16"/>
  <c r="I78" i="16"/>
  <c r="I82" i="16"/>
  <c r="H86" i="16"/>
  <c r="K87" i="16"/>
  <c r="H89" i="16"/>
  <c r="H90" i="16"/>
  <c r="H91" i="16"/>
  <c r="H92" i="16"/>
  <c r="H93" i="16"/>
  <c r="H94" i="16"/>
  <c r="H95" i="16"/>
  <c r="H96" i="16"/>
  <c r="H97" i="16"/>
  <c r="H98" i="16"/>
  <c r="H99" i="16"/>
  <c r="H100" i="16"/>
  <c r="H101" i="16"/>
  <c r="H102" i="16"/>
  <c r="H103" i="16"/>
  <c r="H104" i="16"/>
  <c r="H105" i="16"/>
  <c r="H106" i="16"/>
  <c r="H107" i="16"/>
  <c r="H108" i="16"/>
  <c r="H109" i="16"/>
  <c r="H110" i="16"/>
  <c r="H111" i="16"/>
  <c r="H112" i="16"/>
  <c r="H113" i="16"/>
  <c r="H114" i="16"/>
  <c r="H115" i="16"/>
  <c r="H116" i="16"/>
  <c r="H117" i="16"/>
  <c r="H118" i="16"/>
  <c r="H119" i="16"/>
  <c r="H120" i="16"/>
  <c r="H121" i="16"/>
  <c r="H122" i="16"/>
  <c r="H123" i="16"/>
  <c r="H124" i="16"/>
  <c r="H125" i="16"/>
  <c r="H126" i="16"/>
  <c r="H127" i="16"/>
  <c r="H128" i="16"/>
  <c r="H129" i="16"/>
  <c r="H130" i="16"/>
  <c r="H131" i="16"/>
  <c r="H132" i="16"/>
  <c r="H133" i="16"/>
  <c r="H134" i="16"/>
  <c r="H135" i="16"/>
  <c r="H136" i="16"/>
  <c r="H137" i="16"/>
  <c r="H138" i="16"/>
  <c r="H139" i="16"/>
  <c r="H140" i="16"/>
  <c r="H141" i="16"/>
  <c r="H142" i="16"/>
  <c r="H143" i="16"/>
  <c r="H144" i="16"/>
  <c r="H145" i="16"/>
  <c r="H146" i="16"/>
  <c r="H147" i="16"/>
  <c r="H148" i="16"/>
  <c r="H149" i="16"/>
  <c r="H150" i="16"/>
  <c r="H151" i="16"/>
  <c r="H152" i="16"/>
  <c r="H153" i="16"/>
  <c r="H154" i="16"/>
  <c r="H155" i="16"/>
  <c r="H156" i="16"/>
  <c r="H157" i="16"/>
  <c r="H158" i="16"/>
  <c r="H159" i="16"/>
  <c r="H24" i="16"/>
  <c r="H32" i="16"/>
  <c r="H40" i="16"/>
  <c r="H48" i="16"/>
  <c r="H56" i="16"/>
  <c r="H64" i="16"/>
  <c r="H72" i="16"/>
  <c r="H79" i="16"/>
  <c r="H83" i="16"/>
  <c r="I86" i="16"/>
  <c r="L87" i="16"/>
  <c r="I89" i="16"/>
  <c r="I90" i="16"/>
  <c r="I91" i="16"/>
  <c r="I92" i="16"/>
  <c r="I93" i="16"/>
  <c r="I94" i="16"/>
  <c r="I95" i="16"/>
  <c r="I96" i="16"/>
  <c r="I97" i="16"/>
  <c r="I98" i="16"/>
  <c r="I99" i="16"/>
  <c r="I100" i="16"/>
  <c r="I101" i="16"/>
  <c r="I102" i="16"/>
  <c r="I103" i="16"/>
  <c r="I104" i="16"/>
  <c r="I105" i="16"/>
  <c r="I106" i="16"/>
  <c r="I107" i="16"/>
  <c r="I108" i="16"/>
  <c r="I109" i="16"/>
  <c r="I110" i="16"/>
  <c r="I111" i="16"/>
  <c r="I112" i="16"/>
  <c r="I113" i="16"/>
  <c r="I114" i="16"/>
  <c r="I115" i="16"/>
  <c r="I116" i="16"/>
  <c r="I117" i="16"/>
  <c r="I118" i="16"/>
  <c r="I119" i="16"/>
  <c r="I120" i="16"/>
  <c r="I121" i="16"/>
  <c r="I122" i="16"/>
  <c r="I123" i="16"/>
  <c r="I124" i="16"/>
  <c r="I125" i="16"/>
  <c r="I126" i="16"/>
  <c r="I127" i="16"/>
  <c r="I128" i="16"/>
  <c r="I129" i="16"/>
  <c r="I130" i="16"/>
  <c r="I131" i="16"/>
  <c r="I132" i="16"/>
  <c r="I133" i="16"/>
  <c r="I134" i="16"/>
  <c r="I135" i="16"/>
  <c r="I136" i="16"/>
  <c r="I137" i="16"/>
  <c r="I138" i="16"/>
  <c r="I139" i="16"/>
  <c r="I140" i="16"/>
  <c r="I141" i="16"/>
  <c r="I142" i="16"/>
  <c r="I143" i="16"/>
  <c r="I144" i="16"/>
  <c r="I145" i="16"/>
  <c r="I146" i="16"/>
  <c r="I147" i="16"/>
  <c r="I148" i="16"/>
  <c r="I149" i="16"/>
  <c r="I150" i="16"/>
  <c r="I151" i="16"/>
  <c r="I152" i="16"/>
  <c r="I153" i="16"/>
  <c r="I154" i="16"/>
  <c r="I155" i="16"/>
  <c r="I156" i="16"/>
  <c r="I157" i="16"/>
  <c r="I158" i="16"/>
  <c r="I159" i="16"/>
  <c r="I160" i="16"/>
  <c r="I161" i="16"/>
  <c r="H17" i="16"/>
  <c r="H25" i="16"/>
  <c r="H33" i="16"/>
  <c r="H41" i="16"/>
  <c r="H49" i="16"/>
  <c r="H57" i="16"/>
  <c r="H65" i="16"/>
  <c r="H73" i="16"/>
  <c r="I79" i="16"/>
  <c r="I83" i="16"/>
  <c r="J86" i="16"/>
  <c r="H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J102" i="16"/>
  <c r="J103" i="16"/>
  <c r="J104" i="16"/>
  <c r="J105" i="16"/>
  <c r="J106" i="16"/>
  <c r="J107" i="16"/>
  <c r="J108" i="16"/>
  <c r="J109" i="16"/>
  <c r="J110" i="16"/>
  <c r="J111" i="16"/>
  <c r="J112" i="16"/>
  <c r="J113" i="16"/>
  <c r="J114" i="16"/>
  <c r="J115" i="16"/>
  <c r="J116" i="16"/>
  <c r="J117" i="16"/>
  <c r="J118" i="16"/>
  <c r="J119" i="16"/>
  <c r="J120" i="16"/>
  <c r="J121" i="16"/>
  <c r="J122" i="16"/>
  <c r="J123" i="16"/>
  <c r="J124" i="16"/>
  <c r="J125" i="16"/>
  <c r="J126" i="16"/>
  <c r="J127" i="16"/>
  <c r="J128" i="16"/>
  <c r="J129" i="16"/>
  <c r="J130" i="16"/>
  <c r="J131" i="16"/>
  <c r="J132" i="16"/>
  <c r="J133" i="16"/>
  <c r="J134" i="16"/>
  <c r="J135" i="16"/>
  <c r="J136" i="16"/>
  <c r="J137" i="16"/>
  <c r="J138" i="16"/>
  <c r="J139" i="16"/>
  <c r="J140" i="16"/>
  <c r="J141" i="16"/>
  <c r="J142" i="16"/>
  <c r="J143" i="16"/>
  <c r="J144" i="16"/>
  <c r="J145" i="16"/>
  <c r="J146" i="16"/>
  <c r="J147" i="16"/>
  <c r="J148" i="16"/>
  <c r="J149" i="16"/>
  <c r="J150" i="16"/>
  <c r="J151" i="16"/>
  <c r="J152" i="16"/>
  <c r="J153" i="16"/>
  <c r="J154" i="16"/>
  <c r="J155" i="16"/>
  <c r="J156" i="16"/>
  <c r="J157" i="16"/>
  <c r="J158" i="16"/>
  <c r="H18" i="16"/>
  <c r="H26" i="16"/>
  <c r="H34" i="16"/>
  <c r="H42" i="16"/>
  <c r="H50" i="16"/>
  <c r="H58" i="16"/>
  <c r="H66" i="16"/>
  <c r="H74" i="16"/>
  <c r="H80" i="16"/>
  <c r="H84" i="16"/>
  <c r="K86" i="16"/>
  <c r="I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K102" i="16"/>
  <c r="K103" i="16"/>
  <c r="K104" i="16"/>
  <c r="K105" i="16"/>
  <c r="K106" i="16"/>
  <c r="K107" i="16"/>
  <c r="K108" i="16"/>
  <c r="K109" i="16"/>
  <c r="K110" i="16"/>
  <c r="K111" i="16"/>
  <c r="K112" i="16"/>
  <c r="K113" i="16"/>
  <c r="K114" i="16"/>
  <c r="K115" i="16"/>
  <c r="K116" i="16"/>
  <c r="K117" i="16"/>
  <c r="K118" i="16"/>
  <c r="K119" i="16"/>
  <c r="K120" i="16"/>
  <c r="K121" i="16"/>
  <c r="K122" i="16"/>
  <c r="K123" i="16"/>
  <c r="K124" i="16"/>
  <c r="K125" i="16"/>
  <c r="K126" i="16"/>
  <c r="K127" i="16"/>
  <c r="K128" i="16"/>
  <c r="K129" i="16"/>
  <c r="K130" i="16"/>
  <c r="K131" i="16"/>
  <c r="K132" i="16"/>
  <c r="K133" i="16"/>
  <c r="K134" i="16"/>
  <c r="K135" i="16"/>
  <c r="K136" i="16"/>
  <c r="K137" i="16"/>
  <c r="K138" i="16"/>
  <c r="K139" i="16"/>
  <c r="K140" i="16"/>
  <c r="K141" i="16"/>
  <c r="K142" i="16"/>
  <c r="K143" i="16"/>
  <c r="K144" i="16"/>
  <c r="K145" i="16"/>
  <c r="K146" i="16"/>
  <c r="K147" i="16"/>
  <c r="K148" i="16"/>
  <c r="K149" i="16"/>
  <c r="K150" i="16"/>
  <c r="K151" i="16"/>
  <c r="K152" i="16"/>
  <c r="K153" i="16"/>
  <c r="K154" i="16"/>
  <c r="K155" i="16"/>
  <c r="K156" i="16"/>
  <c r="K157" i="16"/>
  <c r="K158" i="16"/>
  <c r="K159" i="16"/>
  <c r="K160" i="16"/>
  <c r="K161" i="16"/>
  <c r="M142" i="16"/>
  <c r="M150" i="16"/>
  <c r="L156" i="16"/>
  <c r="M159" i="16"/>
  <c r="M161" i="16"/>
  <c r="M143" i="16"/>
  <c r="M151" i="16"/>
  <c r="M156" i="16"/>
  <c r="H160" i="16"/>
  <c r="H162" i="16"/>
  <c r="H163" i="16"/>
  <c r="H164" i="16"/>
  <c r="H165" i="16"/>
  <c r="H166" i="16"/>
  <c r="H167" i="16"/>
  <c r="H168" i="16"/>
  <c r="H169" i="16"/>
  <c r="H170" i="16"/>
  <c r="H171" i="16"/>
  <c r="H172" i="16"/>
  <c r="H173" i="16"/>
  <c r="H174" i="16"/>
  <c r="H175" i="16"/>
  <c r="H176" i="16"/>
  <c r="H177" i="16"/>
  <c r="H178" i="16"/>
  <c r="H179" i="16"/>
  <c r="H180" i="16"/>
  <c r="H181" i="16"/>
  <c r="H182" i="16"/>
  <c r="H183" i="16"/>
  <c r="H184" i="16"/>
  <c r="H185" i="16"/>
  <c r="H186" i="16"/>
  <c r="H187" i="16"/>
  <c r="H188" i="16"/>
  <c r="H189" i="16"/>
  <c r="H190" i="16"/>
  <c r="H191" i="16"/>
  <c r="H192" i="16"/>
  <c r="H193" i="16"/>
  <c r="M144" i="16"/>
  <c r="M152" i="16"/>
  <c r="L157" i="16"/>
  <c r="J160" i="16"/>
  <c r="I162" i="16"/>
  <c r="I163" i="16"/>
  <c r="I164" i="16"/>
  <c r="I165" i="16"/>
  <c r="I166" i="16"/>
  <c r="I167" i="16"/>
  <c r="I168" i="16"/>
  <c r="I169" i="16"/>
  <c r="I170" i="16"/>
  <c r="I171" i="16"/>
  <c r="I172" i="16"/>
  <c r="I173" i="16"/>
  <c r="I174" i="16"/>
  <c r="I175" i="16"/>
  <c r="I176" i="16"/>
  <c r="I177" i="16"/>
  <c r="I178" i="16"/>
  <c r="I179" i="16"/>
  <c r="I180" i="16"/>
  <c r="I181" i="16"/>
  <c r="I182" i="16"/>
  <c r="I183" i="16"/>
  <c r="I184" i="16"/>
  <c r="I185" i="16"/>
  <c r="I186" i="16"/>
  <c r="I187" i="16"/>
  <c r="I188" i="16"/>
  <c r="I189" i="16"/>
  <c r="I190" i="16"/>
  <c r="I191" i="16"/>
  <c r="I192" i="16"/>
  <c r="I193" i="16"/>
  <c r="I194" i="16"/>
  <c r="I195" i="16"/>
  <c r="I196" i="16"/>
  <c r="I197" i="16"/>
  <c r="I198" i="16"/>
  <c r="I199" i="16"/>
  <c r="I200" i="16"/>
  <c r="I201" i="16"/>
  <c r="I202" i="16"/>
  <c r="I203" i="16"/>
  <c r="I204" i="16"/>
  <c r="I205" i="16"/>
  <c r="I206" i="16"/>
  <c r="I207" i="16"/>
  <c r="I208" i="16"/>
  <c r="I209" i="16"/>
  <c r="I210" i="16"/>
  <c r="I211" i="16"/>
  <c r="I212" i="16"/>
  <c r="I213" i="16"/>
  <c r="I214" i="16"/>
  <c r="I215" i="16"/>
  <c r="I216" i="16"/>
  <c r="I217" i="16"/>
  <c r="I218" i="16"/>
  <c r="I219" i="16"/>
  <c r="I220" i="16"/>
  <c r="I221" i="16"/>
  <c r="I222" i="16"/>
  <c r="I223" i="16"/>
  <c r="I224" i="16"/>
  <c r="I225" i="16"/>
  <c r="I226" i="16"/>
  <c r="I227" i="16"/>
  <c r="I228" i="16"/>
  <c r="I229" i="16"/>
  <c r="I230" i="16"/>
  <c r="I231" i="16"/>
  <c r="I232" i="16"/>
  <c r="I233" i="16"/>
  <c r="I234" i="16"/>
  <c r="I235" i="16"/>
  <c r="I236" i="16"/>
  <c r="I237" i="16"/>
  <c r="I238" i="16"/>
  <c r="I239" i="16"/>
  <c r="I240" i="16"/>
  <c r="I241" i="16"/>
  <c r="I242" i="16"/>
  <c r="I243" i="16"/>
  <c r="M145" i="16"/>
  <c r="M153" i="16"/>
  <c r="M157" i="16"/>
  <c r="L160" i="16"/>
  <c r="J162" i="16"/>
  <c r="J163" i="16"/>
  <c r="J164" i="16"/>
  <c r="J165" i="16"/>
  <c r="J166" i="16"/>
  <c r="J167" i="16"/>
  <c r="J168" i="16"/>
  <c r="J169" i="16"/>
  <c r="J170" i="16"/>
  <c r="J171" i="16"/>
  <c r="J172" i="16"/>
  <c r="J173" i="16"/>
  <c r="J174" i="16"/>
  <c r="J175" i="16"/>
  <c r="J176" i="16"/>
  <c r="J177" i="16"/>
  <c r="J178" i="16"/>
  <c r="J179" i="16"/>
  <c r="J180" i="16"/>
  <c r="J181" i="16"/>
  <c r="J182" i="16"/>
  <c r="J183" i="16"/>
  <c r="J184" i="16"/>
  <c r="J185" i="16"/>
  <c r="J186" i="16"/>
  <c r="J187" i="16"/>
  <c r="J188" i="16"/>
  <c r="J189" i="16"/>
  <c r="J190" i="16"/>
  <c r="J191" i="16"/>
  <c r="J192" i="16"/>
  <c r="J193" i="16"/>
  <c r="J194" i="16"/>
  <c r="J195" i="16"/>
  <c r="J196" i="16"/>
  <c r="J197" i="16"/>
  <c r="J198" i="16"/>
  <c r="J199" i="16"/>
  <c r="J200" i="16"/>
  <c r="J201" i="16"/>
  <c r="J202" i="16"/>
  <c r="J203" i="16"/>
  <c r="J204" i="16"/>
  <c r="J205" i="16"/>
  <c r="J206" i="16"/>
  <c r="J207" i="16"/>
  <c r="J208" i="16"/>
  <c r="J209" i="16"/>
  <c r="J210" i="16"/>
  <c r="J211" i="16"/>
  <c r="J212" i="16"/>
  <c r="J213" i="16"/>
  <c r="J214" i="16"/>
  <c r="J215" i="16"/>
  <c r="J216" i="16"/>
  <c r="J217" i="16"/>
  <c r="J218" i="16"/>
  <c r="J219" i="16"/>
  <c r="J220" i="16"/>
  <c r="J221" i="16"/>
  <c r="J222" i="16"/>
  <c r="J223" i="16"/>
  <c r="J224" i="16"/>
  <c r="J225" i="16"/>
  <c r="J226" i="16"/>
  <c r="J227" i="16"/>
  <c r="J228" i="16"/>
  <c r="J229" i="16"/>
  <c r="J230" i="16"/>
  <c r="J231" i="16"/>
  <c r="J232" i="16"/>
  <c r="J233" i="16"/>
  <c r="J234" i="16"/>
  <c r="J235" i="16"/>
  <c r="J236" i="16"/>
  <c r="J237" i="16"/>
  <c r="J238" i="16"/>
  <c r="J239" i="16"/>
  <c r="J240" i="16"/>
  <c r="J241" i="16"/>
  <c r="J242" i="16"/>
  <c r="M146" i="16"/>
  <c r="L154" i="16"/>
  <c r="L158" i="16"/>
  <c r="M160" i="16"/>
  <c r="K162" i="16"/>
  <c r="K163" i="16"/>
  <c r="K164" i="16"/>
  <c r="K165" i="16"/>
  <c r="K166" i="16"/>
  <c r="K167" i="16"/>
  <c r="K168" i="16"/>
  <c r="K169" i="16"/>
  <c r="K170" i="16"/>
  <c r="K171" i="16"/>
  <c r="K172" i="16"/>
  <c r="K173" i="16"/>
  <c r="K174" i="16"/>
  <c r="K175" i="16"/>
  <c r="K176" i="16"/>
  <c r="K177" i="16"/>
  <c r="K178" i="16"/>
  <c r="K179" i="16"/>
  <c r="K180" i="16"/>
  <c r="K181" i="16"/>
  <c r="K182" i="16"/>
  <c r="K183" i="16"/>
  <c r="K184" i="16"/>
  <c r="K185" i="16"/>
  <c r="K186" i="16"/>
  <c r="K187" i="16"/>
  <c r="K188" i="16"/>
  <c r="K189" i="16"/>
  <c r="K190" i="16"/>
  <c r="K191" i="16"/>
  <c r="K192" i="16"/>
  <c r="K193" i="16"/>
  <c r="K194" i="16"/>
  <c r="K195" i="16"/>
  <c r="K196" i="16"/>
  <c r="K197" i="16"/>
  <c r="K198" i="16"/>
  <c r="K199" i="16"/>
  <c r="K200" i="16"/>
  <c r="K201" i="16"/>
  <c r="K202" i="16"/>
  <c r="K203" i="16"/>
  <c r="K204" i="16"/>
  <c r="K205" i="16"/>
  <c r="K206" i="16"/>
  <c r="K207" i="16"/>
  <c r="K208" i="16"/>
  <c r="K209" i="16"/>
  <c r="K210" i="16"/>
  <c r="K211" i="16"/>
  <c r="K212" i="16"/>
  <c r="K213" i="16"/>
  <c r="K214" i="16"/>
  <c r="K215" i="16"/>
  <c r="K216" i="16"/>
  <c r="K217" i="16"/>
  <c r="K218" i="16"/>
  <c r="K219" i="16"/>
  <c r="K220" i="16"/>
  <c r="K221" i="16"/>
  <c r="K222" i="16"/>
  <c r="K223" i="16"/>
  <c r="K224" i="16"/>
  <c r="K225" i="16"/>
  <c r="K226" i="16"/>
  <c r="K227" i="16"/>
  <c r="K228" i="16"/>
  <c r="K229" i="16"/>
  <c r="K230" i="16"/>
  <c r="K231" i="16"/>
  <c r="K232" i="16"/>
  <c r="K233" i="16"/>
  <c r="K234" i="16"/>
  <c r="K235" i="16"/>
  <c r="K236" i="16"/>
  <c r="K237" i="16"/>
  <c r="K238" i="16"/>
  <c r="K239" i="16"/>
  <c r="K240" i="16"/>
  <c r="K241" i="16"/>
  <c r="K242" i="16"/>
  <c r="M147" i="16"/>
  <c r="M154" i="16"/>
  <c r="M158" i="16"/>
  <c r="H161" i="16"/>
  <c r="L162" i="16"/>
  <c r="L163" i="16"/>
  <c r="L164" i="16"/>
  <c r="L165" i="16"/>
  <c r="L166" i="16"/>
  <c r="L167" i="16"/>
  <c r="L168" i="16"/>
  <c r="L169" i="16"/>
  <c r="L170" i="16"/>
  <c r="L171" i="16"/>
  <c r="L172" i="16"/>
  <c r="L173" i="16"/>
  <c r="L174" i="16"/>
  <c r="L175" i="16"/>
  <c r="L176" i="16"/>
  <c r="L177" i="16"/>
  <c r="L178" i="16"/>
  <c r="L179" i="16"/>
  <c r="L180" i="16"/>
  <c r="L181" i="16"/>
  <c r="L182" i="16"/>
  <c r="L183" i="16"/>
  <c r="L184" i="16"/>
  <c r="L185" i="16"/>
  <c r="L186" i="16"/>
  <c r="L187" i="16"/>
  <c r="L188" i="16"/>
  <c r="L189" i="16"/>
  <c r="L190" i="16"/>
  <c r="L191" i="16"/>
  <c r="L192" i="16"/>
  <c r="L193" i="16"/>
  <c r="L194" i="16"/>
  <c r="L195" i="16"/>
  <c r="L196" i="16"/>
  <c r="L197" i="16"/>
  <c r="L198" i="16"/>
  <c r="L199" i="16"/>
  <c r="L200" i="16"/>
  <c r="L201" i="16"/>
  <c r="L202" i="16"/>
  <c r="L203" i="16"/>
  <c r="L204" i="16"/>
  <c r="L205" i="16"/>
  <c r="L206" i="16"/>
  <c r="L207" i="16"/>
  <c r="L208" i="16"/>
  <c r="L209" i="16"/>
  <c r="L210" i="16"/>
  <c r="L211" i="16"/>
  <c r="L212" i="16"/>
  <c r="L213" i="16"/>
  <c r="L214" i="16"/>
  <c r="L215" i="16"/>
  <c r="L216" i="16"/>
  <c r="L217" i="16"/>
  <c r="L218" i="16"/>
  <c r="L219" i="16"/>
  <c r="L220" i="16"/>
  <c r="L221" i="16"/>
  <c r="L222" i="16"/>
  <c r="L223" i="16"/>
  <c r="L224" i="16"/>
  <c r="L225" i="16"/>
  <c r="L226" i="16"/>
  <c r="L227" i="16"/>
  <c r="L228" i="16"/>
  <c r="L229" i="16"/>
  <c r="L230" i="16"/>
  <c r="L231" i="16"/>
  <c r="L232" i="16"/>
  <c r="L233" i="16"/>
  <c r="L234" i="16"/>
  <c r="L235" i="16"/>
  <c r="L236" i="16"/>
  <c r="L237" i="16"/>
  <c r="L238" i="16"/>
  <c r="L239" i="16"/>
  <c r="L240" i="16"/>
  <c r="L241" i="16"/>
  <c r="L242" i="16"/>
  <c r="L243" i="16"/>
  <c r="M140" i="16"/>
  <c r="M148" i="16"/>
  <c r="L155" i="16"/>
  <c r="J159" i="16"/>
  <c r="J161" i="16"/>
  <c r="M162" i="16"/>
  <c r="M163" i="16"/>
  <c r="M164" i="16"/>
  <c r="M165" i="16"/>
  <c r="M166" i="16"/>
  <c r="M167" i="16"/>
  <c r="M168" i="16"/>
  <c r="M169" i="16"/>
  <c r="M170" i="16"/>
  <c r="M171" i="16"/>
  <c r="M172" i="16"/>
  <c r="M173" i="16"/>
  <c r="M174" i="16"/>
  <c r="M175" i="16"/>
  <c r="M176" i="16"/>
  <c r="M177" i="16"/>
  <c r="M178" i="16"/>
  <c r="M179" i="16"/>
  <c r="M180" i="16"/>
  <c r="M181" i="16"/>
  <c r="M182" i="16"/>
  <c r="M183" i="16"/>
  <c r="M184" i="16"/>
  <c r="M185" i="16"/>
  <c r="M186" i="16"/>
  <c r="M187" i="16"/>
  <c r="M188" i="16"/>
  <c r="M189" i="16"/>
  <c r="M190" i="16"/>
  <c r="M191" i="16"/>
  <c r="M192" i="16"/>
  <c r="M193" i="16"/>
  <c r="M194" i="16"/>
  <c r="M195" i="16"/>
  <c r="M196" i="16"/>
  <c r="M197" i="16"/>
  <c r="M198" i="16"/>
  <c r="M199" i="16"/>
  <c r="M200" i="16"/>
  <c r="M201" i="16"/>
  <c r="M202" i="16"/>
  <c r="M203" i="16"/>
  <c r="M204" i="16"/>
  <c r="M205" i="16"/>
  <c r="M206" i="16"/>
  <c r="M207" i="16"/>
  <c r="M208" i="16"/>
  <c r="M209" i="16"/>
  <c r="M210" i="16"/>
  <c r="M211" i="16"/>
  <c r="M212" i="16"/>
  <c r="M213" i="16"/>
  <c r="M214" i="16"/>
  <c r="M215" i="16"/>
  <c r="M216" i="16"/>
  <c r="M217" i="16"/>
  <c r="M218" i="16"/>
  <c r="M219" i="16"/>
  <c r="M220" i="16"/>
  <c r="M221" i="16"/>
  <c r="M222" i="16"/>
  <c r="M223" i="16"/>
  <c r="M224" i="16"/>
  <c r="M225" i="16"/>
  <c r="M226" i="16"/>
  <c r="M227" i="16"/>
  <c r="M228" i="16"/>
  <c r="M229" i="16"/>
  <c r="M230" i="16"/>
  <c r="M231" i="16"/>
  <c r="M232" i="16"/>
  <c r="M233" i="16"/>
  <c r="M234" i="16"/>
  <c r="M235" i="16"/>
  <c r="M236" i="16"/>
  <c r="M237" i="16"/>
  <c r="M238" i="16"/>
  <c r="M239" i="16"/>
  <c r="M240" i="16"/>
  <c r="M241" i="16"/>
  <c r="M242" i="16"/>
  <c r="M243" i="16"/>
  <c r="M244" i="16"/>
  <c r="M245" i="16"/>
  <c r="M246" i="16"/>
  <c r="M247" i="16"/>
  <c r="M141" i="16"/>
  <c r="M149" i="16"/>
  <c r="M155" i="16"/>
  <c r="L159" i="16"/>
  <c r="L161" i="16"/>
  <c r="N162" i="16"/>
  <c r="N163" i="16"/>
  <c r="N164" i="16"/>
  <c r="N165" i="16"/>
  <c r="N166" i="16"/>
  <c r="N167" i="16"/>
  <c r="N168" i="16"/>
  <c r="N169" i="16"/>
  <c r="N170" i="16"/>
  <c r="N171" i="16"/>
  <c r="N172" i="16"/>
  <c r="N173" i="16"/>
  <c r="N174" i="16"/>
  <c r="N175" i="16"/>
  <c r="N176" i="16"/>
  <c r="N177" i="16"/>
  <c r="N178" i="16"/>
  <c r="N179" i="16"/>
  <c r="N180" i="16"/>
  <c r="N181" i="16"/>
  <c r="N182" i="16"/>
  <c r="N183" i="16"/>
  <c r="N184" i="16"/>
  <c r="N185" i="16"/>
  <c r="N186" i="16"/>
  <c r="N187" i="16"/>
  <c r="N188" i="16"/>
  <c r="N189" i="16"/>
  <c r="N190" i="16"/>
  <c r="N191" i="16"/>
  <c r="N192" i="16"/>
  <c r="N193" i="16"/>
  <c r="N194" i="16"/>
  <c r="N195" i="16"/>
  <c r="N196" i="16"/>
  <c r="N197" i="16"/>
  <c r="N198" i="16"/>
  <c r="N199" i="16"/>
  <c r="N200" i="16"/>
  <c r="N201" i="16"/>
  <c r="N202" i="16"/>
  <c r="N203" i="16"/>
  <c r="N204" i="16"/>
  <c r="N205" i="16"/>
  <c r="N206" i="16"/>
  <c r="N207" i="16"/>
  <c r="N208" i="16"/>
  <c r="N209" i="16"/>
  <c r="N210" i="16"/>
  <c r="N211" i="16"/>
  <c r="N212" i="16"/>
  <c r="N213" i="16"/>
  <c r="N214" i="16"/>
  <c r="N215" i="16"/>
  <c r="N216" i="16"/>
  <c r="N217" i="16"/>
  <c r="N218" i="16"/>
  <c r="N219" i="16"/>
  <c r="N220" i="16"/>
  <c r="N221" i="16"/>
  <c r="N222" i="16"/>
  <c r="N223" i="16"/>
  <c r="N224" i="16"/>
  <c r="N225" i="16"/>
  <c r="N226" i="16"/>
  <c r="N227" i="16"/>
  <c r="N228" i="16"/>
  <c r="N229" i="16"/>
  <c r="N230" i="16"/>
  <c r="N231" i="16"/>
  <c r="N232" i="16"/>
  <c r="N233" i="16"/>
  <c r="N234" i="16"/>
  <c r="N235" i="16"/>
  <c r="N236" i="16"/>
  <c r="N237" i="16"/>
  <c r="N238" i="16"/>
  <c r="N239" i="16"/>
  <c r="N240" i="16"/>
  <c r="N241" i="16"/>
  <c r="N242" i="16"/>
  <c r="H196" i="16"/>
  <c r="H204" i="16"/>
  <c r="H212" i="16"/>
  <c r="H220" i="16"/>
  <c r="H228" i="16"/>
  <c r="H236" i="16"/>
  <c r="H243" i="16"/>
  <c r="K244" i="16"/>
  <c r="L245" i="16"/>
  <c r="N246" i="16"/>
  <c r="H197" i="16"/>
  <c r="H205" i="16"/>
  <c r="H213" i="16"/>
  <c r="H221" i="16"/>
  <c r="H229" i="16"/>
  <c r="H237" i="16"/>
  <c r="J243" i="16"/>
  <c r="L244" i="16"/>
  <c r="N245" i="16"/>
  <c r="H248" i="16"/>
  <c r="H249" i="16"/>
  <c r="H250" i="16"/>
  <c r="H251" i="16"/>
  <c r="H252" i="16"/>
  <c r="H253" i="16"/>
  <c r="H254" i="16"/>
  <c r="H255" i="16"/>
  <c r="H256" i="16"/>
  <c r="H257" i="16"/>
  <c r="H258" i="16"/>
  <c r="H259" i="16"/>
  <c r="H260" i="16"/>
  <c r="H261" i="16"/>
  <c r="H262" i="16"/>
  <c r="H263" i="16"/>
  <c r="H264" i="16"/>
  <c r="H265" i="16"/>
  <c r="H266" i="16"/>
  <c r="H267" i="16"/>
  <c r="H268" i="16"/>
  <c r="H269" i="16"/>
  <c r="H270" i="16"/>
  <c r="H271" i="16"/>
  <c r="H272" i="16"/>
  <c r="H273" i="16"/>
  <c r="H274" i="16"/>
  <c r="H275" i="16"/>
  <c r="H276" i="16"/>
  <c r="H277" i="16"/>
  <c r="H278" i="16"/>
  <c r="H279" i="16"/>
  <c r="H280" i="16"/>
  <c r="H281" i="16"/>
  <c r="H282" i="16"/>
  <c r="H283" i="16"/>
  <c r="H284" i="16"/>
  <c r="H285" i="16"/>
  <c r="H286" i="16"/>
  <c r="H287" i="16"/>
  <c r="H288" i="16"/>
  <c r="H289" i="16"/>
  <c r="H290" i="16"/>
  <c r="H291" i="16"/>
  <c r="H292" i="16"/>
  <c r="H293" i="16"/>
  <c r="H294" i="16"/>
  <c r="H295" i="16"/>
  <c r="H296" i="16"/>
  <c r="H297" i="16"/>
  <c r="H298" i="16"/>
  <c r="H299" i="16"/>
  <c r="H300" i="16"/>
  <c r="H301" i="16"/>
  <c r="H302" i="16"/>
  <c r="H303" i="16"/>
  <c r="H304" i="16"/>
  <c r="H305" i="16"/>
  <c r="H306" i="16"/>
  <c r="H307" i="16"/>
  <c r="H308" i="16"/>
  <c r="H309" i="16"/>
  <c r="H310" i="16"/>
  <c r="H311" i="16"/>
  <c r="H312" i="16"/>
  <c r="H313" i="16"/>
  <c r="H314" i="16"/>
  <c r="H315" i="16"/>
  <c r="H316" i="16"/>
  <c r="H317" i="16"/>
  <c r="H318" i="16"/>
  <c r="H319" i="16"/>
  <c r="H320" i="16"/>
  <c r="H321" i="16"/>
  <c r="H322" i="16"/>
  <c r="H198" i="16"/>
  <c r="H206" i="16"/>
  <c r="H214" i="16"/>
  <c r="H222" i="16"/>
  <c r="H230" i="16"/>
  <c r="H238" i="16"/>
  <c r="K243" i="16"/>
  <c r="N244" i="16"/>
  <c r="H247" i="16"/>
  <c r="I248" i="16"/>
  <c r="I249" i="16"/>
  <c r="I250" i="16"/>
  <c r="I251" i="16"/>
  <c r="I252" i="16"/>
  <c r="I253" i="16"/>
  <c r="I254" i="16"/>
  <c r="I255" i="16"/>
  <c r="I256" i="16"/>
  <c r="I257" i="16"/>
  <c r="I258" i="16"/>
  <c r="I259" i="16"/>
  <c r="I260" i="16"/>
  <c r="I261" i="16"/>
  <c r="I262" i="16"/>
  <c r="I263" i="16"/>
  <c r="I264" i="16"/>
  <c r="I265" i="16"/>
  <c r="I266" i="16"/>
  <c r="I267" i="16"/>
  <c r="I268" i="16"/>
  <c r="I269" i="16"/>
  <c r="I270" i="16"/>
  <c r="I271" i="16"/>
  <c r="I272" i="16"/>
  <c r="I273" i="16"/>
  <c r="I274" i="16"/>
  <c r="I275" i="16"/>
  <c r="I276" i="16"/>
  <c r="I277" i="16"/>
  <c r="I278" i="16"/>
  <c r="I279" i="16"/>
  <c r="I280" i="16"/>
  <c r="I281" i="16"/>
  <c r="I282" i="16"/>
  <c r="I283" i="16"/>
  <c r="I284" i="16"/>
  <c r="I285" i="16"/>
  <c r="I286" i="16"/>
  <c r="I287" i="16"/>
  <c r="I288" i="16"/>
  <c r="I289" i="16"/>
  <c r="I290" i="16"/>
  <c r="I291" i="16"/>
  <c r="I292" i="16"/>
  <c r="I293" i="16"/>
  <c r="I294" i="16"/>
  <c r="I295" i="16"/>
  <c r="I296" i="16"/>
  <c r="I297" i="16"/>
  <c r="I298" i="16"/>
  <c r="I299" i="16"/>
  <c r="I300" i="16"/>
  <c r="I301" i="16"/>
  <c r="I302" i="16"/>
  <c r="I303" i="16"/>
  <c r="I304" i="16"/>
  <c r="I305" i="16"/>
  <c r="I306" i="16"/>
  <c r="I307" i="16"/>
  <c r="I308" i="16"/>
  <c r="I309" i="16"/>
  <c r="I310" i="16"/>
  <c r="I311" i="16"/>
  <c r="I312" i="16"/>
  <c r="I313" i="16"/>
  <c r="I314" i="16"/>
  <c r="I315" i="16"/>
  <c r="I316" i="16"/>
  <c r="I317" i="16"/>
  <c r="I318" i="16"/>
  <c r="I319" i="16"/>
  <c r="H199" i="16"/>
  <c r="H207" i="16"/>
  <c r="H215" i="16"/>
  <c r="H223" i="16"/>
  <c r="H231" i="16"/>
  <c r="H239" i="16"/>
  <c r="N243" i="16"/>
  <c r="H246" i="16"/>
  <c r="I247" i="16"/>
  <c r="J248" i="16"/>
  <c r="J249" i="16"/>
  <c r="J250" i="16"/>
  <c r="J251" i="16"/>
  <c r="J252" i="16"/>
  <c r="J253" i="16"/>
  <c r="J254" i="16"/>
  <c r="J255" i="16"/>
  <c r="J256" i="16"/>
  <c r="J257" i="16"/>
  <c r="J258" i="16"/>
  <c r="J259" i="16"/>
  <c r="J260" i="16"/>
  <c r="J261" i="16"/>
  <c r="J262" i="16"/>
  <c r="J263" i="16"/>
  <c r="J264" i="16"/>
  <c r="J265" i="16"/>
  <c r="J266" i="16"/>
  <c r="J267" i="16"/>
  <c r="J268" i="16"/>
  <c r="J269" i="16"/>
  <c r="J270" i="16"/>
  <c r="J271" i="16"/>
  <c r="J272" i="16"/>
  <c r="J273" i="16"/>
  <c r="J274" i="16"/>
  <c r="J275" i="16"/>
  <c r="J276" i="16"/>
  <c r="J277" i="16"/>
  <c r="J278" i="16"/>
  <c r="J279" i="16"/>
  <c r="J280" i="16"/>
  <c r="J281" i="16"/>
  <c r="J282" i="16"/>
  <c r="J283" i="16"/>
  <c r="J284" i="16"/>
  <c r="J285" i="16"/>
  <c r="J286" i="16"/>
  <c r="J287" i="16"/>
  <c r="J288" i="16"/>
  <c r="J289" i="16"/>
  <c r="J290" i="16"/>
  <c r="J291" i="16"/>
  <c r="J292" i="16"/>
  <c r="J293" i="16"/>
  <c r="J294" i="16"/>
  <c r="J295" i="16"/>
  <c r="J296" i="16"/>
  <c r="J297" i="16"/>
  <c r="J298" i="16"/>
  <c r="J299" i="16"/>
  <c r="J300" i="16"/>
  <c r="J301" i="16"/>
  <c r="J302" i="16"/>
  <c r="J303" i="16"/>
  <c r="J304" i="16"/>
  <c r="J305" i="16"/>
  <c r="J306" i="16"/>
  <c r="J307" i="16"/>
  <c r="J308" i="16"/>
  <c r="J309" i="16"/>
  <c r="J310" i="16"/>
  <c r="J311" i="16"/>
  <c r="J312" i="16"/>
  <c r="J313" i="16"/>
  <c r="J314" i="16"/>
  <c r="J315" i="16"/>
  <c r="J316" i="16"/>
  <c r="J317" i="16"/>
  <c r="J318" i="16"/>
  <c r="J319" i="16"/>
  <c r="J320" i="16"/>
  <c r="J321" i="16"/>
  <c r="J322" i="16"/>
  <c r="H200" i="16"/>
  <c r="H208" i="16"/>
  <c r="H216" i="16"/>
  <c r="H224" i="16"/>
  <c r="H232" i="16"/>
  <c r="H240" i="16"/>
  <c r="H245" i="16"/>
  <c r="I246" i="16"/>
  <c r="J247" i="16"/>
  <c r="K248" i="16"/>
  <c r="K249" i="16"/>
  <c r="K250" i="16"/>
  <c r="K251" i="16"/>
  <c r="K252" i="16"/>
  <c r="K253" i="16"/>
  <c r="K254" i="16"/>
  <c r="K255" i="16"/>
  <c r="K256" i="16"/>
  <c r="K257" i="16"/>
  <c r="K258" i="16"/>
  <c r="K259" i="16"/>
  <c r="K260" i="16"/>
  <c r="K261" i="16"/>
  <c r="K262" i="16"/>
  <c r="K263" i="16"/>
  <c r="K264" i="16"/>
  <c r="K265" i="16"/>
  <c r="K266" i="16"/>
  <c r="K267" i="16"/>
  <c r="K268" i="16"/>
  <c r="K269" i="16"/>
  <c r="K270" i="16"/>
  <c r="K271" i="16"/>
  <c r="K272" i="16"/>
  <c r="K273" i="16"/>
  <c r="K274" i="16"/>
  <c r="K275" i="16"/>
  <c r="K276" i="16"/>
  <c r="K277" i="16"/>
  <c r="K278" i="16"/>
  <c r="K279" i="16"/>
  <c r="K280" i="16"/>
  <c r="K281" i="16"/>
  <c r="K282" i="16"/>
  <c r="K283" i="16"/>
  <c r="K284" i="16"/>
  <c r="K285" i="16"/>
  <c r="K286" i="16"/>
  <c r="K287" i="16"/>
  <c r="K288" i="16"/>
  <c r="K289" i="16"/>
  <c r="K290" i="16"/>
  <c r="K291" i="16"/>
  <c r="K292" i="16"/>
  <c r="K293" i="16"/>
  <c r="K294" i="16"/>
  <c r="K295" i="16"/>
  <c r="K296" i="16"/>
  <c r="K297" i="16"/>
  <c r="K298" i="16"/>
  <c r="K299" i="16"/>
  <c r="K300" i="16"/>
  <c r="K301" i="16"/>
  <c r="K302" i="16"/>
  <c r="K303" i="16"/>
  <c r="K304" i="16"/>
  <c r="K305" i="16"/>
  <c r="K306" i="16"/>
  <c r="K307" i="16"/>
  <c r="K308" i="16"/>
  <c r="K309" i="16"/>
  <c r="K310" i="16"/>
  <c r="K311" i="16"/>
  <c r="K312" i="16"/>
  <c r="K313" i="16"/>
  <c r="K314" i="16"/>
  <c r="K315" i="16"/>
  <c r="K316" i="16"/>
  <c r="K317" i="16"/>
  <c r="K318" i="16"/>
  <c r="K319" i="16"/>
  <c r="H201" i="16"/>
  <c r="H209" i="16"/>
  <c r="H217" i="16"/>
  <c r="H225" i="16"/>
  <c r="H233" i="16"/>
  <c r="H241" i="16"/>
  <c r="H244" i="16"/>
  <c r="I245" i="16"/>
  <c r="J246" i="16"/>
  <c r="K247" i="16"/>
  <c r="L248" i="16"/>
  <c r="L249" i="16"/>
  <c r="L250" i="16"/>
  <c r="L251" i="16"/>
  <c r="L252" i="16"/>
  <c r="L253" i="16"/>
  <c r="L254" i="16"/>
  <c r="L255" i="16"/>
  <c r="L256" i="16"/>
  <c r="L257" i="16"/>
  <c r="L258" i="16"/>
  <c r="L259" i="16"/>
  <c r="L260" i="16"/>
  <c r="L261" i="16"/>
  <c r="L262" i="16"/>
  <c r="L263" i="16"/>
  <c r="L264" i="16"/>
  <c r="L265" i="16"/>
  <c r="L266" i="16"/>
  <c r="L267" i="16"/>
  <c r="L268" i="16"/>
  <c r="L269" i="16"/>
  <c r="L270" i="16"/>
  <c r="L271" i="16"/>
  <c r="L272" i="16"/>
  <c r="L273" i="16"/>
  <c r="L274" i="16"/>
  <c r="L275" i="16"/>
  <c r="L276" i="16"/>
  <c r="L277" i="16"/>
  <c r="L278" i="16"/>
  <c r="L279" i="16"/>
  <c r="L280" i="16"/>
  <c r="L281" i="16"/>
  <c r="L282" i="16"/>
  <c r="L283" i="16"/>
  <c r="L284" i="16"/>
  <c r="L285" i="16"/>
  <c r="L286" i="16"/>
  <c r="L287" i="16"/>
  <c r="L288" i="16"/>
  <c r="L289" i="16"/>
  <c r="L290" i="16"/>
  <c r="L291" i="16"/>
  <c r="L292" i="16"/>
  <c r="L293" i="16"/>
  <c r="L294" i="16"/>
  <c r="L295" i="16"/>
  <c r="L296" i="16"/>
  <c r="L297" i="16"/>
  <c r="L298" i="16"/>
  <c r="L299" i="16"/>
  <c r="L300" i="16"/>
  <c r="L301" i="16"/>
  <c r="L302" i="16"/>
  <c r="L303" i="16"/>
  <c r="L304" i="16"/>
  <c r="L305" i="16"/>
  <c r="L306" i="16"/>
  <c r="L307" i="16"/>
  <c r="L308" i="16"/>
  <c r="L309" i="16"/>
  <c r="L310" i="16"/>
  <c r="L311" i="16"/>
  <c r="L312" i="16"/>
  <c r="L313" i="16"/>
  <c r="L314" i="16"/>
  <c r="L315" i="16"/>
  <c r="L316" i="16"/>
  <c r="L317" i="16"/>
  <c r="L318" i="16"/>
  <c r="L319" i="16"/>
  <c r="L320" i="16"/>
  <c r="L321" i="16"/>
  <c r="L322" i="16"/>
  <c r="L323" i="16"/>
  <c r="H194" i="16"/>
  <c r="H202" i="16"/>
  <c r="H210" i="16"/>
  <c r="H218" i="16"/>
  <c r="H226" i="16"/>
  <c r="H234" i="16"/>
  <c r="H242" i="16"/>
  <c r="I244" i="16"/>
  <c r="J245" i="16"/>
  <c r="K246" i="16"/>
  <c r="L247" i="16"/>
  <c r="M248" i="16"/>
  <c r="M249" i="16"/>
  <c r="M250" i="16"/>
  <c r="M251" i="16"/>
  <c r="M252" i="16"/>
  <c r="M253" i="16"/>
  <c r="M254" i="16"/>
  <c r="M255" i="16"/>
  <c r="M256" i="16"/>
  <c r="M257" i="16"/>
  <c r="M258" i="16"/>
  <c r="M259" i="16"/>
  <c r="M260" i="16"/>
  <c r="M261" i="16"/>
  <c r="M262" i="16"/>
  <c r="M263" i="16"/>
  <c r="M264" i="16"/>
  <c r="M265" i="16"/>
  <c r="M266" i="16"/>
  <c r="M267" i="16"/>
  <c r="M268" i="16"/>
  <c r="M269" i="16"/>
  <c r="M270" i="16"/>
  <c r="M271" i="16"/>
  <c r="M272" i="16"/>
  <c r="M273" i="16"/>
  <c r="M274" i="16"/>
  <c r="M275" i="16"/>
  <c r="M276" i="16"/>
  <c r="M277" i="16"/>
  <c r="M278" i="16"/>
  <c r="M279" i="16"/>
  <c r="M280" i="16"/>
  <c r="M281" i="16"/>
  <c r="M282" i="16"/>
  <c r="M283" i="16"/>
  <c r="M284" i="16"/>
  <c r="M285" i="16"/>
  <c r="M286" i="16"/>
  <c r="M287" i="16"/>
  <c r="M288" i="16"/>
  <c r="M289" i="16"/>
  <c r="M290" i="16"/>
  <c r="M291" i="16"/>
  <c r="M292" i="16"/>
  <c r="M293" i="16"/>
  <c r="M294" i="16"/>
  <c r="M295" i="16"/>
  <c r="M296" i="16"/>
  <c r="M297" i="16"/>
  <c r="M298" i="16"/>
  <c r="M299" i="16"/>
  <c r="M300" i="16"/>
  <c r="M301" i="16"/>
  <c r="M302" i="16"/>
  <c r="M303" i="16"/>
  <c r="M304" i="16"/>
  <c r="M305" i="16"/>
  <c r="M306" i="16"/>
  <c r="M307" i="16"/>
  <c r="M308" i="16"/>
  <c r="M309" i="16"/>
  <c r="M310" i="16"/>
  <c r="M311" i="16"/>
  <c r="M312" i="16"/>
  <c r="M313" i="16"/>
  <c r="M314" i="16"/>
  <c r="M315" i="16"/>
  <c r="M316" i="16"/>
  <c r="M317" i="16"/>
  <c r="M318" i="16"/>
  <c r="M319" i="16"/>
  <c r="M320" i="16"/>
  <c r="H195" i="16"/>
  <c r="H203" i="16"/>
  <c r="H211" i="16"/>
  <c r="H219" i="16"/>
  <c r="H227" i="16"/>
  <c r="H235" i="16"/>
  <c r="J244" i="16"/>
  <c r="K245" i="16"/>
  <c r="L246" i="16"/>
  <c r="N247" i="16"/>
  <c r="N248" i="16"/>
  <c r="N249" i="16"/>
  <c r="N250" i="16"/>
  <c r="N251" i="16"/>
  <c r="N252" i="16"/>
  <c r="N253" i="16"/>
  <c r="N254" i="16"/>
  <c r="N255" i="16"/>
  <c r="N256" i="16"/>
  <c r="N257" i="16"/>
  <c r="N258" i="16"/>
  <c r="N259" i="16"/>
  <c r="N260" i="16"/>
  <c r="N261" i="16"/>
  <c r="N262" i="16"/>
  <c r="N263" i="16"/>
  <c r="N264" i="16"/>
  <c r="N265" i="16"/>
  <c r="N266" i="16"/>
  <c r="N267" i="16"/>
  <c r="N268" i="16"/>
  <c r="N269" i="16"/>
  <c r="N270" i="16"/>
  <c r="N271" i="16"/>
  <c r="N272" i="16"/>
  <c r="N273" i="16"/>
  <c r="N274" i="16"/>
  <c r="N275" i="16"/>
  <c r="N276" i="16"/>
  <c r="N277" i="16"/>
  <c r="N278" i="16"/>
  <c r="N279" i="16"/>
  <c r="N280" i="16"/>
  <c r="N281" i="16"/>
  <c r="N282" i="16"/>
  <c r="N283" i="16"/>
  <c r="N284" i="16"/>
  <c r="N285" i="16"/>
  <c r="N286" i="16"/>
  <c r="N287" i="16"/>
  <c r="N288" i="16"/>
  <c r="N289" i="16"/>
  <c r="N290" i="16"/>
  <c r="N291" i="16"/>
  <c r="N292" i="16"/>
  <c r="N293" i="16"/>
  <c r="N294" i="16"/>
  <c r="N295" i="16"/>
  <c r="N296" i="16"/>
  <c r="N297" i="16"/>
  <c r="N298" i="16"/>
  <c r="N299" i="16"/>
  <c r="N300" i="16"/>
  <c r="N301" i="16"/>
  <c r="N302" i="16"/>
  <c r="N303" i="16"/>
  <c r="N304" i="16"/>
  <c r="N305" i="16"/>
  <c r="N306" i="16"/>
  <c r="N307" i="16"/>
  <c r="N308" i="16"/>
  <c r="N309" i="16"/>
  <c r="N310" i="16"/>
  <c r="N311" i="16"/>
  <c r="N312" i="16"/>
  <c r="N313" i="16"/>
  <c r="N314" i="16"/>
  <c r="N315" i="16"/>
  <c r="N316" i="16"/>
  <c r="N317" i="16"/>
  <c r="N318" i="16"/>
  <c r="K320" i="16"/>
  <c r="K322" i="16"/>
  <c r="M323" i="16"/>
  <c r="M324" i="16"/>
  <c r="M325" i="16"/>
  <c r="M326" i="16"/>
  <c r="M327" i="16"/>
  <c r="M328" i="16"/>
  <c r="M329" i="16"/>
  <c r="M330" i="16"/>
  <c r="M331" i="16"/>
  <c r="M332" i="16"/>
  <c r="M333" i="16"/>
  <c r="M334" i="16"/>
  <c r="M335" i="16"/>
  <c r="M336" i="16"/>
  <c r="M337" i="16"/>
  <c r="M338" i="16"/>
  <c r="M339" i="16"/>
  <c r="M340" i="16"/>
  <c r="M341" i="16"/>
  <c r="M342" i="16"/>
  <c r="M343" i="16"/>
  <c r="M344" i="16"/>
  <c r="M345" i="16"/>
  <c r="M346" i="16"/>
  <c r="M347" i="16"/>
  <c r="M348" i="16"/>
  <c r="M349" i="16"/>
  <c r="M350" i="16"/>
  <c r="M351" i="16"/>
  <c r="M352" i="16"/>
  <c r="M353" i="16"/>
  <c r="M354" i="16"/>
  <c r="M355" i="16"/>
  <c r="M356" i="16"/>
  <c r="M357" i="16"/>
  <c r="M358" i="16"/>
  <c r="M359" i="16"/>
  <c r="M360" i="16"/>
  <c r="M361" i="16"/>
  <c r="M362" i="16"/>
  <c r="M363" i="16"/>
  <c r="M364" i="16"/>
  <c r="M365" i="16"/>
  <c r="M366" i="16"/>
  <c r="M367" i="16"/>
  <c r="M368" i="16"/>
  <c r="M369" i="16"/>
  <c r="M370" i="16"/>
  <c r="M371" i="16"/>
  <c r="M372" i="16"/>
  <c r="M373" i="16"/>
  <c r="M374" i="16"/>
  <c r="M375" i="16"/>
  <c r="M376" i="16"/>
  <c r="M377" i="16"/>
  <c r="M378" i="16"/>
  <c r="M379" i="16"/>
  <c r="M380" i="16"/>
  <c r="M381" i="16"/>
  <c r="M382" i="16"/>
  <c r="M383" i="16"/>
  <c r="M384" i="16"/>
  <c r="M385" i="16"/>
  <c r="M386" i="16"/>
  <c r="M387" i="16"/>
  <c r="M388" i="16"/>
  <c r="M389" i="16"/>
  <c r="M390" i="16"/>
  <c r="M391" i="16"/>
  <c r="M392" i="16"/>
  <c r="M393" i="16"/>
  <c r="M394" i="16"/>
  <c r="M395" i="16"/>
  <c r="M396" i="16"/>
  <c r="M397" i="16"/>
  <c r="M398" i="16"/>
  <c r="M399" i="16"/>
  <c r="M400" i="16"/>
  <c r="M401" i="16"/>
  <c r="M402" i="16"/>
  <c r="M403" i="16"/>
  <c r="M404" i="16"/>
  <c r="M405" i="16"/>
  <c r="M406" i="16"/>
  <c r="N320" i="16"/>
  <c r="M322" i="16"/>
  <c r="N323" i="16"/>
  <c r="N324" i="16"/>
  <c r="N325" i="16"/>
  <c r="N326" i="16"/>
  <c r="N327" i="16"/>
  <c r="N328" i="16"/>
  <c r="N329" i="16"/>
  <c r="N330" i="16"/>
  <c r="N331" i="16"/>
  <c r="N332" i="16"/>
  <c r="N333" i="16"/>
  <c r="N334" i="16"/>
  <c r="N335" i="16"/>
  <c r="N336" i="16"/>
  <c r="N337" i="16"/>
  <c r="N338" i="16"/>
  <c r="N339" i="16"/>
  <c r="N340" i="16"/>
  <c r="N341" i="16"/>
  <c r="N342" i="16"/>
  <c r="N343" i="16"/>
  <c r="N344" i="16"/>
  <c r="N345" i="16"/>
  <c r="N346" i="16"/>
  <c r="N347" i="16"/>
  <c r="N348" i="16"/>
  <c r="N349" i="16"/>
  <c r="N350" i="16"/>
  <c r="N351" i="16"/>
  <c r="N352" i="16"/>
  <c r="N353" i="16"/>
  <c r="N354" i="16"/>
  <c r="N355" i="16"/>
  <c r="N356" i="16"/>
  <c r="N357" i="16"/>
  <c r="N358" i="16"/>
  <c r="N359" i="16"/>
  <c r="N360" i="16"/>
  <c r="N361" i="16"/>
  <c r="N362" i="16"/>
  <c r="N363" i="16"/>
  <c r="N364" i="16"/>
  <c r="N365" i="16"/>
  <c r="N366" i="16"/>
  <c r="N367" i="16"/>
  <c r="N368" i="16"/>
  <c r="N369" i="16"/>
  <c r="N370" i="16"/>
  <c r="N371" i="16"/>
  <c r="N372" i="16"/>
  <c r="N373" i="16"/>
  <c r="N374" i="16"/>
  <c r="N375" i="16"/>
  <c r="N376" i="16"/>
  <c r="N377" i="16"/>
  <c r="N378" i="16"/>
  <c r="N379" i="16"/>
  <c r="N380" i="16"/>
  <c r="N381" i="16"/>
  <c r="N382" i="16"/>
  <c r="N383" i="16"/>
  <c r="N384" i="16"/>
  <c r="N385" i="16"/>
  <c r="N386" i="16"/>
  <c r="N387" i="16"/>
  <c r="N388" i="16"/>
  <c r="N389" i="16"/>
  <c r="N390" i="16"/>
  <c r="N391" i="16"/>
  <c r="N392" i="16"/>
  <c r="N393" i="16"/>
  <c r="N394" i="16"/>
  <c r="N395" i="16"/>
  <c r="N396" i="16"/>
  <c r="N397" i="16"/>
  <c r="N398" i="16"/>
  <c r="N399" i="16"/>
  <c r="N400" i="16"/>
  <c r="N401" i="16"/>
  <c r="N402" i="16"/>
  <c r="N403" i="16"/>
  <c r="N404" i="16"/>
  <c r="I321" i="16"/>
  <c r="N322" i="16"/>
  <c r="K321" i="16"/>
  <c r="H324" i="16"/>
  <c r="H325" i="16"/>
  <c r="H326" i="16"/>
  <c r="H327" i="16"/>
  <c r="H328" i="16"/>
  <c r="H329" i="16"/>
  <c r="H330" i="16"/>
  <c r="H331" i="16"/>
  <c r="H332" i="16"/>
  <c r="H333" i="16"/>
  <c r="H334" i="16"/>
  <c r="H335" i="16"/>
  <c r="H336" i="16"/>
  <c r="H337" i="16"/>
  <c r="H338" i="16"/>
  <c r="H339" i="16"/>
  <c r="H340" i="16"/>
  <c r="H341" i="16"/>
  <c r="H342" i="16"/>
  <c r="H343" i="16"/>
  <c r="H344" i="16"/>
  <c r="H345" i="16"/>
  <c r="H346" i="16"/>
  <c r="H347" i="16"/>
  <c r="H348" i="16"/>
  <c r="H349" i="16"/>
  <c r="H350" i="16"/>
  <c r="H351" i="16"/>
  <c r="H352" i="16"/>
  <c r="H353" i="16"/>
  <c r="H354" i="16"/>
  <c r="H355" i="16"/>
  <c r="H356" i="16"/>
  <c r="H357" i="16"/>
  <c r="H358" i="16"/>
  <c r="H359" i="16"/>
  <c r="H360" i="16"/>
  <c r="H361" i="16"/>
  <c r="H362" i="16"/>
  <c r="H363" i="16"/>
  <c r="H364" i="16"/>
  <c r="H365" i="16"/>
  <c r="H366" i="16"/>
  <c r="H367" i="16"/>
  <c r="H368" i="16"/>
  <c r="H369" i="16"/>
  <c r="H370" i="16"/>
  <c r="H371" i="16"/>
  <c r="H372" i="16"/>
  <c r="H373" i="16"/>
  <c r="H374" i="16"/>
  <c r="H375" i="16"/>
  <c r="H376" i="16"/>
  <c r="H377" i="16"/>
  <c r="H378" i="16"/>
  <c r="H379" i="16"/>
  <c r="H380" i="16"/>
  <c r="H381" i="16"/>
  <c r="H382" i="16"/>
  <c r="H383" i="16"/>
  <c r="H384" i="16"/>
  <c r="H385" i="16"/>
  <c r="H386" i="16"/>
  <c r="H387" i="16"/>
  <c r="H388" i="16"/>
  <c r="H389" i="16"/>
  <c r="H390" i="16"/>
  <c r="H391" i="16"/>
  <c r="H392" i="16"/>
  <c r="H393" i="16"/>
  <c r="H394" i="16"/>
  <c r="H395" i="16"/>
  <c r="H396" i="16"/>
  <c r="H397" i="16"/>
  <c r="H398" i="16"/>
  <c r="H399" i="16"/>
  <c r="H400" i="16"/>
  <c r="H401" i="16"/>
  <c r="H402" i="16"/>
  <c r="H403" i="16"/>
  <c r="H404" i="16"/>
  <c r="H405" i="16"/>
  <c r="H406" i="16"/>
  <c r="H407" i="16"/>
  <c r="M321" i="16"/>
  <c r="H323" i="16"/>
  <c r="I324" i="16"/>
  <c r="I325" i="16"/>
  <c r="I326" i="16"/>
  <c r="I327" i="16"/>
  <c r="I328" i="16"/>
  <c r="I329" i="16"/>
  <c r="I330" i="16"/>
  <c r="I331" i="16"/>
  <c r="I332" i="16"/>
  <c r="I333" i="16"/>
  <c r="I334" i="16"/>
  <c r="I335" i="16"/>
  <c r="I336" i="16"/>
  <c r="I337" i="16"/>
  <c r="I338" i="16"/>
  <c r="I339" i="16"/>
  <c r="I340" i="16"/>
  <c r="I341" i="16"/>
  <c r="I342" i="16"/>
  <c r="I343" i="16"/>
  <c r="I344" i="16"/>
  <c r="I345" i="16"/>
  <c r="I346" i="16"/>
  <c r="I347" i="16"/>
  <c r="I348" i="16"/>
  <c r="I349" i="16"/>
  <c r="I350" i="16"/>
  <c r="I351" i="16"/>
  <c r="I352" i="16"/>
  <c r="I353" i="16"/>
  <c r="I354" i="16"/>
  <c r="I355" i="16"/>
  <c r="I356" i="16"/>
  <c r="I357" i="16"/>
  <c r="I358" i="16"/>
  <c r="I359" i="16"/>
  <c r="I360" i="16"/>
  <c r="I361" i="16"/>
  <c r="I362" i="16"/>
  <c r="I363" i="16"/>
  <c r="I364" i="16"/>
  <c r="I365" i="16"/>
  <c r="I366" i="16"/>
  <c r="I367" i="16"/>
  <c r="I368" i="16"/>
  <c r="I369" i="16"/>
  <c r="I370" i="16"/>
  <c r="I371" i="16"/>
  <c r="I372" i="16"/>
  <c r="I373" i="16"/>
  <c r="I374" i="16"/>
  <c r="I375" i="16"/>
  <c r="I376" i="16"/>
  <c r="I377" i="16"/>
  <c r="I378" i="16"/>
  <c r="I379" i="16"/>
  <c r="I380" i="16"/>
  <c r="I381" i="16"/>
  <c r="I382" i="16"/>
  <c r="I383" i="16"/>
  <c r="I384" i="16"/>
  <c r="I385" i="16"/>
  <c r="I386" i="16"/>
  <c r="I387" i="16"/>
  <c r="I388" i="16"/>
  <c r="I389" i="16"/>
  <c r="I390" i="16"/>
  <c r="I391" i="16"/>
  <c r="I392" i="16"/>
  <c r="I393" i="16"/>
  <c r="I394" i="16"/>
  <c r="I395" i="16"/>
  <c r="I396" i="16"/>
  <c r="I397" i="16"/>
  <c r="I398" i="16"/>
  <c r="I399" i="16"/>
  <c r="I400" i="16"/>
  <c r="I401" i="16"/>
  <c r="I402" i="16"/>
  <c r="I403" i="16"/>
  <c r="I404" i="16"/>
  <c r="I405" i="16"/>
  <c r="I406" i="16"/>
  <c r="N321" i="16"/>
  <c r="I323" i="16"/>
  <c r="J324" i="16"/>
  <c r="J325" i="16"/>
  <c r="J326" i="16"/>
  <c r="J327" i="16"/>
  <c r="J328" i="16"/>
  <c r="J329" i="16"/>
  <c r="J330" i="16"/>
  <c r="J331" i="16"/>
  <c r="J332" i="16"/>
  <c r="J333" i="16"/>
  <c r="J334" i="16"/>
  <c r="J335" i="16"/>
  <c r="J336" i="16"/>
  <c r="J337" i="16"/>
  <c r="J338" i="16"/>
  <c r="J339" i="16"/>
  <c r="J340" i="16"/>
  <c r="J341" i="16"/>
  <c r="J342" i="16"/>
  <c r="J343" i="16"/>
  <c r="J344" i="16"/>
  <c r="J345" i="16"/>
  <c r="J346" i="16"/>
  <c r="J347" i="16"/>
  <c r="J348" i="16"/>
  <c r="J349" i="16"/>
  <c r="J350" i="16"/>
  <c r="J351" i="16"/>
  <c r="J352" i="16"/>
  <c r="J353" i="16"/>
  <c r="J354" i="16"/>
  <c r="J355" i="16"/>
  <c r="J356" i="16"/>
  <c r="J357" i="16"/>
  <c r="J358" i="16"/>
  <c r="J359" i="16"/>
  <c r="J360" i="16"/>
  <c r="J361" i="16"/>
  <c r="J362" i="16"/>
  <c r="J363" i="16"/>
  <c r="J364" i="16"/>
  <c r="J365" i="16"/>
  <c r="J366" i="16"/>
  <c r="J367" i="16"/>
  <c r="J368" i="16"/>
  <c r="J369" i="16"/>
  <c r="J370" i="16"/>
  <c r="J371" i="16"/>
  <c r="J372" i="16"/>
  <c r="J373" i="16"/>
  <c r="J374" i="16"/>
  <c r="J375" i="16"/>
  <c r="J376" i="16"/>
  <c r="J377" i="16"/>
  <c r="J378" i="16"/>
  <c r="J379" i="16"/>
  <c r="J380" i="16"/>
  <c r="J381" i="16"/>
  <c r="J382" i="16"/>
  <c r="J383" i="16"/>
  <c r="J384" i="16"/>
  <c r="J385" i="16"/>
  <c r="J386" i="16"/>
  <c r="J387" i="16"/>
  <c r="J388" i="16"/>
  <c r="J389" i="16"/>
  <c r="J390" i="16"/>
  <c r="J391" i="16"/>
  <c r="J392" i="16"/>
  <c r="J393" i="16"/>
  <c r="J394" i="16"/>
  <c r="J395" i="16"/>
  <c r="J396" i="16"/>
  <c r="J397" i="16"/>
  <c r="J398" i="16"/>
  <c r="J399" i="16"/>
  <c r="J400" i="16"/>
  <c r="J401" i="16"/>
  <c r="J402" i="16"/>
  <c r="J403" i="16"/>
  <c r="J404" i="16"/>
  <c r="J405" i="16"/>
  <c r="J406" i="16"/>
  <c r="J407" i="16"/>
  <c r="N319" i="16"/>
  <c r="J323" i="16"/>
  <c r="K324" i="16"/>
  <c r="K325" i="16"/>
  <c r="K326" i="16"/>
  <c r="K327" i="16"/>
  <c r="K328" i="16"/>
  <c r="K329" i="16"/>
  <c r="K330" i="16"/>
  <c r="K331" i="16"/>
  <c r="K332" i="16"/>
  <c r="K333" i="16"/>
  <c r="K334" i="16"/>
  <c r="K335" i="16"/>
  <c r="K336" i="16"/>
  <c r="K337" i="16"/>
  <c r="K338" i="16"/>
  <c r="K339" i="16"/>
  <c r="K340" i="16"/>
  <c r="K341" i="16"/>
  <c r="K342" i="16"/>
  <c r="K343" i="16"/>
  <c r="K344" i="16"/>
  <c r="K345" i="16"/>
  <c r="K346" i="16"/>
  <c r="K347" i="16"/>
  <c r="K348" i="16"/>
  <c r="K349" i="16"/>
  <c r="K350" i="16"/>
  <c r="K351" i="16"/>
  <c r="K352" i="16"/>
  <c r="K353" i="16"/>
  <c r="K354" i="16"/>
  <c r="K355" i="16"/>
  <c r="K356" i="16"/>
  <c r="K357" i="16"/>
  <c r="K358" i="16"/>
  <c r="K359" i="16"/>
  <c r="K360" i="16"/>
  <c r="K361" i="16"/>
  <c r="K362" i="16"/>
  <c r="K363" i="16"/>
  <c r="K364" i="16"/>
  <c r="K365" i="16"/>
  <c r="K366" i="16"/>
  <c r="K367" i="16"/>
  <c r="K368" i="16"/>
  <c r="K369" i="16"/>
  <c r="K370" i="16"/>
  <c r="K371" i="16"/>
  <c r="K372" i="16"/>
  <c r="K373" i="16"/>
  <c r="K374" i="16"/>
  <c r="K375" i="16"/>
  <c r="K376" i="16"/>
  <c r="K377" i="16"/>
  <c r="K378" i="16"/>
  <c r="K379" i="16"/>
  <c r="K380" i="16"/>
  <c r="K381" i="16"/>
  <c r="K382" i="16"/>
  <c r="K383" i="16"/>
  <c r="K384" i="16"/>
  <c r="K385" i="16"/>
  <c r="K386" i="16"/>
  <c r="K387" i="16"/>
  <c r="K388" i="16"/>
  <c r="K389" i="16"/>
  <c r="K390" i="16"/>
  <c r="K391" i="16"/>
  <c r="K392" i="16"/>
  <c r="K393" i="16"/>
  <c r="K394" i="16"/>
  <c r="K395" i="16"/>
  <c r="K396" i="16"/>
  <c r="K397" i="16"/>
  <c r="K398" i="16"/>
  <c r="K399" i="16"/>
  <c r="K400" i="16"/>
  <c r="K401" i="16"/>
  <c r="K402" i="16"/>
  <c r="K403" i="16"/>
  <c r="K404" i="16"/>
  <c r="K405" i="16"/>
  <c r="K406" i="16"/>
  <c r="I320" i="16"/>
  <c r="I322" i="16"/>
  <c r="K323" i="16"/>
  <c r="L324" i="16"/>
  <c r="L325" i="16"/>
  <c r="L326" i="16"/>
  <c r="L327" i="16"/>
  <c r="L328" i="16"/>
  <c r="L329" i="16"/>
  <c r="L330" i="16"/>
  <c r="L331" i="16"/>
  <c r="L332" i="16"/>
  <c r="L333" i="16"/>
  <c r="L334" i="16"/>
  <c r="L335" i="16"/>
  <c r="L336" i="16"/>
  <c r="L337" i="16"/>
  <c r="L338" i="16"/>
  <c r="L339" i="16"/>
  <c r="L340" i="16"/>
  <c r="L341" i="16"/>
  <c r="L342" i="16"/>
  <c r="L343" i="16"/>
  <c r="L344" i="16"/>
  <c r="L345" i="16"/>
  <c r="L346" i="16"/>
  <c r="L347" i="16"/>
  <c r="L348" i="16"/>
  <c r="L349" i="16"/>
  <c r="L350" i="16"/>
  <c r="L351" i="16"/>
  <c r="L352" i="16"/>
  <c r="L353" i="16"/>
  <c r="L354" i="16"/>
  <c r="L355" i="16"/>
  <c r="L356" i="16"/>
  <c r="L357" i="16"/>
  <c r="L358" i="16"/>
  <c r="L359" i="16"/>
  <c r="L360" i="16"/>
  <c r="L361" i="16"/>
  <c r="L362" i="16"/>
  <c r="L363" i="16"/>
  <c r="L364" i="16"/>
  <c r="L365" i="16"/>
  <c r="L366" i="16"/>
  <c r="L367" i="16"/>
  <c r="L368" i="16"/>
  <c r="L369" i="16"/>
  <c r="L370" i="16"/>
  <c r="L371" i="16"/>
  <c r="L372" i="16"/>
  <c r="L373" i="16"/>
  <c r="L374" i="16"/>
  <c r="L375" i="16"/>
  <c r="L376" i="16"/>
  <c r="L377" i="16"/>
  <c r="L378" i="16"/>
  <c r="L379" i="16"/>
  <c r="L380" i="16"/>
  <c r="L381" i="16"/>
  <c r="L382" i="16"/>
  <c r="L383" i="16"/>
  <c r="L384" i="16"/>
  <c r="L385" i="16"/>
  <c r="L386" i="16"/>
  <c r="L387" i="16"/>
  <c r="L388" i="16"/>
  <c r="L389" i="16"/>
  <c r="L390" i="16"/>
  <c r="L391" i="16"/>
  <c r="L392" i="16"/>
  <c r="L393" i="16"/>
  <c r="L394" i="16"/>
  <c r="L395" i="16"/>
  <c r="L396" i="16"/>
  <c r="L397" i="16"/>
  <c r="L398" i="16"/>
  <c r="L399" i="16"/>
  <c r="L400" i="16"/>
  <c r="L401" i="16"/>
  <c r="L402" i="16"/>
  <c r="L403" i="16"/>
  <c r="L404" i="16"/>
  <c r="L406" i="16"/>
  <c r="H408" i="16"/>
  <c r="H409" i="16"/>
  <c r="H410" i="16"/>
  <c r="H411" i="16"/>
  <c r="H412" i="16"/>
  <c r="H413" i="16"/>
  <c r="H414" i="16"/>
  <c r="H415" i="16"/>
  <c r="H416" i="16"/>
  <c r="H417" i="16"/>
  <c r="H418" i="16"/>
  <c r="H419" i="16"/>
  <c r="H420" i="16"/>
  <c r="H421" i="16"/>
  <c r="H422" i="16"/>
  <c r="H423" i="16"/>
  <c r="H424" i="16"/>
  <c r="H425" i="16"/>
  <c r="H426" i="16"/>
  <c r="H427" i="16"/>
  <c r="H428" i="16"/>
  <c r="H429" i="16"/>
  <c r="H430" i="16"/>
  <c r="H431" i="16"/>
  <c r="H432" i="16"/>
  <c r="H433" i="16"/>
  <c r="H434" i="16"/>
  <c r="H435" i="16"/>
  <c r="H436" i="16"/>
  <c r="H437" i="16"/>
  <c r="H438" i="16"/>
  <c r="H439" i="16"/>
  <c r="H440" i="16"/>
  <c r="H441" i="16"/>
  <c r="H442" i="16"/>
  <c r="H443" i="16"/>
  <c r="H444" i="16"/>
  <c r="H445" i="16"/>
  <c r="H446" i="16"/>
  <c r="H447" i="16"/>
  <c r="H448" i="16"/>
  <c r="H449" i="16"/>
  <c r="H450" i="16"/>
  <c r="H451" i="16"/>
  <c r="H452" i="16"/>
  <c r="H453" i="16"/>
  <c r="H454" i="16"/>
  <c r="H455" i="16"/>
  <c r="H456" i="16"/>
  <c r="H457" i="16"/>
  <c r="H458" i="16"/>
  <c r="H459" i="16"/>
  <c r="H460" i="16"/>
  <c r="H461" i="16"/>
  <c r="H462" i="16"/>
  <c r="H463" i="16"/>
  <c r="H464" i="16"/>
  <c r="H465" i="16"/>
  <c r="H466" i="16"/>
  <c r="H467" i="16"/>
  <c r="H468" i="16"/>
  <c r="H469" i="16"/>
  <c r="H470" i="16"/>
  <c r="H471" i="16"/>
  <c r="H472" i="16"/>
  <c r="H473" i="16"/>
  <c r="H474" i="16"/>
  <c r="H475" i="16"/>
  <c r="H476" i="16"/>
  <c r="H477" i="16"/>
  <c r="H478" i="16"/>
  <c r="H479" i="16"/>
  <c r="H480" i="16"/>
  <c r="H481" i="16"/>
  <c r="H482" i="16"/>
  <c r="H483" i="16"/>
  <c r="H484" i="16"/>
  <c r="H485" i="16"/>
  <c r="H486" i="16"/>
  <c r="H487" i="16"/>
  <c r="H488" i="16"/>
  <c r="H489" i="16"/>
  <c r="H490" i="16"/>
  <c r="H491" i="16"/>
  <c r="H492" i="16"/>
  <c r="H493" i="16"/>
  <c r="H494" i="16"/>
  <c r="H495" i="16"/>
  <c r="H496" i="16"/>
  <c r="H497" i="16"/>
  <c r="H498" i="16"/>
  <c r="H499" i="16"/>
  <c r="H500" i="16"/>
  <c r="H501" i="16"/>
  <c r="H502" i="16"/>
  <c r="H503" i="16"/>
  <c r="H504" i="16"/>
  <c r="H505" i="16"/>
  <c r="H506" i="16"/>
  <c r="H507" i="16"/>
  <c r="H508" i="16"/>
  <c r="H509" i="16"/>
  <c r="H510" i="16"/>
  <c r="H511" i="16"/>
  <c r="H512" i="16"/>
  <c r="H513" i="16"/>
  <c r="H514" i="16"/>
  <c r="H515" i="16"/>
  <c r="H516" i="16"/>
  <c r="H517" i="16"/>
  <c r="H518" i="16"/>
  <c r="H519" i="16"/>
  <c r="H520" i="16"/>
  <c r="H521" i="16"/>
  <c r="H522" i="16"/>
  <c r="H523" i="16"/>
  <c r="H524" i="16"/>
  <c r="H525" i="16"/>
  <c r="H526" i="16"/>
  <c r="H527" i="16"/>
  <c r="H528" i="16"/>
  <c r="H529" i="16"/>
  <c r="H530" i="16"/>
  <c r="H531" i="16"/>
  <c r="H532" i="16"/>
  <c r="H533" i="16"/>
  <c r="H534" i="16"/>
  <c r="H535" i="16"/>
  <c r="H536" i="16"/>
  <c r="H537" i="16"/>
  <c r="H538" i="16"/>
  <c r="H539" i="16"/>
  <c r="H540" i="16"/>
  <c r="H541" i="16"/>
  <c r="H542" i="16"/>
  <c r="H543" i="16"/>
  <c r="H544" i="16"/>
  <c r="H545" i="16"/>
  <c r="H546" i="16"/>
  <c r="H547" i="16"/>
  <c r="H548" i="16"/>
  <c r="H549" i="16"/>
  <c r="H550" i="16"/>
  <c r="H551" i="16"/>
  <c r="H552" i="16"/>
  <c r="H553" i="16"/>
  <c r="H554" i="16"/>
  <c r="H555" i="16"/>
  <c r="H556" i="16"/>
  <c r="H557" i="16"/>
  <c r="H558" i="16"/>
  <c r="N406" i="16"/>
  <c r="I408" i="16"/>
  <c r="I409" i="16"/>
  <c r="I410" i="16"/>
  <c r="I411" i="16"/>
  <c r="I412" i="16"/>
  <c r="I413" i="16"/>
  <c r="I414" i="16"/>
  <c r="I415" i="16"/>
  <c r="I416" i="16"/>
  <c r="I417" i="16"/>
  <c r="I418" i="16"/>
  <c r="I419" i="16"/>
  <c r="I420" i="16"/>
  <c r="I421" i="16"/>
  <c r="I422" i="16"/>
  <c r="I423" i="16"/>
  <c r="I424" i="16"/>
  <c r="I425" i="16"/>
  <c r="I426" i="16"/>
  <c r="I427" i="16"/>
  <c r="I428" i="16"/>
  <c r="I429" i="16"/>
  <c r="I430" i="16"/>
  <c r="I431" i="16"/>
  <c r="I432" i="16"/>
  <c r="I433" i="16"/>
  <c r="I434" i="16"/>
  <c r="I435" i="16"/>
  <c r="I436" i="16"/>
  <c r="I437" i="16"/>
  <c r="I438" i="16"/>
  <c r="I439" i="16"/>
  <c r="I440" i="16"/>
  <c r="I441" i="16"/>
  <c r="I442" i="16"/>
  <c r="I443" i="16"/>
  <c r="I444" i="16"/>
  <c r="I445" i="16"/>
  <c r="I446" i="16"/>
  <c r="I447" i="16"/>
  <c r="I448" i="16"/>
  <c r="I449" i="16"/>
  <c r="I450" i="16"/>
  <c r="I451" i="16"/>
  <c r="I452" i="16"/>
  <c r="I453" i="16"/>
  <c r="I454" i="16"/>
  <c r="I455" i="16"/>
  <c r="I456" i="16"/>
  <c r="I457" i="16"/>
  <c r="I458" i="16"/>
  <c r="I459" i="16"/>
  <c r="I460" i="16"/>
  <c r="I461" i="16"/>
  <c r="I462" i="16"/>
  <c r="I463" i="16"/>
  <c r="I464" i="16"/>
  <c r="I465" i="16"/>
  <c r="I466" i="16"/>
  <c r="I467" i="16"/>
  <c r="I468" i="16"/>
  <c r="I469" i="16"/>
  <c r="I470" i="16"/>
  <c r="I471" i="16"/>
  <c r="I472" i="16"/>
  <c r="I473" i="16"/>
  <c r="I474" i="16"/>
  <c r="I475" i="16"/>
  <c r="I476" i="16"/>
  <c r="I477" i="16"/>
  <c r="I478" i="16"/>
  <c r="I479" i="16"/>
  <c r="I480" i="16"/>
  <c r="I481" i="16"/>
  <c r="I482" i="16"/>
  <c r="I483" i="16"/>
  <c r="I484" i="16"/>
  <c r="I485" i="16"/>
  <c r="I486" i="16"/>
  <c r="I487" i="16"/>
  <c r="I488" i="16"/>
  <c r="I489" i="16"/>
  <c r="I490" i="16"/>
  <c r="I491" i="16"/>
  <c r="I492" i="16"/>
  <c r="I493" i="16"/>
  <c r="I494" i="16"/>
  <c r="I495" i="16"/>
  <c r="I496" i="16"/>
  <c r="I497" i="16"/>
  <c r="I498" i="16"/>
  <c r="I499" i="16"/>
  <c r="I500" i="16"/>
  <c r="I501" i="16"/>
  <c r="I502" i="16"/>
  <c r="I503" i="16"/>
  <c r="I504" i="16"/>
  <c r="I505" i="16"/>
  <c r="I506" i="16"/>
  <c r="I507" i="16"/>
  <c r="I508" i="16"/>
  <c r="I509" i="16"/>
  <c r="I510" i="16"/>
  <c r="I511" i="16"/>
  <c r="I512" i="16"/>
  <c r="I513" i="16"/>
  <c r="I514" i="16"/>
  <c r="I515" i="16"/>
  <c r="I516" i="16"/>
  <c r="I517" i="16"/>
  <c r="I518" i="16"/>
  <c r="I519" i="16"/>
  <c r="I520" i="16"/>
  <c r="I521" i="16"/>
  <c r="I522" i="16"/>
  <c r="I523" i="16"/>
  <c r="I524" i="16"/>
  <c r="I525" i="16"/>
  <c r="I526" i="16"/>
  <c r="I527" i="16"/>
  <c r="I528" i="16"/>
  <c r="I529" i="16"/>
  <c r="I530" i="16"/>
  <c r="I531" i="16"/>
  <c r="I532" i="16"/>
  <c r="I533" i="16"/>
  <c r="I534" i="16"/>
  <c r="I535" i="16"/>
  <c r="I536" i="16"/>
  <c r="I537" i="16"/>
  <c r="I538" i="16"/>
  <c r="I539" i="16"/>
  <c r="I540" i="16"/>
  <c r="I541" i="16"/>
  <c r="I542" i="16"/>
  <c r="I543" i="16"/>
  <c r="I544" i="16"/>
  <c r="I545" i="16"/>
  <c r="I546" i="16"/>
  <c r="I547" i="16"/>
  <c r="I548" i="16"/>
  <c r="I549" i="16"/>
  <c r="I550" i="16"/>
  <c r="I551" i="16"/>
  <c r="I552" i="16"/>
  <c r="I553" i="16"/>
  <c r="I554" i="16"/>
  <c r="I555" i="16"/>
  <c r="I556" i="16"/>
  <c r="I557" i="16"/>
  <c r="I558" i="16"/>
  <c r="I559" i="16"/>
  <c r="I560" i="16"/>
  <c r="I561" i="16"/>
  <c r="I562" i="16"/>
  <c r="I563" i="16"/>
  <c r="I564" i="16"/>
  <c r="I565" i="16"/>
  <c r="I566" i="16"/>
  <c r="I567" i="16"/>
  <c r="I568" i="16"/>
  <c r="I569" i="16"/>
  <c r="I570" i="16"/>
  <c r="I571" i="16"/>
  <c r="I572" i="16"/>
  <c r="I573" i="16"/>
  <c r="I574" i="16"/>
  <c r="I575" i="16"/>
  <c r="I407" i="16"/>
  <c r="J408" i="16"/>
  <c r="J409" i="16"/>
  <c r="J410" i="16"/>
  <c r="J411" i="16"/>
  <c r="J412" i="16"/>
  <c r="J413" i="16"/>
  <c r="J414" i="16"/>
  <c r="J415" i="16"/>
  <c r="J416" i="16"/>
  <c r="J417" i="16"/>
  <c r="J418" i="16"/>
  <c r="J419" i="16"/>
  <c r="J420" i="16"/>
  <c r="J421" i="16"/>
  <c r="J422" i="16"/>
  <c r="J423" i="16"/>
  <c r="J424" i="16"/>
  <c r="J425" i="16"/>
  <c r="J426" i="16"/>
  <c r="J427" i="16"/>
  <c r="J428" i="16"/>
  <c r="J429" i="16"/>
  <c r="J430" i="16"/>
  <c r="J431" i="16"/>
  <c r="J432" i="16"/>
  <c r="J433" i="16"/>
  <c r="J434" i="16"/>
  <c r="J435" i="16"/>
  <c r="J436" i="16"/>
  <c r="J437" i="16"/>
  <c r="J438" i="16"/>
  <c r="J439" i="16"/>
  <c r="J440" i="16"/>
  <c r="J441" i="16"/>
  <c r="J442" i="16"/>
  <c r="J443" i="16"/>
  <c r="J444" i="16"/>
  <c r="J445" i="16"/>
  <c r="J446" i="16"/>
  <c r="J447" i="16"/>
  <c r="J448" i="16"/>
  <c r="J449" i="16"/>
  <c r="J450" i="16"/>
  <c r="J451" i="16"/>
  <c r="J452" i="16"/>
  <c r="J453" i="16"/>
  <c r="J454" i="16"/>
  <c r="J455" i="16"/>
  <c r="J456" i="16"/>
  <c r="J457" i="16"/>
  <c r="J458" i="16"/>
  <c r="J459" i="16"/>
  <c r="J460" i="16"/>
  <c r="J461" i="16"/>
  <c r="J462" i="16"/>
  <c r="J463" i="16"/>
  <c r="J464" i="16"/>
  <c r="J465" i="16"/>
  <c r="J466" i="16"/>
  <c r="J467" i="16"/>
  <c r="J468" i="16"/>
  <c r="J469" i="16"/>
  <c r="J470" i="16"/>
  <c r="J471" i="16"/>
  <c r="J472" i="16"/>
  <c r="J473" i="16"/>
  <c r="J474" i="16"/>
  <c r="J475" i="16"/>
  <c r="J476" i="16"/>
  <c r="J477" i="16"/>
  <c r="J478" i="16"/>
  <c r="J479" i="16"/>
  <c r="J480" i="16"/>
  <c r="J481" i="16"/>
  <c r="J482" i="16"/>
  <c r="J483" i="16"/>
  <c r="J484" i="16"/>
  <c r="J485" i="16"/>
  <c r="J486" i="16"/>
  <c r="J487" i="16"/>
  <c r="J488" i="16"/>
  <c r="J489" i="16"/>
  <c r="J490" i="16"/>
  <c r="J491" i="16"/>
  <c r="J492" i="16"/>
  <c r="J493" i="16"/>
  <c r="J494" i="16"/>
  <c r="J495" i="16"/>
  <c r="J496" i="16"/>
  <c r="J497" i="16"/>
  <c r="J498" i="16"/>
  <c r="J499" i="16"/>
  <c r="J500" i="16"/>
  <c r="J501" i="16"/>
  <c r="J502" i="16"/>
  <c r="J503" i="16"/>
  <c r="J504" i="16"/>
  <c r="J505" i="16"/>
  <c r="J506" i="16"/>
  <c r="J507" i="16"/>
  <c r="J508" i="16"/>
  <c r="J509" i="16"/>
  <c r="J510" i="16"/>
  <c r="J511" i="16"/>
  <c r="J512" i="16"/>
  <c r="J513" i="16"/>
  <c r="J514" i="16"/>
  <c r="J515" i="16"/>
  <c r="J516" i="16"/>
  <c r="J517" i="16"/>
  <c r="J518" i="16"/>
  <c r="J519" i="16"/>
  <c r="J520" i="16"/>
  <c r="J521" i="16"/>
  <c r="J522" i="16"/>
  <c r="J523" i="16"/>
  <c r="J524" i="16"/>
  <c r="J525" i="16"/>
  <c r="J526" i="16"/>
  <c r="J527" i="16"/>
  <c r="J528" i="16"/>
  <c r="J529" i="16"/>
  <c r="J530" i="16"/>
  <c r="J531" i="16"/>
  <c r="J532" i="16"/>
  <c r="J533" i="16"/>
  <c r="J534" i="16"/>
  <c r="J535" i="16"/>
  <c r="J536" i="16"/>
  <c r="J537" i="16"/>
  <c r="J538" i="16"/>
  <c r="J539" i="16"/>
  <c r="J540" i="16"/>
  <c r="J541" i="16"/>
  <c r="J542" i="16"/>
  <c r="J543" i="16"/>
  <c r="J544" i="16"/>
  <c r="J545" i="16"/>
  <c r="J546" i="16"/>
  <c r="J547" i="16"/>
  <c r="J548" i="16"/>
  <c r="J549" i="16"/>
  <c r="J550" i="16"/>
  <c r="J551" i="16"/>
  <c r="J552" i="16"/>
  <c r="J553" i="16"/>
  <c r="J554" i="16"/>
  <c r="J555" i="16"/>
  <c r="J556" i="16"/>
  <c r="J557" i="16"/>
  <c r="J558" i="16"/>
  <c r="J559" i="16"/>
  <c r="J560" i="16"/>
  <c r="J561" i="16"/>
  <c r="J562" i="16"/>
  <c r="J563" i="16"/>
  <c r="J564" i="16"/>
  <c r="J565" i="16"/>
  <c r="J566" i="16"/>
  <c r="J567" i="16"/>
  <c r="J568" i="16"/>
  <c r="J569" i="16"/>
  <c r="J570" i="16"/>
  <c r="J571" i="16"/>
  <c r="J572" i="16"/>
  <c r="J573" i="16"/>
  <c r="J574" i="16"/>
  <c r="J575" i="16"/>
  <c r="J576" i="16"/>
  <c r="K407" i="16"/>
  <c r="K408" i="16"/>
  <c r="K409" i="16"/>
  <c r="K410" i="16"/>
  <c r="K411" i="16"/>
  <c r="K412" i="16"/>
  <c r="K413" i="16"/>
  <c r="K414" i="16"/>
  <c r="K415" i="16"/>
  <c r="K416" i="16"/>
  <c r="K417" i="16"/>
  <c r="K418" i="16"/>
  <c r="K419" i="16"/>
  <c r="K420" i="16"/>
  <c r="K421" i="16"/>
  <c r="K422" i="16"/>
  <c r="K423" i="16"/>
  <c r="K424" i="16"/>
  <c r="K425" i="16"/>
  <c r="K426" i="16"/>
  <c r="K427" i="16"/>
  <c r="K428" i="16"/>
  <c r="K429" i="16"/>
  <c r="K430" i="16"/>
  <c r="K431" i="16"/>
  <c r="K432" i="16"/>
  <c r="K433" i="16"/>
  <c r="K434" i="16"/>
  <c r="K435" i="16"/>
  <c r="K436" i="16"/>
  <c r="K437" i="16"/>
  <c r="K438" i="16"/>
  <c r="K439" i="16"/>
  <c r="K440" i="16"/>
  <c r="K441" i="16"/>
  <c r="K442" i="16"/>
  <c r="K443" i="16"/>
  <c r="K444" i="16"/>
  <c r="K445" i="16"/>
  <c r="K446" i="16"/>
  <c r="K447" i="16"/>
  <c r="K448" i="16"/>
  <c r="K449" i="16"/>
  <c r="K450" i="16"/>
  <c r="K451" i="16"/>
  <c r="K452" i="16"/>
  <c r="K453" i="16"/>
  <c r="K454" i="16"/>
  <c r="K455" i="16"/>
  <c r="K456" i="16"/>
  <c r="K457" i="16"/>
  <c r="K458" i="16"/>
  <c r="K459" i="16"/>
  <c r="K460" i="16"/>
  <c r="K461" i="16"/>
  <c r="K462" i="16"/>
  <c r="K463" i="16"/>
  <c r="K464" i="16"/>
  <c r="K465" i="16"/>
  <c r="K466" i="16"/>
  <c r="K467" i="16"/>
  <c r="K468" i="16"/>
  <c r="K469" i="16"/>
  <c r="K470" i="16"/>
  <c r="K471" i="16"/>
  <c r="K472" i="16"/>
  <c r="K473" i="16"/>
  <c r="K474" i="16"/>
  <c r="K475" i="16"/>
  <c r="K476" i="16"/>
  <c r="K477" i="16"/>
  <c r="K478" i="16"/>
  <c r="K479" i="16"/>
  <c r="K480" i="16"/>
  <c r="K481" i="16"/>
  <c r="K482" i="16"/>
  <c r="K483" i="16"/>
  <c r="K484" i="16"/>
  <c r="K485" i="16"/>
  <c r="K486" i="16"/>
  <c r="K487" i="16"/>
  <c r="K488" i="16"/>
  <c r="K489" i="16"/>
  <c r="K490" i="16"/>
  <c r="K491" i="16"/>
  <c r="K492" i="16"/>
  <c r="K493" i="16"/>
  <c r="K494" i="16"/>
  <c r="K495" i="16"/>
  <c r="K496" i="16"/>
  <c r="K497" i="16"/>
  <c r="K498" i="16"/>
  <c r="K499" i="16"/>
  <c r="K500" i="16"/>
  <c r="K501" i="16"/>
  <c r="K502" i="16"/>
  <c r="K503" i="16"/>
  <c r="K504" i="16"/>
  <c r="K505" i="16"/>
  <c r="K506" i="16"/>
  <c r="K507" i="16"/>
  <c r="K508" i="16"/>
  <c r="K509" i="16"/>
  <c r="K510" i="16"/>
  <c r="K511" i="16"/>
  <c r="K512" i="16"/>
  <c r="K513" i="16"/>
  <c r="K514" i="16"/>
  <c r="K515" i="16"/>
  <c r="K516" i="16"/>
  <c r="K517" i="16"/>
  <c r="K518" i="16"/>
  <c r="K519" i="16"/>
  <c r="K520" i="16"/>
  <c r="K521" i="16"/>
  <c r="K522" i="16"/>
  <c r="K523" i="16"/>
  <c r="K524" i="16"/>
  <c r="K525" i="16"/>
  <c r="K526" i="16"/>
  <c r="K527" i="16"/>
  <c r="K528" i="16"/>
  <c r="K529" i="16"/>
  <c r="K530" i="16"/>
  <c r="K531" i="16"/>
  <c r="K532" i="16"/>
  <c r="K533" i="16"/>
  <c r="K534" i="16"/>
  <c r="K535" i="16"/>
  <c r="K536" i="16"/>
  <c r="K537" i="16"/>
  <c r="K538" i="16"/>
  <c r="K539" i="16"/>
  <c r="K540" i="16"/>
  <c r="K541" i="16"/>
  <c r="K542" i="16"/>
  <c r="K543" i="16"/>
  <c r="K544" i="16"/>
  <c r="K545" i="16"/>
  <c r="K546" i="16"/>
  <c r="K547" i="16"/>
  <c r="K548" i="16"/>
  <c r="K549" i="16"/>
  <c r="K550" i="16"/>
  <c r="K551" i="16"/>
  <c r="K552" i="16"/>
  <c r="K553" i="16"/>
  <c r="K554" i="16"/>
  <c r="K555" i="16"/>
  <c r="K556" i="16"/>
  <c r="K557" i="16"/>
  <c r="K558" i="16"/>
  <c r="K559" i="16"/>
  <c r="K560" i="16"/>
  <c r="K561" i="16"/>
  <c r="K562" i="16"/>
  <c r="K563" i="16"/>
  <c r="K564" i="16"/>
  <c r="K565" i="16"/>
  <c r="K566" i="16"/>
  <c r="K567" i="16"/>
  <c r="K568" i="16"/>
  <c r="K569" i="16"/>
  <c r="K570" i="16"/>
  <c r="K571" i="16"/>
  <c r="S571" i="16" s="1"/>
  <c r="K572" i="16"/>
  <c r="K573" i="16"/>
  <c r="K574" i="16"/>
  <c r="K575" i="16"/>
  <c r="L407" i="16"/>
  <c r="L408" i="16"/>
  <c r="L409" i="16"/>
  <c r="L410" i="16"/>
  <c r="L411" i="16"/>
  <c r="L412" i="16"/>
  <c r="L413" i="16"/>
  <c r="L414" i="16"/>
  <c r="L415" i="16"/>
  <c r="L416" i="16"/>
  <c r="L417" i="16"/>
  <c r="L418" i="16"/>
  <c r="L419" i="16"/>
  <c r="L420" i="16"/>
  <c r="L421" i="16"/>
  <c r="L422" i="16"/>
  <c r="L423" i="16"/>
  <c r="L424" i="16"/>
  <c r="L425" i="16"/>
  <c r="L426" i="16"/>
  <c r="L427" i="16"/>
  <c r="L428" i="16"/>
  <c r="L429" i="16"/>
  <c r="L430" i="16"/>
  <c r="L431" i="16"/>
  <c r="L432" i="16"/>
  <c r="L433" i="16"/>
  <c r="L434" i="16"/>
  <c r="L435" i="16"/>
  <c r="L436" i="16"/>
  <c r="L437" i="16"/>
  <c r="L438" i="16"/>
  <c r="L439" i="16"/>
  <c r="L440" i="16"/>
  <c r="L441" i="16"/>
  <c r="L442" i="16"/>
  <c r="L443" i="16"/>
  <c r="L444" i="16"/>
  <c r="L445" i="16"/>
  <c r="L446" i="16"/>
  <c r="L447" i="16"/>
  <c r="L448" i="16"/>
  <c r="L449" i="16"/>
  <c r="L450" i="16"/>
  <c r="L451" i="16"/>
  <c r="L452" i="16"/>
  <c r="L453" i="16"/>
  <c r="L454" i="16"/>
  <c r="L455" i="16"/>
  <c r="L456" i="16"/>
  <c r="L457" i="16"/>
  <c r="L458" i="16"/>
  <c r="L459" i="16"/>
  <c r="L460" i="16"/>
  <c r="L461" i="16"/>
  <c r="L462" i="16"/>
  <c r="L463" i="16"/>
  <c r="L464" i="16"/>
  <c r="L465" i="16"/>
  <c r="L466" i="16"/>
  <c r="L467" i="16"/>
  <c r="L468" i="16"/>
  <c r="L469" i="16"/>
  <c r="L470" i="16"/>
  <c r="L471" i="16"/>
  <c r="L472" i="16"/>
  <c r="L473" i="16"/>
  <c r="L474" i="16"/>
  <c r="L475" i="16"/>
  <c r="L476" i="16"/>
  <c r="L477" i="16"/>
  <c r="L478" i="16"/>
  <c r="L479" i="16"/>
  <c r="L480" i="16"/>
  <c r="L481" i="16"/>
  <c r="L482" i="16"/>
  <c r="L483" i="16"/>
  <c r="L484" i="16"/>
  <c r="L485" i="16"/>
  <c r="L486" i="16"/>
  <c r="L487" i="16"/>
  <c r="L488" i="16"/>
  <c r="L489" i="16"/>
  <c r="L490" i="16"/>
  <c r="L491" i="16"/>
  <c r="L492" i="16"/>
  <c r="L493" i="16"/>
  <c r="L494" i="16"/>
  <c r="L495" i="16"/>
  <c r="L496" i="16"/>
  <c r="L497" i="16"/>
  <c r="L498" i="16"/>
  <c r="L499" i="16"/>
  <c r="L500" i="16"/>
  <c r="L501" i="16"/>
  <c r="L502" i="16"/>
  <c r="L503" i="16"/>
  <c r="L504" i="16"/>
  <c r="L505" i="16"/>
  <c r="L506" i="16"/>
  <c r="L507" i="16"/>
  <c r="L508" i="16"/>
  <c r="L509" i="16"/>
  <c r="L510" i="16"/>
  <c r="L511" i="16"/>
  <c r="L512" i="16"/>
  <c r="L513" i="16"/>
  <c r="L514" i="16"/>
  <c r="L515" i="16"/>
  <c r="L516" i="16"/>
  <c r="L517" i="16"/>
  <c r="L518" i="16"/>
  <c r="L519" i="16"/>
  <c r="L520" i="16"/>
  <c r="L521" i="16"/>
  <c r="L522" i="16"/>
  <c r="L523" i="16"/>
  <c r="L524" i="16"/>
  <c r="L525" i="16"/>
  <c r="L526" i="16"/>
  <c r="L527" i="16"/>
  <c r="L528" i="16"/>
  <c r="L529" i="16"/>
  <c r="L530" i="16"/>
  <c r="L531" i="16"/>
  <c r="L532" i="16"/>
  <c r="L533" i="16"/>
  <c r="L534" i="16"/>
  <c r="L535" i="16"/>
  <c r="L536" i="16"/>
  <c r="L537" i="16"/>
  <c r="L538" i="16"/>
  <c r="L539" i="16"/>
  <c r="L540" i="16"/>
  <c r="L541" i="16"/>
  <c r="L542" i="16"/>
  <c r="L543" i="16"/>
  <c r="L544" i="16"/>
  <c r="L545" i="16"/>
  <c r="L546" i="16"/>
  <c r="L547" i="16"/>
  <c r="L548" i="16"/>
  <c r="L549" i="16"/>
  <c r="L550" i="16"/>
  <c r="L551" i="16"/>
  <c r="L552" i="16"/>
  <c r="L553" i="16"/>
  <c r="L554" i="16"/>
  <c r="L555" i="16"/>
  <c r="L556" i="16"/>
  <c r="L557" i="16"/>
  <c r="L558" i="16"/>
  <c r="L559" i="16"/>
  <c r="L560" i="16"/>
  <c r="L561" i="16"/>
  <c r="L562" i="16"/>
  <c r="L563" i="16"/>
  <c r="L564" i="16"/>
  <c r="L565" i="16"/>
  <c r="L566" i="16"/>
  <c r="L567" i="16"/>
  <c r="L568" i="16"/>
  <c r="L569" i="16"/>
  <c r="L570" i="16"/>
  <c r="L571" i="16"/>
  <c r="L572" i="16"/>
  <c r="L573" i="16"/>
  <c r="M407" i="16"/>
  <c r="M408" i="16"/>
  <c r="M409" i="16"/>
  <c r="M410" i="16"/>
  <c r="M411" i="16"/>
  <c r="M412" i="16"/>
  <c r="M413" i="16"/>
  <c r="M414" i="16"/>
  <c r="M415" i="16"/>
  <c r="M416" i="16"/>
  <c r="M417" i="16"/>
  <c r="M418" i="16"/>
  <c r="M419" i="16"/>
  <c r="M420" i="16"/>
  <c r="M421" i="16"/>
  <c r="M422" i="16"/>
  <c r="M423" i="16"/>
  <c r="M424" i="16"/>
  <c r="M425" i="16"/>
  <c r="M426" i="16"/>
  <c r="M427" i="16"/>
  <c r="M428" i="16"/>
  <c r="M429" i="16"/>
  <c r="M430" i="16"/>
  <c r="M431" i="16"/>
  <c r="M432" i="16"/>
  <c r="M433" i="16"/>
  <c r="M434" i="16"/>
  <c r="M435" i="16"/>
  <c r="M436" i="16"/>
  <c r="M437" i="16"/>
  <c r="M438" i="16"/>
  <c r="M439" i="16"/>
  <c r="M440" i="16"/>
  <c r="M441" i="16"/>
  <c r="M442" i="16"/>
  <c r="M443" i="16"/>
  <c r="M444" i="16"/>
  <c r="M445" i="16"/>
  <c r="M446" i="16"/>
  <c r="M447" i="16"/>
  <c r="M448" i="16"/>
  <c r="M449" i="16"/>
  <c r="M450" i="16"/>
  <c r="M451" i="16"/>
  <c r="M452" i="16"/>
  <c r="M453" i="16"/>
  <c r="M454" i="16"/>
  <c r="M455" i="16"/>
  <c r="M456" i="16"/>
  <c r="M457" i="16"/>
  <c r="M458" i="16"/>
  <c r="M459" i="16"/>
  <c r="M460" i="16"/>
  <c r="M461" i="16"/>
  <c r="M462" i="16"/>
  <c r="M463" i="16"/>
  <c r="M464" i="16"/>
  <c r="M465" i="16"/>
  <c r="M466" i="16"/>
  <c r="M467" i="16"/>
  <c r="M468" i="16"/>
  <c r="M469" i="16"/>
  <c r="M470" i="16"/>
  <c r="M471" i="16"/>
  <c r="M472" i="16"/>
  <c r="M473" i="16"/>
  <c r="M474" i="16"/>
  <c r="M475" i="16"/>
  <c r="M476" i="16"/>
  <c r="M477" i="16"/>
  <c r="M478" i="16"/>
  <c r="M479" i="16"/>
  <c r="M480" i="16"/>
  <c r="M481" i="16"/>
  <c r="M482" i="16"/>
  <c r="M483" i="16"/>
  <c r="M484" i="16"/>
  <c r="M485" i="16"/>
  <c r="M486" i="16"/>
  <c r="M487" i="16"/>
  <c r="M488" i="16"/>
  <c r="M489" i="16"/>
  <c r="M490" i="16"/>
  <c r="M491" i="16"/>
  <c r="M492" i="16"/>
  <c r="M493" i="16"/>
  <c r="M494" i="16"/>
  <c r="M495" i="16"/>
  <c r="M496" i="16"/>
  <c r="M497" i="16"/>
  <c r="M498" i="16"/>
  <c r="M499" i="16"/>
  <c r="M500" i="16"/>
  <c r="M501" i="16"/>
  <c r="M502" i="16"/>
  <c r="M503" i="16"/>
  <c r="M504" i="16"/>
  <c r="M505" i="16"/>
  <c r="M506" i="16"/>
  <c r="M507" i="16"/>
  <c r="M508" i="16"/>
  <c r="M509" i="16"/>
  <c r="M510" i="16"/>
  <c r="M511" i="16"/>
  <c r="M512" i="16"/>
  <c r="M513" i="16"/>
  <c r="M514" i="16"/>
  <c r="M515" i="16"/>
  <c r="M516" i="16"/>
  <c r="M517" i="16"/>
  <c r="M518" i="16"/>
  <c r="M519" i="16"/>
  <c r="M520" i="16"/>
  <c r="M521" i="16"/>
  <c r="M522" i="16"/>
  <c r="M523" i="16"/>
  <c r="M524" i="16"/>
  <c r="M525" i="16"/>
  <c r="M526" i="16"/>
  <c r="M527" i="16"/>
  <c r="M528" i="16"/>
  <c r="M529" i="16"/>
  <c r="M530" i="16"/>
  <c r="M531" i="16"/>
  <c r="M532" i="16"/>
  <c r="M533" i="16"/>
  <c r="M534" i="16"/>
  <c r="M535" i="16"/>
  <c r="M536" i="16"/>
  <c r="M537" i="16"/>
  <c r="M538" i="16"/>
  <c r="M539" i="16"/>
  <c r="M540" i="16"/>
  <c r="M541" i="16"/>
  <c r="M542" i="16"/>
  <c r="M543" i="16"/>
  <c r="M544" i="16"/>
  <c r="M545" i="16"/>
  <c r="M546" i="16"/>
  <c r="M547" i="16"/>
  <c r="M548" i="16"/>
  <c r="M549" i="16"/>
  <c r="M550" i="16"/>
  <c r="M551" i="16"/>
  <c r="M552" i="16"/>
  <c r="M553" i="16"/>
  <c r="M554" i="16"/>
  <c r="M555" i="16"/>
  <c r="M556" i="16"/>
  <c r="M557" i="16"/>
  <c r="M558" i="16"/>
  <c r="M559" i="16"/>
  <c r="M560" i="16"/>
  <c r="M561" i="16"/>
  <c r="M562" i="16"/>
  <c r="M563" i="16"/>
  <c r="M564" i="16"/>
  <c r="M565" i="16"/>
  <c r="M566" i="16"/>
  <c r="M567" i="16"/>
  <c r="M568" i="16"/>
  <c r="M569" i="16"/>
  <c r="M570" i="16"/>
  <c r="M571" i="16"/>
  <c r="M572" i="16"/>
  <c r="M573" i="16"/>
  <c r="M574" i="16"/>
  <c r="L405" i="16"/>
  <c r="N407" i="16"/>
  <c r="N408" i="16"/>
  <c r="N409" i="16"/>
  <c r="N410" i="16"/>
  <c r="N411" i="16"/>
  <c r="N412" i="16"/>
  <c r="N413" i="16"/>
  <c r="N414" i="16"/>
  <c r="N415" i="16"/>
  <c r="N416" i="16"/>
  <c r="N417" i="16"/>
  <c r="N418" i="16"/>
  <c r="N419" i="16"/>
  <c r="N420" i="16"/>
  <c r="N421" i="16"/>
  <c r="N422" i="16"/>
  <c r="N423" i="16"/>
  <c r="N424" i="16"/>
  <c r="N425" i="16"/>
  <c r="N426" i="16"/>
  <c r="N427" i="16"/>
  <c r="N428" i="16"/>
  <c r="N429" i="16"/>
  <c r="N430" i="16"/>
  <c r="N431" i="16"/>
  <c r="N432" i="16"/>
  <c r="N433" i="16"/>
  <c r="N434" i="16"/>
  <c r="N435" i="16"/>
  <c r="N436" i="16"/>
  <c r="N437" i="16"/>
  <c r="N438" i="16"/>
  <c r="N439" i="16"/>
  <c r="N440" i="16"/>
  <c r="N441" i="16"/>
  <c r="N442" i="16"/>
  <c r="N443" i="16"/>
  <c r="N444" i="16"/>
  <c r="N445" i="16"/>
  <c r="N446" i="16"/>
  <c r="N447" i="16"/>
  <c r="N448" i="16"/>
  <c r="N449" i="16"/>
  <c r="N450" i="16"/>
  <c r="N451" i="16"/>
  <c r="N452" i="16"/>
  <c r="N453" i="16"/>
  <c r="N454" i="16"/>
  <c r="N455" i="16"/>
  <c r="N456" i="16"/>
  <c r="N457" i="16"/>
  <c r="N458" i="16"/>
  <c r="N459" i="16"/>
  <c r="N460" i="16"/>
  <c r="N461" i="16"/>
  <c r="N462" i="16"/>
  <c r="N463" i="16"/>
  <c r="N464" i="16"/>
  <c r="N465" i="16"/>
  <c r="N466" i="16"/>
  <c r="N467" i="16"/>
  <c r="N468" i="16"/>
  <c r="N469" i="16"/>
  <c r="N470" i="16"/>
  <c r="N471" i="16"/>
  <c r="N472" i="16"/>
  <c r="N473" i="16"/>
  <c r="N474" i="16"/>
  <c r="N475" i="16"/>
  <c r="N476" i="16"/>
  <c r="N477" i="16"/>
  <c r="N478" i="16"/>
  <c r="N479" i="16"/>
  <c r="N480" i="16"/>
  <c r="N481" i="16"/>
  <c r="N482" i="16"/>
  <c r="N483" i="16"/>
  <c r="N484" i="16"/>
  <c r="N485" i="16"/>
  <c r="N486" i="16"/>
  <c r="N487" i="16"/>
  <c r="N488" i="16"/>
  <c r="N489" i="16"/>
  <c r="N490" i="16"/>
  <c r="N491" i="16"/>
  <c r="N492" i="16"/>
  <c r="N493" i="16"/>
  <c r="N494" i="16"/>
  <c r="N495" i="16"/>
  <c r="N496" i="16"/>
  <c r="N497" i="16"/>
  <c r="N498" i="16"/>
  <c r="N499" i="16"/>
  <c r="N500" i="16"/>
  <c r="N501" i="16"/>
  <c r="N502" i="16"/>
  <c r="N503" i="16"/>
  <c r="N504" i="16"/>
  <c r="N505" i="16"/>
  <c r="N506" i="16"/>
  <c r="N507" i="16"/>
  <c r="N508" i="16"/>
  <c r="N509" i="16"/>
  <c r="N510" i="16"/>
  <c r="N511" i="16"/>
  <c r="N512" i="16"/>
  <c r="N513" i="16"/>
  <c r="N514" i="16"/>
  <c r="N515" i="16"/>
  <c r="N516" i="16"/>
  <c r="N517" i="16"/>
  <c r="N518" i="16"/>
  <c r="N519" i="16"/>
  <c r="N520" i="16"/>
  <c r="N521" i="16"/>
  <c r="N522" i="16"/>
  <c r="N523" i="16"/>
  <c r="N524" i="16"/>
  <c r="N525" i="16"/>
  <c r="N526" i="16"/>
  <c r="N527" i="16"/>
  <c r="N528" i="16"/>
  <c r="N529" i="16"/>
  <c r="N530" i="16"/>
  <c r="N531" i="16"/>
  <c r="N532" i="16"/>
  <c r="N533" i="16"/>
  <c r="N534" i="16"/>
  <c r="N535" i="16"/>
  <c r="N536" i="16"/>
  <c r="N537" i="16"/>
  <c r="N538" i="16"/>
  <c r="N539" i="16"/>
  <c r="N540" i="16"/>
  <c r="N541" i="16"/>
  <c r="N542" i="16"/>
  <c r="N543" i="16"/>
  <c r="N544" i="16"/>
  <c r="N545" i="16"/>
  <c r="N546" i="16"/>
  <c r="N547" i="16"/>
  <c r="N548" i="16"/>
  <c r="N549" i="16"/>
  <c r="N550" i="16"/>
  <c r="N551" i="16"/>
  <c r="N552" i="16"/>
  <c r="N553" i="16"/>
  <c r="N554" i="16"/>
  <c r="N555" i="16"/>
  <c r="N556" i="16"/>
  <c r="N557" i="16"/>
  <c r="N558" i="16"/>
  <c r="N559" i="16"/>
  <c r="N560" i="16"/>
  <c r="N561" i="16"/>
  <c r="N562" i="16"/>
  <c r="N563" i="16"/>
  <c r="N564" i="16"/>
  <c r="N565" i="16"/>
  <c r="N566" i="16"/>
  <c r="N567" i="16"/>
  <c r="N568" i="16"/>
  <c r="N569" i="16"/>
  <c r="N570" i="16"/>
  <c r="N571" i="16"/>
  <c r="N572" i="16"/>
  <c r="N405" i="16"/>
  <c r="H561" i="16"/>
  <c r="H569" i="16"/>
  <c r="N575" i="16"/>
  <c r="I594" i="16"/>
  <c r="H562" i="16"/>
  <c r="H570" i="16"/>
  <c r="H574" i="16"/>
  <c r="H577" i="16"/>
  <c r="H578" i="16"/>
  <c r="H579" i="16"/>
  <c r="H580" i="16"/>
  <c r="H581" i="16"/>
  <c r="H582" i="16"/>
  <c r="H583" i="16"/>
  <c r="H584" i="16"/>
  <c r="H585" i="16"/>
  <c r="H586" i="16"/>
  <c r="H587" i="16"/>
  <c r="H588" i="16"/>
  <c r="H589" i="16"/>
  <c r="H590" i="16"/>
  <c r="H591" i="16"/>
  <c r="H592" i="16"/>
  <c r="H593" i="16"/>
  <c r="H594" i="16"/>
  <c r="H595" i="16"/>
  <c r="N594" i="16"/>
  <c r="H563" i="16"/>
  <c r="H571" i="16"/>
  <c r="L574" i="16"/>
  <c r="H576" i="16"/>
  <c r="I577" i="16"/>
  <c r="I578" i="16"/>
  <c r="I579" i="16"/>
  <c r="I580" i="16"/>
  <c r="I581" i="16"/>
  <c r="I582" i="16"/>
  <c r="I583" i="16"/>
  <c r="I584" i="16"/>
  <c r="I585" i="16"/>
  <c r="I586" i="16"/>
  <c r="I587" i="16"/>
  <c r="I588" i="16"/>
  <c r="I589" i="16"/>
  <c r="I590" i="16"/>
  <c r="I591" i="16"/>
  <c r="I592" i="16"/>
  <c r="I593" i="16"/>
  <c r="I595" i="16"/>
  <c r="H564" i="16"/>
  <c r="N574" i="16"/>
  <c r="I576" i="16"/>
  <c r="J577" i="16"/>
  <c r="J578" i="16"/>
  <c r="J579" i="16"/>
  <c r="J580" i="16"/>
  <c r="J581" i="16"/>
  <c r="J582" i="16"/>
  <c r="J583" i="16"/>
  <c r="J584" i="16"/>
  <c r="J585" i="16"/>
  <c r="J586" i="16"/>
  <c r="J587" i="16"/>
  <c r="J588" i="16"/>
  <c r="J589" i="16"/>
  <c r="J590" i="16"/>
  <c r="J591" i="16"/>
  <c r="J592" i="16"/>
  <c r="J593" i="16"/>
  <c r="J594" i="16"/>
  <c r="J595" i="16"/>
  <c r="L595" i="16"/>
  <c r="H565" i="16"/>
  <c r="H572" i="16"/>
  <c r="K576" i="16"/>
  <c r="K577" i="16"/>
  <c r="K578" i="16"/>
  <c r="K579" i="16"/>
  <c r="K580" i="16"/>
  <c r="K581" i="16"/>
  <c r="K582" i="16"/>
  <c r="K583" i="16"/>
  <c r="K584" i="16"/>
  <c r="K585" i="16"/>
  <c r="K586" i="16"/>
  <c r="K587" i="16"/>
  <c r="K588" i="16"/>
  <c r="K589" i="16"/>
  <c r="K590" i="16"/>
  <c r="K591" i="16"/>
  <c r="K592" i="16"/>
  <c r="K593" i="16"/>
  <c r="K594" i="16"/>
  <c r="K595" i="16"/>
  <c r="N593" i="16"/>
  <c r="H566" i="16"/>
  <c r="H575" i="16"/>
  <c r="L576" i="16"/>
  <c r="L577" i="16"/>
  <c r="L578" i="16"/>
  <c r="L579" i="16"/>
  <c r="L580" i="16"/>
  <c r="L581" i="16"/>
  <c r="L582" i="16"/>
  <c r="L583" i="16"/>
  <c r="L584" i="16"/>
  <c r="L585" i="16"/>
  <c r="L586" i="16"/>
  <c r="L587" i="16"/>
  <c r="L588" i="16"/>
  <c r="L589" i="16"/>
  <c r="L590" i="16"/>
  <c r="L591" i="16"/>
  <c r="L592" i="16"/>
  <c r="L593" i="16"/>
  <c r="L594" i="16"/>
  <c r="N592" i="16"/>
  <c r="H559" i="16"/>
  <c r="H567" i="16"/>
  <c r="H573" i="16"/>
  <c r="L575" i="16"/>
  <c r="M576" i="16"/>
  <c r="M577" i="16"/>
  <c r="M578" i="16"/>
  <c r="M579" i="16"/>
  <c r="M580" i="16"/>
  <c r="M581" i="16"/>
  <c r="M582" i="16"/>
  <c r="M583" i="16"/>
  <c r="M584" i="16"/>
  <c r="M585" i="16"/>
  <c r="M586" i="16"/>
  <c r="M587" i="16"/>
  <c r="M588" i="16"/>
  <c r="M589" i="16"/>
  <c r="M590" i="16"/>
  <c r="M591" i="16"/>
  <c r="M592" i="16"/>
  <c r="M593" i="16"/>
  <c r="M594" i="16"/>
  <c r="M595" i="16"/>
  <c r="H560" i="16"/>
  <c r="H568" i="16"/>
  <c r="N573" i="16"/>
  <c r="M575" i="16"/>
  <c r="N576" i="16"/>
  <c r="N577" i="16"/>
  <c r="N578" i="16"/>
  <c r="N579" i="16"/>
  <c r="N580" i="16"/>
  <c r="N581" i="16"/>
  <c r="N582" i="16"/>
  <c r="N583" i="16"/>
  <c r="N584" i="16"/>
  <c r="N585" i="16"/>
  <c r="N586" i="16"/>
  <c r="N587" i="16"/>
  <c r="N588" i="16"/>
  <c r="N589" i="16"/>
  <c r="N590" i="16"/>
  <c r="N591" i="16"/>
  <c r="N595" i="16"/>
  <c r="AA17" i="16"/>
  <c r="Y217" i="16"/>
  <c r="AD231" i="16"/>
  <c r="Z233" i="16"/>
  <c r="AD269" i="16"/>
  <c r="AD278" i="16"/>
  <c r="AC278" i="16"/>
  <c r="Y287" i="16"/>
  <c r="Y319" i="16"/>
  <c r="W319" i="16"/>
  <c r="AA396" i="16"/>
  <c r="Z396" i="16"/>
  <c r="Y396" i="16"/>
  <c r="W545" i="16"/>
  <c r="Y545" i="16"/>
  <c r="X545" i="16"/>
  <c r="W572" i="16"/>
  <c r="AA572" i="16"/>
  <c r="AA49" i="16"/>
  <c r="Z22" i="16"/>
  <c r="AD48" i="16"/>
  <c r="X161" i="16"/>
  <c r="Y165" i="16"/>
  <c r="Z223" i="16"/>
  <c r="Z225" i="16"/>
  <c r="AC17" i="16"/>
  <c r="X27" i="16"/>
  <c r="Y29" i="16"/>
  <c r="X31" i="16"/>
  <c r="Y35" i="16"/>
  <c r="Y61" i="16"/>
  <c r="X63" i="16"/>
  <c r="X111" i="16"/>
  <c r="Z113" i="16"/>
  <c r="Y130" i="16"/>
  <c r="AD143" i="16"/>
  <c r="AC144" i="16"/>
  <c r="Z161" i="16"/>
  <c r="Z165" i="16"/>
  <c r="Z188" i="16"/>
  <c r="AD197" i="16"/>
  <c r="AC204" i="16"/>
  <c r="W206" i="16"/>
  <c r="X216" i="16"/>
  <c r="X255" i="16"/>
  <c r="AA264" i="16"/>
  <c r="Z264" i="16"/>
  <c r="Y271" i="16"/>
  <c r="X278" i="16"/>
  <c r="X307" i="16"/>
  <c r="W309" i="16"/>
  <c r="X313" i="16"/>
  <c r="X315" i="16"/>
  <c r="W326" i="16"/>
  <c r="Y326" i="16"/>
  <c r="AD353" i="16"/>
  <c r="AC353" i="16"/>
  <c r="W399" i="16"/>
  <c r="Z399" i="16"/>
  <c r="AA409" i="16"/>
  <c r="X409" i="16"/>
  <c r="W409" i="16"/>
  <c r="Y502" i="16"/>
  <c r="W502" i="16"/>
  <c r="AC276" i="16"/>
  <c r="AD276" i="16"/>
  <c r="W303" i="16"/>
  <c r="Y315" i="16"/>
  <c r="AA317" i="16"/>
  <c r="Z319" i="16"/>
  <c r="Y331" i="16"/>
  <c r="W382" i="16"/>
  <c r="Z382" i="16"/>
  <c r="AA429" i="16"/>
  <c r="Y429" i="16"/>
  <c r="X429" i="16"/>
  <c r="Y14" i="16"/>
  <c r="AD21" i="16"/>
  <c r="X37" i="16"/>
  <c r="AC41" i="16"/>
  <c r="AC55" i="16"/>
  <c r="X86" i="16"/>
  <c r="AD92" i="16"/>
  <c r="AC160" i="16"/>
  <c r="X193" i="16"/>
  <c r="AC262" i="16"/>
  <c r="Y310" i="16"/>
  <c r="X310" i="16"/>
  <c r="Z315" i="16"/>
  <c r="AC515" i="16"/>
  <c r="AD515" i="16"/>
  <c r="AC582" i="16"/>
  <c r="AD582" i="16"/>
  <c r="W13" i="16"/>
  <c r="W39" i="16"/>
  <c r="Y49" i="16"/>
  <c r="W97" i="16"/>
  <c r="W103" i="16"/>
  <c r="AC149" i="16"/>
  <c r="W156" i="16"/>
  <c r="W181" i="16"/>
  <c r="Z193" i="16"/>
  <c r="Z218" i="16"/>
  <c r="W249" i="16"/>
  <c r="Z249" i="16"/>
  <c r="Y251" i="16"/>
  <c r="W306" i="16"/>
  <c r="X306" i="16"/>
  <c r="W330" i="16"/>
  <c r="Y330" i="16"/>
  <c r="Z330" i="16"/>
  <c r="X345" i="16"/>
  <c r="AA345" i="16"/>
  <c r="X352" i="16"/>
  <c r="W352" i="16"/>
  <c r="AA359" i="16"/>
  <c r="Y359" i="16"/>
  <c r="X359" i="16"/>
  <c r="W359" i="16"/>
  <c r="X364" i="16"/>
  <c r="W364" i="16"/>
  <c r="Z400" i="16"/>
  <c r="Y400" i="16"/>
  <c r="X400" i="16"/>
  <c r="AD407" i="16"/>
  <c r="AC407" i="16"/>
  <c r="AC511" i="16"/>
  <c r="AD511" i="16"/>
  <c r="AD443" i="16"/>
  <c r="AC443" i="16"/>
  <c r="W528" i="16"/>
  <c r="Z528" i="16"/>
  <c r="Z13" i="16"/>
  <c r="AD373" i="16"/>
  <c r="AC373" i="16"/>
  <c r="AA97" i="16"/>
  <c r="Y114" i="16"/>
  <c r="AD116" i="16"/>
  <c r="AD131" i="16"/>
  <c r="W152" i="16"/>
  <c r="AA159" i="16"/>
  <c r="W186" i="16"/>
  <c r="W188" i="16"/>
  <c r="X189" i="16"/>
  <c r="AC198" i="16"/>
  <c r="W209" i="16"/>
  <c r="X211" i="16"/>
  <c r="W213" i="16"/>
  <c r="X229" i="16"/>
  <c r="Z231" i="16"/>
  <c r="Y240" i="16"/>
  <c r="X256" i="16"/>
  <c r="AA269" i="16"/>
  <c r="Z297" i="16"/>
  <c r="AC304" i="16"/>
  <c r="AD304" i="16"/>
  <c r="AC310" i="16"/>
  <c r="AC318" i="16"/>
  <c r="W320" i="16"/>
  <c r="AA330" i="16"/>
  <c r="Y343" i="16"/>
  <c r="X343" i="16"/>
  <c r="W350" i="16"/>
  <c r="Y350" i="16"/>
  <c r="Z352" i="16"/>
  <c r="Z359" i="16"/>
  <c r="X361" i="16"/>
  <c r="Z361" i="16"/>
  <c r="Z364" i="16"/>
  <c r="Z367" i="16"/>
  <c r="X367" i="16"/>
  <c r="W367" i="16"/>
  <c r="AA367" i="16"/>
  <c r="Y398" i="16"/>
  <c r="Z398" i="16"/>
  <c r="AA400" i="16"/>
  <c r="Y463" i="16"/>
  <c r="AA463" i="16"/>
  <c r="Z463" i="16"/>
  <c r="W463" i="16"/>
  <c r="X97" i="16"/>
  <c r="AC405" i="16"/>
  <c r="AD405" i="16"/>
  <c r="W415" i="16"/>
  <c r="Y415" i="16"/>
  <c r="AA13" i="16"/>
  <c r="AA54" i="16"/>
  <c r="Z17" i="16"/>
  <c r="AD18" i="16"/>
  <c r="Y22" i="16"/>
  <c r="Y44" i="16"/>
  <c r="AD54" i="16"/>
  <c r="W83" i="16"/>
  <c r="AC87" i="16"/>
  <c r="X89" i="16"/>
  <c r="AD133" i="16"/>
  <c r="X135" i="16"/>
  <c r="Z144" i="16"/>
  <c r="AC148" i="16"/>
  <c r="AD159" i="16"/>
  <c r="W161" i="16"/>
  <c r="W165" i="16"/>
  <c r="Z186" i="16"/>
  <c r="Y189" i="16"/>
  <c r="X217" i="16"/>
  <c r="X223" i="16"/>
  <c r="Y233" i="16"/>
  <c r="Z240" i="16"/>
  <c r="X275" i="16"/>
  <c r="W287" i="16"/>
  <c r="Z320" i="16"/>
  <c r="X323" i="16"/>
  <c r="W323" i="16"/>
  <c r="AD343" i="16"/>
  <c r="AC343" i="16"/>
  <c r="W346" i="16"/>
  <c r="Z346" i="16"/>
  <c r="AD348" i="16"/>
  <c r="AD350" i="16"/>
  <c r="AC350" i="16"/>
  <c r="X355" i="16"/>
  <c r="Z355" i="16"/>
  <c r="AA342" i="16"/>
  <c r="AC351" i="16"/>
  <c r="Z371" i="16"/>
  <c r="AD380" i="16"/>
  <c r="Y391" i="16"/>
  <c r="AC395" i="16"/>
  <c r="AC403" i="16"/>
  <c r="Z407" i="16"/>
  <c r="AA416" i="16"/>
  <c r="AA471" i="16"/>
  <c r="AA509" i="16"/>
  <c r="AA517" i="16"/>
  <c r="Z582" i="16"/>
  <c r="Z391" i="16"/>
  <c r="W418" i="16"/>
  <c r="W440" i="16"/>
  <c r="AC500" i="16"/>
  <c r="Y526" i="16"/>
  <c r="AC528" i="16"/>
  <c r="AA535" i="16"/>
  <c r="AA582" i="16"/>
  <c r="AC577" i="16"/>
  <c r="W586" i="16"/>
  <c r="X593" i="16"/>
  <c r="AC412" i="16"/>
  <c r="W421" i="16"/>
  <c r="Y440" i="16"/>
  <c r="Z455" i="16"/>
  <c r="W486" i="16"/>
  <c r="AD516" i="16"/>
  <c r="AA520" i="16"/>
  <c r="X586" i="16"/>
  <c r="AD381" i="16"/>
  <c r="AA414" i="16"/>
  <c r="W416" i="16"/>
  <c r="W417" i="16"/>
  <c r="AA428" i="16"/>
  <c r="Y453" i="16"/>
  <c r="Y472" i="16"/>
  <c r="X477" i="16"/>
  <c r="Y486" i="16"/>
  <c r="AD492" i="16"/>
  <c r="W503" i="16"/>
  <c r="Y505" i="16"/>
  <c r="Y540" i="16"/>
  <c r="Z550" i="16"/>
  <c r="Y561" i="16"/>
  <c r="W573" i="16"/>
  <c r="X579" i="16"/>
  <c r="Z349" i="16"/>
  <c r="X358" i="16"/>
  <c r="X362" i="16"/>
  <c r="X365" i="16"/>
  <c r="X416" i="16"/>
  <c r="X417" i="16"/>
  <c r="AA555" i="16"/>
  <c r="AA559" i="16"/>
  <c r="X569" i="16"/>
  <c r="X348" i="16"/>
  <c r="Y354" i="16"/>
  <c r="Z358" i="16"/>
  <c r="X391" i="16"/>
  <c r="X407" i="16"/>
  <c r="X422" i="16"/>
  <c r="Z443" i="16"/>
  <c r="AA447" i="16"/>
  <c r="AC485" i="16"/>
  <c r="Z497" i="16"/>
  <c r="Z509" i="16"/>
  <c r="Z517" i="16"/>
  <c r="Z539" i="16"/>
  <c r="X549" i="16"/>
  <c r="X578" i="16"/>
  <c r="Y582" i="16"/>
  <c r="X583" i="16"/>
  <c r="W587" i="16"/>
  <c r="AC191" i="16"/>
  <c r="AD191" i="16"/>
  <c r="AC301" i="16"/>
  <c r="AD301" i="16"/>
  <c r="W26" i="16"/>
  <c r="AC56" i="16"/>
  <c r="AC121" i="16"/>
  <c r="X123" i="16"/>
  <c r="Y123" i="16"/>
  <c r="W185" i="16"/>
  <c r="Z191" i="16"/>
  <c r="W224" i="16"/>
  <c r="Z356" i="16"/>
  <c r="X356" i="16"/>
  <c r="W386" i="16"/>
  <c r="Y386" i="16"/>
  <c r="AA413" i="16"/>
  <c r="Z413" i="16"/>
  <c r="Y413" i="16"/>
  <c r="W413" i="16"/>
  <c r="AA215" i="16"/>
  <c r="X215" i="16"/>
  <c r="AC60" i="16"/>
  <c r="W23" i="16"/>
  <c r="W25" i="16"/>
  <c r="X26" i="16"/>
  <c r="Y65" i="16"/>
  <c r="X71" i="16"/>
  <c r="Y72" i="16"/>
  <c r="Z80" i="16"/>
  <c r="Y90" i="16"/>
  <c r="AD102" i="16"/>
  <c r="Z108" i="16"/>
  <c r="Y110" i="16"/>
  <c r="AA129" i="16"/>
  <c r="W140" i="16"/>
  <c r="AA149" i="16"/>
  <c r="W149" i="16"/>
  <c r="W154" i="16"/>
  <c r="Y171" i="16"/>
  <c r="W173" i="16"/>
  <c r="Z174" i="16"/>
  <c r="W178" i="16"/>
  <c r="W180" i="16"/>
  <c r="AA184" i="16"/>
  <c r="Z184" i="16"/>
  <c r="X185" i="16"/>
  <c r="AA191" i="16"/>
  <c r="AA204" i="16"/>
  <c r="Y204" i="16"/>
  <c r="X204" i="16"/>
  <c r="Z215" i="16"/>
  <c r="Z224" i="16"/>
  <c r="X232" i="16"/>
  <c r="W232" i="16"/>
  <c r="AA232" i="16"/>
  <c r="AA236" i="16"/>
  <c r="X236" i="16"/>
  <c r="AD283" i="16"/>
  <c r="AC283" i="16"/>
  <c r="W302" i="16"/>
  <c r="AA302" i="16"/>
  <c r="Y302" i="16"/>
  <c r="X302" i="16"/>
  <c r="Y420" i="16"/>
  <c r="AA420" i="16"/>
  <c r="Z420" i="16"/>
  <c r="X420" i="16"/>
  <c r="W420" i="16"/>
  <c r="Z6" i="16"/>
  <c r="Y10" i="16"/>
  <c r="AA35" i="16"/>
  <c r="Z36" i="16"/>
  <c r="Y37" i="16"/>
  <c r="X38" i="16"/>
  <c r="W42" i="16"/>
  <c r="W51" i="16"/>
  <c r="AC53" i="16"/>
  <c r="W58" i="16"/>
  <c r="AD10" i="16"/>
  <c r="W18" i="16"/>
  <c r="W19" i="16"/>
  <c r="W21" i="16"/>
  <c r="W22" i="16"/>
  <c r="X23" i="16"/>
  <c r="Y25" i="16"/>
  <c r="W32" i="16"/>
  <c r="AC35" i="16"/>
  <c r="AA36" i="16"/>
  <c r="Z37" i="16"/>
  <c r="X42" i="16"/>
  <c r="AC45" i="16"/>
  <c r="W50" i="16"/>
  <c r="X51" i="16"/>
  <c r="Y64" i="16"/>
  <c r="Z65" i="16"/>
  <c r="Y71" i="16"/>
  <c r="Z90" i="16"/>
  <c r="W112" i="16"/>
  <c r="AC113" i="16"/>
  <c r="AC117" i="16"/>
  <c r="AD117" i="16"/>
  <c r="AA123" i="16"/>
  <c r="X140" i="16"/>
  <c r="AA145" i="16"/>
  <c r="X145" i="16"/>
  <c r="Z154" i="16"/>
  <c r="X164" i="16"/>
  <c r="X173" i="16"/>
  <c r="AA174" i="16"/>
  <c r="W176" i="16"/>
  <c r="Z178" i="16"/>
  <c r="X180" i="16"/>
  <c r="Z185" i="16"/>
  <c r="Y190" i="16"/>
  <c r="AA190" i="16"/>
  <c r="Z190" i="16"/>
  <c r="Z208" i="16"/>
  <c r="X208" i="16"/>
  <c r="Y263" i="16"/>
  <c r="Z263" i="16"/>
  <c r="X263" i="16"/>
  <c r="W263" i="16"/>
  <c r="W314" i="16"/>
  <c r="X314" i="16"/>
  <c r="AA397" i="16"/>
  <c r="Z397" i="16"/>
  <c r="Y397" i="16"/>
  <c r="AC411" i="16"/>
  <c r="AD411" i="16"/>
  <c r="Y465" i="16"/>
  <c r="W465" i="16"/>
  <c r="AA465" i="16"/>
  <c r="Y291" i="16"/>
  <c r="Z291" i="16"/>
  <c r="X291" i="16"/>
  <c r="W291" i="16"/>
  <c r="AC13" i="16"/>
  <c r="AD14" i="16"/>
  <c r="AD6" i="16"/>
  <c r="Z10" i="16"/>
  <c r="X45" i="16"/>
  <c r="AA9" i="16"/>
  <c r="Y17" i="16"/>
  <c r="X18" i="16"/>
  <c r="X19" i="16"/>
  <c r="Y21" i="16"/>
  <c r="X22" i="16"/>
  <c r="Z25" i="16"/>
  <c r="Y32" i="16"/>
  <c r="AC36" i="16"/>
  <c r="W44" i="16"/>
  <c r="X49" i="16"/>
  <c r="X50" i="16"/>
  <c r="AA65" i="16"/>
  <c r="AA71" i="16"/>
  <c r="AC72" i="16"/>
  <c r="W77" i="16"/>
  <c r="AD90" i="16"/>
  <c r="Z99" i="16"/>
  <c r="Y99" i="16"/>
  <c r="Z103" i="16"/>
  <c r="Y103" i="16"/>
  <c r="Y112" i="16"/>
  <c r="W131" i="16"/>
  <c r="AA133" i="16"/>
  <c r="Z133" i="16"/>
  <c r="AA140" i="16"/>
  <c r="X149" i="16"/>
  <c r="AA154" i="16"/>
  <c r="Y164" i="16"/>
  <c r="Y173" i="16"/>
  <c r="AC174" i="16"/>
  <c r="AA180" i="16"/>
  <c r="X184" i="16"/>
  <c r="W204" i="16"/>
  <c r="Z214" i="16"/>
  <c r="X214" i="16"/>
  <c r="AA229" i="16"/>
  <c r="W229" i="16"/>
  <c r="Z229" i="16"/>
  <c r="Y232" i="16"/>
  <c r="W236" i="16"/>
  <c r="AA259" i="16"/>
  <c r="Y259" i="16"/>
  <c r="X259" i="16"/>
  <c r="W259" i="16"/>
  <c r="W378" i="16"/>
  <c r="Z378" i="16"/>
  <c r="Y378" i="16"/>
  <c r="X378" i="16"/>
  <c r="Z431" i="16"/>
  <c r="Y431" i="16"/>
  <c r="X431" i="16"/>
  <c r="AA25" i="16"/>
  <c r="AC71" i="16"/>
  <c r="AD161" i="16"/>
  <c r="AC161" i="16"/>
  <c r="Z164" i="16"/>
  <c r="AD165" i="16"/>
  <c r="Z173" i="16"/>
  <c r="W183" i="16"/>
  <c r="Y183" i="16"/>
  <c r="Y184" i="16"/>
  <c r="AD192" i="16"/>
  <c r="AC192" i="16"/>
  <c r="AA225" i="16"/>
  <c r="Y225" i="16"/>
  <c r="X225" i="16"/>
  <c r="AA227" i="16"/>
  <c r="X227" i="16"/>
  <c r="Z232" i="16"/>
  <c r="Y236" i="16"/>
  <c r="Y243" i="16"/>
  <c r="X243" i="16"/>
  <c r="AA243" i="16"/>
  <c r="AD252" i="16"/>
  <c r="AC252" i="16"/>
  <c r="Y265" i="16"/>
  <c r="W265" i="16"/>
  <c r="Z265" i="16"/>
  <c r="Z448" i="16"/>
  <c r="AA448" i="16"/>
  <c r="Y448" i="16"/>
  <c r="X448" i="16"/>
  <c r="W448" i="16"/>
  <c r="Z49" i="16"/>
  <c r="Z50" i="16"/>
  <c r="AC81" i="16"/>
  <c r="Z93" i="16"/>
  <c r="X93" i="16"/>
  <c r="AD109" i="16"/>
  <c r="Y131" i="16"/>
  <c r="Z149" i="16"/>
  <c r="AA164" i="16"/>
  <c r="Y168" i="16"/>
  <c r="W168" i="16"/>
  <c r="AC172" i="16"/>
  <c r="AD173" i="16"/>
  <c r="Y198" i="16"/>
  <c r="Z198" i="16"/>
  <c r="Z257" i="16"/>
  <c r="X257" i="16"/>
  <c r="AD277" i="16"/>
  <c r="AC277" i="16"/>
  <c r="AA347" i="16"/>
  <c r="Z347" i="16"/>
  <c r="Y347" i="16"/>
  <c r="X347" i="16"/>
  <c r="Y383" i="16"/>
  <c r="AA383" i="16"/>
  <c r="Z383" i="16"/>
  <c r="X383" i="16"/>
  <c r="W383" i="16"/>
  <c r="AD421" i="16"/>
  <c r="AC421" i="16"/>
  <c r="W43" i="16"/>
  <c r="Y54" i="16"/>
  <c r="AD122" i="16"/>
  <c r="AD127" i="16"/>
  <c r="AC127" i="16"/>
  <c r="AC130" i="16"/>
  <c r="AD130" i="16"/>
  <c r="Z143" i="16"/>
  <c r="AA148" i="16"/>
  <c r="Z152" i="16"/>
  <c r="X152" i="16"/>
  <c r="Y224" i="16"/>
  <c r="X224" i="16"/>
  <c r="AA237" i="16"/>
  <c r="Z237" i="16"/>
  <c r="W237" i="16"/>
  <c r="Z262" i="16"/>
  <c r="Y262" i="16"/>
  <c r="X262" i="16"/>
  <c r="AD404" i="16"/>
  <c r="AC404" i="16"/>
  <c r="Z408" i="16"/>
  <c r="AA408" i="16"/>
  <c r="Y408" i="16"/>
  <c r="X408" i="16"/>
  <c r="W408" i="16"/>
  <c r="AA295" i="16"/>
  <c r="AA319" i="16"/>
  <c r="Z327" i="16"/>
  <c r="Z331" i="16"/>
  <c r="Z415" i="16"/>
  <c r="X432" i="16"/>
  <c r="Z444" i="16"/>
  <c r="Y481" i="16"/>
  <c r="AA481" i="16"/>
  <c r="W553" i="16"/>
  <c r="Y553" i="16"/>
  <c r="X553" i="16"/>
  <c r="AC324" i="16"/>
  <c r="AA327" i="16"/>
  <c r="AA331" i="16"/>
  <c r="AD391" i="16"/>
  <c r="Z414" i="16"/>
  <c r="AA415" i="16"/>
  <c r="Y432" i="16"/>
  <c r="AA444" i="16"/>
  <c r="AA470" i="16"/>
  <c r="X470" i="16"/>
  <c r="X351" i="16"/>
  <c r="W355" i="16"/>
  <c r="AC454" i="16"/>
  <c r="AD454" i="16"/>
  <c r="W524" i="16"/>
  <c r="Z524" i="16"/>
  <c r="W205" i="16"/>
  <c r="X218" i="16"/>
  <c r="W241" i="16"/>
  <c r="W256" i="16"/>
  <c r="X271" i="16"/>
  <c r="AA293" i="16"/>
  <c r="W299" i="16"/>
  <c r="AA309" i="16"/>
  <c r="AD317" i="16"/>
  <c r="Y323" i="16"/>
  <c r="Z333" i="16"/>
  <c r="W343" i="16"/>
  <c r="W344" i="16"/>
  <c r="Y346" i="16"/>
  <c r="Y351" i="16"/>
  <c r="Y355" i="16"/>
  <c r="AA358" i="16"/>
  <c r="Z362" i="16"/>
  <c r="AA363" i="16"/>
  <c r="Y370" i="16"/>
  <c r="X375" i="16"/>
  <c r="X382" i="16"/>
  <c r="W396" i="16"/>
  <c r="Y399" i="16"/>
  <c r="W406" i="16"/>
  <c r="Y407" i="16"/>
  <c r="Z423" i="16"/>
  <c r="W429" i="16"/>
  <c r="W430" i="16"/>
  <c r="Y439" i="16"/>
  <c r="X447" i="16"/>
  <c r="W470" i="16"/>
  <c r="W480" i="16"/>
  <c r="X480" i="16"/>
  <c r="AA590" i="16"/>
  <c r="X590" i="16"/>
  <c r="W590" i="16"/>
  <c r="W405" i="16"/>
  <c r="X412" i="16"/>
  <c r="W428" i="16"/>
  <c r="X464" i="16"/>
  <c r="Y470" i="16"/>
  <c r="Y473" i="16"/>
  <c r="AA478" i="16"/>
  <c r="X478" i="16"/>
  <c r="W478" i="16"/>
  <c r="Y489" i="16"/>
  <c r="AC502" i="16"/>
  <c r="W202" i="16"/>
  <c r="X207" i="16"/>
  <c r="W217" i="16"/>
  <c r="X233" i="16"/>
  <c r="AC236" i="16"/>
  <c r="X240" i="16"/>
  <c r="Y241" i="16"/>
  <c r="AA253" i="16"/>
  <c r="W255" i="16"/>
  <c r="X270" i="16"/>
  <c r="Z273" i="16"/>
  <c r="X290" i="16"/>
  <c r="X295" i="16"/>
  <c r="X296" i="16"/>
  <c r="Z299" i="16"/>
  <c r="AC308" i="16"/>
  <c r="AC316" i="16"/>
  <c r="X319" i="16"/>
  <c r="X320" i="16"/>
  <c r="AA323" i="16"/>
  <c r="Z343" i="16"/>
  <c r="AA346" i="16"/>
  <c r="Z350" i="16"/>
  <c r="Z354" i="16"/>
  <c r="AA355" i="16"/>
  <c r="Z365" i="16"/>
  <c r="Z375" i="16"/>
  <c r="AA382" i="16"/>
  <c r="AA385" i="16"/>
  <c r="AC389" i="16"/>
  <c r="Y405" i="16"/>
  <c r="Z406" i="16"/>
  <c r="X428" i="16"/>
  <c r="AC430" i="16"/>
  <c r="AA433" i="16"/>
  <c r="X433" i="16"/>
  <c r="AC439" i="16"/>
  <c r="W443" i="16"/>
  <c r="X443" i="16"/>
  <c r="AD447" i="16"/>
  <c r="AA462" i="16"/>
  <c r="Z462" i="16"/>
  <c r="Z470" i="16"/>
  <c r="AA473" i="16"/>
  <c r="Y480" i="16"/>
  <c r="AD494" i="16"/>
  <c r="Z207" i="16"/>
  <c r="Y296" i="16"/>
  <c r="AA299" i="16"/>
  <c r="Y320" i="16"/>
  <c r="W327" i="16"/>
  <c r="W331" i="16"/>
  <c r="AA343" i="16"/>
  <c r="Z353" i="16"/>
  <c r="AA354" i="16"/>
  <c r="W372" i="16"/>
  <c r="Y387" i="16"/>
  <c r="X398" i="16"/>
  <c r="Z405" i="16"/>
  <c r="AC406" i="16"/>
  <c r="X415" i="16"/>
  <c r="AC422" i="16"/>
  <c r="Z428" i="16"/>
  <c r="Z429" i="16"/>
  <c r="AC435" i="16"/>
  <c r="X444" i="16"/>
  <c r="X453" i="16"/>
  <c r="X457" i="16"/>
  <c r="X463" i="16"/>
  <c r="Z478" i="16"/>
  <c r="AA480" i="16"/>
  <c r="AA501" i="16"/>
  <c r="Z501" i="16"/>
  <c r="W501" i="16"/>
  <c r="AD512" i="16"/>
  <c r="AC512" i="16"/>
  <c r="AA518" i="16"/>
  <c r="Y518" i="16"/>
  <c r="Z525" i="16"/>
  <c r="X542" i="16"/>
  <c r="Y548" i="16"/>
  <c r="Y549" i="16"/>
  <c r="AC558" i="16"/>
  <c r="X572" i="16"/>
  <c r="X573" i="16"/>
  <c r="W594" i="16"/>
  <c r="Z548" i="16"/>
  <c r="Z549" i="16"/>
  <c r="AC567" i="16"/>
  <c r="Y572" i="16"/>
  <c r="Y573" i="16"/>
  <c r="Y578" i="16"/>
  <c r="Z579" i="16"/>
  <c r="X594" i="16"/>
  <c r="X488" i="16"/>
  <c r="W494" i="16"/>
  <c r="Z499" i="16"/>
  <c r="X514" i="16"/>
  <c r="W517" i="16"/>
  <c r="AD518" i="16"/>
  <c r="X520" i="16"/>
  <c r="AD527" i="16"/>
  <c r="X530" i="16"/>
  <c r="Z532" i="16"/>
  <c r="X534" i="16"/>
  <c r="X538" i="16"/>
  <c r="X541" i="16"/>
  <c r="AA548" i="16"/>
  <c r="AA549" i="16"/>
  <c r="Z555" i="16"/>
  <c r="W569" i="16"/>
  <c r="Z572" i="16"/>
  <c r="AA573" i="16"/>
  <c r="AD588" i="16"/>
  <c r="Y488" i="16"/>
  <c r="Z494" i="16"/>
  <c r="X511" i="16"/>
  <c r="X516" i="16"/>
  <c r="Y517" i="16"/>
  <c r="W529" i="16"/>
  <c r="Z516" i="16"/>
  <c r="Y529" i="16"/>
  <c r="AC571" i="16"/>
  <c r="AE571" i="16" s="1"/>
  <c r="AC498" i="16"/>
  <c r="AA516" i="16"/>
  <c r="Z529" i="16"/>
  <c r="X537" i="16"/>
  <c r="AA543" i="16"/>
  <c r="Y568" i="16"/>
  <c r="AA569" i="16"/>
  <c r="W580" i="16"/>
  <c r="AA477" i="16"/>
  <c r="X486" i="16"/>
  <c r="X500" i="16"/>
  <c r="AD503" i="16"/>
  <c r="X505" i="16"/>
  <c r="AC519" i="16"/>
  <c r="Z526" i="16"/>
  <c r="AA529" i="16"/>
  <c r="Y537" i="16"/>
  <c r="Y564" i="16"/>
  <c r="AA568" i="16"/>
  <c r="X587" i="16"/>
  <c r="AD75" i="16"/>
  <c r="W62" i="16"/>
  <c r="AD79" i="16"/>
  <c r="AC89" i="16"/>
  <c r="X5" i="16"/>
  <c r="Z5" i="16"/>
  <c r="X6" i="16"/>
  <c r="X7" i="16"/>
  <c r="Y9" i="16"/>
  <c r="AA42" i="16"/>
  <c r="AC43" i="16"/>
  <c r="X55" i="16"/>
  <c r="Y56" i="16"/>
  <c r="X57" i="16"/>
  <c r="AC61" i="16"/>
  <c r="Z62" i="16"/>
  <c r="AA74" i="16"/>
  <c r="Z84" i="16"/>
  <c r="AD85" i="16"/>
  <c r="AD86" i="16"/>
  <c r="AC93" i="16"/>
  <c r="AD96" i="16"/>
  <c r="X109" i="16"/>
  <c r="AD111" i="16"/>
  <c r="X115" i="16"/>
  <c r="Y116" i="16"/>
  <c r="Z117" i="16"/>
  <c r="Y118" i="16"/>
  <c r="Y121" i="16"/>
  <c r="X122" i="16"/>
  <c r="AA124" i="16"/>
  <c r="AA125" i="16"/>
  <c r="X129" i="16"/>
  <c r="Z136" i="16"/>
  <c r="Z137" i="16"/>
  <c r="Z141" i="16"/>
  <c r="Z146" i="16"/>
  <c r="X148" i="16"/>
  <c r="AD151" i="16"/>
  <c r="Z156" i="16"/>
  <c r="Y157" i="16"/>
  <c r="X160" i="16"/>
  <c r="Z162" i="16"/>
  <c r="AC167" i="16"/>
  <c r="Z168" i="16"/>
  <c r="Z169" i="16"/>
  <c r="X172" i="16"/>
  <c r="AA175" i="16"/>
  <c r="Z176" i="16"/>
  <c r="Z177" i="16"/>
  <c r="Z181" i="16"/>
  <c r="Y196" i="16"/>
  <c r="X197" i="16"/>
  <c r="AA199" i="16"/>
  <c r="Z200" i="16"/>
  <c r="Z201" i="16"/>
  <c r="AC205" i="16"/>
  <c r="AD206" i="16"/>
  <c r="AD207" i="16"/>
  <c r="Z209" i="16"/>
  <c r="AC210" i="16"/>
  <c r="AC211" i="16"/>
  <c r="Z212" i="16"/>
  <c r="Z213" i="16"/>
  <c r="Y220" i="16"/>
  <c r="X221" i="16"/>
  <c r="X228" i="16"/>
  <c r="Z246" i="16"/>
  <c r="Y247" i="16"/>
  <c r="Z248" i="16"/>
  <c r="AD254" i="16"/>
  <c r="Y267" i="16"/>
  <c r="X267" i="16"/>
  <c r="X283" i="16"/>
  <c r="W283" i="16"/>
  <c r="AA283" i="16"/>
  <c r="W286" i="16"/>
  <c r="X286" i="16"/>
  <c r="AD302" i="16"/>
  <c r="AA304" i="16"/>
  <c r="Y304" i="16"/>
  <c r="X304" i="16"/>
  <c r="X311" i="16"/>
  <c r="AD326" i="16"/>
  <c r="AC326" i="16"/>
  <c r="AC357" i="16"/>
  <c r="AD357" i="16"/>
  <c r="AD9" i="16"/>
  <c r="AD25" i="16"/>
  <c r="AD26" i="16"/>
  <c r="AC29" i="16"/>
  <c r="Z30" i="16"/>
  <c r="AA5" i="16"/>
  <c r="Y6" i="16"/>
  <c r="Z9" i="16"/>
  <c r="X10" i="16"/>
  <c r="X11" i="16"/>
  <c r="Y13" i="16"/>
  <c r="W14" i="16"/>
  <c r="W15" i="16"/>
  <c r="W17" i="16"/>
  <c r="Z54" i="16"/>
  <c r="Y55" i="16"/>
  <c r="Z56" i="16"/>
  <c r="Y57" i="16"/>
  <c r="AC69" i="16"/>
  <c r="AC73" i="16"/>
  <c r="W80" i="16"/>
  <c r="AA84" i="16"/>
  <c r="X95" i="16"/>
  <c r="AC97" i="16"/>
  <c r="X103" i="16"/>
  <c r="Z109" i="16"/>
  <c r="AA115" i="16"/>
  <c r="Z116" i="16"/>
  <c r="AA118" i="16"/>
  <c r="AA121" i="16"/>
  <c r="Y122" i="16"/>
  <c r="AD124" i="16"/>
  <c r="AC125" i="16"/>
  <c r="Y129" i="16"/>
  <c r="W130" i="16"/>
  <c r="AD135" i="16"/>
  <c r="AA136" i="16"/>
  <c r="AC140" i="16"/>
  <c r="Y143" i="16"/>
  <c r="W145" i="16"/>
  <c r="Y148" i="16"/>
  <c r="AC150" i="16"/>
  <c r="AC152" i="16"/>
  <c r="Y155" i="16"/>
  <c r="AA156" i="16"/>
  <c r="Z157" i="16"/>
  <c r="Z159" i="16"/>
  <c r="Y160" i="16"/>
  <c r="AA162" i="16"/>
  <c r="AA166" i="16"/>
  <c r="AA168" i="16"/>
  <c r="AC169" i="16"/>
  <c r="Y172" i="16"/>
  <c r="AD175" i="16"/>
  <c r="AA176" i="16"/>
  <c r="AC180" i="16"/>
  <c r="AC181" i="16"/>
  <c r="Y191" i="16"/>
  <c r="Z196" i="16"/>
  <c r="Y197" i="16"/>
  <c r="AD199" i="16"/>
  <c r="AA200" i="16"/>
  <c r="AC208" i="16"/>
  <c r="AC209" i="16"/>
  <c r="AA212" i="16"/>
  <c r="Z220" i="16"/>
  <c r="Y221" i="16"/>
  <c r="Y228" i="16"/>
  <c r="AC245" i="16"/>
  <c r="AA246" i="16"/>
  <c r="Z247" i="16"/>
  <c r="AC253" i="16"/>
  <c r="AA256" i="16"/>
  <c r="Z256" i="16"/>
  <c r="W262" i="16"/>
  <c r="AA262" i="16"/>
  <c r="AD267" i="16"/>
  <c r="AC267" i="16"/>
  <c r="W278" i="16"/>
  <c r="Z278" i="16"/>
  <c r="Y278" i="16"/>
  <c r="Y279" i="16"/>
  <c r="Y281" i="16"/>
  <c r="Z281" i="16"/>
  <c r="X281" i="16"/>
  <c r="AD286" i="16"/>
  <c r="AC286" i="16"/>
  <c r="X298" i="16"/>
  <c r="Y313" i="16"/>
  <c r="W313" i="16"/>
  <c r="Y321" i="16"/>
  <c r="X321" i="16"/>
  <c r="W321" i="16"/>
  <c r="Z345" i="16"/>
  <c r="Z379" i="16"/>
  <c r="Y379" i="16"/>
  <c r="X379" i="16"/>
  <c r="W379" i="16"/>
  <c r="AA379" i="16"/>
  <c r="AC5" i="16"/>
  <c r="AA55" i="16"/>
  <c r="AA56" i="16"/>
  <c r="Z57" i="16"/>
  <c r="W71" i="16"/>
  <c r="AD84" i="16"/>
  <c r="W90" i="16"/>
  <c r="AD95" i="16"/>
  <c r="Z106" i="16"/>
  <c r="AA109" i="16"/>
  <c r="W113" i="16"/>
  <c r="AA116" i="16"/>
  <c r="Z120" i="16"/>
  <c r="Z122" i="16"/>
  <c r="Z129" i="16"/>
  <c r="X130" i="16"/>
  <c r="W133" i="16"/>
  <c r="AC136" i="16"/>
  <c r="Z148" i="16"/>
  <c r="AC156" i="16"/>
  <c r="Z160" i="16"/>
  <c r="AC168" i="16"/>
  <c r="Z172" i="16"/>
  <c r="AC176" i="16"/>
  <c r="W184" i="16"/>
  <c r="W189" i="16"/>
  <c r="AA196" i="16"/>
  <c r="Z197" i="16"/>
  <c r="AC200" i="16"/>
  <c r="W216" i="16"/>
  <c r="AA220" i="16"/>
  <c r="Z221" i="16"/>
  <c r="Z228" i="16"/>
  <c r="W233" i="16"/>
  <c r="AC234" i="16"/>
  <c r="W240" i="16"/>
  <c r="AC246" i="16"/>
  <c r="Y249" i="16"/>
  <c r="X249" i="16"/>
  <c r="AA251" i="16"/>
  <c r="W251" i="16"/>
  <c r="W267" i="16"/>
  <c r="AA275" i="16"/>
  <c r="W275" i="16"/>
  <c r="Y283" i="16"/>
  <c r="Y286" i="16"/>
  <c r="Y289" i="16"/>
  <c r="W289" i="16"/>
  <c r="AD293" i="16"/>
  <c r="Y297" i="16"/>
  <c r="W297" i="16"/>
  <c r="Y303" i="16"/>
  <c r="X303" i="16"/>
  <c r="W304" i="16"/>
  <c r="AD309" i="16"/>
  <c r="AC309" i="16"/>
  <c r="Z335" i="16"/>
  <c r="Y335" i="16"/>
  <c r="X335" i="16"/>
  <c r="AA160" i="16"/>
  <c r="AA172" i="16"/>
  <c r="AC196" i="16"/>
  <c r="AC220" i="16"/>
  <c r="AA228" i="16"/>
  <c r="W254" i="16"/>
  <c r="X254" i="16"/>
  <c r="Z304" i="16"/>
  <c r="AA312" i="16"/>
  <c r="Z312" i="16"/>
  <c r="Y339" i="16"/>
  <c r="X339" i="16"/>
  <c r="W339" i="16"/>
  <c r="AA339" i="16"/>
  <c r="AD347" i="16"/>
  <c r="AC347" i="16"/>
  <c r="Z348" i="16"/>
  <c r="AA267" i="16"/>
  <c r="AC270" i="16"/>
  <c r="AA272" i="16"/>
  <c r="W272" i="16"/>
  <c r="Y277" i="16"/>
  <c r="AA277" i="16"/>
  <c r="AA280" i="16"/>
  <c r="X280" i="16"/>
  <c r="W280" i="16"/>
  <c r="AA286" i="16"/>
  <c r="AA288" i="16"/>
  <c r="Z288" i="16"/>
  <c r="AC292" i="16"/>
  <c r="W294" i="16"/>
  <c r="X294" i="16"/>
  <c r="AA294" i="16"/>
  <c r="AC300" i="16"/>
  <c r="W318" i="16"/>
  <c r="Y318" i="16"/>
  <c r="X318" i="16"/>
  <c r="AA318" i="16"/>
  <c r="Y325" i="16"/>
  <c r="AA325" i="16"/>
  <c r="Z373" i="16"/>
  <c r="AA373" i="16"/>
  <c r="X373" i="16"/>
  <c r="AC68" i="16"/>
  <c r="AC47" i="16"/>
  <c r="W101" i="16"/>
  <c r="AC105" i="16"/>
  <c r="W119" i="16"/>
  <c r="W124" i="16"/>
  <c r="W125" i="16"/>
  <c r="W136" i="16"/>
  <c r="W141" i="16"/>
  <c r="AC142" i="16"/>
  <c r="Y151" i="16"/>
  <c r="AC158" i="16"/>
  <c r="W200" i="16"/>
  <c r="AC244" i="16"/>
  <c r="W248" i="16"/>
  <c r="AA311" i="16"/>
  <c r="Z311" i="16"/>
  <c r="AD325" i="16"/>
  <c r="AC325" i="16"/>
  <c r="AD328" i="16"/>
  <c r="AC328" i="16"/>
  <c r="AD346" i="16"/>
  <c r="AC346" i="16"/>
  <c r="Y26" i="16"/>
  <c r="Z29" i="16"/>
  <c r="X30" i="16"/>
  <c r="Y31" i="16"/>
  <c r="AD34" i="16"/>
  <c r="Y42" i="16"/>
  <c r="Y43" i="16"/>
  <c r="Z44" i="16"/>
  <c r="AC49" i="16"/>
  <c r="Z61" i="16"/>
  <c r="X62" i="16"/>
  <c r="Y63" i="16"/>
  <c r="AC65" i="16"/>
  <c r="AD70" i="16"/>
  <c r="W74" i="16"/>
  <c r="W84" i="16"/>
  <c r="Z85" i="16"/>
  <c r="Y86" i="16"/>
  <c r="Y93" i="16"/>
  <c r="Y96" i="16"/>
  <c r="Y97" i="16"/>
  <c r="Y98" i="16"/>
  <c r="AC101" i="16"/>
  <c r="W107" i="16"/>
  <c r="Y111" i="16"/>
  <c r="Z112" i="16"/>
  <c r="W118" i="16"/>
  <c r="AC119" i="16"/>
  <c r="Y124" i="16"/>
  <c r="X125" i="16"/>
  <c r="Y126" i="16"/>
  <c r="X136" i="16"/>
  <c r="W137" i="16"/>
  <c r="Y140" i="16"/>
  <c r="X141" i="16"/>
  <c r="Z151" i="16"/>
  <c r="Y152" i="16"/>
  <c r="X153" i="16"/>
  <c r="X156" i="16"/>
  <c r="W157" i="16"/>
  <c r="AC164" i="16"/>
  <c r="Z167" i="16"/>
  <c r="X168" i="16"/>
  <c r="W169" i="16"/>
  <c r="Z170" i="16"/>
  <c r="Y175" i="16"/>
  <c r="X176" i="16"/>
  <c r="W177" i="16"/>
  <c r="Y180" i="16"/>
  <c r="X181" i="16"/>
  <c r="AA182" i="16"/>
  <c r="AD183" i="16"/>
  <c r="AC188" i="16"/>
  <c r="AC189" i="16"/>
  <c r="W196" i="16"/>
  <c r="Y199" i="16"/>
  <c r="X200" i="16"/>
  <c r="W201" i="16"/>
  <c r="Z204" i="16"/>
  <c r="Y205" i="16"/>
  <c r="Y208" i="16"/>
  <c r="X209" i="16"/>
  <c r="X210" i="16"/>
  <c r="Z211" i="16"/>
  <c r="X212" i="16"/>
  <c r="X213" i="16"/>
  <c r="AC215" i="16"/>
  <c r="Z217" i="16"/>
  <c r="W220" i="16"/>
  <c r="W222" i="16"/>
  <c r="AC232" i="16"/>
  <c r="AC235" i="16"/>
  <c r="Z236" i="16"/>
  <c r="Y237" i="16"/>
  <c r="Z241" i="16"/>
  <c r="X246" i="16"/>
  <c r="W247" i="16"/>
  <c r="X248" i="16"/>
  <c r="Z251" i="16"/>
  <c r="Z254" i="16"/>
  <c r="Y255" i="16"/>
  <c r="AD261" i="16"/>
  <c r="AC261" i="16"/>
  <c r="AA271" i="16"/>
  <c r="W271" i="16"/>
  <c r="X272" i="16"/>
  <c r="Z275" i="16"/>
  <c r="Y280" i="16"/>
  <c r="AC285" i="16"/>
  <c r="AA287" i="16"/>
  <c r="Z287" i="16"/>
  <c r="W288" i="16"/>
  <c r="Y294" i="16"/>
  <c r="Y301" i="16"/>
  <c r="AA301" i="16"/>
  <c r="AA303" i="16"/>
  <c r="Y305" i="16"/>
  <c r="Z305" i="16"/>
  <c r="X305" i="16"/>
  <c r="W307" i="16"/>
  <c r="Z307" i="16"/>
  <c r="W310" i="16"/>
  <c r="AA310" i="16"/>
  <c r="X312" i="16"/>
  <c r="Z318" i="16"/>
  <c r="W334" i="16"/>
  <c r="Z334" i="16"/>
  <c r="Y334" i="16"/>
  <c r="X334" i="16"/>
  <c r="W5" i="16"/>
  <c r="W30" i="16"/>
  <c r="W6" i="16"/>
  <c r="W7" i="16"/>
  <c r="W9" i="16"/>
  <c r="AD22" i="16"/>
  <c r="Z26" i="16"/>
  <c r="AA29" i="16"/>
  <c r="Y30" i="16"/>
  <c r="AA31" i="16"/>
  <c r="AA43" i="16"/>
  <c r="AA44" i="16"/>
  <c r="W52" i="16"/>
  <c r="W55" i="16"/>
  <c r="W56" i="16"/>
  <c r="W57" i="16"/>
  <c r="AA61" i="16"/>
  <c r="Y62" i="16"/>
  <c r="AA63" i="16"/>
  <c r="Z74" i="16"/>
  <c r="W81" i="16"/>
  <c r="Y84" i="16"/>
  <c r="AA86" i="16"/>
  <c r="W92" i="16"/>
  <c r="AA93" i="16"/>
  <c r="AD98" i="16"/>
  <c r="AD107" i="16"/>
  <c r="W109" i="16"/>
  <c r="AA111" i="16"/>
  <c r="W116" i="16"/>
  <c r="Y117" i="16"/>
  <c r="X118" i="16"/>
  <c r="Z124" i="16"/>
  <c r="Y125" i="16"/>
  <c r="Z126" i="16"/>
  <c r="X137" i="16"/>
  <c r="Y141" i="16"/>
  <c r="W146" i="16"/>
  <c r="AA151" i="16"/>
  <c r="Z153" i="16"/>
  <c r="X157" i="16"/>
  <c r="W162" i="16"/>
  <c r="AA167" i="16"/>
  <c r="X169" i="16"/>
  <c r="AA170" i="16"/>
  <c r="Z175" i="16"/>
  <c r="X177" i="16"/>
  <c r="Y181" i="16"/>
  <c r="AC182" i="16"/>
  <c r="AC184" i="16"/>
  <c r="W194" i="16"/>
  <c r="W197" i="16"/>
  <c r="Z199" i="16"/>
  <c r="X201" i="16"/>
  <c r="Z205" i="16"/>
  <c r="Y209" i="16"/>
  <c r="Y213" i="16"/>
  <c r="AC214" i="16"/>
  <c r="AC216" i="16"/>
  <c r="W221" i="16"/>
  <c r="X222" i="16"/>
  <c r="W226" i="16"/>
  <c r="W230" i="16"/>
  <c r="AC240" i="16"/>
  <c r="Y246" i="16"/>
  <c r="X247" i="16"/>
  <c r="Y248" i="16"/>
  <c r="AC251" i="16"/>
  <c r="AA254" i="16"/>
  <c r="Y257" i="16"/>
  <c r="W257" i="16"/>
  <c r="AA261" i="16"/>
  <c r="AD268" i="16"/>
  <c r="AC268" i="16"/>
  <c r="Y272" i="16"/>
  <c r="X279" i="16"/>
  <c r="W279" i="16"/>
  <c r="AA279" i="16"/>
  <c r="Z280" i="16"/>
  <c r="X288" i="16"/>
  <c r="Z294" i="16"/>
  <c r="W311" i="16"/>
  <c r="Y312" i="16"/>
  <c r="X322" i="16"/>
  <c r="W338" i="16"/>
  <c r="Y338" i="16"/>
  <c r="X338" i="16"/>
  <c r="AA338" i="16"/>
  <c r="AA357" i="16"/>
  <c r="Z357" i="16"/>
  <c r="X389" i="16"/>
  <c r="AA389" i="16"/>
  <c r="Z389" i="16"/>
  <c r="Y270" i="16"/>
  <c r="X273" i="16"/>
  <c r="X330" i="16"/>
  <c r="X337" i="16"/>
  <c r="X346" i="16"/>
  <c r="W347" i="16"/>
  <c r="X354" i="16"/>
  <c r="Y362" i="16"/>
  <c r="X370" i="16"/>
  <c r="X371" i="16"/>
  <c r="Z372" i="16"/>
  <c r="AC377" i="16"/>
  <c r="AA378" i="16"/>
  <c r="Y382" i="16"/>
  <c r="W387" i="16"/>
  <c r="AD388" i="16"/>
  <c r="X396" i="16"/>
  <c r="W397" i="16"/>
  <c r="W398" i="16"/>
  <c r="X399" i="16"/>
  <c r="W400" i="16"/>
  <c r="W401" i="16"/>
  <c r="AA404" i="16"/>
  <c r="AA406" i="16"/>
  <c r="AA407" i="16"/>
  <c r="Y421" i="16"/>
  <c r="Z422" i="16"/>
  <c r="W434" i="16"/>
  <c r="X439" i="16"/>
  <c r="Y443" i="16"/>
  <c r="Y447" i="16"/>
  <c r="W453" i="16"/>
  <c r="X454" i="16"/>
  <c r="W464" i="16"/>
  <c r="Y464" i="16"/>
  <c r="W469" i="16"/>
  <c r="Z472" i="16"/>
  <c r="Y477" i="16"/>
  <c r="AD478" i="16"/>
  <c r="X350" i="16"/>
  <c r="W351" i="16"/>
  <c r="X386" i="16"/>
  <c r="W412" i="16"/>
  <c r="AA425" i="16"/>
  <c r="X425" i="16"/>
  <c r="Z447" i="16"/>
  <c r="W456" i="16"/>
  <c r="Z456" i="16"/>
  <c r="W457" i="16"/>
  <c r="W435" i="16"/>
  <c r="AA435" i="16"/>
  <c r="AC459" i="16"/>
  <c r="AD459" i="16"/>
  <c r="Y469" i="16"/>
  <c r="AD476" i="16"/>
  <c r="Y479" i="16"/>
  <c r="AA479" i="16"/>
  <c r="X479" i="16"/>
  <c r="AD484" i="16"/>
  <c r="AC484" i="16"/>
  <c r="AC495" i="16"/>
  <c r="AA504" i="16"/>
  <c r="Y504" i="16"/>
  <c r="AC361" i="16"/>
  <c r="AC363" i="16"/>
  <c r="X366" i="16"/>
  <c r="AA370" i="16"/>
  <c r="X374" i="16"/>
  <c r="AC376" i="16"/>
  <c r="Z386" i="16"/>
  <c r="Z387" i="16"/>
  <c r="X390" i="16"/>
  <c r="W392" i="16"/>
  <c r="W393" i="16"/>
  <c r="AC397" i="16"/>
  <c r="AA398" i="16"/>
  <c r="AA399" i="16"/>
  <c r="Y412" i="16"/>
  <c r="AC420" i="16"/>
  <c r="W425" i="16"/>
  <c r="W431" i="16"/>
  <c r="AA431" i="16"/>
  <c r="W436" i="16"/>
  <c r="AA439" i="16"/>
  <c r="AA453" i="16"/>
  <c r="X456" i="16"/>
  <c r="Y457" i="16"/>
  <c r="W461" i="16"/>
  <c r="AC468" i="16"/>
  <c r="Y487" i="16"/>
  <c r="Z487" i="16"/>
  <c r="X487" i="16"/>
  <c r="Y264" i="16"/>
  <c r="Z302" i="16"/>
  <c r="Z326" i="16"/>
  <c r="AC329" i="16"/>
  <c r="AC331" i="16"/>
  <c r="X336" i="16"/>
  <c r="Z342" i="16"/>
  <c r="X344" i="16"/>
  <c r="AD345" i="16"/>
  <c r="AA350" i="16"/>
  <c r="Z351" i="16"/>
  <c r="Y366" i="16"/>
  <c r="Y374" i="16"/>
  <c r="AC385" i="16"/>
  <c r="AA386" i="16"/>
  <c r="Z390" i="16"/>
  <c r="X392" i="16"/>
  <c r="AC396" i="16"/>
  <c r="AC398" i="16"/>
  <c r="AC399" i="16"/>
  <c r="W404" i="16"/>
  <c r="Z412" i="16"/>
  <c r="W423" i="16"/>
  <c r="X423" i="16"/>
  <c r="W424" i="16"/>
  <c r="Y430" i="16"/>
  <c r="AA430" i="16"/>
  <c r="X435" i="16"/>
  <c r="X436" i="16"/>
  <c r="AD452" i="16"/>
  <c r="Y455" i="16"/>
  <c r="AA455" i="16"/>
  <c r="X455" i="16"/>
  <c r="Y456" i="16"/>
  <c r="AA457" i="16"/>
  <c r="Y461" i="16"/>
  <c r="W473" i="16"/>
  <c r="W479" i="16"/>
  <c r="AA485" i="16"/>
  <c r="Z485" i="16"/>
  <c r="X485" i="16"/>
  <c r="AC352" i="16"/>
  <c r="Z366" i="16"/>
  <c r="Z374" i="16"/>
  <c r="AA390" i="16"/>
  <c r="Y392" i="16"/>
  <c r="X404" i="16"/>
  <c r="AC413" i="16"/>
  <c r="AA421" i="16"/>
  <c r="X421" i="16"/>
  <c r="Y422" i="16"/>
  <c r="W422" i="16"/>
  <c r="Y424" i="16"/>
  <c r="AD428" i="16"/>
  <c r="AC428" i="16"/>
  <c r="Y435" i="16"/>
  <c r="Y436" i="16"/>
  <c r="AA454" i="16"/>
  <c r="Y454" i="16"/>
  <c r="AA456" i="16"/>
  <c r="Z461" i="16"/>
  <c r="Z465" i="16"/>
  <c r="X465" i="16"/>
  <c r="AD477" i="16"/>
  <c r="AC477" i="16"/>
  <c r="Z479" i="16"/>
  <c r="W481" i="16"/>
  <c r="Z481" i="16"/>
  <c r="W493" i="16"/>
  <c r="AA493" i="16"/>
  <c r="Z493" i="16"/>
  <c r="Y493" i="16"/>
  <c r="AC342" i="16"/>
  <c r="AC358" i="16"/>
  <c r="AA366" i="16"/>
  <c r="AA374" i="16"/>
  <c r="AC390" i="16"/>
  <c r="Y404" i="16"/>
  <c r="AC414" i="16"/>
  <c r="AC415" i="16"/>
  <c r="Z424" i="16"/>
  <c r="Z435" i="16"/>
  <c r="AA436" i="16"/>
  <c r="AC460" i="16"/>
  <c r="AA461" i="16"/>
  <c r="X472" i="16"/>
  <c r="Z473" i="16"/>
  <c r="AD475" i="16"/>
  <c r="W477" i="16"/>
  <c r="AA424" i="16"/>
  <c r="AD453" i="16"/>
  <c r="AC453" i="16"/>
  <c r="W454" i="16"/>
  <c r="AC462" i="16"/>
  <c r="AC467" i="16"/>
  <c r="AD467" i="16"/>
  <c r="AD470" i="16"/>
  <c r="AC470" i="16"/>
  <c r="AC483" i="16"/>
  <c r="AD483" i="16"/>
  <c r="AC491" i="16"/>
  <c r="AD491" i="16"/>
  <c r="X493" i="16"/>
  <c r="X494" i="16"/>
  <c r="W495" i="16"/>
  <c r="X496" i="16"/>
  <c r="Y500" i="16"/>
  <c r="X501" i="16"/>
  <c r="X502" i="16"/>
  <c r="Z503" i="16"/>
  <c r="AC504" i="16"/>
  <c r="Z511" i="16"/>
  <c r="Z512" i="16"/>
  <c r="Y521" i="16"/>
  <c r="X528" i="16"/>
  <c r="Z531" i="16"/>
  <c r="AA532" i="16"/>
  <c r="AA533" i="16"/>
  <c r="Z536" i="16"/>
  <c r="Z537" i="16"/>
  <c r="X543" i="16"/>
  <c r="Z544" i="16"/>
  <c r="Z545" i="16"/>
  <c r="X551" i="16"/>
  <c r="Z552" i="16"/>
  <c r="Z553" i="16"/>
  <c r="Z554" i="16"/>
  <c r="AC555" i="16"/>
  <c r="AA556" i="16"/>
  <c r="AA557" i="16"/>
  <c r="W561" i="16"/>
  <c r="W565" i="16"/>
  <c r="AC566" i="16"/>
  <c r="X575" i="16"/>
  <c r="AC578" i="16"/>
  <c r="AD581" i="16"/>
  <c r="Y585" i="16"/>
  <c r="Y586" i="16"/>
  <c r="X589" i="16"/>
  <c r="X592" i="16"/>
  <c r="AC469" i="16"/>
  <c r="Y478" i="16"/>
  <c r="Z480" i="16"/>
  <c r="Y494" i="16"/>
  <c r="X495" i="16"/>
  <c r="Y496" i="16"/>
  <c r="W497" i="16"/>
  <c r="W498" i="16"/>
  <c r="W499" i="16"/>
  <c r="Y501" i="16"/>
  <c r="AA512" i="16"/>
  <c r="Y513" i="16"/>
  <c r="Y516" i="16"/>
  <c r="Z518" i="16"/>
  <c r="AC520" i="16"/>
  <c r="Z521" i="16"/>
  <c r="AD523" i="16"/>
  <c r="X527" i="16"/>
  <c r="Y528" i="16"/>
  <c r="W530" i="16"/>
  <c r="AA536" i="16"/>
  <c r="AA537" i="16"/>
  <c r="W541" i="16"/>
  <c r="AA544" i="16"/>
  <c r="AA545" i="16"/>
  <c r="AA551" i="16"/>
  <c r="AA552" i="16"/>
  <c r="AA553" i="16"/>
  <c r="AD554" i="16"/>
  <c r="AC557" i="16"/>
  <c r="X560" i="16"/>
  <c r="X561" i="16"/>
  <c r="X564" i="16"/>
  <c r="X565" i="16"/>
  <c r="Y575" i="16"/>
  <c r="AD576" i="16"/>
  <c r="Z585" i="16"/>
  <c r="Z586" i="16"/>
  <c r="Y589" i="16"/>
  <c r="Y590" i="16"/>
  <c r="Z592" i="16"/>
  <c r="Y593" i="16"/>
  <c r="Y594" i="16"/>
  <c r="W489" i="16"/>
  <c r="X497" i="16"/>
  <c r="X498" i="16"/>
  <c r="AA521" i="16"/>
  <c r="Z527" i="16"/>
  <c r="AC551" i="16"/>
  <c r="AC553" i="16"/>
  <c r="Y560" i="16"/>
  <c r="Y565" i="16"/>
  <c r="Z575" i="16"/>
  <c r="AC584" i="16"/>
  <c r="AA585" i="16"/>
  <c r="Z589" i="16"/>
  <c r="AA592" i="16"/>
  <c r="Z593" i="16"/>
  <c r="X489" i="16"/>
  <c r="AC493" i="16"/>
  <c r="AA495" i="16"/>
  <c r="AA496" i="16"/>
  <c r="Y497" i="16"/>
  <c r="AD510" i="16"/>
  <c r="AA528" i="16"/>
  <c r="X539" i="16"/>
  <c r="Y541" i="16"/>
  <c r="Z560" i="16"/>
  <c r="Z561" i="16"/>
  <c r="Z564" i="16"/>
  <c r="AA565" i="16"/>
  <c r="X568" i="16"/>
  <c r="AA575" i="16"/>
  <c r="AA589" i="16"/>
  <c r="AC592" i="16"/>
  <c r="AA593" i="16"/>
  <c r="Z541" i="16"/>
  <c r="W557" i="16"/>
  <c r="AC559" i="16"/>
  <c r="AA560" i="16"/>
  <c r="AC563" i="16"/>
  <c r="AA564" i="16"/>
  <c r="Z567" i="16"/>
  <c r="AD575" i="16"/>
  <c r="W579" i="16"/>
  <c r="Z489" i="16"/>
  <c r="X524" i="16"/>
  <c r="AD526" i="16"/>
  <c r="AC529" i="16"/>
  <c r="X532" i="16"/>
  <c r="X533" i="16"/>
  <c r="X556" i="16"/>
  <c r="X557" i="16"/>
  <c r="Z568" i="16"/>
  <c r="AD595" i="16"/>
  <c r="X508" i="16"/>
  <c r="X512" i="16"/>
  <c r="X519" i="16"/>
  <c r="Y520" i="16"/>
  <c r="W521" i="16"/>
  <c r="Y524" i="16"/>
  <c r="Y532" i="16"/>
  <c r="Y533" i="16"/>
  <c r="X536" i="16"/>
  <c r="AC539" i="16"/>
  <c r="X544" i="16"/>
  <c r="X552" i="16"/>
  <c r="Y557" i="16"/>
  <c r="T599" i="16"/>
  <c r="Y508" i="16"/>
  <c r="Y512" i="16"/>
  <c r="Z519" i="16"/>
  <c r="Y536" i="16"/>
  <c r="Y544" i="16"/>
  <c r="AC548" i="16"/>
  <c r="Y552" i="16"/>
  <c r="AD572" i="16"/>
  <c r="X585" i="16"/>
  <c r="AC4" i="16"/>
  <c r="AC16" i="16"/>
  <c r="AC20" i="16"/>
  <c r="AD8" i="16"/>
  <c r="AD12" i="16"/>
  <c r="AD24" i="16"/>
  <c r="AD28" i="16"/>
  <c r="W64" i="16"/>
  <c r="X76" i="16"/>
  <c r="AA76" i="16"/>
  <c r="W76" i="16"/>
  <c r="Z82" i="16"/>
  <c r="W82" i="16"/>
  <c r="X88" i="16"/>
  <c r="Y88" i="16"/>
  <c r="Z91" i="16"/>
  <c r="W91" i="16"/>
  <c r="AA94" i="16"/>
  <c r="X94" i="16"/>
  <c r="W96" i="16"/>
  <c r="X100" i="16"/>
  <c r="Z100" i="16"/>
  <c r="X104" i="16"/>
  <c r="W104" i="16"/>
  <c r="X110" i="16"/>
  <c r="X114" i="16"/>
  <c r="X117" i="16"/>
  <c r="AC132" i="16"/>
  <c r="AC134" i="16"/>
  <c r="AC137" i="16"/>
  <c r="W139" i="16"/>
  <c r="AA139" i="16"/>
  <c r="X139" i="16"/>
  <c r="Y142" i="16"/>
  <c r="X142" i="16"/>
  <c r="W142" i="16"/>
  <c r="X68" i="16"/>
  <c r="Z68" i="16"/>
  <c r="Z75" i="16"/>
  <c r="X75" i="16"/>
  <c r="AD155" i="16"/>
  <c r="AC155" i="16"/>
  <c r="AD203" i="16"/>
  <c r="AC203" i="16"/>
  <c r="W4" i="16"/>
  <c r="Y23" i="16"/>
  <c r="W24" i="16"/>
  <c r="Y27" i="16"/>
  <c r="W28" i="16"/>
  <c r="Z32" i="16"/>
  <c r="X33" i="16"/>
  <c r="Y45" i="16"/>
  <c r="Y51" i="16"/>
  <c r="Y52" i="16"/>
  <c r="W53" i="16"/>
  <c r="X58" i="16"/>
  <c r="W59" i="16"/>
  <c r="Z64" i="16"/>
  <c r="X72" i="16"/>
  <c r="W72" i="16"/>
  <c r="Y76" i="16"/>
  <c r="X77" i="16"/>
  <c r="X78" i="16"/>
  <c r="X79" i="16"/>
  <c r="X81" i="16"/>
  <c r="X82" i="16"/>
  <c r="X83" i="16"/>
  <c r="X85" i="16"/>
  <c r="W88" i="16"/>
  <c r="Y89" i="16"/>
  <c r="X91" i="16"/>
  <c r="Y92" i="16"/>
  <c r="W94" i="16"/>
  <c r="W98" i="16"/>
  <c r="W100" i="16"/>
  <c r="Y101" i="16"/>
  <c r="X102" i="16"/>
  <c r="Y104" i="16"/>
  <c r="X105" i="16"/>
  <c r="W106" i="16"/>
  <c r="Y107" i="16"/>
  <c r="AC108" i="16"/>
  <c r="Z110" i="16"/>
  <c r="AC112" i="16"/>
  <c r="X119" i="16"/>
  <c r="Y138" i="16"/>
  <c r="X138" i="16"/>
  <c r="AD147" i="16"/>
  <c r="AC147" i="16"/>
  <c r="AD179" i="16"/>
  <c r="AC179" i="16"/>
  <c r="W147" i="16"/>
  <c r="AA147" i="16"/>
  <c r="Z147" i="16"/>
  <c r="X147" i="16"/>
  <c r="Y7" i="16"/>
  <c r="W8" i="16"/>
  <c r="Y11" i="16"/>
  <c r="W12" i="16"/>
  <c r="Y15" i="16"/>
  <c r="W16" i="16"/>
  <c r="Y19" i="16"/>
  <c r="W20" i="16"/>
  <c r="Y38" i="16"/>
  <c r="X39" i="16"/>
  <c r="W40" i="16"/>
  <c r="AD42" i="16"/>
  <c r="W46" i="16"/>
  <c r="X4" i="16"/>
  <c r="Z7" i="16"/>
  <c r="X8" i="16"/>
  <c r="Z11" i="16"/>
  <c r="X12" i="16"/>
  <c r="Z15" i="16"/>
  <c r="X16" i="16"/>
  <c r="Z19" i="16"/>
  <c r="X20" i="16"/>
  <c r="Z23" i="16"/>
  <c r="X24" i="16"/>
  <c r="Z27" i="16"/>
  <c r="X28" i="16"/>
  <c r="AD30" i="16"/>
  <c r="AC31" i="16"/>
  <c r="AA32" i="16"/>
  <c r="Y33" i="16"/>
  <c r="W34" i="16"/>
  <c r="Z38" i="16"/>
  <c r="Y39" i="16"/>
  <c r="Y40" i="16"/>
  <c r="W41" i="16"/>
  <c r="AC44" i="16"/>
  <c r="Z45" i="16"/>
  <c r="X46" i="16"/>
  <c r="W47" i="16"/>
  <c r="AA51" i="16"/>
  <c r="Z52" i="16"/>
  <c r="X53" i="16"/>
  <c r="Y58" i="16"/>
  <c r="X59" i="16"/>
  <c r="W60" i="16"/>
  <c r="AD62" i="16"/>
  <c r="AC63" i="16"/>
  <c r="AA64" i="16"/>
  <c r="W66" i="16"/>
  <c r="W67" i="16"/>
  <c r="W68" i="16"/>
  <c r="W69" i="16"/>
  <c r="W70" i="16"/>
  <c r="W73" i="16"/>
  <c r="AC74" i="16"/>
  <c r="AD74" i="16"/>
  <c r="W75" i="16"/>
  <c r="Z76" i="16"/>
  <c r="Z77" i="16"/>
  <c r="Y78" i="16"/>
  <c r="Y79" i="16"/>
  <c r="Z81" i="16"/>
  <c r="Y82" i="16"/>
  <c r="Y85" i="16"/>
  <c r="W87" i="16"/>
  <c r="Z88" i="16"/>
  <c r="Y91" i="16"/>
  <c r="Z92" i="16"/>
  <c r="Y94" i="16"/>
  <c r="X98" i="16"/>
  <c r="Y100" i="16"/>
  <c r="Z102" i="16"/>
  <c r="Z104" i="16"/>
  <c r="Y105" i="16"/>
  <c r="X106" i="16"/>
  <c r="AA110" i="16"/>
  <c r="AD114" i="16"/>
  <c r="AA117" i="16"/>
  <c r="AD120" i="16"/>
  <c r="AC123" i="16"/>
  <c r="AD126" i="16"/>
  <c r="Z130" i="16"/>
  <c r="Y134" i="16"/>
  <c r="W134" i="16"/>
  <c r="AD138" i="16"/>
  <c r="AC138" i="16"/>
  <c r="Z139" i="16"/>
  <c r="AA142" i="16"/>
  <c r="Y147" i="16"/>
  <c r="AD157" i="16"/>
  <c r="AC106" i="16"/>
  <c r="AD106" i="16"/>
  <c r="Y4" i="16"/>
  <c r="Y12" i="16"/>
  <c r="Y24" i="16"/>
  <c r="Y28" i="16"/>
  <c r="AC32" i="16"/>
  <c r="Z33" i="16"/>
  <c r="X34" i="16"/>
  <c r="AA39" i="16"/>
  <c r="Z40" i="16"/>
  <c r="X41" i="16"/>
  <c r="Y46" i="16"/>
  <c r="X47" i="16"/>
  <c r="W48" i="16"/>
  <c r="AD50" i="16"/>
  <c r="AC51" i="16"/>
  <c r="AA52" i="16"/>
  <c r="Y53" i="16"/>
  <c r="W54" i="16"/>
  <c r="Z58" i="16"/>
  <c r="Y59" i="16"/>
  <c r="Y60" i="16"/>
  <c r="X66" i="16"/>
  <c r="X67" i="16"/>
  <c r="Y68" i="16"/>
  <c r="X70" i="16"/>
  <c r="X73" i="16"/>
  <c r="Y75" i="16"/>
  <c r="AC76" i="16"/>
  <c r="AA77" i="16"/>
  <c r="Z78" i="16"/>
  <c r="AA79" i="16"/>
  <c r="AC80" i="16"/>
  <c r="AA81" i="16"/>
  <c r="AA82" i="16"/>
  <c r="X87" i="16"/>
  <c r="AA92" i="16"/>
  <c r="AA102" i="16"/>
  <c r="Z105" i="16"/>
  <c r="X128" i="16"/>
  <c r="Z128" i="16"/>
  <c r="AD139" i="16"/>
  <c r="AD171" i="16"/>
  <c r="AC171" i="16"/>
  <c r="AD195" i="16"/>
  <c r="AC195" i="16"/>
  <c r="AA69" i="16"/>
  <c r="X69" i="16"/>
  <c r="AC78" i="16"/>
  <c r="AD78" i="16"/>
  <c r="Y8" i="16"/>
  <c r="Y16" i="16"/>
  <c r="Y20" i="16"/>
  <c r="Z4" i="16"/>
  <c r="AC7" i="16"/>
  <c r="Z8" i="16"/>
  <c r="AC11" i="16"/>
  <c r="Z12" i="16"/>
  <c r="AC15" i="16"/>
  <c r="Z16" i="16"/>
  <c r="AC19" i="16"/>
  <c r="Z20" i="16"/>
  <c r="AC23" i="16"/>
  <c r="Z24" i="16"/>
  <c r="AC27" i="16"/>
  <c r="Z28" i="16"/>
  <c r="Y34" i="16"/>
  <c r="X35" i="16"/>
  <c r="AD38" i="16"/>
  <c r="AC39" i="16"/>
  <c r="AA40" i="16"/>
  <c r="Y41" i="16"/>
  <c r="Z46" i="16"/>
  <c r="Y47" i="16"/>
  <c r="Y48" i="16"/>
  <c r="AC52" i="16"/>
  <c r="Z53" i="16"/>
  <c r="AA59" i="16"/>
  <c r="Z60" i="16"/>
  <c r="Y66" i="16"/>
  <c r="AA68" i="16"/>
  <c r="Z69" i="16"/>
  <c r="Z70" i="16"/>
  <c r="Z72" i="16"/>
  <c r="Y73" i="16"/>
  <c r="X74" i="16"/>
  <c r="AA75" i="16"/>
  <c r="AA78" i="16"/>
  <c r="AD82" i="16"/>
  <c r="AA85" i="16"/>
  <c r="AD88" i="16"/>
  <c r="AC91" i="16"/>
  <c r="AD94" i="16"/>
  <c r="Z98" i="16"/>
  <c r="AC99" i="16"/>
  <c r="AC100" i="16"/>
  <c r="AC104" i="16"/>
  <c r="AA106" i="16"/>
  <c r="Z115" i="16"/>
  <c r="Y115" i="16"/>
  <c r="AD118" i="16"/>
  <c r="Z121" i="16"/>
  <c r="W121" i="16"/>
  <c r="Z127" i="16"/>
  <c r="AA127" i="16"/>
  <c r="W127" i="16"/>
  <c r="X134" i="16"/>
  <c r="Y135" i="16"/>
  <c r="Z138" i="16"/>
  <c r="AC141" i="16"/>
  <c r="AD146" i="16"/>
  <c r="AC146" i="16"/>
  <c r="Z67" i="16"/>
  <c r="AA67" i="16"/>
  <c r="Z87" i="16"/>
  <c r="Y87" i="16"/>
  <c r="Z34" i="16"/>
  <c r="AC40" i="16"/>
  <c r="Z41" i="16"/>
  <c r="AA47" i="16"/>
  <c r="AD58" i="16"/>
  <c r="AC59" i="16"/>
  <c r="AA60" i="16"/>
  <c r="Z66" i="16"/>
  <c r="AA70" i="16"/>
  <c r="Z73" i="16"/>
  <c r="X96" i="16"/>
  <c r="Z96" i="16"/>
  <c r="X108" i="16"/>
  <c r="AA108" i="16"/>
  <c r="W108" i="16"/>
  <c r="Z114" i="16"/>
  <c r="W114" i="16"/>
  <c r="X120" i="16"/>
  <c r="Y120" i="16"/>
  <c r="Z123" i="16"/>
  <c r="W123" i="16"/>
  <c r="AA126" i="16"/>
  <c r="X126" i="16"/>
  <c r="W128" i="16"/>
  <c r="Z135" i="16"/>
  <c r="AA138" i="16"/>
  <c r="AD163" i="16"/>
  <c r="AC163" i="16"/>
  <c r="AD46" i="16"/>
  <c r="Z83" i="16"/>
  <c r="Y83" i="16"/>
  <c r="Z89" i="16"/>
  <c r="W89" i="16"/>
  <c r="Z95" i="16"/>
  <c r="AA95" i="16"/>
  <c r="W95" i="16"/>
  <c r="AA101" i="16"/>
  <c r="X101" i="16"/>
  <c r="Z107" i="16"/>
  <c r="X107" i="16"/>
  <c r="AC110" i="16"/>
  <c r="AD110" i="16"/>
  <c r="Z119" i="16"/>
  <c r="Y119" i="16"/>
  <c r="Y128" i="16"/>
  <c r="AA135" i="16"/>
  <c r="Y150" i="16"/>
  <c r="Z150" i="16"/>
  <c r="X150" i="16"/>
  <c r="W150" i="16"/>
  <c r="AD187" i="16"/>
  <c r="AC187" i="16"/>
  <c r="AA80" i="16"/>
  <c r="AA99" i="16"/>
  <c r="AA112" i="16"/>
  <c r="AA131" i="16"/>
  <c r="Y137" i="16"/>
  <c r="Y145" i="16"/>
  <c r="X146" i="16"/>
  <c r="Y153" i="16"/>
  <c r="X154" i="16"/>
  <c r="X155" i="16"/>
  <c r="Y161" i="16"/>
  <c r="X162" i="16"/>
  <c r="X163" i="16"/>
  <c r="Y169" i="16"/>
  <c r="X170" i="16"/>
  <c r="X171" i="16"/>
  <c r="Y177" i="16"/>
  <c r="X178" i="16"/>
  <c r="X179" i="16"/>
  <c r="Y185" i="16"/>
  <c r="X186" i="16"/>
  <c r="X187" i="16"/>
  <c r="Y193" i="16"/>
  <c r="X194" i="16"/>
  <c r="X195" i="16"/>
  <c r="Y201" i="16"/>
  <c r="X202" i="16"/>
  <c r="X203" i="16"/>
  <c r="AA206" i="16"/>
  <c r="Y206" i="16"/>
  <c r="Y207" i="16"/>
  <c r="W207" i="16"/>
  <c r="AC212" i="16"/>
  <c r="AC213" i="16"/>
  <c r="AC218" i="16"/>
  <c r="AC219" i="16"/>
  <c r="X226" i="16"/>
  <c r="Z227" i="16"/>
  <c r="Y239" i="16"/>
  <c r="X239" i="16"/>
  <c r="W239" i="16"/>
  <c r="AD242" i="16"/>
  <c r="AC242" i="16"/>
  <c r="X250" i="16"/>
  <c r="AD257" i="16"/>
  <c r="AC257" i="16"/>
  <c r="AC259" i="16"/>
  <c r="AA268" i="16"/>
  <c r="Z268" i="16"/>
  <c r="Y268" i="16"/>
  <c r="X268" i="16"/>
  <c r="W268" i="16"/>
  <c r="AD282" i="16"/>
  <c r="AC282" i="16"/>
  <c r="AD337" i="16"/>
  <c r="AC337" i="16"/>
  <c r="Y179" i="16"/>
  <c r="Y187" i="16"/>
  <c r="Z194" i="16"/>
  <c r="Y195" i="16"/>
  <c r="Z202" i="16"/>
  <c r="Y203" i="16"/>
  <c r="AA210" i="16"/>
  <c r="Y210" i="16"/>
  <c r="Y211" i="16"/>
  <c r="W211" i="16"/>
  <c r="AC217" i="16"/>
  <c r="AC222" i="16"/>
  <c r="AC223" i="16"/>
  <c r="AC230" i="16"/>
  <c r="AA238" i="16"/>
  <c r="Z238" i="16"/>
  <c r="Y238" i="16"/>
  <c r="X242" i="16"/>
  <c r="AD249" i="16"/>
  <c r="AC249" i="16"/>
  <c r="W274" i="16"/>
  <c r="Y274" i="16"/>
  <c r="AA274" i="16"/>
  <c r="Z274" i="16"/>
  <c r="AA292" i="16"/>
  <c r="Z292" i="16"/>
  <c r="Y292" i="16"/>
  <c r="X292" i="16"/>
  <c r="W292" i="16"/>
  <c r="AD306" i="16"/>
  <c r="AC306" i="16"/>
  <c r="AA316" i="16"/>
  <c r="Z316" i="16"/>
  <c r="Y316" i="16"/>
  <c r="X316" i="16"/>
  <c r="W316" i="16"/>
  <c r="AC145" i="16"/>
  <c r="AA146" i="16"/>
  <c r="AC153" i="16"/>
  <c r="Z155" i="16"/>
  <c r="Z163" i="16"/>
  <c r="Z171" i="16"/>
  <c r="AC177" i="16"/>
  <c r="AA178" i="16"/>
  <c r="Z179" i="16"/>
  <c r="AC185" i="16"/>
  <c r="AA186" i="16"/>
  <c r="Z187" i="16"/>
  <c r="AC193" i="16"/>
  <c r="AA194" i="16"/>
  <c r="Z195" i="16"/>
  <c r="AC201" i="16"/>
  <c r="AA202" i="16"/>
  <c r="Z203" i="16"/>
  <c r="AA214" i="16"/>
  <c r="Y214" i="16"/>
  <c r="Y215" i="16"/>
  <c r="W215" i="16"/>
  <c r="AC221" i="16"/>
  <c r="AC226" i="16"/>
  <c r="AC227" i="16"/>
  <c r="Y235" i="16"/>
  <c r="X235" i="16"/>
  <c r="W235" i="16"/>
  <c r="Y245" i="16"/>
  <c r="Z245" i="16"/>
  <c r="X245" i="16"/>
  <c r="W245" i="16"/>
  <c r="AA260" i="16"/>
  <c r="Z260" i="16"/>
  <c r="Y260" i="16"/>
  <c r="X260" i="16"/>
  <c r="W260" i="16"/>
  <c r="AD274" i="16"/>
  <c r="AC274" i="16"/>
  <c r="AD281" i="16"/>
  <c r="AC281" i="16"/>
  <c r="AD291" i="16"/>
  <c r="AC291" i="16"/>
  <c r="AD315" i="16"/>
  <c r="AC315" i="16"/>
  <c r="AC154" i="16"/>
  <c r="AA155" i="16"/>
  <c r="W158" i="16"/>
  <c r="AC162" i="16"/>
  <c r="AA163" i="16"/>
  <c r="X165" i="16"/>
  <c r="W166" i="16"/>
  <c r="AC170" i="16"/>
  <c r="AA171" i="16"/>
  <c r="W174" i="16"/>
  <c r="AC178" i="16"/>
  <c r="AA179" i="16"/>
  <c r="W182" i="16"/>
  <c r="AC186" i="16"/>
  <c r="AA187" i="16"/>
  <c r="W190" i="16"/>
  <c r="AC194" i="16"/>
  <c r="AA195" i="16"/>
  <c r="W198" i="16"/>
  <c r="AC202" i="16"/>
  <c r="AA203" i="16"/>
  <c r="AA218" i="16"/>
  <c r="Y218" i="16"/>
  <c r="Y219" i="16"/>
  <c r="W219" i="16"/>
  <c r="AC224" i="16"/>
  <c r="AC225" i="16"/>
  <c r="AA234" i="16"/>
  <c r="Z234" i="16"/>
  <c r="Y234" i="16"/>
  <c r="AD237" i="16"/>
  <c r="AC237" i="16"/>
  <c r="W238" i="16"/>
  <c r="AA239" i="16"/>
  <c r="AC243" i="16"/>
  <c r="W266" i="16"/>
  <c r="Y266" i="16"/>
  <c r="AA266" i="16"/>
  <c r="Z266" i="16"/>
  <c r="X274" i="16"/>
  <c r="AD298" i="16"/>
  <c r="AC298" i="16"/>
  <c r="AD322" i="16"/>
  <c r="AC322" i="16"/>
  <c r="AD336" i="16"/>
  <c r="AC336" i="16"/>
  <c r="X143" i="16"/>
  <c r="X151" i="16"/>
  <c r="X158" i="16"/>
  <c r="X159" i="16"/>
  <c r="X166" i="16"/>
  <c r="X167" i="16"/>
  <c r="X174" i="16"/>
  <c r="X175" i="16"/>
  <c r="X182" i="16"/>
  <c r="X183" i="16"/>
  <c r="X190" i="16"/>
  <c r="X191" i="16"/>
  <c r="X198" i="16"/>
  <c r="X199" i="16"/>
  <c r="AA222" i="16"/>
  <c r="Y222" i="16"/>
  <c r="Y223" i="16"/>
  <c r="W223" i="16"/>
  <c r="Y231" i="16"/>
  <c r="X231" i="16"/>
  <c r="W231" i="16"/>
  <c r="Z235" i="16"/>
  <c r="X238" i="16"/>
  <c r="AC239" i="16"/>
  <c r="AA245" i="16"/>
  <c r="AA252" i="16"/>
  <c r="Z252" i="16"/>
  <c r="Y252" i="16"/>
  <c r="X252" i="16"/>
  <c r="W252" i="16"/>
  <c r="AD266" i="16"/>
  <c r="AC266" i="16"/>
  <c r="AD273" i="16"/>
  <c r="AC273" i="16"/>
  <c r="AC275" i="16"/>
  <c r="AA284" i="16"/>
  <c r="Z284" i="16"/>
  <c r="Y284" i="16"/>
  <c r="X284" i="16"/>
  <c r="W284" i="16"/>
  <c r="AA308" i="16"/>
  <c r="Z308" i="16"/>
  <c r="Y308" i="16"/>
  <c r="X308" i="16"/>
  <c r="W308" i="16"/>
  <c r="Z158" i="16"/>
  <c r="Y159" i="16"/>
  <c r="Z166" i="16"/>
  <c r="Y167" i="16"/>
  <c r="Z182" i="16"/>
  <c r="AA226" i="16"/>
  <c r="Y226" i="16"/>
  <c r="Y227" i="16"/>
  <c r="W227" i="16"/>
  <c r="AA230" i="16"/>
  <c r="Z230" i="16"/>
  <c r="Y230" i="16"/>
  <c r="AD233" i="16"/>
  <c r="AC233" i="16"/>
  <c r="W234" i="16"/>
  <c r="AA235" i="16"/>
  <c r="AC238" i="16"/>
  <c r="AA244" i="16"/>
  <c r="Z244" i="16"/>
  <c r="Y244" i="16"/>
  <c r="X244" i="16"/>
  <c r="W244" i="16"/>
  <c r="W258" i="16"/>
  <c r="Y258" i="16"/>
  <c r="AA258" i="16"/>
  <c r="Z258" i="16"/>
  <c r="AD307" i="16"/>
  <c r="AC307" i="16"/>
  <c r="AD338" i="16"/>
  <c r="AC338" i="16"/>
  <c r="AA158" i="16"/>
  <c r="W250" i="16"/>
  <c r="AA250" i="16"/>
  <c r="Z250" i="16"/>
  <c r="AD258" i="16"/>
  <c r="AC258" i="16"/>
  <c r="AD265" i="16"/>
  <c r="AC265" i="16"/>
  <c r="AA276" i="16"/>
  <c r="Z276" i="16"/>
  <c r="Y276" i="16"/>
  <c r="X276" i="16"/>
  <c r="W276" i="16"/>
  <c r="AD290" i="16"/>
  <c r="AC290" i="16"/>
  <c r="AA300" i="16"/>
  <c r="Z300" i="16"/>
  <c r="Y300" i="16"/>
  <c r="X300" i="16"/>
  <c r="W300" i="16"/>
  <c r="AD314" i="16"/>
  <c r="AC314" i="16"/>
  <c r="AA324" i="16"/>
  <c r="Z324" i="16"/>
  <c r="Y324" i="16"/>
  <c r="X324" i="16"/>
  <c r="W324" i="16"/>
  <c r="AD229" i="16"/>
  <c r="AC229" i="16"/>
  <c r="W242" i="16"/>
  <c r="AA242" i="16"/>
  <c r="Z242" i="16"/>
  <c r="AD250" i="16"/>
  <c r="AC250" i="16"/>
  <c r="W282" i="16"/>
  <c r="Y282" i="16"/>
  <c r="AA282" i="16"/>
  <c r="Z282" i="16"/>
  <c r="AD299" i="16"/>
  <c r="AC299" i="16"/>
  <c r="AD323" i="16"/>
  <c r="AC323" i="16"/>
  <c r="AC247" i="16"/>
  <c r="AC248" i="16"/>
  <c r="AA249" i="16"/>
  <c r="AC255" i="16"/>
  <c r="AC256" i="16"/>
  <c r="AA257" i="16"/>
  <c r="AC263" i="16"/>
  <c r="AC264" i="16"/>
  <c r="AA265" i="16"/>
  <c r="AC271" i="16"/>
  <c r="AC272" i="16"/>
  <c r="AA273" i="16"/>
  <c r="AC279" i="16"/>
  <c r="AC280" i="16"/>
  <c r="AA281" i="16"/>
  <c r="AC287" i="16"/>
  <c r="AC288" i="16"/>
  <c r="AA289" i="16"/>
  <c r="Z290" i="16"/>
  <c r="AC295" i="16"/>
  <c r="AC296" i="16"/>
  <c r="AA297" i="16"/>
  <c r="Z298" i="16"/>
  <c r="AC303" i="16"/>
  <c r="AA305" i="16"/>
  <c r="Z306" i="16"/>
  <c r="AC311" i="16"/>
  <c r="AC312" i="16"/>
  <c r="AA313" i="16"/>
  <c r="Z314" i="16"/>
  <c r="AC319" i="16"/>
  <c r="AC320" i="16"/>
  <c r="AA321" i="16"/>
  <c r="Z322" i="16"/>
  <c r="AC327" i="16"/>
  <c r="AC330" i="16"/>
  <c r="AC332" i="16"/>
  <c r="AC333" i="16"/>
  <c r="X340" i="16"/>
  <c r="Z341" i="16"/>
  <c r="Y352" i="16"/>
  <c r="AA352" i="16"/>
  <c r="W353" i="16"/>
  <c r="Y353" i="16"/>
  <c r="AC359" i="16"/>
  <c r="AD360" i="16"/>
  <c r="AC362" i="16"/>
  <c r="AC364" i="16"/>
  <c r="AC365" i="16"/>
  <c r="AC241" i="16"/>
  <c r="W253" i="16"/>
  <c r="W261" i="16"/>
  <c r="W269" i="16"/>
  <c r="W277" i="16"/>
  <c r="W285" i="16"/>
  <c r="AC289" i="16"/>
  <c r="AA290" i="16"/>
  <c r="W293" i="16"/>
  <c r="AC297" i="16"/>
  <c r="AA298" i="16"/>
  <c r="W301" i="16"/>
  <c r="AC305" i="16"/>
  <c r="AA306" i="16"/>
  <c r="AC313" i="16"/>
  <c r="AA314" i="16"/>
  <c r="W317" i="16"/>
  <c r="AC321" i="16"/>
  <c r="AA322" i="16"/>
  <c r="W325" i="16"/>
  <c r="AC334" i="16"/>
  <c r="Y356" i="16"/>
  <c r="AA356" i="16"/>
  <c r="W357" i="16"/>
  <c r="Y357" i="16"/>
  <c r="AC366" i="16"/>
  <c r="AC368" i="16"/>
  <c r="AC369" i="16"/>
  <c r="W395" i="16"/>
  <c r="Z395" i="16"/>
  <c r="Y395" i="16"/>
  <c r="X395" i="16"/>
  <c r="AA395" i="16"/>
  <c r="AD434" i="16"/>
  <c r="AC434" i="16"/>
  <c r="X253" i="16"/>
  <c r="X261" i="16"/>
  <c r="X269" i="16"/>
  <c r="X277" i="16"/>
  <c r="X285" i="16"/>
  <c r="X293" i="16"/>
  <c r="X301" i="16"/>
  <c r="X309" i="16"/>
  <c r="X317" i="16"/>
  <c r="X325" i="16"/>
  <c r="Y328" i="16"/>
  <c r="AA328" i="16"/>
  <c r="W329" i="16"/>
  <c r="Y329" i="16"/>
  <c r="AC335" i="16"/>
  <c r="AC340" i="16"/>
  <c r="AC341" i="16"/>
  <c r="Y360" i="16"/>
  <c r="AA360" i="16"/>
  <c r="W361" i="16"/>
  <c r="Y361" i="16"/>
  <c r="AC367" i="16"/>
  <c r="AC370" i="16"/>
  <c r="AC372" i="16"/>
  <c r="AC379" i="16"/>
  <c r="Z384" i="16"/>
  <c r="Y384" i="16"/>
  <c r="X384" i="16"/>
  <c r="AA384" i="16"/>
  <c r="AD410" i="16"/>
  <c r="AC410" i="16"/>
  <c r="W419" i="16"/>
  <c r="Z419" i="16"/>
  <c r="Y419" i="16"/>
  <c r="X419" i="16"/>
  <c r="AA419" i="16"/>
  <c r="Z253" i="16"/>
  <c r="Z261" i="16"/>
  <c r="Z269" i="16"/>
  <c r="Z277" i="16"/>
  <c r="Z285" i="16"/>
  <c r="Z293" i="16"/>
  <c r="Z301" i="16"/>
  <c r="Z309" i="16"/>
  <c r="Z317" i="16"/>
  <c r="Z325" i="16"/>
  <c r="Y332" i="16"/>
  <c r="AA332" i="16"/>
  <c r="W333" i="16"/>
  <c r="Y333" i="16"/>
  <c r="AC339" i="16"/>
  <c r="AC344" i="16"/>
  <c r="W356" i="16"/>
  <c r="X357" i="16"/>
  <c r="Y364" i="16"/>
  <c r="AA364" i="16"/>
  <c r="W365" i="16"/>
  <c r="Y365" i="16"/>
  <c r="AC371" i="16"/>
  <c r="AC375" i="16"/>
  <c r="W381" i="16"/>
  <c r="Y381" i="16"/>
  <c r="AC383" i="16"/>
  <c r="AD383" i="16"/>
  <c r="AC393" i="16"/>
  <c r="AD393" i="16"/>
  <c r="Y336" i="16"/>
  <c r="AA336" i="16"/>
  <c r="W337" i="16"/>
  <c r="Y337" i="16"/>
  <c r="Y368" i="16"/>
  <c r="AA368" i="16"/>
  <c r="W369" i="16"/>
  <c r="Y369" i="16"/>
  <c r="W377" i="16"/>
  <c r="Y377" i="16"/>
  <c r="Y380" i="16"/>
  <c r="X380" i="16"/>
  <c r="AA380" i="16"/>
  <c r="AD402" i="16"/>
  <c r="AC402" i="16"/>
  <c r="W411" i="16"/>
  <c r="Z411" i="16"/>
  <c r="Y411" i="16"/>
  <c r="X411" i="16"/>
  <c r="AA411" i="16"/>
  <c r="AD426" i="16"/>
  <c r="AC426" i="16"/>
  <c r="AA437" i="16"/>
  <c r="Z437" i="16"/>
  <c r="Y437" i="16"/>
  <c r="X437" i="16"/>
  <c r="W437" i="16"/>
  <c r="Y340" i="16"/>
  <c r="AA340" i="16"/>
  <c r="W341" i="16"/>
  <c r="Y341" i="16"/>
  <c r="Y372" i="16"/>
  <c r="AA372" i="16"/>
  <c r="W373" i="16"/>
  <c r="Y373" i="16"/>
  <c r="Y376" i="16"/>
  <c r="X376" i="16"/>
  <c r="AA376" i="16"/>
  <c r="AD378" i="16"/>
  <c r="AC378" i="16"/>
  <c r="X381" i="16"/>
  <c r="AC384" i="16"/>
  <c r="Y344" i="16"/>
  <c r="AA344" i="16"/>
  <c r="W345" i="16"/>
  <c r="Y345" i="16"/>
  <c r="AC354" i="16"/>
  <c r="AC356" i="16"/>
  <c r="W368" i="16"/>
  <c r="X369" i="16"/>
  <c r="AD374" i="16"/>
  <c r="AC374" i="16"/>
  <c r="X377" i="16"/>
  <c r="W380" i="16"/>
  <c r="Z381" i="16"/>
  <c r="Z388" i="16"/>
  <c r="Y388" i="16"/>
  <c r="X388" i="16"/>
  <c r="W388" i="16"/>
  <c r="AA388" i="16"/>
  <c r="Y394" i="16"/>
  <c r="AA394" i="16"/>
  <c r="Z394" i="16"/>
  <c r="X394" i="16"/>
  <c r="W394" i="16"/>
  <c r="W403" i="16"/>
  <c r="Z403" i="16"/>
  <c r="Y403" i="16"/>
  <c r="X403" i="16"/>
  <c r="AA403" i="16"/>
  <c r="Y290" i="16"/>
  <c r="Y298" i="16"/>
  <c r="Y306" i="16"/>
  <c r="Y314" i="16"/>
  <c r="Y322" i="16"/>
  <c r="W340" i="16"/>
  <c r="X341" i="16"/>
  <c r="Y348" i="16"/>
  <c r="AA348" i="16"/>
  <c r="W349" i="16"/>
  <c r="Y349" i="16"/>
  <c r="AC355" i="16"/>
  <c r="X368" i="16"/>
  <c r="Z369" i="16"/>
  <c r="Z377" i="16"/>
  <c r="AC387" i="16"/>
  <c r="AD387" i="16"/>
  <c r="AD394" i="16"/>
  <c r="AC394" i="16"/>
  <c r="AD418" i="16"/>
  <c r="AC418" i="16"/>
  <c r="W427" i="16"/>
  <c r="Z427" i="16"/>
  <c r="Y427" i="16"/>
  <c r="X427" i="16"/>
  <c r="AA427" i="16"/>
  <c r="Y385" i="16"/>
  <c r="Y389" i="16"/>
  <c r="W390" i="16"/>
  <c r="X397" i="16"/>
  <c r="AD401" i="16"/>
  <c r="X405" i="16"/>
  <c r="AD409" i="16"/>
  <c r="X413" i="16"/>
  <c r="AD417" i="16"/>
  <c r="AD425" i="16"/>
  <c r="AD433" i="16"/>
  <c r="AD437" i="16"/>
  <c r="Y451" i="16"/>
  <c r="AA451" i="16"/>
  <c r="Z451" i="16"/>
  <c r="X451" i="16"/>
  <c r="W451" i="16"/>
  <c r="AA474" i="16"/>
  <c r="Z474" i="16"/>
  <c r="Y474" i="16"/>
  <c r="X474" i="16"/>
  <c r="W474" i="16"/>
  <c r="AC419" i="16"/>
  <c r="AC427" i="16"/>
  <c r="Y442" i="16"/>
  <c r="X442" i="16"/>
  <c r="W442" i="16"/>
  <c r="AA445" i="16"/>
  <c r="Z445" i="16"/>
  <c r="Y445" i="16"/>
  <c r="Y467" i="16"/>
  <c r="AA467" i="16"/>
  <c r="Z467" i="16"/>
  <c r="X467" i="16"/>
  <c r="W467" i="16"/>
  <c r="AD473" i="16"/>
  <c r="AC473" i="16"/>
  <c r="AD474" i="16"/>
  <c r="AC474" i="16"/>
  <c r="Y438" i="16"/>
  <c r="X438" i="16"/>
  <c r="W438" i="16"/>
  <c r="AA441" i="16"/>
  <c r="Z441" i="16"/>
  <c r="Y441" i="16"/>
  <c r="AC446" i="16"/>
  <c r="AC451" i="16"/>
  <c r="AD440" i="16"/>
  <c r="AC440" i="16"/>
  <c r="W445" i="16"/>
  <c r="AA450" i="16"/>
  <c r="Z450" i="16"/>
  <c r="Y450" i="16"/>
  <c r="X450" i="16"/>
  <c r="AA458" i="16"/>
  <c r="Z458" i="16"/>
  <c r="Y458" i="16"/>
  <c r="X458" i="16"/>
  <c r="Y475" i="16"/>
  <c r="AA475" i="16"/>
  <c r="Z475" i="16"/>
  <c r="X475" i="16"/>
  <c r="W475" i="16"/>
  <c r="X393" i="16"/>
  <c r="X401" i="16"/>
  <c r="W402" i="16"/>
  <c r="W410" i="16"/>
  <c r="AD436" i="16"/>
  <c r="AC436" i="16"/>
  <c r="Z438" i="16"/>
  <c r="W441" i="16"/>
  <c r="AA442" i="16"/>
  <c r="X445" i="16"/>
  <c r="AD457" i="16"/>
  <c r="AC457" i="16"/>
  <c r="AD458" i="16"/>
  <c r="AC458" i="16"/>
  <c r="AA482" i="16"/>
  <c r="Z482" i="16"/>
  <c r="Y482" i="16"/>
  <c r="X482" i="16"/>
  <c r="W482" i="16"/>
  <c r="AC382" i="16"/>
  <c r="AC386" i="16"/>
  <c r="Y393" i="16"/>
  <c r="Y401" i="16"/>
  <c r="X402" i="16"/>
  <c r="Y409" i="16"/>
  <c r="X410" i="16"/>
  <c r="Y417" i="16"/>
  <c r="X418" i="16"/>
  <c r="AC423" i="16"/>
  <c r="Y425" i="16"/>
  <c r="X426" i="16"/>
  <c r="AC431" i="16"/>
  <c r="Y433" i="16"/>
  <c r="X434" i="16"/>
  <c r="AA438" i="16"/>
  <c r="X441" i="16"/>
  <c r="AC442" i="16"/>
  <c r="AD445" i="16"/>
  <c r="W450" i="16"/>
  <c r="W452" i="16"/>
  <c r="Z452" i="16"/>
  <c r="Y452" i="16"/>
  <c r="X452" i="16"/>
  <c r="W458" i="16"/>
  <c r="AD481" i="16"/>
  <c r="AC481" i="16"/>
  <c r="W385" i="16"/>
  <c r="W389" i="16"/>
  <c r="Z393" i="16"/>
  <c r="Z401" i="16"/>
  <c r="Z402" i="16"/>
  <c r="Z409" i="16"/>
  <c r="Z410" i="16"/>
  <c r="Z417" i="16"/>
  <c r="Z418" i="16"/>
  <c r="Z425" i="16"/>
  <c r="Z426" i="16"/>
  <c r="Z433" i="16"/>
  <c r="Z434" i="16"/>
  <c r="AC438" i="16"/>
  <c r="AC441" i="16"/>
  <c r="AA449" i="16"/>
  <c r="Z449" i="16"/>
  <c r="Y449" i="16"/>
  <c r="AD450" i="16"/>
  <c r="AA466" i="16"/>
  <c r="Z466" i="16"/>
  <c r="Y466" i="16"/>
  <c r="X466" i="16"/>
  <c r="W466" i="16"/>
  <c r="AC392" i="16"/>
  <c r="AC400" i="16"/>
  <c r="AA402" i="16"/>
  <c r="AC408" i="16"/>
  <c r="AA410" i="16"/>
  <c r="AC416" i="16"/>
  <c r="AA418" i="16"/>
  <c r="AC424" i="16"/>
  <c r="AA426" i="16"/>
  <c r="AC432" i="16"/>
  <c r="AA434" i="16"/>
  <c r="Z446" i="16"/>
  <c r="Y446" i="16"/>
  <c r="X446" i="16"/>
  <c r="W446" i="16"/>
  <c r="AD449" i="16"/>
  <c r="AC449" i="16"/>
  <c r="Y459" i="16"/>
  <c r="AA459" i="16"/>
  <c r="Z459" i="16"/>
  <c r="X459" i="16"/>
  <c r="W459" i="16"/>
  <c r="AD465" i="16"/>
  <c r="AC465" i="16"/>
  <c r="AD466" i="16"/>
  <c r="AC466" i="16"/>
  <c r="AC497" i="16"/>
  <c r="AD497" i="16"/>
  <c r="AD513" i="16"/>
  <c r="AC513" i="16"/>
  <c r="AC514" i="16"/>
  <c r="AD514" i="16"/>
  <c r="AA510" i="16"/>
  <c r="W510" i="16"/>
  <c r="X510" i="16"/>
  <c r="AA522" i="16"/>
  <c r="Z522" i="16"/>
  <c r="Y522" i="16"/>
  <c r="W522" i="16"/>
  <c r="AD542" i="16"/>
  <c r="AC542" i="16"/>
  <c r="AD569" i="16"/>
  <c r="AC569" i="16"/>
  <c r="W490" i="16"/>
  <c r="AD509" i="16"/>
  <c r="AC509" i="16"/>
  <c r="AD521" i="16"/>
  <c r="AC521" i="16"/>
  <c r="AC522" i="16"/>
  <c r="AD522" i="16"/>
  <c r="AC455" i="16"/>
  <c r="AC463" i="16"/>
  <c r="AA464" i="16"/>
  <c r="AC471" i="16"/>
  <c r="AA472" i="16"/>
  <c r="AC479" i="16"/>
  <c r="W483" i="16"/>
  <c r="AC487" i="16"/>
  <c r="X490" i="16"/>
  <c r="W491" i="16"/>
  <c r="Y507" i="16"/>
  <c r="AA507" i="16"/>
  <c r="Y510" i="16"/>
  <c r="X522" i="16"/>
  <c r="AA546" i="16"/>
  <c r="Y546" i="16"/>
  <c r="X546" i="16"/>
  <c r="W546" i="16"/>
  <c r="Z546" i="16"/>
  <c r="AC444" i="16"/>
  <c r="AC448" i="16"/>
  <c r="AC456" i="16"/>
  <c r="X460" i="16"/>
  <c r="AC464" i="16"/>
  <c r="X468" i="16"/>
  <c r="AC472" i="16"/>
  <c r="X476" i="16"/>
  <c r="AC480" i="16"/>
  <c r="X483" i="16"/>
  <c r="X484" i="16"/>
  <c r="AC488" i="16"/>
  <c r="Y490" i="16"/>
  <c r="X491" i="16"/>
  <c r="X492" i="16"/>
  <c r="AD499" i="16"/>
  <c r="Z510" i="16"/>
  <c r="Y515" i="16"/>
  <c r="AA515" i="16"/>
  <c r="Z515" i="16"/>
  <c r="AD545" i="16"/>
  <c r="AC545" i="16"/>
  <c r="Y460" i="16"/>
  <c r="Y468" i="16"/>
  <c r="Y476" i="16"/>
  <c r="Z483" i="16"/>
  <c r="Y484" i="16"/>
  <c r="Z490" i="16"/>
  <c r="Z491" i="16"/>
  <c r="Y492" i="16"/>
  <c r="Z504" i="16"/>
  <c r="W504" i="16"/>
  <c r="AA506" i="16"/>
  <c r="W506" i="16"/>
  <c r="W507" i="16"/>
  <c r="Y523" i="16"/>
  <c r="AA523" i="16"/>
  <c r="Z523" i="16"/>
  <c r="X523" i="16"/>
  <c r="AD544" i="16"/>
  <c r="AC544" i="16"/>
  <c r="Z460" i="16"/>
  <c r="Z468" i="16"/>
  <c r="Z476" i="16"/>
  <c r="AC482" i="16"/>
  <c r="AA483" i="16"/>
  <c r="Z484" i="16"/>
  <c r="AC489" i="16"/>
  <c r="AC490" i="16"/>
  <c r="AA491" i="16"/>
  <c r="Z492" i="16"/>
  <c r="Z500" i="16"/>
  <c r="W500" i="16"/>
  <c r="Z502" i="16"/>
  <c r="AA502" i="16"/>
  <c r="X503" i="16"/>
  <c r="Y503" i="16"/>
  <c r="AD505" i="16"/>
  <c r="AC505" i="16"/>
  <c r="AC506" i="16"/>
  <c r="AD506" i="16"/>
  <c r="X507" i="16"/>
  <c r="AC508" i="16"/>
  <c r="W515" i="16"/>
  <c r="Y547" i="16"/>
  <c r="W547" i="16"/>
  <c r="Z547" i="16"/>
  <c r="X547" i="16"/>
  <c r="AA547" i="16"/>
  <c r="AA562" i="16"/>
  <c r="Z562" i="16"/>
  <c r="Y562" i="16"/>
  <c r="X562" i="16"/>
  <c r="W562" i="16"/>
  <c r="AA460" i="16"/>
  <c r="AA468" i="16"/>
  <c r="AA476" i="16"/>
  <c r="AA484" i="16"/>
  <c r="AA492" i="16"/>
  <c r="Z498" i="16"/>
  <c r="AA498" i="16"/>
  <c r="X499" i="16"/>
  <c r="Y499" i="16"/>
  <c r="AC501" i="16"/>
  <c r="AD501" i="16"/>
  <c r="X504" i="16"/>
  <c r="X506" i="16"/>
  <c r="Z507" i="16"/>
  <c r="AA514" i="16"/>
  <c r="Z514" i="16"/>
  <c r="W514" i="16"/>
  <c r="X515" i="16"/>
  <c r="W523" i="16"/>
  <c r="AD524" i="16"/>
  <c r="AD543" i="16"/>
  <c r="AC543" i="16"/>
  <c r="AA508" i="16"/>
  <c r="W511" i="16"/>
  <c r="X518" i="16"/>
  <c r="W519" i="16"/>
  <c r="AA524" i="16"/>
  <c r="X526" i="16"/>
  <c r="W527" i="16"/>
  <c r="AA530" i="16"/>
  <c r="Y530" i="16"/>
  <c r="Y531" i="16"/>
  <c r="W531" i="16"/>
  <c r="AC537" i="16"/>
  <c r="AD538" i="16"/>
  <c r="AC540" i="16"/>
  <c r="AD562" i="16"/>
  <c r="Y571" i="16"/>
  <c r="X571" i="16"/>
  <c r="W571" i="16"/>
  <c r="AD573" i="16"/>
  <c r="AC573" i="16"/>
  <c r="AA584" i="16"/>
  <c r="Z584" i="16"/>
  <c r="Y584" i="16"/>
  <c r="X584" i="16"/>
  <c r="W584" i="16"/>
  <c r="AA534" i="16"/>
  <c r="Y534" i="16"/>
  <c r="Y535" i="16"/>
  <c r="W535" i="16"/>
  <c r="AC546" i="16"/>
  <c r="AC547" i="16"/>
  <c r="AD565" i="16"/>
  <c r="AC565" i="16"/>
  <c r="AA588" i="16"/>
  <c r="Z588" i="16"/>
  <c r="Y588" i="16"/>
  <c r="X588" i="16"/>
  <c r="W588" i="16"/>
  <c r="AA538" i="16"/>
  <c r="Y538" i="16"/>
  <c r="Y539" i="16"/>
  <c r="W539" i="16"/>
  <c r="AC550" i="16"/>
  <c r="Y563" i="16"/>
  <c r="X563" i="16"/>
  <c r="W563" i="16"/>
  <c r="AA570" i="16"/>
  <c r="Z570" i="16"/>
  <c r="Y570" i="16"/>
  <c r="X570" i="16"/>
  <c r="AD580" i="16"/>
  <c r="AC580" i="16"/>
  <c r="AA511" i="16"/>
  <c r="AC517" i="16"/>
  <c r="AA519" i="16"/>
  <c r="AC525" i="16"/>
  <c r="AA527" i="16"/>
  <c r="W534" i="16"/>
  <c r="X535" i="16"/>
  <c r="AA542" i="16"/>
  <c r="Y542" i="16"/>
  <c r="Y543" i="16"/>
  <c r="W543" i="16"/>
  <c r="AC549" i="16"/>
  <c r="AC552" i="16"/>
  <c r="AA571" i="16"/>
  <c r="Z577" i="16"/>
  <c r="Y577" i="16"/>
  <c r="X577" i="16"/>
  <c r="W577" i="16"/>
  <c r="AA595" i="16"/>
  <c r="Z595" i="16"/>
  <c r="Y595" i="16"/>
  <c r="X595" i="16"/>
  <c r="W595" i="16"/>
  <c r="AC591" i="16"/>
  <c r="AD591" i="16"/>
  <c r="AC530" i="16"/>
  <c r="AC531" i="16"/>
  <c r="AA550" i="16"/>
  <c r="Y550" i="16"/>
  <c r="Y551" i="16"/>
  <c r="W551" i="16"/>
  <c r="Y559" i="16"/>
  <c r="W559" i="16"/>
  <c r="AD561" i="16"/>
  <c r="AC561" i="16"/>
  <c r="AA563" i="16"/>
  <c r="Y567" i="16"/>
  <c r="X567" i="16"/>
  <c r="W567" i="16"/>
  <c r="AC570" i="16"/>
  <c r="AA581" i="16"/>
  <c r="Z581" i="16"/>
  <c r="Y581" i="16"/>
  <c r="X581" i="16"/>
  <c r="W581" i="16"/>
  <c r="AC532" i="16"/>
  <c r="AC534" i="16"/>
  <c r="AC535" i="16"/>
  <c r="AA554" i="16"/>
  <c r="Y554" i="16"/>
  <c r="Y555" i="16"/>
  <c r="W555" i="16"/>
  <c r="AA558" i="16"/>
  <c r="Y558" i="16"/>
  <c r="X558" i="16"/>
  <c r="AA576" i="16"/>
  <c r="Z576" i="16"/>
  <c r="Y576" i="16"/>
  <c r="X576" i="16"/>
  <c r="Z508" i="16"/>
  <c r="W518" i="16"/>
  <c r="W526" i="16"/>
  <c r="AC533" i="16"/>
  <c r="AC536" i="16"/>
  <c r="AD556" i="16"/>
  <c r="AC556" i="16"/>
  <c r="X559" i="16"/>
  <c r="AA566" i="16"/>
  <c r="Z566" i="16"/>
  <c r="Y566" i="16"/>
  <c r="X566" i="16"/>
  <c r="Z574" i="16"/>
  <c r="Y574" i="16"/>
  <c r="X574" i="16"/>
  <c r="W574" i="16"/>
  <c r="X580" i="16"/>
  <c r="AC585" i="16"/>
  <c r="AC589" i="16"/>
  <c r="W591" i="16"/>
  <c r="AC560" i="16"/>
  <c r="AC564" i="16"/>
  <c r="AC568" i="16"/>
  <c r="Y580" i="16"/>
  <c r="Y583" i="16"/>
  <c r="Y587" i="16"/>
  <c r="Z590" i="16"/>
  <c r="X591" i="16"/>
  <c r="AC579" i="16"/>
  <c r="Z580" i="16"/>
  <c r="AC586" i="16"/>
  <c r="Z587" i="16"/>
  <c r="Y591" i="16"/>
  <c r="AC593" i="16"/>
  <c r="Z594" i="16"/>
  <c r="AC590" i="16"/>
  <c r="Z591" i="16"/>
  <c r="W592" i="16"/>
  <c r="W596" i="16"/>
  <c r="W582" i="16"/>
  <c r="AC583" i="16"/>
  <c r="AC587" i="16"/>
  <c r="AC594" i="16"/>
  <c r="X596" i="16"/>
  <c r="AA132" i="16"/>
  <c r="T596" i="16"/>
  <c r="T598" i="16"/>
  <c r="W132" i="16"/>
  <c r="X132" i="16"/>
  <c r="Y132" i="16"/>
  <c r="T19" i="6" l="1"/>
  <c r="U19" i="6" s="1"/>
  <c r="T41" i="6"/>
  <c r="U41" i="6" s="1"/>
  <c r="V41" i="6" s="1"/>
  <c r="R519" i="16"/>
  <c r="T519" i="16" s="1"/>
  <c r="R455" i="16"/>
  <c r="AE455" i="16" s="1"/>
  <c r="R423" i="16"/>
  <c r="T423" i="16" s="1"/>
  <c r="R415" i="16"/>
  <c r="T415" i="16" s="1"/>
  <c r="R567" i="16"/>
  <c r="T567" i="16" s="1"/>
  <c r="R412" i="16"/>
  <c r="T412" i="16" s="1"/>
  <c r="R508" i="16"/>
  <c r="T508" i="16" s="1"/>
  <c r="R439" i="16"/>
  <c r="AE439" i="16" s="1"/>
  <c r="R442" i="16"/>
  <c r="T442" i="16" s="1"/>
  <c r="R476" i="16"/>
  <c r="T476" i="16" s="1"/>
  <c r="R460" i="16"/>
  <c r="T460" i="16" s="1"/>
  <c r="R444" i="16"/>
  <c r="T444" i="16" s="1"/>
  <c r="R437" i="16"/>
  <c r="T437" i="16" s="1"/>
  <c r="R429" i="16"/>
  <c r="AE429" i="16" s="1"/>
  <c r="R421" i="16"/>
  <c r="T421" i="16" s="1"/>
  <c r="R413" i="16"/>
  <c r="T413" i="16" s="1"/>
  <c r="R503" i="16"/>
  <c r="T503" i="16" s="1"/>
  <c r="R431" i="16"/>
  <c r="T431" i="16" s="1"/>
  <c r="R494" i="16"/>
  <c r="T494" i="16" s="1"/>
  <c r="R510" i="16"/>
  <c r="T510" i="16" s="1"/>
  <c r="R446" i="16"/>
  <c r="T446" i="16" s="1"/>
  <c r="R466" i="16"/>
  <c r="T466" i="16" s="1"/>
  <c r="R520" i="16"/>
  <c r="T520" i="16" s="1"/>
  <c r="R472" i="16"/>
  <c r="T472" i="16" s="1"/>
  <c r="R424" i="16"/>
  <c r="T424" i="16" s="1"/>
  <c r="R425" i="16"/>
  <c r="T425" i="16" s="1"/>
  <c r="R481" i="16"/>
  <c r="T481" i="16" s="1"/>
  <c r="R417" i="16"/>
  <c r="T417" i="16" s="1"/>
  <c r="R497" i="16"/>
  <c r="T497" i="16" s="1"/>
  <c r="R538" i="16"/>
  <c r="T538" i="16" s="1"/>
  <c r="R530" i="16"/>
  <c r="T530" i="16" s="1"/>
  <c r="R522" i="16"/>
  <c r="T522" i="16" s="1"/>
  <c r="R514" i="16"/>
  <c r="T514" i="16" s="1"/>
  <c r="R506" i="16"/>
  <c r="T506" i="16" s="1"/>
  <c r="R498" i="16"/>
  <c r="T498" i="16" s="1"/>
  <c r="R490" i="16"/>
  <c r="T490" i="16" s="1"/>
  <c r="R482" i="16"/>
  <c r="T482" i="16" s="1"/>
  <c r="R474" i="16"/>
  <c r="T474" i="16" s="1"/>
  <c r="R458" i="16"/>
  <c r="T458" i="16" s="1"/>
  <c r="R450" i="16"/>
  <c r="T450" i="16" s="1"/>
  <c r="R434" i="16"/>
  <c r="T434" i="16" s="1"/>
  <c r="R426" i="16"/>
  <c r="T426" i="16" s="1"/>
  <c r="R418" i="16"/>
  <c r="T418" i="16" s="1"/>
  <c r="R410" i="16"/>
  <c r="T410" i="16" s="1"/>
  <c r="R545" i="16"/>
  <c r="T545" i="16" s="1"/>
  <c r="R465" i="16"/>
  <c r="T465" i="16" s="1"/>
  <c r="R433" i="16"/>
  <c r="T433" i="16" s="1"/>
  <c r="R546" i="16"/>
  <c r="T546" i="16" s="1"/>
  <c r="AW78" i="29"/>
  <c r="R523" i="16"/>
  <c r="AF523" i="16" s="1"/>
  <c r="R552" i="16"/>
  <c r="T552" i="16" s="1"/>
  <c r="R536" i="16"/>
  <c r="T536" i="16" s="1"/>
  <c r="R528" i="16"/>
  <c r="AE528" i="16" s="1"/>
  <c r="R512" i="16"/>
  <c r="T512" i="16" s="1"/>
  <c r="R504" i="16"/>
  <c r="T504" i="16" s="1"/>
  <c r="R496" i="16"/>
  <c r="AF496" i="16" s="1"/>
  <c r="R488" i="16"/>
  <c r="T488" i="16" s="1"/>
  <c r="R480" i="16"/>
  <c r="T480" i="16" s="1"/>
  <c r="R464" i="16"/>
  <c r="T464" i="16" s="1"/>
  <c r="R456" i="16"/>
  <c r="T456" i="16" s="1"/>
  <c r="R448" i="16"/>
  <c r="T448" i="16" s="1"/>
  <c r="R440" i="16"/>
  <c r="T440" i="16" s="1"/>
  <c r="R432" i="16"/>
  <c r="T432" i="16" s="1"/>
  <c r="R416" i="16"/>
  <c r="T416" i="16" s="1"/>
  <c r="R408" i="16"/>
  <c r="T408" i="16" s="1"/>
  <c r="R547" i="16"/>
  <c r="T547" i="16" s="1"/>
  <c r="R539" i="16"/>
  <c r="T539" i="16" s="1"/>
  <c r="R531" i="16"/>
  <c r="T531" i="16" s="1"/>
  <c r="R515" i="16"/>
  <c r="T515" i="16" s="1"/>
  <c r="R507" i="16"/>
  <c r="T507" i="16" s="1"/>
  <c r="R499" i="16"/>
  <c r="AE499" i="16" s="1"/>
  <c r="R491" i="16"/>
  <c r="T491" i="16" s="1"/>
  <c r="R483" i="16"/>
  <c r="T483" i="16" s="1"/>
  <c r="R475" i="16"/>
  <c r="T475" i="16" s="1"/>
  <c r="R467" i="16"/>
  <c r="T467" i="16" s="1"/>
  <c r="R459" i="16"/>
  <c r="T459" i="16" s="1"/>
  <c r="R451" i="16"/>
  <c r="T451" i="16" s="1"/>
  <c r="R443" i="16"/>
  <c r="T443" i="16" s="1"/>
  <c r="R435" i="16"/>
  <c r="T435" i="16" s="1"/>
  <c r="R427" i="16"/>
  <c r="T427" i="16" s="1"/>
  <c r="R419" i="16"/>
  <c r="T419" i="16" s="1"/>
  <c r="R411" i="16"/>
  <c r="T411" i="16" s="1"/>
  <c r="R556" i="16"/>
  <c r="T556" i="16" s="1"/>
  <c r="R548" i="16"/>
  <c r="T548" i="16" s="1"/>
  <c r="R540" i="16"/>
  <c r="T540" i="16" s="1"/>
  <c r="R532" i="16"/>
  <c r="T532" i="16" s="1"/>
  <c r="R524" i="16"/>
  <c r="T524" i="16" s="1"/>
  <c r="R516" i="16"/>
  <c r="T516" i="16" s="1"/>
  <c r="R500" i="16"/>
  <c r="T500" i="16" s="1"/>
  <c r="R492" i="16"/>
  <c r="T492" i="16" s="1"/>
  <c r="R484" i="16"/>
  <c r="T484" i="16" s="1"/>
  <c r="R468" i="16"/>
  <c r="T468" i="16" s="1"/>
  <c r="R452" i="16"/>
  <c r="T452" i="16" s="1"/>
  <c r="R436" i="16"/>
  <c r="T436" i="16" s="1"/>
  <c r="R428" i="16"/>
  <c r="T428" i="16" s="1"/>
  <c r="R420" i="16"/>
  <c r="T420" i="16" s="1"/>
  <c r="T21" i="6"/>
  <c r="T42" i="6"/>
  <c r="T25" i="6"/>
  <c r="R553" i="16"/>
  <c r="T553" i="16" s="1"/>
  <c r="R529" i="16"/>
  <c r="T529" i="16" s="1"/>
  <c r="R513" i="16"/>
  <c r="T513" i="16" s="1"/>
  <c r="R473" i="16"/>
  <c r="T473" i="16" s="1"/>
  <c r="R537" i="16"/>
  <c r="T537" i="16" s="1"/>
  <c r="R449" i="16"/>
  <c r="T449" i="16" s="1"/>
  <c r="T30" i="6"/>
  <c r="T33" i="6"/>
  <c r="T32" i="6"/>
  <c r="T22" i="6"/>
  <c r="T28" i="6"/>
  <c r="AN16" i="17"/>
  <c r="AJ17" i="17"/>
  <c r="AJ18" i="17" s="1"/>
  <c r="R558" i="16"/>
  <c r="T558" i="16" s="1"/>
  <c r="R550" i="16"/>
  <c r="T550" i="16" s="1"/>
  <c r="R542" i="16"/>
  <c r="T542" i="16" s="1"/>
  <c r="R534" i="16"/>
  <c r="T534" i="16" s="1"/>
  <c r="R526" i="16"/>
  <c r="T526" i="16" s="1"/>
  <c r="R518" i="16"/>
  <c r="T518" i="16" s="1"/>
  <c r="R502" i="16"/>
  <c r="T502" i="16" s="1"/>
  <c r="R486" i="16"/>
  <c r="T486" i="16" s="1"/>
  <c r="R478" i="16"/>
  <c r="T478" i="16" s="1"/>
  <c r="R470" i="16"/>
  <c r="T470" i="16" s="1"/>
  <c r="R462" i="16"/>
  <c r="T462" i="16" s="1"/>
  <c r="R454" i="16"/>
  <c r="T454" i="16" s="1"/>
  <c r="R438" i="16"/>
  <c r="T438" i="16" s="1"/>
  <c r="R430" i="16"/>
  <c r="T430" i="16" s="1"/>
  <c r="R422" i="16"/>
  <c r="T422" i="16" s="1"/>
  <c r="R414" i="16"/>
  <c r="T414" i="16" s="1"/>
  <c r="R521" i="16"/>
  <c r="T521" i="16" s="1"/>
  <c r="R505" i="16"/>
  <c r="T505" i="16" s="1"/>
  <c r="R489" i="16"/>
  <c r="T489" i="16" s="1"/>
  <c r="R457" i="16"/>
  <c r="T457" i="16" s="1"/>
  <c r="R441" i="16"/>
  <c r="AE441" i="16" s="1"/>
  <c r="R409" i="16"/>
  <c r="T409" i="16" s="1"/>
  <c r="R554" i="16"/>
  <c r="T554" i="16" s="1"/>
  <c r="R555" i="16"/>
  <c r="T555" i="16" s="1"/>
  <c r="R544" i="16"/>
  <c r="T544" i="16" s="1"/>
  <c r="R551" i="16"/>
  <c r="T551" i="16" s="1"/>
  <c r="R543" i="16"/>
  <c r="T543" i="16" s="1"/>
  <c r="R527" i="16"/>
  <c r="AF527" i="16" s="1"/>
  <c r="R511" i="16"/>
  <c r="T511" i="16" s="1"/>
  <c r="R495" i="16"/>
  <c r="T495" i="16" s="1"/>
  <c r="R487" i="16"/>
  <c r="T487" i="16" s="1"/>
  <c r="R479" i="16"/>
  <c r="T479" i="16" s="1"/>
  <c r="R463" i="16"/>
  <c r="T463" i="16" s="1"/>
  <c r="R447" i="16"/>
  <c r="T447" i="16" s="1"/>
  <c r="R535" i="16"/>
  <c r="T535" i="16" s="1"/>
  <c r="R471" i="16"/>
  <c r="T471" i="16" s="1"/>
  <c r="R557" i="16"/>
  <c r="T557" i="16" s="1"/>
  <c r="R549" i="16"/>
  <c r="T549" i="16" s="1"/>
  <c r="R541" i="16"/>
  <c r="AE541" i="16" s="1"/>
  <c r="R533" i="16"/>
  <c r="T533" i="16" s="1"/>
  <c r="R525" i="16"/>
  <c r="T525" i="16" s="1"/>
  <c r="R509" i="16"/>
  <c r="T509" i="16" s="1"/>
  <c r="R501" i="16"/>
  <c r="T501" i="16" s="1"/>
  <c r="R493" i="16"/>
  <c r="T493" i="16" s="1"/>
  <c r="R485" i="16"/>
  <c r="T485" i="16" s="1"/>
  <c r="R477" i="16"/>
  <c r="T477" i="16" s="1"/>
  <c r="R469" i="16"/>
  <c r="AE469" i="16" s="1"/>
  <c r="R461" i="16"/>
  <c r="T461" i="16" s="1"/>
  <c r="R445" i="16"/>
  <c r="T445" i="16" s="1"/>
  <c r="T23" i="6"/>
  <c r="T26" i="6"/>
  <c r="T29" i="6"/>
  <c r="V19" i="6"/>
  <c r="T27" i="6"/>
  <c r="T39" i="6"/>
  <c r="T31" i="6"/>
  <c r="T34" i="6"/>
  <c r="T36" i="6"/>
  <c r="T43" i="6"/>
  <c r="T35" i="6"/>
  <c r="T37" i="6"/>
  <c r="T40" i="6"/>
  <c r="T47" i="6"/>
  <c r="T38" i="6"/>
  <c r="T44" i="6"/>
  <c r="R517" i="16"/>
  <c r="T517" i="16" s="1"/>
  <c r="R453" i="16"/>
  <c r="T453" i="16" s="1"/>
  <c r="T45" i="6"/>
  <c r="T24" i="6"/>
  <c r="T46" i="6"/>
  <c r="S397" i="16"/>
  <c r="S389" i="16"/>
  <c r="S381" i="16"/>
  <c r="S373" i="16"/>
  <c r="S365" i="16"/>
  <c r="S357" i="16"/>
  <c r="R566" i="16"/>
  <c r="T566" i="16" s="1"/>
  <c r="S132" i="16"/>
  <c r="R243" i="16"/>
  <c r="AE243" i="16" s="1"/>
  <c r="S137" i="16"/>
  <c r="S129" i="16"/>
  <c r="S121" i="16"/>
  <c r="S113" i="16"/>
  <c r="S105" i="16"/>
  <c r="S97" i="16"/>
  <c r="S89" i="16"/>
  <c r="R565" i="16"/>
  <c r="T565" i="16" s="1"/>
  <c r="R563" i="16"/>
  <c r="AE563" i="16" s="1"/>
  <c r="R561" i="16"/>
  <c r="T561" i="16" s="1"/>
  <c r="R568" i="16"/>
  <c r="AE568" i="16" s="1"/>
  <c r="S398" i="16"/>
  <c r="S390" i="16"/>
  <c r="S382" i="16"/>
  <c r="S374" i="16"/>
  <c r="S366" i="16"/>
  <c r="S358" i="16"/>
  <c r="S124" i="16"/>
  <c r="S116" i="16"/>
  <c r="S108" i="16"/>
  <c r="S100" i="16"/>
  <c r="S92" i="16"/>
  <c r="S323" i="16"/>
  <c r="S85" i="16"/>
  <c r="S245" i="16"/>
  <c r="S134" i="16"/>
  <c r="S126" i="16"/>
  <c r="S118" i="16"/>
  <c r="S110" i="16"/>
  <c r="S102" i="16"/>
  <c r="S94" i="16"/>
  <c r="S133" i="16"/>
  <c r="S125" i="16"/>
  <c r="S117" i="16"/>
  <c r="S109" i="16"/>
  <c r="S101" i="16"/>
  <c r="S93" i="16"/>
  <c r="S592" i="16"/>
  <c r="R590" i="16"/>
  <c r="S578" i="16"/>
  <c r="R559" i="16"/>
  <c r="AE559" i="16" s="1"/>
  <c r="S594" i="16"/>
  <c r="R576" i="16"/>
  <c r="AF576" i="16" s="1"/>
  <c r="S584" i="16"/>
  <c r="S590" i="16"/>
  <c r="R572" i="16"/>
  <c r="AF572" i="16" s="1"/>
  <c r="R588" i="16"/>
  <c r="AF588" i="16" s="1"/>
  <c r="R580" i="16"/>
  <c r="T580" i="16" s="1"/>
  <c r="S586" i="16"/>
  <c r="R592" i="16"/>
  <c r="AE592" i="16" s="1"/>
  <c r="S576" i="16"/>
  <c r="R582" i="16"/>
  <c r="R573" i="16"/>
  <c r="T573" i="16" s="1"/>
  <c r="S582" i="16"/>
  <c r="S588" i="16"/>
  <c r="S580" i="16"/>
  <c r="R594" i="16"/>
  <c r="AE594" i="16" s="1"/>
  <c r="R586" i="16"/>
  <c r="AE586" i="16" s="1"/>
  <c r="R578" i="16"/>
  <c r="R569" i="16"/>
  <c r="T569" i="16" s="1"/>
  <c r="S595" i="16"/>
  <c r="S587" i="16"/>
  <c r="S579" i="16"/>
  <c r="R593" i="16"/>
  <c r="AE593" i="16" s="1"/>
  <c r="R585" i="16"/>
  <c r="AE585" i="16" s="1"/>
  <c r="R577" i="16"/>
  <c r="R560" i="16"/>
  <c r="AE560" i="16" s="1"/>
  <c r="R584" i="16"/>
  <c r="S593" i="16"/>
  <c r="S585" i="16"/>
  <c r="S577" i="16"/>
  <c r="R591" i="16"/>
  <c r="T591" i="16" s="1"/>
  <c r="R583" i="16"/>
  <c r="R574" i="16"/>
  <c r="S572" i="16"/>
  <c r="S564" i="16"/>
  <c r="S556" i="16"/>
  <c r="S548" i="16"/>
  <c r="S540" i="16"/>
  <c r="S532" i="16"/>
  <c r="S524" i="16"/>
  <c r="S516" i="16"/>
  <c r="S508" i="16"/>
  <c r="S500" i="16"/>
  <c r="S492" i="16"/>
  <c r="S484" i="16"/>
  <c r="S476" i="16"/>
  <c r="S468" i="16"/>
  <c r="S460" i="16"/>
  <c r="S452" i="16"/>
  <c r="S444" i="16"/>
  <c r="S436" i="16"/>
  <c r="S428" i="16"/>
  <c r="S420" i="16"/>
  <c r="S412" i="16"/>
  <c r="S403" i="16"/>
  <c r="S395" i="16"/>
  <c r="S387" i="16"/>
  <c r="S379" i="16"/>
  <c r="S371" i="16"/>
  <c r="S363" i="16"/>
  <c r="S355" i="16"/>
  <c r="R403" i="16"/>
  <c r="AE403" i="16" s="1"/>
  <c r="R395" i="16"/>
  <c r="R387" i="16"/>
  <c r="T387" i="16" s="1"/>
  <c r="R379" i="16"/>
  <c r="AE379" i="16" s="1"/>
  <c r="R371" i="16"/>
  <c r="AE371" i="16" s="1"/>
  <c r="R363" i="16"/>
  <c r="AE363" i="16" s="1"/>
  <c r="R355" i="16"/>
  <c r="AE355" i="16" s="1"/>
  <c r="S139" i="16"/>
  <c r="S131" i="16"/>
  <c r="S123" i="16"/>
  <c r="S115" i="16"/>
  <c r="S107" i="16"/>
  <c r="S99" i="16"/>
  <c r="S91" i="16"/>
  <c r="S591" i="16"/>
  <c r="S583" i="16"/>
  <c r="R575" i="16"/>
  <c r="R589" i="16"/>
  <c r="AE589" i="16" s="1"/>
  <c r="R581" i="16"/>
  <c r="R564" i="16"/>
  <c r="AE564" i="16" s="1"/>
  <c r="S563" i="16"/>
  <c r="S555" i="16"/>
  <c r="S547" i="16"/>
  <c r="S539" i="16"/>
  <c r="S531" i="16"/>
  <c r="S523" i="16"/>
  <c r="S515" i="16"/>
  <c r="S507" i="16"/>
  <c r="S499" i="16"/>
  <c r="S491" i="16"/>
  <c r="S483" i="16"/>
  <c r="S475" i="16"/>
  <c r="S467" i="16"/>
  <c r="S459" i="16"/>
  <c r="S451" i="16"/>
  <c r="S443" i="16"/>
  <c r="S435" i="16"/>
  <c r="S427" i="16"/>
  <c r="S419" i="16"/>
  <c r="S411" i="16"/>
  <c r="S402" i="16"/>
  <c r="S394" i="16"/>
  <c r="S386" i="16"/>
  <c r="S378" i="16"/>
  <c r="S370" i="16"/>
  <c r="S362" i="16"/>
  <c r="S354" i="16"/>
  <c r="R402" i="16"/>
  <c r="T402" i="16" s="1"/>
  <c r="R394" i="16"/>
  <c r="T394" i="16" s="1"/>
  <c r="R386" i="16"/>
  <c r="R378" i="16"/>
  <c r="T378" i="16" s="1"/>
  <c r="R370" i="16"/>
  <c r="T370" i="16" s="1"/>
  <c r="R362" i="16"/>
  <c r="R354" i="16"/>
  <c r="S138" i="16"/>
  <c r="S130" i="16"/>
  <c r="S122" i="16"/>
  <c r="S114" i="16"/>
  <c r="S106" i="16"/>
  <c r="S98" i="16"/>
  <c r="S90" i="16"/>
  <c r="S570" i="16"/>
  <c r="S562" i="16"/>
  <c r="S554" i="16"/>
  <c r="S546" i="16"/>
  <c r="S538" i="16"/>
  <c r="S530" i="16"/>
  <c r="S522" i="16"/>
  <c r="S514" i="16"/>
  <c r="S506" i="16"/>
  <c r="S498" i="16"/>
  <c r="S490" i="16"/>
  <c r="S482" i="16"/>
  <c r="S474" i="16"/>
  <c r="S466" i="16"/>
  <c r="S458" i="16"/>
  <c r="S450" i="16"/>
  <c r="S442" i="16"/>
  <c r="S434" i="16"/>
  <c r="S426" i="16"/>
  <c r="S418" i="16"/>
  <c r="S410" i="16"/>
  <c r="S401" i="16"/>
  <c r="S393" i="16"/>
  <c r="S385" i="16"/>
  <c r="S377" i="16"/>
  <c r="S369" i="16"/>
  <c r="S361" i="16"/>
  <c r="S353" i="16"/>
  <c r="R401" i="16"/>
  <c r="R393" i="16"/>
  <c r="T393" i="16" s="1"/>
  <c r="R385" i="16"/>
  <c r="R377" i="16"/>
  <c r="R369" i="16"/>
  <c r="R361" i="16"/>
  <c r="AE361" i="16" s="1"/>
  <c r="R353" i="16"/>
  <c r="T353" i="16" s="1"/>
  <c r="S589" i="16"/>
  <c r="S581" i="16"/>
  <c r="R595" i="16"/>
  <c r="R587" i="16"/>
  <c r="R579" i="16"/>
  <c r="R570" i="16"/>
  <c r="AE570" i="16" s="1"/>
  <c r="R562" i="16"/>
  <c r="T562" i="16" s="1"/>
  <c r="S569" i="16"/>
  <c r="S561" i="16"/>
  <c r="S553" i="16"/>
  <c r="S545" i="16"/>
  <c r="S537" i="16"/>
  <c r="S529" i="16"/>
  <c r="S521" i="16"/>
  <c r="S513" i="16"/>
  <c r="S505" i="16"/>
  <c r="S497" i="16"/>
  <c r="S489" i="16"/>
  <c r="S481" i="16"/>
  <c r="S473" i="16"/>
  <c r="S465" i="16"/>
  <c r="S457" i="16"/>
  <c r="S449" i="16"/>
  <c r="S441" i="16"/>
  <c r="S433" i="16"/>
  <c r="S425" i="16"/>
  <c r="S417" i="16"/>
  <c r="S409" i="16"/>
  <c r="S400" i="16"/>
  <c r="S392" i="16"/>
  <c r="S384" i="16"/>
  <c r="S376" i="16"/>
  <c r="S368" i="16"/>
  <c r="S360" i="16"/>
  <c r="S352" i="16"/>
  <c r="R400" i="16"/>
  <c r="R392" i="16"/>
  <c r="R384" i="16"/>
  <c r="T384" i="16" s="1"/>
  <c r="R376" i="16"/>
  <c r="AE376" i="16" s="1"/>
  <c r="R368" i="16"/>
  <c r="AE368" i="16" s="1"/>
  <c r="R360" i="16"/>
  <c r="AF360" i="16" s="1"/>
  <c r="R352" i="16"/>
  <c r="S136" i="16"/>
  <c r="S128" i="16"/>
  <c r="S120" i="16"/>
  <c r="S112" i="16"/>
  <c r="S104" i="16"/>
  <c r="S96" i="16"/>
  <c r="S568" i="16"/>
  <c r="S560" i="16"/>
  <c r="S552" i="16"/>
  <c r="S544" i="16"/>
  <c r="S536" i="16"/>
  <c r="S528" i="16"/>
  <c r="S520" i="16"/>
  <c r="S512" i="16"/>
  <c r="S504" i="16"/>
  <c r="S496" i="16"/>
  <c r="S488" i="16"/>
  <c r="S480" i="16"/>
  <c r="S472" i="16"/>
  <c r="S464" i="16"/>
  <c r="S456" i="16"/>
  <c r="S448" i="16"/>
  <c r="S440" i="16"/>
  <c r="S432" i="16"/>
  <c r="S424" i="16"/>
  <c r="S416" i="16"/>
  <c r="S408" i="16"/>
  <c r="S399" i="16"/>
  <c r="S391" i="16"/>
  <c r="S383" i="16"/>
  <c r="S375" i="16"/>
  <c r="S367" i="16"/>
  <c r="S359" i="16"/>
  <c r="R407" i="16"/>
  <c r="T407" i="16" s="1"/>
  <c r="R399" i="16"/>
  <c r="R391" i="16"/>
  <c r="AF391" i="16" s="1"/>
  <c r="R383" i="16"/>
  <c r="T383" i="16" s="1"/>
  <c r="R375" i="16"/>
  <c r="AE375" i="16" s="1"/>
  <c r="R367" i="16"/>
  <c r="AE367" i="16" s="1"/>
  <c r="R359" i="16"/>
  <c r="S135" i="16"/>
  <c r="S127" i="16"/>
  <c r="S119" i="16"/>
  <c r="S111" i="16"/>
  <c r="S103" i="16"/>
  <c r="S95" i="16"/>
  <c r="S86" i="16"/>
  <c r="S575" i="16"/>
  <c r="S567" i="16"/>
  <c r="S559" i="16"/>
  <c r="S551" i="16"/>
  <c r="S543" i="16"/>
  <c r="S535" i="16"/>
  <c r="S527" i="16"/>
  <c r="S519" i="16"/>
  <c r="S511" i="16"/>
  <c r="S503" i="16"/>
  <c r="S495" i="16"/>
  <c r="S487" i="16"/>
  <c r="S479" i="16"/>
  <c r="S471" i="16"/>
  <c r="S463" i="16"/>
  <c r="S455" i="16"/>
  <c r="S447" i="16"/>
  <c r="S439" i="16"/>
  <c r="S431" i="16"/>
  <c r="S423" i="16"/>
  <c r="S415" i="16"/>
  <c r="S407" i="16"/>
  <c r="S406" i="16"/>
  <c r="R406" i="16"/>
  <c r="AE406" i="16" s="1"/>
  <c r="R398" i="16"/>
  <c r="AE398" i="16" s="1"/>
  <c r="R390" i="16"/>
  <c r="R382" i="16"/>
  <c r="R374" i="16"/>
  <c r="T374" i="16" s="1"/>
  <c r="R366" i="16"/>
  <c r="AE366" i="16" s="1"/>
  <c r="R358" i="16"/>
  <c r="AE358" i="16" s="1"/>
  <c r="S574" i="16"/>
  <c r="S566" i="16"/>
  <c r="S558" i="16"/>
  <c r="S550" i="16"/>
  <c r="S542" i="16"/>
  <c r="S534" i="16"/>
  <c r="S526" i="16"/>
  <c r="S518" i="16"/>
  <c r="S510" i="16"/>
  <c r="S502" i="16"/>
  <c r="S494" i="16"/>
  <c r="S486" i="16"/>
  <c r="S478" i="16"/>
  <c r="S470" i="16"/>
  <c r="S462" i="16"/>
  <c r="S454" i="16"/>
  <c r="S446" i="16"/>
  <c r="S438" i="16"/>
  <c r="S430" i="16"/>
  <c r="S422" i="16"/>
  <c r="S414" i="16"/>
  <c r="S405" i="16"/>
  <c r="R405" i="16"/>
  <c r="T405" i="16" s="1"/>
  <c r="R397" i="16"/>
  <c r="AE397" i="16" s="1"/>
  <c r="R389" i="16"/>
  <c r="AE389" i="16" s="1"/>
  <c r="R381" i="16"/>
  <c r="AF381" i="16" s="1"/>
  <c r="R373" i="16"/>
  <c r="T373" i="16" s="1"/>
  <c r="R365" i="16"/>
  <c r="T365" i="16" s="1"/>
  <c r="R357" i="16"/>
  <c r="T357" i="16" s="1"/>
  <c r="S573" i="16"/>
  <c r="S565" i="16"/>
  <c r="S557" i="16"/>
  <c r="S549" i="16"/>
  <c r="S541" i="16"/>
  <c r="S533" i="16"/>
  <c r="S525" i="16"/>
  <c r="S517" i="16"/>
  <c r="S509" i="16"/>
  <c r="S501" i="16"/>
  <c r="S493" i="16"/>
  <c r="S485" i="16"/>
  <c r="S477" i="16"/>
  <c r="S469" i="16"/>
  <c r="S461" i="16"/>
  <c r="S453" i="16"/>
  <c r="S445" i="16"/>
  <c r="S437" i="16"/>
  <c r="S429" i="16"/>
  <c r="S421" i="16"/>
  <c r="S413" i="16"/>
  <c r="S404" i="16"/>
  <c r="S396" i="16"/>
  <c r="S388" i="16"/>
  <c r="S380" i="16"/>
  <c r="S372" i="16"/>
  <c r="S364" i="16"/>
  <c r="S356" i="16"/>
  <c r="R404" i="16"/>
  <c r="T404" i="16" s="1"/>
  <c r="R396" i="16"/>
  <c r="T396" i="16" s="1"/>
  <c r="R388" i="16"/>
  <c r="R380" i="16"/>
  <c r="R372" i="16"/>
  <c r="R364" i="16"/>
  <c r="R356" i="16"/>
  <c r="AE356" i="16" s="1"/>
  <c r="S346" i="16"/>
  <c r="S338" i="16"/>
  <c r="S330" i="16"/>
  <c r="R322" i="16"/>
  <c r="T322" i="16" s="1"/>
  <c r="R346" i="16"/>
  <c r="T346" i="16" s="1"/>
  <c r="R338" i="16"/>
  <c r="T338" i="16" s="1"/>
  <c r="R330" i="16"/>
  <c r="S318" i="16"/>
  <c r="S310" i="16"/>
  <c r="S302" i="16"/>
  <c r="S294" i="16"/>
  <c r="S286" i="16"/>
  <c r="S278" i="16"/>
  <c r="S270" i="16"/>
  <c r="S262" i="16"/>
  <c r="S254" i="16"/>
  <c r="R318" i="16"/>
  <c r="AE318" i="16" s="1"/>
  <c r="R310" i="16"/>
  <c r="AE310" i="16" s="1"/>
  <c r="R302" i="16"/>
  <c r="AF302" i="16" s="1"/>
  <c r="R294" i="16"/>
  <c r="R286" i="16"/>
  <c r="T286" i="16" s="1"/>
  <c r="R278" i="16"/>
  <c r="T278" i="16" s="1"/>
  <c r="R270" i="16"/>
  <c r="R262" i="16"/>
  <c r="AE262" i="16" s="1"/>
  <c r="R254" i="16"/>
  <c r="S242" i="16"/>
  <c r="S234" i="16"/>
  <c r="S226" i="16"/>
  <c r="S218" i="16"/>
  <c r="S210" i="16"/>
  <c r="S202" i="16"/>
  <c r="S194" i="16"/>
  <c r="S186" i="16"/>
  <c r="S178" i="16"/>
  <c r="S170" i="16"/>
  <c r="S162" i="16"/>
  <c r="R238" i="16"/>
  <c r="AE238" i="16" s="1"/>
  <c r="R230" i="16"/>
  <c r="R222" i="16"/>
  <c r="R214" i="16"/>
  <c r="AE214" i="16" s="1"/>
  <c r="R206" i="16"/>
  <c r="AF206" i="16" s="1"/>
  <c r="R198" i="16"/>
  <c r="AE198" i="16" s="1"/>
  <c r="R190" i="16"/>
  <c r="R182" i="16"/>
  <c r="R174" i="16"/>
  <c r="AE174" i="16" s="1"/>
  <c r="R166" i="16"/>
  <c r="S154" i="16"/>
  <c r="S146" i="16"/>
  <c r="R160" i="16"/>
  <c r="AE160" i="16" s="1"/>
  <c r="R152" i="16"/>
  <c r="R144" i="16"/>
  <c r="AE144" i="16" s="1"/>
  <c r="R136" i="16"/>
  <c r="R128" i="16"/>
  <c r="R120" i="16"/>
  <c r="R112" i="16"/>
  <c r="AE112" i="16" s="1"/>
  <c r="R104" i="16"/>
  <c r="AE104" i="16" s="1"/>
  <c r="R96" i="16"/>
  <c r="R81" i="16"/>
  <c r="AE81" i="16" s="1"/>
  <c r="R73" i="16"/>
  <c r="AE73" i="16" s="1"/>
  <c r="R65" i="16"/>
  <c r="AE65" i="16" s="1"/>
  <c r="R57" i="16"/>
  <c r="R49" i="16"/>
  <c r="R41" i="16"/>
  <c r="AE41" i="16" s="1"/>
  <c r="R33" i="16"/>
  <c r="R25" i="16"/>
  <c r="AF25" i="16" s="1"/>
  <c r="R17" i="16"/>
  <c r="AE17" i="16" s="1"/>
  <c r="R9" i="16"/>
  <c r="S78" i="16"/>
  <c r="S70" i="16"/>
  <c r="S62" i="16"/>
  <c r="S54" i="16"/>
  <c r="S46" i="16"/>
  <c r="S38" i="16"/>
  <c r="S30" i="16"/>
  <c r="S22" i="16"/>
  <c r="S14" i="16"/>
  <c r="S6" i="16"/>
  <c r="S345" i="16"/>
  <c r="S337" i="16"/>
  <c r="S329" i="16"/>
  <c r="R323" i="16"/>
  <c r="T323" i="16" s="1"/>
  <c r="R345" i="16"/>
  <c r="R337" i="16"/>
  <c r="T337" i="16" s="1"/>
  <c r="R329" i="16"/>
  <c r="AE329" i="16" s="1"/>
  <c r="S322" i="16"/>
  <c r="S317" i="16"/>
  <c r="S309" i="16"/>
  <c r="S301" i="16"/>
  <c r="S293" i="16"/>
  <c r="S285" i="16"/>
  <c r="S277" i="16"/>
  <c r="S269" i="16"/>
  <c r="S261" i="16"/>
  <c r="S253" i="16"/>
  <c r="S243" i="16"/>
  <c r="R317" i="16"/>
  <c r="R309" i="16"/>
  <c r="T309" i="16" s="1"/>
  <c r="R301" i="16"/>
  <c r="T301" i="16" s="1"/>
  <c r="R293" i="16"/>
  <c r="AF293" i="16" s="1"/>
  <c r="R285" i="16"/>
  <c r="R277" i="16"/>
  <c r="T277" i="16" s="1"/>
  <c r="R269" i="16"/>
  <c r="AF269" i="16" s="1"/>
  <c r="R261" i="16"/>
  <c r="T261" i="16" s="1"/>
  <c r="R253" i="16"/>
  <c r="S244" i="16"/>
  <c r="S241" i="16"/>
  <c r="S233" i="16"/>
  <c r="S225" i="16"/>
  <c r="S217" i="16"/>
  <c r="S209" i="16"/>
  <c r="S201" i="16"/>
  <c r="S193" i="16"/>
  <c r="S185" i="16"/>
  <c r="S177" i="16"/>
  <c r="S169" i="16"/>
  <c r="R237" i="16"/>
  <c r="T237" i="16" s="1"/>
  <c r="R229" i="16"/>
  <c r="T229" i="16" s="1"/>
  <c r="R221" i="16"/>
  <c r="AE221" i="16" s="1"/>
  <c r="R213" i="16"/>
  <c r="R205" i="16"/>
  <c r="R197" i="16"/>
  <c r="R189" i="16"/>
  <c r="R181" i="16"/>
  <c r="R173" i="16"/>
  <c r="AF173" i="16" s="1"/>
  <c r="R165" i="16"/>
  <c r="AF165" i="16" s="1"/>
  <c r="S161" i="16"/>
  <c r="S153" i="16"/>
  <c r="S145" i="16"/>
  <c r="R159" i="16"/>
  <c r="R151" i="16"/>
  <c r="R143" i="16"/>
  <c r="R135" i="16"/>
  <c r="AF135" i="16" s="1"/>
  <c r="R127" i="16"/>
  <c r="T127" i="16" s="1"/>
  <c r="R119" i="16"/>
  <c r="AE119" i="16" s="1"/>
  <c r="R111" i="16"/>
  <c r="R103" i="16"/>
  <c r="R95" i="16"/>
  <c r="AF95" i="16" s="1"/>
  <c r="R88" i="16"/>
  <c r="R80" i="16"/>
  <c r="R72" i="16"/>
  <c r="R64" i="16"/>
  <c r="R56" i="16"/>
  <c r="AE56" i="16" s="1"/>
  <c r="R48" i="16"/>
  <c r="AF48" i="16" s="1"/>
  <c r="R40" i="16"/>
  <c r="AE40" i="16" s="1"/>
  <c r="R32" i="16"/>
  <c r="R24" i="16"/>
  <c r="R16" i="16"/>
  <c r="R8" i="16"/>
  <c r="AF8" i="16" s="1"/>
  <c r="S77" i="16"/>
  <c r="S69" i="16"/>
  <c r="S61" i="16"/>
  <c r="S53" i="16"/>
  <c r="S45" i="16"/>
  <c r="S37" i="16"/>
  <c r="S29" i="16"/>
  <c r="S21" i="16"/>
  <c r="S13" i="16"/>
  <c r="S5" i="16"/>
  <c r="S344" i="16"/>
  <c r="S336" i="16"/>
  <c r="S328" i="16"/>
  <c r="S321" i="16"/>
  <c r="R344" i="16"/>
  <c r="R336" i="16"/>
  <c r="T336" i="16" s="1"/>
  <c r="R328" i="16"/>
  <c r="T328" i="16" s="1"/>
  <c r="S320" i="16"/>
  <c r="S316" i="16"/>
  <c r="S308" i="16"/>
  <c r="S300" i="16"/>
  <c r="S292" i="16"/>
  <c r="S284" i="16"/>
  <c r="S276" i="16"/>
  <c r="S268" i="16"/>
  <c r="S260" i="16"/>
  <c r="S252" i="16"/>
  <c r="R244" i="16"/>
  <c r="R316" i="16"/>
  <c r="AE316" i="16" s="1"/>
  <c r="R308" i="16"/>
  <c r="R300" i="16"/>
  <c r="AE300" i="16" s="1"/>
  <c r="R292" i="16"/>
  <c r="AE292" i="16" s="1"/>
  <c r="R284" i="16"/>
  <c r="R276" i="16"/>
  <c r="T276" i="16" s="1"/>
  <c r="R268" i="16"/>
  <c r="T268" i="16" s="1"/>
  <c r="R260" i="16"/>
  <c r="R252" i="16"/>
  <c r="T252" i="16" s="1"/>
  <c r="S240" i="16"/>
  <c r="S232" i="16"/>
  <c r="S224" i="16"/>
  <c r="S216" i="16"/>
  <c r="S208" i="16"/>
  <c r="S200" i="16"/>
  <c r="S192" i="16"/>
  <c r="S184" i="16"/>
  <c r="S176" i="16"/>
  <c r="S168" i="16"/>
  <c r="R236" i="16"/>
  <c r="R228" i="16"/>
  <c r="R220" i="16"/>
  <c r="R212" i="16"/>
  <c r="R204" i="16"/>
  <c r="R196" i="16"/>
  <c r="AE196" i="16" s="1"/>
  <c r="R188" i="16"/>
  <c r="AE188" i="16" s="1"/>
  <c r="R180" i="16"/>
  <c r="AE180" i="16" s="1"/>
  <c r="R172" i="16"/>
  <c r="R164" i="16"/>
  <c r="S160" i="16"/>
  <c r="S152" i="16"/>
  <c r="S144" i="16"/>
  <c r="R158" i="16"/>
  <c r="AE158" i="16" s="1"/>
  <c r="R150" i="16"/>
  <c r="AE150" i="16" s="1"/>
  <c r="R142" i="16"/>
  <c r="AE142" i="16" s="1"/>
  <c r="R134" i="16"/>
  <c r="R126" i="16"/>
  <c r="AF126" i="16" s="1"/>
  <c r="R118" i="16"/>
  <c r="R110" i="16"/>
  <c r="T110" i="16" s="1"/>
  <c r="R102" i="16"/>
  <c r="R94" i="16"/>
  <c r="AF94" i="16" s="1"/>
  <c r="R87" i="16"/>
  <c r="R79" i="16"/>
  <c r="AF79" i="16" s="1"/>
  <c r="R71" i="16"/>
  <c r="AE71" i="16" s="1"/>
  <c r="R63" i="16"/>
  <c r="R55" i="16"/>
  <c r="AE55" i="16" s="1"/>
  <c r="R47" i="16"/>
  <c r="R39" i="16"/>
  <c r="R31" i="16"/>
  <c r="R23" i="16"/>
  <c r="R15" i="16"/>
  <c r="AE15" i="16" s="1"/>
  <c r="R7" i="16"/>
  <c r="S84" i="16"/>
  <c r="S76" i="16"/>
  <c r="S68" i="16"/>
  <c r="S60" i="16"/>
  <c r="S52" i="16"/>
  <c r="S44" i="16"/>
  <c r="S36" i="16"/>
  <c r="S28" i="16"/>
  <c r="S20" i="16"/>
  <c r="S12" i="16"/>
  <c r="S4" i="16"/>
  <c r="S351" i="16"/>
  <c r="S343" i="16"/>
  <c r="S335" i="16"/>
  <c r="S327" i="16"/>
  <c r="R351" i="16"/>
  <c r="R343" i="16"/>
  <c r="T343" i="16" s="1"/>
  <c r="R335" i="16"/>
  <c r="R327" i="16"/>
  <c r="AE327" i="16" s="1"/>
  <c r="S315" i="16"/>
  <c r="S307" i="16"/>
  <c r="S299" i="16"/>
  <c r="S291" i="16"/>
  <c r="S283" i="16"/>
  <c r="S275" i="16"/>
  <c r="S267" i="16"/>
  <c r="S259" i="16"/>
  <c r="S251" i="16"/>
  <c r="R247" i="16"/>
  <c r="AE247" i="16" s="1"/>
  <c r="R315" i="16"/>
  <c r="T315" i="16" s="1"/>
  <c r="R307" i="16"/>
  <c r="T307" i="16" s="1"/>
  <c r="R299" i="16"/>
  <c r="T299" i="16" s="1"/>
  <c r="R291" i="16"/>
  <c r="T291" i="16" s="1"/>
  <c r="R283" i="16"/>
  <c r="T283" i="16" s="1"/>
  <c r="R275" i="16"/>
  <c r="AE275" i="16" s="1"/>
  <c r="R267" i="16"/>
  <c r="T267" i="16" s="1"/>
  <c r="R259" i="16"/>
  <c r="AE259" i="16" s="1"/>
  <c r="R251" i="16"/>
  <c r="AE251" i="16" s="1"/>
  <c r="S239" i="16"/>
  <c r="S231" i="16"/>
  <c r="S223" i="16"/>
  <c r="S215" i="16"/>
  <c r="S207" i="16"/>
  <c r="S199" i="16"/>
  <c r="S191" i="16"/>
  <c r="S183" i="16"/>
  <c r="S175" i="16"/>
  <c r="S167" i="16"/>
  <c r="R235" i="16"/>
  <c r="R227" i="16"/>
  <c r="R219" i="16"/>
  <c r="AE219" i="16" s="1"/>
  <c r="R211" i="16"/>
  <c r="R203" i="16"/>
  <c r="T203" i="16" s="1"/>
  <c r="R195" i="16"/>
  <c r="T195" i="16" s="1"/>
  <c r="R187" i="16"/>
  <c r="T187" i="16" s="1"/>
  <c r="R179" i="16"/>
  <c r="T179" i="16" s="1"/>
  <c r="R171" i="16"/>
  <c r="T171" i="16" s="1"/>
  <c r="R163" i="16"/>
  <c r="T163" i="16" s="1"/>
  <c r="S159" i="16"/>
  <c r="S151" i="16"/>
  <c r="S143" i="16"/>
  <c r="S87" i="16"/>
  <c r="R157" i="16"/>
  <c r="R149" i="16"/>
  <c r="AE149" i="16" s="1"/>
  <c r="R141" i="16"/>
  <c r="R133" i="16"/>
  <c r="R125" i="16"/>
  <c r="R117" i="16"/>
  <c r="T117" i="16" s="1"/>
  <c r="R109" i="16"/>
  <c r="AF109" i="16" s="1"/>
  <c r="R101" i="16"/>
  <c r="R93" i="16"/>
  <c r="S88" i="16"/>
  <c r="R86" i="16"/>
  <c r="R78" i="16"/>
  <c r="T78" i="16" s="1"/>
  <c r="R70" i="16"/>
  <c r="AF70" i="16" s="1"/>
  <c r="R62" i="16"/>
  <c r="R54" i="16"/>
  <c r="AF54" i="16" s="1"/>
  <c r="R46" i="16"/>
  <c r="R38" i="16"/>
  <c r="R30" i="16"/>
  <c r="AF30" i="16" s="1"/>
  <c r="R22" i="16"/>
  <c r="R14" i="16"/>
  <c r="R6" i="16"/>
  <c r="AF6" i="16" s="1"/>
  <c r="S83" i="16"/>
  <c r="S75" i="16"/>
  <c r="S67" i="16"/>
  <c r="S59" i="16"/>
  <c r="S51" i="16"/>
  <c r="S43" i="16"/>
  <c r="S35" i="16"/>
  <c r="S27" i="16"/>
  <c r="S19" i="16"/>
  <c r="S11" i="16"/>
  <c r="S350" i="16"/>
  <c r="S342" i="16"/>
  <c r="S334" i="16"/>
  <c r="S326" i="16"/>
  <c r="R350" i="16"/>
  <c r="T350" i="16" s="1"/>
  <c r="R342" i="16"/>
  <c r="R334" i="16"/>
  <c r="AE334" i="16" s="1"/>
  <c r="R326" i="16"/>
  <c r="T326" i="16" s="1"/>
  <c r="S314" i="16"/>
  <c r="S306" i="16"/>
  <c r="S298" i="16"/>
  <c r="S290" i="16"/>
  <c r="S282" i="16"/>
  <c r="S274" i="16"/>
  <c r="S266" i="16"/>
  <c r="S258" i="16"/>
  <c r="S250" i="16"/>
  <c r="R314" i="16"/>
  <c r="T314" i="16" s="1"/>
  <c r="R306" i="16"/>
  <c r="T306" i="16" s="1"/>
  <c r="R298" i="16"/>
  <c r="T298" i="16" s="1"/>
  <c r="R290" i="16"/>
  <c r="T290" i="16" s="1"/>
  <c r="R282" i="16"/>
  <c r="T282" i="16" s="1"/>
  <c r="R274" i="16"/>
  <c r="T274" i="16" s="1"/>
  <c r="R266" i="16"/>
  <c r="T266" i="16" s="1"/>
  <c r="R258" i="16"/>
  <c r="T258" i="16" s="1"/>
  <c r="R250" i="16"/>
  <c r="T250" i="16" s="1"/>
  <c r="S238" i="16"/>
  <c r="S230" i="16"/>
  <c r="S222" i="16"/>
  <c r="S214" i="16"/>
  <c r="S206" i="16"/>
  <c r="S198" i="16"/>
  <c r="S190" i="16"/>
  <c r="S182" i="16"/>
  <c r="S174" i="16"/>
  <c r="S166" i="16"/>
  <c r="R242" i="16"/>
  <c r="T242" i="16" s="1"/>
  <c r="R234" i="16"/>
  <c r="R226" i="16"/>
  <c r="AE226" i="16" s="1"/>
  <c r="R218" i="16"/>
  <c r="R210" i="16"/>
  <c r="AE210" i="16" s="1"/>
  <c r="R202" i="16"/>
  <c r="R194" i="16"/>
  <c r="AE194" i="16" s="1"/>
  <c r="R186" i="16"/>
  <c r="AE186" i="16" s="1"/>
  <c r="R178" i="16"/>
  <c r="AE178" i="16" s="1"/>
  <c r="R170" i="16"/>
  <c r="S158" i="16"/>
  <c r="S150" i="16"/>
  <c r="S142" i="16"/>
  <c r="R156" i="16"/>
  <c r="R148" i="16"/>
  <c r="AE148" i="16" s="1"/>
  <c r="R140" i="16"/>
  <c r="AE140" i="16" s="1"/>
  <c r="R132" i="16"/>
  <c r="R124" i="16"/>
  <c r="AF124" i="16" s="1"/>
  <c r="R116" i="16"/>
  <c r="R108" i="16"/>
  <c r="R100" i="16"/>
  <c r="R92" i="16"/>
  <c r="R85" i="16"/>
  <c r="AF85" i="16" s="1"/>
  <c r="R77" i="16"/>
  <c r="R69" i="16"/>
  <c r="R61" i="16"/>
  <c r="R53" i="16"/>
  <c r="AE53" i="16" s="1"/>
  <c r="R45" i="16"/>
  <c r="R37" i="16"/>
  <c r="R29" i="16"/>
  <c r="R21" i="16"/>
  <c r="AF21" i="16" s="1"/>
  <c r="R13" i="16"/>
  <c r="AE13" i="16" s="1"/>
  <c r="R5" i="16"/>
  <c r="AE5" i="16" s="1"/>
  <c r="S82" i="16"/>
  <c r="S74" i="16"/>
  <c r="S66" i="16"/>
  <c r="S58" i="16"/>
  <c r="S50" i="16"/>
  <c r="S42" i="16"/>
  <c r="S34" i="16"/>
  <c r="S26" i="16"/>
  <c r="S18" i="16"/>
  <c r="S10" i="16"/>
  <c r="S349" i="16"/>
  <c r="S341" i="16"/>
  <c r="S333" i="16"/>
  <c r="S325" i="16"/>
  <c r="R349" i="16"/>
  <c r="R341" i="16"/>
  <c r="R333" i="16"/>
  <c r="R325" i="16"/>
  <c r="T325" i="16" s="1"/>
  <c r="S247" i="16"/>
  <c r="S313" i="16"/>
  <c r="S305" i="16"/>
  <c r="S297" i="16"/>
  <c r="S289" i="16"/>
  <c r="S281" i="16"/>
  <c r="S273" i="16"/>
  <c r="S265" i="16"/>
  <c r="S257" i="16"/>
  <c r="S249" i="16"/>
  <c r="R321" i="16"/>
  <c r="R313" i="16"/>
  <c r="R305" i="16"/>
  <c r="AE305" i="16" s="1"/>
  <c r="R297" i="16"/>
  <c r="R289" i="16"/>
  <c r="AE289" i="16" s="1"/>
  <c r="R281" i="16"/>
  <c r="T281" i="16" s="1"/>
  <c r="R273" i="16"/>
  <c r="T273" i="16" s="1"/>
  <c r="R265" i="16"/>
  <c r="T265" i="16" s="1"/>
  <c r="R257" i="16"/>
  <c r="T257" i="16" s="1"/>
  <c r="R249" i="16"/>
  <c r="T249" i="16" s="1"/>
  <c r="S237" i="16"/>
  <c r="S229" i="16"/>
  <c r="S221" i="16"/>
  <c r="S213" i="16"/>
  <c r="S205" i="16"/>
  <c r="S197" i="16"/>
  <c r="S189" i="16"/>
  <c r="S181" i="16"/>
  <c r="S173" i="16"/>
  <c r="S165" i="16"/>
  <c r="R241" i="16"/>
  <c r="AE241" i="16" s="1"/>
  <c r="R233" i="16"/>
  <c r="T233" i="16" s="1"/>
  <c r="R225" i="16"/>
  <c r="AE225" i="16" s="1"/>
  <c r="R217" i="16"/>
  <c r="R209" i="16"/>
  <c r="R201" i="16"/>
  <c r="AE201" i="16" s="1"/>
  <c r="R193" i="16"/>
  <c r="R185" i="16"/>
  <c r="R177" i="16"/>
  <c r="AE177" i="16" s="1"/>
  <c r="R169" i="16"/>
  <c r="S157" i="16"/>
  <c r="S149" i="16"/>
  <c r="S141" i="16"/>
  <c r="R155" i="16"/>
  <c r="T155" i="16" s="1"/>
  <c r="R147" i="16"/>
  <c r="T147" i="16" s="1"/>
  <c r="R139" i="16"/>
  <c r="R131" i="16"/>
  <c r="AF131" i="16" s="1"/>
  <c r="R123" i="16"/>
  <c r="R115" i="16"/>
  <c r="R107" i="16"/>
  <c r="AF107" i="16" s="1"/>
  <c r="R99" i="16"/>
  <c r="AE99" i="16" s="1"/>
  <c r="R91" i="16"/>
  <c r="R84" i="16"/>
  <c r="R76" i="16"/>
  <c r="R68" i="16"/>
  <c r="R60" i="16"/>
  <c r="AE60" i="16" s="1"/>
  <c r="R52" i="16"/>
  <c r="AE52" i="16" s="1"/>
  <c r="R44" i="16"/>
  <c r="AE44" i="16" s="1"/>
  <c r="R36" i="16"/>
  <c r="AE36" i="16" s="1"/>
  <c r="R28" i="16"/>
  <c r="R20" i="16"/>
  <c r="R12" i="16"/>
  <c r="R4" i="16"/>
  <c r="AE4" i="16" s="1"/>
  <c r="S81" i="16"/>
  <c r="S73" i="16"/>
  <c r="S65" i="16"/>
  <c r="S57" i="16"/>
  <c r="S49" i="16"/>
  <c r="S41" i="16"/>
  <c r="S33" i="16"/>
  <c r="S25" i="16"/>
  <c r="S17" i="16"/>
  <c r="S9" i="16"/>
  <c r="S348" i="16"/>
  <c r="S340" i="16"/>
  <c r="S332" i="16"/>
  <c r="S324" i="16"/>
  <c r="R348" i="16"/>
  <c r="AF348" i="16" s="1"/>
  <c r="R340" i="16"/>
  <c r="AE340" i="16" s="1"/>
  <c r="R332" i="16"/>
  <c r="R324" i="16"/>
  <c r="S312" i="16"/>
  <c r="S304" i="16"/>
  <c r="S296" i="16"/>
  <c r="S288" i="16"/>
  <c r="S280" i="16"/>
  <c r="S272" i="16"/>
  <c r="S264" i="16"/>
  <c r="S256" i="16"/>
  <c r="S248" i="16"/>
  <c r="R245" i="16"/>
  <c r="R320" i="16"/>
  <c r="AE320" i="16" s="1"/>
  <c r="R312" i="16"/>
  <c r="R304" i="16"/>
  <c r="T304" i="16" s="1"/>
  <c r="R296" i="16"/>
  <c r="R288" i="16"/>
  <c r="AE288" i="16" s="1"/>
  <c r="R280" i="16"/>
  <c r="R272" i="16"/>
  <c r="R264" i="16"/>
  <c r="R256" i="16"/>
  <c r="AE256" i="16" s="1"/>
  <c r="R248" i="16"/>
  <c r="S236" i="16"/>
  <c r="S228" i="16"/>
  <c r="S220" i="16"/>
  <c r="S212" i="16"/>
  <c r="S204" i="16"/>
  <c r="S196" i="16"/>
  <c r="S188" i="16"/>
  <c r="S180" i="16"/>
  <c r="S172" i="16"/>
  <c r="S164" i="16"/>
  <c r="R240" i="16"/>
  <c r="R232" i="16"/>
  <c r="R224" i="16"/>
  <c r="R216" i="16"/>
  <c r="R208" i="16"/>
  <c r="AE208" i="16" s="1"/>
  <c r="R200" i="16"/>
  <c r="R192" i="16"/>
  <c r="T192" i="16" s="1"/>
  <c r="R184" i="16"/>
  <c r="AE184" i="16" s="1"/>
  <c r="R176" i="16"/>
  <c r="AE176" i="16" s="1"/>
  <c r="R168" i="16"/>
  <c r="S156" i="16"/>
  <c r="S148" i="16"/>
  <c r="S140" i="16"/>
  <c r="R162" i="16"/>
  <c r="AE162" i="16" s="1"/>
  <c r="R154" i="16"/>
  <c r="AE154" i="16" s="1"/>
  <c r="R146" i="16"/>
  <c r="T146" i="16" s="1"/>
  <c r="R138" i="16"/>
  <c r="T138" i="16" s="1"/>
  <c r="R130" i="16"/>
  <c r="T130" i="16" s="1"/>
  <c r="R122" i="16"/>
  <c r="R114" i="16"/>
  <c r="R106" i="16"/>
  <c r="T106" i="16" s="1"/>
  <c r="R98" i="16"/>
  <c r="R90" i="16"/>
  <c r="AF90" i="16" s="1"/>
  <c r="R83" i="16"/>
  <c r="R75" i="16"/>
  <c r="R67" i="16"/>
  <c r="R59" i="16"/>
  <c r="R51" i="16"/>
  <c r="R43" i="16"/>
  <c r="AE43" i="16" s="1"/>
  <c r="R35" i="16"/>
  <c r="AE35" i="16" s="1"/>
  <c r="R27" i="16"/>
  <c r="AE27" i="16" s="1"/>
  <c r="R19" i="16"/>
  <c r="AE19" i="16" s="1"/>
  <c r="R11" i="16"/>
  <c r="AE11" i="16" s="1"/>
  <c r="S80" i="16"/>
  <c r="S72" i="16"/>
  <c r="S64" i="16"/>
  <c r="S56" i="16"/>
  <c r="S48" i="16"/>
  <c r="S40" i="16"/>
  <c r="S32" i="16"/>
  <c r="S24" i="16"/>
  <c r="S16" i="16"/>
  <c r="S8" i="16"/>
  <c r="S347" i="16"/>
  <c r="S339" i="16"/>
  <c r="S331" i="16"/>
  <c r="R347" i="16"/>
  <c r="T347" i="16" s="1"/>
  <c r="R339" i="16"/>
  <c r="AE339" i="16" s="1"/>
  <c r="R331" i="16"/>
  <c r="S246" i="16"/>
  <c r="S319" i="16"/>
  <c r="S311" i="16"/>
  <c r="S303" i="16"/>
  <c r="S295" i="16"/>
  <c r="S287" i="16"/>
  <c r="S279" i="16"/>
  <c r="S271" i="16"/>
  <c r="S263" i="16"/>
  <c r="S255" i="16"/>
  <c r="R246" i="16"/>
  <c r="R319" i="16"/>
  <c r="R311" i="16"/>
  <c r="AE311" i="16" s="1"/>
  <c r="R303" i="16"/>
  <c r="R295" i="16"/>
  <c r="R287" i="16"/>
  <c r="R279" i="16"/>
  <c r="AE279" i="16" s="1"/>
  <c r="R271" i="16"/>
  <c r="AE271" i="16" s="1"/>
  <c r="R263" i="16"/>
  <c r="AE263" i="16" s="1"/>
  <c r="R255" i="16"/>
  <c r="S235" i="16"/>
  <c r="S227" i="16"/>
  <c r="S219" i="16"/>
  <c r="S211" i="16"/>
  <c r="S203" i="16"/>
  <c r="S195" i="16"/>
  <c r="S187" i="16"/>
  <c r="S179" i="16"/>
  <c r="S171" i="16"/>
  <c r="S163" i="16"/>
  <c r="R239" i="16"/>
  <c r="R231" i="16"/>
  <c r="R223" i="16"/>
  <c r="AE223" i="16" s="1"/>
  <c r="R215" i="16"/>
  <c r="AE215" i="16" s="1"/>
  <c r="R207" i="16"/>
  <c r="AF207" i="16" s="1"/>
  <c r="R199" i="16"/>
  <c r="AF199" i="16" s="1"/>
  <c r="R191" i="16"/>
  <c r="T191" i="16" s="1"/>
  <c r="R183" i="16"/>
  <c r="R175" i="16"/>
  <c r="R167" i="16"/>
  <c r="S155" i="16"/>
  <c r="S147" i="16"/>
  <c r="R161" i="16"/>
  <c r="T161" i="16" s="1"/>
  <c r="R153" i="16"/>
  <c r="R145" i="16"/>
  <c r="AE145" i="16" s="1"/>
  <c r="R137" i="16"/>
  <c r="R129" i="16"/>
  <c r="R121" i="16"/>
  <c r="R113" i="16"/>
  <c r="R105" i="16"/>
  <c r="AE105" i="16" s="1"/>
  <c r="R97" i="16"/>
  <c r="AE97" i="16" s="1"/>
  <c r="R89" i="16"/>
  <c r="AE89" i="16" s="1"/>
  <c r="R82" i="16"/>
  <c r="AF82" i="16" s="1"/>
  <c r="R74" i="16"/>
  <c r="T74" i="16" s="1"/>
  <c r="R66" i="16"/>
  <c r="R58" i="16"/>
  <c r="R50" i="16"/>
  <c r="AF50" i="16" s="1"/>
  <c r="R42" i="16"/>
  <c r="R34" i="16"/>
  <c r="R26" i="16"/>
  <c r="R18" i="16"/>
  <c r="R10" i="16"/>
  <c r="S79" i="16"/>
  <c r="S71" i="16"/>
  <c r="S63" i="16"/>
  <c r="S55" i="16"/>
  <c r="S47" i="16"/>
  <c r="S39" i="16"/>
  <c r="S31" i="16"/>
  <c r="S23" i="16"/>
  <c r="S15" i="16"/>
  <c r="S7" i="16"/>
  <c r="V1" i="16"/>
  <c r="W41" i="6" l="1"/>
  <c r="X41" i="6" s="1"/>
  <c r="U46" i="6"/>
  <c r="V46" i="6" s="1"/>
  <c r="W46" i="6"/>
  <c r="X46" i="6" s="1"/>
  <c r="U40" i="6"/>
  <c r="V40" i="6" s="1"/>
  <c r="W40" i="6"/>
  <c r="X40" i="6" s="1"/>
  <c r="U27" i="6"/>
  <c r="V27" i="6" s="1"/>
  <c r="W27" i="6"/>
  <c r="X27" i="6" s="1"/>
  <c r="U28" i="6"/>
  <c r="V28" i="6" s="1"/>
  <c r="W28" i="6"/>
  <c r="X28" i="6" s="1"/>
  <c r="U24" i="6"/>
  <c r="V24" i="6" s="1"/>
  <c r="W24" i="6"/>
  <c r="X24" i="6" s="1"/>
  <c r="U37" i="6"/>
  <c r="V37" i="6" s="1"/>
  <c r="W37" i="6"/>
  <c r="X37" i="6" s="1"/>
  <c r="U22" i="6"/>
  <c r="V22" i="6" s="1"/>
  <c r="W22" i="6"/>
  <c r="X22" i="6" s="1"/>
  <c r="U45" i="6"/>
  <c r="V45" i="6" s="1"/>
  <c r="W45" i="6"/>
  <c r="X45" i="6" s="1"/>
  <c r="U35" i="6"/>
  <c r="V35" i="6" s="1"/>
  <c r="W35" i="6"/>
  <c r="X35" i="6" s="1"/>
  <c r="U29" i="6"/>
  <c r="V29" i="6" s="1"/>
  <c r="W29" i="6"/>
  <c r="X29" i="6" s="1"/>
  <c r="U32" i="6"/>
  <c r="V32" i="6" s="1"/>
  <c r="W32" i="6"/>
  <c r="X32" i="6" s="1"/>
  <c r="U43" i="6"/>
  <c r="V43" i="6" s="1"/>
  <c r="W43" i="6"/>
  <c r="X43" i="6" s="1"/>
  <c r="U26" i="6"/>
  <c r="V26" i="6" s="1"/>
  <c r="W26" i="6"/>
  <c r="X26" i="6" s="1"/>
  <c r="U33" i="6"/>
  <c r="V33" i="6" s="1"/>
  <c r="W33" i="6"/>
  <c r="X33" i="6" s="1"/>
  <c r="U25" i="6"/>
  <c r="V25" i="6" s="1"/>
  <c r="W25" i="6"/>
  <c r="X25" i="6" s="1"/>
  <c r="U36" i="6"/>
  <c r="V36" i="6" s="1"/>
  <c r="W36" i="6"/>
  <c r="X36" i="6" s="1"/>
  <c r="U23" i="6"/>
  <c r="V23" i="6" s="1"/>
  <c r="W23" i="6"/>
  <c r="X23" i="6" s="1"/>
  <c r="U30" i="6"/>
  <c r="V30" i="6" s="1"/>
  <c r="W30" i="6"/>
  <c r="X30" i="6" s="1"/>
  <c r="U42" i="6"/>
  <c r="V42" i="6" s="1"/>
  <c r="W42" i="6"/>
  <c r="X42" i="6" s="1"/>
  <c r="U44" i="6"/>
  <c r="V44" i="6" s="1"/>
  <c r="W44" i="6"/>
  <c r="X44" i="6" s="1"/>
  <c r="U34" i="6"/>
  <c r="V34" i="6" s="1"/>
  <c r="W34" i="6"/>
  <c r="X34" i="6" s="1"/>
  <c r="U21" i="6"/>
  <c r="W21" i="6"/>
  <c r="U38" i="6"/>
  <c r="V38" i="6" s="1"/>
  <c r="W38" i="6"/>
  <c r="X38" i="6" s="1"/>
  <c r="U31" i="6"/>
  <c r="V31" i="6" s="1"/>
  <c r="W31" i="6"/>
  <c r="X31" i="6" s="1"/>
  <c r="U47" i="6"/>
  <c r="V47" i="6" s="1"/>
  <c r="W47" i="6"/>
  <c r="X47" i="6" s="1"/>
  <c r="U39" i="6"/>
  <c r="V39" i="6" s="1"/>
  <c r="W39" i="6"/>
  <c r="X39" i="6" s="1"/>
  <c r="AE443" i="16"/>
  <c r="AF446" i="16"/>
  <c r="AF424" i="16"/>
  <c r="AE472" i="16"/>
  <c r="AF499" i="16"/>
  <c r="AF442" i="16"/>
  <c r="AE503" i="16"/>
  <c r="AF503" i="16"/>
  <c r="AF519" i="16"/>
  <c r="AE519" i="16"/>
  <c r="AE442" i="16"/>
  <c r="AE424" i="16"/>
  <c r="AE412" i="16"/>
  <c r="AE415" i="16"/>
  <c r="AF412" i="16"/>
  <c r="AF423" i="16"/>
  <c r="AE423" i="16"/>
  <c r="AE567" i="16"/>
  <c r="AE446" i="16"/>
  <c r="AF567" i="16"/>
  <c r="AF455" i="16"/>
  <c r="T455" i="16"/>
  <c r="AF508" i="16"/>
  <c r="AE508" i="16"/>
  <c r="AF439" i="16"/>
  <c r="T439" i="16"/>
  <c r="AF415" i="16"/>
  <c r="AF444" i="16"/>
  <c r="AE444" i="16"/>
  <c r="AE437" i="16"/>
  <c r="AE476" i="16"/>
  <c r="AF476" i="16"/>
  <c r="AF421" i="16"/>
  <c r="AF554" i="16"/>
  <c r="AF502" i="16"/>
  <c r="T499" i="16"/>
  <c r="AF458" i="16"/>
  <c r="AE458" i="16"/>
  <c r="AF433" i="16"/>
  <c r="AF435" i="16"/>
  <c r="AE530" i="16"/>
  <c r="AF520" i="16"/>
  <c r="AF530" i="16"/>
  <c r="AE432" i="16"/>
  <c r="AF513" i="16"/>
  <c r="AF429" i="16"/>
  <c r="AE538" i="16"/>
  <c r="AE474" i="16"/>
  <c r="T429" i="16"/>
  <c r="AF437" i="16"/>
  <c r="AE466" i="16"/>
  <c r="AF538" i="16"/>
  <c r="AE507" i="16"/>
  <c r="AF465" i="16"/>
  <c r="AF474" i="16"/>
  <c r="AF512" i="16"/>
  <c r="AF507" i="16"/>
  <c r="AE526" i="16"/>
  <c r="AE532" i="16"/>
  <c r="AE465" i="16"/>
  <c r="AF466" i="16"/>
  <c r="AE440" i="16"/>
  <c r="AE460" i="16"/>
  <c r="AF460" i="16"/>
  <c r="AF440" i="16"/>
  <c r="AF450" i="16"/>
  <c r="AF413" i="16"/>
  <c r="AF472" i="16"/>
  <c r="AE551" i="16"/>
  <c r="AF491" i="16"/>
  <c r="AE546" i="16"/>
  <c r="AE450" i="16"/>
  <c r="AE524" i="16"/>
  <c r="AE413" i="16"/>
  <c r="T496" i="16"/>
  <c r="AE421" i="16"/>
  <c r="AE520" i="16"/>
  <c r="AE425" i="16"/>
  <c r="AF546" i="16"/>
  <c r="AF432" i="16"/>
  <c r="AE431" i="16"/>
  <c r="AF431" i="16"/>
  <c r="AF510" i="16"/>
  <c r="AE510" i="16"/>
  <c r="AF531" i="16"/>
  <c r="AF494" i="16"/>
  <c r="AF536" i="16"/>
  <c r="AF548" i="16"/>
  <c r="AF425" i="16"/>
  <c r="AE494" i="16"/>
  <c r="AE481" i="16"/>
  <c r="AE490" i="16"/>
  <c r="AE417" i="16"/>
  <c r="AF506" i="16"/>
  <c r="AE554" i="16"/>
  <c r="AE504" i="16"/>
  <c r="AE435" i="16"/>
  <c r="AF473" i="16"/>
  <c r="AE513" i="16"/>
  <c r="AE436" i="16"/>
  <c r="AF532" i="16"/>
  <c r="AF436" i="16"/>
  <c r="AF504" i="16"/>
  <c r="AE433" i="16"/>
  <c r="AF422" i="16"/>
  <c r="AE502" i="16"/>
  <c r="AF428" i="16"/>
  <c r="AF524" i="16"/>
  <c r="AE512" i="16"/>
  <c r="AE473" i="16"/>
  <c r="AE428" i="16"/>
  <c r="AF443" i="16"/>
  <c r="AF456" i="16"/>
  <c r="AF410" i="16"/>
  <c r="AF490" i="16"/>
  <c r="AE548" i="16"/>
  <c r="AE456" i="16"/>
  <c r="AF417" i="16"/>
  <c r="AE468" i="16"/>
  <c r="AE410" i="16"/>
  <c r="AF539" i="16"/>
  <c r="AE501" i="16"/>
  <c r="AF498" i="16"/>
  <c r="AE498" i="16"/>
  <c r="AF481" i="16"/>
  <c r="AF418" i="16"/>
  <c r="AE418" i="16"/>
  <c r="AF464" i="16"/>
  <c r="AF528" i="16"/>
  <c r="AF515" i="16"/>
  <c r="T528" i="16"/>
  <c r="AE529" i="16"/>
  <c r="AF451" i="16"/>
  <c r="AE497" i="16"/>
  <c r="AE545" i="16"/>
  <c r="AF545" i="16"/>
  <c r="AF370" i="16"/>
  <c r="AE482" i="16"/>
  <c r="AF516" i="16"/>
  <c r="AE516" i="16"/>
  <c r="AF416" i="16"/>
  <c r="AF427" i="16"/>
  <c r="AE537" i="16"/>
  <c r="AE522" i="16"/>
  <c r="AE500" i="16"/>
  <c r="AF522" i="16"/>
  <c r="AE496" i="16"/>
  <c r="AF483" i="16"/>
  <c r="AE514" i="16"/>
  <c r="AF488" i="16"/>
  <c r="AF408" i="16"/>
  <c r="AF525" i="16"/>
  <c r="AE449" i="16"/>
  <c r="AF478" i="16"/>
  <c r="AE483" i="16"/>
  <c r="AF449" i="16"/>
  <c r="AF434" i="16"/>
  <c r="AE515" i="16"/>
  <c r="AE488" i="16"/>
  <c r="AF463" i="16"/>
  <c r="AF438" i="16"/>
  <c r="AF500" i="16"/>
  <c r="AF419" i="16"/>
  <c r="AF514" i="16"/>
  <c r="AF558" i="16"/>
  <c r="AE419" i="16"/>
  <c r="AF441" i="16"/>
  <c r="AF540" i="16"/>
  <c r="AF526" i="16"/>
  <c r="AF482" i="16"/>
  <c r="AF529" i="16"/>
  <c r="AE408" i="16"/>
  <c r="AE451" i="16"/>
  <c r="T441" i="16"/>
  <c r="AE434" i="16"/>
  <c r="AF497" i="16"/>
  <c r="AE470" i="16"/>
  <c r="AE426" i="16"/>
  <c r="AE475" i="16"/>
  <c r="AF550" i="16"/>
  <c r="AF492" i="16"/>
  <c r="AE523" i="16"/>
  <c r="AF426" i="16"/>
  <c r="AE447" i="16"/>
  <c r="AF447" i="16"/>
  <c r="T523" i="16"/>
  <c r="AF551" i="16"/>
  <c r="AE517" i="16"/>
  <c r="AE505" i="16"/>
  <c r="AF547" i="16"/>
  <c r="AE550" i="16"/>
  <c r="AE492" i="16"/>
  <c r="AE506" i="16"/>
  <c r="AF480" i="16"/>
  <c r="AE411" i="16"/>
  <c r="AF475" i="16"/>
  <c r="AF470" i="16"/>
  <c r="AF505" i="16"/>
  <c r="AE480" i="16"/>
  <c r="AE547" i="16"/>
  <c r="AE509" i="16"/>
  <c r="AF411" i="16"/>
  <c r="AE556" i="16"/>
  <c r="AE539" i="16"/>
  <c r="AE464" i="16"/>
  <c r="AF552" i="16"/>
  <c r="AE453" i="16"/>
  <c r="AF467" i="16"/>
  <c r="AE552" i="16"/>
  <c r="AF462" i="16"/>
  <c r="AF542" i="16"/>
  <c r="AW79" i="29"/>
  <c r="AE536" i="16"/>
  <c r="AF537" i="16"/>
  <c r="AE540" i="16"/>
  <c r="AE531" i="16"/>
  <c r="AE553" i="16"/>
  <c r="AE479" i="16"/>
  <c r="AF459" i="16"/>
  <c r="AF484" i="16"/>
  <c r="AE416" i="16"/>
  <c r="AF457" i="16"/>
  <c r="AF535" i="16"/>
  <c r="AF468" i="16"/>
  <c r="AE448" i="16"/>
  <c r="AE491" i="16"/>
  <c r="AE459" i="16"/>
  <c r="AE427" i="16"/>
  <c r="AE535" i="16"/>
  <c r="AF543" i="16"/>
  <c r="AE420" i="16"/>
  <c r="AE452" i="16"/>
  <c r="AF556" i="16"/>
  <c r="AF420" i="16"/>
  <c r="AF452" i="16"/>
  <c r="AF553" i="16"/>
  <c r="AE484" i="16"/>
  <c r="AE467" i="16"/>
  <c r="AF448" i="16"/>
  <c r="AF555" i="16"/>
  <c r="AE555" i="16"/>
  <c r="AF486" i="16"/>
  <c r="AE486" i="16"/>
  <c r="AE527" i="16"/>
  <c r="AF454" i="16"/>
  <c r="AE454" i="16"/>
  <c r="AF534" i="16"/>
  <c r="AE457" i="16"/>
  <c r="AN18" i="17"/>
  <c r="AJ19" i="17"/>
  <c r="T527" i="16"/>
  <c r="AE471" i="16"/>
  <c r="AF501" i="16"/>
  <c r="AF414" i="16"/>
  <c r="AE544" i="16"/>
  <c r="AE542" i="16"/>
  <c r="AE534" i="16"/>
  <c r="AE462" i="16"/>
  <c r="AF278" i="16"/>
  <c r="AF471" i="16"/>
  <c r="AE543" i="16"/>
  <c r="AF489" i="16"/>
  <c r="AE438" i="16"/>
  <c r="AE422" i="16"/>
  <c r="AE489" i="16"/>
  <c r="AF495" i="16"/>
  <c r="AE495" i="16"/>
  <c r="AF430" i="16"/>
  <c r="AE414" i="16"/>
  <c r="AF477" i="16"/>
  <c r="AE518" i="16"/>
  <c r="AE430" i="16"/>
  <c r="AE409" i="16"/>
  <c r="AF409" i="16"/>
  <c r="AF518" i="16"/>
  <c r="AE558" i="16"/>
  <c r="AE463" i="16"/>
  <c r="AF445" i="16"/>
  <c r="AF521" i="16"/>
  <c r="AE521" i="16"/>
  <c r="AE478" i="16"/>
  <c r="AF557" i="16"/>
  <c r="AE511" i="16"/>
  <c r="AE557" i="16"/>
  <c r="AF511" i="16"/>
  <c r="AF469" i="16"/>
  <c r="AE487" i="16"/>
  <c r="AE533" i="16"/>
  <c r="AE461" i="16"/>
  <c r="AF533" i="16"/>
  <c r="AF479" i="16"/>
  <c r="AF549" i="16"/>
  <c r="AF541" i="16"/>
  <c r="AF544" i="16"/>
  <c r="AF487" i="16"/>
  <c r="T541" i="16"/>
  <c r="AF517" i="16"/>
  <c r="AE493" i="16"/>
  <c r="AF485" i="16"/>
  <c r="T469" i="16"/>
  <c r="AE566" i="16"/>
  <c r="AF566" i="16"/>
  <c r="AE477" i="16"/>
  <c r="AE485" i="16"/>
  <c r="AF461" i="16"/>
  <c r="AE445" i="16"/>
  <c r="AE525" i="16"/>
  <c r="AE549" i="16"/>
  <c r="AF509" i="16"/>
  <c r="AF493" i="16"/>
  <c r="AE338" i="16"/>
  <c r="AF453" i="16"/>
  <c r="AF396" i="16"/>
  <c r="AF365" i="16"/>
  <c r="AF384" i="16"/>
  <c r="AF561" i="16"/>
  <c r="AE561" i="16"/>
  <c r="T243" i="16"/>
  <c r="AF243" i="16"/>
  <c r="AF394" i="16"/>
  <c r="AF565" i="16"/>
  <c r="AF573" i="16"/>
  <c r="AE565" i="16"/>
  <c r="AE580" i="16"/>
  <c r="T563" i="16"/>
  <c r="AF563" i="16"/>
  <c r="T568" i="16"/>
  <c r="AF568" i="16"/>
  <c r="AE407" i="16"/>
  <c r="AF580" i="16"/>
  <c r="AF402" i="16"/>
  <c r="Z2" i="16"/>
  <c r="Z1" i="16" s="1"/>
  <c r="AE562" i="16"/>
  <c r="AC2" i="16"/>
  <c r="AC1" i="16" s="1"/>
  <c r="T372" i="16"/>
  <c r="AF372" i="16"/>
  <c r="T399" i="16"/>
  <c r="AF399" i="16"/>
  <c r="T392" i="16"/>
  <c r="AF392" i="16"/>
  <c r="AF579" i="16"/>
  <c r="T579" i="16"/>
  <c r="AF373" i="16"/>
  <c r="T369" i="16"/>
  <c r="AF369" i="16"/>
  <c r="T354" i="16"/>
  <c r="AF354" i="16"/>
  <c r="AF583" i="16"/>
  <c r="T583" i="16"/>
  <c r="AE369" i="16"/>
  <c r="AF591" i="16"/>
  <c r="T380" i="16"/>
  <c r="AE380" i="16"/>
  <c r="T382" i="16"/>
  <c r="AF382" i="16"/>
  <c r="T400" i="16"/>
  <c r="AF400" i="16"/>
  <c r="T587" i="16"/>
  <c r="AF587" i="16"/>
  <c r="AE405" i="16"/>
  <c r="AF393" i="16"/>
  <c r="T377" i="16"/>
  <c r="AF377" i="16"/>
  <c r="T362" i="16"/>
  <c r="AF362" i="16"/>
  <c r="AF353" i="16"/>
  <c r="AE384" i="16"/>
  <c r="T395" i="16"/>
  <c r="AF395" i="16"/>
  <c r="AF584" i="16"/>
  <c r="T584" i="16"/>
  <c r="AE373" i="16"/>
  <c r="AE372" i="16"/>
  <c r="AE579" i="16"/>
  <c r="AE587" i="16"/>
  <c r="AE395" i="16"/>
  <c r="AE583" i="16"/>
  <c r="AE396" i="16"/>
  <c r="T388" i="16"/>
  <c r="AE388" i="16"/>
  <c r="T390" i="16"/>
  <c r="AF390" i="16"/>
  <c r="AE595" i="16"/>
  <c r="T595" i="16"/>
  <c r="AE378" i="16"/>
  <c r="T385" i="16"/>
  <c r="AF385" i="16"/>
  <c r="T564" i="16"/>
  <c r="AF564" i="16"/>
  <c r="T403" i="16"/>
  <c r="AF403" i="16"/>
  <c r="AE357" i="16"/>
  <c r="AF405" i="16"/>
  <c r="T560" i="16"/>
  <c r="AF560" i="16"/>
  <c r="AF383" i="16"/>
  <c r="AE573" i="16"/>
  <c r="AE393" i="16"/>
  <c r="T582" i="16"/>
  <c r="AF582" i="16"/>
  <c r="AE582" i="16"/>
  <c r="AF357" i="16"/>
  <c r="AF380" i="16"/>
  <c r="AE404" i="16"/>
  <c r="AE576" i="16"/>
  <c r="T576" i="16"/>
  <c r="AF404" i="16"/>
  <c r="T590" i="16"/>
  <c r="AF590" i="16"/>
  <c r="AF595" i="16"/>
  <c r="T398" i="16"/>
  <c r="AF398" i="16"/>
  <c r="T359" i="16"/>
  <c r="AF359" i="16"/>
  <c r="T352" i="16"/>
  <c r="AF352" i="16"/>
  <c r="T581" i="16"/>
  <c r="AE581" i="16"/>
  <c r="AF581" i="16"/>
  <c r="T577" i="16"/>
  <c r="AF577" i="16"/>
  <c r="AE577" i="16"/>
  <c r="AF388" i="16"/>
  <c r="AF378" i="16"/>
  <c r="AE352" i="16"/>
  <c r="T381" i="16"/>
  <c r="AE381" i="16"/>
  <c r="T406" i="16"/>
  <c r="AF406" i="16"/>
  <c r="T367" i="16"/>
  <c r="AF367" i="16"/>
  <c r="T360" i="16"/>
  <c r="AE360" i="16"/>
  <c r="T401" i="16"/>
  <c r="AE401" i="16"/>
  <c r="T386" i="16"/>
  <c r="AF386" i="16"/>
  <c r="AF589" i="16"/>
  <c r="T589" i="16"/>
  <c r="T355" i="16"/>
  <c r="AF355" i="16"/>
  <c r="AE374" i="16"/>
  <c r="T585" i="16"/>
  <c r="AF585" i="16"/>
  <c r="T578" i="16"/>
  <c r="AF578" i="16"/>
  <c r="AE387" i="16"/>
  <c r="AE591" i="16"/>
  <c r="AF387" i="16"/>
  <c r="AE362" i="16"/>
  <c r="AE584" i="16"/>
  <c r="AE402" i="16"/>
  <c r="AE578" i="16"/>
  <c r="AE569" i="16"/>
  <c r="AF562" i="16"/>
  <c r="AE370" i="16"/>
  <c r="Y2" i="16"/>
  <c r="Y1" i="16" s="1"/>
  <c r="T389" i="16"/>
  <c r="AF389" i="16"/>
  <c r="T375" i="16"/>
  <c r="AF375" i="16"/>
  <c r="T368" i="16"/>
  <c r="AF368" i="16"/>
  <c r="AE385" i="16"/>
  <c r="AE575" i="16"/>
  <c r="T575" i="16"/>
  <c r="AE377" i="16"/>
  <c r="T363" i="16"/>
  <c r="AF363" i="16"/>
  <c r="AE365" i="16"/>
  <c r="AF593" i="16"/>
  <c r="T593" i="16"/>
  <c r="AF586" i="16"/>
  <c r="T586" i="16"/>
  <c r="AE399" i="16"/>
  <c r="AE392" i="16"/>
  <c r="AE390" i="16"/>
  <c r="AE394" i="16"/>
  <c r="AE354" i="16"/>
  <c r="AE386" i="16"/>
  <c r="AF407" i="16"/>
  <c r="AE383" i="16"/>
  <c r="W2" i="16"/>
  <c r="W1" i="16" s="1"/>
  <c r="T356" i="16"/>
  <c r="AF356" i="16"/>
  <c r="T397" i="16"/>
  <c r="AF397" i="16"/>
  <c r="T358" i="16"/>
  <c r="AF358" i="16"/>
  <c r="T376" i="16"/>
  <c r="AF376" i="16"/>
  <c r="AF575" i="16"/>
  <c r="T371" i="16"/>
  <c r="AF371" i="16"/>
  <c r="AF374" i="16"/>
  <c r="AF594" i="16"/>
  <c r="T594" i="16"/>
  <c r="AE353" i="16"/>
  <c r="AF569" i="16"/>
  <c r="AE588" i="16"/>
  <c r="T588" i="16"/>
  <c r="AE400" i="16"/>
  <c r="T559" i="16"/>
  <c r="AF559" i="16"/>
  <c r="AE590" i="16"/>
  <c r="AF401" i="16"/>
  <c r="T364" i="16"/>
  <c r="AF364" i="16"/>
  <c r="T366" i="16"/>
  <c r="AF366" i="16"/>
  <c r="T391" i="16"/>
  <c r="AE391" i="16"/>
  <c r="T570" i="16"/>
  <c r="AF570" i="16"/>
  <c r="T361" i="16"/>
  <c r="AF361" i="16"/>
  <c r="AE364" i="16"/>
  <c r="T379" i="16"/>
  <c r="AF379" i="16"/>
  <c r="AE574" i="16"/>
  <c r="T574" i="16"/>
  <c r="AF574" i="16"/>
  <c r="AE382" i="16"/>
  <c r="AE359" i="16"/>
  <c r="T592" i="16"/>
  <c r="AF592" i="16"/>
  <c r="AE572" i="16"/>
  <c r="T572" i="16"/>
  <c r="T58" i="16"/>
  <c r="AE58" i="16"/>
  <c r="T121" i="16"/>
  <c r="AF121" i="16"/>
  <c r="T167" i="16"/>
  <c r="AF167" i="16"/>
  <c r="T231" i="16"/>
  <c r="AE231" i="16"/>
  <c r="T287" i="16"/>
  <c r="AF287" i="16"/>
  <c r="T331" i="16"/>
  <c r="AF331" i="16"/>
  <c r="T51" i="16"/>
  <c r="AF51" i="16"/>
  <c r="T114" i="16"/>
  <c r="AE114" i="16"/>
  <c r="T216" i="16"/>
  <c r="AF216" i="16"/>
  <c r="T264" i="16"/>
  <c r="AF264" i="16"/>
  <c r="T245" i="16"/>
  <c r="AF245" i="16"/>
  <c r="T12" i="16"/>
  <c r="AE12" i="16"/>
  <c r="T76" i="16"/>
  <c r="AF76" i="16"/>
  <c r="T139" i="16"/>
  <c r="AE139" i="16"/>
  <c r="T185" i="16"/>
  <c r="AF185" i="16"/>
  <c r="T297" i="16"/>
  <c r="AF297" i="16"/>
  <c r="T341" i="16"/>
  <c r="AF341" i="16"/>
  <c r="T29" i="16"/>
  <c r="AF29" i="16"/>
  <c r="T92" i="16"/>
  <c r="AE92" i="16"/>
  <c r="T156" i="16"/>
  <c r="AF156" i="16"/>
  <c r="T202" i="16"/>
  <c r="AF202" i="16"/>
  <c r="T14" i="16"/>
  <c r="AE14" i="16"/>
  <c r="T133" i="16"/>
  <c r="AE133" i="16"/>
  <c r="T227" i="16"/>
  <c r="AF227" i="16"/>
  <c r="T335" i="16"/>
  <c r="AF335" i="16"/>
  <c r="T39" i="16"/>
  <c r="AF39" i="16"/>
  <c r="T102" i="16"/>
  <c r="AE102" i="16"/>
  <c r="T204" i="16"/>
  <c r="AF204" i="16"/>
  <c r="T260" i="16"/>
  <c r="AF260" i="16"/>
  <c r="AE260" i="16"/>
  <c r="T244" i="16"/>
  <c r="AF244" i="16"/>
  <c r="AE203" i="16"/>
  <c r="AF242" i="16"/>
  <c r="AE265" i="16"/>
  <c r="T16" i="16"/>
  <c r="AF16" i="16"/>
  <c r="T80" i="16"/>
  <c r="AF80" i="16"/>
  <c r="T143" i="16"/>
  <c r="AE143" i="16"/>
  <c r="T181" i="16"/>
  <c r="AF181" i="16"/>
  <c r="T293" i="16"/>
  <c r="AE293" i="16"/>
  <c r="T41" i="16"/>
  <c r="AF41" i="16"/>
  <c r="T112" i="16"/>
  <c r="AF112" i="16"/>
  <c r="T222" i="16"/>
  <c r="AF222" i="16"/>
  <c r="T270" i="16"/>
  <c r="AF270" i="16"/>
  <c r="T330" i="16"/>
  <c r="AF330" i="16"/>
  <c r="AF323" i="16"/>
  <c r="AF250" i="16"/>
  <c r="AE328" i="16"/>
  <c r="AE74" i="16"/>
  <c r="AE264" i="16"/>
  <c r="AE276" i="16"/>
  <c r="AE76" i="16"/>
  <c r="AF282" i="16"/>
  <c r="AF229" i="16"/>
  <c r="AF347" i="16"/>
  <c r="AE181" i="16"/>
  <c r="AE291" i="16"/>
  <c r="AE229" i="16"/>
  <c r="AF261" i="16"/>
  <c r="AE163" i="16"/>
  <c r="AF26" i="16"/>
  <c r="AF233" i="16"/>
  <c r="AE350" i="16"/>
  <c r="AE80" i="16"/>
  <c r="AF265" i="16"/>
  <c r="T66" i="16"/>
  <c r="AE66" i="16"/>
  <c r="AF66" i="16"/>
  <c r="T175" i="16"/>
  <c r="AE175" i="16"/>
  <c r="T59" i="16"/>
  <c r="AF59" i="16"/>
  <c r="T122" i="16"/>
  <c r="AE122" i="16"/>
  <c r="T224" i="16"/>
  <c r="AF224" i="16"/>
  <c r="T272" i="16"/>
  <c r="AF272" i="16"/>
  <c r="T20" i="16"/>
  <c r="AF20" i="16"/>
  <c r="T84" i="16"/>
  <c r="AE84" i="16"/>
  <c r="T193" i="16"/>
  <c r="AF193" i="16"/>
  <c r="T305" i="16"/>
  <c r="AF305" i="16"/>
  <c r="T349" i="16"/>
  <c r="AF349" i="16"/>
  <c r="AE349" i="16"/>
  <c r="T37" i="16"/>
  <c r="AE37" i="16"/>
  <c r="AF37" i="16"/>
  <c r="T100" i="16"/>
  <c r="AF100" i="16"/>
  <c r="T210" i="16"/>
  <c r="AF210" i="16"/>
  <c r="T22" i="16"/>
  <c r="AE22" i="16"/>
  <c r="T86" i="16"/>
  <c r="AE86" i="16"/>
  <c r="T141" i="16"/>
  <c r="AF141" i="16"/>
  <c r="T235" i="16"/>
  <c r="AF235" i="16"/>
  <c r="T47" i="16"/>
  <c r="AF47" i="16"/>
  <c r="T212" i="16"/>
  <c r="AF212" i="16"/>
  <c r="AF274" i="16"/>
  <c r="AE299" i="16"/>
  <c r="T24" i="16"/>
  <c r="AE24" i="16"/>
  <c r="T88" i="16"/>
  <c r="AE88" i="16"/>
  <c r="T151" i="16"/>
  <c r="AE151" i="16"/>
  <c r="T189" i="16"/>
  <c r="AF189" i="16"/>
  <c r="T345" i="16"/>
  <c r="AE345" i="16"/>
  <c r="T49" i="16"/>
  <c r="AF49" i="16"/>
  <c r="T120" i="16"/>
  <c r="AE120" i="16"/>
  <c r="T166" i="16"/>
  <c r="AF166" i="16"/>
  <c r="AE166" i="16"/>
  <c r="T230" i="16"/>
  <c r="AF230" i="16"/>
  <c r="AE326" i="16"/>
  <c r="AF120" i="16"/>
  <c r="AE287" i="16"/>
  <c r="AE286" i="16"/>
  <c r="AF195" i="16"/>
  <c r="AE301" i="16"/>
  <c r="AE346" i="16"/>
  <c r="AE282" i="16"/>
  <c r="AF84" i="16"/>
  <c r="AF146" i="16"/>
  <c r="AE272" i="16"/>
  <c r="AF192" i="16"/>
  <c r="AE337" i="16"/>
  <c r="AF106" i="16"/>
  <c r="AF338" i="16"/>
  <c r="AE117" i="16"/>
  <c r="AE146" i="16"/>
  <c r="AE47" i="16"/>
  <c r="AE78" i="16"/>
  <c r="AF299" i="16"/>
  <c r="T10" i="16"/>
  <c r="AE10" i="16"/>
  <c r="T137" i="16"/>
  <c r="AF137" i="16"/>
  <c r="T183" i="16"/>
  <c r="AE183" i="16"/>
  <c r="T303" i="16"/>
  <c r="AF303" i="16"/>
  <c r="T67" i="16"/>
  <c r="AE67" i="16"/>
  <c r="AF67" i="16"/>
  <c r="T168" i="16"/>
  <c r="AF168" i="16"/>
  <c r="T232" i="16"/>
  <c r="AF232" i="16"/>
  <c r="T280" i="16"/>
  <c r="AF280" i="16"/>
  <c r="T324" i="16"/>
  <c r="AF324" i="16"/>
  <c r="T28" i="16"/>
  <c r="AE28" i="16"/>
  <c r="T91" i="16"/>
  <c r="AF91" i="16"/>
  <c r="T201" i="16"/>
  <c r="AF201" i="16"/>
  <c r="T313" i="16"/>
  <c r="AF313" i="16"/>
  <c r="T45" i="16"/>
  <c r="AF45" i="16"/>
  <c r="T108" i="16"/>
  <c r="AF108" i="16"/>
  <c r="T218" i="16"/>
  <c r="AF218" i="16"/>
  <c r="T30" i="16"/>
  <c r="AE30" i="16"/>
  <c r="T149" i="16"/>
  <c r="AF149" i="16"/>
  <c r="T351" i="16"/>
  <c r="AF351" i="16"/>
  <c r="T55" i="16"/>
  <c r="AF55" i="16"/>
  <c r="T118" i="16"/>
  <c r="AE118" i="16"/>
  <c r="T220" i="16"/>
  <c r="AF220" i="16"/>
  <c r="AF114" i="16"/>
  <c r="AE280" i="16"/>
  <c r="T32" i="16"/>
  <c r="AF32" i="16"/>
  <c r="T95" i="16"/>
  <c r="AE95" i="16"/>
  <c r="T159" i="16"/>
  <c r="AE159" i="16"/>
  <c r="T197" i="16"/>
  <c r="AE197" i="16"/>
  <c r="T57" i="16"/>
  <c r="AE57" i="16"/>
  <c r="AF57" i="16"/>
  <c r="T128" i="16"/>
  <c r="AE128" i="16"/>
  <c r="AF128" i="16"/>
  <c r="T174" i="16"/>
  <c r="AF174" i="16"/>
  <c r="T238" i="16"/>
  <c r="AF238" i="16"/>
  <c r="AE343" i="16"/>
  <c r="AF326" i="16"/>
  <c r="AE189" i="16"/>
  <c r="AE171" i="16"/>
  <c r="AF281" i="16"/>
  <c r="AE303" i="16"/>
  <c r="AE156" i="16"/>
  <c r="AE268" i="16"/>
  <c r="AF283" i="16"/>
  <c r="AE235" i="16"/>
  <c r="AF306" i="16"/>
  <c r="AE195" i="16"/>
  <c r="AE218" i="16"/>
  <c r="AE304" i="16"/>
  <c r="AF277" i="16"/>
  <c r="AE168" i="16"/>
  <c r="AF155" i="16"/>
  <c r="AF163" i="16"/>
  <c r="AE336" i="16"/>
  <c r="AE127" i="16"/>
  <c r="AE16" i="16"/>
  <c r="AF315" i="16"/>
  <c r="AE309" i="16"/>
  <c r="AE290" i="16"/>
  <c r="AE298" i="16"/>
  <c r="AF161" i="16"/>
  <c r="AE187" i="16"/>
  <c r="AF325" i="16"/>
  <c r="T129" i="16"/>
  <c r="AE129" i="16"/>
  <c r="AF129" i="16"/>
  <c r="T239" i="16"/>
  <c r="AF239" i="16"/>
  <c r="T295" i="16"/>
  <c r="AF295" i="16"/>
  <c r="T339" i="16"/>
  <c r="AF339" i="16"/>
  <c r="T18" i="16"/>
  <c r="AE18" i="16"/>
  <c r="T82" i="16"/>
  <c r="AE82" i="16"/>
  <c r="T145" i="16"/>
  <c r="AF145" i="16"/>
  <c r="T311" i="16"/>
  <c r="AF311" i="16"/>
  <c r="T11" i="16"/>
  <c r="AF11" i="16"/>
  <c r="T75" i="16"/>
  <c r="AE75" i="16"/>
  <c r="T176" i="16"/>
  <c r="AF176" i="16"/>
  <c r="T240" i="16"/>
  <c r="AF240" i="16"/>
  <c r="T288" i="16"/>
  <c r="AF288" i="16"/>
  <c r="T332" i="16"/>
  <c r="AF332" i="16"/>
  <c r="T36" i="16"/>
  <c r="AF36" i="16"/>
  <c r="T99" i="16"/>
  <c r="AF99" i="16"/>
  <c r="T209" i="16"/>
  <c r="AF209" i="16"/>
  <c r="T321" i="16"/>
  <c r="AF321" i="16"/>
  <c r="T53" i="16"/>
  <c r="AF53" i="16"/>
  <c r="T116" i="16"/>
  <c r="AE116" i="16"/>
  <c r="T226" i="16"/>
  <c r="AF226" i="16"/>
  <c r="T334" i="16"/>
  <c r="AF334" i="16"/>
  <c r="T38" i="16"/>
  <c r="AE38" i="16"/>
  <c r="T93" i="16"/>
  <c r="AF93" i="16"/>
  <c r="T157" i="16"/>
  <c r="AE157" i="16"/>
  <c r="T63" i="16"/>
  <c r="AF63" i="16"/>
  <c r="T126" i="16"/>
  <c r="AE126" i="16"/>
  <c r="T164" i="16"/>
  <c r="AF164" i="16"/>
  <c r="T228" i="16"/>
  <c r="AE228" i="16"/>
  <c r="AF228" i="16"/>
  <c r="T284" i="16"/>
  <c r="AF284" i="16"/>
  <c r="AE284" i="16"/>
  <c r="AE325" i="16"/>
  <c r="AF138" i="16"/>
  <c r="T40" i="16"/>
  <c r="AF40" i="16"/>
  <c r="T103" i="16"/>
  <c r="AF103" i="16"/>
  <c r="AE103" i="16"/>
  <c r="T205" i="16"/>
  <c r="AF205" i="16"/>
  <c r="T253" i="16"/>
  <c r="AF253" i="16"/>
  <c r="T317" i="16"/>
  <c r="AE317" i="16"/>
  <c r="T65" i="16"/>
  <c r="AF65" i="16"/>
  <c r="T136" i="16"/>
  <c r="AF136" i="16"/>
  <c r="T182" i="16"/>
  <c r="AF182" i="16"/>
  <c r="T294" i="16"/>
  <c r="AE294" i="16"/>
  <c r="AF294" i="16"/>
  <c r="AF328" i="16"/>
  <c r="AF159" i="16"/>
  <c r="AF175" i="16"/>
  <c r="AE182" i="16"/>
  <c r="AF191" i="16"/>
  <c r="AE244" i="16"/>
  <c r="AF345" i="16"/>
  <c r="AF38" i="16"/>
  <c r="AE227" i="16"/>
  <c r="AF14" i="16"/>
  <c r="AF291" i="16"/>
  <c r="AE141" i="16"/>
  <c r="AF10" i="16"/>
  <c r="AF350" i="16"/>
  <c r="AF127" i="16"/>
  <c r="AE147" i="16"/>
  <c r="AF187" i="16"/>
  <c r="AE239" i="16"/>
  <c r="AF75" i="16"/>
  <c r="AE155" i="16"/>
  <c r="AF273" i="16"/>
  <c r="AF18" i="16"/>
  <c r="AF237" i="16"/>
  <c r="AE192" i="16"/>
  <c r="AE261" i="16"/>
  <c r="AF58" i="16"/>
  <c r="AE332" i="16"/>
  <c r="T26" i="16"/>
  <c r="AE26" i="16"/>
  <c r="T89" i="16"/>
  <c r="AF89" i="16"/>
  <c r="T153" i="16"/>
  <c r="AF153" i="16"/>
  <c r="T199" i="16"/>
  <c r="AE199" i="16"/>
  <c r="T255" i="16"/>
  <c r="AF255" i="16"/>
  <c r="T319" i="16"/>
  <c r="AF319" i="16"/>
  <c r="T19" i="16"/>
  <c r="AF19" i="16"/>
  <c r="T83" i="16"/>
  <c r="AE83" i="16"/>
  <c r="AF83" i="16"/>
  <c r="T184" i="16"/>
  <c r="AF184" i="16"/>
  <c r="T296" i="16"/>
  <c r="AF296" i="16"/>
  <c r="T340" i="16"/>
  <c r="AF340" i="16"/>
  <c r="T44" i="16"/>
  <c r="AF44" i="16"/>
  <c r="T107" i="16"/>
  <c r="AE107" i="16"/>
  <c r="T217" i="16"/>
  <c r="AF217" i="16"/>
  <c r="T61" i="16"/>
  <c r="AF61" i="16"/>
  <c r="T124" i="16"/>
  <c r="AE124" i="16"/>
  <c r="T170" i="16"/>
  <c r="AF170" i="16"/>
  <c r="T234" i="16"/>
  <c r="AF234" i="16"/>
  <c r="T342" i="16"/>
  <c r="AF342" i="16"/>
  <c r="T46" i="16"/>
  <c r="AE46" i="16"/>
  <c r="T101" i="16"/>
  <c r="AF101" i="16"/>
  <c r="T251" i="16"/>
  <c r="AF251" i="16"/>
  <c r="T7" i="16"/>
  <c r="AF7" i="16"/>
  <c r="T71" i="16"/>
  <c r="AF71" i="16"/>
  <c r="T134" i="16"/>
  <c r="AF134" i="16"/>
  <c r="T172" i="16"/>
  <c r="AF172" i="16"/>
  <c r="T236" i="16"/>
  <c r="AF236" i="16"/>
  <c r="T292" i="16"/>
  <c r="AF292" i="16"/>
  <c r="AF130" i="16"/>
  <c r="AE29" i="16"/>
  <c r="AF139" i="16"/>
  <c r="AF298" i="16"/>
  <c r="T48" i="16"/>
  <c r="AE48" i="16"/>
  <c r="T111" i="16"/>
  <c r="AE111" i="16"/>
  <c r="T213" i="16"/>
  <c r="AF213" i="16"/>
  <c r="T9" i="16"/>
  <c r="AE9" i="16"/>
  <c r="T73" i="16"/>
  <c r="AF73" i="16"/>
  <c r="T144" i="16"/>
  <c r="AF144" i="16"/>
  <c r="T190" i="16"/>
  <c r="AE190" i="16"/>
  <c r="AF190" i="16"/>
  <c r="T302" i="16"/>
  <c r="AE302" i="16"/>
  <c r="AF86" i="16"/>
  <c r="AE351" i="16"/>
  <c r="AE267" i="16"/>
  <c r="AF268" i="16"/>
  <c r="AE91" i="16"/>
  <c r="AF346" i="16"/>
  <c r="AE342" i="16"/>
  <c r="AE281" i="16"/>
  <c r="AE204" i="16"/>
  <c r="AF122" i="16"/>
  <c r="AE209" i="16"/>
  <c r="AE216" i="16"/>
  <c r="AF336" i="16"/>
  <c r="AF110" i="16"/>
  <c r="AE224" i="16"/>
  <c r="AF301" i="16"/>
  <c r="AE236" i="16"/>
  <c r="AE270" i="16"/>
  <c r="AF157" i="16"/>
  <c r="AE266" i="16"/>
  <c r="AE297" i="16"/>
  <c r="AE205" i="16"/>
  <c r="AF179" i="16"/>
  <c r="AE258" i="16"/>
  <c r="AE296" i="16"/>
  <c r="AF143" i="16"/>
  <c r="AE277" i="16"/>
  <c r="AE307" i="16"/>
  <c r="AE172" i="16"/>
  <c r="AF22" i="16"/>
  <c r="AF46" i="16"/>
  <c r="AF102" i="16"/>
  <c r="AD2" i="16"/>
  <c r="AD1" i="16" s="1"/>
  <c r="T34" i="16"/>
  <c r="AE34" i="16"/>
  <c r="T97" i="16"/>
  <c r="AF97" i="16"/>
  <c r="T207" i="16"/>
  <c r="AE207" i="16"/>
  <c r="T263" i="16"/>
  <c r="AF263" i="16"/>
  <c r="T246" i="16"/>
  <c r="AF246" i="16"/>
  <c r="T27" i="16"/>
  <c r="AF27" i="16"/>
  <c r="T90" i="16"/>
  <c r="AE90" i="16"/>
  <c r="T154" i="16"/>
  <c r="AF154" i="16"/>
  <c r="T348" i="16"/>
  <c r="AE348" i="16"/>
  <c r="T52" i="16"/>
  <c r="AF52" i="16"/>
  <c r="T115" i="16"/>
  <c r="AF115" i="16"/>
  <c r="AE115" i="16"/>
  <c r="T225" i="16"/>
  <c r="AF225" i="16"/>
  <c r="T5" i="16"/>
  <c r="AF5" i="16"/>
  <c r="T69" i="16"/>
  <c r="AF69" i="16"/>
  <c r="T132" i="16"/>
  <c r="AF132" i="16"/>
  <c r="T178" i="16"/>
  <c r="AF178" i="16"/>
  <c r="T54" i="16"/>
  <c r="AE54" i="16"/>
  <c r="T109" i="16"/>
  <c r="AE109" i="16"/>
  <c r="T259" i="16"/>
  <c r="AF259" i="16"/>
  <c r="T247" i="16"/>
  <c r="AF247" i="16"/>
  <c r="T15" i="16"/>
  <c r="AF15" i="16"/>
  <c r="T79" i="16"/>
  <c r="AE79" i="16"/>
  <c r="T142" i="16"/>
  <c r="AF142" i="16"/>
  <c r="T180" i="16"/>
  <c r="AF180" i="16"/>
  <c r="T300" i="16"/>
  <c r="AF300" i="16"/>
  <c r="T344" i="16"/>
  <c r="AF344" i="16"/>
  <c r="AE324" i="16"/>
  <c r="AF183" i="16"/>
  <c r="AF78" i="16"/>
  <c r="T56" i="16"/>
  <c r="AF56" i="16"/>
  <c r="T119" i="16"/>
  <c r="AF119" i="16"/>
  <c r="T221" i="16"/>
  <c r="AF221" i="16"/>
  <c r="T269" i="16"/>
  <c r="AE269" i="16"/>
  <c r="T17" i="16"/>
  <c r="AF17" i="16"/>
  <c r="T81" i="16"/>
  <c r="AF81" i="16"/>
  <c r="T152" i="16"/>
  <c r="AF152" i="16"/>
  <c r="T198" i="16"/>
  <c r="AF198" i="16"/>
  <c r="T310" i="16"/>
  <c r="AF310" i="16"/>
  <c r="AE138" i="16"/>
  <c r="AE134" i="16"/>
  <c r="AE191" i="16"/>
  <c r="AF286" i="16"/>
  <c r="AF24" i="16"/>
  <c r="AF322" i="16"/>
  <c r="AE313" i="16"/>
  <c r="AE252" i="16"/>
  <c r="AE101" i="16"/>
  <c r="AF28" i="16"/>
  <c r="AF118" i="16"/>
  <c r="AF276" i="16"/>
  <c r="AE61" i="16"/>
  <c r="AE253" i="16"/>
  <c r="AF147" i="16"/>
  <c r="AF266" i="16"/>
  <c r="AF12" i="16"/>
  <c r="AE257" i="16"/>
  <c r="AE167" i="16"/>
  <c r="AE319" i="16"/>
  <c r="AE283" i="16"/>
  <c r="AF111" i="16"/>
  <c r="AE49" i="16"/>
  <c r="AF337" i="16"/>
  <c r="AF307" i="16"/>
  <c r="AE321" i="16"/>
  <c r="AE106" i="16"/>
  <c r="AE314" i="16"/>
  <c r="AF117" i="16"/>
  <c r="AE331" i="16"/>
  <c r="AE193" i="16"/>
  <c r="AE341" i="16"/>
  <c r="AF290" i="16"/>
  <c r="AE20" i="16"/>
  <c r="AE212" i="16"/>
  <c r="AF267" i="16"/>
  <c r="X2" i="16"/>
  <c r="X1" i="16" s="1"/>
  <c r="T42" i="16"/>
  <c r="AE42" i="16"/>
  <c r="T105" i="16"/>
  <c r="AF105" i="16"/>
  <c r="T215" i="16"/>
  <c r="AF215" i="16"/>
  <c r="T271" i="16"/>
  <c r="AF271" i="16"/>
  <c r="T35" i="16"/>
  <c r="AF35" i="16"/>
  <c r="T98" i="16"/>
  <c r="AE98" i="16"/>
  <c r="T162" i="16"/>
  <c r="AF162" i="16"/>
  <c r="T200" i="16"/>
  <c r="AF200" i="16"/>
  <c r="T248" i="16"/>
  <c r="AF248" i="16"/>
  <c r="T312" i="16"/>
  <c r="AF312" i="16"/>
  <c r="T60" i="16"/>
  <c r="AF60" i="16"/>
  <c r="T123" i="16"/>
  <c r="AF123" i="16"/>
  <c r="T169" i="16"/>
  <c r="AF169" i="16"/>
  <c r="T13" i="16"/>
  <c r="AF13" i="16"/>
  <c r="T77" i="16"/>
  <c r="AF77" i="16"/>
  <c r="AE77" i="16"/>
  <c r="T140" i="16"/>
  <c r="AF140" i="16"/>
  <c r="T186" i="16"/>
  <c r="AF186" i="16"/>
  <c r="T62" i="16"/>
  <c r="AE62" i="16"/>
  <c r="T211" i="16"/>
  <c r="AF211" i="16"/>
  <c r="T23" i="16"/>
  <c r="AF23" i="16"/>
  <c r="T87" i="16"/>
  <c r="AF87" i="16"/>
  <c r="T150" i="16"/>
  <c r="AF150" i="16"/>
  <c r="T188" i="16"/>
  <c r="AF188" i="16"/>
  <c r="T308" i="16"/>
  <c r="AF308" i="16"/>
  <c r="AF343" i="16"/>
  <c r="AF317" i="16"/>
  <c r="AE59" i="16"/>
  <c r="AE233" i="16"/>
  <c r="T64" i="16"/>
  <c r="AF64" i="16"/>
  <c r="AE64" i="16"/>
  <c r="T165" i="16"/>
  <c r="AE165" i="16"/>
  <c r="T25" i="16"/>
  <c r="AE25" i="16"/>
  <c r="T96" i="16"/>
  <c r="AE96" i="16"/>
  <c r="T160" i="16"/>
  <c r="AF160" i="16"/>
  <c r="T206" i="16"/>
  <c r="AE206" i="16"/>
  <c r="T254" i="16"/>
  <c r="AE254" i="16"/>
  <c r="T318" i="16"/>
  <c r="AF318" i="16"/>
  <c r="AF88" i="16"/>
  <c r="AE242" i="16"/>
  <c r="AF252" i="16"/>
  <c r="AE234" i="16"/>
  <c r="AE137" i="16"/>
  <c r="AE222" i="16"/>
  <c r="AE250" i="16"/>
  <c r="AE344" i="16"/>
  <c r="AF96" i="16"/>
  <c r="AE232" i="16"/>
  <c r="AF74" i="16"/>
  <c r="AE110" i="16"/>
  <c r="AE202" i="16"/>
  <c r="AF116" i="16"/>
  <c r="AF151" i="16"/>
  <c r="AE200" i="16"/>
  <c r="AE32" i="16"/>
  <c r="AE248" i="16"/>
  <c r="AF171" i="16"/>
  <c r="AE230" i="16"/>
  <c r="AE245" i="16"/>
  <c r="AF231" i="16"/>
  <c r="AE45" i="16"/>
  <c r="AF9" i="16"/>
  <c r="AE164" i="16"/>
  <c r="AE7" i="16"/>
  <c r="AE306" i="16"/>
  <c r="AF258" i="16"/>
  <c r="AE335" i="16"/>
  <c r="AF309" i="16"/>
  <c r="AE51" i="16"/>
  <c r="AE295" i="16"/>
  <c r="AE161" i="16"/>
  <c r="AF203" i="16"/>
  <c r="AE315" i="16"/>
  <c r="AF34" i="16"/>
  <c r="AF304" i="16"/>
  <c r="AE220" i="16"/>
  <c r="AE255" i="16"/>
  <c r="AE69" i="16"/>
  <c r="AE179" i="16"/>
  <c r="AE170" i="16"/>
  <c r="AA2" i="16"/>
  <c r="AA1" i="16" s="1"/>
  <c r="T50" i="16"/>
  <c r="AE50" i="16"/>
  <c r="T113" i="16"/>
  <c r="AF113" i="16"/>
  <c r="T223" i="16"/>
  <c r="AF223" i="16"/>
  <c r="T279" i="16"/>
  <c r="AF279" i="16"/>
  <c r="T43" i="16"/>
  <c r="AF43" i="16"/>
  <c r="T208" i="16"/>
  <c r="AF208" i="16"/>
  <c r="T256" i="16"/>
  <c r="AF256" i="16"/>
  <c r="T320" i="16"/>
  <c r="AF320" i="16"/>
  <c r="T4" i="16"/>
  <c r="AF4" i="16"/>
  <c r="T68" i="16"/>
  <c r="AF68" i="16"/>
  <c r="T131" i="16"/>
  <c r="AE131" i="16"/>
  <c r="T177" i="16"/>
  <c r="AF177" i="16"/>
  <c r="T241" i="16"/>
  <c r="AF241" i="16"/>
  <c r="T289" i="16"/>
  <c r="AF289" i="16"/>
  <c r="T333" i="16"/>
  <c r="AF333" i="16"/>
  <c r="T21" i="16"/>
  <c r="AE21" i="16"/>
  <c r="T85" i="16"/>
  <c r="AE85" i="16"/>
  <c r="T148" i="16"/>
  <c r="AF148" i="16"/>
  <c r="T194" i="16"/>
  <c r="AF194" i="16"/>
  <c r="T6" i="16"/>
  <c r="AE6" i="16"/>
  <c r="T70" i="16"/>
  <c r="AE70" i="16"/>
  <c r="T125" i="16"/>
  <c r="AF125" i="16"/>
  <c r="T219" i="16"/>
  <c r="AF219" i="16"/>
  <c r="T275" i="16"/>
  <c r="AF275" i="16"/>
  <c r="T327" i="16"/>
  <c r="AF327" i="16"/>
  <c r="T31" i="16"/>
  <c r="AF31" i="16"/>
  <c r="T94" i="16"/>
  <c r="AE94" i="16"/>
  <c r="T158" i="16"/>
  <c r="AF158" i="16"/>
  <c r="T196" i="16"/>
  <c r="AF196" i="16"/>
  <c r="T316" i="16"/>
  <c r="AF316" i="16"/>
  <c r="AE121" i="16"/>
  <c r="AE308" i="16"/>
  <c r="AE169" i="16"/>
  <c r="AE132" i="16"/>
  <c r="AE213" i="16"/>
  <c r="T8" i="16"/>
  <c r="AE8" i="16"/>
  <c r="T72" i="16"/>
  <c r="AF72" i="16"/>
  <c r="T135" i="16"/>
  <c r="AE135" i="16"/>
  <c r="T173" i="16"/>
  <c r="AE173" i="16"/>
  <c r="T285" i="16"/>
  <c r="AF285" i="16"/>
  <c r="T329" i="16"/>
  <c r="AF329" i="16"/>
  <c r="T33" i="16"/>
  <c r="AE33" i="16"/>
  <c r="AF33" i="16"/>
  <c r="T104" i="16"/>
  <c r="AF104" i="16"/>
  <c r="T214" i="16"/>
  <c r="AF214" i="16"/>
  <c r="T262" i="16"/>
  <c r="AF262" i="16"/>
  <c r="AE333" i="16"/>
  <c r="AF249" i="16"/>
  <c r="AE274" i="16"/>
  <c r="AE93" i="16"/>
  <c r="AE347" i="16"/>
  <c r="AE63" i="16"/>
  <c r="AE249" i="16"/>
  <c r="AE323" i="16"/>
  <c r="AF197" i="16"/>
  <c r="AE211" i="16"/>
  <c r="AF98" i="16"/>
  <c r="AE123" i="16"/>
  <c r="AF257" i="16"/>
  <c r="AE322" i="16"/>
  <c r="AE87" i="16"/>
  <c r="AF254" i="16"/>
  <c r="AE246" i="16"/>
  <c r="AE39" i="16"/>
  <c r="AE278" i="16"/>
  <c r="AE217" i="16"/>
  <c r="AE185" i="16"/>
  <c r="AE136" i="16"/>
  <c r="AF92" i="16"/>
  <c r="AE113" i="16"/>
  <c r="AE125" i="16"/>
  <c r="AE285" i="16"/>
  <c r="AE23" i="16"/>
  <c r="AE153" i="16"/>
  <c r="AF314" i="16"/>
  <c r="AE72" i="16"/>
  <c r="AE68" i="16"/>
  <c r="AE100" i="16"/>
  <c r="AE330" i="16"/>
  <c r="AE130" i="16"/>
  <c r="AF42" i="16"/>
  <c r="AE237" i="16"/>
  <c r="AF62" i="16"/>
  <c r="AF133" i="16"/>
  <c r="AE108" i="16"/>
  <c r="AE312" i="16"/>
  <c r="AE152" i="16"/>
  <c r="AE31" i="16"/>
  <c r="AE273" i="16"/>
  <c r="AE240" i="16"/>
  <c r="X21" i="6" l="1"/>
  <c r="X17" i="6" s="1"/>
  <c r="W19" i="6"/>
  <c r="V21" i="6"/>
  <c r="W17" i="6"/>
  <c r="AW80" i="29"/>
  <c r="AJ20" i="17"/>
  <c r="AN19" i="17"/>
  <c r="AE1" i="16"/>
  <c r="AF1" i="16"/>
  <c r="AW81" i="29" l="1"/>
  <c r="AJ21" i="17"/>
  <c r="AJ22" i="17" s="1"/>
  <c r="AJ23" i="17" s="1"/>
  <c r="AN20" i="17"/>
  <c r="AW82" i="29" l="1"/>
  <c r="AJ24" i="17"/>
  <c r="AN23" i="17"/>
  <c r="AW83" i="29" l="1"/>
  <c r="AJ25" i="17"/>
  <c r="AN24" i="17"/>
  <c r="AW84" i="29" l="1"/>
  <c r="AJ26" i="17"/>
  <c r="AJ27" i="17" s="1"/>
  <c r="AN25" i="17"/>
  <c r="AW85" i="29" l="1"/>
  <c r="AJ28" i="17"/>
  <c r="AN27" i="17"/>
  <c r="AW86" i="29" l="1"/>
  <c r="AJ29" i="17"/>
  <c r="AN28" i="17"/>
  <c r="AW87" i="29" l="1"/>
  <c r="AJ30" i="17"/>
  <c r="AN29" i="17"/>
  <c r="AW88" i="29" l="1"/>
  <c r="AJ31" i="17"/>
  <c r="AJ32" i="17" s="1"/>
  <c r="AN30" i="17"/>
  <c r="AW89" i="29" l="1"/>
  <c r="AJ33" i="17"/>
  <c r="AN32" i="17"/>
  <c r="AW90" i="29" l="1"/>
  <c r="AJ34" i="17"/>
  <c r="AJ35" i="17" s="1"/>
  <c r="AJ36" i="17" s="1"/>
  <c r="AN33" i="17"/>
  <c r="AW91" i="29" l="1"/>
  <c r="AJ37" i="17"/>
  <c r="AN36" i="17"/>
  <c r="AW92" i="29" l="1"/>
  <c r="AJ38" i="17"/>
  <c r="AJ39" i="17" s="1"/>
  <c r="AJ40" i="17" s="1"/>
  <c r="AN37" i="17"/>
  <c r="AW93" i="29" l="1"/>
  <c r="AJ41" i="17"/>
  <c r="AJ42" i="17" s="1"/>
  <c r="AN40" i="17"/>
  <c r="AW94" i="29" l="1"/>
  <c r="AJ43" i="17"/>
  <c r="AN42" i="17"/>
  <c r="AW95" i="29" l="1"/>
  <c r="AJ44" i="17"/>
  <c r="AJ45" i="17" s="1"/>
  <c r="AN43" i="17"/>
  <c r="AW96" i="29" l="1"/>
  <c r="AJ46" i="17"/>
  <c r="AN45" i="17"/>
  <c r="AW97" i="29" l="1"/>
  <c r="AJ47" i="17"/>
  <c r="AN46" i="17"/>
  <c r="AW98" i="29" l="1"/>
  <c r="AJ48" i="17"/>
  <c r="AJ49" i="17" s="1"/>
  <c r="AN47" i="17"/>
  <c r="AW99" i="29" l="1"/>
  <c r="AJ50" i="17"/>
  <c r="AJ51" i="17" s="1"/>
  <c r="AJ52" i="17" s="1"/>
  <c r="AJ53" i="17" s="1"/>
  <c r="AN49" i="17"/>
  <c r="AW100" i="29" l="1"/>
  <c r="AJ54" i="17"/>
  <c r="AJ55" i="17" s="1"/>
  <c r="AJ56" i="17" s="1"/>
  <c r="AJ57" i="17" s="1"/>
  <c r="AN53" i="17"/>
  <c r="AW101" i="29" l="1"/>
  <c r="AJ58" i="17"/>
  <c r="AN57" i="17"/>
  <c r="AW102" i="29" l="1"/>
  <c r="AJ59" i="17"/>
  <c r="AJ60" i="17" s="1"/>
  <c r="AN58" i="17"/>
  <c r="AW103" i="29" l="1"/>
  <c r="AJ61" i="17"/>
  <c r="AN60" i="17"/>
  <c r="AW104" i="29" l="1"/>
  <c r="AJ62" i="17"/>
  <c r="AN61" i="17"/>
  <c r="AW105" i="29" l="1"/>
  <c r="AJ63" i="17"/>
  <c r="AJ64" i="17" s="1"/>
  <c r="AJ65" i="17" s="1"/>
  <c r="AN62" i="17"/>
  <c r="AW106" i="29" l="1"/>
  <c r="AJ66" i="17"/>
  <c r="AJ67" i="17" s="1"/>
  <c r="AN65" i="17"/>
  <c r="AW107" i="29" l="1"/>
  <c r="AJ68" i="17"/>
  <c r="AN67" i="17"/>
  <c r="AW108" i="29" l="1"/>
  <c r="AJ69" i="17"/>
  <c r="AN68" i="17"/>
  <c r="AW109" i="29" l="1"/>
  <c r="AJ70" i="17"/>
  <c r="AJ71" i="17" s="1"/>
  <c r="AN69" i="17"/>
  <c r="AW110" i="29" l="1"/>
  <c r="AJ72" i="17"/>
  <c r="AN71" i="17"/>
  <c r="AW111" i="29" l="1"/>
  <c r="AJ73" i="17"/>
  <c r="AN72" i="17"/>
  <c r="AW112" i="29" l="1"/>
  <c r="AJ74" i="17"/>
  <c r="AN73" i="17"/>
  <c r="AW113" i="29" l="1"/>
  <c r="AJ75" i="17"/>
  <c r="AJ76" i="17" s="1"/>
  <c r="AN74" i="17"/>
  <c r="AW114" i="29" l="1"/>
  <c r="AJ77" i="17"/>
  <c r="AN76" i="17"/>
  <c r="AW115" i="29" l="1"/>
  <c r="AJ78" i="17"/>
  <c r="AN77" i="17"/>
  <c r="AW116" i="29" l="1"/>
  <c r="AJ79" i="17"/>
  <c r="AN78" i="17"/>
  <c r="AW117" i="29" l="1"/>
  <c r="AJ80" i="17"/>
  <c r="AN79" i="17"/>
  <c r="AW118" i="29" l="1"/>
  <c r="AJ81" i="17"/>
  <c r="AJ82" i="17" s="1"/>
  <c r="AJ83" i="17" s="1"/>
  <c r="AN80" i="17"/>
  <c r="AW119" i="29" l="1"/>
  <c r="AJ84" i="17"/>
  <c r="AJ85" i="17" s="1"/>
  <c r="AJ86" i="17" s="1"/>
  <c r="AN83" i="17"/>
  <c r="AW120" i="29" l="1"/>
  <c r="AJ87" i="17"/>
  <c r="AN86" i="17"/>
  <c r="AW121" i="29" l="1"/>
  <c r="AJ88" i="17"/>
  <c r="AN87" i="17"/>
  <c r="AW122" i="29" l="1"/>
  <c r="AJ89" i="17"/>
  <c r="AN88" i="17"/>
  <c r="AW123" i="29" l="1"/>
  <c r="AJ90" i="17"/>
  <c r="AJ91" i="17" s="1"/>
  <c r="AN89" i="17"/>
  <c r="AW124" i="29" l="1"/>
  <c r="AJ92" i="17"/>
  <c r="AJ93" i="17" s="1"/>
  <c r="AN91" i="17"/>
  <c r="AW125" i="29" l="1"/>
  <c r="AJ94" i="17"/>
  <c r="AN93" i="17"/>
  <c r="AW126" i="29" l="1"/>
  <c r="AJ95" i="17"/>
  <c r="AN94" i="17"/>
  <c r="AW127" i="29" l="1"/>
  <c r="AJ96" i="17"/>
  <c r="AJ97" i="17" s="1"/>
  <c r="AN95" i="17"/>
  <c r="AW128" i="29" l="1"/>
  <c r="AJ98" i="17"/>
  <c r="AN97" i="17"/>
  <c r="AW129" i="29" l="1"/>
  <c r="AJ99" i="17"/>
  <c r="AJ100" i="17" s="1"/>
  <c r="AN98" i="17"/>
  <c r="AW130" i="29" l="1"/>
  <c r="AJ101" i="17"/>
  <c r="AJ102" i="17" s="1"/>
  <c r="AJ103" i="17" s="1"/>
  <c r="AN100" i="17"/>
  <c r="AW131" i="29" l="1"/>
  <c r="AJ104" i="17"/>
  <c r="AN103" i="17"/>
  <c r="AW132" i="29" l="1"/>
  <c r="AJ105" i="17"/>
  <c r="AN104" i="17"/>
  <c r="AW133" i="29" l="1"/>
  <c r="AJ106" i="17"/>
  <c r="AN105" i="17"/>
  <c r="AW134" i="29" l="1"/>
  <c r="AJ107" i="17"/>
  <c r="AN106" i="17"/>
  <c r="AW135" i="29" l="1"/>
  <c r="AJ108" i="17"/>
  <c r="AJ109" i="17" s="1"/>
  <c r="AJ110" i="17" s="1"/>
  <c r="AJ111" i="17" s="1"/>
  <c r="AN107" i="17"/>
  <c r="AW136" i="29" l="1"/>
  <c r="AJ112" i="17"/>
  <c r="AJ113" i="17" s="1"/>
  <c r="AJ114" i="17" s="1"/>
  <c r="AJ115" i="17" s="1"/>
  <c r="AJ116" i="17" s="1"/>
  <c r="AN111" i="17"/>
  <c r="AW137" i="29" l="1"/>
  <c r="AJ117" i="17"/>
  <c r="AN116" i="17"/>
  <c r="AW138" i="29" l="1"/>
  <c r="AJ118" i="17"/>
  <c r="AN117" i="17"/>
  <c r="AW139" i="29" l="1"/>
  <c r="AJ119" i="17"/>
  <c r="AN118" i="17"/>
  <c r="AW140" i="29" l="1"/>
  <c r="AJ120" i="17"/>
  <c r="AN119" i="17"/>
  <c r="AW141" i="29" l="1"/>
  <c r="AJ121" i="17"/>
  <c r="AJ122" i="17" s="1"/>
  <c r="AN120" i="17"/>
  <c r="AW142" i="29" l="1"/>
  <c r="AJ123" i="17"/>
  <c r="AJ124" i="17" s="1"/>
  <c r="AN122" i="17"/>
  <c r="AW143" i="29" l="1"/>
  <c r="AJ125" i="17"/>
  <c r="AJ126" i="17" s="1"/>
  <c r="AN124" i="17"/>
  <c r="AW144" i="29" l="1"/>
  <c r="AJ127" i="17"/>
  <c r="AN126" i="17"/>
  <c r="AW145" i="29" l="1"/>
  <c r="AJ128" i="17"/>
  <c r="AJ129" i="17" s="1"/>
  <c r="AJ130" i="17" s="1"/>
  <c r="AJ131" i="17" s="1"/>
  <c r="AJ132" i="17" s="1"/>
  <c r="AN127" i="17"/>
  <c r="AW146" i="29" l="1"/>
  <c r="AJ133" i="17"/>
  <c r="AN132" i="17"/>
  <c r="AW147" i="29" l="1"/>
  <c r="AJ134" i="17"/>
  <c r="AN133" i="17"/>
  <c r="AW148" i="29" l="1"/>
  <c r="AJ135" i="17"/>
  <c r="AN134" i="17"/>
  <c r="AW149" i="29" l="1"/>
  <c r="AJ136" i="17"/>
  <c r="AJ137" i="17" s="1"/>
  <c r="AN135" i="17"/>
  <c r="AW150" i="29" l="1"/>
  <c r="AJ138" i="17"/>
  <c r="AN137" i="17"/>
  <c r="AW151" i="29" l="1"/>
  <c r="AJ139" i="17"/>
  <c r="AJ140" i="17" s="1"/>
  <c r="AJ141" i="17" s="1"/>
  <c r="AN141" i="17" s="1"/>
  <c r="AN138" i="17"/>
  <c r="AW152" i="29" l="1"/>
  <c r="AW153" i="29" l="1"/>
  <c r="AW154" i="29" l="1"/>
  <c r="AW155" i="29" l="1"/>
  <c r="AW156" i="29" l="1"/>
  <c r="AW157" i="29" l="1"/>
  <c r="AW158" i="29" l="1"/>
  <c r="AW159" i="29" l="1"/>
  <c r="AW160" i="29" l="1"/>
  <c r="AW161" i="29" l="1"/>
  <c r="AW162" i="29" l="1"/>
  <c r="AW163" i="29" l="1"/>
  <c r="AW164" i="29" l="1"/>
  <c r="AW165" i="29" l="1"/>
  <c r="AW166" i="29" l="1"/>
  <c r="AW167" i="29" l="1"/>
  <c r="AW168" i="29" l="1"/>
  <c r="AW169" i="29" l="1"/>
  <c r="AW170" i="29" l="1"/>
  <c r="AW171" i="29" l="1"/>
  <c r="AW172" i="29" l="1"/>
  <c r="AW173" i="29" l="1"/>
  <c r="AW174" i="29" l="1"/>
  <c r="AW175" i="29" l="1"/>
  <c r="AW176" i="29" l="1"/>
  <c r="AW177" i="29" l="1"/>
  <c r="AW178" i="29" l="1"/>
  <c r="AW179" i="29" l="1"/>
  <c r="AW180" i="29" l="1"/>
  <c r="AW181" i="29" l="1"/>
  <c r="AW182" i="29" l="1"/>
  <c r="AW183" i="29" l="1"/>
  <c r="AW184" i="29" l="1"/>
  <c r="AW185" i="29" l="1"/>
  <c r="AW186" i="29" l="1"/>
  <c r="AW187" i="29" l="1"/>
  <c r="AW188" i="29" l="1"/>
  <c r="AW189" i="29" l="1"/>
  <c r="AW190" i="29" l="1"/>
  <c r="AW191" i="29" l="1"/>
  <c r="AW192" i="29" l="1"/>
  <c r="AW193" i="29" l="1"/>
  <c r="AW194" i="29" l="1"/>
  <c r="AW195" i="29" l="1"/>
  <c r="AW196" i="29" l="1"/>
  <c r="AW197" i="29" l="1"/>
  <c r="AW198" i="29" l="1"/>
  <c r="AW199" i="29" l="1"/>
  <c r="AW200" i="29" l="1"/>
  <c r="AW201" i="29" l="1"/>
  <c r="AW202" i="29" l="1"/>
  <c r="AW203" i="29" l="1"/>
  <c r="AW204" i="29" l="1"/>
  <c r="AW205" i="29" l="1"/>
  <c r="AW206" i="29" l="1"/>
  <c r="AW207" i="29" l="1"/>
  <c r="AW208" i="29" l="1"/>
  <c r="AW209" i="29" l="1"/>
  <c r="AW210" i="29" l="1"/>
  <c r="AW211" i="29" l="1"/>
  <c r="AW212" i="29" l="1"/>
  <c r="AW213" i="29" l="1"/>
  <c r="AW214" i="29" l="1"/>
  <c r="AW215" i="29" l="1"/>
  <c r="AW216" i="29" l="1"/>
  <c r="AW217" i="29" l="1"/>
  <c r="AW218" i="29" l="1"/>
  <c r="AW219" i="29" l="1"/>
  <c r="AW220" i="29" l="1"/>
  <c r="AW221" i="29" l="1"/>
  <c r="AW222" i="29" l="1"/>
  <c r="AW223" i="29" l="1"/>
  <c r="AW224" i="29" l="1"/>
  <c r="AW225" i="29" l="1"/>
  <c r="AW226" i="29" l="1"/>
  <c r="AW227" i="29" l="1"/>
  <c r="AW228" i="29" l="1"/>
  <c r="AW229" i="29" l="1"/>
  <c r="AW230" i="29" l="1"/>
  <c r="AW231" i="29" l="1"/>
  <c r="AW232" i="29" l="1"/>
  <c r="AW233" i="29" l="1"/>
  <c r="AW234" i="29" l="1"/>
  <c r="AW235" i="29" l="1"/>
  <c r="AW236" i="29" l="1"/>
  <c r="AW237" i="29" l="1"/>
  <c r="AW238" i="29" l="1"/>
  <c r="AW239" i="29" l="1"/>
  <c r="AW240" i="29" l="1"/>
  <c r="AW241" i="29" l="1"/>
  <c r="AW242" i="29" l="1"/>
  <c r="AW243" i="29" l="1"/>
  <c r="AW244" i="29" l="1"/>
  <c r="AW245" i="29" l="1"/>
  <c r="AW246" i="29" l="1"/>
  <c r="AW247" i="29" l="1"/>
  <c r="AW248" i="29" l="1"/>
  <c r="AW249" i="29" l="1"/>
  <c r="AW250" i="29" l="1"/>
  <c r="AW251" i="29" l="1"/>
  <c r="AW252" i="29" l="1"/>
  <c r="AW253" i="29" l="1"/>
  <c r="AW254" i="29" l="1"/>
  <c r="AW255" i="29" l="1"/>
  <c r="AW256" i="29" l="1"/>
  <c r="AW257" i="29" l="1"/>
  <c r="AW258" i="29" l="1"/>
  <c r="AW259" i="29" l="1"/>
  <c r="AW260" i="29" l="1"/>
  <c r="AW261" i="29" l="1"/>
  <c r="AW262" i="29" l="1"/>
  <c r="AW263" i="29" l="1"/>
  <c r="AW264" i="29" l="1"/>
  <c r="AW265" i="29" l="1"/>
  <c r="AW266" i="29" l="1"/>
  <c r="AW267" i="29" l="1"/>
  <c r="AW268" i="29" l="1"/>
  <c r="AW269" i="29" l="1"/>
  <c r="AW270" i="29" l="1"/>
  <c r="AW271" i="29" l="1"/>
  <c r="AW272" i="29" l="1"/>
  <c r="AW273" i="29" l="1"/>
  <c r="AW274" i="29" l="1"/>
  <c r="AW275" i="29" l="1"/>
  <c r="AW276" i="29" l="1"/>
  <c r="AW277" i="29" l="1"/>
  <c r="AW278" i="29" l="1"/>
  <c r="AW279" i="29" l="1"/>
  <c r="AW280" i="29" l="1"/>
  <c r="AW281" i="29" l="1"/>
  <c r="AW282" i="29" l="1"/>
  <c r="AW283" i="29" l="1"/>
  <c r="AW284" i="29" l="1"/>
  <c r="AW285" i="29" l="1"/>
  <c r="AW286" i="29" l="1"/>
  <c r="AW287" i="29" l="1"/>
  <c r="AW288" i="29" l="1"/>
  <c r="AW289" i="29" l="1"/>
  <c r="AW290" i="29" l="1"/>
  <c r="AW291" i="29" l="1"/>
  <c r="AW292" i="29" l="1"/>
  <c r="AW293" i="29" l="1"/>
  <c r="AW294" i="29" l="1"/>
  <c r="AW295" i="29" l="1"/>
  <c r="AW296" i="29" l="1"/>
  <c r="AW297" i="29" l="1"/>
  <c r="AW298" i="29" l="1"/>
  <c r="AW299" i="29" l="1"/>
  <c r="AW300" i="29" l="1"/>
  <c r="AW301" i="29" l="1"/>
  <c r="AW302" i="29" l="1"/>
  <c r="AW303" i="29" l="1"/>
  <c r="AW304" i="29" l="1"/>
  <c r="AW305" i="29" l="1"/>
  <c r="AW306" i="29" l="1"/>
  <c r="AW307" i="29" l="1"/>
  <c r="AW308" i="29" l="1"/>
  <c r="AW309" i="29" l="1"/>
  <c r="AW310" i="29" l="1"/>
  <c r="AW311" i="29" l="1"/>
  <c r="AW312" i="29" l="1"/>
  <c r="AW313" i="29" l="1"/>
  <c r="AW314" i="29" l="1"/>
  <c r="AW315" i="29" l="1"/>
  <c r="AW316" i="29" l="1"/>
  <c r="AW317" i="29" l="1"/>
  <c r="AW318" i="29" l="1"/>
  <c r="AW319" i="29" l="1"/>
  <c r="AW320" i="29" l="1"/>
  <c r="AW321" i="29" l="1"/>
  <c r="AW322" i="29" l="1"/>
  <c r="AW323" i="29" l="1"/>
  <c r="AW324" i="29" l="1"/>
  <c r="AW325" i="29" l="1"/>
  <c r="AW326" i="29" l="1"/>
  <c r="AW327" i="29" l="1"/>
  <c r="AW328" i="29" l="1"/>
  <c r="AW329" i="29" l="1"/>
  <c r="AW330" i="29" l="1"/>
  <c r="AW331" i="29" l="1"/>
  <c r="AW332" i="29" l="1"/>
  <c r="AW333" i="29" l="1"/>
  <c r="AW334" i="29" l="1"/>
  <c r="AW335" i="29" l="1"/>
  <c r="AW336" i="29" l="1"/>
  <c r="AW337" i="29" l="1"/>
  <c r="AW338" i="29" l="1"/>
  <c r="AW339" i="29" l="1"/>
  <c r="AW340" i="29" l="1"/>
  <c r="AW341" i="29" l="1"/>
  <c r="AW342" i="29" l="1"/>
  <c r="AW343" i="29" l="1"/>
  <c r="AW344" i="29" l="1"/>
  <c r="AW345" i="29" l="1"/>
  <c r="AW346" i="29" l="1"/>
  <c r="AW347" i="29" l="1"/>
  <c r="AW348" i="29" l="1"/>
  <c r="AW349" i="29" l="1"/>
  <c r="AW350" i="29" l="1"/>
  <c r="AW351" i="29" l="1"/>
  <c r="AW352" i="29" l="1"/>
  <c r="AW353" i="29" l="1"/>
  <c r="AW354" i="29" l="1"/>
  <c r="AW355" i="29" l="1"/>
  <c r="AW356" i="29" l="1"/>
  <c r="AW357" i="29" l="1"/>
  <c r="AW358" i="29" l="1"/>
  <c r="AW359" i="29" l="1"/>
  <c r="AW360" i="29" l="1"/>
  <c r="AW361" i="29" l="1"/>
  <c r="AW362" i="29" l="1"/>
  <c r="AW363" i="29" l="1"/>
  <c r="AW364" i="29" l="1"/>
  <c r="AW365" i="29" l="1"/>
  <c r="AW366" i="29" l="1"/>
  <c r="AW367" i="29" l="1"/>
  <c r="AW368" i="29" l="1"/>
  <c r="AW369" i="29" l="1"/>
  <c r="AW370" i="29" l="1"/>
  <c r="AW371" i="29" l="1"/>
  <c r="AW372" i="29" l="1"/>
  <c r="AW373" i="29" l="1"/>
  <c r="AW374" i="29" l="1"/>
  <c r="AW375" i="29" l="1"/>
  <c r="AW376" i="29" l="1"/>
  <c r="AW377" i="29" l="1"/>
  <c r="AW378" i="29" l="1"/>
  <c r="AW379" i="29" l="1"/>
  <c r="AW380" i="29" l="1"/>
  <c r="AW381" i="29" l="1"/>
  <c r="AW382" i="29" l="1"/>
  <c r="AW383" i="29" l="1"/>
  <c r="AW384" i="29" l="1"/>
  <c r="AW385" i="29" l="1"/>
  <c r="AW386" i="29" l="1"/>
  <c r="AW387" i="29" l="1"/>
  <c r="AW388" i="29" l="1"/>
  <c r="AW389" i="29" l="1"/>
  <c r="AW390" i="29" l="1"/>
  <c r="AW391" i="29" l="1"/>
  <c r="AW392" i="29" l="1"/>
  <c r="AW393" i="29" l="1"/>
  <c r="AW394" i="29" l="1"/>
  <c r="AW395" i="29" l="1"/>
  <c r="AW396" i="29" l="1"/>
  <c r="AW397" i="29" l="1"/>
  <c r="AW398" i="29" l="1"/>
  <c r="AW399" i="29" l="1"/>
  <c r="AW400" i="29" l="1"/>
  <c r="AW401" i="29" l="1"/>
  <c r="AW402" i="29" l="1"/>
  <c r="AW403" i="29" l="1"/>
  <c r="AW404" i="29" l="1"/>
  <c r="AW405" i="29" l="1"/>
  <c r="AW406" i="29" l="1"/>
  <c r="AW407" i="29" l="1"/>
  <c r="AW408" i="29" l="1"/>
  <c r="AW409" i="29" l="1"/>
  <c r="AW410" i="29" l="1"/>
  <c r="AW411" i="29" l="1"/>
  <c r="AW412" i="29" l="1"/>
  <c r="AW413" i="29" l="1"/>
  <c r="AW414" i="29" l="1"/>
  <c r="AW415" i="29" l="1"/>
  <c r="AW416" i="29" l="1"/>
  <c r="AW417" i="29" l="1"/>
  <c r="AW418" i="29" l="1"/>
  <c r="AW419" i="29" l="1"/>
  <c r="AW420" i="29" l="1"/>
  <c r="AW421" i="29" l="1"/>
  <c r="AW422" i="29" l="1"/>
  <c r="AW423" i="29" l="1"/>
  <c r="AW424" i="29" l="1"/>
  <c r="AW425" i="29" l="1"/>
  <c r="AW426" i="29" l="1"/>
  <c r="AW427" i="29" l="1"/>
  <c r="AW428" i="29" l="1"/>
  <c r="AW429" i="29" l="1"/>
  <c r="AW430" i="29" l="1"/>
  <c r="AW431" i="29" l="1"/>
  <c r="AW432" i="29" l="1"/>
  <c r="AW433" i="29" l="1"/>
  <c r="AW434" i="29" l="1"/>
  <c r="AW435" i="29" l="1"/>
  <c r="AW436" i="29" l="1"/>
  <c r="AW437" i="29" l="1"/>
  <c r="AW438" i="29" l="1"/>
  <c r="AW439" i="29" l="1"/>
  <c r="AW440" i="29" l="1"/>
  <c r="AW441" i="29" l="1"/>
  <c r="AW442" i="29" l="1"/>
  <c r="AW443" i="29" l="1"/>
  <c r="AW444" i="29" l="1"/>
  <c r="AW445" i="29" l="1"/>
  <c r="AW446" i="29" l="1"/>
  <c r="AW447" i="29" l="1"/>
  <c r="AW448" i="29" l="1"/>
  <c r="AW449" i="29" l="1"/>
  <c r="AW450" i="29" l="1"/>
  <c r="AW451" i="29" l="1"/>
  <c r="AW452" i="29" l="1"/>
  <c r="AW453" i="29" l="1"/>
  <c r="AW454" i="29" l="1"/>
  <c r="AW455" i="29" l="1"/>
  <c r="AW456" i="29" l="1"/>
  <c r="AW457" i="29" l="1"/>
  <c r="AW458" i="29" l="1"/>
  <c r="AW459" i="29" l="1"/>
  <c r="AW460" i="29" l="1"/>
  <c r="AW461" i="29" l="1"/>
  <c r="AW462" i="29" l="1"/>
  <c r="AW463" i="29" l="1"/>
  <c r="AW464" i="29" l="1"/>
  <c r="AW465" i="29" l="1"/>
  <c r="AW466" i="29" l="1"/>
  <c r="AW467" i="29" l="1"/>
  <c r="AW468" i="29" l="1"/>
  <c r="AW469" i="29" l="1"/>
  <c r="AW470" i="29" l="1"/>
  <c r="AW471" i="29" l="1"/>
  <c r="AW472" i="29" l="1"/>
  <c r="AW473" i="29" l="1"/>
  <c r="AW474" i="29" l="1"/>
  <c r="AW475" i="29" l="1"/>
  <c r="AW476" i="29" l="1"/>
  <c r="AW477" i="29" l="1"/>
  <c r="AW478" i="29" l="1"/>
  <c r="AW479" i="29" l="1"/>
  <c r="AW480" i="29" l="1"/>
  <c r="AW481" i="29" l="1"/>
  <c r="AW482" i="29" l="1"/>
  <c r="AW483" i="29" l="1"/>
  <c r="AW484" i="29" l="1"/>
  <c r="AW485" i="29" l="1"/>
  <c r="AW486" i="29" l="1"/>
  <c r="AW487" i="29" l="1"/>
  <c r="AW488" i="29" l="1"/>
  <c r="AW489" i="29" l="1"/>
  <c r="AW490" i="29" l="1"/>
  <c r="AW491" i="29" l="1"/>
  <c r="AW492" i="29" l="1"/>
  <c r="AW493" i="29" l="1"/>
  <c r="AW494" i="29" l="1"/>
  <c r="AW495" i="29" l="1"/>
  <c r="AW496" i="29" l="1"/>
  <c r="AW497" i="29" l="1"/>
  <c r="AW498" i="29" l="1"/>
  <c r="AW499" i="29" l="1"/>
  <c r="AW500" i="29" l="1"/>
  <c r="AW501" i="29" l="1"/>
  <c r="AW502" i="29" l="1"/>
  <c r="AW503" i="29" l="1"/>
  <c r="AW504" i="29" l="1"/>
  <c r="AW505" i="29" l="1"/>
  <c r="AW506" i="29" l="1"/>
  <c r="AW507" i="29" l="1"/>
  <c r="AW508" i="29" l="1"/>
  <c r="AW509" i="29" l="1"/>
  <c r="AW510" i="29" l="1"/>
  <c r="AW511" i="29" l="1"/>
  <c r="AW512" i="29" l="1"/>
  <c r="AW513" i="29" l="1"/>
  <c r="AW514" i="29" l="1"/>
  <c r="AW515" i="29" l="1"/>
  <c r="AW516" i="29" l="1"/>
  <c r="AW517" i="29" l="1"/>
  <c r="AW518" i="29" l="1"/>
  <c r="AW519" i="29" l="1"/>
  <c r="AW520" i="29" l="1"/>
  <c r="AW521" i="29" l="1"/>
  <c r="AW522" i="29" l="1"/>
  <c r="AW523" i="29" l="1"/>
  <c r="AW524" i="29" l="1"/>
  <c r="AW525" i="29" l="1"/>
  <c r="AW526" i="29" l="1"/>
  <c r="AW527" i="29" l="1"/>
  <c r="AW528" i="29" l="1"/>
  <c r="AW529" i="29" l="1"/>
  <c r="AW530" i="29" l="1"/>
  <c r="AW531" i="29" l="1"/>
  <c r="AW532" i="29" l="1"/>
  <c r="AW533" i="29" l="1"/>
  <c r="AW534" i="29" l="1"/>
  <c r="AW535" i="29" l="1"/>
  <c r="AW536" i="29" l="1"/>
  <c r="AW537" i="29" l="1"/>
  <c r="AW538" i="29" l="1"/>
  <c r="AW539" i="29" l="1"/>
  <c r="AW540" i="29" l="1"/>
  <c r="AW541" i="29" l="1"/>
  <c r="AW542" i="29" l="1"/>
  <c r="AW543" i="29" l="1"/>
  <c r="AW544" i="29" l="1"/>
  <c r="AW545" i="29" l="1"/>
  <c r="AW546" i="29" l="1"/>
  <c r="AW547" i="29" l="1"/>
  <c r="AW548" i="29" l="1"/>
  <c r="AW549" i="29" l="1"/>
  <c r="AW550" i="29" l="1"/>
  <c r="AW551" i="29" l="1"/>
  <c r="AW552" i="29" l="1"/>
  <c r="AW553" i="29" l="1"/>
  <c r="AW554" i="29" l="1"/>
  <c r="AW555" i="29" l="1"/>
  <c r="AW556" i="29" l="1"/>
  <c r="AW557" i="29" l="1"/>
  <c r="AW558" i="29" l="1"/>
  <c r="AW559" i="29" l="1"/>
  <c r="AW560" i="29" l="1"/>
  <c r="AW561" i="29" l="1"/>
  <c r="AW562" i="29" l="1"/>
  <c r="AW563" i="29" l="1"/>
  <c r="AW564" i="29" l="1"/>
  <c r="AW565" i="29" l="1"/>
  <c r="AW566" i="29" l="1"/>
  <c r="AW567" i="29" l="1"/>
  <c r="AW568" i="29" l="1"/>
  <c r="AW569" i="29" l="1"/>
  <c r="AW570" i="29" l="1"/>
  <c r="AW571" i="29" l="1"/>
  <c r="AW572" i="29" l="1"/>
  <c r="AW573" i="29" l="1"/>
  <c r="AW574" i="29" l="1"/>
  <c r="AW575" i="29" l="1"/>
  <c r="AW576" i="29" l="1"/>
  <c r="AW577" i="29" l="1"/>
  <c r="AW578" i="29" l="1"/>
  <c r="AW579" i="29" l="1"/>
  <c r="AW580" i="29" l="1"/>
  <c r="AW581" i="29" l="1"/>
  <c r="AW582" i="29" l="1"/>
  <c r="AW583" i="29" l="1"/>
  <c r="AW584" i="29" l="1"/>
  <c r="AW585" i="29" l="1"/>
  <c r="AW586" i="29" l="1"/>
  <c r="AW587" i="29" l="1"/>
  <c r="AW588" i="29" l="1"/>
  <c r="AW589" i="29" l="1"/>
  <c r="AW590" i="29" l="1"/>
  <c r="AW591" i="29" l="1"/>
  <c r="AW592" i="29" l="1"/>
  <c r="AW593" i="29" l="1"/>
  <c r="AW594" i="29" l="1"/>
  <c r="AW595" i="29" l="1"/>
  <c r="AW596" i="29" l="1"/>
  <c r="AW597" i="29" l="1"/>
  <c r="AW598" i="29" l="1"/>
  <c r="AW599" i="29" l="1"/>
  <c r="AW600" i="29" l="1"/>
  <c r="AW601" i="29" l="1"/>
  <c r="AW602" i="29" l="1"/>
  <c r="AW603" i="29" l="1"/>
  <c r="AW604" i="29" l="1"/>
  <c r="AW605" i="29" l="1"/>
  <c r="AW606" i="29" l="1"/>
  <c r="AW607" i="29" l="1"/>
  <c r="AW608" i="29" l="1"/>
  <c r="AW609" i="29" l="1"/>
  <c r="AW610" i="29" l="1"/>
  <c r="AW611" i="29" l="1"/>
  <c r="AW612" i="29" l="1"/>
  <c r="AW613" i="29" l="1"/>
  <c r="AW614" i="29" l="1"/>
  <c r="AW615" i="29" l="1"/>
  <c r="AW616" i="29" l="1"/>
  <c r="AW617" i="29" l="1"/>
  <c r="AW618" i="29" l="1"/>
  <c r="AW619" i="29" l="1"/>
  <c r="AW620" i="29" l="1"/>
  <c r="AW621" i="29" l="1"/>
  <c r="AW622" i="29" l="1"/>
  <c r="AW623" i="29" l="1"/>
  <c r="AW624" i="29" l="1"/>
  <c r="AW625" i="29" l="1"/>
  <c r="AW626" i="29" l="1"/>
  <c r="AW627" i="29" l="1"/>
  <c r="AW628" i="29" l="1"/>
  <c r="AW629" i="29" l="1"/>
  <c r="AW630" i="29" l="1"/>
  <c r="AW631" i="29" l="1"/>
  <c r="AW632" i="29" l="1"/>
  <c r="AW633" i="29" l="1"/>
  <c r="AW634" i="29" l="1"/>
  <c r="AW635" i="29" l="1"/>
  <c r="AW636" i="29" l="1"/>
  <c r="AW637" i="29" l="1"/>
  <c r="AW638" i="29" l="1"/>
  <c r="AW639" i="29" l="1"/>
  <c r="AW640" i="29" l="1"/>
  <c r="AW641" i="29" l="1"/>
  <c r="AW642" i="29" l="1"/>
  <c r="AW643" i="29" l="1"/>
  <c r="AW644" i="29" l="1"/>
  <c r="AW645" i="29" l="1"/>
  <c r="AW646" i="29" l="1"/>
  <c r="AW647" i="29" l="1"/>
  <c r="AW648" i="29" l="1"/>
  <c r="AW649" i="29" l="1"/>
  <c r="AW650" i="29" l="1"/>
  <c r="AW651" i="29" l="1"/>
  <c r="AW652" i="29" l="1"/>
  <c r="AW653" i="29" l="1"/>
  <c r="AW654" i="29" l="1"/>
  <c r="AW655" i="29" l="1"/>
  <c r="AW656" i="29" l="1"/>
  <c r="AW657" i="29" l="1"/>
  <c r="AW658" i="29" l="1"/>
  <c r="AW660" i="29" l="1"/>
  <c r="AW659" i="29"/>
</calcChain>
</file>

<file path=xl/sharedStrings.xml><?xml version="1.0" encoding="utf-8"?>
<sst xmlns="http://schemas.openxmlformats.org/spreadsheetml/2006/main" count="48409" uniqueCount="3500">
  <si>
    <t>Sum - hhi_index</t>
  </si>
  <si>
    <t>qtr</t>
  </si>
  <si>
    <t>fua_id</t>
  </si>
  <si>
    <t>fua_name</t>
  </si>
  <si>
    <t>CNTR_CODE</t>
  </si>
  <si>
    <t>population</t>
  </si>
  <si>
    <t>share_active_pop</t>
  </si>
  <si>
    <t>econ_active_pop</t>
  </si>
  <si>
    <t>2019-q1</t>
  </si>
  <si>
    <t>2019-q2</t>
  </si>
  <si>
    <t>2019-q3</t>
  </si>
  <si>
    <t>2019-q4</t>
  </si>
  <si>
    <t>2020-q1</t>
  </si>
  <si>
    <t>2020-q2</t>
  </si>
  <si>
    <t>2020-q3</t>
  </si>
  <si>
    <t>2020-q4</t>
  </si>
  <si>
    <t>Total Result</t>
  </si>
  <si>
    <t>AT001L4</t>
  </si>
  <si>
    <t>Wien</t>
  </si>
  <si>
    <t>AT</t>
  </si>
  <si>
    <t>AT002L4</t>
  </si>
  <si>
    <t>Graz</t>
  </si>
  <si>
    <t>AT003L4</t>
  </si>
  <si>
    <t>Linz</t>
  </si>
  <si>
    <t>AT004L4</t>
  </si>
  <si>
    <t>Salzburg</t>
  </si>
  <si>
    <t>AT005L4</t>
  </si>
  <si>
    <t>Innsbruck</t>
  </si>
  <si>
    <t>AT006L3</t>
  </si>
  <si>
    <t>Klagenfurt</t>
  </si>
  <si>
    <t>BE001L3</t>
  </si>
  <si>
    <t>Bruxelles/Brussel/Leuven</t>
  </si>
  <si>
    <t>BE</t>
  </si>
  <si>
    <t>0.42698766605886</t>
  </si>
  <si>
    <t>BE002L2</t>
  </si>
  <si>
    <t>Antwerpen</t>
  </si>
  <si>
    <t>0.436270653029111</t>
  </si>
  <si>
    <t>BE003L2</t>
  </si>
  <si>
    <t>Gent</t>
  </si>
  <si>
    <t>0.403465298490564</t>
  </si>
  <si>
    <t>BE004L3</t>
  </si>
  <si>
    <t>Charleroi (greater city)</t>
  </si>
  <si>
    <t>0.3879513840675</t>
  </si>
  <si>
    <t>BE005L3</t>
  </si>
  <si>
    <t>Liège (greater city)</t>
  </si>
  <si>
    <t>0.407572844686134</t>
  </si>
  <si>
    <t>BE006L2</t>
  </si>
  <si>
    <t>Brugge</t>
  </si>
  <si>
    <t>0.455533130635353</t>
  </si>
  <si>
    <t>BE007L1</t>
  </si>
  <si>
    <t>Namur</t>
  </si>
  <si>
    <t>0.430576846583926</t>
  </si>
  <si>
    <t>BE009L2</t>
  </si>
  <si>
    <t>Mons (greater city)</t>
  </si>
  <si>
    <t>0.386688337747813</t>
  </si>
  <si>
    <t>BE010L1</t>
  </si>
  <si>
    <t>Kortrijk</t>
  </si>
  <si>
    <t>0.456945598304065</t>
  </si>
  <si>
    <t>BE011L1</t>
  </si>
  <si>
    <t>Oostende</t>
  </si>
  <si>
    <t>0.406335444637619</t>
  </si>
  <si>
    <t>BE012L1</t>
  </si>
  <si>
    <t>Mechelen</t>
  </si>
  <si>
    <t>NA</t>
  </si>
  <si>
    <t>BE013L1</t>
  </si>
  <si>
    <t>Mouscron</t>
  </si>
  <si>
    <t>BE014K1</t>
  </si>
  <si>
    <t>La Louvière (greater city)</t>
  </si>
  <si>
    <t>BE014L1</t>
  </si>
  <si>
    <t>BE015L1</t>
  </si>
  <si>
    <t>Verviers (greater city)</t>
  </si>
  <si>
    <t>BG001L2</t>
  </si>
  <si>
    <t>Sofia</t>
  </si>
  <si>
    <t>BG</t>
  </si>
  <si>
    <t>0.445236258966805</t>
  </si>
  <si>
    <t>BG002L2</t>
  </si>
  <si>
    <t>Plovdiv</t>
  </si>
  <si>
    <t>0.435239206534422</t>
  </si>
  <si>
    <t>BG003L2</t>
  </si>
  <si>
    <t>Varna</t>
  </si>
  <si>
    <t>0.436890015914712</t>
  </si>
  <si>
    <t>BG004L2</t>
  </si>
  <si>
    <t>Burgas</t>
  </si>
  <si>
    <t>0.431170839899609</t>
  </si>
  <si>
    <t>BG005L1</t>
  </si>
  <si>
    <t>Pleven</t>
  </si>
  <si>
    <t>0.427633489817285</t>
  </si>
  <si>
    <t>BG006L2</t>
  </si>
  <si>
    <t>Ruse</t>
  </si>
  <si>
    <t>0.450915469918662</t>
  </si>
  <si>
    <t>BG007L2</t>
  </si>
  <si>
    <t>Vidin</t>
  </si>
  <si>
    <t>0.411506469500924</t>
  </si>
  <si>
    <t>BG008L2</t>
  </si>
  <si>
    <t>Stara Zagora</t>
  </si>
  <si>
    <t>0.439281425077183</t>
  </si>
  <si>
    <t>BG009L1</t>
  </si>
  <si>
    <t>Sliven</t>
  </si>
  <si>
    <t>0.412618095013953</t>
  </si>
  <si>
    <t>BG010L1</t>
  </si>
  <si>
    <t>Dobrich</t>
  </si>
  <si>
    <t>0.424135708031445</t>
  </si>
  <si>
    <t>BG011L1</t>
  </si>
  <si>
    <t>Shumen</t>
  </si>
  <si>
    <t>0.431649931926481</t>
  </si>
  <si>
    <t>BG013L1</t>
  </si>
  <si>
    <t>Yambol</t>
  </si>
  <si>
    <t>0.42137662134534</t>
  </si>
  <si>
    <t>BG014L1</t>
  </si>
  <si>
    <t>Haskovo</t>
  </si>
  <si>
    <t>0.428744616734595</t>
  </si>
  <si>
    <t>BG015L1</t>
  </si>
  <si>
    <t>Pazardzhik</t>
  </si>
  <si>
    <t>0.425561601785963</t>
  </si>
  <si>
    <t>BG016L1</t>
  </si>
  <si>
    <t>Blagoevgrad</t>
  </si>
  <si>
    <t>0.421398061177281</t>
  </si>
  <si>
    <t>BG017L1</t>
  </si>
  <si>
    <t>Veliko Tarnovo</t>
  </si>
  <si>
    <t>0.417111006184285</t>
  </si>
  <si>
    <t>BG018L1</t>
  </si>
  <si>
    <t>Vratsa</t>
  </si>
  <si>
    <t>0.421369497416482</t>
  </si>
  <si>
    <t>CY001</t>
  </si>
  <si>
    <t>Lefkosia</t>
  </si>
  <si>
    <t>CY</t>
  </si>
  <si>
    <t>0.514709090909091</t>
  </si>
  <si>
    <t>CY501</t>
  </si>
  <si>
    <t>Lemesos</t>
  </si>
  <si>
    <t>0.484071729957806</t>
  </si>
  <si>
    <t>CZ001L2</t>
  </si>
  <si>
    <t>Praha</t>
  </si>
  <si>
    <t>CZ</t>
  </si>
  <si>
    <t>0.453737442925405</t>
  </si>
  <si>
    <t>CZ002L2</t>
  </si>
  <si>
    <t>Brno</t>
  </si>
  <si>
    <t>0.482226650644598</t>
  </si>
  <si>
    <t>CZ003L2</t>
  </si>
  <si>
    <t>Ostrava</t>
  </si>
  <si>
    <t>0.791769986812592</t>
  </si>
  <si>
    <t>CZ004L2</t>
  </si>
  <si>
    <t>Plzeň</t>
  </si>
  <si>
    <t>0.495141266578643</t>
  </si>
  <si>
    <t>CZ005L2</t>
  </si>
  <si>
    <t>Ustí nad Labem</t>
  </si>
  <si>
    <t>1.04073126755839</t>
  </si>
  <si>
    <t>CZ006L2</t>
  </si>
  <si>
    <t>Olomouc</t>
  </si>
  <si>
    <t>CZ007L2</t>
  </si>
  <si>
    <t>Liberec</t>
  </si>
  <si>
    <t>CZ008L2</t>
  </si>
  <si>
    <t>České Budějovice</t>
  </si>
  <si>
    <t>CZ009L2</t>
  </si>
  <si>
    <t>Hradec Králové</t>
  </si>
  <si>
    <t>CZ010L2</t>
  </si>
  <si>
    <t>Pardubice</t>
  </si>
  <si>
    <t>CZ011L2</t>
  </si>
  <si>
    <t>Zlín</t>
  </si>
  <si>
    <t>CZ013L2</t>
  </si>
  <si>
    <t>Karlovy Vary</t>
  </si>
  <si>
    <t>CZ014L2</t>
  </si>
  <si>
    <t>Jihlava</t>
  </si>
  <si>
    <t>CZ016L2</t>
  </si>
  <si>
    <t>Most</t>
  </si>
  <si>
    <t>CZ018L2</t>
  </si>
  <si>
    <t>Chomutov-Jirkov</t>
  </si>
  <si>
    <t>DE001L1</t>
  </si>
  <si>
    <t>Berlin</t>
  </si>
  <si>
    <t>DE</t>
  </si>
  <si>
    <t>0.51677360947368</t>
  </si>
  <si>
    <t>DE002L1</t>
  </si>
  <si>
    <t>Hamburg</t>
  </si>
  <si>
    <t>0.518896808132751</t>
  </si>
  <si>
    <t>DE003L1</t>
  </si>
  <si>
    <t>München</t>
  </si>
  <si>
    <t>0.53186750354201</t>
  </si>
  <si>
    <t>DE004L1</t>
  </si>
  <si>
    <t>Köln</t>
  </si>
  <si>
    <t>0.494635692837319</t>
  </si>
  <si>
    <t>DE005L1</t>
  </si>
  <si>
    <t>Frankfurt am Main</t>
  </si>
  <si>
    <t>0.499932589917357</t>
  </si>
  <si>
    <t>DE007L1</t>
  </si>
  <si>
    <t>Stuttgart</t>
  </si>
  <si>
    <t>0.527071901889315</t>
  </si>
  <si>
    <t>DE008L2</t>
  </si>
  <si>
    <t>Leipzig</t>
  </si>
  <si>
    <t>0.494028264340697</t>
  </si>
  <si>
    <t>DE009L2</t>
  </si>
  <si>
    <t>Dresden</t>
  </si>
  <si>
    <t>0.493903668663183</t>
  </si>
  <si>
    <t>DE011L1</t>
  </si>
  <si>
    <t>Düsseldorf</t>
  </si>
  <si>
    <t>0.492237892170036</t>
  </si>
  <si>
    <t>DE012L1</t>
  </si>
  <si>
    <t>Bremen</t>
  </si>
  <si>
    <t>0.495367448416272</t>
  </si>
  <si>
    <t>DE013L1</t>
  </si>
  <si>
    <t>Hannover</t>
  </si>
  <si>
    <t>0.493964340442684</t>
  </si>
  <si>
    <t>DE014L1</t>
  </si>
  <si>
    <t>Nürnberg</t>
  </si>
  <si>
    <t>0.52767635946526</t>
  </si>
  <si>
    <t>DE017L0</t>
  </si>
  <si>
    <t>Bielefeld</t>
  </si>
  <si>
    <t>0.491177306662278</t>
  </si>
  <si>
    <t>DE018L1</t>
  </si>
  <si>
    <t>Halle an der Saale</t>
  </si>
  <si>
    <t>0.476336856951514</t>
  </si>
  <si>
    <t>DE019L2</t>
  </si>
  <si>
    <t>Magdeburg</t>
  </si>
  <si>
    <t>0.497501390347276</t>
  </si>
  <si>
    <t>DE020L1</t>
  </si>
  <si>
    <t>Wiesbaden</t>
  </si>
  <si>
    <t>0.504621655635113</t>
  </si>
  <si>
    <t>DE021L1</t>
  </si>
  <si>
    <t>Göttingen</t>
  </si>
  <si>
    <t>0.486788879531163</t>
  </si>
  <si>
    <t>DE025L1</t>
  </si>
  <si>
    <t>Darmstadt</t>
  </si>
  <si>
    <t>0.515655791069689</t>
  </si>
  <si>
    <t>DE026L1</t>
  </si>
  <si>
    <t>Trier</t>
  </si>
  <si>
    <t>0.423928623441129</t>
  </si>
  <si>
    <t>DE027L1</t>
  </si>
  <si>
    <t>Freiburg im Breisgau</t>
  </si>
  <si>
    <t>0.51866292399925</t>
  </si>
  <si>
    <t>DE028L1</t>
  </si>
  <si>
    <t>Regensburg</t>
  </si>
  <si>
    <t>0.53842865710239</t>
  </si>
  <si>
    <t>DE029L0</t>
  </si>
  <si>
    <t>Frankfurt (Oder)</t>
  </si>
  <si>
    <t>0.490052120309605</t>
  </si>
  <si>
    <t>DE030L1</t>
  </si>
  <si>
    <t>Weimar</t>
  </si>
  <si>
    <t>0.485676871302177</t>
  </si>
  <si>
    <t>DE031L1</t>
  </si>
  <si>
    <t>Schwerin</t>
  </si>
  <si>
    <t>0.49134117463374</t>
  </si>
  <si>
    <t>DE032L1</t>
  </si>
  <si>
    <t>Erfurt</t>
  </si>
  <si>
    <t>0.500523290726602</t>
  </si>
  <si>
    <t>DE033L1</t>
  </si>
  <si>
    <t>Augsburg</t>
  </si>
  <si>
    <t>0.520505911304869</t>
  </si>
  <si>
    <t>DE034L1</t>
  </si>
  <si>
    <t>Bonn</t>
  </si>
  <si>
    <t>0.487820239306906</t>
  </si>
  <si>
    <t>DE035L1</t>
  </si>
  <si>
    <t>Karlsruhe</t>
  </si>
  <si>
    <t>0.52388329562669</t>
  </si>
  <si>
    <t>DE036L0</t>
  </si>
  <si>
    <t>Mönchengladbach</t>
  </si>
  <si>
    <t>0.486649248756867</t>
  </si>
  <si>
    <t>DE037L1</t>
  </si>
  <si>
    <t>Mainz</t>
  </si>
  <si>
    <t>0.514119931627112</t>
  </si>
  <si>
    <t>DE038L1</t>
  </si>
  <si>
    <t>Ruhrgebiet</t>
  </si>
  <si>
    <t>0.473414579278372</t>
  </si>
  <si>
    <t>DE039L1</t>
  </si>
  <si>
    <t>Kiel</t>
  </si>
  <si>
    <t>0.492136433192011</t>
  </si>
  <si>
    <t>DE040L1</t>
  </si>
  <si>
    <t>Saarbrücken</t>
  </si>
  <si>
    <t>0.493534696480329</t>
  </si>
  <si>
    <t>DE042L1</t>
  </si>
  <si>
    <t>Koblenz</t>
  </si>
  <si>
    <t>0.508767496940509</t>
  </si>
  <si>
    <t>DE043L2</t>
  </si>
  <si>
    <t>Rostock</t>
  </si>
  <si>
    <t>0.473289645516901</t>
  </si>
  <si>
    <t>DE044L1</t>
  </si>
  <si>
    <t>Kaiserslautern</t>
  </si>
  <si>
    <t>0.498693108591453</t>
  </si>
  <si>
    <t>DE045L1</t>
  </si>
  <si>
    <t>Iserlohn</t>
  </si>
  <si>
    <t>0.506835323312743</t>
  </si>
  <si>
    <t>DE048L1</t>
  </si>
  <si>
    <t>Wilhelmshaven</t>
  </si>
  <si>
    <t>0.46726699581791</t>
  </si>
  <si>
    <t>DE050L1</t>
  </si>
  <si>
    <t>Tübingen</t>
  </si>
  <si>
    <t>0.517671135832918</t>
  </si>
  <si>
    <t>DE051L1</t>
  </si>
  <si>
    <t>Villingen-Schwenningen</t>
  </si>
  <si>
    <t>0.528738012103188</t>
  </si>
  <si>
    <t>DE052L1</t>
  </si>
  <si>
    <t>Flensburg</t>
  </si>
  <si>
    <t>0.470472332829878</t>
  </si>
  <si>
    <t>DE053L1</t>
  </si>
  <si>
    <t>Marburg</t>
  </si>
  <si>
    <t>0.503771996567969</t>
  </si>
  <si>
    <t>DE054L1</t>
  </si>
  <si>
    <t>Konstanz</t>
  </si>
  <si>
    <t>0.491779745376434</t>
  </si>
  <si>
    <t>DE055L0</t>
  </si>
  <si>
    <t>Neumünster</t>
  </si>
  <si>
    <t>0.488528106139957</t>
  </si>
  <si>
    <t>DE057L1</t>
  </si>
  <si>
    <t>Gießen</t>
  </si>
  <si>
    <t>0.49800877763329</t>
  </si>
  <si>
    <t>DE058L1</t>
  </si>
  <si>
    <t>Lüneburg</t>
  </si>
  <si>
    <t>0.48965183909981</t>
  </si>
  <si>
    <t>DE059L1</t>
  </si>
  <si>
    <t>Bayreuth</t>
  </si>
  <si>
    <t>0.525732661901581</t>
  </si>
  <si>
    <t>DE060L1</t>
  </si>
  <si>
    <t>Celle</t>
  </si>
  <si>
    <t>0.472646932311422</t>
  </si>
  <si>
    <t>DE061L1</t>
  </si>
  <si>
    <t>Aschaffenburg</t>
  </si>
  <si>
    <t>0.529353247135274</t>
  </si>
  <si>
    <t>DE062L1</t>
  </si>
  <si>
    <t>Bamberg</t>
  </si>
  <si>
    <t>0.539080592867068</t>
  </si>
  <si>
    <t>DE063L1</t>
  </si>
  <si>
    <t>Plauen</t>
  </si>
  <si>
    <t>0.479501940291243</t>
  </si>
  <si>
    <t>DE064L1</t>
  </si>
  <si>
    <t>Neubrandenburg</t>
  </si>
  <si>
    <t>0.472314142455265</t>
  </si>
  <si>
    <t>DE065L1</t>
  </si>
  <si>
    <t>Fulda</t>
  </si>
  <si>
    <t>0.519563512514284</t>
  </si>
  <si>
    <t>DE066L1</t>
  </si>
  <si>
    <t>Kempten (Allgäu)</t>
  </si>
  <si>
    <t>0.518069453142002</t>
  </si>
  <si>
    <t>DE067L1</t>
  </si>
  <si>
    <t>Landshut</t>
  </si>
  <si>
    <t>0.531516549081464</t>
  </si>
  <si>
    <t>DE069L1</t>
  </si>
  <si>
    <t>Rosenheim</t>
  </si>
  <si>
    <t>0.505345034027844</t>
  </si>
  <si>
    <t>DE071L1</t>
  </si>
  <si>
    <t>Stralsund</t>
  </si>
  <si>
    <t>0.462643857197533</t>
  </si>
  <si>
    <t>DE072L1</t>
  </si>
  <si>
    <t>Friedrichshafen</t>
  </si>
  <si>
    <t>0.531282475743781</t>
  </si>
  <si>
    <t>DE073L1</t>
  </si>
  <si>
    <t>Offenburg</t>
  </si>
  <si>
    <t>0.547658329330577</t>
  </si>
  <si>
    <t>DE074L1</t>
  </si>
  <si>
    <t>Görlitz</t>
  </si>
  <si>
    <t>0.462941932931052</t>
  </si>
  <si>
    <t>DE077L1</t>
  </si>
  <si>
    <t>Schweinfurt</t>
  </si>
  <si>
    <t>0.521201296553549</t>
  </si>
  <si>
    <t>DE078L1</t>
  </si>
  <si>
    <t>Greifswald</t>
  </si>
  <si>
    <t>0.455023490915573</t>
  </si>
  <si>
    <t>DE079L1</t>
  </si>
  <si>
    <t>Wetzlar</t>
  </si>
  <si>
    <t>0.511789482826002</t>
  </si>
  <si>
    <t>DE081L1</t>
  </si>
  <si>
    <t>Passau</t>
  </si>
  <si>
    <t>0.507477827254246</t>
  </si>
  <si>
    <t>DE082L0</t>
  </si>
  <si>
    <t>Dessau-Roßlau</t>
  </si>
  <si>
    <t>0.464002596656804</t>
  </si>
  <si>
    <t>DE083L1</t>
  </si>
  <si>
    <t>Braunschweig-Salzgitter-Wolfsburg</t>
  </si>
  <si>
    <t>0.49829902900198</t>
  </si>
  <si>
    <t>DE084L1</t>
  </si>
  <si>
    <t>Mannheim-Ludwigshafen</t>
  </si>
  <si>
    <t>0.505803281821245</t>
  </si>
  <si>
    <t>DE504L1</t>
  </si>
  <si>
    <t>Münster</t>
  </si>
  <si>
    <t>0.508598023061176</t>
  </si>
  <si>
    <t>DE505L0</t>
  </si>
  <si>
    <t>Chemnitz</t>
  </si>
  <si>
    <t>0.470507522307111</t>
  </si>
  <si>
    <t>DE507L1</t>
  </si>
  <si>
    <t>Aachen</t>
  </si>
  <si>
    <t>0.48693418260548</t>
  </si>
  <si>
    <t>DE508L0</t>
  </si>
  <si>
    <t>Krefeld</t>
  </si>
  <si>
    <t>0.48330599735288</t>
  </si>
  <si>
    <t>DE510L1</t>
  </si>
  <si>
    <t>Lübeck</t>
  </si>
  <si>
    <t>0.486509426497774</t>
  </si>
  <si>
    <t>DE513L1</t>
  </si>
  <si>
    <t>Kassel</t>
  </si>
  <si>
    <t>0.497918665029243</t>
  </si>
  <si>
    <t>DE516L0</t>
  </si>
  <si>
    <t>Solingen</t>
  </si>
  <si>
    <t>0.494791045244749</t>
  </si>
  <si>
    <t>DE517L1</t>
  </si>
  <si>
    <t>Osnabrück</t>
  </si>
  <si>
    <t>0.529095352654439</t>
  </si>
  <si>
    <t>DE520L1</t>
  </si>
  <si>
    <t>Oldenburg (Oldenburg)</t>
  </si>
  <si>
    <t>0.511039813947357</t>
  </si>
  <si>
    <t>DE522L1</t>
  </si>
  <si>
    <t>Heidelberg</t>
  </si>
  <si>
    <t>0.504729234757128</t>
  </si>
  <si>
    <t>DE523L1</t>
  </si>
  <si>
    <t>Paderborn</t>
  </si>
  <si>
    <t>0.516416048648807</t>
  </si>
  <si>
    <t>DE524L2</t>
  </si>
  <si>
    <t>Würzburg</t>
  </si>
  <si>
    <t>0.541683660099813</t>
  </si>
  <si>
    <t>DE527L1</t>
  </si>
  <si>
    <t>Bremerhaven</t>
  </si>
  <si>
    <t>0.481132953243862</t>
  </si>
  <si>
    <t>DE529L1</t>
  </si>
  <si>
    <t>Heilbronn</t>
  </si>
  <si>
    <t>0.546014418912722</t>
  </si>
  <si>
    <t>DE530L0</t>
  </si>
  <si>
    <t>Remscheid</t>
  </si>
  <si>
    <t>0.483734214733514</t>
  </si>
  <si>
    <t>DE532L1</t>
  </si>
  <si>
    <t>Ulm</t>
  </si>
  <si>
    <t>0.540296952331336</t>
  </si>
  <si>
    <t>DE533L1</t>
  </si>
  <si>
    <t>Pforzheim</t>
  </si>
  <si>
    <t>0.519616728056944</t>
  </si>
  <si>
    <t>DE534L1</t>
  </si>
  <si>
    <t>Ingolstadt</t>
  </si>
  <si>
    <t>0.53849411964026</t>
  </si>
  <si>
    <t>DE535L1</t>
  </si>
  <si>
    <t>Gera</t>
  </si>
  <si>
    <t>0.475800821948006</t>
  </si>
  <si>
    <t>DE537L1</t>
  </si>
  <si>
    <t>Reutlingen</t>
  </si>
  <si>
    <t>0.534469784067393</t>
  </si>
  <si>
    <t>DE539L1</t>
  </si>
  <si>
    <t>Cottbus</t>
  </si>
  <si>
    <t>0.499953139204679</t>
  </si>
  <si>
    <t>DE540L2</t>
  </si>
  <si>
    <t>Siegen</t>
  </si>
  <si>
    <t>0.519417176628901</t>
  </si>
  <si>
    <t>DE542L1</t>
  </si>
  <si>
    <t>Hildesheim</t>
  </si>
  <si>
    <t>0.49477008306232</t>
  </si>
  <si>
    <t>DE544L1</t>
  </si>
  <si>
    <t>Zwickau</t>
  </si>
  <si>
    <t>0.49562225001746</t>
  </si>
  <si>
    <t>DE546L0</t>
  </si>
  <si>
    <t>Wuppertal</t>
  </si>
  <si>
    <t>0.464224162207829</t>
  </si>
  <si>
    <t>DE547L2</t>
  </si>
  <si>
    <t>Jena</t>
  </si>
  <si>
    <t>0.490439696746666</t>
  </si>
  <si>
    <t>DE548L1</t>
  </si>
  <si>
    <t>Düren, Stadt</t>
  </si>
  <si>
    <t>DE549L1</t>
  </si>
  <si>
    <t>Bocholt, Stadt</t>
  </si>
  <si>
    <t>DK001L2</t>
  </si>
  <si>
    <t>København</t>
  </si>
  <si>
    <t>DK</t>
  </si>
  <si>
    <t>0.508725446072097</t>
  </si>
  <si>
    <t>DK002L3</t>
  </si>
  <si>
    <t>Århus</t>
  </si>
  <si>
    <t>0.494979142311025</t>
  </si>
  <si>
    <t>DK003L2</t>
  </si>
  <si>
    <t>Odense</t>
  </si>
  <si>
    <t>0.469714128053501</t>
  </si>
  <si>
    <t>DK004L3</t>
  </si>
  <si>
    <t>Aalborg</t>
  </si>
  <si>
    <t>0.486706234317699</t>
  </si>
  <si>
    <t>EE001L1</t>
  </si>
  <si>
    <t>Harju</t>
  </si>
  <si>
    <t>EE</t>
  </si>
  <si>
    <t>0.575528501368594</t>
  </si>
  <si>
    <t>EE002L2</t>
  </si>
  <si>
    <t>Tartu</t>
  </si>
  <si>
    <t>EE003L0</t>
  </si>
  <si>
    <t>Narva</t>
  </si>
  <si>
    <t>EL001L1</t>
  </si>
  <si>
    <t xml:space="preserve">Athens      </t>
  </si>
  <si>
    <t>EL</t>
  </si>
  <si>
    <t>0.45783106095077</t>
  </si>
  <si>
    <t>EL002L1</t>
  </si>
  <si>
    <t>Thessaloniki</t>
  </si>
  <si>
    <t>0.431877100237475</t>
  </si>
  <si>
    <t>EL003L1</t>
  </si>
  <si>
    <t xml:space="preserve">Patra       </t>
  </si>
  <si>
    <t>0.406334030475052</t>
  </si>
  <si>
    <t>EL004L1</t>
  </si>
  <si>
    <t xml:space="preserve">Iraklio     </t>
  </si>
  <si>
    <t>0.454037942943653</t>
  </si>
  <si>
    <t>EL005L1</t>
  </si>
  <si>
    <t xml:space="preserve">Larissa     </t>
  </si>
  <si>
    <t>0.413878638786388</t>
  </si>
  <si>
    <t>EL006L1</t>
  </si>
  <si>
    <t xml:space="preserve">Volos       </t>
  </si>
  <si>
    <t>0.397638596236286</t>
  </si>
  <si>
    <t>EL007L1</t>
  </si>
  <si>
    <t xml:space="preserve">Ioannina    </t>
  </si>
  <si>
    <t>0.412839621293588</t>
  </si>
  <si>
    <t>EL008L1</t>
  </si>
  <si>
    <t xml:space="preserve">Kavala      </t>
  </si>
  <si>
    <t>0.395171699692203</t>
  </si>
  <si>
    <t>EL009L1</t>
  </si>
  <si>
    <t xml:space="preserve">Kalamata    </t>
  </si>
  <si>
    <t>0.422468467694598</t>
  </si>
  <si>
    <t>EL010L1</t>
  </si>
  <si>
    <t xml:space="preserve">Trikala     </t>
  </si>
  <si>
    <t>EL011L1</t>
  </si>
  <si>
    <t xml:space="preserve">Serres      </t>
  </si>
  <si>
    <t>EL012L1</t>
  </si>
  <si>
    <t xml:space="preserve">Katerini    </t>
  </si>
  <si>
    <t>EL013L1</t>
  </si>
  <si>
    <t xml:space="preserve">Xanthi      </t>
  </si>
  <si>
    <t>EL014L1</t>
  </si>
  <si>
    <t xml:space="preserve">Chania      </t>
  </si>
  <si>
    <t>ES001L3</t>
  </si>
  <si>
    <t>Madrid</t>
  </si>
  <si>
    <t>ES</t>
  </si>
  <si>
    <t>0.516609828955079</t>
  </si>
  <si>
    <t>ES002L2</t>
  </si>
  <si>
    <t>Barcelona</t>
  </si>
  <si>
    <t>0.502462810842081</t>
  </si>
  <si>
    <t>ES003L3</t>
  </si>
  <si>
    <t>Valencia</t>
  </si>
  <si>
    <t>0.487872266669412</t>
  </si>
  <si>
    <t>ES004L3</t>
  </si>
  <si>
    <t>Sevilla</t>
  </si>
  <si>
    <t>0.487028057242902</t>
  </si>
  <si>
    <t>ES005L2</t>
  </si>
  <si>
    <t>Zaragoza</t>
  </si>
  <si>
    <t>0.498845367745494</t>
  </si>
  <si>
    <t>ES006L2</t>
  </si>
  <si>
    <t>Málaga</t>
  </si>
  <si>
    <t>0.48642152305384</t>
  </si>
  <si>
    <t>ES007L2</t>
  </si>
  <si>
    <t>Murcia</t>
  </si>
  <si>
    <t>0.489520338260019</t>
  </si>
  <si>
    <t>ES008L2</t>
  </si>
  <si>
    <t>Palmas de Gran Canaria, Las</t>
  </si>
  <si>
    <t>0.521016051891019</t>
  </si>
  <si>
    <t>ES009L2</t>
  </si>
  <si>
    <t>Valladolid</t>
  </si>
  <si>
    <t>0.4885768569106</t>
  </si>
  <si>
    <t>ES010L2</t>
  </si>
  <si>
    <t>Palma de Mallorca</t>
  </si>
  <si>
    <t>0.553554248221693</t>
  </si>
  <si>
    <t>ES011L2</t>
  </si>
  <si>
    <t>Santiago de Compostela</t>
  </si>
  <si>
    <t>0.492963942367101</t>
  </si>
  <si>
    <t>ES012L2</t>
  </si>
  <si>
    <t>Vitoria-Gasteiz</t>
  </si>
  <si>
    <t>0.476426077877719</t>
  </si>
  <si>
    <t>ES013L2</t>
  </si>
  <si>
    <t>Oviedo</t>
  </si>
  <si>
    <t>0.464676855640356</t>
  </si>
  <si>
    <t>ES014L3</t>
  </si>
  <si>
    <t>Pamplona/Iruña</t>
  </si>
  <si>
    <t>0.48420674618443</t>
  </si>
  <si>
    <t>ES015L2</t>
  </si>
  <si>
    <t>Santander</t>
  </si>
  <si>
    <t>0.472268947194668</t>
  </si>
  <si>
    <t>ES016L2</t>
  </si>
  <si>
    <t>Toledo</t>
  </si>
  <si>
    <t>0.487588060990208</t>
  </si>
  <si>
    <t>ES017L2</t>
  </si>
  <si>
    <t>Badajoz</t>
  </si>
  <si>
    <t>0.487325003180503</t>
  </si>
  <si>
    <t>ES018L2</t>
  </si>
  <si>
    <t>Logroño</t>
  </si>
  <si>
    <t>0.488483107012096</t>
  </si>
  <si>
    <t>ES019L3</t>
  </si>
  <si>
    <t>Bilbao</t>
  </si>
  <si>
    <t>0.466907087720106</t>
  </si>
  <si>
    <t>ES020L2</t>
  </si>
  <si>
    <t>Córdoba</t>
  </si>
  <si>
    <t>0.478089950337593</t>
  </si>
  <si>
    <t>ES021L2</t>
  </si>
  <si>
    <t>Alicante/Alacant</t>
  </si>
  <si>
    <t>0.498090841134197</t>
  </si>
  <si>
    <t>ES022L2</t>
  </si>
  <si>
    <t>Vigo</t>
  </si>
  <si>
    <t>0.476067520008821</t>
  </si>
  <si>
    <t>ES023L2</t>
  </si>
  <si>
    <t>Gijón</t>
  </si>
  <si>
    <t>0.448242490457114</t>
  </si>
  <si>
    <t>ES025L3</t>
  </si>
  <si>
    <t>Santa Cruz de Tenerife</t>
  </si>
  <si>
    <t>0.522058823529412</t>
  </si>
  <si>
    <t>ES026L2</t>
  </si>
  <si>
    <t>Coruña, A</t>
  </si>
  <si>
    <t>0.483657826664825</t>
  </si>
  <si>
    <t>ES028L1</t>
  </si>
  <si>
    <t>Reus</t>
  </si>
  <si>
    <t>0.479950375514146</t>
  </si>
  <si>
    <t>ES031L1</t>
  </si>
  <si>
    <t>Lugo</t>
  </si>
  <si>
    <t>0.480332156944156</t>
  </si>
  <si>
    <t>ES033L1</t>
  </si>
  <si>
    <t>Girona</t>
  </si>
  <si>
    <t>0.504425168663087</t>
  </si>
  <si>
    <t>ES034L1</t>
  </si>
  <si>
    <t>Cáceres</t>
  </si>
  <si>
    <t>0.486952765708768</t>
  </si>
  <si>
    <t>ES035L1</t>
  </si>
  <si>
    <t>Torrevieja</t>
  </si>
  <si>
    <t>0.477277617348961</t>
  </si>
  <si>
    <t>ES039L1</t>
  </si>
  <si>
    <t>Avilés</t>
  </si>
  <si>
    <t>0.452924694388653</t>
  </si>
  <si>
    <t>ES040L1</t>
  </si>
  <si>
    <t>Talavera de la Reina</t>
  </si>
  <si>
    <t>0.471912010174072</t>
  </si>
  <si>
    <t>ES041L1</t>
  </si>
  <si>
    <t>Palencia</t>
  </si>
  <si>
    <t>0.469090759177952</t>
  </si>
  <si>
    <t>ES043L1</t>
  </si>
  <si>
    <t>Ferrol</t>
  </si>
  <si>
    <t>0.465203561041066</t>
  </si>
  <si>
    <t>ES044L1</t>
  </si>
  <si>
    <t>Pontevedra</t>
  </si>
  <si>
    <t>0.472271825396825</t>
  </si>
  <si>
    <t>ES046L1</t>
  </si>
  <si>
    <t>Gandia</t>
  </si>
  <si>
    <t>0.49117118099079</t>
  </si>
  <si>
    <t>ES048L1</t>
  </si>
  <si>
    <t>Guadalajara</t>
  </si>
  <si>
    <t>0.523462608029574</t>
  </si>
  <si>
    <t>ES050L1</t>
  </si>
  <si>
    <t>Manresa</t>
  </si>
  <si>
    <t>0.485617742539643</t>
  </si>
  <si>
    <t>ES053L1</t>
  </si>
  <si>
    <t>Ciudad Real</t>
  </si>
  <si>
    <t>0.484367292733827</t>
  </si>
  <si>
    <t>ES054L1</t>
  </si>
  <si>
    <t>Benidorm</t>
  </si>
  <si>
    <t>0.502870413015134</t>
  </si>
  <si>
    <t>ES057L1</t>
  </si>
  <si>
    <t>Ponferrada</t>
  </si>
  <si>
    <t>0.470172442420361</t>
  </si>
  <si>
    <t>ES059L1</t>
  </si>
  <si>
    <t>Zamora</t>
  </si>
  <si>
    <t>0.468765536805779</t>
  </si>
  <si>
    <t>ES070L1</t>
  </si>
  <si>
    <t>Irun</t>
  </si>
  <si>
    <t>0.468174532052657</t>
  </si>
  <si>
    <t>ES072L1</t>
  </si>
  <si>
    <t>Arrecife</t>
  </si>
  <si>
    <t>0.546846332260186</t>
  </si>
  <si>
    <t>ES501L3</t>
  </si>
  <si>
    <t>Granada</t>
  </si>
  <si>
    <t>0.479677897859716</t>
  </si>
  <si>
    <t>ES505L1</t>
  </si>
  <si>
    <t>Elche/Elx</t>
  </si>
  <si>
    <t>0.505620735359089</t>
  </si>
  <si>
    <t>ES506L1</t>
  </si>
  <si>
    <t>Cartagena</t>
  </si>
  <si>
    <t>0.474358265220592</t>
  </si>
  <si>
    <t>ES508L1</t>
  </si>
  <si>
    <t>Jerez de la Frontera</t>
  </si>
  <si>
    <t>0.464197800497777</t>
  </si>
  <si>
    <t>ES510L1</t>
  </si>
  <si>
    <t>Donostia/San Sebastián</t>
  </si>
  <si>
    <t>0.466210386058006</t>
  </si>
  <si>
    <t>ES514L1</t>
  </si>
  <si>
    <t>Almería</t>
  </si>
  <si>
    <t>0.476632189094443</t>
  </si>
  <si>
    <t>ES515L1</t>
  </si>
  <si>
    <t>Burgos</t>
  </si>
  <si>
    <t>0.478256524541671</t>
  </si>
  <si>
    <t>ES516L1</t>
  </si>
  <si>
    <t>Salamanca</t>
  </si>
  <si>
    <t>0.472897344509822</t>
  </si>
  <si>
    <t>ES519L1</t>
  </si>
  <si>
    <t>Albacete</t>
  </si>
  <si>
    <t>0.493656813340953</t>
  </si>
  <si>
    <t>ES520L1</t>
  </si>
  <si>
    <t>Castellón de la Plana/Castelló de la Plana</t>
  </si>
  <si>
    <t>0.483672062503192</t>
  </si>
  <si>
    <t>ES521L1</t>
  </si>
  <si>
    <t>Huelva</t>
  </si>
  <si>
    <t>0.489254235660309</t>
  </si>
  <si>
    <t>ES522L1</t>
  </si>
  <si>
    <t>Cádiz</t>
  </si>
  <si>
    <t>0.460577200919912</t>
  </si>
  <si>
    <t>ES523L1</t>
  </si>
  <si>
    <t>León</t>
  </si>
  <si>
    <t>0.46673843871863</t>
  </si>
  <si>
    <t>ES525L1</t>
  </si>
  <si>
    <t>Tarragona</t>
  </si>
  <si>
    <t>0.500906884198558</t>
  </si>
  <si>
    <t>ES527L1</t>
  </si>
  <si>
    <t>Jaén</t>
  </si>
  <si>
    <t>0.463467394062421</t>
  </si>
  <si>
    <t>ES528L1</t>
  </si>
  <si>
    <t>Lleida</t>
  </si>
  <si>
    <t>0.506939801567138</t>
  </si>
  <si>
    <t>ES529L1</t>
  </si>
  <si>
    <t>Ourense</t>
  </si>
  <si>
    <t>0.455922753716871</t>
  </si>
  <si>
    <t>ES532L1</t>
  </si>
  <si>
    <t>0.467475738157542</t>
  </si>
  <si>
    <t>ES533L1</t>
  </si>
  <si>
    <t>Marbella</t>
  </si>
  <si>
    <t>0.489066298563844</t>
  </si>
  <si>
    <t>ES537L1</t>
  </si>
  <si>
    <t>Alcoy</t>
  </si>
  <si>
    <t>0.48294211469787</t>
  </si>
  <si>
    <t>ES538L1</t>
  </si>
  <si>
    <t>Ávila</t>
  </si>
  <si>
    <t>0.479395401506573</t>
  </si>
  <si>
    <t>ES542L1</t>
  </si>
  <si>
    <t>Cuenca</t>
  </si>
  <si>
    <t>0.500558826963818</t>
  </si>
  <si>
    <t>ES543L1</t>
  </si>
  <si>
    <t>Ibiza</t>
  </si>
  <si>
    <t>0.605838527793177</t>
  </si>
  <si>
    <t>ES544L1</t>
  </si>
  <si>
    <t>Linares</t>
  </si>
  <si>
    <t>0.456304202801868</t>
  </si>
  <si>
    <t>ES545L1</t>
  </si>
  <si>
    <t>Lorca</t>
  </si>
  <si>
    <t>0.48937139110002</t>
  </si>
  <si>
    <t>ES546L1</t>
  </si>
  <si>
    <t>Mérida</t>
  </si>
  <si>
    <t>0.487339535979272</t>
  </si>
  <si>
    <t>ES547L1</t>
  </si>
  <si>
    <t>Sagunto/Sagunt</t>
  </si>
  <si>
    <t>0.477842767919104</t>
  </si>
  <si>
    <t>ES550L1</t>
  </si>
  <si>
    <t>Puerto de la Cruz, Los Realejos, La</t>
  </si>
  <si>
    <t>0.508645625763322</t>
  </si>
  <si>
    <t>ES552L1</t>
  </si>
  <si>
    <t>Igualada</t>
  </si>
  <si>
    <t>0.486545405911462</t>
  </si>
  <si>
    <t>FI001L3</t>
  </si>
  <si>
    <t>Helsinki FUA</t>
  </si>
  <si>
    <t>FI</t>
  </si>
  <si>
    <t>0.5265447890918</t>
  </si>
  <si>
    <t>FI002L3</t>
  </si>
  <si>
    <t>Tampere FUA</t>
  </si>
  <si>
    <t>0.487918846064588</t>
  </si>
  <si>
    <t>FI003L4</t>
  </si>
  <si>
    <t>Turku FUA</t>
  </si>
  <si>
    <t>0.487639983409374</t>
  </si>
  <si>
    <t>FI004L4</t>
  </si>
  <si>
    <t>Oulu FUA</t>
  </si>
  <si>
    <t>0.47622550047065</t>
  </si>
  <si>
    <t>FI007L2</t>
  </si>
  <si>
    <t>Lahti FUA</t>
  </si>
  <si>
    <t>0.453843890855984</t>
  </si>
  <si>
    <t>FI008L2</t>
  </si>
  <si>
    <t>Kuopio FUA</t>
  </si>
  <si>
    <t>0.467440117480029</t>
  </si>
  <si>
    <t>FI009L2</t>
  </si>
  <si>
    <t>Jyväskylä FUA</t>
  </si>
  <si>
    <t>0.478597639909705</t>
  </si>
  <si>
    <t>FR001L1</t>
  </si>
  <si>
    <t>FUA of the Greater City of Paris</t>
  </si>
  <si>
    <t>FR</t>
  </si>
  <si>
    <t>0.508659451123687</t>
  </si>
  <si>
    <t>FR003L2</t>
  </si>
  <si>
    <t>FUA of Lyon</t>
  </si>
  <si>
    <t>0.484227605086163</t>
  </si>
  <si>
    <t>FR004L2</t>
  </si>
  <si>
    <t>FUA of Toulouse</t>
  </si>
  <si>
    <t>0.506295376936005</t>
  </si>
  <si>
    <t>FR006L2</t>
  </si>
  <si>
    <t>FUA of Strasbourg</t>
  </si>
  <si>
    <t>0.489704886889016</t>
  </si>
  <si>
    <t>FR007L2</t>
  </si>
  <si>
    <t>FUA of Bordeaux</t>
  </si>
  <si>
    <t>0.49209885679168</t>
  </si>
  <si>
    <t>FR008L2</t>
  </si>
  <si>
    <t>FUA of Nantes</t>
  </si>
  <si>
    <t>0.496825905936145</t>
  </si>
  <si>
    <t>FR009L2</t>
  </si>
  <si>
    <t>FUA of Lille</t>
  </si>
  <si>
    <t>0.468279389369487</t>
  </si>
  <si>
    <t>FR010L2</t>
  </si>
  <si>
    <t>FUA of Montpellier</t>
  </si>
  <si>
    <t>0.469786538504377</t>
  </si>
  <si>
    <t>FR011L2</t>
  </si>
  <si>
    <t>FUA of Saint-Étienne</t>
  </si>
  <si>
    <t>0.438722864566018</t>
  </si>
  <si>
    <t>FR012L2</t>
  </si>
  <si>
    <t>FUA of Le Havre</t>
  </si>
  <si>
    <t>0.448524193275839</t>
  </si>
  <si>
    <t>FR013L2</t>
  </si>
  <si>
    <t>FUA of Rennes</t>
  </si>
  <si>
    <t>0.490743420824119</t>
  </si>
  <si>
    <t>FR014L2</t>
  </si>
  <si>
    <t>FUA of Amiens</t>
  </si>
  <si>
    <t>0.458308008961158</t>
  </si>
  <si>
    <t>FR016L2</t>
  </si>
  <si>
    <t>FUA of Nancy</t>
  </si>
  <si>
    <t>0.461989379690884</t>
  </si>
  <si>
    <t>FR017L2</t>
  </si>
  <si>
    <t>FUA of Metz</t>
  </si>
  <si>
    <t>0.482255345456328</t>
  </si>
  <si>
    <t>FR018L2</t>
  </si>
  <si>
    <t>FUA of Reims</t>
  </si>
  <si>
    <t>0.470850100389949</t>
  </si>
  <si>
    <t>FR019L2</t>
  </si>
  <si>
    <t>FUA of Orléans</t>
  </si>
  <si>
    <t>0.479939045038943</t>
  </si>
  <si>
    <t>FR020L2</t>
  </si>
  <si>
    <t>FUA of Dijon</t>
  </si>
  <si>
    <t>0.477263545251435</t>
  </si>
  <si>
    <t>FR021L2</t>
  </si>
  <si>
    <t>FUA of Poitiers</t>
  </si>
  <si>
    <t>0.466450808374718</t>
  </si>
  <si>
    <t>FR022L2</t>
  </si>
  <si>
    <t>FUA of Clermont-Ferrand</t>
  </si>
  <si>
    <t>0.470228232295069</t>
  </si>
  <si>
    <t>FR023L2</t>
  </si>
  <si>
    <t>FUA of Caen</t>
  </si>
  <si>
    <t>0.465317762453768</t>
  </si>
  <si>
    <t>FR024L2</t>
  </si>
  <si>
    <t>FUA of Limoges</t>
  </si>
  <si>
    <t>0.44549443338924</t>
  </si>
  <si>
    <t>FR025L2</t>
  </si>
  <si>
    <t>FUA of Besançon</t>
  </si>
  <si>
    <t>0.467432260109652</t>
  </si>
  <si>
    <t>FR026L2</t>
  </si>
  <si>
    <t>FUA of Grenoble</t>
  </si>
  <si>
    <t>0.476981596631876</t>
  </si>
  <si>
    <t>FR032L2</t>
  </si>
  <si>
    <t>FUA of Toulon</t>
  </si>
  <si>
    <t>0.432655226374559</t>
  </si>
  <si>
    <t>FR034L2</t>
  </si>
  <si>
    <t>FUA of Valenciennes</t>
  </si>
  <si>
    <t>0.430900919006815</t>
  </si>
  <si>
    <t>FR035L2</t>
  </si>
  <si>
    <t>FUA of Tours</t>
  </si>
  <si>
    <t>0.469206112764041</t>
  </si>
  <si>
    <t>FR036L2</t>
  </si>
  <si>
    <t>FUA of Angers</t>
  </si>
  <si>
    <t>0.465500362709262</t>
  </si>
  <si>
    <t>FR037L2</t>
  </si>
  <si>
    <t>FUA of Brest</t>
  </si>
  <si>
    <t>0.45865909256742</t>
  </si>
  <si>
    <t>FR038L2</t>
  </si>
  <si>
    <t>FUA of Le Mans</t>
  </si>
  <si>
    <t>0.458510595029894</t>
  </si>
  <si>
    <t>FR039L1</t>
  </si>
  <si>
    <t>FUA of Avignon</t>
  </si>
  <si>
    <t>0.460051737889664</t>
  </si>
  <si>
    <t>FR040L2</t>
  </si>
  <si>
    <t>FUA of Mulhouse</t>
  </si>
  <si>
    <t>0.465415483948347</t>
  </si>
  <si>
    <t>FR042L2</t>
  </si>
  <si>
    <t>FUA of Dunkerque</t>
  </si>
  <si>
    <t>0.44546822761687</t>
  </si>
  <si>
    <t>FR043L2</t>
  </si>
  <si>
    <t>FUA of Perpignan</t>
  </si>
  <si>
    <t>0.412967466753402</t>
  </si>
  <si>
    <t>FR044L2</t>
  </si>
  <si>
    <t>FUA of Nîmes</t>
  </si>
  <si>
    <t>0.439523757842772</t>
  </si>
  <si>
    <t>FR045L2</t>
  </si>
  <si>
    <t>FUA of Pau</t>
  </si>
  <si>
    <t>0.465276734016132</t>
  </si>
  <si>
    <t>FR046L2</t>
  </si>
  <si>
    <t>FUA of Bayonne</t>
  </si>
  <si>
    <t>0.463913266416559</t>
  </si>
  <si>
    <t>FR047L1</t>
  </si>
  <si>
    <t>FUA of Annemasse</t>
  </si>
  <si>
    <t>FR048L2</t>
  </si>
  <si>
    <t>FUA of Annecy</t>
  </si>
  <si>
    <t>0.508749247829451</t>
  </si>
  <si>
    <t>FR049L2</t>
  </si>
  <si>
    <t>FUA of Lorient</t>
  </si>
  <si>
    <t>0.438482269125063</t>
  </si>
  <si>
    <t>FR051L2</t>
  </si>
  <si>
    <t>FUA of Troyes</t>
  </si>
  <si>
    <t>0.453324741535342</t>
  </si>
  <si>
    <t>FR052L2</t>
  </si>
  <si>
    <t>FUA of Saint-Nazaire</t>
  </si>
  <si>
    <t>0.446125132319349</t>
  </si>
  <si>
    <t>FR053L2</t>
  </si>
  <si>
    <t>FUA of La Rochelle</t>
  </si>
  <si>
    <t>0.451754385964912</t>
  </si>
  <si>
    <t>FR057L2</t>
  </si>
  <si>
    <t>FUA of Boulogne-sur-mer</t>
  </si>
  <si>
    <t>0.446038849028774</t>
  </si>
  <si>
    <t>FR058L2</t>
  </si>
  <si>
    <t>FUA of Chambéry</t>
  </si>
  <si>
    <t>0.478163236791154</t>
  </si>
  <si>
    <t>FR060L2</t>
  </si>
  <si>
    <t>FUA of Chartres</t>
  </si>
  <si>
    <t>0.481945756064698</t>
  </si>
  <si>
    <t>FR062L2</t>
  </si>
  <si>
    <t>FUA of Calais</t>
  </si>
  <si>
    <t>0.429459408551516</t>
  </si>
  <si>
    <t>FR063L2</t>
  </si>
  <si>
    <t>FUA of Béziers</t>
  </si>
  <si>
    <t>0.40699409420063</t>
  </si>
  <si>
    <t>FR064L2</t>
  </si>
  <si>
    <t>FUA of Arras</t>
  </si>
  <si>
    <t>0.472657533554078</t>
  </si>
  <si>
    <t>FR065L2</t>
  </si>
  <si>
    <t>FUA of Bourges</t>
  </si>
  <si>
    <t>0.45773833828883</t>
  </si>
  <si>
    <t>FR066L2</t>
  </si>
  <si>
    <t>FUA of Saint-Brieuc</t>
  </si>
  <si>
    <t>0.448146643189309</t>
  </si>
  <si>
    <t>FR069L2</t>
  </si>
  <si>
    <t>FUA of Cherbourg-en-Cotentin</t>
  </si>
  <si>
    <t>0.470475140586757</t>
  </si>
  <si>
    <t>FR076L2</t>
  </si>
  <si>
    <t>FUA of Belfort</t>
  </si>
  <si>
    <t>0.461349124246424</t>
  </si>
  <si>
    <t>FR077L2</t>
  </si>
  <si>
    <t>FUA of Roanne</t>
  </si>
  <si>
    <t>0.432758260708182</t>
  </si>
  <si>
    <t>FR079L2</t>
  </si>
  <si>
    <t>FUA of Saint-Quentin</t>
  </si>
  <si>
    <t>0.437363386275048</t>
  </si>
  <si>
    <t>FR099L2</t>
  </si>
  <si>
    <t>FUA of Fréjus</t>
  </si>
  <si>
    <t>0.406290988982162</t>
  </si>
  <si>
    <t>FR202L1</t>
  </si>
  <si>
    <t>FUA of Aix-en-Provence</t>
  </si>
  <si>
    <t>FR203L3</t>
  </si>
  <si>
    <t>FUA of Marseille</t>
  </si>
  <si>
    <t>FR205L2</t>
  </si>
  <si>
    <t>FUA of Nice</t>
  </si>
  <si>
    <t>0.457440741891461</t>
  </si>
  <si>
    <t>FR207L2</t>
  </si>
  <si>
    <t>FUA of Lens</t>
  </si>
  <si>
    <t>0.42399741483273</t>
  </si>
  <si>
    <t>FR209L2</t>
  </si>
  <si>
    <t>FUA of Douai</t>
  </si>
  <si>
    <t>0.434689971288974</t>
  </si>
  <si>
    <t>FR214L1</t>
  </si>
  <si>
    <t>FUA of Valence</t>
  </si>
  <si>
    <t>0.464615923232388</t>
  </si>
  <si>
    <t>FR215L2</t>
  </si>
  <si>
    <t>FUA of Rouen</t>
  </si>
  <si>
    <t>0.468836526208937</t>
  </si>
  <si>
    <t>FR324L1</t>
  </si>
  <si>
    <t>FUA of Martigues</t>
  </si>
  <si>
    <t>0.446457836926832</t>
  </si>
  <si>
    <t>FR506L1</t>
  </si>
  <si>
    <t>FUA of Colmar</t>
  </si>
  <si>
    <t>0.493582952447256</t>
  </si>
  <si>
    <t>FR522L1</t>
  </si>
  <si>
    <t>FUA of Mamoudzou</t>
  </si>
  <si>
    <t>HR001L</t>
  </si>
  <si>
    <t>Zagreb</t>
  </si>
  <si>
    <t>HR</t>
  </si>
  <si>
    <t>HR002L</t>
  </si>
  <si>
    <t>Rijeka</t>
  </si>
  <si>
    <t>HR003L</t>
  </si>
  <si>
    <t>Slavonski Brod</t>
  </si>
  <si>
    <t>HR004L</t>
  </si>
  <si>
    <t>Osijek</t>
  </si>
  <si>
    <t>HR005L</t>
  </si>
  <si>
    <t>Split</t>
  </si>
  <si>
    <t>HR006L</t>
  </si>
  <si>
    <t>Pula</t>
  </si>
  <si>
    <t>HR007L</t>
  </si>
  <si>
    <t>Zadar</t>
  </si>
  <si>
    <t>HU001L2</t>
  </si>
  <si>
    <t>Budapest</t>
  </si>
  <si>
    <t>HU</t>
  </si>
  <si>
    <t>0.506370002515045</t>
  </si>
  <si>
    <t>HU002L2</t>
  </si>
  <si>
    <t>Miskolc</t>
  </si>
  <si>
    <t>0.471839887394564</t>
  </si>
  <si>
    <t>HU003L2</t>
  </si>
  <si>
    <t>Nyíregyháza</t>
  </si>
  <si>
    <t>0.484825865341551</t>
  </si>
  <si>
    <t>HU004L2</t>
  </si>
  <si>
    <t>Pécs</t>
  </si>
  <si>
    <t>0.484487222739337</t>
  </si>
  <si>
    <t>HU005L2</t>
  </si>
  <si>
    <t>Debrecen</t>
  </si>
  <si>
    <t>0.480316435101334</t>
  </si>
  <si>
    <t>HU006L2</t>
  </si>
  <si>
    <t>Szeged</t>
  </si>
  <si>
    <t>0.497463250179721</t>
  </si>
  <si>
    <t>HU007L2</t>
  </si>
  <si>
    <t>Győr</t>
  </si>
  <si>
    <t>0.488201219631604</t>
  </si>
  <si>
    <t>HU008L2</t>
  </si>
  <si>
    <t>Kecskemét</t>
  </si>
  <si>
    <t>0.486934990480673</t>
  </si>
  <si>
    <t>HU009L2</t>
  </si>
  <si>
    <t>Székesfehérvár</t>
  </si>
  <si>
    <t>0.502253248956351</t>
  </si>
  <si>
    <t>HU010L1</t>
  </si>
  <si>
    <t>Szombathely</t>
  </si>
  <si>
    <t>0.506022147483639</t>
  </si>
  <si>
    <t>HU011L1</t>
  </si>
  <si>
    <t>Szolnok</t>
  </si>
  <si>
    <t>0.482944503358077</t>
  </si>
  <si>
    <t>HU012L1</t>
  </si>
  <si>
    <t>Tatabánya</t>
  </si>
  <si>
    <t>0.501081377242055</t>
  </si>
  <si>
    <t>HU013L1</t>
  </si>
  <si>
    <t>Veszprém</t>
  </si>
  <si>
    <t>0.486345767971297</t>
  </si>
  <si>
    <t>HU014L1</t>
  </si>
  <si>
    <t>Békéscsaba</t>
  </si>
  <si>
    <t>0.469670060954387</t>
  </si>
  <si>
    <t>HU015L1</t>
  </si>
  <si>
    <t>Kaposvár</t>
  </si>
  <si>
    <t>0.464218368705169</t>
  </si>
  <si>
    <t>HU016L1</t>
  </si>
  <si>
    <t>Eger</t>
  </si>
  <si>
    <t>0.478943230384646</t>
  </si>
  <si>
    <t>HU017L1</t>
  </si>
  <si>
    <t>Dunaújváros</t>
  </si>
  <si>
    <t>0.50300027909573</t>
  </si>
  <si>
    <t>HU018L1</t>
  </si>
  <si>
    <t>Zalaegerszeg</t>
  </si>
  <si>
    <t>0.494183246267274</t>
  </si>
  <si>
    <t>HU019L1</t>
  </si>
  <si>
    <t>Sopron</t>
  </si>
  <si>
    <t>0.487356094668709</t>
  </si>
  <si>
    <t>IE001</t>
  </si>
  <si>
    <t>Dublin</t>
  </si>
  <si>
    <t>IE</t>
  </si>
  <si>
    <t>0.493059264106958</t>
  </si>
  <si>
    <t>IE002</t>
  </si>
  <si>
    <t>Cork</t>
  </si>
  <si>
    <t>0.468291192873894</t>
  </si>
  <si>
    <t>IE003</t>
  </si>
  <si>
    <t>Limerick</t>
  </si>
  <si>
    <t>0.451318552086348</t>
  </si>
  <si>
    <t>IE004</t>
  </si>
  <si>
    <t>Galway</t>
  </si>
  <si>
    <t>0.489955357142857</t>
  </si>
  <si>
    <t>IE005</t>
  </si>
  <si>
    <t>Waterford</t>
  </si>
  <si>
    <t>0.460545885345615</t>
  </si>
  <si>
    <t>IT001L3</t>
  </si>
  <si>
    <t>Roma</t>
  </si>
  <si>
    <t>IT</t>
  </si>
  <si>
    <t>0.451007735127986</t>
  </si>
  <si>
    <t>IT002L3</t>
  </si>
  <si>
    <t>Milano</t>
  </si>
  <si>
    <t>0.46997894765556</t>
  </si>
  <si>
    <t>IT003L3</t>
  </si>
  <si>
    <t>Napoli</t>
  </si>
  <si>
    <t>0.35806944455641</t>
  </si>
  <si>
    <t>IT004L2</t>
  </si>
  <si>
    <t>Torino</t>
  </si>
  <si>
    <t>0.45404792232839</t>
  </si>
  <si>
    <t>IT005L3</t>
  </si>
  <si>
    <t>Palermo</t>
  </si>
  <si>
    <t>0.335080300576108</t>
  </si>
  <si>
    <t>IT006L3</t>
  </si>
  <si>
    <t>Genova</t>
  </si>
  <si>
    <t>0.444306619702967</t>
  </si>
  <si>
    <t>IT007L3</t>
  </si>
  <si>
    <t>Firenze</t>
  </si>
  <si>
    <t>0.472597193077319</t>
  </si>
  <si>
    <t>IT008L3</t>
  </si>
  <si>
    <t>Bari</t>
  </si>
  <si>
    <t>0.385177859896508</t>
  </si>
  <si>
    <t>IT009L1</t>
  </si>
  <si>
    <t>Bologna</t>
  </si>
  <si>
    <t>0.485593207466926</t>
  </si>
  <si>
    <t>IT010L2</t>
  </si>
  <si>
    <t>Catania</t>
  </si>
  <si>
    <t>0.372779254857806</t>
  </si>
  <si>
    <t>IT011L2</t>
  </si>
  <si>
    <t>Venezia</t>
  </si>
  <si>
    <t>0.4527856875773</t>
  </si>
  <si>
    <t>IT012L3</t>
  </si>
  <si>
    <t>Verona</t>
  </si>
  <si>
    <t>0.466608101361837</t>
  </si>
  <si>
    <t>IT013L3</t>
  </si>
  <si>
    <t>Cremona</t>
  </si>
  <si>
    <t>0.453392378765513</t>
  </si>
  <si>
    <t>IT014L3</t>
  </si>
  <si>
    <t>Trento</t>
  </si>
  <si>
    <t>0.459098704978748</t>
  </si>
  <si>
    <t>IT015L1</t>
  </si>
  <si>
    <t>Trieste</t>
  </si>
  <si>
    <t>0.445099267644581</t>
  </si>
  <si>
    <t>IT016L3</t>
  </si>
  <si>
    <t>Perugia</t>
  </si>
  <si>
    <t>0.456840645423222</t>
  </si>
  <si>
    <t>IT017L3</t>
  </si>
  <si>
    <t>Ancona</t>
  </si>
  <si>
    <t>0.457973409108447</t>
  </si>
  <si>
    <t>IT019L2</t>
  </si>
  <si>
    <t>Pescara</t>
  </si>
  <si>
    <t>0.414967701805925</t>
  </si>
  <si>
    <t>IT020L3</t>
  </si>
  <si>
    <t>Campobasso</t>
  </si>
  <si>
    <t>0.418211805199861</t>
  </si>
  <si>
    <t>IT021L2</t>
  </si>
  <si>
    <t>Caserta</t>
  </si>
  <si>
    <t>0.365021082075697</t>
  </si>
  <si>
    <t>IT022L2</t>
  </si>
  <si>
    <t>Taranto</t>
  </si>
  <si>
    <t>0.343638145084275</t>
  </si>
  <si>
    <t>IT023L2</t>
  </si>
  <si>
    <t>Potenza</t>
  </si>
  <si>
    <t>0.411675877390637</t>
  </si>
  <si>
    <t>IT024L3</t>
  </si>
  <si>
    <t>Catanzaro</t>
  </si>
  <si>
    <t>0.400122307267419</t>
  </si>
  <si>
    <t>IT025L3</t>
  </si>
  <si>
    <t>Reggio di Calabria</t>
  </si>
  <si>
    <t>0.370132796895238</t>
  </si>
  <si>
    <t>IT026L3</t>
  </si>
  <si>
    <t>Sassari</t>
  </si>
  <si>
    <t>0.430449337545382</t>
  </si>
  <si>
    <t>IT027L2</t>
  </si>
  <si>
    <t>Cagliari</t>
  </si>
  <si>
    <t>0.440194164622371</t>
  </si>
  <si>
    <t>IT028L3</t>
  </si>
  <si>
    <t>Padova</t>
  </si>
  <si>
    <t>0.47276502152734</t>
  </si>
  <si>
    <t>IT029L3</t>
  </si>
  <si>
    <t>Brescia</t>
  </si>
  <si>
    <t>0.463929850861894</t>
  </si>
  <si>
    <t>IT030L3</t>
  </si>
  <si>
    <t>Modena</t>
  </si>
  <si>
    <t>0.481103479410532</t>
  </si>
  <si>
    <t>IT031L3</t>
  </si>
  <si>
    <t>Foggia</t>
  </si>
  <si>
    <t>0.399546221420676</t>
  </si>
  <si>
    <t>IT032L3</t>
  </si>
  <si>
    <t>Salerno</t>
  </si>
  <si>
    <t>0.404320193081255</t>
  </si>
  <si>
    <t>IT033L2</t>
  </si>
  <si>
    <t>Piacenza</t>
  </si>
  <si>
    <t>0.471902330919308</t>
  </si>
  <si>
    <t>IT034L1</t>
  </si>
  <si>
    <t>Bolzano</t>
  </si>
  <si>
    <t>0.490408944983948</t>
  </si>
  <si>
    <t>IT035L2</t>
  </si>
  <si>
    <t>Udine</t>
  </si>
  <si>
    <t>0.458300907084444</t>
  </si>
  <si>
    <t>IT036L2</t>
  </si>
  <si>
    <t>La Spezia</t>
  </si>
  <si>
    <t>0.438415199987417</t>
  </si>
  <si>
    <t>IT037L1</t>
  </si>
  <si>
    <t>Lecce</t>
  </si>
  <si>
    <t>0.393560921454344</t>
  </si>
  <si>
    <t>IT038L0</t>
  </si>
  <si>
    <t>Barletta</t>
  </si>
  <si>
    <t>IT039L2</t>
  </si>
  <si>
    <t>Pesaro</t>
  </si>
  <si>
    <t>0.465385840474211</t>
  </si>
  <si>
    <t>IT040L2</t>
  </si>
  <si>
    <t>Como</t>
  </si>
  <si>
    <t>0.471646472180946</t>
  </si>
  <si>
    <t>IT041L2</t>
  </si>
  <si>
    <t>Pisa</t>
  </si>
  <si>
    <t>0.456828273909995</t>
  </si>
  <si>
    <t>IT042L1</t>
  </si>
  <si>
    <t>Treviso</t>
  </si>
  <si>
    <t>0.458313726085483</t>
  </si>
  <si>
    <t>IT043L2</t>
  </si>
  <si>
    <t>Varese</t>
  </si>
  <si>
    <t>0.462691209172857</t>
  </si>
  <si>
    <t>IT045L2</t>
  </si>
  <si>
    <t>Asti</t>
  </si>
  <si>
    <t>0.444572748267898</t>
  </si>
  <si>
    <t>IT046L2</t>
  </si>
  <si>
    <t>Pavia</t>
  </si>
  <si>
    <t>0.457967350160034</t>
  </si>
  <si>
    <t>IT047L1</t>
  </si>
  <si>
    <t>Massa</t>
  </si>
  <si>
    <t>0.430482554777357</t>
  </si>
  <si>
    <t>IT048L2</t>
  </si>
  <si>
    <t>Cosenza</t>
  </si>
  <si>
    <t>0.412375482656803</t>
  </si>
  <si>
    <t>IT052L1</t>
  </si>
  <si>
    <t>Savona</t>
  </si>
  <si>
    <t>0.426390179488433</t>
  </si>
  <si>
    <t>IT054L1</t>
  </si>
  <si>
    <t>Matera</t>
  </si>
  <si>
    <t>0.379035206853322</t>
  </si>
  <si>
    <t>IT056L1</t>
  </si>
  <si>
    <t>Acireale</t>
  </si>
  <si>
    <t>0.344599016630028</t>
  </si>
  <si>
    <t>IT057L2</t>
  </si>
  <si>
    <t>Avellino</t>
  </si>
  <si>
    <t>0.386066338084455</t>
  </si>
  <si>
    <t>IT058L2</t>
  </si>
  <si>
    <t>Pordenone</t>
  </si>
  <si>
    <t>0.455495258608632</t>
  </si>
  <si>
    <t>IT060L1</t>
  </si>
  <si>
    <t>Lecco</t>
  </si>
  <si>
    <t>0.452582560216352</t>
  </si>
  <si>
    <t>IT061L0</t>
  </si>
  <si>
    <t>Altamura</t>
  </si>
  <si>
    <t>0.407934399062844</t>
  </si>
  <si>
    <t>IT064L1</t>
  </si>
  <si>
    <t>Battipaglia</t>
  </si>
  <si>
    <t>0.393474448897796</t>
  </si>
  <si>
    <t>IT065L0</t>
  </si>
  <si>
    <t>Bisceglie</t>
  </si>
  <si>
    <t>0.400245290962676</t>
  </si>
  <si>
    <t>IT066L1</t>
  </si>
  <si>
    <t>Carpi</t>
  </si>
  <si>
    <t>0.484958359299756</t>
  </si>
  <si>
    <t>IT067L0</t>
  </si>
  <si>
    <t>Cerignola</t>
  </si>
  <si>
    <t>0.366838984889017</t>
  </si>
  <si>
    <t>IT069L1</t>
  </si>
  <si>
    <t>Gela</t>
  </si>
  <si>
    <t>0.338558607986832</t>
  </si>
  <si>
    <t>IT073L1</t>
  </si>
  <si>
    <t>Sassuolo</t>
  </si>
  <si>
    <t>0.47934975018592</t>
  </si>
  <si>
    <t>IT501L2</t>
  </si>
  <si>
    <t>Messina</t>
  </si>
  <si>
    <t>0.402312965768413</t>
  </si>
  <si>
    <t>IT502L2</t>
  </si>
  <si>
    <t>Prato</t>
  </si>
  <si>
    <t>0.461738555830207</t>
  </si>
  <si>
    <t>IT503L3</t>
  </si>
  <si>
    <t>Parma</t>
  </si>
  <si>
    <t>0.493048917128796</t>
  </si>
  <si>
    <t>IT504L3</t>
  </si>
  <si>
    <t>Livorno</t>
  </si>
  <si>
    <t>0.436575747617483</t>
  </si>
  <si>
    <t>IT505L3</t>
  </si>
  <si>
    <t>Reggio nell'Emilia</t>
  </si>
  <si>
    <t>0.468819927188041</t>
  </si>
  <si>
    <t>IT506L2</t>
  </si>
  <si>
    <t>Ravenna</t>
  </si>
  <si>
    <t>0.46634164017591</t>
  </si>
  <si>
    <t>IT507L2</t>
  </si>
  <si>
    <t>Ferrara</t>
  </si>
  <si>
    <t>0.45790056189341</t>
  </si>
  <si>
    <t>IT508L3</t>
  </si>
  <si>
    <t>Rimini</t>
  </si>
  <si>
    <t>0.477639145813822</t>
  </si>
  <si>
    <t>IT509L3</t>
  </si>
  <si>
    <t>Siracusa</t>
  </si>
  <si>
    <t>0.409299141982495</t>
  </si>
  <si>
    <t>IT511L2</t>
  </si>
  <si>
    <t>Bergamo</t>
  </si>
  <si>
    <t>0.455484644406051</t>
  </si>
  <si>
    <t>IT512L3</t>
  </si>
  <si>
    <t>Forlì</t>
  </si>
  <si>
    <t>0.467363819732261</t>
  </si>
  <si>
    <t>IT513L3</t>
  </si>
  <si>
    <t>Latina</t>
  </si>
  <si>
    <t>0.431330906148867</t>
  </si>
  <si>
    <t>IT514L2</t>
  </si>
  <si>
    <t>Vicenza</t>
  </si>
  <si>
    <t>0.467434433789875</t>
  </si>
  <si>
    <t>IT515L2</t>
  </si>
  <si>
    <t>Terni</t>
  </si>
  <si>
    <t>0.414159271106171</t>
  </si>
  <si>
    <t>IT516L2</t>
  </si>
  <si>
    <t>Novara</t>
  </si>
  <si>
    <t>0.460522938823544</t>
  </si>
  <si>
    <t>IT518L1</t>
  </si>
  <si>
    <t>Alessandria</t>
  </si>
  <si>
    <t>0.452444684376664</t>
  </si>
  <si>
    <t>IT519L1</t>
  </si>
  <si>
    <t>Arezzo</t>
  </si>
  <si>
    <t>0.449280293116985</t>
  </si>
  <si>
    <t>IT520L1</t>
  </si>
  <si>
    <t>Grosseto</t>
  </si>
  <si>
    <t>0.46428754655804</t>
  </si>
  <si>
    <t>IT521L1</t>
  </si>
  <si>
    <t>Brindisi</t>
  </si>
  <si>
    <t>0.389837234416269</t>
  </si>
  <si>
    <t>IT522L1</t>
  </si>
  <si>
    <t>Trapani</t>
  </si>
  <si>
    <t>0.356607210947761</t>
  </si>
  <si>
    <t>IT523L1</t>
  </si>
  <si>
    <t>Ragusa</t>
  </si>
  <si>
    <t>0.436328354698342</t>
  </si>
  <si>
    <t>IT524L0</t>
  </si>
  <si>
    <t>Andria</t>
  </si>
  <si>
    <t>0.340571463409677</t>
  </si>
  <si>
    <t>IT525L0</t>
  </si>
  <si>
    <t>Trani</t>
  </si>
  <si>
    <t>0.387257467737569</t>
  </si>
  <si>
    <t>IT526L1</t>
  </si>
  <si>
    <t>L'Aquila</t>
  </si>
  <si>
    <t>0.439008653796917</t>
  </si>
  <si>
    <t>LT001L1</t>
  </si>
  <si>
    <t>Vilnius</t>
  </si>
  <si>
    <t>LT</t>
  </si>
  <si>
    <t>0.584356678814768</t>
  </si>
  <si>
    <t>LT002L1</t>
  </si>
  <si>
    <t>Kaunas</t>
  </si>
  <si>
    <t>0.560237146283853</t>
  </si>
  <si>
    <t>LU001L1</t>
  </si>
  <si>
    <t>Luxembourg</t>
  </si>
  <si>
    <t>LU</t>
  </si>
  <si>
    <t>0.413712259371834</t>
  </si>
  <si>
    <t>LV001L1</t>
  </si>
  <si>
    <t>Rīga</t>
  </si>
  <si>
    <t>LV</t>
  </si>
  <si>
    <t>0.526870389884089</t>
  </si>
  <si>
    <t>LV002L2</t>
  </si>
  <si>
    <t>Liepāja</t>
  </si>
  <si>
    <t>0.507311573858278</t>
  </si>
  <si>
    <t>LV003L1</t>
  </si>
  <si>
    <t>Jelgava</t>
  </si>
  <si>
    <t>0.533913162268619</t>
  </si>
  <si>
    <t>LV501L1</t>
  </si>
  <si>
    <t>Daugavpils</t>
  </si>
  <si>
    <t>0.468041538686558</t>
  </si>
  <si>
    <t>MT001L</t>
  </si>
  <si>
    <t>Malta</t>
  </si>
  <si>
    <t>MT</t>
  </si>
  <si>
    <t>NL001L3</t>
  </si>
  <si>
    <t>s-Gravenhage</t>
  </si>
  <si>
    <t>NL</t>
  </si>
  <si>
    <t>0.52148216820697</t>
  </si>
  <si>
    <t>NL002L3</t>
  </si>
  <si>
    <t>Amsterdam</t>
  </si>
  <si>
    <t>0.55129397137673</t>
  </si>
  <si>
    <t>NL003L3</t>
  </si>
  <si>
    <t>Rotterdam</t>
  </si>
  <si>
    <t>0.512492555935648</t>
  </si>
  <si>
    <t>NL004L3</t>
  </si>
  <si>
    <t>Utrecht</t>
  </si>
  <si>
    <t>0.554188177166533</t>
  </si>
  <si>
    <t>NL005L3</t>
  </si>
  <si>
    <t>Eindhoven</t>
  </si>
  <si>
    <t>0.530391150344885</t>
  </si>
  <si>
    <t>NL006L3</t>
  </si>
  <si>
    <t>Tilburg</t>
  </si>
  <si>
    <t>0.529500515146585</t>
  </si>
  <si>
    <t>NL007L3</t>
  </si>
  <si>
    <t>Groningen</t>
  </si>
  <si>
    <t>0.523629233365952</t>
  </si>
  <si>
    <t>NL008L3</t>
  </si>
  <si>
    <t>Enschede</t>
  </si>
  <si>
    <t>0.515481888406887</t>
  </si>
  <si>
    <t>NL009L3</t>
  </si>
  <si>
    <t>Arnhem</t>
  </si>
  <si>
    <t>0.52289442933315</t>
  </si>
  <si>
    <t>NL010L3</t>
  </si>
  <si>
    <t>Heerlen</t>
  </si>
  <si>
    <t>0.487782463160053</t>
  </si>
  <si>
    <t>NL012L3</t>
  </si>
  <si>
    <t>Breda</t>
  </si>
  <si>
    <t>0.522802873519628</t>
  </si>
  <si>
    <t>NL013L3</t>
  </si>
  <si>
    <t>Nijmegen</t>
  </si>
  <si>
    <t>0.530635023741343</t>
  </si>
  <si>
    <t>NL014L3</t>
  </si>
  <si>
    <t>Apeldoorn</t>
  </si>
  <si>
    <t>0.499449758740371</t>
  </si>
  <si>
    <t>NL015L3</t>
  </si>
  <si>
    <t>Leeuwarden</t>
  </si>
  <si>
    <t>0.519863765113319</t>
  </si>
  <si>
    <t>NL016L3</t>
  </si>
  <si>
    <t>Sittard-Geleen</t>
  </si>
  <si>
    <t>0.492193924406216</t>
  </si>
  <si>
    <t>NL020L3</t>
  </si>
  <si>
    <t>Roosendaal</t>
  </si>
  <si>
    <t>0.49703719236116</t>
  </si>
  <si>
    <t>NL026L0</t>
  </si>
  <si>
    <t>Alphen aan den Rijn</t>
  </si>
  <si>
    <t>0.56511306893453</t>
  </si>
  <si>
    <t>NL028L3</t>
  </si>
  <si>
    <t>Bergen op Zoom</t>
  </si>
  <si>
    <t>0.476488806924971</t>
  </si>
  <si>
    <t>NL030L0</t>
  </si>
  <si>
    <t>Gouda</t>
  </si>
  <si>
    <t>0.50564638462835</t>
  </si>
  <si>
    <t>NL032L3</t>
  </si>
  <si>
    <t>Middelburg</t>
  </si>
  <si>
    <t>0.490028789191365</t>
  </si>
  <si>
    <t>NL503L3</t>
  </si>
  <si>
    <t>'s-Hertogenbosch</t>
  </si>
  <si>
    <t>0.519465316544604</t>
  </si>
  <si>
    <t>NL504L3</t>
  </si>
  <si>
    <t>Amersfoort</t>
  </si>
  <si>
    <t>0.535838286192322</t>
  </si>
  <si>
    <t>NL505L3</t>
  </si>
  <si>
    <t>Maastricht</t>
  </si>
  <si>
    <t>0.491352201257862</t>
  </si>
  <si>
    <t>NL507L3</t>
  </si>
  <si>
    <t>Leiden</t>
  </si>
  <si>
    <t>0.551453165255004</t>
  </si>
  <si>
    <t>NL511L3</t>
  </si>
  <si>
    <t>Zwolle</t>
  </si>
  <si>
    <t>0.532001149350077</t>
  </si>
  <si>
    <t>NL512L3</t>
  </si>
  <si>
    <t>Ede</t>
  </si>
  <si>
    <t>0.525881350516562</t>
  </si>
  <si>
    <t>NL513L3</t>
  </si>
  <si>
    <t>Deventer</t>
  </si>
  <si>
    <t>0.505327349343931</t>
  </si>
  <si>
    <t>NL514L3</t>
  </si>
  <si>
    <t>Alkmaar</t>
  </si>
  <si>
    <t>0.531659821112107</t>
  </si>
  <si>
    <t>NL515L3</t>
  </si>
  <si>
    <t>Venlo</t>
  </si>
  <si>
    <t>0.538432507233614</t>
  </si>
  <si>
    <t>NL519L3</t>
  </si>
  <si>
    <t>Almelo</t>
  </si>
  <si>
    <t>0.515327695560254</t>
  </si>
  <si>
    <t>NL520L3</t>
  </si>
  <si>
    <t>Lelystad</t>
  </si>
  <si>
    <t>0.528325039198309</t>
  </si>
  <si>
    <t>NL521L3</t>
  </si>
  <si>
    <t>Oss</t>
  </si>
  <si>
    <t>0.547458755641045</t>
  </si>
  <si>
    <t>NL522L3</t>
  </si>
  <si>
    <t>Assen</t>
  </si>
  <si>
    <t>0.500946231771123</t>
  </si>
  <si>
    <t>NL524L3</t>
  </si>
  <si>
    <t>Veenendaal</t>
  </si>
  <si>
    <t>0.543829237619388</t>
  </si>
  <si>
    <t>NL529L3</t>
  </si>
  <si>
    <t>Soest</t>
  </si>
  <si>
    <t>0.499907160098839</t>
  </si>
  <si>
    <t>PL001L</t>
  </si>
  <si>
    <t>Warszawa</t>
  </si>
  <si>
    <t>PL</t>
  </si>
  <si>
    <t>PL002L</t>
  </si>
  <si>
    <t>Łódź</t>
  </si>
  <si>
    <t>PL003L</t>
  </si>
  <si>
    <t>Kraków</t>
  </si>
  <si>
    <t>PL004L</t>
  </si>
  <si>
    <t>Wrocław</t>
  </si>
  <si>
    <t>PL005L</t>
  </si>
  <si>
    <t>Poznań</t>
  </si>
  <si>
    <t>PL006L</t>
  </si>
  <si>
    <t>Gdańsk</t>
  </si>
  <si>
    <t>PL007L</t>
  </si>
  <si>
    <t>Szczecin</t>
  </si>
  <si>
    <t>PL008L</t>
  </si>
  <si>
    <t>Bydgoszcz</t>
  </si>
  <si>
    <t>PL009L</t>
  </si>
  <si>
    <t>Lublin</t>
  </si>
  <si>
    <t>PL010L</t>
  </si>
  <si>
    <t>Katowice</t>
  </si>
  <si>
    <t>PL011L</t>
  </si>
  <si>
    <t>Białystok</t>
  </si>
  <si>
    <t>PL012L</t>
  </si>
  <si>
    <t>Kielce</t>
  </si>
  <si>
    <t>PL013L</t>
  </si>
  <si>
    <t>Toruń</t>
  </si>
  <si>
    <t>PL014L</t>
  </si>
  <si>
    <t>Olsztyn</t>
  </si>
  <si>
    <t>PL015L</t>
  </si>
  <si>
    <t>Rzeszów</t>
  </si>
  <si>
    <t>PL016L</t>
  </si>
  <si>
    <t>Opole</t>
  </si>
  <si>
    <t>PL017L</t>
  </si>
  <si>
    <t>Gorzów Wielkopolski</t>
  </si>
  <si>
    <t>PL018L</t>
  </si>
  <si>
    <t>Zielona Góra</t>
  </si>
  <si>
    <t>PL019L</t>
  </si>
  <si>
    <t>Jelenia Góra</t>
  </si>
  <si>
    <t>PL020L</t>
  </si>
  <si>
    <t>Nowy Sącz</t>
  </si>
  <si>
    <t>PL021L</t>
  </si>
  <si>
    <t>Suwałki</t>
  </si>
  <si>
    <t>PL022L</t>
  </si>
  <si>
    <t>Konin</t>
  </si>
  <si>
    <t>PL024L</t>
  </si>
  <si>
    <t>Częstochowa</t>
  </si>
  <si>
    <t>PL025L</t>
  </si>
  <si>
    <t>Radom</t>
  </si>
  <si>
    <t>PL026L</t>
  </si>
  <si>
    <t>Płock</t>
  </si>
  <si>
    <t>PL027L</t>
  </si>
  <si>
    <t>Kalisz</t>
  </si>
  <si>
    <t>PL028L</t>
  </si>
  <si>
    <t>Koszalin</t>
  </si>
  <si>
    <t>PL029L</t>
  </si>
  <si>
    <t>Słupsk</t>
  </si>
  <si>
    <t>PL030L</t>
  </si>
  <si>
    <t>Jastrzębie-Zdrój</t>
  </si>
  <si>
    <t>PL031L</t>
  </si>
  <si>
    <t>Siedlce</t>
  </si>
  <si>
    <t>PL032L</t>
  </si>
  <si>
    <t>Piotrków Trybunalski</t>
  </si>
  <si>
    <t>PL033L</t>
  </si>
  <si>
    <t>Lubin</t>
  </si>
  <si>
    <t>PL034L</t>
  </si>
  <si>
    <t>Piła</t>
  </si>
  <si>
    <t>PL036L</t>
  </si>
  <si>
    <t>Ostrowiec Świętokrzyski</t>
  </si>
  <si>
    <t>PL037L</t>
  </si>
  <si>
    <t>Gniezno</t>
  </si>
  <si>
    <t>PL039L</t>
  </si>
  <si>
    <t>Ostrów Wielkopolski</t>
  </si>
  <si>
    <t>PL040L</t>
  </si>
  <si>
    <t>Przemyśl</t>
  </si>
  <si>
    <t>PL041L</t>
  </si>
  <si>
    <t>Zamość</t>
  </si>
  <si>
    <t>PL042L</t>
  </si>
  <si>
    <t>Chełm</t>
  </si>
  <si>
    <t>PL043L</t>
  </si>
  <si>
    <t>Pabianice</t>
  </si>
  <si>
    <t>PL044L</t>
  </si>
  <si>
    <t>Głogów</t>
  </si>
  <si>
    <t>PL045L</t>
  </si>
  <si>
    <t>Stalowa Wola</t>
  </si>
  <si>
    <t>PL047L</t>
  </si>
  <si>
    <t>Łomża</t>
  </si>
  <si>
    <t>PL048L</t>
  </si>
  <si>
    <t>Leszno</t>
  </si>
  <si>
    <t>PL049L</t>
  </si>
  <si>
    <t>Świdnica</t>
  </si>
  <si>
    <t>PL051L</t>
  </si>
  <si>
    <t>Tczew</t>
  </si>
  <si>
    <t>PL506L</t>
  </si>
  <si>
    <t>Bielsko-Biała</t>
  </si>
  <si>
    <t>PL508L</t>
  </si>
  <si>
    <t>Rybnik</t>
  </si>
  <si>
    <t>PL511L</t>
  </si>
  <si>
    <t>Wałbrzych</t>
  </si>
  <si>
    <t>PL512L</t>
  </si>
  <si>
    <t>Elbląg</t>
  </si>
  <si>
    <t>PL513L</t>
  </si>
  <si>
    <t>Włocławek</t>
  </si>
  <si>
    <t>PL514L</t>
  </si>
  <si>
    <t>Tarnów</t>
  </si>
  <si>
    <t>PL516L</t>
  </si>
  <si>
    <t>Legnica</t>
  </si>
  <si>
    <t>PL517L</t>
  </si>
  <si>
    <t>Grudziądz</t>
  </si>
  <si>
    <t>PT001L3</t>
  </si>
  <si>
    <t>Lisboa</t>
  </si>
  <si>
    <t>PT</t>
  </si>
  <si>
    <t>0.467025598404255</t>
  </si>
  <si>
    <t>PT002L2</t>
  </si>
  <si>
    <t>Porto</t>
  </si>
  <si>
    <t>0.502570712159914</t>
  </si>
  <si>
    <t>PT003L1</t>
  </si>
  <si>
    <t>Braga</t>
  </si>
  <si>
    <t>0.501083889406949</t>
  </si>
  <si>
    <t>PT004L2</t>
  </si>
  <si>
    <t>Funchal</t>
  </si>
  <si>
    <t>0.5101394640569</t>
  </si>
  <si>
    <t>PT005L2</t>
  </si>
  <si>
    <t>Coimbra</t>
  </si>
  <si>
    <t>0.503653799649356</t>
  </si>
  <si>
    <t>PT007L1</t>
  </si>
  <si>
    <t>Ponta Delgada</t>
  </si>
  <si>
    <t>0.465317188068101</t>
  </si>
  <si>
    <t>PT008L2</t>
  </si>
  <si>
    <t>Aveiro</t>
  </si>
  <si>
    <t>0.502878292377999</t>
  </si>
  <si>
    <t>PT009L1</t>
  </si>
  <si>
    <t>Faro</t>
  </si>
  <si>
    <t>0.515323388238544</t>
  </si>
  <si>
    <t>PT014L1</t>
  </si>
  <si>
    <t>Viseu</t>
  </si>
  <si>
    <t>0.4287000707532</t>
  </si>
  <si>
    <t>PT016L0</t>
  </si>
  <si>
    <t>Viana do Castelo</t>
  </si>
  <si>
    <t>0.492614046933674</t>
  </si>
  <si>
    <t>PT019L0</t>
  </si>
  <si>
    <t>Póvoa do Varzim</t>
  </si>
  <si>
    <t>0.491701707441386</t>
  </si>
  <si>
    <t>PT505L1</t>
  </si>
  <si>
    <t>Guimarães</t>
  </si>
  <si>
    <t>0.532734413130086</t>
  </si>
  <si>
    <t>RO001L1</t>
  </si>
  <si>
    <t>COPACENI</t>
  </si>
  <si>
    <t>RO</t>
  </si>
  <si>
    <t>0.386043351577371</t>
  </si>
  <si>
    <t>RO002L1</t>
  </si>
  <si>
    <t>FLORESTI</t>
  </si>
  <si>
    <t>0.36107725961866</t>
  </si>
  <si>
    <t>RO003L1</t>
  </si>
  <si>
    <t>GIROC</t>
  </si>
  <si>
    <t>0.389097646332258</t>
  </si>
  <si>
    <t>RO004L1</t>
  </si>
  <si>
    <t>SIMNICU DE SUS</t>
  </si>
  <si>
    <t>0.405534514469593</t>
  </si>
  <si>
    <t>RO005L1</t>
  </si>
  <si>
    <t>CHISCANI</t>
  </si>
  <si>
    <t>0.46239852380975</t>
  </si>
  <si>
    <t>RO006L1</t>
  </si>
  <si>
    <t>SINTANDREI</t>
  </si>
  <si>
    <t>0.420817251986029</t>
  </si>
  <si>
    <t>RO007L1</t>
  </si>
  <si>
    <t>MARGINENI</t>
  </si>
  <si>
    <t>0.399367727538388</t>
  </si>
  <si>
    <t>RO008L1</t>
  </si>
  <si>
    <t>VLADIMIRESCU</t>
  </si>
  <si>
    <t>0.468666388472962</t>
  </si>
  <si>
    <t>RO009L1</t>
  </si>
  <si>
    <t>ORAS CISNADIE</t>
  </si>
  <si>
    <t>0.387357838400357</t>
  </si>
  <si>
    <t>RO010L1</t>
  </si>
  <si>
    <t>SINTANA DE MURES</t>
  </si>
  <si>
    <t>0.398765781828887</t>
  </si>
  <si>
    <t>RO011L1</t>
  </si>
  <si>
    <t>SAVINESTI</t>
  </si>
  <si>
    <t>0.397043721798662</t>
  </si>
  <si>
    <t>RO012L1</t>
  </si>
  <si>
    <t>MODELU</t>
  </si>
  <si>
    <t>0.399583333333333</t>
  </si>
  <si>
    <t>RO013L1</t>
  </si>
  <si>
    <t>SLOBOZIA</t>
  </si>
  <si>
    <t>0.357215878821039</t>
  </si>
  <si>
    <t>RO014L1</t>
  </si>
  <si>
    <t>MUNICIPIUL SEBES</t>
  </si>
  <si>
    <t>0.425519761358588</t>
  </si>
  <si>
    <t>RO015L1</t>
  </si>
  <si>
    <t>RASTOACA</t>
  </si>
  <si>
    <t>RO016L1</t>
  </si>
  <si>
    <t>DRAGUTESTI</t>
  </si>
  <si>
    <t>RO018L1</t>
  </si>
  <si>
    <t>ULMI</t>
  </si>
  <si>
    <t>RO020L1</t>
  </si>
  <si>
    <t>ZORLENI</t>
  </si>
  <si>
    <t>RO021L1</t>
  </si>
  <si>
    <t>SABAOANI</t>
  </si>
  <si>
    <t>RO022L1</t>
  </si>
  <si>
    <t>SIEU-MAGHERUS</t>
  </si>
  <si>
    <t>RO501L1</t>
  </si>
  <si>
    <t>VALU LUI TRAIAN</t>
  </si>
  <si>
    <t>RO502L1</t>
  </si>
  <si>
    <t>SCHITU DUCA</t>
  </si>
  <si>
    <t>RO503L1</t>
  </si>
  <si>
    <t>TULUCESTI</t>
  </si>
  <si>
    <t>RO504L1</t>
  </si>
  <si>
    <t>SINPETRU</t>
  </si>
  <si>
    <t>RO505L1</t>
  </si>
  <si>
    <t>TIRGSORU VECHI</t>
  </si>
  <si>
    <t>RO506L1</t>
  </si>
  <si>
    <t>ORAS STEFANESTI</t>
  </si>
  <si>
    <t>RO507L1</t>
  </si>
  <si>
    <t>ORAS BAIA SPRIE</t>
  </si>
  <si>
    <t>RO508L1</t>
  </si>
  <si>
    <t>VERNESTI</t>
  </si>
  <si>
    <t>RO509L1</t>
  </si>
  <si>
    <t>VIILE SATU MARE</t>
  </si>
  <si>
    <t>RO510L1</t>
  </si>
  <si>
    <t>MIHAI EMINESCU</t>
  </si>
  <si>
    <t>RO511L1</t>
  </si>
  <si>
    <t>VLADESTI</t>
  </si>
  <si>
    <t>RO512L1</t>
  </si>
  <si>
    <t>SCHEIA</t>
  </si>
  <si>
    <t>RO513L1</t>
  </si>
  <si>
    <t>IZVORU BIRZII</t>
  </si>
  <si>
    <t>SE001L1</t>
  </si>
  <si>
    <t>Stockholm</t>
  </si>
  <si>
    <t>SE</t>
  </si>
  <si>
    <t>0.520443923968316</t>
  </si>
  <si>
    <t>SE002L1</t>
  </si>
  <si>
    <t>Göteborg</t>
  </si>
  <si>
    <t>0.516564872273399</t>
  </si>
  <si>
    <t>SE003L1</t>
  </si>
  <si>
    <t>Malmö</t>
  </si>
  <si>
    <t>0.461634633912447</t>
  </si>
  <si>
    <t>SE004L1</t>
  </si>
  <si>
    <t>Jönköping</t>
  </si>
  <si>
    <t>0.553990169742044</t>
  </si>
  <si>
    <t>SE005L1</t>
  </si>
  <si>
    <t>Umeå</t>
  </si>
  <si>
    <t>0.526072259424444</t>
  </si>
  <si>
    <t>SE006L1</t>
  </si>
  <si>
    <t>Uppsala</t>
  </si>
  <si>
    <t>0.549687976137555</t>
  </si>
  <si>
    <t>SE007L1</t>
  </si>
  <si>
    <t>Linköping</t>
  </si>
  <si>
    <t>0.489959044104863</t>
  </si>
  <si>
    <t>SE008L1</t>
  </si>
  <si>
    <t>Örebro</t>
  </si>
  <si>
    <t>0.525879114488427</t>
  </si>
  <si>
    <t>SE501L1</t>
  </si>
  <si>
    <t>Västerås</t>
  </si>
  <si>
    <t>0.502434607645875</t>
  </si>
  <si>
    <t>SE502L1</t>
  </si>
  <si>
    <t>Norrköping</t>
  </si>
  <si>
    <t>0.476990597913912</t>
  </si>
  <si>
    <t>SE503L1</t>
  </si>
  <si>
    <t>Helsingborg</t>
  </si>
  <si>
    <t>0.470190484043869</t>
  </si>
  <si>
    <t>SE505L1</t>
  </si>
  <si>
    <t>Borås</t>
  </si>
  <si>
    <t>0.498018482157333</t>
  </si>
  <si>
    <t>SI001L1</t>
  </si>
  <si>
    <t>Osrednjeslovenska</t>
  </si>
  <si>
    <t>SI</t>
  </si>
  <si>
    <t>0.469035931743333</t>
  </si>
  <si>
    <t>SI002L1</t>
  </si>
  <si>
    <t>Podravska</t>
  </si>
  <si>
    <t>0.460656155102497</t>
  </si>
  <si>
    <t>SK001L1</t>
  </si>
  <si>
    <t>Bratislava</t>
  </si>
  <si>
    <t>SK</t>
  </si>
  <si>
    <t>0.545332156859178</t>
  </si>
  <si>
    <t>SK003L1</t>
  </si>
  <si>
    <t>Banská Bystrica</t>
  </si>
  <si>
    <t>0.514300393903066</t>
  </si>
  <si>
    <t>SK004L1</t>
  </si>
  <si>
    <t>Nitra</t>
  </si>
  <si>
    <t>0.497444886986577</t>
  </si>
  <si>
    <t>SK005L1</t>
  </si>
  <si>
    <t>Prešov</t>
  </si>
  <si>
    <t>0.447297158331334</t>
  </si>
  <si>
    <t>SK007L1</t>
  </si>
  <si>
    <t>Trnava</t>
  </si>
  <si>
    <t>0.484704457731022</t>
  </si>
  <si>
    <t>SK008L1</t>
  </si>
  <si>
    <t>Trenčín</t>
  </si>
  <si>
    <t>0.484489753095055</t>
  </si>
  <si>
    <t>Row Labels</t>
  </si>
  <si>
    <t>Grand Total</t>
  </si>
  <si>
    <t>Column Labels</t>
  </si>
  <si>
    <t>Country</t>
  </si>
  <si>
    <t>Options</t>
  </si>
  <si>
    <t>Average of Country FUAs</t>
  </si>
  <si>
    <t>2019 and 2020 (clustered colum</t>
  </si>
  <si>
    <t>country</t>
  </si>
  <si>
    <t>year2020</t>
  </si>
  <si>
    <t>year2019</t>
  </si>
  <si>
    <t>idesco_level_4</t>
  </si>
  <si>
    <t>weighted_mean</t>
  </si>
  <si>
    <t>Shop sales assistants</t>
  </si>
  <si>
    <t>Engineering professionals not elsewhere classified</t>
  </si>
  <si>
    <t>Manufacturing labourers not elsewhere classified</t>
  </si>
  <si>
    <t>Administrative and executive secretaries</t>
  </si>
  <si>
    <t>Freight handlers</t>
  </si>
  <si>
    <t>Accounting associate professionals</t>
  </si>
  <si>
    <t>Research and development managers</t>
  </si>
  <si>
    <t>Advertising and marketing professionals</t>
  </si>
  <si>
    <t>Commercial sales representatives</t>
  </si>
  <si>
    <t>Deep-sea fishery workers</t>
  </si>
  <si>
    <t>6223</t>
  </si>
  <si>
    <t>Mining and quarrying labourers</t>
  </si>
  <si>
    <t>9311</t>
  </si>
  <si>
    <t>Traditional and complementary medicine associate professionals</t>
  </si>
  <si>
    <t>3230</t>
  </si>
  <si>
    <t>Poultry producers</t>
  </si>
  <si>
    <t>6122</t>
  </si>
  <si>
    <t>Aquaculture and fisheries production managers</t>
  </si>
  <si>
    <t>1312</t>
  </si>
  <si>
    <t>Aquaculture workers</t>
  </si>
  <si>
    <t>6221</t>
  </si>
  <si>
    <t>Animal producers not elsewhere classified</t>
  </si>
  <si>
    <t>6129</t>
  </si>
  <si>
    <t>Pawnbrokers and money-lenders</t>
  </si>
  <si>
    <t>4213</t>
  </si>
  <si>
    <t>Mixed crop growers</t>
  </si>
  <si>
    <t>6114</t>
  </si>
  <si>
    <t>Field crop and vegetable growers</t>
  </si>
  <si>
    <t>6111</t>
  </si>
  <si>
    <t>Hunters and trappers</t>
  </si>
  <si>
    <t>6224</t>
  </si>
  <si>
    <t>Traditional and complementary medicine professionals</t>
  </si>
  <si>
    <t>2230</t>
  </si>
  <si>
    <t>Photographic products machine operators</t>
  </si>
  <si>
    <t>8132</t>
  </si>
  <si>
    <t>Agricultural and forestry production managers</t>
  </si>
  <si>
    <t>1311</t>
  </si>
  <si>
    <t>Fruit, vegetable and related preservers</t>
  </si>
  <si>
    <t>7514</t>
  </si>
  <si>
    <t>Incinerator and water treatment plant operators</t>
  </si>
  <si>
    <t>3132</t>
  </si>
  <si>
    <t>Underwater divers</t>
  </si>
  <si>
    <t>7541</t>
  </si>
  <si>
    <t>Senior officials of special-interest organizations</t>
  </si>
  <si>
    <t>1114</t>
  </si>
  <si>
    <t>Food and beverage tasters and graders</t>
  </si>
  <si>
    <t>7515</t>
  </si>
  <si>
    <t>Drivers of animal-drawn vehicles and machinery</t>
  </si>
  <si>
    <t>9332</t>
  </si>
  <si>
    <t>Street vendors (excluding food)</t>
  </si>
  <si>
    <t>9520</t>
  </si>
  <si>
    <t>Forestry technicians</t>
  </si>
  <si>
    <t>3143</t>
  </si>
  <si>
    <t>Fishery and aquaculture labourers</t>
  </si>
  <si>
    <t>9216</t>
  </si>
  <si>
    <t>Paramedical practitioners</t>
  </si>
  <si>
    <t>2240</t>
  </si>
  <si>
    <t>Community health workers</t>
  </si>
  <si>
    <t>3253</t>
  </si>
  <si>
    <t>Coding, proof-reading and related clerks</t>
  </si>
  <si>
    <t>4413</t>
  </si>
  <si>
    <t>Chemical processing plant controllers</t>
  </si>
  <si>
    <t>3133</t>
  </si>
  <si>
    <t>Religious associate professionals</t>
  </si>
  <si>
    <t>3413</t>
  </si>
  <si>
    <t>Library clerks</t>
  </si>
  <si>
    <t>4411</t>
  </si>
  <si>
    <t>Dairy-products makers</t>
  </si>
  <si>
    <t>7513</t>
  </si>
  <si>
    <t>Aged care services managers</t>
  </si>
  <si>
    <t>1343</t>
  </si>
  <si>
    <t>Metal production process controllers</t>
  </si>
  <si>
    <t>3135</t>
  </si>
  <si>
    <t>Paper products machine operators</t>
  </si>
  <si>
    <t>8143</t>
  </si>
  <si>
    <t>Midwifery associate professionals</t>
  </si>
  <si>
    <t>3222</t>
  </si>
  <si>
    <t>Judges</t>
  </si>
  <si>
    <t>2612</t>
  </si>
  <si>
    <t>Forestry labourers</t>
  </si>
  <si>
    <t>9215</t>
  </si>
  <si>
    <t>Religious professionals</t>
  </si>
  <si>
    <t>2636</t>
  </si>
  <si>
    <t>Pelt dressers, tanners and fellmongers</t>
  </si>
  <si>
    <t>7535</t>
  </si>
  <si>
    <t>Actors</t>
  </si>
  <si>
    <t>2655</t>
  </si>
  <si>
    <t>Shotfirers and blasters</t>
  </si>
  <si>
    <t>7542</t>
  </si>
  <si>
    <t>Mining managers</t>
  </si>
  <si>
    <t>1322</t>
  </si>
  <si>
    <t>Street food salespersons</t>
  </si>
  <si>
    <t>5212</t>
  </si>
  <si>
    <t>Typists and word processing operators</t>
  </si>
  <si>
    <t>4131</t>
  </si>
  <si>
    <t>Fur and leather preparing machine operators</t>
  </si>
  <si>
    <t>8155</t>
  </si>
  <si>
    <t>Police inspectors and detectives</t>
  </si>
  <si>
    <t>3355</t>
  </si>
  <si>
    <t>Forestry and related workers</t>
  </si>
  <si>
    <t>6210</t>
  </si>
  <si>
    <t>Fibre preparing, spinning and winding machine operators</t>
  </si>
  <si>
    <t>8151</t>
  </si>
  <si>
    <t>Farming, forestry and fisheries advisers</t>
  </si>
  <si>
    <t>2132</t>
  </si>
  <si>
    <t>Handicraft workers in wood, basketry and related materials</t>
  </si>
  <si>
    <t>7317</t>
  </si>
  <si>
    <t>Power production plant operators</t>
  </si>
  <si>
    <t>3131</t>
  </si>
  <si>
    <t>Bleaching, dyeing and fabric cleaning machine operators</t>
  </si>
  <si>
    <t>8154</t>
  </si>
  <si>
    <t>Process control technicians not elsewhere classified</t>
  </si>
  <si>
    <t>3139</t>
  </si>
  <si>
    <t>Astrologers, fortune-tellers and related workers</t>
  </si>
  <si>
    <t>5161</t>
  </si>
  <si>
    <t>Telecommunications engineering technicians</t>
  </si>
  <si>
    <t>3522</t>
  </si>
  <si>
    <t>Agricultural technicians</t>
  </si>
  <si>
    <t>3142</t>
  </si>
  <si>
    <t>Musical instrument makers and tuners</t>
  </si>
  <si>
    <t>7312</t>
  </si>
  <si>
    <t>Crop farm labourers</t>
  </si>
  <si>
    <t>9211</t>
  </si>
  <si>
    <t>Sweepers and related labourers</t>
  </si>
  <si>
    <t>9613</t>
  </si>
  <si>
    <t>Tobacco preparers and tobacco products makers</t>
  </si>
  <si>
    <t>7516</t>
  </si>
  <si>
    <t>Sewing machine operators</t>
  </si>
  <si>
    <t>8153</t>
  </si>
  <si>
    <t>Dancers and choreographers</t>
  </si>
  <si>
    <t>2653</t>
  </si>
  <si>
    <t>Ships‚Äô deck crews and related workers</t>
  </si>
  <si>
    <t>8350</t>
  </si>
  <si>
    <t>Veterinary technicians and assistants</t>
  </si>
  <si>
    <t>3240</t>
  </si>
  <si>
    <t>Social welfare managers</t>
  </si>
  <si>
    <t>1344</t>
  </si>
  <si>
    <t>Print finishing and binding workers</t>
  </si>
  <si>
    <t>7323</t>
  </si>
  <si>
    <t>Ships‚Äô engineers</t>
  </si>
  <si>
    <t>3151</t>
  </si>
  <si>
    <t>Stall and market salespersons</t>
  </si>
  <si>
    <t>5211</t>
  </si>
  <si>
    <t>Education methods specialists</t>
  </si>
  <si>
    <t>2351</t>
  </si>
  <si>
    <t>Pulp and papermaking plant operators</t>
  </si>
  <si>
    <t>8171</t>
  </si>
  <si>
    <t>Medical records and health information technicians</t>
  </si>
  <si>
    <t>3252</t>
  </si>
  <si>
    <t>Information technology trainers</t>
  </si>
  <si>
    <t>2356</t>
  </si>
  <si>
    <t>Meter readers and vending-machine collectors</t>
  </si>
  <si>
    <t>9623</t>
  </si>
  <si>
    <t>Shoemakers and related workers</t>
  </si>
  <si>
    <t>7536</t>
  </si>
  <si>
    <t>Handicraft workers not elsewhere classified</t>
  </si>
  <si>
    <t>7319</t>
  </si>
  <si>
    <t>Motorcycle drivers</t>
  </si>
  <si>
    <t>8321</t>
  </si>
  <si>
    <t>Mixed crop and livestock farm labourers</t>
  </si>
  <si>
    <t>9213</t>
  </si>
  <si>
    <t>Other arts teachers</t>
  </si>
  <si>
    <t>2355</t>
  </si>
  <si>
    <t>Undertakers and embalmers</t>
  </si>
  <si>
    <t>5163</t>
  </si>
  <si>
    <t>Gallery, museum and library technicians</t>
  </si>
  <si>
    <t>3433</t>
  </si>
  <si>
    <t>Government licensing officials</t>
  </si>
  <si>
    <t>3354</t>
  </si>
  <si>
    <t>Hand and pedal vehicle drivers</t>
  </si>
  <si>
    <t>9331</t>
  </si>
  <si>
    <t>Philosophers, historians and political scientists</t>
  </si>
  <si>
    <t>2633</t>
  </si>
  <si>
    <t>Customs and border inspectors</t>
  </si>
  <si>
    <t>3351</t>
  </si>
  <si>
    <t>Glass makers, cutters, grinders and finishers</t>
  </si>
  <si>
    <t>7315</t>
  </si>
  <si>
    <t>Livestock and dairy producers</t>
  </si>
  <si>
    <t>6121</t>
  </si>
  <si>
    <t>Athletes and sports players</t>
  </si>
  <si>
    <t>3421</t>
  </si>
  <si>
    <t>Hand launderers and pressers</t>
  </si>
  <si>
    <t>9121</t>
  </si>
  <si>
    <t>Bookmakers, croupiers and related gaming workers</t>
  </si>
  <si>
    <t>4212</t>
  </si>
  <si>
    <t>Textile, fur and leather products machine operators not elsewhere classified</t>
  </si>
  <si>
    <t>8159</t>
  </si>
  <si>
    <t>Fashion and other models</t>
  </si>
  <si>
    <t>5241</t>
  </si>
  <si>
    <t>Air traffic safety electronics technicians</t>
  </si>
  <si>
    <t>3155</t>
  </si>
  <si>
    <t>Jewellery and precious-metal workers</t>
  </si>
  <si>
    <t>7313</t>
  </si>
  <si>
    <t>Filing and copying clerks</t>
  </si>
  <si>
    <t>4415</t>
  </si>
  <si>
    <t>Other music teachers</t>
  </si>
  <si>
    <t>2354</t>
  </si>
  <si>
    <t>Personal services workers not elsewhere classified</t>
  </si>
  <si>
    <t>5169</t>
  </si>
  <si>
    <t>Mineral and stone processing plant operators</t>
  </si>
  <si>
    <t>8112</t>
  </si>
  <si>
    <t>Travel guides</t>
  </si>
  <si>
    <t>5113</t>
  </si>
  <si>
    <t>Government tax and excise officials</t>
  </si>
  <si>
    <t>3352</t>
  </si>
  <si>
    <t>Bicycle and related repairers</t>
  </si>
  <si>
    <t>7234</t>
  </si>
  <si>
    <t>Geologists and geophysicists</t>
  </si>
  <si>
    <t>2114</t>
  </si>
  <si>
    <t>Laundry machine operators</t>
  </si>
  <si>
    <t>8157</t>
  </si>
  <si>
    <t>House builders</t>
  </si>
  <si>
    <t>7111</t>
  </si>
  <si>
    <t>Cement, stone and other mineral products machine operators</t>
  </si>
  <si>
    <t>8114</t>
  </si>
  <si>
    <t>Window cleaners</t>
  </si>
  <si>
    <t>9123</t>
  </si>
  <si>
    <t>Garment and related pattern-makers and cutters</t>
  </si>
  <si>
    <t>7532</t>
  </si>
  <si>
    <t>Glaziers</t>
  </si>
  <si>
    <t>7125</t>
  </si>
  <si>
    <t>Veterinarians</t>
  </si>
  <si>
    <t>2250</t>
  </si>
  <si>
    <t>Child care services managers</t>
  </si>
  <si>
    <t>1341</t>
  </si>
  <si>
    <t>Stonemasons, stone cutters, splitters and carvers</t>
  </si>
  <si>
    <t>7113</t>
  </si>
  <si>
    <t>Landscape architects</t>
  </si>
  <si>
    <t>2162</t>
  </si>
  <si>
    <t>Insulation workers</t>
  </si>
  <si>
    <t>7124</t>
  </si>
  <si>
    <t>Railway brake, signal and switch operators</t>
  </si>
  <si>
    <t>8312</t>
  </si>
  <si>
    <t>Services managers not elsewhere classified</t>
  </si>
  <si>
    <t>1439</t>
  </si>
  <si>
    <t>Photographers</t>
  </si>
  <si>
    <t>3431</t>
  </si>
  <si>
    <t>Chemical engineering technicians</t>
  </si>
  <si>
    <t>3116</t>
  </si>
  <si>
    <t>Fumigators and other pest and weed controllers</t>
  </si>
  <si>
    <t>7544</t>
  </si>
  <si>
    <t>Legislators</t>
  </si>
  <si>
    <t>1111</t>
  </si>
  <si>
    <t>Building structure cleaners</t>
  </si>
  <si>
    <t>7133</t>
  </si>
  <si>
    <t>Driving instructors</t>
  </si>
  <si>
    <t>5165</t>
  </si>
  <si>
    <t>Senior government officials</t>
  </si>
  <si>
    <t>1112</t>
  </si>
  <si>
    <t>Shoemaking and related machine operators</t>
  </si>
  <si>
    <t>8156</t>
  </si>
  <si>
    <t>Regulatory government associate professionals not elsewhere classified</t>
  </si>
  <si>
    <t>3359</t>
  </si>
  <si>
    <t>Aircraft engine mechanics and repairers</t>
  </si>
  <si>
    <t>7232</t>
  </si>
  <si>
    <t>Air traffic controllers</t>
  </si>
  <si>
    <t>3154</t>
  </si>
  <si>
    <t>Craft and related workers not elsewhere classified</t>
  </si>
  <si>
    <t>7549</t>
  </si>
  <si>
    <t>Dieticians and nutritionists</t>
  </si>
  <si>
    <t>2265</t>
  </si>
  <si>
    <t>Sign writers, decorative painters, engravers and etchers</t>
  </si>
  <si>
    <t>7316</t>
  </si>
  <si>
    <t>Blacksmiths, hammersmiths and forging press workers</t>
  </si>
  <si>
    <t>7221</t>
  </si>
  <si>
    <t>Woodworking-machine tool setters and operators</t>
  </si>
  <si>
    <t>7523</t>
  </si>
  <si>
    <t>Physicists and astronomers</t>
  </si>
  <si>
    <t>2111</t>
  </si>
  <si>
    <t>Precision-instrument makers and repairers</t>
  </si>
  <si>
    <t>7311</t>
  </si>
  <si>
    <t>Librarians and related information professionals</t>
  </si>
  <si>
    <t>2622</t>
  </si>
  <si>
    <t>Meteorologists</t>
  </si>
  <si>
    <t>2112</t>
  </si>
  <si>
    <t>Upholsterers and related workers</t>
  </si>
  <si>
    <t>7534</t>
  </si>
  <si>
    <t>Miners and quarriers</t>
  </si>
  <si>
    <t>8111</t>
  </si>
  <si>
    <t>Fire-fighters</t>
  </si>
  <si>
    <t>5411</t>
  </si>
  <si>
    <t>Refuse sorters</t>
  </si>
  <si>
    <t>9612</t>
  </si>
  <si>
    <t>Mining supervisors</t>
  </si>
  <si>
    <t>3121</t>
  </si>
  <si>
    <t>Mining and metallurgical technicians</t>
  </si>
  <si>
    <t>3117</t>
  </si>
  <si>
    <t>Street and related service workers</t>
  </si>
  <si>
    <t>9510</t>
  </si>
  <si>
    <t>Service station attendants</t>
  </si>
  <si>
    <t>5245</t>
  </si>
  <si>
    <t>Locomotive engine drivers</t>
  </si>
  <si>
    <t>8311</t>
  </si>
  <si>
    <t>Prison guards</t>
  </si>
  <si>
    <t>5413</t>
  </si>
  <si>
    <t>Visual artists</t>
  </si>
  <si>
    <t>2651</t>
  </si>
  <si>
    <t>Mixed crop and animal producers</t>
  </si>
  <si>
    <t>6130</t>
  </si>
  <si>
    <t>Film, stage and related directors and producers</t>
  </si>
  <si>
    <t>2654</t>
  </si>
  <si>
    <t>Optometrists and ophthalmic opticians</t>
  </si>
  <si>
    <t>2267</t>
  </si>
  <si>
    <t>Audiologists and speech therapists</t>
  </si>
  <si>
    <t>2266</t>
  </si>
  <si>
    <t>Survey and market research interviewers</t>
  </si>
  <si>
    <t>4227</t>
  </si>
  <si>
    <t>Vehicle cleaners</t>
  </si>
  <si>
    <t>9122</t>
  </si>
  <si>
    <t>Sports, recreation and cultural centre managers</t>
  </si>
  <si>
    <t>1431</t>
  </si>
  <si>
    <t>Announcers on radio, television and other media</t>
  </si>
  <si>
    <t>2656</t>
  </si>
  <si>
    <t>Building frame and related trades workers not elsewhere classified</t>
  </si>
  <si>
    <t>7119</t>
  </si>
  <si>
    <t>Rubber products machine operators</t>
  </si>
  <si>
    <t>8141</t>
  </si>
  <si>
    <t>Riggers and cable splicers</t>
  </si>
  <si>
    <t>7215</t>
  </si>
  <si>
    <t>Petroleum and natural gas refining plant operators</t>
  </si>
  <si>
    <t>3134</t>
  </si>
  <si>
    <t>Aircraft pilots and related associate professionals</t>
  </si>
  <si>
    <t>3153</t>
  </si>
  <si>
    <t>Medical imaging and therapeutic equipment technicians</t>
  </si>
  <si>
    <t>3211</t>
  </si>
  <si>
    <t>Sociologists, anthropologists and related professionals</t>
  </si>
  <si>
    <t>2632</t>
  </si>
  <si>
    <t>Medical and dental prosthetic technicians</t>
  </si>
  <si>
    <t>3214</t>
  </si>
  <si>
    <t>Musicians, singers and composers</t>
  </si>
  <si>
    <t>2652</t>
  </si>
  <si>
    <t>Archivists and curators</t>
  </si>
  <si>
    <t>2621</t>
  </si>
  <si>
    <t>Ambulance workers</t>
  </si>
  <si>
    <t>3258</t>
  </si>
  <si>
    <t>Mining engineers, metallurgists and related professionals</t>
  </si>
  <si>
    <t>2146</t>
  </si>
  <si>
    <t>Police officers</t>
  </si>
  <si>
    <t>5412</t>
  </si>
  <si>
    <t>Health associate professionals not elsewhere classified</t>
  </si>
  <si>
    <t>3259</t>
  </si>
  <si>
    <t>Livestock farm labourers</t>
  </si>
  <si>
    <t>9212</t>
  </si>
  <si>
    <t>Midwifery professionals</t>
  </si>
  <si>
    <t>2222</t>
  </si>
  <si>
    <t>Sewing, embroidery and related workers</t>
  </si>
  <si>
    <t>7533</t>
  </si>
  <si>
    <t>Creative and performing artists not elsewhere classified</t>
  </si>
  <si>
    <t>2659</t>
  </si>
  <si>
    <t>Pet groomers and animal care workers</t>
  </si>
  <si>
    <t>5164</t>
  </si>
  <si>
    <t>Chemical engineers</t>
  </si>
  <si>
    <t>2145</t>
  </si>
  <si>
    <t>Environmental protection professionals</t>
  </si>
  <si>
    <t>2133</t>
  </si>
  <si>
    <t>Door to door salespersons</t>
  </si>
  <si>
    <t>5243</t>
  </si>
  <si>
    <t xml:space="preserve">Electrical line installers and repairers </t>
  </si>
  <si>
    <t>7413</t>
  </si>
  <si>
    <t>Telecommunications engineers</t>
  </si>
  <si>
    <t>2153</t>
  </si>
  <si>
    <t>Ships‚Äô deck officers and pilots</t>
  </si>
  <si>
    <t>3152</t>
  </si>
  <si>
    <t xml:space="preserve">Printers </t>
  </si>
  <si>
    <t>7322</t>
  </si>
  <si>
    <t>Environmental and occupational health and hygiene professionals</t>
  </si>
  <si>
    <t>2263</t>
  </si>
  <si>
    <t>Trade brokers</t>
  </si>
  <si>
    <t>3324</t>
  </si>
  <si>
    <t>Garbage and recycling collectors</t>
  </si>
  <si>
    <t>9611</t>
  </si>
  <si>
    <t>Chemists</t>
  </si>
  <si>
    <t>2113</t>
  </si>
  <si>
    <t>Plastic products machine operators</t>
  </si>
  <si>
    <t>8142</t>
  </si>
  <si>
    <t>Metal polishers, wheel grinders and tool sharpeners</t>
  </si>
  <si>
    <t>7224</t>
  </si>
  <si>
    <t>Dispensing opticians</t>
  </si>
  <si>
    <t>3254</t>
  </si>
  <si>
    <t>Steam engine and boiler operators</t>
  </si>
  <si>
    <t>8182</t>
  </si>
  <si>
    <t>Conference and event planners</t>
  </si>
  <si>
    <t>3332</t>
  </si>
  <si>
    <t>Government social benefits officials</t>
  </si>
  <si>
    <t>3353</t>
  </si>
  <si>
    <t>Authors and related writers</t>
  </si>
  <si>
    <t>2641</t>
  </si>
  <si>
    <t>Personal care workers in health services not elsewhere classified</t>
  </si>
  <si>
    <t>5329</t>
  </si>
  <si>
    <t>Product and garment designers</t>
  </si>
  <si>
    <t>2163</t>
  </si>
  <si>
    <t>Legal secretaries</t>
  </si>
  <si>
    <t>3342</t>
  </si>
  <si>
    <t>Handicraft workers in textile, leather and related materials</t>
  </si>
  <si>
    <t>7318</t>
  </si>
  <si>
    <t>Client information workers not elsewhere classified</t>
  </si>
  <si>
    <t>4229</t>
  </si>
  <si>
    <t>Pre-press technicians</t>
  </si>
  <si>
    <t>7321</t>
  </si>
  <si>
    <t>Cartographers and surveyors</t>
  </si>
  <si>
    <t>2165</t>
  </si>
  <si>
    <t>Dentists</t>
  </si>
  <si>
    <t>2261</t>
  </si>
  <si>
    <t>Hotel receptionists</t>
  </si>
  <si>
    <t>4224</t>
  </si>
  <si>
    <t>Mobile farm and forestry plant operators</t>
  </si>
  <si>
    <t>8341</t>
  </si>
  <si>
    <t>Mathematicians, actuaries and statisticians</t>
  </si>
  <si>
    <t>2120</t>
  </si>
  <si>
    <t>Primary school teachers</t>
  </si>
  <si>
    <t>2341</t>
  </si>
  <si>
    <t>Metal processing plant operators</t>
  </si>
  <si>
    <t>8121</t>
  </si>
  <si>
    <t>Physiotherapy technicians and assistants</t>
  </si>
  <si>
    <t>3255</t>
  </si>
  <si>
    <t>Well drillers and borers and related workers</t>
  </si>
  <si>
    <t>8113</t>
  </si>
  <si>
    <t>Policy and planning managers</t>
  </si>
  <si>
    <t>1213</t>
  </si>
  <si>
    <t>Sports coaches, instructors and officials</t>
  </si>
  <si>
    <t>3422</t>
  </si>
  <si>
    <t>Restaurant managers</t>
  </si>
  <si>
    <t>1412</t>
  </si>
  <si>
    <t>Wood treaters</t>
  </si>
  <si>
    <t>7521</t>
  </si>
  <si>
    <t>Environmental and occupational health inspectors and associates</t>
  </si>
  <si>
    <t>3257</t>
  </si>
  <si>
    <t>Web technicians</t>
  </si>
  <si>
    <t>3514</t>
  </si>
  <si>
    <t>Fast food preparers</t>
  </si>
  <si>
    <t>9411</t>
  </si>
  <si>
    <t>Glass and ceramics plant operators</t>
  </si>
  <si>
    <t>8181</t>
  </si>
  <si>
    <t>Travel attendants and travel stewards</t>
  </si>
  <si>
    <t>5111</t>
  </si>
  <si>
    <t>Crane, hoist and related plant operators</t>
  </si>
  <si>
    <t>8343</t>
  </si>
  <si>
    <t>Vocational education teachers</t>
  </si>
  <si>
    <t>2320</t>
  </si>
  <si>
    <t>Bank tellers and related clerks</t>
  </si>
  <si>
    <t>4211</t>
  </si>
  <si>
    <t>Travel consultants and clerks</t>
  </si>
  <si>
    <t>4221</t>
  </si>
  <si>
    <t>Plasterers</t>
  </si>
  <si>
    <t>7123</t>
  </si>
  <si>
    <t>Translators, interpreters and other linguists</t>
  </si>
  <si>
    <t>2643</t>
  </si>
  <si>
    <t>Pharmaceutical technicians and assistants</t>
  </si>
  <si>
    <t>3213</t>
  </si>
  <si>
    <t>Concrete placers, concrete finishers and related workers</t>
  </si>
  <si>
    <t>7114</t>
  </si>
  <si>
    <t>Other cleaning workers</t>
  </si>
  <si>
    <t>9129</t>
  </si>
  <si>
    <t>Financial and insurance services branch managers</t>
  </si>
  <si>
    <t>1346</t>
  </si>
  <si>
    <t>Shop keepers</t>
  </si>
  <si>
    <t>5221</t>
  </si>
  <si>
    <t>Broadcasting and audio-visual technicians</t>
  </si>
  <si>
    <t>3521</t>
  </si>
  <si>
    <t>Special needs teachers</t>
  </si>
  <si>
    <t>2352</t>
  </si>
  <si>
    <t>Health professionals not elsewhere classified</t>
  </si>
  <si>
    <t>2269</t>
  </si>
  <si>
    <t>Construction managers</t>
  </si>
  <si>
    <t>1323</t>
  </si>
  <si>
    <t>Inland and coastal waters fishery workers</t>
  </si>
  <si>
    <t>6222</t>
  </si>
  <si>
    <t>Credit and loans officers</t>
  </si>
  <si>
    <t>3312</t>
  </si>
  <si>
    <t>Messengers, package deliverers and luggage porters</t>
  </si>
  <si>
    <t>9621</t>
  </si>
  <si>
    <t>Mail carriers and sorting clerks</t>
  </si>
  <si>
    <t>4412</t>
  </si>
  <si>
    <t>Domestic housekeepers</t>
  </si>
  <si>
    <t>5152</t>
  </si>
  <si>
    <t>Building caretakers</t>
  </si>
  <si>
    <t>5153</t>
  </si>
  <si>
    <t>Environmental engineers</t>
  </si>
  <si>
    <t>2143</t>
  </si>
  <si>
    <t>Statistical, mathematical and related associate professionals</t>
  </si>
  <si>
    <t>3314</t>
  </si>
  <si>
    <t>Database designers and administrators</t>
  </si>
  <si>
    <t>2521</t>
  </si>
  <si>
    <t xml:space="preserve">Physiotherapists </t>
  </si>
  <si>
    <t>2264</t>
  </si>
  <si>
    <t>Cleaning and housekeeping supervisors in offices, hotels and other establishments</t>
  </si>
  <si>
    <t>5151</t>
  </si>
  <si>
    <t>Biologists, botanists, zoologists and related professionals</t>
  </si>
  <si>
    <t>2131</t>
  </si>
  <si>
    <t>Protective services workers not elsewhere classified</t>
  </si>
  <si>
    <t>5419</t>
  </si>
  <si>
    <t>Gardeners, horticultural and nursery growers</t>
  </si>
  <si>
    <t>6113</t>
  </si>
  <si>
    <t>Insurance representatives</t>
  </si>
  <si>
    <t>3321</t>
  </si>
  <si>
    <t>Transport conductors</t>
  </si>
  <si>
    <t>5112</t>
  </si>
  <si>
    <t>Domestic cleaners and helpers</t>
  </si>
  <si>
    <t>9111</t>
  </si>
  <si>
    <t xml:space="preserve">Medical and pathology laboratory technicians </t>
  </si>
  <si>
    <t>3212</t>
  </si>
  <si>
    <t>Tailors, dressmakers, furriers and hatters</t>
  </si>
  <si>
    <t>7531</t>
  </si>
  <si>
    <t>Hotel managers</t>
  </si>
  <si>
    <t>1411</t>
  </si>
  <si>
    <t>Valuers and loss assessors</t>
  </si>
  <si>
    <t>3315</t>
  </si>
  <si>
    <t>Other language teachers</t>
  </si>
  <si>
    <t>2353</t>
  </si>
  <si>
    <t>Economists</t>
  </si>
  <si>
    <t>2631</t>
  </si>
  <si>
    <t>Journalists</t>
  </si>
  <si>
    <t>2642</t>
  </si>
  <si>
    <t>Dental assistants and therapists</t>
  </si>
  <si>
    <t>3251</t>
  </si>
  <si>
    <t>Wood processing plant operators</t>
  </si>
  <si>
    <t>8172</t>
  </si>
  <si>
    <t>Debt-collectors and related workers</t>
  </si>
  <si>
    <t>4214</t>
  </si>
  <si>
    <t>Town and traffic planners</t>
  </si>
  <si>
    <t>2164</t>
  </si>
  <si>
    <t>Other artistic and cultural associate professionals</t>
  </si>
  <si>
    <t>3435</t>
  </si>
  <si>
    <t>Chemical products plant and machine operators</t>
  </si>
  <si>
    <t>8131</t>
  </si>
  <si>
    <t>Information and communications technology operations technicians</t>
  </si>
  <si>
    <t>3511</t>
  </si>
  <si>
    <t>Early childhood educators</t>
  </si>
  <si>
    <t>2342</t>
  </si>
  <si>
    <t>Odd job persons</t>
  </si>
  <si>
    <t>9622</t>
  </si>
  <si>
    <t>Financial analysts</t>
  </si>
  <si>
    <t>2413</t>
  </si>
  <si>
    <t>Roofers</t>
  </si>
  <si>
    <t>7121</t>
  </si>
  <si>
    <t>Floor layers and tile setters</t>
  </si>
  <si>
    <t>7122</t>
  </si>
  <si>
    <t>Data entry clerks</t>
  </si>
  <si>
    <t>4132</t>
  </si>
  <si>
    <t>Chemical and physical science technicians</t>
  </si>
  <si>
    <t>3111</t>
  </si>
  <si>
    <t>Metal finishing, plating and coating machine operators</t>
  </si>
  <si>
    <t>8122</t>
  </si>
  <si>
    <t>Securities and finance dealers and brokers</t>
  </si>
  <si>
    <t>3311</t>
  </si>
  <si>
    <t>Computer network professionals</t>
  </si>
  <si>
    <t>2523</t>
  </si>
  <si>
    <t>Medical secretaries</t>
  </si>
  <si>
    <t>3344</t>
  </si>
  <si>
    <t>Electrical and electronic equipment assemblers</t>
  </si>
  <si>
    <t>8212</t>
  </si>
  <si>
    <t>Potters and related workers</t>
  </si>
  <si>
    <t>7314</t>
  </si>
  <si>
    <t>Sheet-metal workers</t>
  </si>
  <si>
    <t>7213</t>
  </si>
  <si>
    <t>Toolmakers and related workers</t>
  </si>
  <si>
    <t>7222</t>
  </si>
  <si>
    <t>Elementary workers not elsewhere classified</t>
  </si>
  <si>
    <t>9629</t>
  </si>
  <si>
    <t>Software and applications developers and analysts not elsewhere classified</t>
  </si>
  <si>
    <t>2519</t>
  </si>
  <si>
    <t>Butchers, fishmongers and related food preparers</t>
  </si>
  <si>
    <t>7511</t>
  </si>
  <si>
    <t>Employment agents and contractors</t>
  </si>
  <si>
    <t>3333</t>
  </si>
  <si>
    <t>Companions and valets</t>
  </si>
  <si>
    <t>5162</t>
  </si>
  <si>
    <t>Bus and tram drivers</t>
  </si>
  <si>
    <t>8331</t>
  </si>
  <si>
    <t>Garden and horticultural labourers</t>
  </si>
  <si>
    <t>9214</t>
  </si>
  <si>
    <t>Information and communications technology sales professionals</t>
  </si>
  <si>
    <t>2434</t>
  </si>
  <si>
    <t>Electronics engineering technicians</t>
  </si>
  <si>
    <t>3114</t>
  </si>
  <si>
    <t>Packing, bottling and labelling machine operators</t>
  </si>
  <si>
    <t>8183</t>
  </si>
  <si>
    <t>Building construction labourers</t>
  </si>
  <si>
    <t>9313</t>
  </si>
  <si>
    <t>Building architects</t>
  </si>
  <si>
    <t>2161</t>
  </si>
  <si>
    <t>Painters and related workers</t>
  </si>
  <si>
    <t>7131</t>
  </si>
  <si>
    <t>Earthmoving and related plant operators</t>
  </si>
  <si>
    <t>8342</t>
  </si>
  <si>
    <t>Professional services managers not elsewhere classified</t>
  </si>
  <si>
    <t>1349</t>
  </si>
  <si>
    <t>Beauticians and related workers</t>
  </si>
  <si>
    <t>5142</t>
  </si>
  <si>
    <t>Advertising and public relations managers</t>
  </si>
  <si>
    <t>1222</t>
  </si>
  <si>
    <t>Pharmacists</t>
  </si>
  <si>
    <t>2262</t>
  </si>
  <si>
    <t>Education managers</t>
  </si>
  <si>
    <t>1345</t>
  </si>
  <si>
    <t>Health services managers</t>
  </si>
  <si>
    <t>1342</t>
  </si>
  <si>
    <t>Fitness and recreation instructors and program leaders</t>
  </si>
  <si>
    <t>3423</t>
  </si>
  <si>
    <t>Hairdressers</t>
  </si>
  <si>
    <t>5141</t>
  </si>
  <si>
    <t>Structural-metal preparers and erectors</t>
  </si>
  <si>
    <t>7214</t>
  </si>
  <si>
    <t>Human resource managers</t>
  </si>
  <si>
    <t>1212</t>
  </si>
  <si>
    <t>Food service counter attendants</t>
  </si>
  <si>
    <t>5246</t>
  </si>
  <si>
    <t>Shop supervisors</t>
  </si>
  <si>
    <t>5222</t>
  </si>
  <si>
    <t>Electrical engineers</t>
  </si>
  <si>
    <t>2151</t>
  </si>
  <si>
    <t>Psychologists</t>
  </si>
  <si>
    <t>2634</t>
  </si>
  <si>
    <t>Bricklayers and related workers</t>
  </si>
  <si>
    <t>7112</t>
  </si>
  <si>
    <t>Civil engineering technicians</t>
  </si>
  <si>
    <t>3112</t>
  </si>
  <si>
    <t>Legal and related associate professionals</t>
  </si>
  <si>
    <t>3411</t>
  </si>
  <si>
    <t>Weaving and knitting machine operators</t>
  </si>
  <si>
    <t>8152</t>
  </si>
  <si>
    <t>Carpenters and joiners</t>
  </si>
  <si>
    <t>7115</t>
  </si>
  <si>
    <t>Cabinet-makers and related workers</t>
  </si>
  <si>
    <t>7522</t>
  </si>
  <si>
    <t>Bakers, pastry-cooks and confectionery makers</t>
  </si>
  <si>
    <t>7512</t>
  </si>
  <si>
    <t>Air conditioning and refrigeration mechanics</t>
  </si>
  <si>
    <t>7127</t>
  </si>
  <si>
    <t>Product graders and testers (excluding foods and beverages)</t>
  </si>
  <si>
    <t>7543</t>
  </si>
  <si>
    <t>Clearing and forwarding agents</t>
  </si>
  <si>
    <t>3331</t>
  </si>
  <si>
    <t>Hand packers</t>
  </si>
  <si>
    <t>9321</t>
  </si>
  <si>
    <t xml:space="preserve">Generalist medical practitioners </t>
  </si>
  <si>
    <t>2211</t>
  </si>
  <si>
    <t>Electronics mechanics and servicers</t>
  </si>
  <si>
    <t>7421</t>
  </si>
  <si>
    <t>Lawyers</t>
  </si>
  <si>
    <t>2611</t>
  </si>
  <si>
    <t>Civil engineering labourers</t>
  </si>
  <si>
    <t>9312</t>
  </si>
  <si>
    <t>Shelf fillers</t>
  </si>
  <si>
    <t>9334</t>
  </si>
  <si>
    <t>Applications programmers</t>
  </si>
  <si>
    <t>2514</t>
  </si>
  <si>
    <t>Spray painters and varnishers</t>
  </si>
  <si>
    <t>7132</t>
  </si>
  <si>
    <t>Computer network and systems technicians</t>
  </si>
  <si>
    <t>3513</t>
  </si>
  <si>
    <t>Sales demonstrators</t>
  </si>
  <si>
    <t>5242</t>
  </si>
  <si>
    <t>Teachers‚Äô aides</t>
  </si>
  <si>
    <t>5312</t>
  </si>
  <si>
    <t>Manufacturing supervisors</t>
  </si>
  <si>
    <t>3122</t>
  </si>
  <si>
    <t>University and higher education teachers</t>
  </si>
  <si>
    <t>2310</t>
  </si>
  <si>
    <t>Security guards</t>
  </si>
  <si>
    <t>5414</t>
  </si>
  <si>
    <t>Public relations professionals</t>
  </si>
  <si>
    <t>2432</t>
  </si>
  <si>
    <t>Database and network professionals not elsewhere classified</t>
  </si>
  <si>
    <t>2529</t>
  </si>
  <si>
    <t>Office supervisors</t>
  </si>
  <si>
    <t>3341</t>
  </si>
  <si>
    <t>Civil engineers</t>
  </si>
  <si>
    <t>2142</t>
  </si>
  <si>
    <t>Manufacturing managers</t>
  </si>
  <si>
    <t>1321</t>
  </si>
  <si>
    <t>Chefs</t>
  </si>
  <si>
    <t>3434</t>
  </si>
  <si>
    <t>Contact centre information clerks</t>
  </si>
  <si>
    <t>4222</t>
  </si>
  <si>
    <t>Legal professionals not elsewhere classified</t>
  </si>
  <si>
    <t>2619</t>
  </si>
  <si>
    <t>Production clerks</t>
  </si>
  <si>
    <t>4322</t>
  </si>
  <si>
    <t>Supply, distribution and related managers</t>
  </si>
  <si>
    <t>1324</t>
  </si>
  <si>
    <t>Finance managers</t>
  </si>
  <si>
    <t>1211</t>
  </si>
  <si>
    <t>Interior designers and decorators</t>
  </si>
  <si>
    <t>3432</t>
  </si>
  <si>
    <t>Electronics engineers</t>
  </si>
  <si>
    <t>2152</t>
  </si>
  <si>
    <t>Medical assistants</t>
  </si>
  <si>
    <t>3256</t>
  </si>
  <si>
    <t>Sales workers not elsewhere classified</t>
  </si>
  <si>
    <t>5249</t>
  </si>
  <si>
    <t>Teaching professionals not elsewhere classified</t>
  </si>
  <si>
    <t>2359</t>
  </si>
  <si>
    <t>Policy administration professionals</t>
  </si>
  <si>
    <t>2422</t>
  </si>
  <si>
    <t>Plumbers and pipe fitters</t>
  </si>
  <si>
    <t>7126</t>
  </si>
  <si>
    <t>Social work associate professionals</t>
  </si>
  <si>
    <t>3412</t>
  </si>
  <si>
    <t>Graphic and multimedia designers</t>
  </si>
  <si>
    <t>2166</t>
  </si>
  <si>
    <t>Information and communications technology installers and servicers</t>
  </si>
  <si>
    <t>7422</t>
  </si>
  <si>
    <t>Transport clerks</t>
  </si>
  <si>
    <t>4323</t>
  </si>
  <si>
    <t>Home-based personal care workers</t>
  </si>
  <si>
    <t>5322</t>
  </si>
  <si>
    <t>Financial and investment advisers</t>
  </si>
  <si>
    <t>2412</t>
  </si>
  <si>
    <t>Secondary education teachers</t>
  </si>
  <si>
    <t>2330</t>
  </si>
  <si>
    <t>Mechanical machinery assemblers</t>
  </si>
  <si>
    <t>8211</t>
  </si>
  <si>
    <t>Welders and flamecutters</t>
  </si>
  <si>
    <t>7212</t>
  </si>
  <si>
    <t>Lifting truck operators</t>
  </si>
  <si>
    <t>8344</t>
  </si>
  <si>
    <t>Agricultural and industrial machinery mechanics and repairers</t>
  </si>
  <si>
    <t>7233</t>
  </si>
  <si>
    <t>Cashiers and ticket clerks</t>
  </si>
  <si>
    <t>5230</t>
  </si>
  <si>
    <t>Technical and medical sales professionals (excluding ICT)</t>
  </si>
  <si>
    <t>2433</t>
  </si>
  <si>
    <t>Car, taxi and van drivers</t>
  </si>
  <si>
    <t>8322</t>
  </si>
  <si>
    <t>Information and communications technology service managers</t>
  </si>
  <si>
    <t>1330</t>
  </si>
  <si>
    <t>Training and staff development professionals</t>
  </si>
  <si>
    <t>2424</t>
  </si>
  <si>
    <t>Assemblers not elsewhere classified</t>
  </si>
  <si>
    <t>8219</t>
  </si>
  <si>
    <t>Food and related products machine operators</t>
  </si>
  <si>
    <t>8160</t>
  </si>
  <si>
    <t>Personnel clerks</t>
  </si>
  <si>
    <t>4416</t>
  </si>
  <si>
    <t>Nursing associate professionals</t>
  </si>
  <si>
    <t>3221</t>
  </si>
  <si>
    <t>Kitchen helpers</t>
  </si>
  <si>
    <t>9412</t>
  </si>
  <si>
    <t>Receptionists (general)</t>
  </si>
  <si>
    <t>4226</t>
  </si>
  <si>
    <t>Stock clerks</t>
  </si>
  <si>
    <t>4321</t>
  </si>
  <si>
    <t>Real estate agents and property managers</t>
  </si>
  <si>
    <t>3334</t>
  </si>
  <si>
    <t>Payroll clerks</t>
  </si>
  <si>
    <t>4313</t>
  </si>
  <si>
    <t>Bartenders</t>
  </si>
  <si>
    <t>5132</t>
  </si>
  <si>
    <t>Nursing professionals</t>
  </si>
  <si>
    <t>2221</t>
  </si>
  <si>
    <t>Social work and counselling professionals</t>
  </si>
  <si>
    <t>2635</t>
  </si>
  <si>
    <t>Mechanical engineers</t>
  </si>
  <si>
    <t>2144</t>
  </si>
  <si>
    <t>Stationary plant and machine operators not elsewhere classified</t>
  </si>
  <si>
    <t>8189</t>
  </si>
  <si>
    <t>Electrical engineering technicians</t>
  </si>
  <si>
    <t>3113</t>
  </si>
  <si>
    <t>Cooks</t>
  </si>
  <si>
    <t>5120</t>
  </si>
  <si>
    <t xml:space="preserve">Specialist medical practitioners </t>
  </si>
  <si>
    <t>2212</t>
  </si>
  <si>
    <t>Statistical, finance and insurance clerks</t>
  </si>
  <si>
    <t>4312</t>
  </si>
  <si>
    <t>Mechanical engineering technicians</t>
  </si>
  <si>
    <t>3115</t>
  </si>
  <si>
    <t>Secretaries (general)</t>
  </si>
  <si>
    <t>4120</t>
  </si>
  <si>
    <t>Accounting and bookkeeping clerks</t>
  </si>
  <si>
    <t>4311</t>
  </si>
  <si>
    <t>Personnel and careers professionals</t>
  </si>
  <si>
    <t>2423</t>
  </si>
  <si>
    <t>Heavy truck and lorry drivers</t>
  </si>
  <si>
    <t>8332</t>
  </si>
  <si>
    <t>Information and communications technology user support technicians</t>
  </si>
  <si>
    <t>3512</t>
  </si>
  <si>
    <t>Waiters</t>
  </si>
  <si>
    <t>5131</t>
  </si>
  <si>
    <t>Child care workers</t>
  </si>
  <si>
    <t>5311</t>
  </si>
  <si>
    <t>Contact centre salespersons</t>
  </si>
  <si>
    <t>5244</t>
  </si>
  <si>
    <t>Life science technicians (excluding medical)</t>
  </si>
  <si>
    <t>3141</t>
  </si>
  <si>
    <t>Managing directors and chief executives</t>
  </si>
  <si>
    <t>1120</t>
  </si>
  <si>
    <t>Metal working machine tool setters and operators</t>
  </si>
  <si>
    <t>7223</t>
  </si>
  <si>
    <t>Construction supervisors</t>
  </si>
  <si>
    <t>3123</t>
  </si>
  <si>
    <t>Business services and administration managers not elsewhere classified</t>
  </si>
  <si>
    <t>1219</t>
  </si>
  <si>
    <t>Building and related electricians</t>
  </si>
  <si>
    <t>7411</t>
  </si>
  <si>
    <t>Electrical mechanics and fitters</t>
  </si>
  <si>
    <t>7412</t>
  </si>
  <si>
    <t>General office clerks</t>
  </si>
  <si>
    <t>4110</t>
  </si>
  <si>
    <t>Motor vehicle mechanics and repairers</t>
  </si>
  <si>
    <t>7231</t>
  </si>
  <si>
    <t>Systems administrators</t>
  </si>
  <si>
    <t>2522</t>
  </si>
  <si>
    <t>Industrial and production engineers</t>
  </si>
  <si>
    <t>2141</t>
  </si>
  <si>
    <t>Health care assistants</t>
  </si>
  <si>
    <t>5321</t>
  </si>
  <si>
    <t>Buyers</t>
  </si>
  <si>
    <t>3323</t>
  </si>
  <si>
    <t>Web and multimedia developers</t>
  </si>
  <si>
    <t>2513</t>
  </si>
  <si>
    <t>Retail and wholesale trade managers</t>
  </si>
  <si>
    <t>1420</t>
  </si>
  <si>
    <t>Physical and engineering science technicians not elsewhere classified</t>
  </si>
  <si>
    <t>3119</t>
  </si>
  <si>
    <t>Sales and marketing managers</t>
  </si>
  <si>
    <t>1221</t>
  </si>
  <si>
    <t>Draughtspersons</t>
  </si>
  <si>
    <t>3118</t>
  </si>
  <si>
    <t>Enquiry clerks</t>
  </si>
  <si>
    <t>4225</t>
  </si>
  <si>
    <t>Management and organization analysts</t>
  </si>
  <si>
    <t>2421</t>
  </si>
  <si>
    <t>Cleaners and helpers in offices, hotels and other establishments</t>
  </si>
  <si>
    <t>9112</t>
  </si>
  <si>
    <t>Accountants</t>
  </si>
  <si>
    <t>2411</t>
  </si>
  <si>
    <t>Business services agents not elsewhere classified</t>
  </si>
  <si>
    <t>3339</t>
  </si>
  <si>
    <t>Clerical support workers not elsewhere classified</t>
  </si>
  <si>
    <t>4419</t>
  </si>
  <si>
    <t>3322</t>
  </si>
  <si>
    <t>2431</t>
  </si>
  <si>
    <t>1223</t>
  </si>
  <si>
    <t>3313</t>
  </si>
  <si>
    <t>9333</t>
  </si>
  <si>
    <t>3343</t>
  </si>
  <si>
    <t>9329</t>
  </si>
  <si>
    <t>2149</t>
  </si>
  <si>
    <t>5223</t>
  </si>
  <si>
    <t>Systems analysts</t>
  </si>
  <si>
    <t>2511</t>
  </si>
  <si>
    <t>Software developers</t>
  </si>
  <si>
    <t>2512</t>
  </si>
  <si>
    <t>wmean</t>
  </si>
  <si>
    <t>esco_level_4</t>
  </si>
  <si>
    <t>Correlation table removing outliers (hhi&gt;7500)</t>
  </si>
  <si>
    <t>t</t>
  </si>
  <si>
    <t>fua_id2</t>
  </si>
  <si>
    <t>fua_name_2</t>
  </si>
  <si>
    <t>hhi</t>
  </si>
  <si>
    <t>outlier</t>
  </si>
  <si>
    <t>match percep</t>
  </si>
  <si>
    <t>match lm</t>
  </si>
  <si>
    <t>easy job</t>
  </si>
  <si>
    <t>job satisfied</t>
  </si>
  <si>
    <t>very easy</t>
  </si>
  <si>
    <t>very sat</t>
  </si>
  <si>
    <t>average</t>
  </si>
  <si>
    <t>Unemployment rate, 2018</t>
  </si>
  <si>
    <t>Corr</t>
  </si>
  <si>
    <t>Bruxelles / Brussel</t>
  </si>
  <si>
    <t>Liège</t>
  </si>
  <si>
    <t>Dortmund</t>
  </si>
  <si>
    <t>Fürth</t>
  </si>
  <si>
    <t>Braunschweig</t>
  </si>
  <si>
    <t>Oberhausen</t>
  </si>
  <si>
    <t>København (greater city)</t>
  </si>
  <si>
    <t>Tallinn</t>
  </si>
  <si>
    <t>Athina (greater city)</t>
  </si>
  <si>
    <t>Irakleio</t>
  </si>
  <si>
    <t>Helsinki / Helsingfors (greater city)</t>
  </si>
  <si>
    <t>Paris (greater city)</t>
  </si>
  <si>
    <t>Bordeaux</t>
  </si>
  <si>
    <t>Lille</t>
  </si>
  <si>
    <t>Rennes</t>
  </si>
  <si>
    <t>Marseille</t>
  </si>
  <si>
    <t>Dublin (greater city)</t>
  </si>
  <si>
    <t>Napoli (greater city)</t>
  </si>
  <si>
    <t>Riga</t>
  </si>
  <si>
    <t>Liepaja</t>
  </si>
  <si>
    <t>Valletta</t>
  </si>
  <si>
    <t>Greater Amsterdam</t>
  </si>
  <si>
    <t>Greater Rotterdam</t>
  </si>
  <si>
    <t>Bialystok</t>
  </si>
  <si>
    <t>Lisboa (greater city)</t>
  </si>
  <si>
    <t>Bucuresti</t>
  </si>
  <si>
    <t>Cluj-Napoca</t>
  </si>
  <si>
    <t>Piatra Neamt</t>
  </si>
  <si>
    <t>Stockholm (greater city)</t>
  </si>
  <si>
    <t>Ljubljana</t>
  </si>
  <si>
    <t>stdev</t>
  </si>
  <si>
    <t>threshold 2sd</t>
  </si>
  <si>
    <t>threshold 3sd</t>
  </si>
  <si>
    <t>Perception survey results [urb_percep]</t>
  </si>
  <si>
    <t>Last update</t>
  </si>
  <si>
    <t>Extracted on</t>
  </si>
  <si>
    <t>Source of data</t>
  </si>
  <si>
    <t>Eurostat</t>
  </si>
  <si>
    <t>UNIT</t>
  </si>
  <si>
    <t>PC</t>
  </si>
  <si>
    <t>TIME</t>
  </si>
  <si>
    <t>2019</t>
  </si>
  <si>
    <t>In this city it is easy to find a good job: strongly agree</t>
  </si>
  <si>
    <t>In this city it is easy to find a good job: somewhat agree</t>
  </si>
  <si>
    <t>In this city it is easy to find a good job: somewhat disagree</t>
  </si>
  <si>
    <t>In this city it is easy to find a good job: strongly disagree</t>
  </si>
  <si>
    <t>In this city it is easy to find a good job: don't know / no answer</t>
  </si>
  <si>
    <t>You are satisfied to live in this city: strongly agree</t>
  </si>
  <si>
    <t>You are satisfied to live in this city: somewhat agree</t>
  </si>
  <si>
    <t>You are satisfied to live in this city: somewhat disagree</t>
  </si>
  <si>
    <t>You are satisfied to live in this city: strongly disagree</t>
  </si>
  <si>
    <t>You are satisfied to live in this city: don't know / no answer</t>
  </si>
  <si>
    <t>Most important in my city: Unemployment</t>
  </si>
  <si>
    <t>Most important in my city: jobs creation / reduce unemployment</t>
  </si>
  <si>
    <t>Most important in my city: don't know / no answer</t>
  </si>
  <si>
    <t>Your personal job situation: very satisfied</t>
  </si>
  <si>
    <t>Your personal job situation: fairly satisfied</t>
  </si>
  <si>
    <t>Your personal job situation: not very satisfied</t>
  </si>
  <si>
    <t>Your personal job situation: not at all satisfied</t>
  </si>
  <si>
    <t>Your personal job situation: don't know / no answer</t>
  </si>
  <si>
    <t>Your personal job situation: not applicable</t>
  </si>
  <si>
    <t>I'm satisfied to live in this city: strongly agree</t>
  </si>
  <si>
    <t>I'm satisfied to live in this city: somewhat agree</t>
  </si>
  <si>
    <t>I'm satisfied to live in this city: somewhat disagree</t>
  </si>
  <si>
    <t>I'm satisfied to live in this city: strongly disagree</t>
  </si>
  <si>
    <t>I'm satisfied to live in this city: don't know / no answer</t>
  </si>
  <si>
    <t>You are satisfied to live in this city: agree</t>
  </si>
  <si>
    <t>Your personal job situation: satisfied</t>
  </si>
  <si>
    <t>CITIES/INDIC_UR</t>
  </si>
  <si>
    <t>PS2012V</t>
  </si>
  <si>
    <t>PS2013V</t>
  </si>
  <si>
    <t>PS2014V</t>
  </si>
  <si>
    <t>PS2015V</t>
  </si>
  <si>
    <t>PS2016V</t>
  </si>
  <si>
    <t>PS2092V</t>
  </si>
  <si>
    <t>PS2093V</t>
  </si>
  <si>
    <t>PS2094V</t>
  </si>
  <si>
    <t>PS2095V</t>
  </si>
  <si>
    <t>PS2096V</t>
  </si>
  <si>
    <t>PS3220V</t>
  </si>
  <si>
    <t>PS3221V</t>
  </si>
  <si>
    <t>PS3224V</t>
  </si>
  <si>
    <t>PS3330V</t>
  </si>
  <si>
    <t>PS3331V</t>
  </si>
  <si>
    <t>PS3332V</t>
  </si>
  <si>
    <t>PS3333V</t>
  </si>
  <si>
    <t>PS3334V</t>
  </si>
  <si>
    <t>PS3335V</t>
  </si>
  <si>
    <t>PS3360V</t>
  </si>
  <si>
    <t>PS3361V</t>
  </si>
  <si>
    <t>PS3362V</t>
  </si>
  <si>
    <t>PS3363V</t>
  </si>
  <si>
    <t>PS3364V</t>
  </si>
  <si>
    <t>PS9292V</t>
  </si>
  <si>
    <t>PS9330V</t>
  </si>
  <si>
    <t>replace</t>
  </si>
  <si>
    <t>BE001C1</t>
  </si>
  <si>
    <t>:</t>
  </si>
  <si>
    <t>BE002C1</t>
  </si>
  <si>
    <t>BE005C1</t>
  </si>
  <si>
    <t>Ankara</t>
  </si>
  <si>
    <t>tr</t>
  </si>
  <si>
    <t>BG001C1</t>
  </si>
  <si>
    <t>Antalya</t>
  </si>
  <si>
    <t>BG004C1</t>
  </si>
  <si>
    <t>CZ001C1</t>
  </si>
  <si>
    <t>Athina</t>
  </si>
  <si>
    <t>CZ003C1</t>
  </si>
  <si>
    <t>DK001C1</t>
  </si>
  <si>
    <t>DK001K2</t>
  </si>
  <si>
    <t>DK004C2</t>
  </si>
  <si>
    <t>DE001C1</t>
  </si>
  <si>
    <t>Belfast</t>
  </si>
  <si>
    <t>uk</t>
  </si>
  <si>
    <t>DE002C1</t>
  </si>
  <si>
    <t>DE003C1</t>
  </si>
  <si>
    <t>DE004C1</t>
  </si>
  <si>
    <t>DE005C1</t>
  </si>
  <si>
    <t>DE006C1</t>
  </si>
  <si>
    <t>Essen</t>
  </si>
  <si>
    <t>DE007C1</t>
  </si>
  <si>
    <t>DE008C1</t>
  </si>
  <si>
    <t>DE009C1</t>
  </si>
  <si>
    <t>DE010C1</t>
  </si>
  <si>
    <t>DE011C1</t>
  </si>
  <si>
    <t>DE014C1</t>
  </si>
  <si>
    <t>DE025C1</t>
  </si>
  <si>
    <t>Cardiff</t>
  </si>
  <si>
    <t>DE027C1</t>
  </si>
  <si>
    <t>DE029C1</t>
  </si>
  <si>
    <t>DE033C1</t>
  </si>
  <si>
    <t>DE035C1</t>
  </si>
  <si>
    <t>Diyarbakir</t>
  </si>
  <si>
    <t>DE040C1</t>
  </si>
  <si>
    <t>de</t>
  </si>
  <si>
    <t>Dortmund, Stadt</t>
  </si>
  <si>
    <t>DE042C1</t>
  </si>
  <si>
    <t>DE043C1</t>
  </si>
  <si>
    <t>DE044C1</t>
  </si>
  <si>
    <t>DE054C1</t>
  </si>
  <si>
    <t>DE502C1</t>
  </si>
  <si>
    <t>Mannheim</t>
  </si>
  <si>
    <t>Essen, Stadt</t>
  </si>
  <si>
    <t>DE504C1</t>
  </si>
  <si>
    <t>DE506C1</t>
  </si>
  <si>
    <t>DE507C1</t>
  </si>
  <si>
    <t>DE509C1</t>
  </si>
  <si>
    <t>Furth</t>
  </si>
  <si>
    <t>DE513C1</t>
  </si>
  <si>
    <t>Gdansk</t>
  </si>
  <si>
    <t>DE517C1</t>
  </si>
  <si>
    <t>Genève</t>
  </si>
  <si>
    <t>eea</t>
  </si>
  <si>
    <t>DE524C1</t>
  </si>
  <si>
    <t>Genève (greater city)</t>
  </si>
  <si>
    <t>DE525C1</t>
  </si>
  <si>
    <t>Recklinghausen</t>
  </si>
  <si>
    <t>Glasgow City</t>
  </si>
  <si>
    <t>DE526C1</t>
  </si>
  <si>
    <t>Wolfsburg</t>
  </si>
  <si>
    <t>DE534C1</t>
  </si>
  <si>
    <t>DE538C1</t>
  </si>
  <si>
    <t>Greater Manchester</t>
  </si>
  <si>
    <t>DE544C1</t>
  </si>
  <si>
    <t>EE001C1</t>
  </si>
  <si>
    <t>EE002C1</t>
  </si>
  <si>
    <t>EE003C1</t>
  </si>
  <si>
    <t>Helsinki / Helsingfors</t>
  </si>
  <si>
    <t>IE001C1</t>
  </si>
  <si>
    <t>IE001K1</t>
  </si>
  <si>
    <t>EL001C1</t>
  </si>
  <si>
    <t>EL001K1</t>
  </si>
  <si>
    <t>Istanbul</t>
  </si>
  <si>
    <t>EL004C1</t>
  </si>
  <si>
    <t>Jekabpils</t>
  </si>
  <si>
    <t>check</t>
  </si>
  <si>
    <t>lt</t>
  </si>
  <si>
    <t>ES001C1</t>
  </si>
  <si>
    <t>ES002C1</t>
  </si>
  <si>
    <t>Jurmala</t>
  </si>
  <si>
    <t>ES002K2</t>
  </si>
  <si>
    <t>ES006C1</t>
  </si>
  <si>
    <t>ES013C1</t>
  </si>
  <si>
    <t>FR001C1</t>
  </si>
  <si>
    <t>Paris</t>
  </si>
  <si>
    <t>FR001K1</t>
  </si>
  <si>
    <t>FR006C2</t>
  </si>
  <si>
    <t>Strasbourg</t>
  </si>
  <si>
    <t>FR007C1</t>
  </si>
  <si>
    <t>FR009C1</t>
  </si>
  <si>
    <t>FR013C2</t>
  </si>
  <si>
    <t>Kosice</t>
  </si>
  <si>
    <t>sk</t>
  </si>
  <si>
    <t>FR203C1</t>
  </si>
  <si>
    <t>HR001C1</t>
  </si>
  <si>
    <t>IT001C1</t>
  </si>
  <si>
    <t>IT003C1</t>
  </si>
  <si>
    <t>IT003K1</t>
  </si>
  <si>
    <t>IT004C1</t>
  </si>
  <si>
    <t>IT005C1</t>
  </si>
  <si>
    <t>IT009C1</t>
  </si>
  <si>
    <t>IT012C1</t>
  </si>
  <si>
    <t>si</t>
  </si>
  <si>
    <t>CY001C1</t>
  </si>
  <si>
    <t>London (greater city)</t>
  </si>
  <si>
    <t>LV001C1</t>
  </si>
  <si>
    <t>LV002C1</t>
  </si>
  <si>
    <t>LV003C1</t>
  </si>
  <si>
    <t>LV501C1</t>
  </si>
  <si>
    <t>LV502P1</t>
  </si>
  <si>
    <t>Manchester</t>
  </si>
  <si>
    <t>LV503P1</t>
  </si>
  <si>
    <t>Ventspils</t>
  </si>
  <si>
    <t>LV504P1</t>
  </si>
  <si>
    <t>Rezekne</t>
  </si>
  <si>
    <t>LV505P1</t>
  </si>
  <si>
    <t>Valmiera</t>
  </si>
  <si>
    <t>LV506P1</t>
  </si>
  <si>
    <t>LT001C1</t>
  </si>
  <si>
    <t>LU001C1</t>
  </si>
  <si>
    <t>HU001C1</t>
  </si>
  <si>
    <t>HU002C1</t>
  </si>
  <si>
    <t>MT001C1</t>
  </si>
  <si>
    <t>Newcastle upon Tyne</t>
  </si>
  <si>
    <t>NL002C2</t>
  </si>
  <si>
    <t>NL003C2</t>
  </si>
  <si>
    <t>NL007C1</t>
  </si>
  <si>
    <t>Oslo</t>
  </si>
  <si>
    <t>AT001C1</t>
  </si>
  <si>
    <t>idcity</t>
  </si>
  <si>
    <t>city</t>
  </si>
  <si>
    <t>AT002C1</t>
  </si>
  <si>
    <t>Oberhausen, Stadt</t>
  </si>
  <si>
    <t>PL001C1</t>
  </si>
  <si>
    <t>Oulu</t>
  </si>
  <si>
    <t>Oberhausen-Rheinhausen</t>
  </si>
  <si>
    <t>PL003C1</t>
  </si>
  <si>
    <t>PL006C1</t>
  </si>
  <si>
    <t>PL011C1</t>
  </si>
  <si>
    <t>PT001C1</t>
  </si>
  <si>
    <t>PT001K1</t>
  </si>
  <si>
    <t>ro</t>
  </si>
  <si>
    <t>PT003C1</t>
  </si>
  <si>
    <t>RO001C1</t>
  </si>
  <si>
    <t>RO002C1</t>
  </si>
  <si>
    <t>RO011C1</t>
  </si>
  <si>
    <t>Reykjavík</t>
  </si>
  <si>
    <t>SI001C1</t>
  </si>
  <si>
    <t>SK001C1</t>
  </si>
  <si>
    <t>SK002C1</t>
  </si>
  <si>
    <t>FI001C2</t>
  </si>
  <si>
    <t>FI001K2</t>
  </si>
  <si>
    <t>FI004C3</t>
  </si>
  <si>
    <t>SE001C1</t>
  </si>
  <si>
    <t>SE001K1</t>
  </si>
  <si>
    <t>SE003C1</t>
  </si>
  <si>
    <t>IS001C1</t>
  </si>
  <si>
    <t>NO001C1</t>
  </si>
  <si>
    <t>ee</t>
  </si>
  <si>
    <t>CH001C1</t>
  </si>
  <si>
    <t>Zürich</t>
  </si>
  <si>
    <t>CH001K1</t>
  </si>
  <si>
    <t>Zürich (greater city)</t>
  </si>
  <si>
    <t>CH002C1</t>
  </si>
  <si>
    <t>Tyneside conurbation</t>
  </si>
  <si>
    <t>CH002K1</t>
  </si>
  <si>
    <t>mt</t>
  </si>
  <si>
    <t>UK001K2</t>
  </si>
  <si>
    <t>UK004C1</t>
  </si>
  <si>
    <t>UK008C1</t>
  </si>
  <si>
    <t>UK008K1</t>
  </si>
  <si>
    <t>UK009C1</t>
  </si>
  <si>
    <t>UK012C2</t>
  </si>
  <si>
    <t>UK013C1</t>
  </si>
  <si>
    <t>UK013K1</t>
  </si>
  <si>
    <t>TR001C1</t>
  </si>
  <si>
    <t>TR003C1</t>
  </si>
  <si>
    <t>TR007C1</t>
  </si>
  <si>
    <t>TR012C1</t>
  </si>
  <si>
    <t>Special value:</t>
  </si>
  <si>
    <t>not available</t>
  </si>
  <si>
    <t>Labour market - functional urban areas [urb_llma]</t>
  </si>
  <si>
    <t>2018</t>
  </si>
  <si>
    <t>Activity rate, 2018</t>
  </si>
  <si>
    <t>Economically active population, 20-64, total</t>
  </si>
  <si>
    <t>Persons employed, 20-64, total</t>
  </si>
  <si>
    <t>Unemployment rate</t>
  </si>
  <si>
    <t>Activity rate</t>
  </si>
  <si>
    <t>EC1174V</t>
  </si>
  <si>
    <t>EC1177V</t>
  </si>
  <si>
    <t>EC1020I</t>
  </si>
  <si>
    <t>EC1001I</t>
  </si>
  <si>
    <t>Belgium</t>
  </si>
  <si>
    <t>BE001L2</t>
  </si>
  <si>
    <t>BE004L2</t>
  </si>
  <si>
    <t>Charleroi</t>
  </si>
  <si>
    <t>BE005L2</t>
  </si>
  <si>
    <t>BE007L2</t>
  </si>
  <si>
    <t>BE008L1</t>
  </si>
  <si>
    <t>Leuven</t>
  </si>
  <si>
    <t>BE009L1</t>
  </si>
  <si>
    <t>Mons</t>
  </si>
  <si>
    <t>Bulgaria</t>
  </si>
  <si>
    <t>Czech Republic</t>
  </si>
  <si>
    <t>Plzen</t>
  </si>
  <si>
    <t>Ústí nad Labem</t>
  </si>
  <si>
    <t>Ceské Budejovice</t>
  </si>
  <si>
    <t>Denmark</t>
  </si>
  <si>
    <t>Germany</t>
  </si>
  <si>
    <t>DE056L0</t>
  </si>
  <si>
    <t>Brandenburg an der Havel</t>
  </si>
  <si>
    <t>Estonia</t>
  </si>
  <si>
    <t>EE002L1</t>
  </si>
  <si>
    <t>Ireland</t>
  </si>
  <si>
    <t>IE001L1</t>
  </si>
  <si>
    <t>IE002L1</t>
  </si>
  <si>
    <t>IE003L1</t>
  </si>
  <si>
    <t>IE004L1</t>
  </si>
  <si>
    <t>IE005L1</t>
  </si>
  <si>
    <t>Greece</t>
  </si>
  <si>
    <t>Patra</t>
  </si>
  <si>
    <t>Larisa</t>
  </si>
  <si>
    <t>Volos</t>
  </si>
  <si>
    <t>Ioannina</t>
  </si>
  <si>
    <t>Kavala</t>
  </si>
  <si>
    <t>Kalamata</t>
  </si>
  <si>
    <t>Spain</t>
  </si>
  <si>
    <t>Las Palmas</t>
  </si>
  <si>
    <t>Vitoria/Gasteiz</t>
  </si>
  <si>
    <t>Coruña (A)</t>
  </si>
  <si>
    <t>Donostia-San Sebastián</t>
  </si>
  <si>
    <t>Algeciras</t>
  </si>
  <si>
    <t>Eivissa</t>
  </si>
  <si>
    <t>Sagunto</t>
  </si>
  <si>
    <t>Puerto de la Cruz</t>
  </si>
  <si>
    <t>France</t>
  </si>
  <si>
    <t>Lyon</t>
  </si>
  <si>
    <t>Toulouse</t>
  </si>
  <si>
    <t>Nantes</t>
  </si>
  <si>
    <t>Montpellier</t>
  </si>
  <si>
    <t>Saint-Etienne</t>
  </si>
  <si>
    <t>Le Havre</t>
  </si>
  <si>
    <t>Amiens</t>
  </si>
  <si>
    <t>Nancy</t>
  </si>
  <si>
    <t>Metz</t>
  </si>
  <si>
    <t>Reims</t>
  </si>
  <si>
    <t>Orléans</t>
  </si>
  <si>
    <t>Dijon</t>
  </si>
  <si>
    <t>Poitiers</t>
  </si>
  <si>
    <t>Clermont-Ferrand</t>
  </si>
  <si>
    <t>Caen</t>
  </si>
  <si>
    <t>Limoges</t>
  </si>
  <si>
    <t>Besançon</t>
  </si>
  <si>
    <t>Grenoble</t>
  </si>
  <si>
    <t>FR027L2</t>
  </si>
  <si>
    <t>Ajaccio</t>
  </si>
  <si>
    <t>FR028L1</t>
  </si>
  <si>
    <t>Saint Denis</t>
  </si>
  <si>
    <t>FR030L1</t>
  </si>
  <si>
    <t>Fort-de-France</t>
  </si>
  <si>
    <t>Toulon</t>
  </si>
  <si>
    <t>Valenciennes</t>
  </si>
  <si>
    <t>Tours</t>
  </si>
  <si>
    <t>Angers</t>
  </si>
  <si>
    <t>Brest</t>
  </si>
  <si>
    <t>Le Mans</t>
  </si>
  <si>
    <t>Avignon</t>
  </si>
  <si>
    <t>Mulhouse</t>
  </si>
  <si>
    <t>Dunkerque</t>
  </si>
  <si>
    <t>Perpignan</t>
  </si>
  <si>
    <t>Nîmes</t>
  </si>
  <si>
    <t>Pau</t>
  </si>
  <si>
    <t>Bayonne</t>
  </si>
  <si>
    <t>Annecy</t>
  </si>
  <si>
    <t>Lorient</t>
  </si>
  <si>
    <t>FR050L2</t>
  </si>
  <si>
    <t>Montbéliard</t>
  </si>
  <si>
    <t>Troyes</t>
  </si>
  <si>
    <t>Saint-Nazaire</t>
  </si>
  <si>
    <t>La Rochelle</t>
  </si>
  <si>
    <t>FR056L2</t>
  </si>
  <si>
    <t>Angoulême</t>
  </si>
  <si>
    <t>Boulogne-sur-Mer</t>
  </si>
  <si>
    <t>Chambéry</t>
  </si>
  <si>
    <t>FR059L2</t>
  </si>
  <si>
    <t>Chalon-sur-Saône</t>
  </si>
  <si>
    <t>Chartres</t>
  </si>
  <si>
    <t>FR061L2</t>
  </si>
  <si>
    <t>Niort</t>
  </si>
  <si>
    <t>Calais</t>
  </si>
  <si>
    <t>Béziers</t>
  </si>
  <si>
    <t>Arras</t>
  </si>
  <si>
    <t>Bourges</t>
  </si>
  <si>
    <t>Saint-Brieuc</t>
  </si>
  <si>
    <t>FR067L2</t>
  </si>
  <si>
    <t>Quimper</t>
  </si>
  <si>
    <t>FR068L2</t>
  </si>
  <si>
    <t>Vannes</t>
  </si>
  <si>
    <t>Cherbourg</t>
  </si>
  <si>
    <t>FR073L2</t>
  </si>
  <si>
    <t>Tarbes</t>
  </si>
  <si>
    <t>FR074L2</t>
  </si>
  <si>
    <t>Compiègne</t>
  </si>
  <si>
    <t>Belfort</t>
  </si>
  <si>
    <t>Roanne</t>
  </si>
  <si>
    <t>Saint-Quentin</t>
  </si>
  <si>
    <t>FR082L2</t>
  </si>
  <si>
    <t>Beauvais</t>
  </si>
  <si>
    <t>FR084L2</t>
  </si>
  <si>
    <t>Creil</t>
  </si>
  <si>
    <t>FR086L2</t>
  </si>
  <si>
    <t>Evreux</t>
  </si>
  <si>
    <t>FR090L2</t>
  </si>
  <si>
    <t>Châteauroux</t>
  </si>
  <si>
    <t>FR093L2</t>
  </si>
  <si>
    <t>Brive-la-Gaillarde</t>
  </si>
  <si>
    <t>FR096L2</t>
  </si>
  <si>
    <t>Albi</t>
  </si>
  <si>
    <t>Fréjus</t>
  </si>
  <si>
    <t>FR104L2</t>
  </si>
  <si>
    <t>Châlons-en-Champagne</t>
  </si>
  <si>
    <t>FR203L2</t>
  </si>
  <si>
    <t>Nice</t>
  </si>
  <si>
    <t>Lens - Liévin</t>
  </si>
  <si>
    <t>FR208L1</t>
  </si>
  <si>
    <t>Hénin - Carvin</t>
  </si>
  <si>
    <t>Douai</t>
  </si>
  <si>
    <t>Valence</t>
  </si>
  <si>
    <t>Rouen</t>
  </si>
  <si>
    <t>FR304L1</t>
  </si>
  <si>
    <t>Melun</t>
  </si>
  <si>
    <t>Martigues</t>
  </si>
  <si>
    <t>FR505L1</t>
  </si>
  <si>
    <t>Charleville-Mézières</t>
  </si>
  <si>
    <t>Colmar</t>
  </si>
  <si>
    <t>FR519L1</t>
  </si>
  <si>
    <t>Cannes</t>
  </si>
  <si>
    <t>HR001L2</t>
  </si>
  <si>
    <t>Grad Zagreb</t>
  </si>
  <si>
    <t>HR002L2</t>
  </si>
  <si>
    <t>HR003L2</t>
  </si>
  <si>
    <t>HR004L2</t>
  </si>
  <si>
    <t>HR005L2</t>
  </si>
  <si>
    <t>HR006L1</t>
  </si>
  <si>
    <t>Pula - Pola</t>
  </si>
  <si>
    <t>HR007L1</t>
  </si>
  <si>
    <t>Italy</t>
  </si>
  <si>
    <t>IT068L1</t>
  </si>
  <si>
    <t>Gallarate</t>
  </si>
  <si>
    <t>Cyprus</t>
  </si>
  <si>
    <t>CY001L2</t>
  </si>
  <si>
    <t>CY501L2</t>
  </si>
  <si>
    <t>Latvia</t>
  </si>
  <si>
    <t>Lithuania</t>
  </si>
  <si>
    <t>LT003L1</t>
  </si>
  <si>
    <t>Panevezys</t>
  </si>
  <si>
    <t>Luxembourg (Grand Duchy)</t>
  </si>
  <si>
    <t>Hungary</t>
  </si>
  <si>
    <t>Gyõr</t>
  </si>
  <si>
    <t>MT001L1</t>
  </si>
  <si>
    <t>Netherlands</t>
  </si>
  <si>
    <t>s' Gravenhage</t>
  </si>
  <si>
    <t>NL018L3</t>
  </si>
  <si>
    <t>Hilversum</t>
  </si>
  <si>
    <t>Greater Middelburg</t>
  </si>
  <si>
    <t>s-Hertogenbosch</t>
  </si>
  <si>
    <t>Greater Soest</t>
  </si>
  <si>
    <t>Austria</t>
  </si>
  <si>
    <t>Poland</t>
  </si>
  <si>
    <t>PL001L2</t>
  </si>
  <si>
    <t>PL002L2</t>
  </si>
  <si>
    <t>Lódz</t>
  </si>
  <si>
    <t>PL003L2</t>
  </si>
  <si>
    <t>PL004L2</t>
  </si>
  <si>
    <t>Wroclaw</t>
  </si>
  <si>
    <t>PL005L2</t>
  </si>
  <si>
    <t>Poznan</t>
  </si>
  <si>
    <t>PL006L2</t>
  </si>
  <si>
    <t>PL007L2</t>
  </si>
  <si>
    <t>PL008L2</t>
  </si>
  <si>
    <t>PL009L2</t>
  </si>
  <si>
    <t>PL010L2</t>
  </si>
  <si>
    <t>PL011L2</t>
  </si>
  <si>
    <t>PL012L2</t>
  </si>
  <si>
    <t>PL013L2</t>
  </si>
  <si>
    <t>Torun</t>
  </si>
  <si>
    <t>PL014L2</t>
  </si>
  <si>
    <t>PL015L2</t>
  </si>
  <si>
    <t>PL016L2</t>
  </si>
  <si>
    <t>PL017L2</t>
  </si>
  <si>
    <t>PL018L2</t>
  </si>
  <si>
    <t>PL019L2</t>
  </si>
  <si>
    <t>PL020L2</t>
  </si>
  <si>
    <t>Nowy Sacz</t>
  </si>
  <si>
    <t>PL021L2</t>
  </si>
  <si>
    <t>Suwalki</t>
  </si>
  <si>
    <t>PL022L2</t>
  </si>
  <si>
    <t>PL024L2</t>
  </si>
  <si>
    <t>Czestochowa</t>
  </si>
  <si>
    <t>PL025L2</t>
  </si>
  <si>
    <t>PL026L2</t>
  </si>
  <si>
    <t>Plock</t>
  </si>
  <si>
    <t>PL027L2</t>
  </si>
  <si>
    <t>PL028L2</t>
  </si>
  <si>
    <t>PL029L1</t>
  </si>
  <si>
    <t>Slupsk</t>
  </si>
  <si>
    <t>PL030L1</t>
  </si>
  <si>
    <t>Jastrzebie-Zdrój</t>
  </si>
  <si>
    <t>PL031L1</t>
  </si>
  <si>
    <t>PL032L1</t>
  </si>
  <si>
    <t>PL033L1</t>
  </si>
  <si>
    <t>PL034L1</t>
  </si>
  <si>
    <t>Pila</t>
  </si>
  <si>
    <t>PL035L1</t>
  </si>
  <si>
    <t>Inowroclaw</t>
  </si>
  <si>
    <t>PL036L1</t>
  </si>
  <si>
    <t>Ostrowiec Swietokrzyski</t>
  </si>
  <si>
    <t>PL037L1</t>
  </si>
  <si>
    <t>PL038L1</t>
  </si>
  <si>
    <t>Stargard Szczecinski</t>
  </si>
  <si>
    <t>PL039L1</t>
  </si>
  <si>
    <t>PL040L1</t>
  </si>
  <si>
    <t>Przemysl</t>
  </si>
  <si>
    <t>PL041L1</t>
  </si>
  <si>
    <t>Zamosc</t>
  </si>
  <si>
    <t>PL042L1</t>
  </si>
  <si>
    <t>Chelm</t>
  </si>
  <si>
    <t>PL043L1</t>
  </si>
  <si>
    <t>PL044L1</t>
  </si>
  <si>
    <t>Glogów</t>
  </si>
  <si>
    <t>PL045L1</t>
  </si>
  <si>
    <t>PL046L1</t>
  </si>
  <si>
    <t>Tomaszów Mazowiecki</t>
  </si>
  <si>
    <t>PL047L1</t>
  </si>
  <si>
    <t>Lomza</t>
  </si>
  <si>
    <t>PL048L1</t>
  </si>
  <si>
    <t>PL049L1</t>
  </si>
  <si>
    <t>Swidnica</t>
  </si>
  <si>
    <t>PL051L1</t>
  </si>
  <si>
    <t>PL052L1</t>
  </si>
  <si>
    <t>Elk</t>
  </si>
  <si>
    <t>PL506L2</t>
  </si>
  <si>
    <t>Bielsko-Biala</t>
  </si>
  <si>
    <t>PL508L1</t>
  </si>
  <si>
    <t>PL511L2</t>
  </si>
  <si>
    <t>Walbrzych</t>
  </si>
  <si>
    <t>PL512L2</t>
  </si>
  <si>
    <t>Elblag</t>
  </si>
  <si>
    <t>PL513L2</t>
  </si>
  <si>
    <t>Wloclawek</t>
  </si>
  <si>
    <t>PL514L2</t>
  </si>
  <si>
    <t>PL516L2</t>
  </si>
  <si>
    <t>PL517L2</t>
  </si>
  <si>
    <t>Grudziadz</t>
  </si>
  <si>
    <t>Portugal</t>
  </si>
  <si>
    <t>Póvoa de Varzim</t>
  </si>
  <si>
    <t>Romania</t>
  </si>
  <si>
    <t>Timisoara</t>
  </si>
  <si>
    <t>Craiova</t>
  </si>
  <si>
    <t>Braila</t>
  </si>
  <si>
    <t>Oradea</t>
  </si>
  <si>
    <t>Bacau</t>
  </si>
  <si>
    <t>Arad</t>
  </si>
  <si>
    <t>Sibiu</t>
  </si>
  <si>
    <t>Târgu Mures</t>
  </si>
  <si>
    <t>Calarasi</t>
  </si>
  <si>
    <t>Giurgiu</t>
  </si>
  <si>
    <t>Alba Iulia</t>
  </si>
  <si>
    <t>Focsani</t>
  </si>
  <si>
    <t>Târgu Jiu</t>
  </si>
  <si>
    <t>RO017L1</t>
  </si>
  <si>
    <t>Tulcea</t>
  </si>
  <si>
    <t>Târgoviste</t>
  </si>
  <si>
    <t>RO019L1</t>
  </si>
  <si>
    <t>Slatina</t>
  </si>
  <si>
    <t>Bârlad</t>
  </si>
  <si>
    <t>Roman</t>
  </si>
  <si>
    <t>Constanta</t>
  </si>
  <si>
    <t>Iasi</t>
  </si>
  <si>
    <t>Galati</t>
  </si>
  <si>
    <t>Brasov</t>
  </si>
  <si>
    <t>Ploiesti</t>
  </si>
  <si>
    <t>Pitesti</t>
  </si>
  <si>
    <t>Baia Mare</t>
  </si>
  <si>
    <t>Buzau</t>
  </si>
  <si>
    <t>Satu Mare</t>
  </si>
  <si>
    <t>Botosani</t>
  </si>
  <si>
    <t>Ramnicu Valcea</t>
  </si>
  <si>
    <t>Suceava</t>
  </si>
  <si>
    <t>Drobeta-Turnu Severin</t>
  </si>
  <si>
    <t>Slovenia</t>
  </si>
  <si>
    <t>SI001L2</t>
  </si>
  <si>
    <t>Maribor</t>
  </si>
  <si>
    <t>Slovakia</t>
  </si>
  <si>
    <t>SK002L1</t>
  </si>
  <si>
    <t>Presov</t>
  </si>
  <si>
    <t>SK006L1</t>
  </si>
  <si>
    <t>Zilina</t>
  </si>
  <si>
    <t>Trencín</t>
  </si>
  <si>
    <t>Finland</t>
  </si>
  <si>
    <t>Helsinki</t>
  </si>
  <si>
    <t>Tampere</t>
  </si>
  <si>
    <t>Turku</t>
  </si>
  <si>
    <t>Lahti</t>
  </si>
  <si>
    <t>Kuopio</t>
  </si>
  <si>
    <t>Jyväskylä</t>
  </si>
  <si>
    <t>Sweden</t>
  </si>
  <si>
    <t>NO</t>
  </si>
  <si>
    <t>Norge</t>
  </si>
  <si>
    <t>NO001L1</t>
  </si>
  <si>
    <t>NO002L1</t>
  </si>
  <si>
    <t>Bergen</t>
  </si>
  <si>
    <t>NO003L1</t>
  </si>
  <si>
    <t>Trondheim</t>
  </si>
  <si>
    <t>NO004L1</t>
  </si>
  <si>
    <t>Stavanger</t>
  </si>
  <si>
    <t>NO005L1</t>
  </si>
  <si>
    <t>Kristiansand</t>
  </si>
  <si>
    <t>NO006L1</t>
  </si>
  <si>
    <t>Tromsø</t>
  </si>
  <si>
    <t>CH</t>
  </si>
  <si>
    <t>Schweiz/Suisse</t>
  </si>
  <si>
    <t>CH001L2</t>
  </si>
  <si>
    <t>CH002L2</t>
  </si>
  <si>
    <t>CH002T2</t>
  </si>
  <si>
    <t>Genève transnational LUZ</t>
  </si>
  <si>
    <t>CH003L2</t>
  </si>
  <si>
    <t>Basel</t>
  </si>
  <si>
    <t>CH003T2</t>
  </si>
  <si>
    <t>Basel transnational LUZ</t>
  </si>
  <si>
    <t>CH004L2</t>
  </si>
  <si>
    <t>Bern</t>
  </si>
  <si>
    <t>CH005L2</t>
  </si>
  <si>
    <t>Lausanne</t>
  </si>
  <si>
    <t>CH006L1</t>
  </si>
  <si>
    <t>Winterthur</t>
  </si>
  <si>
    <t>CH007L2</t>
  </si>
  <si>
    <t>St. Gallen</t>
  </si>
  <si>
    <t>CH008L2</t>
  </si>
  <si>
    <t>Luzern</t>
  </si>
  <si>
    <t>CH009L2</t>
  </si>
  <si>
    <t>Lugano</t>
  </si>
  <si>
    <t>CH010L1</t>
  </si>
  <si>
    <t>Biel/Bienne</t>
  </si>
  <si>
    <t>UK</t>
  </si>
  <si>
    <t>United Kingdom</t>
  </si>
  <si>
    <t>UK001L3</t>
  </si>
  <si>
    <t>London</t>
  </si>
  <si>
    <t>UK002L3</t>
  </si>
  <si>
    <t>West Midlands urban area</t>
  </si>
  <si>
    <t>UK003L2</t>
  </si>
  <si>
    <t>Leeds</t>
  </si>
  <si>
    <t>UK004L1</t>
  </si>
  <si>
    <t>Glasgow</t>
  </si>
  <si>
    <t>UK005L0</t>
  </si>
  <si>
    <t>Bradford</t>
  </si>
  <si>
    <t>UK006L3</t>
  </si>
  <si>
    <t>Liverpool</t>
  </si>
  <si>
    <t>UK007L1</t>
  </si>
  <si>
    <t>Edinburgh</t>
  </si>
  <si>
    <t>UK008L3</t>
  </si>
  <si>
    <t>UK009L1</t>
  </si>
  <si>
    <t>UK010L3</t>
  </si>
  <si>
    <t>Sheffield</t>
  </si>
  <si>
    <t>UK011L2</t>
  </si>
  <si>
    <t>Bristol</t>
  </si>
  <si>
    <t>UK013L2</t>
  </si>
  <si>
    <t>UK014L1</t>
  </si>
  <si>
    <t>Leicester</t>
  </si>
  <si>
    <t>UK016L1</t>
  </si>
  <si>
    <t>Aberdeen</t>
  </si>
  <si>
    <t>UK017L2</t>
  </si>
  <si>
    <t>Cambridge</t>
  </si>
  <si>
    <t>UK018L3</t>
  </si>
  <si>
    <t>Exeter</t>
  </si>
  <si>
    <t>UK019L3</t>
  </si>
  <si>
    <t>Lincoln</t>
  </si>
  <si>
    <t>UK023L1</t>
  </si>
  <si>
    <t>Portsmouth</t>
  </si>
  <si>
    <t>UK024L1</t>
  </si>
  <si>
    <t>Worcester</t>
  </si>
  <si>
    <t>UK025L3</t>
  </si>
  <si>
    <t>Coventry</t>
  </si>
  <si>
    <t>UK026L1</t>
  </si>
  <si>
    <t>Kingston upon Hull</t>
  </si>
  <si>
    <t>UK027L1</t>
  </si>
  <si>
    <t>Stoke-on-Trent</t>
  </si>
  <si>
    <t>UK029L1</t>
  </si>
  <si>
    <t>Nottingham</t>
  </si>
  <si>
    <t>UK033L1</t>
  </si>
  <si>
    <t>Guildford</t>
  </si>
  <si>
    <t>UK050L1</t>
  </si>
  <si>
    <t>Burnley</t>
  </si>
  <si>
    <t>UK056L1</t>
  </si>
  <si>
    <t>Hastings</t>
  </si>
  <si>
    <t>UK515L1</t>
  </si>
  <si>
    <t>Brighton and Hove</t>
  </si>
  <si>
    <t>UK516L1</t>
  </si>
  <si>
    <t>Plymouth</t>
  </si>
  <si>
    <t>UK517L1</t>
  </si>
  <si>
    <t>Swansea</t>
  </si>
  <si>
    <t>UK518L1</t>
  </si>
  <si>
    <t>Derby</t>
  </si>
  <si>
    <t>UK520L2</t>
  </si>
  <si>
    <t>Southampton</t>
  </si>
  <si>
    <t>UK528L1</t>
  </si>
  <si>
    <t>Northampton</t>
  </si>
  <si>
    <t>UK539L1</t>
  </si>
  <si>
    <t>Bournemouth</t>
  </si>
  <si>
    <t>UK546L1</t>
  </si>
  <si>
    <t>Colchester</t>
  </si>
  <si>
    <t>UK550L1</t>
  </si>
  <si>
    <t>Dundee City</t>
  </si>
  <si>
    <t>UK552L0</t>
  </si>
  <si>
    <t>Reading</t>
  </si>
  <si>
    <t>UK553L1</t>
  </si>
  <si>
    <t>Blackpool</t>
  </si>
  <si>
    <t>UK557L1</t>
  </si>
  <si>
    <t>Blackburn with Darwen</t>
  </si>
  <si>
    <t>UK558L1</t>
  </si>
  <si>
    <t>Newport</t>
  </si>
  <si>
    <t>UK559L2</t>
  </si>
  <si>
    <t>Middlesbrough</t>
  </si>
  <si>
    <t>UK560L1</t>
  </si>
  <si>
    <t>Oxford</t>
  </si>
  <si>
    <t>UK562L2</t>
  </si>
  <si>
    <t>Preston</t>
  </si>
  <si>
    <t>UK566L1</t>
  </si>
  <si>
    <t>Norwich</t>
  </si>
  <si>
    <t>UK568L1</t>
  </si>
  <si>
    <t>Cheshire West and Chester</t>
  </si>
  <si>
    <t>UK569L2</t>
  </si>
  <si>
    <t>Ipswich</t>
  </si>
  <si>
    <t>UK571L1</t>
  </si>
  <si>
    <t>Cheltenham</t>
  </si>
  <si>
    <t>TR</t>
  </si>
  <si>
    <t>Turkey</t>
  </si>
  <si>
    <t>TR001L1</t>
  </si>
  <si>
    <t>TR002L1</t>
  </si>
  <si>
    <t>Adana</t>
  </si>
  <si>
    <t>TR003L1</t>
  </si>
  <si>
    <t>TR004L1</t>
  </si>
  <si>
    <t>Balikesir</t>
  </si>
  <si>
    <t>TR005L1</t>
  </si>
  <si>
    <t>Bursa</t>
  </si>
  <si>
    <t>TR006L1</t>
  </si>
  <si>
    <t>Denizli</t>
  </si>
  <si>
    <t>TR007L1</t>
  </si>
  <si>
    <t>TR008L1</t>
  </si>
  <si>
    <t>Edirne</t>
  </si>
  <si>
    <t>TR009L1</t>
  </si>
  <si>
    <t>Erzurum</t>
  </si>
  <si>
    <t>TR010L1</t>
  </si>
  <si>
    <t>Gaziantep</t>
  </si>
  <si>
    <t>TR011L1</t>
  </si>
  <si>
    <t>Hatay</t>
  </si>
  <si>
    <t>TR012L1</t>
  </si>
  <si>
    <t>TR013L1</t>
  </si>
  <si>
    <t>Izmir</t>
  </si>
  <si>
    <t>TR014L1</t>
  </si>
  <si>
    <t>Kars</t>
  </si>
  <si>
    <t>TR015L1</t>
  </si>
  <si>
    <t>Kastamonu</t>
  </si>
  <si>
    <t>TR016L1</t>
  </si>
  <si>
    <t>Kayseri</t>
  </si>
  <si>
    <t>TR017L1</t>
  </si>
  <si>
    <t>Kocaeli</t>
  </si>
  <si>
    <t>TR018L1</t>
  </si>
  <si>
    <t>Konya</t>
  </si>
  <si>
    <t>TR019L1</t>
  </si>
  <si>
    <t>Malatya</t>
  </si>
  <si>
    <t>TR020L1</t>
  </si>
  <si>
    <t>Manisa</t>
  </si>
  <si>
    <t>TR021L1</t>
  </si>
  <si>
    <t>Nevsehir</t>
  </si>
  <si>
    <t>TR022L1</t>
  </si>
  <si>
    <t>Samsun</t>
  </si>
  <si>
    <t>TR023L1</t>
  </si>
  <si>
    <t>Siirt</t>
  </si>
  <si>
    <t>TR024L1</t>
  </si>
  <si>
    <t>Trabzon</t>
  </si>
  <si>
    <t>TR025L1</t>
  </si>
  <si>
    <t>Van</t>
  </si>
  <si>
    <t>TR026L1</t>
  </si>
  <si>
    <t>Zonguldak</t>
  </si>
  <si>
    <t>fua_name.x</t>
  </si>
  <si>
    <t>CNTR_CODE.x</t>
  </si>
  <si>
    <t>w_meanupper</t>
  </si>
  <si>
    <t>wmeanupper</t>
  </si>
  <si>
    <t>Corr weighted UPPER-LOWER</t>
  </si>
  <si>
    <t>Corr wmean UPPER-LOWER</t>
  </si>
  <si>
    <t>Corr wmean LOWER - weighted UPPER</t>
  </si>
  <si>
    <t>Average of wmean</t>
  </si>
  <si>
    <t>Average of weighted_mean</t>
  </si>
  <si>
    <t>Average of w_meanupper</t>
  </si>
  <si>
    <t>Average of wmeanupper</t>
  </si>
  <si>
    <t>Total Average of wmean</t>
  </si>
  <si>
    <t>Total Average of weighted_mean</t>
  </si>
  <si>
    <t>Total Average of w_meanupper</t>
  </si>
  <si>
    <t>Total Average of wmeanupper</t>
  </si>
  <si>
    <t>Corr wmeanLOWER/weightedLOWER</t>
  </si>
  <si>
    <t>Corr wmeanUPPER/weightedUPPER</t>
  </si>
  <si>
    <t>Rank</t>
  </si>
  <si>
    <t>Average of wmean2019-q2</t>
  </si>
  <si>
    <t>Average of wmean2019-q3</t>
  </si>
  <si>
    <t>Average of wmean2019-q4</t>
  </si>
  <si>
    <t>Average of wmean2020-q1</t>
  </si>
  <si>
    <t>Average of wmean2020-q2</t>
  </si>
  <si>
    <t>Average of wmean2020-q3</t>
  </si>
  <si>
    <t>Average of wmean2020-q4</t>
  </si>
  <si>
    <t>Average of wmean2019-q1</t>
  </si>
  <si>
    <t/>
  </si>
  <si>
    <t>C</t>
  </si>
  <si>
    <t>2017</t>
  </si>
  <si>
    <t>INDIC_UR (Codes)</t>
  </si>
  <si>
    <t>EC1001V</t>
  </si>
  <si>
    <t>EC1010V</t>
  </si>
  <si>
    <t>INDIC_UR (Labels)</t>
  </si>
  <si>
    <t>Economically active population, total</t>
  </si>
  <si>
    <t>Persons unemployed, total</t>
  </si>
  <si>
    <t>CITIES (Codes)</t>
  </si>
  <si>
    <t>CITIES (Labels)</t>
  </si>
  <si>
    <t>e</t>
  </si>
  <si>
    <t>b</t>
  </si>
  <si>
    <t>d</t>
  </si>
  <si>
    <t>be</t>
  </si>
  <si>
    <t>r</t>
  </si>
  <si>
    <t>br</t>
  </si>
  <si>
    <t>Unemployment rate (rounded), 2018</t>
  </si>
  <si>
    <t>Employment rate, 2018</t>
  </si>
  <si>
    <t>Unemployment rate, most recent year</t>
  </si>
  <si>
    <t>Median</t>
  </si>
  <si>
    <t>Interquartile range</t>
  </si>
  <si>
    <t>Min</t>
  </si>
  <si>
    <t>Max</t>
  </si>
  <si>
    <t>No change</t>
  </si>
  <si>
    <t>Argmin</t>
  </si>
  <si>
    <t>Argmax</t>
  </si>
  <si>
    <t>Employment rate, most recent year</t>
  </si>
  <si>
    <t>(blank)</t>
  </si>
  <si>
    <t>Czechia</t>
  </si>
  <si>
    <t>Croatia</t>
  </si>
  <si>
    <t>EU</t>
  </si>
  <si>
    <t>total number of ads under the specific period, at EU level, per occupation</t>
  </si>
  <si>
    <t>2019-Q2</t>
  </si>
  <si>
    <t>2019-Q3</t>
  </si>
  <si>
    <t>2019-Q4</t>
  </si>
  <si>
    <t>2020-Q1</t>
  </si>
  <si>
    <t>2020-Q2</t>
  </si>
  <si>
    <t>2020-Q3</t>
  </si>
  <si>
    <t>2020-Q4</t>
  </si>
  <si>
    <t>rank 2020</t>
  </si>
  <si>
    <t>country top</t>
  </si>
  <si>
    <t>Bruxelles</t>
  </si>
  <si>
    <t>Functional Urban Area</t>
  </si>
  <si>
    <r>
      <t>Source:</t>
    </r>
    <r>
      <rPr>
        <sz val="9"/>
        <color rgb="FF000000"/>
        <rFont val="Arial"/>
        <family val="2"/>
      </rPr>
      <t xml:space="preserve"> Eurostat, Web Intelligence Hub</t>
    </r>
  </si>
  <si>
    <t>Herfindahl Hirschman (HHI)</t>
  </si>
  <si>
    <t>Table 1: Top 20 urban areas in Europe in terms of average Herfindahl Hirschman Index (HHI), 2020</t>
  </si>
  <si>
    <t xml:space="preserve">Copenhagen </t>
  </si>
  <si>
    <t>Warsaw</t>
  </si>
  <si>
    <t>Lisbon</t>
  </si>
  <si>
    <t>Praga</t>
  </si>
  <si>
    <t xml:space="preserve"> </t>
  </si>
  <si>
    <t>Herfindahl Hirschman Index (2020)</t>
  </si>
  <si>
    <t>Herfindahl Hirschman average Index (2020)</t>
  </si>
  <si>
    <t>Blank series</t>
  </si>
  <si>
    <t xml:space="preserve">Evolution over time of the labour market concentration index - Herfindahl Hirschman Index (HHI) </t>
  </si>
  <si>
    <t>Source: Eurostat, Web Intelligence Hub</t>
  </si>
  <si>
    <t>Emigration rate</t>
  </si>
  <si>
    <t>Proportion of citizens living abroad (vertical axis) vs average national HHI (horizontal axis)</t>
  </si>
  <si>
    <t>Data extracted on 30/07/2021 16:25:03 from [ESTAT]</t>
  </si>
  <si>
    <t xml:space="preserve">Dataset: </t>
  </si>
  <si>
    <t>Population on 1 January by age group, sex and citizenship [MIGR_POP1CTZ__custom_1183626]</t>
  </si>
  <si>
    <t xml:space="preserve">Last updated: </t>
  </si>
  <si>
    <t>08/04/2021 23:00</t>
  </si>
  <si>
    <t>Time frequency</t>
  </si>
  <si>
    <t>Annual</t>
  </si>
  <si>
    <t>Age class</t>
  </si>
  <si>
    <t>Total</t>
  </si>
  <si>
    <t>Unit of measure</t>
  </si>
  <si>
    <t>Number</t>
  </si>
  <si>
    <t>Sex</t>
  </si>
  <si>
    <t>Time</t>
  </si>
  <si>
    <t>2020</t>
  </si>
  <si>
    <t>Equivalent number of companies in the hypothesis of an equally shared market (for each occupation/quarter)</t>
  </si>
  <si>
    <t>ut point</t>
  </si>
  <si>
    <t>Interactive Map</t>
  </si>
  <si>
    <t>https://ec.europa.eu/eurostat/cache/RCI/rcit/lmci.html</t>
  </si>
  <si>
    <t>)</t>
  </si>
  <si>
    <t>(</t>
  </si>
  <si>
    <t xml:space="preserve"> * in the hypothesis of an equally shared market (for each occupation / quarter)</t>
  </si>
  <si>
    <t>Table 2: Regions (at Functional Urban Areas level) with lowest Herfindahl Hirschman Index (HHI) in all EU countries, using Online Job Advertisements (OJAs) data, 2020</t>
  </si>
  <si>
    <t>Herfindahl Hirschman average Index (HHI), 2020 (equivalent number of companies)</t>
  </si>
  <si>
    <t>Baseline estimate (equivalent number of companies in brackets)</t>
  </si>
  <si>
    <t>Lower-bound estimate</t>
  </si>
  <si>
    <t>Upper-bound estimate</t>
  </si>
  <si>
    <t>Alternative estimate</t>
  </si>
  <si>
    <t>Average 2020</t>
  </si>
  <si>
    <t>wmean_upper</t>
  </si>
  <si>
    <t>wmean_lower</t>
  </si>
  <si>
    <t>weighted_upper</t>
  </si>
  <si>
    <t>weighted_lower</t>
  </si>
  <si>
    <t>Average</t>
  </si>
  <si>
    <t>Upper quartile</t>
  </si>
  <si>
    <t>Lower quartile</t>
  </si>
  <si>
    <t>Correlation with baseline</t>
  </si>
  <si>
    <t>Aggregation:
Through arithmetic averages
Missing data:</t>
  </si>
  <si>
    <t>Aggregation:
Through weighted averages
Missing data:</t>
  </si>
  <si>
    <t>1a. Imputed as unique companies
(baseline methodology)</t>
  </si>
  <si>
    <t>1b. Dropped from analysis</t>
  </si>
  <si>
    <t>2a. Imputed as unique companies</t>
  </si>
  <si>
    <t>2b. Dropped from analysis</t>
  </si>
  <si>
    <t>Herfindahl-Hirschman Index value</t>
  </si>
  <si>
    <t>Market shares' distribution in the special case of equal shares</t>
  </si>
  <si>
    <t>Other example of market shares' distribution</t>
  </si>
  <si>
    <t>Perfect competition between a large number of firms posting very small shares of the ads in the same labour market</t>
  </si>
  <si>
    <t>(There is no other valid example)</t>
  </si>
  <si>
    <t>10 companies with equal shares (10%) of the ads in the labour market</t>
  </si>
  <si>
    <t>2 companies with a share of 20% each, 18 smaller competitors sharing the rest of the market</t>
  </si>
  <si>
    <t>4 companies with equal shares (25%) of the ads in the labour market</t>
  </si>
  <si>
    <t>1 dominant firm with a share of 40%, 4 competitors with a share of 15% each</t>
  </si>
  <si>
    <t>2 firms posting 50% of the ads each</t>
  </si>
  <si>
    <t>1 dominant firm with a share of 70%, 9 smaller competitors sharing the rest of the market</t>
  </si>
  <si>
    <t>Monopsony of one firm posting 100% of the ads in the labour market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</si>
</sst>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43" formatCode="_-* #,##0.00_-;\-* #,##0.00_-;_-* &quot;-&quot;??_-;_-@_-"/>
    <numFmt numFmtId="164" formatCode="dd\.mm\.yy"/>
    <numFmt numFmtId="165" formatCode="#,##0.0"/>
    <numFmt numFmtId="166" formatCode="#,##0.0_i"/>
    <numFmt numFmtId="167" formatCode="#,##0_i"/>
    <numFmt numFmtId="168" formatCode="#,##0_ ;\-#,##0\ "/>
    <numFmt numFmtId="169" formatCode="_-* #,##0_-;\-* #,##0_-;_-* &quot;-&quot;??_-;_-@_-"/>
    <numFmt numFmtId="170" formatCode="0.0"/>
  </numFmts>
  <fonts count="18" x14ac:knownFonts="1">
    <font>
      <sz val="10"/>
      <name val="Arial"/>
      <family val="2"/>
      <charset val="1"/>
    </font>
    <font>
      <b/>
      <sz val="10"/>
      <name val="Arial"/>
      <family val="2"/>
      <charset val="1"/>
    </font>
    <font>
      <sz val="10"/>
      <name val="Arial"/>
      <family val="2"/>
      <charset val="1"/>
    </font>
    <font>
      <u/>
      <sz val="10"/>
      <color theme="10"/>
      <name val="Arial"/>
      <family val="2"/>
      <charset val="1"/>
    </font>
    <font>
      <sz val="11"/>
      <color rgb="FF000000"/>
      <name val="Calibri"/>
      <family val="2"/>
      <scheme val="minor"/>
    </font>
    <font>
      <sz val="11"/>
      <name val="Arial"/>
      <family val="2"/>
    </font>
    <font>
      <b/>
      <sz val="9"/>
      <name val="Arial"/>
      <family val="2"/>
      <charset val="1"/>
    </font>
    <font>
      <sz val="9"/>
      <name val="Arial"/>
      <family val="2"/>
      <charset val="1"/>
    </font>
    <font>
      <u/>
      <sz val="9"/>
      <color theme="10"/>
      <name val="Arial"/>
      <family val="2"/>
      <charset val="1"/>
    </font>
    <font>
      <sz val="9"/>
      <name val="Arial"/>
      <family val="2"/>
    </font>
    <font>
      <sz val="9"/>
      <color rgb="FF000000"/>
      <name val="Arial"/>
      <family val="2"/>
    </font>
    <font>
      <b/>
      <sz val="9"/>
      <color theme="1"/>
      <name val="Arial"/>
      <family val="2"/>
      <charset val="1"/>
    </font>
    <font>
      <b/>
      <sz val="9"/>
      <name val="Arial"/>
      <family val="2"/>
    </font>
    <font>
      <b/>
      <sz val="9"/>
      <color rgb="FF000000"/>
      <name val="Arial"/>
      <family val="2"/>
    </font>
    <font>
      <i/>
      <sz val="9"/>
      <color rgb="FF000000"/>
      <name val="Arial"/>
      <family val="2"/>
    </font>
    <font>
      <b/>
      <sz val="9"/>
      <color theme="1"/>
      <name val="Arial"/>
      <family val="2"/>
    </font>
    <font>
      <sz val="9"/>
      <color rgb="FF595959"/>
      <name val="Arial"/>
      <family val="2"/>
    </font>
    <font>
      <i/>
      <sz val="9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</fills>
  <borders count="41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/>
      <diagonal/>
    </border>
    <border>
      <left/>
      <right/>
      <top style="hair">
        <color rgb="FFC0C0C0"/>
      </top>
      <bottom style="hair">
        <color rgb="FFC0C0C0"/>
      </bottom>
      <diagonal/>
    </border>
    <border>
      <left/>
      <right/>
      <top style="hair">
        <color rgb="FFC0C0C0"/>
      </top>
      <bottom style="thin">
        <color rgb="FF000000"/>
      </bottom>
      <diagonal/>
    </border>
    <border>
      <left style="hair">
        <color rgb="FFA6A6A6"/>
      </left>
      <right/>
      <top style="hair">
        <color rgb="FFC0C0C0"/>
      </top>
      <bottom style="hair">
        <color rgb="FFC0C0C0"/>
      </bottom>
      <diagonal/>
    </border>
    <border>
      <left style="hair">
        <color rgb="FFA6A6A6"/>
      </left>
      <right/>
      <top style="hair">
        <color rgb="FFC0C0C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hair">
        <color rgb="FFC0C0C0"/>
      </top>
      <bottom/>
      <diagonal/>
    </border>
    <border>
      <left style="hair">
        <color rgb="FFA6A6A6"/>
      </left>
      <right/>
      <top style="hair">
        <color rgb="FFC0C0C0"/>
      </top>
      <bottom/>
      <diagonal/>
    </border>
    <border>
      <left/>
      <right/>
      <top/>
      <bottom style="hair">
        <color rgb="FFC0C0C0"/>
      </bottom>
      <diagonal/>
    </border>
    <border>
      <left style="hair">
        <color rgb="FFA6A6A6"/>
      </left>
      <right/>
      <top/>
      <bottom style="hair">
        <color rgb="FFC0C0C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/>
      <right/>
      <top style="hair">
        <color rgb="FFC0C0C0"/>
      </top>
      <bottom style="thin">
        <color indexed="64"/>
      </bottom>
      <diagonal/>
    </border>
    <border>
      <left style="hair">
        <color rgb="FFA6A6A6"/>
      </left>
      <right/>
      <top style="hair">
        <color rgb="FFC0C0C0"/>
      </top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/>
      <diagonal/>
    </border>
    <border>
      <left/>
      <right/>
      <top style="hair">
        <color indexed="64"/>
      </top>
      <bottom style="thin">
        <color auto="1"/>
      </bottom>
      <diagonal/>
    </border>
    <border>
      <left style="hair">
        <color indexed="64"/>
      </left>
      <right/>
      <top style="thin">
        <color rgb="FF000000"/>
      </top>
      <bottom/>
      <diagonal/>
    </border>
    <border>
      <left/>
      <right style="hair">
        <color indexed="64"/>
      </right>
      <top style="thin">
        <color rgb="FF000000"/>
      </top>
      <bottom/>
      <diagonal/>
    </border>
    <border>
      <left/>
      <right/>
      <top style="thin">
        <color rgb="FF000000"/>
      </top>
      <bottom style="hair">
        <color rgb="FFC0C0C0"/>
      </bottom>
      <diagonal/>
    </border>
  </borders>
  <cellStyleXfs count="12">
    <xf numFmtId="0" fontId="0" fillId="0" borderId="0"/>
    <xf numFmtId="0" fontId="2" fillId="0" borderId="0" applyBorder="0" applyProtection="0">
      <alignment horizontal="left"/>
    </xf>
    <xf numFmtId="0" fontId="2" fillId="0" borderId="0" applyBorder="0" applyProtection="0"/>
    <xf numFmtId="0" fontId="2" fillId="0" borderId="0" applyBorder="0" applyProtection="0"/>
    <xf numFmtId="0" fontId="1" fillId="0" borderId="0" applyBorder="0" applyProtection="0"/>
    <xf numFmtId="0" fontId="1" fillId="0" borderId="0" applyBorder="0" applyProtection="0">
      <alignment horizontal="left"/>
    </xf>
    <xf numFmtId="0" fontId="2" fillId="0" borderId="0" applyBorder="0" applyProtection="0"/>
    <xf numFmtId="0" fontId="3" fillId="0" borderId="0" applyNumberFormat="0" applyFill="0" applyBorder="0" applyAlignment="0" applyProtection="0"/>
    <xf numFmtId="0" fontId="4" fillId="0" borderId="0"/>
    <xf numFmtId="0" fontId="5" fillId="0" borderId="0"/>
    <xf numFmtId="166" fontId="7" fillId="0" borderId="0" applyFill="0" applyBorder="0" applyProtection="0">
      <alignment horizontal="right"/>
    </xf>
    <xf numFmtId="43" fontId="2" fillId="0" borderId="0" applyFont="0" applyFill="0" applyBorder="0" applyAlignment="0" applyProtection="0"/>
  </cellStyleXfs>
  <cellXfs count="144">
    <xf numFmtId="0" fontId="0" fillId="0" borderId="0" xfId="0"/>
    <xf numFmtId="0" fontId="0" fillId="0" borderId="18" xfId="1" applyFont="1" applyBorder="1">
      <alignment horizontal="left"/>
    </xf>
    <xf numFmtId="0" fontId="7" fillId="0" borderId="0" xfId="0" applyFont="1"/>
    <xf numFmtId="0" fontId="9" fillId="0" borderId="0" xfId="0" applyFont="1"/>
    <xf numFmtId="0" fontId="10" fillId="0" borderId="0" xfId="8" applyFont="1" applyAlignment="1">
      <alignment wrapText="1"/>
    </xf>
    <xf numFmtId="0" fontId="10" fillId="0" borderId="0" xfId="8" applyFont="1"/>
    <xf numFmtId="0" fontId="9" fillId="0" borderId="0" xfId="0" pivotButton="1" applyFont="1"/>
    <xf numFmtId="0" fontId="9" fillId="0" borderId="0" xfId="0" applyFont="1" applyAlignment="1">
      <alignment horizontal="left"/>
    </xf>
    <xf numFmtId="0" fontId="9" fillId="0" borderId="0" xfId="0" applyNumberFormat="1" applyFont="1"/>
    <xf numFmtId="0" fontId="8" fillId="0" borderId="0" xfId="7" applyFont="1"/>
    <xf numFmtId="0" fontId="7" fillId="0" borderId="1" xfId="2" applyFont="1" applyBorder="1"/>
    <xf numFmtId="0" fontId="7" fillId="0" borderId="2" xfId="2" applyFont="1" applyBorder="1"/>
    <xf numFmtId="0" fontId="7" fillId="0" borderId="3" xfId="2" applyFont="1" applyBorder="1"/>
    <xf numFmtId="0" fontId="7" fillId="0" borderId="4" xfId="2" applyFont="1" applyBorder="1"/>
    <xf numFmtId="0" fontId="7" fillId="0" borderId="5" xfId="2" applyFont="1" applyBorder="1"/>
    <xf numFmtId="0" fontId="7" fillId="0" borderId="0" xfId="2" applyFont="1" applyBorder="1"/>
    <xf numFmtId="0" fontId="7" fillId="0" borderId="6" xfId="3" applyFont="1" applyBorder="1"/>
    <xf numFmtId="0" fontId="7" fillId="0" borderId="7" xfId="3" applyFont="1" applyBorder="1"/>
    <xf numFmtId="0" fontId="7" fillId="0" borderId="8" xfId="1" applyFont="1" applyBorder="1">
      <alignment horizontal="left"/>
    </xf>
    <xf numFmtId="0" fontId="6" fillId="0" borderId="9" xfId="5" applyFont="1" applyBorder="1">
      <alignment horizontal="left"/>
    </xf>
    <xf numFmtId="0" fontId="7" fillId="0" borderId="0" xfId="5" applyFont="1" applyBorder="1">
      <alignment horizontal="left"/>
    </xf>
    <xf numFmtId="0" fontId="7" fillId="0" borderId="0" xfId="1" applyFont="1" applyFill="1" applyBorder="1">
      <alignment horizontal="left"/>
    </xf>
    <xf numFmtId="0" fontId="7" fillId="0" borderId="0" xfId="9" applyFont="1"/>
    <xf numFmtId="0" fontId="7" fillId="0" borderId="0" xfId="9" applyFont="1" applyFill="1"/>
    <xf numFmtId="0" fontId="7" fillId="4" borderId="17" xfId="9" applyNumberFormat="1" applyFont="1" applyFill="1" applyBorder="1" applyAlignment="1"/>
    <xf numFmtId="0" fontId="7" fillId="0" borderId="6" xfId="1" applyFont="1" applyBorder="1">
      <alignment horizontal="left"/>
    </xf>
    <xf numFmtId="0" fontId="7" fillId="0" borderId="7" xfId="1" applyFont="1" applyBorder="1">
      <alignment horizontal="left"/>
    </xf>
    <xf numFmtId="0" fontId="7" fillId="0" borderId="10" xfId="6" applyFont="1" applyBorder="1"/>
    <xf numFmtId="0" fontId="6" fillId="0" borderId="9" xfId="4" applyFont="1" applyBorder="1"/>
    <xf numFmtId="0" fontId="7" fillId="0" borderId="0" xfId="4" applyFont="1" applyBorder="1"/>
    <xf numFmtId="2" fontId="7" fillId="0" borderId="0" xfId="0" applyNumberFormat="1" applyFont="1"/>
    <xf numFmtId="0" fontId="7" fillId="5" borderId="0" xfId="4" applyFont="1" applyFill="1" applyBorder="1"/>
    <xf numFmtId="0" fontId="7" fillId="5" borderId="0" xfId="9" applyFont="1" applyFill="1"/>
    <xf numFmtId="0" fontId="6" fillId="0" borderId="11" xfId="5" applyFont="1" applyBorder="1">
      <alignment horizontal="left"/>
    </xf>
    <xf numFmtId="0" fontId="6" fillId="0" borderId="12" xfId="5" applyFont="1" applyBorder="1">
      <alignment horizontal="left"/>
    </xf>
    <xf numFmtId="0" fontId="6" fillId="0" borderId="13" xfId="5" applyFont="1" applyBorder="1">
      <alignment horizontal="left"/>
    </xf>
    <xf numFmtId="0" fontId="6" fillId="0" borderId="12" xfId="4" applyFont="1" applyBorder="1"/>
    <xf numFmtId="0" fontId="6" fillId="0" borderId="13" xfId="4" applyFont="1" applyBorder="1"/>
    <xf numFmtId="0" fontId="6" fillId="0" borderId="14" xfId="4" applyFont="1" applyBorder="1"/>
    <xf numFmtId="0" fontId="6" fillId="0" borderId="0" xfId="4" applyFont="1" applyBorder="1"/>
    <xf numFmtId="0" fontId="7" fillId="0" borderId="0" xfId="4" applyFont="1" applyFill="1" applyBorder="1"/>
    <xf numFmtId="0" fontId="11" fillId="2" borderId="18" xfId="3" applyNumberFormat="1" applyFont="1" applyFill="1" applyBorder="1" applyAlignment="1"/>
    <xf numFmtId="0" fontId="7" fillId="0" borderId="18" xfId="1" applyFont="1" applyBorder="1">
      <alignment horizontal="left"/>
    </xf>
    <xf numFmtId="0" fontId="9" fillId="0" borderId="0" xfId="9" applyNumberFormat="1" applyFont="1" applyFill="1" applyBorder="1" applyAlignment="1"/>
    <xf numFmtId="0" fontId="9" fillId="0" borderId="0" xfId="9" applyFont="1"/>
    <xf numFmtId="164" fontId="9" fillId="0" borderId="0" xfId="9" applyNumberFormat="1" applyFont="1" applyFill="1" applyBorder="1" applyAlignment="1"/>
    <xf numFmtId="0" fontId="9" fillId="4" borderId="17" xfId="9" applyNumberFormat="1" applyFont="1" applyFill="1" applyBorder="1" applyAlignment="1"/>
    <xf numFmtId="0" fontId="9" fillId="5" borderId="0" xfId="9" applyFont="1" applyFill="1"/>
    <xf numFmtId="3" fontId="9" fillId="0" borderId="17" xfId="9" applyNumberFormat="1" applyFont="1" applyFill="1" applyBorder="1" applyAlignment="1"/>
    <xf numFmtId="0" fontId="9" fillId="0" borderId="17" xfId="9" applyNumberFormat="1" applyFont="1" applyFill="1" applyBorder="1" applyAlignment="1"/>
    <xf numFmtId="0" fontId="12" fillId="0" borderId="0" xfId="9" applyFont="1"/>
    <xf numFmtId="165" fontId="9" fillId="0" borderId="17" xfId="9" applyNumberFormat="1" applyFont="1" applyFill="1" applyBorder="1" applyAlignment="1"/>
    <xf numFmtId="4" fontId="9" fillId="0" borderId="0" xfId="9" applyNumberFormat="1" applyFont="1"/>
    <xf numFmtId="0" fontId="9" fillId="3" borderId="0" xfId="9" applyFont="1" applyFill="1"/>
    <xf numFmtId="0" fontId="9" fillId="0" borderId="0" xfId="1" applyFont="1" applyBorder="1">
      <alignment horizontal="left"/>
    </xf>
    <xf numFmtId="1" fontId="9" fillId="0" borderId="0" xfId="0" applyNumberFormat="1" applyFont="1"/>
    <xf numFmtId="1" fontId="10" fillId="0" borderId="0" xfId="8" applyNumberFormat="1" applyFont="1"/>
    <xf numFmtId="1" fontId="10" fillId="3" borderId="0" xfId="8" applyNumberFormat="1" applyFont="1" applyFill="1"/>
    <xf numFmtId="167" fontId="9" fillId="0" borderId="0" xfId="10" applyNumberFormat="1" applyFont="1">
      <alignment horizontal="right"/>
    </xf>
    <xf numFmtId="0" fontId="13" fillId="0" borderId="20" xfId="8" applyFont="1" applyBorder="1" applyAlignment="1">
      <alignment horizontal="left"/>
    </xf>
    <xf numFmtId="0" fontId="13" fillId="0" borderId="21" xfId="8" applyFont="1" applyBorder="1" applyAlignment="1">
      <alignment horizontal="left"/>
    </xf>
    <xf numFmtId="0" fontId="10" fillId="0" borderId="0" xfId="8" applyFont="1" applyAlignment="1">
      <alignment horizontal="left"/>
    </xf>
    <xf numFmtId="0" fontId="14" fillId="0" borderId="0" xfId="8" applyFont="1" applyAlignment="1"/>
    <xf numFmtId="43" fontId="10" fillId="0" borderId="0" xfId="11" applyFont="1"/>
    <xf numFmtId="168" fontId="10" fillId="0" borderId="22" xfId="11" applyNumberFormat="1" applyFont="1" applyBorder="1"/>
    <xf numFmtId="168" fontId="10" fillId="0" borderId="23" xfId="11" applyNumberFormat="1" applyFont="1" applyBorder="1"/>
    <xf numFmtId="169" fontId="10" fillId="0" borderId="22" xfId="11" applyNumberFormat="1" applyFont="1" applyBorder="1"/>
    <xf numFmtId="169" fontId="10" fillId="0" borderId="23" xfId="11" applyNumberFormat="1" applyFont="1" applyBorder="1"/>
    <xf numFmtId="0" fontId="13" fillId="0" borderId="25" xfId="8" applyFont="1" applyBorder="1" applyAlignment="1">
      <alignment horizontal="left"/>
    </xf>
    <xf numFmtId="169" fontId="10" fillId="0" borderId="26" xfId="11" applyNumberFormat="1" applyFont="1" applyBorder="1"/>
    <xf numFmtId="0" fontId="13" fillId="0" borderId="27" xfId="8" applyFont="1" applyBorder="1" applyAlignment="1">
      <alignment horizontal="left"/>
    </xf>
    <xf numFmtId="169" fontId="10" fillId="0" borderId="28" xfId="11" applyNumberFormat="1" applyFont="1" applyBorder="1"/>
    <xf numFmtId="0" fontId="10" fillId="0" borderId="22" xfId="8" applyFont="1" applyBorder="1"/>
    <xf numFmtId="0" fontId="10" fillId="0" borderId="26" xfId="8" applyFont="1" applyBorder="1"/>
    <xf numFmtId="0" fontId="10" fillId="0" borderId="28" xfId="8" applyFont="1" applyBorder="1"/>
    <xf numFmtId="0" fontId="10" fillId="0" borderId="23" xfId="8" applyFont="1" applyBorder="1"/>
    <xf numFmtId="0" fontId="13" fillId="6" borderId="29" xfId="8" applyFont="1" applyFill="1" applyBorder="1" applyAlignment="1">
      <alignment horizontal="center" vertical="center" wrapText="1"/>
    </xf>
    <xf numFmtId="0" fontId="13" fillId="6" borderId="30" xfId="8" applyFont="1" applyFill="1" applyBorder="1" applyAlignment="1">
      <alignment horizontal="center" vertical="center" wrapText="1"/>
    </xf>
    <xf numFmtId="170" fontId="10" fillId="0" borderId="20" xfId="8" applyNumberFormat="1" applyFont="1" applyBorder="1" applyAlignment="1">
      <alignment horizontal="right"/>
    </xf>
    <xf numFmtId="170" fontId="10" fillId="0" borderId="31" xfId="8" applyNumberFormat="1" applyFont="1" applyBorder="1" applyAlignment="1">
      <alignment horizontal="right"/>
    </xf>
    <xf numFmtId="170" fontId="10" fillId="0" borderId="27" xfId="8" applyNumberFormat="1" applyFont="1" applyBorder="1" applyAlignment="1">
      <alignment horizontal="right"/>
    </xf>
    <xf numFmtId="168" fontId="10" fillId="0" borderId="28" xfId="11" applyNumberFormat="1" applyFont="1" applyBorder="1"/>
    <xf numFmtId="168" fontId="10" fillId="0" borderId="27" xfId="11" applyNumberFormat="1" applyFont="1" applyBorder="1"/>
    <xf numFmtId="169" fontId="10" fillId="0" borderId="27" xfId="11" applyNumberFormat="1" applyFont="1" applyBorder="1"/>
    <xf numFmtId="0" fontId="10" fillId="0" borderId="0" xfId="8" applyFont="1" applyAlignment="1">
      <alignment vertical="top"/>
    </xf>
    <xf numFmtId="168" fontId="10" fillId="0" borderId="8" xfId="11" applyNumberFormat="1" applyFont="1" applyBorder="1"/>
    <xf numFmtId="0" fontId="10" fillId="0" borderId="8" xfId="8" applyFont="1" applyBorder="1"/>
    <xf numFmtId="0" fontId="10" fillId="7" borderId="0" xfId="8" applyFont="1" applyFill="1"/>
    <xf numFmtId="169" fontId="10" fillId="0" borderId="8" xfId="11" applyNumberFormat="1" applyFont="1" applyBorder="1"/>
    <xf numFmtId="170" fontId="10" fillId="0" borderId="20" xfId="8" applyNumberFormat="1" applyFont="1" applyBorder="1" applyAlignment="1">
      <alignment horizontal="left"/>
    </xf>
    <xf numFmtId="170" fontId="10" fillId="0" borderId="27" xfId="8" applyNumberFormat="1" applyFont="1" applyBorder="1" applyAlignment="1">
      <alignment horizontal="left"/>
    </xf>
    <xf numFmtId="170" fontId="10" fillId="0" borderId="31" xfId="8" applyNumberFormat="1" applyFont="1" applyBorder="1" applyAlignment="1">
      <alignment horizontal="left"/>
    </xf>
    <xf numFmtId="0" fontId="13" fillId="6" borderId="0" xfId="8" applyFont="1" applyFill="1" applyBorder="1" applyAlignment="1">
      <alignment horizontal="center" vertical="center" wrapText="1"/>
    </xf>
    <xf numFmtId="0" fontId="13" fillId="6" borderId="8" xfId="8" applyFont="1" applyFill="1" applyBorder="1" applyAlignment="1">
      <alignment horizontal="center" vertical="center" wrapText="1"/>
    </xf>
    <xf numFmtId="0" fontId="10" fillId="0" borderId="0" xfId="8" applyFont="1" applyBorder="1"/>
    <xf numFmtId="0" fontId="10" fillId="0" borderId="0" xfId="8" applyFont="1" applyFill="1" applyBorder="1"/>
    <xf numFmtId="0" fontId="13" fillId="0" borderId="31" xfId="8" applyFont="1" applyBorder="1" applyAlignment="1">
      <alignment horizontal="left"/>
    </xf>
    <xf numFmtId="168" fontId="10" fillId="0" borderId="32" xfId="11" applyNumberFormat="1" applyFont="1" applyBorder="1"/>
    <xf numFmtId="0" fontId="13" fillId="6" borderId="19" xfId="8" applyFont="1" applyFill="1" applyBorder="1" applyAlignment="1">
      <alignment vertical="center" wrapText="1"/>
    </xf>
    <xf numFmtId="0" fontId="13" fillId="6" borderId="0" xfId="8" applyFont="1" applyFill="1" applyBorder="1" applyAlignment="1">
      <alignment vertical="center" wrapText="1"/>
    </xf>
    <xf numFmtId="0" fontId="10" fillId="0" borderId="32" xfId="8" applyFont="1" applyBorder="1"/>
    <xf numFmtId="169" fontId="10" fillId="0" borderId="32" xfId="11" applyNumberFormat="1" applyFont="1" applyBorder="1"/>
    <xf numFmtId="2" fontId="10" fillId="0" borderId="0" xfId="8" applyNumberFormat="1" applyFont="1"/>
    <xf numFmtId="0" fontId="13" fillId="0" borderId="0" xfId="8" applyFont="1" applyFill="1" applyBorder="1" applyAlignment="1">
      <alignment vertical="center" wrapText="1"/>
    </xf>
    <xf numFmtId="0" fontId="9" fillId="0" borderId="0" xfId="8" applyFont="1" applyFill="1" applyBorder="1"/>
    <xf numFmtId="2" fontId="10" fillId="0" borderId="0" xfId="8" applyNumberFormat="1" applyFont="1" applyFill="1" applyBorder="1"/>
    <xf numFmtId="2" fontId="10" fillId="0" borderId="33" xfId="8" applyNumberFormat="1" applyFont="1" applyBorder="1" applyAlignment="1">
      <alignment horizontal="center"/>
    </xf>
    <xf numFmtId="2" fontId="10" fillId="0" borderId="0" xfId="8" applyNumberFormat="1" applyFont="1" applyBorder="1" applyAlignment="1">
      <alignment horizontal="center"/>
    </xf>
    <xf numFmtId="2" fontId="10" fillId="0" borderId="8" xfId="8" applyNumberFormat="1" applyFont="1" applyBorder="1" applyAlignment="1">
      <alignment horizontal="center"/>
    </xf>
    <xf numFmtId="2" fontId="10" fillId="0" borderId="37" xfId="8" applyNumberFormat="1" applyFont="1" applyBorder="1" applyAlignment="1">
      <alignment horizontal="center"/>
    </xf>
    <xf numFmtId="0" fontId="13" fillId="6" borderId="34" xfId="8" applyFont="1" applyFill="1" applyBorder="1" applyAlignment="1">
      <alignment horizontal="center" vertical="center" wrapText="1"/>
    </xf>
    <xf numFmtId="0" fontId="13" fillId="6" borderId="35" xfId="8" applyFont="1" applyFill="1" applyBorder="1" applyAlignment="1">
      <alignment horizontal="center" vertical="center" wrapText="1"/>
    </xf>
    <xf numFmtId="0" fontId="13" fillId="0" borderId="36" xfId="8" applyFont="1" applyFill="1" applyBorder="1" applyAlignment="1">
      <alignment vertical="center" wrapText="1"/>
    </xf>
    <xf numFmtId="0" fontId="15" fillId="2" borderId="15" xfId="0" applyFont="1" applyFill="1" applyBorder="1"/>
    <xf numFmtId="0" fontId="7" fillId="0" borderId="18" xfId="0" applyFont="1" applyBorder="1" applyAlignment="1">
      <alignment horizontal="center" vertical="center" wrapText="1"/>
    </xf>
    <xf numFmtId="0" fontId="8" fillId="0" borderId="18" xfId="7" applyFont="1" applyBorder="1" applyAlignment="1">
      <alignment horizontal="center" vertical="center" wrapText="1"/>
    </xf>
    <xf numFmtId="0" fontId="9" fillId="0" borderId="0" xfId="0" applyFont="1" applyAlignment="1">
      <alignment horizontal="left" vertical="center"/>
    </xf>
    <xf numFmtId="0" fontId="12" fillId="0" borderId="0" xfId="0" applyFont="1" applyAlignment="1">
      <alignment horizontal="left" vertical="center"/>
    </xf>
    <xf numFmtId="1" fontId="9" fillId="0" borderId="0" xfId="0" applyNumberFormat="1" applyFont="1" applyAlignment="1">
      <alignment horizontal="left"/>
    </xf>
    <xf numFmtId="0" fontId="16" fillId="0" borderId="0" xfId="0" applyFont="1" applyAlignment="1">
      <alignment horizontal="center" vertical="center" readingOrder="1"/>
    </xf>
    <xf numFmtId="0" fontId="9" fillId="0" borderId="16" xfId="0" applyFont="1" applyBorder="1" applyAlignment="1">
      <alignment horizontal="left"/>
    </xf>
    <xf numFmtId="0" fontId="9" fillId="0" borderId="16" xfId="0" applyNumberFormat="1" applyFont="1" applyBorder="1"/>
    <xf numFmtId="0" fontId="17" fillId="0" borderId="0" xfId="0" applyFont="1"/>
    <xf numFmtId="0" fontId="12" fillId="6" borderId="19" xfId="0" applyFont="1" applyFill="1" applyBorder="1" applyAlignment="1">
      <alignment horizontal="center" vertical="center" wrapText="1"/>
    </xf>
    <xf numFmtId="0" fontId="12" fillId="0" borderId="40" xfId="0" applyFont="1" applyBorder="1" applyAlignment="1">
      <alignment horizontal="left" wrapText="1"/>
    </xf>
    <xf numFmtId="0" fontId="7" fillId="0" borderId="40" xfId="0" applyFont="1" applyBorder="1" applyAlignment="1">
      <alignment wrapText="1"/>
    </xf>
    <xf numFmtId="0" fontId="12" fillId="0" borderId="20" xfId="0" applyFont="1" applyBorder="1" applyAlignment="1">
      <alignment horizontal="left" wrapText="1"/>
    </xf>
    <xf numFmtId="0" fontId="7" fillId="0" borderId="20" xfId="0" applyFont="1" applyBorder="1" applyAlignment="1">
      <alignment wrapText="1"/>
    </xf>
    <xf numFmtId="0" fontId="12" fillId="0" borderId="25" xfId="0" applyFont="1" applyBorder="1" applyAlignment="1">
      <alignment horizontal="left" wrapText="1"/>
    </xf>
    <xf numFmtId="0" fontId="7" fillId="0" borderId="25" xfId="0" applyFont="1" applyBorder="1" applyAlignment="1">
      <alignment wrapText="1"/>
    </xf>
    <xf numFmtId="0" fontId="12" fillId="0" borderId="21" xfId="0" applyFont="1" applyBorder="1" applyAlignment="1">
      <alignment horizontal="left" wrapText="1"/>
    </xf>
    <xf numFmtId="0" fontId="7" fillId="0" borderId="21" xfId="0" applyFont="1" applyBorder="1" applyAlignment="1">
      <alignment wrapText="1"/>
    </xf>
    <xf numFmtId="0" fontId="13" fillId="0" borderId="24" xfId="8" applyFont="1" applyBorder="1" applyAlignment="1">
      <alignment horizontal="left" wrapText="1"/>
    </xf>
    <xf numFmtId="0" fontId="13" fillId="0" borderId="0" xfId="8" applyFont="1" applyBorder="1" applyAlignment="1">
      <alignment horizontal="left" wrapText="1"/>
    </xf>
    <xf numFmtId="0" fontId="10" fillId="0" borderId="0" xfId="8" applyFont="1" applyAlignment="1">
      <alignment horizontal="left" vertical="top" wrapText="1"/>
    </xf>
    <xf numFmtId="0" fontId="13" fillId="6" borderId="19" xfId="8" applyFont="1" applyFill="1" applyBorder="1" applyAlignment="1">
      <alignment horizontal="center" vertical="center" wrapText="1"/>
    </xf>
    <xf numFmtId="0" fontId="13" fillId="6" borderId="8" xfId="8" applyFont="1" applyFill="1" applyBorder="1" applyAlignment="1">
      <alignment horizontal="center" vertical="center" wrapText="1"/>
    </xf>
    <xf numFmtId="0" fontId="13" fillId="0" borderId="0" xfId="8" applyFont="1" applyFill="1" applyBorder="1" applyAlignment="1">
      <alignment horizontal="center" vertical="center" wrapText="1"/>
    </xf>
    <xf numFmtId="0" fontId="13" fillId="6" borderId="38" xfId="8" applyFont="1" applyFill="1" applyBorder="1" applyAlignment="1">
      <alignment horizontal="center" vertical="center" wrapText="1"/>
    </xf>
    <xf numFmtId="0" fontId="13" fillId="6" borderId="39" xfId="8" applyFont="1" applyFill="1" applyBorder="1" applyAlignment="1">
      <alignment horizontal="center" vertical="center" wrapText="1"/>
    </xf>
    <xf numFmtId="0" fontId="10" fillId="0" borderId="0" xfId="8" applyFont="1" applyAlignment="1">
      <alignment horizontal="center"/>
    </xf>
    <xf numFmtId="0" fontId="10" fillId="0" borderId="33" xfId="8" applyFont="1" applyBorder="1" applyAlignment="1">
      <alignment horizontal="left"/>
    </xf>
    <xf numFmtId="0" fontId="10" fillId="0" borderId="8" xfId="8" applyFont="1" applyBorder="1" applyAlignment="1">
      <alignment horizontal="left"/>
    </xf>
    <xf numFmtId="0" fontId="9" fillId="7" borderId="0" xfId="0" applyFont="1" applyFill="1"/>
  </cellXfs>
  <cellStyles count="12">
    <cellStyle name="Comma" xfId="11" builtinId="3"/>
    <cellStyle name="Hyperlink" xfId="7" builtinId="8"/>
    <cellStyle name="Normal" xfId="0" builtinId="0"/>
    <cellStyle name="Normal 2" xfId="8"/>
    <cellStyle name="Normal 2 2" xfId="9"/>
    <cellStyle name="NumberCellStyle" xfId="10"/>
    <cellStyle name="Pivot Table Category" xfId="1"/>
    <cellStyle name="Pivot Table Corner" xfId="2"/>
    <cellStyle name="Pivot Table Field" xfId="3"/>
    <cellStyle name="Pivot Table Result" xfId="4"/>
    <cellStyle name="Pivot Table Title" xfId="5"/>
    <cellStyle name="Pivot Table Value" xfId="6"/>
  </cellStyles>
  <dxfs count="3778"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name val="Arial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</dxfs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7E0021"/>
      <rgbColor rgb="FF008000"/>
      <rgbColor rgb="FF000080"/>
      <rgbColor rgb="FF808000"/>
      <rgbColor rgb="FF800080"/>
      <rgbColor rgb="FF008080"/>
      <rgbColor rgb="FFB3B3B3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3CAFF"/>
      <rgbColor rgb="FFFF99CC"/>
      <rgbColor rgb="FFCC99FF"/>
      <rgbColor rgb="FFFFCC99"/>
      <rgbColor rgb="FF3366FF"/>
      <rgbColor rgb="FF33CCCC"/>
      <rgbColor rgb="FFAECF00"/>
      <rgbColor rgb="FFFFD320"/>
      <rgbColor rgb="FFFF950E"/>
      <rgbColor rgb="FFFF420E"/>
      <rgbColor rgb="FF666699"/>
      <rgbColor rgb="FF969696"/>
      <rgbColor rgb="FF004586"/>
      <rgbColor rgb="FF579D1C"/>
      <rgbColor rgb="FF003300"/>
      <rgbColor rgb="FF314004"/>
      <rgbColor rgb="FF993300"/>
      <rgbColor rgb="FF993366"/>
      <rgbColor rgb="FF4B1F6F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800" b="1" i="0" u="none" strike="noStrike" kern="1200" spc="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Urban Labour Market Concentration Index (LMCI): Country Averages 2019-2020</a:t>
            </a:r>
          </a:p>
        </c:rich>
      </c:tx>
      <c:layout>
        <c:manualLayout>
          <c:xMode val="edge"/>
          <c:yMode val="edge"/>
          <c:x val="5.4644808743169399E-3"/>
          <c:y val="8.36820083682008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800" b="1" i="0" u="none" strike="noStrike" kern="1200" spc="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1.5027322404371584E-2"/>
          <c:y val="0.10543933054393305"/>
          <c:w val="0.9699453551912568"/>
          <c:h val="0.8257180489256791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'Figures 2&amp;4'!$U$18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'Figures 2&amp;4'!$T$19:$T$47</c:f>
              <c:strCache>
                <c:ptCount val="29"/>
                <c:pt idx="0">
                  <c:v>EU</c:v>
                </c:pt>
                <c:pt idx="2">
                  <c:v>Greece</c:v>
                </c:pt>
                <c:pt idx="3">
                  <c:v>Portugal</c:v>
                </c:pt>
                <c:pt idx="4">
                  <c:v>Ireland</c:v>
                </c:pt>
                <c:pt idx="5">
                  <c:v>Lithuania</c:v>
                </c:pt>
                <c:pt idx="6">
                  <c:v>Romania</c:v>
                </c:pt>
                <c:pt idx="7">
                  <c:v>Croatia</c:v>
                </c:pt>
                <c:pt idx="8">
                  <c:v>Slovakia</c:v>
                </c:pt>
                <c:pt idx="9">
                  <c:v>Poland</c:v>
                </c:pt>
                <c:pt idx="10">
                  <c:v>Hungary</c:v>
                </c:pt>
                <c:pt idx="11">
                  <c:v>Bulgaria</c:v>
                </c:pt>
                <c:pt idx="12">
                  <c:v>Latvia</c:v>
                </c:pt>
                <c:pt idx="13">
                  <c:v>Spain</c:v>
                </c:pt>
                <c:pt idx="14">
                  <c:v>Cyprus</c:v>
                </c:pt>
                <c:pt idx="15">
                  <c:v>Malta</c:v>
                </c:pt>
                <c:pt idx="16">
                  <c:v>Estonia</c:v>
                </c:pt>
                <c:pt idx="17">
                  <c:v>Czechia</c:v>
                </c:pt>
                <c:pt idx="18">
                  <c:v>Italy</c:v>
                </c:pt>
                <c:pt idx="19">
                  <c:v>Slovenia</c:v>
                </c:pt>
                <c:pt idx="20">
                  <c:v>Denmark</c:v>
                </c:pt>
                <c:pt idx="21">
                  <c:v>Finland</c:v>
                </c:pt>
                <c:pt idx="22">
                  <c:v>Austria</c:v>
                </c:pt>
                <c:pt idx="23">
                  <c:v>Belgium</c:v>
                </c:pt>
                <c:pt idx="24">
                  <c:v>France</c:v>
                </c:pt>
                <c:pt idx="25">
                  <c:v>Netherlands</c:v>
                </c:pt>
                <c:pt idx="26">
                  <c:v>Sweden</c:v>
                </c:pt>
                <c:pt idx="27">
                  <c:v>Germany</c:v>
                </c:pt>
                <c:pt idx="28">
                  <c:v>Luxembourg</c:v>
                </c:pt>
              </c:strCache>
            </c:strRef>
          </c:cat>
          <c:val>
            <c:numRef>
              <c:f>'Figures 2&amp;4'!$U$19:$U$47</c:f>
              <c:numCache>
                <c:formatCode>General</c:formatCode>
                <c:ptCount val="29"/>
                <c:pt idx="0" formatCode="0">
                  <c:v>4551.0230492338887</c:v>
                </c:pt>
                <c:pt idx="2" formatCode="0">
                  <c:v>7545.2458791208792</c:v>
                </c:pt>
                <c:pt idx="3" formatCode="0">
                  <c:v>6657.375</c:v>
                </c:pt>
                <c:pt idx="4" formatCode="0">
                  <c:v>6620.1</c:v>
                </c:pt>
                <c:pt idx="5" formatCode="0">
                  <c:v>6593</c:v>
                </c:pt>
                <c:pt idx="6" formatCode="0">
                  <c:v>6579.3125</c:v>
                </c:pt>
                <c:pt idx="7" formatCode="0">
                  <c:v>6342.25</c:v>
                </c:pt>
                <c:pt idx="8" formatCode="0">
                  <c:v>5953.875</c:v>
                </c:pt>
                <c:pt idx="9" formatCode="0">
                  <c:v>5857.6520177011298</c:v>
                </c:pt>
                <c:pt idx="10" formatCode="0">
                  <c:v>5817.4473684210525</c:v>
                </c:pt>
                <c:pt idx="11" formatCode="0">
                  <c:v>5673.2647058823532</c:v>
                </c:pt>
                <c:pt idx="12" formatCode="0">
                  <c:v>5327.9375</c:v>
                </c:pt>
                <c:pt idx="13" formatCode="0">
                  <c:v>5142.5981025039127</c:v>
                </c:pt>
                <c:pt idx="14" formatCode="0">
                  <c:v>5005.25</c:v>
                </c:pt>
                <c:pt idx="15" formatCode="0">
                  <c:v>4718.5</c:v>
                </c:pt>
                <c:pt idx="16" formatCode="0">
                  <c:v>4678.083333333333</c:v>
                </c:pt>
                <c:pt idx="17" formatCode="0">
                  <c:v>4360.9666666666672</c:v>
                </c:pt>
                <c:pt idx="18" formatCode="0">
                  <c:v>4246.6355421686749</c:v>
                </c:pt>
                <c:pt idx="19" formatCode="0">
                  <c:v>4007.5</c:v>
                </c:pt>
                <c:pt idx="20" formatCode="0">
                  <c:v>3951</c:v>
                </c:pt>
                <c:pt idx="21" formatCode="0">
                  <c:v>3746.6785714285716</c:v>
                </c:pt>
                <c:pt idx="22" formatCode="0">
                  <c:v>3610.0416666666665</c:v>
                </c:pt>
                <c:pt idx="23" formatCode="0">
                  <c:v>3549.7166666666667</c:v>
                </c:pt>
                <c:pt idx="24" formatCode="0">
                  <c:v>3527.9846153846156</c:v>
                </c:pt>
                <c:pt idx="25" formatCode="0">
                  <c:v>3387.9071428571424</c:v>
                </c:pt>
                <c:pt idx="26" formatCode="0">
                  <c:v>3190.3125</c:v>
                </c:pt>
                <c:pt idx="27" formatCode="0">
                  <c:v>3135.6569148936169</c:v>
                </c:pt>
                <c:pt idx="28" formatCode="0">
                  <c:v>2703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4D-43E9-B455-B73BC79DC6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86122280"/>
        <c:axId val="586115720"/>
      </c:barChart>
      <c:lineChart>
        <c:grouping val="standard"/>
        <c:varyColors val="0"/>
        <c:ser>
          <c:idx val="1"/>
          <c:order val="1"/>
          <c:tx>
            <c:strRef>
              <c:f>'Figures 2&amp;4'!$V$18</c:f>
              <c:strCache>
                <c:ptCount val="1"/>
                <c:pt idx="0">
                  <c:v>2019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dash"/>
            <c:size val="8"/>
            <c:spPr>
              <a:solidFill>
                <a:schemeClr val="accent2"/>
              </a:solidFill>
              <a:ln w="22225">
                <a:noFill/>
              </a:ln>
              <a:effectLst/>
            </c:spPr>
          </c:marker>
          <c:cat>
            <c:strRef>
              <c:f>'Figures 2&amp;4'!$T$19:$T$47</c:f>
              <c:strCache>
                <c:ptCount val="29"/>
                <c:pt idx="0">
                  <c:v>EU</c:v>
                </c:pt>
                <c:pt idx="2">
                  <c:v>Greece</c:v>
                </c:pt>
                <c:pt idx="3">
                  <c:v>Portugal</c:v>
                </c:pt>
                <c:pt idx="4">
                  <c:v>Ireland</c:v>
                </c:pt>
                <c:pt idx="5">
                  <c:v>Lithuania</c:v>
                </c:pt>
                <c:pt idx="6">
                  <c:v>Romania</c:v>
                </c:pt>
                <c:pt idx="7">
                  <c:v>Croatia</c:v>
                </c:pt>
                <c:pt idx="8">
                  <c:v>Slovakia</c:v>
                </c:pt>
                <c:pt idx="9">
                  <c:v>Poland</c:v>
                </c:pt>
                <c:pt idx="10">
                  <c:v>Hungary</c:v>
                </c:pt>
                <c:pt idx="11">
                  <c:v>Bulgaria</c:v>
                </c:pt>
                <c:pt idx="12">
                  <c:v>Latvia</c:v>
                </c:pt>
                <c:pt idx="13">
                  <c:v>Spain</c:v>
                </c:pt>
                <c:pt idx="14">
                  <c:v>Cyprus</c:v>
                </c:pt>
                <c:pt idx="15">
                  <c:v>Malta</c:v>
                </c:pt>
                <c:pt idx="16">
                  <c:v>Estonia</c:v>
                </c:pt>
                <c:pt idx="17">
                  <c:v>Czechia</c:v>
                </c:pt>
                <c:pt idx="18">
                  <c:v>Italy</c:v>
                </c:pt>
                <c:pt idx="19">
                  <c:v>Slovenia</c:v>
                </c:pt>
                <c:pt idx="20">
                  <c:v>Denmark</c:v>
                </c:pt>
                <c:pt idx="21">
                  <c:v>Finland</c:v>
                </c:pt>
                <c:pt idx="22">
                  <c:v>Austria</c:v>
                </c:pt>
                <c:pt idx="23">
                  <c:v>Belgium</c:v>
                </c:pt>
                <c:pt idx="24">
                  <c:v>France</c:v>
                </c:pt>
                <c:pt idx="25">
                  <c:v>Netherlands</c:v>
                </c:pt>
                <c:pt idx="26">
                  <c:v>Sweden</c:v>
                </c:pt>
                <c:pt idx="27">
                  <c:v>Germany</c:v>
                </c:pt>
                <c:pt idx="28">
                  <c:v>Luxembourg</c:v>
                </c:pt>
              </c:strCache>
            </c:strRef>
          </c:cat>
          <c:val>
            <c:numRef>
              <c:f>'Figures 2&amp;4'!$V$19:$V$47</c:f>
              <c:numCache>
                <c:formatCode>General</c:formatCode>
                <c:ptCount val="29"/>
                <c:pt idx="0" formatCode="0">
                  <c:v>4597.4260245749228</c:v>
                </c:pt>
                <c:pt idx="2" formatCode="0">
                  <c:v>7776.045329670329</c:v>
                </c:pt>
                <c:pt idx="3" formatCode="0">
                  <c:v>6550.5909090909099</c:v>
                </c:pt>
                <c:pt idx="4" formatCode="0">
                  <c:v>6347.05</c:v>
                </c:pt>
                <c:pt idx="5" formatCode="0">
                  <c:v>7031</c:v>
                </c:pt>
                <c:pt idx="6" formatCode="0">
                  <c:v>7174.7170566502464</c:v>
                </c:pt>
                <c:pt idx="7" formatCode="0">
                  <c:v>5902.0714285714294</c:v>
                </c:pt>
                <c:pt idx="8" formatCode="0">
                  <c:v>5810.0833333333339</c:v>
                </c:pt>
                <c:pt idx="9" formatCode="0">
                  <c:v>5611.7571266968334</c:v>
                </c:pt>
                <c:pt idx="10" formatCode="0">
                  <c:v>5918.0394736842109</c:v>
                </c:pt>
                <c:pt idx="11" formatCode="0">
                  <c:v>5320.7794117647063</c:v>
                </c:pt>
                <c:pt idx="12" formatCode="0">
                  <c:v>5577.3125</c:v>
                </c:pt>
                <c:pt idx="13" formatCode="0">
                  <c:v>5624.1220168231612</c:v>
                </c:pt>
                <c:pt idx="14" formatCode="0">
                  <c:v>5075.75</c:v>
                </c:pt>
                <c:pt idx="15" formatCode="0">
                  <c:v>4894</c:v>
                </c:pt>
                <c:pt idx="16" formatCode="0">
                  <c:v>5037</c:v>
                </c:pt>
                <c:pt idx="17" formatCode="0">
                  <c:v>4781.9333333333334</c:v>
                </c:pt>
                <c:pt idx="18" formatCode="0">
                  <c:v>3922.042168674699</c:v>
                </c:pt>
                <c:pt idx="19" formatCode="0">
                  <c:v>4103.5</c:v>
                </c:pt>
                <c:pt idx="20" formatCode="0">
                  <c:v>4631.5625</c:v>
                </c:pt>
                <c:pt idx="21" formatCode="0">
                  <c:v>4429.8571428571431</c:v>
                </c:pt>
                <c:pt idx="22" formatCode="0">
                  <c:v>4121.416666666667</c:v>
                </c:pt>
                <c:pt idx="23" formatCode="0">
                  <c:v>3734.4666666666672</c:v>
                </c:pt>
                <c:pt idx="24" formatCode="0">
                  <c:v>3292.5538461538463</c:v>
                </c:pt>
                <c:pt idx="25" formatCode="0">
                  <c:v>3349.3357142857144</c:v>
                </c:pt>
                <c:pt idx="26" formatCode="0">
                  <c:v>3138.1041666666665</c:v>
                </c:pt>
                <c:pt idx="27" formatCode="0">
                  <c:v>3339.8312171127886</c:v>
                </c:pt>
                <c:pt idx="28" formatCode="0">
                  <c:v>3053.75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4D-43E9-B455-B73BC79DC6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6122280"/>
        <c:axId val="586115720"/>
      </c:lineChart>
      <c:catAx>
        <c:axId val="586122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86115720"/>
        <c:crosses val="autoZero"/>
        <c:auto val="1"/>
        <c:lblAlgn val="ctr"/>
        <c:lblOffset val="100"/>
        <c:tickMarkSkip val="1"/>
        <c:noMultiLvlLbl val="0"/>
      </c:catAx>
      <c:valAx>
        <c:axId val="586115720"/>
        <c:scaling>
          <c:orientation val="minMax"/>
        </c:scaling>
        <c:delete val="0"/>
        <c:axPos val="l"/>
        <c:majorGridlines>
          <c:spPr>
            <a:ln w="3175" cap="flat" cmpd="sng" algn="ctr">
              <a:solidFill>
                <a:srgbClr val="C0C0C0"/>
              </a:solidFill>
              <a:prstDash val="sysDash"/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  <a:extLst>
            <a:ext uri="{91240B29-F687-4F45-9708-019B960494DF}">
              <a14:hiddenLine xmlns:a14="http://schemas.microsoft.com/office/drawing/2010/main">
                <a:noFill/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86122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3644389225936919"/>
          <c:y val="0.87827891605578157"/>
          <c:w val="0.12711210791274041"/>
          <c:h val="4.0326162158600472E-2"/>
        </c:manualLayout>
      </c:layout>
      <c:overlay val="0"/>
      <c:spPr>
        <a:noFill/>
        <a:ln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9525" cap="flat" cmpd="sng" algn="ctr">
      <a:noFill/>
      <a:round/>
    </a:ln>
    <a:effectLst/>
    <a:extLst>
      <a:ext uri="{91240B29-F687-4F45-9708-019B960494DF}">
        <a14:hiddenLine xmlns:a14="http://schemas.microsoft.com/office/drawing/2010/main" w="9525" cap="flat" cmpd="sng" algn="ctr">
          <a:solidFill>
            <a:sysClr val="windowText" lastClr="000000">
              <a:lumMod val="15000"/>
              <a:lumOff val="85000"/>
            </a:sysClr>
          </a:solidFill>
          <a:round/>
        </a14:hiddenLine>
      </a:ext>
    </a:extLst>
  </c:spPr>
  <c:txPr>
    <a:bodyPr/>
    <a:lstStyle/>
    <a:p>
      <a:pPr>
        <a:defRPr sz="120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800" b="1" i="0" u="none" strike="noStrike" kern="1200" spc="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20 most advertised occupations in functional urban areas Online Job Advertisments - EU Average from 2019-2020</a:t>
            </a:r>
          </a:p>
          <a:p>
            <a:pPr algn="l">
              <a:defRPr sz="1800" b="1"/>
            </a:pPr>
            <a:r>
              <a:rPr lang="en-US" b="0"/>
              <a:t>(number of job ads, between Q1-2019 and Q4-2020, at EU level)</a:t>
            </a:r>
          </a:p>
        </c:rich>
      </c:tx>
      <c:layout>
        <c:manualLayout>
          <c:xMode val="edge"/>
          <c:yMode val="edge"/>
          <c:x val="5.3534437344105977E-3"/>
          <c:y val="1.57363415861692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800" b="1" i="0" u="none" strike="noStrike" kern="1200" spc="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5.3534437344105977E-3"/>
          <c:y val="0.16293457990325594"/>
          <c:w val="0.99330819533198678"/>
          <c:h val="0.6097373226910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'Figure 3'!$C$1</c:f>
              <c:strCache>
                <c:ptCount val="1"/>
                <c:pt idx="0">
                  <c:v>total number of ads under the specific period, at EU level, per occupation</c:v>
                </c:pt>
              </c:strCache>
            </c:strRef>
          </c:tx>
          <c:spPr>
            <a:solidFill>
              <a:srgbClr val="FAA519">
                <a:lumMod val="100000"/>
              </a:srgbClr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>
                  <a:noFill/>
                </a14:hiddenLine>
              </a:ext>
            </a:extLst>
          </c:spPr>
          <c:invertIfNegative val="0"/>
          <c:cat>
            <c:strRef>
              <c:f>'Figure 3'!$B$2:$B$21</c:f>
              <c:strCache>
                <c:ptCount val="20"/>
                <c:pt idx="0">
                  <c:v>Software developers</c:v>
                </c:pt>
                <c:pt idx="1">
                  <c:v>Systems analysts</c:v>
                </c:pt>
                <c:pt idx="2">
                  <c:v>Shop sales assistants</c:v>
                </c:pt>
                <c:pt idx="3">
                  <c:v>Engineering professionals not elsewhere classified</c:v>
                </c:pt>
                <c:pt idx="4">
                  <c:v>Manufacturing labourers not elsewhere classified</c:v>
                </c:pt>
                <c:pt idx="5">
                  <c:v>Administrative and executive secretaries</c:v>
                </c:pt>
                <c:pt idx="6">
                  <c:v>Freight handlers</c:v>
                </c:pt>
                <c:pt idx="7">
                  <c:v>Accounting associate professionals</c:v>
                </c:pt>
                <c:pt idx="8">
                  <c:v>Research and development managers</c:v>
                </c:pt>
                <c:pt idx="9">
                  <c:v>Advertising and marketing professionals</c:v>
                </c:pt>
                <c:pt idx="10">
                  <c:v>Commercial sales representatives</c:v>
                </c:pt>
                <c:pt idx="11">
                  <c:v>Clerical support workers not elsewhere classified</c:v>
                </c:pt>
                <c:pt idx="12">
                  <c:v>Business services agents not elsewhere classified</c:v>
                </c:pt>
                <c:pt idx="13">
                  <c:v>Accountants</c:v>
                </c:pt>
                <c:pt idx="14">
                  <c:v>Cleaners and helpers in offices, hotels and other establishments</c:v>
                </c:pt>
                <c:pt idx="15">
                  <c:v>Management and organization analysts</c:v>
                </c:pt>
                <c:pt idx="16">
                  <c:v>Enquiry clerks</c:v>
                </c:pt>
                <c:pt idx="17">
                  <c:v>Sales and marketing managers</c:v>
                </c:pt>
                <c:pt idx="18">
                  <c:v>Draughtspersons</c:v>
                </c:pt>
                <c:pt idx="19">
                  <c:v>Physical and engineering science technicians not elsewhere classified</c:v>
                </c:pt>
              </c:strCache>
            </c:strRef>
          </c:cat>
          <c:val>
            <c:numRef>
              <c:f>'Figure 3'!$C$2:$C$21</c:f>
              <c:numCache>
                <c:formatCode>#,##0_i</c:formatCode>
                <c:ptCount val="20"/>
                <c:pt idx="0">
                  <c:v>1188595</c:v>
                </c:pt>
                <c:pt idx="1">
                  <c:v>1002287</c:v>
                </c:pt>
                <c:pt idx="2">
                  <c:v>888498</c:v>
                </c:pt>
                <c:pt idx="3">
                  <c:v>798117</c:v>
                </c:pt>
                <c:pt idx="4">
                  <c:v>663709</c:v>
                </c:pt>
                <c:pt idx="5">
                  <c:v>637644</c:v>
                </c:pt>
                <c:pt idx="6">
                  <c:v>577551</c:v>
                </c:pt>
                <c:pt idx="7">
                  <c:v>573403</c:v>
                </c:pt>
                <c:pt idx="8">
                  <c:v>537425</c:v>
                </c:pt>
                <c:pt idx="9">
                  <c:v>513047</c:v>
                </c:pt>
                <c:pt idx="10">
                  <c:v>465076</c:v>
                </c:pt>
                <c:pt idx="11">
                  <c:v>438970</c:v>
                </c:pt>
                <c:pt idx="12">
                  <c:v>420024</c:v>
                </c:pt>
                <c:pt idx="13">
                  <c:v>366608</c:v>
                </c:pt>
                <c:pt idx="14">
                  <c:v>365542</c:v>
                </c:pt>
                <c:pt idx="15">
                  <c:v>334073</c:v>
                </c:pt>
                <c:pt idx="16">
                  <c:v>325493</c:v>
                </c:pt>
                <c:pt idx="17">
                  <c:v>321053</c:v>
                </c:pt>
                <c:pt idx="18">
                  <c:v>321005</c:v>
                </c:pt>
                <c:pt idx="19">
                  <c:v>309804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44-4893-9D56-E3F5AC0A6B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38"/>
        <c:overlap val="-76"/>
        <c:axId val="612291560"/>
        <c:axId val="612290576"/>
      </c:barChart>
      <c:lineChart>
        <c:grouping val="stacked"/>
        <c:varyColors val="0"/>
        <c:ser>
          <c:idx val="1"/>
          <c:order val="1"/>
          <c:tx>
            <c:strRef>
              <c:f>'Figure 3'!$D$1</c:f>
              <c:strCache>
                <c:ptCount val="1"/>
                <c:pt idx="0">
                  <c:v>Herfindahl Hirschman (HHI)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dash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'Figure 3'!$B$2:$B$21</c:f>
              <c:strCache>
                <c:ptCount val="20"/>
                <c:pt idx="0">
                  <c:v>Software developers</c:v>
                </c:pt>
                <c:pt idx="1">
                  <c:v>Systems analysts</c:v>
                </c:pt>
                <c:pt idx="2">
                  <c:v>Shop sales assistants</c:v>
                </c:pt>
                <c:pt idx="3">
                  <c:v>Engineering professionals not elsewhere classified</c:v>
                </c:pt>
                <c:pt idx="4">
                  <c:v>Manufacturing labourers not elsewhere classified</c:v>
                </c:pt>
                <c:pt idx="5">
                  <c:v>Administrative and executive secretaries</c:v>
                </c:pt>
                <c:pt idx="6">
                  <c:v>Freight handlers</c:v>
                </c:pt>
                <c:pt idx="7">
                  <c:v>Accounting associate professionals</c:v>
                </c:pt>
                <c:pt idx="8">
                  <c:v>Research and development managers</c:v>
                </c:pt>
                <c:pt idx="9">
                  <c:v>Advertising and marketing professionals</c:v>
                </c:pt>
                <c:pt idx="10">
                  <c:v>Commercial sales representatives</c:v>
                </c:pt>
                <c:pt idx="11">
                  <c:v>Clerical support workers not elsewhere classified</c:v>
                </c:pt>
                <c:pt idx="12">
                  <c:v>Business services agents not elsewhere classified</c:v>
                </c:pt>
                <c:pt idx="13">
                  <c:v>Accountants</c:v>
                </c:pt>
                <c:pt idx="14">
                  <c:v>Cleaners and helpers in offices, hotels and other establishments</c:v>
                </c:pt>
                <c:pt idx="15">
                  <c:v>Management and organization analysts</c:v>
                </c:pt>
                <c:pt idx="16">
                  <c:v>Enquiry clerks</c:v>
                </c:pt>
                <c:pt idx="17">
                  <c:v>Sales and marketing managers</c:v>
                </c:pt>
                <c:pt idx="18">
                  <c:v>Draughtspersons</c:v>
                </c:pt>
                <c:pt idx="19">
                  <c:v>Physical and engineering science technicians not elsewhere classified</c:v>
                </c:pt>
              </c:strCache>
            </c:strRef>
          </c:cat>
          <c:val>
            <c:numRef>
              <c:f>'Figure 3'!$D$2:$D$21</c:f>
              <c:numCache>
                <c:formatCode>#,##0_i</c:formatCode>
                <c:ptCount val="20"/>
                <c:pt idx="0">
                  <c:v>1665.0899939823601</c:v>
                </c:pt>
                <c:pt idx="1">
                  <c:v>1593.59025778864</c:v>
                </c:pt>
                <c:pt idx="2">
                  <c:v>965.11820990959995</c:v>
                </c:pt>
                <c:pt idx="3">
                  <c:v>1521.8447297310299</c:v>
                </c:pt>
                <c:pt idx="4">
                  <c:v>1386.05270018539</c:v>
                </c:pt>
                <c:pt idx="5">
                  <c:v>1546.8939674241699</c:v>
                </c:pt>
                <c:pt idx="6">
                  <c:v>1178.4184417451399</c:v>
                </c:pt>
                <c:pt idx="7">
                  <c:v>1716.4127858054001</c:v>
                </c:pt>
                <c:pt idx="8">
                  <c:v>2099.8357350557999</c:v>
                </c:pt>
                <c:pt idx="9">
                  <c:v>1520.9556562677201</c:v>
                </c:pt>
                <c:pt idx="10">
                  <c:v>1256.3479633209799</c:v>
                </c:pt>
                <c:pt idx="11">
                  <c:v>2144.5930968093699</c:v>
                </c:pt>
                <c:pt idx="12">
                  <c:v>1601.2841176427701</c:v>
                </c:pt>
                <c:pt idx="13">
                  <c:v>2010.29193041895</c:v>
                </c:pt>
                <c:pt idx="14">
                  <c:v>1630.3812663410699</c:v>
                </c:pt>
                <c:pt idx="15">
                  <c:v>2278.0778808126302</c:v>
                </c:pt>
                <c:pt idx="16">
                  <c:v>2498.6271386182302</c:v>
                </c:pt>
                <c:pt idx="17">
                  <c:v>1958.0889560297201</c:v>
                </c:pt>
                <c:pt idx="18">
                  <c:v>1959.9340621622</c:v>
                </c:pt>
                <c:pt idx="19">
                  <c:v>2073.9073829230101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44-4893-9D56-E3F5AC0A6B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9824640"/>
        <c:axId val="679825952"/>
      </c:lineChart>
      <c:catAx>
        <c:axId val="612291560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12290576"/>
        <c:crosses val="autoZero"/>
        <c:auto val="1"/>
        <c:lblAlgn val="ctr"/>
        <c:lblOffset val="100"/>
        <c:noMultiLvlLbl val="0"/>
      </c:catAx>
      <c:valAx>
        <c:axId val="612290576"/>
        <c:scaling>
          <c:orientation val="minMax"/>
        </c:scaling>
        <c:delete val="0"/>
        <c:axPos val="l"/>
        <c:majorGridlines>
          <c:spPr>
            <a:ln w="3175" cap="flat" cmpd="sng" algn="ctr">
              <a:solidFill>
                <a:srgbClr val="C0C0C0"/>
              </a:solidFill>
              <a:prstDash val="sysDash"/>
              <a:round/>
            </a:ln>
            <a:effectLst/>
          </c:spPr>
        </c:majorGridlines>
        <c:numFmt formatCode="#,##0_i" sourceLinked="1"/>
        <c:majorTickMark val="none"/>
        <c:minorTickMark val="none"/>
        <c:tickLblPos val="nextTo"/>
        <c:spPr>
          <a:noFill/>
          <a:ln>
            <a:noFill/>
          </a:ln>
          <a:effectLst/>
          <a:extLst>
            <a:ext uri="{91240B29-F687-4F45-9708-019B960494DF}">
              <a14:hiddenLine xmlns:a14="http://schemas.microsoft.com/office/drawing/2010/main">
                <a:noFill/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12291560"/>
        <c:crosses val="max"/>
        <c:crossBetween val="between"/>
      </c:valAx>
      <c:valAx>
        <c:axId val="679825952"/>
        <c:scaling>
          <c:orientation val="minMax"/>
        </c:scaling>
        <c:delete val="0"/>
        <c:axPos val="r"/>
        <c:numFmt formatCode="#,##0_i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9824640"/>
        <c:crosses val="max"/>
        <c:crossBetween val="between"/>
      </c:valAx>
      <c:catAx>
        <c:axId val="6798246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798259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8535437191230215E-2"/>
          <c:y val="0.80076082392626802"/>
          <c:w val="0.88623757195185771"/>
          <c:h val="7.0865157662669973E-2"/>
        </c:manualLayout>
      </c:layout>
      <c:overlay val="0"/>
      <c:spPr>
        <a:noFill/>
        <a:ln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9525" cap="flat" cmpd="sng" algn="ctr">
      <a:noFill/>
      <a:round/>
    </a:ln>
    <a:effectLst/>
    <a:extLst>
      <a:ext uri="{91240B29-F687-4F45-9708-019B960494DF}">
        <a14:hiddenLine xmlns:a14="http://schemas.microsoft.com/office/drawing/2010/main" w="9525" cap="flat" cmpd="sng" algn="ctr">
          <a:solidFill>
            <a:sysClr val="windowText" lastClr="000000">
              <a:lumMod val="15000"/>
              <a:lumOff val="85000"/>
            </a:sysClr>
          </a:solidFill>
          <a:round/>
        </a14:hiddenLine>
      </a:ext>
    </a:extLst>
  </c:spPr>
  <c:txPr>
    <a:bodyPr/>
    <a:lstStyle/>
    <a:p>
      <a:pPr>
        <a:defRPr sz="120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800" b="1" i="0" u="none" strike="noStrike" kern="1200" spc="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Evolution over time of the labour market concentration index (LMCI) - Herfindahl Hirschman Index (HHI) change over the previous quarter</a:t>
            </a:r>
          </a:p>
        </c:rich>
      </c:tx>
      <c:layout>
        <c:manualLayout>
          <c:xMode val="edge"/>
          <c:yMode val="edge"/>
          <c:x val="5.3333333333333332E-3"/>
          <c:y val="7.345036714339521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800" b="1" i="0" u="none" strike="noStrike" kern="1200" spc="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1.4666666666666666E-2"/>
          <c:y val="0.11274631356511165"/>
          <c:w val="0.97066666666666668"/>
          <c:h val="0.75287132377659227"/>
        </c:manualLayout>
      </c:layout>
      <c:areaChart>
        <c:grouping val="standard"/>
        <c:varyColors val="0"/>
        <c:ser>
          <c:idx val="0"/>
          <c:order val="0"/>
          <c:tx>
            <c:strRef>
              <c:f>'Figures 2&amp;4'!$D$83</c:f>
              <c:strCache>
                <c:ptCount val="1"/>
                <c:pt idx="0">
                  <c:v>Interquartile range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'Figures 2&amp;4'!$E$81:$K$81</c:f>
              <c:strCache>
                <c:ptCount val="7"/>
                <c:pt idx="0">
                  <c:v>2019-Q2</c:v>
                </c:pt>
                <c:pt idx="1">
                  <c:v>2019-Q3</c:v>
                </c:pt>
                <c:pt idx="2">
                  <c:v>2019-Q4</c:v>
                </c:pt>
                <c:pt idx="3">
                  <c:v>2020-Q1</c:v>
                </c:pt>
                <c:pt idx="4">
                  <c:v>2020-Q2</c:v>
                </c:pt>
                <c:pt idx="5">
                  <c:v>2020-Q3</c:v>
                </c:pt>
                <c:pt idx="6">
                  <c:v>2020-Q4</c:v>
                </c:pt>
              </c:strCache>
            </c:strRef>
          </c:cat>
          <c:val>
            <c:numRef>
              <c:f>'Figures 2&amp;4'!$E$83:$K$83</c:f>
              <c:numCache>
                <c:formatCode>General</c:formatCode>
                <c:ptCount val="7"/>
                <c:pt idx="0">
                  <c:v>501.79553508150275</c:v>
                </c:pt>
                <c:pt idx="1">
                  <c:v>135.39999999999986</c:v>
                </c:pt>
                <c:pt idx="2">
                  <c:v>464.05000000000018</c:v>
                </c:pt>
                <c:pt idx="3">
                  <c:v>-98.200000000000045</c:v>
                </c:pt>
                <c:pt idx="4">
                  <c:v>600.48684210526335</c:v>
                </c:pt>
                <c:pt idx="5">
                  <c:v>-153.13626373626403</c:v>
                </c:pt>
                <c:pt idx="6">
                  <c:v>295.06818181818153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EA-4593-A7A3-7C1678A57F96}"/>
            </c:ext>
          </c:extLst>
        </c:ser>
        <c:ser>
          <c:idx val="1"/>
          <c:order val="1"/>
          <c:tx>
            <c:strRef>
              <c:f>'Figures 2&amp;4'!$D$89</c:f>
              <c:strCache>
                <c:ptCount val="1"/>
                <c:pt idx="0">
                  <c:v>Blank series</c:v>
                </c:pt>
              </c:strCache>
            </c:strRef>
          </c:tx>
          <c:spPr>
            <a:solidFill>
              <a:schemeClr val="bg1"/>
            </a:solidFill>
            <a:ln w="25400">
              <a:noFill/>
            </a:ln>
            <a:effectLst/>
          </c:spPr>
          <c:cat>
            <c:strRef>
              <c:f>'Figures 2&amp;4'!$E$81:$K$81</c:f>
              <c:strCache>
                <c:ptCount val="7"/>
                <c:pt idx="0">
                  <c:v>2019-Q2</c:v>
                </c:pt>
                <c:pt idx="1">
                  <c:v>2019-Q3</c:v>
                </c:pt>
                <c:pt idx="2">
                  <c:v>2019-Q4</c:v>
                </c:pt>
                <c:pt idx="3">
                  <c:v>2020-Q1</c:v>
                </c:pt>
                <c:pt idx="4">
                  <c:v>2020-Q2</c:v>
                </c:pt>
                <c:pt idx="5">
                  <c:v>2020-Q3</c:v>
                </c:pt>
                <c:pt idx="6">
                  <c:v>2020-Q4</c:v>
                </c:pt>
              </c:strCache>
            </c:strRef>
          </c:cat>
          <c:val>
            <c:numRef>
              <c:f>'Figures 2&amp;4'!$E$89:$K$89</c:f>
              <c:numCache>
                <c:formatCode>General</c:formatCode>
                <c:ptCount val="7"/>
                <c:pt idx="0">
                  <c:v>57.083333333333485</c:v>
                </c:pt>
                <c:pt idx="1">
                  <c:v>-279.29136429608116</c:v>
                </c:pt>
                <c:pt idx="2">
                  <c:v>16.872916750241757</c:v>
                </c:pt>
                <c:pt idx="3">
                  <c:v>-339.32857142857165</c:v>
                </c:pt>
                <c:pt idx="4">
                  <c:v>216.72692307692296</c:v>
                </c:pt>
                <c:pt idx="5">
                  <c:v>-646.90000000000009</c:v>
                </c:pt>
                <c:pt idx="6">
                  <c:v>-134.83333333333348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EA-4593-A7A3-7C1678A57F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9608264"/>
        <c:axId val="599610232"/>
      </c:areaChart>
      <c:lineChart>
        <c:grouping val="standard"/>
        <c:varyColors val="0"/>
        <c:ser>
          <c:idx val="2"/>
          <c:order val="2"/>
          <c:tx>
            <c:strRef>
              <c:f>'Figures 2&amp;4'!$D$82</c:f>
              <c:strCache>
                <c:ptCount val="1"/>
                <c:pt idx="0">
                  <c:v>Median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'Figures 2&amp;4'!$E$82:$K$82</c:f>
              <c:numCache>
                <c:formatCode>General</c:formatCode>
                <c:ptCount val="7"/>
                <c:pt idx="0">
                  <c:v>276</c:v>
                </c:pt>
                <c:pt idx="1">
                  <c:v>-59.83333333333394</c:v>
                </c:pt>
                <c:pt idx="2">
                  <c:v>282.58333333333303</c:v>
                </c:pt>
                <c:pt idx="3">
                  <c:v>-175.78461538461579</c:v>
                </c:pt>
                <c:pt idx="4">
                  <c:v>421.55319148936178</c:v>
                </c:pt>
                <c:pt idx="5">
                  <c:v>-318</c:v>
                </c:pt>
                <c:pt idx="6">
                  <c:v>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5EA-4593-A7A3-7C1678A57F96}"/>
            </c:ext>
          </c:extLst>
        </c:ser>
        <c:ser>
          <c:idx val="3"/>
          <c:order val="3"/>
          <c:tx>
            <c:strRef>
              <c:f>'Figures 2&amp;4'!$D$85</c:f>
              <c:strCache>
                <c:ptCount val="1"/>
                <c:pt idx="0">
                  <c:v>Max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0"/>
              <c:layout/>
              <c:tx>
                <c:rich>
                  <a:bodyPr/>
                  <a:lstStyle/>
                  <a:p>
                    <a:fld id="{AD763C26-FB96-4F33-8B6D-A0A0A3AC043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A5EA-4593-A7A3-7C1678A57F96}"/>
                </c:ext>
              </c:extLst>
            </c:dLbl>
            <c:dLbl>
              <c:idx val="1"/>
              <c:layout/>
              <c:tx>
                <c:rich>
                  <a:bodyPr/>
                  <a:lstStyle/>
                  <a:p>
                    <a:fld id="{8586FFED-D01E-47B0-A427-0B04EC0F36B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A5EA-4593-A7A3-7C1678A57F96}"/>
                </c:ext>
              </c:extLst>
            </c:dLbl>
            <c:dLbl>
              <c:idx val="2"/>
              <c:layout/>
              <c:tx>
                <c:rich>
                  <a:bodyPr/>
                  <a:lstStyle/>
                  <a:p>
                    <a:fld id="{1ED6BB4B-5B37-4FA8-B234-88F6418B5F8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A5EA-4593-A7A3-7C1678A57F96}"/>
                </c:ext>
              </c:extLst>
            </c:dLbl>
            <c:dLbl>
              <c:idx val="3"/>
              <c:layout/>
              <c:tx>
                <c:rich>
                  <a:bodyPr/>
                  <a:lstStyle/>
                  <a:p>
                    <a:fld id="{4A6F2442-5214-45F1-BD21-6A3182E098B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A5EA-4593-A7A3-7C1678A57F96}"/>
                </c:ext>
              </c:extLst>
            </c:dLbl>
            <c:dLbl>
              <c:idx val="4"/>
              <c:layout/>
              <c:tx>
                <c:rich>
                  <a:bodyPr/>
                  <a:lstStyle/>
                  <a:p>
                    <a:fld id="{AEF47B16-A236-498F-B671-41F791FC56F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A5EA-4593-A7A3-7C1678A57F96}"/>
                </c:ext>
              </c:extLst>
            </c:dLbl>
            <c:dLbl>
              <c:idx val="5"/>
              <c:layout/>
              <c:tx>
                <c:rich>
                  <a:bodyPr/>
                  <a:lstStyle/>
                  <a:p>
                    <a:fld id="{07E41A0B-0E47-4DED-B4F1-1B8B2FC242B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A5EA-4593-A7A3-7C1678A57F96}"/>
                </c:ext>
              </c:extLst>
            </c:dLbl>
            <c:dLbl>
              <c:idx val="6"/>
              <c:layout/>
              <c:tx>
                <c:rich>
                  <a:bodyPr/>
                  <a:lstStyle/>
                  <a:p>
                    <a:fld id="{F0AB4CEE-4968-4787-99E0-B8E13CED4F9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A5EA-4593-A7A3-7C1678A57F9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DataLabelsRange val="1"/>
                <c15:showLeaderLines val="0"/>
              </c:ext>
            </c:extLst>
          </c:dLbls>
          <c:val>
            <c:numRef>
              <c:f>'Figures 2&amp;4'!$E$85:$K$85</c:f>
              <c:numCache>
                <c:formatCode>General</c:formatCode>
                <c:ptCount val="7"/>
                <c:pt idx="0">
                  <c:v>898.79310344827536</c:v>
                </c:pt>
                <c:pt idx="1">
                  <c:v>417.33333333333348</c:v>
                </c:pt>
                <c:pt idx="2">
                  <c:v>920.16666666666652</c:v>
                </c:pt>
                <c:pt idx="3">
                  <c:v>508.66666666666697</c:v>
                </c:pt>
                <c:pt idx="4">
                  <c:v>1302.8817733990145</c:v>
                </c:pt>
                <c:pt idx="5">
                  <c:v>270.42857142857156</c:v>
                </c:pt>
                <c:pt idx="6">
                  <c:v>815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'Figures 2&amp;4'!$E$88:$K$88</c15:f>
                <c15:dlblRangeCache>
                  <c:ptCount val="7"/>
                  <c:pt idx="0">
                    <c:v>Romania</c:v>
                  </c:pt>
                  <c:pt idx="1">
                    <c:v>Sweden</c:v>
                  </c:pt>
                  <c:pt idx="2">
                    <c:v>Austria</c:v>
                  </c:pt>
                  <c:pt idx="3">
                    <c:v>Austria</c:v>
                  </c:pt>
                  <c:pt idx="4">
                    <c:v>Romania</c:v>
                  </c:pt>
                  <c:pt idx="5">
                    <c:v>Finland</c:v>
                  </c:pt>
                  <c:pt idx="6">
                    <c:v>Slovenia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4-A5EA-4593-A7A3-7C1678A57F96}"/>
            </c:ext>
          </c:extLst>
        </c:ser>
        <c:ser>
          <c:idx val="4"/>
          <c:order val="4"/>
          <c:tx>
            <c:strRef>
              <c:f>'Figures 2&amp;4'!$D$84</c:f>
              <c:strCache>
                <c:ptCount val="1"/>
                <c:pt idx="0">
                  <c:v>Min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square"/>
            <c:size val="6"/>
            <c:spPr>
              <a:solidFill>
                <a:schemeClr val="accent4"/>
              </a:solidFill>
              <a:ln w="9525">
                <a:noFill/>
              </a:ln>
              <a:effectLst/>
            </c:spPr>
          </c:marker>
          <c:dLbls>
            <c:dLbl>
              <c:idx val="0"/>
              <c:layout/>
              <c:tx>
                <c:rich>
                  <a:bodyPr/>
                  <a:lstStyle/>
                  <a:p>
                    <a:fld id="{DF5BB5BE-CC64-488B-99B4-0272A51AB4A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A5EA-4593-A7A3-7C1678A57F96}"/>
                </c:ext>
              </c:extLst>
            </c:dLbl>
            <c:dLbl>
              <c:idx val="1"/>
              <c:layout/>
              <c:tx>
                <c:rich>
                  <a:bodyPr/>
                  <a:lstStyle/>
                  <a:p>
                    <a:fld id="{F9B79C65-1E3E-4DDF-B75D-BDC8085BD80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A5EA-4593-A7A3-7C1678A57F96}"/>
                </c:ext>
              </c:extLst>
            </c:dLbl>
            <c:dLbl>
              <c:idx val="2"/>
              <c:layout/>
              <c:tx>
                <c:rich>
                  <a:bodyPr/>
                  <a:lstStyle/>
                  <a:p>
                    <a:fld id="{74C65095-B561-466B-AF52-E061BD7B663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A5EA-4593-A7A3-7C1678A57F96}"/>
                </c:ext>
              </c:extLst>
            </c:dLbl>
            <c:dLbl>
              <c:idx val="3"/>
              <c:layout/>
              <c:tx>
                <c:rich>
                  <a:bodyPr/>
                  <a:lstStyle/>
                  <a:p>
                    <a:fld id="{9C284890-49EF-41A9-A837-1E6607770A3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A5EA-4593-A7A3-7C1678A57F96}"/>
                </c:ext>
              </c:extLst>
            </c:dLbl>
            <c:dLbl>
              <c:idx val="4"/>
              <c:layout/>
              <c:tx>
                <c:rich>
                  <a:bodyPr/>
                  <a:lstStyle/>
                  <a:p>
                    <a:fld id="{071848D3-4128-4835-91E1-5962B6A0400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A5EA-4593-A7A3-7C1678A57F96}"/>
                </c:ext>
              </c:extLst>
            </c:dLbl>
            <c:dLbl>
              <c:idx val="5"/>
              <c:layout/>
              <c:tx>
                <c:rich>
                  <a:bodyPr/>
                  <a:lstStyle/>
                  <a:p>
                    <a:fld id="{26B14F79-D71F-4BD0-8CF0-773C2B02802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A5EA-4593-A7A3-7C1678A57F96}"/>
                </c:ext>
              </c:extLst>
            </c:dLbl>
            <c:dLbl>
              <c:idx val="6"/>
              <c:layout/>
              <c:tx>
                <c:rich>
                  <a:bodyPr/>
                  <a:lstStyle/>
                  <a:p>
                    <a:fld id="{127C6E89-A27F-4B9B-8074-045CBBE8A63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A5EA-4593-A7A3-7C1678A57F9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'Figures 2&amp;4'!$E$84:$K$84</c:f>
              <c:numCache>
                <c:formatCode>General</c:formatCode>
                <c:ptCount val="7"/>
                <c:pt idx="0">
                  <c:v>-952.5</c:v>
                </c:pt>
                <c:pt idx="1">
                  <c:v>-678.68674698795166</c:v>
                </c:pt>
                <c:pt idx="2">
                  <c:v>-448.83333333333303</c:v>
                </c:pt>
                <c:pt idx="3">
                  <c:v>-1115.176470588236</c:v>
                </c:pt>
                <c:pt idx="4">
                  <c:v>-86.66666666666606</c:v>
                </c:pt>
                <c:pt idx="5">
                  <c:v>-1579.4999999999995</c:v>
                </c:pt>
                <c:pt idx="6">
                  <c:v>-459.28571428571468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'Figures 2&amp;4'!$E$87:$K$87</c15:f>
                <c15:dlblRangeCache>
                  <c:ptCount val="7"/>
                  <c:pt idx="0">
                    <c:v>Cyprus</c:v>
                  </c:pt>
                  <c:pt idx="1">
                    <c:v>Italy</c:v>
                  </c:pt>
                  <c:pt idx="2">
                    <c:v>Slovakia</c:v>
                  </c:pt>
                  <c:pt idx="3">
                    <c:v>Bulgaria</c:v>
                  </c:pt>
                  <c:pt idx="4">
                    <c:v>Estonia</c:v>
                  </c:pt>
                  <c:pt idx="5">
                    <c:v>Austria</c:v>
                  </c:pt>
                  <c:pt idx="6">
                    <c:v>Finland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5-A5EA-4593-A7A3-7C1678A57F96}"/>
            </c:ext>
          </c:extLst>
        </c:ser>
        <c:ser>
          <c:idx val="5"/>
          <c:order val="5"/>
          <c:tx>
            <c:strRef>
              <c:f>'Figures 2&amp;4'!$D$86</c:f>
              <c:strCache>
                <c:ptCount val="1"/>
                <c:pt idx="0">
                  <c:v>No change</c:v>
                </c:pt>
              </c:strCache>
            </c:strRef>
          </c:tx>
          <c:spPr>
            <a:ln w="6350" cap="rnd">
              <a:solidFill>
                <a:schemeClr val="bg1">
                  <a:lumMod val="8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'Figures 2&amp;4'!$E$86:$K$86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5EA-4593-A7A3-7C1678A57F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9608264"/>
        <c:axId val="599610232"/>
      </c:lineChart>
      <c:catAx>
        <c:axId val="599608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99610232"/>
        <c:crossesAt val="-1500"/>
        <c:auto val="1"/>
        <c:lblAlgn val="ctr"/>
        <c:lblOffset val="100"/>
        <c:tickMarkSkip val="1"/>
        <c:noMultiLvlLbl val="0"/>
      </c:catAx>
      <c:valAx>
        <c:axId val="599610232"/>
        <c:scaling>
          <c:orientation val="minMax"/>
          <c:max val="1500"/>
          <c:min val="-1500"/>
        </c:scaling>
        <c:delete val="0"/>
        <c:axPos val="l"/>
        <c:majorGridlines>
          <c:spPr>
            <a:ln w="3175" cap="flat" cmpd="sng" algn="ctr">
              <a:solidFill>
                <a:srgbClr val="C0C0C0"/>
              </a:solidFill>
              <a:prstDash val="sys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  <a:extLst>
            <a:ext uri="{91240B29-F687-4F45-9708-019B960494DF}">
              <a14:hiddenLine xmlns:a14="http://schemas.microsoft.com/office/drawing/2010/main">
                <a:noFill/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99608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1"/>
        <c:delete val="1"/>
      </c:legendEntry>
      <c:legendEntry>
        <c:idx val="5"/>
        <c:delete val="1"/>
      </c:legendEntry>
      <c:layout>
        <c:manualLayout>
          <c:xMode val="edge"/>
          <c:yMode val="edge"/>
          <c:x val="0.2706313910761155"/>
          <c:y val="0.88581648830613768"/>
          <c:w val="0.45873721784776905"/>
          <c:h val="3.588983116074877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ysClr val="window" lastClr="FFFFFF"/>
    </a:solidFill>
    <a:ln w="9525" cap="flat" cmpd="sng" algn="ctr">
      <a:noFill/>
      <a:round/>
    </a:ln>
    <a:effectLst/>
    <a:extLst>
      <a:ext uri="{91240B29-F687-4F45-9708-019B960494DF}">
        <a14:hiddenLine xmlns:a14="http://schemas.microsoft.com/office/drawing/2010/main" w="9525" cap="flat" cmpd="sng" algn="ctr">
          <a:solidFill>
            <a:sysClr val="windowText" lastClr="000000">
              <a:lumMod val="15000"/>
              <a:lumOff val="85000"/>
            </a:sysClr>
          </a:solidFill>
          <a:round/>
        </a14:hiddenLine>
      </a:ext>
    </a:extLst>
  </c:spPr>
  <c:txPr>
    <a:bodyPr/>
    <a:lstStyle/>
    <a:p>
      <a:pPr>
        <a:defRPr sz="120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800" b="1" i="0" u="none" strike="noStrike" kern="1200" spc="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Proportion of citizens living in other EU countries (</a:t>
            </a:r>
            <a:r>
              <a:rPr lang="en-US" sz="1800" b="1" i="0" u="none" strike="noStrike" baseline="0">
                <a:effectLst/>
              </a:rPr>
              <a:t>emigration rate</a:t>
            </a:r>
            <a:r>
              <a:rPr lang="en-US"/>
              <a:t>) vs average national Herfindahl Hirschman Index (HHI)</a:t>
            </a:r>
          </a:p>
        </c:rich>
      </c:tx>
      <c:layout>
        <c:manualLayout>
          <c:xMode val="edge"/>
          <c:yMode val="edge"/>
          <c:x val="5.3333333333333332E-3"/>
          <c:y val="7.389726156823080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800" b="1" i="0" u="none" strike="noStrike" kern="1200" spc="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111012466241149E-2"/>
          <c:y val="0.12581939771113415"/>
          <c:w val="0.87706260876678721"/>
          <c:h val="0.6670075929436261"/>
        </c:manualLayout>
      </c:layout>
      <c:scatterChart>
        <c:scatterStyle val="lineMarker"/>
        <c:varyColors val="0"/>
        <c:ser>
          <c:idx val="0"/>
          <c:order val="0"/>
          <c:tx>
            <c:v>"Emigration rate vs HHI"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/>
              <c:tx>
                <c:rich>
                  <a:bodyPr/>
                  <a:lstStyle/>
                  <a:p>
                    <a:fld id="{C6453C2B-EA20-4C66-ACC6-93BD3B4BEFE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462A-48C1-8303-C5AB5112DED3}"/>
                </c:ext>
              </c:extLst>
            </c:dLbl>
            <c:dLbl>
              <c:idx val="1"/>
              <c:layout/>
              <c:tx>
                <c:rich>
                  <a:bodyPr/>
                  <a:lstStyle/>
                  <a:p>
                    <a:fld id="{FDC1132F-7DC3-4F85-B8DF-F0788B00092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462A-48C1-8303-C5AB5112DED3}"/>
                </c:ext>
              </c:extLst>
            </c:dLbl>
            <c:dLbl>
              <c:idx val="2"/>
              <c:layout/>
              <c:tx>
                <c:rich>
                  <a:bodyPr/>
                  <a:lstStyle/>
                  <a:p>
                    <a:fld id="{BD47EBB8-B2A5-4E93-9470-507F3ED5E86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462A-48C1-8303-C5AB5112DED3}"/>
                </c:ext>
              </c:extLst>
            </c:dLbl>
            <c:dLbl>
              <c:idx val="3"/>
              <c:layout/>
              <c:tx>
                <c:rich>
                  <a:bodyPr/>
                  <a:lstStyle/>
                  <a:p>
                    <a:fld id="{50FE2609-3E53-4B4B-8977-7A866D0F020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462A-48C1-8303-C5AB5112DED3}"/>
                </c:ext>
              </c:extLst>
            </c:dLbl>
            <c:dLbl>
              <c:idx val="4"/>
              <c:layout/>
              <c:tx>
                <c:rich>
                  <a:bodyPr/>
                  <a:lstStyle/>
                  <a:p>
                    <a:fld id="{81F98433-56AA-4C0F-A5BB-81252D09361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462A-48C1-8303-C5AB5112DED3}"/>
                </c:ext>
              </c:extLst>
            </c:dLbl>
            <c:dLbl>
              <c:idx val="5"/>
              <c:layout/>
              <c:tx>
                <c:rich>
                  <a:bodyPr/>
                  <a:lstStyle/>
                  <a:p>
                    <a:fld id="{BBB7C91B-E069-407A-969D-428CCF77075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462A-48C1-8303-C5AB5112DED3}"/>
                </c:ext>
              </c:extLst>
            </c:dLbl>
            <c:dLbl>
              <c:idx val="6"/>
              <c:layout/>
              <c:tx>
                <c:rich>
                  <a:bodyPr/>
                  <a:lstStyle/>
                  <a:p>
                    <a:fld id="{737AEE82-94D0-4844-88D8-BB1BD308C02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462A-48C1-8303-C5AB5112DED3}"/>
                </c:ext>
              </c:extLst>
            </c:dLbl>
            <c:dLbl>
              <c:idx val="7"/>
              <c:layout/>
              <c:tx>
                <c:rich>
                  <a:bodyPr/>
                  <a:lstStyle/>
                  <a:p>
                    <a:fld id="{FE420619-D11A-4031-91B0-7A76981AC6C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462A-48C1-8303-C5AB5112DED3}"/>
                </c:ext>
              </c:extLst>
            </c:dLbl>
            <c:dLbl>
              <c:idx val="8"/>
              <c:layout>
                <c:manualLayout>
                  <c:x val="-4.0000000000000001E-3"/>
                  <c:y val="1.6626883852851933E-2"/>
                </c:manualLayout>
              </c:layout>
              <c:tx>
                <c:rich>
                  <a:bodyPr/>
                  <a:lstStyle/>
                  <a:p>
                    <a:fld id="{F5219A87-1C50-4DD5-BBC6-DBD6B95941F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462A-48C1-8303-C5AB5112DED3}"/>
                </c:ext>
              </c:extLst>
            </c:dLbl>
            <c:dLbl>
              <c:idx val="9"/>
              <c:layout/>
              <c:tx>
                <c:rich>
                  <a:bodyPr/>
                  <a:lstStyle/>
                  <a:p>
                    <a:fld id="{5A7A2F57-1067-4D8B-938C-5B09999D02B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462A-48C1-8303-C5AB5112DED3}"/>
                </c:ext>
              </c:extLst>
            </c:dLbl>
            <c:dLbl>
              <c:idx val="10"/>
              <c:layout/>
              <c:tx>
                <c:rich>
                  <a:bodyPr/>
                  <a:lstStyle/>
                  <a:p>
                    <a:fld id="{14925A37-607D-4AD3-8035-82D055A6B2D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462A-48C1-8303-C5AB5112DED3}"/>
                </c:ext>
              </c:extLst>
            </c:dLbl>
            <c:dLbl>
              <c:idx val="11"/>
              <c:layout/>
              <c:tx>
                <c:rich>
                  <a:bodyPr/>
                  <a:lstStyle/>
                  <a:p>
                    <a:fld id="{5BBCB668-46AE-49DE-95A7-78B45A2C14D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462A-48C1-8303-C5AB5112DED3}"/>
                </c:ext>
              </c:extLst>
            </c:dLbl>
            <c:dLbl>
              <c:idx val="12"/>
              <c:layout/>
              <c:tx>
                <c:rich>
                  <a:bodyPr/>
                  <a:lstStyle/>
                  <a:p>
                    <a:fld id="{712E0F67-2FAC-49BC-846C-9B4F2F88297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462A-48C1-8303-C5AB5112DED3}"/>
                </c:ext>
              </c:extLst>
            </c:dLbl>
            <c:dLbl>
              <c:idx val="13"/>
              <c:layout>
                <c:manualLayout>
                  <c:x val="-2.6169452562870305E-3"/>
                  <c:y val="9.2371576960288519E-3"/>
                </c:manualLayout>
              </c:layout>
              <c:tx>
                <c:rich>
                  <a:bodyPr/>
                  <a:lstStyle/>
                  <a:p>
                    <a:fld id="{C22C39A6-F5C3-42A7-9397-D4D8D3C2495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E-462A-48C1-8303-C5AB5112DED3}"/>
                </c:ext>
              </c:extLst>
            </c:dLbl>
            <c:dLbl>
              <c:idx val="14"/>
              <c:layout/>
              <c:tx>
                <c:rich>
                  <a:bodyPr/>
                  <a:lstStyle/>
                  <a:p>
                    <a:fld id="{AD396558-FC60-4928-8228-FB8967EC26A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462A-48C1-8303-C5AB5112DED3}"/>
                </c:ext>
              </c:extLst>
            </c:dLbl>
            <c:dLbl>
              <c:idx val="15"/>
              <c:layout>
                <c:manualLayout>
                  <c:x val="-2.6169452562870305E-3"/>
                  <c:y val="-5.5422946176174465E-3"/>
                </c:manualLayout>
              </c:layout>
              <c:tx>
                <c:rich>
                  <a:bodyPr/>
                  <a:lstStyle/>
                  <a:p>
                    <a:fld id="{4E92A24A-6EB1-42C2-9A64-913501218BA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0-462A-48C1-8303-C5AB5112DED3}"/>
                </c:ext>
              </c:extLst>
            </c:dLbl>
            <c:dLbl>
              <c:idx val="16"/>
              <c:layout/>
              <c:tx>
                <c:rich>
                  <a:bodyPr/>
                  <a:lstStyle/>
                  <a:p>
                    <a:fld id="{F4D20158-31E5-4FB1-9A78-9DB8956AF46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462A-48C1-8303-C5AB5112DED3}"/>
                </c:ext>
              </c:extLst>
            </c:dLbl>
            <c:dLbl>
              <c:idx val="17"/>
              <c:layout/>
              <c:tx>
                <c:rich>
                  <a:bodyPr/>
                  <a:lstStyle/>
                  <a:p>
                    <a:fld id="{75F39662-5852-432E-9A57-75D12F8667B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462A-48C1-8303-C5AB5112DED3}"/>
                </c:ext>
              </c:extLst>
            </c:dLbl>
            <c:dLbl>
              <c:idx val="18"/>
              <c:layout>
                <c:manualLayout>
                  <c:x val="-7.8508357688610916E-3"/>
                  <c:y val="0"/>
                </c:manualLayout>
              </c:layout>
              <c:tx>
                <c:rich>
                  <a:bodyPr/>
                  <a:lstStyle/>
                  <a:p>
                    <a:fld id="{37F51C0C-5E71-4021-97EF-B7F813FDF2F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3-462A-48C1-8303-C5AB5112DED3}"/>
                </c:ext>
              </c:extLst>
            </c:dLbl>
            <c:dLbl>
              <c:idx val="19"/>
              <c:layout>
                <c:manualLayout>
                  <c:x val="-3.9254178844305458E-3"/>
                  <c:y val="-1.1084589235234622E-2"/>
                </c:manualLayout>
              </c:layout>
              <c:tx>
                <c:rich>
                  <a:bodyPr/>
                  <a:lstStyle/>
                  <a:p>
                    <a:fld id="{E248F339-9110-4AE9-AB91-7ED2E4D50BE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4-462A-48C1-8303-C5AB5112DED3}"/>
                </c:ext>
              </c:extLst>
            </c:dLbl>
            <c:dLbl>
              <c:idx val="20"/>
              <c:layout>
                <c:manualLayout>
                  <c:x val="1.3333333333333333E-3"/>
                  <c:y val="-5.5422946176173112E-3"/>
                </c:manualLayout>
              </c:layout>
              <c:tx>
                <c:rich>
                  <a:bodyPr/>
                  <a:lstStyle/>
                  <a:p>
                    <a:fld id="{28C4E9DE-0D7B-4AD2-AFBA-3DC9697484B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5-462A-48C1-8303-C5AB5112DED3}"/>
                </c:ext>
              </c:extLst>
            </c:dLbl>
            <c:dLbl>
              <c:idx val="21"/>
              <c:layout>
                <c:manualLayout>
                  <c:x val="-5.8666666666666693E-2"/>
                  <c:y val="2.0321746931263474E-2"/>
                </c:manualLayout>
              </c:layout>
              <c:tx>
                <c:rich>
                  <a:bodyPr/>
                  <a:lstStyle/>
                  <a:p>
                    <a:fld id="{115D6FCA-7A14-4A6F-A12D-1B7DED90510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6-462A-48C1-8303-C5AB5112DED3}"/>
                </c:ext>
              </c:extLst>
            </c:dLbl>
            <c:dLbl>
              <c:idx val="22"/>
              <c:layout/>
              <c:tx>
                <c:rich>
                  <a:bodyPr/>
                  <a:lstStyle/>
                  <a:p>
                    <a:fld id="{B206C431-7FF5-4036-A3F7-84AD028635F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462A-48C1-8303-C5AB5112DED3}"/>
                </c:ext>
              </c:extLst>
            </c:dLbl>
            <c:dLbl>
              <c:idx val="23"/>
              <c:layout>
                <c:manualLayout>
                  <c:x val="-7.4732126289656864E-2"/>
                  <c:y val="-2.4016610009675015E-2"/>
                </c:manualLayout>
              </c:layout>
              <c:tx>
                <c:rich>
                  <a:bodyPr/>
                  <a:lstStyle/>
                  <a:p>
                    <a:fld id="{3309A535-EAB5-4F01-8C4C-237A142CE25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8-462A-48C1-8303-C5AB5112DED3}"/>
                </c:ext>
              </c:extLst>
            </c:dLbl>
            <c:dLbl>
              <c:idx val="24"/>
              <c:layout>
                <c:manualLayout>
                  <c:x val="-6.5432801018506875E-2"/>
                  <c:y val="-1.8474315392057704E-2"/>
                </c:manualLayout>
              </c:layout>
              <c:tx>
                <c:rich>
                  <a:bodyPr/>
                  <a:lstStyle/>
                  <a:p>
                    <a:fld id="{B1E21526-9EC1-4459-85F7-C54791CA8C2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9-462A-48C1-8303-C5AB5112DED3}"/>
                </c:ext>
              </c:extLst>
            </c:dLbl>
            <c:dLbl>
              <c:idx val="25"/>
              <c:layout>
                <c:manualLayout>
                  <c:x val="-7.3846280017469651E-2"/>
                  <c:y val="2.2169178470469109E-2"/>
                </c:manualLayout>
              </c:layout>
              <c:tx>
                <c:rich>
                  <a:bodyPr/>
                  <a:lstStyle/>
                  <a:p>
                    <a:fld id="{14E3E3A7-D8A9-4615-BA9B-EB0849F65C7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A-462A-48C1-8303-C5AB5112DED3}"/>
                </c:ext>
              </c:extLst>
            </c:dLbl>
            <c:dLbl>
              <c:idx val="26"/>
              <c:layout/>
              <c:tx>
                <c:rich>
                  <a:bodyPr/>
                  <a:lstStyle/>
                  <a:p>
                    <a:fld id="{2B4DFD23-1931-45BF-B25A-47A7FC17F82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462A-48C1-8303-C5AB5112DED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DataLabelsRange val="1"/>
                <c15:showLeaderLines val="0"/>
              </c:ext>
            </c:extLst>
          </c:dLbls>
          <c:xVal>
            <c:numRef>
              <c:f>'Figures 2&amp;4'!$U$21:$U$47</c:f>
              <c:numCache>
                <c:formatCode>0</c:formatCode>
                <c:ptCount val="27"/>
                <c:pt idx="0">
                  <c:v>7545.2458791208792</c:v>
                </c:pt>
                <c:pt idx="1">
                  <c:v>6657.375</c:v>
                </c:pt>
                <c:pt idx="2">
                  <c:v>6620.1</c:v>
                </c:pt>
                <c:pt idx="3">
                  <c:v>6593</c:v>
                </c:pt>
                <c:pt idx="4">
                  <c:v>6579.3125</c:v>
                </c:pt>
                <c:pt idx="5">
                  <c:v>6342.25</c:v>
                </c:pt>
                <c:pt idx="6">
                  <c:v>5953.875</c:v>
                </c:pt>
                <c:pt idx="7">
                  <c:v>5857.6520177011298</c:v>
                </c:pt>
                <c:pt idx="8">
                  <c:v>5817.4473684210525</c:v>
                </c:pt>
                <c:pt idx="9">
                  <c:v>5673.2647058823532</c:v>
                </c:pt>
                <c:pt idx="10">
                  <c:v>5327.9375</c:v>
                </c:pt>
                <c:pt idx="11">
                  <c:v>5142.5981025039127</c:v>
                </c:pt>
                <c:pt idx="12">
                  <c:v>5005.25</c:v>
                </c:pt>
                <c:pt idx="13">
                  <c:v>4718.5</c:v>
                </c:pt>
                <c:pt idx="14">
                  <c:v>4678.083333333333</c:v>
                </c:pt>
                <c:pt idx="15">
                  <c:v>4360.9666666666672</c:v>
                </c:pt>
                <c:pt idx="16">
                  <c:v>4246.6355421686749</c:v>
                </c:pt>
                <c:pt idx="17">
                  <c:v>4007.5</c:v>
                </c:pt>
                <c:pt idx="18">
                  <c:v>3951</c:v>
                </c:pt>
                <c:pt idx="19">
                  <c:v>3746.6785714285716</c:v>
                </c:pt>
                <c:pt idx="20">
                  <c:v>3610.0416666666665</c:v>
                </c:pt>
                <c:pt idx="21">
                  <c:v>3549.7166666666667</c:v>
                </c:pt>
                <c:pt idx="22">
                  <c:v>3527.9846153846156</c:v>
                </c:pt>
                <c:pt idx="23">
                  <c:v>3387.9071428571424</c:v>
                </c:pt>
                <c:pt idx="24">
                  <c:v>3190.3125</c:v>
                </c:pt>
                <c:pt idx="25">
                  <c:v>3135.6569148936169</c:v>
                </c:pt>
                <c:pt idx="26">
                  <c:v>2703</c:v>
                </c:pt>
              </c:numCache>
            </c:numRef>
          </c:xVal>
          <c:yVal>
            <c:numRef>
              <c:f>'Figures 2&amp;4'!$W$21:$W$47</c:f>
              <c:numCache>
                <c:formatCode>General</c:formatCode>
                <c:ptCount val="27"/>
                <c:pt idx="0">
                  <c:v>4.3336472276406357E-2</c:v>
                </c:pt>
                <c:pt idx="1">
                  <c:v>9.934603471144017E-2</c:v>
                </c:pt>
                <c:pt idx="2">
                  <c:v>1.6986212096456541E-2</c:v>
                </c:pt>
                <c:pt idx="3">
                  <c:v>6.5085909720845186E-2</c:v>
                </c:pt>
                <c:pt idx="4">
                  <c:v>0.16311799199114482</c:v>
                </c:pt>
                <c:pt idx="5">
                  <c:v>0.13540185450378772</c:v>
                </c:pt>
                <c:pt idx="6">
                  <c:v>5.1518357623448648E-2</c:v>
                </c:pt>
                <c:pt idx="7">
                  <c:v>4.1434871939416647E-2</c:v>
                </c:pt>
                <c:pt idx="8">
                  <c:v>3.9019521150848072E-2</c:v>
                </c:pt>
                <c:pt idx="9">
                  <c:v>0.11589200607988578</c:v>
                </c:pt>
                <c:pt idx="10">
                  <c:v>5.9327857606828266E-2</c:v>
                </c:pt>
                <c:pt idx="11">
                  <c:v>1.2914044813116549E-2</c:v>
                </c:pt>
                <c:pt idx="12">
                  <c:v>2.8474552957359008E-2</c:v>
                </c:pt>
                <c:pt idx="13">
                  <c:v>9.5312408844291461E-3</c:v>
                </c:pt>
                <c:pt idx="14">
                  <c:v>6.5814015926504502E-2</c:v>
                </c:pt>
                <c:pt idx="15">
                  <c:v>1.1774270321440171E-2</c:v>
                </c:pt>
                <c:pt idx="16">
                  <c:v>2.6521610045783978E-2</c:v>
                </c:pt>
                <c:pt idx="17">
                  <c:v>3.2958840119411602E-2</c:v>
                </c:pt>
                <c:pt idx="18">
                  <c:v>1.5607946131793666E-2</c:v>
                </c:pt>
                <c:pt idx="19">
                  <c:v>1.9396830873336688E-2</c:v>
                </c:pt>
                <c:pt idx="20">
                  <c:v>2.8240389780441685E-2</c:v>
                </c:pt>
                <c:pt idx="21">
                  <c:v>2.5227822766257353E-2</c:v>
                </c:pt>
                <c:pt idx="22">
                  <c:v>9.749333007069573E-3</c:v>
                </c:pt>
                <c:pt idx="23">
                  <c:v>2.8169424929924105E-2</c:v>
                </c:pt>
                <c:pt idx="24">
                  <c:v>1.1408000141472113E-2</c:v>
                </c:pt>
                <c:pt idx="25">
                  <c:v>1.0428331339046111E-2</c:v>
                </c:pt>
                <c:pt idx="26">
                  <c:v>0.10027514614294858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'Figures 2&amp;4'!$T$21:$T$47</c15:f>
                <c15:dlblRangeCache>
                  <c:ptCount val="27"/>
                  <c:pt idx="0">
                    <c:v>Greece</c:v>
                  </c:pt>
                  <c:pt idx="1">
                    <c:v>Portugal</c:v>
                  </c:pt>
                  <c:pt idx="2">
                    <c:v>Ireland</c:v>
                  </c:pt>
                  <c:pt idx="3">
                    <c:v>Lithuania</c:v>
                  </c:pt>
                  <c:pt idx="4">
                    <c:v>Romania</c:v>
                  </c:pt>
                  <c:pt idx="5">
                    <c:v>Croatia</c:v>
                  </c:pt>
                  <c:pt idx="6">
                    <c:v>Slovakia</c:v>
                  </c:pt>
                  <c:pt idx="7">
                    <c:v>Poland</c:v>
                  </c:pt>
                  <c:pt idx="8">
                    <c:v>Hungary</c:v>
                  </c:pt>
                  <c:pt idx="9">
                    <c:v>Bulgaria</c:v>
                  </c:pt>
                  <c:pt idx="10">
                    <c:v>Latvia</c:v>
                  </c:pt>
                  <c:pt idx="11">
                    <c:v>Spain</c:v>
                  </c:pt>
                  <c:pt idx="12">
                    <c:v>Cyprus</c:v>
                  </c:pt>
                  <c:pt idx="13">
                    <c:v>Malta</c:v>
                  </c:pt>
                  <c:pt idx="14">
                    <c:v>Estonia</c:v>
                  </c:pt>
                  <c:pt idx="15">
                    <c:v>Czechia</c:v>
                  </c:pt>
                  <c:pt idx="16">
                    <c:v>Italy</c:v>
                  </c:pt>
                  <c:pt idx="17">
                    <c:v>Slovenia</c:v>
                  </c:pt>
                  <c:pt idx="18">
                    <c:v>Denmark</c:v>
                  </c:pt>
                  <c:pt idx="19">
                    <c:v>Finland</c:v>
                  </c:pt>
                  <c:pt idx="20">
                    <c:v>Austria</c:v>
                  </c:pt>
                  <c:pt idx="21">
                    <c:v>Belgium</c:v>
                  </c:pt>
                  <c:pt idx="22">
                    <c:v>France</c:v>
                  </c:pt>
                  <c:pt idx="23">
                    <c:v>Netherlands</c:v>
                  </c:pt>
                  <c:pt idx="24">
                    <c:v>Sweden</c:v>
                  </c:pt>
                  <c:pt idx="25">
                    <c:v>Germany</c:v>
                  </c:pt>
                  <c:pt idx="26">
                    <c:v>Luxembourg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462A-48C1-8303-C5AB5112DE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4303040"/>
        <c:axId val="604308944"/>
      </c:scatterChart>
      <c:valAx>
        <c:axId val="604303040"/>
        <c:scaling>
          <c:orientation val="minMax"/>
          <c:max val="8000"/>
          <c:min val="2500"/>
        </c:scaling>
        <c:delete val="0"/>
        <c:axPos val="b"/>
        <c:numFmt formatCode="0" sourceLinked="1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04308944"/>
        <c:crosses val="autoZero"/>
        <c:crossBetween val="midCat"/>
      </c:valAx>
      <c:valAx>
        <c:axId val="604308944"/>
        <c:scaling>
          <c:orientation val="minMax"/>
        </c:scaling>
        <c:delete val="0"/>
        <c:axPos val="l"/>
        <c:majorGridlines>
          <c:spPr>
            <a:ln w="3175" cap="flat" cmpd="sng" algn="ctr">
              <a:solidFill>
                <a:srgbClr val="C0C0C0"/>
              </a:solidFill>
              <a:prstDash val="sys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baseline="0"/>
                  <a:t>Emigration rate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1.230479417158898E-2"/>
              <c:y val="0.3477152726874411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  <a:extLst>
            <a:ext uri="{91240B29-F687-4F45-9708-019B960494DF}">
              <a14:hiddenLine xmlns:a14="http://schemas.microsoft.com/office/drawing/2010/main" w="9525" cap="flat" cmpd="sng" algn="ctr">
                <a:solidFill>
                  <a:sysClr val="windowText" lastClr="000000">
                    <a:lumMod val="25000"/>
                    <a:lumOff val="75000"/>
                  </a:sysClr>
                </a:solidFill>
                <a:round/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043030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7827222474243438"/>
          <c:y val="0.86295258254200469"/>
          <c:w val="0.23891607775954044"/>
          <c:h val="3.5610915789270031E-2"/>
        </c:manualLayout>
      </c:layout>
      <c:overlay val="0"/>
      <c:spPr>
        <a:noFill/>
        <a:ln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9525" cap="flat" cmpd="sng" algn="ctr">
      <a:noFill/>
      <a:round/>
    </a:ln>
    <a:effectLst/>
    <a:extLst>
      <a:ext uri="{91240B29-F687-4F45-9708-019B960494DF}">
        <a14:hiddenLine xmlns:a14="http://schemas.microsoft.com/office/drawing/2010/main" w="9525" cap="flat" cmpd="sng" algn="ctr">
          <a:solidFill>
            <a:sysClr val="windowText" lastClr="000000">
              <a:lumMod val="15000"/>
              <a:lumOff val="85000"/>
            </a:sysClr>
          </a:solidFill>
          <a:round/>
        </a14:hiddenLine>
      </a:ext>
    </a:extLst>
  </c:spPr>
  <c:txPr>
    <a:bodyPr/>
    <a:lstStyle/>
    <a:p>
      <a:pPr>
        <a:defRPr sz="120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800" b="1" i="0" u="none" strike="noStrike" kern="1200" spc="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Evolution over time of the labour market concentration index (LMCI) - Herfindahl Hirschman Index (HHI) change over the previous quarter</a:t>
            </a:r>
          </a:p>
        </c:rich>
      </c:tx>
      <c:layout>
        <c:manualLayout>
          <c:xMode val="edge"/>
          <c:yMode val="edge"/>
          <c:x val="5.3333333333333332E-3"/>
          <c:y val="7.345036714339521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800" b="1" i="0" u="none" strike="noStrike" kern="1200" spc="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1.4666666666666666E-2"/>
          <c:y val="0.11274631356511165"/>
          <c:w val="0.97066666666666668"/>
          <c:h val="0.75287132377659227"/>
        </c:manualLayout>
      </c:layout>
      <c:areaChart>
        <c:grouping val="standard"/>
        <c:varyColors val="0"/>
        <c:ser>
          <c:idx val="0"/>
          <c:order val="0"/>
          <c:tx>
            <c:strRef>
              <c:f>'Figures 2&amp;4 (2)'!$D$146</c:f>
              <c:strCache>
                <c:ptCount val="1"/>
                <c:pt idx="0">
                  <c:v>Interquartile range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'Figures 2&amp;4 (2)'!$E$144:$K$144</c:f>
              <c:strCache>
                <c:ptCount val="7"/>
                <c:pt idx="0">
                  <c:v>2019-Q2</c:v>
                </c:pt>
                <c:pt idx="1">
                  <c:v>2019-Q3</c:v>
                </c:pt>
                <c:pt idx="2">
                  <c:v>2019-Q4</c:v>
                </c:pt>
                <c:pt idx="3">
                  <c:v>2020-Q1</c:v>
                </c:pt>
                <c:pt idx="4">
                  <c:v>2020-Q2</c:v>
                </c:pt>
                <c:pt idx="5">
                  <c:v>2020-Q3</c:v>
                </c:pt>
                <c:pt idx="6">
                  <c:v>2020-Q4</c:v>
                </c:pt>
              </c:strCache>
            </c:strRef>
          </c:cat>
          <c:val>
            <c:numRef>
              <c:f>'Figures 2&amp;4 (2)'!$E$146:$K$146</c:f>
              <c:numCache>
                <c:formatCode>General</c:formatCode>
                <c:ptCount val="7"/>
                <c:pt idx="0">
                  <c:v>501.79553508150275</c:v>
                </c:pt>
                <c:pt idx="1">
                  <c:v>135.39999999999986</c:v>
                </c:pt>
                <c:pt idx="2">
                  <c:v>464.05000000000018</c:v>
                </c:pt>
                <c:pt idx="3">
                  <c:v>-98.200000000000045</c:v>
                </c:pt>
                <c:pt idx="4">
                  <c:v>600.48684210526335</c:v>
                </c:pt>
                <c:pt idx="5">
                  <c:v>-153.13626373626403</c:v>
                </c:pt>
                <c:pt idx="6">
                  <c:v>295.06818181818153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17-4322-9B2C-525E404C4ED7}"/>
            </c:ext>
          </c:extLst>
        </c:ser>
        <c:ser>
          <c:idx val="1"/>
          <c:order val="1"/>
          <c:tx>
            <c:strRef>
              <c:f>'Figures 2&amp;4 (2)'!$D$152</c:f>
              <c:strCache>
                <c:ptCount val="1"/>
                <c:pt idx="0">
                  <c:v>Blank series</c:v>
                </c:pt>
              </c:strCache>
            </c:strRef>
          </c:tx>
          <c:spPr>
            <a:solidFill>
              <a:schemeClr val="bg1"/>
            </a:solidFill>
            <a:ln w="25400">
              <a:noFill/>
            </a:ln>
            <a:effectLst/>
          </c:spPr>
          <c:cat>
            <c:strRef>
              <c:f>'Figures 2&amp;4 (2)'!$E$144:$K$144</c:f>
              <c:strCache>
                <c:ptCount val="7"/>
                <c:pt idx="0">
                  <c:v>2019-Q2</c:v>
                </c:pt>
                <c:pt idx="1">
                  <c:v>2019-Q3</c:v>
                </c:pt>
                <c:pt idx="2">
                  <c:v>2019-Q4</c:v>
                </c:pt>
                <c:pt idx="3">
                  <c:v>2020-Q1</c:v>
                </c:pt>
                <c:pt idx="4">
                  <c:v>2020-Q2</c:v>
                </c:pt>
                <c:pt idx="5">
                  <c:v>2020-Q3</c:v>
                </c:pt>
                <c:pt idx="6">
                  <c:v>2020-Q4</c:v>
                </c:pt>
              </c:strCache>
            </c:strRef>
          </c:cat>
          <c:val>
            <c:numRef>
              <c:f>'Figures 2&amp;4 (2)'!$E$152:$K$152</c:f>
              <c:numCache>
                <c:formatCode>General</c:formatCode>
                <c:ptCount val="7"/>
                <c:pt idx="0">
                  <c:v>57.083333333333485</c:v>
                </c:pt>
                <c:pt idx="1">
                  <c:v>-279.29136429608116</c:v>
                </c:pt>
                <c:pt idx="2">
                  <c:v>16.872916750241757</c:v>
                </c:pt>
                <c:pt idx="3">
                  <c:v>-339.32857142857165</c:v>
                </c:pt>
                <c:pt idx="4">
                  <c:v>216.72692307692296</c:v>
                </c:pt>
                <c:pt idx="5">
                  <c:v>-646.90000000000009</c:v>
                </c:pt>
                <c:pt idx="6">
                  <c:v>-134.83333333333348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17-4322-9B2C-525E404C4E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9608264"/>
        <c:axId val="599610232"/>
      </c:areaChart>
      <c:lineChart>
        <c:grouping val="standard"/>
        <c:varyColors val="0"/>
        <c:ser>
          <c:idx val="2"/>
          <c:order val="2"/>
          <c:tx>
            <c:strRef>
              <c:f>'Figures 2&amp;4 (2)'!$D$145</c:f>
              <c:strCache>
                <c:ptCount val="1"/>
                <c:pt idx="0">
                  <c:v>Median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'Figures 2&amp;4 (2)'!$E$145:$K$145</c:f>
              <c:numCache>
                <c:formatCode>General</c:formatCode>
                <c:ptCount val="7"/>
                <c:pt idx="0">
                  <c:v>276</c:v>
                </c:pt>
                <c:pt idx="1">
                  <c:v>-59.83333333333394</c:v>
                </c:pt>
                <c:pt idx="2">
                  <c:v>282.58333333333303</c:v>
                </c:pt>
                <c:pt idx="3">
                  <c:v>-175.78461538461579</c:v>
                </c:pt>
                <c:pt idx="4">
                  <c:v>421.55319148936178</c:v>
                </c:pt>
                <c:pt idx="5">
                  <c:v>-318</c:v>
                </c:pt>
                <c:pt idx="6">
                  <c:v>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17-4322-9B2C-525E404C4ED7}"/>
            </c:ext>
          </c:extLst>
        </c:ser>
        <c:ser>
          <c:idx val="3"/>
          <c:order val="3"/>
          <c:tx>
            <c:strRef>
              <c:f>'Figures 2&amp;4 (2)'!$D$148</c:f>
              <c:strCache>
                <c:ptCount val="1"/>
                <c:pt idx="0">
                  <c:v>Max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0"/>
              <c:layout/>
              <c:tx>
                <c:rich>
                  <a:bodyPr/>
                  <a:lstStyle/>
                  <a:p>
                    <a:fld id="{F5959806-1943-473B-991F-9C11C214317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0917-4322-9B2C-525E404C4ED7}"/>
                </c:ext>
              </c:extLst>
            </c:dLbl>
            <c:dLbl>
              <c:idx val="1"/>
              <c:layout/>
              <c:tx>
                <c:rich>
                  <a:bodyPr/>
                  <a:lstStyle/>
                  <a:p>
                    <a:fld id="{F55EE36F-552F-4E1D-9CAA-74E68D37C75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0917-4322-9B2C-525E404C4ED7}"/>
                </c:ext>
              </c:extLst>
            </c:dLbl>
            <c:dLbl>
              <c:idx val="2"/>
              <c:layout/>
              <c:tx>
                <c:rich>
                  <a:bodyPr/>
                  <a:lstStyle/>
                  <a:p>
                    <a:fld id="{CFE1ECD3-49AA-451B-9977-9B6AEB08B23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0917-4322-9B2C-525E404C4ED7}"/>
                </c:ext>
              </c:extLst>
            </c:dLbl>
            <c:dLbl>
              <c:idx val="3"/>
              <c:layout/>
              <c:tx>
                <c:rich>
                  <a:bodyPr/>
                  <a:lstStyle/>
                  <a:p>
                    <a:fld id="{C799E0D6-175C-47F7-BDBA-B84EE663404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0917-4322-9B2C-525E404C4ED7}"/>
                </c:ext>
              </c:extLst>
            </c:dLbl>
            <c:dLbl>
              <c:idx val="4"/>
              <c:layout/>
              <c:tx>
                <c:rich>
                  <a:bodyPr/>
                  <a:lstStyle/>
                  <a:p>
                    <a:fld id="{253258CE-6606-4EFA-A451-00DA8630271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0917-4322-9B2C-525E404C4ED7}"/>
                </c:ext>
              </c:extLst>
            </c:dLbl>
            <c:dLbl>
              <c:idx val="5"/>
              <c:layout/>
              <c:tx>
                <c:rich>
                  <a:bodyPr/>
                  <a:lstStyle/>
                  <a:p>
                    <a:fld id="{6CF27D5D-770C-4E77-955C-3083572A471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0917-4322-9B2C-525E404C4ED7}"/>
                </c:ext>
              </c:extLst>
            </c:dLbl>
            <c:dLbl>
              <c:idx val="6"/>
              <c:layout/>
              <c:tx>
                <c:rich>
                  <a:bodyPr/>
                  <a:lstStyle/>
                  <a:p>
                    <a:fld id="{4334BC4D-BE1E-4138-8347-22CF83385A4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0917-4322-9B2C-525E404C4ED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DataLabelsRange val="1"/>
                <c15:showLeaderLines val="0"/>
              </c:ext>
            </c:extLst>
          </c:dLbls>
          <c:val>
            <c:numRef>
              <c:f>'Figures 2&amp;4 (2)'!$E$148:$K$148</c:f>
              <c:numCache>
                <c:formatCode>General</c:formatCode>
                <c:ptCount val="7"/>
                <c:pt idx="0">
                  <c:v>898.79310344827536</c:v>
                </c:pt>
                <c:pt idx="1">
                  <c:v>417.33333333333348</c:v>
                </c:pt>
                <c:pt idx="2">
                  <c:v>920.16666666666652</c:v>
                </c:pt>
                <c:pt idx="3">
                  <c:v>508.66666666666697</c:v>
                </c:pt>
                <c:pt idx="4">
                  <c:v>1302.8817733990145</c:v>
                </c:pt>
                <c:pt idx="5">
                  <c:v>270.42857142857156</c:v>
                </c:pt>
                <c:pt idx="6">
                  <c:v>815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'Figures 2&amp;4 (2)'!$E$151:$K$151</c15:f>
                <c15:dlblRangeCache>
                  <c:ptCount val="7"/>
                  <c:pt idx="0">
                    <c:v>Romania</c:v>
                  </c:pt>
                  <c:pt idx="1">
                    <c:v>Sweden</c:v>
                  </c:pt>
                  <c:pt idx="2">
                    <c:v>Austria</c:v>
                  </c:pt>
                  <c:pt idx="3">
                    <c:v>Austria</c:v>
                  </c:pt>
                  <c:pt idx="4">
                    <c:v>Romania</c:v>
                  </c:pt>
                  <c:pt idx="5">
                    <c:v>Finland</c:v>
                  </c:pt>
                  <c:pt idx="6">
                    <c:v>Slovenia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A-0917-4322-9B2C-525E404C4ED7}"/>
            </c:ext>
          </c:extLst>
        </c:ser>
        <c:ser>
          <c:idx val="4"/>
          <c:order val="4"/>
          <c:tx>
            <c:strRef>
              <c:f>'Figures 2&amp;4 (2)'!$D$147</c:f>
              <c:strCache>
                <c:ptCount val="1"/>
                <c:pt idx="0">
                  <c:v>Min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square"/>
            <c:size val="6"/>
            <c:spPr>
              <a:solidFill>
                <a:schemeClr val="accent4"/>
              </a:solidFill>
              <a:ln w="9525">
                <a:noFill/>
              </a:ln>
              <a:effectLst/>
            </c:spPr>
          </c:marker>
          <c:dLbls>
            <c:dLbl>
              <c:idx val="0"/>
              <c:layout/>
              <c:tx>
                <c:rich>
                  <a:bodyPr/>
                  <a:lstStyle/>
                  <a:p>
                    <a:fld id="{CBD79818-142D-4C83-AACA-656A0015481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0917-4322-9B2C-525E404C4ED7}"/>
                </c:ext>
              </c:extLst>
            </c:dLbl>
            <c:dLbl>
              <c:idx val="1"/>
              <c:layout/>
              <c:tx>
                <c:rich>
                  <a:bodyPr/>
                  <a:lstStyle/>
                  <a:p>
                    <a:fld id="{39A6E999-46E5-4D97-982C-31C3C5552E5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0917-4322-9B2C-525E404C4ED7}"/>
                </c:ext>
              </c:extLst>
            </c:dLbl>
            <c:dLbl>
              <c:idx val="2"/>
              <c:layout/>
              <c:tx>
                <c:rich>
                  <a:bodyPr/>
                  <a:lstStyle/>
                  <a:p>
                    <a:fld id="{85F2A4F8-B19B-4141-8842-D1384EF9C57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0917-4322-9B2C-525E404C4ED7}"/>
                </c:ext>
              </c:extLst>
            </c:dLbl>
            <c:dLbl>
              <c:idx val="3"/>
              <c:layout/>
              <c:tx>
                <c:rich>
                  <a:bodyPr/>
                  <a:lstStyle/>
                  <a:p>
                    <a:fld id="{0209E473-42BD-4A9D-8907-C76AF4C0690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0917-4322-9B2C-525E404C4ED7}"/>
                </c:ext>
              </c:extLst>
            </c:dLbl>
            <c:dLbl>
              <c:idx val="4"/>
              <c:layout/>
              <c:tx>
                <c:rich>
                  <a:bodyPr/>
                  <a:lstStyle/>
                  <a:p>
                    <a:fld id="{035001BC-B7A8-4A2E-9658-04B62B78E8A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0917-4322-9B2C-525E404C4ED7}"/>
                </c:ext>
              </c:extLst>
            </c:dLbl>
            <c:dLbl>
              <c:idx val="5"/>
              <c:layout/>
              <c:tx>
                <c:rich>
                  <a:bodyPr/>
                  <a:lstStyle/>
                  <a:p>
                    <a:fld id="{00F3B61F-3C71-4988-AAA1-E8DC46944AB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0917-4322-9B2C-525E404C4ED7}"/>
                </c:ext>
              </c:extLst>
            </c:dLbl>
            <c:dLbl>
              <c:idx val="6"/>
              <c:layout/>
              <c:tx>
                <c:rich>
                  <a:bodyPr/>
                  <a:lstStyle/>
                  <a:p>
                    <a:fld id="{9BB52AE9-F2FE-43C2-BBC5-1B6334D3AAD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0917-4322-9B2C-525E404C4ED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'Figures 2&amp;4 (2)'!$E$147:$K$147</c:f>
              <c:numCache>
                <c:formatCode>General</c:formatCode>
                <c:ptCount val="7"/>
                <c:pt idx="0">
                  <c:v>-952.5</c:v>
                </c:pt>
                <c:pt idx="1">
                  <c:v>-678.68674698795166</c:v>
                </c:pt>
                <c:pt idx="2">
                  <c:v>-448.83333333333303</c:v>
                </c:pt>
                <c:pt idx="3">
                  <c:v>-1115.176470588236</c:v>
                </c:pt>
                <c:pt idx="4">
                  <c:v>-86.66666666666606</c:v>
                </c:pt>
                <c:pt idx="5">
                  <c:v>-1579.4999999999995</c:v>
                </c:pt>
                <c:pt idx="6">
                  <c:v>-459.28571428571468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'Figures 2&amp;4 (2)'!$E$150:$K$150</c15:f>
                <c15:dlblRangeCache>
                  <c:ptCount val="7"/>
                  <c:pt idx="0">
                    <c:v>Cyprus</c:v>
                  </c:pt>
                  <c:pt idx="1">
                    <c:v>Italy</c:v>
                  </c:pt>
                  <c:pt idx="2">
                    <c:v>Slovakia</c:v>
                  </c:pt>
                  <c:pt idx="3">
                    <c:v>Bulgaria</c:v>
                  </c:pt>
                  <c:pt idx="4">
                    <c:v>Estonia</c:v>
                  </c:pt>
                  <c:pt idx="5">
                    <c:v>Austria</c:v>
                  </c:pt>
                  <c:pt idx="6">
                    <c:v>Finland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2-0917-4322-9B2C-525E404C4ED7}"/>
            </c:ext>
          </c:extLst>
        </c:ser>
        <c:ser>
          <c:idx val="5"/>
          <c:order val="5"/>
          <c:tx>
            <c:strRef>
              <c:f>'Figures 2&amp;4 (2)'!$D$149</c:f>
              <c:strCache>
                <c:ptCount val="1"/>
                <c:pt idx="0">
                  <c:v>No change</c:v>
                </c:pt>
              </c:strCache>
            </c:strRef>
          </c:tx>
          <c:spPr>
            <a:ln w="6350" cap="rnd">
              <a:solidFill>
                <a:schemeClr val="bg1">
                  <a:lumMod val="8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'Figures 2&amp;4 (2)'!$E$149:$K$149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0917-4322-9B2C-525E404C4E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9608264"/>
        <c:axId val="599610232"/>
      </c:lineChart>
      <c:catAx>
        <c:axId val="599608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99610232"/>
        <c:crossesAt val="-1500"/>
        <c:auto val="1"/>
        <c:lblAlgn val="ctr"/>
        <c:lblOffset val="100"/>
        <c:tickMarkSkip val="1"/>
        <c:noMultiLvlLbl val="0"/>
      </c:catAx>
      <c:valAx>
        <c:axId val="599610232"/>
        <c:scaling>
          <c:orientation val="minMax"/>
          <c:max val="1500"/>
          <c:min val="-1500"/>
        </c:scaling>
        <c:delete val="0"/>
        <c:axPos val="l"/>
        <c:majorGridlines>
          <c:spPr>
            <a:ln w="3175" cap="flat" cmpd="sng" algn="ctr">
              <a:solidFill>
                <a:srgbClr val="C0C0C0"/>
              </a:solidFill>
              <a:prstDash val="sys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  <a:extLst>
            <a:ext uri="{91240B29-F687-4F45-9708-019B960494DF}">
              <a14:hiddenLine xmlns:a14="http://schemas.microsoft.com/office/drawing/2010/main">
                <a:noFill/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99608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1"/>
        <c:delete val="1"/>
      </c:legendEntry>
      <c:legendEntry>
        <c:idx val="5"/>
        <c:delete val="1"/>
      </c:legendEntry>
      <c:layout>
        <c:manualLayout>
          <c:xMode val="edge"/>
          <c:yMode val="edge"/>
          <c:x val="0.2706313910761155"/>
          <c:y val="0.88581648830613768"/>
          <c:w val="0.45873721784776905"/>
          <c:h val="3.588983116074877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ysClr val="window" lastClr="FFFFFF"/>
    </a:solidFill>
    <a:ln w="9525" cap="flat" cmpd="sng" algn="ctr">
      <a:noFill/>
      <a:round/>
    </a:ln>
    <a:effectLst/>
    <a:extLst>
      <a:ext uri="{91240B29-F687-4F45-9708-019B960494DF}">
        <a14:hiddenLine xmlns:a14="http://schemas.microsoft.com/office/drawing/2010/main" w="9525" cap="flat" cmpd="sng" algn="ctr">
          <a:solidFill>
            <a:sysClr val="windowText" lastClr="000000">
              <a:lumMod val="15000"/>
              <a:lumOff val="85000"/>
            </a:sysClr>
          </a:solidFill>
          <a:round/>
        </a14:hiddenLine>
      </a:ext>
    </a:extLst>
  </c:spPr>
  <c:txPr>
    <a:bodyPr/>
    <a:lstStyle/>
    <a:p>
      <a:pPr>
        <a:defRPr sz="120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800" b="1" i="0" u="none" strike="noStrike" kern="1200" spc="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Proportion of citizens living in other EU countries (</a:t>
            </a:r>
            <a:r>
              <a:rPr lang="en-US" sz="1800" b="1" i="0" u="none" strike="noStrike" baseline="0">
                <a:effectLst/>
              </a:rPr>
              <a:t>emigration rate</a:t>
            </a:r>
            <a:r>
              <a:rPr lang="en-US"/>
              <a:t>) vs average national Herfindahl Hirschman Index (HHI)</a:t>
            </a:r>
          </a:p>
        </c:rich>
      </c:tx>
      <c:layout>
        <c:manualLayout>
          <c:xMode val="edge"/>
          <c:yMode val="edge"/>
          <c:x val="5.3333333333333332E-3"/>
          <c:y val="7.389726156823080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800" b="1" i="0" u="none" strike="noStrike" kern="1200" spc="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111012466241149E-2"/>
          <c:y val="0.12581939771113415"/>
          <c:w val="0.87706260876678721"/>
          <c:h val="0.6670075929436261"/>
        </c:manualLayout>
      </c:layout>
      <c:scatterChart>
        <c:scatterStyle val="lineMarker"/>
        <c:varyColors val="0"/>
        <c:ser>
          <c:idx val="0"/>
          <c:order val="0"/>
          <c:tx>
            <c:v>"Emigration rate vs HHI"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'Figures 2&amp;4 (2)'!$W$84:$W$110</c:f>
              <c:numCache>
                <c:formatCode>General</c:formatCode>
                <c:ptCount val="27"/>
                <c:pt idx="0">
                  <c:v>4.3336472276406357E-2</c:v>
                </c:pt>
                <c:pt idx="1">
                  <c:v>9.934603471144017E-2</c:v>
                </c:pt>
                <c:pt idx="2">
                  <c:v>1.6986212096456541E-2</c:v>
                </c:pt>
                <c:pt idx="3">
                  <c:v>6.5085909720845186E-2</c:v>
                </c:pt>
                <c:pt idx="4">
                  <c:v>0.16311799199114482</c:v>
                </c:pt>
                <c:pt idx="5">
                  <c:v>0.13540185450378772</c:v>
                </c:pt>
                <c:pt idx="6">
                  <c:v>5.1518357623448648E-2</c:v>
                </c:pt>
                <c:pt idx="7">
                  <c:v>4.1434871939416647E-2</c:v>
                </c:pt>
                <c:pt idx="8">
                  <c:v>3.9019521150848072E-2</c:v>
                </c:pt>
                <c:pt idx="9">
                  <c:v>0.11589200607988578</c:v>
                </c:pt>
                <c:pt idx="10">
                  <c:v>5.9327857606828266E-2</c:v>
                </c:pt>
                <c:pt idx="11">
                  <c:v>1.2914044813116549E-2</c:v>
                </c:pt>
                <c:pt idx="12">
                  <c:v>2.8474552957359008E-2</c:v>
                </c:pt>
                <c:pt idx="13">
                  <c:v>9.5312408844291461E-3</c:v>
                </c:pt>
                <c:pt idx="14">
                  <c:v>6.5814015926504502E-2</c:v>
                </c:pt>
                <c:pt idx="15">
                  <c:v>1.1774270321440171E-2</c:v>
                </c:pt>
                <c:pt idx="16">
                  <c:v>2.6521610045783978E-2</c:v>
                </c:pt>
                <c:pt idx="17">
                  <c:v>3.2958840119411602E-2</c:v>
                </c:pt>
                <c:pt idx="18">
                  <c:v>1.5607946131793666E-2</c:v>
                </c:pt>
                <c:pt idx="19">
                  <c:v>1.9396830873336688E-2</c:v>
                </c:pt>
                <c:pt idx="20">
                  <c:v>2.8240389780441685E-2</c:v>
                </c:pt>
                <c:pt idx="21">
                  <c:v>2.5227822766257353E-2</c:v>
                </c:pt>
                <c:pt idx="22">
                  <c:v>9.749333007069573E-3</c:v>
                </c:pt>
                <c:pt idx="23">
                  <c:v>2.8169424929924105E-2</c:v>
                </c:pt>
                <c:pt idx="24">
                  <c:v>1.1408000141472113E-2</c:v>
                </c:pt>
                <c:pt idx="25">
                  <c:v>1.0428331339046111E-2</c:v>
                </c:pt>
                <c:pt idx="26">
                  <c:v>0.10027514614294858</c:v>
                </c:pt>
              </c:numCache>
            </c:numRef>
          </c:xVal>
          <c:yVal>
            <c:numRef>
              <c:f>'Figures 2&amp;4 (2)'!$U$84:$U$110</c:f>
              <c:numCache>
                <c:formatCode>0</c:formatCode>
                <c:ptCount val="27"/>
                <c:pt idx="0">
                  <c:v>7545.2458791208792</c:v>
                </c:pt>
                <c:pt idx="1">
                  <c:v>6657.375</c:v>
                </c:pt>
                <c:pt idx="2">
                  <c:v>6620.1</c:v>
                </c:pt>
                <c:pt idx="3">
                  <c:v>6593</c:v>
                </c:pt>
                <c:pt idx="4">
                  <c:v>6579.3125</c:v>
                </c:pt>
                <c:pt idx="5">
                  <c:v>6342.25</c:v>
                </c:pt>
                <c:pt idx="6">
                  <c:v>5953.875</c:v>
                </c:pt>
                <c:pt idx="7">
                  <c:v>5857.6520177011298</c:v>
                </c:pt>
                <c:pt idx="8">
                  <c:v>5817.4473684210525</c:v>
                </c:pt>
                <c:pt idx="9">
                  <c:v>5673.2647058823532</c:v>
                </c:pt>
                <c:pt idx="10">
                  <c:v>5327.9375</c:v>
                </c:pt>
                <c:pt idx="11">
                  <c:v>5142.5981025039127</c:v>
                </c:pt>
                <c:pt idx="12">
                  <c:v>5005.25</c:v>
                </c:pt>
                <c:pt idx="13">
                  <c:v>4718.5</c:v>
                </c:pt>
                <c:pt idx="14">
                  <c:v>4678.083333333333</c:v>
                </c:pt>
                <c:pt idx="15">
                  <c:v>4360.9666666666672</c:v>
                </c:pt>
                <c:pt idx="16">
                  <c:v>4246.6355421686749</c:v>
                </c:pt>
                <c:pt idx="17">
                  <c:v>4007.5</c:v>
                </c:pt>
                <c:pt idx="18">
                  <c:v>3951</c:v>
                </c:pt>
                <c:pt idx="19">
                  <c:v>3746.6785714285716</c:v>
                </c:pt>
                <c:pt idx="20">
                  <c:v>3610.0416666666665</c:v>
                </c:pt>
                <c:pt idx="21">
                  <c:v>3549.7166666666667</c:v>
                </c:pt>
                <c:pt idx="22">
                  <c:v>3527.9846153846156</c:v>
                </c:pt>
                <c:pt idx="23">
                  <c:v>3387.9071428571424</c:v>
                </c:pt>
                <c:pt idx="24">
                  <c:v>3190.3125</c:v>
                </c:pt>
                <c:pt idx="25">
                  <c:v>3135.6569148936169</c:v>
                </c:pt>
                <c:pt idx="26">
                  <c:v>2703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0700-4E5C-9028-02BF968A86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4303040"/>
        <c:axId val="604308944"/>
      </c:scatterChart>
      <c:valAx>
        <c:axId val="604303040"/>
        <c:scaling>
          <c:orientation val="minMax"/>
          <c:max val="0.18000000000000002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Proportion of citizens living abroad</a:t>
                </a:r>
              </a:p>
            </c:rich>
          </c:tx>
          <c:layout>
            <c:manualLayout>
              <c:xMode val="edge"/>
              <c:yMode val="edge"/>
              <c:x val="0.47347834163560931"/>
              <c:y val="0.8511895059549422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04308944"/>
        <c:crosses val="autoZero"/>
        <c:crossBetween val="midCat"/>
      </c:valAx>
      <c:valAx>
        <c:axId val="604308944"/>
        <c:scaling>
          <c:orientation val="minMax"/>
          <c:max val="8000"/>
          <c:min val="0"/>
        </c:scaling>
        <c:delete val="0"/>
        <c:axPos val="l"/>
        <c:majorGridlines>
          <c:spPr>
            <a:ln w="3175" cap="flat" cmpd="sng" algn="ctr">
              <a:solidFill>
                <a:srgbClr val="C0C0C0"/>
              </a:solidFill>
              <a:prstDash val="sys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baseline="0"/>
                  <a:t>HHI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1.230479417158898E-2"/>
              <c:y val="0.3477152726874411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  <a:extLst>
            <a:ext uri="{91240B29-F687-4F45-9708-019B960494DF}">
              <a14:hiddenLine xmlns:a14="http://schemas.microsoft.com/office/drawing/2010/main" w="9525" cap="flat" cmpd="sng" algn="ctr">
                <a:solidFill>
                  <a:sysClr val="windowText" lastClr="000000">
                    <a:lumMod val="25000"/>
                    <a:lumOff val="75000"/>
                  </a:sysClr>
                </a:solidFill>
                <a:round/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04303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ysClr val="window" lastClr="FFFFFF"/>
    </a:solidFill>
    <a:ln w="9525" cap="flat" cmpd="sng" algn="ctr">
      <a:noFill/>
      <a:round/>
    </a:ln>
    <a:effectLst/>
    <a:extLst>
      <a:ext uri="{91240B29-F687-4F45-9708-019B960494DF}">
        <a14:hiddenLine xmlns:a14="http://schemas.microsoft.com/office/drawing/2010/main" w="9525" cap="flat" cmpd="sng" algn="ctr">
          <a:solidFill>
            <a:sysClr val="windowText" lastClr="000000">
              <a:lumMod val="15000"/>
              <a:lumOff val="85000"/>
            </a:sysClr>
          </a:solidFill>
          <a:round/>
        </a14:hiddenLine>
      </a:ext>
    </a:extLst>
  </c:spPr>
  <c:txPr>
    <a:bodyPr/>
    <a:lstStyle/>
    <a:p>
      <a:pPr>
        <a:defRPr sz="120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800" b="1" i="0" u="none" strike="noStrike" kern="1200" spc="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Urban Labour Market Concentration Index (LMCI): Country Averages 2019-2020</a:t>
            </a:r>
          </a:p>
        </c:rich>
      </c:tx>
      <c:layout>
        <c:manualLayout>
          <c:xMode val="edge"/>
          <c:yMode val="edge"/>
          <c:x val="5.4644808743169399E-3"/>
          <c:y val="8.36820083682008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800" b="1" i="0" u="none" strike="noStrike" kern="1200" spc="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1.5027322404371584E-2"/>
          <c:y val="0.10543933054393305"/>
          <c:w val="0.9699453551912568"/>
          <c:h val="0.8257180489256791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'Figures 2&amp;4'!$U$18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'Figures 2&amp;4'!$T$19:$T$47</c:f>
              <c:strCache>
                <c:ptCount val="29"/>
                <c:pt idx="0">
                  <c:v>EU</c:v>
                </c:pt>
                <c:pt idx="2">
                  <c:v>Greece</c:v>
                </c:pt>
                <c:pt idx="3">
                  <c:v>Portugal</c:v>
                </c:pt>
                <c:pt idx="4">
                  <c:v>Ireland</c:v>
                </c:pt>
                <c:pt idx="5">
                  <c:v>Lithuania</c:v>
                </c:pt>
                <c:pt idx="6">
                  <c:v>Romania</c:v>
                </c:pt>
                <c:pt idx="7">
                  <c:v>Croatia</c:v>
                </c:pt>
                <c:pt idx="8">
                  <c:v>Slovakia</c:v>
                </c:pt>
                <c:pt idx="9">
                  <c:v>Poland</c:v>
                </c:pt>
                <c:pt idx="10">
                  <c:v>Hungary</c:v>
                </c:pt>
                <c:pt idx="11">
                  <c:v>Bulgaria</c:v>
                </c:pt>
                <c:pt idx="12">
                  <c:v>Latvia</c:v>
                </c:pt>
                <c:pt idx="13">
                  <c:v>Spain</c:v>
                </c:pt>
                <c:pt idx="14">
                  <c:v>Cyprus</c:v>
                </c:pt>
                <c:pt idx="15">
                  <c:v>Malta</c:v>
                </c:pt>
                <c:pt idx="16">
                  <c:v>Estonia</c:v>
                </c:pt>
                <c:pt idx="17">
                  <c:v>Czechia</c:v>
                </c:pt>
                <c:pt idx="18">
                  <c:v>Italy</c:v>
                </c:pt>
                <c:pt idx="19">
                  <c:v>Slovenia</c:v>
                </c:pt>
                <c:pt idx="20">
                  <c:v>Denmark</c:v>
                </c:pt>
                <c:pt idx="21">
                  <c:v>Finland</c:v>
                </c:pt>
                <c:pt idx="22">
                  <c:v>Austria</c:v>
                </c:pt>
                <c:pt idx="23">
                  <c:v>Belgium</c:v>
                </c:pt>
                <c:pt idx="24">
                  <c:v>France</c:v>
                </c:pt>
                <c:pt idx="25">
                  <c:v>Netherlands</c:v>
                </c:pt>
                <c:pt idx="26">
                  <c:v>Sweden</c:v>
                </c:pt>
                <c:pt idx="27">
                  <c:v>Germany</c:v>
                </c:pt>
                <c:pt idx="28">
                  <c:v>Luxembourg</c:v>
                </c:pt>
              </c:strCache>
            </c:strRef>
          </c:cat>
          <c:val>
            <c:numRef>
              <c:f>'Figures 2&amp;4'!$U$19:$U$47</c:f>
              <c:numCache>
                <c:formatCode>General</c:formatCode>
                <c:ptCount val="29"/>
                <c:pt idx="0" formatCode="0">
                  <c:v>4551.0230492338887</c:v>
                </c:pt>
                <c:pt idx="2" formatCode="0">
                  <c:v>7545.2458791208792</c:v>
                </c:pt>
                <c:pt idx="3" formatCode="0">
                  <c:v>6657.375</c:v>
                </c:pt>
                <c:pt idx="4" formatCode="0">
                  <c:v>6620.1</c:v>
                </c:pt>
                <c:pt idx="5" formatCode="0">
                  <c:v>6593</c:v>
                </c:pt>
                <c:pt idx="6" formatCode="0">
                  <c:v>6579.3125</c:v>
                </c:pt>
                <c:pt idx="7" formatCode="0">
                  <c:v>6342.25</c:v>
                </c:pt>
                <c:pt idx="8" formatCode="0">
                  <c:v>5953.875</c:v>
                </c:pt>
                <c:pt idx="9" formatCode="0">
                  <c:v>5857.6520177011298</c:v>
                </c:pt>
                <c:pt idx="10" formatCode="0">
                  <c:v>5817.4473684210525</c:v>
                </c:pt>
                <c:pt idx="11" formatCode="0">
                  <c:v>5673.2647058823532</c:v>
                </c:pt>
                <c:pt idx="12" formatCode="0">
                  <c:v>5327.9375</c:v>
                </c:pt>
                <c:pt idx="13" formatCode="0">
                  <c:v>5142.5981025039127</c:v>
                </c:pt>
                <c:pt idx="14" formatCode="0">
                  <c:v>5005.25</c:v>
                </c:pt>
                <c:pt idx="15" formatCode="0">
                  <c:v>4718.5</c:v>
                </c:pt>
                <c:pt idx="16" formatCode="0">
                  <c:v>4678.083333333333</c:v>
                </c:pt>
                <c:pt idx="17" formatCode="0">
                  <c:v>4360.9666666666672</c:v>
                </c:pt>
                <c:pt idx="18" formatCode="0">
                  <c:v>4246.6355421686749</c:v>
                </c:pt>
                <c:pt idx="19" formatCode="0">
                  <c:v>4007.5</c:v>
                </c:pt>
                <c:pt idx="20" formatCode="0">
                  <c:v>3951</c:v>
                </c:pt>
                <c:pt idx="21" formatCode="0">
                  <c:v>3746.6785714285716</c:v>
                </c:pt>
                <c:pt idx="22" formatCode="0">
                  <c:v>3610.0416666666665</c:v>
                </c:pt>
                <c:pt idx="23" formatCode="0">
                  <c:v>3549.7166666666667</c:v>
                </c:pt>
                <c:pt idx="24" formatCode="0">
                  <c:v>3527.9846153846156</c:v>
                </c:pt>
                <c:pt idx="25" formatCode="0">
                  <c:v>3387.9071428571424</c:v>
                </c:pt>
                <c:pt idx="26" formatCode="0">
                  <c:v>3190.3125</c:v>
                </c:pt>
                <c:pt idx="27" formatCode="0">
                  <c:v>3135.6569148936169</c:v>
                </c:pt>
                <c:pt idx="28" formatCode="0">
                  <c:v>2703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AA-485A-BC86-25F3F700FC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86122280"/>
        <c:axId val="586115720"/>
      </c:barChart>
      <c:lineChart>
        <c:grouping val="standard"/>
        <c:varyColors val="0"/>
        <c:ser>
          <c:idx val="1"/>
          <c:order val="1"/>
          <c:tx>
            <c:strRef>
              <c:f>'Figures 2&amp;4'!$V$18</c:f>
              <c:strCache>
                <c:ptCount val="1"/>
                <c:pt idx="0">
                  <c:v>2019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dash"/>
            <c:size val="8"/>
            <c:spPr>
              <a:solidFill>
                <a:schemeClr val="accent2"/>
              </a:solidFill>
              <a:ln w="22225">
                <a:noFill/>
              </a:ln>
              <a:effectLst/>
            </c:spPr>
          </c:marker>
          <c:cat>
            <c:strRef>
              <c:f>'Figures 2&amp;4'!$T$19:$T$47</c:f>
              <c:strCache>
                <c:ptCount val="29"/>
                <c:pt idx="0">
                  <c:v>EU</c:v>
                </c:pt>
                <c:pt idx="2">
                  <c:v>Greece</c:v>
                </c:pt>
                <c:pt idx="3">
                  <c:v>Portugal</c:v>
                </c:pt>
                <c:pt idx="4">
                  <c:v>Ireland</c:v>
                </c:pt>
                <c:pt idx="5">
                  <c:v>Lithuania</c:v>
                </c:pt>
                <c:pt idx="6">
                  <c:v>Romania</c:v>
                </c:pt>
                <c:pt idx="7">
                  <c:v>Croatia</c:v>
                </c:pt>
                <c:pt idx="8">
                  <c:v>Slovakia</c:v>
                </c:pt>
                <c:pt idx="9">
                  <c:v>Poland</c:v>
                </c:pt>
                <c:pt idx="10">
                  <c:v>Hungary</c:v>
                </c:pt>
                <c:pt idx="11">
                  <c:v>Bulgaria</c:v>
                </c:pt>
                <c:pt idx="12">
                  <c:v>Latvia</c:v>
                </c:pt>
                <c:pt idx="13">
                  <c:v>Spain</c:v>
                </c:pt>
                <c:pt idx="14">
                  <c:v>Cyprus</c:v>
                </c:pt>
                <c:pt idx="15">
                  <c:v>Malta</c:v>
                </c:pt>
                <c:pt idx="16">
                  <c:v>Estonia</c:v>
                </c:pt>
                <c:pt idx="17">
                  <c:v>Czechia</c:v>
                </c:pt>
                <c:pt idx="18">
                  <c:v>Italy</c:v>
                </c:pt>
                <c:pt idx="19">
                  <c:v>Slovenia</c:v>
                </c:pt>
                <c:pt idx="20">
                  <c:v>Denmark</c:v>
                </c:pt>
                <c:pt idx="21">
                  <c:v>Finland</c:v>
                </c:pt>
                <c:pt idx="22">
                  <c:v>Austria</c:v>
                </c:pt>
                <c:pt idx="23">
                  <c:v>Belgium</c:v>
                </c:pt>
                <c:pt idx="24">
                  <c:v>France</c:v>
                </c:pt>
                <c:pt idx="25">
                  <c:v>Netherlands</c:v>
                </c:pt>
                <c:pt idx="26">
                  <c:v>Sweden</c:v>
                </c:pt>
                <c:pt idx="27">
                  <c:v>Germany</c:v>
                </c:pt>
                <c:pt idx="28">
                  <c:v>Luxembourg</c:v>
                </c:pt>
              </c:strCache>
            </c:strRef>
          </c:cat>
          <c:val>
            <c:numRef>
              <c:f>'Figures 2&amp;4'!$V$19:$V$47</c:f>
              <c:numCache>
                <c:formatCode>General</c:formatCode>
                <c:ptCount val="29"/>
                <c:pt idx="0" formatCode="0">
                  <c:v>4597.4260245749228</c:v>
                </c:pt>
                <c:pt idx="2" formatCode="0">
                  <c:v>7776.045329670329</c:v>
                </c:pt>
                <c:pt idx="3" formatCode="0">
                  <c:v>6550.5909090909099</c:v>
                </c:pt>
                <c:pt idx="4" formatCode="0">
                  <c:v>6347.05</c:v>
                </c:pt>
                <c:pt idx="5" formatCode="0">
                  <c:v>7031</c:v>
                </c:pt>
                <c:pt idx="6" formatCode="0">
                  <c:v>7174.7170566502464</c:v>
                </c:pt>
                <c:pt idx="7" formatCode="0">
                  <c:v>5902.0714285714294</c:v>
                </c:pt>
                <c:pt idx="8" formatCode="0">
                  <c:v>5810.0833333333339</c:v>
                </c:pt>
                <c:pt idx="9" formatCode="0">
                  <c:v>5611.7571266968334</c:v>
                </c:pt>
                <c:pt idx="10" formatCode="0">
                  <c:v>5918.0394736842109</c:v>
                </c:pt>
                <c:pt idx="11" formatCode="0">
                  <c:v>5320.7794117647063</c:v>
                </c:pt>
                <c:pt idx="12" formatCode="0">
                  <c:v>5577.3125</c:v>
                </c:pt>
                <c:pt idx="13" formatCode="0">
                  <c:v>5624.1220168231612</c:v>
                </c:pt>
                <c:pt idx="14" formatCode="0">
                  <c:v>5075.75</c:v>
                </c:pt>
                <c:pt idx="15" formatCode="0">
                  <c:v>4894</c:v>
                </c:pt>
                <c:pt idx="16" formatCode="0">
                  <c:v>5037</c:v>
                </c:pt>
                <c:pt idx="17" formatCode="0">
                  <c:v>4781.9333333333334</c:v>
                </c:pt>
                <c:pt idx="18" formatCode="0">
                  <c:v>3922.042168674699</c:v>
                </c:pt>
                <c:pt idx="19" formatCode="0">
                  <c:v>4103.5</c:v>
                </c:pt>
                <c:pt idx="20" formatCode="0">
                  <c:v>4631.5625</c:v>
                </c:pt>
                <c:pt idx="21" formatCode="0">
                  <c:v>4429.8571428571431</c:v>
                </c:pt>
                <c:pt idx="22" formatCode="0">
                  <c:v>4121.416666666667</c:v>
                </c:pt>
                <c:pt idx="23" formatCode="0">
                  <c:v>3734.4666666666672</c:v>
                </c:pt>
                <c:pt idx="24" formatCode="0">
                  <c:v>3292.5538461538463</c:v>
                </c:pt>
                <c:pt idx="25" formatCode="0">
                  <c:v>3349.3357142857144</c:v>
                </c:pt>
                <c:pt idx="26" formatCode="0">
                  <c:v>3138.1041666666665</c:v>
                </c:pt>
                <c:pt idx="27" formatCode="0">
                  <c:v>3339.8312171127886</c:v>
                </c:pt>
                <c:pt idx="28" formatCode="0">
                  <c:v>3053.75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AA-485A-BC86-25F3F700FC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6122280"/>
        <c:axId val="586115720"/>
      </c:lineChart>
      <c:catAx>
        <c:axId val="586122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86115720"/>
        <c:crosses val="autoZero"/>
        <c:auto val="1"/>
        <c:lblAlgn val="ctr"/>
        <c:lblOffset val="100"/>
        <c:tickMarkSkip val="1"/>
        <c:noMultiLvlLbl val="0"/>
      </c:catAx>
      <c:valAx>
        <c:axId val="586115720"/>
        <c:scaling>
          <c:orientation val="minMax"/>
          <c:max val="8000"/>
        </c:scaling>
        <c:delete val="0"/>
        <c:axPos val="l"/>
        <c:majorGridlines>
          <c:spPr>
            <a:ln w="3175" cap="flat" cmpd="sng" algn="ctr">
              <a:solidFill>
                <a:srgbClr val="C0C0C0"/>
              </a:solidFill>
              <a:prstDash val="sysDash"/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  <a:extLst>
            <a:ext uri="{91240B29-F687-4F45-9708-019B960494DF}">
              <a14:hiddenLine xmlns:a14="http://schemas.microsoft.com/office/drawing/2010/main">
                <a:noFill/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86122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3644389225936919"/>
          <c:y val="0.87827891605578157"/>
          <c:w val="0.12711210791274041"/>
          <c:h val="4.0326162158600472E-2"/>
        </c:manualLayout>
      </c:layout>
      <c:overlay val="0"/>
      <c:spPr>
        <a:noFill/>
        <a:ln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9525" cap="flat" cmpd="sng" algn="ctr">
      <a:noFill/>
      <a:round/>
    </a:ln>
    <a:effectLst/>
    <a:extLst>
      <a:ext uri="{91240B29-F687-4F45-9708-019B960494DF}">
        <a14:hiddenLine xmlns:a14="http://schemas.microsoft.com/office/drawing/2010/main" w="9525" cap="flat" cmpd="sng" algn="ctr">
          <a:solidFill>
            <a:sysClr val="windowText" lastClr="000000">
              <a:lumMod val="15000"/>
              <a:lumOff val="85000"/>
            </a:sysClr>
          </a:solidFill>
          <a:round/>
        </a14:hiddenLine>
      </a:ext>
    </a:extLst>
  </c:spPr>
  <c:txPr>
    <a:bodyPr/>
    <a:lstStyle/>
    <a:p>
      <a:pPr>
        <a:defRPr sz="120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800" b="1" i="0" u="none" strike="noStrike" kern="1200" spc="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Urban Labour Market Concentration Index (LMCI): Country Averages 2019-2020</a:t>
            </a:r>
          </a:p>
        </c:rich>
      </c:tx>
      <c:layout>
        <c:manualLayout>
          <c:xMode val="edge"/>
          <c:yMode val="edge"/>
          <c:x val="5.4644808743169399E-3"/>
          <c:y val="8.36820083682008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800" b="1" i="0" u="none" strike="noStrike" kern="1200" spc="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17540975238893"/>
          <c:y val="0.11878406108327368"/>
          <c:w val="0.81243798977533122"/>
          <c:h val="0.7710616522585026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'Figures 2&amp;4'!$U$18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'Figures 2&amp;4'!$T$19:$T$47</c:f>
              <c:strCache>
                <c:ptCount val="29"/>
                <c:pt idx="0">
                  <c:v>EU</c:v>
                </c:pt>
                <c:pt idx="2">
                  <c:v>Greece</c:v>
                </c:pt>
                <c:pt idx="3">
                  <c:v>Portugal</c:v>
                </c:pt>
                <c:pt idx="4">
                  <c:v>Ireland</c:v>
                </c:pt>
                <c:pt idx="5">
                  <c:v>Lithuania</c:v>
                </c:pt>
                <c:pt idx="6">
                  <c:v>Romania</c:v>
                </c:pt>
                <c:pt idx="7">
                  <c:v>Croatia</c:v>
                </c:pt>
                <c:pt idx="8">
                  <c:v>Slovakia</c:v>
                </c:pt>
                <c:pt idx="9">
                  <c:v>Poland</c:v>
                </c:pt>
                <c:pt idx="10">
                  <c:v>Hungary</c:v>
                </c:pt>
                <c:pt idx="11">
                  <c:v>Bulgaria</c:v>
                </c:pt>
                <c:pt idx="12">
                  <c:v>Latvia</c:v>
                </c:pt>
                <c:pt idx="13">
                  <c:v>Spain</c:v>
                </c:pt>
                <c:pt idx="14">
                  <c:v>Cyprus</c:v>
                </c:pt>
                <c:pt idx="15">
                  <c:v>Malta</c:v>
                </c:pt>
                <c:pt idx="16">
                  <c:v>Estonia</c:v>
                </c:pt>
                <c:pt idx="17">
                  <c:v>Czechia</c:v>
                </c:pt>
                <c:pt idx="18">
                  <c:v>Italy</c:v>
                </c:pt>
                <c:pt idx="19">
                  <c:v>Slovenia</c:v>
                </c:pt>
                <c:pt idx="20">
                  <c:v>Denmark</c:v>
                </c:pt>
                <c:pt idx="21">
                  <c:v>Finland</c:v>
                </c:pt>
                <c:pt idx="22">
                  <c:v>Austria</c:v>
                </c:pt>
                <c:pt idx="23">
                  <c:v>Belgium</c:v>
                </c:pt>
                <c:pt idx="24">
                  <c:v>France</c:v>
                </c:pt>
                <c:pt idx="25">
                  <c:v>Netherlands</c:v>
                </c:pt>
                <c:pt idx="26">
                  <c:v>Sweden</c:v>
                </c:pt>
                <c:pt idx="27">
                  <c:v>Germany</c:v>
                </c:pt>
                <c:pt idx="28">
                  <c:v>Luxembourg</c:v>
                </c:pt>
              </c:strCache>
            </c:strRef>
          </c:cat>
          <c:val>
            <c:numRef>
              <c:f>'Figures 2&amp;4'!$U$19:$U$47</c:f>
              <c:numCache>
                <c:formatCode>General</c:formatCode>
                <c:ptCount val="29"/>
                <c:pt idx="0" formatCode="0">
                  <c:v>4551.0230492338887</c:v>
                </c:pt>
                <c:pt idx="2" formatCode="0">
                  <c:v>7545.2458791208792</c:v>
                </c:pt>
                <c:pt idx="3" formatCode="0">
                  <c:v>6657.375</c:v>
                </c:pt>
                <c:pt idx="4" formatCode="0">
                  <c:v>6620.1</c:v>
                </c:pt>
                <c:pt idx="5" formatCode="0">
                  <c:v>6593</c:v>
                </c:pt>
                <c:pt idx="6" formatCode="0">
                  <c:v>6579.3125</c:v>
                </c:pt>
                <c:pt idx="7" formatCode="0">
                  <c:v>6342.25</c:v>
                </c:pt>
                <c:pt idx="8" formatCode="0">
                  <c:v>5953.875</c:v>
                </c:pt>
                <c:pt idx="9" formatCode="0">
                  <c:v>5857.6520177011298</c:v>
                </c:pt>
                <c:pt idx="10" formatCode="0">
                  <c:v>5817.4473684210525</c:v>
                </c:pt>
                <c:pt idx="11" formatCode="0">
                  <c:v>5673.2647058823532</c:v>
                </c:pt>
                <c:pt idx="12" formatCode="0">
                  <c:v>5327.9375</c:v>
                </c:pt>
                <c:pt idx="13" formatCode="0">
                  <c:v>5142.5981025039127</c:v>
                </c:pt>
                <c:pt idx="14" formatCode="0">
                  <c:v>5005.25</c:v>
                </c:pt>
                <c:pt idx="15" formatCode="0">
                  <c:v>4718.5</c:v>
                </c:pt>
                <c:pt idx="16" formatCode="0">
                  <c:v>4678.083333333333</c:v>
                </c:pt>
                <c:pt idx="17" formatCode="0">
                  <c:v>4360.9666666666672</c:v>
                </c:pt>
                <c:pt idx="18" formatCode="0">
                  <c:v>4246.6355421686749</c:v>
                </c:pt>
                <c:pt idx="19" formatCode="0">
                  <c:v>4007.5</c:v>
                </c:pt>
                <c:pt idx="20" formatCode="0">
                  <c:v>3951</c:v>
                </c:pt>
                <c:pt idx="21" formatCode="0">
                  <c:v>3746.6785714285716</c:v>
                </c:pt>
                <c:pt idx="22" formatCode="0">
                  <c:v>3610.0416666666665</c:v>
                </c:pt>
                <c:pt idx="23" formatCode="0">
                  <c:v>3549.7166666666667</c:v>
                </c:pt>
                <c:pt idx="24" formatCode="0">
                  <c:v>3527.9846153846156</c:v>
                </c:pt>
                <c:pt idx="25" formatCode="0">
                  <c:v>3387.9071428571424</c:v>
                </c:pt>
                <c:pt idx="26" formatCode="0">
                  <c:v>3190.3125</c:v>
                </c:pt>
                <c:pt idx="27" formatCode="0">
                  <c:v>3135.6569148936169</c:v>
                </c:pt>
                <c:pt idx="28" formatCode="0">
                  <c:v>2703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BA-46A4-B96D-98EB74A1E4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86122280"/>
        <c:axId val="586115720"/>
      </c:barChart>
      <c:scatterChart>
        <c:scatterStyle val="lineMarker"/>
        <c:varyColors val="0"/>
        <c:ser>
          <c:idx val="1"/>
          <c:order val="1"/>
          <c:tx>
            <c:strRef>
              <c:f>'Figures 2&amp;4 (2)'!$V$81</c:f>
              <c:strCache>
                <c:ptCount val="1"/>
                <c:pt idx="0">
                  <c:v>2019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chemeClr val="accent2"/>
              </a:solidFill>
              <a:ln w="22225">
                <a:noFill/>
              </a:ln>
              <a:effectLst/>
            </c:spPr>
          </c:marker>
          <c:xVal>
            <c:numRef>
              <c:f>'Figures 2&amp;4 (2)'!$V$82:$V$110</c:f>
              <c:numCache>
                <c:formatCode>General</c:formatCode>
                <c:ptCount val="29"/>
                <c:pt idx="0" formatCode="0">
                  <c:v>4597.4260245749228</c:v>
                </c:pt>
                <c:pt idx="2" formatCode="0">
                  <c:v>7776.045329670329</c:v>
                </c:pt>
                <c:pt idx="3" formatCode="0">
                  <c:v>6550.5909090909099</c:v>
                </c:pt>
                <c:pt idx="4" formatCode="0">
                  <c:v>6347.05</c:v>
                </c:pt>
                <c:pt idx="5" formatCode="0">
                  <c:v>7031</c:v>
                </c:pt>
                <c:pt idx="6" formatCode="0">
                  <c:v>7174.7170566502464</c:v>
                </c:pt>
                <c:pt idx="7" formatCode="0">
                  <c:v>5902.0714285714294</c:v>
                </c:pt>
                <c:pt idx="8" formatCode="0">
                  <c:v>5810.0833333333339</c:v>
                </c:pt>
                <c:pt idx="9" formatCode="0">
                  <c:v>5611.7571266968334</c:v>
                </c:pt>
                <c:pt idx="10" formatCode="0">
                  <c:v>5918.0394736842109</c:v>
                </c:pt>
                <c:pt idx="11" formatCode="0">
                  <c:v>5320.7794117647063</c:v>
                </c:pt>
                <c:pt idx="12" formatCode="0">
                  <c:v>5577.3125</c:v>
                </c:pt>
                <c:pt idx="13" formatCode="0">
                  <c:v>5624.1220168231612</c:v>
                </c:pt>
                <c:pt idx="14" formatCode="0">
                  <c:v>5075.75</c:v>
                </c:pt>
                <c:pt idx="15" formatCode="0">
                  <c:v>4894</c:v>
                </c:pt>
                <c:pt idx="16" formatCode="0">
                  <c:v>5037</c:v>
                </c:pt>
                <c:pt idx="17" formatCode="0">
                  <c:v>4781.9333333333334</c:v>
                </c:pt>
                <c:pt idx="18" formatCode="0">
                  <c:v>3922.042168674699</c:v>
                </c:pt>
                <c:pt idx="19" formatCode="0">
                  <c:v>4103.5</c:v>
                </c:pt>
                <c:pt idx="20" formatCode="0">
                  <c:v>4631.5625</c:v>
                </c:pt>
                <c:pt idx="21" formatCode="0">
                  <c:v>4429.8571428571431</c:v>
                </c:pt>
                <c:pt idx="22" formatCode="0">
                  <c:v>4121.416666666667</c:v>
                </c:pt>
                <c:pt idx="23" formatCode="0">
                  <c:v>3734.4666666666672</c:v>
                </c:pt>
                <c:pt idx="24" formatCode="0">
                  <c:v>3292.5538461538463</c:v>
                </c:pt>
                <c:pt idx="25" formatCode="0">
                  <c:v>3349.3357142857144</c:v>
                </c:pt>
                <c:pt idx="26" formatCode="0">
                  <c:v>3138.1041666666665</c:v>
                </c:pt>
                <c:pt idx="27" formatCode="0">
                  <c:v>3339.8312171127886</c:v>
                </c:pt>
                <c:pt idx="28" formatCode="0">
                  <c:v>3053.75</c:v>
                </c:pt>
              </c:numCache>
            </c:numRef>
          </c:xVal>
          <c:yVal>
            <c:numRef>
              <c:f>'Figures 2&amp;4 (2)'!$S$82:$S$110</c:f>
              <c:numCache>
                <c:formatCode>General</c:formatCode>
                <c:ptCount val="29"/>
                <c:pt idx="0" formatCode="0">
                  <c:v>16</c:v>
                </c:pt>
                <c:pt idx="2" formatCode="0">
                  <c:v>1</c:v>
                </c:pt>
                <c:pt idx="3" formatCode="0">
                  <c:v>2</c:v>
                </c:pt>
                <c:pt idx="4" formatCode="0">
                  <c:v>3</c:v>
                </c:pt>
                <c:pt idx="5" formatCode="0">
                  <c:v>4</c:v>
                </c:pt>
                <c:pt idx="6" formatCode="0">
                  <c:v>5</c:v>
                </c:pt>
                <c:pt idx="7" formatCode="0">
                  <c:v>6</c:v>
                </c:pt>
                <c:pt idx="8" formatCode="0">
                  <c:v>7</c:v>
                </c:pt>
                <c:pt idx="9" formatCode="0">
                  <c:v>8</c:v>
                </c:pt>
                <c:pt idx="10" formatCode="0">
                  <c:v>9</c:v>
                </c:pt>
                <c:pt idx="11" formatCode="0">
                  <c:v>10</c:v>
                </c:pt>
                <c:pt idx="12" formatCode="0">
                  <c:v>11</c:v>
                </c:pt>
                <c:pt idx="13" formatCode="0">
                  <c:v>12</c:v>
                </c:pt>
                <c:pt idx="14" formatCode="0">
                  <c:v>13</c:v>
                </c:pt>
                <c:pt idx="15" formatCode="0">
                  <c:v>14</c:v>
                </c:pt>
                <c:pt idx="16" formatCode="0">
                  <c:v>15</c:v>
                </c:pt>
                <c:pt idx="17" formatCode="0">
                  <c:v>17</c:v>
                </c:pt>
                <c:pt idx="18" formatCode="0">
                  <c:v>18</c:v>
                </c:pt>
                <c:pt idx="19" formatCode="0">
                  <c:v>19</c:v>
                </c:pt>
                <c:pt idx="20" formatCode="0">
                  <c:v>20</c:v>
                </c:pt>
                <c:pt idx="21" formatCode="0">
                  <c:v>21</c:v>
                </c:pt>
                <c:pt idx="22" formatCode="0">
                  <c:v>22</c:v>
                </c:pt>
                <c:pt idx="23" formatCode="0">
                  <c:v>23</c:v>
                </c:pt>
                <c:pt idx="24" formatCode="0">
                  <c:v>24</c:v>
                </c:pt>
                <c:pt idx="25" formatCode="0">
                  <c:v>25</c:v>
                </c:pt>
                <c:pt idx="26" formatCode="0">
                  <c:v>26</c:v>
                </c:pt>
                <c:pt idx="27" formatCode="0">
                  <c:v>27</c:v>
                </c:pt>
                <c:pt idx="28" formatCode="0">
                  <c:v>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BA-46A4-B96D-98EB74A1E4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546712"/>
        <c:axId val="453553272"/>
      </c:scatterChart>
      <c:catAx>
        <c:axId val="58612228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86115720"/>
        <c:crosses val="autoZero"/>
        <c:auto val="1"/>
        <c:lblAlgn val="ctr"/>
        <c:lblOffset val="100"/>
        <c:noMultiLvlLbl val="0"/>
      </c:catAx>
      <c:valAx>
        <c:axId val="586115720"/>
        <c:scaling>
          <c:orientation val="minMax"/>
          <c:max val="8000"/>
        </c:scaling>
        <c:delete val="0"/>
        <c:axPos val="b"/>
        <c:majorGridlines>
          <c:spPr>
            <a:ln w="3175" cap="flat" cmpd="sng" algn="ctr">
              <a:solidFill>
                <a:srgbClr val="C0C0C0"/>
              </a:solidFill>
              <a:prstDash val="sysDash"/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  <a:extLst>
            <a:ext uri="{91240B29-F687-4F45-9708-019B960494DF}">
              <a14:hiddenLine xmlns:a14="http://schemas.microsoft.com/office/drawing/2010/main">
                <a:noFill/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86122280"/>
        <c:crosses val="autoZero"/>
        <c:crossBetween val="between"/>
      </c:valAx>
      <c:valAx>
        <c:axId val="453553272"/>
        <c:scaling>
          <c:orientation val="minMax"/>
        </c:scaling>
        <c:delete val="1"/>
        <c:axPos val="r"/>
        <c:numFmt formatCode="0" sourceLinked="1"/>
        <c:majorTickMark val="out"/>
        <c:minorTickMark val="none"/>
        <c:tickLblPos val="nextTo"/>
        <c:crossAx val="453546712"/>
        <c:crosses val="max"/>
        <c:crossBetween val="midCat"/>
      </c:valAx>
      <c:valAx>
        <c:axId val="453546712"/>
        <c:scaling>
          <c:orientation val="minMax"/>
        </c:scaling>
        <c:delete val="1"/>
        <c:axPos val="b"/>
        <c:numFmt formatCode="0" sourceLinked="1"/>
        <c:majorTickMark val="out"/>
        <c:minorTickMark val="none"/>
        <c:tickLblPos val="nextTo"/>
        <c:crossAx val="453553272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896520227704377"/>
          <c:y val="0.14292531615366261"/>
          <c:w val="9.1499233015525039E-2"/>
          <c:h val="0.14889132797794216"/>
        </c:manualLayout>
      </c:layout>
      <c:overlay val="0"/>
      <c:spPr>
        <a:noFill/>
        <a:ln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9525" cap="flat" cmpd="sng" algn="ctr">
      <a:noFill/>
      <a:round/>
    </a:ln>
    <a:effectLst/>
    <a:extLst>
      <a:ext uri="{91240B29-F687-4F45-9708-019B960494DF}">
        <a14:hiddenLine xmlns:a14="http://schemas.microsoft.com/office/drawing/2010/main" w="9525" cap="flat" cmpd="sng" algn="ctr">
          <a:solidFill>
            <a:sysClr val="windowText" lastClr="000000">
              <a:lumMod val="15000"/>
              <a:lumOff val="85000"/>
            </a:sysClr>
          </a:solidFill>
          <a:round/>
        </a14:hiddenLine>
      </a:ext>
    </a:extLst>
  </c:spPr>
  <c:txPr>
    <a:bodyPr/>
    <a:lstStyle/>
    <a:p>
      <a:pPr>
        <a:defRPr sz="120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59908182312067"/>
          <c:y val="4.4141767047331013E-2"/>
          <c:w val="0.77761868902788001"/>
          <c:h val="0.6670075929436261"/>
        </c:manualLayout>
      </c:layout>
      <c:scatterChart>
        <c:scatterStyle val="lineMarker"/>
        <c:varyColors val="0"/>
        <c:ser>
          <c:idx val="0"/>
          <c:order val="0"/>
          <c:tx>
            <c:v>Emigration rate vs HHI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/>
              <c:tx>
                <c:rich>
                  <a:bodyPr/>
                  <a:lstStyle/>
                  <a:p>
                    <a:fld id="{270119B0-C459-42F5-AE89-621826DB763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05E7-4072-9E17-7DD160B06B45}"/>
                </c:ext>
              </c:extLst>
            </c:dLbl>
            <c:dLbl>
              <c:idx val="1"/>
              <c:layout/>
              <c:tx>
                <c:rich>
                  <a:bodyPr/>
                  <a:lstStyle/>
                  <a:p>
                    <a:fld id="{CC41E02F-DD45-4CB2-B585-0F7D74A3514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05E7-4072-9E17-7DD160B06B45}"/>
                </c:ext>
              </c:extLst>
            </c:dLbl>
            <c:dLbl>
              <c:idx val="2"/>
              <c:layout/>
              <c:tx>
                <c:rich>
                  <a:bodyPr/>
                  <a:lstStyle/>
                  <a:p>
                    <a:fld id="{4AAB881B-E81C-4774-A1FD-96B2F02BD1B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05E7-4072-9E17-7DD160B06B45}"/>
                </c:ext>
              </c:extLst>
            </c:dLbl>
            <c:dLbl>
              <c:idx val="3"/>
              <c:layout/>
              <c:tx>
                <c:rich>
                  <a:bodyPr/>
                  <a:lstStyle/>
                  <a:p>
                    <a:fld id="{0E55DF10-FC30-4A30-BD8B-66E0C671F1D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05E7-4072-9E17-7DD160B06B45}"/>
                </c:ext>
              </c:extLst>
            </c:dLbl>
            <c:dLbl>
              <c:idx val="4"/>
              <c:layout/>
              <c:tx>
                <c:rich>
                  <a:bodyPr/>
                  <a:lstStyle/>
                  <a:p>
                    <a:fld id="{1CA1BA5B-8358-411C-960E-F60B0202F6D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05E7-4072-9E17-7DD160B06B45}"/>
                </c:ext>
              </c:extLst>
            </c:dLbl>
            <c:dLbl>
              <c:idx val="5"/>
              <c:layout/>
              <c:tx>
                <c:rich>
                  <a:bodyPr/>
                  <a:lstStyle/>
                  <a:p>
                    <a:fld id="{248AA12E-DED8-418D-89CF-6B93B70CDE1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05E7-4072-9E17-7DD160B06B45}"/>
                </c:ext>
              </c:extLst>
            </c:dLbl>
            <c:dLbl>
              <c:idx val="6"/>
              <c:layout/>
              <c:tx>
                <c:rich>
                  <a:bodyPr/>
                  <a:lstStyle/>
                  <a:p>
                    <a:fld id="{0E60CA34-0FCF-4EFF-8595-14429122330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05E7-4072-9E17-7DD160B06B45}"/>
                </c:ext>
              </c:extLst>
            </c:dLbl>
            <c:dLbl>
              <c:idx val="7"/>
              <c:layout/>
              <c:tx>
                <c:rich>
                  <a:bodyPr/>
                  <a:lstStyle/>
                  <a:p>
                    <a:fld id="{A3B27175-1EBF-496E-98C5-F470A152E50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05E7-4072-9E17-7DD160B06B45}"/>
                </c:ext>
              </c:extLst>
            </c:dLbl>
            <c:dLbl>
              <c:idx val="8"/>
              <c:layout/>
              <c:tx>
                <c:rich>
                  <a:bodyPr/>
                  <a:lstStyle/>
                  <a:p>
                    <a:fld id="{55F851C0-4773-46AB-A7E7-6382872C597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05E7-4072-9E17-7DD160B06B45}"/>
                </c:ext>
              </c:extLst>
            </c:dLbl>
            <c:dLbl>
              <c:idx val="9"/>
              <c:layout/>
              <c:tx>
                <c:rich>
                  <a:bodyPr/>
                  <a:lstStyle/>
                  <a:p>
                    <a:fld id="{05B1A916-E910-4E97-A3F2-F23E3C70C24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05E7-4072-9E17-7DD160B06B45}"/>
                </c:ext>
              </c:extLst>
            </c:dLbl>
            <c:dLbl>
              <c:idx val="10"/>
              <c:layout/>
              <c:tx>
                <c:rich>
                  <a:bodyPr/>
                  <a:lstStyle/>
                  <a:p>
                    <a:fld id="{21E0E254-63C4-4257-AEE9-8CBEBA9EBD9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05E7-4072-9E17-7DD160B06B45}"/>
                </c:ext>
              </c:extLst>
            </c:dLbl>
            <c:dLbl>
              <c:idx val="11"/>
              <c:layout/>
              <c:tx>
                <c:rich>
                  <a:bodyPr/>
                  <a:lstStyle/>
                  <a:p>
                    <a:fld id="{BA877CAC-C716-4001-8C18-7C49C87E98A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05E7-4072-9E17-7DD160B06B45}"/>
                </c:ext>
              </c:extLst>
            </c:dLbl>
            <c:dLbl>
              <c:idx val="12"/>
              <c:layout/>
              <c:tx>
                <c:rich>
                  <a:bodyPr/>
                  <a:lstStyle/>
                  <a:p>
                    <a:fld id="{F0C1224F-5FAE-4808-AE23-03FE6CA4726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05E7-4072-9E17-7DD160B06B45}"/>
                </c:ext>
              </c:extLst>
            </c:dLbl>
            <c:dLbl>
              <c:idx val="13"/>
              <c:layout/>
              <c:tx>
                <c:rich>
                  <a:bodyPr/>
                  <a:lstStyle/>
                  <a:p>
                    <a:fld id="{0B036A80-AB08-436B-A130-1AB062C01AE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05E7-4072-9E17-7DD160B06B45}"/>
                </c:ext>
              </c:extLst>
            </c:dLbl>
            <c:dLbl>
              <c:idx val="14"/>
              <c:layout/>
              <c:tx>
                <c:rich>
                  <a:bodyPr/>
                  <a:lstStyle/>
                  <a:p>
                    <a:fld id="{97245E1E-6F94-4C4E-8C00-32DD9F238FD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05E7-4072-9E17-7DD160B06B45}"/>
                </c:ext>
              </c:extLst>
            </c:dLbl>
            <c:dLbl>
              <c:idx val="15"/>
              <c:layout/>
              <c:tx>
                <c:rich>
                  <a:bodyPr/>
                  <a:lstStyle/>
                  <a:p>
                    <a:fld id="{754CCC17-347A-459B-B94D-E1B682A814E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05E7-4072-9E17-7DD160B06B45}"/>
                </c:ext>
              </c:extLst>
            </c:dLbl>
            <c:dLbl>
              <c:idx val="16"/>
              <c:layout/>
              <c:tx>
                <c:rich>
                  <a:bodyPr/>
                  <a:lstStyle/>
                  <a:p>
                    <a:fld id="{5D69B679-8C7B-40DB-91E2-E3FEAF084B8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05E7-4072-9E17-7DD160B06B45}"/>
                </c:ext>
              </c:extLst>
            </c:dLbl>
            <c:dLbl>
              <c:idx val="17"/>
              <c:layout/>
              <c:tx>
                <c:rich>
                  <a:bodyPr/>
                  <a:lstStyle/>
                  <a:p>
                    <a:fld id="{FCD223D0-E0EB-47BE-8832-2F7A9DBEDDE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05E7-4072-9E17-7DD160B06B45}"/>
                </c:ext>
              </c:extLst>
            </c:dLbl>
            <c:dLbl>
              <c:idx val="18"/>
              <c:layout/>
              <c:tx>
                <c:rich>
                  <a:bodyPr/>
                  <a:lstStyle/>
                  <a:p>
                    <a:fld id="{9086B156-855E-499F-9912-174DC44B480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05E7-4072-9E17-7DD160B06B45}"/>
                </c:ext>
              </c:extLst>
            </c:dLbl>
            <c:dLbl>
              <c:idx val="19"/>
              <c:layout/>
              <c:tx>
                <c:rich>
                  <a:bodyPr/>
                  <a:lstStyle/>
                  <a:p>
                    <a:fld id="{2EFA8968-F694-4D4C-B721-6EF695F374D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05E7-4072-9E17-7DD160B06B45}"/>
                </c:ext>
              </c:extLst>
            </c:dLbl>
            <c:dLbl>
              <c:idx val="20"/>
              <c:layout/>
              <c:tx>
                <c:rich>
                  <a:bodyPr/>
                  <a:lstStyle/>
                  <a:p>
                    <a:fld id="{E1BC3293-E142-4AA4-8BA0-EE926964AD5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05E7-4072-9E17-7DD160B06B45}"/>
                </c:ext>
              </c:extLst>
            </c:dLbl>
            <c:dLbl>
              <c:idx val="21"/>
              <c:layout/>
              <c:tx>
                <c:rich>
                  <a:bodyPr/>
                  <a:lstStyle/>
                  <a:p>
                    <a:fld id="{645CBA7B-725D-4474-834F-979765D81EB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05E7-4072-9E17-7DD160B06B45}"/>
                </c:ext>
              </c:extLst>
            </c:dLbl>
            <c:dLbl>
              <c:idx val="22"/>
              <c:layout/>
              <c:tx>
                <c:rich>
                  <a:bodyPr/>
                  <a:lstStyle/>
                  <a:p>
                    <a:fld id="{A24BE482-FA23-459F-BC64-0C8C6C5DFEF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05E7-4072-9E17-7DD160B06B45}"/>
                </c:ext>
              </c:extLst>
            </c:dLbl>
            <c:dLbl>
              <c:idx val="23"/>
              <c:layout/>
              <c:tx>
                <c:rich>
                  <a:bodyPr/>
                  <a:lstStyle/>
                  <a:p>
                    <a:fld id="{4FAA4414-2992-4D14-9464-5048E4BDB50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05E7-4072-9E17-7DD160B06B45}"/>
                </c:ext>
              </c:extLst>
            </c:dLbl>
            <c:dLbl>
              <c:idx val="24"/>
              <c:layout/>
              <c:tx>
                <c:rich>
                  <a:bodyPr/>
                  <a:lstStyle/>
                  <a:p>
                    <a:fld id="{DB1DC691-9FD5-42C6-A70A-DF108B14041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05E7-4072-9E17-7DD160B06B45}"/>
                </c:ext>
              </c:extLst>
            </c:dLbl>
            <c:dLbl>
              <c:idx val="25"/>
              <c:layout/>
              <c:tx>
                <c:rich>
                  <a:bodyPr/>
                  <a:lstStyle/>
                  <a:p>
                    <a:fld id="{C406874E-17CB-414C-AC5A-CB27FDA76E8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05E7-4072-9E17-7DD160B06B45}"/>
                </c:ext>
              </c:extLst>
            </c:dLbl>
            <c:dLbl>
              <c:idx val="26"/>
              <c:layout/>
              <c:tx>
                <c:rich>
                  <a:bodyPr/>
                  <a:lstStyle/>
                  <a:p>
                    <a:fld id="{FE22CFB6-BB10-4A60-A77E-37E83970AB0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05E7-4072-9E17-7DD160B06B4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DataLabelsRange val="1"/>
                <c15:showLeaderLines val="0"/>
              </c:ext>
            </c:extLst>
          </c:dLbls>
          <c:xVal>
            <c:numRef>
              <c:f>'Figures 2&amp;4 (2)'!$U$84:$U$110</c:f>
              <c:numCache>
                <c:formatCode>0</c:formatCode>
                <c:ptCount val="27"/>
                <c:pt idx="0">
                  <c:v>7545.2458791208792</c:v>
                </c:pt>
                <c:pt idx="1">
                  <c:v>6657.375</c:v>
                </c:pt>
                <c:pt idx="2">
                  <c:v>6620.1</c:v>
                </c:pt>
                <c:pt idx="3">
                  <c:v>6593</c:v>
                </c:pt>
                <c:pt idx="4">
                  <c:v>6579.3125</c:v>
                </c:pt>
                <c:pt idx="5">
                  <c:v>6342.25</c:v>
                </c:pt>
                <c:pt idx="6">
                  <c:v>5953.875</c:v>
                </c:pt>
                <c:pt idx="7">
                  <c:v>5857.6520177011298</c:v>
                </c:pt>
                <c:pt idx="8">
                  <c:v>5817.4473684210525</c:v>
                </c:pt>
                <c:pt idx="9">
                  <c:v>5673.2647058823532</c:v>
                </c:pt>
                <c:pt idx="10">
                  <c:v>5327.9375</c:v>
                </c:pt>
                <c:pt idx="11">
                  <c:v>5142.5981025039127</c:v>
                </c:pt>
                <c:pt idx="12">
                  <c:v>5005.25</c:v>
                </c:pt>
                <c:pt idx="13">
                  <c:v>4718.5</c:v>
                </c:pt>
                <c:pt idx="14">
                  <c:v>4678.083333333333</c:v>
                </c:pt>
                <c:pt idx="15">
                  <c:v>4360.9666666666672</c:v>
                </c:pt>
                <c:pt idx="16">
                  <c:v>4246.6355421686749</c:v>
                </c:pt>
                <c:pt idx="17">
                  <c:v>4007.5</c:v>
                </c:pt>
                <c:pt idx="18">
                  <c:v>3951</c:v>
                </c:pt>
                <c:pt idx="19">
                  <c:v>3746.6785714285716</c:v>
                </c:pt>
                <c:pt idx="20">
                  <c:v>3610.0416666666665</c:v>
                </c:pt>
                <c:pt idx="21">
                  <c:v>3549.7166666666667</c:v>
                </c:pt>
                <c:pt idx="22">
                  <c:v>3527.9846153846156</c:v>
                </c:pt>
                <c:pt idx="23">
                  <c:v>3387.9071428571424</c:v>
                </c:pt>
                <c:pt idx="24">
                  <c:v>3190.3125</c:v>
                </c:pt>
                <c:pt idx="25">
                  <c:v>3135.6569148936169</c:v>
                </c:pt>
                <c:pt idx="26">
                  <c:v>2703</c:v>
                </c:pt>
              </c:numCache>
            </c:numRef>
          </c:xVal>
          <c:yVal>
            <c:numRef>
              <c:f>'Figures 2&amp;4 (2)'!$W$84:$W$110</c:f>
              <c:numCache>
                <c:formatCode>General</c:formatCode>
                <c:ptCount val="27"/>
                <c:pt idx="0">
                  <c:v>4.3336472276406357E-2</c:v>
                </c:pt>
                <c:pt idx="1">
                  <c:v>9.934603471144017E-2</c:v>
                </c:pt>
                <c:pt idx="2">
                  <c:v>1.6986212096456541E-2</c:v>
                </c:pt>
                <c:pt idx="3">
                  <c:v>6.5085909720845186E-2</c:v>
                </c:pt>
                <c:pt idx="4">
                  <c:v>0.16311799199114482</c:v>
                </c:pt>
                <c:pt idx="5">
                  <c:v>0.13540185450378772</c:v>
                </c:pt>
                <c:pt idx="6">
                  <c:v>5.1518357623448648E-2</c:v>
                </c:pt>
                <c:pt idx="7">
                  <c:v>4.1434871939416647E-2</c:v>
                </c:pt>
                <c:pt idx="8">
                  <c:v>3.9019521150848072E-2</c:v>
                </c:pt>
                <c:pt idx="9">
                  <c:v>0.11589200607988578</c:v>
                </c:pt>
                <c:pt idx="10">
                  <c:v>5.9327857606828266E-2</c:v>
                </c:pt>
                <c:pt idx="11">
                  <c:v>1.2914044813116549E-2</c:v>
                </c:pt>
                <c:pt idx="12">
                  <c:v>2.8474552957359008E-2</c:v>
                </c:pt>
                <c:pt idx="13">
                  <c:v>9.5312408844291461E-3</c:v>
                </c:pt>
                <c:pt idx="14">
                  <c:v>6.5814015926504502E-2</c:v>
                </c:pt>
                <c:pt idx="15">
                  <c:v>1.1774270321440171E-2</c:v>
                </c:pt>
                <c:pt idx="16">
                  <c:v>2.6521610045783978E-2</c:v>
                </c:pt>
                <c:pt idx="17">
                  <c:v>3.2958840119411602E-2</c:v>
                </c:pt>
                <c:pt idx="18">
                  <c:v>1.5607946131793666E-2</c:v>
                </c:pt>
                <c:pt idx="19">
                  <c:v>1.9396830873336688E-2</c:v>
                </c:pt>
                <c:pt idx="20">
                  <c:v>2.8240389780441685E-2</c:v>
                </c:pt>
                <c:pt idx="21">
                  <c:v>2.5227822766257353E-2</c:v>
                </c:pt>
                <c:pt idx="22">
                  <c:v>9.749333007069573E-3</c:v>
                </c:pt>
                <c:pt idx="23">
                  <c:v>2.8169424929924105E-2</c:v>
                </c:pt>
                <c:pt idx="24">
                  <c:v>1.1408000141472113E-2</c:v>
                </c:pt>
                <c:pt idx="25">
                  <c:v>1.0428331339046111E-2</c:v>
                </c:pt>
                <c:pt idx="26">
                  <c:v>0.10027514614294858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'Figures 2&amp;4 (2)'!$T$84:$T$110</c15:f>
                <c15:dlblRangeCache>
                  <c:ptCount val="27"/>
                  <c:pt idx="0">
                    <c:v>Greece</c:v>
                  </c:pt>
                  <c:pt idx="1">
                    <c:v>Portugal</c:v>
                  </c:pt>
                  <c:pt idx="2">
                    <c:v>Ireland</c:v>
                  </c:pt>
                  <c:pt idx="3">
                    <c:v>Lithuania</c:v>
                  </c:pt>
                  <c:pt idx="4">
                    <c:v>Romania</c:v>
                  </c:pt>
                  <c:pt idx="5">
                    <c:v>Croatia</c:v>
                  </c:pt>
                  <c:pt idx="6">
                    <c:v>Slovakia</c:v>
                  </c:pt>
                  <c:pt idx="7">
                    <c:v>Poland</c:v>
                  </c:pt>
                  <c:pt idx="8">
                    <c:v>Hungary</c:v>
                  </c:pt>
                  <c:pt idx="9">
                    <c:v>Bulgaria</c:v>
                  </c:pt>
                  <c:pt idx="10">
                    <c:v>Latvia</c:v>
                  </c:pt>
                  <c:pt idx="11">
                    <c:v>Spain</c:v>
                  </c:pt>
                  <c:pt idx="12">
                    <c:v>Cyprus</c:v>
                  </c:pt>
                  <c:pt idx="13">
                    <c:v>Malta</c:v>
                  </c:pt>
                  <c:pt idx="14">
                    <c:v>Estonia</c:v>
                  </c:pt>
                  <c:pt idx="15">
                    <c:v>Czechia</c:v>
                  </c:pt>
                  <c:pt idx="16">
                    <c:v>Italy</c:v>
                  </c:pt>
                  <c:pt idx="17">
                    <c:v>Slovenia</c:v>
                  </c:pt>
                  <c:pt idx="18">
                    <c:v>Denmark</c:v>
                  </c:pt>
                  <c:pt idx="19">
                    <c:v>Finland</c:v>
                  </c:pt>
                  <c:pt idx="20">
                    <c:v>Austria</c:v>
                  </c:pt>
                  <c:pt idx="21">
                    <c:v>Belgium</c:v>
                  </c:pt>
                  <c:pt idx="22">
                    <c:v>France</c:v>
                  </c:pt>
                  <c:pt idx="23">
                    <c:v>Netherlands</c:v>
                  </c:pt>
                  <c:pt idx="24">
                    <c:v>Sweden</c:v>
                  </c:pt>
                  <c:pt idx="25">
                    <c:v>Germany</c:v>
                  </c:pt>
                  <c:pt idx="26">
                    <c:v>Luxembourg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05E7-4072-9E17-7DD160B06B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4303040"/>
        <c:axId val="604308944"/>
      </c:scatterChart>
      <c:valAx>
        <c:axId val="604303040"/>
        <c:scaling>
          <c:orientation val="minMax"/>
          <c:max val="800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HHI</a:t>
                </a:r>
              </a:p>
            </c:rich>
          </c:tx>
          <c:layout>
            <c:manualLayout>
              <c:xMode val="edge"/>
              <c:yMode val="edge"/>
              <c:x val="0.47871223214818337"/>
              <c:y val="0.765096730458361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high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04308944"/>
        <c:crosses val="autoZero"/>
        <c:crossBetween val="midCat"/>
      </c:valAx>
      <c:valAx>
        <c:axId val="604308944"/>
        <c:scaling>
          <c:orientation val="minMax"/>
          <c:max val="0.18000000000000002"/>
          <c:min val="0"/>
        </c:scaling>
        <c:delete val="0"/>
        <c:axPos val="l"/>
        <c:majorGridlines>
          <c:spPr>
            <a:ln w="3175" cap="flat" cmpd="sng" algn="ctr">
              <a:solidFill>
                <a:srgbClr val="C0C0C0"/>
              </a:solidFill>
              <a:prstDash val="sys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baseline="0"/>
                  <a:t>Proportion of citizens living in another EU country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3.9782719362602803E-2"/>
              <c:y val="6.956962333350715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  <a:extLst>
            <a:ext uri="{91240B29-F687-4F45-9708-019B960494DF}">
              <a14:hiddenLine xmlns:a14="http://schemas.microsoft.com/office/drawing/2010/main" w="9525" cap="flat" cmpd="sng" algn="ctr">
                <a:solidFill>
                  <a:sysClr val="windowText" lastClr="000000">
                    <a:lumMod val="25000"/>
                    <a:lumOff val="75000"/>
                  </a:sysClr>
                </a:solidFill>
                <a:round/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04303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ysClr val="window" lastClr="FFFFFF"/>
    </a:solidFill>
    <a:ln w="9525" cap="flat" cmpd="sng" algn="ctr">
      <a:noFill/>
      <a:round/>
    </a:ln>
    <a:effectLst/>
    <a:extLst>
      <a:ext uri="{91240B29-F687-4F45-9708-019B960494DF}">
        <a14:hiddenLine xmlns:a14="http://schemas.microsoft.com/office/drawing/2010/main" w="9525" cap="flat" cmpd="sng" algn="ctr">
          <a:solidFill>
            <a:sysClr val="windowText" lastClr="000000">
              <a:lumMod val="15000"/>
              <a:lumOff val="85000"/>
            </a:sysClr>
          </a:solidFill>
          <a:round/>
        </a14:hiddenLine>
      </a:ext>
    </a:extLst>
  </c:spPr>
  <c:txPr>
    <a:bodyPr/>
    <a:lstStyle/>
    <a:p>
      <a:pPr>
        <a:defRPr sz="120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Relationship between HHI and self-reported data on ability to find jobs (2019)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HHIdata_corr!$W$3</c:f>
              <c:strCache>
                <c:ptCount val="1"/>
                <c:pt idx="0">
                  <c:v>easy job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HHIdata_corr!$R$4:$R$595</c:f>
              <c:numCache>
                <c:formatCode>General</c:formatCode>
                <c:ptCount val="592"/>
                <c:pt idx="0">
                  <c:v>1625.25</c:v>
                </c:pt>
                <c:pt idx="1">
                  <c:v>3096.25</c:v>
                </c:pt>
                <c:pt idx="2">
                  <c:v>2910.5</c:v>
                </c:pt>
                <c:pt idx="3">
                  <c:v>4285.25</c:v>
                </c:pt>
                <c:pt idx="4">
                  <c:v>3768</c:v>
                </c:pt>
                <c:pt idx="5">
                  <c:v>5975</c:v>
                </c:pt>
                <c:pt idx="6">
                  <c:v>1360.75</c:v>
                </c:pt>
                <c:pt idx="7">
                  <c:v>1817.75</c:v>
                </c:pt>
                <c:pt idx="8">
                  <c:v>2159</c:v>
                </c:pt>
                <c:pt idx="9">
                  <c:v>3484.25</c:v>
                </c:pt>
                <c:pt idx="10">
                  <c:v>2640.25</c:v>
                </c:pt>
                <c:pt idx="11">
                  <c:v>3028.5</c:v>
                </c:pt>
                <c:pt idx="12">
                  <c:v>3719.75</c:v>
                </c:pt>
                <c:pt idx="13">
                  <c:v>5733.75</c:v>
                </c:pt>
                <c:pt idx="14">
                  <c:v>2774.75</c:v>
                </c:pt>
                <c:pt idx="15">
                  <c:v>3829.5</c:v>
                </c:pt>
                <c:pt idx="16">
                  <c:v>3434</c:v>
                </c:pt>
                <c:pt idx="17">
                  <c:v>4027</c:v>
                </c:pt>
                <c:pt idx="18">
                  <c:v>3524.25</c:v>
                </c:pt>
                <c:pt idx="19">
                  <c:v>8387</c:v>
                </c:pt>
                <c:pt idx="20">
                  <c:v>3325.25</c:v>
                </c:pt>
                <c:pt idx="21">
                  <c:v>2000</c:v>
                </c:pt>
                <c:pt idx="22">
                  <c:v>3553.75</c:v>
                </c:pt>
                <c:pt idx="23">
                  <c:v>3642.75</c:v>
                </c:pt>
                <c:pt idx="24">
                  <c:v>4674.5</c:v>
                </c:pt>
                <c:pt idx="25">
                  <c:v>5765.75</c:v>
                </c:pt>
                <c:pt idx="26">
                  <c:v>4987.25</c:v>
                </c:pt>
                <c:pt idx="27">
                  <c:v>7147.5</c:v>
                </c:pt>
                <c:pt idx="28">
                  <c:v>6228.5</c:v>
                </c:pt>
                <c:pt idx="29">
                  <c:v>6420.5</c:v>
                </c:pt>
                <c:pt idx="30">
                  <c:v>6676.5</c:v>
                </c:pt>
                <c:pt idx="31">
                  <c:v>5978.5</c:v>
                </c:pt>
                <c:pt idx="32">
                  <c:v>6336.75</c:v>
                </c:pt>
                <c:pt idx="33">
                  <c:v>6208.5</c:v>
                </c:pt>
                <c:pt idx="34">
                  <c:v>6127.75</c:v>
                </c:pt>
                <c:pt idx="35">
                  <c:v>6085.5</c:v>
                </c:pt>
                <c:pt idx="36">
                  <c:v>7990.25</c:v>
                </c:pt>
                <c:pt idx="37">
                  <c:v>6621.25</c:v>
                </c:pt>
                <c:pt idx="38">
                  <c:v>5214.5</c:v>
                </c:pt>
                <c:pt idx="39">
                  <c:v>4796</c:v>
                </c:pt>
                <c:pt idx="40">
                  <c:v>2134.75</c:v>
                </c:pt>
                <c:pt idx="41">
                  <c:v>2815.25</c:v>
                </c:pt>
                <c:pt idx="42">
                  <c:v>3265</c:v>
                </c:pt>
                <c:pt idx="43">
                  <c:v>3647.75</c:v>
                </c:pt>
                <c:pt idx="44">
                  <c:v>7420.5</c:v>
                </c:pt>
                <c:pt idx="45">
                  <c:v>3936</c:v>
                </c:pt>
                <c:pt idx="46">
                  <c:v>4161.25</c:v>
                </c:pt>
                <c:pt idx="47">
                  <c:v>4425</c:v>
                </c:pt>
                <c:pt idx="48">
                  <c:v>4705</c:v>
                </c:pt>
                <c:pt idx="49">
                  <c:v>4100.75</c:v>
                </c:pt>
                <c:pt idx="50">
                  <c:v>4507.25</c:v>
                </c:pt>
                <c:pt idx="51">
                  <c:v>5495</c:v>
                </c:pt>
                <c:pt idx="52">
                  <c:v>4758</c:v>
                </c:pt>
                <c:pt idx="53">
                  <c:v>4887.25</c:v>
                </c:pt>
                <c:pt idx="54">
                  <c:v>5155.75</c:v>
                </c:pt>
                <c:pt idx="55">
                  <c:v>828.5</c:v>
                </c:pt>
                <c:pt idx="56">
                  <c:v>1019.5</c:v>
                </c:pt>
                <c:pt idx="57">
                  <c:v>928</c:v>
                </c:pt>
                <c:pt idx="58">
                  <c:v>1378</c:v>
                </c:pt>
                <c:pt idx="59">
                  <c:v>1616.75</c:v>
                </c:pt>
                <c:pt idx="60">
                  <c:v>1511.75</c:v>
                </c:pt>
                <c:pt idx="61">
                  <c:v>1650.75</c:v>
                </c:pt>
                <c:pt idx="62">
                  <c:v>1606.25</c:v>
                </c:pt>
                <c:pt idx="63">
                  <c:v>1415</c:v>
                </c:pt>
                <c:pt idx="64">
                  <c:v>1739.5</c:v>
                </c:pt>
                <c:pt idx="65">
                  <c:v>2427.5</c:v>
                </c:pt>
                <c:pt idx="66">
                  <c:v>1924.25</c:v>
                </c:pt>
                <c:pt idx="67">
                  <c:v>2567.25</c:v>
                </c:pt>
                <c:pt idx="68">
                  <c:v>3246.75</c:v>
                </c:pt>
                <c:pt idx="69">
                  <c:v>3449.5</c:v>
                </c:pt>
                <c:pt idx="70">
                  <c:v>4540</c:v>
                </c:pt>
                <c:pt idx="71">
                  <c:v>3193.75</c:v>
                </c:pt>
                <c:pt idx="72">
                  <c:v>3764.75</c:v>
                </c:pt>
                <c:pt idx="73">
                  <c:v>3596</c:v>
                </c:pt>
                <c:pt idx="74">
                  <c:v>2675.75</c:v>
                </c:pt>
                <c:pt idx="75">
                  <c:v>2349.25</c:v>
                </c:pt>
                <c:pt idx="76">
                  <c:v>7942.5</c:v>
                </c:pt>
                <c:pt idx="77">
                  <c:v>4308</c:v>
                </c:pt>
                <c:pt idx="78">
                  <c:v>3989</c:v>
                </c:pt>
                <c:pt idx="79">
                  <c:v>2412</c:v>
                </c:pt>
                <c:pt idx="80">
                  <c:v>2677</c:v>
                </c:pt>
                <c:pt idx="81">
                  <c:v>2055.25</c:v>
                </c:pt>
                <c:pt idx="82">
                  <c:v>1787.5</c:v>
                </c:pt>
                <c:pt idx="83">
                  <c:v>2872.25</c:v>
                </c:pt>
                <c:pt idx="84">
                  <c:v>2368.75</c:v>
                </c:pt>
                <c:pt idx="85">
                  <c:v>1138.25</c:v>
                </c:pt>
                <c:pt idx="86">
                  <c:v>3269</c:v>
                </c:pt>
                <c:pt idx="87">
                  <c:v>2946.5</c:v>
                </c:pt>
                <c:pt idx="88">
                  <c:v>2792</c:v>
                </c:pt>
                <c:pt idx="89">
                  <c:v>3848.25</c:v>
                </c:pt>
                <c:pt idx="90">
                  <c:v>3200.5</c:v>
                </c:pt>
                <c:pt idx="91">
                  <c:v>3135.5</c:v>
                </c:pt>
                <c:pt idx="92">
                  <c:v>3635.75</c:v>
                </c:pt>
                <c:pt idx="93">
                  <c:v>4965.5</c:v>
                </c:pt>
                <c:pt idx="94">
                  <c:v>3403</c:v>
                </c:pt>
                <c:pt idx="95">
                  <c:v>2775.75</c:v>
                </c:pt>
                <c:pt idx="96">
                  <c:v>4651.5</c:v>
                </c:pt>
                <c:pt idx="97">
                  <c:v>3430.75</c:v>
                </c:pt>
                <c:pt idx="98">
                  <c:v>4113.25</c:v>
                </c:pt>
                <c:pt idx="99">
                  <c:v>4597.5</c:v>
                </c:pt>
                <c:pt idx="100">
                  <c:v>6338.75</c:v>
                </c:pt>
                <c:pt idx="101">
                  <c:v>3347</c:v>
                </c:pt>
                <c:pt idx="102">
                  <c:v>3883.25</c:v>
                </c:pt>
                <c:pt idx="103">
                  <c:v>2964.75</c:v>
                </c:pt>
                <c:pt idx="104">
                  <c:v>3673.5</c:v>
                </c:pt>
                <c:pt idx="105">
                  <c:v>3837.75</c:v>
                </c:pt>
                <c:pt idx="106">
                  <c:v>3367.75</c:v>
                </c:pt>
                <c:pt idx="107">
                  <c:v>3401.25</c:v>
                </c:pt>
                <c:pt idx="108">
                  <c:v>4814.25</c:v>
                </c:pt>
                <c:pt idx="109">
                  <c:v>3236.25</c:v>
                </c:pt>
                <c:pt idx="110">
                  <c:v>3611.25</c:v>
                </c:pt>
                <c:pt idx="111">
                  <c:v>4507.5</c:v>
                </c:pt>
                <c:pt idx="112">
                  <c:v>3186</c:v>
                </c:pt>
                <c:pt idx="113">
                  <c:v>2889</c:v>
                </c:pt>
                <c:pt idx="114">
                  <c:v>3549</c:v>
                </c:pt>
                <c:pt idx="115">
                  <c:v>3335</c:v>
                </c:pt>
                <c:pt idx="116">
                  <c:v>4438.75</c:v>
                </c:pt>
                <c:pt idx="117">
                  <c:v>3656.5</c:v>
                </c:pt>
                <c:pt idx="118">
                  <c:v>3790.75</c:v>
                </c:pt>
                <c:pt idx="119">
                  <c:v>4546.5</c:v>
                </c:pt>
                <c:pt idx="120">
                  <c:v>2022</c:v>
                </c:pt>
                <c:pt idx="121">
                  <c:v>2489.75</c:v>
                </c:pt>
                <c:pt idx="122">
                  <c:v>2460</c:v>
                </c:pt>
                <c:pt idx="123">
                  <c:v>3391.75</c:v>
                </c:pt>
                <c:pt idx="124">
                  <c:v>2504.5</c:v>
                </c:pt>
                <c:pt idx="125">
                  <c:v>2978.75</c:v>
                </c:pt>
                <c:pt idx="126">
                  <c:v>4336.5</c:v>
                </c:pt>
                <c:pt idx="127">
                  <c:v>3950</c:v>
                </c:pt>
                <c:pt idx="128">
                  <c:v>0</c:v>
                </c:pt>
                <c:pt idx="129">
                  <c:v>2445.5</c:v>
                </c:pt>
                <c:pt idx="130">
                  <c:v>3506.5</c:v>
                </c:pt>
                <c:pt idx="131">
                  <c:v>2294.25</c:v>
                </c:pt>
                <c:pt idx="132">
                  <c:v>2949.75</c:v>
                </c:pt>
                <c:pt idx="133">
                  <c:v>2526.5</c:v>
                </c:pt>
                <c:pt idx="134">
                  <c:v>3344.75</c:v>
                </c:pt>
                <c:pt idx="135">
                  <c:v>2401</c:v>
                </c:pt>
                <c:pt idx="136">
                  <c:v>3666.25</c:v>
                </c:pt>
                <c:pt idx="137">
                  <c:v>3597</c:v>
                </c:pt>
                <c:pt idx="138">
                  <c:v>3037.25</c:v>
                </c:pt>
                <c:pt idx="139">
                  <c:v>2644.5</c:v>
                </c:pt>
                <c:pt idx="140">
                  <c:v>3344.75</c:v>
                </c:pt>
                <c:pt idx="141">
                  <c:v>2798.75</c:v>
                </c:pt>
                <c:pt idx="142">
                  <c:v>3336.5</c:v>
                </c:pt>
                <c:pt idx="143">
                  <c:v>4115.75</c:v>
                </c:pt>
                <c:pt idx="144">
                  <c:v>3142</c:v>
                </c:pt>
                <c:pt idx="145">
                  <c:v>2877</c:v>
                </c:pt>
                <c:pt idx="146">
                  <c:v>2670</c:v>
                </c:pt>
                <c:pt idx="147">
                  <c:v>2912</c:v>
                </c:pt>
                <c:pt idx="148">
                  <c:v>3375.75</c:v>
                </c:pt>
                <c:pt idx="149">
                  <c:v>3514</c:v>
                </c:pt>
                <c:pt idx="150">
                  <c:v>2513</c:v>
                </c:pt>
                <c:pt idx="151">
                  <c:v>4058.5</c:v>
                </c:pt>
                <c:pt idx="152">
                  <c:v>4601.75</c:v>
                </c:pt>
                <c:pt idx="153">
                  <c:v>4630.75</c:v>
                </c:pt>
                <c:pt idx="154">
                  <c:v>3464</c:v>
                </c:pt>
                <c:pt idx="155">
                  <c:v>4544.75</c:v>
                </c:pt>
                <c:pt idx="156">
                  <c:v>6025.5</c:v>
                </c:pt>
                <c:pt idx="157">
                  <c:v>3804</c:v>
                </c:pt>
                <c:pt idx="158">
                  <c:v>6348.5</c:v>
                </c:pt>
                <c:pt idx="159">
                  <c:v>7435.25</c:v>
                </c:pt>
                <c:pt idx="160">
                  <c:v>7207.25</c:v>
                </c:pt>
                <c:pt idx="161">
                  <c:v>6775.25</c:v>
                </c:pt>
                <c:pt idx="162">
                  <c:v>8291.25</c:v>
                </c:pt>
                <c:pt idx="163">
                  <c:v>6926</c:v>
                </c:pt>
                <c:pt idx="164">
                  <c:v>8144.25</c:v>
                </c:pt>
                <c:pt idx="165">
                  <c:v>8074.75</c:v>
                </c:pt>
                <c:pt idx="166">
                  <c:v>4404.75</c:v>
                </c:pt>
                <c:pt idx="167">
                  <c:v>8720.75</c:v>
                </c:pt>
                <c:pt idx="168">
                  <c:v>8491</c:v>
                </c:pt>
                <c:pt idx="169">
                  <c:v>9613.25</c:v>
                </c:pt>
                <c:pt idx="170">
                  <c:v>7696.5</c:v>
                </c:pt>
                <c:pt idx="171">
                  <c:v>1425.75</c:v>
                </c:pt>
                <c:pt idx="172">
                  <c:v>1374.5</c:v>
                </c:pt>
                <c:pt idx="173">
                  <c:v>4208.75</c:v>
                </c:pt>
                <c:pt idx="174">
                  <c:v>2725</c:v>
                </c:pt>
                <c:pt idx="175">
                  <c:v>3135.5</c:v>
                </c:pt>
                <c:pt idx="176">
                  <c:v>3044.25</c:v>
                </c:pt>
                <c:pt idx="177">
                  <c:v>3844.25</c:v>
                </c:pt>
                <c:pt idx="178">
                  <c:v>6172.25</c:v>
                </c:pt>
                <c:pt idx="179">
                  <c:v>3656</c:v>
                </c:pt>
                <c:pt idx="180">
                  <c:v>5436.75</c:v>
                </c:pt>
                <c:pt idx="181">
                  <c:v>7392.5</c:v>
                </c:pt>
                <c:pt idx="182">
                  <c:v>4494.5</c:v>
                </c:pt>
                <c:pt idx="183">
                  <c:v>5530</c:v>
                </c:pt>
                <c:pt idx="184">
                  <c:v>4823.5</c:v>
                </c:pt>
                <c:pt idx="185">
                  <c:v>4797.5</c:v>
                </c:pt>
                <c:pt idx="186">
                  <c:v>4231.5</c:v>
                </c:pt>
                <c:pt idx="187">
                  <c:v>4804.25</c:v>
                </c:pt>
                <c:pt idx="188">
                  <c:v>5016.25</c:v>
                </c:pt>
                <c:pt idx="189">
                  <c:v>2795.5</c:v>
                </c:pt>
                <c:pt idx="190">
                  <c:v>4443.75</c:v>
                </c:pt>
                <c:pt idx="191">
                  <c:v>3423.75</c:v>
                </c:pt>
                <c:pt idx="192">
                  <c:v>4515.5</c:v>
                </c:pt>
                <c:pt idx="193">
                  <c:v>5476</c:v>
                </c:pt>
                <c:pt idx="194">
                  <c:v>7605</c:v>
                </c:pt>
                <c:pt idx="195">
                  <c:v>6190.25</c:v>
                </c:pt>
                <c:pt idx="196">
                  <c:v>5616.5</c:v>
                </c:pt>
                <c:pt idx="197">
                  <c:v>5145.75</c:v>
                </c:pt>
                <c:pt idx="198">
                  <c:v>3279.5</c:v>
                </c:pt>
                <c:pt idx="199">
                  <c:v>5066.5</c:v>
                </c:pt>
                <c:pt idx="200">
                  <c:v>6772.75</c:v>
                </c:pt>
                <c:pt idx="201">
                  <c:v>7204</c:v>
                </c:pt>
                <c:pt idx="202">
                  <c:v>7457</c:v>
                </c:pt>
                <c:pt idx="203">
                  <c:v>4848</c:v>
                </c:pt>
                <c:pt idx="204">
                  <c:v>6145</c:v>
                </c:pt>
                <c:pt idx="205">
                  <c:v>4175.5</c:v>
                </c:pt>
                <c:pt idx="206">
                  <c:v>6156.75</c:v>
                </c:pt>
                <c:pt idx="207">
                  <c:v>4559.75</c:v>
                </c:pt>
                <c:pt idx="208">
                  <c:v>5536</c:v>
                </c:pt>
                <c:pt idx="209">
                  <c:v>5085</c:v>
                </c:pt>
                <c:pt idx="210">
                  <c:v>5511.75</c:v>
                </c:pt>
                <c:pt idx="211">
                  <c:v>7172.25</c:v>
                </c:pt>
                <c:pt idx="212">
                  <c:v>5817.75</c:v>
                </c:pt>
                <c:pt idx="213">
                  <c:v>5649.75</c:v>
                </c:pt>
                <c:pt idx="214">
                  <c:v>5813.75</c:v>
                </c:pt>
                <c:pt idx="215">
                  <c:v>3562.5</c:v>
                </c:pt>
                <c:pt idx="216">
                  <c:v>4848.5</c:v>
                </c:pt>
                <c:pt idx="217">
                  <c:v>6043.5</c:v>
                </c:pt>
                <c:pt idx="218">
                  <c:v>6729.25</c:v>
                </c:pt>
                <c:pt idx="219">
                  <c:v>3381.5</c:v>
                </c:pt>
                <c:pt idx="220">
                  <c:v>4252.5</c:v>
                </c:pt>
                <c:pt idx="221">
                  <c:v>4288.25</c:v>
                </c:pt>
                <c:pt idx="222">
                  <c:v>5023.5</c:v>
                </c:pt>
                <c:pt idx="223">
                  <c:v>4952.5</c:v>
                </c:pt>
                <c:pt idx="224">
                  <c:v>6934.75</c:v>
                </c:pt>
                <c:pt idx="225">
                  <c:v>4839</c:v>
                </c:pt>
                <c:pt idx="226">
                  <c:v>6084.5</c:v>
                </c:pt>
                <c:pt idx="227">
                  <c:v>4432.75</c:v>
                </c:pt>
                <c:pt idx="228">
                  <c:v>3477.5</c:v>
                </c:pt>
                <c:pt idx="229">
                  <c:v>4745.75</c:v>
                </c:pt>
                <c:pt idx="230">
                  <c:v>3905.5</c:v>
                </c:pt>
                <c:pt idx="231">
                  <c:v>4931</c:v>
                </c:pt>
                <c:pt idx="232">
                  <c:v>4149.25</c:v>
                </c:pt>
                <c:pt idx="233">
                  <c:v>4823</c:v>
                </c:pt>
                <c:pt idx="234">
                  <c:v>6872.75</c:v>
                </c:pt>
                <c:pt idx="235">
                  <c:v>6011.25</c:v>
                </c:pt>
                <c:pt idx="236">
                  <c:v>5364</c:v>
                </c:pt>
                <c:pt idx="237">
                  <c:v>6215.75</c:v>
                </c:pt>
                <c:pt idx="238">
                  <c:v>8110</c:v>
                </c:pt>
                <c:pt idx="239">
                  <c:v>7311.5</c:v>
                </c:pt>
                <c:pt idx="240">
                  <c:v>7158.75</c:v>
                </c:pt>
                <c:pt idx="241">
                  <c:v>6473</c:v>
                </c:pt>
                <c:pt idx="242">
                  <c:v>0</c:v>
                </c:pt>
                <c:pt idx="243">
                  <c:v>6499.5</c:v>
                </c:pt>
                <c:pt idx="244">
                  <c:v>1902</c:v>
                </c:pt>
                <c:pt idx="245">
                  <c:v>3166.5</c:v>
                </c:pt>
                <c:pt idx="246">
                  <c:v>3700</c:v>
                </c:pt>
                <c:pt idx="247">
                  <c:v>4149.5</c:v>
                </c:pt>
                <c:pt idx="248">
                  <c:v>4468.75</c:v>
                </c:pt>
                <c:pt idx="249">
                  <c:v>4617</c:v>
                </c:pt>
                <c:pt idx="250">
                  <c:v>4223</c:v>
                </c:pt>
                <c:pt idx="251">
                  <c:v>1146.5</c:v>
                </c:pt>
                <c:pt idx="252">
                  <c:v>1861</c:v>
                </c:pt>
                <c:pt idx="253">
                  <c:v>2006</c:v>
                </c:pt>
                <c:pt idx="254">
                  <c:v>2481.25</c:v>
                </c:pt>
                <c:pt idx="255">
                  <c:v>2391.75</c:v>
                </c:pt>
                <c:pt idx="256">
                  <c:v>2270.25</c:v>
                </c:pt>
                <c:pt idx="257">
                  <c:v>2464</c:v>
                </c:pt>
                <c:pt idx="258">
                  <c:v>2486.75</c:v>
                </c:pt>
                <c:pt idx="259">
                  <c:v>3320.75</c:v>
                </c:pt>
                <c:pt idx="260">
                  <c:v>4608.5</c:v>
                </c:pt>
                <c:pt idx="261">
                  <c:v>2440.75</c:v>
                </c:pt>
                <c:pt idx="262">
                  <c:v>3336.75</c:v>
                </c:pt>
                <c:pt idx="263">
                  <c:v>3113.5</c:v>
                </c:pt>
                <c:pt idx="264">
                  <c:v>3202</c:v>
                </c:pt>
                <c:pt idx="265">
                  <c:v>2927</c:v>
                </c:pt>
                <c:pt idx="266">
                  <c:v>3114.75</c:v>
                </c:pt>
                <c:pt idx="267">
                  <c:v>2710.5</c:v>
                </c:pt>
                <c:pt idx="268">
                  <c:v>3756</c:v>
                </c:pt>
                <c:pt idx="269">
                  <c:v>3172.5</c:v>
                </c:pt>
                <c:pt idx="270">
                  <c:v>3096.5</c:v>
                </c:pt>
                <c:pt idx="271">
                  <c:v>3359.75</c:v>
                </c:pt>
                <c:pt idx="272">
                  <c:v>2903</c:v>
                </c:pt>
                <c:pt idx="273">
                  <c:v>2590.5</c:v>
                </c:pt>
                <c:pt idx="274">
                  <c:v>3513</c:v>
                </c:pt>
                <c:pt idx="275">
                  <c:v>3634.75</c:v>
                </c:pt>
                <c:pt idx="276">
                  <c:v>2921.25</c:v>
                </c:pt>
                <c:pt idx="277">
                  <c:v>4680.5</c:v>
                </c:pt>
                <c:pt idx="278">
                  <c:v>3103.5</c:v>
                </c:pt>
                <c:pt idx="279">
                  <c:v>4512.75</c:v>
                </c:pt>
                <c:pt idx="280">
                  <c:v>3371.75</c:v>
                </c:pt>
                <c:pt idx="281">
                  <c:v>3028.5</c:v>
                </c:pt>
                <c:pt idx="282">
                  <c:v>3898.25</c:v>
                </c:pt>
                <c:pt idx="283">
                  <c:v>3433.75</c:v>
                </c:pt>
                <c:pt idx="284">
                  <c:v>3450.75</c:v>
                </c:pt>
                <c:pt idx="285">
                  <c:v>3336.25</c:v>
                </c:pt>
                <c:pt idx="286">
                  <c:v>3449.25</c:v>
                </c:pt>
                <c:pt idx="287">
                  <c:v>4319</c:v>
                </c:pt>
                <c:pt idx="288">
                  <c:v>3238.25</c:v>
                </c:pt>
                <c:pt idx="289">
                  <c:v>3625.25</c:v>
                </c:pt>
                <c:pt idx="290">
                  <c:v>4295.75</c:v>
                </c:pt>
                <c:pt idx="291">
                  <c:v>4206.25</c:v>
                </c:pt>
                <c:pt idx="292">
                  <c:v>5385.75</c:v>
                </c:pt>
                <c:pt idx="293">
                  <c:v>5952.5</c:v>
                </c:pt>
                <c:pt idx="294">
                  <c:v>3723.25</c:v>
                </c:pt>
                <c:pt idx="295">
                  <c:v>3527.75</c:v>
                </c:pt>
                <c:pt idx="296">
                  <c:v>2970.75</c:v>
                </c:pt>
                <c:pt idx="297">
                  <c:v>3804.25</c:v>
                </c:pt>
                <c:pt idx="298">
                  <c:v>3662.5</c:v>
                </c:pt>
                <c:pt idx="299">
                  <c:v>3848.25</c:v>
                </c:pt>
                <c:pt idx="300">
                  <c:v>3592.25</c:v>
                </c:pt>
                <c:pt idx="301">
                  <c:v>5241.75</c:v>
                </c:pt>
                <c:pt idx="302">
                  <c:v>3660</c:v>
                </c:pt>
                <c:pt idx="303">
                  <c:v>4507.75</c:v>
                </c:pt>
                <c:pt idx="304">
                  <c:v>3874.75</c:v>
                </c:pt>
                <c:pt idx="305">
                  <c:v>5018.75</c:v>
                </c:pt>
                <c:pt idx="306">
                  <c:v>4088.5</c:v>
                </c:pt>
                <c:pt idx="307">
                  <c:v>2339.5</c:v>
                </c:pt>
                <c:pt idx="308">
                  <c:v>2583.5</c:v>
                </c:pt>
                <c:pt idx="309">
                  <c:v>3843</c:v>
                </c:pt>
                <c:pt idx="310">
                  <c:v>4471.5</c:v>
                </c:pt>
                <c:pt idx="311">
                  <c:v>5521</c:v>
                </c:pt>
                <c:pt idx="312">
                  <c:v>2708.5</c:v>
                </c:pt>
                <c:pt idx="313">
                  <c:v>4788.25</c:v>
                </c:pt>
                <c:pt idx="314">
                  <c:v>3364</c:v>
                </c:pt>
                <c:pt idx="315">
                  <c:v>6062</c:v>
                </c:pt>
                <c:pt idx="316">
                  <c:v>3420.5</c:v>
                </c:pt>
                <c:pt idx="317">
                  <c:v>5320.25</c:v>
                </c:pt>
                <c:pt idx="318">
                  <c:v>6225</c:v>
                </c:pt>
                <c:pt idx="319">
                  <c:v>6505</c:v>
                </c:pt>
                <c:pt idx="320">
                  <c:v>5640</c:v>
                </c:pt>
                <c:pt idx="321">
                  <c:v>8222.25</c:v>
                </c:pt>
                <c:pt idx="322">
                  <c:v>7596.75</c:v>
                </c:pt>
                <c:pt idx="323">
                  <c:v>2098.25</c:v>
                </c:pt>
                <c:pt idx="324">
                  <c:v>5386.25</c:v>
                </c:pt>
                <c:pt idx="325">
                  <c:v>6055</c:v>
                </c:pt>
                <c:pt idx="326">
                  <c:v>5874.75</c:v>
                </c:pt>
                <c:pt idx="327">
                  <c:v>4832.25</c:v>
                </c:pt>
                <c:pt idx="328">
                  <c:v>5563</c:v>
                </c:pt>
                <c:pt idx="329">
                  <c:v>5002.75</c:v>
                </c:pt>
                <c:pt idx="330">
                  <c:v>5705</c:v>
                </c:pt>
                <c:pt idx="331">
                  <c:v>5432.25</c:v>
                </c:pt>
                <c:pt idx="332">
                  <c:v>6425.75</c:v>
                </c:pt>
                <c:pt idx="333">
                  <c:v>5741.5</c:v>
                </c:pt>
                <c:pt idx="334">
                  <c:v>5557.5</c:v>
                </c:pt>
                <c:pt idx="335">
                  <c:v>5277.25</c:v>
                </c:pt>
                <c:pt idx="336">
                  <c:v>6157.5</c:v>
                </c:pt>
                <c:pt idx="337">
                  <c:v>7310.25</c:v>
                </c:pt>
                <c:pt idx="338">
                  <c:v>7117.5</c:v>
                </c:pt>
                <c:pt idx="339">
                  <c:v>7825.75</c:v>
                </c:pt>
                <c:pt idx="340">
                  <c:v>7410.75</c:v>
                </c:pt>
                <c:pt idx="341">
                  <c:v>5758.25</c:v>
                </c:pt>
                <c:pt idx="342">
                  <c:v>4647.5</c:v>
                </c:pt>
                <c:pt idx="343">
                  <c:v>5577</c:v>
                </c:pt>
                <c:pt idx="344">
                  <c:v>7412</c:v>
                </c:pt>
                <c:pt idx="345">
                  <c:v>6742.25</c:v>
                </c:pt>
                <c:pt idx="346">
                  <c:v>8721.75</c:v>
                </c:pt>
                <c:pt idx="347">
                  <c:v>1932.5</c:v>
                </c:pt>
                <c:pt idx="348">
                  <c:v>1323.75</c:v>
                </c:pt>
                <c:pt idx="349">
                  <c:v>2727.25</c:v>
                </c:pt>
                <c:pt idx="350">
                  <c:v>2218.5</c:v>
                </c:pt>
                <c:pt idx="351">
                  <c:v>4258.5</c:v>
                </c:pt>
                <c:pt idx="352">
                  <c:v>3180</c:v>
                </c:pt>
                <c:pt idx="353">
                  <c:v>2401.25</c:v>
                </c:pt>
                <c:pt idx="354">
                  <c:v>3416.5</c:v>
                </c:pt>
                <c:pt idx="355">
                  <c:v>2282.25</c:v>
                </c:pt>
                <c:pt idx="356">
                  <c:v>3849</c:v>
                </c:pt>
                <c:pt idx="357">
                  <c:v>2732.75</c:v>
                </c:pt>
                <c:pt idx="358">
                  <c:v>2511.25</c:v>
                </c:pt>
                <c:pt idx="359">
                  <c:v>3695.75</c:v>
                </c:pt>
                <c:pt idx="360">
                  <c:v>3388.75</c:v>
                </c:pt>
                <c:pt idx="361">
                  <c:v>3740.75</c:v>
                </c:pt>
                <c:pt idx="362">
                  <c:v>3588.75</c:v>
                </c:pt>
                <c:pt idx="363">
                  <c:v>3646.75</c:v>
                </c:pt>
                <c:pt idx="364">
                  <c:v>3874.5</c:v>
                </c:pt>
                <c:pt idx="365">
                  <c:v>4799.75</c:v>
                </c:pt>
                <c:pt idx="366">
                  <c:v>4186</c:v>
                </c:pt>
                <c:pt idx="367">
                  <c:v>4595.25</c:v>
                </c:pt>
                <c:pt idx="368">
                  <c:v>4623</c:v>
                </c:pt>
                <c:pt idx="369">
                  <c:v>5296.75</c:v>
                </c:pt>
                <c:pt idx="370">
                  <c:v>7946.25</c:v>
                </c:pt>
                <c:pt idx="371">
                  <c:v>5165</c:v>
                </c:pt>
                <c:pt idx="372">
                  <c:v>4109.75</c:v>
                </c:pt>
                <c:pt idx="373">
                  <c:v>2733.25</c:v>
                </c:pt>
                <c:pt idx="374">
                  <c:v>2579.75</c:v>
                </c:pt>
                <c:pt idx="375">
                  <c:v>2617.25</c:v>
                </c:pt>
                <c:pt idx="376">
                  <c:v>4591.5</c:v>
                </c:pt>
                <c:pt idx="377">
                  <c:v>4270.25</c:v>
                </c:pt>
                <c:pt idx="378">
                  <c:v>3492.5</c:v>
                </c:pt>
                <c:pt idx="379">
                  <c:v>3989</c:v>
                </c:pt>
                <c:pt idx="380">
                  <c:v>3002.25</c:v>
                </c:pt>
                <c:pt idx="381">
                  <c:v>4648.25</c:v>
                </c:pt>
                <c:pt idx="382">
                  <c:v>4529.25</c:v>
                </c:pt>
                <c:pt idx="383">
                  <c:v>6166</c:v>
                </c:pt>
                <c:pt idx="384">
                  <c:v>4198.5</c:v>
                </c:pt>
                <c:pt idx="385">
                  <c:v>3448.25</c:v>
                </c:pt>
                <c:pt idx="386">
                  <c:v>3719</c:v>
                </c:pt>
                <c:pt idx="387">
                  <c:v>2817.75</c:v>
                </c:pt>
                <c:pt idx="388">
                  <c:v>2938.25</c:v>
                </c:pt>
                <c:pt idx="389">
                  <c:v>4031.5</c:v>
                </c:pt>
                <c:pt idx="390">
                  <c:v>3547.75</c:v>
                </c:pt>
                <c:pt idx="391">
                  <c:v>5412.25</c:v>
                </c:pt>
                <c:pt idx="392">
                  <c:v>4935.25</c:v>
                </c:pt>
                <c:pt idx="393">
                  <c:v>4279</c:v>
                </c:pt>
                <c:pt idx="394">
                  <c:v>4944.75</c:v>
                </c:pt>
                <c:pt idx="395">
                  <c:v>7455.75</c:v>
                </c:pt>
                <c:pt idx="396">
                  <c:v>4633.5</c:v>
                </c:pt>
                <c:pt idx="397">
                  <c:v>3147</c:v>
                </c:pt>
                <c:pt idx="398">
                  <c:v>3695.75</c:v>
                </c:pt>
                <c:pt idx="399">
                  <c:v>6377</c:v>
                </c:pt>
                <c:pt idx="400">
                  <c:v>7294</c:v>
                </c:pt>
                <c:pt idx="401">
                  <c:v>8834</c:v>
                </c:pt>
                <c:pt idx="402">
                  <c:v>4768.25</c:v>
                </c:pt>
                <c:pt idx="403">
                  <c:v>8238</c:v>
                </c:pt>
                <c:pt idx="404">
                  <c:v>7561.5</c:v>
                </c:pt>
                <c:pt idx="405">
                  <c:v>4020</c:v>
                </c:pt>
                <c:pt idx="406">
                  <c:v>5308.5</c:v>
                </c:pt>
                <c:pt idx="407">
                  <c:v>3663.25</c:v>
                </c:pt>
                <c:pt idx="408">
                  <c:v>3087.5</c:v>
                </c:pt>
                <c:pt idx="409">
                  <c:v>4334.5</c:v>
                </c:pt>
                <c:pt idx="410">
                  <c:v>4075.5</c:v>
                </c:pt>
                <c:pt idx="411">
                  <c:v>3539.5</c:v>
                </c:pt>
                <c:pt idx="412">
                  <c:v>3643.25</c:v>
                </c:pt>
                <c:pt idx="413">
                  <c:v>3568.75</c:v>
                </c:pt>
                <c:pt idx="414">
                  <c:v>5879</c:v>
                </c:pt>
                <c:pt idx="415">
                  <c:v>2714.25</c:v>
                </c:pt>
                <c:pt idx="416">
                  <c:v>3883.75</c:v>
                </c:pt>
                <c:pt idx="417">
                  <c:v>4243</c:v>
                </c:pt>
                <c:pt idx="418">
                  <c:v>2876.75</c:v>
                </c:pt>
                <c:pt idx="419">
                  <c:v>4712.25</c:v>
                </c:pt>
                <c:pt idx="420">
                  <c:v>3361.25</c:v>
                </c:pt>
                <c:pt idx="421">
                  <c:v>3718.25</c:v>
                </c:pt>
                <c:pt idx="422">
                  <c:v>3774.5</c:v>
                </c:pt>
                <c:pt idx="423">
                  <c:v>4473.5</c:v>
                </c:pt>
                <c:pt idx="424">
                  <c:v>4235.25</c:v>
                </c:pt>
                <c:pt idx="425">
                  <c:v>5477.5</c:v>
                </c:pt>
                <c:pt idx="426">
                  <c:v>5581</c:v>
                </c:pt>
                <c:pt idx="427">
                  <c:v>6302.5</c:v>
                </c:pt>
                <c:pt idx="428">
                  <c:v>6499.5</c:v>
                </c:pt>
                <c:pt idx="429">
                  <c:v>5111</c:v>
                </c:pt>
                <c:pt idx="430">
                  <c:v>8603</c:v>
                </c:pt>
                <c:pt idx="431">
                  <c:v>4583</c:v>
                </c:pt>
                <c:pt idx="432">
                  <c:v>2703</c:v>
                </c:pt>
                <c:pt idx="433">
                  <c:v>2971.5</c:v>
                </c:pt>
                <c:pt idx="434">
                  <c:v>6562.25</c:v>
                </c:pt>
                <c:pt idx="435">
                  <c:v>6462.5</c:v>
                </c:pt>
                <c:pt idx="436">
                  <c:v>5315.5</c:v>
                </c:pt>
                <c:pt idx="437">
                  <c:v>4718.5</c:v>
                </c:pt>
                <c:pt idx="438">
                  <c:v>2289.25</c:v>
                </c:pt>
                <c:pt idx="439">
                  <c:v>1309.5</c:v>
                </c:pt>
                <c:pt idx="440">
                  <c:v>1716.5</c:v>
                </c:pt>
                <c:pt idx="441">
                  <c:v>1758.5</c:v>
                </c:pt>
                <c:pt idx="442">
                  <c:v>2096.25</c:v>
                </c:pt>
                <c:pt idx="443">
                  <c:v>3067.25</c:v>
                </c:pt>
                <c:pt idx="444">
                  <c:v>2544</c:v>
                </c:pt>
                <c:pt idx="445">
                  <c:v>2946.25</c:v>
                </c:pt>
                <c:pt idx="446">
                  <c:v>2941</c:v>
                </c:pt>
                <c:pt idx="447">
                  <c:v>3937.25</c:v>
                </c:pt>
                <c:pt idx="448">
                  <c:v>2703.75</c:v>
                </c:pt>
                <c:pt idx="449">
                  <c:v>3170.75</c:v>
                </c:pt>
                <c:pt idx="450">
                  <c:v>3334</c:v>
                </c:pt>
                <c:pt idx="451">
                  <c:v>3458</c:v>
                </c:pt>
                <c:pt idx="452">
                  <c:v>3703</c:v>
                </c:pt>
                <c:pt idx="453">
                  <c:v>3902.25</c:v>
                </c:pt>
                <c:pt idx="454">
                  <c:v>5718.5</c:v>
                </c:pt>
                <c:pt idx="455">
                  <c:v>5435.75</c:v>
                </c:pt>
                <c:pt idx="456">
                  <c:v>3985.25</c:v>
                </c:pt>
                <c:pt idx="457">
                  <c:v>4200.25</c:v>
                </c:pt>
                <c:pt idx="458">
                  <c:v>3418</c:v>
                </c:pt>
                <c:pt idx="459">
                  <c:v>3061.75</c:v>
                </c:pt>
                <c:pt idx="460">
                  <c:v>3398</c:v>
                </c:pt>
                <c:pt idx="461">
                  <c:v>2911</c:v>
                </c:pt>
                <c:pt idx="462">
                  <c:v>2821.75</c:v>
                </c:pt>
                <c:pt idx="463">
                  <c:v>3945.25</c:v>
                </c:pt>
                <c:pt idx="464">
                  <c:v>3838</c:v>
                </c:pt>
                <c:pt idx="465">
                  <c:v>3038.25</c:v>
                </c:pt>
                <c:pt idx="466">
                  <c:v>3517.75</c:v>
                </c:pt>
                <c:pt idx="467">
                  <c:v>4051.75</c:v>
                </c:pt>
                <c:pt idx="468">
                  <c:v>4092.75</c:v>
                </c:pt>
                <c:pt idx="469">
                  <c:v>3613</c:v>
                </c:pt>
                <c:pt idx="470">
                  <c:v>3699.25</c:v>
                </c:pt>
                <c:pt idx="471">
                  <c:v>4096.75</c:v>
                </c:pt>
                <c:pt idx="472">
                  <c:v>4856.25</c:v>
                </c:pt>
                <c:pt idx="473">
                  <c:v>1907.5</c:v>
                </c:pt>
                <c:pt idx="474">
                  <c:v>3202.75</c:v>
                </c:pt>
                <c:pt idx="475">
                  <c:v>2379</c:v>
                </c:pt>
                <c:pt idx="476">
                  <c:v>2564.75</c:v>
                </c:pt>
                <c:pt idx="477">
                  <c:v>3076.25</c:v>
                </c:pt>
                <c:pt idx="478">
                  <c:v>2608.75</c:v>
                </c:pt>
                <c:pt idx="479">
                  <c:v>3671.25</c:v>
                </c:pt>
                <c:pt idx="480">
                  <c:v>3575.5</c:v>
                </c:pt>
                <c:pt idx="481">
                  <c:v>3992.5</c:v>
                </c:pt>
                <c:pt idx="482">
                  <c:v>2439.25</c:v>
                </c:pt>
                <c:pt idx="483">
                  <c:v>4405</c:v>
                </c:pt>
                <c:pt idx="484">
                  <c:v>4271.25</c:v>
                </c:pt>
                <c:pt idx="485">
                  <c:v>4182.5</c:v>
                </c:pt>
                <c:pt idx="486">
                  <c:v>6830.25</c:v>
                </c:pt>
                <c:pt idx="487">
                  <c:v>4081.25</c:v>
                </c:pt>
                <c:pt idx="488">
                  <c:v>4131.75</c:v>
                </c:pt>
                <c:pt idx="489">
                  <c:v>5760</c:v>
                </c:pt>
                <c:pt idx="490">
                  <c:v>5867.5</c:v>
                </c:pt>
                <c:pt idx="491">
                  <c:v>6682.25</c:v>
                </c:pt>
                <c:pt idx="492">
                  <c:v>5895.75</c:v>
                </c:pt>
                <c:pt idx="493">
                  <c:v>0</c:v>
                </c:pt>
                <c:pt idx="494">
                  <c:v>5067.5</c:v>
                </c:pt>
                <c:pt idx="495">
                  <c:v>5096</c:v>
                </c:pt>
                <c:pt idx="496">
                  <c:v>5466.5</c:v>
                </c:pt>
                <c:pt idx="497">
                  <c:v>5042.25</c:v>
                </c:pt>
                <c:pt idx="498">
                  <c:v>5333.75</c:v>
                </c:pt>
                <c:pt idx="499">
                  <c:v>5185.75</c:v>
                </c:pt>
                <c:pt idx="500">
                  <c:v>8421</c:v>
                </c:pt>
                <c:pt idx="501">
                  <c:v>5597</c:v>
                </c:pt>
                <c:pt idx="502">
                  <c:v>8903.75</c:v>
                </c:pt>
                <c:pt idx="503">
                  <c:v>6037.5</c:v>
                </c:pt>
                <c:pt idx="504">
                  <c:v>7894.25</c:v>
                </c:pt>
                <c:pt idx="505">
                  <c:v>6693</c:v>
                </c:pt>
                <c:pt idx="506">
                  <c:v>6940.25</c:v>
                </c:pt>
                <c:pt idx="507">
                  <c:v>6701.5</c:v>
                </c:pt>
                <c:pt idx="508">
                  <c:v>8865.25</c:v>
                </c:pt>
                <c:pt idx="509">
                  <c:v>8953.25</c:v>
                </c:pt>
                <c:pt idx="510">
                  <c:v>8692.75</c:v>
                </c:pt>
                <c:pt idx="511">
                  <c:v>1250</c:v>
                </c:pt>
                <c:pt idx="512">
                  <c:v>7487</c:v>
                </c:pt>
                <c:pt idx="513">
                  <c:v>9075.5</c:v>
                </c:pt>
                <c:pt idx="514">
                  <c:v>6660</c:v>
                </c:pt>
                <c:pt idx="515">
                  <c:v>7831.5</c:v>
                </c:pt>
                <c:pt idx="516">
                  <c:v>6222.25</c:v>
                </c:pt>
                <c:pt idx="517">
                  <c:v>7157.25</c:v>
                </c:pt>
                <c:pt idx="518">
                  <c:v>6833.25</c:v>
                </c:pt>
                <c:pt idx="519">
                  <c:v>4411.75</c:v>
                </c:pt>
                <c:pt idx="520">
                  <c:v>5661.5</c:v>
                </c:pt>
                <c:pt idx="521">
                  <c:v>6056.5</c:v>
                </c:pt>
                <c:pt idx="522">
                  <c:v>8724</c:v>
                </c:pt>
                <c:pt idx="523">
                  <c:v>7871</c:v>
                </c:pt>
                <c:pt idx="524">
                  <c:v>7617</c:v>
                </c:pt>
                <c:pt idx="525">
                  <c:v>4949.75</c:v>
                </c:pt>
                <c:pt idx="526">
                  <c:v>8895.25</c:v>
                </c:pt>
                <c:pt idx="527">
                  <c:v>1858.5</c:v>
                </c:pt>
                <c:pt idx="528">
                  <c:v>6311.25</c:v>
                </c:pt>
                <c:pt idx="529">
                  <c:v>6682.25</c:v>
                </c:pt>
                <c:pt idx="530">
                  <c:v>8303.25</c:v>
                </c:pt>
                <c:pt idx="531">
                  <c:v>7918.5</c:v>
                </c:pt>
                <c:pt idx="532">
                  <c:v>5625.5</c:v>
                </c:pt>
                <c:pt idx="533">
                  <c:v>7593</c:v>
                </c:pt>
                <c:pt idx="534">
                  <c:v>7711.5</c:v>
                </c:pt>
                <c:pt idx="535">
                  <c:v>5865</c:v>
                </c:pt>
                <c:pt idx="536">
                  <c:v>8564</c:v>
                </c:pt>
                <c:pt idx="537">
                  <c:v>6513.25</c:v>
                </c:pt>
                <c:pt idx="538">
                  <c:v>6942.5</c:v>
                </c:pt>
                <c:pt idx="539">
                  <c:v>7651.5</c:v>
                </c:pt>
                <c:pt idx="540">
                  <c:v>5211.75</c:v>
                </c:pt>
                <c:pt idx="541">
                  <c:v>4795</c:v>
                </c:pt>
                <c:pt idx="542">
                  <c:v>7312.5</c:v>
                </c:pt>
                <c:pt idx="543">
                  <c:v>6570</c:v>
                </c:pt>
                <c:pt idx="544">
                  <c:v>6472</c:v>
                </c:pt>
                <c:pt idx="545">
                  <c:v>5669</c:v>
                </c:pt>
                <c:pt idx="546">
                  <c:v>5534</c:v>
                </c:pt>
                <c:pt idx="547">
                  <c:v>5188.25</c:v>
                </c:pt>
                <c:pt idx="548">
                  <c:v>6460.5</c:v>
                </c:pt>
                <c:pt idx="549">
                  <c:v>6285</c:v>
                </c:pt>
                <c:pt idx="550">
                  <c:v>7094.75</c:v>
                </c:pt>
                <c:pt idx="551">
                  <c:v>6977.25</c:v>
                </c:pt>
                <c:pt idx="552">
                  <c:v>7782.25</c:v>
                </c:pt>
                <c:pt idx="553">
                  <c:v>0</c:v>
                </c:pt>
                <c:pt idx="554">
                  <c:v>8577</c:v>
                </c:pt>
                <c:pt idx="555">
                  <c:v>7541.75</c:v>
                </c:pt>
                <c:pt idx="556">
                  <c:v>0</c:v>
                </c:pt>
                <c:pt idx="557">
                  <c:v>8074</c:v>
                </c:pt>
                <c:pt idx="558">
                  <c:v>6375</c:v>
                </c:pt>
                <c:pt idx="559">
                  <c:v>5179.25</c:v>
                </c:pt>
                <c:pt idx="560">
                  <c:v>4834</c:v>
                </c:pt>
                <c:pt idx="561">
                  <c:v>5966.5</c:v>
                </c:pt>
                <c:pt idx="562">
                  <c:v>4720</c:v>
                </c:pt>
                <c:pt idx="563">
                  <c:v>7275.75</c:v>
                </c:pt>
                <c:pt idx="564">
                  <c:v>7075.75</c:v>
                </c:pt>
                <c:pt idx="565">
                  <c:v>8096.5</c:v>
                </c:pt>
                <c:pt idx="566">
                  <c:v>6434.75</c:v>
                </c:pt>
                <c:pt idx="568">
                  <c:v>6182</c:v>
                </c:pt>
                <c:pt idx="569">
                  <c:v>0</c:v>
                </c:pt>
                <c:pt idx="570">
                  <c:v>5827.25</c:v>
                </c:pt>
                <c:pt idx="571">
                  <c:v>6270.75</c:v>
                </c:pt>
                <c:pt idx="572">
                  <c:v>1319.5</c:v>
                </c:pt>
                <c:pt idx="573">
                  <c:v>2105.75</c:v>
                </c:pt>
                <c:pt idx="574">
                  <c:v>2337</c:v>
                </c:pt>
                <c:pt idx="575">
                  <c:v>3527.5</c:v>
                </c:pt>
                <c:pt idx="576">
                  <c:v>3802.25</c:v>
                </c:pt>
                <c:pt idx="577">
                  <c:v>3288.75</c:v>
                </c:pt>
                <c:pt idx="578">
                  <c:v>3249.75</c:v>
                </c:pt>
                <c:pt idx="579">
                  <c:v>3651.5</c:v>
                </c:pt>
                <c:pt idx="580">
                  <c:v>3724.5</c:v>
                </c:pt>
                <c:pt idx="581">
                  <c:v>3892.25</c:v>
                </c:pt>
                <c:pt idx="582">
                  <c:v>3331</c:v>
                </c:pt>
                <c:pt idx="583">
                  <c:v>4054</c:v>
                </c:pt>
                <c:pt idx="584">
                  <c:v>3397.75</c:v>
                </c:pt>
                <c:pt idx="585">
                  <c:v>4617.25</c:v>
                </c:pt>
                <c:pt idx="586">
                  <c:v>8062</c:v>
                </c:pt>
                <c:pt idx="587">
                  <c:v>5471.5</c:v>
                </c:pt>
                <c:pt idx="588">
                  <c:v>4759.75</c:v>
                </c:pt>
                <c:pt idx="589">
                  <c:v>5614.5</c:v>
                </c:pt>
                <c:pt idx="590">
                  <c:v>6048.75</c:v>
                </c:pt>
                <c:pt idx="591">
                  <c:v>5766.75</c:v>
                </c:pt>
              </c:numCache>
            </c:numRef>
          </c:xVal>
          <c:yVal>
            <c:numRef>
              <c:f>HHIdata_corr!$W$4:$W$595</c:f>
              <c:numCache>
                <c:formatCode>General</c:formatCode>
                <c:ptCount val="592"/>
                <c:pt idx="0">
                  <c:v>0.53021664766248577</c:v>
                </c:pt>
                <c:pt idx="1">
                  <c:v>0.5307328605200945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0.36353591160220999</c:v>
                </c:pt>
                <c:pt idx="7">
                  <c:v>0.61366181410974241</c:v>
                </c:pt>
                <c:pt idx="8">
                  <c:v>0</c:v>
                </c:pt>
                <c:pt idx="9">
                  <c:v>0</c:v>
                </c:pt>
                <c:pt idx="10">
                  <c:v>0.31763417305585978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0.62072649572649574</c:v>
                </c:pt>
                <c:pt idx="22">
                  <c:v>0</c:v>
                </c:pt>
                <c:pt idx="23">
                  <c:v>0</c:v>
                </c:pt>
                <c:pt idx="24">
                  <c:v>0.42560175054704591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0.29501084598698479</c:v>
                </c:pt>
                <c:pt idx="39">
                  <c:v>0</c:v>
                </c:pt>
                <c:pt idx="40">
                  <c:v>0.81124072110286327</c:v>
                </c:pt>
                <c:pt idx="41">
                  <c:v>0</c:v>
                </c:pt>
                <c:pt idx="42">
                  <c:v>0.26078028747433263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0.49876543209876539</c:v>
                </c:pt>
                <c:pt idx="56">
                  <c:v>0.70287141073657922</c:v>
                </c:pt>
                <c:pt idx="57">
                  <c:v>0.72607655502392343</c:v>
                </c:pt>
                <c:pt idx="58">
                  <c:v>0.66150178784266989</c:v>
                </c:pt>
                <c:pt idx="59">
                  <c:v>0.76276958002270145</c:v>
                </c:pt>
                <c:pt idx="60">
                  <c:v>0.81071835803876857</c:v>
                </c:pt>
                <c:pt idx="61">
                  <c:v>0.57563025210084029</c:v>
                </c:pt>
                <c:pt idx="62">
                  <c:v>0.67895362663495828</c:v>
                </c:pt>
                <c:pt idx="63">
                  <c:v>0.75208581644815253</c:v>
                </c:pt>
                <c:pt idx="64">
                  <c:v>0</c:v>
                </c:pt>
                <c:pt idx="65">
                  <c:v>0</c:v>
                </c:pt>
                <c:pt idx="66">
                  <c:v>0.69061413673232908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0.72435105067985173</c:v>
                </c:pt>
                <c:pt idx="73">
                  <c:v>0</c:v>
                </c:pt>
                <c:pt idx="74">
                  <c:v>0.5613636363636364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0.66310794780545668</c:v>
                </c:pt>
                <c:pt idx="81">
                  <c:v>0</c:v>
                </c:pt>
                <c:pt idx="82">
                  <c:v>0.79156626506024097</c:v>
                </c:pt>
                <c:pt idx="83">
                  <c:v>0</c:v>
                </c:pt>
                <c:pt idx="84">
                  <c:v>0</c:v>
                </c:pt>
                <c:pt idx="85">
                  <c:v>0.41369472182596295</c:v>
                </c:pt>
                <c:pt idx="86">
                  <c:v>0</c:v>
                </c:pt>
                <c:pt idx="87">
                  <c:v>0.49820359281437121</c:v>
                </c:pt>
                <c:pt idx="88">
                  <c:v>0.65303593556381667</c:v>
                </c:pt>
                <c:pt idx="89">
                  <c:v>0.3915574963609898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0.45129870129870131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0.59191176470588225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0.68910648714810285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0.663845223700121</c:v>
                </c:pt>
                <c:pt idx="125">
                  <c:v>0</c:v>
                </c:pt>
                <c:pt idx="126">
                  <c:v>0</c:v>
                </c:pt>
                <c:pt idx="127">
                  <c:v>0.56293706293706292</c:v>
                </c:pt>
                <c:pt idx="128">
                  <c:v>0</c:v>
                </c:pt>
                <c:pt idx="129">
                  <c:v>0.6651376146788992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0.72914147521160833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0.56658878504672894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0.64236111111111105</c:v>
                </c:pt>
                <c:pt idx="151">
                  <c:v>0</c:v>
                </c:pt>
                <c:pt idx="152">
                  <c:v>0</c:v>
                </c:pt>
                <c:pt idx="153">
                  <c:v>0.59530026109660572</c:v>
                </c:pt>
                <c:pt idx="154">
                  <c:v>0.64842681258549939</c:v>
                </c:pt>
                <c:pt idx="155">
                  <c:v>0.5</c:v>
                </c:pt>
                <c:pt idx="156">
                  <c:v>0.10416666666666667</c:v>
                </c:pt>
                <c:pt idx="157">
                  <c:v>0.12133891213389121</c:v>
                </c:pt>
                <c:pt idx="158">
                  <c:v>0</c:v>
                </c:pt>
                <c:pt idx="159">
                  <c:v>0</c:v>
                </c:pt>
                <c:pt idx="160">
                  <c:v>0.28481675392670158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0.14690451206715635</c:v>
                </c:pt>
                <c:pt idx="172">
                  <c:v>0.17110655737704919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0.16615067079463364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0.12012644889357216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0.50607734806629834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0.50645161290322582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0.41416309012875541</c:v>
                </c:pt>
                <c:pt idx="256">
                  <c:v>0</c:v>
                </c:pt>
                <c:pt idx="257">
                  <c:v>0.30207197382769901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0.54738015607580826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0.28480340063761955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0.2781725888324873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0.41742081447963802</c:v>
                </c:pt>
                <c:pt idx="324">
                  <c:v>0.1550468262226847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0.55715871254162053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0.15</c:v>
                </c:pt>
                <c:pt idx="348">
                  <c:v>0</c:v>
                </c:pt>
                <c:pt idx="349">
                  <c:v>8.3503054989816694E-2</c:v>
                </c:pt>
                <c:pt idx="350">
                  <c:v>0.1226215644820296</c:v>
                </c:pt>
                <c:pt idx="351">
                  <c:v>3.4239677744209461E-2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0.3262486716259298</c:v>
                </c:pt>
                <c:pt idx="356">
                  <c:v>0</c:v>
                </c:pt>
                <c:pt idx="357">
                  <c:v>0</c:v>
                </c:pt>
                <c:pt idx="358">
                  <c:v>0.34951456310679607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0.57638888888888884</c:v>
                </c:pt>
                <c:pt idx="431">
                  <c:v>0</c:v>
                </c:pt>
                <c:pt idx="432">
                  <c:v>0.54335894621295289</c:v>
                </c:pt>
                <c:pt idx="433">
                  <c:v>0.48021978021978023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0.30661040787623067</c:v>
                </c:pt>
                <c:pt idx="438">
                  <c:v>0</c:v>
                </c:pt>
                <c:pt idx="439">
                  <c:v>0.45843230403800483</c:v>
                </c:pt>
                <c:pt idx="440">
                  <c:v>0.39501779359430611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0.30944254835039814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0.62660944206008595</c:v>
                </c:pt>
                <c:pt idx="474">
                  <c:v>0</c:v>
                </c:pt>
                <c:pt idx="475">
                  <c:v>0.51535087719298256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0.17887029288702933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0.20194384449244066</c:v>
                </c:pt>
                <c:pt idx="528">
                  <c:v>0</c:v>
                </c:pt>
                <c:pt idx="529">
                  <c:v>0.22198275862068967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0.52753303964757714</c:v>
                </c:pt>
                <c:pt idx="540">
                  <c:v>0.69036697247706413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0.25588865096359742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0.67915690866510536</c:v>
                </c:pt>
                <c:pt idx="573">
                  <c:v>0</c:v>
                </c:pt>
                <c:pt idx="574">
                  <c:v>0.52380952380952384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0.26243386243386241</c:v>
                </c:pt>
                <c:pt idx="585">
                  <c:v>0</c:v>
                </c:pt>
                <c:pt idx="586">
                  <c:v>0.69477054429028806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AF-4870-9794-7A89EF461C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4249152"/>
        <c:axId val="624242264"/>
      </c:scatterChart>
      <c:valAx>
        <c:axId val="624249152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HH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242264"/>
        <c:crosses val="autoZero"/>
        <c:crossBetween val="midCat"/>
      </c:valAx>
      <c:valAx>
        <c:axId val="624242264"/>
        <c:scaling>
          <c:orientation val="minMax"/>
          <c:min val="1.0000000000000002E-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Easy to find a jobi n my city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249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Relationship between HHI and self-reported data on job situation (2019)</a:t>
            </a:r>
          </a:p>
        </c:rich>
      </c:tx>
      <c:layout>
        <c:manualLayout>
          <c:xMode val="edge"/>
          <c:yMode val="edge"/>
          <c:x val="0.10280543536084245"/>
          <c:y val="1.85185185185185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HHIdata_corr!$Z$3</c:f>
              <c:strCache>
                <c:ptCount val="1"/>
                <c:pt idx="0">
                  <c:v>very sat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HHIdata_corr!$R$4:$R$595</c:f>
              <c:numCache>
                <c:formatCode>General</c:formatCode>
                <c:ptCount val="592"/>
                <c:pt idx="0">
                  <c:v>1625.25</c:v>
                </c:pt>
                <c:pt idx="1">
                  <c:v>3096.25</c:v>
                </c:pt>
                <c:pt idx="2">
                  <c:v>2910.5</c:v>
                </c:pt>
                <c:pt idx="3">
                  <c:v>4285.25</c:v>
                </c:pt>
                <c:pt idx="4">
                  <c:v>3768</c:v>
                </c:pt>
                <c:pt idx="5">
                  <c:v>5975</c:v>
                </c:pt>
                <c:pt idx="6">
                  <c:v>1360.75</c:v>
                </c:pt>
                <c:pt idx="7">
                  <c:v>1817.75</c:v>
                </c:pt>
                <c:pt idx="8">
                  <c:v>2159</c:v>
                </c:pt>
                <c:pt idx="9">
                  <c:v>3484.25</c:v>
                </c:pt>
                <c:pt idx="10">
                  <c:v>2640.25</c:v>
                </c:pt>
                <c:pt idx="11">
                  <c:v>3028.5</c:v>
                </c:pt>
                <c:pt idx="12">
                  <c:v>3719.75</c:v>
                </c:pt>
                <c:pt idx="13">
                  <c:v>5733.75</c:v>
                </c:pt>
                <c:pt idx="14">
                  <c:v>2774.75</c:v>
                </c:pt>
                <c:pt idx="15">
                  <c:v>3829.5</c:v>
                </c:pt>
                <c:pt idx="16">
                  <c:v>3434</c:v>
                </c:pt>
                <c:pt idx="17">
                  <c:v>4027</c:v>
                </c:pt>
                <c:pt idx="18">
                  <c:v>3524.25</c:v>
                </c:pt>
                <c:pt idx="19">
                  <c:v>8387</c:v>
                </c:pt>
                <c:pt idx="20">
                  <c:v>3325.25</c:v>
                </c:pt>
                <c:pt idx="21">
                  <c:v>2000</c:v>
                </c:pt>
                <c:pt idx="22">
                  <c:v>3553.75</c:v>
                </c:pt>
                <c:pt idx="23">
                  <c:v>3642.75</c:v>
                </c:pt>
                <c:pt idx="24">
                  <c:v>4674.5</c:v>
                </c:pt>
                <c:pt idx="25">
                  <c:v>5765.75</c:v>
                </c:pt>
                <c:pt idx="26">
                  <c:v>4987.25</c:v>
                </c:pt>
                <c:pt idx="27">
                  <c:v>7147.5</c:v>
                </c:pt>
                <c:pt idx="28">
                  <c:v>6228.5</c:v>
                </c:pt>
                <c:pt idx="29">
                  <c:v>6420.5</c:v>
                </c:pt>
                <c:pt idx="30">
                  <c:v>6676.5</c:v>
                </c:pt>
                <c:pt idx="31">
                  <c:v>5978.5</c:v>
                </c:pt>
                <c:pt idx="32">
                  <c:v>6336.75</c:v>
                </c:pt>
                <c:pt idx="33">
                  <c:v>6208.5</c:v>
                </c:pt>
                <c:pt idx="34">
                  <c:v>6127.75</c:v>
                </c:pt>
                <c:pt idx="35">
                  <c:v>6085.5</c:v>
                </c:pt>
                <c:pt idx="36">
                  <c:v>7990.25</c:v>
                </c:pt>
                <c:pt idx="37">
                  <c:v>6621.25</c:v>
                </c:pt>
                <c:pt idx="38">
                  <c:v>5214.5</c:v>
                </c:pt>
                <c:pt idx="39">
                  <c:v>4796</c:v>
                </c:pt>
                <c:pt idx="40">
                  <c:v>2134.75</c:v>
                </c:pt>
                <c:pt idx="41">
                  <c:v>2815.25</c:v>
                </c:pt>
                <c:pt idx="42">
                  <c:v>3265</c:v>
                </c:pt>
                <c:pt idx="43">
                  <c:v>3647.75</c:v>
                </c:pt>
                <c:pt idx="44">
                  <c:v>7420.5</c:v>
                </c:pt>
                <c:pt idx="45">
                  <c:v>3936</c:v>
                </c:pt>
                <c:pt idx="46">
                  <c:v>4161.25</c:v>
                </c:pt>
                <c:pt idx="47">
                  <c:v>4425</c:v>
                </c:pt>
                <c:pt idx="48">
                  <c:v>4705</c:v>
                </c:pt>
                <c:pt idx="49">
                  <c:v>4100.75</c:v>
                </c:pt>
                <c:pt idx="50">
                  <c:v>4507.25</c:v>
                </c:pt>
                <c:pt idx="51">
                  <c:v>5495</c:v>
                </c:pt>
                <c:pt idx="52">
                  <c:v>4758</c:v>
                </c:pt>
                <c:pt idx="53">
                  <c:v>4887.25</c:v>
                </c:pt>
                <c:pt idx="54">
                  <c:v>5155.75</c:v>
                </c:pt>
                <c:pt idx="55">
                  <c:v>828.5</c:v>
                </c:pt>
                <c:pt idx="56">
                  <c:v>1019.5</c:v>
                </c:pt>
                <c:pt idx="57">
                  <c:v>928</c:v>
                </c:pt>
                <c:pt idx="58">
                  <c:v>1378</c:v>
                </c:pt>
                <c:pt idx="59">
                  <c:v>1616.75</c:v>
                </c:pt>
                <c:pt idx="60">
                  <c:v>1511.75</c:v>
                </c:pt>
                <c:pt idx="61">
                  <c:v>1650.75</c:v>
                </c:pt>
                <c:pt idx="62">
                  <c:v>1606.25</c:v>
                </c:pt>
                <c:pt idx="63">
                  <c:v>1415</c:v>
                </c:pt>
                <c:pt idx="64">
                  <c:v>1739.5</c:v>
                </c:pt>
                <c:pt idx="65">
                  <c:v>2427.5</c:v>
                </c:pt>
                <c:pt idx="66">
                  <c:v>1924.25</c:v>
                </c:pt>
                <c:pt idx="67">
                  <c:v>2567.25</c:v>
                </c:pt>
                <c:pt idx="68">
                  <c:v>3246.75</c:v>
                </c:pt>
                <c:pt idx="69">
                  <c:v>3449.5</c:v>
                </c:pt>
                <c:pt idx="70">
                  <c:v>4540</c:v>
                </c:pt>
                <c:pt idx="71">
                  <c:v>3193.75</c:v>
                </c:pt>
                <c:pt idx="72">
                  <c:v>3764.75</c:v>
                </c:pt>
                <c:pt idx="73">
                  <c:v>3596</c:v>
                </c:pt>
                <c:pt idx="74">
                  <c:v>2675.75</c:v>
                </c:pt>
                <c:pt idx="75">
                  <c:v>2349.25</c:v>
                </c:pt>
                <c:pt idx="76">
                  <c:v>7942.5</c:v>
                </c:pt>
                <c:pt idx="77">
                  <c:v>4308</c:v>
                </c:pt>
                <c:pt idx="78">
                  <c:v>3989</c:v>
                </c:pt>
                <c:pt idx="79">
                  <c:v>2412</c:v>
                </c:pt>
                <c:pt idx="80">
                  <c:v>2677</c:v>
                </c:pt>
                <c:pt idx="81">
                  <c:v>2055.25</c:v>
                </c:pt>
                <c:pt idx="82">
                  <c:v>1787.5</c:v>
                </c:pt>
                <c:pt idx="83">
                  <c:v>2872.25</c:v>
                </c:pt>
                <c:pt idx="84">
                  <c:v>2368.75</c:v>
                </c:pt>
                <c:pt idx="85">
                  <c:v>1138.25</c:v>
                </c:pt>
                <c:pt idx="86">
                  <c:v>3269</c:v>
                </c:pt>
                <c:pt idx="87">
                  <c:v>2946.5</c:v>
                </c:pt>
                <c:pt idx="88">
                  <c:v>2792</c:v>
                </c:pt>
                <c:pt idx="89">
                  <c:v>3848.25</c:v>
                </c:pt>
                <c:pt idx="90">
                  <c:v>3200.5</c:v>
                </c:pt>
                <c:pt idx="91">
                  <c:v>3135.5</c:v>
                </c:pt>
                <c:pt idx="92">
                  <c:v>3635.75</c:v>
                </c:pt>
                <c:pt idx="93">
                  <c:v>4965.5</c:v>
                </c:pt>
                <c:pt idx="94">
                  <c:v>3403</c:v>
                </c:pt>
                <c:pt idx="95">
                  <c:v>2775.75</c:v>
                </c:pt>
                <c:pt idx="96">
                  <c:v>4651.5</c:v>
                </c:pt>
                <c:pt idx="97">
                  <c:v>3430.75</c:v>
                </c:pt>
                <c:pt idx="98">
                  <c:v>4113.25</c:v>
                </c:pt>
                <c:pt idx="99">
                  <c:v>4597.5</c:v>
                </c:pt>
                <c:pt idx="100">
                  <c:v>6338.75</c:v>
                </c:pt>
                <c:pt idx="101">
                  <c:v>3347</c:v>
                </c:pt>
                <c:pt idx="102">
                  <c:v>3883.25</c:v>
                </c:pt>
                <c:pt idx="103">
                  <c:v>2964.75</c:v>
                </c:pt>
                <c:pt idx="104">
                  <c:v>3673.5</c:v>
                </c:pt>
                <c:pt idx="105">
                  <c:v>3837.75</c:v>
                </c:pt>
                <c:pt idx="106">
                  <c:v>3367.75</c:v>
                </c:pt>
                <c:pt idx="107">
                  <c:v>3401.25</c:v>
                </c:pt>
                <c:pt idx="108">
                  <c:v>4814.25</c:v>
                </c:pt>
                <c:pt idx="109">
                  <c:v>3236.25</c:v>
                </c:pt>
                <c:pt idx="110">
                  <c:v>3611.25</c:v>
                </c:pt>
                <c:pt idx="111">
                  <c:v>4507.5</c:v>
                </c:pt>
                <c:pt idx="112">
                  <c:v>3186</c:v>
                </c:pt>
                <c:pt idx="113">
                  <c:v>2889</c:v>
                </c:pt>
                <c:pt idx="114">
                  <c:v>3549</c:v>
                </c:pt>
                <c:pt idx="115">
                  <c:v>3335</c:v>
                </c:pt>
                <c:pt idx="116">
                  <c:v>4438.75</c:v>
                </c:pt>
                <c:pt idx="117">
                  <c:v>3656.5</c:v>
                </c:pt>
                <c:pt idx="118">
                  <c:v>3790.75</c:v>
                </c:pt>
                <c:pt idx="119">
                  <c:v>4546.5</c:v>
                </c:pt>
                <c:pt idx="120">
                  <c:v>2022</c:v>
                </c:pt>
                <c:pt idx="121">
                  <c:v>2489.75</c:v>
                </c:pt>
                <c:pt idx="122">
                  <c:v>2460</c:v>
                </c:pt>
                <c:pt idx="123">
                  <c:v>3391.75</c:v>
                </c:pt>
                <c:pt idx="124">
                  <c:v>2504.5</c:v>
                </c:pt>
                <c:pt idx="125">
                  <c:v>2978.75</c:v>
                </c:pt>
                <c:pt idx="126">
                  <c:v>4336.5</c:v>
                </c:pt>
                <c:pt idx="127">
                  <c:v>3950</c:v>
                </c:pt>
                <c:pt idx="128">
                  <c:v>0</c:v>
                </c:pt>
                <c:pt idx="129">
                  <c:v>2445.5</c:v>
                </c:pt>
                <c:pt idx="130">
                  <c:v>3506.5</c:v>
                </c:pt>
                <c:pt idx="131">
                  <c:v>2294.25</c:v>
                </c:pt>
                <c:pt idx="132">
                  <c:v>2949.75</c:v>
                </c:pt>
                <c:pt idx="133">
                  <c:v>2526.5</c:v>
                </c:pt>
                <c:pt idx="134">
                  <c:v>3344.75</c:v>
                </c:pt>
                <c:pt idx="135">
                  <c:v>2401</c:v>
                </c:pt>
                <c:pt idx="136">
                  <c:v>3666.25</c:v>
                </c:pt>
                <c:pt idx="137">
                  <c:v>3597</c:v>
                </c:pt>
                <c:pt idx="138">
                  <c:v>3037.25</c:v>
                </c:pt>
                <c:pt idx="139">
                  <c:v>2644.5</c:v>
                </c:pt>
                <c:pt idx="140">
                  <c:v>3344.75</c:v>
                </c:pt>
                <c:pt idx="141">
                  <c:v>2798.75</c:v>
                </c:pt>
                <c:pt idx="142">
                  <c:v>3336.5</c:v>
                </c:pt>
                <c:pt idx="143">
                  <c:v>4115.75</c:v>
                </c:pt>
                <c:pt idx="144">
                  <c:v>3142</c:v>
                </c:pt>
                <c:pt idx="145">
                  <c:v>2877</c:v>
                </c:pt>
                <c:pt idx="146">
                  <c:v>2670</c:v>
                </c:pt>
                <c:pt idx="147">
                  <c:v>2912</c:v>
                </c:pt>
                <c:pt idx="148">
                  <c:v>3375.75</c:v>
                </c:pt>
                <c:pt idx="149">
                  <c:v>3514</c:v>
                </c:pt>
                <c:pt idx="150">
                  <c:v>2513</c:v>
                </c:pt>
                <c:pt idx="151">
                  <c:v>4058.5</c:v>
                </c:pt>
                <c:pt idx="152">
                  <c:v>4601.75</c:v>
                </c:pt>
                <c:pt idx="153">
                  <c:v>4630.75</c:v>
                </c:pt>
                <c:pt idx="154">
                  <c:v>3464</c:v>
                </c:pt>
                <c:pt idx="155">
                  <c:v>4544.75</c:v>
                </c:pt>
                <c:pt idx="156">
                  <c:v>6025.5</c:v>
                </c:pt>
                <c:pt idx="157">
                  <c:v>3804</c:v>
                </c:pt>
                <c:pt idx="158">
                  <c:v>6348.5</c:v>
                </c:pt>
                <c:pt idx="159">
                  <c:v>7435.25</c:v>
                </c:pt>
                <c:pt idx="160">
                  <c:v>7207.25</c:v>
                </c:pt>
                <c:pt idx="161">
                  <c:v>6775.25</c:v>
                </c:pt>
                <c:pt idx="162">
                  <c:v>8291.25</c:v>
                </c:pt>
                <c:pt idx="163">
                  <c:v>6926</c:v>
                </c:pt>
                <c:pt idx="164">
                  <c:v>8144.25</c:v>
                </c:pt>
                <c:pt idx="165">
                  <c:v>8074.75</c:v>
                </c:pt>
                <c:pt idx="166">
                  <c:v>4404.75</c:v>
                </c:pt>
                <c:pt idx="167">
                  <c:v>8720.75</c:v>
                </c:pt>
                <c:pt idx="168">
                  <c:v>8491</c:v>
                </c:pt>
                <c:pt idx="169">
                  <c:v>9613.25</c:v>
                </c:pt>
                <c:pt idx="170">
                  <c:v>7696.5</c:v>
                </c:pt>
                <c:pt idx="171">
                  <c:v>1425.75</c:v>
                </c:pt>
                <c:pt idx="172">
                  <c:v>1374.5</c:v>
                </c:pt>
                <c:pt idx="173">
                  <c:v>4208.75</c:v>
                </c:pt>
                <c:pt idx="174">
                  <c:v>2725</c:v>
                </c:pt>
                <c:pt idx="175">
                  <c:v>3135.5</c:v>
                </c:pt>
                <c:pt idx="176">
                  <c:v>3044.25</c:v>
                </c:pt>
                <c:pt idx="177">
                  <c:v>3844.25</c:v>
                </c:pt>
                <c:pt idx="178">
                  <c:v>6172.25</c:v>
                </c:pt>
                <c:pt idx="179">
                  <c:v>3656</c:v>
                </c:pt>
                <c:pt idx="180">
                  <c:v>5436.75</c:v>
                </c:pt>
                <c:pt idx="181">
                  <c:v>7392.5</c:v>
                </c:pt>
                <c:pt idx="182">
                  <c:v>4494.5</c:v>
                </c:pt>
                <c:pt idx="183">
                  <c:v>5530</c:v>
                </c:pt>
                <c:pt idx="184">
                  <c:v>4823.5</c:v>
                </c:pt>
                <c:pt idx="185">
                  <c:v>4797.5</c:v>
                </c:pt>
                <c:pt idx="186">
                  <c:v>4231.5</c:v>
                </c:pt>
                <c:pt idx="187">
                  <c:v>4804.25</c:v>
                </c:pt>
                <c:pt idx="188">
                  <c:v>5016.25</c:v>
                </c:pt>
                <c:pt idx="189">
                  <c:v>2795.5</c:v>
                </c:pt>
                <c:pt idx="190">
                  <c:v>4443.75</c:v>
                </c:pt>
                <c:pt idx="191">
                  <c:v>3423.75</c:v>
                </c:pt>
                <c:pt idx="192">
                  <c:v>4515.5</c:v>
                </c:pt>
                <c:pt idx="193">
                  <c:v>5476</c:v>
                </c:pt>
                <c:pt idx="194">
                  <c:v>7605</c:v>
                </c:pt>
                <c:pt idx="195">
                  <c:v>6190.25</c:v>
                </c:pt>
                <c:pt idx="196">
                  <c:v>5616.5</c:v>
                </c:pt>
                <c:pt idx="197">
                  <c:v>5145.75</c:v>
                </c:pt>
                <c:pt idx="198">
                  <c:v>3279.5</c:v>
                </c:pt>
                <c:pt idx="199">
                  <c:v>5066.5</c:v>
                </c:pt>
                <c:pt idx="200">
                  <c:v>6772.75</c:v>
                </c:pt>
                <c:pt idx="201">
                  <c:v>7204</c:v>
                </c:pt>
                <c:pt idx="202">
                  <c:v>7457</c:v>
                </c:pt>
                <c:pt idx="203">
                  <c:v>4848</c:v>
                </c:pt>
                <c:pt idx="204">
                  <c:v>6145</c:v>
                </c:pt>
                <c:pt idx="205">
                  <c:v>4175.5</c:v>
                </c:pt>
                <c:pt idx="206">
                  <c:v>6156.75</c:v>
                </c:pt>
                <c:pt idx="207">
                  <c:v>4559.75</c:v>
                </c:pt>
                <c:pt idx="208">
                  <c:v>5536</c:v>
                </c:pt>
                <c:pt idx="209">
                  <c:v>5085</c:v>
                </c:pt>
                <c:pt idx="210">
                  <c:v>5511.75</c:v>
                </c:pt>
                <c:pt idx="211">
                  <c:v>7172.25</c:v>
                </c:pt>
                <c:pt idx="212">
                  <c:v>5817.75</c:v>
                </c:pt>
                <c:pt idx="213">
                  <c:v>5649.75</c:v>
                </c:pt>
                <c:pt idx="214">
                  <c:v>5813.75</c:v>
                </c:pt>
                <c:pt idx="215">
                  <c:v>3562.5</c:v>
                </c:pt>
                <c:pt idx="216">
                  <c:v>4848.5</c:v>
                </c:pt>
                <c:pt idx="217">
                  <c:v>6043.5</c:v>
                </c:pt>
                <c:pt idx="218">
                  <c:v>6729.25</c:v>
                </c:pt>
                <c:pt idx="219">
                  <c:v>3381.5</c:v>
                </c:pt>
                <c:pt idx="220">
                  <c:v>4252.5</c:v>
                </c:pt>
                <c:pt idx="221">
                  <c:v>4288.25</c:v>
                </c:pt>
                <c:pt idx="222">
                  <c:v>5023.5</c:v>
                </c:pt>
                <c:pt idx="223">
                  <c:v>4952.5</c:v>
                </c:pt>
                <c:pt idx="224">
                  <c:v>6934.75</c:v>
                </c:pt>
                <c:pt idx="225">
                  <c:v>4839</c:v>
                </c:pt>
                <c:pt idx="226">
                  <c:v>6084.5</c:v>
                </c:pt>
                <c:pt idx="227">
                  <c:v>4432.75</c:v>
                </c:pt>
                <c:pt idx="228">
                  <c:v>3477.5</c:v>
                </c:pt>
                <c:pt idx="229">
                  <c:v>4745.75</c:v>
                </c:pt>
                <c:pt idx="230">
                  <c:v>3905.5</c:v>
                </c:pt>
                <c:pt idx="231">
                  <c:v>4931</c:v>
                </c:pt>
                <c:pt idx="232">
                  <c:v>4149.25</c:v>
                </c:pt>
                <c:pt idx="233">
                  <c:v>4823</c:v>
                </c:pt>
                <c:pt idx="234">
                  <c:v>6872.75</c:v>
                </c:pt>
                <c:pt idx="235">
                  <c:v>6011.25</c:v>
                </c:pt>
                <c:pt idx="236">
                  <c:v>5364</c:v>
                </c:pt>
                <c:pt idx="237">
                  <c:v>6215.75</c:v>
                </c:pt>
                <c:pt idx="238">
                  <c:v>8110</c:v>
                </c:pt>
                <c:pt idx="239">
                  <c:v>7311.5</c:v>
                </c:pt>
                <c:pt idx="240">
                  <c:v>7158.75</c:v>
                </c:pt>
                <c:pt idx="241">
                  <c:v>6473</c:v>
                </c:pt>
                <c:pt idx="242">
                  <c:v>0</c:v>
                </c:pt>
                <c:pt idx="243">
                  <c:v>6499.5</c:v>
                </c:pt>
                <c:pt idx="244">
                  <c:v>1902</c:v>
                </c:pt>
                <c:pt idx="245">
                  <c:v>3166.5</c:v>
                </c:pt>
                <c:pt idx="246">
                  <c:v>3700</c:v>
                </c:pt>
                <c:pt idx="247">
                  <c:v>4149.5</c:v>
                </c:pt>
                <c:pt idx="248">
                  <c:v>4468.75</c:v>
                </c:pt>
                <c:pt idx="249">
                  <c:v>4617</c:v>
                </c:pt>
                <c:pt idx="250">
                  <c:v>4223</c:v>
                </c:pt>
                <c:pt idx="251">
                  <c:v>1146.5</c:v>
                </c:pt>
                <c:pt idx="252">
                  <c:v>1861</c:v>
                </c:pt>
                <c:pt idx="253">
                  <c:v>2006</c:v>
                </c:pt>
                <c:pt idx="254">
                  <c:v>2481.25</c:v>
                </c:pt>
                <c:pt idx="255">
                  <c:v>2391.75</c:v>
                </c:pt>
                <c:pt idx="256">
                  <c:v>2270.25</c:v>
                </c:pt>
                <c:pt idx="257">
                  <c:v>2464</c:v>
                </c:pt>
                <c:pt idx="258">
                  <c:v>2486.75</c:v>
                </c:pt>
                <c:pt idx="259">
                  <c:v>3320.75</c:v>
                </c:pt>
                <c:pt idx="260">
                  <c:v>4608.5</c:v>
                </c:pt>
                <c:pt idx="261">
                  <c:v>2440.75</c:v>
                </c:pt>
                <c:pt idx="262">
                  <c:v>3336.75</c:v>
                </c:pt>
                <c:pt idx="263">
                  <c:v>3113.5</c:v>
                </c:pt>
                <c:pt idx="264">
                  <c:v>3202</c:v>
                </c:pt>
                <c:pt idx="265">
                  <c:v>2927</c:v>
                </c:pt>
                <c:pt idx="266">
                  <c:v>3114.75</c:v>
                </c:pt>
                <c:pt idx="267">
                  <c:v>2710.5</c:v>
                </c:pt>
                <c:pt idx="268">
                  <c:v>3756</c:v>
                </c:pt>
                <c:pt idx="269">
                  <c:v>3172.5</c:v>
                </c:pt>
                <c:pt idx="270">
                  <c:v>3096.5</c:v>
                </c:pt>
                <c:pt idx="271">
                  <c:v>3359.75</c:v>
                </c:pt>
                <c:pt idx="272">
                  <c:v>2903</c:v>
                </c:pt>
                <c:pt idx="273">
                  <c:v>2590.5</c:v>
                </c:pt>
                <c:pt idx="274">
                  <c:v>3513</c:v>
                </c:pt>
                <c:pt idx="275">
                  <c:v>3634.75</c:v>
                </c:pt>
                <c:pt idx="276">
                  <c:v>2921.25</c:v>
                </c:pt>
                <c:pt idx="277">
                  <c:v>4680.5</c:v>
                </c:pt>
                <c:pt idx="278">
                  <c:v>3103.5</c:v>
                </c:pt>
                <c:pt idx="279">
                  <c:v>4512.75</c:v>
                </c:pt>
                <c:pt idx="280">
                  <c:v>3371.75</c:v>
                </c:pt>
                <c:pt idx="281">
                  <c:v>3028.5</c:v>
                </c:pt>
                <c:pt idx="282">
                  <c:v>3898.25</c:v>
                </c:pt>
                <c:pt idx="283">
                  <c:v>3433.75</c:v>
                </c:pt>
                <c:pt idx="284">
                  <c:v>3450.75</c:v>
                </c:pt>
                <c:pt idx="285">
                  <c:v>3336.25</c:v>
                </c:pt>
                <c:pt idx="286">
                  <c:v>3449.25</c:v>
                </c:pt>
                <c:pt idx="287">
                  <c:v>4319</c:v>
                </c:pt>
                <c:pt idx="288">
                  <c:v>3238.25</c:v>
                </c:pt>
                <c:pt idx="289">
                  <c:v>3625.25</c:v>
                </c:pt>
                <c:pt idx="290">
                  <c:v>4295.75</c:v>
                </c:pt>
                <c:pt idx="291">
                  <c:v>4206.25</c:v>
                </c:pt>
                <c:pt idx="292">
                  <c:v>5385.75</c:v>
                </c:pt>
                <c:pt idx="293">
                  <c:v>5952.5</c:v>
                </c:pt>
                <c:pt idx="294">
                  <c:v>3723.25</c:v>
                </c:pt>
                <c:pt idx="295">
                  <c:v>3527.75</c:v>
                </c:pt>
                <c:pt idx="296">
                  <c:v>2970.75</c:v>
                </c:pt>
                <c:pt idx="297">
                  <c:v>3804.25</c:v>
                </c:pt>
                <c:pt idx="298">
                  <c:v>3662.5</c:v>
                </c:pt>
                <c:pt idx="299">
                  <c:v>3848.25</c:v>
                </c:pt>
                <c:pt idx="300">
                  <c:v>3592.25</c:v>
                </c:pt>
                <c:pt idx="301">
                  <c:v>5241.75</c:v>
                </c:pt>
                <c:pt idx="302">
                  <c:v>3660</c:v>
                </c:pt>
                <c:pt idx="303">
                  <c:v>4507.75</c:v>
                </c:pt>
                <c:pt idx="304">
                  <c:v>3874.75</c:v>
                </c:pt>
                <c:pt idx="305">
                  <c:v>5018.75</c:v>
                </c:pt>
                <c:pt idx="306">
                  <c:v>4088.5</c:v>
                </c:pt>
                <c:pt idx="307">
                  <c:v>2339.5</c:v>
                </c:pt>
                <c:pt idx="308">
                  <c:v>2583.5</c:v>
                </c:pt>
                <c:pt idx="309">
                  <c:v>3843</c:v>
                </c:pt>
                <c:pt idx="310">
                  <c:v>4471.5</c:v>
                </c:pt>
                <c:pt idx="311">
                  <c:v>5521</c:v>
                </c:pt>
                <c:pt idx="312">
                  <c:v>2708.5</c:v>
                </c:pt>
                <c:pt idx="313">
                  <c:v>4788.25</c:v>
                </c:pt>
                <c:pt idx="314">
                  <c:v>3364</c:v>
                </c:pt>
                <c:pt idx="315">
                  <c:v>6062</c:v>
                </c:pt>
                <c:pt idx="316">
                  <c:v>3420.5</c:v>
                </c:pt>
                <c:pt idx="317">
                  <c:v>5320.25</c:v>
                </c:pt>
                <c:pt idx="318">
                  <c:v>6225</c:v>
                </c:pt>
                <c:pt idx="319">
                  <c:v>6505</c:v>
                </c:pt>
                <c:pt idx="320">
                  <c:v>5640</c:v>
                </c:pt>
                <c:pt idx="321">
                  <c:v>8222.25</c:v>
                </c:pt>
                <c:pt idx="322">
                  <c:v>7596.75</c:v>
                </c:pt>
                <c:pt idx="323">
                  <c:v>2098.25</c:v>
                </c:pt>
                <c:pt idx="324">
                  <c:v>5386.25</c:v>
                </c:pt>
                <c:pt idx="325">
                  <c:v>6055</c:v>
                </c:pt>
                <c:pt idx="326">
                  <c:v>5874.75</c:v>
                </c:pt>
                <c:pt idx="327">
                  <c:v>4832.25</c:v>
                </c:pt>
                <c:pt idx="328">
                  <c:v>5563</c:v>
                </c:pt>
                <c:pt idx="329">
                  <c:v>5002.75</c:v>
                </c:pt>
                <c:pt idx="330">
                  <c:v>5705</c:v>
                </c:pt>
                <c:pt idx="331">
                  <c:v>5432.25</c:v>
                </c:pt>
                <c:pt idx="332">
                  <c:v>6425.75</c:v>
                </c:pt>
                <c:pt idx="333">
                  <c:v>5741.5</c:v>
                </c:pt>
                <c:pt idx="334">
                  <c:v>5557.5</c:v>
                </c:pt>
                <c:pt idx="335">
                  <c:v>5277.25</c:v>
                </c:pt>
                <c:pt idx="336">
                  <c:v>6157.5</c:v>
                </c:pt>
                <c:pt idx="337">
                  <c:v>7310.25</c:v>
                </c:pt>
                <c:pt idx="338">
                  <c:v>7117.5</c:v>
                </c:pt>
                <c:pt idx="339">
                  <c:v>7825.75</c:v>
                </c:pt>
                <c:pt idx="340">
                  <c:v>7410.75</c:v>
                </c:pt>
                <c:pt idx="341">
                  <c:v>5758.25</c:v>
                </c:pt>
                <c:pt idx="342">
                  <c:v>4647.5</c:v>
                </c:pt>
                <c:pt idx="343">
                  <c:v>5577</c:v>
                </c:pt>
                <c:pt idx="344">
                  <c:v>7412</c:v>
                </c:pt>
                <c:pt idx="345">
                  <c:v>6742.25</c:v>
                </c:pt>
                <c:pt idx="346">
                  <c:v>8721.75</c:v>
                </c:pt>
                <c:pt idx="347">
                  <c:v>1932.5</c:v>
                </c:pt>
                <c:pt idx="348">
                  <c:v>1323.75</c:v>
                </c:pt>
                <c:pt idx="349">
                  <c:v>2727.25</c:v>
                </c:pt>
                <c:pt idx="350">
                  <c:v>2218.5</c:v>
                </c:pt>
                <c:pt idx="351">
                  <c:v>4258.5</c:v>
                </c:pt>
                <c:pt idx="352">
                  <c:v>3180</c:v>
                </c:pt>
                <c:pt idx="353">
                  <c:v>2401.25</c:v>
                </c:pt>
                <c:pt idx="354">
                  <c:v>3416.5</c:v>
                </c:pt>
                <c:pt idx="355">
                  <c:v>2282.25</c:v>
                </c:pt>
                <c:pt idx="356">
                  <c:v>3849</c:v>
                </c:pt>
                <c:pt idx="357">
                  <c:v>2732.75</c:v>
                </c:pt>
                <c:pt idx="358">
                  <c:v>2511.25</c:v>
                </c:pt>
                <c:pt idx="359">
                  <c:v>3695.75</c:v>
                </c:pt>
                <c:pt idx="360">
                  <c:v>3388.75</c:v>
                </c:pt>
                <c:pt idx="361">
                  <c:v>3740.75</c:v>
                </c:pt>
                <c:pt idx="362">
                  <c:v>3588.75</c:v>
                </c:pt>
                <c:pt idx="363">
                  <c:v>3646.75</c:v>
                </c:pt>
                <c:pt idx="364">
                  <c:v>3874.5</c:v>
                </c:pt>
                <c:pt idx="365">
                  <c:v>4799.75</c:v>
                </c:pt>
                <c:pt idx="366">
                  <c:v>4186</c:v>
                </c:pt>
                <c:pt idx="367">
                  <c:v>4595.25</c:v>
                </c:pt>
                <c:pt idx="368">
                  <c:v>4623</c:v>
                </c:pt>
                <c:pt idx="369">
                  <c:v>5296.75</c:v>
                </c:pt>
                <c:pt idx="370">
                  <c:v>7946.25</c:v>
                </c:pt>
                <c:pt idx="371">
                  <c:v>5165</c:v>
                </c:pt>
                <c:pt idx="372">
                  <c:v>4109.75</c:v>
                </c:pt>
                <c:pt idx="373">
                  <c:v>2733.25</c:v>
                </c:pt>
                <c:pt idx="374">
                  <c:v>2579.75</c:v>
                </c:pt>
                <c:pt idx="375">
                  <c:v>2617.25</c:v>
                </c:pt>
                <c:pt idx="376">
                  <c:v>4591.5</c:v>
                </c:pt>
                <c:pt idx="377">
                  <c:v>4270.25</c:v>
                </c:pt>
                <c:pt idx="378">
                  <c:v>3492.5</c:v>
                </c:pt>
                <c:pt idx="379">
                  <c:v>3989</c:v>
                </c:pt>
                <c:pt idx="380">
                  <c:v>3002.25</c:v>
                </c:pt>
                <c:pt idx="381">
                  <c:v>4648.25</c:v>
                </c:pt>
                <c:pt idx="382">
                  <c:v>4529.25</c:v>
                </c:pt>
                <c:pt idx="383">
                  <c:v>6166</c:v>
                </c:pt>
                <c:pt idx="384">
                  <c:v>4198.5</c:v>
                </c:pt>
                <c:pt idx="385">
                  <c:v>3448.25</c:v>
                </c:pt>
                <c:pt idx="386">
                  <c:v>3719</c:v>
                </c:pt>
                <c:pt idx="387">
                  <c:v>2817.75</c:v>
                </c:pt>
                <c:pt idx="388">
                  <c:v>2938.25</c:v>
                </c:pt>
                <c:pt idx="389">
                  <c:v>4031.5</c:v>
                </c:pt>
                <c:pt idx="390">
                  <c:v>3547.75</c:v>
                </c:pt>
                <c:pt idx="391">
                  <c:v>5412.25</c:v>
                </c:pt>
                <c:pt idx="392">
                  <c:v>4935.25</c:v>
                </c:pt>
                <c:pt idx="393">
                  <c:v>4279</c:v>
                </c:pt>
                <c:pt idx="394">
                  <c:v>4944.75</c:v>
                </c:pt>
                <c:pt idx="395">
                  <c:v>7455.75</c:v>
                </c:pt>
                <c:pt idx="396">
                  <c:v>4633.5</c:v>
                </c:pt>
                <c:pt idx="397">
                  <c:v>3147</c:v>
                </c:pt>
                <c:pt idx="398">
                  <c:v>3695.75</c:v>
                </c:pt>
                <c:pt idx="399">
                  <c:v>6377</c:v>
                </c:pt>
                <c:pt idx="400">
                  <c:v>7294</c:v>
                </c:pt>
                <c:pt idx="401">
                  <c:v>8834</c:v>
                </c:pt>
                <c:pt idx="402">
                  <c:v>4768.25</c:v>
                </c:pt>
                <c:pt idx="403">
                  <c:v>8238</c:v>
                </c:pt>
                <c:pt idx="404">
                  <c:v>7561.5</c:v>
                </c:pt>
                <c:pt idx="405">
                  <c:v>4020</c:v>
                </c:pt>
                <c:pt idx="406">
                  <c:v>5308.5</c:v>
                </c:pt>
                <c:pt idx="407">
                  <c:v>3663.25</c:v>
                </c:pt>
                <c:pt idx="408">
                  <c:v>3087.5</c:v>
                </c:pt>
                <c:pt idx="409">
                  <c:v>4334.5</c:v>
                </c:pt>
                <c:pt idx="410">
                  <c:v>4075.5</c:v>
                </c:pt>
                <c:pt idx="411">
                  <c:v>3539.5</c:v>
                </c:pt>
                <c:pt idx="412">
                  <c:v>3643.25</c:v>
                </c:pt>
                <c:pt idx="413">
                  <c:v>3568.75</c:v>
                </c:pt>
                <c:pt idx="414">
                  <c:v>5879</c:v>
                </c:pt>
                <c:pt idx="415">
                  <c:v>2714.25</c:v>
                </c:pt>
                <c:pt idx="416">
                  <c:v>3883.75</c:v>
                </c:pt>
                <c:pt idx="417">
                  <c:v>4243</c:v>
                </c:pt>
                <c:pt idx="418">
                  <c:v>2876.75</c:v>
                </c:pt>
                <c:pt idx="419">
                  <c:v>4712.25</c:v>
                </c:pt>
                <c:pt idx="420">
                  <c:v>3361.25</c:v>
                </c:pt>
                <c:pt idx="421">
                  <c:v>3718.25</c:v>
                </c:pt>
                <c:pt idx="422">
                  <c:v>3774.5</c:v>
                </c:pt>
                <c:pt idx="423">
                  <c:v>4473.5</c:v>
                </c:pt>
                <c:pt idx="424">
                  <c:v>4235.25</c:v>
                </c:pt>
                <c:pt idx="425">
                  <c:v>5477.5</c:v>
                </c:pt>
                <c:pt idx="426">
                  <c:v>5581</c:v>
                </c:pt>
                <c:pt idx="427">
                  <c:v>6302.5</c:v>
                </c:pt>
                <c:pt idx="428">
                  <c:v>6499.5</c:v>
                </c:pt>
                <c:pt idx="429">
                  <c:v>5111</c:v>
                </c:pt>
                <c:pt idx="430">
                  <c:v>8603</c:v>
                </c:pt>
                <c:pt idx="431">
                  <c:v>4583</c:v>
                </c:pt>
                <c:pt idx="432">
                  <c:v>2703</c:v>
                </c:pt>
                <c:pt idx="433">
                  <c:v>2971.5</c:v>
                </c:pt>
                <c:pt idx="434">
                  <c:v>6562.25</c:v>
                </c:pt>
                <c:pt idx="435">
                  <c:v>6462.5</c:v>
                </c:pt>
                <c:pt idx="436">
                  <c:v>5315.5</c:v>
                </c:pt>
                <c:pt idx="437">
                  <c:v>4718.5</c:v>
                </c:pt>
                <c:pt idx="438">
                  <c:v>2289.25</c:v>
                </c:pt>
                <c:pt idx="439">
                  <c:v>1309.5</c:v>
                </c:pt>
                <c:pt idx="440">
                  <c:v>1716.5</c:v>
                </c:pt>
                <c:pt idx="441">
                  <c:v>1758.5</c:v>
                </c:pt>
                <c:pt idx="442">
                  <c:v>2096.25</c:v>
                </c:pt>
                <c:pt idx="443">
                  <c:v>3067.25</c:v>
                </c:pt>
                <c:pt idx="444">
                  <c:v>2544</c:v>
                </c:pt>
                <c:pt idx="445">
                  <c:v>2946.25</c:v>
                </c:pt>
                <c:pt idx="446">
                  <c:v>2941</c:v>
                </c:pt>
                <c:pt idx="447">
                  <c:v>3937.25</c:v>
                </c:pt>
                <c:pt idx="448">
                  <c:v>2703.75</c:v>
                </c:pt>
                <c:pt idx="449">
                  <c:v>3170.75</c:v>
                </c:pt>
                <c:pt idx="450">
                  <c:v>3334</c:v>
                </c:pt>
                <c:pt idx="451">
                  <c:v>3458</c:v>
                </c:pt>
                <c:pt idx="452">
                  <c:v>3703</c:v>
                </c:pt>
                <c:pt idx="453">
                  <c:v>3902.25</c:v>
                </c:pt>
                <c:pt idx="454">
                  <c:v>5718.5</c:v>
                </c:pt>
                <c:pt idx="455">
                  <c:v>5435.75</c:v>
                </c:pt>
                <c:pt idx="456">
                  <c:v>3985.25</c:v>
                </c:pt>
                <c:pt idx="457">
                  <c:v>4200.25</c:v>
                </c:pt>
                <c:pt idx="458">
                  <c:v>3418</c:v>
                </c:pt>
                <c:pt idx="459">
                  <c:v>3061.75</c:v>
                </c:pt>
                <c:pt idx="460">
                  <c:v>3398</c:v>
                </c:pt>
                <c:pt idx="461">
                  <c:v>2911</c:v>
                </c:pt>
                <c:pt idx="462">
                  <c:v>2821.75</c:v>
                </c:pt>
                <c:pt idx="463">
                  <c:v>3945.25</c:v>
                </c:pt>
                <c:pt idx="464">
                  <c:v>3838</c:v>
                </c:pt>
                <c:pt idx="465">
                  <c:v>3038.25</c:v>
                </c:pt>
                <c:pt idx="466">
                  <c:v>3517.75</c:v>
                </c:pt>
                <c:pt idx="467">
                  <c:v>4051.75</c:v>
                </c:pt>
                <c:pt idx="468">
                  <c:v>4092.75</c:v>
                </c:pt>
                <c:pt idx="469">
                  <c:v>3613</c:v>
                </c:pt>
                <c:pt idx="470">
                  <c:v>3699.25</c:v>
                </c:pt>
                <c:pt idx="471">
                  <c:v>4096.75</c:v>
                </c:pt>
                <c:pt idx="472">
                  <c:v>4856.25</c:v>
                </c:pt>
                <c:pt idx="473">
                  <c:v>1907.5</c:v>
                </c:pt>
                <c:pt idx="474">
                  <c:v>3202.75</c:v>
                </c:pt>
                <c:pt idx="475">
                  <c:v>2379</c:v>
                </c:pt>
                <c:pt idx="476">
                  <c:v>2564.75</c:v>
                </c:pt>
                <c:pt idx="477">
                  <c:v>3076.25</c:v>
                </c:pt>
                <c:pt idx="478">
                  <c:v>2608.75</c:v>
                </c:pt>
                <c:pt idx="479">
                  <c:v>3671.25</c:v>
                </c:pt>
                <c:pt idx="480">
                  <c:v>3575.5</c:v>
                </c:pt>
                <c:pt idx="481">
                  <c:v>3992.5</c:v>
                </c:pt>
                <c:pt idx="482">
                  <c:v>2439.25</c:v>
                </c:pt>
                <c:pt idx="483">
                  <c:v>4405</c:v>
                </c:pt>
                <c:pt idx="484">
                  <c:v>4271.25</c:v>
                </c:pt>
                <c:pt idx="485">
                  <c:v>4182.5</c:v>
                </c:pt>
                <c:pt idx="486">
                  <c:v>6830.25</c:v>
                </c:pt>
                <c:pt idx="487">
                  <c:v>4081.25</c:v>
                </c:pt>
                <c:pt idx="488">
                  <c:v>4131.75</c:v>
                </c:pt>
                <c:pt idx="489">
                  <c:v>5760</c:v>
                </c:pt>
                <c:pt idx="490">
                  <c:v>5867.5</c:v>
                </c:pt>
                <c:pt idx="491">
                  <c:v>6682.25</c:v>
                </c:pt>
                <c:pt idx="492">
                  <c:v>5895.75</c:v>
                </c:pt>
                <c:pt idx="493">
                  <c:v>0</c:v>
                </c:pt>
                <c:pt idx="494">
                  <c:v>5067.5</c:v>
                </c:pt>
                <c:pt idx="495">
                  <c:v>5096</c:v>
                </c:pt>
                <c:pt idx="496">
                  <c:v>5466.5</c:v>
                </c:pt>
                <c:pt idx="497">
                  <c:v>5042.25</c:v>
                </c:pt>
                <c:pt idx="498">
                  <c:v>5333.75</c:v>
                </c:pt>
                <c:pt idx="499">
                  <c:v>5185.75</c:v>
                </c:pt>
                <c:pt idx="500">
                  <c:v>8421</c:v>
                </c:pt>
                <c:pt idx="501">
                  <c:v>5597</c:v>
                </c:pt>
                <c:pt idx="502">
                  <c:v>8903.75</c:v>
                </c:pt>
                <c:pt idx="503">
                  <c:v>6037.5</c:v>
                </c:pt>
                <c:pt idx="504">
                  <c:v>7894.25</c:v>
                </c:pt>
                <c:pt idx="505">
                  <c:v>6693</c:v>
                </c:pt>
                <c:pt idx="506">
                  <c:v>6940.25</c:v>
                </c:pt>
                <c:pt idx="507">
                  <c:v>6701.5</c:v>
                </c:pt>
                <c:pt idx="508">
                  <c:v>8865.25</c:v>
                </c:pt>
                <c:pt idx="509">
                  <c:v>8953.25</c:v>
                </c:pt>
                <c:pt idx="510">
                  <c:v>8692.75</c:v>
                </c:pt>
                <c:pt idx="511">
                  <c:v>1250</c:v>
                </c:pt>
                <c:pt idx="512">
                  <c:v>7487</c:v>
                </c:pt>
                <c:pt idx="513">
                  <c:v>9075.5</c:v>
                </c:pt>
                <c:pt idx="514">
                  <c:v>6660</c:v>
                </c:pt>
                <c:pt idx="515">
                  <c:v>7831.5</c:v>
                </c:pt>
                <c:pt idx="516">
                  <c:v>6222.25</c:v>
                </c:pt>
                <c:pt idx="517">
                  <c:v>7157.25</c:v>
                </c:pt>
                <c:pt idx="518">
                  <c:v>6833.25</c:v>
                </c:pt>
                <c:pt idx="519">
                  <c:v>4411.75</c:v>
                </c:pt>
                <c:pt idx="520">
                  <c:v>5661.5</c:v>
                </c:pt>
                <c:pt idx="521">
                  <c:v>6056.5</c:v>
                </c:pt>
                <c:pt idx="522">
                  <c:v>8724</c:v>
                </c:pt>
                <c:pt idx="523">
                  <c:v>7871</c:v>
                </c:pt>
                <c:pt idx="524">
                  <c:v>7617</c:v>
                </c:pt>
                <c:pt idx="525">
                  <c:v>4949.75</c:v>
                </c:pt>
                <c:pt idx="526">
                  <c:v>8895.25</c:v>
                </c:pt>
                <c:pt idx="527">
                  <c:v>1858.5</c:v>
                </c:pt>
                <c:pt idx="528">
                  <c:v>6311.25</c:v>
                </c:pt>
                <c:pt idx="529">
                  <c:v>6682.25</c:v>
                </c:pt>
                <c:pt idx="530">
                  <c:v>8303.25</c:v>
                </c:pt>
                <c:pt idx="531">
                  <c:v>7918.5</c:v>
                </c:pt>
                <c:pt idx="532">
                  <c:v>5625.5</c:v>
                </c:pt>
                <c:pt idx="533">
                  <c:v>7593</c:v>
                </c:pt>
                <c:pt idx="534">
                  <c:v>7711.5</c:v>
                </c:pt>
                <c:pt idx="535">
                  <c:v>5865</c:v>
                </c:pt>
                <c:pt idx="536">
                  <c:v>8564</c:v>
                </c:pt>
                <c:pt idx="537">
                  <c:v>6513.25</c:v>
                </c:pt>
                <c:pt idx="538">
                  <c:v>6942.5</c:v>
                </c:pt>
                <c:pt idx="539">
                  <c:v>7651.5</c:v>
                </c:pt>
                <c:pt idx="540">
                  <c:v>5211.75</c:v>
                </c:pt>
                <c:pt idx="541">
                  <c:v>4795</c:v>
                </c:pt>
                <c:pt idx="542">
                  <c:v>7312.5</c:v>
                </c:pt>
                <c:pt idx="543">
                  <c:v>6570</c:v>
                </c:pt>
                <c:pt idx="544">
                  <c:v>6472</c:v>
                </c:pt>
                <c:pt idx="545">
                  <c:v>5669</c:v>
                </c:pt>
                <c:pt idx="546">
                  <c:v>5534</c:v>
                </c:pt>
                <c:pt idx="547">
                  <c:v>5188.25</c:v>
                </c:pt>
                <c:pt idx="548">
                  <c:v>6460.5</c:v>
                </c:pt>
                <c:pt idx="549">
                  <c:v>6285</c:v>
                </c:pt>
                <c:pt idx="550">
                  <c:v>7094.75</c:v>
                </c:pt>
                <c:pt idx="551">
                  <c:v>6977.25</c:v>
                </c:pt>
                <c:pt idx="552">
                  <c:v>7782.25</c:v>
                </c:pt>
                <c:pt idx="553">
                  <c:v>0</c:v>
                </c:pt>
                <c:pt idx="554">
                  <c:v>8577</c:v>
                </c:pt>
                <c:pt idx="555">
                  <c:v>7541.75</c:v>
                </c:pt>
                <c:pt idx="556">
                  <c:v>0</c:v>
                </c:pt>
                <c:pt idx="557">
                  <c:v>8074</c:v>
                </c:pt>
                <c:pt idx="558">
                  <c:v>6375</c:v>
                </c:pt>
                <c:pt idx="559">
                  <c:v>5179.25</c:v>
                </c:pt>
                <c:pt idx="560">
                  <c:v>4834</c:v>
                </c:pt>
                <c:pt idx="561">
                  <c:v>5966.5</c:v>
                </c:pt>
                <c:pt idx="562">
                  <c:v>4720</c:v>
                </c:pt>
                <c:pt idx="563">
                  <c:v>7275.75</c:v>
                </c:pt>
                <c:pt idx="564">
                  <c:v>7075.75</c:v>
                </c:pt>
                <c:pt idx="565">
                  <c:v>8096.5</c:v>
                </c:pt>
                <c:pt idx="566">
                  <c:v>6434.75</c:v>
                </c:pt>
                <c:pt idx="568">
                  <c:v>6182</c:v>
                </c:pt>
                <c:pt idx="569">
                  <c:v>0</c:v>
                </c:pt>
                <c:pt idx="570">
                  <c:v>5827.25</c:v>
                </c:pt>
                <c:pt idx="571">
                  <c:v>6270.75</c:v>
                </c:pt>
                <c:pt idx="572">
                  <c:v>1319.5</c:v>
                </c:pt>
                <c:pt idx="573">
                  <c:v>2105.75</c:v>
                </c:pt>
                <c:pt idx="574">
                  <c:v>2337</c:v>
                </c:pt>
                <c:pt idx="575">
                  <c:v>3527.5</c:v>
                </c:pt>
                <c:pt idx="576">
                  <c:v>3802.25</c:v>
                </c:pt>
                <c:pt idx="577">
                  <c:v>3288.75</c:v>
                </c:pt>
                <c:pt idx="578">
                  <c:v>3249.75</c:v>
                </c:pt>
                <c:pt idx="579">
                  <c:v>3651.5</c:v>
                </c:pt>
                <c:pt idx="580">
                  <c:v>3724.5</c:v>
                </c:pt>
                <c:pt idx="581">
                  <c:v>3892.25</c:v>
                </c:pt>
                <c:pt idx="582">
                  <c:v>3331</c:v>
                </c:pt>
                <c:pt idx="583">
                  <c:v>4054</c:v>
                </c:pt>
                <c:pt idx="584">
                  <c:v>3397.75</c:v>
                </c:pt>
                <c:pt idx="585">
                  <c:v>4617.25</c:v>
                </c:pt>
                <c:pt idx="586">
                  <c:v>8062</c:v>
                </c:pt>
                <c:pt idx="587">
                  <c:v>5471.5</c:v>
                </c:pt>
                <c:pt idx="588">
                  <c:v>4759.75</c:v>
                </c:pt>
                <c:pt idx="589">
                  <c:v>5614.5</c:v>
                </c:pt>
                <c:pt idx="590">
                  <c:v>6048.75</c:v>
                </c:pt>
                <c:pt idx="591">
                  <c:v>5766.75</c:v>
                </c:pt>
              </c:numCache>
            </c:numRef>
          </c:xVal>
          <c:yVal>
            <c:numRef>
              <c:f>HHIdata_corr!$Z$4:$Z$595</c:f>
              <c:numCache>
                <c:formatCode>General</c:formatCode>
                <c:ptCount val="592"/>
                <c:pt idx="0">
                  <c:v>0.43957503320053126</c:v>
                </c:pt>
                <c:pt idx="1">
                  <c:v>0.55465587044534415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0.29740259740259745</c:v>
                </c:pt>
                <c:pt idx="7">
                  <c:v>0.46883852691218125</c:v>
                </c:pt>
                <c:pt idx="8">
                  <c:v>0</c:v>
                </c:pt>
                <c:pt idx="9">
                  <c:v>0</c:v>
                </c:pt>
                <c:pt idx="10">
                  <c:v>0.29554655870445345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0.28208556149732616</c:v>
                </c:pt>
                <c:pt idx="22">
                  <c:v>0</c:v>
                </c:pt>
                <c:pt idx="23">
                  <c:v>0</c:v>
                </c:pt>
                <c:pt idx="24">
                  <c:v>0.27260812581913502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0.22310756972111551</c:v>
                </c:pt>
                <c:pt idx="39">
                  <c:v>0</c:v>
                </c:pt>
                <c:pt idx="40">
                  <c:v>0.38450704225352111</c:v>
                </c:pt>
                <c:pt idx="41">
                  <c:v>0</c:v>
                </c:pt>
                <c:pt idx="42">
                  <c:v>0.38814814814814813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0.38603988603988604</c:v>
                </c:pt>
                <c:pt idx="56">
                  <c:v>0.41527777777777775</c:v>
                </c:pt>
                <c:pt idx="57">
                  <c:v>0.45919778699861691</c:v>
                </c:pt>
                <c:pt idx="58">
                  <c:v>0.49107142857142855</c:v>
                </c:pt>
                <c:pt idx="59">
                  <c:v>0.46330777656078859</c:v>
                </c:pt>
                <c:pt idx="60">
                  <c:v>0.54772727272727262</c:v>
                </c:pt>
                <c:pt idx="61">
                  <c:v>0.47178683385579939</c:v>
                </c:pt>
                <c:pt idx="62">
                  <c:v>0.48979591836734698</c:v>
                </c:pt>
                <c:pt idx="63">
                  <c:v>0.54400000000000004</c:v>
                </c:pt>
                <c:pt idx="64">
                  <c:v>0</c:v>
                </c:pt>
                <c:pt idx="65">
                  <c:v>0</c:v>
                </c:pt>
                <c:pt idx="66">
                  <c:v>0.55795454545454559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0.54044943820224711</c:v>
                </c:pt>
                <c:pt idx="73">
                  <c:v>0</c:v>
                </c:pt>
                <c:pt idx="74">
                  <c:v>0.54134509371554573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0.51415094339622647</c:v>
                </c:pt>
                <c:pt idx="81">
                  <c:v>0</c:v>
                </c:pt>
                <c:pt idx="82">
                  <c:v>0.53217011995637953</c:v>
                </c:pt>
                <c:pt idx="83">
                  <c:v>0</c:v>
                </c:pt>
                <c:pt idx="84">
                  <c:v>0</c:v>
                </c:pt>
                <c:pt idx="85">
                  <c:v>0.47603305785123967</c:v>
                </c:pt>
                <c:pt idx="86">
                  <c:v>0</c:v>
                </c:pt>
                <c:pt idx="87">
                  <c:v>0.51211453744493396</c:v>
                </c:pt>
                <c:pt idx="88">
                  <c:v>0.5513392857142857</c:v>
                </c:pt>
                <c:pt idx="89">
                  <c:v>0.43906810035842292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0.46290143964562575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0.52915291529152919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0.54088785046728982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0.56566820276497698</c:v>
                </c:pt>
                <c:pt idx="125">
                  <c:v>0</c:v>
                </c:pt>
                <c:pt idx="126">
                  <c:v>0</c:v>
                </c:pt>
                <c:pt idx="127">
                  <c:v>0.55044843049327352</c:v>
                </c:pt>
                <c:pt idx="128">
                  <c:v>0</c:v>
                </c:pt>
                <c:pt idx="129">
                  <c:v>0.50928961748633872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0.50282485875706207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0.45583038869257941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0.527431421446384</c:v>
                </c:pt>
                <c:pt idx="151">
                  <c:v>0</c:v>
                </c:pt>
                <c:pt idx="152">
                  <c:v>0</c:v>
                </c:pt>
                <c:pt idx="153">
                  <c:v>0.5683060109289616</c:v>
                </c:pt>
                <c:pt idx="154">
                  <c:v>0.35260930888575454</c:v>
                </c:pt>
                <c:pt idx="155">
                  <c:v>0.36144578313253012</c:v>
                </c:pt>
                <c:pt idx="156">
                  <c:v>0.189873417721519</c:v>
                </c:pt>
                <c:pt idx="157">
                  <c:v>0.11500701262272087</c:v>
                </c:pt>
                <c:pt idx="158">
                  <c:v>0</c:v>
                </c:pt>
                <c:pt idx="159">
                  <c:v>0</c:v>
                </c:pt>
                <c:pt idx="160">
                  <c:v>0.11559139784946237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0.23529411764705882</c:v>
                </c:pt>
                <c:pt idx="172">
                  <c:v>0.22765363128491622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0.26496815286624203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0.26955307262569833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0.52575957727873179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0.3125810635538262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0.3359375</c:v>
                </c:pt>
                <c:pt idx="256">
                  <c:v>0</c:v>
                </c:pt>
                <c:pt idx="257">
                  <c:v>0.34196891191709849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0.32192648922686945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0.27808988764044945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0.21893491124260359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0.17984496124031008</c:v>
                </c:pt>
                <c:pt idx="324">
                  <c:v>0.17021276595744678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0.37113402061855671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0.242837653478854</c:v>
                </c:pt>
                <c:pt idx="348">
                  <c:v>0</c:v>
                </c:pt>
                <c:pt idx="349">
                  <c:v>0.17408376963350786</c:v>
                </c:pt>
                <c:pt idx="350">
                  <c:v>0.16570605187319884</c:v>
                </c:pt>
                <c:pt idx="351">
                  <c:v>0.15924426450742243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0.23900293255131966</c:v>
                </c:pt>
                <c:pt idx="356">
                  <c:v>0</c:v>
                </c:pt>
                <c:pt idx="357">
                  <c:v>0</c:v>
                </c:pt>
                <c:pt idx="358">
                  <c:v>0.28088235294117647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0.37852348993288587</c:v>
                </c:pt>
                <c:pt idx="431">
                  <c:v>0</c:v>
                </c:pt>
                <c:pt idx="432">
                  <c:v>0.41176470588235292</c:v>
                </c:pt>
                <c:pt idx="433">
                  <c:v>0.27173913043478259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0.49724770642201838</c:v>
                </c:pt>
                <c:pt idx="438">
                  <c:v>0</c:v>
                </c:pt>
                <c:pt idx="439">
                  <c:v>0.41509433962264153</c:v>
                </c:pt>
                <c:pt idx="440">
                  <c:v>0.42776203966005666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0.45106382978723403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0.30150068212824016</c:v>
                </c:pt>
                <c:pt idx="474">
                  <c:v>0</c:v>
                </c:pt>
                <c:pt idx="475">
                  <c:v>0.25032765399737877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0.24269377382465057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0.18105849582172698</c:v>
                </c:pt>
                <c:pt idx="528">
                  <c:v>0</c:v>
                </c:pt>
                <c:pt idx="529">
                  <c:v>0.19170984455958551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0.22580645161290325</c:v>
                </c:pt>
                <c:pt idx="540">
                  <c:v>0.32383808095952027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0.24870466321243523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0.43994778067885115</c:v>
                </c:pt>
                <c:pt idx="573">
                  <c:v>0</c:v>
                </c:pt>
                <c:pt idx="574">
                  <c:v>0.46341463414634154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0.40231788079470199</c:v>
                </c:pt>
                <c:pt idx="585">
                  <c:v>0</c:v>
                </c:pt>
                <c:pt idx="586">
                  <c:v>0.29369627507163326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79-46F8-A74D-B67992EF74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4451120"/>
        <c:axId val="614449152"/>
      </c:scatterChart>
      <c:valAx>
        <c:axId val="614451120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HH</a:t>
                </a:r>
                <a:r>
                  <a:rPr lang="en-US" baseline="0"/>
                  <a:t> index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449152"/>
        <c:crosses val="autoZero"/>
        <c:crossBetween val="midCat"/>
      </c:valAx>
      <c:valAx>
        <c:axId val="614449152"/>
        <c:scaling>
          <c:orientation val="minMax"/>
          <c:min val="1.0000000000000002E-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Very satisfied with my job situation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451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Relationship between the HHI and the employment rate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HHIdata_corr!$AD$3</c:f>
              <c:strCache>
                <c:ptCount val="1"/>
                <c:pt idx="0">
                  <c:v>Employment rate, most recent year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HHIdata_corr!$R$4:$R$595</c:f>
              <c:numCache>
                <c:formatCode>General</c:formatCode>
                <c:ptCount val="592"/>
                <c:pt idx="0">
                  <c:v>1625.25</c:v>
                </c:pt>
                <c:pt idx="1">
                  <c:v>3096.25</c:v>
                </c:pt>
                <c:pt idx="2">
                  <c:v>2910.5</c:v>
                </c:pt>
                <c:pt idx="3">
                  <c:v>4285.25</c:v>
                </c:pt>
                <c:pt idx="4">
                  <c:v>3768</c:v>
                </c:pt>
                <c:pt idx="5">
                  <c:v>5975</c:v>
                </c:pt>
                <c:pt idx="6">
                  <c:v>1360.75</c:v>
                </c:pt>
                <c:pt idx="7">
                  <c:v>1817.75</c:v>
                </c:pt>
                <c:pt idx="8">
                  <c:v>2159</c:v>
                </c:pt>
                <c:pt idx="9">
                  <c:v>3484.25</c:v>
                </c:pt>
                <c:pt idx="10">
                  <c:v>2640.25</c:v>
                </c:pt>
                <c:pt idx="11">
                  <c:v>3028.5</c:v>
                </c:pt>
                <c:pt idx="12">
                  <c:v>3719.75</c:v>
                </c:pt>
                <c:pt idx="13">
                  <c:v>5733.75</c:v>
                </c:pt>
                <c:pt idx="14">
                  <c:v>2774.75</c:v>
                </c:pt>
                <c:pt idx="15">
                  <c:v>3829.5</c:v>
                </c:pt>
                <c:pt idx="16">
                  <c:v>3434</c:v>
                </c:pt>
                <c:pt idx="17">
                  <c:v>4027</c:v>
                </c:pt>
                <c:pt idx="18">
                  <c:v>3524.25</c:v>
                </c:pt>
                <c:pt idx="19">
                  <c:v>8387</c:v>
                </c:pt>
                <c:pt idx="20">
                  <c:v>3325.25</c:v>
                </c:pt>
                <c:pt idx="21">
                  <c:v>2000</c:v>
                </c:pt>
                <c:pt idx="22">
                  <c:v>3553.75</c:v>
                </c:pt>
                <c:pt idx="23">
                  <c:v>3642.75</c:v>
                </c:pt>
                <c:pt idx="24">
                  <c:v>4674.5</c:v>
                </c:pt>
                <c:pt idx="25">
                  <c:v>5765.75</c:v>
                </c:pt>
                <c:pt idx="26">
                  <c:v>4987.25</c:v>
                </c:pt>
                <c:pt idx="27">
                  <c:v>7147.5</c:v>
                </c:pt>
                <c:pt idx="28">
                  <c:v>6228.5</c:v>
                </c:pt>
                <c:pt idx="29">
                  <c:v>6420.5</c:v>
                </c:pt>
                <c:pt idx="30">
                  <c:v>6676.5</c:v>
                </c:pt>
                <c:pt idx="31">
                  <c:v>5978.5</c:v>
                </c:pt>
                <c:pt idx="32">
                  <c:v>6336.75</c:v>
                </c:pt>
                <c:pt idx="33">
                  <c:v>6208.5</c:v>
                </c:pt>
                <c:pt idx="34">
                  <c:v>6127.75</c:v>
                </c:pt>
                <c:pt idx="35">
                  <c:v>6085.5</c:v>
                </c:pt>
                <c:pt idx="36">
                  <c:v>7990.25</c:v>
                </c:pt>
                <c:pt idx="37">
                  <c:v>6621.25</c:v>
                </c:pt>
                <c:pt idx="38">
                  <c:v>5214.5</c:v>
                </c:pt>
                <c:pt idx="39">
                  <c:v>4796</c:v>
                </c:pt>
                <c:pt idx="40">
                  <c:v>2134.75</c:v>
                </c:pt>
                <c:pt idx="41">
                  <c:v>2815.25</c:v>
                </c:pt>
                <c:pt idx="42">
                  <c:v>3265</c:v>
                </c:pt>
                <c:pt idx="43">
                  <c:v>3647.75</c:v>
                </c:pt>
                <c:pt idx="44">
                  <c:v>7420.5</c:v>
                </c:pt>
                <c:pt idx="45">
                  <c:v>3936</c:v>
                </c:pt>
                <c:pt idx="46">
                  <c:v>4161.25</c:v>
                </c:pt>
                <c:pt idx="47">
                  <c:v>4425</c:v>
                </c:pt>
                <c:pt idx="48">
                  <c:v>4705</c:v>
                </c:pt>
                <c:pt idx="49">
                  <c:v>4100.75</c:v>
                </c:pt>
                <c:pt idx="50">
                  <c:v>4507.25</c:v>
                </c:pt>
                <c:pt idx="51">
                  <c:v>5495</c:v>
                </c:pt>
                <c:pt idx="52">
                  <c:v>4758</c:v>
                </c:pt>
                <c:pt idx="53">
                  <c:v>4887.25</c:v>
                </c:pt>
                <c:pt idx="54">
                  <c:v>5155.75</c:v>
                </c:pt>
                <c:pt idx="55">
                  <c:v>828.5</c:v>
                </c:pt>
                <c:pt idx="56">
                  <c:v>1019.5</c:v>
                </c:pt>
                <c:pt idx="57">
                  <c:v>928</c:v>
                </c:pt>
                <c:pt idx="58">
                  <c:v>1378</c:v>
                </c:pt>
                <c:pt idx="59">
                  <c:v>1616.75</c:v>
                </c:pt>
                <c:pt idx="60">
                  <c:v>1511.75</c:v>
                </c:pt>
                <c:pt idx="61">
                  <c:v>1650.75</c:v>
                </c:pt>
                <c:pt idx="62">
                  <c:v>1606.25</c:v>
                </c:pt>
                <c:pt idx="63">
                  <c:v>1415</c:v>
                </c:pt>
                <c:pt idx="64">
                  <c:v>1739.5</c:v>
                </c:pt>
                <c:pt idx="65">
                  <c:v>2427.5</c:v>
                </c:pt>
                <c:pt idx="66">
                  <c:v>1924.25</c:v>
                </c:pt>
                <c:pt idx="67">
                  <c:v>2567.25</c:v>
                </c:pt>
                <c:pt idx="68">
                  <c:v>3246.75</c:v>
                </c:pt>
                <c:pt idx="69">
                  <c:v>3449.5</c:v>
                </c:pt>
                <c:pt idx="70">
                  <c:v>4540</c:v>
                </c:pt>
                <c:pt idx="71">
                  <c:v>3193.75</c:v>
                </c:pt>
                <c:pt idx="72">
                  <c:v>3764.75</c:v>
                </c:pt>
                <c:pt idx="73">
                  <c:v>3596</c:v>
                </c:pt>
                <c:pt idx="74">
                  <c:v>2675.75</c:v>
                </c:pt>
                <c:pt idx="75">
                  <c:v>2349.25</c:v>
                </c:pt>
                <c:pt idx="76">
                  <c:v>7942.5</c:v>
                </c:pt>
                <c:pt idx="77">
                  <c:v>4308</c:v>
                </c:pt>
                <c:pt idx="78">
                  <c:v>3989</c:v>
                </c:pt>
                <c:pt idx="79">
                  <c:v>2412</c:v>
                </c:pt>
                <c:pt idx="80">
                  <c:v>2677</c:v>
                </c:pt>
                <c:pt idx="81">
                  <c:v>2055.25</c:v>
                </c:pt>
                <c:pt idx="82">
                  <c:v>1787.5</c:v>
                </c:pt>
                <c:pt idx="83">
                  <c:v>2872.25</c:v>
                </c:pt>
                <c:pt idx="84">
                  <c:v>2368.75</c:v>
                </c:pt>
                <c:pt idx="85">
                  <c:v>1138.25</c:v>
                </c:pt>
                <c:pt idx="86">
                  <c:v>3269</c:v>
                </c:pt>
                <c:pt idx="87">
                  <c:v>2946.5</c:v>
                </c:pt>
                <c:pt idx="88">
                  <c:v>2792</c:v>
                </c:pt>
                <c:pt idx="89">
                  <c:v>3848.25</c:v>
                </c:pt>
                <c:pt idx="90">
                  <c:v>3200.5</c:v>
                </c:pt>
                <c:pt idx="91">
                  <c:v>3135.5</c:v>
                </c:pt>
                <c:pt idx="92">
                  <c:v>3635.75</c:v>
                </c:pt>
                <c:pt idx="93">
                  <c:v>4965.5</c:v>
                </c:pt>
                <c:pt idx="94">
                  <c:v>3403</c:v>
                </c:pt>
                <c:pt idx="95">
                  <c:v>2775.75</c:v>
                </c:pt>
                <c:pt idx="96">
                  <c:v>4651.5</c:v>
                </c:pt>
                <c:pt idx="97">
                  <c:v>3430.75</c:v>
                </c:pt>
                <c:pt idx="98">
                  <c:v>4113.25</c:v>
                </c:pt>
                <c:pt idx="99">
                  <c:v>4597.5</c:v>
                </c:pt>
                <c:pt idx="100">
                  <c:v>6338.75</c:v>
                </c:pt>
                <c:pt idx="101">
                  <c:v>3347</c:v>
                </c:pt>
                <c:pt idx="102">
                  <c:v>3883.25</c:v>
                </c:pt>
                <c:pt idx="103">
                  <c:v>2964.75</c:v>
                </c:pt>
                <c:pt idx="104">
                  <c:v>3673.5</c:v>
                </c:pt>
                <c:pt idx="105">
                  <c:v>3837.75</c:v>
                </c:pt>
                <c:pt idx="106">
                  <c:v>3367.75</c:v>
                </c:pt>
                <c:pt idx="107">
                  <c:v>3401.25</c:v>
                </c:pt>
                <c:pt idx="108">
                  <c:v>4814.25</c:v>
                </c:pt>
                <c:pt idx="109">
                  <c:v>3236.25</c:v>
                </c:pt>
                <c:pt idx="110">
                  <c:v>3611.25</c:v>
                </c:pt>
                <c:pt idx="111">
                  <c:v>4507.5</c:v>
                </c:pt>
                <c:pt idx="112">
                  <c:v>3186</c:v>
                </c:pt>
                <c:pt idx="113">
                  <c:v>2889</c:v>
                </c:pt>
                <c:pt idx="114">
                  <c:v>3549</c:v>
                </c:pt>
                <c:pt idx="115">
                  <c:v>3335</c:v>
                </c:pt>
                <c:pt idx="116">
                  <c:v>4438.75</c:v>
                </c:pt>
                <c:pt idx="117">
                  <c:v>3656.5</c:v>
                </c:pt>
                <c:pt idx="118">
                  <c:v>3790.75</c:v>
                </c:pt>
                <c:pt idx="119">
                  <c:v>4546.5</c:v>
                </c:pt>
                <c:pt idx="120">
                  <c:v>2022</c:v>
                </c:pt>
                <c:pt idx="121">
                  <c:v>2489.75</c:v>
                </c:pt>
                <c:pt idx="122">
                  <c:v>2460</c:v>
                </c:pt>
                <c:pt idx="123">
                  <c:v>3391.75</c:v>
                </c:pt>
                <c:pt idx="124">
                  <c:v>2504.5</c:v>
                </c:pt>
                <c:pt idx="125">
                  <c:v>2978.75</c:v>
                </c:pt>
                <c:pt idx="126">
                  <c:v>4336.5</c:v>
                </c:pt>
                <c:pt idx="127">
                  <c:v>3950</c:v>
                </c:pt>
                <c:pt idx="128">
                  <c:v>0</c:v>
                </c:pt>
                <c:pt idx="129">
                  <c:v>2445.5</c:v>
                </c:pt>
                <c:pt idx="130">
                  <c:v>3506.5</c:v>
                </c:pt>
                <c:pt idx="131">
                  <c:v>2294.25</c:v>
                </c:pt>
                <c:pt idx="132">
                  <c:v>2949.75</c:v>
                </c:pt>
                <c:pt idx="133">
                  <c:v>2526.5</c:v>
                </c:pt>
                <c:pt idx="134">
                  <c:v>3344.75</c:v>
                </c:pt>
                <c:pt idx="135">
                  <c:v>2401</c:v>
                </c:pt>
                <c:pt idx="136">
                  <c:v>3666.25</c:v>
                </c:pt>
                <c:pt idx="137">
                  <c:v>3597</c:v>
                </c:pt>
                <c:pt idx="138">
                  <c:v>3037.25</c:v>
                </c:pt>
                <c:pt idx="139">
                  <c:v>2644.5</c:v>
                </c:pt>
                <c:pt idx="140">
                  <c:v>3344.75</c:v>
                </c:pt>
                <c:pt idx="141">
                  <c:v>2798.75</c:v>
                </c:pt>
                <c:pt idx="142">
                  <c:v>3336.5</c:v>
                </c:pt>
                <c:pt idx="143">
                  <c:v>4115.75</c:v>
                </c:pt>
                <c:pt idx="144">
                  <c:v>3142</c:v>
                </c:pt>
                <c:pt idx="145">
                  <c:v>2877</c:v>
                </c:pt>
                <c:pt idx="146">
                  <c:v>2670</c:v>
                </c:pt>
                <c:pt idx="147">
                  <c:v>2912</c:v>
                </c:pt>
                <c:pt idx="148">
                  <c:v>3375.75</c:v>
                </c:pt>
                <c:pt idx="149">
                  <c:v>3514</c:v>
                </c:pt>
                <c:pt idx="150">
                  <c:v>2513</c:v>
                </c:pt>
                <c:pt idx="151">
                  <c:v>4058.5</c:v>
                </c:pt>
                <c:pt idx="152">
                  <c:v>4601.75</c:v>
                </c:pt>
                <c:pt idx="153">
                  <c:v>4630.75</c:v>
                </c:pt>
                <c:pt idx="154">
                  <c:v>3464</c:v>
                </c:pt>
                <c:pt idx="155">
                  <c:v>4544.75</c:v>
                </c:pt>
                <c:pt idx="156">
                  <c:v>6025.5</c:v>
                </c:pt>
                <c:pt idx="157">
                  <c:v>3804</c:v>
                </c:pt>
                <c:pt idx="158">
                  <c:v>6348.5</c:v>
                </c:pt>
                <c:pt idx="159">
                  <c:v>7435.25</c:v>
                </c:pt>
                <c:pt idx="160">
                  <c:v>7207.25</c:v>
                </c:pt>
                <c:pt idx="161">
                  <c:v>6775.25</c:v>
                </c:pt>
                <c:pt idx="162">
                  <c:v>8291.25</c:v>
                </c:pt>
                <c:pt idx="163">
                  <c:v>6926</c:v>
                </c:pt>
                <c:pt idx="164">
                  <c:v>8144.25</c:v>
                </c:pt>
                <c:pt idx="165">
                  <c:v>8074.75</c:v>
                </c:pt>
                <c:pt idx="166">
                  <c:v>4404.75</c:v>
                </c:pt>
                <c:pt idx="167">
                  <c:v>8720.75</c:v>
                </c:pt>
                <c:pt idx="168">
                  <c:v>8491</c:v>
                </c:pt>
                <c:pt idx="169">
                  <c:v>9613.25</c:v>
                </c:pt>
                <c:pt idx="170">
                  <c:v>7696.5</c:v>
                </c:pt>
                <c:pt idx="171">
                  <c:v>1425.75</c:v>
                </c:pt>
                <c:pt idx="172">
                  <c:v>1374.5</c:v>
                </c:pt>
                <c:pt idx="173">
                  <c:v>4208.75</c:v>
                </c:pt>
                <c:pt idx="174">
                  <c:v>2725</c:v>
                </c:pt>
                <c:pt idx="175">
                  <c:v>3135.5</c:v>
                </c:pt>
                <c:pt idx="176">
                  <c:v>3044.25</c:v>
                </c:pt>
                <c:pt idx="177">
                  <c:v>3844.25</c:v>
                </c:pt>
                <c:pt idx="178">
                  <c:v>6172.25</c:v>
                </c:pt>
                <c:pt idx="179">
                  <c:v>3656</c:v>
                </c:pt>
                <c:pt idx="180">
                  <c:v>5436.75</c:v>
                </c:pt>
                <c:pt idx="181">
                  <c:v>7392.5</c:v>
                </c:pt>
                <c:pt idx="182">
                  <c:v>4494.5</c:v>
                </c:pt>
                <c:pt idx="183">
                  <c:v>5530</c:v>
                </c:pt>
                <c:pt idx="184">
                  <c:v>4823.5</c:v>
                </c:pt>
                <c:pt idx="185">
                  <c:v>4797.5</c:v>
                </c:pt>
                <c:pt idx="186">
                  <c:v>4231.5</c:v>
                </c:pt>
                <c:pt idx="187">
                  <c:v>4804.25</c:v>
                </c:pt>
                <c:pt idx="188">
                  <c:v>5016.25</c:v>
                </c:pt>
                <c:pt idx="189">
                  <c:v>2795.5</c:v>
                </c:pt>
                <c:pt idx="190">
                  <c:v>4443.75</c:v>
                </c:pt>
                <c:pt idx="191">
                  <c:v>3423.75</c:v>
                </c:pt>
                <c:pt idx="192">
                  <c:v>4515.5</c:v>
                </c:pt>
                <c:pt idx="193">
                  <c:v>5476</c:v>
                </c:pt>
                <c:pt idx="194">
                  <c:v>7605</c:v>
                </c:pt>
                <c:pt idx="195">
                  <c:v>6190.25</c:v>
                </c:pt>
                <c:pt idx="196">
                  <c:v>5616.5</c:v>
                </c:pt>
                <c:pt idx="197">
                  <c:v>5145.75</c:v>
                </c:pt>
                <c:pt idx="198">
                  <c:v>3279.5</c:v>
                </c:pt>
                <c:pt idx="199">
                  <c:v>5066.5</c:v>
                </c:pt>
                <c:pt idx="200">
                  <c:v>6772.75</c:v>
                </c:pt>
                <c:pt idx="201">
                  <c:v>7204</c:v>
                </c:pt>
                <c:pt idx="202">
                  <c:v>7457</c:v>
                </c:pt>
                <c:pt idx="203">
                  <c:v>4848</c:v>
                </c:pt>
                <c:pt idx="204">
                  <c:v>6145</c:v>
                </c:pt>
                <c:pt idx="205">
                  <c:v>4175.5</c:v>
                </c:pt>
                <c:pt idx="206">
                  <c:v>6156.75</c:v>
                </c:pt>
                <c:pt idx="207">
                  <c:v>4559.75</c:v>
                </c:pt>
                <c:pt idx="208">
                  <c:v>5536</c:v>
                </c:pt>
                <c:pt idx="209">
                  <c:v>5085</c:v>
                </c:pt>
                <c:pt idx="210">
                  <c:v>5511.75</c:v>
                </c:pt>
                <c:pt idx="211">
                  <c:v>7172.25</c:v>
                </c:pt>
                <c:pt idx="212">
                  <c:v>5817.75</c:v>
                </c:pt>
                <c:pt idx="213">
                  <c:v>5649.75</c:v>
                </c:pt>
                <c:pt idx="214">
                  <c:v>5813.75</c:v>
                </c:pt>
                <c:pt idx="215">
                  <c:v>3562.5</c:v>
                </c:pt>
                <c:pt idx="216">
                  <c:v>4848.5</c:v>
                </c:pt>
                <c:pt idx="217">
                  <c:v>6043.5</c:v>
                </c:pt>
                <c:pt idx="218">
                  <c:v>6729.25</c:v>
                </c:pt>
                <c:pt idx="219">
                  <c:v>3381.5</c:v>
                </c:pt>
                <c:pt idx="220">
                  <c:v>4252.5</c:v>
                </c:pt>
                <c:pt idx="221">
                  <c:v>4288.25</c:v>
                </c:pt>
                <c:pt idx="222">
                  <c:v>5023.5</c:v>
                </c:pt>
                <c:pt idx="223">
                  <c:v>4952.5</c:v>
                </c:pt>
                <c:pt idx="224">
                  <c:v>6934.75</c:v>
                </c:pt>
                <c:pt idx="225">
                  <c:v>4839</c:v>
                </c:pt>
                <c:pt idx="226">
                  <c:v>6084.5</c:v>
                </c:pt>
                <c:pt idx="227">
                  <c:v>4432.75</c:v>
                </c:pt>
                <c:pt idx="228">
                  <c:v>3477.5</c:v>
                </c:pt>
                <c:pt idx="229">
                  <c:v>4745.75</c:v>
                </c:pt>
                <c:pt idx="230">
                  <c:v>3905.5</c:v>
                </c:pt>
                <c:pt idx="231">
                  <c:v>4931</c:v>
                </c:pt>
                <c:pt idx="232">
                  <c:v>4149.25</c:v>
                </c:pt>
                <c:pt idx="233">
                  <c:v>4823</c:v>
                </c:pt>
                <c:pt idx="234">
                  <c:v>6872.75</c:v>
                </c:pt>
                <c:pt idx="235">
                  <c:v>6011.25</c:v>
                </c:pt>
                <c:pt idx="236">
                  <c:v>5364</c:v>
                </c:pt>
                <c:pt idx="237">
                  <c:v>6215.75</c:v>
                </c:pt>
                <c:pt idx="238">
                  <c:v>8110</c:v>
                </c:pt>
                <c:pt idx="239">
                  <c:v>7311.5</c:v>
                </c:pt>
                <c:pt idx="240">
                  <c:v>7158.75</c:v>
                </c:pt>
                <c:pt idx="241">
                  <c:v>6473</c:v>
                </c:pt>
                <c:pt idx="242">
                  <c:v>0</c:v>
                </c:pt>
                <c:pt idx="243">
                  <c:v>6499.5</c:v>
                </c:pt>
                <c:pt idx="244">
                  <c:v>1902</c:v>
                </c:pt>
                <c:pt idx="245">
                  <c:v>3166.5</c:v>
                </c:pt>
                <c:pt idx="246">
                  <c:v>3700</c:v>
                </c:pt>
                <c:pt idx="247">
                  <c:v>4149.5</c:v>
                </c:pt>
                <c:pt idx="248">
                  <c:v>4468.75</c:v>
                </c:pt>
                <c:pt idx="249">
                  <c:v>4617</c:v>
                </c:pt>
                <c:pt idx="250">
                  <c:v>4223</c:v>
                </c:pt>
                <c:pt idx="251">
                  <c:v>1146.5</c:v>
                </c:pt>
                <c:pt idx="252">
                  <c:v>1861</c:v>
                </c:pt>
                <c:pt idx="253">
                  <c:v>2006</c:v>
                </c:pt>
                <c:pt idx="254">
                  <c:v>2481.25</c:v>
                </c:pt>
                <c:pt idx="255">
                  <c:v>2391.75</c:v>
                </c:pt>
                <c:pt idx="256">
                  <c:v>2270.25</c:v>
                </c:pt>
                <c:pt idx="257">
                  <c:v>2464</c:v>
                </c:pt>
                <c:pt idx="258">
                  <c:v>2486.75</c:v>
                </c:pt>
                <c:pt idx="259">
                  <c:v>3320.75</c:v>
                </c:pt>
                <c:pt idx="260">
                  <c:v>4608.5</c:v>
                </c:pt>
                <c:pt idx="261">
                  <c:v>2440.75</c:v>
                </c:pt>
                <c:pt idx="262">
                  <c:v>3336.75</c:v>
                </c:pt>
                <c:pt idx="263">
                  <c:v>3113.5</c:v>
                </c:pt>
                <c:pt idx="264">
                  <c:v>3202</c:v>
                </c:pt>
                <c:pt idx="265">
                  <c:v>2927</c:v>
                </c:pt>
                <c:pt idx="266">
                  <c:v>3114.75</c:v>
                </c:pt>
                <c:pt idx="267">
                  <c:v>2710.5</c:v>
                </c:pt>
                <c:pt idx="268">
                  <c:v>3756</c:v>
                </c:pt>
                <c:pt idx="269">
                  <c:v>3172.5</c:v>
                </c:pt>
                <c:pt idx="270">
                  <c:v>3096.5</c:v>
                </c:pt>
                <c:pt idx="271">
                  <c:v>3359.75</c:v>
                </c:pt>
                <c:pt idx="272">
                  <c:v>2903</c:v>
                </c:pt>
                <c:pt idx="273">
                  <c:v>2590.5</c:v>
                </c:pt>
                <c:pt idx="274">
                  <c:v>3513</c:v>
                </c:pt>
                <c:pt idx="275">
                  <c:v>3634.75</c:v>
                </c:pt>
                <c:pt idx="276">
                  <c:v>2921.25</c:v>
                </c:pt>
                <c:pt idx="277">
                  <c:v>4680.5</c:v>
                </c:pt>
                <c:pt idx="278">
                  <c:v>3103.5</c:v>
                </c:pt>
                <c:pt idx="279">
                  <c:v>4512.75</c:v>
                </c:pt>
                <c:pt idx="280">
                  <c:v>3371.75</c:v>
                </c:pt>
                <c:pt idx="281">
                  <c:v>3028.5</c:v>
                </c:pt>
                <c:pt idx="282">
                  <c:v>3898.25</c:v>
                </c:pt>
                <c:pt idx="283">
                  <c:v>3433.75</c:v>
                </c:pt>
                <c:pt idx="284">
                  <c:v>3450.75</c:v>
                </c:pt>
                <c:pt idx="285">
                  <c:v>3336.25</c:v>
                </c:pt>
                <c:pt idx="286">
                  <c:v>3449.25</c:v>
                </c:pt>
                <c:pt idx="287">
                  <c:v>4319</c:v>
                </c:pt>
                <c:pt idx="288">
                  <c:v>3238.25</c:v>
                </c:pt>
                <c:pt idx="289">
                  <c:v>3625.25</c:v>
                </c:pt>
                <c:pt idx="290">
                  <c:v>4295.75</c:v>
                </c:pt>
                <c:pt idx="291">
                  <c:v>4206.25</c:v>
                </c:pt>
                <c:pt idx="292">
                  <c:v>5385.75</c:v>
                </c:pt>
                <c:pt idx="293">
                  <c:v>5952.5</c:v>
                </c:pt>
                <c:pt idx="294">
                  <c:v>3723.25</c:v>
                </c:pt>
                <c:pt idx="295">
                  <c:v>3527.75</c:v>
                </c:pt>
                <c:pt idx="296">
                  <c:v>2970.75</c:v>
                </c:pt>
                <c:pt idx="297">
                  <c:v>3804.25</c:v>
                </c:pt>
                <c:pt idx="298">
                  <c:v>3662.5</c:v>
                </c:pt>
                <c:pt idx="299">
                  <c:v>3848.25</c:v>
                </c:pt>
                <c:pt idx="300">
                  <c:v>3592.25</c:v>
                </c:pt>
                <c:pt idx="301">
                  <c:v>5241.75</c:v>
                </c:pt>
                <c:pt idx="302">
                  <c:v>3660</c:v>
                </c:pt>
                <c:pt idx="303">
                  <c:v>4507.75</c:v>
                </c:pt>
                <c:pt idx="304">
                  <c:v>3874.75</c:v>
                </c:pt>
                <c:pt idx="305">
                  <c:v>5018.75</c:v>
                </c:pt>
                <c:pt idx="306">
                  <c:v>4088.5</c:v>
                </c:pt>
                <c:pt idx="307">
                  <c:v>2339.5</c:v>
                </c:pt>
                <c:pt idx="308">
                  <c:v>2583.5</c:v>
                </c:pt>
                <c:pt idx="309">
                  <c:v>3843</c:v>
                </c:pt>
                <c:pt idx="310">
                  <c:v>4471.5</c:v>
                </c:pt>
                <c:pt idx="311">
                  <c:v>5521</c:v>
                </c:pt>
                <c:pt idx="312">
                  <c:v>2708.5</c:v>
                </c:pt>
                <c:pt idx="313">
                  <c:v>4788.25</c:v>
                </c:pt>
                <c:pt idx="314">
                  <c:v>3364</c:v>
                </c:pt>
                <c:pt idx="315">
                  <c:v>6062</c:v>
                </c:pt>
                <c:pt idx="316">
                  <c:v>3420.5</c:v>
                </c:pt>
                <c:pt idx="317">
                  <c:v>5320.25</c:v>
                </c:pt>
                <c:pt idx="318">
                  <c:v>6225</c:v>
                </c:pt>
                <c:pt idx="319">
                  <c:v>6505</c:v>
                </c:pt>
                <c:pt idx="320">
                  <c:v>5640</c:v>
                </c:pt>
                <c:pt idx="321">
                  <c:v>8222.25</c:v>
                </c:pt>
                <c:pt idx="322">
                  <c:v>7596.75</c:v>
                </c:pt>
                <c:pt idx="323">
                  <c:v>2098.25</c:v>
                </c:pt>
                <c:pt idx="324">
                  <c:v>5386.25</c:v>
                </c:pt>
                <c:pt idx="325">
                  <c:v>6055</c:v>
                </c:pt>
                <c:pt idx="326">
                  <c:v>5874.75</c:v>
                </c:pt>
                <c:pt idx="327">
                  <c:v>4832.25</c:v>
                </c:pt>
                <c:pt idx="328">
                  <c:v>5563</c:v>
                </c:pt>
                <c:pt idx="329">
                  <c:v>5002.75</c:v>
                </c:pt>
                <c:pt idx="330">
                  <c:v>5705</c:v>
                </c:pt>
                <c:pt idx="331">
                  <c:v>5432.25</c:v>
                </c:pt>
                <c:pt idx="332">
                  <c:v>6425.75</c:v>
                </c:pt>
                <c:pt idx="333">
                  <c:v>5741.5</c:v>
                </c:pt>
                <c:pt idx="334">
                  <c:v>5557.5</c:v>
                </c:pt>
                <c:pt idx="335">
                  <c:v>5277.25</c:v>
                </c:pt>
                <c:pt idx="336">
                  <c:v>6157.5</c:v>
                </c:pt>
                <c:pt idx="337">
                  <c:v>7310.25</c:v>
                </c:pt>
                <c:pt idx="338">
                  <c:v>7117.5</c:v>
                </c:pt>
                <c:pt idx="339">
                  <c:v>7825.75</c:v>
                </c:pt>
                <c:pt idx="340">
                  <c:v>7410.75</c:v>
                </c:pt>
                <c:pt idx="341">
                  <c:v>5758.25</c:v>
                </c:pt>
                <c:pt idx="342">
                  <c:v>4647.5</c:v>
                </c:pt>
                <c:pt idx="343">
                  <c:v>5577</c:v>
                </c:pt>
                <c:pt idx="344">
                  <c:v>7412</c:v>
                </c:pt>
                <c:pt idx="345">
                  <c:v>6742.25</c:v>
                </c:pt>
                <c:pt idx="346">
                  <c:v>8721.75</c:v>
                </c:pt>
                <c:pt idx="347">
                  <c:v>1932.5</c:v>
                </c:pt>
                <c:pt idx="348">
                  <c:v>1323.75</c:v>
                </c:pt>
                <c:pt idx="349">
                  <c:v>2727.25</c:v>
                </c:pt>
                <c:pt idx="350">
                  <c:v>2218.5</c:v>
                </c:pt>
                <c:pt idx="351">
                  <c:v>4258.5</c:v>
                </c:pt>
                <c:pt idx="352">
                  <c:v>3180</c:v>
                </c:pt>
                <c:pt idx="353">
                  <c:v>2401.25</c:v>
                </c:pt>
                <c:pt idx="354">
                  <c:v>3416.5</c:v>
                </c:pt>
                <c:pt idx="355">
                  <c:v>2282.25</c:v>
                </c:pt>
                <c:pt idx="356">
                  <c:v>3849</c:v>
                </c:pt>
                <c:pt idx="357">
                  <c:v>2732.75</c:v>
                </c:pt>
                <c:pt idx="358">
                  <c:v>2511.25</c:v>
                </c:pt>
                <c:pt idx="359">
                  <c:v>3695.75</c:v>
                </c:pt>
                <c:pt idx="360">
                  <c:v>3388.75</c:v>
                </c:pt>
                <c:pt idx="361">
                  <c:v>3740.75</c:v>
                </c:pt>
                <c:pt idx="362">
                  <c:v>3588.75</c:v>
                </c:pt>
                <c:pt idx="363">
                  <c:v>3646.75</c:v>
                </c:pt>
                <c:pt idx="364">
                  <c:v>3874.5</c:v>
                </c:pt>
                <c:pt idx="365">
                  <c:v>4799.75</c:v>
                </c:pt>
                <c:pt idx="366">
                  <c:v>4186</c:v>
                </c:pt>
                <c:pt idx="367">
                  <c:v>4595.25</c:v>
                </c:pt>
                <c:pt idx="368">
                  <c:v>4623</c:v>
                </c:pt>
                <c:pt idx="369">
                  <c:v>5296.75</c:v>
                </c:pt>
                <c:pt idx="370">
                  <c:v>7946.25</c:v>
                </c:pt>
                <c:pt idx="371">
                  <c:v>5165</c:v>
                </c:pt>
                <c:pt idx="372">
                  <c:v>4109.75</c:v>
                </c:pt>
                <c:pt idx="373">
                  <c:v>2733.25</c:v>
                </c:pt>
                <c:pt idx="374">
                  <c:v>2579.75</c:v>
                </c:pt>
                <c:pt idx="375">
                  <c:v>2617.25</c:v>
                </c:pt>
                <c:pt idx="376">
                  <c:v>4591.5</c:v>
                </c:pt>
                <c:pt idx="377">
                  <c:v>4270.25</c:v>
                </c:pt>
                <c:pt idx="378">
                  <c:v>3492.5</c:v>
                </c:pt>
                <c:pt idx="379">
                  <c:v>3989</c:v>
                </c:pt>
                <c:pt idx="380">
                  <c:v>3002.25</c:v>
                </c:pt>
                <c:pt idx="381">
                  <c:v>4648.25</c:v>
                </c:pt>
                <c:pt idx="382">
                  <c:v>4529.25</c:v>
                </c:pt>
                <c:pt idx="383">
                  <c:v>6166</c:v>
                </c:pt>
                <c:pt idx="384">
                  <c:v>4198.5</c:v>
                </c:pt>
                <c:pt idx="385">
                  <c:v>3448.25</c:v>
                </c:pt>
                <c:pt idx="386">
                  <c:v>3719</c:v>
                </c:pt>
                <c:pt idx="387">
                  <c:v>2817.75</c:v>
                </c:pt>
                <c:pt idx="388">
                  <c:v>2938.25</c:v>
                </c:pt>
                <c:pt idx="389">
                  <c:v>4031.5</c:v>
                </c:pt>
                <c:pt idx="390">
                  <c:v>3547.75</c:v>
                </c:pt>
                <c:pt idx="391">
                  <c:v>5412.25</c:v>
                </c:pt>
                <c:pt idx="392">
                  <c:v>4935.25</c:v>
                </c:pt>
                <c:pt idx="393">
                  <c:v>4279</c:v>
                </c:pt>
                <c:pt idx="394">
                  <c:v>4944.75</c:v>
                </c:pt>
                <c:pt idx="395">
                  <c:v>7455.75</c:v>
                </c:pt>
                <c:pt idx="396">
                  <c:v>4633.5</c:v>
                </c:pt>
                <c:pt idx="397">
                  <c:v>3147</c:v>
                </c:pt>
                <c:pt idx="398">
                  <c:v>3695.75</c:v>
                </c:pt>
                <c:pt idx="399">
                  <c:v>6377</c:v>
                </c:pt>
                <c:pt idx="400">
                  <c:v>7294</c:v>
                </c:pt>
                <c:pt idx="401">
                  <c:v>8834</c:v>
                </c:pt>
                <c:pt idx="402">
                  <c:v>4768.25</c:v>
                </c:pt>
                <c:pt idx="403">
                  <c:v>8238</c:v>
                </c:pt>
                <c:pt idx="404">
                  <c:v>7561.5</c:v>
                </c:pt>
                <c:pt idx="405">
                  <c:v>4020</c:v>
                </c:pt>
                <c:pt idx="406">
                  <c:v>5308.5</c:v>
                </c:pt>
                <c:pt idx="407">
                  <c:v>3663.25</c:v>
                </c:pt>
                <c:pt idx="408">
                  <c:v>3087.5</c:v>
                </c:pt>
                <c:pt idx="409">
                  <c:v>4334.5</c:v>
                </c:pt>
                <c:pt idx="410">
                  <c:v>4075.5</c:v>
                </c:pt>
                <c:pt idx="411">
                  <c:v>3539.5</c:v>
                </c:pt>
                <c:pt idx="412">
                  <c:v>3643.25</c:v>
                </c:pt>
                <c:pt idx="413">
                  <c:v>3568.75</c:v>
                </c:pt>
                <c:pt idx="414">
                  <c:v>5879</c:v>
                </c:pt>
                <c:pt idx="415">
                  <c:v>2714.25</c:v>
                </c:pt>
                <c:pt idx="416">
                  <c:v>3883.75</c:v>
                </c:pt>
                <c:pt idx="417">
                  <c:v>4243</c:v>
                </c:pt>
                <c:pt idx="418">
                  <c:v>2876.75</c:v>
                </c:pt>
                <c:pt idx="419">
                  <c:v>4712.25</c:v>
                </c:pt>
                <c:pt idx="420">
                  <c:v>3361.25</c:v>
                </c:pt>
                <c:pt idx="421">
                  <c:v>3718.25</c:v>
                </c:pt>
                <c:pt idx="422">
                  <c:v>3774.5</c:v>
                </c:pt>
                <c:pt idx="423">
                  <c:v>4473.5</c:v>
                </c:pt>
                <c:pt idx="424">
                  <c:v>4235.25</c:v>
                </c:pt>
                <c:pt idx="425">
                  <c:v>5477.5</c:v>
                </c:pt>
                <c:pt idx="426">
                  <c:v>5581</c:v>
                </c:pt>
                <c:pt idx="427">
                  <c:v>6302.5</c:v>
                </c:pt>
                <c:pt idx="428">
                  <c:v>6499.5</c:v>
                </c:pt>
                <c:pt idx="429">
                  <c:v>5111</c:v>
                </c:pt>
                <c:pt idx="430">
                  <c:v>8603</c:v>
                </c:pt>
                <c:pt idx="431">
                  <c:v>4583</c:v>
                </c:pt>
                <c:pt idx="432">
                  <c:v>2703</c:v>
                </c:pt>
                <c:pt idx="433">
                  <c:v>2971.5</c:v>
                </c:pt>
                <c:pt idx="434">
                  <c:v>6562.25</c:v>
                </c:pt>
                <c:pt idx="435">
                  <c:v>6462.5</c:v>
                </c:pt>
                <c:pt idx="436">
                  <c:v>5315.5</c:v>
                </c:pt>
                <c:pt idx="437">
                  <c:v>4718.5</c:v>
                </c:pt>
                <c:pt idx="438">
                  <c:v>2289.25</c:v>
                </c:pt>
                <c:pt idx="439">
                  <c:v>1309.5</c:v>
                </c:pt>
                <c:pt idx="440">
                  <c:v>1716.5</c:v>
                </c:pt>
                <c:pt idx="441">
                  <c:v>1758.5</c:v>
                </c:pt>
                <c:pt idx="442">
                  <c:v>2096.25</c:v>
                </c:pt>
                <c:pt idx="443">
                  <c:v>3067.25</c:v>
                </c:pt>
                <c:pt idx="444">
                  <c:v>2544</c:v>
                </c:pt>
                <c:pt idx="445">
                  <c:v>2946.25</c:v>
                </c:pt>
                <c:pt idx="446">
                  <c:v>2941</c:v>
                </c:pt>
                <c:pt idx="447">
                  <c:v>3937.25</c:v>
                </c:pt>
                <c:pt idx="448">
                  <c:v>2703.75</c:v>
                </c:pt>
                <c:pt idx="449">
                  <c:v>3170.75</c:v>
                </c:pt>
                <c:pt idx="450">
                  <c:v>3334</c:v>
                </c:pt>
                <c:pt idx="451">
                  <c:v>3458</c:v>
                </c:pt>
                <c:pt idx="452">
                  <c:v>3703</c:v>
                </c:pt>
                <c:pt idx="453">
                  <c:v>3902.25</c:v>
                </c:pt>
                <c:pt idx="454">
                  <c:v>5718.5</c:v>
                </c:pt>
                <c:pt idx="455">
                  <c:v>5435.75</c:v>
                </c:pt>
                <c:pt idx="456">
                  <c:v>3985.25</c:v>
                </c:pt>
                <c:pt idx="457">
                  <c:v>4200.25</c:v>
                </c:pt>
                <c:pt idx="458">
                  <c:v>3418</c:v>
                </c:pt>
                <c:pt idx="459">
                  <c:v>3061.75</c:v>
                </c:pt>
                <c:pt idx="460">
                  <c:v>3398</c:v>
                </c:pt>
                <c:pt idx="461">
                  <c:v>2911</c:v>
                </c:pt>
                <c:pt idx="462">
                  <c:v>2821.75</c:v>
                </c:pt>
                <c:pt idx="463">
                  <c:v>3945.25</c:v>
                </c:pt>
                <c:pt idx="464">
                  <c:v>3838</c:v>
                </c:pt>
                <c:pt idx="465">
                  <c:v>3038.25</c:v>
                </c:pt>
                <c:pt idx="466">
                  <c:v>3517.75</c:v>
                </c:pt>
                <c:pt idx="467">
                  <c:v>4051.75</c:v>
                </c:pt>
                <c:pt idx="468">
                  <c:v>4092.75</c:v>
                </c:pt>
                <c:pt idx="469">
                  <c:v>3613</c:v>
                </c:pt>
                <c:pt idx="470">
                  <c:v>3699.25</c:v>
                </c:pt>
                <c:pt idx="471">
                  <c:v>4096.75</c:v>
                </c:pt>
                <c:pt idx="472">
                  <c:v>4856.25</c:v>
                </c:pt>
                <c:pt idx="473">
                  <c:v>1907.5</c:v>
                </c:pt>
                <c:pt idx="474">
                  <c:v>3202.75</c:v>
                </c:pt>
                <c:pt idx="475">
                  <c:v>2379</c:v>
                </c:pt>
                <c:pt idx="476">
                  <c:v>2564.75</c:v>
                </c:pt>
                <c:pt idx="477">
                  <c:v>3076.25</c:v>
                </c:pt>
                <c:pt idx="478">
                  <c:v>2608.75</c:v>
                </c:pt>
                <c:pt idx="479">
                  <c:v>3671.25</c:v>
                </c:pt>
                <c:pt idx="480">
                  <c:v>3575.5</c:v>
                </c:pt>
                <c:pt idx="481">
                  <c:v>3992.5</c:v>
                </c:pt>
                <c:pt idx="482">
                  <c:v>2439.25</c:v>
                </c:pt>
                <c:pt idx="483">
                  <c:v>4405</c:v>
                </c:pt>
                <c:pt idx="484">
                  <c:v>4271.25</c:v>
                </c:pt>
                <c:pt idx="485">
                  <c:v>4182.5</c:v>
                </c:pt>
                <c:pt idx="486">
                  <c:v>6830.25</c:v>
                </c:pt>
                <c:pt idx="487">
                  <c:v>4081.25</c:v>
                </c:pt>
                <c:pt idx="488">
                  <c:v>4131.75</c:v>
                </c:pt>
                <c:pt idx="489">
                  <c:v>5760</c:v>
                </c:pt>
                <c:pt idx="490">
                  <c:v>5867.5</c:v>
                </c:pt>
                <c:pt idx="491">
                  <c:v>6682.25</c:v>
                </c:pt>
                <c:pt idx="492">
                  <c:v>5895.75</c:v>
                </c:pt>
                <c:pt idx="493">
                  <c:v>0</c:v>
                </c:pt>
                <c:pt idx="494">
                  <c:v>5067.5</c:v>
                </c:pt>
                <c:pt idx="495">
                  <c:v>5096</c:v>
                </c:pt>
                <c:pt idx="496">
                  <c:v>5466.5</c:v>
                </c:pt>
                <c:pt idx="497">
                  <c:v>5042.25</c:v>
                </c:pt>
                <c:pt idx="498">
                  <c:v>5333.75</c:v>
                </c:pt>
                <c:pt idx="499">
                  <c:v>5185.75</c:v>
                </c:pt>
                <c:pt idx="500">
                  <c:v>8421</c:v>
                </c:pt>
                <c:pt idx="501">
                  <c:v>5597</c:v>
                </c:pt>
                <c:pt idx="502">
                  <c:v>8903.75</c:v>
                </c:pt>
                <c:pt idx="503">
                  <c:v>6037.5</c:v>
                </c:pt>
                <c:pt idx="504">
                  <c:v>7894.25</c:v>
                </c:pt>
                <c:pt idx="505">
                  <c:v>6693</c:v>
                </c:pt>
                <c:pt idx="506">
                  <c:v>6940.25</c:v>
                </c:pt>
                <c:pt idx="507">
                  <c:v>6701.5</c:v>
                </c:pt>
                <c:pt idx="508">
                  <c:v>8865.25</c:v>
                </c:pt>
                <c:pt idx="509">
                  <c:v>8953.25</c:v>
                </c:pt>
                <c:pt idx="510">
                  <c:v>8692.75</c:v>
                </c:pt>
                <c:pt idx="511">
                  <c:v>1250</c:v>
                </c:pt>
                <c:pt idx="512">
                  <c:v>7487</c:v>
                </c:pt>
                <c:pt idx="513">
                  <c:v>9075.5</c:v>
                </c:pt>
                <c:pt idx="514">
                  <c:v>6660</c:v>
                </c:pt>
                <c:pt idx="515">
                  <c:v>7831.5</c:v>
                </c:pt>
                <c:pt idx="516">
                  <c:v>6222.25</c:v>
                </c:pt>
                <c:pt idx="517">
                  <c:v>7157.25</c:v>
                </c:pt>
                <c:pt idx="518">
                  <c:v>6833.25</c:v>
                </c:pt>
                <c:pt idx="519">
                  <c:v>4411.75</c:v>
                </c:pt>
                <c:pt idx="520">
                  <c:v>5661.5</c:v>
                </c:pt>
                <c:pt idx="521">
                  <c:v>6056.5</c:v>
                </c:pt>
                <c:pt idx="522">
                  <c:v>8724</c:v>
                </c:pt>
                <c:pt idx="523">
                  <c:v>7871</c:v>
                </c:pt>
                <c:pt idx="524">
                  <c:v>7617</c:v>
                </c:pt>
                <c:pt idx="525">
                  <c:v>4949.75</c:v>
                </c:pt>
                <c:pt idx="526">
                  <c:v>8895.25</c:v>
                </c:pt>
                <c:pt idx="527">
                  <c:v>1858.5</c:v>
                </c:pt>
                <c:pt idx="528">
                  <c:v>6311.25</c:v>
                </c:pt>
                <c:pt idx="529">
                  <c:v>6682.25</c:v>
                </c:pt>
                <c:pt idx="530">
                  <c:v>8303.25</c:v>
                </c:pt>
                <c:pt idx="531">
                  <c:v>7918.5</c:v>
                </c:pt>
                <c:pt idx="532">
                  <c:v>5625.5</c:v>
                </c:pt>
                <c:pt idx="533">
                  <c:v>7593</c:v>
                </c:pt>
                <c:pt idx="534">
                  <c:v>7711.5</c:v>
                </c:pt>
                <c:pt idx="535">
                  <c:v>5865</c:v>
                </c:pt>
                <c:pt idx="536">
                  <c:v>8564</c:v>
                </c:pt>
                <c:pt idx="537">
                  <c:v>6513.25</c:v>
                </c:pt>
                <c:pt idx="538">
                  <c:v>6942.5</c:v>
                </c:pt>
                <c:pt idx="539">
                  <c:v>7651.5</c:v>
                </c:pt>
                <c:pt idx="540">
                  <c:v>5211.75</c:v>
                </c:pt>
                <c:pt idx="541">
                  <c:v>4795</c:v>
                </c:pt>
                <c:pt idx="542">
                  <c:v>7312.5</c:v>
                </c:pt>
                <c:pt idx="543">
                  <c:v>6570</c:v>
                </c:pt>
                <c:pt idx="544">
                  <c:v>6472</c:v>
                </c:pt>
                <c:pt idx="545">
                  <c:v>5669</c:v>
                </c:pt>
                <c:pt idx="546">
                  <c:v>5534</c:v>
                </c:pt>
                <c:pt idx="547">
                  <c:v>5188.25</c:v>
                </c:pt>
                <c:pt idx="548">
                  <c:v>6460.5</c:v>
                </c:pt>
                <c:pt idx="549">
                  <c:v>6285</c:v>
                </c:pt>
                <c:pt idx="550">
                  <c:v>7094.75</c:v>
                </c:pt>
                <c:pt idx="551">
                  <c:v>6977.25</c:v>
                </c:pt>
                <c:pt idx="552">
                  <c:v>7782.25</c:v>
                </c:pt>
                <c:pt idx="553">
                  <c:v>0</c:v>
                </c:pt>
                <c:pt idx="554">
                  <c:v>8577</c:v>
                </c:pt>
                <c:pt idx="555">
                  <c:v>7541.75</c:v>
                </c:pt>
                <c:pt idx="556">
                  <c:v>0</c:v>
                </c:pt>
                <c:pt idx="557">
                  <c:v>8074</c:v>
                </c:pt>
                <c:pt idx="558">
                  <c:v>6375</c:v>
                </c:pt>
                <c:pt idx="559">
                  <c:v>5179.25</c:v>
                </c:pt>
                <c:pt idx="560">
                  <c:v>4834</c:v>
                </c:pt>
                <c:pt idx="561">
                  <c:v>5966.5</c:v>
                </c:pt>
                <c:pt idx="562">
                  <c:v>4720</c:v>
                </c:pt>
                <c:pt idx="563">
                  <c:v>7275.75</c:v>
                </c:pt>
                <c:pt idx="564">
                  <c:v>7075.75</c:v>
                </c:pt>
                <c:pt idx="565">
                  <c:v>8096.5</c:v>
                </c:pt>
                <c:pt idx="566">
                  <c:v>6434.75</c:v>
                </c:pt>
                <c:pt idx="568">
                  <c:v>6182</c:v>
                </c:pt>
                <c:pt idx="569">
                  <c:v>0</c:v>
                </c:pt>
                <c:pt idx="570">
                  <c:v>5827.25</c:v>
                </c:pt>
                <c:pt idx="571">
                  <c:v>6270.75</c:v>
                </c:pt>
                <c:pt idx="572">
                  <c:v>1319.5</c:v>
                </c:pt>
                <c:pt idx="573">
                  <c:v>2105.75</c:v>
                </c:pt>
                <c:pt idx="574">
                  <c:v>2337</c:v>
                </c:pt>
                <c:pt idx="575">
                  <c:v>3527.5</c:v>
                </c:pt>
                <c:pt idx="576">
                  <c:v>3802.25</c:v>
                </c:pt>
                <c:pt idx="577">
                  <c:v>3288.75</c:v>
                </c:pt>
                <c:pt idx="578">
                  <c:v>3249.75</c:v>
                </c:pt>
                <c:pt idx="579">
                  <c:v>3651.5</c:v>
                </c:pt>
                <c:pt idx="580">
                  <c:v>3724.5</c:v>
                </c:pt>
                <c:pt idx="581">
                  <c:v>3892.25</c:v>
                </c:pt>
                <c:pt idx="582">
                  <c:v>3331</c:v>
                </c:pt>
                <c:pt idx="583">
                  <c:v>4054</c:v>
                </c:pt>
                <c:pt idx="584">
                  <c:v>3397.75</c:v>
                </c:pt>
                <c:pt idx="585">
                  <c:v>4617.25</c:v>
                </c:pt>
                <c:pt idx="586">
                  <c:v>8062</c:v>
                </c:pt>
                <c:pt idx="587">
                  <c:v>5471.5</c:v>
                </c:pt>
                <c:pt idx="588">
                  <c:v>4759.75</c:v>
                </c:pt>
                <c:pt idx="589">
                  <c:v>5614.5</c:v>
                </c:pt>
                <c:pt idx="590">
                  <c:v>6048.75</c:v>
                </c:pt>
                <c:pt idx="591">
                  <c:v>5766.75</c:v>
                </c:pt>
              </c:numCache>
            </c:numRef>
          </c:xVal>
          <c:yVal>
            <c:numRef>
              <c:f>HHIdata_corr!$AD$4:$AD$595</c:f>
              <c:numCache>
                <c:formatCode>0.00</c:formatCode>
                <c:ptCount val="5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0.49221714549772488</c:v>
                </c:pt>
                <c:pt idx="8">
                  <c:v>0.48075623707415494</c:v>
                </c:pt>
                <c:pt idx="9">
                  <c:v>0.48932568243298624</c:v>
                </c:pt>
                <c:pt idx="10">
                  <c:v>0.46327237010904426</c:v>
                </c:pt>
                <c:pt idx="11">
                  <c:v>0.41257908477466765</c:v>
                </c:pt>
                <c:pt idx="12">
                  <c:v>0.43508275063974045</c:v>
                </c:pt>
                <c:pt idx="13">
                  <c:v>0.47641568578605381</c:v>
                </c:pt>
                <c:pt idx="14">
                  <c:v>0.53917289825515524</c:v>
                </c:pt>
                <c:pt idx="15">
                  <c:v>0.41560648124124328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0.44118200324197987</c:v>
                </c:pt>
                <c:pt idx="22">
                  <c:v>0.44390524636204653</c:v>
                </c:pt>
                <c:pt idx="23">
                  <c:v>0.48000809614020878</c:v>
                </c:pt>
                <c:pt idx="24">
                  <c:v>0.46833979162389655</c:v>
                </c:pt>
                <c:pt idx="25">
                  <c:v>0.46991306939545974</c:v>
                </c:pt>
                <c:pt idx="26">
                  <c:v>0.46925332473329995</c:v>
                </c:pt>
                <c:pt idx="27">
                  <c:v>0.44100699455978687</c:v>
                </c:pt>
                <c:pt idx="28">
                  <c:v>0.47016141909086373</c:v>
                </c:pt>
                <c:pt idx="29">
                  <c:v>0.40666463785757756</c:v>
                </c:pt>
                <c:pt idx="30">
                  <c:v>0.47095721703308491</c:v>
                </c:pt>
                <c:pt idx="31">
                  <c:v>0.450806748843114</c:v>
                </c:pt>
                <c:pt idx="32">
                  <c:v>0.42975264048283113</c:v>
                </c:pt>
                <c:pt idx="33">
                  <c:v>0.43948970926166453</c:v>
                </c:pt>
                <c:pt idx="34">
                  <c:v>0.4386869305770153</c:v>
                </c:pt>
                <c:pt idx="35">
                  <c:v>0.44978678613840012</c:v>
                </c:pt>
                <c:pt idx="36">
                  <c:v>0.44174749790573614</c:v>
                </c:pt>
                <c:pt idx="37">
                  <c:v>0.42487891719244963</c:v>
                </c:pt>
                <c:pt idx="38">
                  <c:v>0.43598805608043484</c:v>
                </c:pt>
                <c:pt idx="39">
                  <c:v>0</c:v>
                </c:pt>
                <c:pt idx="40">
                  <c:v>0.42492689727937294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0.55448855634723582</c:v>
                </c:pt>
                <c:pt idx="57">
                  <c:v>0.56780270497268626</c:v>
                </c:pt>
                <c:pt idx="58">
                  <c:v>0.57551964825247948</c:v>
                </c:pt>
                <c:pt idx="59">
                  <c:v>0.60139068828640907</c:v>
                </c:pt>
                <c:pt idx="60">
                  <c:v>0.54891269086807104</c:v>
                </c:pt>
                <c:pt idx="61">
                  <c:v>0.56036979415900812</c:v>
                </c:pt>
                <c:pt idx="62">
                  <c:v>0.58943888146982926</c:v>
                </c:pt>
                <c:pt idx="63">
                  <c:v>0.5478567404022785</c:v>
                </c:pt>
                <c:pt idx="64">
                  <c:v>0.53720899223778418</c:v>
                </c:pt>
                <c:pt idx="65">
                  <c:v>0.54153067287220868</c:v>
                </c:pt>
                <c:pt idx="66">
                  <c:v>0.53380560504197694</c:v>
                </c:pt>
                <c:pt idx="67">
                  <c:v>0.53709163996791531</c:v>
                </c:pt>
                <c:pt idx="68">
                  <c:v>0.58824202374632861</c:v>
                </c:pt>
                <c:pt idx="69">
                  <c:v>0.53911945854071608</c:v>
                </c:pt>
                <c:pt idx="70">
                  <c:v>0.50000347758695207</c:v>
                </c:pt>
                <c:pt idx="71">
                  <c:v>0.52999322017482264</c:v>
                </c:pt>
                <c:pt idx="72">
                  <c:v>0.5517679779034681</c:v>
                </c:pt>
                <c:pt idx="73">
                  <c:v>0.51826335227782061</c:v>
                </c:pt>
                <c:pt idx="74">
                  <c:v>0.56877560618064882</c:v>
                </c:pt>
                <c:pt idx="75">
                  <c:v>0.45631565624604487</c:v>
                </c:pt>
                <c:pt idx="76">
                  <c:v>0.56876378512984704</c:v>
                </c:pt>
                <c:pt idx="77">
                  <c:v>0.60194398473819122</c:v>
                </c:pt>
                <c:pt idx="78">
                  <c:v>0.51163739797180308</c:v>
                </c:pt>
                <c:pt idx="79">
                  <c:v>0.53709685531076679</c:v>
                </c:pt>
                <c:pt idx="80">
                  <c:v>0.52449905331868063</c:v>
                </c:pt>
                <c:pt idx="81">
                  <c:v>0.53540145568390862</c:v>
                </c:pt>
                <c:pt idx="82">
                  <c:v>0.57531626603216113</c:v>
                </c:pt>
                <c:pt idx="83">
                  <c:v>0.54030106678769563</c:v>
                </c:pt>
                <c:pt idx="84">
                  <c:v>0.57122249561341587</c:v>
                </c:pt>
                <c:pt idx="85">
                  <c:v>0.51637949493041124</c:v>
                </c:pt>
                <c:pt idx="86">
                  <c:v>0.57397464140155341</c:v>
                </c:pt>
                <c:pt idx="87">
                  <c:v>0.51214208888075341</c:v>
                </c:pt>
                <c:pt idx="88">
                  <c:v>0.53562144763060671</c:v>
                </c:pt>
                <c:pt idx="89">
                  <c:v>0.52394742196719979</c:v>
                </c:pt>
                <c:pt idx="90">
                  <c:v>0.55581224607025959</c:v>
                </c:pt>
                <c:pt idx="91">
                  <c:v>0.51652547218120615</c:v>
                </c:pt>
                <c:pt idx="92">
                  <c:v>0.53436077617184385</c:v>
                </c:pt>
                <c:pt idx="93">
                  <c:v>0.54601428468364477</c:v>
                </c:pt>
                <c:pt idx="94">
                  <c:v>0.48667205387205387</c:v>
                </c:pt>
                <c:pt idx="95">
                  <c:v>0.58136019597905042</c:v>
                </c:pt>
                <c:pt idx="96">
                  <c:v>0.57742880028479882</c:v>
                </c:pt>
                <c:pt idx="97">
                  <c:v>0.50857483693035066</c:v>
                </c:pt>
                <c:pt idx="98">
                  <c:v>0.5495308257146071</c:v>
                </c:pt>
                <c:pt idx="99">
                  <c:v>0.52409796314258006</c:v>
                </c:pt>
                <c:pt idx="100">
                  <c:v>0.51754707870593919</c:v>
                </c:pt>
                <c:pt idx="101">
                  <c:v>0.54440102370090127</c:v>
                </c:pt>
                <c:pt idx="102">
                  <c:v>0.53691162770063439</c:v>
                </c:pt>
                <c:pt idx="103">
                  <c:v>0.5650289105295192</c:v>
                </c:pt>
                <c:pt idx="104">
                  <c:v>0.51159510217589155</c:v>
                </c:pt>
                <c:pt idx="105">
                  <c:v>0.57417946036605383</c:v>
                </c:pt>
                <c:pt idx="106">
                  <c:v>0.58912369984220481</c:v>
                </c:pt>
                <c:pt idx="107">
                  <c:v>0.50674270527656273</c:v>
                </c:pt>
                <c:pt idx="108">
                  <c:v>0.48816681980769866</c:v>
                </c:pt>
                <c:pt idx="109">
                  <c:v>0.5735645776190722</c:v>
                </c:pt>
                <c:pt idx="110">
                  <c:v>0.55770351827720999</c:v>
                </c:pt>
                <c:pt idx="111">
                  <c:v>0.59534151573310967</c:v>
                </c:pt>
                <c:pt idx="112">
                  <c:v>0.55148291173550501</c:v>
                </c:pt>
                <c:pt idx="113">
                  <c:v>0.48962176669199764</c:v>
                </c:pt>
                <c:pt idx="114">
                  <c:v>0.57937786702210525</c:v>
                </c:pt>
                <c:pt idx="115">
                  <c:v>0.60666207656293036</c:v>
                </c:pt>
                <c:pt idx="116">
                  <c:v>0.47868782960246842</c:v>
                </c:pt>
                <c:pt idx="117">
                  <c:v>0.56458518424503956</c:v>
                </c:pt>
                <c:pt idx="118">
                  <c:v>0.48274628313466528</c:v>
                </c:pt>
                <c:pt idx="119">
                  <c:v>0.54829142434012612</c:v>
                </c:pt>
                <c:pt idx="120">
                  <c:v>0.55270966965038337</c:v>
                </c:pt>
                <c:pt idx="121">
                  <c:v>0.4700293263021954</c:v>
                </c:pt>
                <c:pt idx="122">
                  <c:v>0.55333382819678445</c:v>
                </c:pt>
                <c:pt idx="123">
                  <c:v>0.5578497157335004</c:v>
                </c:pt>
                <c:pt idx="124">
                  <c:v>0.56226071099663544</c:v>
                </c:pt>
                <c:pt idx="125">
                  <c:v>0.4996055288088212</c:v>
                </c:pt>
                <c:pt idx="126">
                  <c:v>0.52489509097277276</c:v>
                </c:pt>
                <c:pt idx="127">
                  <c:v>0.51500109178251696</c:v>
                </c:pt>
                <c:pt idx="128">
                  <c:v>0.51375943777475508</c:v>
                </c:pt>
                <c:pt idx="129">
                  <c:v>0.53534673762337726</c:v>
                </c:pt>
                <c:pt idx="130">
                  <c:v>0.54253956569746042</c:v>
                </c:pt>
                <c:pt idx="131">
                  <c:v>0.58319525302283926</c:v>
                </c:pt>
                <c:pt idx="132">
                  <c:v>0.56647950511968981</c:v>
                </c:pt>
                <c:pt idx="133">
                  <c:v>0.55904730138970682</c:v>
                </c:pt>
                <c:pt idx="134">
                  <c:v>0.57668220389625913</c:v>
                </c:pt>
                <c:pt idx="135">
                  <c:v>0.58804958335000412</c:v>
                </c:pt>
                <c:pt idx="136">
                  <c:v>0.51641664443851698</c:v>
                </c:pt>
                <c:pt idx="137">
                  <c:v>0.60233640099689345</c:v>
                </c:pt>
                <c:pt idx="138">
                  <c:v>0.52400311931375099</c:v>
                </c:pt>
                <c:pt idx="139">
                  <c:v>0.60582897576822947</c:v>
                </c:pt>
                <c:pt idx="140">
                  <c:v>0.57406545979118129</c:v>
                </c:pt>
                <c:pt idx="141">
                  <c:v>0.61140235292355061</c:v>
                </c:pt>
                <c:pt idx="142">
                  <c:v>0.49014373807238754</c:v>
                </c:pt>
                <c:pt idx="143">
                  <c:v>0.59140192033165806</c:v>
                </c:pt>
                <c:pt idx="144">
                  <c:v>0.51918979463674797</c:v>
                </c:pt>
                <c:pt idx="145">
                  <c:v>0.56438769554881785</c:v>
                </c:pt>
                <c:pt idx="146">
                  <c:v>0.52520158867410194</c:v>
                </c:pt>
                <c:pt idx="147">
                  <c:v>0.52681723267700897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0.47491585842818806</c:v>
                </c:pt>
                <c:pt idx="173">
                  <c:v>0.51866797779091844</c:v>
                </c:pt>
                <c:pt idx="174">
                  <c:v>0.49960535777588516</c:v>
                </c:pt>
                <c:pt idx="175">
                  <c:v>0.4866960647028174</c:v>
                </c:pt>
                <c:pt idx="176">
                  <c:v>0.44473764907660124</c:v>
                </c:pt>
                <c:pt idx="177">
                  <c:v>0.51074504164388168</c:v>
                </c:pt>
                <c:pt idx="178">
                  <c:v>0.46123101257580168</c:v>
                </c:pt>
                <c:pt idx="179">
                  <c:v>0.48924123410802495</c:v>
                </c:pt>
                <c:pt idx="180">
                  <c:v>0.44667007757257876</c:v>
                </c:pt>
                <c:pt idx="181">
                  <c:v>0.50044229360828296</c:v>
                </c:pt>
                <c:pt idx="182">
                  <c:v>0.54570269012977424</c:v>
                </c:pt>
                <c:pt idx="183">
                  <c:v>0.50286944904185527</c:v>
                </c:pt>
                <c:pt idx="184">
                  <c:v>0.4935704198618176</c:v>
                </c:pt>
                <c:pt idx="185">
                  <c:v>0.46325009546669571</c:v>
                </c:pt>
                <c:pt idx="186">
                  <c:v>0.50630399232961354</c:v>
                </c:pt>
                <c:pt idx="187">
                  <c:v>0.47793638072076056</c:v>
                </c:pt>
                <c:pt idx="188">
                  <c:v>0.49961835095809809</c:v>
                </c:pt>
                <c:pt idx="189">
                  <c:v>0.42619586791771924</c:v>
                </c:pt>
                <c:pt idx="190">
                  <c:v>0.49860641723570071</c:v>
                </c:pt>
                <c:pt idx="191">
                  <c:v>0.46069467083104676</c:v>
                </c:pt>
                <c:pt idx="192">
                  <c:v>0.40115267348467687</c:v>
                </c:pt>
                <c:pt idx="193">
                  <c:v>0.48214396818038047</c:v>
                </c:pt>
                <c:pt idx="194">
                  <c:v>0.45049884379052024</c:v>
                </c:pt>
                <c:pt idx="195">
                  <c:v>0.43379348996357092</c:v>
                </c:pt>
                <c:pt idx="196">
                  <c:v>0.45999675619811337</c:v>
                </c:pt>
                <c:pt idx="197">
                  <c:v>0.47508574113225277</c:v>
                </c:pt>
                <c:pt idx="198">
                  <c:v>0.47769584775086504</c:v>
                </c:pt>
                <c:pt idx="199">
                  <c:v>0.4899182395260262</c:v>
                </c:pt>
                <c:pt idx="200">
                  <c:v>0.53322472034555324</c:v>
                </c:pt>
                <c:pt idx="201">
                  <c:v>0.44405594526119857</c:v>
                </c:pt>
                <c:pt idx="202">
                  <c:v>0.43751473737398044</c:v>
                </c:pt>
                <c:pt idx="203">
                  <c:v>0.43806127698830877</c:v>
                </c:pt>
                <c:pt idx="204">
                  <c:v>0.41064554209381787</c:v>
                </c:pt>
                <c:pt idx="205">
                  <c:v>0.47604814571082854</c:v>
                </c:pt>
                <c:pt idx="206">
                  <c:v>0.43823173535667065</c:v>
                </c:pt>
                <c:pt idx="207">
                  <c:v>0.45832513416815746</c:v>
                </c:pt>
                <c:pt idx="208">
                  <c:v>0.47425100619337285</c:v>
                </c:pt>
                <c:pt idx="209">
                  <c:v>0.54361411377496693</c:v>
                </c:pt>
                <c:pt idx="210">
                  <c:v>0.48242133588668407</c:v>
                </c:pt>
                <c:pt idx="211">
                  <c:v>0.46821436902262653</c:v>
                </c:pt>
                <c:pt idx="212">
                  <c:v>0.4891793650793651</c:v>
                </c:pt>
                <c:pt idx="213">
                  <c:v>0.45611054854404898</c:v>
                </c:pt>
                <c:pt idx="214">
                  <c:v>0.43511637647340395</c:v>
                </c:pt>
                <c:pt idx="215">
                  <c:v>0.49433404255319147</c:v>
                </c:pt>
                <c:pt idx="216">
                  <c:v>0.52737438930736424</c:v>
                </c:pt>
                <c:pt idx="217">
                  <c:v>0.42167931737323117</c:v>
                </c:pt>
                <c:pt idx="218">
                  <c:v>0.47487115933924767</c:v>
                </c:pt>
                <c:pt idx="219">
                  <c:v>0.45743262436849391</c:v>
                </c:pt>
                <c:pt idx="220">
                  <c:v>0.39308850561226483</c:v>
                </c:pt>
                <c:pt idx="221">
                  <c:v>0.49101954750454735</c:v>
                </c:pt>
                <c:pt idx="222">
                  <c:v>0.42318188025162273</c:v>
                </c:pt>
                <c:pt idx="223">
                  <c:v>0.49460572581713663</c:v>
                </c:pt>
                <c:pt idx="224">
                  <c:v>0.46013064405225762</c:v>
                </c:pt>
                <c:pt idx="225">
                  <c:v>0.4788550815236885</c:v>
                </c:pt>
                <c:pt idx="226">
                  <c:v>0.47136790519624339</c:v>
                </c:pt>
                <c:pt idx="227">
                  <c:v>0.4319092994369747</c:v>
                </c:pt>
                <c:pt idx="228">
                  <c:v>0.39284572948729973</c:v>
                </c:pt>
                <c:pt idx="229">
                  <c:v>0.4673490034530805</c:v>
                </c:pt>
                <c:pt idx="230">
                  <c:v>0.51101788756388411</c:v>
                </c:pt>
                <c:pt idx="231">
                  <c:v>0.42686329814382035</c:v>
                </c:pt>
                <c:pt idx="232">
                  <c:v>0.51707546866803</c:v>
                </c:pt>
                <c:pt idx="233">
                  <c:v>0.44639961488526791</c:v>
                </c:pt>
                <c:pt idx="234">
                  <c:v>0.42313501413760607</c:v>
                </c:pt>
                <c:pt idx="235">
                  <c:v>0.4774935982396768</c:v>
                </c:pt>
                <c:pt idx="236">
                  <c:v>0.44977714975418764</c:v>
                </c:pt>
                <c:pt idx="237">
                  <c:v>0.47336760925449872</c:v>
                </c:pt>
                <c:pt idx="238">
                  <c:v>0.4918659269840216</c:v>
                </c:pt>
                <c:pt idx="239">
                  <c:v>0.61324218255475382</c:v>
                </c:pt>
                <c:pt idx="240">
                  <c:v>0.35840128410914929</c:v>
                </c:pt>
                <c:pt idx="241">
                  <c:v>0.50646432012696263</c:v>
                </c:pt>
                <c:pt idx="242">
                  <c:v>0.41864557113748047</c:v>
                </c:pt>
                <c:pt idx="243">
                  <c:v>0.47001415664976443</c:v>
                </c:pt>
                <c:pt idx="244">
                  <c:v>0</c:v>
                </c:pt>
                <c:pt idx="245">
                  <c:v>0.49896308992510613</c:v>
                </c:pt>
                <c:pt idx="246">
                  <c:v>0.57036922053442729</c:v>
                </c:pt>
                <c:pt idx="247">
                  <c:v>0.52042254757877415</c:v>
                </c:pt>
                <c:pt idx="248">
                  <c:v>0.50943738656987292</c:v>
                </c:pt>
                <c:pt idx="249">
                  <c:v>0.51734819822363487</c:v>
                </c:pt>
                <c:pt idx="250">
                  <c:v>0.45479987653050719</c:v>
                </c:pt>
                <c:pt idx="251">
                  <c:v>0.47912972684652311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0.52742239093307441</c:v>
                </c:pt>
                <c:pt idx="319">
                  <c:v>0.47868904945268903</c:v>
                </c:pt>
                <c:pt idx="320">
                  <c:v>0.39257346393588605</c:v>
                </c:pt>
                <c:pt idx="321">
                  <c:v>0.41968032082497847</c:v>
                </c:pt>
                <c:pt idx="322">
                  <c:v>0.43610234743089044</c:v>
                </c:pt>
                <c:pt idx="323">
                  <c:v>0</c:v>
                </c:pt>
                <c:pt idx="324">
                  <c:v>0.52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0.40896044158233669</c:v>
                </c:pt>
                <c:pt idx="348">
                  <c:v>0</c:v>
                </c:pt>
                <c:pt idx="349">
                  <c:v>0.43256731466649578</c:v>
                </c:pt>
                <c:pt idx="350">
                  <c:v>0.47315768157431903</c:v>
                </c:pt>
                <c:pt idx="351">
                  <c:v>0.31517913576561507</c:v>
                </c:pt>
                <c:pt idx="352">
                  <c:v>0.44434550571460241</c:v>
                </c:pt>
                <c:pt idx="353">
                  <c:v>0.29757024694317907</c:v>
                </c:pt>
                <c:pt idx="354">
                  <c:v>0.42090367905222065</c:v>
                </c:pt>
                <c:pt idx="355">
                  <c:v>0.466250838722095</c:v>
                </c:pt>
                <c:pt idx="356">
                  <c:v>0.35980275908431009</c:v>
                </c:pt>
                <c:pt idx="357">
                  <c:v>0.49996392451256388</c:v>
                </c:pt>
                <c:pt idx="358">
                  <c:v>0.32255457037463198</c:v>
                </c:pt>
                <c:pt idx="359">
                  <c:v>0.45767616090712743</c:v>
                </c:pt>
                <c:pt idx="360">
                  <c:v>0.48013162259894498</c:v>
                </c:pt>
                <c:pt idx="361">
                  <c:v>0.45518802432343974</c:v>
                </c:pt>
                <c:pt idx="362">
                  <c:v>0.49862299223966794</c:v>
                </c:pt>
                <c:pt idx="363">
                  <c:v>0.4288926962801895</c:v>
                </c:pt>
                <c:pt idx="364">
                  <c:v>0.45095539197181322</c:v>
                </c:pt>
                <c:pt idx="365">
                  <c:v>0.46526424295286051</c:v>
                </c:pt>
                <c:pt idx="366">
                  <c:v>0.40543099344723865</c:v>
                </c:pt>
                <c:pt idx="367">
                  <c:v>0.37589859154929578</c:v>
                </c:pt>
                <c:pt idx="368">
                  <c:v>0.35774673357746734</c:v>
                </c:pt>
                <c:pt idx="369">
                  <c:v>0.32281919501068318</c:v>
                </c:pt>
                <c:pt idx="370">
                  <c:v>0.38789475705780679</c:v>
                </c:pt>
                <c:pt idx="371">
                  <c:v>0.34491199526697236</c:v>
                </c:pt>
                <c:pt idx="372">
                  <c:v>0.33567193067910894</c:v>
                </c:pt>
                <c:pt idx="373">
                  <c:v>0.38305781321883148</c:v>
                </c:pt>
                <c:pt idx="374">
                  <c:v>0.39688368541372215</c:v>
                </c:pt>
                <c:pt idx="375">
                  <c:v>0.48045779820861567</c:v>
                </c:pt>
                <c:pt idx="376">
                  <c:v>0.48113513074402697</c:v>
                </c:pt>
                <c:pt idx="377">
                  <c:v>0.51110694058111861</c:v>
                </c:pt>
                <c:pt idx="378">
                  <c:v>0.35417950435365037</c:v>
                </c:pt>
                <c:pt idx="379">
                  <c:v>0.37721153272180991</c:v>
                </c:pt>
                <c:pt idx="380">
                  <c:v>0.48982032789634788</c:v>
                </c:pt>
                <c:pt idx="381">
                  <c:v>0.51938065279236478</c:v>
                </c:pt>
                <c:pt idx="382">
                  <c:v>0.46152901112564831</c:v>
                </c:pt>
                <c:pt idx="383">
                  <c:v>0</c:v>
                </c:pt>
                <c:pt idx="384">
                  <c:v>0.42218566884312736</c:v>
                </c:pt>
                <c:pt idx="385">
                  <c:v>0.36517983074753174</c:v>
                </c:pt>
                <c:pt idx="386">
                  <c:v>0.47503305288461539</c:v>
                </c:pt>
                <c:pt idx="387">
                  <c:v>0.46775649726660268</c:v>
                </c:pt>
                <c:pt idx="388">
                  <c:v>0.45278308321964533</c:v>
                </c:pt>
                <c:pt idx="389">
                  <c:v>0.46970157987126976</c:v>
                </c:pt>
                <c:pt idx="390">
                  <c:v>0.45541132185388911</c:v>
                </c:pt>
                <c:pt idx="391">
                  <c:v>0.43442054129077029</c:v>
                </c:pt>
                <c:pt idx="392">
                  <c:v>0.46530420768776631</c:v>
                </c:pt>
                <c:pt idx="393">
                  <c:v>0.40372559555794374</c:v>
                </c:pt>
                <c:pt idx="394">
                  <c:v>0.33827077923781046</c:v>
                </c:pt>
                <c:pt idx="395">
                  <c:v>0.40828500642319687</c:v>
                </c:pt>
                <c:pt idx="396">
                  <c:v>0.38827631352282516</c:v>
                </c:pt>
                <c:pt idx="397">
                  <c:v>0.3244397370343316</c:v>
                </c:pt>
                <c:pt idx="398">
                  <c:v>0.36950296735905042</c:v>
                </c:pt>
                <c:pt idx="399">
                  <c:v>0.47960711763441521</c:v>
                </c:pt>
                <c:pt idx="400">
                  <c:v>0.46131940117273001</c:v>
                </c:pt>
                <c:pt idx="401">
                  <c:v>0.38465557695675012</c:v>
                </c:pt>
                <c:pt idx="402">
                  <c:v>0.35866425274550373</c:v>
                </c:pt>
                <c:pt idx="403">
                  <c:v>0.36404482048936659</c:v>
                </c:pt>
                <c:pt idx="404">
                  <c:v>0.32096969696969696</c:v>
                </c:pt>
                <c:pt idx="405">
                  <c:v>0</c:v>
                </c:pt>
                <c:pt idx="406">
                  <c:v>0.29227611220434463</c:v>
                </c:pt>
                <c:pt idx="407">
                  <c:v>0.51307228389126824</c:v>
                </c:pt>
                <c:pt idx="408">
                  <c:v>0.31782375930698059</c:v>
                </c:pt>
                <c:pt idx="409">
                  <c:v>0.48182363363772657</c:v>
                </c:pt>
                <c:pt idx="410">
                  <c:v>0.51673012421109554</c:v>
                </c:pt>
                <c:pt idx="411">
                  <c:v>0.42837347886087068</c:v>
                </c:pt>
                <c:pt idx="412">
                  <c:v>0.50387487001473796</c:v>
                </c:pt>
                <c:pt idx="413">
                  <c:v>0.4645260716514204</c:v>
                </c:pt>
                <c:pt idx="414">
                  <c:v>0.46176071395370455</c:v>
                </c:pt>
                <c:pt idx="415">
                  <c:v>0.46358804417400606</c:v>
                </c:pt>
                <c:pt idx="416">
                  <c:v>0.33478003239271559</c:v>
                </c:pt>
                <c:pt idx="417">
                  <c:v>0.48143774015116331</c:v>
                </c:pt>
                <c:pt idx="418">
                  <c:v>0.4837111017138877</c:v>
                </c:pt>
                <c:pt idx="419">
                  <c:v>0.40894675140371445</c:v>
                </c:pt>
                <c:pt idx="420">
                  <c:v>0.48426445265597506</c:v>
                </c:pt>
                <c:pt idx="421">
                  <c:v>0.39595934216537232</c:v>
                </c:pt>
                <c:pt idx="422">
                  <c:v>0.45509983824708777</c:v>
                </c:pt>
                <c:pt idx="423">
                  <c:v>0.43020764628871616</c:v>
                </c:pt>
                <c:pt idx="424">
                  <c:v>0.45946408807595968</c:v>
                </c:pt>
                <c:pt idx="425">
                  <c:v>0.44683794116997061</c:v>
                </c:pt>
                <c:pt idx="426">
                  <c:v>0.32791939924906133</c:v>
                </c:pt>
                <c:pt idx="427">
                  <c:v>0.31548532731376977</c:v>
                </c:pt>
                <c:pt idx="428">
                  <c:v>0.38129160939058243</c:v>
                </c:pt>
                <c:pt idx="429">
                  <c:v>0.33875346838917564</c:v>
                </c:pt>
                <c:pt idx="430">
                  <c:v>0.47053231939163503</c:v>
                </c:pt>
                <c:pt idx="431">
                  <c:v>0.54672383895179666</c:v>
                </c:pt>
                <c:pt idx="432">
                  <c:v>0.48957150188162851</c:v>
                </c:pt>
                <c:pt idx="433">
                  <c:v>0</c:v>
                </c:pt>
                <c:pt idx="434">
                  <c:v>0.53023824068417835</c:v>
                </c:pt>
                <c:pt idx="435">
                  <c:v>0.56075931232091702</c:v>
                </c:pt>
                <c:pt idx="436">
                  <c:v>0.51704989154013015</c:v>
                </c:pt>
                <c:pt idx="437">
                  <c:v>0</c:v>
                </c:pt>
                <c:pt idx="438">
                  <c:v>0.55361102169286625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0.43901042068137541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0.49680226697430613</c:v>
                </c:pt>
                <c:pt idx="573">
                  <c:v>0.34210796315652581</c:v>
                </c:pt>
                <c:pt idx="574">
                  <c:v>0.59356764860866806</c:v>
                </c:pt>
                <c:pt idx="575">
                  <c:v>0.58324788478370415</c:v>
                </c:pt>
                <c:pt idx="576">
                  <c:v>0.52393352553462047</c:v>
                </c:pt>
                <c:pt idx="577">
                  <c:v>0.62381569474442045</c:v>
                </c:pt>
                <c:pt idx="578">
                  <c:v>0.58665624236501346</c:v>
                </c:pt>
                <c:pt idx="579">
                  <c:v>0.6174338681499133</c:v>
                </c:pt>
                <c:pt idx="580">
                  <c:v>0.545060967795992</c:v>
                </c:pt>
                <c:pt idx="581">
                  <c:v>0.58633441462695368</c:v>
                </c:pt>
                <c:pt idx="582">
                  <c:v>0.56186396219614754</c:v>
                </c:pt>
                <c:pt idx="583">
                  <c:v>0.53107680461982687</c:v>
                </c:pt>
                <c:pt idx="584">
                  <c:v>0</c:v>
                </c:pt>
                <c:pt idx="585">
                  <c:v>0.49628377361154802</c:v>
                </c:pt>
                <c:pt idx="586">
                  <c:v>0.47207646368918427</c:v>
                </c:pt>
                <c:pt idx="587">
                  <c:v>0.61559633027522931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071-4F0B-B7EA-53C065BB5F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882200"/>
        <c:axId val="246883512"/>
      </c:scatterChart>
      <c:valAx>
        <c:axId val="246882200"/>
        <c:scaling>
          <c:orientation val="minMax"/>
          <c:max val="10000.01"/>
          <c:min val="1.0000000000000002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HH index, 2019 average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883512"/>
        <c:crosses val="autoZero"/>
        <c:crossBetween val="midCat"/>
      </c:valAx>
      <c:valAx>
        <c:axId val="246883512"/>
        <c:scaling>
          <c:orientation val="minMax"/>
          <c:min val="1.0000000000000002E-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Employment rate, most</a:t>
                </a:r>
                <a:r>
                  <a:rPr lang="en-US" baseline="0"/>
                  <a:t> recent year (2018 or 2019)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8822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file:///C:\Program%20Files\DIaLOGIKa\Eurostat%20Layout\Logo\Eurostat%20logo.png" TargetMode="Externa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file:///C:\Program%20Files\DIaLOGIKa\Eurostat%20Layout\Logo\Eurostat%20logo.png" TargetMode="Externa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file:///C:\Program%20Files\DIaLOGIKa\Eurostat%20Layout\Logo\Eurostat%20logo.png" TargetMode="Externa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file:///C:\Program%20Files\DIaLOGIKa\Eurostat%20Layout\Logo\Eurostat%20logo.png" TargetMode="Externa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file:///C:\Program%20Files\DIaLOGIKa\Eurostat%20Layout\Logo\Eurostat%20logo.png" TargetMode="Externa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file:///C:\Program%20Files\DIaLOGIKa\Eurostat%20Layout\Logo\Eurostat%20logo.png" TargetMode="Externa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file:///C:\Program%20Files\DIaLOGIKa\Eurostat%20Layout\Logo\Eurostat%20logo.png" TargetMode="Externa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file:///C:\Program%20Files\DIaLOGIKa\Eurostat%20Layout\Logo\Eurostat%20logo.png" TargetMode="Externa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342900</xdr:colOff>
      <xdr:row>5</xdr:row>
      <xdr:rowOff>96405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855200" cy="15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33619</xdr:colOff>
      <xdr:row>4</xdr:row>
      <xdr:rowOff>44824</xdr:rowOff>
    </xdr:from>
    <xdr:to>
      <xdr:col>8</xdr:col>
      <xdr:colOff>281777</xdr:colOff>
      <xdr:row>51</xdr:row>
      <xdr:rowOff>99924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6825" y="1187824"/>
          <a:ext cx="9380952" cy="742857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305925" cy="607695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absSizeAnchor xmlns:cdr="http://schemas.openxmlformats.org/drawingml/2006/chartDrawing">
    <cdr:from>
      <cdr:x>0.00546</cdr:x>
      <cdr:y>0.95563</cdr:y>
    </cdr:from>
    <cdr:ext cx="7766050" cy="269368"/>
    <cdr:sp macro="" textlink="">
      <cdr:nvSpPr>
        <cdr:cNvPr id="2" name="FootonotesShape"/>
        <cdr:cNvSpPr txBox="1"/>
      </cdr:nvSpPr>
      <cdr:spPr>
        <a:xfrm xmlns:a="http://schemas.openxmlformats.org/drawingml/2006/main">
          <a:off x="50800" y="5801232"/>
          <a:ext cx="7766050" cy="26936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wrap="square" rtlCol="0">
          <a:spAutoFit/>
        </a:bodyPr>
        <a:lstStyle xmlns:a="http://schemas.openxmlformats.org/drawingml/2006/main"/>
        <a:p xmlns:a="http://schemas.openxmlformats.org/drawingml/2006/main">
          <a:pPr>
            <a:spcBef>
              <a:spcPts val="300"/>
            </a:spcBef>
          </a:pPr>
          <a:r>
            <a:rPr lang="en-US" sz="1200" i="1">
              <a:latin typeface="Arial" panose="020B0604020202020204" pitchFamily="34" charset="0"/>
            </a:rPr>
            <a:t>Source: Eurostat, Web Intelligence Hub</a:t>
          </a:r>
          <a:endParaRPr lang="en-US" sz="1200">
            <a:latin typeface="Arial" panose="020B0604020202020204" pitchFamily="34" charset="0"/>
          </a:endParaRPr>
        </a:p>
      </cdr:txBody>
    </cdr:sp>
  </cdr:absSizeAnchor>
  <cdr:absSizeAnchor xmlns:cdr="http://schemas.openxmlformats.org/drawingml/2006/chartDrawing">
    <cdr:from>
      <cdr:x>0.83538</cdr:x>
      <cdr:y>0.93116</cdr:y>
    </cdr:from>
    <cdr:ext cx="1530356" cy="417916"/>
    <cdr:pic>
      <cdr:nvPicPr>
        <cdr:cNvPr id="4" name="LogoShape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link="rId1"/>
        <a:srcRect xmlns:a="http://schemas.openxmlformats.org/drawingml/2006/main" b="16916"/>
        <a:stretch xmlns:a="http://schemas.openxmlformats.org/drawingml/2006/main">
          <a:fillRect/>
        </a:stretch>
      </cdr:blipFill>
      <cdr:spPr>
        <a:xfrm xmlns:a="http://schemas.openxmlformats.org/drawingml/2006/main">
          <a:off x="7766042" y="5652684"/>
          <a:ext cx="1530356" cy="417916"/>
        </a:xfrm>
        <a:prstGeom xmlns:a="http://schemas.openxmlformats.org/drawingml/2006/main" prst="rect">
          <a:avLst/>
        </a:prstGeom>
      </cdr:spPr>
    </cdr:pic>
  </cdr:abs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627158</xdr:colOff>
      <xdr:row>1</xdr:row>
      <xdr:rowOff>57150</xdr:rowOff>
    </xdr:from>
    <xdr:to>
      <xdr:col>19</xdr:col>
      <xdr:colOff>104775</xdr:colOff>
      <xdr:row>43</xdr:row>
      <xdr:rowOff>66675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absSizeAnchor xmlns:cdr="http://schemas.openxmlformats.org/drawingml/2006/chartDrawing">
    <cdr:from>
      <cdr:x>0.83933</cdr:x>
      <cdr:y>0.90754</cdr:y>
    </cdr:from>
    <cdr:ext cx="1530358" cy="417916"/>
    <cdr:pic>
      <cdr:nvPicPr>
        <cdr:cNvPr id="3" name="LogoShape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link="rId1"/>
        <a:srcRect xmlns:a="http://schemas.openxmlformats.org/drawingml/2006/main" b="16916"/>
        <a:stretch xmlns:a="http://schemas.openxmlformats.org/drawingml/2006/main">
          <a:fillRect/>
        </a:stretch>
      </cdr:blipFill>
      <cdr:spPr>
        <a:xfrm xmlns:a="http://schemas.openxmlformats.org/drawingml/2006/main">
          <a:off x="7994642" y="4102289"/>
          <a:ext cx="1530358" cy="417916"/>
        </a:xfrm>
        <a:prstGeom xmlns:a="http://schemas.openxmlformats.org/drawingml/2006/main" prst="rect">
          <a:avLst/>
        </a:prstGeom>
      </cdr:spPr>
    </cdr:pic>
  </cdr:absSizeAnchor>
  <cdr:relSizeAnchor xmlns:cdr="http://schemas.openxmlformats.org/drawingml/2006/chartDrawing">
    <cdr:from>
      <cdr:x>0.00262</cdr:x>
      <cdr:y>0.93283</cdr:y>
    </cdr:from>
    <cdr:to>
      <cdr:x>0.80259</cdr:x>
      <cdr:y>0.99189</cdr:y>
    </cdr:to>
    <cdr:sp macro="" textlink="">
      <cdr:nvSpPr>
        <cdr:cNvPr id="4" name="FootonotesShape"/>
        <cdr:cNvSpPr txBox="1"/>
      </cdr:nvSpPr>
      <cdr:spPr>
        <a:xfrm xmlns:a="http://schemas.openxmlformats.org/drawingml/2006/main">
          <a:off x="25400" y="4254500"/>
          <a:ext cx="7766050" cy="2693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horz" wrap="square" rtlCol="0">
          <a:sp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>
            <a:spcBef>
              <a:spcPts val="300"/>
            </a:spcBef>
          </a:pPr>
          <a:r>
            <a:rPr lang="en-US" sz="1200" i="1">
              <a:latin typeface="Arial" panose="020B0604020202020204" pitchFamily="34" charset="0"/>
            </a:rPr>
            <a:t>Source: Eurostat, Web Intelligence Hub</a:t>
          </a:r>
          <a:endParaRPr lang="en-US" sz="1200">
            <a:latin typeface="Arial" panose="020B0604020202020204" pitchFamily="34" charset="0"/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587374</xdr:colOff>
      <xdr:row>48</xdr:row>
      <xdr:rowOff>136524</xdr:rowOff>
    </xdr:from>
    <xdr:to>
      <xdr:col>26</xdr:col>
      <xdr:colOff>301624</xdr:colOff>
      <xdr:row>95</xdr:row>
      <xdr:rowOff>42359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352425</xdr:colOff>
      <xdr:row>0</xdr:row>
      <xdr:rowOff>155574</xdr:rowOff>
    </xdr:from>
    <xdr:to>
      <xdr:col>44</xdr:col>
      <xdr:colOff>19048</xdr:colOff>
      <xdr:row>45</xdr:row>
      <xdr:rowOff>86258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absSizeAnchor xmlns:cdr="http://schemas.openxmlformats.org/drawingml/2006/chartDrawing">
    <cdr:from>
      <cdr:x>0.00533</cdr:x>
      <cdr:y>0.96105</cdr:y>
    </cdr:from>
    <cdr:ext cx="7994650" cy="269369"/>
    <cdr:sp macro="" textlink="">
      <cdr:nvSpPr>
        <cdr:cNvPr id="3" name="FootonotesShape"/>
        <cdr:cNvSpPr txBox="1"/>
      </cdr:nvSpPr>
      <cdr:spPr>
        <a:xfrm xmlns:a="http://schemas.openxmlformats.org/drawingml/2006/main">
          <a:off x="50800" y="6646866"/>
          <a:ext cx="7994650" cy="2693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wrap="square" rtlCol="0">
          <a:spAutoFit/>
        </a:bodyPr>
        <a:lstStyle xmlns:a="http://schemas.openxmlformats.org/drawingml/2006/main"/>
        <a:p xmlns:a="http://schemas.openxmlformats.org/drawingml/2006/main">
          <a:pPr>
            <a:spcBef>
              <a:spcPts val="300"/>
            </a:spcBef>
          </a:pPr>
          <a:r>
            <a:rPr lang="en-US" sz="1200" i="1">
              <a:latin typeface="Arial" panose="020B0604020202020204" pitchFamily="34" charset="0"/>
            </a:rPr>
            <a:t>Source:</a:t>
          </a:r>
          <a:r>
            <a:rPr lang="en-US" sz="1200">
              <a:latin typeface="Arial" panose="020B0604020202020204" pitchFamily="34" charset="0"/>
            </a:rPr>
            <a:t> Eurostat, Web Intelligence Hub</a:t>
          </a:r>
        </a:p>
      </cdr:txBody>
    </cdr:sp>
  </cdr:absSizeAnchor>
  <cdr:absSizeAnchor xmlns:cdr="http://schemas.openxmlformats.org/drawingml/2006/chartDrawing">
    <cdr:from>
      <cdr:x>0.83933</cdr:x>
      <cdr:y>0.93957</cdr:y>
    </cdr:from>
    <cdr:ext cx="1530358" cy="417915"/>
    <cdr:pic>
      <cdr:nvPicPr>
        <cdr:cNvPr id="4" name="LogoShape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link="rId1"/>
        <a:srcRect xmlns:a="http://schemas.openxmlformats.org/drawingml/2006/main" b="16916"/>
        <a:stretch xmlns:a="http://schemas.openxmlformats.org/drawingml/2006/main">
          <a:fillRect/>
        </a:stretch>
      </cdr:blipFill>
      <cdr:spPr>
        <a:xfrm xmlns:a="http://schemas.openxmlformats.org/drawingml/2006/main">
          <a:off x="7994642" y="6498320"/>
          <a:ext cx="1530358" cy="417915"/>
        </a:xfrm>
        <a:prstGeom xmlns:a="http://schemas.openxmlformats.org/drawingml/2006/main" prst="rect">
          <a:avLst/>
        </a:prstGeom>
      </cdr:spPr>
    </cdr:pic>
  </cdr:absSizeAnchor>
</c:userShapes>
</file>

<file path=xl/drawings/drawing9.xml><?xml version="1.0" encoding="utf-8"?>
<c:userShapes xmlns:c="http://schemas.openxmlformats.org/drawingml/2006/chart">
  <cdr:absSizeAnchor xmlns:cdr="http://schemas.openxmlformats.org/drawingml/2006/chartDrawing">
    <cdr:from>
      <cdr:x>0.01024</cdr:x>
      <cdr:y>0.94452</cdr:y>
    </cdr:from>
    <cdr:ext cx="7994650" cy="311496"/>
    <cdr:sp macro="" textlink="">
      <cdr:nvSpPr>
        <cdr:cNvPr id="5" name="FootonotesShape"/>
        <cdr:cNvSpPr txBox="1"/>
      </cdr:nvSpPr>
      <cdr:spPr>
        <a:xfrm xmlns:a="http://schemas.openxmlformats.org/drawingml/2006/main">
          <a:off x="99358" y="6492996"/>
          <a:ext cx="7994650" cy="3114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wrap="square" rtlCol="0">
          <a:spAutoFit/>
        </a:bodyPr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30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i="1">
              <a:effectLst/>
              <a:latin typeface="+mn-lt"/>
              <a:ea typeface="+mn-ea"/>
              <a:cs typeface="+mn-cs"/>
            </a:rPr>
            <a:t>Source:</a:t>
          </a:r>
          <a:r>
            <a:rPr lang="en-US" sz="1400">
              <a:effectLst/>
              <a:latin typeface="+mn-lt"/>
              <a:ea typeface="+mn-ea"/>
              <a:cs typeface="+mn-cs"/>
            </a:rPr>
            <a:t> Eurostat, Web Intelligence Hub and Eurostat (migr_pop1ctz)</a:t>
          </a:r>
          <a:endParaRPr lang="en-US" sz="1600">
            <a:effectLst/>
          </a:endParaRPr>
        </a:p>
      </cdr:txBody>
    </cdr:sp>
  </cdr:absSizeAnchor>
  <cdr:absSizeAnchor xmlns:cdr="http://schemas.openxmlformats.org/drawingml/2006/chartDrawing">
    <cdr:from>
      <cdr:x>0.83933</cdr:x>
      <cdr:y>0.93921</cdr:y>
    </cdr:from>
    <cdr:ext cx="1530358" cy="417916"/>
    <cdr:pic>
      <cdr:nvPicPr>
        <cdr:cNvPr id="6" name="LogoShape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link="rId1"/>
        <a:srcRect xmlns:a="http://schemas.openxmlformats.org/drawingml/2006/main" b="16916"/>
        <a:stretch xmlns:a="http://schemas.openxmlformats.org/drawingml/2006/main">
          <a:fillRect/>
        </a:stretch>
      </cdr:blipFill>
      <cdr:spPr>
        <a:xfrm xmlns:a="http://schemas.openxmlformats.org/drawingml/2006/main">
          <a:off x="7994642" y="6456493"/>
          <a:ext cx="1530358" cy="417916"/>
        </a:xfrm>
        <a:prstGeom xmlns:a="http://schemas.openxmlformats.org/drawingml/2006/main" prst="rect">
          <a:avLst/>
        </a:prstGeom>
      </cdr:spPr>
    </cdr:pic>
  </cdr:abs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587374</xdr:colOff>
      <xdr:row>111</xdr:row>
      <xdr:rowOff>136524</xdr:rowOff>
    </xdr:from>
    <xdr:to>
      <xdr:col>26</xdr:col>
      <xdr:colOff>301624</xdr:colOff>
      <xdr:row>158</xdr:row>
      <xdr:rowOff>42359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28575</xdr:colOff>
      <xdr:row>4</xdr:row>
      <xdr:rowOff>12699</xdr:rowOff>
    </xdr:from>
    <xdr:to>
      <xdr:col>12</xdr:col>
      <xdr:colOff>380998</xdr:colOff>
      <xdr:row>48</xdr:row>
      <xdr:rowOff>86258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absoluteAnchor>
    <xdr:pos x="10363200" y="619124"/>
    <xdr:ext cx="9305925" cy="6810375"/>
    <xdr:graphicFrame macro="">
      <xdr:nvGraphicFramePr>
        <xdr:cNvPr id="4" name="Chart 3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absoluteAnchor>
  <xdr:absoluteAnchor>
    <xdr:pos x="25546050" y="609600"/>
    <xdr:ext cx="9305925" cy="4714875"/>
    <xdr:graphicFrame macro="">
      <xdr:nvGraphicFramePr>
        <xdr:cNvPr id="5" name="Chart 4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absoluteAnchor>
  <xdr:twoCellAnchor>
    <xdr:from>
      <xdr:col>37</xdr:col>
      <xdr:colOff>552450</xdr:colOff>
      <xdr:row>33</xdr:row>
      <xdr:rowOff>47626</xdr:rowOff>
    </xdr:from>
    <xdr:to>
      <xdr:col>54</xdr:col>
      <xdr:colOff>219073</xdr:colOff>
      <xdr:row>71</xdr:row>
      <xdr:rowOff>19051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1.xml><?xml version="1.0" encoding="utf-8"?>
<c:userShapes xmlns:c="http://schemas.openxmlformats.org/drawingml/2006/chart">
  <cdr:absSizeAnchor xmlns:cdr="http://schemas.openxmlformats.org/drawingml/2006/chartDrawing">
    <cdr:from>
      <cdr:x>0.00533</cdr:x>
      <cdr:y>0.96105</cdr:y>
    </cdr:from>
    <cdr:ext cx="7994650" cy="269369"/>
    <cdr:sp macro="" textlink="">
      <cdr:nvSpPr>
        <cdr:cNvPr id="3" name="FootonotesShape"/>
        <cdr:cNvSpPr txBox="1"/>
      </cdr:nvSpPr>
      <cdr:spPr>
        <a:xfrm xmlns:a="http://schemas.openxmlformats.org/drawingml/2006/main">
          <a:off x="50800" y="6646866"/>
          <a:ext cx="7994650" cy="2693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wrap="square" rtlCol="0">
          <a:spAutoFit/>
        </a:bodyPr>
        <a:lstStyle xmlns:a="http://schemas.openxmlformats.org/drawingml/2006/main"/>
        <a:p xmlns:a="http://schemas.openxmlformats.org/drawingml/2006/main">
          <a:pPr>
            <a:spcBef>
              <a:spcPts val="300"/>
            </a:spcBef>
          </a:pPr>
          <a:r>
            <a:rPr lang="en-US" sz="1200" i="1">
              <a:latin typeface="Arial" panose="020B0604020202020204" pitchFamily="34" charset="0"/>
            </a:rPr>
            <a:t>Source:</a:t>
          </a:r>
          <a:r>
            <a:rPr lang="en-US" sz="1200">
              <a:latin typeface="Arial" panose="020B0604020202020204" pitchFamily="34" charset="0"/>
            </a:rPr>
            <a:t> Eurostat, Web Intelligence Hub</a:t>
          </a:r>
        </a:p>
      </cdr:txBody>
    </cdr:sp>
  </cdr:absSizeAnchor>
  <cdr:absSizeAnchor xmlns:cdr="http://schemas.openxmlformats.org/drawingml/2006/chartDrawing">
    <cdr:from>
      <cdr:x>0.83933</cdr:x>
      <cdr:y>0.93957</cdr:y>
    </cdr:from>
    <cdr:ext cx="1530358" cy="417915"/>
    <cdr:pic>
      <cdr:nvPicPr>
        <cdr:cNvPr id="4" name="LogoShape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link="rId1"/>
        <a:srcRect xmlns:a="http://schemas.openxmlformats.org/drawingml/2006/main" b="16916"/>
        <a:stretch xmlns:a="http://schemas.openxmlformats.org/drawingml/2006/main">
          <a:fillRect/>
        </a:stretch>
      </cdr:blipFill>
      <cdr:spPr>
        <a:xfrm xmlns:a="http://schemas.openxmlformats.org/drawingml/2006/main">
          <a:off x="7994642" y="6498320"/>
          <a:ext cx="1530358" cy="417915"/>
        </a:xfrm>
        <a:prstGeom xmlns:a="http://schemas.openxmlformats.org/drawingml/2006/main" prst="rect">
          <a:avLst/>
        </a:prstGeom>
      </cdr:spPr>
    </cdr:pic>
  </cdr:absSizeAnchor>
</c:userShapes>
</file>

<file path=xl/drawings/drawing12.xml><?xml version="1.0" encoding="utf-8"?>
<c:userShapes xmlns:c="http://schemas.openxmlformats.org/drawingml/2006/chart">
  <cdr:absSizeAnchor xmlns:cdr="http://schemas.openxmlformats.org/drawingml/2006/chartDrawing">
    <cdr:from>
      <cdr:x>0.01024</cdr:x>
      <cdr:y>0.94452</cdr:y>
    </cdr:from>
    <cdr:ext cx="7994650" cy="311496"/>
    <cdr:sp macro="" textlink="">
      <cdr:nvSpPr>
        <cdr:cNvPr id="5" name="FootonotesShape"/>
        <cdr:cNvSpPr txBox="1"/>
      </cdr:nvSpPr>
      <cdr:spPr>
        <a:xfrm xmlns:a="http://schemas.openxmlformats.org/drawingml/2006/main">
          <a:off x="99358" y="6492996"/>
          <a:ext cx="7994650" cy="3114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wrap="square" rtlCol="0">
          <a:spAutoFit/>
        </a:bodyPr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30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i="1">
              <a:effectLst/>
              <a:latin typeface="+mn-lt"/>
              <a:ea typeface="+mn-ea"/>
              <a:cs typeface="+mn-cs"/>
            </a:rPr>
            <a:t>Source:</a:t>
          </a:r>
          <a:r>
            <a:rPr lang="en-US" sz="1400">
              <a:effectLst/>
              <a:latin typeface="+mn-lt"/>
              <a:ea typeface="+mn-ea"/>
              <a:cs typeface="+mn-cs"/>
            </a:rPr>
            <a:t> Eurostat, Web Intelligence Hub and Eurostat (migr_pop1ctz)</a:t>
          </a:r>
          <a:endParaRPr lang="en-US" sz="1600">
            <a:effectLst/>
          </a:endParaRPr>
        </a:p>
      </cdr:txBody>
    </cdr:sp>
  </cdr:absSizeAnchor>
  <cdr:absSizeAnchor xmlns:cdr="http://schemas.openxmlformats.org/drawingml/2006/chartDrawing">
    <cdr:from>
      <cdr:x>0.83933</cdr:x>
      <cdr:y>0.93921</cdr:y>
    </cdr:from>
    <cdr:ext cx="1530358" cy="417916"/>
    <cdr:pic>
      <cdr:nvPicPr>
        <cdr:cNvPr id="6" name="LogoShape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link="rId1"/>
        <a:srcRect xmlns:a="http://schemas.openxmlformats.org/drawingml/2006/main" b="16916"/>
        <a:stretch xmlns:a="http://schemas.openxmlformats.org/drawingml/2006/main">
          <a:fillRect/>
        </a:stretch>
      </cdr:blipFill>
      <cdr:spPr>
        <a:xfrm xmlns:a="http://schemas.openxmlformats.org/drawingml/2006/main">
          <a:off x="7994642" y="6456493"/>
          <a:ext cx="1530358" cy="417916"/>
        </a:xfrm>
        <a:prstGeom xmlns:a="http://schemas.openxmlformats.org/drawingml/2006/main" prst="rect">
          <a:avLst/>
        </a:prstGeom>
      </cdr:spPr>
    </cdr:pic>
  </cdr:absSizeAnchor>
</c:userShapes>
</file>

<file path=xl/drawings/drawing13.xml><?xml version="1.0" encoding="utf-8"?>
<c:userShapes xmlns:c="http://schemas.openxmlformats.org/drawingml/2006/chart">
  <cdr:absSizeAnchor xmlns:cdr="http://schemas.openxmlformats.org/drawingml/2006/chartDrawing">
    <cdr:from>
      <cdr:x>0.00546</cdr:x>
      <cdr:y>0.95563</cdr:y>
    </cdr:from>
    <cdr:ext cx="7766050" cy="269368"/>
    <cdr:sp macro="" textlink="">
      <cdr:nvSpPr>
        <cdr:cNvPr id="2" name="FootonotesShape"/>
        <cdr:cNvSpPr txBox="1"/>
      </cdr:nvSpPr>
      <cdr:spPr>
        <a:xfrm xmlns:a="http://schemas.openxmlformats.org/drawingml/2006/main">
          <a:off x="50800" y="5801232"/>
          <a:ext cx="7766050" cy="26936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wrap="square" rtlCol="0">
          <a:spAutoFit/>
        </a:bodyPr>
        <a:lstStyle xmlns:a="http://schemas.openxmlformats.org/drawingml/2006/main"/>
        <a:p xmlns:a="http://schemas.openxmlformats.org/drawingml/2006/main">
          <a:pPr>
            <a:spcBef>
              <a:spcPts val="300"/>
            </a:spcBef>
          </a:pPr>
          <a:r>
            <a:rPr lang="en-US" sz="1200" i="1">
              <a:latin typeface="Arial" panose="020B0604020202020204" pitchFamily="34" charset="0"/>
            </a:rPr>
            <a:t>Source: Eurostat, Web Intelligence Hub</a:t>
          </a:r>
          <a:endParaRPr lang="en-US" sz="1200">
            <a:latin typeface="Arial" panose="020B0604020202020204" pitchFamily="34" charset="0"/>
          </a:endParaRPr>
        </a:p>
      </cdr:txBody>
    </cdr:sp>
  </cdr:absSizeAnchor>
  <cdr:absSizeAnchor xmlns:cdr="http://schemas.openxmlformats.org/drawingml/2006/chartDrawing">
    <cdr:from>
      <cdr:x>0.83538</cdr:x>
      <cdr:y>0.93116</cdr:y>
    </cdr:from>
    <cdr:ext cx="1530356" cy="417916"/>
    <cdr:pic>
      <cdr:nvPicPr>
        <cdr:cNvPr id="4" name="LogoShape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link="rId1"/>
        <a:srcRect xmlns:a="http://schemas.openxmlformats.org/drawingml/2006/main" b="16916"/>
        <a:stretch xmlns:a="http://schemas.openxmlformats.org/drawingml/2006/main">
          <a:fillRect/>
        </a:stretch>
      </cdr:blipFill>
      <cdr:spPr>
        <a:xfrm xmlns:a="http://schemas.openxmlformats.org/drawingml/2006/main">
          <a:off x="7766042" y="5652684"/>
          <a:ext cx="1530356" cy="417916"/>
        </a:xfrm>
        <a:prstGeom xmlns:a="http://schemas.openxmlformats.org/drawingml/2006/main" prst="rect">
          <a:avLst/>
        </a:prstGeom>
      </cdr:spPr>
    </cdr:pic>
  </cdr:absSizeAnchor>
</c:userShapes>
</file>

<file path=xl/drawings/drawing14.xml><?xml version="1.0" encoding="utf-8"?>
<c:userShapes xmlns:c="http://schemas.openxmlformats.org/drawingml/2006/chart">
  <cdr:absSizeAnchor xmlns:cdr="http://schemas.openxmlformats.org/drawingml/2006/chartDrawing">
    <cdr:from>
      <cdr:x>0.0387</cdr:x>
      <cdr:y>0.8071</cdr:y>
    </cdr:from>
    <cdr:ext cx="7994650" cy="311496"/>
    <cdr:sp macro="" textlink="">
      <cdr:nvSpPr>
        <cdr:cNvPr id="5" name="FootonotesShape"/>
        <cdr:cNvSpPr txBox="1"/>
      </cdr:nvSpPr>
      <cdr:spPr>
        <a:xfrm xmlns:a="http://schemas.openxmlformats.org/drawingml/2006/main">
          <a:off x="375614" y="4643343"/>
          <a:ext cx="7994650" cy="3114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wrap="square" rtlCol="0">
          <a:spAutoFit/>
        </a:bodyPr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30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i="1">
              <a:effectLst/>
              <a:latin typeface="+mn-lt"/>
              <a:ea typeface="+mn-ea"/>
              <a:cs typeface="+mn-cs"/>
            </a:rPr>
            <a:t>Source:</a:t>
          </a:r>
          <a:r>
            <a:rPr lang="en-US" sz="1400">
              <a:effectLst/>
              <a:latin typeface="+mn-lt"/>
              <a:ea typeface="+mn-ea"/>
              <a:cs typeface="+mn-cs"/>
            </a:rPr>
            <a:t> Eurostat, Web Intelligence Hub and Eurostat (migr_pop1ctz)</a:t>
          </a:r>
          <a:endParaRPr lang="en-US" sz="1600">
            <a:effectLst/>
          </a:endParaRPr>
        </a:p>
      </cdr:txBody>
    </cdr:sp>
  </cdr:absSizeAnchor>
  <cdr:absSizeAnchor xmlns:cdr="http://schemas.openxmlformats.org/drawingml/2006/chartDrawing">
    <cdr:from>
      <cdr:x>0.8354</cdr:x>
      <cdr:y>0.79517</cdr:y>
    </cdr:from>
    <cdr:ext cx="1530358" cy="349731"/>
    <cdr:pic>
      <cdr:nvPicPr>
        <cdr:cNvPr id="6" name="LogoShape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link="rId1"/>
        <a:srcRect xmlns:a="http://schemas.openxmlformats.org/drawingml/2006/main" b="16916"/>
        <a:stretch xmlns:a="http://schemas.openxmlformats.org/drawingml/2006/main">
          <a:fillRect/>
        </a:stretch>
      </cdr:blipFill>
      <cdr:spPr>
        <a:xfrm xmlns:a="http://schemas.openxmlformats.org/drawingml/2006/main">
          <a:off x="8108414" y="4574694"/>
          <a:ext cx="1530358" cy="349731"/>
        </a:xfrm>
        <a:prstGeom xmlns:a="http://schemas.openxmlformats.org/drawingml/2006/main" prst="rect">
          <a:avLst/>
        </a:prstGeom>
      </cdr:spPr>
    </cdr:pic>
  </cdr:absSizeAnchor>
</c:userShapes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142538</xdr:colOff>
      <xdr:row>9</xdr:row>
      <xdr:rowOff>23373</xdr:rowOff>
    </xdr:from>
    <xdr:to>
      <xdr:col>38</xdr:col>
      <xdr:colOff>93900</xdr:colOff>
      <xdr:row>25</xdr:row>
      <xdr:rowOff>152265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267511</xdr:colOff>
      <xdr:row>30</xdr:row>
      <xdr:rowOff>131459</xdr:rowOff>
    </xdr:from>
    <xdr:to>
      <xdr:col>38</xdr:col>
      <xdr:colOff>218873</xdr:colOff>
      <xdr:row>47</xdr:row>
      <xdr:rowOff>118489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absoluteAnchor>
    <xdr:pos x="23873298" y="8643431"/>
    <xdr:ext cx="9306393" cy="6081947"/>
    <xdr:graphicFrame macro="">
      <xdr:nvGraphicFramePr>
        <xdr:cNvPr id="4" name="Chart 3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0.55984</cdr:x>
      <cdr:y>0.16386</cdr:y>
    </cdr:from>
    <cdr:to>
      <cdr:x>0.75984</cdr:x>
      <cdr:y>0.44548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2559590" y="449499"/>
          <a:ext cx="914400" cy="77253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/>
            <a:t>N = 82, Corr = -.25 (5% sig)</a:t>
          </a: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0.582</cdr:x>
      <cdr:y>0.17494</cdr:y>
    </cdr:from>
    <cdr:to>
      <cdr:x>0.782</cdr:x>
      <cdr:y>0.50827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2660920" y="479897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/>
            <a:t>N = 82, Corr = -0.34 (1% sig)</a:t>
          </a: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0.74959</cdr:x>
      <cdr:y>0.11105</cdr:y>
    </cdr:from>
    <cdr:to>
      <cdr:x>0.94959</cdr:x>
      <cdr:y>0.17073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75944" y="675390"/>
          <a:ext cx="1861278" cy="3629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N = 306, Corr = -0.32 (1% sig)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SCHERI Andrea (ESTAT)" refreshedDate="44350.514541666664" createdVersion="6" refreshedVersion="6" minRefreshableVersion="3" recordCount="4691">
  <cacheSource type="worksheet">
    <worksheetSource ref="A1:K4693" sheet="0_Data"/>
  </cacheSource>
  <cacheFields count="15">
    <cacheField name="fua_id" numFmtId="0">
      <sharedItems count="591">
        <s v="AT001L4"/>
        <s v="AT002L4"/>
        <s v="AT003L4"/>
        <s v="AT004L4"/>
        <s v="AT005L4"/>
        <s v="AT006L3"/>
        <s v="BE001L3"/>
        <s v="BE002L2"/>
        <s v="BE003L2"/>
        <s v="BE004L3"/>
        <s v="BE005L3"/>
        <s v="BE006L2"/>
        <s v="BE007L1"/>
        <s v="BE009L2"/>
        <s v="BE010L1"/>
        <s v="BE011L1"/>
        <s v="BE012L1"/>
        <s v="BE013L1"/>
        <s v="BE014K1"/>
        <s v="BE014L1"/>
        <s v="BE015L1"/>
        <s v="BG001L2"/>
        <s v="BG002L2"/>
        <s v="BG003L2"/>
        <s v="BG004L2"/>
        <s v="BG005L1"/>
        <s v="BG006L2"/>
        <s v="BG007L2"/>
        <s v="BG008L2"/>
        <s v="BG009L1"/>
        <s v="BG010L1"/>
        <s v="BG011L1"/>
        <s v="BG013L1"/>
        <s v="BG014L1"/>
        <s v="BG015L1"/>
        <s v="BG016L1"/>
        <s v="BG017L1"/>
        <s v="BG018L1"/>
        <s v="CY001"/>
        <s v="CY501"/>
        <s v="CZ001L2"/>
        <s v="CZ002L2"/>
        <s v="CZ003L2"/>
        <s v="CZ004L2"/>
        <s v="CZ005L2"/>
        <s v="CZ006L2"/>
        <s v="CZ007L2"/>
        <s v="CZ008L2"/>
        <s v="CZ009L2"/>
        <s v="CZ010L2"/>
        <s v="CZ011L2"/>
        <s v="CZ013L2"/>
        <s v="CZ014L2"/>
        <s v="CZ016L2"/>
        <s v="CZ018L2"/>
        <s v="DE001L1"/>
        <s v="DE002L1"/>
        <s v="DE003L1"/>
        <s v="DE004L1"/>
        <s v="DE005L1"/>
        <s v="DE007L1"/>
        <s v="DE008L2"/>
        <s v="DE009L2"/>
        <s v="DE011L1"/>
        <s v="DE012L1"/>
        <s v="DE013L1"/>
        <s v="DE014L1"/>
        <s v="DE017L0"/>
        <s v="DE018L1"/>
        <s v="DE019L2"/>
        <s v="DE020L1"/>
        <s v="DE021L1"/>
        <s v="DE025L1"/>
        <s v="DE026L1"/>
        <s v="DE027L1"/>
        <s v="DE028L1"/>
        <s v="DE029L0"/>
        <s v="DE030L1"/>
        <s v="DE031L1"/>
        <s v="DE032L1"/>
        <s v="DE033L1"/>
        <s v="DE034L1"/>
        <s v="DE035L1"/>
        <s v="DE036L0"/>
        <s v="DE037L1"/>
        <s v="DE038L1"/>
        <s v="DE039L1"/>
        <s v="DE040L1"/>
        <s v="DE042L1"/>
        <s v="DE043L2"/>
        <s v="DE044L1"/>
        <s v="DE045L1"/>
        <s v="DE048L1"/>
        <s v="DE050L1"/>
        <s v="DE051L1"/>
        <s v="DE052L1"/>
        <s v="DE053L1"/>
        <s v="DE054L1"/>
        <s v="DE055L0"/>
        <s v="DE057L1"/>
        <s v="DE058L1"/>
        <s v="DE059L1"/>
        <s v="DE060L1"/>
        <s v="DE061L1"/>
        <s v="DE062L1"/>
        <s v="DE063L1"/>
        <s v="DE064L1"/>
        <s v="DE065L1"/>
        <s v="DE066L1"/>
        <s v="DE067L1"/>
        <s v="DE069L1"/>
        <s v="DE071L1"/>
        <s v="DE072L1"/>
        <s v="DE073L1"/>
        <s v="DE074L1"/>
        <s v="DE077L1"/>
        <s v="DE078L1"/>
        <s v="DE079L1"/>
        <s v="DE081L1"/>
        <s v="DE082L0"/>
        <s v="DE083L1"/>
        <s v="DE084L1"/>
        <s v="DE504L1"/>
        <s v="DE505L0"/>
        <s v="DE507L1"/>
        <s v="DE508L0"/>
        <s v="DE510L1"/>
        <s v="DE513L1"/>
        <s v="DE516L0"/>
        <s v="DE517L1"/>
        <s v="DE520L1"/>
        <s v="DE522L1"/>
        <s v="DE523L1"/>
        <s v="DE524L2"/>
        <s v="DE527L1"/>
        <s v="DE529L1"/>
        <s v="DE530L0"/>
        <s v="DE532L1"/>
        <s v="DE533L1"/>
        <s v="DE534L1"/>
        <s v="DE535L1"/>
        <s v="DE537L1"/>
        <s v="DE539L1"/>
        <s v="DE540L2"/>
        <s v="DE542L1"/>
        <s v="DE544L1"/>
        <s v="DE546L0"/>
        <s v="DE547L2"/>
        <s v="DE548L1"/>
        <s v="DE549L1"/>
        <s v="DK001L2"/>
        <s v="DK002L3"/>
        <s v="DK003L2"/>
        <s v="DK004L3"/>
        <s v="EE001L1"/>
        <s v="EE002L2"/>
        <s v="EE003L0"/>
        <s v="EL001L1"/>
        <s v="EL002L1"/>
        <s v="EL003L1"/>
        <s v="EL004L1"/>
        <s v="EL005L1"/>
        <s v="EL006L1"/>
        <s v="EL007L1"/>
        <s v="EL008L1"/>
        <s v="EL009L1"/>
        <s v="EL010L1"/>
        <s v="EL011L1"/>
        <s v="EL012L1"/>
        <s v="EL013L1"/>
        <s v="EL014L1"/>
        <s v="ES001L3"/>
        <s v="ES002L2"/>
        <s v="ES003L3"/>
        <s v="ES004L3"/>
        <s v="ES005L2"/>
        <s v="ES006L2"/>
        <s v="ES007L2"/>
        <s v="ES008L2"/>
        <s v="ES009L2"/>
        <s v="ES010L2"/>
        <s v="ES011L2"/>
        <s v="ES012L2"/>
        <s v="ES013L2"/>
        <s v="ES014L3"/>
        <s v="ES015L2"/>
        <s v="ES016L2"/>
        <s v="ES017L2"/>
        <s v="ES018L2"/>
        <s v="ES019L3"/>
        <s v="ES020L2"/>
        <s v="ES021L2"/>
        <s v="ES022L2"/>
        <s v="ES023L2"/>
        <s v="ES025L3"/>
        <s v="ES026L2"/>
        <s v="ES028L1"/>
        <s v="ES031L1"/>
        <s v="ES033L1"/>
        <s v="ES034L1"/>
        <s v="ES035L1"/>
        <s v="ES039L1"/>
        <s v="ES040L1"/>
        <s v="ES041L1"/>
        <s v="ES043L1"/>
        <s v="ES044L1"/>
        <s v="ES046L1"/>
        <s v="ES048L1"/>
        <s v="ES050L1"/>
        <s v="ES053L1"/>
        <s v="ES054L1"/>
        <s v="ES057L1"/>
        <s v="ES059L1"/>
        <s v="ES070L1"/>
        <s v="ES072L1"/>
        <s v="ES501L3"/>
        <s v="ES505L1"/>
        <s v="ES506L1"/>
        <s v="ES508L1"/>
        <s v="ES510L1"/>
        <s v="ES514L1"/>
        <s v="ES515L1"/>
        <s v="ES516L1"/>
        <s v="ES519L1"/>
        <s v="ES520L1"/>
        <s v="ES521L1"/>
        <s v="ES522L1"/>
        <s v="ES523L1"/>
        <s v="ES525L1"/>
        <s v="ES527L1"/>
        <s v="ES528L1"/>
        <s v="ES529L1"/>
        <s v="ES532L1"/>
        <s v="ES533L1"/>
        <s v="ES537L1"/>
        <s v="ES538L1"/>
        <s v="ES542L1"/>
        <s v="ES543L1"/>
        <s v="ES544L1"/>
        <s v="ES545L1"/>
        <s v="ES546L1"/>
        <s v="ES547L1"/>
        <s v="ES550L1"/>
        <s v="ES552L1"/>
        <s v="FI001L3"/>
        <s v="FI002L3"/>
        <s v="FI003L4"/>
        <s v="FI004L4"/>
        <s v="FI007L2"/>
        <s v="FI008L2"/>
        <s v="FI009L2"/>
        <s v="FR001L1"/>
        <s v="FR003L2"/>
        <s v="FR004L2"/>
        <s v="FR006L2"/>
        <s v="FR007L2"/>
        <s v="FR008L2"/>
        <s v="FR009L2"/>
        <s v="FR010L2"/>
        <s v="FR011L2"/>
        <s v="FR012L2"/>
        <s v="FR013L2"/>
        <s v="FR014L2"/>
        <s v="FR016L2"/>
        <s v="FR017L2"/>
        <s v="FR018L2"/>
        <s v="FR019L2"/>
        <s v="FR020L2"/>
        <s v="FR021L2"/>
        <s v="FR022L2"/>
        <s v="FR023L2"/>
        <s v="FR024L2"/>
        <s v="FR025L2"/>
        <s v="FR026L2"/>
        <s v="FR032L2"/>
        <s v="FR034L2"/>
        <s v="FR035L2"/>
        <s v="FR036L2"/>
        <s v="FR037L2"/>
        <s v="FR038L2"/>
        <s v="FR039L1"/>
        <s v="FR040L2"/>
        <s v="FR042L2"/>
        <s v="FR043L2"/>
        <s v="FR044L2"/>
        <s v="FR045L2"/>
        <s v="FR046L2"/>
        <s v="FR047L1"/>
        <s v="FR048L2"/>
        <s v="FR049L2"/>
        <s v="FR051L2"/>
        <s v="FR052L2"/>
        <s v="FR053L2"/>
        <s v="FR057L2"/>
        <s v="FR058L2"/>
        <s v="FR060L2"/>
        <s v="FR062L2"/>
        <s v="FR063L2"/>
        <s v="FR064L2"/>
        <s v="FR065L2"/>
        <s v="FR066L2"/>
        <s v="FR069L2"/>
        <s v="FR076L2"/>
        <s v="FR077L2"/>
        <s v="FR079L2"/>
        <s v="FR099L2"/>
        <s v="FR202L1"/>
        <s v="FR203L3"/>
        <s v="FR205L2"/>
        <s v="FR207L2"/>
        <s v="FR209L2"/>
        <s v="FR214L1"/>
        <s v="FR215L2"/>
        <s v="FR324L1"/>
        <s v="FR506L1"/>
        <s v="FR522L1"/>
        <s v="HR001L"/>
        <s v="HR002L"/>
        <s v="HR003L"/>
        <s v="HR004L"/>
        <s v="HR005L"/>
        <s v="HR006L"/>
        <s v="HR007L"/>
        <s v="HU001L2"/>
        <s v="HU002L2"/>
        <s v="HU003L2"/>
        <s v="HU004L2"/>
        <s v="HU005L2"/>
        <s v="HU006L2"/>
        <s v="HU007L2"/>
        <s v="HU008L2"/>
        <s v="HU009L2"/>
        <s v="HU010L1"/>
        <s v="HU011L1"/>
        <s v="HU012L1"/>
        <s v="HU013L1"/>
        <s v="HU014L1"/>
        <s v="HU015L1"/>
        <s v="HU016L1"/>
        <s v="HU017L1"/>
        <s v="HU018L1"/>
        <s v="HU019L1"/>
        <s v="IE001"/>
        <s v="IE002"/>
        <s v="IE003"/>
        <s v="IE004"/>
        <s v="IE005"/>
        <s v="IT001L3"/>
        <s v="IT002L3"/>
        <s v="IT003L3"/>
        <s v="IT004L2"/>
        <s v="IT005L3"/>
        <s v="IT006L3"/>
        <s v="IT007L3"/>
        <s v="IT008L3"/>
        <s v="IT009L1"/>
        <s v="IT010L2"/>
        <s v="IT011L2"/>
        <s v="IT012L3"/>
        <s v="IT013L3"/>
        <s v="IT014L3"/>
        <s v="IT015L1"/>
        <s v="IT016L3"/>
        <s v="IT017L3"/>
        <s v="IT019L2"/>
        <s v="IT020L3"/>
        <s v="IT021L2"/>
        <s v="IT022L2"/>
        <s v="IT023L2"/>
        <s v="IT024L3"/>
        <s v="IT025L3"/>
        <s v="IT026L3"/>
        <s v="IT027L2"/>
        <s v="IT028L3"/>
        <s v="IT029L3"/>
        <s v="IT030L3"/>
        <s v="IT031L3"/>
        <s v="IT032L3"/>
        <s v="IT033L2"/>
        <s v="IT034L1"/>
        <s v="IT035L2"/>
        <s v="IT036L2"/>
        <s v="IT037L1"/>
        <s v="IT038L0"/>
        <s v="IT039L2"/>
        <s v="IT040L2"/>
        <s v="IT041L2"/>
        <s v="IT042L1"/>
        <s v="IT043L2"/>
        <s v="IT045L2"/>
        <s v="IT046L2"/>
        <s v="IT047L1"/>
        <s v="IT048L2"/>
        <s v="IT052L1"/>
        <s v="IT054L1"/>
        <s v="IT056L1"/>
        <s v="IT057L2"/>
        <s v="IT058L2"/>
        <s v="IT060L1"/>
        <s v="IT061L0"/>
        <s v="IT064L1"/>
        <s v="IT065L0"/>
        <s v="IT066L1"/>
        <s v="IT067L0"/>
        <s v="IT069L1"/>
        <s v="IT073L1"/>
        <s v="IT501L2"/>
        <s v="IT502L2"/>
        <s v="IT503L3"/>
        <s v="IT504L3"/>
        <s v="IT505L3"/>
        <s v="IT506L2"/>
        <s v="IT507L2"/>
        <s v="IT508L3"/>
        <s v="IT509L3"/>
        <s v="IT511L2"/>
        <s v="IT512L3"/>
        <s v="IT513L3"/>
        <s v="IT514L2"/>
        <s v="IT515L2"/>
        <s v="IT516L2"/>
        <s v="IT518L1"/>
        <s v="IT519L1"/>
        <s v="IT520L1"/>
        <s v="IT521L1"/>
        <s v="IT522L1"/>
        <s v="IT523L1"/>
        <s v="IT524L0"/>
        <s v="IT525L0"/>
        <s v="IT526L1"/>
        <s v="LT001L1"/>
        <s v="LT002L1"/>
        <s v="LU001L1"/>
        <s v="LV001L1"/>
        <s v="LV002L2"/>
        <s v="LV003L1"/>
        <s v="LV501L1"/>
        <s v="MT001L"/>
        <s v="NL001L3"/>
        <s v="NL002L3"/>
        <s v="NL003L3"/>
        <s v="NL004L3"/>
        <s v="NL005L3"/>
        <s v="NL006L3"/>
        <s v="NL007L3"/>
        <s v="NL008L3"/>
        <s v="NL009L3"/>
        <s v="NL010L3"/>
        <s v="NL012L3"/>
        <s v="NL013L3"/>
        <s v="NL014L3"/>
        <s v="NL015L3"/>
        <s v="NL016L3"/>
        <s v="NL020L3"/>
        <s v="NL026L0"/>
        <s v="NL028L3"/>
        <s v="NL030L0"/>
        <s v="NL032L3"/>
        <s v="NL503L3"/>
        <s v="NL504L3"/>
        <s v="NL505L3"/>
        <s v="NL507L3"/>
        <s v="NL511L3"/>
        <s v="NL512L3"/>
        <s v="NL513L3"/>
        <s v="NL514L3"/>
        <s v="NL515L3"/>
        <s v="NL519L3"/>
        <s v="NL520L3"/>
        <s v="NL521L3"/>
        <s v="NL522L3"/>
        <s v="NL524L3"/>
        <s v="NL529L3"/>
        <s v="PL001L"/>
        <s v="PL002L"/>
        <s v="PL003L"/>
        <s v="PL004L"/>
        <s v="PL005L"/>
        <s v="PL006L"/>
        <s v="PL007L"/>
        <s v="PL008L"/>
        <s v="PL009L"/>
        <s v="PL010L"/>
        <s v="PL011L"/>
        <s v="PL012L"/>
        <s v="PL013L"/>
        <s v="PL014L"/>
        <s v="PL015L"/>
        <s v="PL016L"/>
        <s v="PL017L"/>
        <s v="PL018L"/>
        <s v="PL019L"/>
        <s v="PL020L"/>
        <s v="PL021L"/>
        <s v="PL022L"/>
        <s v="PL024L"/>
        <s v="PL025L"/>
        <s v="PL026L"/>
        <s v="PL027L"/>
        <s v="PL028L"/>
        <s v="PL029L"/>
        <s v="PL030L"/>
        <s v="PL031L"/>
        <s v="PL032L"/>
        <s v="PL033L"/>
        <s v="PL034L"/>
        <s v="PL036L"/>
        <s v="PL037L"/>
        <s v="PL039L"/>
        <s v="PL040L"/>
        <s v="PL041L"/>
        <s v="PL042L"/>
        <s v="PL043L"/>
        <s v="PL044L"/>
        <s v="PL045L"/>
        <s v="PL047L"/>
        <s v="PL048L"/>
        <s v="PL049L"/>
        <s v="PL051L"/>
        <s v="PL506L"/>
        <s v="PL508L"/>
        <s v="PL511L"/>
        <s v="PL512L"/>
        <s v="PL513L"/>
        <s v="PL514L"/>
        <s v="PL516L"/>
        <s v="PL517L"/>
        <s v="PT001L3"/>
        <s v="PT002L2"/>
        <s v="PT003L1"/>
        <s v="PT004L2"/>
        <s v="PT005L2"/>
        <s v="PT007L1"/>
        <s v="PT008L2"/>
        <s v="PT009L1"/>
        <s v="PT014L1"/>
        <s v="PT016L0"/>
        <s v="PT019L0"/>
        <s v="PT505L1"/>
        <s v="RO001L1"/>
        <s v="RO002L1"/>
        <s v="RO003L1"/>
        <s v="RO004L1"/>
        <s v="RO005L1"/>
        <s v="RO006L1"/>
        <s v="RO007L1"/>
        <s v="RO008L1"/>
        <s v="RO009L1"/>
        <s v="RO010L1"/>
        <s v="RO011L1"/>
        <s v="RO012L1"/>
        <s v="RO013L1"/>
        <s v="RO014L1"/>
        <s v="RO015L1"/>
        <s v="RO016L1"/>
        <s v="RO018L1"/>
        <s v="RO020L1"/>
        <s v="RO021L1"/>
        <s v="RO022L1"/>
        <s v="RO501L1"/>
        <s v="RO502L1"/>
        <s v="RO503L1"/>
        <s v="RO504L1"/>
        <s v="RO505L1"/>
        <s v="RO506L1"/>
        <s v="RO507L1"/>
        <s v="RO508L1"/>
        <s v="RO510L1"/>
        <s v="RO511L1"/>
        <s v="RO512L1"/>
        <s v="RO513L1"/>
        <s v="SE001L1"/>
        <s v="SE002L1"/>
        <s v="SE003L1"/>
        <s v="SE004L1"/>
        <s v="SE005L1"/>
        <s v="SE006L1"/>
        <s v="SE007L1"/>
        <s v="SE008L1"/>
        <s v="SE501L1"/>
        <s v="SE502L1"/>
        <s v="SE503L1"/>
        <s v="SE505L1"/>
        <s v="SI001L1"/>
        <s v="SI002L1"/>
        <s v="SK001L1"/>
        <s v="SK003L1"/>
        <s v="SK004L1"/>
        <s v="SK005L1"/>
        <s v="SK007L1"/>
        <s v="SK008L1"/>
      </sharedItems>
    </cacheField>
    <cacheField name="qtr" numFmtId="0">
      <sharedItems count="8">
        <s v="2019-q1"/>
        <s v="2019-q2"/>
        <s v="2019-q3"/>
        <s v="2019-q4"/>
        <s v="2020-q1"/>
        <s v="2020-q2"/>
        <s v="2020-q3"/>
        <s v="2020-q4"/>
      </sharedItems>
    </cacheField>
    <cacheField name="wmean" numFmtId="0">
      <sharedItems containsString="0" containsBlank="1" containsNumber="1" containsInteger="1" minValue="672" maxValue="10000" count="3281">
        <n v="1485"/>
        <n v="1231"/>
        <n v="1539"/>
        <n v="2246"/>
        <n v="2304"/>
        <n v="2207"/>
        <n v="1346"/>
        <n v="1376"/>
        <n v="2760"/>
        <n v="2877"/>
        <n v="3030"/>
        <n v="3718"/>
        <n v="4074"/>
        <n v="4461"/>
        <n v="2950"/>
        <n v="2642"/>
        <n v="2645"/>
        <n v="2851"/>
        <n v="2822"/>
        <n v="3324"/>
        <n v="4056"/>
        <n v="4357"/>
        <n v="2684"/>
        <n v="2966"/>
        <n v="3756"/>
        <n v="3986"/>
        <n v="5325"/>
        <n v="5900"/>
        <n v="5850"/>
        <n v="4004"/>
        <n v="4656"/>
        <n v="3362"/>
        <n v="3591"/>
        <n v="3575"/>
        <n v="4544"/>
        <n v="4796"/>
        <n v="5275"/>
        <n v="2809"/>
        <n v="3227"/>
        <n v="5433"/>
        <n v="5775"/>
        <n v="5644"/>
        <n v="7048"/>
        <n v="8127"/>
        <n v="7219"/>
        <n v="6099"/>
        <n v="5529"/>
        <n v="1110"/>
        <n v="1323"/>
        <n v="1472"/>
        <n v="1538"/>
        <n v="1268"/>
        <n v="1706"/>
        <n v="1430"/>
        <n v="1553"/>
        <n v="1440"/>
        <n v="1781"/>
        <n v="1869"/>
        <n v="2181"/>
        <n v="2009"/>
        <n v="2309"/>
        <n v="2168"/>
        <n v="2032"/>
        <n v="2184"/>
        <n v="2145"/>
        <n v="2228"/>
        <n v="2079"/>
        <n v="2317"/>
        <n v="2535"/>
        <n v="2377"/>
        <n v="3153"/>
        <n v="3425"/>
        <n v="3449"/>
        <n v="3910"/>
        <n v="3740"/>
        <n v="4150"/>
        <n v="3953"/>
        <n v="3822"/>
        <n v="2487"/>
        <n v="2559"/>
        <n v="2625"/>
        <n v="2890"/>
        <n v="2855"/>
        <n v="2871"/>
        <n v="2568"/>
        <n v="2719"/>
        <n v="2968"/>
        <n v="2863"/>
        <n v="3428"/>
        <n v="3170"/>
        <n v="3199"/>
        <n v="3130"/>
        <n v="2934"/>
        <n v="3434"/>
        <n v="3531"/>
        <n v="3804"/>
        <n v="4110"/>
        <n v="3660"/>
        <n v="3973"/>
        <n v="3622"/>
        <n v="3535"/>
        <n v="5558"/>
        <n v="5636"/>
        <n v="5993"/>
        <n v="5748"/>
        <n v="5920"/>
        <n v="6308"/>
        <n v="6269"/>
        <n v="5835"/>
        <n v="2570"/>
        <n v="2686"/>
        <n v="2623"/>
        <n v="3220"/>
        <n v="2993"/>
        <n v="3018"/>
        <n v="2946"/>
        <n v="2665"/>
        <n v="3548"/>
        <n v="3806"/>
        <n v="3991"/>
        <n v="3956"/>
        <n v="3937"/>
        <n v="3968"/>
        <n v="3518"/>
        <n v="3277"/>
        <n v="3418"/>
        <n v="3621"/>
        <n v="3420"/>
        <n v="3623"/>
        <n v="4143"/>
        <n v="3474"/>
        <n v="3885"/>
        <n v="3702"/>
        <n v="4489"/>
        <n v="3970"/>
        <n v="3947"/>
        <n v="4305"/>
        <n v="4850"/>
        <n v="4785"/>
        <n v="4351"/>
        <n v="3542"/>
        <n v="3453"/>
        <n v="3566"/>
        <n v="3536"/>
        <n v="3045"/>
        <n v="3521"/>
        <n v="3131"/>
        <n v="3044"/>
        <n v="8480"/>
        <n v="7636"/>
        <n v="8596"/>
        <n v="8836"/>
        <n v="8917"/>
        <n v="9044"/>
        <n v="8977"/>
        <n v="8413"/>
        <n v="2829"/>
        <n v="3384"/>
        <n v="3592"/>
        <n v="3496"/>
        <n v="3016"/>
        <n v="3447"/>
        <n v="3436"/>
        <n v="3406"/>
        <n v="1754"/>
        <n v="1910"/>
        <n v="1980"/>
        <n v="2356"/>
        <n v="1921"/>
        <n v="2231"/>
        <n v="2121"/>
        <n v="2122"/>
        <n v="3038"/>
        <n v="3432"/>
        <n v="4224"/>
        <n v="3347"/>
        <n v="3694"/>
        <n v="3628"/>
        <n v="3779"/>
        <n v="3275"/>
        <n v="3437"/>
        <n v="3692"/>
        <n v="4167"/>
        <n v="3111"/>
        <n v="3891"/>
        <n v="3588"/>
        <n v="4008"/>
        <n v="4346"/>
        <n v="4751"/>
        <n v="5633"/>
        <n v="4275"/>
        <n v="4645"/>
        <n v="4386"/>
        <n v="5638"/>
        <n v="5479"/>
        <n v="6060"/>
        <n v="5808"/>
        <n v="5716"/>
        <n v="5348"/>
        <n v="5846"/>
        <n v="5457"/>
        <n v="5981"/>
        <n v="4599"/>
        <n v="4747"/>
        <n v="5339"/>
        <n v="5264"/>
        <n v="4322"/>
        <n v="5043"/>
        <n v="4612"/>
        <n v="5015"/>
        <n v="6626"/>
        <n v="7101"/>
        <n v="7422"/>
        <n v="7441"/>
        <n v="6513"/>
        <n v="6444"/>
        <n v="6888"/>
        <n v="6630"/>
        <n v="5823"/>
        <n v="5759"/>
        <n v="6297"/>
        <n v="7035"/>
        <n v="6003"/>
        <n v="6035"/>
        <n v="4431"/>
        <n v="4935"/>
        <n v="5544"/>
        <n v="6306"/>
        <n v="6721"/>
        <n v="7111"/>
        <n v="5454"/>
        <n v="5849"/>
        <n v="5945"/>
        <n v="6366"/>
        <n v="5781"/>
        <n v="6700"/>
        <n v="7125"/>
        <n v="7100"/>
        <n v="5234"/>
        <n v="6170"/>
        <n v="6569"/>
        <n v="6930"/>
        <n v="4825"/>
        <n v="6047"/>
        <n v="6679"/>
        <n v="6363"/>
        <n v="5080"/>
        <n v="5699"/>
        <n v="5509"/>
        <n v="5778"/>
        <n v="5555"/>
        <n v="6273"/>
        <n v="6571"/>
        <n v="6948"/>
        <n v="5347"/>
        <n v="6008"/>
        <n v="6335"/>
        <n v="6640"/>
        <n v="5984"/>
        <n v="6043"/>
        <n v="6493"/>
        <n v="6314"/>
        <n v="5706"/>
        <n v="5602"/>
        <n v="6205"/>
        <n v="5208"/>
        <n v="6344"/>
        <n v="6357"/>
        <n v="6602"/>
        <n v="5066"/>
        <n v="5647"/>
        <n v="5720"/>
        <n v="6010"/>
        <n v="5612"/>
        <n v="5913"/>
        <n v="6440"/>
        <n v="6377"/>
        <n v="5411"/>
        <n v="5744"/>
        <n v="5705"/>
        <n v="5819"/>
        <n v="7150"/>
        <n v="7493"/>
        <n v="8256"/>
        <n v="9062"/>
        <n v="7434"/>
        <n v="7585"/>
        <n v="5465"/>
        <n v="6095"/>
        <n v="6827"/>
        <n v="6257"/>
        <n v="6218"/>
        <n v="6816"/>
        <n v="6084"/>
        <n v="6905"/>
        <n v="5951"/>
        <n v="4742"/>
        <n v="4921"/>
        <n v="5244"/>
        <n v="4763"/>
        <n v="5401"/>
        <n v="5337"/>
        <n v="5944"/>
        <n v="5204"/>
        <n v="4508"/>
        <n v="4478"/>
        <n v="4994"/>
        <n v="4018"/>
        <n v="4687"/>
        <n v="5000"/>
        <n v="5456"/>
        <n v="1889"/>
        <n v="2175"/>
        <n v="2098"/>
        <n v="2037"/>
        <n v="2776"/>
        <n v="2329"/>
        <n v="2613"/>
        <n v="2200"/>
        <n v="2904"/>
        <n v="2662"/>
        <n v="3495"/>
        <n v="3332"/>
        <n v="3148"/>
        <n v="3289"/>
        <n v="2812"/>
        <n v="3171"/>
        <n v="3261"/>
        <n v="3816"/>
        <n v="3530"/>
        <n v="4298"/>
        <n v="3491"/>
        <n v="3492"/>
        <n v="3312"/>
        <n v="3487"/>
        <n v="3675"/>
        <n v="4117"/>
        <n v="4050"/>
        <n v="3780"/>
        <n v="4099"/>
        <n v="4003"/>
        <n v="7612"/>
        <n v="7261"/>
        <n v="7094"/>
        <n v="7715"/>
        <n v="7166"/>
        <n v="8289"/>
        <n v="6505"/>
        <n v="6069"/>
        <n v="3783"/>
        <n v="3774"/>
        <n v="3871"/>
        <n v="4316"/>
        <n v="4142"/>
        <n v="4274"/>
        <n v="3596"/>
        <n v="4338"/>
        <n v="3872"/>
        <n v="4839"/>
        <n v="4387"/>
        <n v="4528"/>
        <n v="4404"/>
        <n v="4615"/>
        <n v="4499"/>
        <n v="4572"/>
        <n v="4849"/>
        <n v="4936"/>
        <n v="6173"/>
        <n v="5389"/>
        <n v="4720"/>
        <n v="4256"/>
        <n v="4712"/>
        <n v="4463"/>
        <n v="5017"/>
        <n v="6658"/>
        <n v="4758"/>
        <n v="5065"/>
        <n v="3853"/>
        <n v="3905"/>
        <n v="4307"/>
        <n v="4550"/>
        <n v="4257"/>
        <n v="4122"/>
        <n v="4209"/>
        <n v="3724"/>
        <n v="4518"/>
        <n v="4622"/>
        <n v="5165"/>
        <n v="5331"/>
        <n v="5035"/>
        <n v="4561"/>
        <n v="5079"/>
        <n v="5350"/>
        <n v="5194"/>
        <n v="5693"/>
        <n v="5743"/>
        <n v="6057"/>
        <n v="7242"/>
        <n v="5713"/>
        <n v="6527"/>
        <n v="4295"/>
        <n v="4991"/>
        <n v="4586"/>
        <n v="5160"/>
        <n v="5087"/>
        <n v="5221"/>
        <n v="4874"/>
        <n v="4911"/>
        <n v="4547"/>
        <n v="4471"/>
        <n v="5596"/>
        <n v="6605"/>
        <n v="5487"/>
        <n v="4795"/>
        <n v="5288"/>
        <n v="4976"/>
        <n v="5564"/>
        <n v="5643"/>
        <n v="5783"/>
        <n v="5296"/>
        <n v="5323"/>
        <n v="672"/>
        <n v="710"/>
        <n v="764"/>
        <n v="1168"/>
        <n v="1154"/>
        <n v="1258"/>
        <n v="798"/>
        <n v="877"/>
        <n v="776"/>
        <n v="986"/>
        <n v="1065"/>
        <n v="1251"/>
        <n v="1212"/>
        <n v="1607"/>
        <n v="1128"/>
        <n v="1004"/>
        <n v="724"/>
        <n v="932"/>
        <n v="883"/>
        <n v="1173"/>
        <n v="1353"/>
        <n v="1432"/>
        <n v="1053"/>
        <n v="1035"/>
        <n v="1108"/>
        <n v="1385"/>
        <n v="1666"/>
        <n v="2099"/>
        <n v="1405"/>
        <n v="1526"/>
        <n v="1406"/>
        <n v="1645"/>
        <n v="1549"/>
        <n v="1867"/>
        <n v="1787"/>
        <n v="2189"/>
        <n v="1656"/>
        <n v="1786"/>
        <n v="1362"/>
        <n v="1328"/>
        <n v="1513"/>
        <n v="1844"/>
        <n v="1989"/>
        <n v="2223"/>
        <n v="1486"/>
        <n v="1360"/>
        <n v="1554"/>
        <n v="1680"/>
        <n v="1926"/>
        <n v="1842"/>
        <n v="1603"/>
        <n v="1540"/>
        <n v="1303"/>
        <n v="1532"/>
        <n v="1683"/>
        <n v="1907"/>
        <n v="1834"/>
        <n v="2004"/>
        <n v="1510"/>
        <n v="1686"/>
        <n v="1211"/>
        <n v="1424"/>
        <n v="1368"/>
        <n v="1657"/>
        <n v="1831"/>
        <n v="2180"/>
        <n v="1359"/>
        <n v="1455"/>
        <n v="1580"/>
        <n v="1762"/>
        <n v="2161"/>
        <n v="2138"/>
        <n v="2520"/>
        <n v="1694"/>
        <n v="1700"/>
        <n v="2440"/>
        <n v="2084"/>
        <n v="2442"/>
        <n v="2744"/>
        <n v="2635"/>
        <n v="3477"/>
        <n v="2262"/>
        <n v="2263"/>
        <n v="1593"/>
        <n v="1890"/>
        <n v="1865"/>
        <n v="2349"/>
        <n v="2524"/>
        <n v="2338"/>
        <n v="1811"/>
        <n v="1826"/>
        <n v="2214"/>
        <n v="2616"/>
        <n v="2402"/>
        <n v="3037"/>
        <n v="2841"/>
        <n v="3104"/>
        <n v="2120"/>
        <n v="2336"/>
        <n v="3145"/>
        <n v="3096"/>
        <n v="3188"/>
        <n v="3558"/>
        <n v="3267"/>
        <n v="3930"/>
        <n v="2896"/>
        <n v="2804"/>
        <n v="3183"/>
        <n v="3407"/>
        <n v="3931"/>
        <n v="4129"/>
        <n v="4541"/>
        <n v="3350"/>
        <n v="3597"/>
        <n v="3966"/>
        <n v="4466"/>
        <n v="4661"/>
        <n v="5067"/>
        <n v="5562"/>
        <n v="6105"/>
        <n v="4007"/>
        <n v="4220"/>
        <n v="2840"/>
        <n v="3262"/>
        <n v="3125"/>
        <n v="3593"/>
        <n v="2537"/>
        <n v="2755"/>
        <n v="3483"/>
        <n v="3743"/>
        <n v="3616"/>
        <n v="4217"/>
        <n v="4260"/>
        <n v="4505"/>
        <n v="3266"/>
        <n v="3274"/>
        <n v="3207"/>
        <n v="3546"/>
        <n v="4115"/>
        <n v="3941"/>
        <n v="3224"/>
        <n v="3268"/>
        <n v="2376"/>
        <n v="2609"/>
        <n v="2846"/>
        <n v="2872"/>
        <n v="2848"/>
        <n v="3445"/>
        <n v="2508"/>
        <n v="2802"/>
        <n v="2165"/>
        <n v="2386"/>
        <n v="2164"/>
        <n v="2682"/>
        <n v="2929"/>
        <n v="3190"/>
        <n v="2281"/>
        <n v="4870"/>
        <n v="7973"/>
        <n v="9800"/>
        <n v="9127"/>
        <n v="7690"/>
        <n v="9412"/>
        <n v="8750"/>
        <m/>
        <n v="3874"/>
        <n v="4354"/>
        <n v="5113"/>
        <n v="5228"/>
        <n v="5134"/>
        <n v="4041"/>
        <n v="3442"/>
        <n v="3716"/>
        <n v="4306"/>
        <n v="4492"/>
        <n v="4445"/>
        <n v="3682"/>
        <n v="2053"/>
        <n v="2291"/>
        <n v="2253"/>
        <n v="3051"/>
        <n v="2612"/>
        <n v="3101"/>
        <n v="2026"/>
        <n v="2199"/>
        <n v="2113"/>
        <n v="2740"/>
        <n v="2637"/>
        <n v="3218"/>
        <n v="3889"/>
        <n v="2505"/>
        <n v="2371"/>
        <n v="1712"/>
        <n v="1967"/>
        <n v="2091"/>
        <n v="2451"/>
        <n v="2234"/>
        <n v="2432"/>
        <n v="1761"/>
        <n v="1924"/>
        <n v="1557"/>
        <n v="1772"/>
        <n v="1719"/>
        <n v="2102"/>
        <n v="2296"/>
        <n v="3054"/>
        <n v="1949"/>
        <n v="1841"/>
        <n v="2368"/>
        <n v="2835"/>
        <n v="2938"/>
        <n v="3348"/>
        <n v="3494"/>
        <n v="3334"/>
        <n v="2772"/>
        <n v="2972"/>
        <n v="2038"/>
        <n v="2359"/>
        <n v="2364"/>
        <n v="2714"/>
        <n v="2814"/>
        <n v="2901"/>
        <n v="2151"/>
        <n v="2192"/>
        <n v="995"/>
        <n v="1014"/>
        <n v="1228"/>
        <n v="1316"/>
        <n v="1617"/>
        <n v="1597"/>
        <n v="1155"/>
        <n v="1100"/>
        <n v="3034"/>
        <n v="3390"/>
        <n v="2817"/>
        <n v="3835"/>
        <n v="3565"/>
        <n v="4067"/>
        <n v="2915"/>
        <n v="3221"/>
        <n v="2727"/>
        <n v="2762"/>
        <n v="3022"/>
        <n v="3551"/>
        <n v="3792"/>
        <n v="2716"/>
        <n v="2575"/>
        <n v="2544"/>
        <n v="2715"/>
        <n v="3175"/>
        <n v="2569"/>
        <n v="2429"/>
        <n v="3397"/>
        <n v="3681"/>
        <n v="3791"/>
        <n v="4524"/>
        <n v="4249"/>
        <n v="5023"/>
        <n v="3457"/>
        <n v="3164"/>
        <n v="3017"/>
        <n v="3095"/>
        <n v="3526"/>
        <n v="3465"/>
        <n v="4261"/>
        <n v="3181"/>
        <n v="2859"/>
        <n v="2756"/>
        <n v="3344"/>
        <n v="3583"/>
        <n v="3319"/>
        <n v="3736"/>
        <n v="2696"/>
        <n v="2975"/>
        <n v="3386"/>
        <n v="3288"/>
        <n v="3983"/>
        <n v="3886"/>
        <n v="3938"/>
        <n v="4717"/>
        <n v="3647"/>
        <n v="4620"/>
        <n v="4823"/>
        <n v="4765"/>
        <n v="5654"/>
        <n v="5869"/>
        <n v="6213"/>
        <n v="4714"/>
        <n v="4216"/>
        <n v="3251"/>
        <n v="3310"/>
        <n v="3300"/>
        <n v="3751"/>
        <n v="4233"/>
        <n v="3242"/>
        <n v="3427"/>
        <n v="2532"/>
        <n v="2608"/>
        <n v="3328"/>
        <n v="3195"/>
        <n v="3057"/>
        <n v="1998"/>
        <n v="2411"/>
        <n v="4373"/>
        <n v="4602"/>
        <n v="5357"/>
        <n v="5532"/>
        <n v="5933"/>
        <n v="4241"/>
        <n v="4866"/>
        <n v="3223"/>
        <n v="3399"/>
        <n v="3211"/>
        <n v="3890"/>
        <n v="3936"/>
        <n v="4514"/>
        <n v="3295"/>
        <n v="3099"/>
        <n v="3717"/>
        <n v="3878"/>
        <n v="4182"/>
        <n v="4676"/>
        <n v="4086"/>
        <n v="4511"/>
        <n v="3839"/>
        <n v="3826"/>
        <n v="4266"/>
        <n v="4355"/>
        <n v="4683"/>
        <n v="5086"/>
        <n v="5308"/>
        <n v="5936"/>
        <n v="3837"/>
        <n v="4253"/>
        <n v="6053"/>
        <n v="6018"/>
        <n v="6738"/>
        <n v="6546"/>
        <n v="7246"/>
        <n v="7983"/>
        <n v="5488"/>
        <n v="6206"/>
        <n v="2898"/>
        <n v="3172"/>
        <n v="3359"/>
        <n v="3959"/>
        <n v="3600"/>
        <n v="3954"/>
        <n v="3265"/>
        <n v="3869"/>
        <n v="3617"/>
        <n v="4481"/>
        <n v="4019"/>
        <n v="4654"/>
        <n v="3314"/>
        <n v="3690"/>
        <n v="2688"/>
        <n v="2952"/>
        <n v="2824"/>
        <n v="3395"/>
        <n v="3778"/>
        <n v="4175"/>
        <n v="2800"/>
        <n v="3610"/>
        <n v="3576"/>
        <n v="3892"/>
        <n v="4085"/>
        <n v="4531"/>
        <n v="3002"/>
        <n v="3411"/>
        <n v="3758"/>
        <n v="3767"/>
        <n v="4558"/>
        <n v="4179"/>
        <n v="4218"/>
        <n v="2967"/>
        <n v="3209"/>
        <n v="3605"/>
        <n v="3450"/>
        <n v="3059"/>
        <n v="3389"/>
        <n v="3119"/>
        <n v="3636"/>
        <n v="3739"/>
        <n v="3960"/>
        <n v="3997"/>
        <n v="3137"/>
        <n v="4438"/>
        <n v="4926"/>
        <n v="4600"/>
        <n v="5293"/>
        <n v="5761"/>
        <n v="5807"/>
        <n v="5191"/>
        <n v="3010"/>
        <n v="3132"/>
        <n v="3048"/>
        <n v="3755"/>
        <n v="3579"/>
        <n v="5014"/>
        <n v="3870"/>
        <n v="3373"/>
        <n v="3342"/>
        <n v="4234"/>
        <n v="4058"/>
        <n v="2961"/>
        <n v="3244"/>
        <n v="4236"/>
        <n v="4269"/>
        <n v="4566"/>
        <n v="4959"/>
        <n v="4903"/>
        <n v="5215"/>
        <n v="4109"/>
        <n v="4472"/>
        <n v="2723"/>
        <n v="2873"/>
        <n v="3408"/>
        <n v="3994"/>
        <n v="4403"/>
        <n v="3151"/>
        <n v="2711"/>
        <n v="2774"/>
        <n v="2850"/>
        <n v="3725"/>
        <n v="2799"/>
        <n v="2758"/>
        <n v="3382"/>
        <n v="3318"/>
        <n v="3788"/>
        <n v="3708"/>
        <n v="3840"/>
        <n v="4635"/>
        <n v="3412"/>
        <n v="2923"/>
        <n v="3346"/>
        <n v="3156"/>
        <n v="3915"/>
        <n v="4282"/>
        <n v="4157"/>
        <n v="2825"/>
        <n v="4215"/>
        <n v="4194"/>
        <n v="4624"/>
        <n v="4722"/>
        <n v="4701"/>
        <n v="5002"/>
        <n v="3677"/>
        <n v="3497"/>
        <n v="3380"/>
        <n v="4367"/>
        <n v="4178"/>
        <n v="4634"/>
        <n v="3136"/>
        <n v="3198"/>
        <n v="3594"/>
        <n v="3705"/>
        <n v="3345"/>
        <n v="4519"/>
        <n v="4106"/>
        <n v="4704"/>
        <n v="3460"/>
        <n v="3793"/>
        <n v="4678"/>
        <n v="4140"/>
        <n v="4509"/>
        <n v="4859"/>
        <n v="5453"/>
        <n v="4145"/>
        <n v="4689"/>
        <n v="1671"/>
        <n v="1982"/>
        <n v="2028"/>
        <n v="2407"/>
        <n v="2548"/>
        <n v="2596"/>
        <n v="1634"/>
        <n v="1714"/>
        <n v="2163"/>
        <n v="2501"/>
        <n v="3165"/>
        <n v="2477"/>
        <n v="2510"/>
        <n v="2045"/>
        <n v="2092"/>
        <n v="3365"/>
        <n v="3723"/>
        <n v="3241"/>
        <n v="2506"/>
        <n v="3208"/>
        <n v="2810"/>
        <n v="4188"/>
        <n v="4359"/>
        <n v="2864"/>
        <n v="2701"/>
        <n v="2285"/>
        <n v="2490"/>
        <n v="2111"/>
        <n v="3084"/>
        <n v="2995"/>
        <n v="2310"/>
        <n v="2697"/>
        <n v="2602"/>
        <n v="2913"/>
        <n v="3703"/>
        <n v="3650"/>
        <n v="4087"/>
        <n v="2909"/>
        <n v="2632"/>
        <n v="4066"/>
        <n v="4048"/>
        <n v="4966"/>
        <n v="5175"/>
        <n v="3888"/>
        <n v="3687"/>
        <n v="3771"/>
        <n v="4750"/>
        <n v="4036"/>
        <n v="4686"/>
        <n v="3715"/>
        <n v="2141"/>
        <n v="2387"/>
        <n v="2282"/>
        <n v="2895"/>
        <n v="3301"/>
        <n v="2196"/>
        <n v="2240"/>
        <n v="3790"/>
        <n v="3272"/>
        <n v="2075"/>
        <n v="2218"/>
        <n v="2201"/>
        <n v="2683"/>
        <n v="2472"/>
        <n v="3210"/>
        <n v="2212"/>
        <n v="2011"/>
        <n v="2546"/>
        <n v="3649"/>
        <n v="3988"/>
        <n v="2468"/>
        <n v="2412"/>
        <n v="2384"/>
        <n v="2842"/>
        <n v="2959"/>
        <n v="3240"/>
        <n v="3020"/>
        <n v="3383"/>
        <n v="3765"/>
        <n v="4195"/>
        <n v="4375"/>
        <n v="3255"/>
        <n v="3606"/>
        <n v="2123"/>
        <n v="2496"/>
        <n v="2382"/>
        <n v="2603"/>
        <n v="2454"/>
        <n v="3080"/>
        <n v="2194"/>
        <n v="2311"/>
        <n v="3259"/>
        <n v="3629"/>
        <n v="4317"/>
        <n v="3827"/>
        <n v="4648"/>
        <n v="3672"/>
        <n v="3658"/>
        <n v="3422"/>
        <n v="3602"/>
        <n v="3193"/>
        <n v="3263"/>
        <n v="2944"/>
        <n v="2820"/>
        <n v="3031"/>
        <n v="3354"/>
        <n v="3281"/>
        <n v="3833"/>
        <n v="2937"/>
        <n v="2907"/>
        <n v="2179"/>
        <n v="2421"/>
        <n v="2654"/>
        <n v="2778"/>
        <n v="2994"/>
        <n v="3021"/>
        <n v="3330"/>
        <n v="4034"/>
        <n v="4183"/>
        <n v="2932"/>
        <n v="2891"/>
        <n v="2681"/>
        <n v="2845"/>
        <n v="3258"/>
        <n v="3335"/>
        <n v="4190"/>
        <n v="2963"/>
        <n v="2867"/>
        <n v="2743"/>
        <n v="3094"/>
        <n v="3611"/>
        <n v="3898"/>
        <n v="3504"/>
        <n v="4389"/>
        <n v="3306"/>
        <n v="3990"/>
        <n v="3961"/>
        <n v="4787"/>
        <n v="4396"/>
        <n v="5419"/>
        <n v="3975"/>
        <n v="3686"/>
        <n v="2827"/>
        <n v="2791"/>
        <n v="4052"/>
        <n v="3639"/>
        <n v="4380"/>
        <n v="2914"/>
        <n v="2955"/>
        <n v="2638"/>
        <n v="2687"/>
        <n v="2979"/>
        <n v="3204"/>
        <n v="3202"/>
        <n v="2259"/>
        <n v="2676"/>
        <n v="2521"/>
        <n v="3276"/>
        <n v="2418"/>
        <n v="2538"/>
        <n v="2476"/>
        <n v="3186"/>
        <n v="3248"/>
        <n v="3123"/>
        <n v="3946"/>
        <n v="3665"/>
        <n v="3517"/>
        <n v="3206"/>
        <n v="3634"/>
        <n v="3977"/>
        <n v="2584"/>
        <n v="2314"/>
        <n v="2965"/>
        <n v="3574"/>
        <n v="3214"/>
        <n v="4121"/>
        <n v="4080"/>
        <n v="3992"/>
        <n v="4128"/>
        <n v="4910"/>
        <n v="4681"/>
        <n v="4360"/>
        <n v="4199"/>
        <n v="5203"/>
        <n v="5144"/>
        <n v="5902"/>
        <n v="4931"/>
        <n v="4356"/>
        <n v="4652"/>
        <n v="4954"/>
        <n v="5396"/>
        <n v="6226"/>
        <n v="5548"/>
        <n v="5218"/>
        <n v="3698"/>
        <n v="3772"/>
        <n v="4031"/>
        <n v="4075"/>
        <n v="4187"/>
        <n v="4259"/>
        <n v="4601"/>
        <n v="5021"/>
        <n v="4673"/>
        <n v="4993"/>
        <n v="4890"/>
        <n v="5239"/>
        <n v="5737"/>
        <n v="5709"/>
        <n v="6810"/>
        <n v="6754"/>
        <n v="5915"/>
        <n v="5960"/>
        <n v="5955"/>
        <n v="3732"/>
        <n v="3781"/>
        <n v="3653"/>
        <n v="3232"/>
        <n v="3372"/>
        <n v="6040"/>
        <n v="6535"/>
        <n v="6737"/>
        <n v="6082"/>
        <n v="5870"/>
        <n v="6031"/>
        <n v="5822"/>
        <n v="5574"/>
        <n v="6787"/>
        <n v="8519"/>
        <n v="7756"/>
        <n v="7455"/>
        <n v="8715"/>
        <n v="8943"/>
        <n v="7959"/>
        <n v="6543"/>
        <n v="7353"/>
        <n v="7188"/>
        <n v="7745"/>
        <n v="7530"/>
        <n v="7812"/>
        <n v="8039"/>
        <n v="7624"/>
        <n v="6887"/>
        <n v="6921"/>
        <n v="6672"/>
        <n v="6621"/>
        <n v="6432"/>
        <n v="7470"/>
        <n v="6693"/>
        <n v="6350"/>
        <n v="8457"/>
        <n v="9071"/>
        <n v="7500"/>
        <n v="8137"/>
        <n v="9080"/>
        <n v="8611"/>
        <n v="9500"/>
        <n v="8778"/>
        <n v="6417"/>
        <n v="6501"/>
        <n v="7205"/>
        <n v="7581"/>
        <n v="6821"/>
        <n v="8142"/>
        <n v="8135"/>
        <n v="7924"/>
        <n v="8672"/>
        <n v="8007"/>
        <n v="8349"/>
        <n v="7549"/>
        <n v="6914"/>
        <n v="9565"/>
        <n v="9444"/>
        <n v="8812"/>
        <n v="7199"/>
        <n v="8565"/>
        <n v="8107"/>
        <n v="8428"/>
        <n v="8090"/>
        <n v="8785"/>
        <n v="8091"/>
        <n v="8764"/>
        <n v="8333"/>
        <n v="9286"/>
        <n v="8704"/>
        <n v="8200"/>
        <n v="10000"/>
        <n v="8556"/>
        <n v="8902"/>
        <n v="8854"/>
        <n v="8571"/>
        <n v="9474"/>
        <n v="9739"/>
        <n v="9000"/>
        <n v="8230"/>
        <n v="8429"/>
        <n v="8659"/>
        <n v="8646"/>
        <n v="9394"/>
        <n v="9615"/>
        <n v="8276"/>
        <n v="9300"/>
        <n v="8080"/>
        <n v="6781"/>
        <n v="7747"/>
        <n v="8286"/>
        <n v="7972"/>
        <n v="6747"/>
        <n v="8720"/>
        <n v="8452"/>
        <n v="7074"/>
        <n v="1490"/>
        <n v="1483"/>
        <n v="1326"/>
        <n v="1404"/>
        <n v="1458"/>
        <n v="1802"/>
        <n v="1416"/>
        <n v="1232"/>
        <n v="1414"/>
        <n v="1436"/>
        <n v="1591"/>
        <n v="2002"/>
        <n v="1658"/>
        <n v="1835"/>
        <n v="4749"/>
        <n v="4070"/>
        <n v="3846"/>
        <n v="4170"/>
        <n v="4590"/>
        <n v="4405"/>
        <n v="4284"/>
        <n v="2736"/>
        <n v="2690"/>
        <n v="2633"/>
        <n v="3026"/>
        <n v="3691"/>
        <n v="3534"/>
        <n v="3107"/>
        <n v="3097"/>
        <n v="2974"/>
        <n v="3364"/>
        <n v="2861"/>
        <n v="3468"/>
        <n v="3212"/>
        <n v="3834"/>
        <n v="3520"/>
        <n v="3683"/>
        <n v="3710"/>
        <n v="3795"/>
        <n v="3754"/>
        <n v="4118"/>
        <n v="3519"/>
        <n v="6298"/>
        <n v="6392"/>
        <n v="5637"/>
        <n v="6362"/>
        <n v="6126"/>
        <n v="5963"/>
        <n v="5554"/>
        <n v="5976"/>
        <n v="3440"/>
        <n v="3257"/>
        <n v="4132"/>
        <n v="3932"/>
        <n v="4365"/>
        <n v="4470"/>
        <n v="5758"/>
        <n v="5250"/>
        <n v="4863"/>
        <n v="5876"/>
        <n v="6481"/>
        <n v="6983"/>
        <n v="6339"/>
        <n v="5983"/>
        <n v="8313"/>
        <n v="7548"/>
        <n v="6844"/>
        <n v="6865"/>
        <n v="8189"/>
        <n v="8152"/>
        <n v="8511"/>
        <n v="7877"/>
        <n v="4578"/>
        <n v="4677"/>
        <n v="4693"/>
        <n v="5443"/>
        <n v="5199"/>
        <n v="5578"/>
        <n v="5790"/>
        <n v="4982"/>
        <n v="5770"/>
        <n v="5805"/>
        <n v="6070"/>
        <n v="5901"/>
        <n v="5181"/>
        <n v="4940"/>
        <n v="4291"/>
        <n v="4882"/>
        <n v="5559"/>
        <n v="5027"/>
        <n v="4821"/>
        <n v="5231"/>
        <n v="5402"/>
        <n v="4630"/>
        <n v="4243"/>
        <n v="4915"/>
        <n v="5217"/>
        <n v="4953"/>
        <n v="4672"/>
        <n v="4845"/>
        <n v="4151"/>
        <n v="4610"/>
        <n v="4778"/>
        <n v="5012"/>
        <n v="4156"/>
        <n v="4813"/>
        <n v="4668"/>
        <n v="4958"/>
        <n v="4569"/>
        <n v="4685"/>
        <n v="5274"/>
        <n v="4768"/>
        <n v="5586"/>
        <n v="4875"/>
        <n v="4237"/>
        <n v="5367"/>
        <n v="5452"/>
        <n v="5824"/>
        <n v="5582"/>
        <n v="5815"/>
        <n v="2833"/>
        <n v="2552"/>
        <n v="2798"/>
        <n v="2999"/>
        <n v="3093"/>
        <n v="4062"/>
        <n v="3341"/>
        <n v="4393"/>
        <n v="4219"/>
        <n v="4658"/>
        <n v="4752"/>
        <n v="5174"/>
        <n v="3366"/>
        <n v="3028"/>
        <n v="3684"/>
        <n v="4443"/>
        <n v="4606"/>
        <n v="4786"/>
        <n v="4436"/>
        <n v="4833"/>
        <n v="5645"/>
        <n v="5137"/>
        <n v="5584"/>
        <n v="5346"/>
        <n v="5030"/>
        <n v="6094"/>
        <n v="5592"/>
        <n v="5964"/>
        <n v="5787"/>
        <n v="7378"/>
        <n v="7698"/>
        <n v="7618"/>
        <n v="7726"/>
        <n v="7276"/>
        <n v="8403"/>
        <n v="6403"/>
        <n v="7929"/>
        <n v="6606"/>
        <n v="6374"/>
        <n v="5837"/>
        <n v="7361"/>
        <n v="7404"/>
        <n v="7066"/>
        <n v="6688"/>
        <n v="5642"/>
        <n v="5614"/>
        <n v="5462"/>
        <n v="5579"/>
        <n v="6641"/>
        <n v="5398"/>
        <n v="5855"/>
        <n v="5132"/>
        <n v="5238"/>
        <n v="4604"/>
        <n v="5609"/>
        <n v="5417"/>
        <n v="5623"/>
        <n v="5467"/>
        <n v="5352"/>
        <n v="3444"/>
        <n v="3070"/>
        <n v="3112"/>
        <n v="4177"/>
        <n v="3922"/>
        <n v="4979"/>
        <n v="5446"/>
        <n v="4937"/>
        <n v="4904"/>
        <n v="5516"/>
        <n v="6083"/>
        <n v="5627"/>
        <n v="5455"/>
        <n v="7394"/>
        <n v="6478"/>
        <n v="6312"/>
        <n v="6907"/>
        <n v="8027"/>
        <n v="8164"/>
        <n v="7492"/>
        <n v="7329"/>
        <n v="6892"/>
        <n v="7070"/>
        <n v="7525"/>
        <n v="7870"/>
        <n v="7723"/>
        <n v="6951"/>
        <n v="7709"/>
        <n v="7793"/>
        <n v="7655"/>
        <n v="6961"/>
        <n v="7419"/>
        <n v="7891"/>
        <n v="8494"/>
        <n v="8363"/>
        <n v="7566"/>
        <n v="4512"/>
        <n v="4708"/>
        <n v="5611"/>
        <n v="4984"/>
        <n v="5708"/>
        <n v="6258"/>
        <n v="5911"/>
        <n v="6650"/>
        <n v="7140"/>
        <n v="7127"/>
        <n v="6833"/>
        <n v="4423"/>
        <n v="4196"/>
        <n v="4053"/>
        <n v="4030"/>
        <n v="5049"/>
        <n v="4100"/>
        <n v="4507"/>
        <n v="6874"/>
        <n v="6692"/>
        <n v="5214"/>
        <n v="5847"/>
        <n v="6677"/>
        <n v="6920"/>
        <n v="7079"/>
        <n v="4776"/>
        <n v="4513"/>
        <n v="5252"/>
        <n v="5669"/>
        <n v="5549"/>
        <n v="5212"/>
        <n v="5714"/>
        <n v="5762"/>
        <n v="6375"/>
        <n v="6163"/>
        <n v="5340"/>
        <n v="4886"/>
        <n v="5362"/>
        <n v="5187"/>
        <n v="5260"/>
        <n v="4760"/>
        <n v="6015"/>
        <n v="5265"/>
        <n v="4967"/>
        <n v="5800"/>
        <n v="6458"/>
        <n v="6576"/>
        <n v="6864"/>
        <n v="7345"/>
        <n v="7640"/>
        <n v="7212"/>
        <n v="6188"/>
        <n v="7649"/>
        <n v="7661"/>
        <n v="8244"/>
        <n v="7576"/>
        <n v="7853"/>
        <n v="6079"/>
        <n v="5853"/>
        <n v="5671"/>
        <n v="5668"/>
        <n v="6305"/>
        <n v="5682"/>
        <n v="6064"/>
        <n v="6923"/>
        <n v="5895"/>
        <n v="5547"/>
        <n v="5753"/>
        <n v="6950"/>
        <n v="6279"/>
        <n v="5603"/>
        <n v="5821"/>
        <n v="6376"/>
        <n v="6461"/>
        <n v="6633"/>
        <n v="7590"/>
        <n v="3695"/>
        <n v="3311"/>
        <n v="3934"/>
        <n v="4088"/>
        <n v="4469"/>
        <n v="5106"/>
        <n v="4905"/>
        <n v="4960"/>
        <n v="5335"/>
        <n v="5310"/>
        <n v="5052"/>
        <n v="6410"/>
        <n v="5845"/>
        <n v="6050"/>
        <n v="7245"/>
        <n v="7121"/>
        <n v="6749"/>
        <n v="7091"/>
        <n v="9167"/>
        <n v="9028"/>
        <n v="3544"/>
        <n v="3320"/>
        <n v="3562"/>
        <n v="3100"/>
        <n v="3750"/>
        <n v="4563"/>
        <n v="4395"/>
        <n v="4349"/>
        <n v="4280"/>
        <n v="4442"/>
        <n v="4287"/>
        <n v="3971"/>
        <n v="4703"/>
        <n v="4432"/>
        <n v="4081"/>
        <n v="4598"/>
        <n v="5148"/>
        <n v="5262"/>
        <n v="4496"/>
        <n v="5188"/>
        <n v="5117"/>
        <n v="4773"/>
        <n v="4928"/>
        <n v="5010"/>
        <n v="4828"/>
        <n v="5044"/>
        <n v="4577"/>
        <n v="4925"/>
        <n v="4858"/>
        <n v="4835"/>
        <n v="7138"/>
        <n v="6575"/>
        <n v="7347"/>
        <n v="7965"/>
        <n v="7411"/>
        <n v="7181"/>
        <n v="5164"/>
        <n v="4952"/>
        <n v="5070"/>
        <n v="4998"/>
        <n v="5119"/>
        <n v="5522"/>
        <n v="6460"/>
        <n v="5739"/>
        <n v="6497"/>
        <n v="6651"/>
        <n v="7047"/>
        <n v="6237"/>
        <n v="6420"/>
        <n v="4639"/>
        <n v="4173"/>
        <n v="4448"/>
        <n v="4827"/>
        <n v="4816"/>
        <n v="4854"/>
        <n v="4596"/>
        <n v="3508"/>
        <n v="3410"/>
        <n v="3503"/>
        <n v="3489"/>
        <n v="4136"/>
        <n v="3746"/>
        <n v="4923"/>
        <n v="4675"/>
        <n v="4597"/>
        <n v="4788"/>
        <n v="4899"/>
        <n v="5601"/>
        <n v="4381"/>
        <n v="3721"/>
        <n v="4230"/>
        <n v="4238"/>
        <n v="4439"/>
        <n v="3810"/>
        <n v="5416"/>
        <n v="4551"/>
        <n v="4757"/>
        <n v="5606"/>
        <n v="5894"/>
        <n v="5370"/>
        <n v="4479"/>
        <n v="3812"/>
        <n v="3955"/>
        <n v="4618"/>
        <n v="4732"/>
        <n v="4990"/>
        <n v="4555"/>
        <n v="4378"/>
        <n v="5369"/>
        <n v="5570"/>
        <n v="5886"/>
        <n v="5715"/>
        <n v="5896"/>
        <n v="7011"/>
        <n v="6703"/>
        <n v="6761"/>
        <n v="7016"/>
        <n v="7654"/>
        <n v="7184"/>
        <n v="6541"/>
        <n v="5434"/>
        <n v="6283"/>
        <n v="6400"/>
        <n v="6675"/>
        <n v="6545"/>
        <n v="6850"/>
        <n v="5305"/>
        <n v="4978"/>
        <n v="5342"/>
        <n v="5831"/>
        <n v="5841"/>
        <n v="5875"/>
        <n v="6345"/>
        <n v="5686"/>
        <n v="6957"/>
        <n v="6072"/>
        <n v="8089"/>
        <n v="7766"/>
        <n v="7871"/>
        <n v="7993"/>
        <n v="7811"/>
        <n v="8144"/>
        <n v="8492"/>
        <n v="8697"/>
        <n v="8178"/>
        <n v="8498"/>
        <n v="7884"/>
        <n v="7354"/>
        <n v="6968"/>
        <n v="7040"/>
        <n v="7443"/>
        <n v="8351"/>
        <n v="7575"/>
        <n v="7695"/>
        <n v="7206"/>
        <n v="6701"/>
        <n v="6705"/>
        <n v="8023"/>
        <n v="7169"/>
        <n v="7785"/>
        <n v="6949"/>
        <n v="7532"/>
        <n v="7058"/>
        <n v="6211"/>
        <n v="6459"/>
        <n v="6164"/>
        <n v="6551"/>
        <n v="7476"/>
        <n v="6667"/>
        <n v="6492"/>
        <n v="6631"/>
        <n v="5917"/>
        <n v="6883"/>
        <n v="6567"/>
        <n v="6518"/>
        <n v="7291"/>
        <n v="6587"/>
        <n v="6601"/>
        <n v="1604"/>
        <n v="1734"/>
        <n v="1977"/>
        <n v="2293"/>
        <n v="2124"/>
        <n v="3088"/>
        <n v="2819"/>
        <n v="2556"/>
        <n v="2780"/>
        <n v="3139"/>
        <n v="3615"/>
        <n v="4033"/>
        <n v="4337"/>
        <n v="3685"/>
        <n v="3957"/>
        <n v="3512"/>
        <n v="4500"/>
        <n v="4185"/>
        <n v="3747"/>
        <n v="3883"/>
        <n v="4459"/>
        <n v="4633"/>
        <n v="5024"/>
        <n v="4901"/>
        <n v="4370"/>
        <n v="4705"/>
        <n v="4534"/>
        <n v="5521"/>
        <n v="5276"/>
        <n v="4155"/>
        <n v="4476"/>
        <n v="4696"/>
        <n v="5141"/>
        <n v="4455"/>
        <n v="5472"/>
        <n v="5785"/>
        <n v="5530"/>
        <n v="3928"/>
        <n v="4061"/>
        <n v="4581"/>
        <n v="3893"/>
        <n v="5397"/>
        <n v="4836"/>
        <n v="1138"/>
        <n v="1185"/>
        <n v="1129"/>
        <n v="1134"/>
        <n v="1220"/>
        <n v="1264"/>
        <n v="1259"/>
        <n v="1210"/>
        <n v="1747"/>
        <n v="2040"/>
        <n v="1971"/>
        <n v="1530"/>
        <n v="1917"/>
        <n v="1775"/>
        <n v="1954"/>
        <n v="1999"/>
        <n v="1938"/>
        <n v="2133"/>
        <n v="2080"/>
        <n v="2160"/>
        <n v="2101"/>
        <n v="2129"/>
        <n v="2849"/>
        <n v="2209"/>
        <n v="2738"/>
        <n v="2515"/>
        <n v="2502"/>
        <n v="1953"/>
        <n v="2627"/>
        <n v="2287"/>
        <n v="2700"/>
        <n v="2466"/>
        <n v="2162"/>
        <n v="2104"/>
        <n v="2245"/>
        <n v="2015"/>
        <n v="2342"/>
        <n v="1827"/>
        <n v="2365"/>
        <n v="2238"/>
        <n v="2052"/>
        <n v="2206"/>
        <n v="2983"/>
        <n v="2297"/>
        <n v="2370"/>
        <n v="2158"/>
        <n v="2270"/>
        <n v="2131"/>
        <n v="3008"/>
        <n v="2380"/>
        <n v="2230"/>
        <n v="2203"/>
        <n v="2463"/>
        <n v="2807"/>
        <n v="3222"/>
        <n v="3659"/>
        <n v="3233"/>
        <n v="3169"/>
        <n v="2806"/>
        <n v="3358"/>
        <n v="3157"/>
        <n v="4467"/>
        <n v="4487"/>
        <n v="4973"/>
        <n v="4665"/>
        <n v="4759"/>
        <n v="4051"/>
        <n v="4888"/>
        <n v="2243"/>
        <n v="2362"/>
        <n v="2419"/>
        <n v="2227"/>
        <n v="2389"/>
        <n v="2882"/>
        <n v="3652"/>
        <n v="3321"/>
        <n v="3394"/>
        <n v="3024"/>
        <n v="3355"/>
        <n v="3225"/>
        <n v="2936"/>
        <n v="2826"/>
        <n v="2834"/>
        <n v="3234"/>
        <n v="3430"/>
        <n v="2931"/>
        <n v="2847"/>
        <n v="2628"/>
        <n v="2831"/>
        <n v="2813"/>
        <n v="2939"/>
        <n v="2997"/>
        <n v="2770"/>
        <n v="2881"/>
        <n v="3203"/>
        <n v="3134"/>
        <n v="2680"/>
        <n v="2773"/>
        <n v="2921"/>
        <n v="2705"/>
        <n v="2699"/>
        <n v="2672"/>
        <n v="2729"/>
        <n v="2818"/>
        <n v="3001"/>
        <n v="3414"/>
        <n v="4123"/>
        <n v="3720"/>
        <n v="3325"/>
        <n v="3401"/>
        <n v="3464"/>
        <n v="3042"/>
        <n v="3077"/>
        <n v="3033"/>
        <n v="2883"/>
        <n v="2789"/>
        <n v="3543"/>
        <n v="3127"/>
        <n v="2927"/>
        <n v="2717"/>
        <n v="2670"/>
        <n v="2821"/>
        <n v="3712"/>
        <n v="3298"/>
        <n v="3284"/>
        <n v="3219"/>
        <n v="3456"/>
        <n v="3092"/>
        <n v="3247"/>
        <n v="2775"/>
        <n v="2957"/>
        <n v="2788"/>
        <n v="2998"/>
        <n v="2351"/>
        <n v="2512"/>
        <n v="2390"/>
        <n v="2485"/>
        <n v="2437"/>
        <n v="3166"/>
        <n v="2925"/>
        <n v="3498"/>
        <n v="4207"/>
        <n v="3416"/>
        <n v="3149"/>
        <n v="3578"/>
        <n v="3323"/>
        <n v="2765"/>
        <n v="2761"/>
        <n v="3079"/>
        <n v="2880"/>
        <n v="2624"/>
        <n v="4649"/>
        <n v="4254"/>
        <n v="4184"/>
        <n v="4582"/>
        <n v="4348"/>
        <n v="3405"/>
        <n v="3109"/>
        <n v="3091"/>
        <n v="4361"/>
        <n v="4847"/>
        <n v="4273"/>
        <n v="4570"/>
        <n v="4001"/>
        <n v="3899"/>
        <n v="3820"/>
        <n v="2971"/>
        <n v="3377"/>
        <n v="3133"/>
        <n v="3102"/>
        <n v="2843"/>
        <n v="2897"/>
        <n v="2879"/>
        <n v="2874"/>
        <n v="3523"/>
        <n v="4619"/>
        <n v="3811"/>
        <n v="3640"/>
        <n v="3502"/>
        <n v="3626"/>
        <n v="3524"/>
        <n v="2949"/>
        <n v="3322"/>
        <n v="3065"/>
        <n v="3584"/>
        <n v="3235"/>
        <n v="3541"/>
        <n v="3638"/>
        <n v="3200"/>
        <n v="3554"/>
        <n v="3704"/>
        <n v="2887"/>
        <n v="3246"/>
        <n v="3403"/>
        <n v="3138"/>
        <n v="3316"/>
        <n v="3173"/>
        <n v="3679"/>
        <n v="3085"/>
        <n v="3118"/>
        <n v="4609"/>
        <n v="3527"/>
        <n v="3000"/>
        <n v="3279"/>
        <n v="3063"/>
        <n v="2956"/>
        <n v="2793"/>
        <n v="2889"/>
        <n v="3561"/>
        <n v="2940"/>
        <n v="3979"/>
        <n v="3842"/>
        <n v="4515"/>
        <n v="4422"/>
        <n v="3581"/>
        <n v="4294"/>
        <n v="4552"/>
        <n v="3799"/>
        <n v="4180"/>
        <n v="3876"/>
        <n v="3753"/>
        <n v="5159"/>
        <n v="5176"/>
        <n v="5621"/>
        <n v="5587"/>
        <n v="5801"/>
        <n v="4441"/>
        <n v="4655"/>
        <n v="5412"/>
        <n v="5648"/>
        <n v="6734"/>
        <n v="4933"/>
        <n v="3333"/>
        <n v="3513"/>
        <n v="3179"/>
        <n v="3303"/>
        <n v="3005"/>
        <n v="2482"/>
        <n v="2970"/>
        <n v="3231"/>
        <n v="3719"/>
        <n v="4262"/>
        <n v="3643"/>
        <n v="3064"/>
        <n v="3586"/>
        <n v="4073"/>
        <n v="3585"/>
        <n v="3627"/>
        <n v="4210"/>
        <n v="3801"/>
        <n v="3423"/>
        <n v="3809"/>
        <n v="3291"/>
        <n v="4013"/>
        <n v="3488"/>
        <n v="3309"/>
        <n v="3604"/>
        <n v="3875"/>
        <n v="5333"/>
        <n v="5436"/>
        <n v="4992"/>
        <n v="5676"/>
        <n v="3337"/>
        <n v="3398"/>
        <n v="3770"/>
        <n v="3500"/>
        <n v="4713"/>
        <n v="4288"/>
        <n v="3726"/>
        <n v="3775"/>
        <n v="3478"/>
        <n v="4576"/>
        <n v="3532"/>
        <n v="3843"/>
        <n v="3046"/>
        <n v="3356"/>
        <n v="4896"/>
        <n v="4793"/>
        <n v="3900"/>
        <n v="3984"/>
        <n v="4245"/>
        <n v="4637"/>
        <n v="3637"/>
        <n v="3829"/>
        <n v="3269"/>
        <n v="2266"/>
        <n v="2541"/>
        <n v="2333"/>
        <n v="2006"/>
        <n v="2786"/>
        <n v="2277"/>
        <n v="2279"/>
        <n v="2193"/>
        <n v="2951"/>
        <n v="2671"/>
        <n v="2519"/>
        <n v="2728"/>
        <n v="2572"/>
        <n v="2598"/>
        <n v="3435"/>
        <n v="4064"/>
        <n v="3737"/>
        <n v="4029"/>
        <n v="4278"/>
        <n v="5226"/>
        <n v="4158"/>
        <n v="3493"/>
        <n v="3948"/>
        <n v="5625"/>
        <n v="6115"/>
        <n v="5062"/>
        <n v="5282"/>
        <n v="4392"/>
        <n v="5029"/>
        <n v="2581"/>
        <n v="2795"/>
        <n v="2582"/>
        <n v="2876"/>
        <n v="2709"/>
        <n v="2583"/>
        <n v="2600"/>
        <n v="5511"/>
        <n v="4424"/>
        <n v="4446"/>
        <n v="4557"/>
        <n v="3823"/>
        <n v="3106"/>
        <n v="3308"/>
        <n v="6077"/>
        <n v="5476"/>
        <n v="6536"/>
        <n v="6006"/>
        <n v="5898"/>
        <n v="3191"/>
        <n v="3748"/>
        <n v="3462"/>
        <n v="3550"/>
        <n v="5162"/>
        <n v="5232"/>
        <n v="5408"/>
        <n v="4318"/>
        <n v="4867"/>
        <n v="9022"/>
        <n v="8110"/>
        <n v="7768"/>
        <n v="8477"/>
        <n v="7675"/>
        <n v="6739"/>
        <n v="7080"/>
        <n v="6755"/>
        <n v="6336"/>
        <n v="6167"/>
        <n v="6762"/>
        <n v="5383"/>
        <n v="5177"/>
        <n v="4814"/>
        <n v="5299"/>
        <n v="5772"/>
        <n v="5060"/>
        <n v="6199"/>
        <n v="5230"/>
        <n v="7689"/>
        <n v="8295"/>
        <n v="7738"/>
        <n v="7037"/>
        <n v="7685"/>
        <n v="7266"/>
        <n v="7509"/>
        <n v="7701"/>
        <n v="7911"/>
        <n v="7664"/>
        <n v="7827"/>
        <n v="5922"/>
        <n v="6346"/>
        <n v="2147"/>
        <n v="1943"/>
        <n v="2204"/>
        <n v="2576"/>
        <n v="2610"/>
        <n v="4700"/>
        <n v="5687"/>
        <n v="5577"/>
        <n v="5581"/>
        <n v="5054"/>
        <n v="5650"/>
        <n v="5512"/>
        <n v="5422"/>
        <n v="5747"/>
        <n v="6238"/>
        <n v="5365"/>
        <n v="6178"/>
        <n v="6165"/>
        <n v="6560"/>
        <n v="5734"/>
        <n v="5423"/>
        <n v="5746"/>
        <n v="5114"/>
        <n v="5011"/>
        <n v="5170"/>
        <n v="4728"/>
        <n v="4805"/>
        <n v="4852"/>
        <n v="4944"/>
        <n v="4718"/>
        <n v="4871"/>
        <n v="4721"/>
        <n v="5279"/>
        <n v="5376"/>
        <n v="6185"/>
        <n v="5655"/>
        <n v="5795"/>
        <n v="5178"/>
        <n v="5526"/>
        <n v="4837"/>
        <n v="6272"/>
        <n v="5880"/>
        <n v="5237"/>
        <n v="5957"/>
        <n v="6221"/>
        <n v="4809"/>
        <n v="6062"/>
        <n v="5338"/>
        <n v="6252"/>
        <n v="5767"/>
        <n v="5560"/>
        <n v="6443"/>
        <n v="6127"/>
        <n v="7573"/>
        <n v="7262"/>
        <n v="7235"/>
        <n v="6327"/>
        <n v="5553"/>
        <n v="5360"/>
        <n v="5491"/>
        <n v="5149"/>
        <n v="5517"/>
        <n v="5572"/>
        <n v="6359"/>
        <n v="5736"/>
        <n v="4800"/>
        <n v="5585"/>
        <n v="4906"/>
        <n v="5818"/>
        <n v="4640"/>
        <n v="5879"/>
        <n v="5498"/>
        <n v="5690"/>
        <n v="6452"/>
        <n v="5766"/>
        <n v="6413"/>
        <n v="6270"/>
        <n v="6524"/>
        <n v="6878"/>
        <n v="7215"/>
        <n v="6959"/>
        <n v="7805"/>
        <n v="7999"/>
        <n v="7317"/>
        <n v="6925"/>
        <n v="6488"/>
        <n v="7292"/>
        <n v="7251"/>
        <n v="7439"/>
        <n v="7352"/>
        <n v="7733"/>
        <n v="7218"/>
        <n v="7128"/>
        <n v="7708"/>
        <n v="8175"/>
        <n v="7337"/>
        <n v="7981"/>
        <n v="7958"/>
        <n v="8377"/>
        <n v="6729"/>
        <n v="7858"/>
        <n v="7225"/>
        <n v="7831"/>
        <n v="6609"/>
        <n v="7399"/>
        <n v="7056"/>
        <n v="6773"/>
        <n v="5444"/>
        <n v="5802"/>
        <n v="5667"/>
        <n v="5769"/>
        <n v="4688"/>
        <n v="4520"/>
        <n v="4540"/>
        <n v="4181"/>
        <n v="5074"/>
        <n v="6096"/>
        <n v="5622"/>
        <n v="6075"/>
        <n v="5318"/>
        <n v="7054"/>
        <n v="7609"/>
        <n v="8463"/>
        <n v="8143"/>
        <n v="7151"/>
        <n v="6401"/>
        <n v="6648"/>
        <n v="6532"/>
        <n v="6669"/>
        <n v="7120"/>
        <n v="6540"/>
        <n v="6851"/>
        <n v="6678"/>
        <n v="8599"/>
        <n v="7987"/>
        <n v="6932"/>
        <n v="6756"/>
        <n v="8327"/>
        <n v="1778"/>
        <n v="1849"/>
        <n v="1804"/>
        <n v="1544"/>
        <n v="1661"/>
        <n v="1281"/>
        <n v="1571"/>
        <n v="1144"/>
        <n v="1299"/>
        <n v="1221"/>
        <n v="1409"/>
        <n v="1283"/>
        <n v="1252"/>
        <n v="2346"/>
        <n v="2159"/>
        <n v="2706"/>
        <n v="2409"/>
        <n v="2197"/>
        <n v="2630"/>
        <n v="1934"/>
        <n v="1947"/>
        <n v="4782"/>
        <n v="3529"/>
        <n v="4345"/>
        <n v="4054"/>
        <n v="3197"/>
        <n v="3120"/>
        <n v="2790"/>
        <n v="2306"/>
        <n v="2264"/>
        <n v="2354"/>
        <n v="2014"/>
        <n v="2779"/>
        <n v="2752"/>
        <n v="2404"/>
        <n v="3454"/>
        <n v="2878"/>
        <n v="2177"/>
        <n v="2198"/>
        <n v="2001"/>
        <n v="2391"/>
        <n v="2005"/>
        <n v="3927"/>
        <n v="3860"/>
        <n v="3880"/>
        <n v="3671"/>
        <n v="3443"/>
        <n v="2685"/>
        <n v="3027"/>
        <n v="2640"/>
        <n v="2657"/>
        <n v="2739"/>
        <n v="2578"/>
        <n v="2295"/>
        <n v="2438"/>
        <n v="2655"/>
        <n v="3580"/>
        <n v="3270"/>
        <n v="3249"/>
        <n v="2903"/>
        <n v="3376"/>
        <n v="3338"/>
        <n v="2988"/>
        <n v="3336"/>
        <n v="3696"/>
        <n v="4032"/>
        <n v="3404"/>
        <n v="4154"/>
        <n v="3315"/>
        <n v="3482"/>
        <n v="3409"/>
        <n v="3025"/>
        <n v="3590"/>
        <n v="4044"/>
        <n v="3598"/>
        <n v="2899"/>
        <n v="4250"/>
        <n v="3595"/>
        <n v="3844"/>
        <n v="3327"/>
        <n v="3699"/>
        <n v="3194"/>
        <n v="4950"/>
        <n v="4417"/>
        <n v="4843"/>
        <n v="4853"/>
        <n v="4662"/>
        <n v="4879"/>
        <n v="3802"/>
        <n v="3906"/>
        <n v="3381"/>
        <n v="3909"/>
        <n v="3557"/>
        <n v="5112"/>
        <n v="4502"/>
        <n v="4362"/>
        <n v="4977"/>
        <n v="4591"/>
        <n v="3972"/>
        <n v="5368"/>
        <n v="4172"/>
        <n v="4105"/>
        <n v="4082"/>
        <n v="4780"/>
        <n v="4891"/>
        <n v="4710"/>
        <n v="3929"/>
        <n v="8056"/>
        <n v="7253"/>
        <n v="7569"/>
        <n v="6972"/>
        <n v="5004"/>
        <n v="4589"/>
        <n v="4969"/>
        <n v="4139"/>
        <n v="3744"/>
        <n v="4808"/>
        <n v="4116"/>
        <n v="3661"/>
        <n v="3509"/>
        <n v="3152"/>
        <n v="2455"/>
        <n v="2622"/>
        <n v="2589"/>
        <n v="2606"/>
        <n v="2172"/>
        <n v="2698"/>
        <n v="2208"/>
        <n v="2527"/>
        <n v="2330"/>
        <n v="2441"/>
        <n v="2905"/>
        <n v="2195"/>
        <n v="2545"/>
        <n v="4366"/>
        <n v="5005"/>
        <n v="4468"/>
        <n v="4553"/>
        <n v="4112"/>
        <n v="4255"/>
        <n v="4024"/>
        <n v="3329"/>
        <n v="3392"/>
        <n v="3155"/>
        <n v="2691"/>
        <n v="3924"/>
        <n v="4408"/>
        <n v="3782"/>
        <n v="3644"/>
        <n v="2566"/>
        <n v="3760"/>
        <n v="2592"/>
        <n v="2737"/>
        <n v="2514"/>
        <n v="4594"/>
        <n v="4831"/>
        <n v="4323"/>
        <n v="4161"/>
        <n v="3825"/>
        <n v="3666"/>
        <n v="4740"/>
        <n v="4308"/>
        <n v="4017"/>
        <n v="3985"/>
        <n v="3832"/>
        <n v="6093"/>
        <n v="6166"/>
        <n v="5844"/>
        <n v="5089"/>
        <n v="5351"/>
        <n v="4057"/>
        <n v="4723"/>
        <n v="3569"/>
        <n v="4015"/>
        <n v="3776"/>
        <n v="3794"/>
        <n v="3472"/>
        <n v="3614"/>
        <n v="3391"/>
        <n v="2911"/>
        <n v="3305"/>
        <n v="2976"/>
        <n v="3514"/>
        <n v="3113"/>
        <n v="3466"/>
        <n v="3431"/>
        <n v="2530"/>
        <n v="2782"/>
        <n v="2757"/>
        <n v="2597"/>
        <n v="4119"/>
        <n v="3613"/>
        <n v="3798"/>
        <n v="4309"/>
        <n v="4131"/>
        <n v="3264"/>
        <n v="3239"/>
        <n v="5097"/>
        <n v="5764"/>
        <n v="5154"/>
        <n v="5634"/>
        <n v="4797"/>
        <n v="5429"/>
        <n v="5001"/>
        <n v="4477"/>
        <n v="3912"/>
        <n v="4022"/>
        <n v="3773"/>
        <n v="4092"/>
        <n v="3674"/>
        <n v="4330"/>
        <n v="4097"/>
        <n v="4252"/>
        <n v="7992"/>
        <n v="7641"/>
        <n v="7144"/>
        <n v="7046"/>
        <n v="7398"/>
        <n v="8272"/>
        <n v="7886"/>
        <n v="8353"/>
        <n v="4842"/>
        <n v="4743"/>
        <n v="4698"/>
        <n v="3293"/>
        <n v="2866"/>
        <n v="2816"/>
        <n v="3374"/>
        <n v="3160"/>
        <n v="4264"/>
        <n v="3256"/>
        <n v="3292"/>
        <n v="3013"/>
        <n v="6000"/>
        <n v="7833"/>
        <n v="6788"/>
        <n v="4887"/>
        <n v="5934"/>
        <n v="6770"/>
        <n v="5477"/>
        <n v="6740"/>
        <n v="6771"/>
        <n v="6970"/>
        <n v="7988"/>
        <n v="7606"/>
        <n v="9091"/>
        <n v="9222"/>
        <n v="8167"/>
        <n v="8856"/>
        <n v="8064"/>
        <n v="7514"/>
        <n v="4848"/>
        <n v="4746"/>
        <n v="3935"/>
        <n v="4699"/>
        <n v="4212"/>
        <n v="7619"/>
        <n v="7083"/>
        <n v="8833"/>
        <n v="8636"/>
        <n v="8450"/>
        <n v="8016"/>
        <n v="8725"/>
        <n v="6259"/>
        <n v="6504"/>
        <n v="9423"/>
        <n v="6649"/>
        <n v="3838"/>
        <n v="4989"/>
        <n v="3942"/>
        <n v="6204"/>
        <n v="4729"/>
        <n v="5317"/>
        <n v="5111"/>
        <n v="5167"/>
        <n v="5142"/>
        <n v="3980"/>
        <n v="3522"/>
        <n v="4303"/>
        <n v="3075"/>
        <n v="3505"/>
        <n v="2692"/>
        <n v="2902"/>
        <n v="2558"/>
        <n v="4204"/>
        <n v="4296"/>
        <n v="4313"/>
        <n v="4114"/>
        <n v="3884"/>
        <n v="3908"/>
        <n v="4457"/>
        <n v="3086"/>
        <n v="3962"/>
        <n v="3361"/>
        <n v="3254"/>
        <n v="3213"/>
        <n v="3766"/>
        <n v="3700"/>
        <n v="3385"/>
        <n v="3481"/>
        <n v="3563"/>
        <n v="3159"/>
        <n v="5698"/>
        <n v="6559"/>
        <n v="5503"/>
        <n v="5756"/>
        <n v="5782"/>
        <n v="6318"/>
        <n v="5700"/>
        <n v="5078"/>
        <n v="2571"/>
        <n v="3375"/>
        <n v="3902"/>
        <n v="3978"/>
        <n v="3654"/>
        <n v="4242"/>
        <n v="4107"/>
        <n v="2733"/>
        <n v="2828"/>
        <n v="2422"/>
        <n v="4641"/>
        <n v="5127"/>
        <n v="4824"/>
        <n v="4412"/>
        <n v="4964"/>
        <n v="5196"/>
        <n v="3769"/>
        <n v="3552"/>
        <n v="3757"/>
        <n v="2924"/>
        <n v="3032"/>
        <n v="3061"/>
        <n v="3082"/>
        <n v="4153"/>
        <n v="3567"/>
        <n v="3317"/>
        <n v="3854"/>
        <n v="4012"/>
        <n v="3525"/>
        <n v="4297"/>
        <n v="5156"/>
        <n v="4189"/>
        <n v="4124"/>
        <n v="4621"/>
        <n v="4766"/>
        <n v="3506"/>
        <n v="3851"/>
        <n v="4616"/>
        <n v="6046"/>
        <n v="5451"/>
        <n v="4347"/>
        <n v="5826"/>
        <n v="5982"/>
        <n v="4914"/>
        <n v="5414"/>
        <n v="5658"/>
        <n v="5568"/>
        <n v="5195"/>
        <n v="6249"/>
        <n v="6964"/>
        <n v="6171"/>
        <n v="5449"/>
        <n v="5520"/>
        <n v="6506"/>
        <n v="5050"/>
        <n v="5943"/>
        <n v="7458"/>
        <n v="6319"/>
        <n v="6278"/>
        <n v="5749"/>
        <n v="6268"/>
        <n v="5694"/>
        <n v="4986"/>
        <n v="4735"/>
        <n v="3818"/>
        <n v="9193"/>
        <n v="8580"/>
        <n v="8058"/>
        <n v="8581"/>
        <n v="8334"/>
        <n v="7670"/>
        <n v="7598"/>
        <n v="4342"/>
        <n v="6227"/>
        <n v="6029"/>
        <n v="6129"/>
        <n v="2674"/>
        <n v="2893"/>
        <n v="2990"/>
        <n v="3089"/>
        <n v="6036"/>
        <n v="6525"/>
        <n v="6783"/>
        <n v="7250"/>
        <n v="6583"/>
        <n v="6385"/>
        <n v="6834"/>
        <n v="6745"/>
        <n v="6730"/>
        <n v="6162"/>
        <n v="6253"/>
        <n v="5538"/>
        <n v="4113"/>
        <n v="5828"/>
        <n v="6757"/>
        <n v="4807"/>
        <n v="4810"/>
        <n v="5209"/>
        <n v="4669"/>
        <n v="4767"/>
        <n v="2000"/>
        <n v="2653"/>
        <n v="2265"/>
        <n v="2239"/>
        <n v="2047"/>
        <n v="2749"/>
        <n v="2292"/>
        <n v="1109"/>
        <n v="1476"/>
        <n v="1312"/>
        <n v="1341"/>
        <n v="1364"/>
        <n v="1696"/>
        <n v="1502"/>
        <n v="1536"/>
        <n v="1453"/>
        <n v="1784"/>
        <n v="1759"/>
        <n v="1870"/>
        <n v="1651"/>
        <n v="2083"/>
        <n v="1760"/>
        <n v="1727"/>
        <n v="1457"/>
        <n v="1861"/>
        <n v="1960"/>
        <n v="2341"/>
        <n v="2479"/>
        <n v="2345"/>
        <n v="2885"/>
        <n v="2217"/>
        <n v="2539"/>
        <n v="2875"/>
        <n v="2464"/>
        <n v="2745"/>
        <n v="3307"/>
        <n v="3011"/>
        <n v="2797"/>
        <n v="3201"/>
        <n v="3297"/>
        <n v="2724"/>
        <n v="3122"/>
        <n v="2667"/>
        <n v="2958"/>
        <n v="3144"/>
        <n v="3735"/>
        <n v="3768"/>
        <n v="3943"/>
        <n v="3140"/>
        <n v="3421"/>
        <n v="3081"/>
        <n v="3290"/>
        <n v="2916"/>
        <n v="3571"/>
        <n v="3056"/>
        <n v="3098"/>
        <n v="3814"/>
        <n v="3676"/>
        <n v="3158"/>
        <n v="3662"/>
        <n v="3572"/>
        <n v="3515"/>
        <n v="3786"/>
        <n v="3624"/>
        <n v="3967"/>
        <n v="3697"/>
        <n v="3868"/>
        <n v="4040"/>
        <n v="5473"/>
        <n v="6470"/>
        <n v="5619"/>
        <n v="5312"/>
        <n v="5496"/>
        <n v="5461"/>
        <n v="5375"/>
        <n v="4727"/>
        <n v="5567"/>
        <n v="3847"/>
        <n v="3680"/>
        <n v="4063"/>
        <n v="4225"/>
        <n v="4353"/>
        <n v="3087"/>
        <n v="2703"/>
        <n v="2892"/>
        <n v="3273"/>
        <n v="3664"/>
        <n v="3619"/>
        <n v="3076"/>
        <n v="2811"/>
        <n v="2710"/>
        <n v="2991"/>
        <n v="2868"/>
        <n v="2886"/>
        <n v="3178"/>
        <n v="3858"/>
        <n v="4084"/>
        <n v="3060"/>
        <n v="3023"/>
        <n v="3360"/>
        <n v="4083"/>
        <n v="3260"/>
        <n v="3625"/>
        <n v="3951"/>
        <n v="4350"/>
        <n v="4304"/>
        <n v="3459"/>
        <n v="3981"/>
        <n v="3752"/>
        <n v="4045"/>
        <n v="4166"/>
        <n v="3738"/>
        <n v="3370"/>
        <n v="4283"/>
        <n v="3877"/>
        <n v="3539"/>
        <n v="3904"/>
        <n v="3815"/>
        <n v="4369"/>
        <n v="4164"/>
        <n v="3998"/>
        <n v="5092"/>
        <n v="4783"/>
        <n v="1851"/>
        <n v="1955"/>
        <n v="1925"/>
        <n v="1899"/>
        <n v="2374"/>
        <n v="1981"/>
        <n v="3009"/>
        <n v="3230"/>
        <n v="3135"/>
        <n v="2413"/>
        <n v="2594"/>
        <n v="2984"/>
        <n v="2649"/>
        <n v="2511"/>
        <n v="2503"/>
        <n v="2488"/>
        <n v="2712"/>
        <n v="2992"/>
        <n v="2426"/>
        <n v="3128"/>
        <n v="3004"/>
        <n v="2815"/>
        <n v="2941"/>
        <n v="2787"/>
        <n v="2759"/>
        <n v="2425"/>
        <n v="2658"/>
        <n v="3763"/>
        <n v="3996"/>
        <n v="3896"/>
        <n v="4147"/>
        <n v="4229"/>
        <n v="2449"/>
        <n v="2493"/>
        <n v="2347"/>
        <n v="2272"/>
        <n v="2465"/>
        <n v="4286"/>
        <n v="4664"/>
        <n v="4536"/>
        <n v="4134"/>
        <n v="4227"/>
        <n v="4244"/>
        <n v="4311"/>
        <n v="4679"/>
        <n v="4214"/>
        <n v="4779"/>
        <n v="4416"/>
        <n v="4530"/>
        <n v="4258"/>
        <n v="6867"/>
        <n v="6772"/>
        <n v="7152"/>
        <n v="6530"/>
        <n v="7446"/>
        <n v="6793"/>
        <n v="7193"/>
        <n v="7467"/>
        <n v="4213"/>
        <n v="4248"/>
        <n v="3841"/>
        <n v="4098"/>
        <n v="4125"/>
        <n v="4222"/>
        <n v="4532"/>
        <n v="5257"/>
        <n v="5626"/>
        <n v="4894"/>
        <n v="5718"/>
        <n v="6145"/>
        <n v="5589"/>
        <n v="5200"/>
        <n v="5253"/>
        <n v="5478"/>
        <n v="7028"/>
        <n v="6919"/>
        <n v="6241"/>
        <n v="5912"/>
        <n v="6615"/>
        <n v="6588"/>
        <n v="5941"/>
        <n v="6380"/>
        <n v="5914"/>
        <n v="5666"/>
        <n v="5381"/>
        <n v="5018"/>
        <n v="4949"/>
        <n v="4579"/>
        <n v="5428"/>
        <n v="4702"/>
        <n v="5147"/>
        <n v="5241"/>
        <n v="4715"/>
        <n v="5281"/>
        <n v="4663"/>
        <n v="5100"/>
        <n v="5514"/>
        <n v="5373"/>
        <n v="5271"/>
        <n v="5967"/>
        <n v="5069"/>
        <n v="4176"/>
        <n v="5224"/>
        <n v="5210"/>
        <n v="5294"/>
        <n v="5186"/>
        <n v="5263"/>
        <n v="5233"/>
        <n v="4636"/>
        <n v="4934"/>
        <n v="5418"/>
        <n v="5053"/>
        <n v="5316"/>
        <n v="5048"/>
        <n v="8158"/>
        <n v="8663"/>
        <n v="8660"/>
        <n v="8203"/>
        <n v="7684"/>
        <n v="8371"/>
        <n v="8036"/>
        <n v="5565"/>
        <n v="5918"/>
        <n v="5962"/>
        <n v="5245"/>
        <n v="9231"/>
        <n v="9554"/>
        <n v="8849"/>
        <n v="8557"/>
        <n v="8964"/>
        <n v="8248"/>
        <n v="5979"/>
        <n v="6330"/>
        <n v="5820"/>
        <n v="5617"/>
        <n v="6120"/>
        <n v="8364"/>
        <n v="7546"/>
        <n v="8121"/>
        <n v="8073"/>
        <n v="7392"/>
        <n v="7477"/>
        <n v="6520"/>
        <n v="6900"/>
        <n v="6325"/>
        <n v="6454"/>
        <n v="5133"/>
        <n v="4908"/>
        <n v="7464"/>
        <n v="6796"/>
        <n v="6657"/>
        <n v="6235"/>
        <n v="6144"/>
        <n v="5861"/>
        <n v="6956"/>
        <n v="8889"/>
        <n v="9074"/>
        <n v="8951"/>
        <n v="8540"/>
        <n v="8684"/>
        <n v="7855"/>
        <n v="8460"/>
        <n v="7897"/>
        <n v="7980"/>
        <n v="8939"/>
        <n v="8485"/>
        <n v="8389"/>
        <n v="8306"/>
        <n v="9583"/>
        <n v="9145"/>
        <n v="8242"/>
        <n v="9052"/>
        <n v="8006"/>
        <n v="8913"/>
        <n v="8693"/>
        <n v="8657"/>
        <n v="7985"/>
        <n v="7103"/>
        <n v="7369"/>
        <n v="7491"/>
        <n v="7501"/>
        <n v="7625"/>
        <n v="7635"/>
        <n v="6903"/>
        <n v="8944"/>
        <n v="8796"/>
        <n v="9118"/>
        <n v="7312"/>
        <n v="6406"/>
        <n v="6434"/>
        <n v="7326"/>
        <n v="8623"/>
        <n v="7943"/>
        <n v="8145"/>
        <n v="8307"/>
        <n v="6175"/>
        <n v="5988"/>
        <n v="6107"/>
        <n v="7118"/>
        <n v="7741"/>
        <n v="6802"/>
        <n v="6934"/>
        <n v="8667"/>
        <n v="3789"/>
        <n v="4397"/>
        <n v="3894"/>
        <n v="5155"/>
        <n v="5661"/>
        <n v="5692"/>
        <n v="5832"/>
        <n v="4583"/>
        <n v="6354"/>
        <n v="5968"/>
        <n v="5940"/>
        <n v="5533"/>
        <n v="6014"/>
        <n v="5072"/>
        <n v="4918"/>
        <n v="8394"/>
        <n v="8358"/>
        <n v="9082"/>
        <n v="8515"/>
        <n v="8458"/>
        <n v="7954"/>
        <n v="7658"/>
        <n v="6411"/>
        <n v="7621"/>
        <n v="7614"/>
        <n v="7324"/>
        <n v="7355"/>
        <n v="8153"/>
        <n v="7050"/>
        <n v="7143"/>
        <n v="7115"/>
        <n v="5278"/>
        <n v="4465"/>
        <n v="4744"/>
        <n v="4902"/>
        <n v="9608"/>
        <n v="9213"/>
        <n v="8819"/>
        <n v="6389"/>
        <n v="2049"/>
        <n v="1492"/>
        <n v="1735"/>
        <n v="1179"/>
        <n v="6791"/>
        <n v="6496"/>
        <n v="6502"/>
        <n v="7139"/>
        <n v="6820"/>
        <n v="6531"/>
        <n v="6819"/>
        <n v="6656"/>
        <n v="6936"/>
        <n v="7751"/>
        <n v="6645"/>
        <n v="7914"/>
        <n v="6324"/>
        <n v="9531"/>
        <n v="7825"/>
        <n v="7561"/>
        <n v="8330"/>
        <n v="8861"/>
        <n v="8467"/>
        <n v="7607"/>
        <n v="7593"/>
        <n v="6430"/>
        <n v="5445"/>
        <n v="5662"/>
        <n v="6295"/>
        <n v="5757"/>
        <n v="8529"/>
        <n v="7098"/>
        <n v="6945"/>
        <n v="7800"/>
        <n v="7543"/>
        <n v="6988"/>
        <n v="6727"/>
        <n v="7425"/>
        <n v="7730"/>
        <n v="8299"/>
        <n v="7963"/>
        <n v="7457"/>
        <n v="7171"/>
        <n v="8181"/>
        <n v="6275"/>
        <n v="6475"/>
        <n v="7342"/>
        <n v="5524"/>
        <n v="4981"/>
        <n v="7284"/>
        <n v="8929"/>
        <n v="9375"/>
        <n v="6041"/>
        <n v="6429"/>
        <n v="6702"/>
        <n v="6853"/>
        <n v="6663"/>
        <n v="7552"/>
        <n v="7760"/>
        <n v="7885"/>
        <n v="7014"/>
        <n v="7524"/>
        <n v="7089"/>
        <n v="8344"/>
        <n v="8608"/>
        <n v="9306"/>
        <n v="7710"/>
        <n v="8375"/>
        <n v="5395"/>
        <n v="6059"/>
        <n v="4856"/>
        <n v="5202"/>
        <n v="5068"/>
        <n v="4929"/>
        <n v="6582"/>
        <n v="6628"/>
        <n v="7061"/>
        <n v="8216"/>
        <n v="6463"/>
        <n v="5862"/>
        <n v="6898"/>
        <n v="6568"/>
        <n v="6709"/>
        <n v="6589"/>
        <n v="7114"/>
        <n v="9045"/>
        <n v="6562"/>
        <n v="6078"/>
        <n v="7836"/>
        <n v="8079"/>
        <n v="7724"/>
        <n v="5616"/>
        <n v="5987"/>
        <n v="5197"/>
        <n v="6098"/>
        <n v="7165"/>
        <n v="6466"/>
        <n v="6872"/>
        <n v="5675"/>
        <n v="6425"/>
        <n v="7197"/>
        <n v="5439"/>
        <n v="5126"/>
        <n v="4920"/>
        <n v="6997"/>
        <n v="6092"/>
        <n v="6289"/>
        <n v="6172"/>
        <n v="7154"/>
        <n v="6087"/>
        <n v="8161"/>
        <n v="8159"/>
        <n v="8425"/>
        <n v="7616"/>
        <n v="6552"/>
        <n v="7159"/>
        <n v="7396"/>
        <n v="7272"/>
        <n v="8134"/>
        <n v="6990"/>
        <n v="8005"/>
        <n v="7017"/>
        <n v="7069"/>
        <n v="8421"/>
        <n v="7644"/>
        <n v="7482"/>
        <n v="7773"/>
        <n v="7389"/>
        <n v="8524"/>
        <n v="8252"/>
        <n v="6438"/>
        <n v="7856"/>
        <n v="8681"/>
        <n v="8604"/>
        <n v="8243"/>
        <n v="7680"/>
        <n v="7782"/>
        <n v="7444"/>
        <n v="8171"/>
        <n v="7359"/>
        <n v="8267"/>
        <n v="6759"/>
        <n v="8512"/>
        <n v="8526"/>
        <n v="8499"/>
        <n v="8360"/>
        <n v="8042"/>
        <n v="8228"/>
        <n v="5489"/>
        <n v="6924"/>
        <n v="5563"/>
        <n v="9068"/>
        <n v="6642"/>
        <n v="4690"/>
        <n v="5313"/>
        <n v="5046"/>
        <n v="6859"/>
        <n v="6895"/>
        <n v="4957"/>
        <n v="5061"/>
        <n v="4917"/>
        <n v="6778"/>
        <n v="5359"/>
        <n v="5946"/>
        <n v="6054"/>
        <n v="8160"/>
        <n v="6861"/>
        <n v="4102"/>
        <n v="5243"/>
        <n v="4546"/>
        <n v="5484"/>
        <n v="5877"/>
        <n v="6698"/>
        <n v="7629"/>
        <n v="5678"/>
        <n v="5897"/>
        <n v="6995"/>
        <n v="7451"/>
        <n v="7960"/>
        <n v="8620"/>
        <n v="8486"/>
        <n v="6946"/>
        <n v="7961"/>
        <n v="8297"/>
        <n v="8044"/>
        <n v="8084"/>
        <n v="9333"/>
        <n v="7314"/>
        <n v="5784"/>
        <n v="6539"/>
        <n v="6572"/>
        <n v="6113"/>
        <n v="8472"/>
        <n v="7157"/>
        <n v="7918"/>
        <n v="5248"/>
        <n v="6315"/>
        <n v="6219"/>
        <n v="5958"/>
        <n v="8661"/>
        <n v="7541"/>
        <n v="6123"/>
        <n v="5942"/>
        <n v="6066"/>
        <n v="6004"/>
        <n v="6554"/>
        <n v="8000"/>
        <n v="1043"/>
        <n v="1219"/>
        <n v="1561"/>
        <n v="1203"/>
        <n v="1820"/>
        <n v="1423"/>
        <n v="1217"/>
        <n v="2486"/>
        <n v="2447"/>
        <n v="2661"/>
        <n v="3014"/>
        <n v="2301"/>
        <n v="1853"/>
        <n v="3252"/>
        <n v="3785"/>
        <n v="3400"/>
        <n v="4485"/>
        <n v="2540"/>
        <n v="3533"/>
        <n v="3817"/>
        <n v="2917"/>
        <n v="2531"/>
        <n v="3642"/>
        <n v="3438"/>
        <n v="3777"/>
        <n v="4005"/>
        <n v="3714"/>
        <n v="4093"/>
        <n v="4235"/>
        <n v="3388"/>
        <n v="4065"/>
        <n v="3612"/>
        <n v="2969"/>
        <n v="3349"/>
        <n v="3821"/>
        <n v="3528"/>
        <n v="3944"/>
        <n v="3651"/>
        <n v="3142"/>
        <n v="4726"/>
        <n v="4588"/>
        <n v="4642"/>
        <n v="4197"/>
        <n v="4334"/>
        <n v="7755"/>
        <n v="8493"/>
        <n v="8392"/>
        <n v="7608"/>
        <n v="7495"/>
        <n v="7880"/>
        <n v="7420"/>
        <n v="7926"/>
        <n v="5684"/>
        <n v="5168"/>
        <n v="5703"/>
        <n v="5752"/>
        <n v="4202"/>
        <n v="4733"/>
        <n v="5494"/>
        <n v="5998"/>
        <n v="5817"/>
        <n v="5364"/>
        <n v="5712"/>
        <n v="6174"/>
        <n v="6482"/>
        <n v="5075"/>
        <n v="5432"/>
        <n v="5328"/>
        <n v="6261"/>
        <n v="6108"/>
        <n v="5856"/>
        <n v="5152"/>
        <n v="6074"/>
        <n v="6214"/>
      </sharedItems>
    </cacheField>
    <cacheField name="weighted_mean" numFmtId="0">
      <sharedItems containsString="0" containsBlank="1" containsNumber="1" minValue="42.470833040282699" maxValue="10000"/>
    </cacheField>
    <cacheField name="max" numFmtId="0">
      <sharedItems containsSemiMixedTypes="0" containsString="0" containsNumber="1" containsInteger="1" minValue="5000" maxValue="10000"/>
    </cacheField>
    <cacheField name="min" numFmtId="0">
      <sharedItems containsSemiMixedTypes="0" containsString="0" containsNumber="1" minValue="1.1222085063404801" maxValue="10000"/>
    </cacheField>
    <cacheField name="fua_name.x" numFmtId="0">
      <sharedItems count="589">
        <s v="Wien"/>
        <s v="Graz"/>
        <s v="Linz"/>
        <s v="Salzburg"/>
        <s v="Innsbruck"/>
        <s v="Klagenfurt"/>
        <s v="Bruxelles/Brussel/Leuven"/>
        <s v="Antwerpen"/>
        <s v="Gent"/>
        <s v="Charleroi (greater city)"/>
        <s v="Liège (greater city)"/>
        <s v="Brugge"/>
        <s v="Namur"/>
        <s v="Mons (greater city)"/>
        <s v="Kortrijk"/>
        <s v="Oostende"/>
        <s v="Mechelen"/>
        <s v="Mouscron"/>
        <s v="La Louvière (greater city)"/>
        <s v="Verviers (greater city)"/>
        <s v="Sofia"/>
        <s v="Plovdiv"/>
        <s v="Varna"/>
        <s v="Burgas"/>
        <s v="Pleven"/>
        <s v="Ruse"/>
        <s v="Vidin"/>
        <s v="Stara Zagora"/>
        <s v="Sliven"/>
        <s v="Dobrich"/>
        <s v="Shumen"/>
        <s v="Yambol"/>
        <s v="Haskovo"/>
        <s v="Pazardzhik"/>
        <s v="Blagoevgrad"/>
        <s v="Veliko Tarnovo"/>
        <s v="Vratsa"/>
        <s v="Lefkosia"/>
        <s v="Lemesos"/>
        <s v="Praha"/>
        <s v="Brno"/>
        <s v="Ostrava"/>
        <s v="Plzeň"/>
        <s v="Ustí nad Labem"/>
        <s v="Olomouc"/>
        <s v="Liberec"/>
        <s v="České Budějovice"/>
        <s v="Hradec Králové"/>
        <s v="Pardubice"/>
        <s v="Zlín"/>
        <s v="Karlovy Vary"/>
        <s v="Jihlava"/>
        <s v="Most"/>
        <s v="Chomutov-Jirkov"/>
        <s v="Berlin"/>
        <s v="Hamburg"/>
        <s v="München"/>
        <s v="Köln"/>
        <s v="Frankfurt am Main"/>
        <s v="Stuttgart"/>
        <s v="Leipzig"/>
        <s v="Dresden"/>
        <s v="Düsseldorf"/>
        <s v="Bremen"/>
        <s v="Hannover"/>
        <s v="Nürnberg"/>
        <s v="Bielefeld"/>
        <s v="Halle an der Saale"/>
        <s v="Magdeburg"/>
        <s v="Wiesbaden"/>
        <s v="Göttingen"/>
        <s v="Darmstadt"/>
        <s v="Trier"/>
        <s v="Freiburg im Breisgau"/>
        <s v="Regensburg"/>
        <s v="Frankfurt (Oder)"/>
        <s v="Weimar"/>
        <s v="Schwerin"/>
        <s v="Erfurt"/>
        <s v="Augsburg"/>
        <s v="Bonn"/>
        <s v="Karlsruhe"/>
        <s v="Mönchengladbach"/>
        <s v="Mainz"/>
        <s v="Ruhrgebiet"/>
        <s v="Kiel"/>
        <s v="Saarbrücken"/>
        <s v="Koblenz"/>
        <s v="Rostock"/>
        <s v="Kaiserslautern"/>
        <s v="Iserlohn"/>
        <s v="Wilhelmshaven"/>
        <s v="Tübingen"/>
        <s v="Villingen-Schwenningen"/>
        <s v="Flensburg"/>
        <s v="Marburg"/>
        <s v="Konstanz"/>
        <s v="Neumünster"/>
        <s v="Gießen"/>
        <s v="Lüneburg"/>
        <s v="Bayreuth"/>
        <s v="Celle"/>
        <s v="Aschaffenburg"/>
        <s v="Bamberg"/>
        <s v="Plauen"/>
        <s v="Neubrandenburg"/>
        <s v="Fulda"/>
        <s v="Kempten (Allgäu)"/>
        <s v="Landshut"/>
        <s v="Rosenheim"/>
        <s v="Stralsund"/>
        <s v="Friedrichshafen"/>
        <s v="Offenburg"/>
        <s v="Görlitz"/>
        <s v="Schweinfurt"/>
        <s v="Greifswald"/>
        <s v="Wetzlar"/>
        <s v="Passau"/>
        <s v="Dessau-Roßlau"/>
        <s v="Braunschweig-Salzgitter-Wolfsburg"/>
        <s v="Mannheim-Ludwigshafen"/>
        <s v="Münster"/>
        <s v="Chemnitz"/>
        <s v="Aachen"/>
        <s v="Krefeld"/>
        <s v="Lübeck"/>
        <s v="Kassel"/>
        <s v="Solingen"/>
        <s v="Osnabrück"/>
        <s v="Oldenburg (Oldenburg)"/>
        <s v="Heidelberg"/>
        <s v="Paderborn"/>
        <s v="Würzburg"/>
        <s v="Bremerhaven"/>
        <s v="Heilbronn"/>
        <s v="Remscheid"/>
        <s v="Ulm"/>
        <s v="Pforzheim"/>
        <s v="Ingolstadt"/>
        <s v="Gera"/>
        <s v="Reutlingen"/>
        <s v="Cottbus"/>
        <s v="Siegen"/>
        <s v="Hildesheim"/>
        <s v="Zwickau"/>
        <s v="Wuppertal"/>
        <s v="Jena"/>
        <s v="Düren, Stadt"/>
        <s v="Bocholt, Stadt"/>
        <s v="København"/>
        <s v="Århus"/>
        <s v="Odense"/>
        <s v="Aalborg"/>
        <s v="Harju"/>
        <s v="Tartu"/>
        <s v="Narva"/>
        <s v="Athens      "/>
        <s v="Thessaloniki"/>
        <s v="Patra       "/>
        <s v="Iraklio     "/>
        <s v="Larissa     "/>
        <s v="Volos       "/>
        <s v="Ioannina    "/>
        <s v="Kavala      "/>
        <s v="Kalamata    "/>
        <s v="Trikala     "/>
        <s v="Serres      "/>
        <s v="Katerini    "/>
        <s v="Xanthi      "/>
        <s v="Chania      "/>
        <s v="Madrid"/>
        <s v="Barcelona"/>
        <s v="Valencia"/>
        <s v="Sevilla"/>
        <s v="Zaragoza"/>
        <s v="Málaga"/>
        <s v="Murcia"/>
        <s v="Palmas de Gran Canaria, Las"/>
        <s v="Valladolid"/>
        <s v="Palma de Mallorca"/>
        <s v="Santiago de Compostela"/>
        <s v="Vitoria-Gasteiz"/>
        <s v="Oviedo"/>
        <s v="Pamplona/Iruña"/>
        <s v="Santander"/>
        <s v="Toledo"/>
        <s v="Badajoz"/>
        <s v="Logroño"/>
        <s v="Bilbao"/>
        <s v="Córdoba"/>
        <s v="Alicante/Alacant"/>
        <s v="Vigo"/>
        <s v="Gijón"/>
        <s v="Santa Cruz de Tenerife"/>
        <s v="Coruña, A"/>
        <s v="Reus"/>
        <s v="Lugo"/>
        <s v="Girona"/>
        <s v="Cáceres"/>
        <s v="Torrevieja"/>
        <s v="Avilés"/>
        <s v="Talavera de la Reina"/>
        <s v="Palencia"/>
        <s v="Ferrol"/>
        <s v="Pontevedra"/>
        <s v="Gandia"/>
        <s v="Guadalajara"/>
        <s v="Manresa"/>
        <s v="Ciudad Real"/>
        <s v="Benidorm"/>
        <s v="Ponferrada"/>
        <s v="Zamora"/>
        <s v="Irun"/>
        <s v="Arrecife"/>
        <s v="Granada"/>
        <s v="Elche/Elx"/>
        <s v="Cartagena"/>
        <s v="Jerez de la Frontera"/>
        <s v="Donostia/San Sebastián"/>
        <s v="Almería"/>
        <s v="Burgos"/>
        <s v="Salamanca"/>
        <s v="Albacete"/>
        <s v="Castellón de la Plana/Castelló de la Plana"/>
        <s v="Huelva"/>
        <s v="Cádiz"/>
        <s v="León"/>
        <s v="Tarragona"/>
        <s v="Jaén"/>
        <s v="Lleida"/>
        <s v="Ourense"/>
        <s v="Marbella"/>
        <s v="Alcoy"/>
        <s v="Ávila"/>
        <s v="Cuenca"/>
        <s v="Ibiza"/>
        <s v="Linares"/>
        <s v="Lorca"/>
        <s v="Mérida"/>
        <s v="Sagunto/Sagunt"/>
        <s v="Puerto de la Cruz, Los Realejos, La"/>
        <s v="Igualada"/>
        <s v="Helsinki FUA"/>
        <s v="Tampere FUA"/>
        <s v="Turku FUA"/>
        <s v="Oulu FUA"/>
        <s v="Lahti FUA"/>
        <s v="Kuopio FUA"/>
        <s v="Jyväskylä FUA"/>
        <s v="FUA of the Greater City of Paris"/>
        <s v="FUA of Lyon"/>
        <s v="FUA of Toulouse"/>
        <s v="FUA of Strasbourg"/>
        <s v="FUA of Bordeaux"/>
        <s v="FUA of Nantes"/>
        <s v="FUA of Lille"/>
        <s v="FUA of Montpellier"/>
        <s v="FUA of Saint-Étienne"/>
        <s v="FUA of Le Havre"/>
        <s v="FUA of Rennes"/>
        <s v="FUA of Amiens"/>
        <s v="FUA of Nancy"/>
        <s v="FUA of Metz"/>
        <s v="FUA of Reims"/>
        <s v="FUA of Orléans"/>
        <s v="FUA of Dijon"/>
        <s v="FUA of Poitiers"/>
        <s v="FUA of Clermont-Ferrand"/>
        <s v="FUA of Caen"/>
        <s v="FUA of Limoges"/>
        <s v="FUA of Besançon"/>
        <s v="FUA of Grenoble"/>
        <s v="FUA of Toulon"/>
        <s v="FUA of Valenciennes"/>
        <s v="FUA of Tours"/>
        <s v="FUA of Angers"/>
        <s v="FUA of Brest"/>
        <s v="FUA of Le Mans"/>
        <s v="FUA of Avignon"/>
        <s v="FUA of Mulhouse"/>
        <s v="FUA of Dunkerque"/>
        <s v="FUA of Perpignan"/>
        <s v="FUA of Nîmes"/>
        <s v="FUA of Pau"/>
        <s v="FUA of Bayonne"/>
        <s v="FUA of Annemasse"/>
        <s v="FUA of Annecy"/>
        <s v="FUA of Lorient"/>
        <s v="FUA of Troyes"/>
        <s v="FUA of Saint-Nazaire"/>
        <s v="FUA of La Rochelle"/>
        <s v="FUA of Boulogne-sur-mer"/>
        <s v="FUA of Chambéry"/>
        <s v="FUA of Chartres"/>
        <s v="FUA of Calais"/>
        <s v="FUA of Béziers"/>
        <s v="FUA of Arras"/>
        <s v="FUA of Bourges"/>
        <s v="FUA of Saint-Brieuc"/>
        <s v="FUA of Cherbourg-en-Cotentin"/>
        <s v="FUA of Belfort"/>
        <s v="FUA of Roanne"/>
        <s v="FUA of Saint-Quentin"/>
        <s v="FUA of Fréjus"/>
        <s v="FUA of Aix-en-Provence"/>
        <s v="FUA of Marseille"/>
        <s v="FUA of Nice"/>
        <s v="FUA of Lens"/>
        <s v="FUA of Douai"/>
        <s v="FUA of Valence"/>
        <s v="FUA of Rouen"/>
        <s v="FUA of Martigues"/>
        <s v="FUA of Colmar"/>
        <s v="FUA of Mamoudzou"/>
        <s v="Zagreb"/>
        <s v="Rijeka"/>
        <s v="Slavonski Brod"/>
        <s v="Osijek"/>
        <s v="Split"/>
        <s v="Pula"/>
        <s v="Zadar"/>
        <s v="Budapest"/>
        <s v="Miskolc"/>
        <s v="Nyíregyháza"/>
        <s v="Pécs"/>
        <s v="Debrecen"/>
        <s v="Szeged"/>
        <s v="Győr"/>
        <s v="Kecskemét"/>
        <s v="Székesfehérvár"/>
        <s v="Szombathely"/>
        <s v="Szolnok"/>
        <s v="Tatabánya"/>
        <s v="Veszprém"/>
        <s v="Békéscsaba"/>
        <s v="Kaposvár"/>
        <s v="Eger"/>
        <s v="Dunaújváros"/>
        <s v="Zalaegerszeg"/>
        <s v="Sopron"/>
        <s v="Dublin"/>
        <s v="Cork"/>
        <s v="Limerick"/>
        <s v="Galway"/>
        <s v="Waterford"/>
        <s v="Roma"/>
        <s v="Milano"/>
        <s v="Napoli"/>
        <s v="Torino"/>
        <s v="Palermo"/>
        <s v="Genova"/>
        <s v="Firenze"/>
        <s v="Bari"/>
        <s v="Bologna"/>
        <s v="Catania"/>
        <s v="Venezia"/>
        <s v="Verona"/>
        <s v="Cremona"/>
        <s v="Trento"/>
        <s v="Trieste"/>
        <s v="Perugia"/>
        <s v="Ancona"/>
        <s v="Pescara"/>
        <s v="Campobasso"/>
        <s v="Caserta"/>
        <s v="Taranto"/>
        <s v="Potenza"/>
        <s v="Catanzaro"/>
        <s v="Reggio di Calabria"/>
        <s v="Sassari"/>
        <s v="Cagliari"/>
        <s v="Padova"/>
        <s v="Brescia"/>
        <s v="Modena"/>
        <s v="Foggia"/>
        <s v="Salerno"/>
        <s v="Piacenza"/>
        <s v="Bolzano"/>
        <s v="Udine"/>
        <s v="La Spezia"/>
        <s v="Lecce"/>
        <s v="Barletta"/>
        <s v="Pesaro"/>
        <s v="Como"/>
        <s v="Pisa"/>
        <s v="Treviso"/>
        <s v="Varese"/>
        <s v="Asti"/>
        <s v="Pavia"/>
        <s v="Massa"/>
        <s v="Cosenza"/>
        <s v="Savona"/>
        <s v="Matera"/>
        <s v="Acireale"/>
        <s v="Avellino"/>
        <s v="Pordenone"/>
        <s v="Lecco"/>
        <s v="Altamura"/>
        <s v="Battipaglia"/>
        <s v="Bisceglie"/>
        <s v="Carpi"/>
        <s v="Cerignola"/>
        <s v="Gela"/>
        <s v="Sassuolo"/>
        <s v="Messina"/>
        <s v="Prato"/>
        <s v="Parma"/>
        <s v="Livorno"/>
        <s v="Reggio nell'Emilia"/>
        <s v="Ravenna"/>
        <s v="Ferrara"/>
        <s v="Rimini"/>
        <s v="Siracusa"/>
        <s v="Bergamo"/>
        <s v="Forlì"/>
        <s v="Latina"/>
        <s v="Vicenza"/>
        <s v="Terni"/>
        <s v="Novara"/>
        <s v="Alessandria"/>
        <s v="Arezzo"/>
        <s v="Grosseto"/>
        <s v="Brindisi"/>
        <s v="Trapani"/>
        <s v="Ragusa"/>
        <s v="Andria"/>
        <s v="Trani"/>
        <s v="L'Aquila"/>
        <s v="Vilnius"/>
        <s v="Kaunas"/>
        <s v="Luxembourg"/>
        <s v="Rīga"/>
        <s v="Liepāja"/>
        <s v="Jelgava"/>
        <s v="Daugavpils"/>
        <s v="Malta"/>
        <s v="s-Gravenhage"/>
        <s v="Amsterdam"/>
        <s v="Rotterdam"/>
        <s v="Utrecht"/>
        <s v="Eindhoven"/>
        <s v="Tilburg"/>
        <s v="Groningen"/>
        <s v="Enschede"/>
        <s v="Arnhem"/>
        <s v="Heerlen"/>
        <s v="Breda"/>
        <s v="Nijmegen"/>
        <s v="Apeldoorn"/>
        <s v="Leeuwarden"/>
        <s v="Sittard-Geleen"/>
        <s v="Roosendaal"/>
        <s v="Alphen aan den Rijn"/>
        <s v="Bergen op Zoom"/>
        <s v="Gouda"/>
        <s v="Middelburg"/>
        <s v="'s-Hertogenbosch"/>
        <s v="Amersfoort"/>
        <s v="Maastricht"/>
        <s v="Leiden"/>
        <s v="Zwolle"/>
        <s v="Ede"/>
        <s v="Deventer"/>
        <s v="Alkmaar"/>
        <s v="Venlo"/>
        <s v="Almelo"/>
        <s v="Lelystad"/>
        <s v="Oss"/>
        <s v="Assen"/>
        <s v="Veenendaal"/>
        <s v="Soest"/>
        <s v="Warszawa"/>
        <s v="Łódź"/>
        <s v="Kraków"/>
        <s v="Wrocław"/>
        <s v="Poznań"/>
        <s v="Gdańsk"/>
        <s v="Szczecin"/>
        <s v="Bydgoszcz"/>
        <s v="Lublin"/>
        <s v="Katowice"/>
        <s v="Białystok"/>
        <s v="Kielce"/>
        <s v="Toruń"/>
        <s v="Olsztyn"/>
        <s v="Rzeszów"/>
        <s v="Opole"/>
        <s v="Gorzów Wielkopolski"/>
        <s v="Zielona Góra"/>
        <s v="Jelenia Góra"/>
        <s v="Nowy Sącz"/>
        <s v="Suwałki"/>
        <s v="Konin"/>
        <s v="Częstochowa"/>
        <s v="Radom"/>
        <s v="Płock"/>
        <s v="Kalisz"/>
        <s v="Koszalin"/>
        <s v="Słupsk"/>
        <s v="Jastrzębie-Zdrój"/>
        <s v="Siedlce"/>
        <s v="Piotrków Trybunalski"/>
        <s v="Lubin"/>
        <s v="Piła"/>
        <s v="Ostrowiec Świętokrzyski"/>
        <s v="Gniezno"/>
        <s v="Ostrów Wielkopolski"/>
        <s v="Przemyśl"/>
        <s v="Zamość"/>
        <s v="Chełm"/>
        <s v="Pabianice"/>
        <s v="Głogów"/>
        <s v="Stalowa Wola"/>
        <s v="Łomża"/>
        <s v="Leszno"/>
        <s v="Świdnica"/>
        <s v="Tczew"/>
        <s v="Bielsko-Biała"/>
        <s v="Rybnik"/>
        <s v="Wałbrzych"/>
        <s v="Elbląg"/>
        <s v="Włocławek"/>
        <s v="Tarnów"/>
        <s v="Legnica"/>
        <s v="Grudziądz"/>
        <s v="Lisboa"/>
        <s v="Porto"/>
        <s v="Braga"/>
        <s v="Funchal"/>
        <s v="Coimbra"/>
        <s v="Ponta Delgada"/>
        <s v="Aveiro"/>
        <s v="Faro"/>
        <s v="Viseu"/>
        <s v="Viana do Castelo"/>
        <s v="Póvoa do Varzim"/>
        <s v="Guimarães"/>
        <s v="COPACENI"/>
        <s v="FLORESTI"/>
        <s v="GIROC"/>
        <s v="SIMNICU DE SUS"/>
        <s v="CHISCANI"/>
        <s v="SINTANDREI"/>
        <s v="MARGINENI"/>
        <s v="VLADIMIRESCU"/>
        <s v="ORAS CISNADIE"/>
        <s v="SINTANA DE MURES"/>
        <s v="SAVINESTI"/>
        <s v="MODELU"/>
        <s v="SLOBOZIA"/>
        <s v="MUNICIPIUL SEBES"/>
        <s v="RASTOACA"/>
        <s v="DRAGUTESTI"/>
        <s v="ULMI"/>
        <s v="ZORLENI"/>
        <s v="SABAOANI"/>
        <s v="SIEU-MAGHERUS"/>
        <s v="VALU LUI TRAIAN"/>
        <s v="SCHITU DUCA"/>
        <s v="TULUCESTI"/>
        <s v="SINPETRU"/>
        <s v="TIRGSORU VECHI"/>
        <s v="ORAS STEFANESTI"/>
        <s v="ORAS BAIA SPRIE"/>
        <s v="VERNESTI"/>
        <s v="MIHAI EMINESCU"/>
        <s v="VLADESTI"/>
        <s v="SCHEIA"/>
        <s v="IZVORU BIRZII"/>
        <s v="Stockholm"/>
        <s v="Göteborg"/>
        <s v="Malmö"/>
        <s v="Jönköping"/>
        <s v="Umeå"/>
        <s v="Uppsala"/>
        <s v="Linköping"/>
        <s v="Örebro"/>
        <s v="Västerås"/>
        <s v="Norrköping"/>
        <s v="Helsingborg"/>
        <s v="Borås"/>
        <s v="Osrednjeslovenska"/>
        <s v="Podravska"/>
        <s v="Bratislava"/>
        <s v="Banská Bystrica"/>
        <s v="Nitra"/>
        <s v="Prešov"/>
        <s v="Trnava"/>
        <s v="Trenčín"/>
      </sharedItems>
    </cacheField>
    <cacheField name="CNTR_CODE.x" numFmtId="0">
      <sharedItems count="27">
        <s v="AT"/>
        <s v="BE"/>
        <s v="BG"/>
        <s v="CY"/>
        <s v="CZ"/>
        <s v="DE"/>
        <s v="DK"/>
        <s v="EE"/>
        <s v="EL"/>
        <s v="ES"/>
        <s v="FI"/>
        <s v="FR"/>
        <s v="HR"/>
        <s v="HU"/>
        <s v="IE"/>
        <s v="IT"/>
        <s v="LT"/>
        <s v="LU"/>
        <s v="LV"/>
        <s v="MT"/>
        <s v="NL"/>
        <s v="PL"/>
        <s v="PT"/>
        <s v="RO"/>
        <s v="SE"/>
        <s v="SI"/>
        <s v="SK"/>
      </sharedItems>
    </cacheField>
    <cacheField name="population" numFmtId="0">
      <sharedItems containsString="0" containsBlank="1" containsNumber="1" containsInteger="1" minValue="54629" maxValue="12882283" count="513">
        <n v="2953118"/>
        <n v="649704"/>
        <n v="646280"/>
        <n v="369528"/>
        <n v="351215"/>
        <n v="255079"/>
        <n v="2688354"/>
        <n v="1118480"/>
        <n v="618244"/>
        <n v="489716"/>
        <n v="752663"/>
        <n v="228912"/>
        <n v="223751"/>
        <n v="199344"/>
        <n v="174535"/>
        <n v="130567"/>
        <m/>
        <n v="1549465"/>
        <n v="542481"/>
        <n v="417224"/>
        <n v="274128"/>
        <n v="148045"/>
        <n v="177286"/>
        <n v="56264"/>
        <n v="159037"/>
        <n v="118972"/>
        <n v="103929"/>
        <n v="94016"/>
        <n v="89509"/>
        <n v="86611"/>
        <n v="107505"/>
        <n v="92943"/>
        <n v="86833"/>
        <n v="64447"/>
        <n v="330000"/>
        <n v="237000"/>
        <n v="2259981"/>
        <n v="735652"/>
        <n v="709768"/>
        <n v="353693"/>
        <n v="119245"/>
        <n v="211047"/>
        <n v="147221"/>
        <n v="187216"/>
        <n v="154768"/>
        <n v="206612"/>
        <n v="147718"/>
        <n v="89983"/>
        <n v="103058"/>
        <n v="102712"/>
        <n v="81269"/>
        <n v="5342887"/>
        <n v="3341649"/>
        <n v="2927716"/>
        <n v="2005478"/>
        <n v="2729562"/>
        <n v="2794558"/>
        <n v="1049025"/>
        <n v="1343841"/>
        <n v="1559177"/>
        <n v="1277050"/>
        <n v="1314935"/>
        <n v="1353032"/>
        <n v="334195"/>
        <n v="422577"/>
        <n v="498077"/>
        <n v="465634"/>
        <n v="458326"/>
        <n v="457722"/>
        <n v="260926"/>
        <n v="661204"/>
        <n v="470222"/>
        <n v="57751"/>
        <n v="147384"/>
        <n v="307432"/>
        <n v="524565"/>
        <n v="684705"/>
        <n v="930437"/>
        <n v="757161"/>
        <n v="261034"/>
        <n v="429995"/>
        <n v="5112050"/>
        <n v="649578"/>
        <n v="796637"/>
        <n v="328486"/>
        <n v="424985"/>
        <n v="276228"/>
        <n v="410222"/>
        <n v="174793"/>
        <n v="228678"/>
        <n v="212506"/>
        <n v="291320"/>
        <n v="247084"/>
        <n v="286305"/>
        <n v="80196"/>
        <n v="270688"/>
        <n v="184139"/>
        <n v="250013"/>
        <n v="179011"/>
        <n v="373945"/>
        <n v="224536"/>
        <n v="225997"/>
        <n v="258074"/>
        <n v="223145"/>
        <n v="225159"/>
        <n v="233306"/>
        <n v="324881"/>
        <n v="224702"/>
        <n v="217470"/>
        <n v="430953"/>
        <n v="252725"/>
        <n v="272106"/>
        <n v="235623"/>
        <n v="253319"/>
        <n v="245459"/>
        <n v="80103"/>
        <n v="1000311"/>
        <n v="1193118"/>
        <n v="535879"/>
        <n v="246334"/>
        <n v="557026"/>
        <n v="227417"/>
        <n v="417069"/>
        <n v="438901"/>
        <n v="159245"/>
        <n v="523331"/>
        <n v="424826"/>
        <n v="709840"/>
        <n v="307839"/>
        <n v="507549"/>
        <n v="311681"/>
        <n v="471048"/>
        <n v="111338"/>
        <n v="499070"/>
        <n v="325513"/>
        <n v="495803"/>
        <n v="190523"/>
        <n v="287034"/>
        <n v="213398"/>
        <n v="405749"/>
        <n v="275817"/>
        <n v="315002"/>
        <n v="355100"/>
        <n v="194293"/>
        <n v="264638"/>
        <n v="371339"/>
        <n v="1928612"/>
        <n v="845971"/>
        <n v="485672"/>
        <n v="580272"/>
        <n v="598059"/>
        <n v="3828434"/>
        <n v="973997"/>
        <n v="217555"/>
        <n v="211370"/>
        <n v="195120"/>
        <n v="137630"/>
        <n v="132979"/>
        <n v="70501"/>
        <n v="69849"/>
        <n v="6882461"/>
        <n v="5040582"/>
        <n v="1748142"/>
        <n v="1547301"/>
        <n v="768643"/>
        <n v="869096"/>
        <n v="637616"/>
        <n v="633944"/>
        <n v="423176"/>
        <n v="697433"/>
        <n v="202315"/>
        <n v="278719"/>
        <n v="308438"/>
        <n v="389850"/>
        <n v="381666"/>
        <n v="152877"/>
        <n v="180789"/>
        <n v="194193"/>
        <n v="1042338"/>
        <n v="358420"/>
        <n v="470888"/>
        <n v="544135"/>
        <n v="296556"/>
        <n v="515984"/>
        <n v="419834"/>
        <n v="120102"/>
        <n v="120425"/>
        <n v="181575"/>
        <n v="118071"/>
        <n v="88305"/>
        <n v="120987"/>
        <n v="100648"/>
        <n v="97026"/>
        <n v="146811"/>
        <n v="141120"/>
        <n v="110094"/>
        <n v="120106"/>
        <n v="128144"/>
        <n v="105420"/>
        <n v="154159"/>
        <n v="84318"/>
        <n v="68386"/>
        <n v="79229"/>
        <n v="115548"/>
        <n v="566280"/>
        <n v="264823"/>
        <n v="235027"/>
        <n v="219777"/>
        <n v="340726"/>
        <n v="230488"/>
        <n v="200129"/>
        <n v="201733"/>
        <n v="192490"/>
        <n v="234996"/>
        <n v="229067"/>
        <n v="252633"/>
        <n v="208995"/>
        <n v="221638"/>
        <n v="157640"/>
        <n v="186965"/>
        <n v="148512"/>
        <n v="145599"/>
        <n v="324547"/>
        <n v="70847"/>
        <n v="60933"/>
        <n v="59947"/>
        <n v="147914"/>
        <n v="59960"/>
        <n v="109798"/>
        <n v="84910"/>
        <n v="80696"/>
        <n v="108899"/>
        <n v="74770"/>
        <n v="1526778"/>
        <n v="448136"/>
        <n v="361650"/>
        <n v="262403"/>
        <n v="190354"/>
        <n v="164113"/>
        <n v="186942"/>
        <n v="12882283"/>
        <n v="2098635"/>
        <n v="1404761"/>
        <n v="816941"/>
        <n v="1259438"/>
        <n v="975869"/>
        <n v="1512928"/>
        <n v="718256"/>
        <n v="487278"/>
        <n v="325483"/>
        <n v="690968"/>
        <n v="340581"/>
        <n v="505635"/>
        <n v="367181"/>
        <n v="353123"/>
        <n v="442950"/>
        <n v="410882"/>
        <n v="274254"/>
        <n v="502120"/>
        <n v="442878"/>
        <n v="326141"/>
        <n v="277606"/>
        <n v="669334"/>
        <n v="565545"/>
        <n v="328398"/>
        <n v="512894"/>
        <n v="425961"/>
        <n v="370033"/>
        <n v="368805"/>
        <n v="329739"/>
        <n v="400208"/>
        <n v="261123"/>
        <n v="405831"/>
        <n v="340919"/>
        <n v="279438"/>
        <n v="271083"/>
        <n v="290825"/>
        <n v="224862"/>
        <n v="211054"/>
        <n v="179490"/>
        <n v="225036"/>
        <n v="160004"/>
        <n v="200396"/>
        <n v="166249"/>
        <n v="148652"/>
        <n v="191676"/>
        <n v="158252"/>
        <n v="173881"/>
        <n v="177192"/>
        <n v="152397"/>
        <n v="140165"/>
        <n v="129317"/>
        <n v="120321"/>
        <n v="121984"/>
        <n v="1017076"/>
        <n v="300174"/>
        <n v="198530"/>
        <n v="251356"/>
        <n v="694515"/>
        <n v="86035"/>
        <n v="198222"/>
        <n v="2997958"/>
        <n v="285599"/>
        <n v="234445"/>
        <n v="246023"/>
        <n v="325754"/>
        <n v="242042"/>
        <n v="255323"/>
        <n v="186988"/>
        <n v="271164"/>
        <n v="148369"/>
        <n v="158424"/>
        <n v="138712"/>
        <n v="134061"/>
        <n v="112051"/>
        <n v="108184"/>
        <n v="99208"/>
        <n v="85992"/>
        <n v="107964"/>
        <n v="101195"/>
        <n v="1793902"/>
        <n v="405944"/>
        <n v="162413"/>
        <n v="179200"/>
        <n v="97493"/>
        <n v="4325591"/>
        <n v="4985668"/>
        <n v="3349233"/>
        <n v="1728714"/>
        <n v="995821"/>
        <n v="688475"/>
        <n v="791543"/>
        <n v="726049"/>
        <n v="790044"/>
        <n v="634134"/>
        <n v="556272"/>
        <n v="516802"/>
        <n v="128037"/>
        <n v="241386"/>
        <n v="231445"/>
        <n v="278329"/>
        <n v="220301"/>
        <n v="237939"/>
        <n v="97618"/>
        <n v="121193"/>
        <n v="403145"/>
        <n v="126483"/>
        <n v="152076"/>
        <n v="210773"/>
        <n v="212090"/>
        <n v="478975"/>
        <n v="535598"/>
        <n v="477611"/>
        <n v="372132"/>
        <n v="171890"/>
        <n v="248600"/>
        <n v="202152"/>
        <n v="199978"/>
        <n v="235149"/>
        <n v="190737"/>
        <n v="230592"/>
        <n v="128719"/>
        <n v="170261"/>
        <n v="192545"/>
        <n v="197631"/>
        <n v="192917"/>
        <n v="113446"/>
        <n v="136846"/>
        <n v="77815"/>
        <n v="184914"/>
        <n v="102235"/>
        <n v="76576"/>
        <n v="59591"/>
        <n v="150140"/>
        <n v="142996"/>
        <n v="138293"/>
        <n v="69999"/>
        <n v="63872"/>
        <n v="54629"/>
        <n v="88255"/>
        <n v="55324"/>
        <n v="76551"/>
        <n v="95471"/>
        <n v="261396"/>
        <n v="286019"/>
        <n v="352535"/>
        <n v="182580"/>
        <n v="285118"/>
        <n v="182139"/>
        <n v="211428"/>
        <n v="258398"/>
        <n v="185544"/>
        <n v="311971"/>
        <n v="172033"/>
        <n v="187872"/>
        <n v="229844"/>
        <n v="169133"/>
        <n v="159751"/>
        <n v="133371"/>
        <n v="152840"/>
        <n v="97459"/>
        <n v="153718"/>
        <n v="118015"/>
        <n v="85030"/>
        <n v="98414"/>
        <n v="55405"/>
        <n v="97645"/>
        <n v="706832"/>
        <n v="381874"/>
        <n v="493500"/>
        <n v="931918"/>
        <n v="92251"/>
        <n v="87842"/>
        <n v="109392"/>
        <n v="1103368"/>
        <n v="2852261"/>
        <n v="1868014"/>
        <n v="878958"/>
        <n v="760143"/>
        <n v="320048"/>
        <n v="541647"/>
        <n v="402908"/>
        <n v="424791"/>
        <n v="281201"/>
        <n v="375452"/>
        <n v="333934"/>
        <n v="240705"/>
        <n v="235607"/>
        <n v="165189"/>
        <n v="129798"/>
        <n v="110986"/>
        <n v="114457"/>
        <n v="73181"/>
        <n v="114750"/>
        <n v="278420"/>
        <n v="186316"/>
        <n v="182616"/>
        <n v="355585"/>
        <n v="358922"/>
        <n v="154484"/>
        <n v="118028"/>
        <n v="293283"/>
        <n v="200724"/>
        <n v="152268"/>
        <n v="118708"/>
        <n v="137786"/>
        <n v="126527"/>
        <n v="90852"/>
        <n v="70961"/>
        <n v="3008000"/>
        <n v="1280190"/>
        <n v="247719"/>
        <n v="215396"/>
        <n v="264656"/>
        <n v="126518"/>
        <n v="141577"/>
        <n v="115836"/>
        <n v="108829"/>
        <n v="84417"/>
        <n v="62784"/>
        <n v="176206"/>
        <n v="2478618"/>
        <n v="396339"/>
        <n v="364325"/>
        <n v="321329"/>
        <n v="210271"/>
        <n v="239926"/>
        <n v="225852"/>
        <n v="203695"/>
        <n v="215248"/>
        <n v="180033"/>
        <n v="128540"/>
        <n v="86400"/>
        <n v="69451"/>
        <n v="110291"/>
        <n v="123441"/>
        <n v="107800"/>
        <n v="123309"/>
        <n v="88066"/>
        <n v="96500"/>
        <n v="110237"/>
        <n v="419033"/>
        <n v="500668"/>
        <n v="322953"/>
        <n v="401516"/>
        <n v="289394"/>
        <n v="214287"/>
        <n v="180427"/>
        <n v="157127"/>
        <n v="142663"/>
        <n v="136388"/>
        <n v="155518"/>
        <n v="123859"/>
        <n v="2308143"/>
        <n v="1021831"/>
        <n v="669471"/>
        <n v="170494"/>
        <n v="155606"/>
        <n v="294689"/>
        <n v="207052"/>
        <n v="206344"/>
        <n v="198800"/>
        <n v="163368"/>
        <n v="242540"/>
        <n v="111026"/>
        <n v="542306"/>
        <n v="322058"/>
        <n v="659598"/>
        <n v="110941"/>
        <n v="161441"/>
        <n v="175038"/>
        <n v="132130"/>
        <n v="114376"/>
      </sharedItems>
    </cacheField>
    <cacheField name="econ_active_pop" numFmtId="0">
      <sharedItems containsString="0" containsBlank="1" containsNumber="1" containsInteger="1" minValue="0" maxValue="6552695"/>
    </cacheField>
    <cacheField name="share_active_pop" numFmtId="0">
      <sharedItems containsString="0" containsBlank="1" containsNumber="1" minValue="0" maxValue="1.04073126755839"/>
    </cacheField>
    <cacheField name="wmeanupper" numFmtId="0">
      <sharedItems containsString="0" containsBlank="1" containsNumber="1" containsInteger="1" minValue="1016" maxValue="10000"/>
    </cacheField>
    <cacheField name="w_meanupper" numFmtId="0">
      <sharedItems containsString="0" containsBlank="1" containsNumber="1" minValue="111.34623829530101" maxValue="10000"/>
    </cacheField>
    <cacheField name="max_upper" numFmtId="0">
      <sharedItems containsString="0" containsBlank="1" containsNumber="1" containsInteger="1" minValue="5000" maxValue="10000"/>
    </cacheField>
    <cacheField name="min_upper" numFmtId="0">
      <sharedItems containsString="0" containsBlank="1" containsNumber="1" minValue="12.7144612661377" maxValue="1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691">
  <r>
    <x v="0"/>
    <x v="0"/>
    <x v="0"/>
    <n v="149.56310658231399"/>
    <n v="10000"/>
    <n v="18.571516432429501"/>
    <x v="0"/>
    <x v="0"/>
    <x v="0"/>
    <n v="0"/>
    <n v="0"/>
    <n v="1992"/>
    <n v="269.55913189639602"/>
    <n v="10000"/>
    <n v="33.520373306368597"/>
  </r>
  <r>
    <x v="0"/>
    <x v="1"/>
    <x v="1"/>
    <n v="126.176886803983"/>
    <n v="10000"/>
    <n v="10.1760550754778"/>
    <x v="0"/>
    <x v="0"/>
    <x v="0"/>
    <n v="0"/>
    <n v="0"/>
    <n v="2230"/>
    <n v="460.44424335998502"/>
    <n v="10000"/>
    <n v="40.449931412894401"/>
  </r>
  <r>
    <x v="0"/>
    <x v="2"/>
    <x v="2"/>
    <n v="138.936346452441"/>
    <n v="10000"/>
    <n v="17.7233777318569"/>
    <x v="0"/>
    <x v="0"/>
    <x v="0"/>
    <n v="0"/>
    <n v="0"/>
    <n v="1882"/>
    <n v="264.65827765847098"/>
    <n v="10000"/>
    <n v="27.046798421258099"/>
  </r>
  <r>
    <x v="0"/>
    <x v="3"/>
    <x v="3"/>
    <n v="223.61589659069301"/>
    <n v="10000"/>
    <n v="27.387755102040799"/>
    <x v="0"/>
    <x v="0"/>
    <x v="0"/>
    <n v="0"/>
    <n v="0"/>
    <n v="2710"/>
    <n v="375.05067734134298"/>
    <n v="10000"/>
    <n v="41.480581152128401"/>
  </r>
  <r>
    <x v="0"/>
    <x v="4"/>
    <x v="4"/>
    <n v="328.617694295663"/>
    <n v="10000"/>
    <n v="47.2"/>
    <x v="0"/>
    <x v="0"/>
    <x v="0"/>
    <n v="0"/>
    <n v="0"/>
    <n v="2746"/>
    <n v="485.80723180336003"/>
    <n v="10000"/>
    <n v="72.1571180555555"/>
  </r>
  <r>
    <x v="0"/>
    <x v="5"/>
    <x v="5"/>
    <n v="311.46415453533501"/>
    <n v="10000"/>
    <n v="44.299727464810303"/>
    <x v="0"/>
    <x v="0"/>
    <x v="0"/>
    <n v="0"/>
    <n v="0"/>
    <n v="2605"/>
    <n v="466.78933883825499"/>
    <n v="10000"/>
    <n v="66.638900458142402"/>
  </r>
  <r>
    <x v="0"/>
    <x v="6"/>
    <x v="6"/>
    <n v="141.06742550514201"/>
    <n v="10000"/>
    <n v="19.5645843282974"/>
    <x v="0"/>
    <x v="0"/>
    <x v="0"/>
    <n v="0"/>
    <n v="0"/>
    <n v="1553"/>
    <n v="227.50652924220799"/>
    <n v="10000"/>
    <n v="34.950686461865999"/>
  </r>
  <r>
    <x v="0"/>
    <x v="7"/>
    <x v="7"/>
    <n v="126.962141839514"/>
    <n v="10000"/>
    <n v="20.980511072136899"/>
    <x v="0"/>
    <x v="0"/>
    <x v="0"/>
    <n v="0"/>
    <n v="0"/>
    <n v="1790"/>
    <n v="214.48322707432899"/>
    <n v="10000"/>
    <n v="38.063774777362802"/>
  </r>
  <r>
    <x v="1"/>
    <x v="0"/>
    <x v="8"/>
    <n v="489.70495156090402"/>
    <n v="10000"/>
    <n v="51.497621107266397"/>
    <x v="1"/>
    <x v="0"/>
    <x v="1"/>
    <n v="0"/>
    <n v="0"/>
    <n v="3112"/>
    <n v="721.05478377401096"/>
    <n v="10000"/>
    <n v="75.364421379387593"/>
  </r>
  <r>
    <x v="1"/>
    <x v="1"/>
    <x v="9"/>
    <n v="450.96164127528698"/>
    <n v="10000"/>
    <n v="24.8"/>
    <x v="1"/>
    <x v="0"/>
    <x v="1"/>
    <n v="0"/>
    <n v="0"/>
    <n v="3893"/>
    <n v="1319.9544384999299"/>
    <n v="10000"/>
    <n v="113.412228796844"/>
  </r>
  <r>
    <x v="1"/>
    <x v="2"/>
    <x v="10"/>
    <n v="518.54539850759602"/>
    <n v="10000"/>
    <n v="49.3349511229138"/>
    <x v="1"/>
    <x v="0"/>
    <x v="1"/>
    <n v="0"/>
    <n v="0"/>
    <n v="3374"/>
    <n v="793.95902874964804"/>
    <n v="10000"/>
    <n v="76.492819349962204"/>
  </r>
  <r>
    <x v="1"/>
    <x v="3"/>
    <x v="11"/>
    <n v="926.190694992094"/>
    <n v="10000"/>
    <n v="114.134404674945"/>
    <x v="1"/>
    <x v="0"/>
    <x v="1"/>
    <n v="0"/>
    <n v="0"/>
    <n v="4174"/>
    <n v="1241.1592765456001"/>
    <n v="10000"/>
    <n v="156.062424969988"/>
  </r>
  <r>
    <x v="1"/>
    <x v="4"/>
    <x v="12"/>
    <n v="1273.28105788527"/>
    <n v="10000"/>
    <n v="171.5980509851"/>
    <x v="1"/>
    <x v="0"/>
    <x v="1"/>
    <n v="0"/>
    <n v="0"/>
    <n v="4622"/>
    <n v="1689.0341595677901"/>
    <n v="10000"/>
    <n v="259.63047941069902"/>
  </r>
  <r>
    <x v="1"/>
    <x v="5"/>
    <x v="13"/>
    <n v="1411.06787026897"/>
    <n v="10000"/>
    <n v="149.332952260409"/>
    <x v="1"/>
    <x v="0"/>
    <x v="1"/>
    <n v="0"/>
    <n v="0"/>
    <n v="4892"/>
    <n v="1808.3050260725199"/>
    <n v="10000"/>
    <n v="230.682794632824"/>
  </r>
  <r>
    <x v="1"/>
    <x v="6"/>
    <x v="14"/>
    <n v="489.75401484309299"/>
    <n v="10000"/>
    <n v="47.392399463943498"/>
    <x v="1"/>
    <x v="0"/>
    <x v="1"/>
    <n v="0"/>
    <n v="0"/>
    <n v="3401"/>
    <n v="718.20473064116902"/>
    <n v="10000"/>
    <n v="73.457570190798606"/>
  </r>
  <r>
    <x v="1"/>
    <x v="7"/>
    <x v="15"/>
    <n v="392.05615402788902"/>
    <n v="10000"/>
    <n v="44.6280991735537"/>
    <x v="1"/>
    <x v="0"/>
    <x v="1"/>
    <n v="0"/>
    <n v="0"/>
    <n v="3230"/>
    <n v="599.54290953404404"/>
    <n v="10000"/>
    <n v="74.360499702558002"/>
  </r>
  <r>
    <x v="2"/>
    <x v="0"/>
    <x v="16"/>
    <n v="483.06182095496098"/>
    <n v="10000"/>
    <n v="59.364025082494301"/>
    <x v="2"/>
    <x v="0"/>
    <x v="2"/>
    <n v="0"/>
    <n v="0"/>
    <n v="3301"/>
    <n v="740.561617604459"/>
    <n v="10000"/>
    <n v="86.173257023933402"/>
  </r>
  <r>
    <x v="2"/>
    <x v="1"/>
    <x v="17"/>
    <n v="398.71216356649398"/>
    <n v="10000"/>
    <n v="26.6185527971755"/>
    <x v="2"/>
    <x v="0"/>
    <x v="2"/>
    <n v="0"/>
    <n v="0"/>
    <n v="3780"/>
    <n v="1102.26501590933"/>
    <n v="10000"/>
    <n v="98.759931684859296"/>
  </r>
  <r>
    <x v="2"/>
    <x v="2"/>
    <x v="18"/>
    <n v="528.02697618717104"/>
    <n v="10000"/>
    <n v="54.032363097480001"/>
    <x v="2"/>
    <x v="0"/>
    <x v="2"/>
    <n v="0"/>
    <n v="0"/>
    <n v="3356"/>
    <n v="830.69999552669697"/>
    <n v="10000"/>
    <n v="84.349089256998695"/>
  </r>
  <r>
    <x v="2"/>
    <x v="3"/>
    <x v="19"/>
    <n v="905.76335842438198"/>
    <n v="10000"/>
    <n v="69.405449113901298"/>
    <x v="2"/>
    <x v="0"/>
    <x v="2"/>
    <n v="0"/>
    <n v="0"/>
    <n v="3729"/>
    <n v="1224.4155039882901"/>
    <n v="10000"/>
    <n v="90.547629389555297"/>
  </r>
  <r>
    <x v="2"/>
    <x v="4"/>
    <x v="20"/>
    <n v="1405.7288659636299"/>
    <n v="10000"/>
    <n v="189.903951581071"/>
    <x v="2"/>
    <x v="0"/>
    <x v="2"/>
    <n v="0"/>
    <n v="0"/>
    <n v="4472"/>
    <n v="1849.0049537514999"/>
    <n v="10000"/>
    <n v="271.4324106423"/>
  </r>
  <r>
    <x v="2"/>
    <x v="5"/>
    <x v="21"/>
    <n v="1403.1487200648601"/>
    <n v="10000"/>
    <n v="122.66445836136801"/>
    <x v="2"/>
    <x v="0"/>
    <x v="2"/>
    <n v="0"/>
    <n v="0"/>
    <n v="4939"/>
    <n v="1916.7864896634801"/>
    <n v="10000"/>
    <n v="186.76035502958601"/>
  </r>
  <r>
    <x v="2"/>
    <x v="6"/>
    <x v="22"/>
    <n v="560.183227614163"/>
    <n v="10000"/>
    <n v="53.164919126941498"/>
    <x v="2"/>
    <x v="0"/>
    <x v="2"/>
    <n v="0"/>
    <n v="0"/>
    <n v="3060"/>
    <n v="796.34172503122704"/>
    <n v="10000"/>
    <n v="92.933824707578907"/>
  </r>
  <r>
    <x v="2"/>
    <x v="7"/>
    <x v="23"/>
    <n v="434.39388048282802"/>
    <n v="10000"/>
    <n v="61.204262518623302"/>
    <x v="2"/>
    <x v="0"/>
    <x v="2"/>
    <n v="0"/>
    <n v="0"/>
    <n v="3549"/>
    <n v="647.92582230398205"/>
    <n v="10000"/>
    <n v="101.037235208982"/>
  </r>
  <r>
    <x v="3"/>
    <x v="0"/>
    <x v="24"/>
    <n v="1267.95242593939"/>
    <n v="10000"/>
    <n v="163.02462712452299"/>
    <x v="3"/>
    <x v="0"/>
    <x v="3"/>
    <n v="0"/>
    <n v="0"/>
    <n v="5199"/>
    <n v="2081.01040829044"/>
    <n v="10000"/>
    <n v="286.16024973985401"/>
  </r>
  <r>
    <x v="3"/>
    <x v="1"/>
    <x v="25"/>
    <n v="1148.3682755848099"/>
    <n v="10000"/>
    <n v="93.363975869003198"/>
    <x v="3"/>
    <x v="0"/>
    <x v="3"/>
    <n v="0"/>
    <n v="0"/>
    <n v="5784"/>
    <n v="2841.6781537213701"/>
    <n v="10000"/>
    <n v="297.45808545159503"/>
  </r>
  <r>
    <x v="3"/>
    <x v="2"/>
    <x v="12"/>
    <n v="1425.00172799038"/>
    <n v="10000"/>
    <n v="138.56159864266201"/>
    <x v="3"/>
    <x v="0"/>
    <x v="3"/>
    <n v="0"/>
    <n v="0"/>
    <n v="5030"/>
    <n v="2322.6354399587899"/>
    <n v="10000"/>
    <n v="228.12933941678199"/>
  </r>
  <r>
    <x v="3"/>
    <x v="3"/>
    <x v="26"/>
    <n v="2235.9992838663902"/>
    <n v="10000"/>
    <n v="340.49586776859502"/>
    <x v="3"/>
    <x v="0"/>
    <x v="3"/>
    <n v="0"/>
    <n v="0"/>
    <n v="6712"/>
    <n v="3684.7142414729801"/>
    <n v="10000"/>
    <n v="529.44675788221298"/>
  </r>
  <r>
    <x v="3"/>
    <x v="4"/>
    <x v="27"/>
    <n v="2692.2155733459799"/>
    <n v="10000"/>
    <n v="473.37278106508899"/>
    <x v="3"/>
    <x v="0"/>
    <x v="3"/>
    <n v="0"/>
    <n v="0"/>
    <n v="6873"/>
    <n v="4212.1190711695199"/>
    <n v="10000"/>
    <n v="650"/>
  </r>
  <r>
    <x v="3"/>
    <x v="5"/>
    <x v="28"/>
    <n v="2863.3647742959502"/>
    <n v="10000"/>
    <n v="457.06371191135702"/>
    <x v="3"/>
    <x v="0"/>
    <x v="3"/>
    <n v="0"/>
    <n v="0"/>
    <n v="6453"/>
    <n v="3820.3610362048798"/>
    <n v="10000"/>
    <n v="816"/>
  </r>
  <r>
    <x v="3"/>
    <x v="6"/>
    <x v="29"/>
    <n v="1412.61036783798"/>
    <n v="10000"/>
    <n v="173.80063200229799"/>
    <x v="3"/>
    <x v="0"/>
    <x v="3"/>
    <n v="0"/>
    <n v="0"/>
    <n v="4487"/>
    <n v="1865.5037429080301"/>
    <n v="10000"/>
    <n v="273.76033057851203"/>
  </r>
  <r>
    <x v="3"/>
    <x v="7"/>
    <x v="30"/>
    <n v="1433.4924985177799"/>
    <n v="10000"/>
    <n v="161.97996317218599"/>
    <x v="3"/>
    <x v="0"/>
    <x v="3"/>
    <n v="0"/>
    <n v="0"/>
    <n v="5293"/>
    <n v="2002.1939036451699"/>
    <n v="10000"/>
    <n v="274.45953033040001"/>
  </r>
  <r>
    <x v="4"/>
    <x v="0"/>
    <x v="31"/>
    <n v="1038.60776121615"/>
    <n v="10000"/>
    <n v="104.87514863257999"/>
    <x v="4"/>
    <x v="0"/>
    <x v="4"/>
    <n v="0"/>
    <n v="0"/>
    <n v="4029"/>
    <n v="1496.82776751812"/>
    <n v="10000"/>
    <n v="160.15349674994101"/>
  </r>
  <r>
    <x v="4"/>
    <x v="1"/>
    <x v="32"/>
    <n v="867.85211529768401"/>
    <n v="10000"/>
    <n v="61.021799511825598"/>
    <x v="4"/>
    <x v="0"/>
    <x v="4"/>
    <n v="0"/>
    <n v="0"/>
    <n v="5210"/>
    <n v="2214.0245595739798"/>
    <n v="10000"/>
    <n v="185.04155124653701"/>
  </r>
  <r>
    <x v="4"/>
    <x v="2"/>
    <x v="33"/>
    <n v="1110.76773743477"/>
    <n v="10000"/>
    <n v="100.445453751419"/>
    <x v="4"/>
    <x v="0"/>
    <x v="4"/>
    <n v="0"/>
    <n v="0"/>
    <n v="4374"/>
    <n v="1795.5702360551199"/>
    <n v="10000"/>
    <n v="138.723741577487"/>
  </r>
  <r>
    <x v="4"/>
    <x v="3"/>
    <x v="34"/>
    <n v="1751.0146492704901"/>
    <n v="10000"/>
    <n v="147.739409042364"/>
    <x v="4"/>
    <x v="0"/>
    <x v="4"/>
    <n v="0"/>
    <n v="0"/>
    <n v="5125"/>
    <n v="2626.9978252538099"/>
    <n v="10000"/>
    <n v="211.18381915526501"/>
  </r>
  <r>
    <x v="4"/>
    <x v="4"/>
    <x v="35"/>
    <n v="2102.1343219108298"/>
    <n v="10000"/>
    <n v="236.68639053254401"/>
    <x v="4"/>
    <x v="0"/>
    <x v="4"/>
    <n v="0"/>
    <n v="0"/>
    <n v="5534"/>
    <n v="3147.40717177036"/>
    <n v="10000"/>
    <n v="317.3828125"/>
  </r>
  <r>
    <x v="4"/>
    <x v="5"/>
    <x v="36"/>
    <n v="2056.4937244315201"/>
    <n v="10000"/>
    <n v="251.82622068435199"/>
    <x v="4"/>
    <x v="0"/>
    <x v="4"/>
    <n v="0"/>
    <n v="0"/>
    <n v="5780"/>
    <n v="2661.1707749218499"/>
    <n v="10000"/>
    <n v="432.09876543209901"/>
  </r>
  <r>
    <x v="4"/>
    <x v="6"/>
    <x v="37"/>
    <n v="905.02042983947899"/>
    <n v="10000"/>
    <n v="82.104520707972398"/>
    <x v="4"/>
    <x v="0"/>
    <x v="4"/>
    <n v="0"/>
    <n v="0"/>
    <n v="3517"/>
    <n v="1326.43960753545"/>
    <n v="10000"/>
    <n v="121.453287197232"/>
  </r>
  <r>
    <x v="4"/>
    <x v="7"/>
    <x v="38"/>
    <n v="877.61075574595804"/>
    <n v="10000"/>
    <n v="90.635887980268393"/>
    <x v="4"/>
    <x v="0"/>
    <x v="4"/>
    <n v="0"/>
    <n v="0"/>
    <n v="4027"/>
    <n v="1284.8875941367401"/>
    <n v="10000"/>
    <n v="140.828402366864"/>
  </r>
  <r>
    <x v="5"/>
    <x v="0"/>
    <x v="39"/>
    <n v="2554.8874358670701"/>
    <n v="10000"/>
    <n v="268.5546875"/>
    <x v="5"/>
    <x v="0"/>
    <x v="5"/>
    <n v="0"/>
    <n v="0"/>
    <n v="6148"/>
    <n v="3431.4082046416902"/>
    <n v="10000"/>
    <n v="395.66847147022099"/>
  </r>
  <r>
    <x v="5"/>
    <x v="1"/>
    <x v="40"/>
    <n v="2926.2609818165402"/>
    <n v="10000"/>
    <n v="303.030303030303"/>
    <x v="5"/>
    <x v="0"/>
    <x v="5"/>
    <n v="0"/>
    <n v="0"/>
    <n v="7693"/>
    <n v="5685.3906611188204"/>
    <n v="10000"/>
    <n v="1000"/>
  </r>
  <r>
    <x v="5"/>
    <x v="2"/>
    <x v="41"/>
    <n v="2913.6567208813599"/>
    <n v="10000"/>
    <n v="334.69387755102002"/>
    <x v="5"/>
    <x v="0"/>
    <x v="5"/>
    <n v="0"/>
    <n v="0"/>
    <n v="6636"/>
    <n v="3797.5888222367098"/>
    <n v="10000"/>
    <n v="452.67489711934098"/>
  </r>
  <r>
    <x v="5"/>
    <x v="3"/>
    <x v="42"/>
    <n v="4392.8077455048397"/>
    <n v="10000"/>
    <n v="434.78260869565202"/>
    <x v="5"/>
    <x v="0"/>
    <x v="5"/>
    <n v="0"/>
    <n v="0"/>
    <n v="7549"/>
    <n v="5056.5780504430804"/>
    <n v="10000"/>
    <n v="625"/>
  </r>
  <r>
    <x v="5"/>
    <x v="4"/>
    <x v="43"/>
    <n v="6088.14102564103"/>
    <n v="10000"/>
    <n v="1250"/>
    <x v="5"/>
    <x v="0"/>
    <x v="5"/>
    <n v="0"/>
    <n v="0"/>
    <n v="8542"/>
    <n v="7223.8095238095202"/>
    <n v="10000"/>
    <n v="2500"/>
  </r>
  <r>
    <x v="5"/>
    <x v="5"/>
    <x v="44"/>
    <n v="5005.1121180434502"/>
    <n v="10000"/>
    <n v="637.11911357340705"/>
    <x v="5"/>
    <x v="0"/>
    <x v="5"/>
    <n v="0"/>
    <n v="0"/>
    <n v="7590"/>
    <n v="5535.9572400388697"/>
    <n v="10000"/>
    <n v="918.36734693877497"/>
  </r>
  <r>
    <x v="5"/>
    <x v="6"/>
    <x v="45"/>
    <n v="3137.75979908311"/>
    <n v="10000"/>
    <n v="258.34908632640202"/>
    <x v="5"/>
    <x v="0"/>
    <x v="5"/>
    <n v="0"/>
    <n v="0"/>
    <n v="6791"/>
    <n v="3974.68730323824"/>
    <n v="10000"/>
    <n v="294.78458049886598"/>
  </r>
  <r>
    <x v="5"/>
    <x v="7"/>
    <x v="46"/>
    <n v="2735.2011287042501"/>
    <n v="10000"/>
    <n v="311.11111111111097"/>
    <x v="5"/>
    <x v="0"/>
    <x v="5"/>
    <n v="0"/>
    <n v="0"/>
    <n v="6068"/>
    <n v="3435.9318418174398"/>
    <n v="10000"/>
    <n v="408"/>
  </r>
  <r>
    <x v="6"/>
    <x v="0"/>
    <x v="47"/>
    <n v="117.15441507337"/>
    <n v="10000"/>
    <n v="18.139300989902001"/>
    <x v="6"/>
    <x v="1"/>
    <x v="6"/>
    <n v="1147894"/>
    <n v="0.42698766605886002"/>
    <n v="1680"/>
    <n v="314.65456292380901"/>
    <n v="10000"/>
    <n v="64.176296694436999"/>
  </r>
  <r>
    <x v="6"/>
    <x v="1"/>
    <x v="48"/>
    <n v="92.270856432757"/>
    <n v="10000"/>
    <n v="20.6772161989796"/>
    <x v="6"/>
    <x v="1"/>
    <x v="6"/>
    <n v="1147894"/>
    <n v="0.42698766605886002"/>
    <n v="1903"/>
    <n v="263.79809065777698"/>
    <n v="10000"/>
    <n v="55.180110360220702"/>
  </r>
  <r>
    <x v="6"/>
    <x v="2"/>
    <x v="49"/>
    <n v="103.998257389139"/>
    <n v="10000"/>
    <n v="19.609128772313799"/>
    <x v="6"/>
    <x v="1"/>
    <x v="6"/>
    <n v="1147894"/>
    <n v="0.42698766605886002"/>
    <n v="1946"/>
    <n v="277.568076886261"/>
    <n v="10000"/>
    <n v="68.702129450382998"/>
  </r>
  <r>
    <x v="6"/>
    <x v="3"/>
    <x v="50"/>
    <n v="121.92167980978699"/>
    <n v="10000"/>
    <n v="22.508000614069299"/>
    <x v="6"/>
    <x v="1"/>
    <x v="6"/>
    <n v="1147894"/>
    <n v="0.42698766605886002"/>
    <n v="2210"/>
    <n v="326.58726855045302"/>
    <n v="10000"/>
    <n v="78.134092690155995"/>
  </r>
  <r>
    <x v="6"/>
    <x v="4"/>
    <x v="51"/>
    <n v="105.428393758231"/>
    <n v="10000"/>
    <n v="15.2463329081633"/>
    <x v="6"/>
    <x v="1"/>
    <x v="6"/>
    <n v="1147894"/>
    <n v="0.42698766605886002"/>
    <n v="1746"/>
    <n v="246.690729609139"/>
    <n v="10000"/>
    <n v="54.611910229342399"/>
  </r>
  <r>
    <x v="6"/>
    <x v="5"/>
    <x v="52"/>
    <n v="154.263806872467"/>
    <n v="10000"/>
    <n v="22.944192741337702"/>
    <x v="6"/>
    <x v="1"/>
    <x v="6"/>
    <n v="1147894"/>
    <n v="0.42698766605886002"/>
    <n v="2179"/>
    <n v="351.69997255626703"/>
    <n v="10000"/>
    <n v="80.9501366764068"/>
  </r>
  <r>
    <x v="6"/>
    <x v="6"/>
    <x v="53"/>
    <n v="127.445100075996"/>
    <n v="10000"/>
    <n v="13.1283216357662"/>
    <x v="6"/>
    <x v="1"/>
    <x v="6"/>
    <n v="1147894"/>
    <n v="0.42698766605886002"/>
    <n v="2007"/>
    <n v="297.076158126434"/>
    <n v="10000"/>
    <n v="48.688377449237102"/>
  </r>
  <r>
    <x v="6"/>
    <x v="7"/>
    <x v="54"/>
    <n v="135.48592510319901"/>
    <n v="10000"/>
    <n v="20.620292050667"/>
    <x v="6"/>
    <x v="1"/>
    <x v="6"/>
    <n v="1147894"/>
    <n v="0.42698766605886002"/>
    <n v="1999"/>
    <n v="318.47104243995699"/>
    <n v="10000"/>
    <n v="73.274488858904405"/>
  </r>
  <r>
    <x v="7"/>
    <x v="0"/>
    <x v="55"/>
    <n v="159.054488206261"/>
    <n v="10000"/>
    <n v="28.576278859212302"/>
    <x v="7"/>
    <x v="1"/>
    <x v="7"/>
    <n v="487960"/>
    <n v="0.436270653029111"/>
    <n v="2048"/>
    <n v="382.18363273927298"/>
    <n v="10000"/>
    <n v="80.523906578903393"/>
  </r>
  <r>
    <x v="7"/>
    <x v="1"/>
    <x v="56"/>
    <n v="160.67705612133801"/>
    <n v="10000"/>
    <n v="26.956122424913399"/>
    <x v="7"/>
    <x v="1"/>
    <x v="7"/>
    <n v="487960"/>
    <n v="0.436270653029111"/>
    <n v="2656"/>
    <n v="457.48917631057202"/>
    <n v="10000"/>
    <n v="90.7072151755806"/>
  </r>
  <r>
    <x v="7"/>
    <x v="2"/>
    <x v="57"/>
    <n v="157.677883362062"/>
    <n v="10000"/>
    <n v="27.166919271354601"/>
    <x v="7"/>
    <x v="1"/>
    <x v="7"/>
    <n v="487960"/>
    <n v="0.436270653029111"/>
    <n v="2466"/>
    <n v="397.53156148792499"/>
    <n v="10000"/>
    <n v="62.851196670135302"/>
  </r>
  <r>
    <x v="7"/>
    <x v="3"/>
    <x v="58"/>
    <n v="210.23826465054"/>
    <n v="10000"/>
    <n v="35.033050487710398"/>
    <x v="7"/>
    <x v="1"/>
    <x v="7"/>
    <n v="487960"/>
    <n v="0.436270653029111"/>
    <n v="2979"/>
    <n v="555.19035624089702"/>
    <n v="10000"/>
    <n v="90.499282835871895"/>
  </r>
  <r>
    <x v="7"/>
    <x v="4"/>
    <x v="59"/>
    <n v="180.159104358326"/>
    <n v="10000"/>
    <n v="27.432263411115599"/>
    <x v="7"/>
    <x v="1"/>
    <x v="7"/>
    <n v="487960"/>
    <n v="0.436270653029111"/>
    <n v="2707"/>
    <n v="429.092334237187"/>
    <n v="10000"/>
    <n v="64.194211698497995"/>
  </r>
  <r>
    <x v="7"/>
    <x v="5"/>
    <x v="60"/>
    <n v="263.38745717024398"/>
    <n v="10000"/>
    <n v="45.785639958376699"/>
    <x v="7"/>
    <x v="1"/>
    <x v="7"/>
    <n v="487960"/>
    <n v="0.436270653029111"/>
    <n v="2812"/>
    <n v="604.74225460049001"/>
    <n v="10000"/>
    <n v="133.502860775588"/>
  </r>
  <r>
    <x v="7"/>
    <x v="6"/>
    <x v="61"/>
    <n v="205.498331610343"/>
    <n v="10000"/>
    <n v="31.842219697288499"/>
    <x v="7"/>
    <x v="1"/>
    <x v="7"/>
    <n v="487960"/>
    <n v="0.436270653029111"/>
    <n v="2713"/>
    <n v="427.13752321931997"/>
    <n v="10000"/>
    <n v="73.7400472720539"/>
  </r>
  <r>
    <x v="7"/>
    <x v="7"/>
    <x v="62"/>
    <n v="212.91862876335"/>
    <n v="10000"/>
    <n v="32.6634643662386"/>
    <x v="7"/>
    <x v="1"/>
    <x v="7"/>
    <n v="487960"/>
    <n v="0.436270653029111"/>
    <n v="2518"/>
    <n v="452.061237532375"/>
    <n v="10000"/>
    <n v="73.873636570443395"/>
  </r>
  <r>
    <x v="8"/>
    <x v="0"/>
    <x v="63"/>
    <n v="267.85639787040799"/>
    <n v="10000"/>
    <n v="41.257243638196002"/>
    <x v="8"/>
    <x v="1"/>
    <x v="8"/>
    <n v="249440"/>
    <n v="0.40346529849056401"/>
    <n v="2756"/>
    <n v="631.69891905807106"/>
    <n v="10000"/>
    <n v="108.454810495627"/>
  </r>
  <r>
    <x v="8"/>
    <x v="1"/>
    <x v="64"/>
    <n v="225.30627623131599"/>
    <n v="10000"/>
    <n v="42.616663115278101"/>
    <x v="8"/>
    <x v="1"/>
    <x v="8"/>
    <n v="249440"/>
    <n v="0.40346529849056401"/>
    <n v="2857"/>
    <n v="551.11778374945698"/>
    <n v="10000"/>
    <n v="116.00535148774701"/>
  </r>
  <r>
    <x v="8"/>
    <x v="2"/>
    <x v="65"/>
    <n v="260.42186793873299"/>
    <n v="10000"/>
    <n v="32.601369165799298"/>
    <x v="8"/>
    <x v="1"/>
    <x v="8"/>
    <n v="249440"/>
    <n v="0.40346529849056401"/>
    <n v="2806"/>
    <n v="634.62779856890597"/>
    <n v="10000"/>
    <n v="76.2939453125"/>
  </r>
  <r>
    <x v="8"/>
    <x v="3"/>
    <x v="66"/>
    <n v="363.66604335317902"/>
    <n v="10000"/>
    <n v="51.861779616572399"/>
    <x v="8"/>
    <x v="1"/>
    <x v="8"/>
    <n v="249440"/>
    <n v="0.40346529849056401"/>
    <n v="2829"/>
    <n v="817.08869558301399"/>
    <n v="10000"/>
    <n v="100.312174817898"/>
  </r>
  <r>
    <x v="8"/>
    <x v="4"/>
    <x v="67"/>
    <n v="269.84477440299599"/>
    <n v="10000"/>
    <n v="37.335665204960399"/>
    <x v="8"/>
    <x v="1"/>
    <x v="8"/>
    <n v="249440"/>
    <n v="0.40346529849056401"/>
    <n v="2727"/>
    <n v="563.05966144902902"/>
    <n v="10000"/>
    <n v="87.543252595155707"/>
  </r>
  <r>
    <x v="8"/>
    <x v="5"/>
    <x v="68"/>
    <n v="394.77563995176598"/>
    <n v="10000"/>
    <n v="56.876854234621099"/>
    <x v="8"/>
    <x v="1"/>
    <x v="8"/>
    <n v="249440"/>
    <n v="0.40346529849056401"/>
    <n v="3157"/>
    <n v="822.79896213809195"/>
    <n v="10000"/>
    <n v="127.53800632588499"/>
  </r>
  <r>
    <x v="8"/>
    <x v="6"/>
    <x v="69"/>
    <n v="277.69251541947699"/>
    <n v="10000"/>
    <n v="42.512952064785502"/>
    <x v="8"/>
    <x v="1"/>
    <x v="8"/>
    <n v="249440"/>
    <n v="0.40346529849056401"/>
    <n v="2878"/>
    <n v="559.63625931468096"/>
    <n v="10000"/>
    <n v="91.395814179871294"/>
  </r>
  <r>
    <x v="8"/>
    <x v="7"/>
    <x v="67"/>
    <n v="281.54374751608299"/>
    <n v="10000"/>
    <n v="44.681453927245499"/>
    <x v="8"/>
    <x v="1"/>
    <x v="8"/>
    <n v="249440"/>
    <n v="0.40346529849056401"/>
    <n v="3002"/>
    <n v="582.20997548429"/>
    <n v="10000"/>
    <n v="82.986134826856102"/>
  </r>
  <r>
    <x v="9"/>
    <x v="0"/>
    <x v="70"/>
    <n v="702.90243455359803"/>
    <n v="10000"/>
    <n v="72.190426638917799"/>
    <x v="9"/>
    <x v="1"/>
    <x v="9"/>
    <n v="189986"/>
    <n v="0.38795138406750002"/>
    <n v="4338"/>
    <n v="1918.3778144563"/>
    <n v="10000"/>
    <n v="328.20280669986403"/>
  </r>
  <r>
    <x v="9"/>
    <x v="1"/>
    <x v="71"/>
    <n v="768.76534647820597"/>
    <n v="10000"/>
    <n v="69.871498159536202"/>
    <x v="9"/>
    <x v="1"/>
    <x v="9"/>
    <n v="189986"/>
    <n v="0.38795138406750002"/>
    <n v="4886"/>
    <n v="2083.5741213117599"/>
    <n v="10000"/>
    <n v="256.89561925365098"/>
  </r>
  <r>
    <x v="9"/>
    <x v="2"/>
    <x v="72"/>
    <n v="909.69341225943504"/>
    <n v="10000"/>
    <n v="105.112960760999"/>
    <x v="9"/>
    <x v="1"/>
    <x v="9"/>
    <n v="189986"/>
    <n v="0.38795138406750002"/>
    <n v="4926"/>
    <n v="2395.4931028091901"/>
    <n v="10000"/>
    <n v="488.27374086889699"/>
  </r>
  <r>
    <x v="9"/>
    <x v="3"/>
    <x v="73"/>
    <n v="1055.0826258736299"/>
    <n v="10000"/>
    <n v="88.4495317377731"/>
    <x v="9"/>
    <x v="1"/>
    <x v="9"/>
    <n v="189986"/>
    <n v="0.38795138406750002"/>
    <n v="5259"/>
    <n v="2669.9244758682798"/>
    <n v="10000"/>
    <n v="397.92387543252602"/>
  </r>
  <r>
    <x v="9"/>
    <x v="4"/>
    <x v="74"/>
    <n v="876.30925286628803"/>
    <n v="10000"/>
    <n v="96.435611913261198"/>
    <x v="9"/>
    <x v="1"/>
    <x v="9"/>
    <n v="189986"/>
    <n v="0.38795138406750002"/>
    <n v="4916"/>
    <n v="2185.46778273464"/>
    <n v="10000"/>
    <n v="410.15625"/>
  </r>
  <r>
    <x v="9"/>
    <x v="5"/>
    <x v="75"/>
    <n v="1288.9532722167"/>
    <n v="10000"/>
    <n v="153.59168241966"/>
    <x v="9"/>
    <x v="1"/>
    <x v="9"/>
    <n v="189986"/>
    <n v="0.38795138406750002"/>
    <n v="5882"/>
    <n v="3141.7528670158699"/>
    <n v="10000"/>
    <n v="409.87654320987701"/>
  </r>
  <r>
    <x v="9"/>
    <x v="6"/>
    <x v="76"/>
    <n v="978.55750851361699"/>
    <n v="10000"/>
    <n v="95.155709342560499"/>
    <x v="9"/>
    <x v="1"/>
    <x v="9"/>
    <n v="189986"/>
    <n v="0.38795138406750002"/>
    <n v="5122"/>
    <n v="2203.2857674929701"/>
    <n v="10000"/>
    <n v="262.39067055393599"/>
  </r>
  <r>
    <x v="9"/>
    <x v="7"/>
    <x v="77"/>
    <n v="988.06828119340696"/>
    <n v="10000"/>
    <n v="111.71875"/>
    <x v="9"/>
    <x v="1"/>
    <x v="9"/>
    <n v="189986"/>
    <n v="0.38795138406750002"/>
    <n v="5228"/>
    <n v="2390.8707239116902"/>
    <n v="10000"/>
    <n v="342.38488783943302"/>
  </r>
  <r>
    <x v="10"/>
    <x v="0"/>
    <x v="78"/>
    <n v="279.00201501851899"/>
    <n v="10000"/>
    <n v="24.533183026939501"/>
    <x v="10"/>
    <x v="1"/>
    <x v="10"/>
    <n v="306765"/>
    <n v="0.40757284468613397"/>
    <n v="3619"/>
    <n v="894.20617528339005"/>
    <n v="10000"/>
    <n v="110.680209295168"/>
  </r>
  <r>
    <x v="10"/>
    <x v="1"/>
    <x v="79"/>
    <n v="291.17281385134299"/>
    <n v="10000"/>
    <n v="20.936508100619299"/>
    <x v="10"/>
    <x v="1"/>
    <x v="10"/>
    <n v="306765"/>
    <n v="0.40757284468613397"/>
    <n v="3520"/>
    <n v="860.23904088277595"/>
    <n v="10000"/>
    <n v="81.580246913580297"/>
  </r>
  <r>
    <x v="10"/>
    <x v="2"/>
    <x v="80"/>
    <n v="447.25048163211198"/>
    <n v="10000"/>
    <n v="46.838831018518498"/>
    <x v="10"/>
    <x v="1"/>
    <x v="10"/>
    <n v="306765"/>
    <n v="0.40757284468613397"/>
    <n v="3875"/>
    <n v="1401.0181051426"/>
    <n v="10000"/>
    <n v="207.35597673109399"/>
  </r>
  <r>
    <x v="10"/>
    <x v="3"/>
    <x v="81"/>
    <n v="481.88627636663699"/>
    <n v="10000"/>
    <n v="55.992958090860199"/>
    <x v="10"/>
    <x v="1"/>
    <x v="10"/>
    <n v="306765"/>
    <n v="0.40757284468613397"/>
    <n v="4023"/>
    <n v="1405.87331506799"/>
    <n v="10000"/>
    <n v="207.10059171597601"/>
  </r>
  <r>
    <x v="10"/>
    <x v="4"/>
    <x v="82"/>
    <n v="345.29475697966302"/>
    <n v="10000"/>
    <n v="34.986771530599"/>
    <x v="10"/>
    <x v="1"/>
    <x v="10"/>
    <n v="306765"/>
    <n v="0.40757284468613397"/>
    <n v="3540"/>
    <n v="925.47427100801201"/>
    <n v="10000"/>
    <n v="132.55902032571601"/>
  </r>
  <r>
    <x v="10"/>
    <x v="5"/>
    <x v="83"/>
    <n v="419.39579931849403"/>
    <n v="10000"/>
    <n v="36.198750190519704"/>
    <x v="10"/>
    <x v="1"/>
    <x v="10"/>
    <n v="306765"/>
    <n v="0.40757284468613397"/>
    <n v="4100"/>
    <n v="1208.64938315872"/>
    <n v="10000"/>
    <n v="223.05831765654401"/>
  </r>
  <r>
    <x v="10"/>
    <x v="6"/>
    <x v="84"/>
    <n v="339.29802906320901"/>
    <n v="10000"/>
    <n v="21.445074477043001"/>
    <x v="10"/>
    <x v="1"/>
    <x v="10"/>
    <n v="306765"/>
    <n v="0.40757284468613397"/>
    <n v="3652"/>
    <n v="991.20198754629405"/>
    <n v="10000"/>
    <n v="133.983761569047"/>
  </r>
  <r>
    <x v="10"/>
    <x v="7"/>
    <x v="85"/>
    <n v="347.38981520752202"/>
    <n v="10000"/>
    <n v="26.018871227716399"/>
    <x v="10"/>
    <x v="1"/>
    <x v="10"/>
    <n v="306765"/>
    <n v="0.40757284468613397"/>
    <n v="3818"/>
    <n v="1159.81818487078"/>
    <n v="10000"/>
    <n v="166.666666666667"/>
  </r>
  <r>
    <x v="11"/>
    <x v="0"/>
    <x v="86"/>
    <n v="506.77228845293098"/>
    <n v="10000"/>
    <n v="77.992410518487404"/>
    <x v="11"/>
    <x v="1"/>
    <x v="11"/>
    <n v="104277"/>
    <n v="0.455533130635353"/>
    <n v="3824"/>
    <n v="1111.4868692421501"/>
    <n v="10000"/>
    <n v="116"/>
  </r>
  <r>
    <x v="11"/>
    <x v="1"/>
    <x v="87"/>
    <n v="479.00086038868102"/>
    <n v="10000"/>
    <n v="56.221213263616796"/>
    <x v="11"/>
    <x v="1"/>
    <x v="11"/>
    <n v="104277"/>
    <n v="0.455533130635353"/>
    <n v="3781"/>
    <n v="1031.3361316363801"/>
    <n v="10000"/>
    <n v="133.333333333333"/>
  </r>
  <r>
    <x v="11"/>
    <x v="2"/>
    <x v="82"/>
    <n v="513.48147079641899"/>
    <n v="10000"/>
    <n v="72.842926028521603"/>
    <x v="11"/>
    <x v="1"/>
    <x v="11"/>
    <n v="104277"/>
    <n v="0.455533130635353"/>
    <n v="4053"/>
    <n v="1151.91792921048"/>
    <n v="10000"/>
    <n v="124"/>
  </r>
  <r>
    <x v="11"/>
    <x v="3"/>
    <x v="88"/>
    <n v="678.74582605946205"/>
    <n v="10000"/>
    <n v="111.639582507597"/>
    <x v="11"/>
    <x v="1"/>
    <x v="11"/>
    <n v="104277"/>
    <n v="0.455533130635353"/>
    <n v="4470"/>
    <n v="1440.0862249157101"/>
    <n v="10000"/>
    <n v="232"/>
  </r>
  <r>
    <x v="11"/>
    <x v="4"/>
    <x v="89"/>
    <n v="536.51922430588502"/>
    <n v="10000"/>
    <n v="71.386579323087204"/>
    <x v="11"/>
    <x v="1"/>
    <x v="11"/>
    <n v="104277"/>
    <n v="0.455533130635353"/>
    <n v="3742"/>
    <n v="1000.01642723199"/>
    <n v="10000"/>
    <n v="131.17283950617301"/>
  </r>
  <r>
    <x v="11"/>
    <x v="5"/>
    <x v="90"/>
    <n v="716.932081332954"/>
    <n v="10000"/>
    <n v="121.10726643598601"/>
    <x v="11"/>
    <x v="1"/>
    <x v="11"/>
    <n v="104277"/>
    <n v="0.455533130635353"/>
    <n v="4167"/>
    <n v="1400.1825082677301"/>
    <n v="10000"/>
    <n v="223.45663426335099"/>
  </r>
  <r>
    <x v="11"/>
    <x v="6"/>
    <x v="91"/>
    <n v="529.17798002455095"/>
    <n v="10000"/>
    <n v="67.158942831367597"/>
    <x v="11"/>
    <x v="1"/>
    <x v="11"/>
    <n v="104277"/>
    <n v="0.455533130635353"/>
    <n v="3951"/>
    <n v="1132.3123712961601"/>
    <n v="10000"/>
    <n v="140.80418057773301"/>
  </r>
  <r>
    <x v="11"/>
    <x v="7"/>
    <x v="92"/>
    <n v="539.56806685345202"/>
    <n v="10000"/>
    <n v="104.950227467231"/>
    <x v="11"/>
    <x v="1"/>
    <x v="11"/>
    <n v="104277"/>
    <n v="0.455533130635353"/>
    <n v="3913"/>
    <n v="1275.7942254841701"/>
    <n v="10000"/>
    <n v="256.25"/>
  </r>
  <r>
    <x v="12"/>
    <x v="0"/>
    <x v="93"/>
    <n v="662.55020106201005"/>
    <n v="10000"/>
    <n v="41.2326388888889"/>
    <x v="12"/>
    <x v="1"/>
    <x v="12"/>
    <n v="96342"/>
    <n v="0.43057684658392598"/>
    <n v="4758"/>
    <n v="1699.2887111888799"/>
    <n v="10000"/>
    <n v="122.166513664289"/>
  </r>
  <r>
    <x v="12"/>
    <x v="1"/>
    <x v="94"/>
    <n v="779.571119701714"/>
    <n v="10000"/>
    <n v="48.9583333333333"/>
    <x v="12"/>
    <x v="1"/>
    <x v="12"/>
    <n v="96342"/>
    <n v="0.43057684658392598"/>
    <n v="4962"/>
    <n v="2069.3798753306301"/>
    <n v="10000"/>
    <n v="151.80055401662"/>
  </r>
  <r>
    <x v="12"/>
    <x v="2"/>
    <x v="95"/>
    <n v="952.80678584010298"/>
    <n v="10000"/>
    <n v="64.667842445620195"/>
    <x v="12"/>
    <x v="1"/>
    <x v="12"/>
    <n v="96342"/>
    <n v="0.43057684658392598"/>
    <n v="5493"/>
    <n v="2308.6433513469601"/>
    <n v="10000"/>
    <n v="181.44868631151101"/>
  </r>
  <r>
    <x v="12"/>
    <x v="3"/>
    <x v="96"/>
    <n v="965.41665375534399"/>
    <n v="10000"/>
    <n v="58.388252977222798"/>
    <x v="12"/>
    <x v="1"/>
    <x v="12"/>
    <n v="96342"/>
    <n v="0.43057684658392598"/>
    <n v="5106"/>
    <n v="2352.7746080294401"/>
    <n v="10000"/>
    <n v="224.684518313327"/>
  </r>
  <r>
    <x v="12"/>
    <x v="4"/>
    <x v="97"/>
    <n v="821.333002309412"/>
    <n v="10000"/>
    <n v="52.619725230851103"/>
    <x v="12"/>
    <x v="1"/>
    <x v="12"/>
    <n v="96342"/>
    <n v="0.43057684658392598"/>
    <n v="4991"/>
    <n v="2027.6159992501"/>
    <n v="10000"/>
    <n v="170.068027210884"/>
  </r>
  <r>
    <x v="12"/>
    <x v="5"/>
    <x v="98"/>
    <n v="1086.91137963193"/>
    <n v="10000"/>
    <n v="90.24"/>
    <x v="12"/>
    <x v="1"/>
    <x v="12"/>
    <n v="96342"/>
    <n v="0.43057684658392598"/>
    <n v="5703"/>
    <n v="2833.8063509060598"/>
    <n v="10000"/>
    <n v="511.11111111111097"/>
  </r>
  <r>
    <x v="12"/>
    <x v="6"/>
    <x v="99"/>
    <n v="820.86409859533603"/>
    <n v="10000"/>
    <n v="60.580295461791899"/>
    <x v="12"/>
    <x v="1"/>
    <x v="12"/>
    <n v="96342"/>
    <n v="0.43057684658392598"/>
    <n v="5217"/>
    <n v="2110.98898316235"/>
    <n v="10000"/>
    <n v="134"/>
  </r>
  <r>
    <x v="12"/>
    <x v="7"/>
    <x v="100"/>
    <n v="785.94513057054201"/>
    <n v="10000"/>
    <n v="81.220162440324899"/>
    <x v="12"/>
    <x v="1"/>
    <x v="12"/>
    <n v="96342"/>
    <n v="0.43057684658392598"/>
    <n v="5251"/>
    <n v="2424.6739167692999"/>
    <n v="10000"/>
    <n v="308.274743104381"/>
  </r>
  <r>
    <x v="13"/>
    <x v="0"/>
    <x v="101"/>
    <n v="2440.3720699687201"/>
    <n v="10000"/>
    <n v="480.10973936899899"/>
    <x v="13"/>
    <x v="1"/>
    <x v="13"/>
    <n v="77084"/>
    <n v="0.38668833774781303"/>
    <n v="6772"/>
    <n v="3821.35252707981"/>
    <n v="10000"/>
    <n v="480.10973936899899"/>
  </r>
  <r>
    <x v="13"/>
    <x v="1"/>
    <x v="102"/>
    <n v="2799.5698947553301"/>
    <n v="10000"/>
    <n v="364.20395421436001"/>
    <x v="13"/>
    <x v="1"/>
    <x v="13"/>
    <n v="77084"/>
    <n v="0.38668833774781303"/>
    <n v="6930"/>
    <n v="4191.0914272140499"/>
    <n v="10000"/>
    <n v="844.44444444444503"/>
  </r>
  <r>
    <x v="13"/>
    <x v="2"/>
    <x v="103"/>
    <n v="2859.4560404807098"/>
    <n v="10000"/>
    <n v="496"/>
    <x v="13"/>
    <x v="1"/>
    <x v="13"/>
    <n v="77084"/>
    <n v="0.38668833774781303"/>
    <n v="7227"/>
    <n v="4864.47811447811"/>
    <n v="10000"/>
    <n v="833.33333333333303"/>
  </r>
  <r>
    <x v="13"/>
    <x v="3"/>
    <x v="104"/>
    <n v="3490.4445208882798"/>
    <n v="10000"/>
    <n v="657.43944636678202"/>
    <x v="13"/>
    <x v="1"/>
    <x v="13"/>
    <n v="77084"/>
    <n v="0.38668833774781303"/>
    <n v="7130"/>
    <n v="5123.9076154806498"/>
    <n v="10000"/>
    <n v="1000"/>
  </r>
  <r>
    <x v="13"/>
    <x v="4"/>
    <x v="105"/>
    <n v="3006.3418747021501"/>
    <n v="10000"/>
    <n v="526.31578947368405"/>
    <x v="13"/>
    <x v="1"/>
    <x v="13"/>
    <n v="77084"/>
    <n v="0.38668833774781303"/>
    <n v="7065"/>
    <n v="4199.7362264537796"/>
    <n v="10000"/>
    <n v="839.00226757369603"/>
  </r>
  <r>
    <x v="13"/>
    <x v="5"/>
    <x v="106"/>
    <n v="3651.8448871390101"/>
    <n v="10000"/>
    <n v="714.28571428571399"/>
    <x v="13"/>
    <x v="1"/>
    <x v="13"/>
    <n v="77084"/>
    <n v="0.38668833774781303"/>
    <n v="7057"/>
    <n v="5189.5533407161302"/>
    <n v="10000"/>
    <n v="1428.57142857143"/>
  </r>
  <r>
    <x v="13"/>
    <x v="6"/>
    <x v="107"/>
    <n v="3086.7048341772602"/>
    <n v="10000"/>
    <n v="466.66666666666703"/>
    <x v="13"/>
    <x v="1"/>
    <x v="13"/>
    <n v="77084"/>
    <n v="0.38668833774781303"/>
    <n v="6688"/>
    <n v="4256.5023774040201"/>
    <n v="10000"/>
    <n v="972.22222222222194"/>
  </r>
  <r>
    <x v="13"/>
    <x v="7"/>
    <x v="108"/>
    <n v="2883.3936106087999"/>
    <n v="10000"/>
    <n v="500"/>
    <x v="13"/>
    <x v="1"/>
    <x v="13"/>
    <n v="77084"/>
    <n v="0.38668833774781303"/>
    <n v="6909"/>
    <n v="4573.8358534567096"/>
    <n v="10000"/>
    <n v="666.66666666666697"/>
  </r>
  <r>
    <x v="14"/>
    <x v="0"/>
    <x v="109"/>
    <n v="378.42195389932198"/>
    <n v="10000"/>
    <n v="60.975609756097597"/>
    <x v="14"/>
    <x v="1"/>
    <x v="14"/>
    <n v="79753"/>
    <n v="0.456945598304065"/>
    <n v="3403"/>
    <n v="936.47882603422897"/>
    <n v="10000"/>
    <n v="208.751856057298"/>
  </r>
  <r>
    <x v="14"/>
    <x v="1"/>
    <x v="110"/>
    <n v="386.566437662152"/>
    <n v="10000"/>
    <n v="56.336797973622097"/>
    <x v="14"/>
    <x v="1"/>
    <x v="14"/>
    <n v="79753"/>
    <n v="0.456945598304065"/>
    <n v="3696"/>
    <n v="938.91138515598698"/>
    <n v="10000"/>
    <n v="190.51973784484099"/>
  </r>
  <r>
    <x v="14"/>
    <x v="2"/>
    <x v="111"/>
    <n v="432.70994192808701"/>
    <n v="10000"/>
    <n v="76.816608996539799"/>
    <x v="14"/>
    <x v="1"/>
    <x v="14"/>
    <n v="79753"/>
    <n v="0.456945598304065"/>
    <n v="3847"/>
    <n v="1072.4837804470501"/>
    <n v="10000"/>
    <n v="172.51635930993501"/>
  </r>
  <r>
    <x v="14"/>
    <x v="3"/>
    <x v="112"/>
    <n v="477.94136278444699"/>
    <n v="10000"/>
    <n v="67.225198823279399"/>
    <x v="14"/>
    <x v="1"/>
    <x v="14"/>
    <n v="79753"/>
    <n v="0.456945598304065"/>
    <n v="3566"/>
    <n v="1061.4937453331499"/>
    <n v="10000"/>
    <n v="262.98487836949403"/>
  </r>
  <r>
    <x v="14"/>
    <x v="4"/>
    <x v="113"/>
    <n v="406.02632148323698"/>
    <n v="10000"/>
    <n v="39.992587323126898"/>
    <x v="14"/>
    <x v="1"/>
    <x v="14"/>
    <n v="79753"/>
    <n v="0.456945598304065"/>
    <n v="3607"/>
    <n v="892.79735819074494"/>
    <n v="10000"/>
    <n v="147.39577989808799"/>
  </r>
  <r>
    <x v="14"/>
    <x v="5"/>
    <x v="114"/>
    <n v="610.18022676849898"/>
    <n v="10000"/>
    <n v="108.07808962364901"/>
    <x v="14"/>
    <x v="1"/>
    <x v="14"/>
    <n v="79753"/>
    <n v="0.456945598304065"/>
    <n v="3964"/>
    <n v="1485.40705183564"/>
    <n v="10000"/>
    <n v="261.59334126040397"/>
  </r>
  <r>
    <x v="14"/>
    <x v="6"/>
    <x v="115"/>
    <n v="442.68088920212602"/>
    <n v="10000"/>
    <n v="63.069888007593903"/>
    <x v="14"/>
    <x v="1"/>
    <x v="14"/>
    <n v="79753"/>
    <n v="0.456945598304065"/>
    <n v="3685"/>
    <n v="978.41606610032295"/>
    <n v="10000"/>
    <n v="185.09664640393399"/>
  </r>
  <r>
    <x v="14"/>
    <x v="7"/>
    <x v="116"/>
    <n v="435.74996381296398"/>
    <n v="10000"/>
    <n v="57.859510852567702"/>
    <x v="14"/>
    <x v="1"/>
    <x v="14"/>
    <n v="79753"/>
    <n v="0.456945598304065"/>
    <n v="3561"/>
    <n v="1036.1909747065399"/>
    <n v="10000"/>
    <n v="212.585034013605"/>
  </r>
  <r>
    <x v="15"/>
    <x v="0"/>
    <x v="117"/>
    <n v="1036.2012635618701"/>
    <n v="10000"/>
    <n v="121.594872278254"/>
    <x v="15"/>
    <x v="1"/>
    <x v="15"/>
    <n v="53054"/>
    <n v="0.406335444637619"/>
    <n v="4157"/>
    <n v="1727.8584982632401"/>
    <n v="10000"/>
    <n v="255.46321945213899"/>
  </r>
  <r>
    <x v="15"/>
    <x v="1"/>
    <x v="98"/>
    <n v="1006.57040020006"/>
    <n v="10000"/>
    <n v="156.84153596538701"/>
    <x v="15"/>
    <x v="1"/>
    <x v="15"/>
    <n v="53054"/>
    <n v="0.406335444637619"/>
    <n v="4804"/>
    <n v="1737.44800482554"/>
    <n v="10000"/>
    <n v="255.80011897680001"/>
  </r>
  <r>
    <x v="15"/>
    <x v="2"/>
    <x v="118"/>
    <n v="1142.01373638055"/>
    <n v="10000"/>
    <n v="135.083954046206"/>
    <x v="15"/>
    <x v="1"/>
    <x v="15"/>
    <n v="53054"/>
    <n v="0.406335444637619"/>
    <n v="4831"/>
    <n v="1896.7515035633"/>
    <n v="10000"/>
    <n v="241.975308641975"/>
  </r>
  <r>
    <x v="15"/>
    <x v="3"/>
    <x v="119"/>
    <n v="1248.9668491904399"/>
    <n v="10000"/>
    <n v="153.396639883126"/>
    <x v="15"/>
    <x v="1"/>
    <x v="15"/>
    <n v="53054"/>
    <n v="0.406335444637619"/>
    <n v="4619"/>
    <n v="2086.69416236198"/>
    <n v="10000"/>
    <n v="370.37037037036998"/>
  </r>
  <r>
    <x v="15"/>
    <x v="4"/>
    <x v="120"/>
    <n v="1031.64899367776"/>
    <n v="10000"/>
    <n v="152.21919564172401"/>
    <x v="15"/>
    <x v="1"/>
    <x v="15"/>
    <n v="53054"/>
    <n v="0.406335444637619"/>
    <n v="4477"/>
    <n v="1574.6963600736999"/>
    <n v="10000"/>
    <n v="244.18270611893101"/>
  </r>
  <r>
    <x v="15"/>
    <x v="5"/>
    <x v="121"/>
    <n v="1348.92543662909"/>
    <n v="10000"/>
    <n v="162.74238227146799"/>
    <x v="15"/>
    <x v="1"/>
    <x v="15"/>
    <n v="53054"/>
    <n v="0.406335444637619"/>
    <n v="4798"/>
    <n v="2102.4145620521899"/>
    <n v="10000"/>
    <n v="408.16326530612201"/>
  </r>
  <r>
    <x v="15"/>
    <x v="6"/>
    <x v="122"/>
    <n v="1058.5171767307399"/>
    <n v="10000"/>
    <n v="117.972154320332"/>
    <x v="15"/>
    <x v="1"/>
    <x v="15"/>
    <n v="53054"/>
    <n v="0.406335444637619"/>
    <n v="4639"/>
    <n v="1876.4455131295399"/>
    <n v="10000"/>
    <n v="269.097222222222"/>
  </r>
  <r>
    <x v="15"/>
    <x v="7"/>
    <x v="123"/>
    <n v="934.78541375111104"/>
    <n v="10000"/>
    <n v="117.824488641719"/>
    <x v="15"/>
    <x v="1"/>
    <x v="15"/>
    <n v="53054"/>
    <n v="0.406335444637619"/>
    <n v="4816"/>
    <n v="1912.14731995789"/>
    <n v="10000"/>
    <n v="339.76124885215802"/>
  </r>
  <r>
    <x v="16"/>
    <x v="0"/>
    <x v="124"/>
    <n v="656.63430492725695"/>
    <n v="10000"/>
    <n v="77.2480104553198"/>
    <x v="16"/>
    <x v="1"/>
    <x v="16"/>
    <m/>
    <m/>
    <n v="4046"/>
    <n v="1265.2470413055"/>
    <n v="10000"/>
    <n v="212.76595744680901"/>
  </r>
  <r>
    <x v="16"/>
    <x v="1"/>
    <x v="125"/>
    <n v="695.074258105637"/>
    <n v="10000"/>
    <n v="108.869211786907"/>
    <x v="16"/>
    <x v="1"/>
    <x v="16"/>
    <m/>
    <m/>
    <n v="4235"/>
    <n v="1380.87879955996"/>
    <n v="10000"/>
    <n v="308.17474048442898"/>
  </r>
  <r>
    <x v="16"/>
    <x v="2"/>
    <x v="126"/>
    <n v="761.16297103690999"/>
    <n v="10000"/>
    <n v="104.88754325259499"/>
    <x v="16"/>
    <x v="1"/>
    <x v="16"/>
    <m/>
    <m/>
    <n v="4747"/>
    <n v="1476.6978784662999"/>
    <n v="10000"/>
    <n v="257.81786099402001"/>
  </r>
  <r>
    <x v="16"/>
    <x v="3"/>
    <x v="127"/>
    <n v="837.95541321378505"/>
    <n v="10000"/>
    <n v="124.490719782707"/>
    <x v="16"/>
    <x v="1"/>
    <x v="16"/>
    <m/>
    <m/>
    <n v="4505"/>
    <n v="1653.5063021435799"/>
    <n v="10000"/>
    <n v="351.54137371552201"/>
  </r>
  <r>
    <x v="16"/>
    <x v="4"/>
    <x v="128"/>
    <n v="771.30913134340597"/>
    <n v="10000"/>
    <n v="151.53691467969"/>
    <x v="16"/>
    <x v="1"/>
    <x v="16"/>
    <m/>
    <m/>
    <n v="4091"/>
    <n v="1379.11067134732"/>
    <n v="10000"/>
    <n v="349.39145726317702"/>
  </r>
  <r>
    <x v="16"/>
    <x v="5"/>
    <x v="129"/>
    <n v="1019.4021567618"/>
    <n v="10000"/>
    <n v="125.41183972792"/>
    <x v="16"/>
    <x v="1"/>
    <x v="16"/>
    <m/>
    <m/>
    <n v="4813"/>
    <n v="1793.0230595206001"/>
    <n v="10000"/>
    <n v="421.00497962879098"/>
  </r>
  <r>
    <x v="16"/>
    <x v="6"/>
    <x v="130"/>
    <n v="905.52518698309598"/>
    <n v="10000"/>
    <n v="121.487603305785"/>
    <x v="16"/>
    <x v="1"/>
    <x v="16"/>
    <m/>
    <m/>
    <n v="4699"/>
    <n v="1686.4628891407699"/>
    <n v="10000"/>
    <n v="350.98155859607402"/>
  </r>
  <r>
    <x v="16"/>
    <x v="7"/>
    <x v="131"/>
    <n v="893.91930977417701"/>
    <n v="10000"/>
    <n v="113.116011979902"/>
    <x v="16"/>
    <x v="1"/>
    <x v="16"/>
    <m/>
    <m/>
    <n v="4970"/>
    <n v="1616.08553548085"/>
    <n v="10000"/>
    <n v="350.98155859607402"/>
  </r>
  <r>
    <x v="17"/>
    <x v="0"/>
    <x v="132"/>
    <n v="1075.0116786589999"/>
    <n v="10000"/>
    <n v="117.91422831688401"/>
    <x v="17"/>
    <x v="1"/>
    <x v="16"/>
    <m/>
    <m/>
    <n v="5166"/>
    <n v="2534.6704943889099"/>
    <n v="10000"/>
    <n v="474.79912344777199"/>
  </r>
  <r>
    <x v="17"/>
    <x v="1"/>
    <x v="133"/>
    <n v="1327.0697689951401"/>
    <n v="10000"/>
    <n v="142.60535170645699"/>
    <x v="17"/>
    <x v="1"/>
    <x v="16"/>
    <m/>
    <m/>
    <n v="5858"/>
    <n v="3164.0623609231302"/>
    <n v="10000"/>
    <n v="702.94784580498902"/>
  </r>
  <r>
    <x v="17"/>
    <x v="2"/>
    <x v="134"/>
    <n v="1318.4522274178"/>
    <n v="10000"/>
    <n v="187.75007694675301"/>
    <x v="17"/>
    <x v="1"/>
    <x v="16"/>
    <m/>
    <m/>
    <n v="5632"/>
    <n v="3128.5905618379302"/>
    <n v="10000"/>
    <n v="750"/>
  </r>
  <r>
    <x v="17"/>
    <x v="3"/>
    <x v="135"/>
    <n v="1277.34425926173"/>
    <n v="10000"/>
    <n v="204.08163265306101"/>
    <x v="17"/>
    <x v="1"/>
    <x v="16"/>
    <m/>
    <m/>
    <n v="5515"/>
    <n v="3112.5135175353498"/>
    <n v="10000"/>
    <n v="666.66666666666697"/>
  </r>
  <r>
    <x v="17"/>
    <x v="4"/>
    <x v="136"/>
    <n v="1196.0154461867101"/>
    <n v="10000"/>
    <n v="162.03703703703701"/>
    <x v="17"/>
    <x v="1"/>
    <x v="16"/>
    <m/>
    <m/>
    <n v="5679"/>
    <n v="3094.9675697921298"/>
    <n v="10000"/>
    <n v="809.32784636488304"/>
  </r>
  <r>
    <x v="17"/>
    <x v="5"/>
    <x v="137"/>
    <n v="1918.42467252865"/>
    <n v="10000"/>
    <n v="385.015608740895"/>
    <x v="17"/>
    <x v="1"/>
    <x v="16"/>
    <m/>
    <m/>
    <n v="6422"/>
    <n v="3996.3228705602401"/>
    <n v="10000"/>
    <n v="795.84775086505203"/>
  </r>
  <r>
    <x v="17"/>
    <x v="6"/>
    <x v="138"/>
    <n v="1616.3759586393501"/>
    <n v="10000"/>
    <n v="263.15789473684202"/>
    <x v="17"/>
    <x v="1"/>
    <x v="16"/>
    <m/>
    <m/>
    <n v="5868"/>
    <n v="3429.4269560226999"/>
    <n v="10000"/>
    <n v="1124.2603550295901"/>
  </r>
  <r>
    <x v="17"/>
    <x v="7"/>
    <x v="139"/>
    <n v="1433.2913702814899"/>
    <n v="10000"/>
    <n v="249.43310657596399"/>
    <x v="17"/>
    <x v="1"/>
    <x v="16"/>
    <m/>
    <m/>
    <n v="6105"/>
    <n v="3495.9788691131998"/>
    <n v="10000"/>
    <n v="666.66666666666697"/>
  </r>
  <r>
    <x v="18"/>
    <x v="0"/>
    <x v="140"/>
    <n v="681.78248351236596"/>
    <n v="10000"/>
    <n v="63.861758076634104"/>
    <x v="18"/>
    <x v="1"/>
    <x v="16"/>
    <m/>
    <m/>
    <n v="4264"/>
    <n v="1099.11779788895"/>
    <n v="10000"/>
    <n v="112.02560585276601"/>
  </r>
  <r>
    <x v="18"/>
    <x v="1"/>
    <x v="141"/>
    <n v="625.88304765619898"/>
    <n v="10000"/>
    <n v="54.3212890625"/>
    <x v="18"/>
    <x v="1"/>
    <x v="16"/>
    <m/>
    <m/>
    <n v="4170"/>
    <n v="1026.5159348385"/>
    <n v="10000"/>
    <n v="96.530701117723893"/>
  </r>
  <r>
    <x v="18"/>
    <x v="2"/>
    <x v="142"/>
    <n v="603.77273165867405"/>
    <n v="10000"/>
    <n v="42.149835868150703"/>
    <x v="18"/>
    <x v="1"/>
    <x v="16"/>
    <m/>
    <m/>
    <n v="4433"/>
    <n v="1004.96526625821"/>
    <n v="10000"/>
    <n v="91.639961769831899"/>
  </r>
  <r>
    <x v="18"/>
    <x v="3"/>
    <x v="143"/>
    <n v="674.70531486253503"/>
    <n v="10000"/>
    <n v="49.309664694280102"/>
    <x v="18"/>
    <x v="1"/>
    <x v="16"/>
    <m/>
    <m/>
    <n v="4511"/>
    <n v="1112.3936899983601"/>
    <n v="10000"/>
    <n v="92"/>
  </r>
  <r>
    <x v="18"/>
    <x v="4"/>
    <x v="144"/>
    <n v="537.37990793457402"/>
    <n v="10000"/>
    <n v="41.269841269841301"/>
    <x v="18"/>
    <x v="1"/>
    <x v="16"/>
    <m/>
    <m/>
    <n v="3851"/>
    <n v="873.63872054636397"/>
    <n v="10000"/>
    <n v="80.657604960092002"/>
  </r>
  <r>
    <x v="18"/>
    <x v="5"/>
    <x v="145"/>
    <n v="747.44786532280204"/>
    <n v="10000"/>
    <n v="59.746627324907102"/>
    <x v="18"/>
    <x v="1"/>
    <x v="16"/>
    <m/>
    <m/>
    <n v="4431"/>
    <n v="1251.65174036198"/>
    <n v="10000"/>
    <n v="126.53061224489799"/>
  </r>
  <r>
    <x v="18"/>
    <x v="6"/>
    <x v="146"/>
    <n v="392.05632937466999"/>
    <n v="10000"/>
    <n v="38.399672204672697"/>
    <x v="18"/>
    <x v="1"/>
    <x v="16"/>
    <m/>
    <m/>
    <n v="4008"/>
    <n v="746.12723177170403"/>
    <n v="10000"/>
    <n v="85.998387530233799"/>
  </r>
  <r>
    <x v="18"/>
    <x v="7"/>
    <x v="147"/>
    <n v="397.324266291892"/>
    <n v="10000"/>
    <n v="54.484101012333298"/>
    <x v="18"/>
    <x v="1"/>
    <x v="16"/>
    <m/>
    <m/>
    <n v="3638"/>
    <n v="653.93169016919001"/>
    <n v="10000"/>
    <n v="97.158302286507407"/>
  </r>
  <r>
    <x v="19"/>
    <x v="0"/>
    <x v="148"/>
    <n v="7142.8571428571404"/>
    <n v="10000"/>
    <n v="2000"/>
    <x v="18"/>
    <x v="1"/>
    <x v="16"/>
    <m/>
    <m/>
    <n v="9350"/>
    <n v="8000"/>
    <n v="10000"/>
    <n v="2000"/>
  </r>
  <r>
    <x v="19"/>
    <x v="1"/>
    <x v="149"/>
    <n v="6000"/>
    <n v="10000"/>
    <n v="2000"/>
    <x v="18"/>
    <x v="1"/>
    <x v="16"/>
    <m/>
    <m/>
    <n v="8611"/>
    <n v="7826.0869565217399"/>
    <n v="10000"/>
    <n v="5000"/>
  </r>
  <r>
    <x v="19"/>
    <x v="2"/>
    <x v="150"/>
    <n v="7692.3076923076896"/>
    <n v="10000"/>
    <n v="3333.3333333333298"/>
    <x v="18"/>
    <x v="1"/>
    <x v="16"/>
    <m/>
    <m/>
    <n v="9286"/>
    <n v="8888.8888888888905"/>
    <n v="10000"/>
    <n v="5000"/>
  </r>
  <r>
    <x v="19"/>
    <x v="3"/>
    <x v="151"/>
    <n v="8024.6913580246901"/>
    <n v="10000"/>
    <n v="5000"/>
    <x v="18"/>
    <x v="1"/>
    <x v="16"/>
    <m/>
    <m/>
    <n v="9056"/>
    <n v="8205.1282051282105"/>
    <n v="10000"/>
    <n v="5000"/>
  </r>
  <r>
    <x v="19"/>
    <x v="4"/>
    <x v="152"/>
    <n v="8275.8620689655199"/>
    <n v="10000"/>
    <n v="3333.3333333333298"/>
    <x v="18"/>
    <x v="1"/>
    <x v="16"/>
    <m/>
    <m/>
    <n v="9444"/>
    <n v="9166.6666666666697"/>
    <n v="10000"/>
    <n v="5000"/>
  </r>
  <r>
    <x v="19"/>
    <x v="5"/>
    <x v="153"/>
    <n v="8125"/>
    <n v="10000"/>
    <n v="3750"/>
    <x v="18"/>
    <x v="1"/>
    <x v="16"/>
    <m/>
    <m/>
    <n v="9615"/>
    <n v="9411.7647058823495"/>
    <n v="10000"/>
    <n v="5000"/>
  </r>
  <r>
    <x v="19"/>
    <x v="6"/>
    <x v="154"/>
    <n v="8266.6666666666697"/>
    <n v="10000"/>
    <n v="5000"/>
    <x v="18"/>
    <x v="1"/>
    <x v="16"/>
    <m/>
    <m/>
    <n v="9141"/>
    <n v="8444.4444444444398"/>
    <n v="10000"/>
    <n v="5000"/>
  </r>
  <r>
    <x v="19"/>
    <x v="7"/>
    <x v="155"/>
    <n v="7027.0270270270303"/>
    <n v="10000"/>
    <n v="2000"/>
    <x v="18"/>
    <x v="1"/>
    <x v="16"/>
    <m/>
    <m/>
    <n v="9231"/>
    <n v="8750"/>
    <n v="10000"/>
    <n v="5000"/>
  </r>
  <r>
    <x v="20"/>
    <x v="0"/>
    <x v="156"/>
    <n v="483.51824895422197"/>
    <n v="10000"/>
    <n v="47.041420118343197"/>
    <x v="19"/>
    <x v="1"/>
    <x v="16"/>
    <m/>
    <m/>
    <n v="3992"/>
    <n v="1395.1589433046699"/>
    <n v="10000"/>
    <n v="162.432319866722"/>
  </r>
  <r>
    <x v="20"/>
    <x v="1"/>
    <x v="157"/>
    <n v="572.90371622842599"/>
    <n v="10000"/>
    <n v="57.837466915008299"/>
    <x v="19"/>
    <x v="1"/>
    <x v="16"/>
    <m/>
    <m/>
    <n v="4704"/>
    <n v="1607.35431897738"/>
    <n v="10000"/>
    <n v="162.249864791779"/>
  </r>
  <r>
    <x v="20"/>
    <x v="2"/>
    <x v="158"/>
    <n v="707.70198832244398"/>
    <n v="10000"/>
    <n v="63.667820069204197"/>
    <x v="19"/>
    <x v="1"/>
    <x v="16"/>
    <m/>
    <m/>
    <n v="4479"/>
    <n v="1605.3931738826"/>
    <n v="10000"/>
    <n v="190.4296875"/>
  </r>
  <r>
    <x v="20"/>
    <x v="3"/>
    <x v="159"/>
    <n v="691.78548501507601"/>
    <n v="10000"/>
    <n v="86.030631534277205"/>
    <x v="19"/>
    <x v="1"/>
    <x v="16"/>
    <m/>
    <m/>
    <n v="4656"/>
    <n v="1613.60401275659"/>
    <n v="10000"/>
    <n v="234.440883791533"/>
  </r>
  <r>
    <x v="20"/>
    <x v="4"/>
    <x v="160"/>
    <n v="642.69782065346999"/>
    <n v="10000"/>
    <n v="69.252077562326903"/>
    <x v="19"/>
    <x v="1"/>
    <x v="16"/>
    <m/>
    <m/>
    <n v="4133"/>
    <n v="1443.64312329626"/>
    <n v="10000"/>
    <n v="188.10756217649299"/>
  </r>
  <r>
    <x v="20"/>
    <x v="5"/>
    <x v="161"/>
    <n v="950.99471711931096"/>
    <n v="10000"/>
    <n v="115.78449905482"/>
    <x v="19"/>
    <x v="1"/>
    <x v="16"/>
    <m/>
    <m/>
    <n v="4326"/>
    <n v="1735.6292790075599"/>
    <n v="10000"/>
    <n v="337.35943356934598"/>
  </r>
  <r>
    <x v="20"/>
    <x v="6"/>
    <x v="162"/>
    <n v="763.77219371997705"/>
    <n v="10000"/>
    <n v="90.679522497704298"/>
    <x v="19"/>
    <x v="1"/>
    <x v="16"/>
    <m/>
    <m/>
    <n v="4661"/>
    <n v="1812.1834363308001"/>
    <n v="10000"/>
    <n v="255.46321945213899"/>
  </r>
  <r>
    <x v="20"/>
    <x v="7"/>
    <x v="163"/>
    <n v="719.88077689112697"/>
    <n v="10000"/>
    <n v="81.628823419027995"/>
    <x v="19"/>
    <x v="1"/>
    <x v="16"/>
    <m/>
    <m/>
    <n v="4210"/>
    <n v="1589.0404621247301"/>
    <n v="10000"/>
    <n v="249.928181557024"/>
  </r>
  <r>
    <x v="21"/>
    <x v="0"/>
    <x v="164"/>
    <n v="139.39479354306599"/>
    <n v="10000"/>
    <n v="9.8281968089450498"/>
    <x v="20"/>
    <x v="2"/>
    <x v="17"/>
    <n v="689878"/>
    <n v="0.44523625896680502"/>
    <n v="3042"/>
    <n v="621.31115094021595"/>
    <n v="10000"/>
    <n v="41.483729338842998"/>
  </r>
  <r>
    <x v="21"/>
    <x v="1"/>
    <x v="165"/>
    <n v="186.49682188302501"/>
    <n v="10000"/>
    <n v="14.234197082269899"/>
    <x v="20"/>
    <x v="2"/>
    <x v="17"/>
    <n v="689878"/>
    <n v="0.44523625896680502"/>
    <n v="3021"/>
    <n v="630.20387260537598"/>
    <n v="10000"/>
    <n v="38.312651135945202"/>
  </r>
  <r>
    <x v="21"/>
    <x v="2"/>
    <x v="166"/>
    <n v="202.41315439713401"/>
    <n v="10000"/>
    <n v="12.697438251505099"/>
    <x v="20"/>
    <x v="2"/>
    <x v="17"/>
    <n v="689878"/>
    <n v="0.44523625896680502"/>
    <n v="3191"/>
    <n v="705.44481848834505"/>
    <n v="10000"/>
    <n v="52.3450219709039"/>
  </r>
  <r>
    <x v="21"/>
    <x v="3"/>
    <x v="167"/>
    <n v="220.82769420888599"/>
    <n v="10000"/>
    <n v="10.582840462264"/>
    <x v="20"/>
    <x v="2"/>
    <x v="17"/>
    <n v="689878"/>
    <n v="0.44523625896680502"/>
    <n v="4151"/>
    <n v="942.60304925063701"/>
    <n v="10000"/>
    <n v="89.749134948096895"/>
  </r>
  <r>
    <x v="21"/>
    <x v="4"/>
    <x v="168"/>
    <n v="139.59685329904201"/>
    <n v="10000"/>
    <n v="11.874525210825601"/>
    <x v="20"/>
    <x v="2"/>
    <x v="17"/>
    <n v="689878"/>
    <n v="0.44523625896680502"/>
    <n v="2421"/>
    <n v="246.89784538937201"/>
    <n v="10000"/>
    <n v="17.372529955103101"/>
  </r>
  <r>
    <x v="21"/>
    <x v="5"/>
    <x v="169"/>
    <n v="201.83884611836001"/>
    <n v="10000"/>
    <n v="16.941946455718998"/>
    <x v="20"/>
    <x v="2"/>
    <x v="17"/>
    <n v="689878"/>
    <n v="0.44523625896680502"/>
    <n v="2340"/>
    <n v="234.71749694237701"/>
    <n v="10000"/>
    <n v="17.354806210242501"/>
  </r>
  <r>
    <x v="21"/>
    <x v="6"/>
    <x v="170"/>
    <n v="180.386449109251"/>
    <n v="10000"/>
    <n v="14.449560937589901"/>
    <x v="20"/>
    <x v="2"/>
    <x v="17"/>
    <n v="689878"/>
    <n v="0.44523625896680502"/>
    <n v="2247"/>
    <n v="208.43298122246699"/>
    <n v="10000"/>
    <n v="14.810292726107299"/>
  </r>
  <r>
    <x v="21"/>
    <x v="7"/>
    <x v="171"/>
    <n v="216.220066420916"/>
    <n v="10000"/>
    <n v="20.3185179683604"/>
    <x v="20"/>
    <x v="2"/>
    <x v="17"/>
    <n v="689878"/>
    <n v="0.44523625896680502"/>
    <n v="2299"/>
    <n v="251.95465284664701"/>
    <n v="10000"/>
    <n v="21.142967270913399"/>
  </r>
  <r>
    <x v="22"/>
    <x v="0"/>
    <x v="172"/>
    <n v="548.11765147740005"/>
    <n v="10000"/>
    <n v="54.203422255287499"/>
    <x v="21"/>
    <x v="2"/>
    <x v="18"/>
    <n v="236109"/>
    <n v="0.435239206534422"/>
    <n v="5332"/>
    <n v="2183.7974400574099"/>
    <n v="10000"/>
    <n v="155.75154813285801"/>
  </r>
  <r>
    <x v="22"/>
    <x v="1"/>
    <x v="173"/>
    <n v="809.09777664056901"/>
    <n v="10000"/>
    <n v="83.944741886443296"/>
    <x v="21"/>
    <x v="2"/>
    <x v="18"/>
    <n v="236109"/>
    <n v="0.435239206534422"/>
    <n v="5257"/>
    <n v="2224.46506046167"/>
    <n v="10000"/>
    <n v="146.60493827160499"/>
  </r>
  <r>
    <x v="22"/>
    <x v="2"/>
    <x v="145"/>
    <n v="941.05614001676099"/>
    <n v="10000"/>
    <n v="99.036951027935302"/>
    <x v="21"/>
    <x v="2"/>
    <x v="18"/>
    <n v="236109"/>
    <n v="0.435239206534422"/>
    <n v="5367"/>
    <n v="2626.0839611582101"/>
    <n v="10000"/>
    <n v="247.93388429752099"/>
  </r>
  <r>
    <x v="22"/>
    <x v="3"/>
    <x v="174"/>
    <n v="1128.80654966005"/>
    <n v="10000"/>
    <n v="96.030245746691904"/>
    <x v="21"/>
    <x v="2"/>
    <x v="18"/>
    <n v="236109"/>
    <n v="0.435239206534422"/>
    <n v="6609"/>
    <n v="3817.6660152902"/>
    <n v="10000"/>
    <n v="500"/>
  </r>
  <r>
    <x v="22"/>
    <x v="4"/>
    <x v="175"/>
    <n v="577.92790105688596"/>
    <n v="10000"/>
    <n v="32.618983234180597"/>
    <x v="21"/>
    <x v="2"/>
    <x v="18"/>
    <n v="236109"/>
    <n v="0.435239206534422"/>
    <n v="4034"/>
    <n v="877.07731575241996"/>
    <n v="10000"/>
    <n v="46.72"/>
  </r>
  <r>
    <x v="22"/>
    <x v="5"/>
    <x v="176"/>
    <n v="674.338468701853"/>
    <n v="10000"/>
    <n v="35.419126328217203"/>
    <x v="21"/>
    <x v="2"/>
    <x v="18"/>
    <n v="236109"/>
    <n v="0.435239206534422"/>
    <n v="3894"/>
    <n v="707.43452628971602"/>
    <n v="10000"/>
    <n v="37.253469685902097"/>
  </r>
  <r>
    <x v="22"/>
    <x v="6"/>
    <x v="177"/>
    <n v="615.32521237359197"/>
    <n v="10000"/>
    <n v="32.672458602509799"/>
    <x v="21"/>
    <x v="2"/>
    <x v="18"/>
    <n v="236109"/>
    <n v="0.435239206534422"/>
    <n v="3851"/>
    <n v="663.24071163862595"/>
    <n v="10000"/>
    <n v="34.033610668710899"/>
  </r>
  <r>
    <x v="22"/>
    <x v="7"/>
    <x v="178"/>
    <n v="737.079141981568"/>
    <n v="10000"/>
    <n v="39.871816495193102"/>
    <x v="21"/>
    <x v="2"/>
    <x v="18"/>
    <n v="236109"/>
    <n v="0.435239206534422"/>
    <n v="3833"/>
    <n v="792.815248922818"/>
    <n v="10000"/>
    <n v="41.920648643935998"/>
  </r>
  <r>
    <x v="23"/>
    <x v="0"/>
    <x v="179"/>
    <n v="543.64297162533603"/>
    <n v="10000"/>
    <n v="49.732302201070802"/>
    <x v="22"/>
    <x v="2"/>
    <x v="19"/>
    <n v="182281"/>
    <n v="0.43689001591471199"/>
    <n v="5474"/>
    <n v="2214.52430952126"/>
    <n v="10000"/>
    <n v="140.73935072246201"/>
  </r>
  <r>
    <x v="23"/>
    <x v="1"/>
    <x v="180"/>
    <n v="725.36750224953596"/>
    <n v="10000"/>
    <n v="58.911510637648398"/>
    <x v="22"/>
    <x v="2"/>
    <x v="19"/>
    <n v="182281"/>
    <n v="0.43689001591471199"/>
    <n v="5490"/>
    <n v="1820.2696881818499"/>
    <n v="10000"/>
    <n v="106.12244897959199"/>
  </r>
  <r>
    <x v="23"/>
    <x v="2"/>
    <x v="181"/>
    <n v="979.47919752871701"/>
    <n v="10000"/>
    <n v="90.090090090090101"/>
    <x v="22"/>
    <x v="2"/>
    <x v="19"/>
    <n v="182281"/>
    <n v="0.43689001591471199"/>
    <n v="6109"/>
    <n v="2947.9249010830399"/>
    <n v="10000"/>
    <n v="267.697798929209"/>
  </r>
  <r>
    <x v="23"/>
    <x v="3"/>
    <x v="182"/>
    <n v="1158.07863414198"/>
    <n v="10000"/>
    <n v="95.842421838852601"/>
    <x v="22"/>
    <x v="2"/>
    <x v="19"/>
    <n v="182281"/>
    <n v="0.43689001591471199"/>
    <n v="7121"/>
    <n v="4427.8464079192199"/>
    <n v="10000"/>
    <n v="625"/>
  </r>
  <r>
    <x v="23"/>
    <x v="4"/>
    <x v="183"/>
    <n v="455.30143736774397"/>
    <n v="10000"/>
    <n v="38.724504452743503"/>
    <x v="22"/>
    <x v="2"/>
    <x v="19"/>
    <n v="182281"/>
    <n v="0.43689001591471199"/>
    <n v="3860"/>
    <n v="663.90137932435402"/>
    <n v="10000"/>
    <n v="50.158442734268903"/>
  </r>
  <r>
    <x v="23"/>
    <x v="5"/>
    <x v="184"/>
    <n v="668.08597754396806"/>
    <n v="10000"/>
    <n v="57.796556122448997"/>
    <x v="22"/>
    <x v="2"/>
    <x v="19"/>
    <n v="182281"/>
    <n v="0.43689001591471199"/>
    <n v="4072"/>
    <n v="704.91504981762603"/>
    <n v="10000"/>
    <n v="59.090909090909101"/>
  </r>
  <r>
    <x v="23"/>
    <x v="6"/>
    <x v="185"/>
    <n v="634.20653478596603"/>
    <n v="10000"/>
    <n v="55.803571428571402"/>
    <x v="22"/>
    <x v="2"/>
    <x v="19"/>
    <n v="182281"/>
    <n v="0.43689001591471199"/>
    <n v="3717"/>
    <n v="678.06001971678404"/>
    <n v="10000"/>
    <n v="56.407759110461797"/>
  </r>
  <r>
    <x v="23"/>
    <x v="7"/>
    <x v="186"/>
    <n v="933.76921653081001"/>
    <n v="10000"/>
    <n v="86.291913214990103"/>
    <x v="22"/>
    <x v="2"/>
    <x v="19"/>
    <n v="182281"/>
    <n v="0.43689001591471199"/>
    <n v="4131"/>
    <n v="1011.89123536348"/>
    <n v="10000"/>
    <n v="96.337229204362103"/>
  </r>
  <r>
    <x v="24"/>
    <x v="0"/>
    <x v="122"/>
    <n v="949.28677468025398"/>
    <n v="10000"/>
    <n v="68.027210884353707"/>
    <x v="23"/>
    <x v="2"/>
    <x v="20"/>
    <n v="118196"/>
    <n v="0.43117083989960903"/>
    <n v="6575"/>
    <n v="2779.1640430276798"/>
    <n v="10000"/>
    <n v="308.64197530864197"/>
  </r>
  <r>
    <x v="24"/>
    <x v="1"/>
    <x v="187"/>
    <n v="1128.52352185527"/>
    <n v="10000"/>
    <n v="97.052154195011397"/>
    <x v="23"/>
    <x v="2"/>
    <x v="20"/>
    <n v="118196"/>
    <n v="0.43117083989960903"/>
    <n v="5984"/>
    <n v="2074.4491606986298"/>
    <n v="10000"/>
    <n v="186.727951738006"/>
  </r>
  <r>
    <x v="24"/>
    <x v="2"/>
    <x v="188"/>
    <n v="1696.94701130301"/>
    <n v="10000"/>
    <n v="227.272727272727"/>
    <x v="23"/>
    <x v="2"/>
    <x v="20"/>
    <n v="118196"/>
    <n v="0.43117083989960903"/>
    <n v="6313"/>
    <n v="3398.24044469521"/>
    <n v="10000"/>
    <n v="414.20118343195298"/>
  </r>
  <r>
    <x v="24"/>
    <x v="3"/>
    <x v="189"/>
    <n v="2420.2127659574498"/>
    <n v="10000"/>
    <n v="196.07843137254901"/>
    <x v="23"/>
    <x v="2"/>
    <x v="20"/>
    <n v="118196"/>
    <n v="0.43117083989960903"/>
    <n v="8755"/>
    <n v="7339.4495412843999"/>
    <n v="10000"/>
    <n v="1666.6666666666699"/>
  </r>
  <r>
    <x v="24"/>
    <x v="4"/>
    <x v="190"/>
    <n v="868.58915383562396"/>
    <n v="10000"/>
    <n v="96.951698838326493"/>
    <x v="23"/>
    <x v="2"/>
    <x v="20"/>
    <n v="118196"/>
    <n v="0.43117083989960903"/>
    <n v="4799"/>
    <n v="1198.2887519236399"/>
    <n v="10000"/>
    <n v="135.04155124653701"/>
  </r>
  <r>
    <x v="24"/>
    <x v="5"/>
    <x v="191"/>
    <n v="941.37456657682799"/>
    <n v="10000"/>
    <n v="79.012345679012398"/>
    <x v="23"/>
    <x v="2"/>
    <x v="20"/>
    <n v="118196"/>
    <n v="0.43117083989960903"/>
    <n v="4743"/>
    <n v="970.84112400312904"/>
    <n v="10000"/>
    <n v="81.959183673469397"/>
  </r>
  <r>
    <x v="24"/>
    <x v="6"/>
    <x v="192"/>
    <n v="1056.9927695205099"/>
    <n v="10000"/>
    <n v="92.507591271802795"/>
    <x v="23"/>
    <x v="2"/>
    <x v="20"/>
    <n v="118196"/>
    <n v="0.43117083989960903"/>
    <n v="4464"/>
    <n v="1091.07409354878"/>
    <n v="10000"/>
    <n v="99.829559289018803"/>
  </r>
  <r>
    <x v="24"/>
    <x v="7"/>
    <x v="193"/>
    <n v="1719.13509102938"/>
    <n v="10000"/>
    <n v="145.809966351546"/>
    <x v="23"/>
    <x v="2"/>
    <x v="20"/>
    <n v="118196"/>
    <n v="0.43117083989960903"/>
    <n v="5606"/>
    <n v="1760.03938803507"/>
    <n v="10000"/>
    <n v="147.92899408284001"/>
  </r>
  <r>
    <x v="25"/>
    <x v="0"/>
    <x v="194"/>
    <n v="2188.5441527446301"/>
    <n v="10000"/>
    <n v="212.76595744680799"/>
    <x v="24"/>
    <x v="2"/>
    <x v="21"/>
    <n v="63309"/>
    <n v="0.427633489817285"/>
    <n v="8408"/>
    <n v="6666.6666666666697"/>
    <n v="10000"/>
    <n v="1428.57142857143"/>
  </r>
  <r>
    <x v="25"/>
    <x v="1"/>
    <x v="195"/>
    <n v="2731.8026947498802"/>
    <n v="10000"/>
    <n v="303.030303030303"/>
    <x v="24"/>
    <x v="2"/>
    <x v="21"/>
    <n v="63309"/>
    <n v="0.427633489817285"/>
    <n v="7967"/>
    <n v="5896.0113960114004"/>
    <n v="10000"/>
    <n v="1111.1111111111099"/>
  </r>
  <r>
    <x v="25"/>
    <x v="2"/>
    <x v="196"/>
    <n v="2973.8736074139802"/>
    <n v="10000"/>
    <n v="370.37037037036998"/>
    <x v="24"/>
    <x v="2"/>
    <x v="21"/>
    <n v="63309"/>
    <n v="0.427633489817285"/>
    <n v="8057"/>
    <n v="6378.6008230452699"/>
    <n v="10000"/>
    <n v="1666.6666666666699"/>
  </r>
  <r>
    <x v="25"/>
    <x v="3"/>
    <x v="197"/>
    <n v="2897.8978978978998"/>
    <n v="10000"/>
    <n v="500"/>
    <x v="24"/>
    <x v="2"/>
    <x v="21"/>
    <n v="63309"/>
    <n v="0.427633489817285"/>
    <n v="8843"/>
    <n v="7142.8571428571404"/>
    <n v="10000"/>
    <n v="2000"/>
  </r>
  <r>
    <x v="25"/>
    <x v="4"/>
    <x v="198"/>
    <n v="1820.0604194397199"/>
    <n v="10000"/>
    <n v="158.57988165680499"/>
    <x v="24"/>
    <x v="2"/>
    <x v="21"/>
    <n v="63309"/>
    <n v="0.427633489817285"/>
    <n v="6543"/>
    <n v="2489.5888918123701"/>
    <n v="10000"/>
    <n v="188.42975206611601"/>
  </r>
  <r>
    <x v="25"/>
    <x v="5"/>
    <x v="199"/>
    <n v="1951.4759488161601"/>
    <n v="10000"/>
    <n v="109.09090909090899"/>
    <x v="24"/>
    <x v="2"/>
    <x v="21"/>
    <n v="63309"/>
    <n v="0.427633489817285"/>
    <n v="5874"/>
    <n v="1982.0814000733301"/>
    <n v="10000"/>
    <n v="109.09090909090899"/>
  </r>
  <r>
    <x v="25"/>
    <x v="6"/>
    <x v="200"/>
    <n v="1753.04137346586"/>
    <n v="10000"/>
    <n v="130.718954248366"/>
    <x v="24"/>
    <x v="2"/>
    <x v="21"/>
    <n v="63309"/>
    <n v="0.427633489817285"/>
    <n v="5489"/>
    <n v="1750.79053163141"/>
    <n v="10000"/>
    <n v="130.718954248366"/>
  </r>
  <r>
    <x v="25"/>
    <x v="7"/>
    <x v="201"/>
    <n v="2332.1617406283399"/>
    <n v="10000"/>
    <n v="196.195005945303"/>
    <x v="24"/>
    <x v="2"/>
    <x v="21"/>
    <n v="63309"/>
    <n v="0.427633489817285"/>
    <n v="6178"/>
    <n v="2425.16299627337"/>
    <n v="10000"/>
    <n v="200.061557402278"/>
  </r>
  <r>
    <x v="26"/>
    <x v="0"/>
    <x v="202"/>
    <n v="1385.8998697376401"/>
    <n v="10000"/>
    <n v="135.13513513513499"/>
    <x v="25"/>
    <x v="2"/>
    <x v="22"/>
    <n v="79941"/>
    <n v="0.45091546991866199"/>
    <n v="6671"/>
    <n v="3877.6733976390501"/>
    <n v="10000"/>
    <n v="666.66666666666697"/>
  </r>
  <r>
    <x v="26"/>
    <x v="1"/>
    <x v="203"/>
    <n v="2009.25394453537"/>
    <n v="10000"/>
    <n v="303.030303030303"/>
    <x v="25"/>
    <x v="2"/>
    <x v="22"/>
    <n v="79941"/>
    <n v="0.45091546991866199"/>
    <n v="7651"/>
    <n v="5243.2995055945903"/>
    <n v="10000"/>
    <n v="769.23076923076906"/>
  </r>
  <r>
    <x v="26"/>
    <x v="2"/>
    <x v="204"/>
    <n v="2146.5444584913598"/>
    <n v="10000"/>
    <n v="200"/>
    <x v="25"/>
    <x v="2"/>
    <x v="22"/>
    <n v="79941"/>
    <n v="0.45091546991866199"/>
    <n v="6961"/>
    <n v="4966.6666666666697"/>
    <n v="10000"/>
    <n v="1250"/>
  </r>
  <r>
    <x v="26"/>
    <x v="3"/>
    <x v="205"/>
    <n v="2352.8755085706698"/>
    <n v="10000"/>
    <n v="238.09523809523799"/>
    <x v="25"/>
    <x v="2"/>
    <x v="22"/>
    <n v="79941"/>
    <n v="0.45091546991866199"/>
    <n v="8220"/>
    <n v="6426.06516290727"/>
    <n v="10000"/>
    <n v="1428.57142857143"/>
  </r>
  <r>
    <x v="26"/>
    <x v="4"/>
    <x v="206"/>
    <n v="1202.01044299305"/>
    <n v="10000"/>
    <n v="130.864197530864"/>
    <x v="25"/>
    <x v="2"/>
    <x v="22"/>
    <n v="79941"/>
    <n v="0.45091546991866199"/>
    <n v="5179"/>
    <n v="1791.0139536817701"/>
    <n v="10000"/>
    <n v="184.30439952437601"/>
  </r>
  <r>
    <x v="26"/>
    <x v="5"/>
    <x v="207"/>
    <n v="1534.8073990808"/>
    <n v="10000"/>
    <n v="147.210743801653"/>
    <x v="25"/>
    <x v="2"/>
    <x v="22"/>
    <n v="79941"/>
    <n v="0.45091546991866199"/>
    <n v="5173"/>
    <n v="1586.4065654129099"/>
    <n v="10000"/>
    <n v="151.43320713899399"/>
  </r>
  <r>
    <x v="26"/>
    <x v="6"/>
    <x v="208"/>
    <n v="1351.1483440130801"/>
    <n v="10000"/>
    <n v="121.10726643598601"/>
    <x v="25"/>
    <x v="2"/>
    <x v="22"/>
    <n v="79941"/>
    <n v="0.45091546991866199"/>
    <n v="4750"/>
    <n v="1390.32100442662"/>
    <n v="10000"/>
    <n v="127.03040399833399"/>
  </r>
  <r>
    <x v="26"/>
    <x v="7"/>
    <x v="209"/>
    <n v="1734.8487544603699"/>
    <n v="10000"/>
    <n v="168.68512110726601"/>
    <x v="25"/>
    <x v="2"/>
    <x v="22"/>
    <n v="79941"/>
    <n v="0.45091546991866199"/>
    <n v="5230"/>
    <n v="1826.5042563090101"/>
    <n v="10000"/>
    <n v="171.53040766317699"/>
  </r>
  <r>
    <x v="27"/>
    <x v="0"/>
    <x v="210"/>
    <n v="3435.37414965986"/>
    <n v="10000"/>
    <n v="454.54545454545502"/>
    <x v="26"/>
    <x v="2"/>
    <x v="23"/>
    <n v="23153"/>
    <n v="0.41150646950092401"/>
    <n v="9500"/>
    <n v="9130.4347826086996"/>
    <n v="10000"/>
    <n v="5000"/>
  </r>
  <r>
    <x v="27"/>
    <x v="1"/>
    <x v="211"/>
    <n v="4181.0344827586196"/>
    <n v="10000"/>
    <n v="625"/>
    <x v="26"/>
    <x v="2"/>
    <x v="23"/>
    <n v="23153"/>
    <n v="0.41150646950092401"/>
    <n v="9556"/>
    <n v="8823.5294117647099"/>
    <n v="10000"/>
    <n v="3333.3333333333298"/>
  </r>
  <r>
    <x v="27"/>
    <x v="2"/>
    <x v="212"/>
    <n v="4916.2011173184401"/>
    <n v="10000"/>
    <n v="1428.57142857143"/>
    <x v="26"/>
    <x v="2"/>
    <x v="23"/>
    <n v="23153"/>
    <n v="0.41150646950092401"/>
    <n v="9062"/>
    <n v="8421.0526315789502"/>
    <n v="10000"/>
    <n v="5000"/>
  </r>
  <r>
    <x v="27"/>
    <x v="3"/>
    <x v="213"/>
    <n v="5034.9650349650301"/>
    <n v="10000"/>
    <n v="909.09090909090901"/>
    <x v="26"/>
    <x v="2"/>
    <x v="23"/>
    <n v="23153"/>
    <n v="0.41150646950092401"/>
    <n v="9500"/>
    <n v="9090.9090909090901"/>
    <n v="10000"/>
    <n v="5000"/>
  </r>
  <r>
    <x v="27"/>
    <x v="4"/>
    <x v="214"/>
    <n v="3013.5327635327599"/>
    <n v="10000"/>
    <n v="454.54545454545502"/>
    <x v="26"/>
    <x v="2"/>
    <x v="23"/>
    <n v="23153"/>
    <n v="0.41150646950092401"/>
    <n v="6628"/>
    <n v="3722.8796844181502"/>
    <n v="10000"/>
    <n v="769.23076923076906"/>
  </r>
  <r>
    <x v="27"/>
    <x v="5"/>
    <x v="215"/>
    <n v="3063.7544107938802"/>
    <n v="10000"/>
    <n v="382.65306122448999"/>
    <x v="26"/>
    <x v="2"/>
    <x v="23"/>
    <n v="23153"/>
    <n v="0.41150646950092401"/>
    <n v="6589"/>
    <n v="3111.5718131386402"/>
    <n v="10000"/>
    <n v="397.80521262002702"/>
  </r>
  <r>
    <x v="27"/>
    <x v="6"/>
    <x v="216"/>
    <n v="3059.42155498275"/>
    <n v="10000"/>
    <n v="452.67489711934098"/>
    <x v="26"/>
    <x v="2"/>
    <x v="23"/>
    <n v="23153"/>
    <n v="0.41150646950092401"/>
    <n v="6705"/>
    <n v="3046.0775642826002"/>
    <n v="10000"/>
    <n v="473.37278106508899"/>
  </r>
  <r>
    <x v="27"/>
    <x v="7"/>
    <x v="217"/>
    <n v="3592.1658986175098"/>
    <n v="10000"/>
    <n v="600"/>
    <x v="26"/>
    <x v="2"/>
    <x v="23"/>
    <n v="23153"/>
    <n v="0.41150646950092401"/>
    <n v="6566"/>
    <n v="3638.8888888888901"/>
    <n v="10000"/>
    <n v="679.01234567901201"/>
  </r>
  <r>
    <x v="28"/>
    <x v="0"/>
    <x v="218"/>
    <n v="2644.6971134704199"/>
    <n v="10000"/>
    <n v="368.608799048751"/>
    <x v="27"/>
    <x v="2"/>
    <x v="24"/>
    <n v="69862"/>
    <n v="0.43928142507718299"/>
    <n v="7104"/>
    <n v="4259.0248476324396"/>
    <n v="10000"/>
    <n v="755.555555555556"/>
  </r>
  <r>
    <x v="28"/>
    <x v="1"/>
    <x v="219"/>
    <n v="2782.85951807624"/>
    <n v="10000"/>
    <n v="434.78260869565202"/>
    <x v="27"/>
    <x v="2"/>
    <x v="24"/>
    <n v="69862"/>
    <n v="0.43928142507718299"/>
    <n v="6964"/>
    <n v="4305.8608058608097"/>
    <n v="10000"/>
    <n v="769.23076923076906"/>
  </r>
  <r>
    <x v="28"/>
    <x v="2"/>
    <x v="220"/>
    <n v="3561.7283950617302"/>
    <n v="10000"/>
    <n v="588.23529411764696"/>
    <x v="27"/>
    <x v="2"/>
    <x v="24"/>
    <n v="69862"/>
    <n v="0.43928142507718299"/>
    <n v="7574"/>
    <n v="5240.8477842003804"/>
    <n v="10000"/>
    <n v="909.09090909090901"/>
  </r>
  <r>
    <x v="28"/>
    <x v="3"/>
    <x v="221"/>
    <n v="4286.1941551897899"/>
    <n v="10000"/>
    <n v="887.57396449704095"/>
    <x v="27"/>
    <x v="2"/>
    <x v="24"/>
    <n v="69862"/>
    <n v="0.43928142507718299"/>
    <n v="8307"/>
    <n v="6225.49019607843"/>
    <n v="10000"/>
    <n v="1666.6666666666699"/>
  </r>
  <r>
    <x v="28"/>
    <x v="4"/>
    <x v="222"/>
    <n v="2616.4922699849199"/>
    <n v="10000"/>
    <n v="370.37037037036998"/>
    <x v="27"/>
    <x v="2"/>
    <x v="24"/>
    <n v="69862"/>
    <n v="0.43928142507718299"/>
    <n v="7000"/>
    <n v="3600.8057544005301"/>
    <n v="10000"/>
    <n v="526.31578947368405"/>
  </r>
  <r>
    <x v="28"/>
    <x v="5"/>
    <x v="223"/>
    <n v="2963.84500996413"/>
    <n v="10000"/>
    <n v="414.20118343195298"/>
    <x v="27"/>
    <x v="2"/>
    <x v="24"/>
    <n v="69862"/>
    <n v="0.43928142507718299"/>
    <n v="6137"/>
    <n v="3081.4004701429799"/>
    <n v="10000"/>
    <n v="414.20118343195298"/>
  </r>
  <r>
    <x v="28"/>
    <x v="6"/>
    <x v="224"/>
    <n v="1174.4782408188"/>
    <n v="10000"/>
    <n v="119.550778891438"/>
    <x v="27"/>
    <x v="2"/>
    <x v="24"/>
    <n v="69862"/>
    <n v="0.43928142507718299"/>
    <n v="4374"/>
    <n v="1200.75430324784"/>
    <n v="10000"/>
    <n v="120.987654320988"/>
  </r>
  <r>
    <x v="28"/>
    <x v="7"/>
    <x v="225"/>
    <n v="1603.1295197106999"/>
    <n v="10000"/>
    <n v="188.42975206611601"/>
    <x v="27"/>
    <x v="2"/>
    <x v="24"/>
    <n v="69862"/>
    <n v="0.43928142507718299"/>
    <n v="4887"/>
    <n v="1624.9442832689999"/>
    <n v="10000"/>
    <n v="195.79921680313299"/>
  </r>
  <r>
    <x v="29"/>
    <x v="0"/>
    <x v="226"/>
    <n v="2505.8237174278102"/>
    <n v="10000"/>
    <n v="312.5"/>
    <x v="28"/>
    <x v="2"/>
    <x v="25"/>
    <n v="49090"/>
    <n v="0.41261809501395302"/>
    <n v="8430"/>
    <n v="6165.1917404129799"/>
    <n v="10000"/>
    <n v="1111.1111111111099"/>
  </r>
  <r>
    <x v="29"/>
    <x v="1"/>
    <x v="227"/>
    <n v="3448.40249724568"/>
    <n v="10000"/>
    <n v="370.37037037036998"/>
    <x v="28"/>
    <x v="2"/>
    <x v="25"/>
    <n v="49090"/>
    <n v="0.41261809501395302"/>
    <n v="7870"/>
    <n v="5116.9590643274896"/>
    <n v="10000"/>
    <n v="714.28571428571399"/>
  </r>
  <r>
    <x v="29"/>
    <x v="2"/>
    <x v="228"/>
    <n v="3772.6819541375899"/>
    <n v="10000"/>
    <n v="588.23529411764696"/>
    <x v="28"/>
    <x v="2"/>
    <x v="25"/>
    <n v="49090"/>
    <n v="0.41261809501395302"/>
    <n v="8126"/>
    <n v="6287.8787878787898"/>
    <n v="10000"/>
    <n v="1428.57142857143"/>
  </r>
  <r>
    <x v="29"/>
    <x v="3"/>
    <x v="229"/>
    <n v="4477.4774774774796"/>
    <n v="10000"/>
    <n v="909.09090909090901"/>
    <x v="28"/>
    <x v="2"/>
    <x v="25"/>
    <n v="49090"/>
    <n v="0.41261809501395302"/>
    <n v="8833"/>
    <n v="7777.7777777777801"/>
    <n v="10000"/>
    <n v="3333.3333333333298"/>
  </r>
  <r>
    <x v="29"/>
    <x v="4"/>
    <x v="230"/>
    <n v="2244.2873319461301"/>
    <n v="10000"/>
    <n v="277.777777777778"/>
    <x v="28"/>
    <x v="2"/>
    <x v="25"/>
    <n v="49090"/>
    <n v="0.41261809501395302"/>
    <n v="6304"/>
    <n v="2838.3654170888199"/>
    <n v="10000"/>
    <n v="416.66666666666703"/>
  </r>
  <r>
    <x v="29"/>
    <x v="5"/>
    <x v="231"/>
    <n v="2412.6229530568799"/>
    <n v="10000"/>
    <n v="299.58677685950403"/>
    <x v="28"/>
    <x v="2"/>
    <x v="25"/>
    <n v="49090"/>
    <n v="0.41261809501395302"/>
    <n v="5833"/>
    <n v="2451.5683299996999"/>
    <n v="10000"/>
    <n v="299.58677685950403"/>
  </r>
  <r>
    <x v="29"/>
    <x v="6"/>
    <x v="232"/>
    <n v="2457.4723989305899"/>
    <n v="10000"/>
    <n v="221.487603305785"/>
    <x v="28"/>
    <x v="2"/>
    <x v="25"/>
    <n v="49090"/>
    <n v="0.41261809501395302"/>
    <n v="5962"/>
    <n v="2462.17068446962"/>
    <n v="10000"/>
    <n v="221.487603305785"/>
  </r>
  <r>
    <x v="29"/>
    <x v="7"/>
    <x v="233"/>
    <n v="3133.09247251544"/>
    <n v="10000"/>
    <n v="488.88888888888903"/>
    <x v="28"/>
    <x v="2"/>
    <x v="25"/>
    <n v="49090"/>
    <n v="0.41261809501395302"/>
    <n v="6232"/>
    <n v="3110.8676779408502"/>
    <n v="10000"/>
    <n v="488.88888888888903"/>
  </r>
  <r>
    <x v="30"/>
    <x v="0"/>
    <x v="234"/>
    <n v="2639.5939086294402"/>
    <n v="10000"/>
    <n v="312.5"/>
    <x v="29"/>
    <x v="2"/>
    <x v="26"/>
    <n v="44080"/>
    <n v="0.42413570803144501"/>
    <n v="8631"/>
    <n v="7125"/>
    <n v="10000"/>
    <n v="1666.6666666666699"/>
  </r>
  <r>
    <x v="30"/>
    <x v="1"/>
    <x v="235"/>
    <n v="3590.89547768793"/>
    <n v="10000"/>
    <n v="476.19047619047598"/>
    <x v="29"/>
    <x v="2"/>
    <x v="26"/>
    <n v="44080"/>
    <n v="0.42413570803144501"/>
    <n v="8520"/>
    <n v="6984.1269841269796"/>
    <n v="10000"/>
    <n v="2000"/>
  </r>
  <r>
    <x v="30"/>
    <x v="2"/>
    <x v="236"/>
    <n v="4220.1834862385303"/>
    <n v="10000"/>
    <n v="555.555555555556"/>
    <x v="29"/>
    <x v="2"/>
    <x v="26"/>
    <n v="44080"/>
    <n v="0.42413570803144501"/>
    <n v="9258"/>
    <n v="8200"/>
    <n v="10000"/>
    <n v="2000"/>
  </r>
  <r>
    <x v="30"/>
    <x v="3"/>
    <x v="237"/>
    <n v="4434.3891402714899"/>
    <n v="10000"/>
    <n v="909.09090909090901"/>
    <x v="29"/>
    <x v="2"/>
    <x v="26"/>
    <n v="44080"/>
    <n v="0.42413570803144501"/>
    <n v="9762"/>
    <n v="9545.4545454545496"/>
    <n v="10000"/>
    <n v="5000"/>
  </r>
  <r>
    <x v="30"/>
    <x v="4"/>
    <x v="238"/>
    <n v="2263.54245401864"/>
    <n v="10000"/>
    <n v="222.222222222222"/>
    <x v="29"/>
    <x v="2"/>
    <x v="26"/>
    <n v="44080"/>
    <n v="0.42413570803144501"/>
    <n v="6104"/>
    <n v="3104.0231606269299"/>
    <n v="10000"/>
    <n v="384.61538461538498"/>
  </r>
  <r>
    <x v="30"/>
    <x v="5"/>
    <x v="239"/>
    <n v="2611.9630251457002"/>
    <n v="10000"/>
    <n v="245.74669187145599"/>
    <x v="29"/>
    <x v="2"/>
    <x v="26"/>
    <n v="44080"/>
    <n v="0.42413570803144501"/>
    <n v="6185"/>
    <n v="2618.8803916335601"/>
    <n v="10000"/>
    <n v="258.26446280991701"/>
  </r>
  <r>
    <x v="30"/>
    <x v="6"/>
    <x v="240"/>
    <n v="2888.9466446718402"/>
    <n v="10000"/>
    <n v="343.31628926223499"/>
    <x v="29"/>
    <x v="2"/>
    <x v="26"/>
    <n v="44080"/>
    <n v="0.42413570803144501"/>
    <n v="6390"/>
    <n v="2785.5602651617801"/>
    <n v="10000"/>
    <n v="354.938271604938"/>
  </r>
  <r>
    <x v="30"/>
    <x v="7"/>
    <x v="241"/>
    <n v="3519.8530039255802"/>
    <n v="10000"/>
    <n v="416.66666666666703"/>
    <x v="29"/>
    <x v="2"/>
    <x v="26"/>
    <n v="44080"/>
    <n v="0.42413570803144501"/>
    <n v="6994"/>
    <n v="3514.4467926236798"/>
    <n v="10000"/>
    <n v="416.66666666666703"/>
  </r>
  <r>
    <x v="31"/>
    <x v="0"/>
    <x v="242"/>
    <n v="1895.16230895541"/>
    <n v="10000"/>
    <n v="204.08163265306101"/>
    <x v="30"/>
    <x v="2"/>
    <x v="27"/>
    <n v="40582"/>
    <n v="0.43164993192648099"/>
    <n v="8341"/>
    <n v="6631.9444444444398"/>
    <n v="10000"/>
    <n v="1562.5"/>
  </r>
  <r>
    <x v="31"/>
    <x v="1"/>
    <x v="243"/>
    <n v="2870.1923076923099"/>
    <n v="10000"/>
    <n v="400"/>
    <x v="30"/>
    <x v="2"/>
    <x v="27"/>
    <n v="40582"/>
    <n v="0.43164993192648099"/>
    <n v="8774"/>
    <n v="6986.0627177700298"/>
    <n v="10000"/>
    <n v="1836.7346938775499"/>
  </r>
  <r>
    <x v="31"/>
    <x v="2"/>
    <x v="244"/>
    <n v="3614.5316243115799"/>
    <n v="10000"/>
    <n v="416.66666666666703"/>
    <x v="30"/>
    <x v="2"/>
    <x v="27"/>
    <n v="40582"/>
    <n v="0.43164993192648099"/>
    <n v="8229"/>
    <n v="7083.3333333333303"/>
    <n v="10000"/>
    <n v="2500"/>
  </r>
  <r>
    <x v="31"/>
    <x v="3"/>
    <x v="245"/>
    <n v="3595.9885386819501"/>
    <n v="10000"/>
    <n v="555.555555555556"/>
    <x v="30"/>
    <x v="2"/>
    <x v="27"/>
    <n v="40582"/>
    <n v="0.43164993192648099"/>
    <n v="8829"/>
    <n v="7634.40860215054"/>
    <n v="10000"/>
    <n v="2500"/>
  </r>
  <r>
    <x v="31"/>
    <x v="4"/>
    <x v="246"/>
    <n v="1786.98027513276"/>
    <n v="10000"/>
    <n v="211.111111111111"/>
    <x v="30"/>
    <x v="2"/>
    <x v="27"/>
    <n v="40582"/>
    <n v="0.43164993192648099"/>
    <n v="6213"/>
    <n v="2598.9252336448599"/>
    <n v="10000"/>
    <n v="332.03125"/>
  </r>
  <r>
    <x v="31"/>
    <x v="5"/>
    <x v="247"/>
    <n v="1945.11033409226"/>
    <n v="10000"/>
    <n v="183.654729109275"/>
    <x v="30"/>
    <x v="2"/>
    <x v="27"/>
    <n v="40582"/>
    <n v="0.43164993192648099"/>
    <n v="5696"/>
    <n v="2012.91774958881"/>
    <n v="10000"/>
    <n v="190.4296875"/>
  </r>
  <r>
    <x v="31"/>
    <x v="6"/>
    <x v="248"/>
    <n v="1848.7486147141001"/>
    <n v="10000"/>
    <n v="180.05912389142699"/>
    <x v="30"/>
    <x v="2"/>
    <x v="27"/>
    <n v="40582"/>
    <n v="0.43164993192648099"/>
    <n v="5591"/>
    <n v="1909.3869755926801"/>
    <n v="10000"/>
    <n v="180.05912389142699"/>
  </r>
  <r>
    <x v="31"/>
    <x v="7"/>
    <x v="249"/>
    <n v="2603.3938199879099"/>
    <n v="10000"/>
    <n v="361.60420775805397"/>
    <x v="30"/>
    <x v="2"/>
    <x v="27"/>
    <n v="40582"/>
    <n v="0.43164993192648099"/>
    <n v="5768"/>
    <n v="2631.5561427245002"/>
    <n v="10000"/>
    <n v="361.60420775805397"/>
  </r>
  <r>
    <x v="32"/>
    <x v="0"/>
    <x v="250"/>
    <n v="2498.59943977591"/>
    <n v="10000"/>
    <n v="344.82758620689702"/>
    <x v="31"/>
    <x v="2"/>
    <x v="28"/>
    <n v="37717"/>
    <n v="0.42137662134533999"/>
    <n v="7809"/>
    <n v="5763.3242999096701"/>
    <n v="10000"/>
    <n v="1428.57142857143"/>
  </r>
  <r>
    <x v="32"/>
    <x v="1"/>
    <x v="251"/>
    <n v="3270.8333333333298"/>
    <n v="10000"/>
    <n v="344.82758620689702"/>
    <x v="31"/>
    <x v="2"/>
    <x v="28"/>
    <n v="37717"/>
    <n v="0.42137662134533999"/>
    <n v="8137"/>
    <n v="5659.4724220623502"/>
    <n v="10000"/>
    <n v="714.28571428571399"/>
  </r>
  <r>
    <x v="32"/>
    <x v="2"/>
    <x v="252"/>
    <n v="3836.35370477476"/>
    <n v="10000"/>
    <n v="666.66666666666697"/>
    <x v="31"/>
    <x v="2"/>
    <x v="28"/>
    <n v="37717"/>
    <n v="0.42137662134533999"/>
    <n v="8295"/>
    <n v="6484.5360824742302"/>
    <n v="10000"/>
    <n v="1250"/>
  </r>
  <r>
    <x v="32"/>
    <x v="3"/>
    <x v="253"/>
    <n v="4395.6386292834904"/>
    <n v="10000"/>
    <n v="909.09090909090901"/>
    <x v="31"/>
    <x v="2"/>
    <x v="28"/>
    <n v="37717"/>
    <n v="0.42137662134533999"/>
    <n v="8675"/>
    <n v="7477.4774774774796"/>
    <n v="10000"/>
    <n v="3333.3333333333298"/>
  </r>
  <r>
    <x v="32"/>
    <x v="4"/>
    <x v="254"/>
    <n v="2303.2887917975499"/>
    <n v="10000"/>
    <n v="277.777777777778"/>
    <x v="31"/>
    <x v="2"/>
    <x v="28"/>
    <n v="37717"/>
    <n v="0.42137662134533999"/>
    <n v="6102"/>
    <n v="3113.1619222528302"/>
    <n v="10000"/>
    <n v="400"/>
  </r>
  <r>
    <x v="32"/>
    <x v="5"/>
    <x v="255"/>
    <n v="2682.7271012636902"/>
    <n v="10000"/>
    <n v="315.28851873884599"/>
    <x v="31"/>
    <x v="2"/>
    <x v="28"/>
    <n v="37717"/>
    <n v="0.42137662134533999"/>
    <n v="5948"/>
    <n v="2657.39773266063"/>
    <n v="10000"/>
    <n v="315.28851873884599"/>
  </r>
  <r>
    <x v="32"/>
    <x v="6"/>
    <x v="256"/>
    <n v="2528.3836641685998"/>
    <n v="10000"/>
    <n v="289.25619834710699"/>
    <x v="31"/>
    <x v="2"/>
    <x v="28"/>
    <n v="37717"/>
    <n v="0.42137662134533999"/>
    <n v="6305"/>
    <n v="2495.65827040252"/>
    <n v="10000"/>
    <n v="289.25619834710699"/>
  </r>
  <r>
    <x v="32"/>
    <x v="7"/>
    <x v="257"/>
    <n v="3250.2245381163402"/>
    <n v="10000"/>
    <n v="476.19047619047598"/>
    <x v="31"/>
    <x v="2"/>
    <x v="28"/>
    <n v="37717"/>
    <n v="0.42137662134533999"/>
    <n v="6706"/>
    <n v="3290.2017432759399"/>
    <n v="10000"/>
    <n v="476.19047619047598"/>
  </r>
  <r>
    <x v="33"/>
    <x v="0"/>
    <x v="258"/>
    <n v="2680.690399137"/>
    <n v="10000"/>
    <n v="357.142857142857"/>
    <x v="32"/>
    <x v="2"/>
    <x v="29"/>
    <n v="37134"/>
    <n v="0.42874461673459502"/>
    <n v="8557"/>
    <n v="7125"/>
    <n v="10000"/>
    <n v="1666.6666666666699"/>
  </r>
  <r>
    <x v="33"/>
    <x v="1"/>
    <x v="259"/>
    <n v="3027.6134122287999"/>
    <n v="10000"/>
    <n v="500"/>
    <x v="32"/>
    <x v="2"/>
    <x v="29"/>
    <n v="37134"/>
    <n v="0.42874461673459502"/>
    <n v="8972"/>
    <n v="7702.7027027026998"/>
    <n v="10000"/>
    <n v="2000"/>
  </r>
  <r>
    <x v="33"/>
    <x v="2"/>
    <x v="260"/>
    <n v="3451.64075993092"/>
    <n v="10000"/>
    <n v="400"/>
    <x v="32"/>
    <x v="2"/>
    <x v="29"/>
    <n v="37134"/>
    <n v="0.42874461673459502"/>
    <n v="8926"/>
    <n v="7028.9855072463797"/>
    <n v="10000"/>
    <n v="1000"/>
  </r>
  <r>
    <x v="33"/>
    <x v="3"/>
    <x v="261"/>
    <n v="3875.6613756613801"/>
    <n v="10000"/>
    <n v="769.23076923076906"/>
    <x v="32"/>
    <x v="2"/>
    <x v="29"/>
    <n v="37134"/>
    <n v="0.42874461673459502"/>
    <n v="9196"/>
    <n v="8333.3333333333303"/>
    <n v="10000"/>
    <n v="2500"/>
  </r>
  <r>
    <x v="33"/>
    <x v="4"/>
    <x v="262"/>
    <n v="1960.3106721112499"/>
    <n v="10000"/>
    <n v="255.80011897680001"/>
    <x v="32"/>
    <x v="2"/>
    <x v="29"/>
    <n v="37134"/>
    <n v="0.42874461673459502"/>
    <n v="6290"/>
    <n v="2529.9231894976601"/>
    <n v="10000"/>
    <n v="302.040816326531"/>
  </r>
  <r>
    <x v="33"/>
    <x v="5"/>
    <x v="40"/>
    <n v="2179.99099310777"/>
    <n v="10000"/>
    <n v="240"/>
    <x v="32"/>
    <x v="2"/>
    <x v="29"/>
    <n v="37134"/>
    <n v="0.42874461673459502"/>
    <n v="5950"/>
    <n v="2301.56498838584"/>
    <n v="10000"/>
    <n v="245.73094543939999"/>
  </r>
  <r>
    <x v="33"/>
    <x v="6"/>
    <x v="263"/>
    <n v="2047.24839630158"/>
    <n v="10000"/>
    <n v="211.62842503898401"/>
    <x v="32"/>
    <x v="2"/>
    <x v="29"/>
    <n v="37134"/>
    <n v="0.42874461673459502"/>
    <n v="5733"/>
    <n v="2061.60450511407"/>
    <n v="10000"/>
    <n v="220.11834319526599"/>
  </r>
  <r>
    <x v="33"/>
    <x v="7"/>
    <x v="264"/>
    <n v="2922.22860322427"/>
    <n v="10000"/>
    <n v="400"/>
    <x v="32"/>
    <x v="2"/>
    <x v="29"/>
    <n v="37134"/>
    <n v="0.42874461673459502"/>
    <n v="6253"/>
    <n v="2922.7611209092702"/>
    <n v="10000"/>
    <n v="451.38888888888903"/>
  </r>
  <r>
    <x v="34"/>
    <x v="0"/>
    <x v="265"/>
    <n v="2210.26804882537"/>
    <n v="10000"/>
    <n v="227.272727272727"/>
    <x v="33"/>
    <x v="2"/>
    <x v="30"/>
    <n v="45750"/>
    <n v="0.42556160178596297"/>
    <n v="8494"/>
    <n v="5873.8425925925903"/>
    <n v="10000"/>
    <n v="909.09090909090901"/>
  </r>
  <r>
    <x v="34"/>
    <x v="1"/>
    <x v="266"/>
    <n v="3258.9171157300502"/>
    <n v="10000"/>
    <n v="476.19047619047598"/>
    <x v="33"/>
    <x v="2"/>
    <x v="30"/>
    <n v="45750"/>
    <n v="0.42556160178596297"/>
    <n v="8682"/>
    <n v="7388.0597014925397"/>
    <n v="10000"/>
    <n v="3333.3333333333298"/>
  </r>
  <r>
    <x v="34"/>
    <x v="2"/>
    <x v="267"/>
    <n v="3794.3982763927402"/>
    <n v="10000"/>
    <n v="476.19047619047598"/>
    <x v="33"/>
    <x v="2"/>
    <x v="30"/>
    <n v="45750"/>
    <n v="0.42556160178596297"/>
    <n v="8955"/>
    <n v="7157.5342465753401"/>
    <n v="10000"/>
    <n v="1562.5"/>
  </r>
  <r>
    <x v="34"/>
    <x v="3"/>
    <x v="268"/>
    <n v="4213.7096774193597"/>
    <n v="10000"/>
    <n v="909.09090909090901"/>
    <x v="33"/>
    <x v="2"/>
    <x v="30"/>
    <n v="45750"/>
    <n v="0.42556160178596297"/>
    <n v="9048"/>
    <n v="8285.7142857142899"/>
    <n v="10000"/>
    <n v="3333.3333333333298"/>
  </r>
  <r>
    <x v="34"/>
    <x v="4"/>
    <x v="269"/>
    <n v="1915.6078602769801"/>
    <n v="10000"/>
    <n v="217.013888888889"/>
    <x v="33"/>
    <x v="2"/>
    <x v="30"/>
    <n v="45750"/>
    <n v="0.42556160178596297"/>
    <n v="6227"/>
    <n v="2677.3280671847301"/>
    <n v="10000"/>
    <n v="262.5"/>
  </r>
  <r>
    <x v="34"/>
    <x v="5"/>
    <x v="270"/>
    <n v="2153.0898972320902"/>
    <n v="10000"/>
    <n v="217.15913136347501"/>
    <x v="33"/>
    <x v="2"/>
    <x v="30"/>
    <n v="45750"/>
    <n v="0.42556160178596297"/>
    <n v="5783"/>
    <n v="2213.82253921962"/>
    <n v="10000"/>
    <n v="217.15913136347501"/>
  </r>
  <r>
    <x v="34"/>
    <x v="6"/>
    <x v="271"/>
    <n v="2138.9950215203698"/>
    <n v="10000"/>
    <n v="180.51973814719301"/>
    <x v="33"/>
    <x v="2"/>
    <x v="30"/>
    <n v="45750"/>
    <n v="0.42556160178596297"/>
    <n v="5842"/>
    <n v="2188.0102313275002"/>
    <n v="10000"/>
    <n v="186.93551774837201"/>
  </r>
  <r>
    <x v="34"/>
    <x v="7"/>
    <x v="272"/>
    <n v="2290.9054850085299"/>
    <n v="10000"/>
    <n v="245.74669187145599"/>
    <x v="33"/>
    <x v="2"/>
    <x v="30"/>
    <n v="45750"/>
    <n v="0.42556160178596297"/>
    <n v="6104"/>
    <n v="2379.4731996073701"/>
    <n v="10000"/>
    <n v="251.85185185185199"/>
  </r>
  <r>
    <x v="35"/>
    <x v="0"/>
    <x v="273"/>
    <n v="2048.8859764089102"/>
    <n v="10000"/>
    <n v="227.272727272727"/>
    <x v="34"/>
    <x v="2"/>
    <x v="31"/>
    <n v="39166"/>
    <n v="0.42139806117728101"/>
    <n v="8044"/>
    <n v="5961.5384615384601"/>
    <n v="10000"/>
    <n v="1250"/>
  </r>
  <r>
    <x v="35"/>
    <x v="1"/>
    <x v="274"/>
    <n v="2890.6675036618499"/>
    <n v="10000"/>
    <n v="384.61538461538498"/>
    <x v="34"/>
    <x v="2"/>
    <x v="31"/>
    <n v="39166"/>
    <n v="0.42139806117728101"/>
    <n v="8210"/>
    <n v="6282.3129251700702"/>
    <n v="10000"/>
    <n v="1428.57142857143"/>
  </r>
  <r>
    <x v="35"/>
    <x v="2"/>
    <x v="275"/>
    <n v="3354.8644338118002"/>
    <n v="10000"/>
    <n v="526.31578947368405"/>
    <x v="34"/>
    <x v="2"/>
    <x v="31"/>
    <n v="39166"/>
    <n v="0.42139806117728101"/>
    <n v="7949"/>
    <n v="5794.8717948717904"/>
    <n v="10000"/>
    <n v="1000"/>
  </r>
  <r>
    <x v="35"/>
    <x v="3"/>
    <x v="276"/>
    <n v="3177.79291553133"/>
    <n v="10000"/>
    <n v="555.555555555556"/>
    <x v="34"/>
    <x v="2"/>
    <x v="31"/>
    <n v="39166"/>
    <n v="0.42139806117728101"/>
    <n v="8479"/>
    <n v="6860.4651162790697"/>
    <n v="10000"/>
    <n v="2000"/>
  </r>
  <r>
    <x v="35"/>
    <x v="4"/>
    <x v="277"/>
    <n v="1692.8774215978499"/>
    <n v="10000"/>
    <n v="156.25"/>
    <x v="34"/>
    <x v="2"/>
    <x v="31"/>
    <n v="39166"/>
    <n v="0.42139806117728101"/>
    <n v="6105"/>
    <n v="2409.7777453470599"/>
    <n v="10000"/>
    <n v="208.333333333333"/>
  </r>
  <r>
    <x v="35"/>
    <x v="5"/>
    <x v="278"/>
    <n v="1975.47824136846"/>
    <n v="10000"/>
    <n v="198.90260631001399"/>
    <x v="34"/>
    <x v="2"/>
    <x v="31"/>
    <n v="39166"/>
    <n v="0.42139806117728101"/>
    <n v="5687"/>
    <n v="2001.6509474652"/>
    <n v="10000"/>
    <n v="198.90260631001399"/>
  </r>
  <r>
    <x v="35"/>
    <x v="6"/>
    <x v="279"/>
    <n v="1984.97156586967"/>
    <n v="10000"/>
    <n v="182.61504747991199"/>
    <x v="34"/>
    <x v="2"/>
    <x v="31"/>
    <n v="39166"/>
    <n v="0.42139806117728101"/>
    <n v="5532"/>
    <n v="1965.2721787132"/>
    <n v="10000"/>
    <n v="185.77594295365"/>
  </r>
  <r>
    <x v="35"/>
    <x v="7"/>
    <x v="280"/>
    <n v="2205.2195814983502"/>
    <n v="10000"/>
    <n v="168.68512110726601"/>
    <x v="34"/>
    <x v="2"/>
    <x v="31"/>
    <n v="39166"/>
    <n v="0.42139806117728101"/>
    <n v="5881"/>
    <n v="2288.5164909547002"/>
    <n v="10000"/>
    <n v="194.444444444444"/>
  </r>
  <r>
    <x v="36"/>
    <x v="0"/>
    <x v="281"/>
    <n v="4418.3375104427696"/>
    <n v="10000"/>
    <n v="833.33333333333303"/>
    <x v="35"/>
    <x v="2"/>
    <x v="32"/>
    <n v="36219"/>
    <n v="0.41711100618428498"/>
    <n v="7484"/>
    <n v="5428.5714285714303"/>
    <n v="10000"/>
    <n v="1250"/>
  </r>
  <r>
    <x v="36"/>
    <x v="1"/>
    <x v="282"/>
    <n v="5471.1111111111104"/>
    <n v="10000"/>
    <n v="1428.57142857143"/>
    <x v="35"/>
    <x v="2"/>
    <x v="32"/>
    <n v="36219"/>
    <n v="0.41711100618428498"/>
    <n v="8454"/>
    <n v="6788.6178861788603"/>
    <n v="10000"/>
    <n v="1666.6666666666699"/>
  </r>
  <r>
    <x v="36"/>
    <x v="2"/>
    <x v="283"/>
    <n v="6212.1212121212102"/>
    <n v="10000"/>
    <n v="909.09090909090901"/>
    <x v="35"/>
    <x v="2"/>
    <x v="32"/>
    <n v="36219"/>
    <n v="0.41711100618428498"/>
    <n v="8086"/>
    <n v="6025.64102564103"/>
    <n v="10000"/>
    <n v="1111.1111111111099"/>
  </r>
  <r>
    <x v="36"/>
    <x v="3"/>
    <x v="284"/>
    <n v="7619.0476190476202"/>
    <n v="10000"/>
    <n v="1666.6666666666699"/>
    <x v="35"/>
    <x v="2"/>
    <x v="32"/>
    <n v="36219"/>
    <n v="0.41711100618428498"/>
    <n v="9345"/>
    <n v="8484.8484848484804"/>
    <n v="10000"/>
    <n v="3333.3333333333298"/>
  </r>
  <r>
    <x v="36"/>
    <x v="4"/>
    <x v="285"/>
    <n v="4577.4728416237804"/>
    <n v="10000"/>
    <n v="1000"/>
    <x v="35"/>
    <x v="2"/>
    <x v="32"/>
    <n v="36219"/>
    <n v="0.41711100618428498"/>
    <n v="7205"/>
    <n v="5191.2787586944896"/>
    <n v="10000"/>
    <n v="1562.5"/>
  </r>
  <r>
    <x v="36"/>
    <x v="5"/>
    <x v="286"/>
    <n v="5410.0445009535897"/>
    <n v="10000"/>
    <n v="1124.2603550295901"/>
    <x v="35"/>
    <x v="2"/>
    <x v="32"/>
    <n v="36219"/>
    <n v="0.41711100618428498"/>
    <n v="7622"/>
    <n v="5424.9084249084299"/>
    <n v="10000"/>
    <n v="1124.2603550295901"/>
  </r>
  <r>
    <x v="36"/>
    <x v="6"/>
    <x v="287"/>
    <n v="1792.50970442056"/>
    <n v="10000"/>
    <n v="174.47199265381099"/>
    <x v="35"/>
    <x v="2"/>
    <x v="32"/>
    <n v="36219"/>
    <n v="0.41711100618428498"/>
    <n v="5448"/>
    <n v="1794.8358828109399"/>
    <n v="10000"/>
    <n v="177.51479289940801"/>
  </r>
  <r>
    <x v="36"/>
    <x v="7"/>
    <x v="288"/>
    <n v="2274.26138444153"/>
    <n v="10000"/>
    <n v="196.195005945303"/>
    <x v="35"/>
    <x v="2"/>
    <x v="32"/>
    <n v="36219"/>
    <n v="0.41711100618428498"/>
    <n v="6161"/>
    <n v="2330.8071313102"/>
    <n v="10000"/>
    <n v="200.061557402278"/>
  </r>
  <r>
    <x v="37"/>
    <x v="0"/>
    <x v="233"/>
    <n v="3073.9514348785901"/>
    <n v="10000"/>
    <n v="322.58064516129002"/>
    <x v="36"/>
    <x v="2"/>
    <x v="33"/>
    <n v="27156"/>
    <n v="0.421369497416482"/>
    <n v="8798"/>
    <n v="7688.1720430107498"/>
    <n v="10000"/>
    <n v="2500"/>
  </r>
  <r>
    <x v="37"/>
    <x v="1"/>
    <x v="289"/>
    <n v="4292.58241758242"/>
    <n v="10000"/>
    <n v="769.23076923076906"/>
    <x v="36"/>
    <x v="2"/>
    <x v="33"/>
    <n v="27156"/>
    <n v="0.421369497416482"/>
    <n v="8764"/>
    <n v="7466.6666666666697"/>
    <n v="10000"/>
    <n v="2800"/>
  </r>
  <r>
    <x v="37"/>
    <x v="2"/>
    <x v="290"/>
    <n v="3970.3429101019501"/>
    <n v="10000"/>
    <n v="1000"/>
    <x v="36"/>
    <x v="2"/>
    <x v="33"/>
    <n v="27156"/>
    <n v="0.421369497416482"/>
    <n v="8952"/>
    <n v="7872.3404255319101"/>
    <n v="10000"/>
    <n v="3333.3333333333298"/>
  </r>
  <r>
    <x v="37"/>
    <x v="3"/>
    <x v="221"/>
    <n v="4615.3846153846198"/>
    <n v="10000"/>
    <n v="833.33333333333303"/>
    <x v="36"/>
    <x v="2"/>
    <x v="33"/>
    <n v="27156"/>
    <n v="0.421369497416482"/>
    <n v="9200"/>
    <n v="7142.8571428571404"/>
    <n v="10000"/>
    <n v="2000"/>
  </r>
  <r>
    <x v="37"/>
    <x v="4"/>
    <x v="291"/>
    <n v="2480.5370866295202"/>
    <n v="10000"/>
    <n v="308.64197530864197"/>
    <x v="36"/>
    <x v="2"/>
    <x v="33"/>
    <n v="27156"/>
    <n v="0.421369497416482"/>
    <n v="6467"/>
    <n v="3025.9942928482301"/>
    <n v="10000"/>
    <n v="351.5625"/>
  </r>
  <r>
    <x v="37"/>
    <x v="5"/>
    <x v="292"/>
    <n v="3091.10535405872"/>
    <n v="10000"/>
    <n v="350.61728395061698"/>
    <x v="36"/>
    <x v="2"/>
    <x v="33"/>
    <n v="27156"/>
    <n v="0.421369497416482"/>
    <n v="6804"/>
    <n v="3080.1149856267998"/>
    <n v="10000"/>
    <n v="350.61728395061698"/>
  </r>
  <r>
    <x v="37"/>
    <x v="6"/>
    <x v="293"/>
    <n v="2796.48080092074"/>
    <n v="10000"/>
    <n v="238.43723068083901"/>
    <x v="36"/>
    <x v="2"/>
    <x v="33"/>
    <n v="27156"/>
    <n v="0.421369497416482"/>
    <n v="6005"/>
    <n v="2806.25761238006"/>
    <n v="10000"/>
    <n v="255.10204081632699"/>
  </r>
  <r>
    <x v="37"/>
    <x v="7"/>
    <x v="294"/>
    <n v="3559.92937359397"/>
    <n v="10000"/>
    <n v="566.89342403628098"/>
    <x v="36"/>
    <x v="2"/>
    <x v="33"/>
    <n v="27156"/>
    <n v="0.421369497416482"/>
    <n v="6919"/>
    <n v="3632.7420775472701"/>
    <n v="10000"/>
    <n v="600"/>
  </r>
  <r>
    <x v="38"/>
    <x v="0"/>
    <x v="295"/>
    <n v="2323.2090351642501"/>
    <n v="10000"/>
    <n v="248.98143956541401"/>
    <x v="37"/>
    <x v="3"/>
    <x v="34"/>
    <n v="169854"/>
    <n v="0.514709090909091"/>
    <n v="6489"/>
    <n v="3445.90534041911"/>
    <n v="10000"/>
    <n v="343.39229968782502"/>
  </r>
  <r>
    <x v="38"/>
    <x v="1"/>
    <x v="296"/>
    <n v="2151.0758281722001"/>
    <n v="10000"/>
    <n v="285.19692168402003"/>
    <x v="37"/>
    <x v="3"/>
    <x v="34"/>
    <n v="169854"/>
    <n v="0.514709090909091"/>
    <n v="6893"/>
    <n v="4660.1694218274497"/>
    <n v="10000"/>
    <n v="1358.0246913580199"/>
  </r>
  <r>
    <x v="38"/>
    <x v="2"/>
    <x v="297"/>
    <n v="2198.52216176195"/>
    <n v="10000"/>
    <n v="284.879474068663"/>
    <x v="37"/>
    <x v="3"/>
    <x v="34"/>
    <n v="169854"/>
    <n v="0.514709090909091"/>
    <n v="6644"/>
    <n v="4829.4600136705403"/>
    <n v="10000"/>
    <n v="1200"/>
  </r>
  <r>
    <x v="38"/>
    <x v="3"/>
    <x v="298"/>
    <n v="2320.3497980862999"/>
    <n v="10000"/>
    <n v="346.26038781163402"/>
    <x v="37"/>
    <x v="3"/>
    <x v="34"/>
    <n v="169854"/>
    <n v="0.514709090909091"/>
    <n v="6625"/>
    <n v="4345.2407042150598"/>
    <n v="10000"/>
    <n v="1358.0246913580199"/>
  </r>
  <r>
    <x v="38"/>
    <x v="4"/>
    <x v="299"/>
    <n v="1716.6608951435001"/>
    <n v="10000"/>
    <n v="178.359096313912"/>
    <x v="37"/>
    <x v="3"/>
    <x v="34"/>
    <n v="169854"/>
    <n v="0.514709090909091"/>
    <n v="6891"/>
    <n v="4967.2279558211103"/>
    <n v="10000"/>
    <n v="1250"/>
  </r>
  <r>
    <x v="38"/>
    <x v="5"/>
    <x v="300"/>
    <n v="2350.2746949666998"/>
    <n v="10000"/>
    <n v="237.60330578512401"/>
    <x v="37"/>
    <x v="3"/>
    <x v="34"/>
    <n v="169854"/>
    <n v="0.514709090909091"/>
    <n v="7814"/>
    <n v="5441.8740981240999"/>
    <n v="10000"/>
    <n v="1404.9586776859501"/>
  </r>
  <r>
    <x v="38"/>
    <x v="6"/>
    <x v="301"/>
    <n v="2303.9425328411198"/>
    <n v="10000"/>
    <n v="227.272727272727"/>
    <x v="37"/>
    <x v="3"/>
    <x v="34"/>
    <n v="169854"/>
    <n v="0.514709090909091"/>
    <n v="7141"/>
    <n v="4662.0463521871998"/>
    <n v="10000"/>
    <n v="755.555555555556"/>
  </r>
  <r>
    <x v="38"/>
    <x v="7"/>
    <x v="302"/>
    <n v="3319.7601557830599"/>
    <n v="10000"/>
    <n v="555.555555555556"/>
    <x v="37"/>
    <x v="3"/>
    <x v="34"/>
    <n v="169854"/>
    <n v="0.514709090909091"/>
    <n v="7844"/>
    <n v="6042.3280423280403"/>
    <n v="10000"/>
    <n v="1666.6666666666699"/>
  </r>
  <r>
    <x v="39"/>
    <x v="0"/>
    <x v="303"/>
    <n v="1876.06632773665"/>
    <n v="10000"/>
    <n v="267.76859504132199"/>
    <x v="38"/>
    <x v="3"/>
    <x v="35"/>
    <n v="114725"/>
    <n v="0.48407172995780601"/>
    <n v="6621"/>
    <n v="4019.3818483283299"/>
    <n v="10000"/>
    <n v="859.375"/>
  </r>
  <r>
    <x v="39"/>
    <x v="1"/>
    <x v="304"/>
    <n v="1384.25841510583"/>
    <n v="10000"/>
    <n v="338.220351284657"/>
    <x v="38"/>
    <x v="3"/>
    <x v="35"/>
    <n v="114725"/>
    <n v="0.48407172995780601"/>
    <n v="6424"/>
    <n v="3923.1630105346298"/>
    <n v="10000"/>
    <n v="1358.0246913580199"/>
  </r>
  <r>
    <x v="39"/>
    <x v="2"/>
    <x v="305"/>
    <n v="1416.3101433244501"/>
    <n v="10000"/>
    <n v="195.04132231405001"/>
    <x v="38"/>
    <x v="3"/>
    <x v="35"/>
    <n v="114725"/>
    <n v="0.48407172995780601"/>
    <n v="6427"/>
    <n v="3609.81133158782"/>
    <n v="10000"/>
    <n v="1074.38016528926"/>
  </r>
  <r>
    <x v="39"/>
    <x v="3"/>
    <x v="306"/>
    <n v="1667.87664097365"/>
    <n v="10000"/>
    <n v="226.75736961451199"/>
    <x v="38"/>
    <x v="3"/>
    <x v="35"/>
    <n v="114725"/>
    <n v="0.48407172995780601"/>
    <n v="6216"/>
    <n v="4102.8534686187604"/>
    <n v="10000"/>
    <n v="1404.9586776859501"/>
  </r>
  <r>
    <x v="39"/>
    <x v="4"/>
    <x v="307"/>
    <n v="1211.13950007362"/>
    <n v="10000"/>
    <n v="337.5"/>
    <x v="38"/>
    <x v="3"/>
    <x v="35"/>
    <n v="114725"/>
    <n v="0.48407172995780601"/>
    <n v="6252"/>
    <n v="4174.4013308329904"/>
    <n v="10000"/>
    <n v="1250"/>
  </r>
  <r>
    <x v="39"/>
    <x v="5"/>
    <x v="308"/>
    <n v="1343.27938853045"/>
    <n v="10000"/>
    <n v="212.76595744680799"/>
    <x v="38"/>
    <x v="3"/>
    <x v="35"/>
    <n v="114725"/>
    <n v="0.48407172995780601"/>
    <n v="6443"/>
    <n v="4441.2598430323196"/>
    <n v="10000"/>
    <n v="1111.1111111111099"/>
  </r>
  <r>
    <x v="39"/>
    <x v="6"/>
    <x v="309"/>
    <n v="1541.0873767590899"/>
    <n v="10000"/>
    <n v="192.30769230769201"/>
    <x v="38"/>
    <x v="3"/>
    <x v="35"/>
    <n v="114725"/>
    <n v="0.48407172995780601"/>
    <n v="7278"/>
    <n v="5261.4830345093496"/>
    <n v="10000"/>
    <n v="2500"/>
  </r>
  <r>
    <x v="39"/>
    <x v="7"/>
    <x v="310"/>
    <n v="2072.75216588183"/>
    <n v="10000"/>
    <n v="275"/>
    <x v="38"/>
    <x v="3"/>
    <x v="35"/>
    <n v="114725"/>
    <n v="0.48407172995780601"/>
    <n v="8016"/>
    <n v="6192.6846100759103"/>
    <n v="10000"/>
    <n v="1604.9382716049399"/>
  </r>
  <r>
    <x v="40"/>
    <x v="0"/>
    <x v="311"/>
    <n v="208.41534715789601"/>
    <n v="10000"/>
    <n v="19.037107231075101"/>
    <x v="39"/>
    <x v="4"/>
    <x v="36"/>
    <n v="1025438"/>
    <n v="0.45373744292540502"/>
    <n v="2782"/>
    <n v="579.47655148175397"/>
    <n v="10000"/>
    <n v="32.72"/>
  </r>
  <r>
    <x v="40"/>
    <x v="1"/>
    <x v="312"/>
    <n v="228.774555327153"/>
    <n v="10000"/>
    <n v="19.4407956464627"/>
    <x v="39"/>
    <x v="4"/>
    <x v="36"/>
    <n v="1025438"/>
    <n v="0.45373744292540502"/>
    <n v="2829"/>
    <n v="506.25947176600198"/>
    <n v="10000"/>
    <n v="35.615626786809102"/>
  </r>
  <r>
    <x v="40"/>
    <x v="2"/>
    <x v="313"/>
    <n v="262.76184483191298"/>
    <n v="10000"/>
    <n v="20.948684624377599"/>
    <x v="39"/>
    <x v="4"/>
    <x v="36"/>
    <n v="1025438"/>
    <n v="0.45373744292540502"/>
    <n v="3023"/>
    <n v="623.41131751689397"/>
    <n v="10000"/>
    <n v="42.353106921783201"/>
  </r>
  <r>
    <x v="40"/>
    <x v="3"/>
    <x v="69"/>
    <n v="266.16083964518799"/>
    <n v="10000"/>
    <n v="25.348831350494098"/>
    <x v="39"/>
    <x v="4"/>
    <x v="36"/>
    <n v="1025438"/>
    <n v="0.45373744292540502"/>
    <n v="3675"/>
    <n v="827.46768381627305"/>
    <n v="10000"/>
    <n v="60.7638888888889"/>
  </r>
  <r>
    <x v="40"/>
    <x v="4"/>
    <x v="314"/>
    <n v="212.05449834959299"/>
    <n v="10000"/>
    <n v="9.6057481906862403"/>
    <x v="39"/>
    <x v="4"/>
    <x v="36"/>
    <n v="1025438"/>
    <n v="0.45373744292540502"/>
    <n v="3180"/>
    <n v="683.22945986476202"/>
    <n v="10000"/>
    <n v="39.818625209571699"/>
  </r>
  <r>
    <x v="40"/>
    <x v="5"/>
    <x v="315"/>
    <n v="259.545779192498"/>
    <n v="10000"/>
    <n v="11.9331742243437"/>
    <x v="39"/>
    <x v="4"/>
    <x v="36"/>
    <n v="1025438"/>
    <n v="0.45373744292540502"/>
    <n v="6121"/>
    <n v="2920.8824509894098"/>
    <n v="10000"/>
    <n v="644.71879286694104"/>
  </r>
  <r>
    <x v="40"/>
    <x v="6"/>
    <x v="316"/>
    <n v="223.115265369436"/>
    <n v="10000"/>
    <n v="14.5348837209302"/>
    <x v="39"/>
    <x v="4"/>
    <x v="36"/>
    <n v="1025438"/>
    <n v="0.45373744292540502"/>
    <n v="5804"/>
    <n v="3173.9722064697098"/>
    <n v="10000"/>
    <n v="762.11346481616795"/>
  </r>
  <r>
    <x v="40"/>
    <x v="7"/>
    <x v="317"/>
    <n v="256.10544926849298"/>
    <n v="10000"/>
    <n v="16.683191222156101"/>
    <x v="39"/>
    <x v="4"/>
    <x v="36"/>
    <n v="1025438"/>
    <n v="0.45373744292540502"/>
    <n v="5473"/>
    <n v="2429.7712633421902"/>
    <n v="10000"/>
    <n v="436.39053254437903"/>
  </r>
  <r>
    <x v="41"/>
    <x v="0"/>
    <x v="318"/>
    <n v="328.64837205341399"/>
    <n v="10000"/>
    <n v="37.1513488797439"/>
    <x v="40"/>
    <x v="4"/>
    <x v="37"/>
    <n v="354751"/>
    <n v="0.48222665064459802"/>
    <n v="3193"/>
    <n v="721.47613916613795"/>
    <n v="10000"/>
    <n v="65.679835310263698"/>
  </r>
  <r>
    <x v="41"/>
    <x v="1"/>
    <x v="319"/>
    <n v="383.40437080953097"/>
    <n v="10000"/>
    <n v="41.945839531996299"/>
    <x v="40"/>
    <x v="4"/>
    <x v="37"/>
    <n v="354751"/>
    <n v="0.48222665064459802"/>
    <n v="3634"/>
    <n v="705.91030714495002"/>
    <n v="10000"/>
    <n v="69"/>
  </r>
  <r>
    <x v="41"/>
    <x v="2"/>
    <x v="320"/>
    <n v="410.08497811944301"/>
    <n v="10000"/>
    <n v="44.512417823228603"/>
    <x v="40"/>
    <x v="4"/>
    <x v="37"/>
    <n v="354751"/>
    <n v="0.48222665064459802"/>
    <n v="3452"/>
    <n v="794.17545664835905"/>
    <n v="10000"/>
    <n v="66.443758573388195"/>
  </r>
  <r>
    <x v="41"/>
    <x v="3"/>
    <x v="321"/>
    <n v="544.15708034648503"/>
    <n v="10000"/>
    <n v="62.075298438934801"/>
    <x v="40"/>
    <x v="4"/>
    <x v="37"/>
    <n v="354751"/>
    <n v="0.48222665064459802"/>
    <n v="4396"/>
    <n v="1412.3488937516299"/>
    <n v="10000"/>
    <n v="202.140309155767"/>
  </r>
  <r>
    <x v="41"/>
    <x v="4"/>
    <x v="322"/>
    <n v="469.39600814229902"/>
    <n v="10000"/>
    <n v="43.9453125"/>
    <x v="40"/>
    <x v="4"/>
    <x v="37"/>
    <n v="354751"/>
    <n v="0.48222665064459802"/>
    <n v="4549"/>
    <n v="1457.7486269016199"/>
    <n v="10000"/>
    <n v="142.59846084201001"/>
  </r>
  <r>
    <x v="41"/>
    <x v="5"/>
    <x v="86"/>
    <n v="493.82605438517697"/>
    <n v="10000"/>
    <n v="35.087719298245602"/>
    <x v="40"/>
    <x v="4"/>
    <x v="37"/>
    <n v="354751"/>
    <n v="0.48222665064459802"/>
    <n v="5864"/>
    <n v="2931.3647534014599"/>
    <n v="10000"/>
    <n v="674.74048442906599"/>
  </r>
  <r>
    <x v="41"/>
    <x v="6"/>
    <x v="323"/>
    <n v="458.81127159289599"/>
    <n v="10000"/>
    <n v="33.1026577646319"/>
    <x v="40"/>
    <x v="4"/>
    <x v="37"/>
    <n v="354751"/>
    <n v="0.48222665064459802"/>
    <n v="5839"/>
    <n v="3135.76577062448"/>
    <n v="10000"/>
    <n v="596.788194444444"/>
  </r>
  <r>
    <x v="41"/>
    <x v="7"/>
    <x v="324"/>
    <n v="530.73624669346202"/>
    <n v="10000"/>
    <n v="51.813471502590701"/>
    <x v="40"/>
    <x v="4"/>
    <x v="37"/>
    <n v="354751"/>
    <n v="0.48222665064459802"/>
    <n v="5798"/>
    <n v="2422.15820655793"/>
    <n v="10000"/>
    <n v="624.90474013107803"/>
  </r>
  <r>
    <x v="42"/>
    <x v="0"/>
    <x v="325"/>
    <n v="507.20590024156701"/>
    <n v="10000"/>
    <n v="42.246707874227397"/>
    <x v="41"/>
    <x v="4"/>
    <x v="38"/>
    <n v="561973"/>
    <n v="0.79176998681259203"/>
    <n v="3771"/>
    <n v="962.47488161046499"/>
    <n v="10000"/>
    <n v="72.951739618406293"/>
  </r>
  <r>
    <x v="42"/>
    <x v="1"/>
    <x v="326"/>
    <n v="595.78542587482104"/>
    <n v="10000"/>
    <n v="41.840271699170202"/>
    <x v="41"/>
    <x v="4"/>
    <x v="38"/>
    <n v="561973"/>
    <n v="0.79176998681259203"/>
    <n v="3996"/>
    <n v="958.23653829463103"/>
    <n v="10000"/>
    <n v="62.740923533491397"/>
  </r>
  <r>
    <x v="42"/>
    <x v="2"/>
    <x v="327"/>
    <n v="609.22460590652395"/>
    <n v="10000"/>
    <n v="51.4759280618565"/>
    <x v="41"/>
    <x v="4"/>
    <x v="38"/>
    <n v="561973"/>
    <n v="0.79176998681259203"/>
    <n v="4032"/>
    <n v="989.27222197852404"/>
    <n v="10000"/>
    <n v="84.019204389574696"/>
  </r>
  <r>
    <x v="42"/>
    <x v="3"/>
    <x v="328"/>
    <n v="826.43515216338596"/>
    <n v="10000"/>
    <n v="76.124567474048405"/>
    <x v="41"/>
    <x v="4"/>
    <x v="38"/>
    <n v="561973"/>
    <n v="0.79176998681259203"/>
    <n v="4971"/>
    <n v="1928.5785369200801"/>
    <n v="10000"/>
    <n v="193.06140223544801"/>
  </r>
  <r>
    <x v="42"/>
    <x v="4"/>
    <x v="329"/>
    <n v="691.53138394310304"/>
    <n v="10000"/>
    <n v="70.280279437757798"/>
    <x v="41"/>
    <x v="4"/>
    <x v="38"/>
    <n v="561973"/>
    <n v="0.79176998681259203"/>
    <n v="5100"/>
    <n v="1788.76228559629"/>
    <n v="10000"/>
    <n v="194.776836404926"/>
  </r>
  <r>
    <x v="42"/>
    <x v="5"/>
    <x v="330"/>
    <n v="924.31744181148201"/>
    <n v="10000"/>
    <n v="85.470085470085493"/>
    <x v="41"/>
    <x v="4"/>
    <x v="38"/>
    <n v="561973"/>
    <n v="0.79176998681259203"/>
    <n v="7413"/>
    <n v="5577.9038943512596"/>
    <n v="10000"/>
    <n v="1600"/>
  </r>
  <r>
    <x v="42"/>
    <x v="6"/>
    <x v="331"/>
    <n v="666.66940960284899"/>
    <n v="10000"/>
    <n v="55.5555555555556"/>
    <x v="41"/>
    <x v="4"/>
    <x v="38"/>
    <n v="561973"/>
    <n v="0.79176998681259203"/>
    <n v="6963"/>
    <n v="3929.8289147640799"/>
    <n v="10000"/>
    <n v="1065.75963718821"/>
  </r>
  <r>
    <x v="42"/>
    <x v="7"/>
    <x v="332"/>
    <n v="753.96526912691604"/>
    <n v="10000"/>
    <n v="71.414401904384107"/>
    <x v="41"/>
    <x v="4"/>
    <x v="38"/>
    <n v="561973"/>
    <n v="0.79176998681259203"/>
    <n v="7087"/>
    <n v="4311.5422791938499"/>
    <n v="10000"/>
    <n v="865.07653969384103"/>
  </r>
  <r>
    <x v="43"/>
    <x v="0"/>
    <x v="333"/>
    <n v="614.94529394220797"/>
    <n v="10000"/>
    <n v="64.602361327689906"/>
    <x v="42"/>
    <x v="4"/>
    <x v="39"/>
    <n v="175128"/>
    <n v="0.49514126657864299"/>
    <n v="4200"/>
    <n v="1247.7260082673699"/>
    <n v="10000"/>
    <n v="123.625435421078"/>
  </r>
  <r>
    <x v="43"/>
    <x v="1"/>
    <x v="334"/>
    <n v="735.63970881178898"/>
    <n v="10000"/>
    <n v="80.380499405469706"/>
    <x v="42"/>
    <x v="4"/>
    <x v="39"/>
    <n v="175128"/>
    <n v="0.49514126657864299"/>
    <n v="4210"/>
    <n v="1319.91714540974"/>
    <n v="10000"/>
    <n v="121.10726643598601"/>
  </r>
  <r>
    <x v="43"/>
    <x v="2"/>
    <x v="335"/>
    <n v="792.75337380873202"/>
    <n v="10000"/>
    <n v="94.982809859565293"/>
    <x v="42"/>
    <x v="4"/>
    <x v="39"/>
    <n v="175128"/>
    <n v="0.49514126657864299"/>
    <n v="4597"/>
    <n v="1424.06852050773"/>
    <n v="10000"/>
    <n v="148.53278589542299"/>
  </r>
  <r>
    <x v="43"/>
    <x v="3"/>
    <x v="336"/>
    <n v="937.60807756677298"/>
    <n v="10000"/>
    <n v="123.385106691828"/>
    <x v="42"/>
    <x v="4"/>
    <x v="39"/>
    <n v="175128"/>
    <n v="0.49514126657864299"/>
    <n v="5576"/>
    <n v="2324.7652952392"/>
    <n v="10000"/>
    <n v="294.78458049886598"/>
  </r>
  <r>
    <x v="43"/>
    <x v="4"/>
    <x v="337"/>
    <n v="835.83206555911397"/>
    <n v="10000"/>
    <n v="94.339622641509393"/>
    <x v="42"/>
    <x v="4"/>
    <x v="39"/>
    <n v="175128"/>
    <n v="0.49514126657864299"/>
    <n v="6045"/>
    <n v="2539.8787606002502"/>
    <n v="10000"/>
    <n v="238.51904592381601"/>
  </r>
  <r>
    <x v="43"/>
    <x v="5"/>
    <x v="338"/>
    <n v="874.57330181080204"/>
    <n v="10000"/>
    <n v="112.847222222222"/>
    <x v="42"/>
    <x v="4"/>
    <x v="39"/>
    <n v="175128"/>
    <n v="0.49514126657864299"/>
    <n v="8051"/>
    <n v="6498.6225895316802"/>
    <n v="10000"/>
    <n v="2222.2222222222199"/>
  </r>
  <r>
    <x v="43"/>
    <x v="6"/>
    <x v="339"/>
    <n v="843.143017597724"/>
    <n v="10000"/>
    <n v="93.457943925233593"/>
    <x v="42"/>
    <x v="4"/>
    <x v="39"/>
    <n v="175128"/>
    <n v="0.49514126657864299"/>
    <n v="8146"/>
    <n v="6234.9033816425099"/>
    <n v="10000"/>
    <n v="2000"/>
  </r>
  <r>
    <x v="43"/>
    <x v="7"/>
    <x v="340"/>
    <n v="928.47847178861002"/>
    <n v="10000"/>
    <n v="123.456790123457"/>
    <x v="42"/>
    <x v="4"/>
    <x v="39"/>
    <n v="175128"/>
    <n v="0.49514126657864299"/>
    <n v="8321"/>
    <n v="7347.51773049645"/>
    <n v="10000"/>
    <n v="3333.3333333333298"/>
  </r>
  <r>
    <x v="44"/>
    <x v="0"/>
    <x v="341"/>
    <n v="5293.7853107344599"/>
    <n v="10000"/>
    <n v="1111.1111111111099"/>
    <x v="43"/>
    <x v="4"/>
    <x v="40"/>
    <n v="124102"/>
    <n v="1.04073126755839"/>
    <n v="8329"/>
    <n v="6683.3333333333303"/>
    <n v="10000"/>
    <n v="2000"/>
  </r>
  <r>
    <x v="44"/>
    <x v="1"/>
    <x v="342"/>
    <n v="4872.0043572984796"/>
    <n v="10000"/>
    <n v="657.43944636678202"/>
    <x v="43"/>
    <x v="4"/>
    <x v="40"/>
    <n v="124102"/>
    <n v="1.04073126755839"/>
    <n v="7934"/>
    <n v="6100"/>
    <n v="10000"/>
    <n v="1562.5"/>
  </r>
  <r>
    <x v="44"/>
    <x v="2"/>
    <x v="343"/>
    <n v="4808.3900226757396"/>
    <n v="10000"/>
    <n v="550"/>
    <x v="43"/>
    <x v="4"/>
    <x v="40"/>
    <n v="124102"/>
    <n v="1.04073126755839"/>
    <n v="7630"/>
    <n v="5678.4660766961697"/>
    <n v="10000"/>
    <n v="972.22222222222194"/>
  </r>
  <r>
    <x v="44"/>
    <x v="3"/>
    <x v="344"/>
    <n v="5174.6031746031704"/>
    <n v="10000"/>
    <n v="1250"/>
    <x v="43"/>
    <x v="4"/>
    <x v="40"/>
    <n v="124102"/>
    <n v="1.04073126755839"/>
    <n v="8654"/>
    <n v="6977.7777777777801"/>
    <n v="10000"/>
    <n v="2000"/>
  </r>
  <r>
    <x v="44"/>
    <x v="4"/>
    <x v="345"/>
    <n v="5037.8787878787898"/>
    <n v="10000"/>
    <n v="1428.57142857143"/>
    <x v="43"/>
    <x v="4"/>
    <x v="40"/>
    <n v="124102"/>
    <n v="1.04073126755839"/>
    <n v="7271"/>
    <n v="5617.2839506172804"/>
    <n v="10000"/>
    <n v="1428.57142857143"/>
  </r>
  <r>
    <x v="44"/>
    <x v="5"/>
    <x v="346"/>
    <n v="5625"/>
    <n v="10000"/>
    <n v="909.09090909090901"/>
    <x v="43"/>
    <x v="4"/>
    <x v="40"/>
    <n v="124102"/>
    <n v="1.04073126755839"/>
    <n v="10000"/>
    <n v="10000"/>
    <n v="10000"/>
    <n v="10000"/>
  </r>
  <r>
    <x v="44"/>
    <x v="6"/>
    <x v="347"/>
    <n v="3737.74509803922"/>
    <n v="10000"/>
    <n v="703.125"/>
    <x v="43"/>
    <x v="4"/>
    <x v="40"/>
    <n v="124102"/>
    <n v="1.04073126755839"/>
    <n v="9000"/>
    <n v="8571.4285714285706"/>
    <n v="10000"/>
    <n v="5000"/>
  </r>
  <r>
    <x v="44"/>
    <x v="7"/>
    <x v="348"/>
    <n v="4137.93103448276"/>
    <n v="10000"/>
    <n v="833.33333333333303"/>
    <x v="43"/>
    <x v="4"/>
    <x v="40"/>
    <n v="124102"/>
    <n v="1.04073126755839"/>
    <n v="10000"/>
    <n v="10000"/>
    <n v="10000"/>
    <n v="10000"/>
  </r>
  <r>
    <x v="45"/>
    <x v="0"/>
    <x v="349"/>
    <n v="843.00107265924498"/>
    <n v="10000"/>
    <n v="79.858030168589195"/>
    <x v="44"/>
    <x v="4"/>
    <x v="41"/>
    <m/>
    <m/>
    <n v="4306"/>
    <n v="1464.9216105211899"/>
    <n v="10000"/>
    <n v="135.27945888216399"/>
  </r>
  <r>
    <x v="45"/>
    <x v="1"/>
    <x v="350"/>
    <n v="988.50070787116204"/>
    <n v="10000"/>
    <n v="106.749311294766"/>
    <x v="44"/>
    <x v="4"/>
    <x v="41"/>
    <m/>
    <m/>
    <n v="4498"/>
    <n v="1512.9281915574099"/>
    <n v="10000"/>
    <n v="172.49527410207901"/>
  </r>
  <r>
    <x v="45"/>
    <x v="2"/>
    <x v="351"/>
    <n v="907.48773108398495"/>
    <n v="10000"/>
    <n v="114.44708680142701"/>
    <x v="44"/>
    <x v="4"/>
    <x v="41"/>
    <m/>
    <m/>
    <n v="4512"/>
    <n v="1400.1204959454101"/>
    <n v="10000"/>
    <n v="147.36842105263199"/>
  </r>
  <r>
    <x v="45"/>
    <x v="3"/>
    <x v="352"/>
    <n v="1210.2283529250601"/>
    <n v="10000"/>
    <n v="118.98323418063799"/>
    <x v="44"/>
    <x v="4"/>
    <x v="41"/>
    <m/>
    <m/>
    <n v="5578"/>
    <n v="2689.4426229485998"/>
    <n v="10000"/>
    <n v="414.20118343195298"/>
  </r>
  <r>
    <x v="45"/>
    <x v="4"/>
    <x v="353"/>
    <n v="1066.7909502273301"/>
    <n v="10000"/>
    <n v="113.636363636364"/>
    <x v="44"/>
    <x v="4"/>
    <x v="41"/>
    <m/>
    <m/>
    <n v="5872"/>
    <n v="2723.5526459255402"/>
    <n v="10000"/>
    <n v="357.92549306062801"/>
  </r>
  <r>
    <x v="45"/>
    <x v="5"/>
    <x v="339"/>
    <n v="1267.21706541456"/>
    <n v="10000"/>
    <n v="102.040816326531"/>
    <x v="44"/>
    <x v="4"/>
    <x v="41"/>
    <m/>
    <m/>
    <n v="8273"/>
    <n v="7185.5345911949698"/>
    <n v="10000"/>
    <n v="2000"/>
  </r>
  <r>
    <x v="45"/>
    <x v="6"/>
    <x v="354"/>
    <n v="1166.94003487912"/>
    <n v="10000"/>
    <n v="94.339622641509393"/>
    <x v="44"/>
    <x v="4"/>
    <x v="41"/>
    <m/>
    <m/>
    <n v="7844"/>
    <n v="6469.6620583717404"/>
    <n v="10000"/>
    <n v="2000"/>
  </r>
  <r>
    <x v="45"/>
    <x v="7"/>
    <x v="192"/>
    <n v="1289.80713897857"/>
    <n v="10000"/>
    <n v="119.04761904761899"/>
    <x v="44"/>
    <x v="4"/>
    <x v="41"/>
    <m/>
    <m/>
    <n v="8378"/>
    <n v="7490.63670411985"/>
    <n v="10000"/>
    <n v="2500"/>
  </r>
  <r>
    <x v="46"/>
    <x v="0"/>
    <x v="355"/>
    <n v="872.25490865405402"/>
    <n v="10000"/>
    <n v="95.079111627231796"/>
    <x v="45"/>
    <x v="4"/>
    <x v="42"/>
    <m/>
    <m/>
    <n v="4675"/>
    <n v="1603.47126647448"/>
    <n v="10000"/>
    <n v="161.58818097876301"/>
  </r>
  <r>
    <x v="46"/>
    <x v="1"/>
    <x v="356"/>
    <n v="1130.55083972276"/>
    <n v="10000"/>
    <n v="146.60493827160499"/>
    <x v="45"/>
    <x v="4"/>
    <x v="42"/>
    <m/>
    <m/>
    <n v="5099"/>
    <n v="1715.7460727075199"/>
    <n v="10000"/>
    <n v="194.21323820848201"/>
  </r>
  <r>
    <x v="46"/>
    <x v="2"/>
    <x v="357"/>
    <n v="1055.98095227364"/>
    <n v="10000"/>
    <n v="118.255149189443"/>
    <x v="45"/>
    <x v="4"/>
    <x v="42"/>
    <m/>
    <m/>
    <n v="4903"/>
    <n v="1664.4265416779001"/>
    <n v="10000"/>
    <n v="167.65819361817199"/>
  </r>
  <r>
    <x v="46"/>
    <x v="3"/>
    <x v="358"/>
    <n v="1424.4138546718"/>
    <n v="10000"/>
    <n v="212.37303785780199"/>
    <x v="45"/>
    <x v="4"/>
    <x v="42"/>
    <m/>
    <m/>
    <n v="6169"/>
    <n v="2850.3076591958902"/>
    <n v="10000"/>
    <n v="335.30571992110401"/>
  </r>
  <r>
    <x v="46"/>
    <x v="4"/>
    <x v="359"/>
    <n v="1155.8474432641799"/>
    <n v="10000"/>
    <n v="125.410318996717"/>
    <x v="45"/>
    <x v="4"/>
    <x v="42"/>
    <m/>
    <m/>
    <n v="5800"/>
    <n v="2518.73843376472"/>
    <n v="10000"/>
    <n v="233.56401384083"/>
  </r>
  <r>
    <x v="46"/>
    <x v="5"/>
    <x v="360"/>
    <n v="1687.6647277644099"/>
    <n v="10000"/>
    <n v="163.93442622950801"/>
    <x v="45"/>
    <x v="4"/>
    <x v="42"/>
    <m/>
    <m/>
    <n v="9023"/>
    <n v="8380.9523809523798"/>
    <n v="10000"/>
    <n v="3333.3333333333298"/>
  </r>
  <r>
    <x v="46"/>
    <x v="6"/>
    <x v="361"/>
    <n v="1460.29438353214"/>
    <n v="10000"/>
    <n v="185.18518518518499"/>
    <x v="45"/>
    <x v="4"/>
    <x v="42"/>
    <m/>
    <m/>
    <n v="8842"/>
    <n v="7324.8792270531403"/>
    <n v="10000"/>
    <n v="3333.3333333333298"/>
  </r>
  <r>
    <x v="46"/>
    <x v="7"/>
    <x v="362"/>
    <n v="1575.0448663191901"/>
    <n v="10000"/>
    <n v="175.237000861821"/>
    <x v="45"/>
    <x v="4"/>
    <x v="42"/>
    <m/>
    <m/>
    <n v="8923"/>
    <n v="7946.0784313725499"/>
    <n v="10000"/>
    <n v="3333.3333333333298"/>
  </r>
  <r>
    <x v="47"/>
    <x v="0"/>
    <x v="338"/>
    <n v="1122.26374682135"/>
    <n v="10000"/>
    <n v="114.644970414201"/>
    <x v="46"/>
    <x v="4"/>
    <x v="43"/>
    <m/>
    <m/>
    <n v="4952"/>
    <n v="1693.4191978593899"/>
    <n v="10000"/>
    <n v="171.65814463111801"/>
  </r>
  <r>
    <x v="47"/>
    <x v="1"/>
    <x v="363"/>
    <n v="1381.89614531443"/>
    <n v="10000"/>
    <n v="160.22938100860199"/>
    <x v="46"/>
    <x v="4"/>
    <x v="43"/>
    <m/>
    <m/>
    <n v="5011"/>
    <n v="1785.3407215859199"/>
    <n v="10000"/>
    <n v="216.666666666667"/>
  </r>
  <r>
    <x v="47"/>
    <x v="2"/>
    <x v="364"/>
    <n v="1323.66661582393"/>
    <n v="10000"/>
    <n v="141.74668495656101"/>
    <x v="46"/>
    <x v="4"/>
    <x v="43"/>
    <m/>
    <m/>
    <n v="5252"/>
    <n v="1724.9639681941501"/>
    <n v="10000"/>
    <n v="188.96447467876001"/>
  </r>
  <r>
    <x v="47"/>
    <x v="3"/>
    <x v="365"/>
    <n v="1895.6718680571801"/>
    <n v="10000"/>
    <n v="269.55950032873102"/>
    <x v="46"/>
    <x v="4"/>
    <x v="43"/>
    <m/>
    <m/>
    <n v="5868"/>
    <n v="2927.0399580261301"/>
    <n v="10000"/>
    <n v="414.20118343195298"/>
  </r>
  <r>
    <x v="47"/>
    <x v="4"/>
    <x v="366"/>
    <n v="1741.7159192512599"/>
    <n v="10000"/>
    <n v="205.76131687242801"/>
    <x v="46"/>
    <x v="4"/>
    <x v="43"/>
    <m/>
    <m/>
    <n v="5610"/>
    <n v="2241.0395510661001"/>
    <n v="10000"/>
    <n v="287.5"/>
  </r>
  <r>
    <x v="47"/>
    <x v="5"/>
    <x v="367"/>
    <n v="3311.0625202461902"/>
    <n v="10000"/>
    <n v="666.66666666666697"/>
    <x v="46"/>
    <x v="4"/>
    <x v="43"/>
    <m/>
    <m/>
    <n v="8462"/>
    <n v="7826.0869565217399"/>
    <n v="10000"/>
    <n v="3333.3333333333298"/>
  </r>
  <r>
    <x v="47"/>
    <x v="6"/>
    <x v="368"/>
    <n v="1585.4190919673999"/>
    <n v="10000"/>
    <n v="227.272727272727"/>
    <x v="46"/>
    <x v="4"/>
    <x v="43"/>
    <m/>
    <m/>
    <n v="8166"/>
    <n v="6765.4986522911004"/>
    <n v="10000"/>
    <n v="2500"/>
  </r>
  <r>
    <x v="47"/>
    <x v="7"/>
    <x v="369"/>
    <n v="1853.8038996000801"/>
    <n v="10000"/>
    <n v="312.5"/>
    <x v="46"/>
    <x v="4"/>
    <x v="43"/>
    <m/>
    <m/>
    <n v="9427"/>
    <n v="8888.8888888888905"/>
    <n v="10000"/>
    <n v="5000"/>
  </r>
  <r>
    <x v="48"/>
    <x v="0"/>
    <x v="370"/>
    <n v="1337.66939032612"/>
    <n v="10000"/>
    <n v="140.72022160664801"/>
    <x v="47"/>
    <x v="4"/>
    <x v="44"/>
    <m/>
    <m/>
    <n v="4961"/>
    <n v="1772.8224059132101"/>
    <n v="10000"/>
    <n v="175"/>
  </r>
  <r>
    <x v="48"/>
    <x v="1"/>
    <x v="371"/>
    <n v="1565.09623104109"/>
    <n v="10000"/>
    <n v="234.525182622068"/>
    <x v="47"/>
    <x v="4"/>
    <x v="44"/>
    <m/>
    <m/>
    <n v="5099"/>
    <n v="1946.5323684745299"/>
    <n v="10000"/>
    <n v="278.92561983471097"/>
  </r>
  <r>
    <x v="48"/>
    <x v="2"/>
    <x v="372"/>
    <n v="1398.6563632392699"/>
    <n v="10000"/>
    <n v="167.65285996055201"/>
    <x v="47"/>
    <x v="4"/>
    <x v="44"/>
    <m/>
    <m/>
    <n v="5014"/>
    <n v="1759.5879392305301"/>
    <n v="10000"/>
    <n v="188.454671692125"/>
  </r>
  <r>
    <x v="48"/>
    <x v="3"/>
    <x v="368"/>
    <n v="2136.3814852062101"/>
    <n v="10000"/>
    <n v="351.02040816326502"/>
    <x v="47"/>
    <x v="4"/>
    <x v="44"/>
    <m/>
    <m/>
    <n v="6308"/>
    <n v="3169.7326357852698"/>
    <n v="10000"/>
    <n v="502.95857988165699"/>
  </r>
  <r>
    <x v="48"/>
    <x v="4"/>
    <x v="373"/>
    <n v="2225.1102343673701"/>
    <n v="10000"/>
    <n v="357.142857142857"/>
    <x v="47"/>
    <x v="4"/>
    <x v="44"/>
    <m/>
    <m/>
    <n v="6109"/>
    <n v="2868.91628068099"/>
    <n v="10000"/>
    <n v="434.78260869565202"/>
  </r>
  <r>
    <x v="48"/>
    <x v="5"/>
    <x v="374"/>
    <n v="3902.2988505747098"/>
    <n v="10000"/>
    <n v="714.28571428571399"/>
    <x v="47"/>
    <x v="4"/>
    <x v="44"/>
    <m/>
    <m/>
    <n v="9191"/>
    <n v="8541.6666666666697"/>
    <n v="10000"/>
    <n v="5000"/>
  </r>
  <r>
    <x v="48"/>
    <x v="6"/>
    <x v="375"/>
    <n v="1600.5428994696899"/>
    <n v="10000"/>
    <n v="117.64705882352899"/>
    <x v="47"/>
    <x v="4"/>
    <x v="44"/>
    <m/>
    <m/>
    <n v="9571"/>
    <n v="9166.6666666666697"/>
    <n v="10000"/>
    <n v="5000"/>
  </r>
  <r>
    <x v="48"/>
    <x v="7"/>
    <x v="376"/>
    <n v="1923.9245602881999"/>
    <n v="10000"/>
    <n v="119.04761904761899"/>
    <x v="47"/>
    <x v="4"/>
    <x v="44"/>
    <m/>
    <m/>
    <n v="10000"/>
    <n v="10000"/>
    <n v="10000"/>
    <n v="10000"/>
  </r>
  <r>
    <x v="49"/>
    <x v="0"/>
    <x v="377"/>
    <n v="875.54258492277199"/>
    <n v="10000"/>
    <n v="91.331517385034502"/>
    <x v="48"/>
    <x v="4"/>
    <x v="45"/>
    <m/>
    <m/>
    <n v="4781"/>
    <n v="1594.0578954187999"/>
    <n v="10000"/>
    <n v="156.63937344250601"/>
  </r>
  <r>
    <x v="49"/>
    <x v="1"/>
    <x v="378"/>
    <n v="982.49418584826299"/>
    <n v="10000"/>
    <n v="147.611145078173"/>
    <x v="48"/>
    <x v="4"/>
    <x v="45"/>
    <m/>
    <m/>
    <n v="4704"/>
    <n v="1621.3062167851799"/>
    <n v="10000"/>
    <n v="207.61245674740499"/>
  </r>
  <r>
    <x v="49"/>
    <x v="2"/>
    <x v="379"/>
    <n v="989.88345726039597"/>
    <n v="10000"/>
    <n v="89.750692520775601"/>
    <x v="48"/>
    <x v="4"/>
    <x v="45"/>
    <m/>
    <m/>
    <n v="5115"/>
    <n v="1470.30678519648"/>
    <n v="10000"/>
    <n v="116.96843454574601"/>
  </r>
  <r>
    <x v="49"/>
    <x v="3"/>
    <x v="356"/>
    <n v="1209.9808024931699"/>
    <n v="10000"/>
    <n v="170.94017094017099"/>
    <x v="48"/>
    <x v="4"/>
    <x v="45"/>
    <m/>
    <m/>
    <n v="5583"/>
    <n v="2484.0722207312601"/>
    <n v="10000"/>
    <n v="274.348422496571"/>
  </r>
  <r>
    <x v="49"/>
    <x v="4"/>
    <x v="380"/>
    <n v="1168.8882095158399"/>
    <n v="10000"/>
    <n v="117.262591311034"/>
    <x v="48"/>
    <x v="4"/>
    <x v="45"/>
    <m/>
    <m/>
    <n v="6288"/>
    <n v="2625.8377996555"/>
    <n v="10000"/>
    <n v="205.078125"/>
  </r>
  <r>
    <x v="49"/>
    <x v="5"/>
    <x v="381"/>
    <n v="1398.5886026847099"/>
    <n v="10000"/>
    <n v="111.111111111111"/>
    <x v="48"/>
    <x v="4"/>
    <x v="45"/>
    <m/>
    <m/>
    <n v="8512"/>
    <n v="7286.1283643892302"/>
    <n v="10000"/>
    <n v="2653.0612244898002"/>
  </r>
  <r>
    <x v="49"/>
    <x v="6"/>
    <x v="382"/>
    <n v="1114.12590803954"/>
    <n v="10000"/>
    <n v="136.98630136986301"/>
    <x v="48"/>
    <x v="4"/>
    <x v="45"/>
    <m/>
    <m/>
    <n v="8701"/>
    <n v="7678.8617886178899"/>
    <n v="10000"/>
    <n v="2500"/>
  </r>
  <r>
    <x v="49"/>
    <x v="7"/>
    <x v="383"/>
    <n v="1220.12850562827"/>
    <n v="10000"/>
    <n v="110.677083333333"/>
    <x v="48"/>
    <x v="4"/>
    <x v="45"/>
    <m/>
    <m/>
    <n v="8751"/>
    <n v="7461.1032531824603"/>
    <n v="10000"/>
    <n v="2222.2222222222199"/>
  </r>
  <r>
    <x v="50"/>
    <x v="0"/>
    <x v="384"/>
    <n v="1058.59895541637"/>
    <n v="10000"/>
    <n v="110.92671849069799"/>
    <x v="49"/>
    <x v="4"/>
    <x v="46"/>
    <m/>
    <m/>
    <n v="4937"/>
    <n v="1837.9550439591901"/>
    <n v="10000"/>
    <n v="156.25"/>
  </r>
  <r>
    <x v="50"/>
    <x v="1"/>
    <x v="385"/>
    <n v="1316.1571364164299"/>
    <n v="10000"/>
    <n v="115.939296823452"/>
    <x v="49"/>
    <x v="4"/>
    <x v="46"/>
    <m/>
    <m/>
    <n v="5232"/>
    <n v="1953.0171219056999"/>
    <n v="10000"/>
    <n v="158.628424931902"/>
  </r>
  <r>
    <x v="50"/>
    <x v="2"/>
    <x v="386"/>
    <n v="1366.7589322699901"/>
    <n v="10000"/>
    <n v="127.03040399833399"/>
    <x v="49"/>
    <x v="4"/>
    <x v="46"/>
    <m/>
    <m/>
    <n v="5330"/>
    <n v="1993.83661108818"/>
    <n v="10000"/>
    <n v="160.03657978966601"/>
  </r>
  <r>
    <x v="50"/>
    <x v="3"/>
    <x v="387"/>
    <n v="1787.16980768393"/>
    <n v="10000"/>
    <n v="156.25"/>
    <x v="49"/>
    <x v="4"/>
    <x v="46"/>
    <m/>
    <m/>
    <n v="6695"/>
    <n v="3826.1727584250598"/>
    <n v="10000"/>
    <n v="537.19008264462798"/>
  </r>
  <r>
    <x v="50"/>
    <x v="4"/>
    <x v="388"/>
    <n v="1630.5296980291901"/>
    <n v="10000"/>
    <n v="161.730728838479"/>
    <x v="49"/>
    <x v="4"/>
    <x v="46"/>
    <m/>
    <m/>
    <n v="7014"/>
    <n v="3510.2407222407201"/>
    <n v="10000"/>
    <n v="261.72839506172801"/>
  </r>
  <r>
    <x v="50"/>
    <x v="5"/>
    <x v="389"/>
    <n v="1600.3218884120199"/>
    <n v="10000"/>
    <n v="111.111111111111"/>
    <x v="49"/>
    <x v="4"/>
    <x v="46"/>
    <m/>
    <m/>
    <n v="9706"/>
    <n v="9615.3846153846207"/>
    <n v="10000"/>
    <n v="5000"/>
  </r>
  <r>
    <x v="50"/>
    <x v="6"/>
    <x v="390"/>
    <n v="1460.93294460641"/>
    <n v="10000"/>
    <n v="151.51515151515201"/>
    <x v="49"/>
    <x v="4"/>
    <x v="46"/>
    <m/>
    <m/>
    <n v="8596"/>
    <n v="7142.8571428571404"/>
    <n v="10000"/>
    <n v="3333.3333333333298"/>
  </r>
  <r>
    <x v="50"/>
    <x v="7"/>
    <x v="391"/>
    <n v="1859.2641843971601"/>
    <n v="10000"/>
    <n v="250"/>
    <x v="49"/>
    <x v="4"/>
    <x v="46"/>
    <m/>
    <m/>
    <n v="9753"/>
    <n v="9420.2898550724603"/>
    <n v="10000"/>
    <n v="5555.5555555555502"/>
  </r>
  <r>
    <x v="51"/>
    <x v="0"/>
    <x v="392"/>
    <n v="1915.8974287716201"/>
    <n v="10000"/>
    <n v="220.11834319526599"/>
    <x v="50"/>
    <x v="4"/>
    <x v="47"/>
    <m/>
    <m/>
    <n v="6148"/>
    <n v="2554.8269152514999"/>
    <n v="10000"/>
    <n v="312"/>
  </r>
  <r>
    <x v="51"/>
    <x v="1"/>
    <x v="393"/>
    <n v="2314.6895878098499"/>
    <n v="10000"/>
    <n v="236.29489603024601"/>
    <x v="50"/>
    <x v="4"/>
    <x v="47"/>
    <m/>
    <m/>
    <n v="5763"/>
    <n v="2702.6600771537101"/>
    <n v="10000"/>
    <n v="267.697798929209"/>
  </r>
  <r>
    <x v="51"/>
    <x v="2"/>
    <x v="394"/>
    <n v="2349.27822650604"/>
    <n v="10000"/>
    <n v="258.26446280991701"/>
    <x v="50"/>
    <x v="4"/>
    <x v="47"/>
    <m/>
    <m/>
    <n v="6257"/>
    <n v="2759.86474012697"/>
    <n v="10000"/>
    <n v="304.70914127423799"/>
  </r>
  <r>
    <x v="51"/>
    <x v="3"/>
    <x v="395"/>
    <n v="2957.17258475879"/>
    <n v="10000"/>
    <n v="434.78260869565202"/>
    <x v="50"/>
    <x v="4"/>
    <x v="47"/>
    <m/>
    <m/>
    <n v="6249"/>
    <n v="3742.7423897574499"/>
    <n v="10000"/>
    <n v="625"/>
  </r>
  <r>
    <x v="51"/>
    <x v="4"/>
    <x v="396"/>
    <n v="2801.8620319914198"/>
    <n v="10000"/>
    <n v="351.02040816326502"/>
    <x v="50"/>
    <x v="4"/>
    <x v="47"/>
    <m/>
    <m/>
    <n v="6851"/>
    <n v="3353.3837338185199"/>
    <n v="10000"/>
    <n v="459.183673469388"/>
  </r>
  <r>
    <x v="51"/>
    <x v="5"/>
    <x v="397"/>
    <n v="5410.4683195592297"/>
    <n v="10000"/>
    <n v="1428.57142857143"/>
    <x v="50"/>
    <x v="4"/>
    <x v="47"/>
    <m/>
    <m/>
    <n v="8947"/>
    <n v="7740.74074074074"/>
    <n v="10000"/>
    <n v="2500"/>
  </r>
  <r>
    <x v="51"/>
    <x v="6"/>
    <x v="398"/>
    <n v="2925.8098223615498"/>
    <n v="10000"/>
    <n v="416.66666666666703"/>
    <x v="50"/>
    <x v="4"/>
    <x v="47"/>
    <m/>
    <m/>
    <n v="8889"/>
    <n v="8070.1754385964896"/>
    <n v="10000"/>
    <n v="3333.3333333333298"/>
  </r>
  <r>
    <x v="51"/>
    <x v="7"/>
    <x v="399"/>
    <n v="3695.6521739130399"/>
    <n v="10000"/>
    <n v="454.54545454545502"/>
    <x v="50"/>
    <x v="4"/>
    <x v="47"/>
    <m/>
    <m/>
    <n v="9556"/>
    <n v="8888.8888888888905"/>
    <n v="10000"/>
    <n v="3333.3333333333298"/>
  </r>
  <r>
    <x v="52"/>
    <x v="0"/>
    <x v="400"/>
    <n v="1285.34488050549"/>
    <n v="10000"/>
    <n v="132.09464363478"/>
    <x v="51"/>
    <x v="4"/>
    <x v="48"/>
    <m/>
    <m/>
    <n v="5279"/>
    <n v="2330.5195247368501"/>
    <n v="10000"/>
    <n v="255.19848771266501"/>
  </r>
  <r>
    <x v="52"/>
    <x v="1"/>
    <x v="401"/>
    <n v="1741.89522536504"/>
    <n v="10000"/>
    <n v="207.10059171597601"/>
    <x v="51"/>
    <x v="4"/>
    <x v="48"/>
    <m/>
    <m/>
    <n v="5579"/>
    <n v="2668.1393409739899"/>
    <n v="10000"/>
    <n v="339.76124885215802"/>
  </r>
  <r>
    <x v="52"/>
    <x v="2"/>
    <x v="402"/>
    <n v="1671.95210905525"/>
    <n v="10000"/>
    <n v="234.710743801653"/>
    <x v="51"/>
    <x v="4"/>
    <x v="48"/>
    <m/>
    <m/>
    <n v="5910"/>
    <n v="2811.8157566084001"/>
    <n v="10000"/>
    <n v="293.00567107750499"/>
  </r>
  <r>
    <x v="52"/>
    <x v="3"/>
    <x v="403"/>
    <n v="1899.51566001986"/>
    <n v="10000"/>
    <n v="344.82758620689702"/>
    <x v="51"/>
    <x v="4"/>
    <x v="48"/>
    <m/>
    <m/>
    <n v="6593"/>
    <n v="3964.7772152339198"/>
    <n v="10000"/>
    <n v="661.62570888468804"/>
  </r>
  <r>
    <x v="52"/>
    <x v="4"/>
    <x v="404"/>
    <n v="1678.4200647836999"/>
    <n v="10000"/>
    <n v="272.108843537415"/>
    <x v="51"/>
    <x v="4"/>
    <x v="48"/>
    <m/>
    <m/>
    <n v="6181"/>
    <n v="3433.7123622837898"/>
    <n v="10000"/>
    <n v="473.37278106508899"/>
  </r>
  <r>
    <x v="52"/>
    <x v="5"/>
    <x v="405"/>
    <n v="2215.68334578043"/>
    <n v="10000"/>
    <n v="416.66666666666703"/>
    <x v="51"/>
    <x v="4"/>
    <x v="48"/>
    <m/>
    <m/>
    <n v="8733"/>
    <n v="7529.4117647058802"/>
    <n v="10000"/>
    <n v="3600"/>
  </r>
  <r>
    <x v="52"/>
    <x v="6"/>
    <x v="406"/>
    <n v="1924.05730234678"/>
    <n v="10000"/>
    <n v="192.30769230769201"/>
    <x v="51"/>
    <x v="4"/>
    <x v="48"/>
    <m/>
    <m/>
    <n v="9067"/>
    <n v="8181.8181818181802"/>
    <n v="10000"/>
    <n v="5000"/>
  </r>
  <r>
    <x v="52"/>
    <x v="7"/>
    <x v="407"/>
    <n v="1984.21419849991"/>
    <n v="10000"/>
    <n v="188.67924528301899"/>
    <x v="51"/>
    <x v="4"/>
    <x v="48"/>
    <m/>
    <m/>
    <n v="8698"/>
    <n v="7857.1428571428596"/>
    <n v="10000"/>
    <n v="3750"/>
  </r>
  <r>
    <x v="53"/>
    <x v="0"/>
    <x v="408"/>
    <n v="1825.2590243920399"/>
    <n v="10000"/>
    <n v="226.337448559671"/>
    <x v="52"/>
    <x v="4"/>
    <x v="49"/>
    <m/>
    <m/>
    <n v="6115"/>
    <n v="3393.0496305829001"/>
    <n v="10000"/>
    <n v="447.45057232049902"/>
  </r>
  <r>
    <x v="53"/>
    <x v="1"/>
    <x v="409"/>
    <n v="1964.3209958310099"/>
    <n v="10000"/>
    <n v="289.25619834710699"/>
    <x v="52"/>
    <x v="4"/>
    <x v="49"/>
    <m/>
    <m/>
    <n v="5845"/>
    <n v="3235.6806831712402"/>
    <n v="10000"/>
    <n v="466.66666666666703"/>
  </r>
  <r>
    <x v="53"/>
    <x v="2"/>
    <x v="225"/>
    <n v="2251.5722387881501"/>
    <n v="10000"/>
    <n v="433.67346938775501"/>
    <x v="52"/>
    <x v="4"/>
    <x v="49"/>
    <m/>
    <m/>
    <n v="6193"/>
    <n v="3383.3524719207298"/>
    <n v="10000"/>
    <n v="781.25"/>
  </r>
  <r>
    <x v="53"/>
    <x v="3"/>
    <x v="410"/>
    <n v="2484.0732997161599"/>
    <n v="10000"/>
    <n v="432"/>
    <x v="52"/>
    <x v="4"/>
    <x v="49"/>
    <m/>
    <m/>
    <n v="6774"/>
    <n v="4264.3299615776696"/>
    <n v="10000"/>
    <n v="833.33333333333303"/>
  </r>
  <r>
    <x v="53"/>
    <x v="4"/>
    <x v="189"/>
    <n v="2612.04165820348"/>
    <n v="10000"/>
    <n v="414.20118343195298"/>
    <x v="52"/>
    <x v="4"/>
    <x v="49"/>
    <m/>
    <m/>
    <n v="7378"/>
    <n v="4974.2437855645403"/>
    <n v="10000"/>
    <n v="1250"/>
  </r>
  <r>
    <x v="53"/>
    <x v="5"/>
    <x v="411"/>
    <n v="3156.6455696202502"/>
    <n v="10000"/>
    <n v="416.66666666666703"/>
    <x v="52"/>
    <x v="4"/>
    <x v="49"/>
    <m/>
    <m/>
    <n v="9500"/>
    <n v="9285.7142857142899"/>
    <n v="10000"/>
    <n v="5000"/>
  </r>
  <r>
    <x v="53"/>
    <x v="6"/>
    <x v="412"/>
    <n v="2488.4792626728099"/>
    <n v="10000"/>
    <n v="344.82758620689702"/>
    <x v="52"/>
    <x v="4"/>
    <x v="49"/>
    <m/>
    <m/>
    <n v="9649"/>
    <n v="9047.6190476190495"/>
    <n v="10000"/>
    <n v="3333.3333333333298"/>
  </r>
  <r>
    <x v="53"/>
    <x v="7"/>
    <x v="250"/>
    <n v="2820.2792956891299"/>
    <n v="10000"/>
    <n v="416.66666666666703"/>
    <x v="52"/>
    <x v="4"/>
    <x v="49"/>
    <m/>
    <m/>
    <n v="10000"/>
    <n v="10000"/>
    <n v="10000"/>
    <n v="10000"/>
  </r>
  <r>
    <x v="54"/>
    <x v="0"/>
    <x v="413"/>
    <n v="1692.9950766202901"/>
    <n v="10000"/>
    <n v="241.32231404958699"/>
    <x v="53"/>
    <x v="4"/>
    <x v="50"/>
    <m/>
    <m/>
    <n v="6494"/>
    <n v="3029.73173017309"/>
    <n v="10000"/>
    <n v="416.66666666666703"/>
  </r>
  <r>
    <x v="54"/>
    <x v="1"/>
    <x v="414"/>
    <n v="2027.6038362091001"/>
    <n v="10000"/>
    <n v="202.140309155767"/>
    <x v="53"/>
    <x v="4"/>
    <x v="50"/>
    <m/>
    <m/>
    <n v="6419"/>
    <n v="3106.7078457642701"/>
    <n v="10000"/>
    <n v="410.15625"/>
  </r>
  <r>
    <x v="54"/>
    <x v="2"/>
    <x v="415"/>
    <n v="1989.2458141018301"/>
    <n v="10000"/>
    <n v="258.035310095066"/>
    <x v="53"/>
    <x v="4"/>
    <x v="50"/>
    <m/>
    <m/>
    <n v="5636"/>
    <n v="3016.76054741594"/>
    <n v="10000"/>
    <n v="484.69387755102002"/>
  </r>
  <r>
    <x v="54"/>
    <x v="3"/>
    <x v="416"/>
    <n v="2474.8215115643102"/>
    <n v="10000"/>
    <n v="384.61538461538498"/>
    <x v="53"/>
    <x v="4"/>
    <x v="50"/>
    <m/>
    <m/>
    <n v="7099"/>
    <n v="4823.5800344234103"/>
    <n v="10000"/>
    <n v="833.33333333333303"/>
  </r>
  <r>
    <x v="54"/>
    <x v="4"/>
    <x v="417"/>
    <n v="2558.37765817938"/>
    <n v="10000"/>
    <n v="333.33333333333297"/>
    <x v="53"/>
    <x v="4"/>
    <x v="50"/>
    <m/>
    <m/>
    <n v="6854"/>
    <n v="4129.1079812206599"/>
    <n v="10000"/>
    <n v="714.28571428571399"/>
  </r>
  <r>
    <x v="54"/>
    <x v="5"/>
    <x v="418"/>
    <n v="2809.3645484949802"/>
    <n v="10000"/>
    <n v="333.33333333333297"/>
    <x v="53"/>
    <x v="4"/>
    <x v="50"/>
    <m/>
    <m/>
    <n v="10000"/>
    <n v="10000"/>
    <n v="10000"/>
    <n v="10000"/>
  </r>
  <r>
    <x v="54"/>
    <x v="6"/>
    <x v="419"/>
    <n v="2171.3903998473102"/>
    <n v="10000"/>
    <n v="250"/>
    <x v="53"/>
    <x v="4"/>
    <x v="50"/>
    <m/>
    <m/>
    <n v="9737"/>
    <n v="9565.2173913043498"/>
    <n v="10000"/>
    <n v="5000"/>
  </r>
  <r>
    <x v="54"/>
    <x v="7"/>
    <x v="420"/>
    <n v="2595.3791469194298"/>
    <n v="10000"/>
    <n v="357.142857142857"/>
    <x v="53"/>
    <x v="4"/>
    <x v="50"/>
    <m/>
    <m/>
    <n v="7854"/>
    <n v="6666.6666666666697"/>
    <n v="10000"/>
    <n v="2500"/>
  </r>
  <r>
    <x v="55"/>
    <x v="0"/>
    <x v="421"/>
    <n v="45.839278286373897"/>
    <n v="10000"/>
    <n v="6.4960605696207798"/>
    <x v="54"/>
    <x v="5"/>
    <x v="51"/>
    <n v="2761063"/>
    <n v="0.51677360947368001"/>
    <n v="1016"/>
    <n v="111.34623829530101"/>
    <n v="10000"/>
    <n v="16.311907901965998"/>
  </r>
  <r>
    <x v="55"/>
    <x v="1"/>
    <x v="422"/>
    <n v="42.470833040282699"/>
    <n v="10000"/>
    <n v="4.2903298867626098"/>
    <x v="54"/>
    <x v="5"/>
    <x v="51"/>
    <n v="2761063"/>
    <n v="0.51677360947368001"/>
    <n v="1457"/>
    <n v="158.50188157313201"/>
    <n v="10000"/>
    <n v="20.712801962148699"/>
  </r>
  <r>
    <x v="55"/>
    <x v="2"/>
    <x v="423"/>
    <n v="47.491777728231"/>
    <n v="10000"/>
    <n v="5.0145021887800096"/>
    <x v="54"/>
    <x v="5"/>
    <x v="51"/>
    <n v="2761063"/>
    <n v="0.51677360947368001"/>
    <n v="1263"/>
    <n v="115.004005347397"/>
    <n v="10000"/>
    <n v="12.7144612661377"/>
  </r>
  <r>
    <x v="55"/>
    <x v="3"/>
    <x v="424"/>
    <n v="82.325984029398001"/>
    <n v="10000"/>
    <n v="9.2182669658104306"/>
    <x v="54"/>
    <x v="5"/>
    <x v="51"/>
    <n v="2761063"/>
    <n v="0.51677360947368001"/>
    <n v="1496"/>
    <n v="164.706427389385"/>
    <n v="10000"/>
    <n v="22.726798857405001"/>
  </r>
  <r>
    <x v="55"/>
    <x v="4"/>
    <x v="425"/>
    <n v="82.777395911502893"/>
    <n v="10000"/>
    <n v="13.243230645897"/>
    <x v="54"/>
    <x v="5"/>
    <x v="51"/>
    <n v="2761063"/>
    <n v="0.51677360947368001"/>
    <n v="1496"/>
    <n v="168.882465269607"/>
    <n v="10000"/>
    <n v="29.326201201201201"/>
  </r>
  <r>
    <x v="55"/>
    <x v="5"/>
    <x v="426"/>
    <n v="104.65450275682799"/>
    <n v="10000"/>
    <n v="15.761262816161601"/>
    <x v="54"/>
    <x v="5"/>
    <x v="51"/>
    <n v="2761063"/>
    <n v="0.51677360947368001"/>
    <n v="1741"/>
    <n v="237.982068236137"/>
    <n v="10000"/>
    <n v="29.041557781724201"/>
  </r>
  <r>
    <x v="55"/>
    <x v="6"/>
    <x v="427"/>
    <n v="49.5794160880167"/>
    <n v="10000"/>
    <n v="6.7578426775035396"/>
    <x v="54"/>
    <x v="5"/>
    <x v="51"/>
    <n v="2761063"/>
    <n v="0.51677360947368001"/>
    <n v="1399"/>
    <n v="154.35644194847501"/>
    <n v="10000"/>
    <n v="20.5695197623822"/>
  </r>
  <r>
    <x v="55"/>
    <x v="7"/>
    <x v="428"/>
    <n v="48.954498114552301"/>
    <n v="10000"/>
    <n v="5.8569855544845204"/>
    <x v="54"/>
    <x v="5"/>
    <x v="51"/>
    <n v="2761063"/>
    <n v="0.51677360947368001"/>
    <n v="1406"/>
    <n v="162.03272903382299"/>
    <n v="10000"/>
    <n v="22.7429801881995"/>
  </r>
  <r>
    <x v="56"/>
    <x v="0"/>
    <x v="429"/>
    <n v="50.445109167528798"/>
    <n v="10000"/>
    <n v="6.6303225317219603"/>
    <x v="55"/>
    <x v="5"/>
    <x v="52"/>
    <n v="1733971"/>
    <n v="0.51889680813275096"/>
    <n v="1376"/>
    <n v="137.66156753577101"/>
    <n v="10000"/>
    <n v="18.972956362535999"/>
  </r>
  <r>
    <x v="56"/>
    <x v="1"/>
    <x v="430"/>
    <n v="50.808784216247702"/>
    <n v="10000"/>
    <n v="5.0700223853219102"/>
    <x v="55"/>
    <x v="5"/>
    <x v="52"/>
    <n v="1733971"/>
    <n v="0.51889680813275096"/>
    <n v="1820"/>
    <n v="212.59555559967899"/>
    <n v="10000"/>
    <n v="22.424429001364299"/>
  </r>
  <r>
    <x v="56"/>
    <x v="2"/>
    <x v="431"/>
    <n v="55.581683150855802"/>
    <n v="10000"/>
    <n v="6.0810219689115401"/>
    <x v="55"/>
    <x v="5"/>
    <x v="52"/>
    <n v="1733971"/>
    <n v="0.51889680813275096"/>
    <n v="1667"/>
    <n v="165.790644370721"/>
    <n v="10000"/>
    <n v="17.858434606481499"/>
  </r>
  <r>
    <x v="56"/>
    <x v="3"/>
    <x v="432"/>
    <n v="113.486587079209"/>
    <n v="10000"/>
    <n v="12.3600691645828"/>
    <x v="55"/>
    <x v="5"/>
    <x v="52"/>
    <n v="1733971"/>
    <n v="0.51889680813275096"/>
    <n v="1781"/>
    <n v="269.81805738353802"/>
    <n v="10000"/>
    <n v="35.134531449027797"/>
  </r>
  <r>
    <x v="56"/>
    <x v="4"/>
    <x v="433"/>
    <n v="92.4638644186617"/>
    <n v="10000"/>
    <n v="12.172513129128999"/>
    <x v="55"/>
    <x v="5"/>
    <x v="52"/>
    <n v="1733971"/>
    <n v="0.51889680813275096"/>
    <n v="1629"/>
    <n v="219.13520841229601"/>
    <n v="10000"/>
    <n v="32.339598900674403"/>
  </r>
  <r>
    <x v="56"/>
    <x v="5"/>
    <x v="434"/>
    <n v="138.930779862495"/>
    <n v="10000"/>
    <n v="19.504234511878501"/>
    <x v="55"/>
    <x v="5"/>
    <x v="52"/>
    <n v="1733971"/>
    <n v="0.51889680813275096"/>
    <n v="2164"/>
    <n v="321.27735329583697"/>
    <n v="10000"/>
    <n v="52.354599958203202"/>
  </r>
  <r>
    <x v="56"/>
    <x v="6"/>
    <x v="435"/>
    <n v="78.003116831973699"/>
    <n v="10000"/>
    <n v="8.3015498684989506"/>
    <x v="55"/>
    <x v="5"/>
    <x v="52"/>
    <n v="1733971"/>
    <n v="0.51889680813275096"/>
    <n v="1921"/>
    <n v="266.28320744066502"/>
    <n v="10000"/>
    <n v="24.417484583062599"/>
  </r>
  <r>
    <x v="56"/>
    <x v="7"/>
    <x v="436"/>
    <n v="61.7220292370774"/>
    <n v="10000"/>
    <n v="7.30088686695"/>
    <x v="55"/>
    <x v="5"/>
    <x v="52"/>
    <n v="1733971"/>
    <n v="0.51889680813275096"/>
    <n v="1619"/>
    <n v="200.82851575804401"/>
    <n v="10000"/>
    <n v="24.101652507325301"/>
  </r>
  <r>
    <x v="57"/>
    <x v="0"/>
    <x v="437"/>
    <n v="43.046293126600098"/>
    <n v="10000"/>
    <n v="5.1415329602032704"/>
    <x v="56"/>
    <x v="5"/>
    <x v="53"/>
    <n v="1557157"/>
    <n v="0.53186750354200996"/>
    <n v="1398"/>
    <n v="112.962799841248"/>
    <n v="10000"/>
    <n v="18.658757052125999"/>
  </r>
  <r>
    <x v="57"/>
    <x v="1"/>
    <x v="438"/>
    <n v="42.587537264768599"/>
    <n v="10000"/>
    <n v="4.2963459331479203"/>
    <x v="56"/>
    <x v="5"/>
    <x v="53"/>
    <n v="1557157"/>
    <n v="0.53186750354200996"/>
    <n v="1661"/>
    <n v="168.61457837865399"/>
    <n v="10000"/>
    <n v="22.8762047914771"/>
  </r>
  <r>
    <x v="57"/>
    <x v="2"/>
    <x v="439"/>
    <n v="43.9351297487325"/>
    <n v="10000"/>
    <n v="5.0149877551020401"/>
    <x v="56"/>
    <x v="5"/>
    <x v="53"/>
    <n v="1557157"/>
    <n v="0.53186750354200996"/>
    <n v="1419"/>
    <n v="123.88362159573801"/>
    <n v="10000"/>
    <n v="16.654417999886899"/>
  </r>
  <r>
    <x v="57"/>
    <x v="3"/>
    <x v="440"/>
    <n v="64.466781276239402"/>
    <n v="10000"/>
    <n v="7.491661824495"/>
    <x v="56"/>
    <x v="5"/>
    <x v="53"/>
    <n v="1557157"/>
    <n v="0.53186750354200996"/>
    <n v="1595"/>
    <n v="157.422400349702"/>
    <n v="10000"/>
    <n v="27.341301037924499"/>
  </r>
  <r>
    <x v="57"/>
    <x v="4"/>
    <x v="441"/>
    <n v="73.165906835668807"/>
    <n v="10000"/>
    <n v="8.1695842242511496"/>
    <x v="56"/>
    <x v="5"/>
    <x v="53"/>
    <n v="1557157"/>
    <n v="0.53186750354200996"/>
    <n v="1876"/>
    <n v="175.019913121771"/>
    <n v="10000"/>
    <n v="26.862502704597201"/>
  </r>
  <r>
    <x v="57"/>
    <x v="5"/>
    <x v="442"/>
    <n v="99.323927382349098"/>
    <n v="10000"/>
    <n v="11.130098257763599"/>
    <x v="56"/>
    <x v="5"/>
    <x v="53"/>
    <n v="1557157"/>
    <n v="0.53186750354200996"/>
    <n v="1965"/>
    <n v="245.81278539629201"/>
    <n v="10000"/>
    <n v="43.687248714090003"/>
  </r>
  <r>
    <x v="57"/>
    <x v="6"/>
    <x v="443"/>
    <n v="50.468153139156001"/>
    <n v="10000"/>
    <n v="7.3521892169986298"/>
    <x v="56"/>
    <x v="5"/>
    <x v="53"/>
    <n v="1557157"/>
    <n v="0.53186750354200996"/>
    <n v="1734"/>
    <n v="173.85674524572801"/>
    <n v="10000"/>
    <n v="29.552477808122699"/>
  </r>
  <r>
    <x v="57"/>
    <x v="7"/>
    <x v="444"/>
    <n v="52.643108396162901"/>
    <n v="10000"/>
    <n v="7.0067259067068797"/>
    <x v="56"/>
    <x v="5"/>
    <x v="53"/>
    <n v="1557157"/>
    <n v="0.53186750354200996"/>
    <n v="1655"/>
    <n v="183.03714089105"/>
    <n v="10000"/>
    <n v="25.981269410716699"/>
  </r>
  <r>
    <x v="58"/>
    <x v="0"/>
    <x v="445"/>
    <n v="84.155843893385295"/>
    <n v="10000"/>
    <n v="12.8062623380311"/>
    <x v="57"/>
    <x v="5"/>
    <x v="54"/>
    <n v="991981"/>
    <n v="0.49463569283731901"/>
    <n v="1795"/>
    <n v="206.28182125232999"/>
    <n v="10000"/>
    <n v="36.981618884221199"/>
  </r>
  <r>
    <x v="58"/>
    <x v="1"/>
    <x v="441"/>
    <n v="98.342455614653502"/>
    <n v="10000"/>
    <n v="10.056141495282599"/>
    <x v="57"/>
    <x v="5"/>
    <x v="54"/>
    <n v="991981"/>
    <n v="0.49463569283731901"/>
    <n v="2303"/>
    <n v="359.37128703687898"/>
    <n v="10000"/>
    <n v="43.999475936762998"/>
  </r>
  <r>
    <x v="58"/>
    <x v="2"/>
    <x v="446"/>
    <n v="96.374768087952305"/>
    <n v="10000"/>
    <n v="10.4419557783173"/>
    <x v="57"/>
    <x v="5"/>
    <x v="54"/>
    <n v="991981"/>
    <n v="0.49463569283731901"/>
    <n v="2132"/>
    <n v="261.830137340536"/>
    <n v="10000"/>
    <n v="29.804257182378201"/>
  </r>
  <r>
    <x v="58"/>
    <x v="3"/>
    <x v="447"/>
    <n v="148.24655910497199"/>
    <n v="10000"/>
    <n v="16.471529703187301"/>
    <x v="57"/>
    <x v="5"/>
    <x v="54"/>
    <n v="991981"/>
    <n v="0.49463569283731901"/>
    <n v="2184"/>
    <n v="339.55093528309499"/>
    <n v="10000"/>
    <n v="38.957876795714597"/>
  </r>
  <r>
    <x v="58"/>
    <x v="4"/>
    <x v="164"/>
    <n v="158.43576451685101"/>
    <n v="10000"/>
    <n v="17.022456758701502"/>
    <x v="57"/>
    <x v="5"/>
    <x v="54"/>
    <n v="991981"/>
    <n v="0.49463569283731901"/>
    <n v="2245"/>
    <n v="359.21056842802801"/>
    <n v="10000"/>
    <n v="47.891185529384501"/>
  </r>
  <r>
    <x v="58"/>
    <x v="5"/>
    <x v="448"/>
    <n v="214.35279636242899"/>
    <n v="10000"/>
    <n v="26.4807596796675"/>
    <x v="57"/>
    <x v="5"/>
    <x v="54"/>
    <n v="991981"/>
    <n v="0.49463569283731901"/>
    <n v="2670"/>
    <n v="483.836746849039"/>
    <n v="10000"/>
    <n v="74.4001488002976"/>
  </r>
  <r>
    <x v="58"/>
    <x v="6"/>
    <x v="449"/>
    <n v="97.6431679100384"/>
    <n v="10000"/>
    <n v="12.2647524665168"/>
    <x v="57"/>
    <x v="5"/>
    <x v="54"/>
    <n v="991981"/>
    <n v="0.49463569283731901"/>
    <n v="1960"/>
    <n v="316.12156911814702"/>
    <n v="10000"/>
    <n v="33.770448664532303"/>
  </r>
  <r>
    <x v="58"/>
    <x v="7"/>
    <x v="450"/>
    <n v="87.844355617758097"/>
    <n v="10000"/>
    <n v="11.4169614512472"/>
    <x v="57"/>
    <x v="5"/>
    <x v="54"/>
    <n v="991981"/>
    <n v="0.49463569283731901"/>
    <n v="2105"/>
    <n v="280.41217302966999"/>
    <n v="10000"/>
    <n v="43.967300904702"/>
  </r>
  <r>
    <x v="59"/>
    <x v="0"/>
    <x v="451"/>
    <n v="113.34911489688299"/>
    <n v="10000"/>
    <n v="12.1135863193114"/>
    <x v="58"/>
    <x v="5"/>
    <x v="55"/>
    <n v="1364597"/>
    <n v="0.49993258991735701"/>
    <n v="1857"/>
    <n v="228.67388626631799"/>
    <n v="10000"/>
    <n v="31.727792141466399"/>
  </r>
  <r>
    <x v="59"/>
    <x v="1"/>
    <x v="452"/>
    <n v="128.28006437721299"/>
    <n v="10000"/>
    <n v="12.300397036647899"/>
    <x v="58"/>
    <x v="5"/>
    <x v="55"/>
    <n v="1364597"/>
    <n v="0.49993258991735701"/>
    <n v="2235"/>
    <n v="349.73531672239397"/>
    <n v="10000"/>
    <n v="50.388313609467502"/>
  </r>
  <r>
    <x v="59"/>
    <x v="2"/>
    <x v="453"/>
    <n v="142.99233748511401"/>
    <n v="10000"/>
    <n v="11.184822369644699"/>
    <x v="58"/>
    <x v="5"/>
    <x v="55"/>
    <n v="1364597"/>
    <n v="0.49993258991735701"/>
    <n v="2006"/>
    <n v="297.66081407127899"/>
    <n v="10000"/>
    <n v="29.327286470143601"/>
  </r>
  <r>
    <x v="59"/>
    <x v="3"/>
    <x v="454"/>
    <n v="193.254338444431"/>
    <n v="10000"/>
    <n v="20.294948599508899"/>
    <x v="58"/>
    <x v="5"/>
    <x v="55"/>
    <n v="1364597"/>
    <n v="0.49993258991735701"/>
    <n v="2451"/>
    <n v="348.48395770777802"/>
    <n v="10000"/>
    <n v="49.524439405391803"/>
  </r>
  <r>
    <x v="59"/>
    <x v="4"/>
    <x v="455"/>
    <n v="189.245873196318"/>
    <n v="10000"/>
    <n v="20.523541437913298"/>
    <x v="58"/>
    <x v="5"/>
    <x v="55"/>
    <n v="1364597"/>
    <n v="0.49993258991735701"/>
    <n v="2315"/>
    <n v="365.68516105624201"/>
    <n v="10000"/>
    <n v="53.049420692958101"/>
  </r>
  <r>
    <x v="59"/>
    <x v="5"/>
    <x v="456"/>
    <n v="268.32530489014499"/>
    <n v="10000"/>
    <n v="27.485902064992501"/>
    <x v="58"/>
    <x v="5"/>
    <x v="55"/>
    <n v="1364597"/>
    <n v="0.49993258991735701"/>
    <n v="2706"/>
    <n v="474.60719109980101"/>
    <n v="10000"/>
    <n v="68.858131487889295"/>
  </r>
  <r>
    <x v="59"/>
    <x v="6"/>
    <x v="457"/>
    <n v="158.72502169574199"/>
    <n v="10000"/>
    <n v="18.908408258982099"/>
    <x v="58"/>
    <x v="5"/>
    <x v="55"/>
    <n v="1364597"/>
    <n v="0.49993258991735701"/>
    <n v="2146"/>
    <n v="339.53441326564501"/>
    <n v="10000"/>
    <n v="51.250354116768399"/>
  </r>
  <r>
    <x v="59"/>
    <x v="7"/>
    <x v="458"/>
    <n v="151.626273397364"/>
    <n v="10000"/>
    <n v="12.042325711955"/>
    <x v="58"/>
    <x v="5"/>
    <x v="55"/>
    <n v="1364597"/>
    <n v="0.49993258991735701"/>
    <n v="2397"/>
    <n v="321.159887618977"/>
    <n v="10000"/>
    <n v="31.969924689753501"/>
  </r>
  <r>
    <x v="60"/>
    <x v="0"/>
    <x v="459"/>
    <n v="111.42574079976001"/>
    <n v="10000"/>
    <n v="11.1542465810198"/>
    <x v="59"/>
    <x v="5"/>
    <x v="56"/>
    <n v="1472933"/>
    <n v="0.52707190188931496"/>
    <n v="1984"/>
    <n v="293.20649465064997"/>
    <n v="10000"/>
    <n v="41.439309042287597"/>
  </r>
  <r>
    <x v="60"/>
    <x v="1"/>
    <x v="460"/>
    <n v="124.978407337969"/>
    <n v="10000"/>
    <n v="8.2876107180244798"/>
    <x v="59"/>
    <x v="5"/>
    <x v="56"/>
    <n v="1472933"/>
    <n v="0.52707190188931496"/>
    <n v="2327"/>
    <n v="533.57001219605502"/>
    <n v="10000"/>
    <n v="40.320627042274801"/>
  </r>
  <r>
    <x v="60"/>
    <x v="2"/>
    <x v="461"/>
    <n v="133.902292070187"/>
    <n v="10000"/>
    <n v="9.4181459566074892"/>
    <x v="59"/>
    <x v="5"/>
    <x v="56"/>
    <n v="1472933"/>
    <n v="0.52707190188931496"/>
    <n v="2099"/>
    <n v="375.73238568781602"/>
    <n v="10000"/>
    <n v="35.974402725804303"/>
  </r>
  <r>
    <x v="60"/>
    <x v="3"/>
    <x v="462"/>
    <n v="228.63074234597701"/>
    <n v="10000"/>
    <n v="18.5945104383166"/>
    <x v="59"/>
    <x v="5"/>
    <x v="56"/>
    <n v="1472933"/>
    <n v="0.52707190188931496"/>
    <n v="2558"/>
    <n v="515.97086705230595"/>
    <n v="10000"/>
    <n v="55.5129495036199"/>
  </r>
  <r>
    <x v="60"/>
    <x v="4"/>
    <x v="463"/>
    <n v="221.23020610999501"/>
    <n v="10000"/>
    <n v="13.495080429770599"/>
    <x v="59"/>
    <x v="5"/>
    <x v="56"/>
    <n v="1472933"/>
    <n v="0.52707190188931496"/>
    <n v="2733"/>
    <n v="493.53447165039802"/>
    <n v="10000"/>
    <n v="45.871559633027502"/>
  </r>
  <r>
    <x v="60"/>
    <x v="5"/>
    <x v="464"/>
    <n v="325.89156755105301"/>
    <n v="10000"/>
    <n v="26.844443858880599"/>
    <x v="59"/>
    <x v="5"/>
    <x v="56"/>
    <n v="1472933"/>
    <n v="0.52707190188931496"/>
    <n v="2941"/>
    <n v="719.27000018555805"/>
    <n v="10000"/>
    <n v="69.021415635566896"/>
  </r>
  <r>
    <x v="60"/>
    <x v="6"/>
    <x v="0"/>
    <n v="166.42752422917701"/>
    <n v="10000"/>
    <n v="13.133928126632"/>
    <x v="59"/>
    <x v="5"/>
    <x v="56"/>
    <n v="1472933"/>
    <n v="0.52707190188931496"/>
    <n v="2178"/>
    <n v="491.85156842773699"/>
    <n v="10000"/>
    <n v="46.1897607905968"/>
  </r>
  <r>
    <x v="60"/>
    <x v="7"/>
    <x v="465"/>
    <n v="156.09573733193801"/>
    <n v="10000"/>
    <n v="13.531454248366"/>
    <x v="59"/>
    <x v="5"/>
    <x v="56"/>
    <n v="1472933"/>
    <n v="0.52707190188931496"/>
    <n v="2343"/>
    <n v="458.45249945880198"/>
    <n v="10000"/>
    <n v="55.492046834038199"/>
  </r>
  <r>
    <x v="61"/>
    <x v="0"/>
    <x v="466"/>
    <n v="139.30788412189801"/>
    <n v="10000"/>
    <n v="14.8645546372819"/>
    <x v="60"/>
    <x v="5"/>
    <x v="57"/>
    <n v="518248"/>
    <n v="0.49402826434069702"/>
    <n v="2098"/>
    <n v="364.30629606992102"/>
    <n v="10000"/>
    <n v="48.512"/>
  </r>
  <r>
    <x v="61"/>
    <x v="1"/>
    <x v="467"/>
    <n v="148.095707559267"/>
    <n v="10000"/>
    <n v="12.036740283200301"/>
    <x v="60"/>
    <x v="5"/>
    <x v="57"/>
    <n v="518248"/>
    <n v="0.49402826434069702"/>
    <n v="2657"/>
    <n v="560.55994730952898"/>
    <n v="10000"/>
    <n v="60.770031217481801"/>
  </r>
  <r>
    <x v="61"/>
    <x v="2"/>
    <x v="468"/>
    <n v="162.05389591353401"/>
    <n v="10000"/>
    <n v="15.4346756400692"/>
    <x v="60"/>
    <x v="5"/>
    <x v="57"/>
    <n v="518248"/>
    <n v="0.49402826434069702"/>
    <n v="2395"/>
    <n v="420.146675443726"/>
    <n v="10000"/>
    <n v="42.799813167853401"/>
  </r>
  <r>
    <x v="61"/>
    <x v="3"/>
    <x v="59"/>
    <n v="283.91646368640897"/>
    <n v="10000"/>
    <n v="22.506623259058699"/>
    <x v="60"/>
    <x v="5"/>
    <x v="57"/>
    <n v="518248"/>
    <n v="0.49402826434069702"/>
    <n v="2835"/>
    <n v="639.30876405369997"/>
    <n v="10000"/>
    <n v="56.907378335949801"/>
  </r>
  <r>
    <x v="61"/>
    <x v="4"/>
    <x v="469"/>
    <n v="234.03508472981201"/>
    <n v="10000"/>
    <n v="23.270316247036799"/>
    <x v="60"/>
    <x v="5"/>
    <x v="57"/>
    <n v="518248"/>
    <n v="0.49402826434069702"/>
    <n v="2480"/>
    <n v="541.04539694471998"/>
    <n v="10000"/>
    <n v="64.413814707494694"/>
  </r>
  <r>
    <x v="61"/>
    <x v="5"/>
    <x v="470"/>
    <n v="322.65908634261302"/>
    <n v="10000"/>
    <n v="47.759603601683601"/>
    <x v="60"/>
    <x v="5"/>
    <x v="57"/>
    <n v="518248"/>
    <n v="0.49402826434069702"/>
    <n v="2567"/>
    <n v="720.209434708956"/>
    <n v="10000"/>
    <n v="112.453144523115"/>
  </r>
  <r>
    <x v="61"/>
    <x v="6"/>
    <x v="471"/>
    <n v="160.45788249581301"/>
    <n v="10000"/>
    <n v="19.4165342013501"/>
    <x v="60"/>
    <x v="5"/>
    <x v="57"/>
    <n v="518248"/>
    <n v="0.49402826434069702"/>
    <n v="2466"/>
    <n v="511.46532762347999"/>
    <n v="10000"/>
    <n v="64.062171812644394"/>
  </r>
  <r>
    <x v="61"/>
    <x v="7"/>
    <x v="472"/>
    <n v="162.09772713836699"/>
    <n v="10000"/>
    <n v="14.539756468433101"/>
    <x v="60"/>
    <x v="5"/>
    <x v="57"/>
    <n v="518248"/>
    <n v="0.49402826434069702"/>
    <n v="2234"/>
    <n v="540.21958160182805"/>
    <n v="10000"/>
    <n v="56.340835673539701"/>
  </r>
  <r>
    <x v="62"/>
    <x v="0"/>
    <x v="473"/>
    <n v="129.567660978015"/>
    <n v="10000"/>
    <n v="18.293688919944501"/>
    <x v="61"/>
    <x v="5"/>
    <x v="58"/>
    <n v="663728"/>
    <n v="0.49390366866318303"/>
    <n v="1971"/>
    <n v="365.039056252683"/>
    <n v="10000"/>
    <n v="59.1852267264861"/>
  </r>
  <r>
    <x v="62"/>
    <x v="1"/>
    <x v="474"/>
    <n v="129.182600036254"/>
    <n v="10000"/>
    <n v="19.31200261383"/>
    <x v="61"/>
    <x v="5"/>
    <x v="58"/>
    <n v="663728"/>
    <n v="0.49390366866318303"/>
    <n v="2579"/>
    <n v="519.89714029843105"/>
    <n v="10000"/>
    <n v="59.6788194444444"/>
  </r>
  <r>
    <x v="62"/>
    <x v="2"/>
    <x v="475"/>
    <n v="151.06727171038099"/>
    <n v="10000"/>
    <n v="13.392448337962801"/>
    <x v="61"/>
    <x v="5"/>
    <x v="58"/>
    <n v="663728"/>
    <n v="0.49390366866318303"/>
    <n v="2185"/>
    <n v="377.20443063313502"/>
    <n v="10000"/>
    <n v="43.162194215128501"/>
  </r>
  <r>
    <x v="62"/>
    <x v="3"/>
    <x v="476"/>
    <n v="234.67588017525"/>
    <n v="10000"/>
    <n v="24.4351548419381"/>
    <x v="61"/>
    <x v="5"/>
    <x v="58"/>
    <n v="663728"/>
    <n v="0.49390366866318303"/>
    <n v="2696"/>
    <n v="497.59943323598998"/>
    <n v="10000"/>
    <n v="63.406174124176196"/>
  </r>
  <r>
    <x v="62"/>
    <x v="4"/>
    <x v="477"/>
    <n v="208.251648863947"/>
    <n v="10000"/>
    <n v="20.503154410649302"/>
    <x v="61"/>
    <x v="5"/>
    <x v="58"/>
    <n v="663728"/>
    <n v="0.49390366866318303"/>
    <n v="2485"/>
    <n v="503.81215466139503"/>
    <n v="10000"/>
    <n v="63.327827197405902"/>
  </r>
  <r>
    <x v="62"/>
    <x v="5"/>
    <x v="478"/>
    <n v="265.58479940504498"/>
    <n v="10000"/>
    <n v="35.670950104527599"/>
    <x v="61"/>
    <x v="5"/>
    <x v="58"/>
    <n v="663728"/>
    <n v="0.49390366866318303"/>
    <n v="2889"/>
    <n v="593.69343041166496"/>
    <n v="10000"/>
    <n v="98.385910857463003"/>
  </r>
  <r>
    <x v="62"/>
    <x v="6"/>
    <x v="479"/>
    <n v="140.635879330953"/>
    <n v="10000"/>
    <n v="16.636624380732101"/>
    <x v="61"/>
    <x v="5"/>
    <x v="58"/>
    <n v="663728"/>
    <n v="0.49390366866318303"/>
    <n v="2292"/>
    <n v="433.70130904257002"/>
    <n v="10000"/>
    <n v="56.459679901508103"/>
  </r>
  <r>
    <x v="62"/>
    <x v="7"/>
    <x v="480"/>
    <n v="143.20093959737099"/>
    <n v="10000"/>
    <n v="15.4356612841601"/>
    <x v="61"/>
    <x v="5"/>
    <x v="58"/>
    <n v="663728"/>
    <n v="0.49390366866318303"/>
    <n v="2516"/>
    <n v="466.36123023813599"/>
    <n v="10000"/>
    <n v="58.263318147478302"/>
  </r>
  <r>
    <x v="63"/>
    <x v="0"/>
    <x v="481"/>
    <n v="88.045013848280604"/>
    <n v="10000"/>
    <n v="9.4792558302035097"/>
    <x v="62"/>
    <x v="5"/>
    <x v="59"/>
    <n v="767486"/>
    <n v="0.492237892170036"/>
    <n v="1875"/>
    <n v="235.644038770555"/>
    <n v="10000"/>
    <n v="31.299662225665202"/>
  </r>
  <r>
    <x v="63"/>
    <x v="1"/>
    <x v="482"/>
    <n v="86.910691660163707"/>
    <n v="10000"/>
    <n v="7.6526762810148998"/>
    <x v="62"/>
    <x v="5"/>
    <x v="59"/>
    <n v="767486"/>
    <n v="0.492237892170036"/>
    <n v="2219"/>
    <n v="341.73719571612997"/>
    <n v="10000"/>
    <n v="48.817316672769699"/>
  </r>
  <r>
    <x v="63"/>
    <x v="2"/>
    <x v="483"/>
    <n v="92.551087035168393"/>
    <n v="10000"/>
    <n v="9.3552687765459801"/>
    <x v="62"/>
    <x v="5"/>
    <x v="59"/>
    <n v="767486"/>
    <n v="0.492237892170036"/>
    <n v="1899"/>
    <n v="263.66477898596298"/>
    <n v="10000"/>
    <n v="32.048260910547697"/>
  </r>
  <r>
    <x v="63"/>
    <x v="3"/>
    <x v="484"/>
    <n v="156.385143642896"/>
    <n v="10000"/>
    <n v="17.813635285034898"/>
    <x v="62"/>
    <x v="5"/>
    <x v="59"/>
    <n v="767486"/>
    <n v="0.492237892170036"/>
    <n v="2337"/>
    <n v="379.30047830728898"/>
    <n v="10000"/>
    <n v="50.861135296990803"/>
  </r>
  <r>
    <x v="63"/>
    <x v="4"/>
    <x v="485"/>
    <n v="160.22107393223399"/>
    <n v="10000"/>
    <n v="19.111214911654901"/>
    <x v="62"/>
    <x v="5"/>
    <x v="59"/>
    <n v="767486"/>
    <n v="0.492237892170036"/>
    <n v="2307"/>
    <n v="374.27841943947101"/>
    <n v="10000"/>
    <n v="50.456330585430798"/>
  </r>
  <r>
    <x v="63"/>
    <x v="5"/>
    <x v="486"/>
    <n v="205.940751930261"/>
    <n v="10000"/>
    <n v="23.706612708181201"/>
    <x v="62"/>
    <x v="5"/>
    <x v="59"/>
    <n v="767486"/>
    <n v="0.492237892170036"/>
    <n v="2635"/>
    <n v="494.69634087211398"/>
    <n v="10000"/>
    <n v="79.894128026664006"/>
  </r>
  <r>
    <x v="63"/>
    <x v="6"/>
    <x v="487"/>
    <n v="96.6156677571106"/>
    <n v="10000"/>
    <n v="9.7673864309824996"/>
    <x v="62"/>
    <x v="5"/>
    <x v="59"/>
    <n v="767486"/>
    <n v="0.492237892170036"/>
    <n v="2006"/>
    <n v="315.53187323224802"/>
    <n v="10000"/>
    <n v="42.7286225871255"/>
  </r>
  <r>
    <x v="63"/>
    <x v="7"/>
    <x v="446"/>
    <n v="83.823312949107503"/>
    <n v="10000"/>
    <n v="8.9661851835734403"/>
    <x v="62"/>
    <x v="5"/>
    <x v="59"/>
    <n v="767486"/>
    <n v="0.492237892170036"/>
    <n v="2230"/>
    <n v="280.59718726713697"/>
    <n v="10000"/>
    <n v="39.6477193813556"/>
  </r>
  <r>
    <x v="64"/>
    <x v="0"/>
    <x v="488"/>
    <n v="132.024469672132"/>
    <n v="10000"/>
    <n v="18.649829779457601"/>
    <x v="63"/>
    <x v="5"/>
    <x v="60"/>
    <n v="632609"/>
    <n v="0.495367448416272"/>
    <n v="2254"/>
    <n v="369.97041379029702"/>
    <n v="10000"/>
    <n v="53.831500771604901"/>
  </r>
  <r>
    <x v="64"/>
    <x v="1"/>
    <x v="489"/>
    <n v="147.22435355961301"/>
    <n v="10000"/>
    <n v="15.367836605195301"/>
    <x v="63"/>
    <x v="5"/>
    <x v="60"/>
    <n v="632609"/>
    <n v="0.495367448416272"/>
    <n v="2824"/>
    <n v="577.61769201307595"/>
    <n v="10000"/>
    <n v="57.339844872163198"/>
  </r>
  <r>
    <x v="64"/>
    <x v="2"/>
    <x v="490"/>
    <n v="171.83343044126801"/>
    <n v="10000"/>
    <n v="23.545706371191098"/>
    <x v="63"/>
    <x v="5"/>
    <x v="60"/>
    <n v="632609"/>
    <n v="0.495367448416272"/>
    <n v="2625"/>
    <n v="453.07644389079098"/>
    <n v="10000"/>
    <n v="52.312604625209197"/>
  </r>
  <r>
    <x v="64"/>
    <x v="3"/>
    <x v="491"/>
    <n v="317.11180151943398"/>
    <n v="10000"/>
    <n v="27.983526387500401"/>
    <x v="63"/>
    <x v="5"/>
    <x v="60"/>
    <n v="632609"/>
    <n v="0.495367448416272"/>
    <n v="2756"/>
    <n v="690.94790259864499"/>
    <n v="10000"/>
    <n v="66.311733228033404"/>
  </r>
  <r>
    <x v="64"/>
    <x v="4"/>
    <x v="492"/>
    <n v="252.29161186988401"/>
    <n v="10000"/>
    <n v="30.2222084985005"/>
    <x v="63"/>
    <x v="5"/>
    <x v="60"/>
    <n v="632609"/>
    <n v="0.495367448416272"/>
    <n v="2717"/>
    <n v="605.27600899056904"/>
    <n v="10000"/>
    <n v="82.210618622449005"/>
  </r>
  <r>
    <x v="64"/>
    <x v="5"/>
    <x v="493"/>
    <n v="353.49170009525199"/>
    <n v="10000"/>
    <n v="46.647763651330798"/>
    <x v="63"/>
    <x v="5"/>
    <x v="60"/>
    <n v="632609"/>
    <n v="0.495367448416272"/>
    <n v="3115"/>
    <n v="780.47528117046795"/>
    <n v="10000"/>
    <n v="137.61869978086199"/>
  </r>
  <r>
    <x v="64"/>
    <x v="6"/>
    <x v="494"/>
    <n v="163.903987441928"/>
    <n v="10000"/>
    <n v="23.0730308652387"/>
    <x v="63"/>
    <x v="5"/>
    <x v="60"/>
    <n v="632609"/>
    <n v="0.495367448416272"/>
    <n v="2273"/>
    <n v="489.60608751859598"/>
    <n v="10000"/>
    <n v="61.712489371022201"/>
  </r>
  <r>
    <x v="64"/>
    <x v="7"/>
    <x v="495"/>
    <n v="167.46549740606201"/>
    <n v="10000"/>
    <n v="24.403406765528899"/>
    <x v="63"/>
    <x v="5"/>
    <x v="60"/>
    <n v="632609"/>
    <n v="0.495367448416272"/>
    <n v="2578"/>
    <n v="501.25047209051598"/>
    <n v="10000"/>
    <n v="66.452477810650905"/>
  </r>
  <r>
    <x v="65"/>
    <x v="0"/>
    <x v="496"/>
    <n v="367.89217048301299"/>
    <n v="10000"/>
    <n v="30.492138530599899"/>
    <x v="64"/>
    <x v="5"/>
    <x v="61"/>
    <n v="649531"/>
    <n v="0.493964340442684"/>
    <n v="3155"/>
    <n v="815.19245386374496"/>
    <n v="10000"/>
    <n v="86.945643335209894"/>
  </r>
  <r>
    <x v="65"/>
    <x v="1"/>
    <x v="497"/>
    <n v="375.38150647738303"/>
    <n v="10000"/>
    <n v="30.069270690256801"/>
    <x v="64"/>
    <x v="5"/>
    <x v="61"/>
    <n v="649531"/>
    <n v="0.493964340442684"/>
    <n v="3623"/>
    <n v="1235.2321916231199"/>
    <n v="10000"/>
    <n v="132.31022983972201"/>
  </r>
  <r>
    <x v="65"/>
    <x v="2"/>
    <x v="498"/>
    <n v="410.685280351823"/>
    <n v="10000"/>
    <n v="29.665225912105001"/>
    <x v="64"/>
    <x v="5"/>
    <x v="61"/>
    <n v="649531"/>
    <n v="0.493964340442684"/>
    <n v="3312"/>
    <n v="894.59948478171304"/>
    <n v="10000"/>
    <n v="93.942338840298007"/>
  </r>
  <r>
    <x v="65"/>
    <x v="3"/>
    <x v="499"/>
    <n v="664.075707780833"/>
    <n v="10000"/>
    <n v="69.675431532509407"/>
    <x v="64"/>
    <x v="5"/>
    <x v="61"/>
    <n v="649531"/>
    <n v="0.493964340442684"/>
    <n v="3864"/>
    <n v="1250.12789663233"/>
    <n v="10000"/>
    <n v="162.97188452707999"/>
  </r>
  <r>
    <x v="65"/>
    <x v="4"/>
    <x v="500"/>
    <n v="490.17561565079802"/>
    <n v="10000"/>
    <n v="43.944274919463801"/>
    <x v="64"/>
    <x v="5"/>
    <x v="61"/>
    <n v="649531"/>
    <n v="0.493964340442684"/>
    <n v="3500"/>
    <n v="967.01423142849501"/>
    <n v="10000"/>
    <n v="148.26099881093899"/>
  </r>
  <r>
    <x v="65"/>
    <x v="5"/>
    <x v="501"/>
    <n v="885.39155430409505"/>
    <n v="10000"/>
    <n v="79.717291255752798"/>
    <x v="64"/>
    <x v="5"/>
    <x v="61"/>
    <n v="649531"/>
    <n v="0.493964340442684"/>
    <n v="4134"/>
    <n v="1506.4856935897899"/>
    <n v="10000"/>
    <n v="149.21946740128601"/>
  </r>
  <r>
    <x v="65"/>
    <x v="6"/>
    <x v="502"/>
    <n v="405.20307717820401"/>
    <n v="10000"/>
    <n v="25.3679886547019"/>
    <x v="64"/>
    <x v="5"/>
    <x v="61"/>
    <n v="649531"/>
    <n v="0.493964340442684"/>
    <n v="3205"/>
    <n v="1014.33541329882"/>
    <n v="10000"/>
    <n v="83.798417326114105"/>
  </r>
  <r>
    <x v="65"/>
    <x v="7"/>
    <x v="503"/>
    <n v="344.38418612728401"/>
    <n v="10000"/>
    <n v="40.299538369036398"/>
    <x v="64"/>
    <x v="5"/>
    <x v="61"/>
    <n v="649531"/>
    <n v="0.493964340442684"/>
    <n v="3462"/>
    <n v="1009.15394181418"/>
    <n v="10000"/>
    <n v="182.61504747991199"/>
  </r>
  <r>
    <x v="66"/>
    <x v="0"/>
    <x v="504"/>
    <n v="175.762418474399"/>
    <n v="10000"/>
    <n v="19.825718105952301"/>
    <x v="65"/>
    <x v="5"/>
    <x v="62"/>
    <n v="713963"/>
    <n v="0.52767635946526004"/>
    <n v="2220"/>
    <n v="396.06261665944203"/>
    <n v="10000"/>
    <n v="56.4236111111111"/>
  </r>
  <r>
    <x v="66"/>
    <x v="1"/>
    <x v="505"/>
    <n v="200.527236152874"/>
    <n v="10000"/>
    <n v="20.2538482311639"/>
    <x v="65"/>
    <x v="5"/>
    <x v="62"/>
    <n v="713963"/>
    <n v="0.52767635946526004"/>
    <n v="3026"/>
    <n v="693.08314105638101"/>
    <n v="10000"/>
    <n v="74.346937400327903"/>
  </r>
  <r>
    <x v="66"/>
    <x v="2"/>
    <x v="506"/>
    <n v="196.67862196787999"/>
    <n v="10000"/>
    <n v="19.991625684518201"/>
    <x v="65"/>
    <x v="5"/>
    <x v="62"/>
    <n v="713963"/>
    <n v="0.52767635946526004"/>
    <n v="2604"/>
    <n v="480.17093532005703"/>
    <n v="10000"/>
    <n v="59.369912860289197"/>
  </r>
  <r>
    <x v="66"/>
    <x v="3"/>
    <x v="507"/>
    <n v="378.77926264630997"/>
    <n v="10000"/>
    <n v="32.962454661307703"/>
    <x v="65"/>
    <x v="5"/>
    <x v="62"/>
    <n v="713963"/>
    <n v="0.52767635946526004"/>
    <n v="3114"/>
    <n v="776.58850800438199"/>
    <n v="10000"/>
    <n v="79.5"/>
  </r>
  <r>
    <x v="66"/>
    <x v="4"/>
    <x v="508"/>
    <n v="398.12241969643799"/>
    <n v="10000"/>
    <n v="40.411536515432601"/>
    <x v="65"/>
    <x v="5"/>
    <x v="62"/>
    <n v="713963"/>
    <n v="0.52767635946526004"/>
    <n v="3201"/>
    <n v="751.11391897068199"/>
    <n v="10000"/>
    <n v="101.95078913832"/>
  </r>
  <r>
    <x v="66"/>
    <x v="5"/>
    <x v="509"/>
    <n v="401.48733578663803"/>
    <n v="10000"/>
    <n v="42.416897506925203"/>
    <x v="65"/>
    <x v="5"/>
    <x v="62"/>
    <n v="713963"/>
    <n v="0.52767635946526004"/>
    <n v="3385"/>
    <n v="845.843331378779"/>
    <n v="10000"/>
    <n v="116.32653061224499"/>
  </r>
  <r>
    <x v="66"/>
    <x v="6"/>
    <x v="510"/>
    <n v="180.77364706191699"/>
    <n v="10000"/>
    <n v="16.912507364699898"/>
    <x v="65"/>
    <x v="5"/>
    <x v="62"/>
    <n v="713963"/>
    <n v="0.52767635946526004"/>
    <n v="2598"/>
    <n v="545.50786541703201"/>
    <n v="10000"/>
    <n v="59.468543059061901"/>
  </r>
  <r>
    <x v="66"/>
    <x v="7"/>
    <x v="511"/>
    <n v="168.10445692697999"/>
    <n v="10000"/>
    <n v="14.566403396639901"/>
    <x v="65"/>
    <x v="5"/>
    <x v="62"/>
    <n v="713963"/>
    <n v="0.52767635946526004"/>
    <n v="2747"/>
    <n v="535.89464761635497"/>
    <n v="10000"/>
    <n v="60.969993921420503"/>
  </r>
  <r>
    <x v="67"/>
    <x v="0"/>
    <x v="512"/>
    <n v="363.32928042438499"/>
    <n v="10000"/>
    <n v="41.989533043936902"/>
    <x v="66"/>
    <x v="5"/>
    <x v="63"/>
    <n v="164149"/>
    <n v="0.49117730666227799"/>
    <n v="3170"/>
    <n v="845.609339970885"/>
    <n v="10000"/>
    <n v="102.448479094973"/>
  </r>
  <r>
    <x v="67"/>
    <x v="1"/>
    <x v="513"/>
    <n v="411.06852457142901"/>
    <n v="10000"/>
    <n v="46.114108753566697"/>
    <x v="66"/>
    <x v="5"/>
    <x v="63"/>
    <n v="164149"/>
    <n v="0.49117730666227799"/>
    <n v="4330"/>
    <n v="1403.7006864566899"/>
    <n v="10000"/>
    <n v="184.42310623380601"/>
  </r>
  <r>
    <x v="67"/>
    <x v="2"/>
    <x v="514"/>
    <n v="409.74812734418202"/>
    <n v="10000"/>
    <n v="54.142011834319497"/>
    <x v="66"/>
    <x v="5"/>
    <x v="63"/>
    <n v="164149"/>
    <n v="0.49117730666227799"/>
    <n v="3531"/>
    <n v="1006.62352992"/>
    <n v="10000"/>
    <n v="125.51020408163301"/>
  </r>
  <r>
    <x v="67"/>
    <x v="3"/>
    <x v="515"/>
    <n v="644.14934166431794"/>
    <n v="10000"/>
    <n v="75.413223140495901"/>
    <x v="66"/>
    <x v="5"/>
    <x v="63"/>
    <n v="164149"/>
    <n v="0.49117730666227799"/>
    <n v="4268"/>
    <n v="1426.71950318309"/>
    <n v="10000"/>
    <n v="172.444444444444"/>
  </r>
  <r>
    <x v="67"/>
    <x v="4"/>
    <x v="516"/>
    <n v="652.23566849333804"/>
    <n v="10000"/>
    <n v="90.702725012529299"/>
    <x v="66"/>
    <x v="5"/>
    <x v="63"/>
    <n v="164149"/>
    <n v="0.49117730666227799"/>
    <n v="3742"/>
    <n v="1460.02995593232"/>
    <n v="10000"/>
    <n v="213.10687389841399"/>
  </r>
  <r>
    <x v="67"/>
    <x v="5"/>
    <x v="517"/>
    <n v="896.53527023788695"/>
    <n v="10000"/>
    <n v="94.9531737773153"/>
    <x v="66"/>
    <x v="5"/>
    <x v="63"/>
    <n v="164149"/>
    <n v="0.49117730666227799"/>
    <n v="4394"/>
    <n v="1960.4696576623901"/>
    <n v="10000"/>
    <n v="302.457466918715"/>
  </r>
  <r>
    <x v="67"/>
    <x v="6"/>
    <x v="518"/>
    <n v="333.35978533379699"/>
    <n v="10000"/>
    <n v="49.427679500520298"/>
    <x v="66"/>
    <x v="5"/>
    <x v="63"/>
    <n v="164149"/>
    <n v="0.49117730666227799"/>
    <n v="3322"/>
    <n v="1064.7182759417201"/>
    <n v="10000"/>
    <n v="123.251417769376"/>
  </r>
  <r>
    <x v="67"/>
    <x v="7"/>
    <x v="519"/>
    <n v="349.30215621407302"/>
    <n v="10000"/>
    <n v="41.732684472612"/>
    <x v="66"/>
    <x v="5"/>
    <x v="63"/>
    <n v="164149"/>
    <n v="0.49117730666227799"/>
    <n v="3425"/>
    <n v="1038.4792278938301"/>
    <n v="10000"/>
    <n v="129.30602425740901"/>
  </r>
  <r>
    <x v="68"/>
    <x v="0"/>
    <x v="520"/>
    <n v="665.37137063537398"/>
    <n v="10000"/>
    <n v="56.778134544600199"/>
    <x v="67"/>
    <x v="5"/>
    <x v="64"/>
    <n v="201289"/>
    <n v="0.47633685695151401"/>
    <n v="4312"/>
    <n v="1450.6423462973401"/>
    <n v="10000"/>
    <n v="171.112764374535"/>
  </r>
  <r>
    <x v="68"/>
    <x v="1"/>
    <x v="521"/>
    <n v="759.86519854720495"/>
    <n v="10000"/>
    <n v="60.379181258302197"/>
    <x v="67"/>
    <x v="5"/>
    <x v="64"/>
    <n v="201289"/>
    <n v="0.47633685695151401"/>
    <n v="5116"/>
    <n v="2291.7694710527298"/>
    <n v="10000"/>
    <n v="230.84025854109001"/>
  </r>
  <r>
    <x v="68"/>
    <x v="2"/>
    <x v="522"/>
    <n v="796.47721107592804"/>
    <n v="10000"/>
    <n v="78.423683952553702"/>
    <x v="67"/>
    <x v="5"/>
    <x v="64"/>
    <n v="201289"/>
    <n v="0.47633685695151401"/>
    <n v="4405"/>
    <n v="1685.1955824049401"/>
    <n v="10000"/>
    <n v="224.906289046231"/>
  </r>
  <r>
    <x v="68"/>
    <x v="3"/>
    <x v="523"/>
    <n v="1114.8135827158701"/>
    <n v="10000"/>
    <n v="100.030778701139"/>
    <x v="67"/>
    <x v="5"/>
    <x v="64"/>
    <n v="201289"/>
    <n v="0.47633685695151401"/>
    <n v="4747"/>
    <n v="2060.2856783390598"/>
    <n v="10000"/>
    <n v="238.43723068083901"/>
  </r>
  <r>
    <x v="68"/>
    <x v="4"/>
    <x v="524"/>
    <n v="951.552118005274"/>
    <n v="10000"/>
    <n v="75.731298416001906"/>
    <x v="67"/>
    <x v="5"/>
    <x v="64"/>
    <n v="201289"/>
    <n v="0.47633685695151401"/>
    <n v="4642"/>
    <n v="1921.53005015036"/>
    <n v="10000"/>
    <n v="181.740886385376"/>
  </r>
  <r>
    <x v="68"/>
    <x v="5"/>
    <x v="525"/>
    <n v="1216.1580150469699"/>
    <n v="10000"/>
    <n v="91.050988553590003"/>
    <x v="67"/>
    <x v="5"/>
    <x v="64"/>
    <n v="201289"/>
    <n v="0.47633685695151401"/>
    <n v="5282"/>
    <n v="2501.5701438080901"/>
    <n v="10000"/>
    <n v="339.08387864366398"/>
  </r>
  <r>
    <x v="68"/>
    <x v="6"/>
    <x v="526"/>
    <n v="570.62777158344704"/>
    <n v="10000"/>
    <n v="82.644628099173502"/>
    <x v="67"/>
    <x v="5"/>
    <x v="64"/>
    <n v="201289"/>
    <n v="0.47633685695151401"/>
    <n v="4201"/>
    <n v="1583.88701179483"/>
    <n v="10000"/>
    <n v="178.326474622771"/>
  </r>
  <r>
    <x v="68"/>
    <x v="7"/>
    <x v="527"/>
    <n v="541.68128105064898"/>
    <n v="10000"/>
    <n v="42.820722259349999"/>
    <x v="67"/>
    <x v="5"/>
    <x v="64"/>
    <n v="201289"/>
    <n v="0.47633685695151401"/>
    <n v="4464"/>
    <n v="1700.4615131744699"/>
    <n v="10000"/>
    <n v="188"/>
  </r>
  <r>
    <x v="69"/>
    <x v="0"/>
    <x v="528"/>
    <n v="754.91714993892299"/>
    <n v="10000"/>
    <n v="53.063660263544101"/>
    <x v="68"/>
    <x v="5"/>
    <x v="65"/>
    <n v="247794"/>
    <n v="0.49750139034727597"/>
    <n v="4383"/>
    <n v="1805.14040352546"/>
    <n v="10000"/>
    <n v="214.84375"/>
  </r>
  <r>
    <x v="69"/>
    <x v="1"/>
    <x v="124"/>
    <n v="856.22692142978997"/>
    <n v="10000"/>
    <n v="73.959094229364496"/>
    <x v="68"/>
    <x v="5"/>
    <x v="65"/>
    <n v="247794"/>
    <n v="0.49750139034727597"/>
    <n v="5337"/>
    <n v="2621.18200160162"/>
    <n v="10000"/>
    <n v="327.18619869125502"/>
  </r>
  <r>
    <x v="69"/>
    <x v="2"/>
    <x v="529"/>
    <n v="920.96291591194097"/>
    <n v="10000"/>
    <n v="89.025406080799698"/>
    <x v="68"/>
    <x v="5"/>
    <x v="65"/>
    <n v="247794"/>
    <n v="0.49750139034727597"/>
    <n v="4856"/>
    <n v="2087.0556702384902"/>
    <n v="10000"/>
    <n v="223.76543209876499"/>
  </r>
  <r>
    <x v="69"/>
    <x v="3"/>
    <x v="530"/>
    <n v="1351.25554245992"/>
    <n v="10000"/>
    <n v="124.349027526836"/>
    <x v="68"/>
    <x v="5"/>
    <x v="65"/>
    <n v="247794"/>
    <n v="0.49750139034727597"/>
    <n v="5140"/>
    <n v="2504.84687780481"/>
    <n v="10000"/>
    <n v="295.85798816568001"/>
  </r>
  <r>
    <x v="69"/>
    <x v="4"/>
    <x v="531"/>
    <n v="1305.2973404721599"/>
    <n v="10000"/>
    <n v="111.454046639232"/>
    <x v="68"/>
    <x v="5"/>
    <x v="65"/>
    <n v="247794"/>
    <n v="0.49750139034727597"/>
    <n v="5235"/>
    <n v="2503.73508876501"/>
    <n v="10000"/>
    <n v="270.55150884495299"/>
  </r>
  <r>
    <x v="69"/>
    <x v="5"/>
    <x v="532"/>
    <n v="1562.6915286083899"/>
    <n v="10000"/>
    <n v="113.626799090986"/>
    <x v="68"/>
    <x v="5"/>
    <x v="65"/>
    <n v="247794"/>
    <n v="0.49750139034727597"/>
    <n v="6185"/>
    <n v="3198.5943111855299"/>
    <n v="10000"/>
    <n v="403.99833402748902"/>
  </r>
  <r>
    <x v="69"/>
    <x v="6"/>
    <x v="533"/>
    <n v="683.57512880833804"/>
    <n v="10000"/>
    <n v="70.996795001825603"/>
    <x v="68"/>
    <x v="5"/>
    <x v="65"/>
    <n v="247794"/>
    <n v="0.49750139034727597"/>
    <n v="4655"/>
    <n v="2020.5144406525999"/>
    <n v="10000"/>
    <n v="295.71012078300703"/>
  </r>
  <r>
    <x v="69"/>
    <x v="7"/>
    <x v="534"/>
    <n v="732.59882834893494"/>
    <n v="10000"/>
    <n v="70.328369178005303"/>
    <x v="68"/>
    <x v="5"/>
    <x v="65"/>
    <n v="247794"/>
    <n v="0.49750139034727597"/>
    <n v="5173"/>
    <n v="2063.1389765304002"/>
    <n v="10000"/>
    <n v="237.89397415771001"/>
  </r>
  <r>
    <x v="70"/>
    <x v="0"/>
    <x v="535"/>
    <n v="1271.3285393025301"/>
    <n v="10000"/>
    <n v="166.56751933372999"/>
    <x v="69"/>
    <x v="5"/>
    <x v="66"/>
    <n v="234969"/>
    <n v="0.50462165563511296"/>
    <n v="5036"/>
    <n v="2465.1719784911802"/>
    <n v="10000"/>
    <n v="462.30737192836301"/>
  </r>
  <r>
    <x v="70"/>
    <x v="1"/>
    <x v="536"/>
    <n v="1630.92568932221"/>
    <n v="10000"/>
    <n v="169.30932545014801"/>
    <x v="69"/>
    <x v="5"/>
    <x v="66"/>
    <n v="234969"/>
    <n v="0.50462165563511296"/>
    <n v="6249"/>
    <n v="3867.6566489066499"/>
    <n v="10000"/>
    <n v="816.32653061224505"/>
  </r>
  <r>
    <x v="70"/>
    <x v="2"/>
    <x v="537"/>
    <n v="1759.4108410219701"/>
    <n v="10000"/>
    <n v="203.96437805228399"/>
    <x v="69"/>
    <x v="5"/>
    <x v="66"/>
    <n v="234969"/>
    <n v="0.50462165563511296"/>
    <n v="5798"/>
    <n v="3097.48100955057"/>
    <n v="10000"/>
    <n v="466.66666666666703"/>
  </r>
  <r>
    <x v="70"/>
    <x v="3"/>
    <x v="538"/>
    <n v="2326.05271051417"/>
    <n v="10000"/>
    <n v="269.097222222222"/>
    <x v="69"/>
    <x v="5"/>
    <x v="66"/>
    <n v="234969"/>
    <n v="0.50462165563511296"/>
    <n v="6344"/>
    <n v="3572.73261386165"/>
    <n v="10000"/>
    <n v="591.71597633136105"/>
  </r>
  <r>
    <x v="70"/>
    <x v="4"/>
    <x v="539"/>
    <n v="2361.1225341766099"/>
    <n v="10000"/>
    <n v="267.53864447086801"/>
    <x v="69"/>
    <x v="5"/>
    <x v="66"/>
    <n v="234969"/>
    <n v="0.50462165563511296"/>
    <n v="6661"/>
    <n v="3439.8493636527101"/>
    <n v="10000"/>
    <n v="524.691358024691"/>
  </r>
  <r>
    <x v="70"/>
    <x v="5"/>
    <x v="540"/>
    <n v="3113.7593699720301"/>
    <n v="10000"/>
    <n v="426.63891779396499"/>
    <x v="69"/>
    <x v="5"/>
    <x v="66"/>
    <n v="234969"/>
    <n v="0.50462165563511296"/>
    <n v="7060"/>
    <n v="4685.1685008183704"/>
    <n v="10000"/>
    <n v="972.22222222222194"/>
  </r>
  <r>
    <x v="70"/>
    <x v="6"/>
    <x v="541"/>
    <n v="1354.90330304994"/>
    <n v="10000"/>
    <n v="127.53800632588499"/>
    <x v="69"/>
    <x v="5"/>
    <x v="66"/>
    <n v="234969"/>
    <n v="0.50462165563511296"/>
    <n v="5515"/>
    <n v="2773.8543552185802"/>
    <n v="10000"/>
    <n v="448.97959183673498"/>
  </r>
  <r>
    <x v="70"/>
    <x v="7"/>
    <x v="542"/>
    <n v="1502.1073327219699"/>
    <n v="10000"/>
    <n v="151.43320713899399"/>
    <x v="69"/>
    <x v="5"/>
    <x v="66"/>
    <n v="234969"/>
    <n v="0.50462165563511296"/>
    <n v="5382"/>
    <n v="2808.5343862039299"/>
    <n v="10000"/>
    <n v="492.15792320173102"/>
  </r>
  <r>
    <x v="71"/>
    <x v="0"/>
    <x v="543"/>
    <n v="655.46274578138105"/>
    <n v="10000"/>
    <n v="63.385613845321799"/>
    <x v="70"/>
    <x v="5"/>
    <x v="67"/>
    <n v="223108"/>
    <n v="0.48678887953116301"/>
    <n v="3687"/>
    <n v="1364.94343935026"/>
    <n v="10000"/>
    <n v="170.60985955320999"/>
  </r>
  <r>
    <x v="71"/>
    <x v="1"/>
    <x v="544"/>
    <n v="801.02966764670396"/>
    <n v="10000"/>
    <n v="75.873865181351704"/>
    <x v="70"/>
    <x v="5"/>
    <x v="67"/>
    <n v="223108"/>
    <n v="0.48678887953116301"/>
    <n v="4823"/>
    <n v="2076.0122298972001"/>
    <n v="10000"/>
    <n v="218.52237252861599"/>
  </r>
  <r>
    <x v="71"/>
    <x v="2"/>
    <x v="545"/>
    <n v="787.31543806011905"/>
    <n v="10000"/>
    <n v="80.797879055674798"/>
    <x v="70"/>
    <x v="5"/>
    <x v="67"/>
    <n v="223108"/>
    <n v="0.48678887953116301"/>
    <n v="4220"/>
    <n v="1572.2524250740601"/>
    <n v="10000"/>
    <n v="200.85066162570899"/>
  </r>
  <r>
    <x v="71"/>
    <x v="3"/>
    <x v="117"/>
    <n v="1168.82551945246"/>
    <n v="10000"/>
    <n v="110.773453582982"/>
    <x v="70"/>
    <x v="5"/>
    <x v="67"/>
    <n v="223108"/>
    <n v="0.48678887953116301"/>
    <n v="4655"/>
    <n v="2078.4354803572301"/>
    <n v="10000"/>
    <n v="185.546875"/>
  </r>
  <r>
    <x v="71"/>
    <x v="4"/>
    <x v="546"/>
    <n v="1175.5470749062499"/>
    <n v="10000"/>
    <n v="84.940312213039505"/>
    <x v="70"/>
    <x v="5"/>
    <x v="67"/>
    <n v="223108"/>
    <n v="0.48678887953116301"/>
    <n v="4402"/>
    <n v="1801.7234906338001"/>
    <n v="10000"/>
    <n v="141.72335600906999"/>
  </r>
  <r>
    <x v="71"/>
    <x v="5"/>
    <x v="20"/>
    <n v="1426.5412046060001"/>
    <n v="10000"/>
    <n v="164.35354273192101"/>
    <x v="70"/>
    <x v="5"/>
    <x v="67"/>
    <n v="223108"/>
    <n v="0.48678887953116301"/>
    <n v="4842"/>
    <n v="2276.05532626388"/>
    <n v="10000"/>
    <n v="285.19692168402003"/>
  </r>
  <r>
    <x v="71"/>
    <x v="6"/>
    <x v="547"/>
    <n v="564.68615854272196"/>
    <n v="10000"/>
    <n v="64.174107142857096"/>
    <x v="70"/>
    <x v="5"/>
    <x v="67"/>
    <n v="223108"/>
    <n v="0.48678887953116301"/>
    <n v="3678"/>
    <n v="1405.98708084327"/>
    <n v="10000"/>
    <n v="155.127836828498"/>
  </r>
  <r>
    <x v="71"/>
    <x v="7"/>
    <x v="548"/>
    <n v="555.64025497780096"/>
    <n v="10000"/>
    <n v="45.460888213218198"/>
    <x v="70"/>
    <x v="5"/>
    <x v="67"/>
    <n v="223108"/>
    <n v="0.48678887953116301"/>
    <n v="3816"/>
    <n v="1326.89155218627"/>
    <n v="10000"/>
    <n v="137.525826446281"/>
  </r>
  <r>
    <x v="72"/>
    <x v="0"/>
    <x v="549"/>
    <n v="928.02647557106104"/>
    <n v="10000"/>
    <n v="59.8548402299934"/>
    <x v="71"/>
    <x v="5"/>
    <x v="68"/>
    <n v="236027"/>
    <n v="0.51565579106968895"/>
    <n v="4594"/>
    <n v="1775.38387742385"/>
    <n v="10000"/>
    <n v="210.828132906055"/>
  </r>
  <r>
    <x v="72"/>
    <x v="1"/>
    <x v="550"/>
    <n v="987.02389960103199"/>
    <n v="10000"/>
    <n v="80.688542227003794"/>
    <x v="71"/>
    <x v="5"/>
    <x v="68"/>
    <n v="236027"/>
    <n v="0.51565579106968895"/>
    <n v="5384"/>
    <n v="2615.5556930816902"/>
    <n v="10000"/>
    <n v="262.34567901234601"/>
  </r>
  <r>
    <x v="72"/>
    <x v="2"/>
    <x v="551"/>
    <n v="1043.3798873394701"/>
    <n v="10000"/>
    <n v="80.958003035925103"/>
    <x v="71"/>
    <x v="5"/>
    <x v="68"/>
    <n v="236027"/>
    <n v="0.51565579106968895"/>
    <n v="4736"/>
    <n v="2022.9850777384299"/>
    <n v="10000"/>
    <n v="233.905101358877"/>
  </r>
  <r>
    <x v="72"/>
    <x v="3"/>
    <x v="552"/>
    <n v="1430.0957745308699"/>
    <n v="10000"/>
    <n v="123.890532544379"/>
    <x v="71"/>
    <x v="5"/>
    <x v="68"/>
    <n v="236027"/>
    <n v="0.51565579106968895"/>
    <n v="5209"/>
    <n v="2441.7666491252098"/>
    <n v="10000"/>
    <n v="320"/>
  </r>
  <r>
    <x v="72"/>
    <x v="4"/>
    <x v="553"/>
    <n v="1410.23602728331"/>
    <n v="10000"/>
    <n v="122.314049586777"/>
    <x v="71"/>
    <x v="5"/>
    <x v="68"/>
    <n v="236027"/>
    <n v="0.51565579106968895"/>
    <n v="5131"/>
    <n v="2336.83934050468"/>
    <n v="10000"/>
    <n v="469.95835812016702"/>
  </r>
  <r>
    <x v="72"/>
    <x v="5"/>
    <x v="554"/>
    <n v="1873.1009894317799"/>
    <n v="10000"/>
    <n v="205.078125"/>
    <x v="71"/>
    <x v="5"/>
    <x v="68"/>
    <n v="236027"/>
    <n v="0.51565579106968895"/>
    <n v="5529"/>
    <n v="3144.7350423318699"/>
    <n v="10000"/>
    <n v="530.69719042663905"/>
  </r>
  <r>
    <x v="72"/>
    <x v="6"/>
    <x v="555"/>
    <n v="841.80354267794905"/>
    <n v="10000"/>
    <n v="145.372196654248"/>
    <x v="71"/>
    <x v="5"/>
    <x v="68"/>
    <n v="236027"/>
    <n v="0.51565579106968895"/>
    <n v="4607"/>
    <n v="1826.67801999476"/>
    <n v="10000"/>
    <n v="219.52479338843"/>
  </r>
  <r>
    <x v="72"/>
    <x v="7"/>
    <x v="175"/>
    <n v="839.09492110556505"/>
    <n v="10000"/>
    <n v="111.111111111111"/>
    <x v="71"/>
    <x v="5"/>
    <x v="68"/>
    <n v="236027"/>
    <n v="0.51565579106968895"/>
    <n v="4575"/>
    <n v="1994.40128568808"/>
    <n v="10000"/>
    <n v="295.478818084728"/>
  </r>
  <r>
    <x v="73"/>
    <x v="0"/>
    <x v="556"/>
    <n v="855.78572147026603"/>
    <n v="10000"/>
    <n v="87.420174840349702"/>
    <x v="72"/>
    <x v="5"/>
    <x v="69"/>
    <n v="110614"/>
    <n v="0.42392862344112903"/>
    <n v="4230"/>
    <n v="1586.1920292525599"/>
    <n v="10000"/>
    <n v="194.63667820069199"/>
  </r>
  <r>
    <x v="73"/>
    <x v="1"/>
    <x v="557"/>
    <n v="944.76828161938204"/>
    <n v="10000"/>
    <n v="80.350620891161398"/>
    <x v="72"/>
    <x v="5"/>
    <x v="69"/>
    <n v="110614"/>
    <n v="0.42392862344112903"/>
    <n v="4907"/>
    <n v="2243.6926138445101"/>
    <n v="10000"/>
    <n v="303.72933487120298"/>
  </r>
  <r>
    <x v="73"/>
    <x v="2"/>
    <x v="558"/>
    <n v="974.34260475547796"/>
    <n v="10000"/>
    <n v="76.969974089315599"/>
    <x v="72"/>
    <x v="5"/>
    <x v="69"/>
    <n v="110614"/>
    <n v="0.42392862344112903"/>
    <n v="4583"/>
    <n v="1838.13441083575"/>
    <n v="10000"/>
    <n v="200.83102493074799"/>
  </r>
  <r>
    <x v="73"/>
    <x v="3"/>
    <x v="21"/>
    <n v="1434.21887526098"/>
    <n v="10000"/>
    <n v="150.94597363568101"/>
    <x v="72"/>
    <x v="5"/>
    <x v="69"/>
    <n v="110614"/>
    <n v="0.42392862344112903"/>
    <n v="5174"/>
    <n v="2178.02911753338"/>
    <n v="10000"/>
    <n v="232"/>
  </r>
  <r>
    <x v="73"/>
    <x v="4"/>
    <x v="559"/>
    <n v="1386.36573817111"/>
    <n v="10000"/>
    <n v="117.135611641106"/>
    <x v="72"/>
    <x v="5"/>
    <x v="69"/>
    <n v="110614"/>
    <n v="0.42392862344112903"/>
    <n v="5039"/>
    <n v="2241.6363038275799"/>
    <n v="10000"/>
    <n v="224.691358024691"/>
  </r>
  <r>
    <x v="73"/>
    <x v="5"/>
    <x v="560"/>
    <n v="1290.7608359169601"/>
    <n v="10000"/>
    <n v="166.93279140659001"/>
    <x v="72"/>
    <x v="5"/>
    <x v="69"/>
    <n v="110614"/>
    <n v="0.42392862344112903"/>
    <n v="4578"/>
    <n v="1846.43904957256"/>
    <n v="10000"/>
    <n v="221.08843537415001"/>
  </r>
  <r>
    <x v="73"/>
    <x v="6"/>
    <x v="561"/>
    <n v="817.67148176130399"/>
    <n v="10000"/>
    <n v="90.536462321517106"/>
    <x v="72"/>
    <x v="5"/>
    <x v="69"/>
    <n v="110614"/>
    <n v="0.42392862344112903"/>
    <n v="4452"/>
    <n v="1609.39864014866"/>
    <n v="10000"/>
    <n v="140.61943752225"/>
  </r>
  <r>
    <x v="73"/>
    <x v="7"/>
    <x v="562"/>
    <n v="817.65076164244897"/>
    <n v="10000"/>
    <n v="65.853125682718996"/>
    <x v="72"/>
    <x v="5"/>
    <x v="69"/>
    <n v="110614"/>
    <n v="0.42392862344112903"/>
    <n v="4495"/>
    <n v="1765.2372892732201"/>
    <n v="10000"/>
    <n v="185.80818798198899"/>
  </r>
  <r>
    <x v="74"/>
    <x v="0"/>
    <x v="563"/>
    <n v="439.23117041579098"/>
    <n v="10000"/>
    <n v="39.007123422764998"/>
    <x v="73"/>
    <x v="5"/>
    <x v="70"/>
    <n v="342942"/>
    <n v="0.51866292399924996"/>
    <n v="3544"/>
    <n v="1077.8528027800401"/>
    <n v="10000"/>
    <n v="129.46880494432301"/>
  </r>
  <r>
    <x v="74"/>
    <x v="1"/>
    <x v="564"/>
    <n v="524.16935642520798"/>
    <n v="10000"/>
    <n v="32.8226693096004"/>
    <x v="73"/>
    <x v="5"/>
    <x v="70"/>
    <n v="342942"/>
    <n v="0.51866292399924996"/>
    <n v="4164"/>
    <n v="1501.3157558355899"/>
    <n v="10000"/>
    <n v="138.87719888898201"/>
  </r>
  <r>
    <x v="74"/>
    <x v="2"/>
    <x v="565"/>
    <n v="606.70394157968894"/>
    <n v="10000"/>
    <n v="28.976785866131198"/>
    <x v="73"/>
    <x v="5"/>
    <x v="70"/>
    <n v="342942"/>
    <n v="0.51866292399924996"/>
    <n v="3891"/>
    <n v="1212.83000317919"/>
    <n v="10000"/>
    <n v="86.861190757294693"/>
  </r>
  <r>
    <x v="74"/>
    <x v="3"/>
    <x v="566"/>
    <n v="818.41496656355196"/>
    <n v="10000"/>
    <n v="48.479800083298599"/>
    <x v="73"/>
    <x v="5"/>
    <x v="70"/>
    <n v="342942"/>
    <n v="0.51866292399924996"/>
    <n v="3735"/>
    <n v="1470.9279510408601"/>
    <n v="10000"/>
    <n v="117.78224648089601"/>
  </r>
  <r>
    <x v="74"/>
    <x v="4"/>
    <x v="567"/>
    <n v="626.15723300325999"/>
    <n v="10000"/>
    <n v="50.121387735922902"/>
    <x v="73"/>
    <x v="5"/>
    <x v="70"/>
    <n v="342942"/>
    <n v="0.51866292399924996"/>
    <n v="3964"/>
    <n v="1370.6900458406501"/>
    <n v="10000"/>
    <n v="164.35354273192101"/>
  </r>
  <r>
    <x v="74"/>
    <x v="5"/>
    <x v="568"/>
    <n v="1050.69336142477"/>
    <n v="10000"/>
    <n v="69.898869720404505"/>
    <x v="73"/>
    <x v="5"/>
    <x v="70"/>
    <n v="342942"/>
    <n v="0.51866292399924996"/>
    <n v="4641"/>
    <n v="1989.6829035862499"/>
    <n v="10000"/>
    <n v="210.65088757396501"/>
  </r>
  <r>
    <x v="74"/>
    <x v="6"/>
    <x v="569"/>
    <n v="569.61698523476298"/>
    <n v="10000"/>
    <n v="31.232809452584799"/>
    <x v="73"/>
    <x v="5"/>
    <x v="70"/>
    <n v="342942"/>
    <n v="0.51866292399924996"/>
    <n v="3434"/>
    <n v="1256.7097699194001"/>
    <n v="10000"/>
    <n v="142.02855443188599"/>
  </r>
  <r>
    <x v="74"/>
    <x v="7"/>
    <x v="570"/>
    <n v="519.65342305943295"/>
    <n v="10000"/>
    <n v="24.573094543940002"/>
    <x v="73"/>
    <x v="5"/>
    <x v="70"/>
    <n v="342942"/>
    <n v="0.51866292399924996"/>
    <n v="3651"/>
    <n v="1218.53954266712"/>
    <n v="10000"/>
    <n v="94.184377297713695"/>
  </r>
  <r>
    <x v="75"/>
    <x v="0"/>
    <x v="571"/>
    <n v="352.64330677653902"/>
    <n v="10000"/>
    <n v="48.257584747438798"/>
    <x v="74"/>
    <x v="5"/>
    <x v="71"/>
    <n v="253181"/>
    <n v="0.53842865710238996"/>
    <n v="3040"/>
    <n v="757.39927438651102"/>
    <n v="10000"/>
    <n v="117.64705882352899"/>
  </r>
  <r>
    <x v="75"/>
    <x v="1"/>
    <x v="572"/>
    <n v="416.23039013014699"/>
    <n v="10000"/>
    <n v="46.498033797428"/>
    <x v="74"/>
    <x v="5"/>
    <x v="71"/>
    <n v="253181"/>
    <n v="0.53842865710238996"/>
    <n v="4043"/>
    <n v="1317.3996823438699"/>
    <n v="10000"/>
    <n v="133.981570467522"/>
  </r>
  <r>
    <x v="75"/>
    <x v="2"/>
    <x v="573"/>
    <n v="394.66021232567402"/>
    <n v="10000"/>
    <n v="48.353501289426703"/>
    <x v="74"/>
    <x v="5"/>
    <x v="71"/>
    <n v="253181"/>
    <n v="0.53842865710238996"/>
    <n v="2994"/>
    <n v="924.43050568926606"/>
    <n v="10000"/>
    <n v="106.292517006803"/>
  </r>
  <r>
    <x v="75"/>
    <x v="3"/>
    <x v="574"/>
    <n v="601.69182895972403"/>
    <n v="10000"/>
    <n v="70.637168776219994"/>
    <x v="74"/>
    <x v="5"/>
    <x v="71"/>
    <n v="253181"/>
    <n v="0.53842865710238996"/>
    <n v="3820"/>
    <n v="1284.96612519269"/>
    <n v="10000"/>
    <n v="143.862871135598"/>
  </r>
  <r>
    <x v="75"/>
    <x v="4"/>
    <x v="575"/>
    <n v="646.75475554706804"/>
    <n v="10000"/>
    <n v="61.768603580332901"/>
    <x v="74"/>
    <x v="5"/>
    <x v="71"/>
    <n v="253181"/>
    <n v="0.53842865710238996"/>
    <n v="3880"/>
    <n v="1330.1413224681301"/>
    <n v="10000"/>
    <n v="115.056536401508"/>
  </r>
  <r>
    <x v="75"/>
    <x v="5"/>
    <x v="576"/>
    <n v="827.71707201865502"/>
    <n v="10000"/>
    <n v="106.88"/>
    <x v="74"/>
    <x v="5"/>
    <x v="71"/>
    <n v="253181"/>
    <n v="0.53842865710238996"/>
    <n v="4300"/>
    <n v="1776.81767919135"/>
    <n v="10000"/>
    <n v="215.800337774442"/>
  </r>
  <r>
    <x v="75"/>
    <x v="6"/>
    <x v="577"/>
    <n v="384.14827373058802"/>
    <n v="10000"/>
    <n v="41.819814151211197"/>
    <x v="74"/>
    <x v="5"/>
    <x v="71"/>
    <n v="253181"/>
    <n v="0.53842865710238996"/>
    <n v="3286"/>
    <n v="1028.8720822683699"/>
    <n v="10000"/>
    <n v="110.49390170269299"/>
  </r>
  <r>
    <x v="75"/>
    <x v="7"/>
    <x v="456"/>
    <n v="393.34752399144003"/>
    <n v="10000"/>
    <n v="36.4077669902913"/>
    <x v="74"/>
    <x v="5"/>
    <x v="71"/>
    <n v="253181"/>
    <n v="0.53842865710238996"/>
    <n v="3367"/>
    <n v="1045.62344414993"/>
    <n v="10000"/>
    <n v="116.157544268267"/>
  </r>
  <r>
    <x v="76"/>
    <x v="0"/>
    <x v="578"/>
    <n v="1820.4378082631299"/>
    <n v="10000"/>
    <n v="223.279165015194"/>
    <x v="75"/>
    <x v="5"/>
    <x v="72"/>
    <n v="28301"/>
    <n v="0.49005212030960499"/>
    <n v="5294"/>
    <n v="2184.5536791039799"/>
    <n v="10000"/>
    <n v="324.39446366781999"/>
  </r>
  <r>
    <x v="76"/>
    <x v="1"/>
    <x v="579"/>
    <n v="6190.4761904761899"/>
    <n v="10000"/>
    <n v="1250"/>
    <x v="75"/>
    <x v="5"/>
    <x v="72"/>
    <n v="28301"/>
    <n v="0.49005212030960499"/>
    <n v="8385"/>
    <n v="7441.8604651162796"/>
    <n v="10000"/>
    <n v="3333.3333333333298"/>
  </r>
  <r>
    <x v="76"/>
    <x v="2"/>
    <x v="580"/>
    <n v="9615.3846153846207"/>
    <n v="10000"/>
    <n v="5000"/>
    <x v="75"/>
    <x v="5"/>
    <x v="72"/>
    <n v="28301"/>
    <n v="0.49005212030960499"/>
    <n v="9667"/>
    <n v="9375"/>
    <n v="10000"/>
    <n v="5000"/>
  </r>
  <r>
    <x v="76"/>
    <x v="3"/>
    <x v="581"/>
    <n v="8431.3725490196102"/>
    <n v="10000"/>
    <n v="5000"/>
    <x v="75"/>
    <x v="5"/>
    <x v="72"/>
    <n v="28301"/>
    <n v="0.49005212030960499"/>
    <n v="9500"/>
    <n v="9130.4347826086996"/>
    <n v="10000"/>
    <n v="5000"/>
  </r>
  <r>
    <x v="76"/>
    <x v="4"/>
    <x v="582"/>
    <n v="5495.2380952381"/>
    <n v="10000"/>
    <n v="1200"/>
    <x v="75"/>
    <x v="5"/>
    <x v="72"/>
    <n v="28301"/>
    <n v="0.49005212030960499"/>
    <n v="7999"/>
    <n v="6119.4029850746301"/>
    <n v="10000"/>
    <n v="1666.6666666666699"/>
  </r>
  <r>
    <x v="76"/>
    <x v="5"/>
    <x v="583"/>
    <n v="8947.3684210526299"/>
    <n v="10000"/>
    <n v="5000"/>
    <x v="75"/>
    <x v="5"/>
    <x v="72"/>
    <n v="28301"/>
    <n v="0.49005212030960499"/>
    <n v="9545"/>
    <n v="9166.6666666666697"/>
    <n v="10000"/>
    <n v="5000"/>
  </r>
  <r>
    <x v="76"/>
    <x v="6"/>
    <x v="584"/>
    <n v="8333.3333333333303"/>
    <n v="10000"/>
    <n v="5000"/>
    <x v="75"/>
    <x v="5"/>
    <x v="72"/>
    <n v="28301"/>
    <n v="0.49005212030960499"/>
    <n v="10000"/>
    <n v="10000"/>
    <n v="10000"/>
    <n v="10000"/>
  </r>
  <r>
    <x v="76"/>
    <x v="7"/>
    <x v="585"/>
    <m/>
    <n v="10000"/>
    <n v="10000"/>
    <x v="75"/>
    <x v="5"/>
    <x v="72"/>
    <n v="28301"/>
    <n v="0.49005212030960499"/>
    <m/>
    <m/>
    <n v="10000"/>
    <n v="10000"/>
  </r>
  <r>
    <x v="77"/>
    <x v="0"/>
    <x v="184"/>
    <n v="1335.8209270379"/>
    <n v="10000"/>
    <n v="85.8644111239267"/>
    <x v="76"/>
    <x v="5"/>
    <x v="73"/>
    <n v="71581"/>
    <n v="0.48567687130217702"/>
    <n v="5206"/>
    <n v="2421.1475981809099"/>
    <n v="10000"/>
    <n v="196.616369455876"/>
  </r>
  <r>
    <x v="77"/>
    <x v="1"/>
    <x v="586"/>
    <n v="1404.83685786502"/>
    <n v="10000"/>
    <n v="146.60493827160499"/>
    <x v="76"/>
    <x v="5"/>
    <x v="73"/>
    <n v="71581"/>
    <n v="0.48567687130217702"/>
    <n v="5889"/>
    <n v="3569.2558785364199"/>
    <n v="10000"/>
    <n v="537.19008264462798"/>
  </r>
  <r>
    <x v="77"/>
    <x v="2"/>
    <x v="587"/>
    <n v="1556.7250312651499"/>
    <n v="10000"/>
    <n v="109.739368998628"/>
    <x v="76"/>
    <x v="5"/>
    <x v="73"/>
    <n v="71581"/>
    <n v="0.48567687130217702"/>
    <n v="5649"/>
    <n v="2763.63145430124"/>
    <n v="10000"/>
    <n v="311.90926275992399"/>
  </r>
  <r>
    <x v="77"/>
    <x v="3"/>
    <x v="588"/>
    <n v="2328.6780832664899"/>
    <n v="10000"/>
    <n v="202.140309155767"/>
    <x v="76"/>
    <x v="5"/>
    <x v="73"/>
    <n v="71581"/>
    <n v="0.48567687130217702"/>
    <n v="5844"/>
    <n v="3402.81444756668"/>
    <n v="10000"/>
    <n v="303.39083878643697"/>
  </r>
  <r>
    <x v="77"/>
    <x v="4"/>
    <x v="589"/>
    <n v="2338.7747210119201"/>
    <n v="10000"/>
    <n v="174.47199265381099"/>
    <x v="76"/>
    <x v="5"/>
    <x v="73"/>
    <n v="71581"/>
    <n v="0.48567687130217702"/>
    <n v="6172"/>
    <n v="3268.10403138528"/>
    <n v="10000"/>
    <n v="312.5"/>
  </r>
  <r>
    <x v="77"/>
    <x v="5"/>
    <x v="590"/>
    <n v="2425.50355636326"/>
    <n v="10000"/>
    <n v="250"/>
    <x v="76"/>
    <x v="5"/>
    <x v="73"/>
    <n v="71581"/>
    <n v="0.48567687130217702"/>
    <n v="6588"/>
    <n v="3853.3277459426399"/>
    <n v="10000"/>
    <n v="509.25925925925901"/>
  </r>
  <r>
    <x v="77"/>
    <x v="6"/>
    <x v="178"/>
    <n v="1094.7696851719199"/>
    <n v="10000"/>
    <n v="88.088642659279799"/>
    <x v="76"/>
    <x v="5"/>
    <x v="73"/>
    <n v="71581"/>
    <n v="0.48567687130217702"/>
    <n v="4850"/>
    <n v="2309.0041907885002"/>
    <n v="10000"/>
    <n v="221.06881968473701"/>
  </r>
  <r>
    <x v="77"/>
    <x v="7"/>
    <x v="591"/>
    <n v="1227.3838453108999"/>
    <n v="10000"/>
    <n v="91.683884297520706"/>
    <x v="76"/>
    <x v="5"/>
    <x v="73"/>
    <n v="71581"/>
    <n v="0.48567687130217702"/>
    <n v="5456"/>
    <n v="2687.8799291231799"/>
    <n v="10000"/>
    <n v="221.354166666667"/>
  </r>
  <r>
    <x v="78"/>
    <x v="0"/>
    <x v="592"/>
    <n v="1062.7803354195901"/>
    <n v="10000"/>
    <n v="89.443184681279902"/>
    <x v="77"/>
    <x v="5"/>
    <x v="74"/>
    <n v="151054"/>
    <n v="0.49134117463374"/>
    <n v="4766"/>
    <n v="2016.9963328223701"/>
    <n v="10000"/>
    <n v="234.710743801653"/>
  </r>
  <r>
    <x v="78"/>
    <x v="1"/>
    <x v="593"/>
    <n v="1157.6712120096699"/>
    <n v="10000"/>
    <n v="113.720905515995"/>
    <x v="77"/>
    <x v="5"/>
    <x v="74"/>
    <n v="151054"/>
    <n v="0.49134117463374"/>
    <n v="6009"/>
    <n v="3010.71068704446"/>
    <n v="10000"/>
    <n v="394.85766758493997"/>
  </r>
  <r>
    <x v="78"/>
    <x v="2"/>
    <x v="594"/>
    <n v="1264.16391508219"/>
    <n v="10000"/>
    <n v="96.748185971512996"/>
    <x v="77"/>
    <x v="5"/>
    <x v="74"/>
    <n v="151054"/>
    <n v="0.49134117463374"/>
    <n v="5324"/>
    <n v="2230.67725893439"/>
    <n v="10000"/>
    <n v="260.631001371742"/>
  </r>
  <r>
    <x v="78"/>
    <x v="3"/>
    <x v="595"/>
    <n v="1761.15103333755"/>
    <n v="10000"/>
    <n v="196.07843137254901"/>
    <x v="77"/>
    <x v="5"/>
    <x v="74"/>
    <n v="151054"/>
    <n v="0.49134117463374"/>
    <n v="5556"/>
    <n v="2812.2061277856101"/>
    <n v="10000"/>
    <n v="348.57401539158002"/>
  </r>
  <r>
    <x v="78"/>
    <x v="4"/>
    <x v="122"/>
    <n v="1315.6938453390801"/>
    <n v="10000"/>
    <n v="111.91135734072"/>
    <x v="77"/>
    <x v="5"/>
    <x v="74"/>
    <n v="151054"/>
    <n v="0.49134117463374"/>
    <n v="4940"/>
    <n v="2177.4207800704398"/>
    <n v="10000"/>
    <n v="317.46031746031701"/>
  </r>
  <r>
    <x v="78"/>
    <x v="5"/>
    <x v="596"/>
    <n v="1798.04943719932"/>
    <n v="10000"/>
    <n v="152.74747073993299"/>
    <x v="77"/>
    <x v="5"/>
    <x v="74"/>
    <n v="151054"/>
    <n v="0.49134117463374"/>
    <n v="5839"/>
    <n v="3059.1963632172801"/>
    <n v="10000"/>
    <n v="295.85798816568001"/>
  </r>
  <r>
    <x v="78"/>
    <x v="6"/>
    <x v="157"/>
    <n v="918.63496299862197"/>
    <n v="10000"/>
    <n v="65.840061514802002"/>
    <x v="77"/>
    <x v="5"/>
    <x v="74"/>
    <n v="151054"/>
    <n v="0.49134117463374"/>
    <n v="4675"/>
    <n v="1865.77338978079"/>
    <n v="10000"/>
    <n v="172.431384552597"/>
  </r>
  <r>
    <x v="78"/>
    <x v="7"/>
    <x v="597"/>
    <n v="1038.14065266702"/>
    <n v="10000"/>
    <n v="106.823979591837"/>
    <x v="77"/>
    <x v="5"/>
    <x v="74"/>
    <n v="151054"/>
    <n v="0.49134117463374"/>
    <n v="4753"/>
    <n v="2067.0801035968502"/>
    <n v="10000"/>
    <n v="302.59878960484201"/>
  </r>
  <r>
    <x v="79"/>
    <x v="0"/>
    <x v="598"/>
    <n v="281.96766828999398"/>
    <n v="10000"/>
    <n v="21.7664864129511"/>
    <x v="78"/>
    <x v="5"/>
    <x v="75"/>
    <n v="262557"/>
    <n v="0.50052329072660195"/>
    <n v="2920"/>
    <n v="687.07730313488605"/>
    <n v="10000"/>
    <n v="65.254583718148695"/>
  </r>
  <r>
    <x v="79"/>
    <x v="1"/>
    <x v="599"/>
    <n v="343.08014267751901"/>
    <n v="10000"/>
    <n v="23.430767020971"/>
    <x v="78"/>
    <x v="5"/>
    <x v="75"/>
    <n v="262557"/>
    <n v="0.50052329072660195"/>
    <n v="4055"/>
    <n v="1199.9563973817901"/>
    <n v="10000"/>
    <n v="90.3944485025566"/>
  </r>
  <r>
    <x v="79"/>
    <x v="2"/>
    <x v="600"/>
    <n v="347.01183052621298"/>
    <n v="10000"/>
    <n v="23.692025114261298"/>
    <x v="78"/>
    <x v="5"/>
    <x v="75"/>
    <n v="262557"/>
    <n v="0.50052329072660195"/>
    <n v="3226"/>
    <n v="824.16243519258398"/>
    <n v="10000"/>
    <n v="72.234396558720903"/>
  </r>
  <r>
    <x v="79"/>
    <x v="3"/>
    <x v="601"/>
    <n v="596.39832718742298"/>
    <n v="10000"/>
    <n v="44.869180117708702"/>
    <x v="78"/>
    <x v="5"/>
    <x v="75"/>
    <n v="262557"/>
    <n v="0.50052329072660195"/>
    <n v="3856"/>
    <n v="1144.2154695300601"/>
    <n v="10000"/>
    <n v="103.14084260824001"/>
  </r>
  <r>
    <x v="79"/>
    <x v="4"/>
    <x v="602"/>
    <n v="542.436356889546"/>
    <n v="10000"/>
    <n v="37.58086379169"/>
    <x v="78"/>
    <x v="5"/>
    <x v="75"/>
    <n v="262557"/>
    <n v="0.50052329072660195"/>
    <n v="3444"/>
    <n v="1101.3517117547001"/>
    <n v="10000"/>
    <n v="82.4652777777778"/>
  </r>
  <r>
    <x v="79"/>
    <x v="5"/>
    <x v="603"/>
    <n v="650.38356174200203"/>
    <n v="10000"/>
    <n v="49.322314049586801"/>
    <x v="78"/>
    <x v="5"/>
    <x v="75"/>
    <n v="262557"/>
    <n v="0.50052329072660195"/>
    <n v="4078"/>
    <n v="1291.3144124923001"/>
    <n v="10000"/>
    <n v="125.206457456444"/>
  </r>
  <r>
    <x v="79"/>
    <x v="6"/>
    <x v="604"/>
    <n v="274.72499245714999"/>
    <n v="10000"/>
    <n v="21.0594269474065"/>
    <x v="78"/>
    <x v="5"/>
    <x v="75"/>
    <n v="262557"/>
    <n v="0.50052329072660195"/>
    <n v="2962"/>
    <n v="797.203197189452"/>
    <n v="10000"/>
    <n v="79.422694046532399"/>
  </r>
  <r>
    <x v="79"/>
    <x v="7"/>
    <x v="605"/>
    <n v="289.19568036555"/>
    <n v="10000"/>
    <n v="19.259248527097"/>
    <x v="78"/>
    <x v="5"/>
    <x v="75"/>
    <n v="262557"/>
    <n v="0.50052329072660195"/>
    <n v="3092"/>
    <n v="813.81723113994599"/>
    <n v="10000"/>
    <n v="83.005736487856595"/>
  </r>
  <r>
    <x v="80"/>
    <x v="0"/>
    <x v="606"/>
    <n v="347.53557297780299"/>
    <n v="10000"/>
    <n v="35.338505686045302"/>
    <x v="79"/>
    <x v="5"/>
    <x v="76"/>
    <n v="356393"/>
    <n v="0.52050591130486901"/>
    <n v="3072"/>
    <n v="807.26823783157101"/>
    <n v="10000"/>
    <n v="94.655266092825102"/>
  </r>
  <r>
    <x v="80"/>
    <x v="1"/>
    <x v="607"/>
    <n v="432.52903953880701"/>
    <n v="10000"/>
    <n v="50.297210791037998"/>
    <x v="79"/>
    <x v="5"/>
    <x v="76"/>
    <n v="356393"/>
    <n v="0.52050591130486901"/>
    <n v="4418"/>
    <n v="1395.96012690469"/>
    <n v="10000"/>
    <n v="214.68144044321301"/>
  </r>
  <r>
    <x v="80"/>
    <x v="2"/>
    <x v="608"/>
    <n v="435.346810273519"/>
    <n v="10000"/>
    <n v="42.966167898563803"/>
    <x v="79"/>
    <x v="5"/>
    <x v="76"/>
    <n v="356393"/>
    <n v="0.52050591130486901"/>
    <n v="3754"/>
    <n v="1080.5427691505099"/>
    <n v="10000"/>
    <n v="123.46938775510201"/>
  </r>
  <r>
    <x v="80"/>
    <x v="3"/>
    <x v="609"/>
    <n v="769.80815757714504"/>
    <n v="10000"/>
    <n v="93.8585069444444"/>
    <x v="79"/>
    <x v="5"/>
    <x v="76"/>
    <n v="356393"/>
    <n v="0.52050591130486901"/>
    <n v="4155"/>
    <n v="1478.61269001748"/>
    <n v="10000"/>
    <n v="224.23784328546199"/>
  </r>
  <r>
    <x v="80"/>
    <x v="4"/>
    <x v="100"/>
    <n v="884.31614355315105"/>
    <n v="10000"/>
    <n v="92.338182964731303"/>
    <x v="79"/>
    <x v="5"/>
    <x v="76"/>
    <n v="356393"/>
    <n v="0.52050591130486901"/>
    <n v="4624"/>
    <n v="1673.03976154418"/>
    <n v="10000"/>
    <n v="228.53185595567899"/>
  </r>
  <r>
    <x v="80"/>
    <x v="5"/>
    <x v="610"/>
    <n v="1036.0813674333899"/>
    <n v="10000"/>
    <n v="132.378472222222"/>
    <x v="79"/>
    <x v="5"/>
    <x v="76"/>
    <n v="356393"/>
    <n v="0.52050591130486901"/>
    <n v="5270"/>
    <n v="2194.0771399557502"/>
    <n v="10000"/>
    <n v="352"/>
  </r>
  <r>
    <x v="80"/>
    <x v="6"/>
    <x v="611"/>
    <n v="381.90057631253001"/>
    <n v="10000"/>
    <n v="52.334853215336601"/>
    <x v="79"/>
    <x v="5"/>
    <x v="76"/>
    <n v="356393"/>
    <n v="0.52050591130486901"/>
    <n v="3502"/>
    <n v="1070.3128548572899"/>
    <n v="10000"/>
    <n v="126.08"/>
  </r>
  <r>
    <x v="80"/>
    <x v="7"/>
    <x v="612"/>
    <n v="325.13355503704099"/>
    <n v="10000"/>
    <n v="29.1227023837471"/>
    <x v="79"/>
    <x v="5"/>
    <x v="76"/>
    <n v="356393"/>
    <n v="0.52050591130486901"/>
    <n v="3484"/>
    <n v="1115.47798078038"/>
    <n v="10000"/>
    <n v="131.29655346547199"/>
  </r>
  <r>
    <x v="81"/>
    <x v="0"/>
    <x v="613"/>
    <n v="234.760778579343"/>
    <n v="10000"/>
    <n v="22.479888560616899"/>
    <x v="80"/>
    <x v="5"/>
    <x v="77"/>
    <n v="453886"/>
    <n v="0.48782023930690599"/>
    <n v="2339"/>
    <n v="518.12520167605999"/>
    <n v="10000"/>
    <n v="64.5289271628276"/>
  </r>
  <r>
    <x v="81"/>
    <x v="1"/>
    <x v="614"/>
    <n v="247.017904290964"/>
    <n v="10000"/>
    <n v="22.577121849858798"/>
    <x v="80"/>
    <x v="5"/>
    <x v="77"/>
    <n v="453886"/>
    <n v="0.48782023930690599"/>
    <n v="2912"/>
    <n v="765.13930589243898"/>
    <n v="10000"/>
    <n v="68.469203426373696"/>
  </r>
  <r>
    <x v="81"/>
    <x v="2"/>
    <x v="615"/>
    <n v="273.01207528975698"/>
    <n v="10000"/>
    <n v="25.609613053734599"/>
    <x v="80"/>
    <x v="5"/>
    <x v="77"/>
    <n v="453886"/>
    <n v="0.48782023930690599"/>
    <n v="2777"/>
    <n v="600.95592034259005"/>
    <n v="10000"/>
    <n v="69.236190765743999"/>
  </r>
  <r>
    <x v="81"/>
    <x v="3"/>
    <x v="616"/>
    <n v="389.114147537402"/>
    <n v="10000"/>
    <n v="35.090965563272803"/>
    <x v="80"/>
    <x v="5"/>
    <x v="77"/>
    <n v="453886"/>
    <n v="0.48782023930690599"/>
    <n v="2971"/>
    <n v="728.51949454475596"/>
    <n v="10000"/>
    <n v="67.868428612467696"/>
  </r>
  <r>
    <x v="81"/>
    <x v="4"/>
    <x v="617"/>
    <n v="367.93744064055102"/>
    <n v="10000"/>
    <n v="37.950138504155099"/>
    <x v="80"/>
    <x v="5"/>
    <x v="77"/>
    <n v="453886"/>
    <n v="0.48782023930690599"/>
    <n v="2968"/>
    <n v="751.48110785529002"/>
    <n v="10000"/>
    <n v="99.168975069252099"/>
  </r>
  <r>
    <x v="81"/>
    <x v="5"/>
    <x v="618"/>
    <n v="465.04128332287098"/>
    <n v="10000"/>
    <n v="46.795105916727501"/>
    <x v="80"/>
    <x v="5"/>
    <x v="77"/>
    <n v="453886"/>
    <n v="0.48782023930690599"/>
    <n v="3304"/>
    <n v="931.53405118738499"/>
    <n v="10000"/>
    <n v="111.96670135275799"/>
  </r>
  <r>
    <x v="81"/>
    <x v="6"/>
    <x v="619"/>
    <n v="235.91657562216099"/>
    <n v="10000"/>
    <n v="21.481798820420501"/>
    <x v="80"/>
    <x v="5"/>
    <x v="77"/>
    <n v="453886"/>
    <n v="0.48782023930690599"/>
    <n v="2626"/>
    <n v="601.22911779551998"/>
    <n v="10000"/>
    <n v="64.562787639710706"/>
  </r>
  <r>
    <x v="81"/>
    <x v="7"/>
    <x v="620"/>
    <n v="256.49561847517799"/>
    <n v="10000"/>
    <n v="21.394153300174299"/>
    <x v="80"/>
    <x v="5"/>
    <x v="77"/>
    <n v="453886"/>
    <n v="0.48782023930690599"/>
    <n v="2650"/>
    <n v="637.49027297488396"/>
    <n v="10000"/>
    <n v="74.609733700642806"/>
  </r>
  <r>
    <x v="82"/>
    <x v="0"/>
    <x v="621"/>
    <n v="172.734580654349"/>
    <n v="10000"/>
    <n v="15.036049382716"/>
    <x v="81"/>
    <x v="5"/>
    <x v="78"/>
    <n v="396664"/>
    <n v="0.52388329562669"/>
    <n v="2193"/>
    <n v="420.45258936012902"/>
    <n v="10000"/>
    <n v="59.345183133271803"/>
  </r>
  <r>
    <x v="82"/>
    <x v="1"/>
    <x v="622"/>
    <n v="167.175524549052"/>
    <n v="10000"/>
    <n v="17.772561937631998"/>
    <x v="81"/>
    <x v="5"/>
    <x v="78"/>
    <n v="396664"/>
    <n v="0.52388329562669"/>
    <n v="2782"/>
    <n v="611.74745585749895"/>
    <n v="10000"/>
    <n v="89.981096408317597"/>
  </r>
  <r>
    <x v="82"/>
    <x v="2"/>
    <x v="623"/>
    <n v="197.683584617398"/>
    <n v="10000"/>
    <n v="16.013906902890099"/>
    <x v="81"/>
    <x v="5"/>
    <x v="78"/>
    <n v="396664"/>
    <n v="0.52388329562669"/>
    <n v="2524"/>
    <n v="543.37338019424203"/>
    <n v="10000"/>
    <n v="54.863772437652202"/>
  </r>
  <r>
    <x v="82"/>
    <x v="3"/>
    <x v="624"/>
    <n v="296.10691867195101"/>
    <n v="10000"/>
    <n v="28.470169309325499"/>
    <x v="81"/>
    <x v="5"/>
    <x v="78"/>
    <n v="396664"/>
    <n v="0.52388329562669"/>
    <n v="2924"/>
    <n v="629.34757103907305"/>
    <n v="10000"/>
    <n v="75.103727175644707"/>
  </r>
  <r>
    <x v="82"/>
    <x v="4"/>
    <x v="625"/>
    <n v="323.80953239023398"/>
    <n v="10000"/>
    <n v="25.7600017427485"/>
    <x v="81"/>
    <x v="5"/>
    <x v="78"/>
    <n v="396664"/>
    <n v="0.52388329562669"/>
    <n v="2895"/>
    <n v="691.89241529086701"/>
    <n v="10000"/>
    <n v="76.946752847029899"/>
  </r>
  <r>
    <x v="82"/>
    <x v="5"/>
    <x v="626"/>
    <n v="494.76978330137598"/>
    <n v="10000"/>
    <n v="57.2888846995737"/>
    <x v="81"/>
    <x v="5"/>
    <x v="78"/>
    <n v="396664"/>
    <n v="0.52388329562669"/>
    <n v="3974"/>
    <n v="1092.7790946015"/>
    <n v="10000"/>
    <n v="162.88088642659301"/>
  </r>
  <r>
    <x v="82"/>
    <x v="6"/>
    <x v="627"/>
    <n v="247.620640582211"/>
    <n v="10000"/>
    <n v="26.091283543570899"/>
    <x v="81"/>
    <x v="5"/>
    <x v="78"/>
    <n v="396664"/>
    <n v="0.52388329562669"/>
    <n v="2932"/>
    <n v="756.40844126751495"/>
    <n v="10000"/>
    <n v="92.132431470274099"/>
  </r>
  <r>
    <x v="82"/>
    <x v="7"/>
    <x v="628"/>
    <n v="239.889739436582"/>
    <n v="10000"/>
    <n v="16.9973477760973"/>
    <x v="81"/>
    <x v="5"/>
    <x v="78"/>
    <n v="396664"/>
    <n v="0.52388329562669"/>
    <n v="2667"/>
    <n v="728.59644729499996"/>
    <n v="10000"/>
    <n v="74.304110301769001"/>
  </r>
  <r>
    <x v="83"/>
    <x v="0"/>
    <x v="629"/>
    <n v="475.16391427382399"/>
    <n v="10000"/>
    <n v="61.219057758850198"/>
    <x v="82"/>
    <x v="5"/>
    <x v="79"/>
    <n v="127032"/>
    <n v="0.48664924875686699"/>
    <n v="3259"/>
    <n v="1082.05025742627"/>
    <n v="10000"/>
    <n v="127.100254200508"/>
  </r>
  <r>
    <x v="83"/>
    <x v="1"/>
    <x v="630"/>
    <n v="622.47929621106096"/>
    <n v="10000"/>
    <n v="83.792470156106504"/>
    <x v="82"/>
    <x v="5"/>
    <x v="79"/>
    <n v="127032"/>
    <n v="0.48664924875686699"/>
    <n v="4476"/>
    <n v="1921.7287368637001"/>
    <n v="10000"/>
    <n v="218.52877808556499"/>
  </r>
  <r>
    <x v="83"/>
    <x v="2"/>
    <x v="631"/>
    <n v="623.482057680965"/>
    <n v="10000"/>
    <n v="74.756858760342595"/>
    <x v="82"/>
    <x v="5"/>
    <x v="79"/>
    <n v="127032"/>
    <n v="0.48664924875686699"/>
    <n v="3829"/>
    <n v="1441.6640534353801"/>
    <n v="10000"/>
    <n v="145.60527154851701"/>
  </r>
  <r>
    <x v="83"/>
    <x v="3"/>
    <x v="632"/>
    <n v="966.029691482011"/>
    <n v="10000"/>
    <n v="124.38111339210199"/>
    <x v="82"/>
    <x v="5"/>
    <x v="79"/>
    <n v="127032"/>
    <n v="0.48664924875686699"/>
    <n v="4745"/>
    <n v="1961.98106209147"/>
    <n v="10000"/>
    <n v="308.64197530864197"/>
  </r>
  <r>
    <x v="83"/>
    <x v="4"/>
    <x v="633"/>
    <n v="982.39613336629304"/>
    <n v="10000"/>
    <n v="115.310159077519"/>
    <x v="82"/>
    <x v="5"/>
    <x v="79"/>
    <n v="127032"/>
    <n v="0.48664924875686699"/>
    <n v="4501"/>
    <n v="1835.17889251518"/>
    <n v="10000"/>
    <n v="249.0234375"/>
  </r>
  <r>
    <x v="83"/>
    <x v="5"/>
    <x v="634"/>
    <n v="1241.45362944678"/>
    <n v="10000"/>
    <n v="185.18518518518499"/>
    <x v="82"/>
    <x v="5"/>
    <x v="79"/>
    <n v="127032"/>
    <n v="0.48664924875686699"/>
    <n v="4727"/>
    <n v="2330.3653339034699"/>
    <n v="10000"/>
    <n v="415.51246537396099"/>
  </r>
  <r>
    <x v="83"/>
    <x v="6"/>
    <x v="635"/>
    <n v="587.51654402191605"/>
    <n v="10000"/>
    <n v="55.867613438507803"/>
    <x v="82"/>
    <x v="5"/>
    <x v="79"/>
    <n v="127032"/>
    <n v="0.48664924875686699"/>
    <n v="3751"/>
    <n v="1296.5053608881001"/>
    <n v="10000"/>
    <n v="162.5"/>
  </r>
  <r>
    <x v="83"/>
    <x v="7"/>
    <x v="636"/>
    <n v="578.41056791086601"/>
    <n v="10000"/>
    <n v="70.137442732194899"/>
    <x v="82"/>
    <x v="5"/>
    <x v="79"/>
    <n v="127032"/>
    <n v="0.48664924875686699"/>
    <n v="3997"/>
    <n v="1387.8595295304899"/>
    <n v="10000"/>
    <n v="195.10926118626401"/>
  </r>
  <r>
    <x v="84"/>
    <x v="0"/>
    <x v="637"/>
    <n v="314.54292358144897"/>
    <n v="10000"/>
    <n v="37.593449626201497"/>
    <x v="83"/>
    <x v="5"/>
    <x v="80"/>
    <n v="221069"/>
    <n v="0.514119931627112"/>
    <n v="2622"/>
    <n v="689.80501105271196"/>
    <n v="10000"/>
    <n v="102.264119181887"/>
  </r>
  <r>
    <x v="84"/>
    <x v="1"/>
    <x v="638"/>
    <n v="390.32037558972701"/>
    <n v="10000"/>
    <n v="44.674556213017802"/>
    <x v="83"/>
    <x v="5"/>
    <x v="80"/>
    <n v="221069"/>
    <n v="0.514119931627112"/>
    <n v="3846"/>
    <n v="1146.47690187531"/>
    <n v="10000"/>
    <n v="146.077070526803"/>
  </r>
  <r>
    <x v="84"/>
    <x v="2"/>
    <x v="639"/>
    <n v="389.57793466923601"/>
    <n v="10000"/>
    <n v="39.447731755424101"/>
    <x v="83"/>
    <x v="5"/>
    <x v="80"/>
    <n v="221069"/>
    <n v="0.514119931627112"/>
    <n v="3281"/>
    <n v="916.63226714741097"/>
    <n v="10000"/>
    <n v="109.207597950417"/>
  </r>
  <r>
    <x v="84"/>
    <x v="3"/>
    <x v="640"/>
    <n v="577.03127555035496"/>
    <n v="10000"/>
    <n v="67.303647617330697"/>
    <x v="83"/>
    <x v="5"/>
    <x v="80"/>
    <n v="221069"/>
    <n v="0.514119931627112"/>
    <n v="3595"/>
    <n v="1124.46739855344"/>
    <n v="10000"/>
    <n v="126.247603939454"/>
  </r>
  <r>
    <x v="84"/>
    <x v="4"/>
    <x v="641"/>
    <n v="621.97063005577502"/>
    <n v="10000"/>
    <n v="63.071280249956303"/>
    <x v="83"/>
    <x v="5"/>
    <x v="80"/>
    <n v="221069"/>
    <n v="0.514119931627112"/>
    <n v="3673"/>
    <n v="1264.82269419725"/>
    <n v="10000"/>
    <n v="153.237765694513"/>
  </r>
  <r>
    <x v="84"/>
    <x v="5"/>
    <x v="642"/>
    <n v="756.64220955644396"/>
    <n v="10000"/>
    <n v="85.207100591715999"/>
    <x v="83"/>
    <x v="5"/>
    <x v="80"/>
    <n v="221069"/>
    <n v="0.514119931627112"/>
    <n v="4149"/>
    <n v="1528.6999527454"/>
    <n v="10000"/>
    <n v="214.03091557669401"/>
  </r>
  <r>
    <x v="84"/>
    <x v="6"/>
    <x v="643"/>
    <n v="410.428069071648"/>
    <n v="10000"/>
    <n v="56.2764127503238"/>
    <x v="83"/>
    <x v="5"/>
    <x v="80"/>
    <n v="221069"/>
    <n v="0.514119931627112"/>
    <n v="3204"/>
    <n v="1104.56864641686"/>
    <n v="10000"/>
    <n v="144"/>
  </r>
  <r>
    <x v="84"/>
    <x v="7"/>
    <x v="644"/>
    <n v="404.285994271454"/>
    <n v="10000"/>
    <n v="52.3341881945748"/>
    <x v="83"/>
    <x v="5"/>
    <x v="80"/>
    <n v="221069"/>
    <n v="0.514119931627112"/>
    <n v="3234"/>
    <n v="1030.3685128792699"/>
    <n v="10000"/>
    <n v="160.44708851631501"/>
  </r>
  <r>
    <x v="85"/>
    <x v="0"/>
    <x v="645"/>
    <n v="87.226876645980894"/>
    <n v="10000"/>
    <n v="8.4806852974908509"/>
    <x v="84"/>
    <x v="5"/>
    <x v="81"/>
    <n v="2420119"/>
    <n v="0.47341457927837199"/>
    <n v="1623"/>
    <n v="281.64318251655698"/>
    <n v="10000"/>
    <n v="29.527540719130702"/>
  </r>
  <r>
    <x v="85"/>
    <x v="1"/>
    <x v="646"/>
    <n v="71.514318172300904"/>
    <n v="10000"/>
    <n v="8.0716196519284296"/>
    <x v="84"/>
    <x v="5"/>
    <x v="81"/>
    <n v="2420119"/>
    <n v="0.47341457927837199"/>
    <n v="2039"/>
    <n v="330.89362711474098"/>
    <n v="10000"/>
    <n v="43.392719293058299"/>
  </r>
  <r>
    <x v="85"/>
    <x v="2"/>
    <x v="647"/>
    <n v="79.639207470933798"/>
    <n v="10000"/>
    <n v="6.71192650556715"/>
    <x v="84"/>
    <x v="5"/>
    <x v="81"/>
    <n v="2420119"/>
    <n v="0.47341457927837199"/>
    <n v="1763"/>
    <n v="243.08648403591101"/>
    <n v="10000"/>
    <n v="23.460820606582999"/>
  </r>
  <r>
    <x v="85"/>
    <x v="3"/>
    <x v="648"/>
    <n v="157.42616628571901"/>
    <n v="10000"/>
    <n v="14.790345782939999"/>
    <x v="84"/>
    <x v="5"/>
    <x v="81"/>
    <n v="2420119"/>
    <n v="0.47341457927837199"/>
    <n v="1988"/>
    <n v="385.92403851043002"/>
    <n v="10000"/>
    <n v="41.5852615556026"/>
  </r>
  <r>
    <x v="85"/>
    <x v="4"/>
    <x v="649"/>
    <n v="142.38002108830401"/>
    <n v="10000"/>
    <n v="13.231372660897801"/>
    <x v="84"/>
    <x v="5"/>
    <x v="81"/>
    <n v="2420119"/>
    <n v="0.47341457927837199"/>
    <n v="2076"/>
    <n v="368.29729741188299"/>
    <n v="10000"/>
    <n v="52.727926147211399"/>
  </r>
  <r>
    <x v="85"/>
    <x v="5"/>
    <x v="650"/>
    <n v="185.593939911082"/>
    <n v="10000"/>
    <n v="16.143856280387201"/>
    <x v="84"/>
    <x v="5"/>
    <x v="81"/>
    <n v="2420119"/>
    <n v="0.47341457927837199"/>
    <n v="2237"/>
    <n v="455.25556136648999"/>
    <n v="10000"/>
    <n v="44.122975001293902"/>
  </r>
  <r>
    <x v="85"/>
    <x v="6"/>
    <x v="651"/>
    <n v="89.8749495396752"/>
    <n v="10000"/>
    <n v="8.6222206207484096"/>
    <x v="84"/>
    <x v="5"/>
    <x v="81"/>
    <n v="2420119"/>
    <n v="0.47341457927837199"/>
    <n v="1905"/>
    <n v="304.75567520268203"/>
    <n v="10000"/>
    <n v="35.340422513447102"/>
  </r>
  <r>
    <x v="85"/>
    <x v="7"/>
    <x v="652"/>
    <n v="83.261989439843902"/>
    <n v="10000"/>
    <n v="7.9528677049569199"/>
    <x v="84"/>
    <x v="5"/>
    <x v="81"/>
    <n v="2420119"/>
    <n v="0.47341457927837199"/>
    <n v="1814"/>
    <n v="269.116809756485"/>
    <n v="10000"/>
    <n v="35.187064731914298"/>
  </r>
  <r>
    <x v="86"/>
    <x v="0"/>
    <x v="653"/>
    <n v="703.045011834447"/>
    <n v="10000"/>
    <n v="76.177285318559498"/>
    <x v="85"/>
    <x v="5"/>
    <x v="82"/>
    <n v="319681"/>
    <n v="0.492136433192011"/>
    <n v="4105"/>
    <n v="1347.6446665271301"/>
    <n v="10000"/>
    <n v="153.739337433049"/>
  </r>
  <r>
    <x v="86"/>
    <x v="1"/>
    <x v="654"/>
    <n v="768.969056113948"/>
    <n v="10000"/>
    <n v="84.600713971343296"/>
    <x v="85"/>
    <x v="5"/>
    <x v="82"/>
    <n v="319681"/>
    <n v="0.492136433192011"/>
    <n v="5177"/>
    <n v="2077.33129551814"/>
    <n v="10000"/>
    <n v="318.54900167657399"/>
  </r>
  <r>
    <x v="86"/>
    <x v="2"/>
    <x v="655"/>
    <n v="804.02891976013802"/>
    <n v="10000"/>
    <n v="99.517800348825304"/>
    <x v="85"/>
    <x v="5"/>
    <x v="82"/>
    <n v="319681"/>
    <n v="0.492136433192011"/>
    <n v="4216"/>
    <n v="1550.976922694"/>
    <n v="10000"/>
    <n v="195.473251028807"/>
  </r>
  <r>
    <x v="86"/>
    <x v="3"/>
    <x v="656"/>
    <n v="1410.31898598711"/>
    <n v="10000"/>
    <n v="140.444444444444"/>
    <x v="85"/>
    <x v="5"/>
    <x v="82"/>
    <n v="319681"/>
    <n v="0.492136433192011"/>
    <n v="4908"/>
    <n v="2316.9476512615502"/>
    <n v="10000"/>
    <n v="254.19145484045401"/>
  </r>
  <r>
    <x v="86"/>
    <x v="4"/>
    <x v="657"/>
    <n v="950.09715611818001"/>
    <n v="10000"/>
    <n v="123.456790123457"/>
    <x v="85"/>
    <x v="5"/>
    <x v="82"/>
    <n v="319681"/>
    <n v="0.492136433192011"/>
    <n v="4303"/>
    <n v="1514.02741984713"/>
    <n v="10000"/>
    <n v="172.444444444444"/>
  </r>
  <r>
    <x v="86"/>
    <x v="5"/>
    <x v="658"/>
    <n v="1264.61914060598"/>
    <n v="10000"/>
    <n v="104.891677286541"/>
    <x v="85"/>
    <x v="5"/>
    <x v="82"/>
    <n v="319681"/>
    <n v="0.492136433192011"/>
    <n v="4895"/>
    <n v="2102.2014718320802"/>
    <n v="10000"/>
    <n v="229.07122032486501"/>
  </r>
  <r>
    <x v="86"/>
    <x v="6"/>
    <x v="659"/>
    <n v="657.43933873701303"/>
    <n v="10000"/>
    <n v="52.2314049586777"/>
    <x v="85"/>
    <x v="5"/>
    <x v="82"/>
    <n v="319681"/>
    <n v="0.492136433192011"/>
    <n v="4052"/>
    <n v="1572.9601448149799"/>
    <n v="10000"/>
    <n v="151.3671875"/>
  </r>
  <r>
    <x v="86"/>
    <x v="7"/>
    <x v="660"/>
    <n v="679.69672060710502"/>
    <n v="10000"/>
    <n v="59.357277882797703"/>
    <x v="85"/>
    <x v="5"/>
    <x v="82"/>
    <n v="319681"/>
    <n v="0.492136433192011"/>
    <n v="4078"/>
    <n v="1499.23430437516"/>
    <n v="10000"/>
    <n v="166.826797100183"/>
  </r>
  <r>
    <x v="87"/>
    <x v="0"/>
    <x v="661"/>
    <n v="580.39883066558502"/>
    <n v="10000"/>
    <n v="52.536753016699699"/>
    <x v="86"/>
    <x v="5"/>
    <x v="83"/>
    <n v="393168"/>
    <n v="0.49353469648032899"/>
    <n v="3530"/>
    <n v="1125.5436085941899"/>
    <n v="10000"/>
    <n v="91.528807152413506"/>
  </r>
  <r>
    <x v="87"/>
    <x v="1"/>
    <x v="662"/>
    <n v="616.80669392801201"/>
    <n v="10000"/>
    <n v="53.233620070364204"/>
    <x v="86"/>
    <x v="5"/>
    <x v="83"/>
    <n v="393168"/>
    <n v="0.49353469648032899"/>
    <n v="4022"/>
    <n v="1593.6345830036701"/>
    <n v="10000"/>
    <n v="145.07325481183599"/>
  </r>
  <r>
    <x v="87"/>
    <x v="2"/>
    <x v="663"/>
    <n v="663.99561618927601"/>
    <n v="10000"/>
    <n v="43.629019966468498"/>
    <x v="86"/>
    <x v="5"/>
    <x v="83"/>
    <n v="393168"/>
    <n v="0.49353469648032899"/>
    <n v="3980"/>
    <n v="1274.45328996086"/>
    <n v="10000"/>
    <n v="138.323021980786"/>
  </r>
  <r>
    <x v="87"/>
    <x v="3"/>
    <x v="179"/>
    <n v="889.38391826295697"/>
    <n v="10000"/>
    <n v="67.349739857639904"/>
    <x v="86"/>
    <x v="5"/>
    <x v="83"/>
    <n v="393168"/>
    <n v="0.49353469648032899"/>
    <n v="4065"/>
    <n v="1499.62660548791"/>
    <n v="10000"/>
    <n v="150.94795314575501"/>
  </r>
  <r>
    <x v="87"/>
    <x v="4"/>
    <x v="664"/>
    <n v="854.74161040815397"/>
    <n v="10000"/>
    <n v="69.900186197002498"/>
    <x v="86"/>
    <x v="5"/>
    <x v="83"/>
    <n v="393168"/>
    <n v="0.49353469648032899"/>
    <n v="4153"/>
    <n v="1452.9097775457701"/>
    <n v="10000"/>
    <n v="165.40642722117201"/>
  </r>
  <r>
    <x v="87"/>
    <x v="5"/>
    <x v="665"/>
    <n v="1133.4695990013599"/>
    <n v="10000"/>
    <n v="134.072022160665"/>
    <x v="86"/>
    <x v="5"/>
    <x v="83"/>
    <n v="393168"/>
    <n v="0.49353469648032899"/>
    <n v="4825"/>
    <n v="1996.86207684686"/>
    <n v="10000"/>
    <n v="281.23887504449999"/>
  </r>
  <r>
    <x v="87"/>
    <x v="6"/>
    <x v="666"/>
    <n v="555.46883122843099"/>
    <n v="10000"/>
    <n v="41.935649708800597"/>
    <x v="86"/>
    <x v="5"/>
    <x v="83"/>
    <n v="393168"/>
    <n v="0.49353469648032899"/>
    <n v="3848"/>
    <n v="1188.8804335894699"/>
    <n v="10000"/>
    <n v="118.91014637495699"/>
  </r>
  <r>
    <x v="87"/>
    <x v="7"/>
    <x v="80"/>
    <n v="567.82671939182899"/>
    <n v="10000"/>
    <n v="45.5388767077079"/>
    <x v="86"/>
    <x v="5"/>
    <x v="83"/>
    <n v="393168"/>
    <n v="0.49353469648032899"/>
    <n v="3776"/>
    <n v="1290.5492382195"/>
    <n v="10000"/>
    <n v="136.406531499328"/>
  </r>
  <r>
    <x v="88"/>
    <x v="0"/>
    <x v="667"/>
    <n v="494.28521995905299"/>
    <n v="10000"/>
    <n v="53.1111111111111"/>
    <x v="87"/>
    <x v="5"/>
    <x v="84"/>
    <n v="167123"/>
    <n v="0.50876749694050905"/>
    <n v="3629"/>
    <n v="1089.8710335063399"/>
    <n v="10000"/>
    <n v="114.204489755906"/>
  </r>
  <r>
    <x v="88"/>
    <x v="1"/>
    <x v="668"/>
    <n v="490.68720485488302"/>
    <n v="10000"/>
    <n v="54.247460757155999"/>
    <x v="87"/>
    <x v="5"/>
    <x v="84"/>
    <n v="167123"/>
    <n v="0.50876749694050905"/>
    <n v="4174"/>
    <n v="1543.1058321778801"/>
    <n v="10000"/>
    <n v="161.24697661918799"/>
  </r>
  <r>
    <x v="88"/>
    <x v="2"/>
    <x v="669"/>
    <n v="583.29644296059803"/>
    <n v="10000"/>
    <n v="55.490932667187899"/>
    <x v="87"/>
    <x v="5"/>
    <x v="84"/>
    <n v="167123"/>
    <n v="0.50876749694050905"/>
    <n v="3743"/>
    <n v="1322.4180877183301"/>
    <n v="10000"/>
    <n v="105.88235294117599"/>
  </r>
  <r>
    <x v="88"/>
    <x v="3"/>
    <x v="634"/>
    <n v="851.725622636411"/>
    <n v="10000"/>
    <n v="92.194674012855799"/>
    <x v="87"/>
    <x v="5"/>
    <x v="84"/>
    <n v="167123"/>
    <n v="0.50876749694050905"/>
    <n v="4394"/>
    <n v="1596.1048787342099"/>
    <n v="10000"/>
    <n v="200.554016620499"/>
  </r>
  <r>
    <x v="88"/>
    <x v="4"/>
    <x v="670"/>
    <n v="793.62378110382804"/>
    <n v="10000"/>
    <n v="67.498911307882096"/>
    <x v="87"/>
    <x v="5"/>
    <x v="84"/>
    <n v="167123"/>
    <n v="0.50876749694050905"/>
    <n v="3923"/>
    <n v="1454.5649674852"/>
    <n v="10000"/>
    <n v="182.62206843521699"/>
  </r>
  <r>
    <x v="88"/>
    <x v="5"/>
    <x v="175"/>
    <n v="980.24917693314706"/>
    <n v="10000"/>
    <n v="94.484911550468297"/>
    <x v="87"/>
    <x v="5"/>
    <x v="84"/>
    <n v="167123"/>
    <n v="0.50876749694050905"/>
    <n v="4354"/>
    <n v="1780.91689302752"/>
    <n v="10000"/>
    <n v="224.99637102627401"/>
  </r>
  <r>
    <x v="88"/>
    <x v="6"/>
    <x v="671"/>
    <n v="496.79491619552698"/>
    <n v="10000"/>
    <n v="37.362467468886102"/>
    <x v="87"/>
    <x v="5"/>
    <x v="84"/>
    <n v="167123"/>
    <n v="0.50876749694050905"/>
    <n v="3688"/>
    <n v="1194.89778312663"/>
    <n v="10000"/>
    <n v="121.011357490535"/>
  </r>
  <r>
    <x v="88"/>
    <x v="7"/>
    <x v="672"/>
    <n v="466.36517649570902"/>
    <n v="10000"/>
    <n v="58.984910836762701"/>
    <x v="87"/>
    <x v="5"/>
    <x v="84"/>
    <n v="167123"/>
    <n v="0.50876749694050905"/>
    <n v="3532"/>
    <n v="1368.3117592389699"/>
    <n v="10000"/>
    <n v="169.44114149821601"/>
  </r>
  <r>
    <x v="89"/>
    <x v="0"/>
    <x v="673"/>
    <n v="1005.93186357312"/>
    <n v="10000"/>
    <n v="127.471383975026"/>
    <x v="88"/>
    <x v="5"/>
    <x v="85"/>
    <n v="201141"/>
    <n v="0.473289645516901"/>
    <n v="4057"/>
    <n v="1608.03423249824"/>
    <n v="10000"/>
    <n v="202.140309155767"/>
  </r>
  <r>
    <x v="89"/>
    <x v="1"/>
    <x v="674"/>
    <n v="1126.35175743025"/>
    <n v="10000"/>
    <n v="116.618075801749"/>
    <x v="88"/>
    <x v="5"/>
    <x v="85"/>
    <n v="201141"/>
    <n v="0.473289645516901"/>
    <n v="5290"/>
    <n v="2398.24396932523"/>
    <n v="10000"/>
    <n v="299.58677685950403"/>
  </r>
  <r>
    <x v="89"/>
    <x v="2"/>
    <x v="675"/>
    <n v="1321.6204451067899"/>
    <n v="10000"/>
    <n v="112.697220135237"/>
    <x v="88"/>
    <x v="5"/>
    <x v="85"/>
    <n v="201141"/>
    <n v="0.473289645516901"/>
    <n v="4692"/>
    <n v="2157.97202323478"/>
    <n v="10000"/>
    <n v="223.76543209876499"/>
  </r>
  <r>
    <x v="89"/>
    <x v="3"/>
    <x v="676"/>
    <n v="1841.79956799565"/>
    <n v="10000"/>
    <n v="222.09319204529001"/>
    <x v="88"/>
    <x v="5"/>
    <x v="85"/>
    <n v="201141"/>
    <n v="0.473289645516901"/>
    <n v="5352"/>
    <n v="2582.2203984611501"/>
    <n v="10000"/>
    <n v="357.92549306062801"/>
  </r>
  <r>
    <x v="89"/>
    <x v="4"/>
    <x v="677"/>
    <n v="1512.30375123406"/>
    <n v="10000"/>
    <n v="137.75510204081601"/>
    <x v="88"/>
    <x v="5"/>
    <x v="85"/>
    <n v="201141"/>
    <n v="0.473289645516901"/>
    <n v="4981"/>
    <n v="2076.33269047353"/>
    <n v="10000"/>
    <n v="204.046639231824"/>
  </r>
  <r>
    <x v="89"/>
    <x v="5"/>
    <x v="678"/>
    <n v="2051.1297958811601"/>
    <n v="10000"/>
    <n v="193.80708398306999"/>
    <x v="88"/>
    <x v="5"/>
    <x v="85"/>
    <n v="201141"/>
    <n v="0.473289645516901"/>
    <n v="5699"/>
    <n v="2831.9035722714698"/>
    <n v="10000"/>
    <n v="295.13888888888903"/>
  </r>
  <r>
    <x v="89"/>
    <x v="6"/>
    <x v="679"/>
    <n v="1020.1947786895601"/>
    <n v="10000"/>
    <n v="90.392561983471097"/>
    <x v="88"/>
    <x v="5"/>
    <x v="85"/>
    <n v="201141"/>
    <n v="0.473289645516901"/>
    <n v="4288"/>
    <n v="1775.17208104374"/>
    <n v="10000"/>
    <n v="190.625"/>
  </r>
  <r>
    <x v="89"/>
    <x v="7"/>
    <x v="603"/>
    <n v="1111.9992458894401"/>
    <n v="10000"/>
    <n v="133.056640625"/>
    <x v="88"/>
    <x v="5"/>
    <x v="85"/>
    <n v="201141"/>
    <n v="0.473289645516901"/>
    <n v="4708"/>
    <n v="2153.6145289403298"/>
    <n v="10000"/>
    <n v="246.59863945578201"/>
  </r>
  <r>
    <x v="90"/>
    <x v="0"/>
    <x v="680"/>
    <n v="868.48269827183594"/>
    <n v="10000"/>
    <n v="103.70370370370399"/>
    <x v="89"/>
    <x v="5"/>
    <x v="86"/>
    <n v="137753"/>
    <n v="0.49869310859145299"/>
    <n v="4296"/>
    <n v="1635.58635660301"/>
    <n v="10000"/>
    <n v="202.92128222723301"/>
  </r>
  <r>
    <x v="90"/>
    <x v="1"/>
    <x v="681"/>
    <n v="853.58142271457905"/>
    <n v="10000"/>
    <n v="90.665873959571897"/>
    <x v="89"/>
    <x v="5"/>
    <x v="86"/>
    <n v="137753"/>
    <n v="0.49869310859145299"/>
    <n v="4925"/>
    <n v="2182.9429279004298"/>
    <n v="10000"/>
    <n v="231.48148148148101"/>
  </r>
  <r>
    <x v="90"/>
    <x v="2"/>
    <x v="682"/>
    <n v="833.41810775874501"/>
    <n v="10000"/>
    <n v="81.7777777777778"/>
    <x v="89"/>
    <x v="5"/>
    <x v="86"/>
    <n v="137753"/>
    <n v="0.49869310859145299"/>
    <n v="4388"/>
    <n v="1820.32126243179"/>
    <n v="10000"/>
    <n v="181.59433671899001"/>
  </r>
  <r>
    <x v="90"/>
    <x v="3"/>
    <x v="683"/>
    <n v="1126.72140754104"/>
    <n v="10000"/>
    <n v="124.851367419738"/>
    <x v="89"/>
    <x v="5"/>
    <x v="86"/>
    <n v="137753"/>
    <n v="0.49869310859145299"/>
    <n v="5281"/>
    <n v="2211.6678534646499"/>
    <n v="10000"/>
    <n v="328.71972318339101"/>
  </r>
  <r>
    <x v="90"/>
    <x v="4"/>
    <x v="684"/>
    <n v="1077.43004789047"/>
    <n v="10000"/>
    <n v="104.595336076818"/>
    <x v="89"/>
    <x v="5"/>
    <x v="86"/>
    <n v="137753"/>
    <n v="0.49869310859145299"/>
    <n v="4831"/>
    <n v="1921.4534825104599"/>
    <n v="10000"/>
    <n v="214.201383032552"/>
  </r>
  <r>
    <x v="90"/>
    <x v="5"/>
    <x v="685"/>
    <n v="1579.93037382642"/>
    <n v="10000"/>
    <n v="204.54118971664499"/>
    <x v="89"/>
    <x v="5"/>
    <x v="86"/>
    <n v="137753"/>
    <n v="0.49869310859145299"/>
    <n v="5154"/>
    <n v="2380.25236111404"/>
    <n v="10000"/>
    <n v="442.176870748299"/>
  </r>
  <r>
    <x v="90"/>
    <x v="6"/>
    <x v="521"/>
    <n v="974.42898605792402"/>
    <n v="10000"/>
    <n v="107.137467934209"/>
    <x v="89"/>
    <x v="5"/>
    <x v="86"/>
    <n v="137753"/>
    <n v="0.49869310859145299"/>
    <n v="4185"/>
    <n v="2267.6105477453302"/>
    <n v="10000"/>
    <n v="195.57823129251699"/>
  </r>
  <r>
    <x v="90"/>
    <x v="7"/>
    <x v="686"/>
    <n v="758.74250436117097"/>
    <n v="10000"/>
    <n v="104.80109739369"/>
    <x v="89"/>
    <x v="5"/>
    <x v="86"/>
    <n v="137753"/>
    <n v="0.49869310859145299"/>
    <n v="4404"/>
    <n v="1737.28389986926"/>
    <n v="10000"/>
    <n v="265.30612244897998"/>
  </r>
  <r>
    <x v="91"/>
    <x v="0"/>
    <x v="687"/>
    <n v="533.03629949698905"/>
    <n v="10000"/>
    <n v="34.313256088608"/>
    <x v="90"/>
    <x v="5"/>
    <x v="87"/>
    <n v="207915"/>
    <n v="0.50683532331274295"/>
    <n v="3777"/>
    <n v="1220.54179346453"/>
    <n v="10000"/>
    <n v="120.622341355399"/>
  </r>
  <r>
    <x v="91"/>
    <x v="1"/>
    <x v="688"/>
    <n v="601.16593699176701"/>
    <n v="10000"/>
    <n v="45.342343446368197"/>
    <x v="90"/>
    <x v="5"/>
    <x v="87"/>
    <n v="207915"/>
    <n v="0.50683532331274295"/>
    <n v="4650"/>
    <n v="1946.0157650548699"/>
    <n v="10000"/>
    <n v="236.99599876885199"/>
  </r>
  <r>
    <x v="91"/>
    <x v="2"/>
    <x v="689"/>
    <n v="714.02255145454603"/>
    <n v="10000"/>
    <n v="47.68"/>
    <x v="90"/>
    <x v="5"/>
    <x v="87"/>
    <n v="207915"/>
    <n v="0.50683532331274295"/>
    <n v="4352"/>
    <n v="1512.9591427564101"/>
    <n v="10000"/>
    <n v="115.429273956697"/>
  </r>
  <r>
    <x v="91"/>
    <x v="3"/>
    <x v="690"/>
    <n v="907.07608681450199"/>
    <n v="10000"/>
    <n v="63.088941985019702"/>
    <x v="90"/>
    <x v="5"/>
    <x v="87"/>
    <n v="207915"/>
    <n v="0.50683532331274295"/>
    <n v="4891"/>
    <n v="1849.0589919854399"/>
    <n v="10000"/>
    <n v="181.44868631151101"/>
  </r>
  <r>
    <x v="91"/>
    <x v="4"/>
    <x v="691"/>
    <n v="844.67662932399901"/>
    <n v="10000"/>
    <n v="57.2193815437059"/>
    <x v="90"/>
    <x v="5"/>
    <x v="87"/>
    <n v="207915"/>
    <n v="0.50683532331274295"/>
    <n v="4272"/>
    <n v="1638.5248663578"/>
    <n v="10000"/>
    <n v="155.70934256055401"/>
  </r>
  <r>
    <x v="91"/>
    <x v="5"/>
    <x v="692"/>
    <n v="1317.61637114784"/>
    <n v="10000"/>
    <n v="119.08891201295"/>
    <x v="90"/>
    <x v="5"/>
    <x v="87"/>
    <n v="207915"/>
    <n v="0.50683532331274295"/>
    <n v="5258"/>
    <n v="2618.4799694614799"/>
    <n v="10000"/>
    <n v="312.5"/>
  </r>
  <r>
    <x v="91"/>
    <x v="6"/>
    <x v="693"/>
    <n v="544.67965062580299"/>
    <n v="10000"/>
    <n v="31.427032701838598"/>
    <x v="90"/>
    <x v="5"/>
    <x v="87"/>
    <n v="207915"/>
    <n v="0.50683532331274295"/>
    <n v="3612"/>
    <n v="1337.19158220073"/>
    <n v="10000"/>
    <n v="120.52341597796099"/>
  </r>
  <r>
    <x v="91"/>
    <x v="7"/>
    <x v="694"/>
    <n v="545.032888433675"/>
    <n v="10000"/>
    <n v="32.026805429757097"/>
    <x v="90"/>
    <x v="5"/>
    <x v="87"/>
    <n v="207915"/>
    <n v="0.50683532331274295"/>
    <n v="3942"/>
    <n v="1385.5430652940099"/>
    <n v="10000"/>
    <n v="124.444444444444"/>
  </r>
  <r>
    <x v="92"/>
    <x v="0"/>
    <x v="695"/>
    <n v="788.845170556634"/>
    <n v="10000"/>
    <n v="68.562619173191607"/>
    <x v="91"/>
    <x v="5"/>
    <x v="88"/>
    <n v="81675"/>
    <n v="0.46726699581790998"/>
    <n v="5130"/>
    <n v="2215.8705917694901"/>
    <n v="10000"/>
    <n v="229.568411386593"/>
  </r>
  <r>
    <x v="92"/>
    <x v="1"/>
    <x v="696"/>
    <n v="856.064002191849"/>
    <n v="10000"/>
    <n v="92.336103416435805"/>
    <x v="91"/>
    <x v="5"/>
    <x v="88"/>
    <n v="81675"/>
    <n v="0.46726699581790998"/>
    <n v="5915"/>
    <n v="3204.0421951076901"/>
    <n v="10000"/>
    <n v="351.54137371552201"/>
  </r>
  <r>
    <x v="92"/>
    <x v="2"/>
    <x v="697"/>
    <n v="1031.0069366059599"/>
    <n v="10000"/>
    <n v="129.55342173449199"/>
    <x v="91"/>
    <x v="5"/>
    <x v="88"/>
    <n v="81675"/>
    <n v="0.46726699581790998"/>
    <n v="5450"/>
    <n v="2433.3171548058799"/>
    <n v="10000"/>
    <n v="295.71012078300703"/>
  </r>
  <r>
    <x v="92"/>
    <x v="3"/>
    <x v="698"/>
    <n v="1573.9186258119901"/>
    <n v="10000"/>
    <n v="234.710743801653"/>
    <x v="91"/>
    <x v="5"/>
    <x v="88"/>
    <n v="81675"/>
    <n v="0.46726699581790998"/>
    <n v="5853"/>
    <n v="3503.6940168222"/>
    <n v="10000"/>
    <n v="373.96121883656502"/>
  </r>
  <r>
    <x v="92"/>
    <x v="4"/>
    <x v="699"/>
    <n v="1341.4224573751601"/>
    <n v="10000"/>
    <n v="119.37557392102801"/>
    <x v="91"/>
    <x v="5"/>
    <x v="88"/>
    <n v="81675"/>
    <n v="0.46726699581790998"/>
    <n v="5635"/>
    <n v="3124.2812558020701"/>
    <n v="10000"/>
    <n v="261.41913243320897"/>
  </r>
  <r>
    <x v="92"/>
    <x v="5"/>
    <x v="700"/>
    <n v="2382.3914409131098"/>
    <n v="10000"/>
    <n v="271.60493827160502"/>
    <x v="91"/>
    <x v="5"/>
    <x v="88"/>
    <n v="81675"/>
    <n v="0.46726699581790998"/>
    <n v="6426"/>
    <n v="4466.5764141686104"/>
    <n v="10000"/>
    <n v="468.31955922865001"/>
  </r>
  <r>
    <x v="92"/>
    <x v="6"/>
    <x v="684"/>
    <n v="925.82421364480604"/>
    <n v="10000"/>
    <n v="109.83928777893399"/>
    <x v="91"/>
    <x v="5"/>
    <x v="88"/>
    <n v="81675"/>
    <n v="0.46726699581790998"/>
    <n v="4852"/>
    <n v="2572.3394086468202"/>
    <n v="10000"/>
    <n v="264.650283553875"/>
  </r>
  <r>
    <x v="92"/>
    <x v="7"/>
    <x v="701"/>
    <n v="1048.3762390035599"/>
    <n v="10000"/>
    <n v="128.57142857142901"/>
    <x v="91"/>
    <x v="5"/>
    <x v="88"/>
    <n v="81675"/>
    <n v="0.46726699581790998"/>
    <n v="5392"/>
    <n v="2691.2725797755802"/>
    <n v="10000"/>
    <n v="358.12672176308502"/>
  </r>
  <r>
    <x v="93"/>
    <x v="0"/>
    <x v="702"/>
    <n v="1531.44233397996"/>
    <n v="10000"/>
    <n v="207.61245674740499"/>
    <x v="92"/>
    <x v="5"/>
    <x v="89"/>
    <n v="118380"/>
    <n v="0.51767113583291802"/>
    <n v="5503"/>
    <n v="2776.83686496256"/>
    <n v="10000"/>
    <n v="396.82539682539698"/>
  </r>
  <r>
    <x v="93"/>
    <x v="1"/>
    <x v="703"/>
    <n v="1904.2943977417201"/>
    <n v="10000"/>
    <n v="198.90260631001399"/>
    <x v="92"/>
    <x v="5"/>
    <x v="89"/>
    <n v="118380"/>
    <n v="0.51767113583291802"/>
    <n v="7001"/>
    <n v="4490.3181474610001"/>
    <n v="10000"/>
    <n v="781.25"/>
  </r>
  <r>
    <x v="93"/>
    <x v="2"/>
    <x v="704"/>
    <n v="1923.65028627726"/>
    <n v="10000"/>
    <n v="255.19848771266501"/>
    <x v="92"/>
    <x v="5"/>
    <x v="89"/>
    <n v="118380"/>
    <n v="0.51767113583291802"/>
    <n v="6552"/>
    <n v="3565.5794009322199"/>
    <n v="10000"/>
    <n v="657.59637188208603"/>
  </r>
  <r>
    <x v="93"/>
    <x v="3"/>
    <x v="705"/>
    <n v="2864.0063771176501"/>
    <n v="10000"/>
    <n v="444.44444444444503"/>
    <x v="92"/>
    <x v="5"/>
    <x v="89"/>
    <n v="118380"/>
    <n v="0.51767113583291802"/>
    <n v="6862"/>
    <n v="4150.0645256833404"/>
    <n v="10000"/>
    <n v="703.125"/>
  </r>
  <r>
    <x v="93"/>
    <x v="4"/>
    <x v="706"/>
    <n v="2851.71471470404"/>
    <n v="10000"/>
    <n v="431.58861340679499"/>
    <x v="92"/>
    <x v="5"/>
    <x v="89"/>
    <n v="118380"/>
    <n v="0.51767113583291802"/>
    <n v="6680"/>
    <n v="3968.2976543555601"/>
    <n v="10000"/>
    <n v="859.375"/>
  </r>
  <r>
    <x v="93"/>
    <x v="5"/>
    <x v="707"/>
    <n v="3626.9343530165002"/>
    <n v="10000"/>
    <n v="679.01234567901201"/>
    <x v="92"/>
    <x v="5"/>
    <x v="89"/>
    <n v="118380"/>
    <n v="0.51767113583291802"/>
    <n v="7758"/>
    <n v="5710.4166666666697"/>
    <n v="10000"/>
    <n v="1000"/>
  </r>
  <r>
    <x v="93"/>
    <x v="6"/>
    <x v="708"/>
    <n v="1791.6971956679899"/>
    <n v="10000"/>
    <n v="230.873698506111"/>
    <x v="92"/>
    <x v="5"/>
    <x v="89"/>
    <n v="118380"/>
    <n v="0.51767113583291802"/>
    <n v="6085"/>
    <n v="3679.47348042457"/>
    <n v="10000"/>
    <n v="548.20415879017003"/>
  </r>
  <r>
    <x v="93"/>
    <x v="7"/>
    <x v="709"/>
    <n v="1494.4147513938501"/>
    <n v="10000"/>
    <n v="173.814306926369"/>
    <x v="92"/>
    <x v="5"/>
    <x v="89"/>
    <n v="118380"/>
    <n v="0.51767113583291802"/>
    <n v="6050"/>
    <n v="3272.3441449820998"/>
    <n v="10000"/>
    <n v="568"/>
  </r>
  <r>
    <x v="94"/>
    <x v="0"/>
    <x v="710"/>
    <n v="731.37050590887804"/>
    <n v="10000"/>
    <n v="49.024207168324303"/>
    <x v="93"/>
    <x v="5"/>
    <x v="90"/>
    <n v="112360"/>
    <n v="0.52873801210318805"/>
    <n v="4023"/>
    <n v="1352.09945334963"/>
    <n v="10000"/>
    <n v="138.62633900441099"/>
  </r>
  <r>
    <x v="94"/>
    <x v="1"/>
    <x v="711"/>
    <n v="814.46456915172803"/>
    <n v="10000"/>
    <n v="65.513555001233499"/>
    <x v="93"/>
    <x v="5"/>
    <x v="90"/>
    <n v="112360"/>
    <n v="0.52873801210318805"/>
    <n v="4797"/>
    <n v="2135.49550456213"/>
    <n v="10000"/>
    <n v="242.76859504132199"/>
  </r>
  <r>
    <x v="94"/>
    <x v="2"/>
    <x v="712"/>
    <n v="862.10384453259803"/>
    <n v="10000"/>
    <n v="58.9677012303138"/>
    <x v="93"/>
    <x v="5"/>
    <x v="90"/>
    <n v="112360"/>
    <n v="0.52873801210318805"/>
    <n v="4344"/>
    <n v="1618.3395793038501"/>
    <n v="10000"/>
    <n v="160.49382716049399"/>
  </r>
  <r>
    <x v="94"/>
    <x v="3"/>
    <x v="713"/>
    <n v="1169.1745916631501"/>
    <n v="10000"/>
    <n v="93.572843385014707"/>
    <x v="93"/>
    <x v="5"/>
    <x v="90"/>
    <n v="112360"/>
    <n v="0.52873801210318805"/>
    <n v="4731"/>
    <n v="2183.1524412122199"/>
    <n v="10000"/>
    <n v="264"/>
  </r>
  <r>
    <x v="94"/>
    <x v="4"/>
    <x v="328"/>
    <n v="1128.8409193498001"/>
    <n v="10000"/>
    <n v="105.71541636045001"/>
    <x v="93"/>
    <x v="5"/>
    <x v="90"/>
    <n v="112360"/>
    <n v="0.52873801210318805"/>
    <n v="5090"/>
    <n v="2137.8541464306199"/>
    <n v="10000"/>
    <n v="228.57142857142901"/>
  </r>
  <r>
    <x v="94"/>
    <x v="5"/>
    <x v="714"/>
    <n v="1535.2132056563601"/>
    <n v="10000"/>
    <n v="167.34693877551001"/>
    <x v="93"/>
    <x v="5"/>
    <x v="90"/>
    <n v="112360"/>
    <n v="0.52873801210318805"/>
    <n v="5603"/>
    <n v="2926.8715732619999"/>
    <n v="10000"/>
    <n v="510.20408163265301"/>
  </r>
  <r>
    <x v="94"/>
    <x v="6"/>
    <x v="715"/>
    <n v="882.17060290448001"/>
    <n v="10000"/>
    <n v="84.6354166666667"/>
    <x v="93"/>
    <x v="5"/>
    <x v="90"/>
    <n v="112360"/>
    <n v="0.52873801210318805"/>
    <n v="4360"/>
    <n v="1839.40955691411"/>
    <n v="10000"/>
    <n v="216.64542691893001"/>
  </r>
  <r>
    <x v="94"/>
    <x v="7"/>
    <x v="716"/>
    <n v="911.59739165598205"/>
    <n v="10000"/>
    <n v="53.708811148207303"/>
    <x v="93"/>
    <x v="5"/>
    <x v="90"/>
    <n v="112360"/>
    <n v="0.52873801210318805"/>
    <n v="4685"/>
    <n v="1978.7157505561399"/>
    <n v="10000"/>
    <n v="198.337950138504"/>
  </r>
  <r>
    <x v="95"/>
    <x v="0"/>
    <x v="717"/>
    <n v="450.91130020897498"/>
    <n v="10000"/>
    <n v="47.649549282132199"/>
    <x v="94"/>
    <x v="5"/>
    <x v="91"/>
    <n v="137058"/>
    <n v="0.47047233282987799"/>
    <n v="3220"/>
    <n v="951.73436732348398"/>
    <n v="10000"/>
    <n v="106.637142357671"/>
  </r>
  <r>
    <x v="95"/>
    <x v="1"/>
    <x v="718"/>
    <n v="476.41528400643801"/>
    <n v="10000"/>
    <n v="45.9670005322495"/>
    <x v="94"/>
    <x v="5"/>
    <x v="91"/>
    <n v="137058"/>
    <n v="0.47047233282987799"/>
    <n v="4302"/>
    <n v="1500.2527651252001"/>
    <n v="10000"/>
    <n v="170.068027210884"/>
  </r>
  <r>
    <x v="95"/>
    <x v="2"/>
    <x v="500"/>
    <n v="484.672291433091"/>
    <n v="10000"/>
    <n v="54.122378626831399"/>
    <x v="94"/>
    <x v="5"/>
    <x v="91"/>
    <n v="137058"/>
    <n v="0.47047233282987799"/>
    <n v="3675"/>
    <n v="1087.91264738105"/>
    <n v="10000"/>
    <n v="103.806228373702"/>
  </r>
  <r>
    <x v="95"/>
    <x v="3"/>
    <x v="719"/>
    <n v="907.13451593833304"/>
    <n v="10000"/>
    <n v="108.642578125"/>
    <x v="94"/>
    <x v="5"/>
    <x v="91"/>
    <n v="137058"/>
    <n v="0.47047233282987799"/>
    <n v="4251"/>
    <n v="1555.4683507762099"/>
    <n v="10000"/>
    <n v="172.83950617284"/>
  </r>
  <r>
    <x v="95"/>
    <x v="4"/>
    <x v="720"/>
    <n v="843.88226403177202"/>
    <n v="10000"/>
    <n v="84.015963032976302"/>
    <x v="94"/>
    <x v="5"/>
    <x v="91"/>
    <n v="137058"/>
    <n v="0.47047233282987799"/>
    <n v="4062"/>
    <n v="1367.2673087062699"/>
    <n v="10000"/>
    <n v="136.45694964376301"/>
  </r>
  <r>
    <x v="95"/>
    <x v="5"/>
    <x v="721"/>
    <n v="892.61360095650502"/>
    <n v="10000"/>
    <n v="99.5450655375884"/>
    <x v="94"/>
    <x v="5"/>
    <x v="91"/>
    <n v="137058"/>
    <n v="0.47047233282987799"/>
    <n v="4528"/>
    <n v="1732.98686937106"/>
    <n v="10000"/>
    <n v="219.7265625"/>
  </r>
  <r>
    <x v="95"/>
    <x v="6"/>
    <x v="722"/>
    <n v="379.085106485447"/>
    <n v="10000"/>
    <n v="43.333400102825003"/>
    <x v="94"/>
    <x v="5"/>
    <x v="91"/>
    <n v="137058"/>
    <n v="0.47047233282987799"/>
    <n v="3080"/>
    <n v="991.74247269982197"/>
    <n v="10000"/>
    <n v="91.453615777940101"/>
  </r>
  <r>
    <x v="95"/>
    <x v="7"/>
    <x v="723"/>
    <n v="451.02090701170499"/>
    <n v="10000"/>
    <n v="42.88"/>
    <x v="94"/>
    <x v="5"/>
    <x v="91"/>
    <n v="137058"/>
    <n v="0.47047233282987799"/>
    <n v="3571"/>
    <n v="1174.1733507045799"/>
    <n v="10000"/>
    <n v="129.27319735708099"/>
  </r>
  <r>
    <x v="96"/>
    <x v="0"/>
    <x v="354"/>
    <n v="1645.6615812278401"/>
    <n v="10000"/>
    <n v="171.53040766317699"/>
    <x v="95"/>
    <x v="5"/>
    <x v="92"/>
    <n v="124474"/>
    <n v="0.503771996567969"/>
    <n v="5537"/>
    <n v="2977.0282449347201"/>
    <n v="10000"/>
    <n v="507.54458161865603"/>
  </r>
  <r>
    <x v="96"/>
    <x v="1"/>
    <x v="724"/>
    <n v="1752.6972924762999"/>
    <n v="10000"/>
    <n v="204.08163265306101"/>
    <x v="95"/>
    <x v="5"/>
    <x v="92"/>
    <n v="124474"/>
    <n v="0.503771996567969"/>
    <n v="6412"/>
    <n v="4207.5647075647103"/>
    <n v="10000"/>
    <n v="625"/>
  </r>
  <r>
    <x v="96"/>
    <x v="2"/>
    <x v="725"/>
    <n v="1810.7701759694401"/>
    <n v="10000"/>
    <n v="115.78449905482"/>
    <x v="95"/>
    <x v="5"/>
    <x v="92"/>
    <n v="124474"/>
    <n v="0.503771996567969"/>
    <n v="6247"/>
    <n v="3310.49453647976"/>
    <n v="10000"/>
    <n v="371.09375"/>
  </r>
  <r>
    <x v="96"/>
    <x v="3"/>
    <x v="726"/>
    <n v="2661.39019986325"/>
    <n v="10000"/>
    <n v="299.48867786705603"/>
    <x v="95"/>
    <x v="5"/>
    <x v="92"/>
    <n v="124474"/>
    <n v="0.503771996567969"/>
    <n v="6505"/>
    <n v="3999.3927210286001"/>
    <n v="10000"/>
    <n v="486.11111111111097"/>
  </r>
  <r>
    <x v="96"/>
    <x v="4"/>
    <x v="727"/>
    <n v="2670.5105729899101"/>
    <n v="10000"/>
    <n v="272.108843537415"/>
    <x v="95"/>
    <x v="5"/>
    <x v="92"/>
    <n v="124474"/>
    <n v="0.503771996567969"/>
    <n v="6641"/>
    <n v="3940.2230619621901"/>
    <n v="10000"/>
    <n v="578.512396694215"/>
  </r>
  <r>
    <x v="96"/>
    <x v="5"/>
    <x v="728"/>
    <n v="3546.7679894924499"/>
    <n v="10000"/>
    <n v="816.32653061224505"/>
    <x v="95"/>
    <x v="5"/>
    <x v="92"/>
    <n v="124474"/>
    <n v="0.503771996567969"/>
    <n v="6653"/>
    <n v="4542.22840215223"/>
    <n v="10000"/>
    <n v="934.25605536332205"/>
  </r>
  <r>
    <x v="96"/>
    <x v="6"/>
    <x v="729"/>
    <n v="1467.7504873723601"/>
    <n v="10000"/>
    <n v="181.37479042828801"/>
    <x v="95"/>
    <x v="5"/>
    <x v="92"/>
    <n v="124474"/>
    <n v="0.503771996567969"/>
    <n v="6024"/>
    <n v="3121.9630745989102"/>
    <n v="10000"/>
    <n v="453.514739229025"/>
  </r>
  <r>
    <x v="96"/>
    <x v="7"/>
    <x v="730"/>
    <n v="1684.51812515138"/>
    <n v="10000"/>
    <n v="144.21717409746401"/>
    <x v="95"/>
    <x v="5"/>
    <x v="92"/>
    <n v="124474"/>
    <n v="0.503771996567969"/>
    <n v="6237"/>
    <n v="3601.7226081508902"/>
    <n v="10000"/>
    <n v="400"/>
  </r>
  <r>
    <x v="97"/>
    <x v="0"/>
    <x v="731"/>
    <n v="863.20668591813399"/>
    <n v="10000"/>
    <n v="94.464262121812695"/>
    <x v="96"/>
    <x v="5"/>
    <x v="93"/>
    <n v="140799"/>
    <n v="0.49177974537643399"/>
    <n v="3805"/>
    <n v="1297.7931880487399"/>
    <n v="10000"/>
    <n v="165.69875859129399"/>
  </r>
  <r>
    <x v="97"/>
    <x v="1"/>
    <x v="732"/>
    <n v="927.48695402856595"/>
    <n v="10000"/>
    <n v="93.817376609754604"/>
    <x v="96"/>
    <x v="5"/>
    <x v="93"/>
    <n v="140799"/>
    <n v="0.49177974537643399"/>
    <n v="5036"/>
    <n v="1935.89520053207"/>
    <n v="10000"/>
    <n v="200.357072009522"/>
  </r>
  <r>
    <x v="97"/>
    <x v="2"/>
    <x v="733"/>
    <n v="909.01193552075597"/>
    <n v="10000"/>
    <n v="109.105336242809"/>
    <x v="96"/>
    <x v="5"/>
    <x v="93"/>
    <n v="140799"/>
    <n v="0.49177974537643399"/>
    <n v="3996"/>
    <n v="1424.17677662797"/>
    <n v="10000"/>
    <n v="167.78966838419899"/>
  </r>
  <r>
    <x v="97"/>
    <x v="3"/>
    <x v="734"/>
    <n v="1375.8174992409899"/>
    <n v="10000"/>
    <n v="161.12643344462199"/>
    <x v="96"/>
    <x v="5"/>
    <x v="93"/>
    <n v="140799"/>
    <n v="0.49177974537643399"/>
    <n v="4695"/>
    <n v="1958.24799626501"/>
    <n v="10000"/>
    <n v="220.11834319526599"/>
  </r>
  <r>
    <x v="97"/>
    <x v="4"/>
    <x v="735"/>
    <n v="1396.9013864287699"/>
    <n v="10000"/>
    <n v="113.720905515995"/>
    <x v="96"/>
    <x v="5"/>
    <x v="93"/>
    <n v="140799"/>
    <n v="0.49177974537643399"/>
    <n v="4905"/>
    <n v="2090.2057820064501"/>
    <n v="10000"/>
    <n v="190.808922332706"/>
  </r>
  <r>
    <x v="97"/>
    <x v="5"/>
    <x v="736"/>
    <n v="1963.1515464418101"/>
    <n v="10000"/>
    <n v="248.98143956541401"/>
    <x v="96"/>
    <x v="5"/>
    <x v="93"/>
    <n v="140799"/>
    <n v="0.49177974537643399"/>
    <n v="5496"/>
    <n v="2926.5381836587298"/>
    <n v="10000"/>
    <n v="422.222222222222"/>
  </r>
  <r>
    <x v="97"/>
    <x v="6"/>
    <x v="737"/>
    <n v="814.31346586940504"/>
    <n v="10000"/>
    <n v="105.71541636045001"/>
    <x v="96"/>
    <x v="5"/>
    <x v="93"/>
    <n v="140799"/>
    <n v="0.49177974537643399"/>
    <n v="4384"/>
    <n v="1542.8632637189901"/>
    <n v="10000"/>
    <n v="144.230769230769"/>
  </r>
  <r>
    <x v="97"/>
    <x v="7"/>
    <x v="738"/>
    <n v="899.13605421606906"/>
    <n v="10000"/>
    <n v="71.491559586797706"/>
    <x v="96"/>
    <x v="5"/>
    <x v="93"/>
    <n v="140799"/>
    <n v="0.49177974537643399"/>
    <n v="4258"/>
    <n v="1742.94614531049"/>
    <n v="10000"/>
    <n v="168.71240647464401"/>
  </r>
  <r>
    <x v="98"/>
    <x v="0"/>
    <x v="739"/>
    <n v="1006.96094021236"/>
    <n v="10000"/>
    <n v="93.697978596908499"/>
    <x v="97"/>
    <x v="5"/>
    <x v="94"/>
    <n v="39178"/>
    <n v="0.48852810613995701"/>
    <n v="5074"/>
    <n v="2315.8948419718799"/>
    <n v="10000"/>
    <n v="140.61943752225"/>
  </r>
  <r>
    <x v="98"/>
    <x v="1"/>
    <x v="740"/>
    <n v="1166.3791513932499"/>
    <n v="10000"/>
    <n v="144.52537865649199"/>
    <x v="97"/>
    <x v="5"/>
    <x v="94"/>
    <n v="39178"/>
    <n v="0.48852810613995701"/>
    <n v="5899"/>
    <n v="2975.55918323278"/>
    <n v="10000"/>
    <n v="212.14030665826499"/>
  </r>
  <r>
    <x v="98"/>
    <x v="2"/>
    <x v="741"/>
    <n v="1213.7065150051401"/>
    <n v="10000"/>
    <n v="91.911764705882305"/>
    <x v="97"/>
    <x v="5"/>
    <x v="94"/>
    <n v="39178"/>
    <n v="0.48852810613995701"/>
    <n v="5318"/>
    <n v="2206.1826030603302"/>
    <n v="10000"/>
    <n v="141.059027777778"/>
  </r>
  <r>
    <x v="98"/>
    <x v="3"/>
    <x v="742"/>
    <n v="1974.8670093630001"/>
    <n v="10000"/>
    <n v="159.54570037858301"/>
    <x v="97"/>
    <x v="5"/>
    <x v="94"/>
    <n v="39178"/>
    <n v="0.48852810613995701"/>
    <n v="5904"/>
    <n v="3268.7654569606202"/>
    <n v="10000"/>
    <n v="255.555555555556"/>
  </r>
  <r>
    <x v="98"/>
    <x v="4"/>
    <x v="743"/>
    <n v="1511.60014925476"/>
    <n v="10000"/>
    <n v="153.06122448979599"/>
    <x v="97"/>
    <x v="5"/>
    <x v="94"/>
    <n v="39178"/>
    <n v="0.48852810613995701"/>
    <n v="5816"/>
    <n v="2716.2169224535201"/>
    <n v="10000"/>
    <n v="228.43321687718401"/>
  </r>
  <r>
    <x v="98"/>
    <x v="5"/>
    <x v="744"/>
    <n v="2096.97025139273"/>
    <n v="10000"/>
    <n v="291.35802469135803"/>
    <x v="97"/>
    <x v="5"/>
    <x v="94"/>
    <n v="39178"/>
    <n v="0.48852810613995701"/>
    <n v="6438"/>
    <n v="3956.9333815506702"/>
    <n v="10000"/>
    <n v="511.29607609988102"/>
  </r>
  <r>
    <x v="98"/>
    <x v="6"/>
    <x v="745"/>
    <n v="1037.18019660909"/>
    <n v="10000"/>
    <n v="130.57851239669401"/>
    <x v="97"/>
    <x v="5"/>
    <x v="94"/>
    <n v="39178"/>
    <n v="0.48852810613995701"/>
    <n v="5210"/>
    <n v="2352.2567666104101"/>
    <n v="10000"/>
    <n v="187.074829931973"/>
  </r>
  <r>
    <x v="98"/>
    <x v="7"/>
    <x v="746"/>
    <n v="1008.83933163149"/>
    <n v="10000"/>
    <n v="109.739368998628"/>
    <x v="97"/>
    <x v="5"/>
    <x v="94"/>
    <n v="39178"/>
    <n v="0.48852810613995701"/>
    <n v="5334"/>
    <n v="2595.9921161817801"/>
    <n v="10000"/>
    <n v="337.5"/>
  </r>
  <r>
    <x v="99"/>
    <x v="0"/>
    <x v="747"/>
    <n v="1489.7177867417199"/>
    <n v="10000"/>
    <n v="130.79667063020199"/>
    <x v="98"/>
    <x v="5"/>
    <x v="95"/>
    <n v="134805"/>
    <n v="0.49800877763328999"/>
    <n v="5544"/>
    <n v="3068.04721454025"/>
    <n v="10000"/>
    <n v="524.691358024691"/>
  </r>
  <r>
    <x v="99"/>
    <x v="1"/>
    <x v="748"/>
    <n v="1556.9946787522399"/>
    <n v="10000"/>
    <n v="142.746913580247"/>
    <x v="98"/>
    <x v="5"/>
    <x v="95"/>
    <n v="134805"/>
    <n v="0.49800877763328999"/>
    <n v="6716"/>
    <n v="4248.74263797597"/>
    <n v="10000"/>
    <n v="657.43944636678202"/>
  </r>
  <r>
    <x v="99"/>
    <x v="2"/>
    <x v="749"/>
    <n v="1667.77181673118"/>
    <n v="10000"/>
    <n v="163.02378939741601"/>
    <x v="98"/>
    <x v="5"/>
    <x v="95"/>
    <n v="134805"/>
    <n v="0.49800877763328999"/>
    <n v="6307"/>
    <n v="3442.4512273854998"/>
    <n v="10000"/>
    <n v="462.96296296296299"/>
  </r>
  <r>
    <x v="99"/>
    <x v="3"/>
    <x v="750"/>
    <n v="2263.2123694730799"/>
    <n v="10000"/>
    <n v="279.05039566847103"/>
    <x v="98"/>
    <x v="5"/>
    <x v="95"/>
    <n v="134805"/>
    <n v="0.49800877763328999"/>
    <n v="6582"/>
    <n v="3848.5885308107499"/>
    <n v="10000"/>
    <n v="688"/>
  </r>
  <r>
    <x v="99"/>
    <x v="4"/>
    <x v="751"/>
    <n v="2231.1533332785698"/>
    <n v="10000"/>
    <n v="158.57988165680499"/>
    <x v="98"/>
    <x v="5"/>
    <x v="95"/>
    <n v="134805"/>
    <n v="0.49800877763328999"/>
    <n v="6054"/>
    <n v="3302.8561467026798"/>
    <n v="10000"/>
    <n v="463.73365041617097"/>
  </r>
  <r>
    <x v="99"/>
    <x v="5"/>
    <x v="752"/>
    <n v="3159.12316092639"/>
    <n v="10000"/>
    <n v="358.12672176308502"/>
    <x v="98"/>
    <x v="5"/>
    <x v="95"/>
    <n v="134805"/>
    <n v="0.49800877763328999"/>
    <n v="7122"/>
    <n v="4913.87608806964"/>
    <n v="10000"/>
    <n v="972.22222222222194"/>
  </r>
  <r>
    <x v="99"/>
    <x v="6"/>
    <x v="753"/>
    <n v="1242.74624174632"/>
    <n v="10000"/>
    <n v="93.697978596908499"/>
    <x v="98"/>
    <x v="5"/>
    <x v="95"/>
    <n v="134805"/>
    <n v="0.49800877763328999"/>
    <n v="5346"/>
    <n v="2779.8931908647401"/>
    <n v="10000"/>
    <n v="373.798504805981"/>
  </r>
  <r>
    <x v="99"/>
    <x v="7"/>
    <x v="754"/>
    <n v="1269.8128217180899"/>
    <n v="10000"/>
    <n v="67.371749030825399"/>
    <x v="98"/>
    <x v="5"/>
    <x v="95"/>
    <n v="134805"/>
    <n v="0.49800877763328999"/>
    <n v="5694"/>
    <n v="2981.25436839446"/>
    <n v="10000"/>
    <n v="339.08387864366398"/>
  </r>
  <r>
    <x v="100"/>
    <x v="0"/>
    <x v="755"/>
    <n v="3280.9715800889398"/>
    <n v="10000"/>
    <n v="454.54545454545502"/>
    <x v="99"/>
    <x v="5"/>
    <x v="96"/>
    <n v="90164"/>
    <n v="0.48965183909981003"/>
    <n v="7554"/>
    <n v="4941.7151475974997"/>
    <n v="10000"/>
    <n v="755.555555555556"/>
  </r>
  <r>
    <x v="100"/>
    <x v="1"/>
    <x v="756"/>
    <n v="3270.2470731882499"/>
    <n v="10000"/>
    <n v="617.28395061728395"/>
    <x v="99"/>
    <x v="5"/>
    <x v="96"/>
    <n v="90164"/>
    <n v="0.48965183909981003"/>
    <n v="8250"/>
    <n v="6065.1629072681699"/>
    <n v="10000"/>
    <n v="1836.7346938775499"/>
  </r>
  <r>
    <x v="100"/>
    <x v="2"/>
    <x v="757"/>
    <n v="3781.7719129716702"/>
    <n v="10000"/>
    <n v="581.71745152354595"/>
    <x v="99"/>
    <x v="5"/>
    <x v="96"/>
    <n v="90164"/>
    <n v="0.48965183909981003"/>
    <n v="7794"/>
    <n v="5458.7504509379496"/>
    <n v="10000"/>
    <n v="1074.38016528926"/>
  </r>
  <r>
    <x v="100"/>
    <x v="3"/>
    <x v="758"/>
    <n v="4405.3955523149798"/>
    <n v="10000"/>
    <n v="844.44444444444503"/>
    <x v="99"/>
    <x v="5"/>
    <x v="96"/>
    <n v="90164"/>
    <n v="0.48965183909981003"/>
    <n v="7283"/>
    <n v="5609.1079972658899"/>
    <n v="10000"/>
    <n v="1666.6666666666699"/>
  </r>
  <r>
    <x v="100"/>
    <x v="4"/>
    <x v="759"/>
    <n v="4750.9872241579596"/>
    <n v="10000"/>
    <n v="909.09090909090901"/>
    <x v="99"/>
    <x v="5"/>
    <x v="96"/>
    <n v="90164"/>
    <n v="0.48965183909981003"/>
    <n v="7880"/>
    <n v="5371.0066305003002"/>
    <n v="10000"/>
    <n v="1250"/>
  </r>
  <r>
    <x v="100"/>
    <x v="5"/>
    <x v="760"/>
    <n v="5655.84415584416"/>
    <n v="10000"/>
    <n v="1000"/>
    <x v="99"/>
    <x v="5"/>
    <x v="96"/>
    <n v="90164"/>
    <n v="0.48965183909981003"/>
    <n v="8290"/>
    <n v="6666.6666666666697"/>
    <n v="10000"/>
    <n v="1111.1111111111099"/>
  </r>
  <r>
    <x v="100"/>
    <x v="6"/>
    <x v="761"/>
    <n v="2785.4745055707199"/>
    <n v="10000"/>
    <n v="459.183673469388"/>
    <x v="99"/>
    <x v="5"/>
    <x v="96"/>
    <n v="90164"/>
    <n v="0.48965183909981003"/>
    <n v="7062"/>
    <n v="4338.0768092306598"/>
    <n v="10000"/>
    <n v="1074.38016528926"/>
  </r>
  <r>
    <x v="100"/>
    <x v="7"/>
    <x v="762"/>
    <n v="3658.5238615476201"/>
    <n v="10000"/>
    <n v="502.95857988165699"/>
    <x v="99"/>
    <x v="5"/>
    <x v="96"/>
    <n v="90164"/>
    <n v="0.48965183909981003"/>
    <n v="7270"/>
    <n v="5075.7623697823001"/>
    <n v="10000"/>
    <n v="1111.1111111111099"/>
  </r>
  <r>
    <x v="101"/>
    <x v="0"/>
    <x v="763"/>
    <n v="742.44148714465905"/>
    <n v="10000"/>
    <n v="76.341916854554796"/>
    <x v="100"/>
    <x v="5"/>
    <x v="97"/>
    <n v="131440"/>
    <n v="0.52573266190158097"/>
    <n v="3556"/>
    <n v="1323.5257728722299"/>
    <n v="10000"/>
    <n v="153.063719497286"/>
  </r>
  <r>
    <x v="101"/>
    <x v="1"/>
    <x v="764"/>
    <n v="858.32779007605598"/>
    <n v="10000"/>
    <n v="111.91135734072"/>
    <x v="100"/>
    <x v="5"/>
    <x v="97"/>
    <n v="131440"/>
    <n v="0.52573266190158097"/>
    <n v="4938"/>
    <n v="2164.07806495468"/>
    <n v="10000"/>
    <n v="234.315948601663"/>
  </r>
  <r>
    <x v="101"/>
    <x v="2"/>
    <x v="765"/>
    <n v="797.64027696645906"/>
    <n v="10000"/>
    <n v="90.240177703734602"/>
    <x v="100"/>
    <x v="5"/>
    <x v="97"/>
    <n v="131440"/>
    <n v="0.52573266190158097"/>
    <n v="4116"/>
    <n v="1570.4864475274601"/>
    <n v="10000"/>
    <n v="179.092044981258"/>
  </r>
  <r>
    <x v="101"/>
    <x v="3"/>
    <x v="766"/>
    <n v="1243.1017289717399"/>
    <n v="10000"/>
    <n v="143.70245139475901"/>
    <x v="100"/>
    <x v="5"/>
    <x v="97"/>
    <n v="131440"/>
    <n v="0.52573266190158097"/>
    <n v="5243"/>
    <n v="2197.1808046226902"/>
    <n v="10000"/>
    <n v="255.64803804994099"/>
  </r>
  <r>
    <x v="101"/>
    <x v="4"/>
    <x v="767"/>
    <n v="1125.1146446965399"/>
    <n v="10000"/>
    <n v="132.28299643281801"/>
    <x v="100"/>
    <x v="5"/>
    <x v="97"/>
    <n v="131440"/>
    <n v="0.52573266190158097"/>
    <n v="4737"/>
    <n v="1986.2657552964599"/>
    <n v="10000"/>
    <n v="275.15227893299698"/>
  </r>
  <r>
    <x v="101"/>
    <x v="5"/>
    <x v="768"/>
    <n v="1595.90606909996"/>
    <n v="10000"/>
    <n v="252.75898896404399"/>
    <x v="100"/>
    <x v="5"/>
    <x v="97"/>
    <n v="131440"/>
    <n v="0.52573266190158097"/>
    <n v="5505"/>
    <n v="2770.0414027954698"/>
    <n v="10000"/>
    <n v="401.75310445580698"/>
  </r>
  <r>
    <x v="101"/>
    <x v="6"/>
    <x v="655"/>
    <n v="678.50507523599595"/>
    <n v="10000"/>
    <n v="59.533607681755797"/>
    <x v="100"/>
    <x v="5"/>
    <x v="97"/>
    <n v="131440"/>
    <n v="0.52573266190158097"/>
    <n v="3886"/>
    <n v="1539.97366670663"/>
    <n v="10000"/>
    <n v="153.412806196871"/>
  </r>
  <r>
    <x v="101"/>
    <x v="7"/>
    <x v="769"/>
    <n v="731.38443401943005"/>
    <n v="10000"/>
    <n v="77.264176296694401"/>
    <x v="100"/>
    <x v="5"/>
    <x v="97"/>
    <n v="131440"/>
    <n v="0.52573266190158097"/>
    <n v="4446"/>
    <n v="1623.6713056791"/>
    <n v="10000"/>
    <n v="171.70035671819301"/>
  </r>
  <r>
    <x v="102"/>
    <x v="0"/>
    <x v="142"/>
    <n v="1058.2784062088599"/>
    <n v="10000"/>
    <n v="106.630887649177"/>
    <x v="101"/>
    <x v="5"/>
    <x v="98"/>
    <n v="84609"/>
    <n v="0.47264693231142202"/>
    <n v="4519"/>
    <n v="2023.8348494695199"/>
    <n v="10000"/>
    <n v="261.41913243320897"/>
  </r>
  <r>
    <x v="102"/>
    <x v="1"/>
    <x v="770"/>
    <n v="1229.6473732591701"/>
    <n v="10000"/>
    <n v="135.80805794477101"/>
    <x v="101"/>
    <x v="5"/>
    <x v="98"/>
    <n v="84609"/>
    <n v="0.47264693231142202"/>
    <n v="5555"/>
    <n v="3085.8577466945599"/>
    <n v="10000"/>
    <n v="377.777777777778"/>
  </r>
  <r>
    <x v="102"/>
    <x v="2"/>
    <x v="771"/>
    <n v="1272.4647886616001"/>
    <n v="10000"/>
    <n v="165.38315869208401"/>
    <x v="101"/>
    <x v="5"/>
    <x v="98"/>
    <n v="84609"/>
    <n v="0.47264693231142202"/>
    <n v="4752"/>
    <n v="2323.9044878104201"/>
    <n v="10000"/>
    <n v="244.89795918367301"/>
  </r>
  <r>
    <x v="102"/>
    <x v="3"/>
    <x v="772"/>
    <n v="1836.14429662212"/>
    <n v="10000"/>
    <n v="249.43310657596399"/>
    <x v="101"/>
    <x v="5"/>
    <x v="98"/>
    <n v="84609"/>
    <n v="0.47264693231142202"/>
    <n v="5736"/>
    <n v="3095.46940535262"/>
    <n v="10000"/>
    <n v="432"/>
  </r>
  <r>
    <x v="102"/>
    <x v="4"/>
    <x v="773"/>
    <n v="1618.07934089436"/>
    <n v="10000"/>
    <n v="200.061557402278"/>
    <x v="101"/>
    <x v="5"/>
    <x v="98"/>
    <n v="84609"/>
    <n v="0.47264693231142202"/>
    <n v="5157"/>
    <n v="2606.4786253953698"/>
    <n v="10000"/>
    <n v="309.00723208415502"/>
  </r>
  <r>
    <x v="102"/>
    <x v="5"/>
    <x v="774"/>
    <n v="2136.3230238779802"/>
    <n v="10000"/>
    <n v="321.41240380262599"/>
    <x v="101"/>
    <x v="5"/>
    <x v="98"/>
    <n v="84609"/>
    <n v="0.47264693231142202"/>
    <n v="5985"/>
    <n v="3573.1540917350299"/>
    <n v="10000"/>
    <n v="699.58847736625501"/>
  </r>
  <r>
    <x v="102"/>
    <x v="6"/>
    <x v="775"/>
    <n v="918.38624388506105"/>
    <n v="10000"/>
    <n v="129.799891833423"/>
    <x v="101"/>
    <x v="5"/>
    <x v="98"/>
    <n v="84609"/>
    <n v="0.47264693231142202"/>
    <n v="4886"/>
    <n v="2207.4777331995101"/>
    <n v="10000"/>
    <n v="295.478818084728"/>
  </r>
  <r>
    <x v="102"/>
    <x v="7"/>
    <x v="776"/>
    <n v="1134.47941239534"/>
    <n v="10000"/>
    <n v="115.310159077519"/>
    <x v="101"/>
    <x v="5"/>
    <x v="98"/>
    <n v="84609"/>
    <n v="0.47264693231142202"/>
    <n v="4942"/>
    <n v="2423.66273499111"/>
    <n v="10000"/>
    <n v="384"/>
  </r>
  <r>
    <x v="103"/>
    <x v="0"/>
    <x v="777"/>
    <n v="521.83118443977696"/>
    <n v="10000"/>
    <n v="47.487138899881302"/>
    <x v="102"/>
    <x v="5"/>
    <x v="99"/>
    <n v="197949"/>
    <n v="0.52935324713527399"/>
    <n v="3486"/>
    <n v="1128.8118639623699"/>
    <n v="10000"/>
    <n v="124.26035502958599"/>
  </r>
  <r>
    <x v="103"/>
    <x v="1"/>
    <x v="778"/>
    <n v="634.06328789335498"/>
    <n v="10000"/>
    <n v="47.337937179772801"/>
    <x v="102"/>
    <x v="5"/>
    <x v="99"/>
    <n v="197949"/>
    <n v="0.52935324713527399"/>
    <n v="4504"/>
    <n v="1727.11609315842"/>
    <n v="10000"/>
    <n v="187.17546190073699"/>
  </r>
  <r>
    <x v="103"/>
    <x v="2"/>
    <x v="779"/>
    <n v="647.43947455025204"/>
    <n v="10000"/>
    <n v="57.710570531083398"/>
    <x v="102"/>
    <x v="5"/>
    <x v="99"/>
    <n v="197949"/>
    <n v="0.52935324713527399"/>
    <n v="4214"/>
    <n v="1397.01279051647"/>
    <n v="10000"/>
    <n v="174.38024318974499"/>
  </r>
  <r>
    <x v="103"/>
    <x v="3"/>
    <x v="780"/>
    <n v="926.19655174806201"/>
    <n v="10000"/>
    <n v="94.123048668503202"/>
    <x v="102"/>
    <x v="5"/>
    <x v="99"/>
    <n v="197949"/>
    <n v="0.52935324713527399"/>
    <n v="4417"/>
    <n v="1745.6939442100299"/>
    <n v="10000"/>
    <n v="220.539095566941"/>
  </r>
  <r>
    <x v="103"/>
    <x v="4"/>
    <x v="781"/>
    <n v="960.26095368100505"/>
    <n v="10000"/>
    <n v="84.155666623948093"/>
    <x v="102"/>
    <x v="5"/>
    <x v="99"/>
    <n v="197949"/>
    <n v="0.52935324713527399"/>
    <n v="5056"/>
    <n v="1812.6348871462601"/>
    <n v="10000"/>
    <n v="187.47142203932299"/>
  </r>
  <r>
    <x v="103"/>
    <x v="5"/>
    <x v="782"/>
    <n v="1367.0388127061001"/>
    <n v="10000"/>
    <n v="148.780003967467"/>
    <x v="102"/>
    <x v="5"/>
    <x v="99"/>
    <n v="197949"/>
    <n v="0.52935324713527399"/>
    <n v="5552"/>
    <n v="2545.4395411516098"/>
    <n v="10000"/>
    <n v="438.07463493780398"/>
  </r>
  <r>
    <x v="103"/>
    <x v="6"/>
    <x v="763"/>
    <n v="568.79807756644698"/>
    <n v="10000"/>
    <n v="44.681507428673797"/>
    <x v="102"/>
    <x v="5"/>
    <x v="99"/>
    <n v="197949"/>
    <n v="0.52935324713527399"/>
    <n v="3906"/>
    <n v="1333.0094485145"/>
    <n v="10000"/>
    <n v="168.55046599246501"/>
  </r>
  <r>
    <x v="103"/>
    <x v="7"/>
    <x v="783"/>
    <n v="580.77361339990205"/>
    <n v="10000"/>
    <n v="47.793466864557899"/>
    <x v="102"/>
    <x v="5"/>
    <x v="99"/>
    <n v="197949"/>
    <n v="0.52935324713527399"/>
    <n v="4007"/>
    <n v="1441.9876830179601"/>
    <n v="10000"/>
    <n v="188.11775959188"/>
  </r>
  <r>
    <x v="104"/>
    <x v="0"/>
    <x v="551"/>
    <n v="892.94277180111999"/>
    <n v="10000"/>
    <n v="105.13786947034301"/>
    <x v="103"/>
    <x v="5"/>
    <x v="100"/>
    <n v="121043"/>
    <n v="0.539080592867068"/>
    <n v="4259"/>
    <n v="1561.7580397101499"/>
    <n v="10000"/>
    <n v="215.79430670339801"/>
  </r>
  <r>
    <x v="104"/>
    <x v="1"/>
    <x v="784"/>
    <n v="1057.3337140654901"/>
    <n v="10000"/>
    <n v="115.436849253056"/>
    <x v="103"/>
    <x v="5"/>
    <x v="100"/>
    <n v="121043"/>
    <n v="0.539080592867068"/>
    <n v="5525"/>
    <n v="2685.9505506170499"/>
    <n v="10000"/>
    <n v="268.59504132231399"/>
  </r>
  <r>
    <x v="104"/>
    <x v="2"/>
    <x v="785"/>
    <n v="955.30679054072095"/>
    <n v="10000"/>
    <n v="73.095215295732402"/>
    <x v="103"/>
    <x v="5"/>
    <x v="100"/>
    <n v="121043"/>
    <n v="0.539080592867068"/>
    <n v="4592"/>
    <n v="1782.3935933182499"/>
    <n v="10000"/>
    <n v="178.007827294534"/>
  </r>
  <r>
    <x v="104"/>
    <x v="3"/>
    <x v="786"/>
    <n v="1401.04369605786"/>
    <n v="10000"/>
    <n v="202.71300106691001"/>
    <x v="103"/>
    <x v="5"/>
    <x v="100"/>
    <n v="121043"/>
    <n v="0.539080592867068"/>
    <n v="4703"/>
    <n v="2280.8388783098699"/>
    <n v="10000"/>
    <n v="351.5625"/>
  </r>
  <r>
    <x v="104"/>
    <x v="4"/>
    <x v="787"/>
    <n v="1394.5926989251"/>
    <n v="10000"/>
    <n v="124.490719782707"/>
    <x v="103"/>
    <x v="5"/>
    <x v="100"/>
    <n v="121043"/>
    <n v="0.539080592867068"/>
    <n v="4950"/>
    <n v="2381.5141103992401"/>
    <n v="10000"/>
    <n v="270.72053311120402"/>
  </r>
  <r>
    <x v="104"/>
    <x v="5"/>
    <x v="788"/>
    <n v="1812.1491009158401"/>
    <n v="10000"/>
    <n v="258.035310095066"/>
    <x v="103"/>
    <x v="5"/>
    <x v="100"/>
    <n v="121043"/>
    <n v="0.539080592867068"/>
    <n v="5596"/>
    <n v="2923.2511101179198"/>
    <n v="10000"/>
    <n v="357.142857142857"/>
  </r>
  <r>
    <x v="104"/>
    <x v="6"/>
    <x v="789"/>
    <n v="794.35612973677803"/>
    <n v="10000"/>
    <n v="84.585279636409595"/>
    <x v="103"/>
    <x v="5"/>
    <x v="100"/>
    <n v="121043"/>
    <n v="0.539080592867068"/>
    <n v="4483"/>
    <n v="1752.5889650668901"/>
    <n v="10000"/>
    <n v="204.986149584488"/>
  </r>
  <r>
    <x v="104"/>
    <x v="7"/>
    <x v="790"/>
    <n v="877.11566318088501"/>
    <n v="10000"/>
    <n v="63.867768595041298"/>
    <x v="103"/>
    <x v="5"/>
    <x v="100"/>
    <n v="121043"/>
    <n v="0.539080592867068"/>
    <n v="4535"/>
    <n v="1876.8300228840401"/>
    <n v="10000"/>
    <n v="164.28340043500401"/>
  </r>
  <r>
    <x v="105"/>
    <x v="0"/>
    <x v="562"/>
    <n v="786.77225797133497"/>
    <n v="10000"/>
    <n v="49.508968427887403"/>
    <x v="104"/>
    <x v="5"/>
    <x v="101"/>
    <n v="108366"/>
    <n v="0.47950194029124299"/>
    <n v="4391"/>
    <n v="1759.20220584195"/>
    <n v="10000"/>
    <n v="161.83303957699101"/>
  </r>
  <r>
    <x v="105"/>
    <x v="1"/>
    <x v="791"/>
    <n v="1051.00421558423"/>
    <n v="10000"/>
    <n v="60.692148760330603"/>
    <x v="104"/>
    <x v="5"/>
    <x v="101"/>
    <n v="108366"/>
    <n v="0.47950194029124299"/>
    <n v="5847"/>
    <n v="3043.3551056368301"/>
    <n v="10000"/>
    <n v="306.12244897959198"/>
  </r>
  <r>
    <x v="105"/>
    <x v="2"/>
    <x v="792"/>
    <n v="1017.93777160385"/>
    <n v="10000"/>
    <n v="59.876543209876601"/>
    <x v="104"/>
    <x v="5"/>
    <x v="101"/>
    <n v="108366"/>
    <n v="0.47950194029124299"/>
    <n v="5033"/>
    <n v="2161.7334412924001"/>
    <n v="10000"/>
    <n v="177.335640138408"/>
  </r>
  <r>
    <x v="105"/>
    <x v="3"/>
    <x v="793"/>
    <n v="1485.3217815338601"/>
    <n v="10000"/>
    <n v="115.436849253056"/>
    <x v="104"/>
    <x v="5"/>
    <x v="101"/>
    <n v="108366"/>
    <n v="0.47950194029124299"/>
    <n v="5533"/>
    <n v="2669.5136250985602"/>
    <n v="10000"/>
    <n v="283.446712018141"/>
  </r>
  <r>
    <x v="105"/>
    <x v="4"/>
    <x v="794"/>
    <n v="1213.0283256821899"/>
    <n v="10000"/>
    <n v="65.473897972760099"/>
    <x v="104"/>
    <x v="5"/>
    <x v="101"/>
    <n v="108366"/>
    <n v="0.47950194029124299"/>
    <n v="5386"/>
    <n v="2374.8277199631498"/>
    <n v="10000"/>
    <n v="196.449704142012"/>
  </r>
  <r>
    <x v="105"/>
    <x v="5"/>
    <x v="795"/>
    <n v="1582.0729149599199"/>
    <n v="10000"/>
    <n v="148.865784499055"/>
    <x v="104"/>
    <x v="5"/>
    <x v="101"/>
    <n v="108366"/>
    <n v="0.47950194029124299"/>
    <n v="5678"/>
    <n v="2886.7067483505798"/>
    <n v="10000"/>
    <n v="288.06584362139898"/>
  </r>
  <r>
    <x v="105"/>
    <x v="6"/>
    <x v="796"/>
    <n v="779.385273628493"/>
    <n v="10000"/>
    <n v="45.421130014702797"/>
    <x v="104"/>
    <x v="5"/>
    <x v="101"/>
    <n v="108366"/>
    <n v="0.47950194029124299"/>
    <n v="4408"/>
    <n v="1810.2080634040799"/>
    <n v="10000"/>
    <n v="165.321030372933"/>
  </r>
  <r>
    <x v="105"/>
    <x v="7"/>
    <x v="163"/>
    <n v="943.08327101844202"/>
    <n v="10000"/>
    <n v="48.291534778021301"/>
    <x v="104"/>
    <x v="5"/>
    <x v="101"/>
    <n v="108366"/>
    <n v="0.47950194029124299"/>
    <n v="4626"/>
    <n v="2254.7428586412998"/>
    <n v="10000"/>
    <n v="199.04257999496099"/>
  </r>
  <r>
    <x v="106"/>
    <x v="0"/>
    <x v="797"/>
    <n v="1008.75116981231"/>
    <n v="10000"/>
    <n v="136.62551440329199"/>
    <x v="105"/>
    <x v="5"/>
    <x v="102"/>
    <n v="121892"/>
    <n v="0.47231414245526498"/>
    <n v="4557"/>
    <n v="1883.42761611791"/>
    <n v="10000"/>
    <n v="208.116545265349"/>
  </r>
  <r>
    <x v="106"/>
    <x v="1"/>
    <x v="557"/>
    <n v="1013.66124070659"/>
    <n v="10000"/>
    <n v="108.12854442344"/>
    <x v="105"/>
    <x v="5"/>
    <x v="102"/>
    <n v="121892"/>
    <n v="0.47231414245526498"/>
    <n v="4816"/>
    <n v="2305.6991745997602"/>
    <n v="10000"/>
    <n v="267.857142857143"/>
  </r>
  <r>
    <x v="106"/>
    <x v="2"/>
    <x v="798"/>
    <n v="1077.97684058818"/>
    <n v="10000"/>
    <n v="113.626799090986"/>
    <x v="105"/>
    <x v="5"/>
    <x v="102"/>
    <n v="121892"/>
    <n v="0.47231414245526498"/>
    <n v="4546"/>
    <n v="1903.0325743611099"/>
    <n v="10000"/>
    <n v="192.42213846459001"/>
  </r>
  <r>
    <x v="106"/>
    <x v="3"/>
    <x v="799"/>
    <n v="1271.02818090395"/>
    <n v="10000"/>
    <n v="153.08641975308601"/>
    <x v="105"/>
    <x v="5"/>
    <x v="102"/>
    <n v="121892"/>
    <n v="0.47231414245526498"/>
    <n v="4883"/>
    <n v="2370.9850727436101"/>
    <n v="10000"/>
    <n v="280.08618036318899"/>
  </r>
  <r>
    <x v="106"/>
    <x v="4"/>
    <x v="123"/>
    <n v="1262.4068757202101"/>
    <n v="10000"/>
    <n v="158.628424931902"/>
    <x v="105"/>
    <x v="5"/>
    <x v="102"/>
    <n v="121892"/>
    <n v="0.47231414245526498"/>
    <n v="4797"/>
    <n v="2063.40912343844"/>
    <n v="10000"/>
    <n v="236.99599876885199"/>
  </r>
  <r>
    <x v="106"/>
    <x v="5"/>
    <x v="531"/>
    <n v="1456.2109105582199"/>
    <n v="10000"/>
    <n v="171.440972222222"/>
    <x v="105"/>
    <x v="5"/>
    <x v="102"/>
    <n v="121892"/>
    <n v="0.47231414245526498"/>
    <n v="5102"/>
    <n v="2448.11112735387"/>
    <n v="10000"/>
    <n v="293.84756657483899"/>
  </r>
  <r>
    <x v="106"/>
    <x v="6"/>
    <x v="800"/>
    <n v="727.11364301886499"/>
    <n v="10000"/>
    <n v="81.728898147936206"/>
    <x v="105"/>
    <x v="5"/>
    <x v="102"/>
    <n v="121892"/>
    <n v="0.47231414245526498"/>
    <n v="4128"/>
    <n v="1616.2966834057399"/>
    <n v="10000"/>
    <n v="160.618679357525"/>
  </r>
  <r>
    <x v="106"/>
    <x v="7"/>
    <x v="801"/>
    <n v="893.92521360357705"/>
    <n v="10000"/>
    <n v="96.971250373787896"/>
    <x v="105"/>
    <x v="5"/>
    <x v="102"/>
    <n v="121892"/>
    <n v="0.47231414245526498"/>
    <n v="4677"/>
    <n v="1958.9642917685501"/>
    <n v="10000"/>
    <n v="245.15302034930301"/>
  </r>
  <r>
    <x v="107"/>
    <x v="0"/>
    <x v="802"/>
    <n v="828.35965251306004"/>
    <n v="10000"/>
    <n v="94.2222222222222"/>
    <x v="106"/>
    <x v="5"/>
    <x v="103"/>
    <n v="115938"/>
    <n v="0.51956351251428401"/>
    <n v="4303"/>
    <n v="1545.7243771242099"/>
    <n v="10000"/>
    <n v="173.961218836565"/>
  </r>
  <r>
    <x v="107"/>
    <x v="1"/>
    <x v="803"/>
    <n v="967.65207757832297"/>
    <n v="10000"/>
    <n v="132.85152513550901"/>
    <x v="106"/>
    <x v="5"/>
    <x v="103"/>
    <n v="115938"/>
    <n v="0.51956351251428401"/>
    <n v="5112"/>
    <n v="2376.2538336757202"/>
    <n v="10000"/>
    <n v="295.85798816568001"/>
  </r>
  <r>
    <x v="107"/>
    <x v="2"/>
    <x v="183"/>
    <n v="832.55466101281604"/>
    <n v="10000"/>
    <n v="89.749134948096895"/>
    <x v="106"/>
    <x v="5"/>
    <x v="103"/>
    <n v="115938"/>
    <n v="0.51956351251428401"/>
    <n v="4160"/>
    <n v="1574.6867026700099"/>
    <n v="10000"/>
    <n v="169.18152720621899"/>
  </r>
  <r>
    <x v="107"/>
    <x v="3"/>
    <x v="804"/>
    <n v="1302.9594292772499"/>
    <n v="10000"/>
    <n v="132.55902032571601"/>
    <x v="106"/>
    <x v="5"/>
    <x v="103"/>
    <n v="115938"/>
    <n v="0.51956351251428401"/>
    <n v="4850"/>
    <n v="2217.0900342372001"/>
    <n v="10000"/>
    <n v="234.710743801653"/>
  </r>
  <r>
    <x v="107"/>
    <x v="4"/>
    <x v="805"/>
    <n v="1342.08681443313"/>
    <n v="10000"/>
    <n v="135.27945888216399"/>
    <x v="106"/>
    <x v="5"/>
    <x v="103"/>
    <n v="115938"/>
    <n v="0.51956351251428401"/>
    <n v="5045"/>
    <n v="2351.4953567595699"/>
    <n v="10000"/>
    <n v="246.539792387543"/>
  </r>
  <r>
    <x v="107"/>
    <x v="5"/>
    <x v="806"/>
    <n v="1502.4371781396201"/>
    <n v="10000"/>
    <n v="272.222222222222"/>
    <x v="106"/>
    <x v="5"/>
    <x v="103"/>
    <n v="115938"/>
    <n v="0.51956351251428401"/>
    <n v="5254"/>
    <n v="2674.8847078906501"/>
    <n v="10000"/>
    <n v="384.78949751018598"/>
  </r>
  <r>
    <x v="107"/>
    <x v="6"/>
    <x v="603"/>
    <n v="750.652067820757"/>
    <n v="10000"/>
    <n v="81.557598702001101"/>
    <x v="106"/>
    <x v="5"/>
    <x v="103"/>
    <n v="115938"/>
    <n v="0.51956351251428401"/>
    <n v="4340"/>
    <n v="1748.8736900982201"/>
    <n v="10000"/>
    <n v="209.45179584120999"/>
  </r>
  <r>
    <x v="107"/>
    <x v="7"/>
    <x v="807"/>
    <n v="785.65177554213005"/>
    <n v="10000"/>
    <n v="83.560358050410898"/>
    <x v="106"/>
    <x v="5"/>
    <x v="103"/>
    <n v="115938"/>
    <n v="0.51956351251428401"/>
    <n v="4458"/>
    <n v="1808.96847675508"/>
    <n v="10000"/>
    <n v="189.19472713612501"/>
  </r>
  <r>
    <x v="108"/>
    <x v="0"/>
    <x v="808"/>
    <n v="1490.4822165892799"/>
    <n v="10000"/>
    <n v="168.005843681519"/>
    <x v="107"/>
    <x v="5"/>
    <x v="104"/>
    <n v="116648"/>
    <n v="0.51806945314200203"/>
    <n v="5582"/>
    <n v="2870.6730598956001"/>
    <n v="10000"/>
    <n v="371.09375"/>
  </r>
  <r>
    <x v="108"/>
    <x v="1"/>
    <x v="809"/>
    <n v="2098.3592019391799"/>
    <n v="10000"/>
    <n v="293.20987654320999"/>
    <x v="107"/>
    <x v="5"/>
    <x v="104"/>
    <n v="116648"/>
    <n v="0.51806945314200203"/>
    <n v="7234"/>
    <n v="5176.6176861113599"/>
    <n v="10000"/>
    <n v="833.33333333333303"/>
  </r>
  <r>
    <x v="108"/>
    <x v="2"/>
    <x v="810"/>
    <n v="1580.1212680994299"/>
    <n v="10000"/>
    <n v="226.83583237216499"/>
    <x v="107"/>
    <x v="5"/>
    <x v="104"/>
    <n v="116648"/>
    <n v="0.51806945314200203"/>
    <n v="5687"/>
    <n v="2766.4716777609701"/>
    <n v="10000"/>
    <n v="430.05885015844302"/>
  </r>
  <r>
    <x v="108"/>
    <x v="3"/>
    <x v="811"/>
    <n v="2612.0243928168902"/>
    <n v="10000"/>
    <n v="414.20118343195298"/>
    <x v="107"/>
    <x v="5"/>
    <x v="104"/>
    <n v="116648"/>
    <n v="0.51806945314200203"/>
    <n v="6781"/>
    <n v="4163.0355913026397"/>
    <n v="10000"/>
    <n v="703.125"/>
  </r>
  <r>
    <x v="108"/>
    <x v="4"/>
    <x v="812"/>
    <n v="2754.7075812518101"/>
    <n v="10000"/>
    <n v="285.71428571428601"/>
    <x v="107"/>
    <x v="5"/>
    <x v="104"/>
    <n v="116648"/>
    <n v="0.51806945314200203"/>
    <n v="6969"/>
    <n v="4189.6301270589702"/>
    <n v="10000"/>
    <n v="464"/>
  </r>
  <r>
    <x v="108"/>
    <x v="5"/>
    <x v="813"/>
    <n v="3439.9384495494301"/>
    <n v="10000"/>
    <n v="432"/>
    <x v="107"/>
    <x v="5"/>
    <x v="104"/>
    <n v="116648"/>
    <n v="0.51806945314200203"/>
    <n v="7138"/>
    <n v="5615.0234741783997"/>
    <n v="10000"/>
    <n v="972.22222222222194"/>
  </r>
  <r>
    <x v="108"/>
    <x v="6"/>
    <x v="380"/>
    <n v="2000.4561179924001"/>
    <n v="10000"/>
    <n v="276.14305115436798"/>
    <x v="107"/>
    <x v="5"/>
    <x v="104"/>
    <n v="116648"/>
    <n v="0.51806945314200203"/>
    <n v="6190"/>
    <n v="3614.8649982380002"/>
    <n v="10000"/>
    <n v="520.83333333333303"/>
  </r>
  <r>
    <x v="108"/>
    <x v="7"/>
    <x v="814"/>
    <n v="2459.8974591760398"/>
    <n v="10000"/>
    <n v="274.10207939508501"/>
    <x v="107"/>
    <x v="5"/>
    <x v="104"/>
    <n v="116648"/>
    <n v="0.51806945314200203"/>
    <n v="6704"/>
    <n v="4380.4566496495599"/>
    <n v="10000"/>
    <n v="510.20408163265301"/>
  </r>
  <r>
    <x v="109"/>
    <x v="0"/>
    <x v="815"/>
    <n v="615.72913268396098"/>
    <n v="10000"/>
    <n v="67.148760330578497"/>
    <x v="108"/>
    <x v="5"/>
    <x v="105"/>
    <n v="124006"/>
    <n v="0.53151654908146395"/>
    <n v="4022"/>
    <n v="1416.74314138923"/>
    <n v="10000"/>
    <n v="178.076770874555"/>
  </r>
  <r>
    <x v="109"/>
    <x v="1"/>
    <x v="816"/>
    <n v="771.10160018067404"/>
    <n v="10000"/>
    <n v="84.654662725073905"/>
    <x v="108"/>
    <x v="5"/>
    <x v="105"/>
    <n v="124006"/>
    <n v="0.53151654908146395"/>
    <n v="5087"/>
    <n v="2439.80036626738"/>
    <n v="10000"/>
    <n v="271.4324106423"/>
  </r>
  <r>
    <x v="109"/>
    <x v="2"/>
    <x v="817"/>
    <n v="714.312678358678"/>
    <n v="10000"/>
    <n v="73.968593014516799"/>
    <x v="108"/>
    <x v="5"/>
    <x v="105"/>
    <n v="124006"/>
    <n v="0.53151654908146395"/>
    <n v="4590"/>
    <n v="1733.96167796187"/>
    <n v="10000"/>
    <n v="190.58863214707401"/>
  </r>
  <r>
    <x v="109"/>
    <x v="3"/>
    <x v="818"/>
    <n v="1116.8363480519299"/>
    <n v="10000"/>
    <n v="134.77975016436599"/>
    <x v="108"/>
    <x v="5"/>
    <x v="105"/>
    <n v="124006"/>
    <n v="0.53151654908146395"/>
    <n v="5195"/>
    <n v="2357.7465963335299"/>
    <n v="10000"/>
    <n v="308.64197530864197"/>
  </r>
  <r>
    <x v="109"/>
    <x v="4"/>
    <x v="819"/>
    <n v="1092.728955002"/>
    <n v="10000"/>
    <n v="117.334965819814"/>
    <x v="108"/>
    <x v="5"/>
    <x v="105"/>
    <n v="124006"/>
    <n v="0.53151654908146395"/>
    <n v="4746"/>
    <n v="2307.1854752482"/>
    <n v="10000"/>
    <n v="202.913631633715"/>
  </r>
  <r>
    <x v="109"/>
    <x v="5"/>
    <x v="820"/>
    <n v="2048.7484027873602"/>
    <n v="10000"/>
    <n v="232.55813953488399"/>
    <x v="108"/>
    <x v="5"/>
    <x v="105"/>
    <n v="124006"/>
    <n v="0.53151654908146395"/>
    <n v="6428"/>
    <n v="3468.2484221375198"/>
    <n v="10000"/>
    <n v="439.95243757431598"/>
  </r>
  <r>
    <x v="109"/>
    <x v="6"/>
    <x v="821"/>
    <n v="900.52392416141299"/>
    <n v="10000"/>
    <n v="73.505683244289898"/>
    <x v="108"/>
    <x v="5"/>
    <x v="105"/>
    <n v="124006"/>
    <n v="0.53151654908146395"/>
    <n v="5238"/>
    <n v="2367.3827754489198"/>
    <n v="10000"/>
    <n v="292.39766081871301"/>
  </r>
  <r>
    <x v="109"/>
    <x v="7"/>
    <x v="125"/>
    <n v="943.89494111141903"/>
    <n v="10000"/>
    <n v="85.714285714285694"/>
    <x v="108"/>
    <x v="5"/>
    <x v="105"/>
    <n v="124006"/>
    <n v="0.53151654908146395"/>
    <n v="5057"/>
    <n v="2331.2995548451199"/>
    <n v="10000"/>
    <n v="267.16460787130097"/>
  </r>
  <r>
    <x v="110"/>
    <x v="0"/>
    <x v="822"/>
    <n v="862.92123652719101"/>
    <n v="10000"/>
    <n v="124.118641104831"/>
    <x v="109"/>
    <x v="5"/>
    <x v="106"/>
    <n v="164177"/>
    <n v="0.50534503402784403"/>
    <n v="4160"/>
    <n v="1435.02721967805"/>
    <n v="10000"/>
    <n v="208.286923591"/>
  </r>
  <r>
    <x v="110"/>
    <x v="1"/>
    <x v="159"/>
    <n v="978.225286150903"/>
    <n v="10000"/>
    <n v="94.381143332192295"/>
    <x v="109"/>
    <x v="5"/>
    <x v="106"/>
    <n v="164177"/>
    <n v="0.50534503402784403"/>
    <n v="5579"/>
    <n v="2625.0739878263598"/>
    <n v="10000"/>
    <n v="329.90805840995102"/>
  </r>
  <r>
    <x v="110"/>
    <x v="2"/>
    <x v="823"/>
    <n v="870.40156822840197"/>
    <n v="10000"/>
    <n v="105.085381872772"/>
    <x v="109"/>
    <x v="5"/>
    <x v="106"/>
    <n v="164177"/>
    <n v="0.50534503402784403"/>
    <n v="4372"/>
    <n v="1565.50671501842"/>
    <n v="10000"/>
    <n v="179.20604914933801"/>
  </r>
  <r>
    <x v="110"/>
    <x v="3"/>
    <x v="824"/>
    <n v="1452.8780009710099"/>
    <n v="10000"/>
    <n v="227.272727272727"/>
    <x v="109"/>
    <x v="5"/>
    <x v="106"/>
    <n v="164177"/>
    <n v="0.50534503402784403"/>
    <n v="4919"/>
    <n v="2339.5935404162101"/>
    <n v="10000"/>
    <n v="361.60420775805397"/>
  </r>
  <r>
    <x v="110"/>
    <x v="4"/>
    <x v="825"/>
    <n v="1523.7160909468901"/>
    <n v="10000"/>
    <n v="184.461805555556"/>
    <x v="109"/>
    <x v="5"/>
    <x v="106"/>
    <n v="164177"/>
    <n v="0.50534503402784403"/>
    <n v="5112"/>
    <n v="2453.3159472042598"/>
    <n v="10000"/>
    <n v="349.79423868312801"/>
  </r>
  <r>
    <x v="110"/>
    <x v="5"/>
    <x v="304"/>
    <n v="1786.96113133993"/>
    <n v="10000"/>
    <n v="138.69836915104401"/>
    <x v="109"/>
    <x v="5"/>
    <x v="106"/>
    <n v="164177"/>
    <n v="0.50534503402784403"/>
    <n v="5885"/>
    <n v="3132.8467693604198"/>
    <n v="10000"/>
    <n v="507.54458161865603"/>
  </r>
  <r>
    <x v="110"/>
    <x v="6"/>
    <x v="826"/>
    <n v="762.620989397019"/>
    <n v="10000"/>
    <n v="65.877491574793794"/>
    <x v="109"/>
    <x v="5"/>
    <x v="106"/>
    <n v="164177"/>
    <n v="0.50534503402784403"/>
    <n v="4223"/>
    <n v="1804.6261777920299"/>
    <n v="10000"/>
    <n v="226.94627980465401"/>
  </r>
  <r>
    <x v="110"/>
    <x v="7"/>
    <x v="827"/>
    <n v="829.21545738268401"/>
    <n v="10000"/>
    <n v="110.034602076125"/>
    <x v="109"/>
    <x v="5"/>
    <x v="106"/>
    <n v="164177"/>
    <n v="0.50534503402784403"/>
    <n v="4576"/>
    <n v="1905.23577994265"/>
    <n v="10000"/>
    <n v="317.132670294614"/>
  </r>
  <r>
    <x v="111"/>
    <x v="0"/>
    <x v="828"/>
    <n v="1251.27277061616"/>
    <n v="10000"/>
    <n v="113.25374961738601"/>
    <x v="110"/>
    <x v="5"/>
    <x v="107"/>
    <n v="103957"/>
    <n v="0.46264385719753298"/>
    <n v="4958"/>
    <n v="1751.75701750802"/>
    <n v="10000"/>
    <n v="154.102457309454"/>
  </r>
  <r>
    <x v="111"/>
    <x v="1"/>
    <x v="829"/>
    <n v="1479.00704632721"/>
    <n v="10000"/>
    <n v="146.09203798393"/>
    <x v="110"/>
    <x v="5"/>
    <x v="107"/>
    <n v="103957"/>
    <n v="0.46264385719753298"/>
    <n v="5761"/>
    <n v="2543.2188554445902"/>
    <n v="10000"/>
    <n v="234.375"/>
  </r>
  <r>
    <x v="111"/>
    <x v="2"/>
    <x v="830"/>
    <n v="1551.4067287047701"/>
    <n v="10000"/>
    <n v="167.07507239919801"/>
    <x v="110"/>
    <x v="5"/>
    <x v="107"/>
    <n v="103957"/>
    <n v="0.46264385719753298"/>
    <n v="5145"/>
    <n v="2036.01314084351"/>
    <n v="10000"/>
    <n v="208.085612366231"/>
  </r>
  <r>
    <x v="111"/>
    <x v="3"/>
    <x v="831"/>
    <n v="1813.97561076945"/>
    <n v="10000"/>
    <n v="224.23784328546199"/>
    <x v="110"/>
    <x v="5"/>
    <x v="107"/>
    <n v="103957"/>
    <n v="0.46264385719753298"/>
    <n v="5493"/>
    <n v="2215.8342282069202"/>
    <n v="10000"/>
    <n v="244.18270611893101"/>
  </r>
  <r>
    <x v="111"/>
    <x v="4"/>
    <x v="832"/>
    <n v="1553.9819185137201"/>
    <n v="10000"/>
    <n v="130.87447947650199"/>
    <x v="110"/>
    <x v="5"/>
    <x v="107"/>
    <n v="103957"/>
    <n v="0.46264385719753298"/>
    <n v="5720"/>
    <n v="1964.9507208280099"/>
    <n v="10000"/>
    <n v="176.899063475546"/>
  </r>
  <r>
    <x v="111"/>
    <x v="5"/>
    <x v="833"/>
    <n v="2037.4408545127601"/>
    <n v="10000"/>
    <n v="211.457131872357"/>
    <x v="110"/>
    <x v="5"/>
    <x v="107"/>
    <n v="103957"/>
    <n v="0.46264385719753298"/>
    <n v="6379"/>
    <n v="3028.4564041577901"/>
    <n v="10000"/>
    <n v="299.48867786705603"/>
  </r>
  <r>
    <x v="111"/>
    <x v="6"/>
    <x v="834"/>
    <n v="1290.7804323876701"/>
    <n v="10000"/>
    <n v="111.56462585033999"/>
    <x v="110"/>
    <x v="5"/>
    <x v="107"/>
    <n v="103957"/>
    <n v="0.46264385719753298"/>
    <n v="5219"/>
    <n v="2202.5319917976999"/>
    <n v="10000"/>
    <n v="185.98615916955001"/>
  </r>
  <r>
    <x v="111"/>
    <x v="7"/>
    <x v="835"/>
    <n v="1700.2477201863601"/>
    <n v="10000"/>
    <n v="135.38300288234799"/>
    <x v="110"/>
    <x v="5"/>
    <x v="107"/>
    <n v="103957"/>
    <n v="0.46264385719753298"/>
    <n v="5610"/>
    <n v="2841.6149941785902"/>
    <n v="10000"/>
    <n v="222.790357925493"/>
  </r>
  <r>
    <x v="112"/>
    <x v="0"/>
    <x v="836"/>
    <n v="553.70992369090595"/>
    <n v="10000"/>
    <n v="56.7985517060295"/>
    <x v="111"/>
    <x v="5"/>
    <x v="108"/>
    <n v="115538"/>
    <n v="0.53128247574378096"/>
    <n v="3888"/>
    <n v="1268.65992597528"/>
    <n v="10000"/>
    <n v="139.644970414201"/>
  </r>
  <r>
    <x v="112"/>
    <x v="1"/>
    <x v="837"/>
    <n v="534.62105826956497"/>
    <n v="10000"/>
    <n v="53.0558106315682"/>
    <x v="111"/>
    <x v="5"/>
    <x v="108"/>
    <n v="115538"/>
    <n v="0.53128247574378096"/>
    <n v="4589"/>
    <n v="1661.02880185254"/>
    <n v="10000"/>
    <n v="206.21729763004001"/>
  </r>
  <r>
    <x v="112"/>
    <x v="2"/>
    <x v="838"/>
    <n v="652.56969684814806"/>
    <n v="10000"/>
    <n v="80.743562265912601"/>
    <x v="111"/>
    <x v="5"/>
    <x v="108"/>
    <n v="115538"/>
    <n v="0.53128247574378096"/>
    <n v="4373"/>
    <n v="1360.4059187784601"/>
    <n v="10000"/>
    <n v="214.965986394558"/>
  </r>
  <r>
    <x v="112"/>
    <x v="3"/>
    <x v="74"/>
    <n v="1020.8497544975"/>
    <n v="10000"/>
    <n v="155.320075482654"/>
    <x v="111"/>
    <x v="5"/>
    <x v="108"/>
    <n v="115538"/>
    <n v="0.53128247574378096"/>
    <n v="4851"/>
    <n v="1835.65811157238"/>
    <n v="10000"/>
    <n v="283.55387523629503"/>
  </r>
  <r>
    <x v="112"/>
    <x v="4"/>
    <x v="839"/>
    <n v="981.97192713864195"/>
    <n v="10000"/>
    <n v="117.47953008188"/>
    <x v="111"/>
    <x v="5"/>
    <x v="108"/>
    <n v="115538"/>
    <n v="0.53128247574378096"/>
    <n v="4734"/>
    <n v="1659.61981175402"/>
    <n v="10000"/>
    <n v="242.071683242635"/>
  </r>
  <r>
    <x v="112"/>
    <x v="5"/>
    <x v="840"/>
    <n v="1796.1084416019501"/>
    <n v="10000"/>
    <n v="234.375"/>
    <x v="111"/>
    <x v="5"/>
    <x v="108"/>
    <n v="115538"/>
    <n v="0.53128247574378096"/>
    <n v="5760"/>
    <n v="3012.7953190845001"/>
    <n v="10000"/>
    <n v="656"/>
  </r>
  <r>
    <x v="112"/>
    <x v="6"/>
    <x v="23"/>
    <n v="767.29687679085998"/>
    <n v="10000"/>
    <n v="89.116932217121203"/>
    <x v="111"/>
    <x v="5"/>
    <x v="108"/>
    <n v="115538"/>
    <n v="0.53128247574378096"/>
    <n v="4318"/>
    <n v="1712.2790828704101"/>
    <n v="10000"/>
    <n v="247.93388429752099"/>
  </r>
  <r>
    <x v="112"/>
    <x v="7"/>
    <x v="841"/>
    <n v="707.44842786839001"/>
    <n v="10000"/>
    <n v="93.039857227840599"/>
    <x v="111"/>
    <x v="5"/>
    <x v="108"/>
    <n v="115538"/>
    <n v="0.53128247574378096"/>
    <n v="4529"/>
    <n v="1628.32632571817"/>
    <n v="10000"/>
    <n v="191.650390625"/>
  </r>
  <r>
    <x v="113"/>
    <x v="0"/>
    <x v="842"/>
    <n v="469.743494209537"/>
    <n v="10000"/>
    <n v="38.734567901234598"/>
    <x v="112"/>
    <x v="5"/>
    <x v="109"/>
    <n v="236015"/>
    <n v="0.54765832933057701"/>
    <n v="3592"/>
    <n v="1079.2610275345"/>
    <n v="10000"/>
    <n v="127.250692520776"/>
  </r>
  <r>
    <x v="113"/>
    <x v="1"/>
    <x v="843"/>
    <n v="503.23834910317299"/>
    <n v="10000"/>
    <n v="34.769463340891903"/>
    <x v="112"/>
    <x v="5"/>
    <x v="109"/>
    <n v="236015"/>
    <n v="0.54765832933057701"/>
    <n v="4566"/>
    <n v="1776.1583843696001"/>
    <n v="10000"/>
    <n v="193.28204165884799"/>
  </r>
  <r>
    <x v="113"/>
    <x v="2"/>
    <x v="844"/>
    <n v="564.69841139748405"/>
    <n v="10000"/>
    <n v="36.588742533918797"/>
    <x v="112"/>
    <x v="5"/>
    <x v="109"/>
    <n v="236015"/>
    <n v="0.54765832933057701"/>
    <n v="3915"/>
    <n v="1298.24681378894"/>
    <n v="10000"/>
    <n v="120.754184026552"/>
  </r>
  <r>
    <x v="113"/>
    <x v="3"/>
    <x v="660"/>
    <n v="874.81517356706001"/>
    <n v="10000"/>
    <n v="93.663911845729999"/>
    <x v="112"/>
    <x v="5"/>
    <x v="109"/>
    <n v="236015"/>
    <n v="0.54765832933057701"/>
    <n v="4251"/>
    <n v="1705.5696143145899"/>
    <n v="10000"/>
    <n v="251.12498185513101"/>
  </r>
  <r>
    <x v="113"/>
    <x v="4"/>
    <x v="827"/>
    <n v="842.715370568298"/>
    <n v="10000"/>
    <n v="49.918031277054297"/>
    <x v="112"/>
    <x v="5"/>
    <x v="109"/>
    <n v="236015"/>
    <n v="0.54765832933057701"/>
    <n v="4048"/>
    <n v="1627.7760869688"/>
    <n v="10000"/>
    <n v="172.90249433106601"/>
  </r>
  <r>
    <x v="113"/>
    <x v="5"/>
    <x v="845"/>
    <n v="1206.7437025042"/>
    <n v="10000"/>
    <n v="110.60040218328101"/>
    <x v="112"/>
    <x v="5"/>
    <x v="109"/>
    <n v="236015"/>
    <n v="0.54765832933057701"/>
    <n v="5131"/>
    <n v="2535.4544010640702"/>
    <n v="10000"/>
    <n v="307.43801652892603"/>
  </r>
  <r>
    <x v="113"/>
    <x v="6"/>
    <x v="846"/>
    <n v="550.11336326191599"/>
    <n v="10000"/>
    <n v="32.676396014233298"/>
    <x v="112"/>
    <x v="5"/>
    <x v="109"/>
    <n v="236015"/>
    <n v="0.54765832933057701"/>
    <n v="3842"/>
    <n v="1525.2048042174399"/>
    <n v="10000"/>
    <n v="125.252525252525"/>
  </r>
  <r>
    <x v="113"/>
    <x v="7"/>
    <x v="847"/>
    <n v="520.28680491441605"/>
    <n v="10000"/>
    <n v="29.909505554896"/>
    <x v="112"/>
    <x v="5"/>
    <x v="109"/>
    <n v="236015"/>
    <n v="0.54765832933057701"/>
    <n v="3889"/>
    <n v="1525.74754764413"/>
    <n v="10000"/>
    <n v="186.666666666667"/>
  </r>
  <r>
    <x v="114"/>
    <x v="0"/>
    <x v="848"/>
    <n v="845.65449230925196"/>
    <n v="10000"/>
    <n v="94.214876033057806"/>
    <x v="113"/>
    <x v="5"/>
    <x v="110"/>
    <n v="116997"/>
    <n v="0.46294193293105201"/>
    <n v="4377"/>
    <n v="1745.2922972822801"/>
    <n v="10000"/>
    <n v="242.34110653863701"/>
  </r>
  <r>
    <x v="114"/>
    <x v="1"/>
    <x v="849"/>
    <n v="954.56609081771001"/>
    <n v="10000"/>
    <n v="73.398135290616906"/>
    <x v="113"/>
    <x v="5"/>
    <x v="110"/>
    <n v="116997"/>
    <n v="0.46294193293105201"/>
    <n v="5386"/>
    <n v="2700.0158844306802"/>
    <n v="10000"/>
    <n v="260.631001371742"/>
  </r>
  <r>
    <x v="114"/>
    <x v="2"/>
    <x v="850"/>
    <n v="948.09606972286201"/>
    <n v="10000"/>
    <n v="67.062947721383907"/>
    <x v="113"/>
    <x v="5"/>
    <x v="110"/>
    <n v="116997"/>
    <n v="0.46294193293105201"/>
    <n v="4661"/>
    <n v="1893.4353183682399"/>
    <n v="10000"/>
    <n v="197.71071800208099"/>
  </r>
  <r>
    <x v="114"/>
    <x v="3"/>
    <x v="851"/>
    <n v="1332.1457890317199"/>
    <n v="10000"/>
    <n v="110.26007911791901"/>
    <x v="113"/>
    <x v="5"/>
    <x v="110"/>
    <n v="116997"/>
    <n v="0.46294193293105201"/>
    <n v="4813"/>
    <n v="2172.6726006490399"/>
    <n v="10000"/>
    <n v="223.05831765654401"/>
  </r>
  <r>
    <x v="114"/>
    <x v="4"/>
    <x v="852"/>
    <n v="1291.70024415325"/>
    <n v="10000"/>
    <n v="130.79667063020199"/>
    <x v="113"/>
    <x v="5"/>
    <x v="110"/>
    <n v="116997"/>
    <n v="0.46294193293105201"/>
    <n v="5052"/>
    <n v="2389.2806386861998"/>
    <n v="10000"/>
    <n v="238.75114784205701"/>
  </r>
  <r>
    <x v="114"/>
    <x v="5"/>
    <x v="853"/>
    <n v="1703.6145769954001"/>
    <n v="10000"/>
    <n v="174.22748191978999"/>
    <x v="113"/>
    <x v="5"/>
    <x v="110"/>
    <n v="116997"/>
    <n v="0.46294193293105201"/>
    <n v="5919"/>
    <n v="3245.6259511882599"/>
    <n v="10000"/>
    <n v="383.99134667387801"/>
  </r>
  <r>
    <x v="114"/>
    <x v="6"/>
    <x v="854"/>
    <n v="937.61370052408495"/>
    <n v="10000"/>
    <n v="84.404132023179599"/>
    <x v="113"/>
    <x v="5"/>
    <x v="110"/>
    <n v="116997"/>
    <n v="0.46294193293105201"/>
    <n v="4631"/>
    <n v="2120.73451382451"/>
    <n v="10000"/>
    <n v="291.12426035503"/>
  </r>
  <r>
    <x v="114"/>
    <x v="7"/>
    <x v="94"/>
    <n v="958.295116691413"/>
    <n v="10000"/>
    <n v="111.01499423298699"/>
    <x v="113"/>
    <x v="5"/>
    <x v="110"/>
    <n v="116997"/>
    <n v="0.46294193293105201"/>
    <n v="5139"/>
    <n v="2444.7474566856299"/>
    <n v="10000"/>
    <n v="294.96173469387799"/>
  </r>
  <r>
    <x v="115"/>
    <x v="0"/>
    <x v="855"/>
    <n v="774.34712510666202"/>
    <n v="10000"/>
    <n v="103.300579491056"/>
    <x v="114"/>
    <x v="5"/>
    <x v="111"/>
    <n v="141822"/>
    <n v="0.52120129655354897"/>
    <n v="3712"/>
    <n v="1492.5332634736601"/>
    <n v="10000"/>
    <n v="173.18244170096"/>
  </r>
  <r>
    <x v="115"/>
    <x v="1"/>
    <x v="856"/>
    <n v="887.86393959966802"/>
    <n v="10000"/>
    <n v="102.88065843621401"/>
    <x v="114"/>
    <x v="5"/>
    <x v="111"/>
    <n v="141822"/>
    <n v="0.52120129655354897"/>
    <n v="5325"/>
    <n v="2414.6810855088402"/>
    <n v="10000"/>
    <n v="294.25079221367099"/>
  </r>
  <r>
    <x v="115"/>
    <x v="2"/>
    <x v="857"/>
    <n v="879.19520538514496"/>
    <n v="10000"/>
    <n v="107.438016528926"/>
    <x v="114"/>
    <x v="5"/>
    <x v="111"/>
    <n v="141822"/>
    <n v="0.52120129655354897"/>
    <n v="4250"/>
    <n v="1750.5200246381801"/>
    <n v="10000"/>
    <n v="233.333333333333"/>
  </r>
  <r>
    <x v="115"/>
    <x v="3"/>
    <x v="858"/>
    <n v="1339.5661760721"/>
    <n v="10000"/>
    <n v="197.42883379246999"/>
    <x v="114"/>
    <x v="5"/>
    <x v="111"/>
    <n v="141822"/>
    <n v="0.52120129655354897"/>
    <n v="5081"/>
    <n v="2211.6882313072101"/>
    <n v="10000"/>
    <n v="287.380258225739"/>
  </r>
  <r>
    <x v="115"/>
    <x v="4"/>
    <x v="859"/>
    <n v="1313.46828436245"/>
    <n v="10000"/>
    <n v="168.005843681519"/>
    <x v="114"/>
    <x v="5"/>
    <x v="111"/>
    <n v="141822"/>
    <n v="0.52120129655354897"/>
    <n v="5175"/>
    <n v="2312.0948211765799"/>
    <n v="10000"/>
    <n v="226.94627980465401"/>
  </r>
  <r>
    <x v="115"/>
    <x v="5"/>
    <x v="860"/>
    <n v="1598.34036994434"/>
    <n v="10000"/>
    <n v="217.39130434782601"/>
    <x v="114"/>
    <x v="5"/>
    <x v="111"/>
    <n v="141822"/>
    <n v="0.52120129655354897"/>
    <n v="5591"/>
    <n v="2926.6732571938201"/>
    <n v="10000"/>
    <n v="358.12672176308502"/>
  </r>
  <r>
    <x v="115"/>
    <x v="6"/>
    <x v="861"/>
    <n v="687.99654040956796"/>
    <n v="10000"/>
    <n v="76.771729485745098"/>
    <x v="114"/>
    <x v="5"/>
    <x v="111"/>
    <n v="141822"/>
    <n v="0.52120129655354897"/>
    <n v="4042"/>
    <n v="1608.4470730574101"/>
    <n v="10000"/>
    <n v="173.13019390581701"/>
  </r>
  <r>
    <x v="115"/>
    <x v="7"/>
    <x v="783"/>
    <n v="814.35239423224198"/>
    <n v="10000"/>
    <n v="72.996831145314601"/>
    <x v="114"/>
    <x v="5"/>
    <x v="111"/>
    <n v="141822"/>
    <n v="0.52120129655354897"/>
    <n v="4148"/>
    <n v="1850.9216078926299"/>
    <n v="10000"/>
    <n v="207.42502312062399"/>
  </r>
  <r>
    <x v="116"/>
    <x v="0"/>
    <x v="862"/>
    <n v="1495.83013757716"/>
    <n v="10000"/>
    <n v="194.003527336861"/>
    <x v="115"/>
    <x v="5"/>
    <x v="112"/>
    <n v="107214"/>
    <n v="0.45502349091557298"/>
    <n v="5410"/>
    <n v="2292.65882424444"/>
    <n v="10000"/>
    <n v="337.5"/>
  </r>
  <r>
    <x v="116"/>
    <x v="1"/>
    <x v="863"/>
    <n v="1564.5668421499299"/>
    <n v="10000"/>
    <n v="174.68422467078699"/>
    <x v="115"/>
    <x v="5"/>
    <x v="112"/>
    <n v="107214"/>
    <n v="0.45502349091557298"/>
    <n v="6292"/>
    <n v="3213.6910348154001"/>
    <n v="10000"/>
    <n v="486.11111111111097"/>
  </r>
  <r>
    <x v="116"/>
    <x v="2"/>
    <x v="864"/>
    <n v="1768.94375627657"/>
    <n v="10000"/>
    <n v="214.876033057851"/>
    <x v="115"/>
    <x v="5"/>
    <x v="112"/>
    <n v="107214"/>
    <n v="0.45502349091557298"/>
    <n v="5652"/>
    <n v="2703.38599966223"/>
    <n v="10000"/>
    <n v="343.31628926223499"/>
  </r>
  <r>
    <x v="116"/>
    <x v="3"/>
    <x v="865"/>
    <n v="2085.7201610217699"/>
    <n v="10000"/>
    <n v="263.15789473684202"/>
    <x v="115"/>
    <x v="5"/>
    <x v="112"/>
    <n v="107214"/>
    <n v="0.45502349091557298"/>
    <n v="5742"/>
    <n v="2943.0619747677702"/>
    <n v="10000"/>
    <n v="400"/>
  </r>
  <r>
    <x v="116"/>
    <x v="4"/>
    <x v="866"/>
    <n v="1777.2539750875701"/>
    <n v="10000"/>
    <n v="218.52237252861599"/>
    <x v="115"/>
    <x v="5"/>
    <x v="112"/>
    <n v="107214"/>
    <n v="0.45502349091557298"/>
    <n v="5535"/>
    <n v="2325.5968611800499"/>
    <n v="10000"/>
    <n v="282.70874424720603"/>
  </r>
  <r>
    <x v="116"/>
    <x v="5"/>
    <x v="867"/>
    <n v="2176.5069317576599"/>
    <n v="10000"/>
    <n v="249.57778194783299"/>
    <x v="115"/>
    <x v="5"/>
    <x v="112"/>
    <n v="107214"/>
    <n v="0.45502349091557298"/>
    <n v="6036"/>
    <n v="3074.9052036111498"/>
    <n v="10000"/>
    <n v="350.77288941735998"/>
  </r>
  <r>
    <x v="116"/>
    <x v="6"/>
    <x v="868"/>
    <n v="1162.67039503501"/>
    <n v="10000"/>
    <n v="109.207597950417"/>
    <x v="115"/>
    <x v="5"/>
    <x v="112"/>
    <n v="107214"/>
    <n v="0.45502349091557298"/>
    <n v="4771"/>
    <n v="2107.5377676479302"/>
    <n v="10000"/>
    <n v="206.611570247934"/>
  </r>
  <r>
    <x v="116"/>
    <x v="7"/>
    <x v="20"/>
    <n v="1433.65304525388"/>
    <n v="10000"/>
    <n v="173.15689981096401"/>
    <x v="115"/>
    <x v="5"/>
    <x v="112"/>
    <n v="107214"/>
    <n v="0.45502349091557298"/>
    <n v="5348"/>
    <n v="2566.4567820891102"/>
    <n v="10000"/>
    <n v="385.80246913580203"/>
  </r>
  <r>
    <x v="117"/>
    <x v="0"/>
    <x v="869"/>
    <n v="986.323939518825"/>
    <n v="10000"/>
    <n v="86.923658352229793"/>
    <x v="116"/>
    <x v="5"/>
    <x v="113"/>
    <n v="129646"/>
    <n v="0.51178948282600201"/>
    <n v="4754"/>
    <n v="1926.99806554209"/>
    <n v="10000"/>
    <n v="251.48605395518999"/>
  </r>
  <r>
    <x v="117"/>
    <x v="1"/>
    <x v="848"/>
    <n v="1027.1312615725799"/>
    <n v="10000"/>
    <n v="71.488092627516394"/>
    <x v="116"/>
    <x v="5"/>
    <x v="113"/>
    <n v="129646"/>
    <n v="0.51178948282600201"/>
    <n v="5542"/>
    <n v="2979.32134097476"/>
    <n v="10000"/>
    <n v="346.26038781163402"/>
  </r>
  <r>
    <x v="117"/>
    <x v="2"/>
    <x v="870"/>
    <n v="979.95587592633206"/>
    <n v="10000"/>
    <n v="70.3125"/>
    <x v="116"/>
    <x v="5"/>
    <x v="113"/>
    <n v="129646"/>
    <n v="0.51178948282600201"/>
    <n v="4708"/>
    <n v="1952.79161295687"/>
    <n v="10000"/>
    <n v="186.93551774837201"/>
  </r>
  <r>
    <x v="117"/>
    <x v="3"/>
    <x v="871"/>
    <n v="1680.58528575334"/>
    <n v="10000"/>
    <n v="186.727951738006"/>
    <x v="116"/>
    <x v="5"/>
    <x v="113"/>
    <n v="129646"/>
    <n v="0.51178948282600201"/>
    <n v="5688"/>
    <n v="2906.9812393386101"/>
    <n v="10000"/>
    <n v="400"/>
  </r>
  <r>
    <x v="117"/>
    <x v="4"/>
    <x v="872"/>
    <n v="1716.2155472685099"/>
    <n v="10000"/>
    <n v="144"/>
    <x v="116"/>
    <x v="5"/>
    <x v="113"/>
    <n v="129646"/>
    <n v="0.51178948282600201"/>
    <n v="5583"/>
    <n v="2896.6668280451599"/>
    <n v="10000"/>
    <n v="304.70914127423799"/>
  </r>
  <r>
    <x v="117"/>
    <x v="5"/>
    <x v="873"/>
    <n v="2148.7684791365"/>
    <n v="10000"/>
    <n v="264.650283553875"/>
    <x v="116"/>
    <x v="5"/>
    <x v="113"/>
    <n v="129646"/>
    <n v="0.51178948282600201"/>
    <n v="5875"/>
    <n v="3313.3946702391299"/>
    <n v="10000"/>
    <n v="444.44444444444503"/>
  </r>
  <r>
    <x v="117"/>
    <x v="6"/>
    <x v="874"/>
    <n v="832.89394009313196"/>
    <n v="10000"/>
    <n v="76.077768385460701"/>
    <x v="116"/>
    <x v="5"/>
    <x v="113"/>
    <n v="129646"/>
    <n v="0.51178948282600201"/>
    <n v="4446"/>
    <n v="1956.1611795562001"/>
    <n v="10000"/>
    <n v="194.42096365173299"/>
  </r>
  <r>
    <x v="117"/>
    <x v="7"/>
    <x v="875"/>
    <n v="806.68384908257804"/>
    <n v="10000"/>
    <n v="55.121370529475698"/>
    <x v="116"/>
    <x v="5"/>
    <x v="113"/>
    <n v="129646"/>
    <n v="0.51178948282600201"/>
    <n v="4546"/>
    <n v="2027.4166582339601"/>
    <n v="10000"/>
    <n v="264.756944444444"/>
  </r>
  <r>
    <x v="118"/>
    <x v="0"/>
    <x v="876"/>
    <n v="1099.69164549474"/>
    <n v="10000"/>
    <n v="123.697916666667"/>
    <x v="117"/>
    <x v="5"/>
    <x v="114"/>
    <n v="124565"/>
    <n v="0.50747782725424595"/>
    <n v="4622"/>
    <n v="1843.0510528146899"/>
    <n v="10000"/>
    <n v="186.46674356016899"/>
  </r>
  <r>
    <x v="118"/>
    <x v="1"/>
    <x v="877"/>
    <n v="1195.92117560016"/>
    <n v="10000"/>
    <n v="162.74238227146799"/>
    <x v="117"/>
    <x v="5"/>
    <x v="114"/>
    <n v="124565"/>
    <n v="0.50747782725424595"/>
    <n v="5621"/>
    <n v="2852.3105684154102"/>
    <n v="10000"/>
    <n v="283.33333333333297"/>
  </r>
  <r>
    <x v="118"/>
    <x v="2"/>
    <x v="878"/>
    <n v="1121.9386001652799"/>
    <n v="10000"/>
    <n v="111.94343910445301"/>
    <x v="117"/>
    <x v="5"/>
    <x v="114"/>
    <n v="124565"/>
    <n v="0.50747782725424595"/>
    <n v="5241"/>
    <n v="2230.20199154086"/>
    <n v="10000"/>
    <n v="173.13019390581701"/>
  </r>
  <r>
    <x v="118"/>
    <x v="3"/>
    <x v="879"/>
    <n v="1754.5888214640299"/>
    <n v="10000"/>
    <n v="190.24970273483899"/>
    <x v="117"/>
    <x v="5"/>
    <x v="114"/>
    <n v="124565"/>
    <n v="0.50747782725424595"/>
    <n v="5768"/>
    <n v="2792.8600016647101"/>
    <n v="10000"/>
    <n v="371.09375"/>
  </r>
  <r>
    <x v="118"/>
    <x v="4"/>
    <x v="880"/>
    <n v="1565.4378419868999"/>
    <n v="10000"/>
    <n v="187.75007694675301"/>
    <x v="117"/>
    <x v="5"/>
    <x v="114"/>
    <n v="124565"/>
    <n v="0.50747782725424595"/>
    <n v="5480"/>
    <n v="2773.15895108731"/>
    <n v="10000"/>
    <n v="315.50068587105602"/>
  </r>
  <r>
    <x v="118"/>
    <x v="5"/>
    <x v="881"/>
    <n v="2300.4197210427601"/>
    <n v="10000"/>
    <n v="400"/>
    <x v="117"/>
    <x v="5"/>
    <x v="114"/>
    <n v="124565"/>
    <n v="0.50747782725424595"/>
    <n v="6277"/>
    <n v="3913.8427398931599"/>
    <n v="10000"/>
    <n v="577.77777777777806"/>
  </r>
  <r>
    <x v="118"/>
    <x v="6"/>
    <x v="882"/>
    <n v="1324.85989607702"/>
    <n v="10000"/>
    <n v="155.42381028681299"/>
    <x v="117"/>
    <x v="5"/>
    <x v="114"/>
    <n v="124565"/>
    <n v="0.50747782725424595"/>
    <n v="4828"/>
    <n v="2758.28339658193"/>
    <n v="10000"/>
    <n v="208.116545265349"/>
  </r>
  <r>
    <x v="118"/>
    <x v="7"/>
    <x v="883"/>
    <n v="1317.0217068134"/>
    <n v="10000"/>
    <n v="107.07986898463101"/>
    <x v="117"/>
    <x v="5"/>
    <x v="114"/>
    <n v="124565"/>
    <n v="0.50747782725424595"/>
    <n v="5368"/>
    <n v="2683.5051036055102"/>
    <n v="10000"/>
    <n v="337.35943356934598"/>
  </r>
  <r>
    <x v="119"/>
    <x v="0"/>
    <x v="884"/>
    <n v="1778.7027422502799"/>
    <n v="10000"/>
    <n v="214.876033057851"/>
    <x v="118"/>
    <x v="5"/>
    <x v="115"/>
    <n v="37168"/>
    <n v="0.46400259665680399"/>
    <n v="5921"/>
    <n v="3292.1709558877701"/>
    <n v="10000"/>
    <n v="322.15647600262997"/>
  </r>
  <r>
    <x v="119"/>
    <x v="1"/>
    <x v="885"/>
    <n v="1672.8410866403599"/>
    <n v="10000"/>
    <n v="247.93388429752099"/>
    <x v="118"/>
    <x v="5"/>
    <x v="115"/>
    <n v="37168"/>
    <n v="0.46400259665680399"/>
    <n v="6285"/>
    <n v="4284.8408535908502"/>
    <n v="10000"/>
    <n v="532.54437869822505"/>
  </r>
  <r>
    <x v="119"/>
    <x v="2"/>
    <x v="886"/>
    <n v="1944.5037833699701"/>
    <n v="10000"/>
    <n v="260.41666666666703"/>
    <x v="118"/>
    <x v="5"/>
    <x v="115"/>
    <n v="37168"/>
    <n v="0.46400259665680399"/>
    <n v="6119"/>
    <n v="3551.1395188583101"/>
    <n v="10000"/>
    <n v="315.28851873884599"/>
  </r>
  <r>
    <x v="119"/>
    <x v="3"/>
    <x v="887"/>
    <n v="2199.0237154975598"/>
    <n v="10000"/>
    <n v="332.03125"/>
    <x v="118"/>
    <x v="5"/>
    <x v="115"/>
    <n v="37168"/>
    <n v="0.46400259665680399"/>
    <n v="6418"/>
    <n v="4058.9667267838499"/>
    <n v="10000"/>
    <n v="550"/>
  </r>
  <r>
    <x v="119"/>
    <x v="4"/>
    <x v="749"/>
    <n v="1950.4226359428101"/>
    <n v="10000"/>
    <n v="295.85798816568001"/>
    <x v="118"/>
    <x v="5"/>
    <x v="115"/>
    <n v="37168"/>
    <n v="0.46400259665680399"/>
    <n v="5575"/>
    <n v="3224.1257399138799"/>
    <n v="10000"/>
    <n v="468.75"/>
  </r>
  <r>
    <x v="119"/>
    <x v="5"/>
    <x v="888"/>
    <n v="2893.3559792758901"/>
    <n v="10000"/>
    <n v="432"/>
    <x v="118"/>
    <x v="5"/>
    <x v="115"/>
    <n v="37168"/>
    <n v="0.46400259665680399"/>
    <n v="6959"/>
    <n v="4703.8500951544402"/>
    <n v="10000"/>
    <n v="702.94784580498902"/>
  </r>
  <r>
    <x v="119"/>
    <x v="6"/>
    <x v="889"/>
    <n v="1518.15585201218"/>
    <n v="10000"/>
    <n v="159.862597436914"/>
    <x v="118"/>
    <x v="5"/>
    <x v="115"/>
    <n v="37168"/>
    <n v="0.46400259665680399"/>
    <n v="6115"/>
    <n v="3482.2795529407199"/>
    <n v="10000"/>
    <n v="405.82726326743"/>
  </r>
  <r>
    <x v="119"/>
    <x v="7"/>
    <x v="890"/>
    <n v="1943.5597257879999"/>
    <n v="10000"/>
    <n v="192.42213846459001"/>
    <x v="118"/>
    <x v="5"/>
    <x v="115"/>
    <n v="37168"/>
    <n v="0.46400259665680399"/>
    <n v="6208"/>
    <n v="3901.9481367379399"/>
    <n v="10000"/>
    <n v="541.78145087235998"/>
  </r>
  <r>
    <x v="120"/>
    <x v="0"/>
    <x v="891"/>
    <n v="213.58093363781299"/>
    <n v="10000"/>
    <n v="20.721217632414501"/>
    <x v="119"/>
    <x v="5"/>
    <x v="116"/>
    <n v="498454"/>
    <n v="0.49829902900197998"/>
    <n v="2522"/>
    <n v="503.80567226804902"/>
    <n v="10000"/>
    <n v="69.125202812330997"/>
  </r>
  <r>
    <x v="120"/>
    <x v="1"/>
    <x v="892"/>
    <n v="263.91482883497201"/>
    <n v="10000"/>
    <n v="23.884272083718098"/>
    <x v="119"/>
    <x v="5"/>
    <x v="116"/>
    <n v="498454"/>
    <n v="0.49829902900197998"/>
    <n v="3215"/>
    <n v="950.34568179518601"/>
    <n v="10000"/>
    <n v="90.575217581275595"/>
  </r>
  <r>
    <x v="120"/>
    <x v="2"/>
    <x v="893"/>
    <n v="261.26304929212898"/>
    <n v="10000"/>
    <n v="33.090315528156403"/>
    <x v="119"/>
    <x v="5"/>
    <x v="116"/>
    <n v="498454"/>
    <n v="0.49829902900197998"/>
    <n v="2762"/>
    <n v="608.66461937233498"/>
    <n v="10000"/>
    <n v="74.061249615266206"/>
  </r>
  <r>
    <x v="120"/>
    <x v="3"/>
    <x v="894"/>
    <n v="407.41436208042398"/>
    <n v="10000"/>
    <n v="41.593459787012797"/>
    <x v="119"/>
    <x v="5"/>
    <x v="116"/>
    <n v="498454"/>
    <n v="0.49829902900197998"/>
    <n v="3095"/>
    <n v="818.984157865881"/>
    <n v="10000"/>
    <n v="80.409356725146196"/>
  </r>
  <r>
    <x v="120"/>
    <x v="4"/>
    <x v="895"/>
    <n v="349.96727568013102"/>
    <n v="10000"/>
    <n v="39.974258062919198"/>
    <x v="119"/>
    <x v="5"/>
    <x v="116"/>
    <n v="498454"/>
    <n v="0.49829902900197998"/>
    <n v="3400"/>
    <n v="755.11259342934295"/>
    <n v="10000"/>
    <n v="75.346260387811597"/>
  </r>
  <r>
    <x v="120"/>
    <x v="5"/>
    <x v="896"/>
    <n v="457.32729386462302"/>
    <n v="10000"/>
    <n v="44.126948148094002"/>
    <x v="119"/>
    <x v="5"/>
    <x v="116"/>
    <n v="498454"/>
    <n v="0.49829902900197998"/>
    <n v="3593"/>
    <n v="1078.60224510935"/>
    <n v="10000"/>
    <n v="155.10204081632699"/>
  </r>
  <r>
    <x v="120"/>
    <x v="6"/>
    <x v="897"/>
    <n v="189.02432596345801"/>
    <n v="10000"/>
    <n v="17.8171552143226"/>
    <x v="119"/>
    <x v="5"/>
    <x v="116"/>
    <n v="498454"/>
    <n v="0.49829902900197998"/>
    <n v="2758"/>
    <n v="703.14074007080296"/>
    <n v="10000"/>
    <n v="74.106541343008601"/>
  </r>
  <r>
    <x v="120"/>
    <x v="7"/>
    <x v="898"/>
    <n v="181.671530996987"/>
    <n v="10000"/>
    <n v="16.9798748175104"/>
    <x v="119"/>
    <x v="5"/>
    <x v="116"/>
    <n v="498454"/>
    <n v="0.49829902900197998"/>
    <n v="2768"/>
    <n v="627.47796280586795"/>
    <n v="10000"/>
    <n v="73.092605052648494"/>
  </r>
  <r>
    <x v="121"/>
    <x v="0"/>
    <x v="899"/>
    <n v="324.455363934106"/>
    <n v="10000"/>
    <n v="30.605730056888302"/>
    <x v="120"/>
    <x v="5"/>
    <x v="117"/>
    <n v="603483"/>
    <n v="0.50580328182124501"/>
    <n v="3137"/>
    <n v="733.67943473667503"/>
    <n v="10000"/>
    <n v="103.23240419563"/>
  </r>
  <r>
    <x v="121"/>
    <x v="1"/>
    <x v="507"/>
    <n v="459.82980485520102"/>
    <n v="10000"/>
    <n v="32.409972299168999"/>
    <x v="120"/>
    <x v="5"/>
    <x v="117"/>
    <n v="603483"/>
    <n v="0.50580328182124501"/>
    <n v="3705"/>
    <n v="1329.7129259452199"/>
    <n v="10000"/>
    <n v="122.35939643347101"/>
  </r>
  <r>
    <x v="121"/>
    <x v="2"/>
    <x v="900"/>
    <n v="493.96823442546798"/>
    <n v="10000"/>
    <n v="35.342222222222198"/>
    <x v="120"/>
    <x v="5"/>
    <x v="117"/>
    <n v="603483"/>
    <n v="0.50580328182124501"/>
    <n v="3331"/>
    <n v="1041.90562498092"/>
    <n v="10000"/>
    <n v="86.426592797783897"/>
  </r>
  <r>
    <x v="121"/>
    <x v="3"/>
    <x v="115"/>
    <n v="750.00255546355004"/>
    <n v="10000"/>
    <n v="74.122448979591795"/>
    <x v="120"/>
    <x v="5"/>
    <x v="117"/>
    <n v="603483"/>
    <n v="0.50580328182124501"/>
    <n v="3889"/>
    <n v="1424.0665501539499"/>
    <n v="10000"/>
    <n v="148.02470346044501"/>
  </r>
  <r>
    <x v="121"/>
    <x v="4"/>
    <x v="817"/>
    <n v="662.99578594627496"/>
    <n v="10000"/>
    <n v="52.783171942811698"/>
    <x v="120"/>
    <x v="5"/>
    <x v="117"/>
    <n v="603483"/>
    <n v="0.50580328182124501"/>
    <n v="3755"/>
    <n v="1335.87835366542"/>
    <n v="10000"/>
    <n v="168.367346938776"/>
  </r>
  <r>
    <x v="121"/>
    <x v="5"/>
    <x v="901"/>
    <n v="850.12953916845902"/>
    <n v="10000"/>
    <n v="71.625344352617105"/>
    <x v="120"/>
    <x v="5"/>
    <x v="117"/>
    <n v="603483"/>
    <n v="0.50580328182124501"/>
    <n v="4370"/>
    <n v="1719.55735794527"/>
    <n v="10000"/>
    <n v="205.97555454957001"/>
  </r>
  <r>
    <x v="121"/>
    <x v="6"/>
    <x v="902"/>
    <n v="464.78659947876298"/>
    <n v="10000"/>
    <n v="55.952919873245797"/>
    <x v="120"/>
    <x v="5"/>
    <x v="117"/>
    <n v="603483"/>
    <n v="0.50580328182124501"/>
    <n v="3353"/>
    <n v="1155.70619005714"/>
    <n v="10000"/>
    <n v="122.140244280489"/>
  </r>
  <r>
    <x v="121"/>
    <x v="7"/>
    <x v="903"/>
    <n v="417.96768348583697"/>
    <n v="10000"/>
    <n v="45.485649881254297"/>
    <x v="120"/>
    <x v="5"/>
    <x v="117"/>
    <n v="603483"/>
    <n v="0.50580328182124501"/>
    <n v="3446"/>
    <n v="994.66501246905"/>
    <n v="10000"/>
    <n v="150.94126293176501"/>
  </r>
  <r>
    <x v="122"/>
    <x v="0"/>
    <x v="904"/>
    <n v="217.66137992507799"/>
    <n v="10000"/>
    <n v="12.999279896005801"/>
    <x v="121"/>
    <x v="5"/>
    <x v="118"/>
    <n v="272547"/>
    <n v="0.50859802306117596"/>
    <n v="3438"/>
    <n v="908.494111168269"/>
    <n v="10000"/>
    <n v="105.112960760999"/>
  </r>
  <r>
    <x v="122"/>
    <x v="1"/>
    <x v="905"/>
    <n v="139.57985564256501"/>
    <n v="10000"/>
    <n v="7.7937660638012201"/>
    <x v="121"/>
    <x v="5"/>
    <x v="118"/>
    <n v="272547"/>
    <n v="0.50859802306117596"/>
    <n v="4912"/>
    <n v="2354.6166524443802"/>
    <n v="10000"/>
    <n v="280.47091412742401"/>
  </r>
  <r>
    <x v="122"/>
    <x v="2"/>
    <x v="509"/>
    <n v="229.32536594652899"/>
    <n v="10000"/>
    <n v="11.5221883761178"/>
    <x v="121"/>
    <x v="5"/>
    <x v="118"/>
    <n v="272547"/>
    <n v="0.50859802306117596"/>
    <n v="4464"/>
    <n v="1804.8327513296999"/>
    <n v="10000"/>
    <n v="196.449704142012"/>
  </r>
  <r>
    <x v="122"/>
    <x v="3"/>
    <x v="906"/>
    <n v="1094.88775725508"/>
    <n v="10000"/>
    <n v="103.806228373702"/>
    <x v="121"/>
    <x v="5"/>
    <x v="118"/>
    <n v="272547"/>
    <n v="0.50859802306117596"/>
    <n v="5143"/>
    <n v="2344.6362843745501"/>
    <n v="10000"/>
    <n v="203.738710354967"/>
  </r>
  <r>
    <x v="122"/>
    <x v="4"/>
    <x v="907"/>
    <n v="1250.7886026818001"/>
    <n v="10000"/>
    <n v="94.482237339380205"/>
    <x v="121"/>
    <x v="5"/>
    <x v="118"/>
    <n v="272547"/>
    <n v="0.50859802306117596"/>
    <n v="4749"/>
    <n v="1994.6117368769101"/>
    <n v="10000"/>
    <n v="155.320075482654"/>
  </r>
  <r>
    <x v="122"/>
    <x v="5"/>
    <x v="908"/>
    <n v="641.70399472682095"/>
    <n v="10000"/>
    <n v="42.9184549356223"/>
    <x v="121"/>
    <x v="5"/>
    <x v="118"/>
    <n v="272547"/>
    <n v="0.50859802306117596"/>
    <n v="5214"/>
    <n v="2689.8612157562902"/>
    <n v="10000"/>
    <n v="355.555555555556"/>
  </r>
  <r>
    <x v="122"/>
    <x v="6"/>
    <x v="909"/>
    <n v="372.94426198644902"/>
    <n v="10000"/>
    <n v="27.822555645111301"/>
    <x v="121"/>
    <x v="5"/>
    <x v="118"/>
    <n v="272547"/>
    <n v="0.50859802306117596"/>
    <n v="4041"/>
    <n v="1507.4064840431699"/>
    <n v="10000"/>
    <n v="166.56751933372999"/>
  </r>
  <r>
    <x v="122"/>
    <x v="7"/>
    <x v="910"/>
    <n v="660.97778805994301"/>
    <n v="10000"/>
    <n v="48"/>
    <x v="121"/>
    <x v="5"/>
    <x v="118"/>
    <n v="272547"/>
    <n v="0.50859802306117596"/>
    <n v="4551"/>
    <n v="1881.6684266222801"/>
    <n v="10000"/>
    <n v="209.272748294601"/>
  </r>
  <r>
    <x v="123"/>
    <x v="0"/>
    <x v="911"/>
    <n v="574.38996084836197"/>
    <n v="10000"/>
    <n v="61.768603580332901"/>
    <x v="122"/>
    <x v="5"/>
    <x v="119"/>
    <n v="115902"/>
    <n v="0.47050752230711101"/>
    <n v="4313"/>
    <n v="1357.5002002321601"/>
    <n v="10000"/>
    <n v="166.309560248954"/>
  </r>
  <r>
    <x v="123"/>
    <x v="1"/>
    <x v="817"/>
    <n v="728.00567019463904"/>
    <n v="10000"/>
    <n v="78.320635089775706"/>
    <x v="122"/>
    <x v="5"/>
    <x v="119"/>
    <n v="115902"/>
    <n v="0.47050752230711101"/>
    <n v="5058"/>
    <n v="2256.22021693225"/>
    <n v="10000"/>
    <n v="245.73094543939999"/>
  </r>
  <r>
    <x v="123"/>
    <x v="2"/>
    <x v="145"/>
    <n v="793.12072321109099"/>
    <n v="10000"/>
    <n v="88.154028332090704"/>
    <x v="122"/>
    <x v="5"/>
    <x v="119"/>
    <n v="115902"/>
    <n v="0.47050752230711101"/>
    <n v="4963"/>
    <n v="1676.8519093025"/>
    <n v="10000"/>
    <n v="207.17308977500599"/>
  </r>
  <r>
    <x v="123"/>
    <x v="3"/>
    <x v="912"/>
    <n v="1344.9745720993701"/>
    <n v="10000"/>
    <n v="118.147448015123"/>
    <x v="122"/>
    <x v="5"/>
    <x v="119"/>
    <n v="115902"/>
    <n v="0.47050752230711101"/>
    <n v="5608"/>
    <n v="2377.8869002347901"/>
    <n v="10000"/>
    <n v="192.47342717609899"/>
  </r>
  <r>
    <x v="123"/>
    <x v="4"/>
    <x v="794"/>
    <n v="1442.0211768609699"/>
    <n v="10000"/>
    <n v="136.45694964376301"/>
    <x v="122"/>
    <x v="5"/>
    <x v="119"/>
    <n v="115902"/>
    <n v="0.47050752230711101"/>
    <n v="5020"/>
    <n v="2136.87910049112"/>
    <n v="10000"/>
    <n v="243.151738996614"/>
  </r>
  <r>
    <x v="123"/>
    <x v="5"/>
    <x v="913"/>
    <n v="1436.0956442448501"/>
    <n v="10000"/>
    <n v="165.14731140177"/>
    <x v="122"/>
    <x v="5"/>
    <x v="119"/>
    <n v="115902"/>
    <n v="0.47050752230711101"/>
    <n v="5810"/>
    <n v="2670.2674622428699"/>
    <n v="10000"/>
    <n v="342.17608612072303"/>
  </r>
  <r>
    <x v="123"/>
    <x v="6"/>
    <x v="914"/>
    <n v="578.83069616834598"/>
    <n v="10000"/>
    <n v="56.764528005602202"/>
    <x v="122"/>
    <x v="5"/>
    <x v="119"/>
    <n v="115902"/>
    <n v="0.47050752230711101"/>
    <n v="4537"/>
    <n v="1489.59975117932"/>
    <n v="10000"/>
    <n v="187.05796814065701"/>
  </r>
  <r>
    <x v="123"/>
    <x v="7"/>
    <x v="915"/>
    <n v="596.26898644966104"/>
    <n v="10000"/>
    <n v="65.400186857676701"/>
    <x v="122"/>
    <x v="5"/>
    <x v="119"/>
    <n v="115902"/>
    <n v="0.47050752230711101"/>
    <n v="4055"/>
    <n v="1476.2371356726801"/>
    <n v="10000"/>
    <n v="199.16765755053501"/>
  </r>
  <r>
    <x v="124"/>
    <x v="0"/>
    <x v="916"/>
    <n v="375.15828749073899"/>
    <n v="10000"/>
    <n v="39.544753086419703"/>
    <x v="123"/>
    <x v="5"/>
    <x v="120"/>
    <n v="271235"/>
    <n v="0.48693418260547999"/>
    <n v="2966"/>
    <n v="728.37849665786098"/>
    <n v="10000"/>
    <n v="97.313990232691793"/>
  </r>
  <r>
    <x v="124"/>
    <x v="1"/>
    <x v="917"/>
    <n v="422.55008712874599"/>
    <n v="10000"/>
    <n v="43.257614147957199"/>
    <x v="123"/>
    <x v="5"/>
    <x v="120"/>
    <n v="271235"/>
    <n v="0.48693418260547999"/>
    <n v="3888"/>
    <n v="1174.4211878884701"/>
    <n v="10000"/>
    <n v="130.79667063020199"/>
  </r>
  <r>
    <x v="124"/>
    <x v="2"/>
    <x v="918"/>
    <n v="442.004971976327"/>
    <n v="10000"/>
    <n v="45.287510998395497"/>
    <x v="123"/>
    <x v="5"/>
    <x v="120"/>
    <n v="271235"/>
    <n v="0.48693418260547999"/>
    <n v="2956"/>
    <n v="894.61486578208996"/>
    <n v="10000"/>
    <n v="86.215692276298299"/>
  </r>
  <r>
    <x v="124"/>
    <x v="3"/>
    <x v="816"/>
    <n v="644.408485556899"/>
    <n v="10000"/>
    <n v="68.057770490330398"/>
    <x v="123"/>
    <x v="5"/>
    <x v="120"/>
    <n v="271235"/>
    <n v="0.48693418260547999"/>
    <n v="3771"/>
    <n v="1183.74954231022"/>
    <n v="10000"/>
    <n v="125.86322120739599"/>
  </r>
  <r>
    <x v="124"/>
    <x v="4"/>
    <x v="919"/>
    <n v="662.54364414155395"/>
    <n v="10000"/>
    <n v="79.649354321802207"/>
    <x v="123"/>
    <x v="5"/>
    <x v="120"/>
    <n v="271235"/>
    <n v="0.48693418260547999"/>
    <n v="3843"/>
    <n v="1135.42482677609"/>
    <n v="10000"/>
    <n v="134.48090371167299"/>
  </r>
  <r>
    <x v="124"/>
    <x v="5"/>
    <x v="920"/>
    <n v="803.45590671385696"/>
    <n v="10000"/>
    <n v="85.522892819979205"/>
    <x v="123"/>
    <x v="5"/>
    <x v="120"/>
    <n v="271235"/>
    <n v="0.48693418260547999"/>
    <n v="3978"/>
    <n v="1561.7255730494501"/>
    <n v="10000"/>
    <n v="181.31487889273399"/>
  </r>
  <r>
    <x v="124"/>
    <x v="6"/>
    <x v="3"/>
    <n v="471.573286257772"/>
    <n v="10000"/>
    <n v="43.213088218291098"/>
    <x v="123"/>
    <x v="5"/>
    <x v="120"/>
    <n v="271235"/>
    <n v="0.48693418260547999"/>
    <n v="2935"/>
    <n v="1100.3224358311199"/>
    <n v="10000"/>
    <n v="103.062853824938"/>
  </r>
  <r>
    <x v="124"/>
    <x v="7"/>
    <x v="921"/>
    <n v="403.92570638954402"/>
    <n v="10000"/>
    <n v="43.611978263383101"/>
    <x v="123"/>
    <x v="5"/>
    <x v="120"/>
    <n v="271235"/>
    <n v="0.48693418260547999"/>
    <n v="3083"/>
    <n v="915.34728908303396"/>
    <n v="10000"/>
    <n v="104.504201209163"/>
  </r>
  <r>
    <x v="125"/>
    <x v="0"/>
    <x v="922"/>
    <n v="486.36479638711501"/>
    <n v="10000"/>
    <n v="52.173442906574401"/>
    <x v="124"/>
    <x v="5"/>
    <x v="121"/>
    <n v="109912"/>
    <n v="0.48330599735287999"/>
    <n v="3652"/>
    <n v="1118.8384643025199"/>
    <n v="10000"/>
    <n v="160.590277777778"/>
  </r>
  <r>
    <x v="125"/>
    <x v="1"/>
    <x v="923"/>
    <n v="554.20661206097805"/>
    <n v="10000"/>
    <n v="75.611944124054901"/>
    <x v="124"/>
    <x v="5"/>
    <x v="121"/>
    <n v="109912"/>
    <n v="0.48330599735287999"/>
    <n v="4261"/>
    <n v="1703.6919702709299"/>
    <n v="10000"/>
    <n v="281.48148148148198"/>
  </r>
  <r>
    <x v="125"/>
    <x v="2"/>
    <x v="924"/>
    <n v="566.85967278661303"/>
    <n v="10000"/>
    <n v="56.747188671386901"/>
    <x v="124"/>
    <x v="5"/>
    <x v="121"/>
    <n v="109912"/>
    <n v="0.48330599735287999"/>
    <n v="4051"/>
    <n v="1460.8655352062799"/>
    <n v="10000"/>
    <n v="174.516794895853"/>
  </r>
  <r>
    <x v="125"/>
    <x v="3"/>
    <x v="925"/>
    <n v="931.56323765159004"/>
    <n v="10000"/>
    <n v="132.339966669934"/>
    <x v="124"/>
    <x v="5"/>
    <x v="121"/>
    <n v="109912"/>
    <n v="0.48330599735287999"/>
    <n v="4811"/>
    <n v="1956.4117575933101"/>
    <n v="10000"/>
    <n v="245.74669187145599"/>
  </r>
  <r>
    <x v="125"/>
    <x v="4"/>
    <x v="926"/>
    <n v="881.05324648487601"/>
    <n v="10000"/>
    <n v="96.449580459255301"/>
    <x v="124"/>
    <x v="5"/>
    <x v="121"/>
    <n v="109912"/>
    <n v="0.48330599735287999"/>
    <n v="4550"/>
    <n v="1788.9325895126501"/>
    <n v="10000"/>
    <n v="257.11662075298398"/>
  </r>
  <r>
    <x v="125"/>
    <x v="5"/>
    <x v="927"/>
    <n v="1156.22683424617"/>
    <n v="10000"/>
    <n v="117.08084594381999"/>
    <x v="124"/>
    <x v="5"/>
    <x v="121"/>
    <n v="109912"/>
    <n v="0.48330599735287999"/>
    <n v="5152"/>
    <n v="2345.71514828313"/>
    <n v="10000"/>
    <n v="497.959183673469"/>
  </r>
  <r>
    <x v="125"/>
    <x v="6"/>
    <x v="928"/>
    <n v="520.02040386464398"/>
    <n v="10000"/>
    <n v="50.188353940081001"/>
    <x v="124"/>
    <x v="5"/>
    <x v="121"/>
    <n v="109912"/>
    <n v="0.48330599735287999"/>
    <n v="4006"/>
    <n v="1449.4423437272201"/>
    <n v="10000"/>
    <n v="188.27977315690001"/>
  </r>
  <r>
    <x v="125"/>
    <x v="7"/>
    <x v="929"/>
    <n v="494.37419894828503"/>
    <n v="10000"/>
    <n v="55.368508182235097"/>
    <x v="124"/>
    <x v="5"/>
    <x v="121"/>
    <n v="109912"/>
    <n v="0.48330599735287999"/>
    <n v="3829"/>
    <n v="1312.0969911136799"/>
    <n v="10000"/>
    <n v="190.54833634403599"/>
  </r>
  <r>
    <x v="126"/>
    <x v="0"/>
    <x v="930"/>
    <n v="1201.66087819725"/>
    <n v="10000"/>
    <n v="144.17531718569799"/>
    <x v="125"/>
    <x v="5"/>
    <x v="122"/>
    <n v="202908"/>
    <n v="0.48650942649777401"/>
    <n v="4878"/>
    <n v="1734.5435557506901"/>
    <n v="10000"/>
    <n v="250.86505190311399"/>
  </r>
  <r>
    <x v="126"/>
    <x v="1"/>
    <x v="931"/>
    <n v="1342.77362144209"/>
    <n v="10000"/>
    <n v="181.37479042828801"/>
    <x v="125"/>
    <x v="5"/>
    <x v="122"/>
    <n v="202908"/>
    <n v="0.48650942649777401"/>
    <n v="5753"/>
    <n v="2889.9320208086001"/>
    <n v="10000"/>
    <n v="502.95857988165699"/>
  </r>
  <r>
    <x v="126"/>
    <x v="2"/>
    <x v="747"/>
    <n v="1483.25463012403"/>
    <n v="10000"/>
    <n v="177.469135802469"/>
    <x v="125"/>
    <x v="5"/>
    <x v="122"/>
    <n v="202908"/>
    <n v="0.48650942649777401"/>
    <n v="5332"/>
    <n v="2211.1117255727199"/>
    <n v="10000"/>
    <n v="338.54166666666703"/>
  </r>
  <r>
    <x v="126"/>
    <x v="3"/>
    <x v="932"/>
    <n v="2330.21101727632"/>
    <n v="10000"/>
    <n v="266.27218934911201"/>
    <x v="125"/>
    <x v="5"/>
    <x v="122"/>
    <n v="202908"/>
    <n v="0.48650942649777401"/>
    <n v="5632"/>
    <n v="2962.1671011293702"/>
    <n v="10000"/>
    <n v="295.13888888888903"/>
  </r>
  <r>
    <x v="126"/>
    <x v="4"/>
    <x v="34"/>
    <n v="1812.9624962824801"/>
    <n v="10000"/>
    <n v="154.32098765432099"/>
    <x v="125"/>
    <x v="5"/>
    <x v="122"/>
    <n v="202908"/>
    <n v="0.48650942649777401"/>
    <n v="5278"/>
    <n v="2319.4630826244002"/>
    <n v="10000"/>
    <n v="172.781065088757"/>
  </r>
  <r>
    <x v="126"/>
    <x v="5"/>
    <x v="933"/>
    <n v="2261.4594510830998"/>
    <n v="10000"/>
    <n v="288.35063437139598"/>
    <x v="125"/>
    <x v="5"/>
    <x v="122"/>
    <n v="202908"/>
    <n v="0.48650942649777401"/>
    <n v="6011"/>
    <n v="2980.2630466361202"/>
    <n v="10000"/>
    <n v="397.92387543252602"/>
  </r>
  <r>
    <x v="126"/>
    <x v="6"/>
    <x v="934"/>
    <n v="1134.6992494313599"/>
    <n v="10000"/>
    <n v="108.16"/>
    <x v="125"/>
    <x v="5"/>
    <x v="122"/>
    <n v="202908"/>
    <n v="0.48650942649777401"/>
    <n v="4735"/>
    <n v="2088.33505728093"/>
    <n v="10000"/>
    <n v="232.65306122448999"/>
  </r>
  <r>
    <x v="126"/>
    <x v="7"/>
    <x v="531"/>
    <n v="1297.1266899172699"/>
    <n v="10000"/>
    <n v="142.399430402278"/>
    <x v="125"/>
    <x v="5"/>
    <x v="122"/>
    <n v="202908"/>
    <n v="0.48650942649777401"/>
    <n v="5278"/>
    <n v="2415.0457595431899"/>
    <n v="10000"/>
    <n v="341.64358264081199"/>
  </r>
  <r>
    <x v="127"/>
    <x v="0"/>
    <x v="158"/>
    <n v="1015.66032285853"/>
    <n v="10000"/>
    <n v="96.326530612244895"/>
    <x v="126"/>
    <x v="5"/>
    <x v="123"/>
    <n v="218537"/>
    <n v="0.49791866502924298"/>
    <n v="4675"/>
    <n v="2016.7355722429199"/>
    <n v="10000"/>
    <n v="291.12426035503"/>
  </r>
  <r>
    <x v="127"/>
    <x v="1"/>
    <x v="935"/>
    <n v="1120.9106415297799"/>
    <n v="10000"/>
    <n v="102.59221552196701"/>
    <x v="126"/>
    <x v="5"/>
    <x v="123"/>
    <n v="218537"/>
    <n v="0.49791866502924298"/>
    <n v="5695"/>
    <n v="2749.8085968799401"/>
    <n v="10000"/>
    <n v="317.02062172976298"/>
  </r>
  <r>
    <x v="127"/>
    <x v="2"/>
    <x v="936"/>
    <n v="1152.82934123153"/>
    <n v="10000"/>
    <n v="101.569713758079"/>
    <x v="126"/>
    <x v="5"/>
    <x v="123"/>
    <n v="218537"/>
    <n v="0.49791866502924298"/>
    <n v="5030"/>
    <n v="2288.2770561265702"/>
    <n v="10000"/>
    <n v="270.95148078134798"/>
  </r>
  <r>
    <x v="127"/>
    <x v="3"/>
    <x v="937"/>
    <n v="1642.7781751688201"/>
    <n v="10000"/>
    <n v="195.91836734693899"/>
    <x v="126"/>
    <x v="5"/>
    <x v="123"/>
    <n v="218537"/>
    <n v="0.49791866502924298"/>
    <n v="5876"/>
    <n v="2790.6065644574901"/>
    <n v="10000"/>
    <n v="363.32179930795797"/>
  </r>
  <r>
    <x v="127"/>
    <x v="4"/>
    <x v="938"/>
    <n v="1416.9201725349501"/>
    <n v="10000"/>
    <n v="145.746579417014"/>
    <x v="126"/>
    <x v="5"/>
    <x v="123"/>
    <n v="218537"/>
    <n v="0.49791866502924298"/>
    <n v="5237"/>
    <n v="2428.2491266530901"/>
    <n v="10000"/>
    <n v="264"/>
  </r>
  <r>
    <x v="127"/>
    <x v="5"/>
    <x v="939"/>
    <n v="2223.62141972463"/>
    <n v="10000"/>
    <n v="284.879474068663"/>
    <x v="126"/>
    <x v="5"/>
    <x v="123"/>
    <n v="218537"/>
    <n v="0.49791866502924298"/>
    <n v="6080"/>
    <n v="3531.5462123529801"/>
    <n v="10000"/>
    <n v="453.514739229025"/>
  </r>
  <r>
    <x v="127"/>
    <x v="6"/>
    <x v="940"/>
    <n v="1055.0347996722901"/>
    <n v="10000"/>
    <n v="128.612646095164"/>
    <x v="126"/>
    <x v="5"/>
    <x v="123"/>
    <n v="218537"/>
    <n v="0.49791866502924298"/>
    <n v="5001"/>
    <n v="2237.8841307580501"/>
    <n v="10000"/>
    <n v="268.44444444444503"/>
  </r>
  <r>
    <x v="127"/>
    <x v="7"/>
    <x v="378"/>
    <n v="1160.82512382808"/>
    <n v="10000"/>
    <n v="115.78449905482"/>
    <x v="126"/>
    <x v="5"/>
    <x v="123"/>
    <n v="218537"/>
    <n v="0.49791866502924298"/>
    <n v="5308"/>
    <n v="2452.14785177868"/>
    <n v="10000"/>
    <n v="344.82758620689702"/>
  </r>
  <r>
    <x v="128"/>
    <x v="1"/>
    <x v="585"/>
    <m/>
    <n v="10000"/>
    <n v="10000"/>
    <x v="127"/>
    <x v="5"/>
    <x v="124"/>
    <n v="78793"/>
    <n v="0.49479104524474898"/>
    <m/>
    <m/>
    <m/>
    <m/>
  </r>
  <r>
    <x v="129"/>
    <x v="0"/>
    <x v="941"/>
    <n v="276.56971869616501"/>
    <n v="10000"/>
    <n v="31.230899956768699"/>
    <x v="128"/>
    <x v="5"/>
    <x v="125"/>
    <n v="276892"/>
    <n v="0.52909535265443897"/>
    <n v="2895"/>
    <n v="735.74458604201197"/>
    <n v="10000"/>
    <n v="104.30971512052599"/>
  </r>
  <r>
    <x v="129"/>
    <x v="1"/>
    <x v="942"/>
    <n v="340.84169217069899"/>
    <n v="10000"/>
    <n v="29.513343799058099"/>
    <x v="128"/>
    <x v="5"/>
    <x v="125"/>
    <n v="276892"/>
    <n v="0.52909535265443897"/>
    <n v="3888"/>
    <n v="1300.15326045649"/>
    <n v="10000"/>
    <n v="120.064737099627"/>
  </r>
  <r>
    <x v="129"/>
    <x v="2"/>
    <x v="943"/>
    <n v="390.20320383677301"/>
    <n v="10000"/>
    <n v="33.402139238130999"/>
    <x v="128"/>
    <x v="5"/>
    <x v="125"/>
    <n v="276892"/>
    <n v="0.52909535265443897"/>
    <n v="3356"/>
    <n v="1021.33115767529"/>
    <n v="10000"/>
    <n v="95.337285691395607"/>
  </r>
  <r>
    <x v="129"/>
    <x v="3"/>
    <x v="636"/>
    <n v="664.44357230261505"/>
    <n v="10000"/>
    <n v="67.706477344370995"/>
    <x v="128"/>
    <x v="5"/>
    <x v="125"/>
    <n v="276892"/>
    <n v="0.52909535265443897"/>
    <n v="4119"/>
    <n v="1356.4106791695301"/>
    <n v="10000"/>
    <n v="144.179423282307"/>
  </r>
  <r>
    <x v="129"/>
    <x v="4"/>
    <x v="944"/>
    <n v="576.51042197405104"/>
    <n v="10000"/>
    <n v="49.070247933884303"/>
    <x v="128"/>
    <x v="5"/>
    <x v="125"/>
    <n v="276892"/>
    <n v="0.52909535265443897"/>
    <n v="3997"/>
    <n v="1302.48120823566"/>
    <n v="10000"/>
    <n v="142.45014245014201"/>
  </r>
  <r>
    <x v="129"/>
    <x v="5"/>
    <x v="945"/>
    <n v="731.53340650188397"/>
    <n v="10000"/>
    <n v="76.483255364966197"/>
    <x v="128"/>
    <x v="5"/>
    <x v="125"/>
    <n v="276892"/>
    <n v="0.52909535265443897"/>
    <n v="4441"/>
    <n v="1705.3449958214301"/>
    <n v="10000"/>
    <n v="228.61023087369799"/>
  </r>
  <r>
    <x v="129"/>
    <x v="6"/>
    <x v="946"/>
    <n v="335.88654372874498"/>
    <n v="10000"/>
    <n v="26.331227013749601"/>
    <x v="128"/>
    <x v="5"/>
    <x v="125"/>
    <n v="276892"/>
    <n v="0.52909535265443897"/>
    <n v="3082"/>
    <n v="1077.1900482281001"/>
    <n v="10000"/>
    <n v="109.913988229968"/>
  </r>
  <r>
    <x v="129"/>
    <x v="7"/>
    <x v="947"/>
    <n v="315.31673711378102"/>
    <n v="10000"/>
    <n v="28.300007157212999"/>
    <x v="128"/>
    <x v="5"/>
    <x v="125"/>
    <n v="276892"/>
    <n v="0.52909535265443897"/>
    <n v="3321"/>
    <n v="944.44906072856497"/>
    <n v="10000"/>
    <n v="112.13635781109799"/>
  </r>
  <r>
    <x v="130"/>
    <x v="0"/>
    <x v="827"/>
    <n v="722.91495481174502"/>
    <n v="10000"/>
    <n v="69.896193771626301"/>
    <x v="129"/>
    <x v="5"/>
    <x v="126"/>
    <n v="217103"/>
    <n v="0.51103981394735698"/>
    <n v="4381"/>
    <n v="1734.2034229542701"/>
    <n v="10000"/>
    <n v="229.585798816568"/>
  </r>
  <r>
    <x v="130"/>
    <x v="1"/>
    <x v="716"/>
    <n v="730.97069631083002"/>
    <n v="10000"/>
    <n v="76.335877862595396"/>
    <x v="129"/>
    <x v="5"/>
    <x v="126"/>
    <n v="217103"/>
    <n v="0.51103981394735698"/>
    <n v="5339"/>
    <n v="2566.95608472201"/>
    <n v="10000"/>
    <n v="412.32819658475597"/>
  </r>
  <r>
    <x v="130"/>
    <x v="2"/>
    <x v="926"/>
    <n v="866.45060754114297"/>
    <n v="10000"/>
    <n v="84.493910611269698"/>
    <x v="129"/>
    <x v="5"/>
    <x v="126"/>
    <n v="217103"/>
    <n v="0.51103981394735698"/>
    <n v="4719"/>
    <n v="1874.92490930279"/>
    <n v="10000"/>
    <n v="254.06080799666799"/>
  </r>
  <r>
    <x v="130"/>
    <x v="3"/>
    <x v="877"/>
    <n v="1147.1364745984599"/>
    <n v="10000"/>
    <n v="124.38111339210199"/>
    <x v="129"/>
    <x v="5"/>
    <x v="126"/>
    <n v="217103"/>
    <n v="0.51103981394735698"/>
    <n v="4578"/>
    <n v="2210.6146537346499"/>
    <n v="10000"/>
    <n v="346.26038781163402"/>
  </r>
  <r>
    <x v="130"/>
    <x v="4"/>
    <x v="175"/>
    <n v="730.28476067096096"/>
    <n v="10000"/>
    <n v="87.242798353909507"/>
    <x v="129"/>
    <x v="5"/>
    <x v="126"/>
    <n v="217103"/>
    <n v="0.51103981394735698"/>
    <n v="4439"/>
    <n v="1771.66946623883"/>
    <n v="10000"/>
    <n v="283.446712018141"/>
  </r>
  <r>
    <x v="130"/>
    <x v="5"/>
    <x v="948"/>
    <n v="1220.7596183415801"/>
    <n v="10000"/>
    <n v="131.619222528313"/>
    <x v="129"/>
    <x v="5"/>
    <x v="126"/>
    <n v="217103"/>
    <n v="0.51103981394735698"/>
    <n v="5170"/>
    <n v="2506.50367351567"/>
    <n v="10000"/>
    <n v="359.16824196597298"/>
  </r>
  <r>
    <x v="130"/>
    <x v="6"/>
    <x v="949"/>
    <n v="704.07081417923996"/>
    <n v="10000"/>
    <n v="66.055827828681004"/>
    <x v="129"/>
    <x v="5"/>
    <x v="126"/>
    <n v="217103"/>
    <n v="0.51103981394735698"/>
    <n v="4493"/>
    <n v="1966.9721370519901"/>
    <n v="10000"/>
    <n v="194.19532518889901"/>
  </r>
  <r>
    <x v="130"/>
    <x v="7"/>
    <x v="326"/>
    <n v="716.39700733223196"/>
    <n v="10000"/>
    <n v="57.910136094890099"/>
    <x v="129"/>
    <x v="5"/>
    <x v="126"/>
    <n v="217103"/>
    <n v="0.51103981394735698"/>
    <n v="4628"/>
    <n v="1848.13766017581"/>
    <n v="10000"/>
    <n v="240.75255102040799"/>
  </r>
  <r>
    <x v="131"/>
    <x v="0"/>
    <x v="950"/>
    <n v="263.41707499862798"/>
    <n v="10000"/>
    <n v="25.697483613528799"/>
    <x v="130"/>
    <x v="5"/>
    <x v="127"/>
    <n v="358277"/>
    <n v="0.50472923475712805"/>
    <n v="2805"/>
    <n v="623.57514037658302"/>
    <n v="10000"/>
    <n v="87.799444836017798"/>
  </r>
  <r>
    <x v="131"/>
    <x v="1"/>
    <x v="951"/>
    <n v="295.751903382016"/>
    <n v="10000"/>
    <n v="29.8997705591112"/>
    <x v="130"/>
    <x v="5"/>
    <x v="127"/>
    <n v="358277"/>
    <n v="0.50472923475712805"/>
    <n v="3695"/>
    <n v="998.05295376408003"/>
    <n v="10000"/>
    <n v="139.555555555556"/>
  </r>
  <r>
    <x v="131"/>
    <x v="2"/>
    <x v="952"/>
    <n v="314.52890029304098"/>
    <n v="10000"/>
    <n v="27.0076561246624"/>
    <x v="130"/>
    <x v="5"/>
    <x v="127"/>
    <n v="358277"/>
    <n v="0.50472923475712805"/>
    <n v="2921"/>
    <n v="779.99649219830496"/>
    <n v="10000"/>
    <n v="76.978292616519397"/>
  </r>
  <r>
    <x v="131"/>
    <x v="3"/>
    <x v="953"/>
    <n v="447.18763603151098"/>
    <n v="10000"/>
    <n v="44.712610921669402"/>
    <x v="130"/>
    <x v="5"/>
    <x v="127"/>
    <n v="358277"/>
    <n v="0.50472923475712805"/>
    <n v="3645"/>
    <n v="943.05488908829398"/>
    <n v="10000"/>
    <n v="104.59710743801701"/>
  </r>
  <r>
    <x v="131"/>
    <x v="4"/>
    <x v="954"/>
    <n v="462.41177562802801"/>
    <n v="10000"/>
    <n v="40.172447579855003"/>
    <x v="130"/>
    <x v="5"/>
    <x v="127"/>
    <n v="358277"/>
    <n v="0.50472923475712805"/>
    <n v="3248"/>
    <n v="1020.17733427762"/>
    <n v="10000"/>
    <n v="144.64168310322199"/>
  </r>
  <r>
    <x v="131"/>
    <x v="5"/>
    <x v="955"/>
    <n v="656.95743740004798"/>
    <n v="10000"/>
    <n v="89.537888348056001"/>
    <x v="130"/>
    <x v="5"/>
    <x v="127"/>
    <n v="358277"/>
    <n v="0.50472923475712805"/>
    <n v="4089"/>
    <n v="1379.9372457705001"/>
    <n v="10000"/>
    <n v="200.70838252656401"/>
  </r>
  <r>
    <x v="131"/>
    <x v="6"/>
    <x v="956"/>
    <n v="329.41438533058903"/>
    <n v="10000"/>
    <n v="34.362672583826402"/>
    <x v="130"/>
    <x v="5"/>
    <x v="127"/>
    <n v="358277"/>
    <n v="0.50472923475712805"/>
    <n v="3258"/>
    <n v="941.22279581264797"/>
    <n v="10000"/>
    <n v="160.68376068376099"/>
  </r>
  <r>
    <x v="131"/>
    <x v="7"/>
    <x v="957"/>
    <n v="304.21490301694098"/>
    <n v="10000"/>
    <n v="30.116837633947998"/>
    <x v="130"/>
    <x v="5"/>
    <x v="127"/>
    <n v="358277"/>
    <n v="0.50472923475712805"/>
    <n v="3162"/>
    <n v="869.93315171803397"/>
    <n v="10000"/>
    <n v="122.66445836136801"/>
  </r>
  <r>
    <x v="132"/>
    <x v="0"/>
    <x v="842"/>
    <n v="603.04817138778105"/>
    <n v="10000"/>
    <n v="63.066893424036301"/>
    <x v="131"/>
    <x v="5"/>
    <x v="128"/>
    <n v="158973"/>
    <n v="0.51641604864880697"/>
    <n v="3665"/>
    <n v="1349.8886998990199"/>
    <n v="10000"/>
    <n v="119.559029035764"/>
  </r>
  <r>
    <x v="132"/>
    <x v="1"/>
    <x v="601"/>
    <n v="594.15972387092995"/>
    <n v="10000"/>
    <n v="63.4765625"/>
    <x v="131"/>
    <x v="5"/>
    <x v="128"/>
    <n v="158973"/>
    <n v="0.51641604864880697"/>
    <n v="4488"/>
    <n v="1812.40154556692"/>
    <n v="10000"/>
    <n v="208"/>
  </r>
  <r>
    <x v="132"/>
    <x v="2"/>
    <x v="958"/>
    <n v="605.82339437874998"/>
    <n v="10000"/>
    <n v="56.689342403628103"/>
    <x v="131"/>
    <x v="5"/>
    <x v="128"/>
    <n v="158973"/>
    <n v="0.51641604864880697"/>
    <n v="3965"/>
    <n v="1455.5837390399699"/>
    <n v="10000"/>
    <n v="142.45014245014201"/>
  </r>
  <r>
    <x v="132"/>
    <x v="3"/>
    <x v="331"/>
    <n v="1131.81782749231"/>
    <n v="10000"/>
    <n v="154.13737155218999"/>
    <x v="131"/>
    <x v="5"/>
    <x v="128"/>
    <n v="158973"/>
    <n v="0.51641604864880697"/>
    <n v="4317"/>
    <n v="1982.05597824958"/>
    <n v="10000"/>
    <n v="272.84681130835003"/>
  </r>
  <r>
    <x v="132"/>
    <x v="4"/>
    <x v="959"/>
    <n v="1035.6293104090901"/>
    <n v="10000"/>
    <n v="120.96"/>
    <x v="131"/>
    <x v="5"/>
    <x v="128"/>
    <n v="158973"/>
    <n v="0.51641604864880697"/>
    <n v="4601"/>
    <n v="1821.1405018179701"/>
    <n v="10000"/>
    <n v="221.00289590001501"/>
  </r>
  <r>
    <x v="132"/>
    <x v="5"/>
    <x v="960"/>
    <n v="1396.09561056745"/>
    <n v="10000"/>
    <n v="212.37303785780199"/>
    <x v="131"/>
    <x v="5"/>
    <x v="128"/>
    <n v="158973"/>
    <n v="0.51641604864880697"/>
    <n v="5167"/>
    <n v="2536.5317682436298"/>
    <n v="10000"/>
    <n v="340.90909090909099"/>
  </r>
  <r>
    <x v="132"/>
    <x v="6"/>
    <x v="635"/>
    <n v="598.25933978039097"/>
    <n v="10000"/>
    <n v="44.906392308989702"/>
    <x v="131"/>
    <x v="5"/>
    <x v="128"/>
    <n v="158973"/>
    <n v="0.51641604864880697"/>
    <n v="4203"/>
    <n v="1698.71113331429"/>
    <n v="10000"/>
    <n v="148.42858001322"/>
  </r>
  <r>
    <x v="132"/>
    <x v="7"/>
    <x v="874"/>
    <n v="673.15363024353996"/>
    <n v="10000"/>
    <n v="61.961772736820002"/>
    <x v="131"/>
    <x v="5"/>
    <x v="128"/>
    <n v="158973"/>
    <n v="0.51641604864880697"/>
    <n v="4087"/>
    <n v="1528.0567751010899"/>
    <n v="10000"/>
    <n v="158.73015873015899"/>
  </r>
  <r>
    <x v="133"/>
    <x v="0"/>
    <x v="961"/>
    <n v="340.05529024152798"/>
    <n v="10000"/>
    <n v="32.837274926095098"/>
    <x v="132"/>
    <x v="5"/>
    <x v="129"/>
    <n v="274931"/>
    <n v="0.54168366009981295"/>
    <n v="3094"/>
    <n v="723.45931660805502"/>
    <n v="10000"/>
    <n v="82.115686511290903"/>
  </r>
  <r>
    <x v="133"/>
    <x v="1"/>
    <x v="962"/>
    <n v="384.02674593844802"/>
    <n v="10000"/>
    <n v="44.889158309098299"/>
    <x v="132"/>
    <x v="5"/>
    <x v="129"/>
    <n v="274931"/>
    <n v="0.54168366009981295"/>
    <n v="4046"/>
    <n v="1176.1404213113699"/>
    <n v="10000"/>
    <n v="122.268470343392"/>
  </r>
  <r>
    <x v="133"/>
    <x v="2"/>
    <x v="963"/>
    <n v="405.007735169162"/>
    <n v="10000"/>
    <n v="35.571424736234498"/>
    <x v="132"/>
    <x v="5"/>
    <x v="129"/>
    <n v="274931"/>
    <n v="0.54168366009981295"/>
    <n v="3389"/>
    <n v="875.88151870991396"/>
    <n v="10000"/>
    <n v="100.808339315252"/>
  </r>
  <r>
    <x v="133"/>
    <x v="3"/>
    <x v="964"/>
    <n v="588.38284688830402"/>
    <n v="10000"/>
    <n v="55.486169406850799"/>
    <x v="132"/>
    <x v="5"/>
    <x v="129"/>
    <n v="274931"/>
    <n v="0.54168366009981295"/>
    <n v="3688"/>
    <n v="1151.51464604798"/>
    <n v="10000"/>
    <n v="140.44679046092901"/>
  </r>
  <r>
    <x v="133"/>
    <x v="4"/>
    <x v="965"/>
    <n v="594.02546755395201"/>
    <n v="10000"/>
    <n v="48.169169048289902"/>
    <x v="132"/>
    <x v="5"/>
    <x v="129"/>
    <n v="274931"/>
    <n v="0.54168366009981295"/>
    <n v="3724"/>
    <n v="1105.2376268760499"/>
    <n v="10000"/>
    <n v="94.497789971041001"/>
  </r>
  <r>
    <x v="133"/>
    <x v="5"/>
    <x v="966"/>
    <n v="840.23049345795005"/>
    <n v="10000"/>
    <n v="83.894834192099296"/>
    <x v="132"/>
    <x v="5"/>
    <x v="129"/>
    <n v="274931"/>
    <n v="0.54168366009981295"/>
    <n v="4387"/>
    <n v="1553.40571167955"/>
    <n v="10000"/>
    <n v="188.11775959188"/>
  </r>
  <r>
    <x v="133"/>
    <x v="6"/>
    <x v="320"/>
    <n v="383.715923224238"/>
    <n v="10000"/>
    <n v="38.332724877382901"/>
    <x v="132"/>
    <x v="5"/>
    <x v="129"/>
    <n v="274931"/>
    <n v="0.54168366009981295"/>
    <n v="3423"/>
    <n v="910.02501671461596"/>
    <n v="10000"/>
    <n v="105.76306742031301"/>
  </r>
  <r>
    <x v="133"/>
    <x v="7"/>
    <x v="612"/>
    <n v="379.81985723225603"/>
    <n v="10000"/>
    <n v="33.697434413580197"/>
    <x v="132"/>
    <x v="5"/>
    <x v="129"/>
    <n v="274931"/>
    <n v="0.54168366009981295"/>
    <n v="3364"/>
    <n v="915.82165252818402"/>
    <n v="10000"/>
    <n v="100.067515432099"/>
  </r>
  <r>
    <x v="134"/>
    <x v="0"/>
    <x v="967"/>
    <n v="695.121803512312"/>
    <n v="10000"/>
    <n v="79.1116272318189"/>
    <x v="133"/>
    <x v="5"/>
    <x v="130"/>
    <n v="149960"/>
    <n v="0.48113295324386202"/>
    <n v="4234"/>
    <n v="1553.9776052161601"/>
    <n v="10000"/>
    <n v="160.590277777778"/>
  </r>
  <r>
    <x v="134"/>
    <x v="1"/>
    <x v="733"/>
    <n v="834.84749496699203"/>
    <n v="10000"/>
    <n v="110.37067888379801"/>
    <x v="133"/>
    <x v="5"/>
    <x v="130"/>
    <n v="149960"/>
    <n v="0.48113295324386202"/>
    <n v="5120"/>
    <n v="2278.94412990918"/>
    <n v="10000"/>
    <n v="239.05325443787001"/>
  </r>
  <r>
    <x v="134"/>
    <x v="2"/>
    <x v="968"/>
    <n v="969.05949489369402"/>
    <n v="10000"/>
    <n v="104.66060062369201"/>
    <x v="133"/>
    <x v="5"/>
    <x v="130"/>
    <n v="149960"/>
    <n v="0.48113295324386202"/>
    <n v="4415"/>
    <n v="1717.84162763625"/>
    <n v="10000"/>
    <n v="158.51031086488101"/>
  </r>
  <r>
    <x v="134"/>
    <x v="3"/>
    <x v="969"/>
    <n v="1469.34337555713"/>
    <n v="10000"/>
    <n v="170.34913138809199"/>
    <x v="133"/>
    <x v="5"/>
    <x v="130"/>
    <n v="149960"/>
    <n v="0.48113295324386202"/>
    <n v="5110"/>
    <n v="2566.0451349076002"/>
    <n v="10000"/>
    <n v="274.11890352438598"/>
  </r>
  <r>
    <x v="134"/>
    <x v="4"/>
    <x v="970"/>
    <n v="1301.6117484142201"/>
    <n v="10000"/>
    <n v="150.832281713839"/>
    <x v="133"/>
    <x v="5"/>
    <x v="130"/>
    <n v="149960"/>
    <n v="0.48113295324386202"/>
    <n v="5152"/>
    <n v="2220.1765383985698"/>
    <n v="10000"/>
    <n v="232.755872037411"/>
  </r>
  <r>
    <x v="134"/>
    <x v="5"/>
    <x v="971"/>
    <n v="1809.7437612339299"/>
    <n v="10000"/>
    <n v="217.013888888889"/>
    <x v="133"/>
    <x v="5"/>
    <x v="130"/>
    <n v="149960"/>
    <n v="0.48113295324386202"/>
    <n v="5887"/>
    <n v="3159.2599824449298"/>
    <n v="10000"/>
    <n v="351.54137371552201"/>
  </r>
  <r>
    <x v="134"/>
    <x v="6"/>
    <x v="972"/>
    <n v="935.065816967351"/>
    <n v="10000"/>
    <n v="143.195266272189"/>
    <x v="133"/>
    <x v="5"/>
    <x v="130"/>
    <n v="149960"/>
    <n v="0.48113295324386202"/>
    <n v="4327"/>
    <n v="1974.47799369431"/>
    <n v="10000"/>
    <n v="232.334561768947"/>
  </r>
  <r>
    <x v="134"/>
    <x v="7"/>
    <x v="973"/>
    <n v="956.42292271829797"/>
    <n v="10000"/>
    <n v="107.74010179126201"/>
    <x v="133"/>
    <x v="5"/>
    <x v="130"/>
    <n v="149960"/>
    <n v="0.48113295324386202"/>
    <n v="4586"/>
    <n v="2026.6480928669901"/>
    <n v="10000"/>
    <n v="238.36043662285601"/>
  </r>
  <r>
    <x v="135"/>
    <x v="0"/>
    <x v="974"/>
    <n v="291.43018338021301"/>
    <n v="10000"/>
    <n v="31.731679286100601"/>
    <x v="134"/>
    <x v="5"/>
    <x v="131"/>
    <n v="257199"/>
    <n v="0.54601441891272195"/>
    <n v="2711"/>
    <n v="759.04072070765596"/>
    <n v="10000"/>
    <n v="114.908429255172"/>
  </r>
  <r>
    <x v="135"/>
    <x v="1"/>
    <x v="975"/>
    <n v="265.04229787777302"/>
    <n v="10000"/>
    <n v="23.654018864185499"/>
    <x v="134"/>
    <x v="5"/>
    <x v="131"/>
    <n v="257199"/>
    <n v="0.54601441891272195"/>
    <n v="3854"/>
    <n v="1051.2990714335899"/>
    <n v="10000"/>
    <n v="113.53806228373701"/>
  </r>
  <r>
    <x v="135"/>
    <x v="2"/>
    <x v="976"/>
    <n v="295.579788519163"/>
    <n v="10000"/>
    <n v="27.483090067639701"/>
    <x v="134"/>
    <x v="5"/>
    <x v="131"/>
    <n v="257199"/>
    <n v="0.54601441891272195"/>
    <n v="3329"/>
    <n v="946.286724664948"/>
    <n v="10000"/>
    <n v="130.246913580247"/>
  </r>
  <r>
    <x v="135"/>
    <x v="3"/>
    <x v="977"/>
    <n v="494.61518975016003"/>
    <n v="10000"/>
    <n v="37.330802018966601"/>
    <x v="134"/>
    <x v="5"/>
    <x v="131"/>
    <n v="257199"/>
    <n v="0.54601441891272195"/>
    <n v="3747"/>
    <n v="1162.6055471882701"/>
    <n v="10000"/>
    <n v="116.872427983539"/>
  </r>
  <r>
    <x v="135"/>
    <x v="4"/>
    <x v="978"/>
    <n v="464.05873883295999"/>
    <n v="10000"/>
    <n v="32.215629949797297"/>
    <x v="134"/>
    <x v="5"/>
    <x v="131"/>
    <n v="257199"/>
    <n v="0.54601441891272195"/>
    <n v="3611"/>
    <n v="1121.8238092741101"/>
    <n v="10000"/>
    <n v="124.351211072664"/>
  </r>
  <r>
    <x v="135"/>
    <x v="5"/>
    <x v="979"/>
    <n v="607.24150201148598"/>
    <n v="10000"/>
    <n v="57.975323323918502"/>
    <x v="134"/>
    <x v="5"/>
    <x v="131"/>
    <n v="257199"/>
    <n v="0.54601441891272195"/>
    <n v="4228"/>
    <n v="1542.3058974185201"/>
    <n v="10000"/>
    <n v="180.246913580247"/>
  </r>
  <r>
    <x v="135"/>
    <x v="6"/>
    <x v="980"/>
    <n v="259.60274199926999"/>
    <n v="10000"/>
    <n v="32.2977701822917"/>
    <x v="134"/>
    <x v="5"/>
    <x v="131"/>
    <n v="257199"/>
    <n v="0.54601441891272195"/>
    <n v="3328"/>
    <n v="987.81502916283"/>
    <n v="10000"/>
    <n v="139.269273352369"/>
  </r>
  <r>
    <x v="135"/>
    <x v="7"/>
    <x v="981"/>
    <n v="285.737942886761"/>
    <n v="10000"/>
    <n v="31.708140432098801"/>
    <x v="134"/>
    <x v="5"/>
    <x v="131"/>
    <n v="257199"/>
    <n v="0.54601441891272195"/>
    <n v="3491"/>
    <n v="1061.48564673634"/>
    <n v="10000"/>
    <n v="186.165000979816"/>
  </r>
  <r>
    <x v="136"/>
    <x v="0"/>
    <x v="982"/>
    <n v="816.89676201466"/>
    <n v="10000"/>
    <n v="66.325785244704207"/>
    <x v="135"/>
    <x v="5"/>
    <x v="132"/>
    <n v="53858"/>
    <n v="0.48373421473351402"/>
    <n v="4525"/>
    <n v="1868.82992369623"/>
    <n v="10000"/>
    <n v="287.380258225739"/>
  </r>
  <r>
    <x v="136"/>
    <x v="1"/>
    <x v="882"/>
    <n v="1044.5576774572801"/>
    <n v="10000"/>
    <n v="86.858272720853094"/>
    <x v="135"/>
    <x v="5"/>
    <x v="132"/>
    <n v="53858"/>
    <n v="0.48373421473351402"/>
    <n v="5611"/>
    <n v="3111.4313666104499"/>
    <n v="10000"/>
    <n v="443.78698224852099"/>
  </r>
  <r>
    <x v="136"/>
    <x v="2"/>
    <x v="983"/>
    <n v="1097.59639342317"/>
    <n v="10000"/>
    <n v="94.2362480824019"/>
    <x v="135"/>
    <x v="5"/>
    <x v="132"/>
    <n v="53858"/>
    <n v="0.48373421473351402"/>
    <n v="5492"/>
    <n v="2666.2221169985401"/>
    <n v="10000"/>
    <n v="357.92549306062801"/>
  </r>
  <r>
    <x v="136"/>
    <x v="3"/>
    <x v="984"/>
    <n v="1548.33106926289"/>
    <n v="10000"/>
    <n v="165.93152699012799"/>
    <x v="135"/>
    <x v="5"/>
    <x v="132"/>
    <n v="53858"/>
    <n v="0.48373421473351402"/>
    <n v="5957"/>
    <n v="2962.2034725458402"/>
    <n v="10000"/>
    <n v="532.54437869822505"/>
  </r>
  <r>
    <x v="136"/>
    <x v="4"/>
    <x v="985"/>
    <n v="1348.01156093334"/>
    <n v="10000"/>
    <n v="153.08641975308601"/>
    <x v="135"/>
    <x v="5"/>
    <x v="132"/>
    <n v="53858"/>
    <n v="0.48373421473351402"/>
    <n v="5091"/>
    <n v="2717.6237200544301"/>
    <n v="10000"/>
    <n v="443.78698224852099"/>
  </r>
  <r>
    <x v="136"/>
    <x v="5"/>
    <x v="986"/>
    <n v="1921.4858224623899"/>
    <n v="10000"/>
    <n v="208"/>
    <x v="135"/>
    <x v="5"/>
    <x v="132"/>
    <n v="53858"/>
    <n v="0.48373421473351402"/>
    <n v="6460"/>
    <n v="3992.84398341002"/>
    <n v="10000"/>
    <n v="1022.22222222222"/>
  </r>
  <r>
    <x v="136"/>
    <x v="6"/>
    <x v="987"/>
    <n v="929.22622576748302"/>
    <n v="10000"/>
    <n v="103.774208473792"/>
    <x v="135"/>
    <x v="5"/>
    <x v="132"/>
    <n v="53858"/>
    <n v="0.48373421473351402"/>
    <n v="5521"/>
    <n v="2623.12923802143"/>
    <n v="10000"/>
    <n v="434.78260869565202"/>
  </r>
  <r>
    <x v="136"/>
    <x v="7"/>
    <x v="701"/>
    <n v="960.86601791089197"/>
    <n v="10000"/>
    <n v="100.77936038699301"/>
    <x v="135"/>
    <x v="5"/>
    <x v="132"/>
    <n v="53858"/>
    <n v="0.48373421473351402"/>
    <n v="5322"/>
    <n v="2674.1555601935002"/>
    <n v="10000"/>
    <n v="410.46995835811998"/>
  </r>
  <r>
    <x v="137"/>
    <x v="0"/>
    <x v="324"/>
    <n v="650.10595524186795"/>
    <n v="10000"/>
    <n v="49.6000992001984"/>
    <x v="136"/>
    <x v="5"/>
    <x v="133"/>
    <n v="269646"/>
    <n v="0.54029695233133601"/>
    <n v="4105"/>
    <n v="1436.8231099438201"/>
    <n v="10000"/>
    <n v="162.85822497159401"/>
  </r>
  <r>
    <x v="137"/>
    <x v="1"/>
    <x v="988"/>
    <n v="769.88155595598698"/>
    <n v="10000"/>
    <n v="61.8683687466756"/>
    <x v="136"/>
    <x v="5"/>
    <x v="133"/>
    <n v="269646"/>
    <n v="0.54029695233133601"/>
    <n v="5329"/>
    <n v="2328.4703932921798"/>
    <n v="10000"/>
    <n v="234.375"/>
  </r>
  <r>
    <x v="137"/>
    <x v="2"/>
    <x v="989"/>
    <n v="919.34221371802403"/>
    <n v="10000"/>
    <n v="91.011446800525405"/>
    <x v="136"/>
    <x v="5"/>
    <x v="133"/>
    <n v="269646"/>
    <n v="0.54029695233133601"/>
    <n v="4235"/>
    <n v="1794.2852813227501"/>
    <n v="10000"/>
    <n v="272.09607806342598"/>
  </r>
  <r>
    <x v="137"/>
    <x v="3"/>
    <x v="773"/>
    <n v="1293.1288179191899"/>
    <n v="10000"/>
    <n v="114.464099895942"/>
    <x v="136"/>
    <x v="5"/>
    <x v="133"/>
    <n v="269646"/>
    <n v="0.54029695233133601"/>
    <n v="5242"/>
    <n v="2295.3021428731399"/>
    <n v="10000"/>
    <n v="304.70914127423799"/>
  </r>
  <r>
    <x v="137"/>
    <x v="4"/>
    <x v="990"/>
    <n v="1017.41998362214"/>
    <n v="10000"/>
    <n v="86.556799843513105"/>
    <x v="136"/>
    <x v="5"/>
    <x v="133"/>
    <n v="269646"/>
    <n v="0.54029695233133601"/>
    <n v="4607"/>
    <n v="2040.7537241989401"/>
    <n v="10000"/>
    <n v="267.16460787130097"/>
  </r>
  <r>
    <x v="137"/>
    <x v="5"/>
    <x v="871"/>
    <n v="1634.1638196599699"/>
    <n v="10000"/>
    <n v="168.04733727810699"/>
    <x v="136"/>
    <x v="5"/>
    <x v="133"/>
    <n v="269646"/>
    <n v="0.54029695233133601"/>
    <n v="5619"/>
    <n v="3141.5827052779"/>
    <n v="10000"/>
    <n v="385.015608740895"/>
  </r>
  <r>
    <x v="137"/>
    <x v="6"/>
    <x v="991"/>
    <n v="724.52908617995297"/>
    <n v="10000"/>
    <n v="61.299725651577504"/>
    <x v="136"/>
    <x v="5"/>
    <x v="133"/>
    <n v="269646"/>
    <n v="0.54029695233133601"/>
    <n v="4051"/>
    <n v="1579.1128760884201"/>
    <n v="10000"/>
    <n v="214.53287197231799"/>
  </r>
  <r>
    <x v="137"/>
    <x v="7"/>
    <x v="992"/>
    <n v="763.210950779992"/>
    <n v="10000"/>
    <n v="57.813846595805799"/>
    <x v="136"/>
    <x v="5"/>
    <x v="133"/>
    <n v="269646"/>
    <n v="0.54029695233133601"/>
    <n v="4354"/>
    <n v="1778.83474110008"/>
    <n v="10000"/>
    <n v="150.118906064209"/>
  </r>
  <r>
    <x v="138"/>
    <x v="0"/>
    <x v="993"/>
    <n v="503.78546529289099"/>
    <n v="10000"/>
    <n v="43.931786703601098"/>
    <x v="137"/>
    <x v="5"/>
    <x v="134"/>
    <n v="169142"/>
    <n v="0.51961672805694403"/>
    <n v="3985"/>
    <n v="1101.33682213523"/>
    <n v="10000"/>
    <n v="134.29752066115699"/>
  </r>
  <r>
    <x v="138"/>
    <x v="1"/>
    <x v="994"/>
    <n v="533.01824503230296"/>
    <n v="10000"/>
    <n v="48.476454293628798"/>
    <x v="137"/>
    <x v="5"/>
    <x v="134"/>
    <n v="169142"/>
    <n v="0.51961672805694403"/>
    <n v="4992"/>
    <n v="1872.0458096944801"/>
    <n v="10000"/>
    <n v="223.72528616024999"/>
  </r>
  <r>
    <x v="138"/>
    <x v="2"/>
    <x v="995"/>
    <n v="554.74625461446999"/>
    <n v="10000"/>
    <n v="44.147281855350698"/>
    <x v="137"/>
    <x v="5"/>
    <x v="134"/>
    <n v="169142"/>
    <n v="0.51961672805694403"/>
    <n v="4308"/>
    <n v="1435.45871988575"/>
    <n v="10000"/>
    <n v="157.84438775510199"/>
  </r>
  <r>
    <x v="138"/>
    <x v="3"/>
    <x v="996"/>
    <n v="840.01786901168703"/>
    <n v="10000"/>
    <n v="65.192743764172306"/>
    <x v="137"/>
    <x v="5"/>
    <x v="134"/>
    <n v="169142"/>
    <n v="0.51961672805694403"/>
    <n v="4328"/>
    <n v="1689.5903218977801"/>
    <n v="10000"/>
    <n v="195.3125"/>
  </r>
  <r>
    <x v="138"/>
    <x v="4"/>
    <x v="997"/>
    <n v="832.48378686167405"/>
    <n v="10000"/>
    <n v="57.630863865747003"/>
    <x v="137"/>
    <x v="5"/>
    <x v="134"/>
    <n v="169142"/>
    <n v="0.51961672805694403"/>
    <n v="4175"/>
    <n v="1716.6589787430801"/>
    <n v="10000"/>
    <n v="163.265306122449"/>
  </r>
  <r>
    <x v="138"/>
    <x v="5"/>
    <x v="998"/>
    <n v="1059.6463707084599"/>
    <n v="10000"/>
    <n v="94.8678791244389"/>
    <x v="137"/>
    <x v="5"/>
    <x v="134"/>
    <n v="169142"/>
    <n v="0.51961672805694403"/>
    <n v="5405"/>
    <n v="2355.5113397834698"/>
    <n v="10000"/>
    <n v="395.15841936632302"/>
  </r>
  <r>
    <x v="138"/>
    <x v="6"/>
    <x v="999"/>
    <n v="584.04664349339305"/>
    <n v="10000"/>
    <n v="40.1877572016461"/>
    <x v="137"/>
    <x v="5"/>
    <x v="134"/>
    <n v="169142"/>
    <n v="0.51961672805694403"/>
    <n v="4210"/>
    <n v="1555.8845103442"/>
    <n v="10000"/>
    <n v="173.903689626735"/>
  </r>
  <r>
    <x v="138"/>
    <x v="7"/>
    <x v="1000"/>
    <n v="569.57288642089895"/>
    <n v="10000"/>
    <n v="45.216155278894199"/>
    <x v="137"/>
    <x v="5"/>
    <x v="134"/>
    <n v="169142"/>
    <n v="0.51961672805694403"/>
    <n v="3950"/>
    <n v="1402.84361836172"/>
    <n v="10000"/>
    <n v="187.06010764424701"/>
  </r>
  <r>
    <x v="139"/>
    <x v="0"/>
    <x v="1001"/>
    <n v="363.47256126050399"/>
    <n v="10000"/>
    <n v="54.9235343338852"/>
    <x v="138"/>
    <x v="5"/>
    <x v="135"/>
    <n v="266987"/>
    <n v="0.53849411964025995"/>
    <n v="3291"/>
    <n v="816.67873963740999"/>
    <n v="10000"/>
    <n v="94.688999242487995"/>
  </r>
  <r>
    <x v="139"/>
    <x v="1"/>
    <x v="1002"/>
    <n v="404.64649009441098"/>
    <n v="10000"/>
    <n v="47.629934461210198"/>
    <x v="138"/>
    <x v="5"/>
    <x v="135"/>
    <n v="266987"/>
    <n v="0.53849411964025995"/>
    <n v="4660"/>
    <n v="1348.39102207273"/>
    <n v="10000"/>
    <n v="128"/>
  </r>
  <r>
    <x v="139"/>
    <x v="2"/>
    <x v="1003"/>
    <n v="463.74436280130601"/>
    <n v="10000"/>
    <n v="53.287532478971201"/>
    <x v="138"/>
    <x v="5"/>
    <x v="135"/>
    <n v="266987"/>
    <n v="0.53849411964025995"/>
    <n v="4113"/>
    <n v="1088.9263070689999"/>
    <n v="10000"/>
    <n v="106.015779092702"/>
  </r>
  <r>
    <x v="139"/>
    <x v="3"/>
    <x v="19"/>
    <n v="734.69283268260904"/>
    <n v="10000"/>
    <n v="87.770061728395007"/>
    <x v="138"/>
    <x v="5"/>
    <x v="135"/>
    <n v="266987"/>
    <n v="0.53849411964025995"/>
    <n v="4145"/>
    <n v="1321.2828863607999"/>
    <n v="10000"/>
    <n v="160.33329125110501"/>
  </r>
  <r>
    <x v="139"/>
    <x v="4"/>
    <x v="528"/>
    <n v="809.17241181827603"/>
    <n v="10000"/>
    <n v="107.97670868901599"/>
    <x v="138"/>
    <x v="5"/>
    <x v="135"/>
    <n v="266987"/>
    <n v="0.53849411964025995"/>
    <n v="4428"/>
    <n v="1448.5197676344801"/>
    <n v="10000"/>
    <n v="158"/>
  </r>
  <r>
    <x v="139"/>
    <x v="5"/>
    <x v="805"/>
    <n v="1126.82498437358"/>
    <n v="10000"/>
    <n v="134.375"/>
    <x v="138"/>
    <x v="5"/>
    <x v="135"/>
    <n v="266987"/>
    <n v="0.53849411964025995"/>
    <n v="5025"/>
    <n v="1982.7347766431601"/>
    <n v="10000"/>
    <n v="214.49704142011799"/>
  </r>
  <r>
    <x v="139"/>
    <x v="6"/>
    <x v="1004"/>
    <n v="494.9402838094"/>
    <n v="10000"/>
    <n v="61.394355601931601"/>
    <x v="138"/>
    <x v="5"/>
    <x v="135"/>
    <n v="266987"/>
    <n v="0.53849411964025995"/>
    <n v="4253"/>
    <n v="1284.47663897332"/>
    <n v="10000"/>
    <n v="126.748971193416"/>
  </r>
  <r>
    <x v="139"/>
    <x v="7"/>
    <x v="783"/>
    <n v="559.66745881222505"/>
    <n v="10000"/>
    <n v="63.686949728286898"/>
    <x v="138"/>
    <x v="5"/>
    <x v="135"/>
    <n v="266987"/>
    <n v="0.53849411964025995"/>
    <n v="3889"/>
    <n v="1401.4645308296101"/>
    <n v="10000"/>
    <n v="165.40642722117201"/>
  </r>
  <r>
    <x v="140"/>
    <x v="0"/>
    <x v="1005"/>
    <n v="639.70790206261699"/>
    <n v="10000"/>
    <n v="56.235827664399103"/>
    <x v="139"/>
    <x v="5"/>
    <x v="136"/>
    <n v="90651"/>
    <n v="0.47580082194800599"/>
    <n v="4133"/>
    <n v="1586.5742709331601"/>
    <n v="10000"/>
    <n v="172.431384552597"/>
  </r>
  <r>
    <x v="140"/>
    <x v="1"/>
    <x v="1006"/>
    <n v="845.63793429098098"/>
    <n v="10000"/>
    <n v="67.979474584448099"/>
    <x v="139"/>
    <x v="5"/>
    <x v="136"/>
    <n v="90651"/>
    <n v="0.47580082194800599"/>
    <n v="4758"/>
    <n v="2458.6317275583801"/>
    <n v="10000"/>
    <n v="300"/>
  </r>
  <r>
    <x v="140"/>
    <x v="2"/>
    <x v="1007"/>
    <n v="804.37283211596196"/>
    <n v="10000"/>
    <n v="63.625869150849702"/>
    <x v="139"/>
    <x v="5"/>
    <x v="136"/>
    <n v="90651"/>
    <n v="0.47580082194800599"/>
    <n v="4579"/>
    <n v="1681.91756055058"/>
    <n v="10000"/>
    <n v="175.77068685776101"/>
  </r>
  <r>
    <x v="140"/>
    <x v="3"/>
    <x v="1008"/>
    <n v="1338.43710781808"/>
    <n v="10000"/>
    <n v="134.98520710059199"/>
    <x v="139"/>
    <x v="5"/>
    <x v="136"/>
    <n v="90651"/>
    <n v="0.47580082194800599"/>
    <n v="5408"/>
    <n v="2463.7255438023299"/>
    <n v="10000"/>
    <n v="320.661157024793"/>
  </r>
  <r>
    <x v="140"/>
    <x v="4"/>
    <x v="731"/>
    <n v="1034.9274479553701"/>
    <n v="10000"/>
    <n v="100.080356490613"/>
    <x v="139"/>
    <x v="5"/>
    <x v="136"/>
    <n v="90651"/>
    <n v="0.47580082194800599"/>
    <n v="4540"/>
    <n v="2118.8729722070798"/>
    <n v="10000"/>
    <n v="247.93388429752099"/>
  </r>
  <r>
    <x v="140"/>
    <x v="5"/>
    <x v="1009"/>
    <n v="1423.33006868595"/>
    <n v="10000"/>
    <n v="121.039515841937"/>
    <x v="139"/>
    <x v="5"/>
    <x v="136"/>
    <n v="90651"/>
    <n v="0.47580082194800599"/>
    <n v="5488"/>
    <n v="2745.7475839601102"/>
    <n v="10000"/>
    <n v="338.54166666666703"/>
  </r>
  <r>
    <x v="140"/>
    <x v="6"/>
    <x v="1010"/>
    <n v="649.12725740871304"/>
    <n v="10000"/>
    <n v="50.600184672206801"/>
    <x v="139"/>
    <x v="5"/>
    <x v="136"/>
    <n v="90651"/>
    <n v="0.47580082194800599"/>
    <n v="4495"/>
    <n v="1622.4485830021799"/>
    <n v="10000"/>
    <n v="197.794798417642"/>
  </r>
  <r>
    <x v="140"/>
    <x v="7"/>
    <x v="1011"/>
    <n v="751.209904701592"/>
    <n v="10000"/>
    <n v="45.517724325987601"/>
    <x v="139"/>
    <x v="5"/>
    <x v="136"/>
    <n v="90651"/>
    <n v="0.47580082194800599"/>
    <n v="4241"/>
    <n v="1828.49352641831"/>
    <n v="10000"/>
    <n v="200.017468774565"/>
  </r>
  <r>
    <x v="141"/>
    <x v="0"/>
    <x v="1012"/>
    <n v="483.00361876295398"/>
    <n v="10000"/>
    <n v="54.356364093379803"/>
    <x v="140"/>
    <x v="5"/>
    <x v="137"/>
    <n v="153411"/>
    <n v="0.53446978406739298"/>
    <n v="3648"/>
    <n v="1085.92289648674"/>
    <n v="10000"/>
    <n v="98.029974549910406"/>
  </r>
  <r>
    <x v="141"/>
    <x v="1"/>
    <x v="723"/>
    <n v="511.72270492467101"/>
    <n v="10000"/>
    <n v="60.354363562265902"/>
    <x v="140"/>
    <x v="5"/>
    <x v="137"/>
    <n v="153411"/>
    <n v="0.53446978406739298"/>
    <n v="4421"/>
    <n v="1714.83757825061"/>
    <n v="10000"/>
    <n v="120.164609053498"/>
  </r>
  <r>
    <x v="141"/>
    <x v="2"/>
    <x v="1013"/>
    <n v="600.22772645270902"/>
    <n v="10000"/>
    <n v="57.905515147235398"/>
    <x v="140"/>
    <x v="5"/>
    <x v="137"/>
    <n v="153411"/>
    <n v="0.53446978406739298"/>
    <n v="3974"/>
    <n v="1366.0483976543301"/>
    <n v="10000"/>
    <n v="136.625390492679"/>
  </r>
  <r>
    <x v="141"/>
    <x v="3"/>
    <x v="1014"/>
    <n v="936.24447231964405"/>
    <n v="10000"/>
    <n v="92.717011556033299"/>
    <x v="140"/>
    <x v="5"/>
    <x v="137"/>
    <n v="153411"/>
    <n v="0.53446978406739298"/>
    <n v="4773"/>
    <n v="1784.9802549051799"/>
    <n v="10000"/>
    <n v="183.36776859504101"/>
  </r>
  <r>
    <x v="141"/>
    <x v="4"/>
    <x v="1015"/>
    <n v="969.68703088968903"/>
    <n v="10000"/>
    <n v="91.552734375"/>
    <x v="140"/>
    <x v="5"/>
    <x v="137"/>
    <n v="153411"/>
    <n v="0.53446978406739298"/>
    <n v="4508"/>
    <n v="1836.5618099247299"/>
    <n v="10000"/>
    <n v="155.01988474961399"/>
  </r>
  <r>
    <x v="141"/>
    <x v="5"/>
    <x v="1016"/>
    <n v="1458.0666582834799"/>
    <n v="10000"/>
    <n v="187.5"/>
    <x v="140"/>
    <x v="5"/>
    <x v="137"/>
    <n v="153411"/>
    <n v="0.53446978406739298"/>
    <n v="5254"/>
    <n v="2503.3264002730398"/>
    <n v="10000"/>
    <n v="316.66666666666703"/>
  </r>
  <r>
    <x v="141"/>
    <x v="6"/>
    <x v="1017"/>
    <n v="693.061727125321"/>
    <n v="10000"/>
    <n v="72.126105344098406"/>
    <x v="140"/>
    <x v="5"/>
    <x v="137"/>
    <n v="153411"/>
    <n v="0.53446978406739298"/>
    <n v="4191"/>
    <n v="1560.97343064955"/>
    <n v="10000"/>
    <n v="208.740234375"/>
  </r>
  <r>
    <x v="141"/>
    <x v="7"/>
    <x v="1018"/>
    <n v="621.95900743096399"/>
    <n v="10000"/>
    <n v="79.507035700623405"/>
    <x v="140"/>
    <x v="5"/>
    <x v="137"/>
    <n v="153411"/>
    <n v="0.53446978406739298"/>
    <n v="4146"/>
    <n v="1493.72326941338"/>
    <n v="10000"/>
    <n v="150.884495317378"/>
  </r>
  <r>
    <x v="142"/>
    <x v="0"/>
    <x v="1019"/>
    <n v="762.21118949272295"/>
    <n v="10000"/>
    <n v="89.2825881446728"/>
    <x v="141"/>
    <x v="5"/>
    <x v="138"/>
    <n v="106689"/>
    <n v="0.49995313920467899"/>
    <n v="3582"/>
    <n v="1522.3997423726601"/>
    <n v="10000"/>
    <n v="177.54413806784399"/>
  </r>
  <r>
    <x v="142"/>
    <x v="1"/>
    <x v="1020"/>
    <n v="820.91497028615902"/>
    <n v="10000"/>
    <n v="132.50405624662"/>
    <x v="141"/>
    <x v="5"/>
    <x v="138"/>
    <n v="106689"/>
    <n v="0.49995313920467899"/>
    <n v="5209"/>
    <n v="2405.6739129269499"/>
    <n v="10000"/>
    <n v="429.6875"/>
  </r>
  <r>
    <x v="142"/>
    <x v="2"/>
    <x v="1021"/>
    <n v="959.21885210803305"/>
    <n v="10000"/>
    <n v="86.413998350604203"/>
    <x v="141"/>
    <x v="5"/>
    <x v="138"/>
    <n v="106689"/>
    <n v="0.49995313920467899"/>
    <n v="4923"/>
    <n v="2082.8441721271602"/>
    <n v="10000"/>
    <n v="174"/>
  </r>
  <r>
    <x v="142"/>
    <x v="3"/>
    <x v="1022"/>
    <n v="1255.1365178951901"/>
    <n v="10000"/>
    <n v="188.454671692125"/>
    <x v="141"/>
    <x v="5"/>
    <x v="138"/>
    <n v="106689"/>
    <n v="0.49995313920467899"/>
    <n v="5148"/>
    <n v="2352.9091110990198"/>
    <n v="10000"/>
    <n v="383.33333333333297"/>
  </r>
  <r>
    <x v="142"/>
    <x v="4"/>
    <x v="1023"/>
    <n v="1227.9269187462601"/>
    <n v="10000"/>
    <n v="151.864667435602"/>
    <x v="141"/>
    <x v="5"/>
    <x v="138"/>
    <n v="106689"/>
    <n v="0.49995313920467899"/>
    <n v="4777"/>
    <n v="2260.2823338691601"/>
    <n v="10000"/>
    <n v="274.00311873468502"/>
  </r>
  <r>
    <x v="142"/>
    <x v="5"/>
    <x v="1024"/>
    <n v="1583.96445507255"/>
    <n v="10000"/>
    <n v="179.555555555556"/>
    <x v="141"/>
    <x v="5"/>
    <x v="138"/>
    <n v="106689"/>
    <n v="0.49995313920467899"/>
    <n v="5545"/>
    <n v="2686.0595352905598"/>
    <n v="10000"/>
    <n v="340.90909090909099"/>
  </r>
  <r>
    <x v="142"/>
    <x v="6"/>
    <x v="1025"/>
    <n v="731.42842507395903"/>
    <n v="10000"/>
    <n v="63.867768595041298"/>
    <x v="141"/>
    <x v="5"/>
    <x v="138"/>
    <n v="106689"/>
    <n v="0.49995313920467899"/>
    <n v="4465"/>
    <n v="1720.664626044"/>
    <n v="10000"/>
    <n v="211.202938475666"/>
  </r>
  <r>
    <x v="142"/>
    <x v="7"/>
    <x v="992"/>
    <n v="842.59211689648498"/>
    <n v="10000"/>
    <n v="59.871441689623502"/>
    <x v="141"/>
    <x v="5"/>
    <x v="138"/>
    <n v="106689"/>
    <n v="0.49995313920467899"/>
    <n v="4640"/>
    <n v="2103.0132231514199"/>
    <n v="10000"/>
    <n v="251.562249639481"/>
  </r>
  <r>
    <x v="143"/>
    <x v="0"/>
    <x v="1026"/>
    <n v="1187.5616772282201"/>
    <n v="10000"/>
    <n v="95.547142599603404"/>
    <x v="142"/>
    <x v="5"/>
    <x v="139"/>
    <n v="210753"/>
    <n v="0.51941717662890097"/>
    <n v="4618"/>
    <n v="2136.8379401831398"/>
    <n v="10000"/>
    <n v="288.06584362139898"/>
  </r>
  <r>
    <x v="143"/>
    <x v="1"/>
    <x v="845"/>
    <n v="1221.1164501886699"/>
    <n v="10000"/>
    <n v="117.64705882352899"/>
    <x v="142"/>
    <x v="5"/>
    <x v="139"/>
    <n v="210753"/>
    <n v="0.51941717662890097"/>
    <n v="5721"/>
    <n v="3066.2807409786001"/>
    <n v="10000"/>
    <n v="484.69387755102002"/>
  </r>
  <r>
    <x v="143"/>
    <x v="2"/>
    <x v="1027"/>
    <n v="1356.83326729226"/>
    <n v="10000"/>
    <n v="106.513337732114"/>
    <x v="142"/>
    <x v="5"/>
    <x v="139"/>
    <n v="210753"/>
    <n v="0.51941717662890097"/>
    <n v="4994"/>
    <n v="2375.60144552066"/>
    <n v="10000"/>
    <n v="251.736111111111"/>
  </r>
  <r>
    <x v="143"/>
    <x v="3"/>
    <x v="1028"/>
    <n v="2006.64486618054"/>
    <n v="10000"/>
    <n v="243.055555555556"/>
    <x v="142"/>
    <x v="5"/>
    <x v="139"/>
    <n v="210753"/>
    <n v="0.51941717662890097"/>
    <n v="5721"/>
    <n v="3031.8343881750702"/>
    <n v="10000"/>
    <n v="439.95243757431598"/>
  </r>
  <r>
    <x v="143"/>
    <x v="4"/>
    <x v="1029"/>
    <n v="1779.51547904674"/>
    <n v="10000"/>
    <n v="197.03509101144701"/>
    <x v="142"/>
    <x v="5"/>
    <x v="139"/>
    <n v="210753"/>
    <n v="0.51941717662890097"/>
    <n v="5198"/>
    <n v="2771.30119205963"/>
    <n v="10000"/>
    <n v="484.76454293628802"/>
  </r>
  <r>
    <x v="143"/>
    <x v="5"/>
    <x v="1030"/>
    <n v="2524.7307892048002"/>
    <n v="10000"/>
    <n v="431.58861340679499"/>
    <x v="142"/>
    <x v="5"/>
    <x v="139"/>
    <n v="210753"/>
    <n v="0.51941717662890097"/>
    <n v="6356"/>
    <n v="3871.9762903539199"/>
    <n v="10000"/>
    <n v="1072.6643598615899"/>
  </r>
  <r>
    <x v="143"/>
    <x v="6"/>
    <x v="1031"/>
    <n v="1249.4637361483899"/>
    <n v="10000"/>
    <n v="108.50021700043401"/>
    <x v="142"/>
    <x v="5"/>
    <x v="139"/>
    <n v="210753"/>
    <n v="0.51941717662890097"/>
    <n v="4969"/>
    <n v="2513.3565401463302"/>
    <n v="10000"/>
    <n v="279.66742252456498"/>
  </r>
  <r>
    <x v="143"/>
    <x v="7"/>
    <x v="1032"/>
    <n v="1162.4964921273199"/>
    <n v="10000"/>
    <n v="151.73037190082599"/>
    <x v="142"/>
    <x v="5"/>
    <x v="139"/>
    <n v="210753"/>
    <n v="0.51941717662890097"/>
    <n v="5026"/>
    <n v="2405.2227714016299"/>
    <n v="10000"/>
    <n v="416.44131963223401"/>
  </r>
  <r>
    <x v="144"/>
    <x v="0"/>
    <x v="1033"/>
    <n v="715.277324764676"/>
    <n v="10000"/>
    <n v="80.344895159710006"/>
    <x v="143"/>
    <x v="5"/>
    <x v="140"/>
    <n v="136466"/>
    <n v="0.49477008306232001"/>
    <n v="3868"/>
    <n v="1477.46749788592"/>
    <n v="10000"/>
    <n v="192.185436940682"/>
  </r>
  <r>
    <x v="144"/>
    <x v="1"/>
    <x v="1034"/>
    <n v="770.85619028899703"/>
    <n v="10000"/>
    <n v="84.648257725180798"/>
    <x v="143"/>
    <x v="5"/>
    <x v="140"/>
    <n v="136466"/>
    <n v="0.49477008306232001"/>
    <n v="4464"/>
    <n v="2053.1948410544901"/>
    <n v="10000"/>
    <n v="199.664685261393"/>
  </r>
  <r>
    <x v="144"/>
    <x v="2"/>
    <x v="763"/>
    <n v="876.28675208948698"/>
    <n v="10000"/>
    <n v="93.607691010288406"/>
    <x v="143"/>
    <x v="5"/>
    <x v="140"/>
    <n v="136466"/>
    <n v="0.49477008306232001"/>
    <n v="3983"/>
    <n v="1745.9766525437201"/>
    <n v="10000"/>
    <n v="249.307479224377"/>
  </r>
  <r>
    <x v="144"/>
    <x v="3"/>
    <x v="1035"/>
    <n v="1441.7873508821899"/>
    <n v="10000"/>
    <n v="140.33064206074599"/>
    <x v="143"/>
    <x v="5"/>
    <x v="140"/>
    <n v="136466"/>
    <n v="0.49477008306232001"/>
    <n v="4941"/>
    <n v="2319.7989247934302"/>
    <n v="10000"/>
    <n v="335.48784241304998"/>
  </r>
  <r>
    <x v="144"/>
    <x v="4"/>
    <x v="1036"/>
    <n v="1174.04962874839"/>
    <n v="10000"/>
    <n v="138.56159864266201"/>
    <x v="143"/>
    <x v="5"/>
    <x v="140"/>
    <n v="136466"/>
    <n v="0.49477008306232001"/>
    <n v="4318"/>
    <n v="1871.8188961973301"/>
    <n v="10000"/>
    <n v="193.75"/>
  </r>
  <r>
    <x v="144"/>
    <x v="5"/>
    <x v="1037"/>
    <n v="1834.84000112184"/>
    <n v="10000"/>
    <n v="226.84310018903599"/>
    <x v="143"/>
    <x v="5"/>
    <x v="140"/>
    <n v="136466"/>
    <n v="0.49477008306232001"/>
    <n v="5319"/>
    <n v="2943.79515262224"/>
    <n v="10000"/>
    <n v="484.42906574394499"/>
  </r>
  <r>
    <x v="144"/>
    <x v="6"/>
    <x v="1038"/>
    <n v="750.73004350060296"/>
    <n v="10000"/>
    <n v="85.813148788927293"/>
    <x v="143"/>
    <x v="5"/>
    <x v="140"/>
    <n v="136466"/>
    <n v="0.49477008306232001"/>
    <n v="3899"/>
    <n v="1665.11263391136"/>
    <n v="10000"/>
    <n v="216.96252465483201"/>
  </r>
  <r>
    <x v="144"/>
    <x v="7"/>
    <x v="1039"/>
    <n v="686.58354372495"/>
    <n v="10000"/>
    <n v="67.138671875"/>
    <x v="143"/>
    <x v="5"/>
    <x v="140"/>
    <n v="136466"/>
    <n v="0.49477008306232001"/>
    <n v="4245"/>
    <n v="1527.3763385397301"/>
    <n v="10000"/>
    <n v="205.97555454957001"/>
  </r>
  <r>
    <x v="145"/>
    <x v="0"/>
    <x v="1040"/>
    <n v="453.885413999619"/>
    <n v="10000"/>
    <n v="31.190210459183699"/>
    <x v="144"/>
    <x v="5"/>
    <x v="141"/>
    <n v="156122"/>
    <n v="0.49562225001746002"/>
    <n v="3638"/>
    <n v="1163.7667084763"/>
    <n v="10000"/>
    <n v="148.83126369612901"/>
  </r>
  <r>
    <x v="145"/>
    <x v="1"/>
    <x v="1041"/>
    <n v="533.45220955545699"/>
    <n v="10000"/>
    <n v="32.6850635968906"/>
    <x v="144"/>
    <x v="5"/>
    <x v="141"/>
    <n v="156122"/>
    <n v="0.49562225001746002"/>
    <n v="4525"/>
    <n v="1767.4625041045599"/>
    <n v="10000"/>
    <n v="204.08163265306101"/>
  </r>
  <r>
    <x v="145"/>
    <x v="2"/>
    <x v="1042"/>
    <n v="588.64563875959595"/>
    <n v="10000"/>
    <n v="40.741089850336699"/>
    <x v="144"/>
    <x v="5"/>
    <x v="141"/>
    <n v="156122"/>
    <n v="0.49562225001746002"/>
    <n v="3911"/>
    <n v="1323.22771552618"/>
    <n v="10000"/>
    <n v="134.17939057439401"/>
  </r>
  <r>
    <x v="145"/>
    <x v="3"/>
    <x v="1043"/>
    <n v="781.74174273843403"/>
    <n v="10000"/>
    <n v="64.200185135417598"/>
    <x v="144"/>
    <x v="5"/>
    <x v="141"/>
    <n v="156122"/>
    <n v="0.49562225001746002"/>
    <n v="4552"/>
    <n v="1712.0701613558099"/>
    <n v="10000"/>
    <n v="175"/>
  </r>
  <r>
    <x v="145"/>
    <x v="4"/>
    <x v="1044"/>
    <n v="705.57279331341601"/>
    <n v="10000"/>
    <n v="54.050780481157901"/>
    <x v="144"/>
    <x v="5"/>
    <x v="141"/>
    <n v="156122"/>
    <n v="0.49562225001746002"/>
    <n v="4549"/>
    <n v="1605.66921368882"/>
    <n v="10000"/>
    <n v="205.97555454957001"/>
  </r>
  <r>
    <x v="145"/>
    <x v="5"/>
    <x v="135"/>
    <n v="1040.3654076959299"/>
    <n v="10000"/>
    <n v="96.938775510204096"/>
    <x v="144"/>
    <x v="5"/>
    <x v="141"/>
    <n v="156122"/>
    <n v="0.49562225001746002"/>
    <n v="4895"/>
    <n v="2061.0874362419099"/>
    <n v="10000"/>
    <n v="244.89795918367301"/>
  </r>
  <r>
    <x v="145"/>
    <x v="6"/>
    <x v="114"/>
    <n v="485.244594297319"/>
    <n v="10000"/>
    <n v="34.742633470496898"/>
    <x v="144"/>
    <x v="5"/>
    <x v="141"/>
    <n v="156122"/>
    <n v="0.49562225001746002"/>
    <n v="3730"/>
    <n v="1195.92352356693"/>
    <n v="10000"/>
    <n v="135.12436224489801"/>
  </r>
  <r>
    <x v="145"/>
    <x v="7"/>
    <x v="1042"/>
    <n v="505.53784635521703"/>
    <n v="10000"/>
    <n v="22.4187743533397"/>
    <x v="144"/>
    <x v="5"/>
    <x v="141"/>
    <n v="156122"/>
    <n v="0.49562225001746002"/>
    <n v="3911"/>
    <n v="1360.3439844335801"/>
    <n v="10000"/>
    <n v="97.7366255144033"/>
  </r>
  <r>
    <x v="146"/>
    <x v="0"/>
    <x v="1045"/>
    <n v="416.77021586031901"/>
    <n v="10000"/>
    <n v="41.322314049586801"/>
    <x v="145"/>
    <x v="5"/>
    <x v="142"/>
    <n v="164846"/>
    <n v="0.46422416220782903"/>
    <n v="3199"/>
    <n v="975.30700490384299"/>
    <n v="10000"/>
    <n v="135.04155124653701"/>
  </r>
  <r>
    <x v="146"/>
    <x v="1"/>
    <x v="1046"/>
    <n v="476.500015761724"/>
    <n v="10000"/>
    <n v="49.238279606093798"/>
    <x v="145"/>
    <x v="5"/>
    <x v="142"/>
    <n v="164846"/>
    <n v="0.46422416220782903"/>
    <n v="4197"/>
    <n v="1551.11366732542"/>
    <n v="10000"/>
    <n v="207.93950850661599"/>
  </r>
  <r>
    <x v="146"/>
    <x v="2"/>
    <x v="1047"/>
    <n v="512.55641123916098"/>
    <n v="10000"/>
    <n v="61.373144471107899"/>
    <x v="145"/>
    <x v="5"/>
    <x v="142"/>
    <n v="164846"/>
    <n v="0.46422416220782903"/>
    <n v="3426"/>
    <n v="1244.8557580079801"/>
    <n v="10000"/>
    <n v="131.821596885459"/>
  </r>
  <r>
    <x v="146"/>
    <x v="3"/>
    <x v="561"/>
    <n v="730.06472675879502"/>
    <n v="10000"/>
    <n v="79.639889196675895"/>
    <x v="145"/>
    <x v="5"/>
    <x v="142"/>
    <n v="164846"/>
    <n v="0.46422416220782903"/>
    <n v="4172"/>
    <n v="1514.5916673762799"/>
    <n v="10000"/>
    <n v="180.6640625"/>
  </r>
  <r>
    <x v="146"/>
    <x v="4"/>
    <x v="500"/>
    <n v="606.290302258716"/>
    <n v="10000"/>
    <n v="67.101526169595203"/>
    <x v="145"/>
    <x v="5"/>
    <x v="142"/>
    <n v="164846"/>
    <n v="0.46422416220782903"/>
    <n v="3985"/>
    <n v="1417.53601069963"/>
    <n v="10000"/>
    <n v="180.44107819113401"/>
  </r>
  <r>
    <x v="146"/>
    <x v="5"/>
    <x v="1048"/>
    <n v="932.20276703248703"/>
    <n v="10000"/>
    <n v="97.0017636684303"/>
    <x v="145"/>
    <x v="5"/>
    <x v="142"/>
    <n v="164846"/>
    <n v="0.46422416220782903"/>
    <n v="4628"/>
    <n v="2084.6110593684102"/>
    <n v="10000"/>
    <n v="220.11834319526599"/>
  </r>
  <r>
    <x v="146"/>
    <x v="6"/>
    <x v="1049"/>
    <n v="423.30789529549497"/>
    <n v="10000"/>
    <n v="43.1915997680168"/>
    <x v="145"/>
    <x v="5"/>
    <x v="142"/>
    <n v="164846"/>
    <n v="0.46422416220782903"/>
    <n v="3612"/>
    <n v="1247.87124703476"/>
    <n v="10000"/>
    <n v="175.51020408163299"/>
  </r>
  <r>
    <x v="146"/>
    <x v="7"/>
    <x v="1049"/>
    <n v="396.077714924882"/>
    <n v="10000"/>
    <n v="42.066813288067202"/>
    <x v="145"/>
    <x v="5"/>
    <x v="142"/>
    <n v="164846"/>
    <n v="0.46422416220782903"/>
    <n v="3527"/>
    <n v="1098.42401761828"/>
    <n v="10000"/>
    <n v="143.09108969368299"/>
  </r>
  <r>
    <x v="147"/>
    <x v="0"/>
    <x v="1050"/>
    <n v="473.29303086154198"/>
    <n v="10000"/>
    <n v="39.460769585161202"/>
    <x v="146"/>
    <x v="5"/>
    <x v="143"/>
    <n v="95289"/>
    <n v="0.49043969674666599"/>
    <n v="3366"/>
    <n v="1059.34240769755"/>
    <n v="10000"/>
    <n v="119.97993904556201"/>
  </r>
  <r>
    <x v="147"/>
    <x v="1"/>
    <x v="548"/>
    <n v="584.16957501725597"/>
    <n v="10000"/>
    <n v="55.957300275482098"/>
    <x v="146"/>
    <x v="5"/>
    <x v="143"/>
    <n v="95289"/>
    <n v="0.49043969674666599"/>
    <n v="4351"/>
    <n v="1628.3183197252899"/>
    <n v="10000"/>
    <n v="200.61728395061701"/>
  </r>
  <r>
    <x v="147"/>
    <x v="2"/>
    <x v="499"/>
    <n v="611.64981327147404"/>
    <n v="10000"/>
    <n v="54.056998134556999"/>
    <x v="146"/>
    <x v="5"/>
    <x v="143"/>
    <n v="95289"/>
    <n v="0.49043969674666599"/>
    <n v="3580"/>
    <n v="1277.03748086314"/>
    <n v="10000"/>
    <n v="135.71428571428601"/>
  </r>
  <r>
    <x v="147"/>
    <x v="3"/>
    <x v="1021"/>
    <n v="958.19310565885701"/>
    <n v="10000"/>
    <n v="110.72"/>
    <x v="146"/>
    <x v="5"/>
    <x v="143"/>
    <n v="95289"/>
    <n v="0.49043969674666599"/>
    <n v="4616"/>
    <n v="1629.9765694867001"/>
    <n v="10000"/>
    <n v="214.68144044321301"/>
  </r>
  <r>
    <x v="147"/>
    <x v="4"/>
    <x v="555"/>
    <n v="934.75865418313697"/>
    <n v="10000"/>
    <n v="78.125"/>
    <x v="146"/>
    <x v="5"/>
    <x v="143"/>
    <n v="95289"/>
    <n v="0.49043969674666599"/>
    <n v="4009"/>
    <n v="1527.67627594389"/>
    <n v="10000"/>
    <n v="159.546313799622"/>
  </r>
  <r>
    <x v="147"/>
    <x v="5"/>
    <x v="127"/>
    <n v="1060.77563692842"/>
    <n v="10000"/>
    <n v="118.03213648085701"/>
    <x v="146"/>
    <x v="5"/>
    <x v="143"/>
    <n v="95289"/>
    <n v="0.49043969674666599"/>
    <n v="4495"/>
    <n v="1799.8686801173001"/>
    <n v="10000"/>
    <n v="208.333333333333"/>
  </r>
  <r>
    <x v="147"/>
    <x v="6"/>
    <x v="1051"/>
    <n v="592.15185553117499"/>
    <n v="10000"/>
    <n v="99.569239460490095"/>
    <x v="146"/>
    <x v="5"/>
    <x v="143"/>
    <n v="95289"/>
    <n v="0.49043969674666599"/>
    <n v="3562"/>
    <n v="1324.5631004771601"/>
    <n v="10000"/>
    <n v="238.75114784205701"/>
  </r>
  <r>
    <x v="147"/>
    <x v="7"/>
    <x v="846"/>
    <n v="562.68947814884802"/>
    <n v="10000"/>
    <n v="41.890343882662101"/>
    <x v="146"/>
    <x v="5"/>
    <x v="143"/>
    <n v="95289"/>
    <n v="0.49043969674666599"/>
    <n v="3796"/>
    <n v="1302.0747452865401"/>
    <n v="10000"/>
    <n v="112.39669421487601"/>
  </r>
  <r>
    <x v="148"/>
    <x v="0"/>
    <x v="1052"/>
    <n v="906.990836439296"/>
    <n v="10000"/>
    <n v="78.778754245299496"/>
    <x v="147"/>
    <x v="5"/>
    <x v="144"/>
    <m/>
    <m/>
    <n v="4517"/>
    <n v="1918.3611712960801"/>
    <n v="10000"/>
    <n v="232.888888888889"/>
  </r>
  <r>
    <x v="148"/>
    <x v="1"/>
    <x v="1053"/>
    <n v="875.49095839045901"/>
    <n v="10000"/>
    <n v="73.398135290617006"/>
    <x v="147"/>
    <x v="5"/>
    <x v="144"/>
    <m/>
    <m/>
    <n v="4950"/>
    <n v="2413.3102749924501"/>
    <n v="10000"/>
    <n v="258.26446280991701"/>
  </r>
  <r>
    <x v="148"/>
    <x v="2"/>
    <x v="1054"/>
    <n v="883.41102384528097"/>
    <n v="10000"/>
    <n v="65.473897972760099"/>
    <x v="147"/>
    <x v="5"/>
    <x v="144"/>
    <m/>
    <m/>
    <n v="4546"/>
    <n v="1969.21675955867"/>
    <n v="10000"/>
    <n v="176.55227137472701"/>
  </r>
  <r>
    <x v="148"/>
    <x v="3"/>
    <x v="1055"/>
    <n v="1272.1472494529301"/>
    <n v="10000"/>
    <n v="130.72590073334001"/>
    <x v="147"/>
    <x v="5"/>
    <x v="144"/>
    <m/>
    <m/>
    <n v="4908"/>
    <n v="2255.2672355108698"/>
    <n v="10000"/>
    <n v="233.80811609782299"/>
  </r>
  <r>
    <x v="148"/>
    <x v="4"/>
    <x v="1056"/>
    <n v="1302.9554565772501"/>
    <n v="10000"/>
    <n v="116.494082840237"/>
    <x v="147"/>
    <x v="5"/>
    <x v="144"/>
    <m/>
    <m/>
    <n v="4904"/>
    <n v="2334.9806181192998"/>
    <n v="10000"/>
    <n v="209.9609375"/>
  </r>
  <r>
    <x v="148"/>
    <x v="5"/>
    <x v="960"/>
    <n v="1755.3062852427599"/>
    <n v="10000"/>
    <n v="178.359096313912"/>
    <x v="147"/>
    <x v="5"/>
    <x v="144"/>
    <m/>
    <m/>
    <n v="5357"/>
    <n v="3053.9011818578501"/>
    <n v="10000"/>
    <n v="343.39229968782502"/>
  </r>
  <r>
    <x v="148"/>
    <x v="6"/>
    <x v="854"/>
    <n v="868.24969192598803"/>
    <n v="10000"/>
    <n v="80.297456587951402"/>
    <x v="147"/>
    <x v="5"/>
    <x v="144"/>
    <m/>
    <m/>
    <n v="4681"/>
    <n v="1935.2225995695801"/>
    <n v="10000"/>
    <n v="224.906289046231"/>
  </r>
  <r>
    <x v="148"/>
    <x v="7"/>
    <x v="1057"/>
    <n v="873.40880904699998"/>
    <n v="10000"/>
    <n v="81.052944675788197"/>
    <x v="147"/>
    <x v="5"/>
    <x v="144"/>
    <m/>
    <m/>
    <n v="4757"/>
    <n v="1943.7068272250699"/>
    <n v="10000"/>
    <n v="247.96667327911101"/>
  </r>
  <r>
    <x v="149"/>
    <x v="0"/>
    <x v="1058"/>
    <n v="877.86265031492496"/>
    <n v="10000"/>
    <n v="74.1860530220318"/>
    <x v="148"/>
    <x v="5"/>
    <x v="145"/>
    <m/>
    <m/>
    <n v="4085"/>
    <n v="1658.49402781655"/>
    <n v="10000"/>
    <n v="192.39474875509299"/>
  </r>
  <r>
    <x v="149"/>
    <x v="1"/>
    <x v="797"/>
    <n v="885.28313020369001"/>
    <n v="10000"/>
    <n v="74.505992873339807"/>
    <x v="148"/>
    <x v="5"/>
    <x v="145"/>
    <m/>
    <m/>
    <n v="4933"/>
    <n v="2216.25744875277"/>
    <n v="10000"/>
    <n v="253.77229080932801"/>
  </r>
  <r>
    <x v="149"/>
    <x v="2"/>
    <x v="1059"/>
    <n v="1047.89197539731"/>
    <n v="10000"/>
    <n v="91.827364554637299"/>
    <x v="148"/>
    <x v="5"/>
    <x v="145"/>
    <m/>
    <m/>
    <n v="4802"/>
    <n v="1945.51770533955"/>
    <n v="10000"/>
    <n v="212.70973708547999"/>
  </r>
  <r>
    <x v="149"/>
    <x v="3"/>
    <x v="541"/>
    <n v="1469.5464969208899"/>
    <n v="10000"/>
    <n v="171.74515235457099"/>
    <x v="148"/>
    <x v="5"/>
    <x v="145"/>
    <m/>
    <m/>
    <n v="4928"/>
    <n v="2164.2084236446299"/>
    <n v="10000"/>
    <n v="235.45706371191099"/>
  </r>
  <r>
    <x v="149"/>
    <x v="4"/>
    <x v="1060"/>
    <n v="1278.7610390566399"/>
    <n v="10000"/>
    <n v="119.444444444444"/>
    <x v="148"/>
    <x v="5"/>
    <x v="145"/>
    <m/>
    <m/>
    <n v="4352"/>
    <n v="1878.30758728002"/>
    <n v="10000"/>
    <n v="206.25"/>
  </r>
  <r>
    <x v="149"/>
    <x v="5"/>
    <x v="542"/>
    <n v="1611.0398535797401"/>
    <n v="10000"/>
    <n v="210.03915984336101"/>
    <x v="148"/>
    <x v="5"/>
    <x v="145"/>
    <m/>
    <m/>
    <n v="5273"/>
    <n v="2701.5049512000701"/>
    <n v="10000"/>
    <n v="394.85766758493997"/>
  </r>
  <r>
    <x v="149"/>
    <x v="6"/>
    <x v="999"/>
    <n v="836.34380306804997"/>
    <n v="10000"/>
    <n v="63.343320798729103"/>
    <x v="148"/>
    <x v="5"/>
    <x v="145"/>
    <m/>
    <m/>
    <n v="4246"/>
    <n v="1878.32228469386"/>
    <n v="10000"/>
    <n v="184.42310623380601"/>
  </r>
  <r>
    <x v="149"/>
    <x v="7"/>
    <x v="982"/>
    <n v="718.82543267717097"/>
    <n v="10000"/>
    <n v="52.721467290413599"/>
    <x v="148"/>
    <x v="5"/>
    <x v="145"/>
    <m/>
    <m/>
    <n v="4325"/>
    <n v="1843.7683077106699"/>
    <n v="10000"/>
    <n v="218.666666666667"/>
  </r>
  <r>
    <x v="150"/>
    <x v="0"/>
    <x v="456"/>
    <n v="203.69890778093199"/>
    <n v="10000"/>
    <n v="7.1654116462059703"/>
    <x v="149"/>
    <x v="6"/>
    <x v="146"/>
    <n v="981134"/>
    <n v="0.50872544607209702"/>
    <n v="3410"/>
    <n v="546.10905543252795"/>
    <n v="10000"/>
    <n v="26.4114226991612"/>
  </r>
  <r>
    <x v="150"/>
    <x v="1"/>
    <x v="1061"/>
    <n v="311.03476664655398"/>
    <n v="10000"/>
    <n v="9.4980246547583196"/>
    <x v="149"/>
    <x v="6"/>
    <x v="146"/>
    <n v="981134"/>
    <n v="0.50872544607209702"/>
    <n v="3502"/>
    <n v="608.23385227332096"/>
    <n v="10000"/>
    <n v="22.772233250535599"/>
  </r>
  <r>
    <x v="150"/>
    <x v="2"/>
    <x v="1062"/>
    <n v="275.196381361536"/>
    <n v="10000"/>
    <n v="9.3748907414619804"/>
    <x v="149"/>
    <x v="6"/>
    <x v="146"/>
    <n v="981134"/>
    <n v="0.50872544607209702"/>
    <n v="3570"/>
    <n v="626.83152717873998"/>
    <n v="10000"/>
    <n v="30.373944755630902"/>
  </r>
  <r>
    <x v="150"/>
    <x v="3"/>
    <x v="1063"/>
    <n v="328.97427158357402"/>
    <n v="10000"/>
    <n v="10.3533917517367"/>
    <x v="149"/>
    <x v="6"/>
    <x v="146"/>
    <n v="981134"/>
    <n v="0.50872544607209702"/>
    <n v="4771"/>
    <n v="1210.7242561431101"/>
    <n v="10000"/>
    <n v="80.733447119434402"/>
  </r>
  <r>
    <x v="150"/>
    <x v="4"/>
    <x v="671"/>
    <n v="380.72022753223303"/>
    <n v="10000"/>
    <n v="20.1007776828387"/>
    <x v="149"/>
    <x v="6"/>
    <x v="146"/>
    <n v="981134"/>
    <n v="0.50872544607209702"/>
    <n v="4968"/>
    <n v="1599.4644849250501"/>
    <n v="10000"/>
    <n v="229.087644833723"/>
  </r>
  <r>
    <x v="150"/>
    <x v="5"/>
    <x v="1064"/>
    <n v="630.19311797241096"/>
    <n v="10000"/>
    <n v="15.4429524698569"/>
    <x v="149"/>
    <x v="6"/>
    <x v="146"/>
    <n v="981134"/>
    <n v="0.50872544607209702"/>
    <n v="5993"/>
    <n v="2248.0992188334099"/>
    <n v="10000"/>
    <n v="169.27917953499201"/>
  </r>
  <r>
    <x v="150"/>
    <x v="6"/>
    <x v="162"/>
    <n v="569.30068024349998"/>
    <n v="10000"/>
    <n v="12.8256"/>
    <x v="149"/>
    <x v="6"/>
    <x v="146"/>
    <n v="981134"/>
    <n v="0.50872544607209702"/>
    <n v="5429"/>
    <n v="1682.6091304256599"/>
    <n v="10000"/>
    <n v="82.103725346968602"/>
  </r>
  <r>
    <x v="150"/>
    <x v="7"/>
    <x v="1065"/>
    <n v="399.68733404218898"/>
    <n v="10000"/>
    <n v="13.878041542588599"/>
    <x v="149"/>
    <x v="6"/>
    <x v="146"/>
    <n v="981134"/>
    <n v="0.50872544607209702"/>
    <n v="4569"/>
    <n v="1032.56976984631"/>
    <n v="10000"/>
    <n v="60.895121190236701"/>
  </r>
  <r>
    <x v="151"/>
    <x v="0"/>
    <x v="591"/>
    <n v="803.38471288282597"/>
    <n v="10000"/>
    <n v="32.125"/>
    <x v="150"/>
    <x v="6"/>
    <x v="147"/>
    <n v="418738"/>
    <n v="0.49497914231102502"/>
    <n v="5740"/>
    <n v="2159.6007819000802"/>
    <n v="10000"/>
    <n v="105.166895290352"/>
  </r>
  <r>
    <x v="151"/>
    <x v="1"/>
    <x v="1066"/>
    <n v="1053.30947468046"/>
    <n v="10000"/>
    <n v="34.174963328235698"/>
    <x v="150"/>
    <x v="6"/>
    <x v="147"/>
    <n v="418738"/>
    <n v="0.49497914231102502"/>
    <n v="5501"/>
    <n v="2338.32668892839"/>
    <n v="10000"/>
    <n v="83.894834192099296"/>
  </r>
  <r>
    <x v="151"/>
    <x v="2"/>
    <x v="1067"/>
    <n v="1004.86199287285"/>
    <n v="10000"/>
    <n v="38.365332612222801"/>
    <x v="150"/>
    <x v="6"/>
    <x v="147"/>
    <n v="418738"/>
    <n v="0.49497914231102502"/>
    <n v="6272"/>
    <n v="2515.1564073157101"/>
    <n v="10000"/>
    <n v="176.97704081632699"/>
  </r>
  <r>
    <x v="151"/>
    <x v="3"/>
    <x v="1068"/>
    <n v="1010.0435980831001"/>
    <n v="10000"/>
    <n v="32.197530864197503"/>
    <x v="150"/>
    <x v="6"/>
    <x v="147"/>
    <n v="418738"/>
    <n v="0.49497914231102502"/>
    <n v="6398"/>
    <n v="3769.10475469208"/>
    <n v="10000"/>
    <n v="329.085872576177"/>
  </r>
  <r>
    <x v="151"/>
    <x v="4"/>
    <x v="1069"/>
    <n v="989.44236363398102"/>
    <n v="10000"/>
    <n v="34.822405730773099"/>
    <x v="150"/>
    <x v="6"/>
    <x v="147"/>
    <n v="418738"/>
    <n v="0.49497914231102502"/>
    <n v="6496"/>
    <n v="3233.64588224518"/>
    <n v="10000"/>
    <n v="357.89473684210498"/>
  </r>
  <r>
    <x v="151"/>
    <x v="5"/>
    <x v="1070"/>
    <n v="1476.78402669515"/>
    <n v="10000"/>
    <n v="72.958412237048805"/>
    <x v="150"/>
    <x v="6"/>
    <x v="147"/>
    <n v="418738"/>
    <n v="0.49497914231102502"/>
    <n v="7628"/>
    <n v="4713.4966674219804"/>
    <n v="10000"/>
    <n v="674.98329249276003"/>
  </r>
  <r>
    <x v="151"/>
    <x v="6"/>
    <x v="1071"/>
    <n v="1301.2117143454"/>
    <n v="10000"/>
    <n v="54.590319091400801"/>
    <x v="150"/>
    <x v="6"/>
    <x v="147"/>
    <n v="418738"/>
    <n v="0.49497914231102502"/>
    <n v="7200"/>
    <n v="3890.6239264278202"/>
    <n v="10000"/>
    <n v="265.980531961064"/>
  </r>
  <r>
    <x v="151"/>
    <x v="7"/>
    <x v="379"/>
    <n v="1035.81262741504"/>
    <n v="10000"/>
    <n v="41.513246412479802"/>
    <x v="150"/>
    <x v="6"/>
    <x v="147"/>
    <n v="418738"/>
    <n v="0.49497914231102502"/>
    <n v="6290"/>
    <n v="3423.8778654151802"/>
    <n v="10000"/>
    <n v="198.69361512944201"/>
  </r>
  <r>
    <x v="152"/>
    <x v="0"/>
    <x v="1072"/>
    <n v="941.23503677362203"/>
    <n v="10000"/>
    <n v="28.386758668879398"/>
    <x v="151"/>
    <x v="6"/>
    <x v="148"/>
    <n v="228127"/>
    <n v="0.46971412805350099"/>
    <n v="5580"/>
    <n v="1950.0320062630999"/>
    <n v="10000"/>
    <n v="91.966759002770104"/>
  </r>
  <r>
    <x v="152"/>
    <x v="1"/>
    <x v="191"/>
    <n v="1166.4638350504899"/>
    <n v="10000"/>
    <n v="33.230769230769198"/>
    <x v="151"/>
    <x v="6"/>
    <x v="148"/>
    <n v="228127"/>
    <n v="0.46971412805350099"/>
    <n v="5466"/>
    <n v="2137.14381322086"/>
    <n v="10000"/>
    <n v="86.845330065533602"/>
  </r>
  <r>
    <x v="152"/>
    <x v="2"/>
    <x v="1073"/>
    <n v="1156.2804255072399"/>
    <n v="10000"/>
    <n v="36.157024793388402"/>
    <x v="151"/>
    <x v="6"/>
    <x v="148"/>
    <n v="228127"/>
    <n v="0.46971412805350099"/>
    <n v="5997"/>
    <n v="2533.1614195377601"/>
    <n v="10000"/>
    <n v="132.334183673469"/>
  </r>
  <r>
    <x v="152"/>
    <x v="3"/>
    <x v="1074"/>
    <n v="1212.3199030979699"/>
    <n v="10000"/>
    <n v="28.417580865133299"/>
    <x v="151"/>
    <x v="6"/>
    <x v="148"/>
    <n v="228127"/>
    <n v="0.46971412805350099"/>
    <n v="7268"/>
    <n v="3635.2855587828299"/>
    <n v="10000"/>
    <n v="244.557914539102"/>
  </r>
  <r>
    <x v="152"/>
    <x v="4"/>
    <x v="1075"/>
    <n v="990.32595593644203"/>
    <n v="10000"/>
    <n v="24.1367034531862"/>
    <x v="151"/>
    <x v="6"/>
    <x v="148"/>
    <n v="228127"/>
    <n v="0.46971412805350099"/>
    <n v="7294"/>
    <n v="2907.3795990438898"/>
    <n v="10000"/>
    <n v="293.82716049382702"/>
  </r>
  <r>
    <x v="152"/>
    <x v="5"/>
    <x v="1076"/>
    <n v="1696.22503695809"/>
    <n v="10000"/>
    <n v="50.843866958548098"/>
    <x v="151"/>
    <x v="6"/>
    <x v="148"/>
    <n v="228127"/>
    <n v="0.46971412805350099"/>
    <n v="7793"/>
    <n v="4078.5027609511999"/>
    <n v="10000"/>
    <n v="482.09366391184602"/>
  </r>
  <r>
    <x v="152"/>
    <x v="6"/>
    <x v="297"/>
    <n v="1423.94136902082"/>
    <n v="10000"/>
    <n v="44.333910034602098"/>
    <x v="151"/>
    <x v="6"/>
    <x v="148"/>
    <n v="228127"/>
    <n v="0.46971412805350099"/>
    <n v="7233"/>
    <n v="3010.00302182424"/>
    <n v="10000"/>
    <n v="208.80963267794499"/>
  </r>
  <r>
    <x v="152"/>
    <x v="7"/>
    <x v="1077"/>
    <n v="1121.89590082057"/>
    <n v="10000"/>
    <n v="33.824512093468599"/>
    <x v="151"/>
    <x v="6"/>
    <x v="148"/>
    <n v="228127"/>
    <n v="0.46971412805350099"/>
    <n v="6494"/>
    <n v="2221.5506834869002"/>
    <n v="10000"/>
    <n v="115.555555555556"/>
  </r>
  <r>
    <x v="153"/>
    <x v="0"/>
    <x v="1078"/>
    <n v="1339.8746422992799"/>
    <n v="10000"/>
    <n v="99.730176950254204"/>
    <x v="152"/>
    <x v="6"/>
    <x v="149"/>
    <n v="282422"/>
    <n v="0.48670623431769899"/>
    <n v="6386"/>
    <n v="2887.17810843711"/>
    <n v="10000"/>
    <n v="352.30352303523"/>
  </r>
  <r>
    <x v="153"/>
    <x v="1"/>
    <x v="1079"/>
    <n v="1407.2231328370999"/>
    <n v="10000"/>
    <n v="54.126124982143097"/>
    <x v="152"/>
    <x v="6"/>
    <x v="149"/>
    <n v="282422"/>
    <n v="0.48670623431769899"/>
    <n v="6008"/>
    <n v="2535.9605829018001"/>
    <n v="10000"/>
    <n v="115.056536401508"/>
  </r>
  <r>
    <x v="153"/>
    <x v="2"/>
    <x v="390"/>
    <n v="1346.83488692478"/>
    <n v="10000"/>
    <n v="61.053440984236801"/>
    <x v="152"/>
    <x v="6"/>
    <x v="149"/>
    <n v="282422"/>
    <n v="0.48670623431769899"/>
    <n v="6286"/>
    <n v="3067.3536669281102"/>
    <n v="10000"/>
    <n v="224.036281179138"/>
  </r>
  <r>
    <x v="153"/>
    <x v="3"/>
    <x v="1080"/>
    <n v="1533.34416388161"/>
    <n v="10000"/>
    <n v="81.109823653592798"/>
    <x v="152"/>
    <x v="6"/>
    <x v="149"/>
    <n v="282422"/>
    <n v="0.48670623431769899"/>
    <n v="7386"/>
    <n v="4636.2161763621598"/>
    <n v="10000"/>
    <n v="813.80700428319506"/>
  </r>
  <r>
    <x v="153"/>
    <x v="4"/>
    <x v="1081"/>
    <n v="1682.0480114879399"/>
    <n v="10000"/>
    <n v="89.868327515411295"/>
    <x v="152"/>
    <x v="6"/>
    <x v="149"/>
    <n v="282422"/>
    <n v="0.48670623431769899"/>
    <n v="7307"/>
    <n v="4875.5301547301797"/>
    <n v="10000"/>
    <n v="794.09165509405398"/>
  </r>
  <r>
    <x v="153"/>
    <x v="5"/>
    <x v="1082"/>
    <n v="2183.2456974060901"/>
    <n v="10000"/>
    <n v="75.640151280302504"/>
    <x v="152"/>
    <x v="6"/>
    <x v="149"/>
    <n v="282422"/>
    <n v="0.48670623431769899"/>
    <n v="8664"/>
    <n v="5992.0292387538002"/>
    <n v="10000"/>
    <n v="670.52795722878102"/>
  </r>
  <r>
    <x v="153"/>
    <x v="6"/>
    <x v="1083"/>
    <n v="1884.8119623730399"/>
    <n v="10000"/>
    <n v="121.689169778799"/>
    <x v="152"/>
    <x v="6"/>
    <x v="149"/>
    <n v="282422"/>
    <n v="0.48670623431769899"/>
    <n v="7281"/>
    <n v="4111.2130960921304"/>
    <n v="10000"/>
    <n v="698.34183673469397"/>
  </r>
  <r>
    <x v="153"/>
    <x v="7"/>
    <x v="1084"/>
    <n v="1869.8552297604699"/>
    <n v="10000"/>
    <n v="99.612892953457603"/>
    <x v="152"/>
    <x v="6"/>
    <x v="149"/>
    <n v="282422"/>
    <n v="0.48670623431769899"/>
    <n v="7189"/>
    <n v="4207.9194663037097"/>
    <n v="10000"/>
    <n v="541.52109647944098"/>
  </r>
  <r>
    <x v="154"/>
    <x v="0"/>
    <x v="989"/>
    <n v="664.64073517970201"/>
    <n v="10000"/>
    <n v="30.0853277835588"/>
    <x v="153"/>
    <x v="7"/>
    <x v="150"/>
    <n v="344200"/>
    <n v="0.57552850136859401"/>
    <n v="4148"/>
    <n v="975.47125083600702"/>
    <n v="10000"/>
    <n v="36.1688720856963"/>
  </r>
  <r>
    <x v="154"/>
    <x v="1"/>
    <x v="908"/>
    <n v="631.08343133574294"/>
    <n v="10000"/>
    <n v="31.871529356215198"/>
    <x v="153"/>
    <x v="7"/>
    <x v="150"/>
    <n v="344200"/>
    <n v="0.57552850136859401"/>
    <n v="4051"/>
    <n v="1019.40340096333"/>
    <n v="10000"/>
    <n v="41.459634488457603"/>
  </r>
  <r>
    <x v="154"/>
    <x v="2"/>
    <x v="321"/>
    <n v="767.34042335977904"/>
    <n v="10000"/>
    <n v="34.912881705977803"/>
    <x v="153"/>
    <x v="7"/>
    <x v="150"/>
    <n v="344200"/>
    <n v="0.57552850136859401"/>
    <n v="4400"/>
    <n v="1238.11810487759"/>
    <n v="10000"/>
    <n v="44.568661617468599"/>
  </r>
  <r>
    <x v="154"/>
    <x v="3"/>
    <x v="1085"/>
    <n v="834.75056890356598"/>
    <n v="10000"/>
    <n v="31.5136"/>
    <x v="153"/>
    <x v="7"/>
    <x v="150"/>
    <n v="344200"/>
    <n v="0.57552850136859401"/>
    <n v="4147"/>
    <n v="1061.50008054508"/>
    <n v="10000"/>
    <n v="34.534221852006098"/>
  </r>
  <r>
    <x v="154"/>
    <x v="4"/>
    <x v="1086"/>
    <n v="722.71109190854702"/>
    <n v="10000"/>
    <n v="26.119903923272201"/>
    <x v="153"/>
    <x v="7"/>
    <x v="150"/>
    <n v="344200"/>
    <n v="0.57552850136859401"/>
    <n v="3814"/>
    <n v="758.50448175597501"/>
    <n v="10000"/>
    <n v="27.1016891133191"/>
  </r>
  <r>
    <x v="154"/>
    <x v="5"/>
    <x v="1087"/>
    <n v="948.12018462336005"/>
    <n v="10000"/>
    <n v="39.964110368104002"/>
    <x v="153"/>
    <x v="7"/>
    <x v="150"/>
    <n v="344200"/>
    <n v="0.57552850136859401"/>
    <n v="4142"/>
    <n v="974.68738849954696"/>
    <n v="10000"/>
    <n v="41.370684897363297"/>
  </r>
  <r>
    <x v="154"/>
    <x v="6"/>
    <x v="1088"/>
    <n v="919.97097765041406"/>
    <n v="10000"/>
    <n v="28.326530612244898"/>
    <x v="153"/>
    <x v="7"/>
    <x v="150"/>
    <n v="344200"/>
    <n v="0.57552850136859401"/>
    <n v="4139"/>
    <n v="947.55967310939798"/>
    <n v="10000"/>
    <n v="29.006511192890098"/>
  </r>
  <r>
    <x v="154"/>
    <x v="7"/>
    <x v="1089"/>
    <n v="1261.0098180806499"/>
    <n v="10000"/>
    <n v="45.294753921038399"/>
    <x v="153"/>
    <x v="7"/>
    <x v="150"/>
    <n v="344200"/>
    <n v="0.57552850136859401"/>
    <n v="4340"/>
    <n v="1321.6556601365501"/>
    <n v="10000"/>
    <n v="47.151206568898097"/>
  </r>
  <r>
    <x v="155"/>
    <x v="0"/>
    <x v="330"/>
    <n v="1505.4723847315199"/>
    <n v="10000"/>
    <n v="80.493197834634998"/>
    <x v="154"/>
    <x v="7"/>
    <x v="16"/>
    <m/>
    <m/>
    <n v="4900"/>
    <n v="1947.3323701054401"/>
    <n v="10000"/>
    <n v="92.386522436726906"/>
  </r>
  <r>
    <x v="155"/>
    <x v="1"/>
    <x v="1090"/>
    <n v="1481.4796139017501"/>
    <n v="10000"/>
    <n v="76.839013728570507"/>
    <x v="154"/>
    <x v="7"/>
    <x v="16"/>
    <m/>
    <m/>
    <n v="5089"/>
    <n v="1935.12987440545"/>
    <n v="10000"/>
    <n v="88.429752066115697"/>
  </r>
  <r>
    <x v="155"/>
    <x v="2"/>
    <x v="1091"/>
    <n v="1745.40820885677"/>
    <n v="10000"/>
    <n v="97.818559556786695"/>
    <x v="154"/>
    <x v="7"/>
    <x v="16"/>
    <m/>
    <m/>
    <n v="5041"/>
    <n v="2230.3037683781999"/>
    <n v="10000"/>
    <n v="115.83871686344401"/>
  </r>
  <r>
    <x v="155"/>
    <x v="3"/>
    <x v="1092"/>
    <n v="2016.2225733539599"/>
    <n v="10000"/>
    <n v="117.55424063116401"/>
    <x v="154"/>
    <x v="7"/>
    <x v="16"/>
    <m/>
    <m/>
    <n v="5334"/>
    <n v="2253.7485034518199"/>
    <n v="10000"/>
    <n v="124.490719782707"/>
  </r>
  <r>
    <x v="155"/>
    <x v="4"/>
    <x v="1093"/>
    <n v="1532.0460147255001"/>
    <n v="10000"/>
    <n v="60.219575190927401"/>
    <x v="154"/>
    <x v="7"/>
    <x v="16"/>
    <m/>
    <m/>
    <n v="4673"/>
    <n v="1536.58294108737"/>
    <n v="10000"/>
    <n v="61.226666666666702"/>
  </r>
  <r>
    <x v="155"/>
    <x v="5"/>
    <x v="1094"/>
    <n v="1793.23552964499"/>
    <n v="10000"/>
    <n v="93.235469152945797"/>
    <x v="154"/>
    <x v="7"/>
    <x v="16"/>
    <m/>
    <m/>
    <n v="5067"/>
    <n v="1816.5304750257801"/>
    <n v="10000"/>
    <n v="95.047929805764596"/>
  </r>
  <r>
    <x v="155"/>
    <x v="6"/>
    <x v="1095"/>
    <n v="1713.9699057856601"/>
    <n v="10000"/>
    <n v="74.292349760891"/>
    <x v="154"/>
    <x v="7"/>
    <x v="16"/>
    <m/>
    <m/>
    <n v="4862"/>
    <n v="1721.3255998659999"/>
    <n v="10000"/>
    <n v="75.510204081632693"/>
  </r>
  <r>
    <x v="155"/>
    <x v="7"/>
    <x v="1096"/>
    <n v="2171.2078938183699"/>
    <n v="10000"/>
    <n v="160.230732254446"/>
    <x v="154"/>
    <x v="7"/>
    <x v="16"/>
    <m/>
    <m/>
    <n v="5276"/>
    <n v="2186.3722594932801"/>
    <n v="10000"/>
    <n v="161.87269260416201"/>
  </r>
  <r>
    <x v="156"/>
    <x v="0"/>
    <x v="1097"/>
    <n v="2751.2448238171401"/>
    <n v="10000"/>
    <n v="170.070350385903"/>
    <x v="155"/>
    <x v="7"/>
    <x v="16"/>
    <m/>
    <m/>
    <n v="5679"/>
    <n v="2768.2663993639599"/>
    <n v="10000"/>
    <n v="178.97582000146099"/>
  </r>
  <r>
    <x v="156"/>
    <x v="1"/>
    <x v="199"/>
    <n v="2767.02328489706"/>
    <n v="10000"/>
    <n v="150.89163237311399"/>
    <x v="155"/>
    <x v="7"/>
    <x v="16"/>
    <m/>
    <m/>
    <n v="6193"/>
    <n v="2940.9353434867298"/>
    <n v="10000"/>
    <n v="168.005843681519"/>
  </r>
  <r>
    <x v="156"/>
    <x v="2"/>
    <x v="1098"/>
    <n v="3184.6306686423"/>
    <n v="10000"/>
    <n v="201.183431952663"/>
    <x v="155"/>
    <x v="7"/>
    <x v="16"/>
    <m/>
    <m/>
    <n v="5911"/>
    <n v="3326.3790905617502"/>
    <n v="10000"/>
    <n v="217.683418435904"/>
  </r>
  <r>
    <x v="156"/>
    <x v="3"/>
    <x v="1099"/>
    <n v="3696.7017804311299"/>
    <n v="10000"/>
    <n v="240.03173973418001"/>
    <x v="155"/>
    <x v="7"/>
    <x v="16"/>
    <m/>
    <m/>
    <n v="6825"/>
    <n v="3765.4321772174399"/>
    <n v="10000"/>
    <n v="249.947490023104"/>
  </r>
  <r>
    <x v="156"/>
    <x v="4"/>
    <x v="1100"/>
    <n v="3426.6872260416098"/>
    <n v="10000"/>
    <n v="231.568998109641"/>
    <x v="155"/>
    <x v="7"/>
    <x v="16"/>
    <m/>
    <m/>
    <n v="6763"/>
    <n v="3448.7795291991101"/>
    <n v="10000"/>
    <n v="235.47880690737799"/>
  </r>
  <r>
    <x v="156"/>
    <x v="5"/>
    <x v="1101"/>
    <n v="2776.5429910591201"/>
    <n v="10000"/>
    <n v="275"/>
    <x v="155"/>
    <x v="7"/>
    <x v="16"/>
    <m/>
    <m/>
    <n v="5851"/>
    <n v="2762.5981362419002"/>
    <n v="10000"/>
    <n v="280.40378144528103"/>
  </r>
  <r>
    <x v="156"/>
    <x v="6"/>
    <x v="1102"/>
    <n v="3265.17091185459"/>
    <n v="10000"/>
    <n v="261.22448979591798"/>
    <x v="155"/>
    <x v="7"/>
    <x v="16"/>
    <m/>
    <m/>
    <n v="5914"/>
    <n v="3274.6078293379701"/>
    <n v="10000"/>
    <n v="272.49134948096901"/>
  </r>
  <r>
    <x v="156"/>
    <x v="7"/>
    <x v="1103"/>
    <n v="3685.2560597776601"/>
    <n v="10000"/>
    <n v="364.20395421436001"/>
    <x v="155"/>
    <x v="7"/>
    <x v="16"/>
    <m/>
    <m/>
    <n v="5955"/>
    <n v="3685.2560597776601"/>
    <n v="10000"/>
    <n v="364.20395421436001"/>
  </r>
  <r>
    <x v="157"/>
    <x v="0"/>
    <x v="1104"/>
    <n v="885.27712606447005"/>
    <n v="10000"/>
    <n v="36.703456892961299"/>
    <x v="156"/>
    <x v="8"/>
    <x v="151"/>
    <n v="1752776"/>
    <n v="0.45783106095076997"/>
    <n v="4442"/>
    <n v="1370.3342220905199"/>
    <n v="10000"/>
    <n v="58.284023668639101"/>
  </r>
  <r>
    <x v="157"/>
    <x v="1"/>
    <x v="1105"/>
    <n v="812.84150585457996"/>
    <n v="10000"/>
    <n v="48.9583333333333"/>
    <x v="156"/>
    <x v="8"/>
    <x v="151"/>
    <n v="1752776"/>
    <n v="0.45783106095076997"/>
    <n v="4292"/>
    <n v="1178.57569830993"/>
    <n v="10000"/>
    <n v="59.453032104637302"/>
  </r>
  <r>
    <x v="157"/>
    <x v="2"/>
    <x v="337"/>
    <n v="1085.44523464292"/>
    <n v="10000"/>
    <n v="68.200749687630207"/>
    <x v="156"/>
    <x v="8"/>
    <x v="151"/>
    <n v="1752776"/>
    <n v="0.45783106095076997"/>
    <n v="4689"/>
    <n v="1586.5968290204301"/>
    <n v="10000"/>
    <n v="90.321076860322805"/>
  </r>
  <r>
    <x v="157"/>
    <x v="3"/>
    <x v="1106"/>
    <n v="902.69586599039701"/>
    <n v="10000"/>
    <n v="70.733363512901803"/>
    <x v="156"/>
    <x v="8"/>
    <x v="151"/>
    <n v="1752776"/>
    <n v="0.45783106095076997"/>
    <n v="4087"/>
    <n v="1205.2131133017699"/>
    <n v="10000"/>
    <n v="132.28299643281801"/>
  </r>
  <r>
    <x v="157"/>
    <x v="4"/>
    <x v="1007"/>
    <n v="818.87316564677599"/>
    <n v="10000"/>
    <n v="94.527161345287894"/>
    <x v="156"/>
    <x v="8"/>
    <x v="151"/>
    <n v="1752776"/>
    <n v="0.45783106095076997"/>
    <n v="3799"/>
    <n v="1094.9969759922701"/>
    <n v="10000"/>
    <n v="122.043599023651"/>
  </r>
  <r>
    <x v="157"/>
    <x v="5"/>
    <x v="936"/>
    <n v="727.818697795763"/>
    <n v="10000"/>
    <n v="72.886297376093296"/>
    <x v="156"/>
    <x v="8"/>
    <x v="151"/>
    <n v="1752776"/>
    <n v="0.45783106095076997"/>
    <n v="4324"/>
    <n v="1105.8196205289801"/>
    <n v="10000"/>
    <n v="140.589569160998"/>
  </r>
  <r>
    <x v="157"/>
    <x v="6"/>
    <x v="1107"/>
    <n v="587.69924556817398"/>
    <n v="10000"/>
    <n v="59.8246135552913"/>
    <x v="156"/>
    <x v="8"/>
    <x v="151"/>
    <n v="1752776"/>
    <n v="0.45783106095076997"/>
    <n v="3996"/>
    <n v="861.78472556154998"/>
    <n v="10000"/>
    <n v="101.388888888889"/>
  </r>
  <r>
    <x v="157"/>
    <x v="7"/>
    <x v="1108"/>
    <n v="610.73515797250604"/>
    <n v="10000"/>
    <n v="57.089683617524301"/>
    <x v="156"/>
    <x v="8"/>
    <x v="151"/>
    <n v="1752776"/>
    <n v="0.45783106095076997"/>
    <n v="4082"/>
    <n v="963.12661264810902"/>
    <n v="10000"/>
    <n v="122.65931194658199"/>
  </r>
  <r>
    <x v="158"/>
    <x v="0"/>
    <x v="1109"/>
    <n v="3673.1137461572198"/>
    <n v="10000"/>
    <n v="432"/>
    <x v="157"/>
    <x v="8"/>
    <x v="152"/>
    <n v="420647"/>
    <n v="0.431877100237475"/>
    <n v="6293"/>
    <n v="4329.14226296579"/>
    <n v="10000"/>
    <n v="617.28395061728395"/>
  </r>
  <r>
    <x v="158"/>
    <x v="1"/>
    <x v="1110"/>
    <n v="3015.3937527006701"/>
    <n v="10000"/>
    <n v="238.09523809523799"/>
    <x v="157"/>
    <x v="8"/>
    <x v="152"/>
    <n v="420647"/>
    <n v="0.431877100237475"/>
    <n v="6817"/>
    <n v="3461.4355354393301"/>
    <n v="10000"/>
    <n v="285.71428571428601"/>
  </r>
  <r>
    <x v="158"/>
    <x v="2"/>
    <x v="1111"/>
    <n v="4101.9499506341599"/>
    <n v="10000"/>
    <n v="433.67346938775501"/>
    <x v="157"/>
    <x v="8"/>
    <x v="152"/>
    <n v="420647"/>
    <n v="0.431877100237475"/>
    <n v="7315"/>
    <n v="5384.1991341991297"/>
    <n v="10000"/>
    <n v="1000"/>
  </r>
  <r>
    <x v="158"/>
    <x v="3"/>
    <x v="1112"/>
    <n v="3693.3922701936499"/>
    <n v="10000"/>
    <n v="534.97942386831301"/>
    <x v="157"/>
    <x v="8"/>
    <x v="152"/>
    <n v="420647"/>
    <n v="0.431877100237475"/>
    <n v="6989"/>
    <n v="4806.6684970658498"/>
    <n v="10000"/>
    <n v="833.33333333333303"/>
  </r>
  <r>
    <x v="158"/>
    <x v="4"/>
    <x v="1113"/>
    <n v="2942.5768077268799"/>
    <n v="10000"/>
    <n v="302.040816326531"/>
    <x v="157"/>
    <x v="8"/>
    <x v="152"/>
    <n v="420647"/>
    <n v="0.431877100237475"/>
    <n v="6354"/>
    <n v="3888.49129576938"/>
    <n v="10000"/>
    <n v="858.72576177285305"/>
  </r>
  <r>
    <x v="158"/>
    <x v="5"/>
    <x v="1114"/>
    <n v="3427.63792360567"/>
    <n v="10000"/>
    <n v="666.66666666666697"/>
    <x v="157"/>
    <x v="8"/>
    <x v="152"/>
    <n v="420647"/>
    <n v="0.431877100237475"/>
    <n v="7224"/>
    <n v="4731.8237318237298"/>
    <n v="10000"/>
    <n v="909.09090909090901"/>
  </r>
  <r>
    <x v="158"/>
    <x v="6"/>
    <x v="1115"/>
    <n v="2768.6154258943898"/>
    <n v="10000"/>
    <n v="364.20395421436001"/>
    <x v="157"/>
    <x v="8"/>
    <x v="152"/>
    <n v="420647"/>
    <n v="0.431877100237475"/>
    <n v="6728"/>
    <n v="4121.05024149359"/>
    <n v="10000"/>
    <n v="714.28571428571399"/>
  </r>
  <r>
    <x v="158"/>
    <x v="7"/>
    <x v="1116"/>
    <n v="2625.01499972389"/>
    <n v="10000"/>
    <n v="243.374797187669"/>
    <x v="157"/>
    <x v="8"/>
    <x v="152"/>
    <n v="420647"/>
    <n v="0.431877100237475"/>
    <n v="6840"/>
    <n v="4821.7269547777996"/>
    <n v="10000"/>
    <n v="1074.38016528926"/>
  </r>
  <r>
    <x v="159"/>
    <x v="0"/>
    <x v="1117"/>
    <n v="4314.6417445482903"/>
    <n v="10000"/>
    <n v="714.28571428571399"/>
    <x v="158"/>
    <x v="8"/>
    <x v="153"/>
    <n v="88400"/>
    <n v="0.40633403047505201"/>
    <n v="7100"/>
    <n v="4800.9950248756204"/>
    <n v="10000"/>
    <n v="909.09090909090901"/>
  </r>
  <r>
    <x v="159"/>
    <x v="1"/>
    <x v="244"/>
    <n v="4344.0233236151598"/>
    <n v="10000"/>
    <n v="1428.57142857143"/>
    <x v="158"/>
    <x v="8"/>
    <x v="153"/>
    <n v="88400"/>
    <n v="0.40633403047505201"/>
    <n v="7239"/>
    <n v="4814.8148148148102"/>
    <n v="10000"/>
    <n v="1666.6666666666699"/>
  </r>
  <r>
    <x v="159"/>
    <x v="2"/>
    <x v="1118"/>
    <n v="7037.0370370370401"/>
    <n v="10000"/>
    <n v="3333.3333333333298"/>
    <x v="158"/>
    <x v="8"/>
    <x v="153"/>
    <n v="88400"/>
    <n v="0.40633403047505201"/>
    <n v="8444"/>
    <n v="7272.7272727272702"/>
    <n v="10000"/>
    <n v="3333.3333333333298"/>
  </r>
  <r>
    <x v="159"/>
    <x v="3"/>
    <x v="1119"/>
    <n v="6237.0370370370401"/>
    <n v="10000"/>
    <n v="2777.7777777777801"/>
    <x v="158"/>
    <x v="8"/>
    <x v="153"/>
    <n v="88400"/>
    <n v="0.40633403047505201"/>
    <n v="7905"/>
    <n v="6266.6666666666697"/>
    <n v="10000"/>
    <n v="2777.7777777777801"/>
  </r>
  <r>
    <x v="159"/>
    <x v="4"/>
    <x v="1120"/>
    <n v="5131.7614424410503"/>
    <n v="10000"/>
    <n v="1111.1111111111099"/>
    <x v="158"/>
    <x v="8"/>
    <x v="153"/>
    <n v="88400"/>
    <n v="0.40633403047505201"/>
    <n v="8167"/>
    <n v="5766.55052264808"/>
    <n v="10000"/>
    <n v="1111.1111111111099"/>
  </r>
  <r>
    <x v="159"/>
    <x v="5"/>
    <x v="1121"/>
    <n v="7536.2318840579701"/>
    <n v="10000"/>
    <n v="3333.3333333333298"/>
    <x v="158"/>
    <x v="8"/>
    <x v="153"/>
    <n v="88400"/>
    <n v="0.40633403047505201"/>
    <n v="8532"/>
    <n v="7301.5873015873003"/>
    <n v="10000"/>
    <n v="3333.3333333333298"/>
  </r>
  <r>
    <x v="159"/>
    <x v="6"/>
    <x v="1122"/>
    <n v="8676.9230769230799"/>
    <n v="10000"/>
    <n v="3333.3333333333298"/>
    <x v="158"/>
    <x v="8"/>
    <x v="153"/>
    <n v="88400"/>
    <n v="0.40633403047505201"/>
    <n v="9310"/>
    <n v="9298.2456140350896"/>
    <n v="10000"/>
    <n v="5000"/>
  </r>
  <r>
    <x v="159"/>
    <x v="7"/>
    <x v="1123"/>
    <n v="6846.1538461538503"/>
    <n v="10000"/>
    <n v="3333.3333333333298"/>
    <x v="158"/>
    <x v="8"/>
    <x v="153"/>
    <n v="88400"/>
    <n v="0.40633403047505201"/>
    <n v="8080"/>
    <n v="6982.7586206896503"/>
    <n v="10000"/>
    <n v="3333.3333333333298"/>
  </r>
  <r>
    <x v="160"/>
    <x v="0"/>
    <x v="1124"/>
    <n v="3971.71808832426"/>
    <n v="10000"/>
    <n v="637.11911357340705"/>
    <x v="159"/>
    <x v="8"/>
    <x v="154"/>
    <n v="95970"/>
    <n v="0.45403794294365302"/>
    <n v="7628"/>
    <n v="5556.9358178053799"/>
    <n v="10000"/>
    <n v="918.36734693877497"/>
  </r>
  <r>
    <x v="160"/>
    <x v="1"/>
    <x v="1125"/>
    <n v="5505.9523809523798"/>
    <n v="10000"/>
    <n v="1111.1111111111099"/>
    <x v="159"/>
    <x v="8"/>
    <x v="154"/>
    <n v="95970"/>
    <n v="0.45403794294365302"/>
    <n v="8131"/>
    <n v="6744.5887445887402"/>
    <n v="10000"/>
    <n v="1666.6666666666699"/>
  </r>
  <r>
    <x v="160"/>
    <x v="2"/>
    <x v="1126"/>
    <n v="4874.2975451049997"/>
    <n v="10000"/>
    <n v="1000"/>
    <x v="159"/>
    <x v="8"/>
    <x v="154"/>
    <n v="95970"/>
    <n v="0.45403794294365302"/>
    <n v="7572"/>
    <n v="5726.0536398467402"/>
    <n v="10000"/>
    <n v="1562.5"/>
  </r>
  <r>
    <x v="160"/>
    <x v="3"/>
    <x v="1127"/>
    <n v="5628.8622319156702"/>
    <n v="10000"/>
    <n v="1666.6666666666699"/>
    <x v="159"/>
    <x v="8"/>
    <x v="154"/>
    <n v="95970"/>
    <n v="0.45403794294365302"/>
    <n v="8372"/>
    <n v="6333.3333333333303"/>
    <n v="10000"/>
    <n v="1666.6666666666699"/>
  </r>
  <r>
    <x v="160"/>
    <x v="4"/>
    <x v="1128"/>
    <n v="5122.4244505494498"/>
    <n v="10000"/>
    <n v="1015.625"/>
    <x v="159"/>
    <x v="8"/>
    <x v="154"/>
    <n v="95970"/>
    <n v="0.45403794294365302"/>
    <n v="8071"/>
    <n v="5886.6096866096896"/>
    <n v="10000"/>
    <n v="1250"/>
  </r>
  <r>
    <x v="160"/>
    <x v="5"/>
    <x v="1129"/>
    <n v="6057.0987654320998"/>
    <n v="10000"/>
    <n v="1666.6666666666699"/>
    <x v="159"/>
    <x v="8"/>
    <x v="154"/>
    <n v="95970"/>
    <n v="0.45403794294365302"/>
    <n v="8866"/>
    <n v="7596.3718820861704"/>
    <n v="10000"/>
    <n v="2500"/>
  </r>
  <r>
    <x v="160"/>
    <x v="6"/>
    <x v="1130"/>
    <n v="6293.03599374022"/>
    <n v="10000"/>
    <n v="2000"/>
    <x v="159"/>
    <x v="8"/>
    <x v="154"/>
    <n v="95970"/>
    <n v="0.45403794294365302"/>
    <n v="8472"/>
    <n v="7061.6605616605602"/>
    <n v="10000"/>
    <n v="2345.6790123456799"/>
  </r>
  <r>
    <x v="160"/>
    <x v="7"/>
    <x v="1131"/>
    <n v="5655.5008210180604"/>
    <n v="10000"/>
    <n v="1836.7346938775499"/>
    <x v="159"/>
    <x v="8"/>
    <x v="154"/>
    <n v="95970"/>
    <n v="0.45403794294365302"/>
    <n v="8234"/>
    <n v="6721.61172161172"/>
    <n v="10000"/>
    <n v="2500"/>
  </r>
  <r>
    <x v="161"/>
    <x v="0"/>
    <x v="1132"/>
    <n v="3614.9425287356298"/>
    <n v="10000"/>
    <n v="434.78260869565202"/>
    <x v="160"/>
    <x v="8"/>
    <x v="155"/>
    <n v="80756"/>
    <n v="0.41387863878638798"/>
    <n v="8140"/>
    <n v="6818.1818181818198"/>
    <n v="10000"/>
    <n v="2000"/>
  </r>
  <r>
    <x v="161"/>
    <x v="1"/>
    <x v="1133"/>
    <n v="2987.8048780487802"/>
    <n v="10000"/>
    <n v="377.777777777778"/>
    <x v="160"/>
    <x v="8"/>
    <x v="155"/>
    <n v="80756"/>
    <n v="0.41387863878638798"/>
    <n v="8036"/>
    <n v="5883.7353123067396"/>
    <n v="10000"/>
    <n v="2244.8979591836701"/>
  </r>
  <r>
    <x v="161"/>
    <x v="2"/>
    <x v="1134"/>
    <n v="3278.2506454004001"/>
    <n v="10000"/>
    <n v="397.80521262002702"/>
    <x v="160"/>
    <x v="8"/>
    <x v="155"/>
    <n v="80756"/>
    <n v="0.41387863878638798"/>
    <n v="8888"/>
    <n v="6883.5978835978804"/>
    <n v="10000"/>
    <n v="1200"/>
  </r>
  <r>
    <x v="161"/>
    <x v="3"/>
    <x v="1135"/>
    <n v="3354.0372670807501"/>
    <n v="10000"/>
    <n v="454.54545454545502"/>
    <x v="160"/>
    <x v="8"/>
    <x v="155"/>
    <n v="80756"/>
    <n v="0.41387863878638798"/>
    <n v="9089"/>
    <n v="8095.2380952381"/>
    <n v="10000"/>
    <n v="2500"/>
  </r>
  <r>
    <x v="161"/>
    <x v="4"/>
    <x v="1136"/>
    <n v="3255.15660809778"/>
    <n v="10000"/>
    <n v="486.68503213957803"/>
    <x v="160"/>
    <x v="8"/>
    <x v="155"/>
    <n v="80756"/>
    <n v="0.41387863878638798"/>
    <n v="7589"/>
    <n v="4831.2447786131997"/>
    <n v="10000"/>
    <n v="1555.55555555556"/>
  </r>
  <r>
    <x v="161"/>
    <x v="5"/>
    <x v="1137"/>
    <n v="4485.8999071892604"/>
    <n v="10000"/>
    <n v="661.62570888468804"/>
    <x v="160"/>
    <x v="8"/>
    <x v="155"/>
    <n v="80756"/>
    <n v="0.41387863878638798"/>
    <n v="7639"/>
    <n v="5324.1537578887001"/>
    <n v="10000"/>
    <n v="2500"/>
  </r>
  <r>
    <x v="161"/>
    <x v="6"/>
    <x v="1138"/>
    <n v="3507.4264815644101"/>
    <n v="10000"/>
    <n v="351.02040816326502"/>
    <x v="160"/>
    <x v="8"/>
    <x v="155"/>
    <n v="80756"/>
    <n v="0.41387863878638798"/>
    <n v="7749"/>
    <n v="5807.0321151716498"/>
    <n v="10000"/>
    <n v="1022.22222222222"/>
  </r>
  <r>
    <x v="161"/>
    <x v="7"/>
    <x v="1139"/>
    <n v="2709.6320430040601"/>
    <n v="10000"/>
    <n v="234.13111342351701"/>
    <x v="160"/>
    <x v="8"/>
    <x v="155"/>
    <n v="80756"/>
    <n v="0.41387863878638798"/>
    <n v="8002"/>
    <n v="6206.8270423533604"/>
    <n v="10000"/>
    <n v="1301.93905817175"/>
  </r>
  <r>
    <x v="162"/>
    <x v="0"/>
    <x v="1140"/>
    <n v="7179.4871794871797"/>
    <n v="10000"/>
    <n v="3333.3333333333298"/>
    <x v="161"/>
    <x v="8"/>
    <x v="156"/>
    <n v="54727"/>
    <n v="0.397638596236286"/>
    <n v="9583"/>
    <n v="9285.7142857142899"/>
    <n v="10000"/>
    <n v="5000"/>
  </r>
  <r>
    <x v="162"/>
    <x v="1"/>
    <x v="1141"/>
    <n v="7368.4210526315801"/>
    <n v="10000"/>
    <n v="2000"/>
    <x v="161"/>
    <x v="8"/>
    <x v="156"/>
    <n v="54727"/>
    <n v="0.397638596236286"/>
    <n v="10000"/>
    <n v="10000"/>
    <n v="10000"/>
    <n v="10000"/>
  </r>
  <r>
    <x v="162"/>
    <x v="2"/>
    <x v="1142"/>
    <n v="6250"/>
    <n v="10000"/>
    <n v="3333.3333333333298"/>
    <x v="161"/>
    <x v="8"/>
    <x v="156"/>
    <n v="54727"/>
    <n v="0.397638596236286"/>
    <n v="7857"/>
    <n v="7272.7272727272702"/>
    <n v="10000"/>
    <n v="5000"/>
  </r>
  <r>
    <x v="162"/>
    <x v="3"/>
    <x v="1143"/>
    <n v="7083.3333333333303"/>
    <n v="10000"/>
    <n v="3333.3333333333298"/>
    <x v="161"/>
    <x v="8"/>
    <x v="156"/>
    <n v="54727"/>
    <n v="0.397638596236286"/>
    <n v="9375"/>
    <n v="8888.8888888888905"/>
    <n v="10000"/>
    <n v="5000"/>
  </r>
  <r>
    <x v="162"/>
    <x v="4"/>
    <x v="1144"/>
    <n v="8285.7142857142899"/>
    <n v="10000"/>
    <n v="3333.3333333333298"/>
    <x v="161"/>
    <x v="8"/>
    <x v="156"/>
    <n v="54727"/>
    <n v="0.397638596236286"/>
    <n v="9667"/>
    <n v="9375"/>
    <n v="10000"/>
    <n v="5000"/>
  </r>
  <r>
    <x v="162"/>
    <x v="5"/>
    <x v="1145"/>
    <n v="7500"/>
    <n v="10000"/>
    <n v="3333.3333333333298"/>
    <x v="161"/>
    <x v="8"/>
    <x v="156"/>
    <n v="54727"/>
    <n v="0.397638596236286"/>
    <n v="10000"/>
    <n v="10000"/>
    <n v="10000"/>
    <n v="10000"/>
  </r>
  <r>
    <x v="162"/>
    <x v="6"/>
    <x v="1146"/>
    <n v="8461.5384615384592"/>
    <n v="10000"/>
    <n v="2000"/>
    <x v="161"/>
    <x v="8"/>
    <x v="156"/>
    <n v="54727"/>
    <n v="0.397638596236286"/>
    <n v="9524"/>
    <n v="9090.9090909090901"/>
    <n v="10000"/>
    <n v="3333.3333333333298"/>
  </r>
  <r>
    <x v="162"/>
    <x v="7"/>
    <x v="1147"/>
    <n v="7727.2727272727298"/>
    <n v="10000"/>
    <n v="3333.3333333333298"/>
    <x v="161"/>
    <x v="8"/>
    <x v="156"/>
    <n v="54727"/>
    <n v="0.397638596236286"/>
    <n v="9028"/>
    <n v="8235.2941176470595"/>
    <n v="10000"/>
    <n v="3333.3333333333298"/>
  </r>
  <r>
    <x v="163"/>
    <x v="0"/>
    <x v="1148"/>
    <n v="3410.0848228698901"/>
    <n v="10000"/>
    <n v="315.28851873884599"/>
    <x v="162"/>
    <x v="8"/>
    <x v="157"/>
    <n v="54899"/>
    <n v="0.41283962129358798"/>
    <n v="6962"/>
    <n v="4118.6336169688002"/>
    <n v="10000"/>
    <n v="397.92387543252602"/>
  </r>
  <r>
    <x v="163"/>
    <x v="1"/>
    <x v="1149"/>
    <n v="3566.3339571636502"/>
    <n v="10000"/>
    <n v="526.31578947368405"/>
    <x v="162"/>
    <x v="8"/>
    <x v="157"/>
    <n v="54899"/>
    <n v="0.41283962129358798"/>
    <n v="7261"/>
    <n v="4625.5707762557104"/>
    <n v="10000"/>
    <n v="555.555555555556"/>
  </r>
  <r>
    <x v="163"/>
    <x v="2"/>
    <x v="1150"/>
    <n v="4518.8034188034198"/>
    <n v="10000"/>
    <n v="844.44444444444503"/>
    <x v="162"/>
    <x v="8"/>
    <x v="157"/>
    <n v="54899"/>
    <n v="0.41283962129358798"/>
    <n v="7384"/>
    <n v="5150.32679738562"/>
    <n v="10000"/>
    <n v="1111.1111111111099"/>
  </r>
  <r>
    <x v="163"/>
    <x v="3"/>
    <x v="1151"/>
    <n v="4921.0017170910996"/>
    <n v="10000"/>
    <n v="729.16666666666697"/>
    <x v="162"/>
    <x v="8"/>
    <x v="157"/>
    <n v="54899"/>
    <n v="0.41283962129358798"/>
    <n v="7724"/>
    <n v="5073.4254992319502"/>
    <n v="10000"/>
    <n v="729.16666666666697"/>
  </r>
  <r>
    <x v="163"/>
    <x v="4"/>
    <x v="1152"/>
    <n v="4212.5164144032096"/>
    <n v="10000"/>
    <n v="361.60420775805397"/>
    <x v="162"/>
    <x v="8"/>
    <x v="157"/>
    <n v="54899"/>
    <n v="0.41283962129358798"/>
    <n v="7100"/>
    <n v="4594.90243465807"/>
    <n v="10000"/>
    <n v="373.96121883656502"/>
  </r>
  <r>
    <x v="163"/>
    <x v="5"/>
    <x v="1153"/>
    <n v="6384.7352024922102"/>
    <n v="10000"/>
    <n v="1428.57142857143"/>
    <x v="162"/>
    <x v="8"/>
    <x v="157"/>
    <n v="54899"/>
    <n v="0.41283962129358798"/>
    <n v="8558"/>
    <n v="6827.6515151515196"/>
    <n v="10000"/>
    <n v="1562.5"/>
  </r>
  <r>
    <x v="163"/>
    <x v="6"/>
    <x v="1154"/>
    <n v="6688.8452180423001"/>
    <n v="10000"/>
    <n v="1562.5"/>
    <x v="162"/>
    <x v="8"/>
    <x v="157"/>
    <n v="54899"/>
    <n v="0.41283962129358798"/>
    <n v="8387"/>
    <n v="7145.9921459921497"/>
    <n v="10000"/>
    <n v="2222.2222222222199"/>
  </r>
  <r>
    <x v="163"/>
    <x v="7"/>
    <x v="1155"/>
    <n v="5579.4183445190201"/>
    <n v="10000"/>
    <n v="740.74074074074099"/>
    <x v="162"/>
    <x v="8"/>
    <x v="157"/>
    <n v="54899"/>
    <n v="0.41283962129358798"/>
    <n v="8071"/>
    <n v="5836.9829683698299"/>
    <n v="10000"/>
    <n v="740.74074074074099"/>
  </r>
  <r>
    <x v="164"/>
    <x v="0"/>
    <x v="1156"/>
    <n v="7000"/>
    <n v="10000"/>
    <n v="2222.2222222222199"/>
    <x v="163"/>
    <x v="8"/>
    <x v="158"/>
    <n v="27860"/>
    <n v="0.395171699692203"/>
    <n v="9396"/>
    <n v="8528.7356321839106"/>
    <n v="10000"/>
    <n v="5555.5555555555502"/>
  </r>
  <r>
    <x v="164"/>
    <x v="1"/>
    <x v="1157"/>
    <n v="5746.6666666666697"/>
    <n v="10000"/>
    <n v="1666.6666666666699"/>
    <x v="163"/>
    <x v="8"/>
    <x v="158"/>
    <n v="27860"/>
    <n v="0.395171699692203"/>
    <n v="8427"/>
    <n v="6809.5238095238101"/>
    <n v="10000"/>
    <n v="2800"/>
  </r>
  <r>
    <x v="164"/>
    <x v="2"/>
    <x v="1158"/>
    <n v="6176.4705882352901"/>
    <n v="10000"/>
    <n v="2000"/>
    <x v="163"/>
    <x v="8"/>
    <x v="158"/>
    <n v="27860"/>
    <n v="0.395171699692203"/>
    <n v="10000"/>
    <n v="10000"/>
    <n v="10000"/>
    <n v="10000"/>
  </r>
  <r>
    <x v="164"/>
    <x v="3"/>
    <x v="1159"/>
    <n v="6538.4615384615399"/>
    <n v="10000"/>
    <n v="3333.3333333333298"/>
    <x v="163"/>
    <x v="8"/>
    <x v="158"/>
    <n v="27860"/>
    <n v="0.395171699692203"/>
    <n v="8750"/>
    <n v="8000"/>
    <n v="10000"/>
    <n v="5000"/>
  </r>
  <r>
    <x v="164"/>
    <x v="4"/>
    <x v="1160"/>
    <n v="4999.3894993895001"/>
    <n v="10000"/>
    <n v="2244.8979591836701"/>
    <x v="163"/>
    <x v="8"/>
    <x v="158"/>
    <n v="27860"/>
    <n v="0.395171699692203"/>
    <n v="7800"/>
    <n v="6160.2564102564102"/>
    <n v="10000"/>
    <n v="3333.3333333333298"/>
  </r>
  <r>
    <x v="164"/>
    <x v="5"/>
    <x v="1161"/>
    <n v="9230.7692307692305"/>
    <n v="10000"/>
    <n v="5000"/>
    <x v="163"/>
    <x v="8"/>
    <x v="158"/>
    <n v="27860"/>
    <n v="0.395171699692203"/>
    <n v="9722"/>
    <n v="9500"/>
    <n v="10000"/>
    <n v="5000"/>
  </r>
  <r>
    <x v="164"/>
    <x v="6"/>
    <x v="1162"/>
    <n v="9000"/>
    <n v="10000"/>
    <n v="5000"/>
    <x v="163"/>
    <x v="8"/>
    <x v="158"/>
    <n v="27860"/>
    <n v="0.395171699692203"/>
    <n v="10000"/>
    <n v="10000"/>
    <n v="10000"/>
    <n v="10000"/>
  </r>
  <r>
    <x v="164"/>
    <x v="7"/>
    <x v="1163"/>
    <n v="7171.7171717171695"/>
    <n v="10000"/>
    <n v="2000"/>
    <x v="163"/>
    <x v="8"/>
    <x v="158"/>
    <n v="27860"/>
    <n v="0.395171699692203"/>
    <n v="9528"/>
    <n v="9066.6666666666697"/>
    <n v="10000"/>
    <n v="5000"/>
  </r>
  <r>
    <x v="165"/>
    <x v="0"/>
    <x v="1164"/>
    <n v="4361.8197278911603"/>
    <n v="10000"/>
    <n v="555.555555555556"/>
    <x v="164"/>
    <x v="8"/>
    <x v="159"/>
    <n v="29509"/>
    <n v="0.422468467694598"/>
    <n v="7779"/>
    <n v="5585.8395989974897"/>
    <n v="10000"/>
    <n v="833.33333333333303"/>
  </r>
  <r>
    <x v="165"/>
    <x v="1"/>
    <x v="1165"/>
    <n v="6521.7391304347802"/>
    <n v="10000"/>
    <n v="1428.57142857143"/>
    <x v="164"/>
    <x v="8"/>
    <x v="159"/>
    <n v="29509"/>
    <n v="0.422468467694598"/>
    <n v="8851"/>
    <n v="7179.4871794871797"/>
    <n v="10000"/>
    <n v="2000"/>
  </r>
  <r>
    <x v="165"/>
    <x v="2"/>
    <x v="1166"/>
    <n v="6783.6257309941502"/>
    <n v="10000"/>
    <n v="2500"/>
    <x v="164"/>
    <x v="8"/>
    <x v="159"/>
    <n v="29509"/>
    <n v="0.422468467694598"/>
    <n v="8502"/>
    <n v="7318.8405797101404"/>
    <n v="10000"/>
    <n v="3333.3333333333298"/>
  </r>
  <r>
    <x v="165"/>
    <x v="3"/>
    <x v="1167"/>
    <n v="6761.9047619047597"/>
    <n v="10000"/>
    <n v="2500"/>
    <x v="164"/>
    <x v="8"/>
    <x v="159"/>
    <n v="29509"/>
    <n v="0.422468467694598"/>
    <n v="8999"/>
    <n v="8151.5151515151501"/>
    <n v="10000"/>
    <n v="4400"/>
  </r>
  <r>
    <x v="165"/>
    <x v="4"/>
    <x v="1168"/>
    <n v="5808.6337338673802"/>
    <n v="10000"/>
    <n v="1000"/>
    <x v="164"/>
    <x v="8"/>
    <x v="159"/>
    <n v="29509"/>
    <n v="0.422468467694598"/>
    <n v="8574"/>
    <n v="6908.3333333333303"/>
    <n v="10000"/>
    <n v="1428.57142857143"/>
  </r>
  <r>
    <x v="165"/>
    <x v="5"/>
    <x v="1169"/>
    <n v="7714.2857142857101"/>
    <n v="10000"/>
    <n v="2500"/>
    <x v="164"/>
    <x v="8"/>
    <x v="159"/>
    <n v="29509"/>
    <n v="0.422468467694598"/>
    <n v="8750"/>
    <n v="8260.8695652173901"/>
    <n v="10000"/>
    <n v="5000"/>
  </r>
  <r>
    <x v="165"/>
    <x v="6"/>
    <x v="1170"/>
    <n v="6538.4615384615399"/>
    <n v="10000"/>
    <n v="2000"/>
    <x v="164"/>
    <x v="8"/>
    <x v="159"/>
    <n v="29509"/>
    <n v="0.422468467694598"/>
    <n v="8860"/>
    <n v="7692.3076923076896"/>
    <n v="10000"/>
    <n v="3333.3333333333298"/>
  </r>
  <r>
    <x v="165"/>
    <x v="7"/>
    <x v="1171"/>
    <n v="7430.5555555555602"/>
    <n v="10000"/>
    <n v="2000"/>
    <x v="164"/>
    <x v="8"/>
    <x v="159"/>
    <n v="29509"/>
    <n v="0.422468467694598"/>
    <n v="8803"/>
    <n v="7962.9629629629599"/>
    <n v="10000"/>
    <n v="3333.3333333333298"/>
  </r>
  <r>
    <x v="166"/>
    <x v="0"/>
    <x v="585"/>
    <m/>
    <n v="10000"/>
    <n v="10000"/>
    <x v="165"/>
    <x v="8"/>
    <x v="16"/>
    <m/>
    <m/>
    <m/>
    <m/>
    <n v="10000"/>
    <n v="10000"/>
  </r>
  <r>
    <x v="166"/>
    <x v="1"/>
    <x v="1172"/>
    <n v="7500"/>
    <n v="10000"/>
    <n v="5000"/>
    <x v="165"/>
    <x v="8"/>
    <x v="16"/>
    <m/>
    <m/>
    <n v="10000"/>
    <n v="10000"/>
    <n v="10000"/>
    <n v="10000"/>
  </r>
  <r>
    <x v="166"/>
    <x v="2"/>
    <x v="1173"/>
    <n v="8750"/>
    <n v="10000"/>
    <n v="5000"/>
    <x v="165"/>
    <x v="8"/>
    <x v="16"/>
    <m/>
    <m/>
    <n v="10000"/>
    <n v="10000"/>
    <n v="10000"/>
    <n v="10000"/>
  </r>
  <r>
    <x v="166"/>
    <x v="3"/>
    <x v="585"/>
    <m/>
    <n v="10000"/>
    <n v="10000"/>
    <x v="165"/>
    <x v="8"/>
    <x v="16"/>
    <m/>
    <m/>
    <m/>
    <m/>
    <n v="10000"/>
    <n v="10000"/>
  </r>
  <r>
    <x v="166"/>
    <x v="4"/>
    <x v="1174"/>
    <n v="7692.3076923076896"/>
    <n v="10000"/>
    <n v="3333.3333333333298"/>
    <x v="165"/>
    <x v="8"/>
    <x v="16"/>
    <m/>
    <m/>
    <n v="10000"/>
    <n v="10000"/>
    <n v="10000"/>
    <n v="10000"/>
  </r>
  <r>
    <x v="166"/>
    <x v="5"/>
    <x v="1172"/>
    <n v="7500"/>
    <n v="10000"/>
    <n v="5000"/>
    <x v="165"/>
    <x v="8"/>
    <x v="16"/>
    <m/>
    <m/>
    <n v="8333"/>
    <n v="7500"/>
    <n v="10000"/>
    <n v="5000"/>
  </r>
  <r>
    <x v="166"/>
    <x v="6"/>
    <x v="1175"/>
    <n v="5500"/>
    <n v="10000"/>
    <n v="2800"/>
    <x v="165"/>
    <x v="8"/>
    <x v="16"/>
    <m/>
    <m/>
    <n v="10000"/>
    <n v="10000"/>
    <n v="10000"/>
    <n v="10000"/>
  </r>
  <r>
    <x v="166"/>
    <x v="7"/>
    <x v="1176"/>
    <n v="10000"/>
    <n v="10000"/>
    <n v="10000"/>
    <x v="165"/>
    <x v="8"/>
    <x v="16"/>
    <m/>
    <m/>
    <n v="10000"/>
    <n v="10000"/>
    <n v="10000"/>
    <n v="10000"/>
  </r>
  <r>
    <x v="167"/>
    <x v="0"/>
    <x v="1177"/>
    <n v="6400"/>
    <n v="10000"/>
    <n v="1666.6666666666699"/>
    <x v="166"/>
    <x v="8"/>
    <x v="16"/>
    <m/>
    <m/>
    <n v="9500"/>
    <n v="9166.6666666666697"/>
    <n v="10000"/>
    <n v="5000"/>
  </r>
  <r>
    <x v="167"/>
    <x v="1"/>
    <x v="1178"/>
    <n v="7070.7070707070698"/>
    <n v="10000"/>
    <n v="2500"/>
    <x v="166"/>
    <x v="8"/>
    <x v="16"/>
    <m/>
    <m/>
    <n v="8683"/>
    <n v="7122.8070175438597"/>
    <n v="10000"/>
    <n v="4400"/>
  </r>
  <r>
    <x v="167"/>
    <x v="2"/>
    <x v="1179"/>
    <n v="7678.5714285714303"/>
    <n v="10000"/>
    <n v="3333.3333333333298"/>
    <x v="166"/>
    <x v="8"/>
    <x v="16"/>
    <m/>
    <m/>
    <n v="8194"/>
    <n v="7435.8974358974401"/>
    <n v="10000"/>
    <n v="5000"/>
  </r>
  <r>
    <x v="167"/>
    <x v="3"/>
    <x v="1180"/>
    <n v="8000"/>
    <n v="10000"/>
    <n v="5000"/>
    <x v="166"/>
    <x v="8"/>
    <x v="16"/>
    <m/>
    <m/>
    <n v="9000"/>
    <n v="8571.4285714285706"/>
    <n v="10000"/>
    <n v="5000"/>
  </r>
  <r>
    <x v="167"/>
    <x v="4"/>
    <x v="1181"/>
    <n v="9047.6190476190495"/>
    <n v="10000"/>
    <n v="5000"/>
    <x v="166"/>
    <x v="8"/>
    <x v="16"/>
    <m/>
    <m/>
    <n v="9667"/>
    <n v="9375"/>
    <n v="10000"/>
    <n v="5000"/>
  </r>
  <r>
    <x v="167"/>
    <x v="5"/>
    <x v="585"/>
    <m/>
    <n v="10000"/>
    <n v="10000"/>
    <x v="166"/>
    <x v="8"/>
    <x v="16"/>
    <m/>
    <m/>
    <m/>
    <m/>
    <n v="10000"/>
    <n v="10000"/>
  </r>
  <r>
    <x v="167"/>
    <x v="6"/>
    <x v="1182"/>
    <n v="9298.2456140350896"/>
    <n v="10000"/>
    <n v="5555.5555555555502"/>
    <x v="166"/>
    <x v="8"/>
    <x v="16"/>
    <m/>
    <m/>
    <n v="9556"/>
    <n v="8888.8888888888905"/>
    <n v="10000"/>
    <n v="5555.5555555555502"/>
  </r>
  <r>
    <x v="167"/>
    <x v="7"/>
    <x v="1183"/>
    <n v="8500"/>
    <n v="10000"/>
    <n v="5000"/>
    <x v="166"/>
    <x v="8"/>
    <x v="16"/>
    <m/>
    <m/>
    <n v="9091"/>
    <n v="8666.6666666666697"/>
    <n v="10000"/>
    <n v="5000"/>
  </r>
  <r>
    <x v="168"/>
    <x v="0"/>
    <x v="1184"/>
    <n v="6397.1248876909303"/>
    <n v="10000"/>
    <n v="2244.8979591836701"/>
    <x v="167"/>
    <x v="8"/>
    <x v="16"/>
    <m/>
    <m/>
    <n v="8932"/>
    <n v="7121.2121212121201"/>
    <n v="10000"/>
    <n v="2777.7777777777801"/>
  </r>
  <r>
    <x v="168"/>
    <x v="1"/>
    <x v="1185"/>
    <n v="7179.4871794871797"/>
    <n v="10000"/>
    <n v="2500"/>
    <x v="167"/>
    <x v="8"/>
    <x v="16"/>
    <m/>
    <m/>
    <n v="10000"/>
    <n v="10000"/>
    <n v="10000"/>
    <n v="10000"/>
  </r>
  <r>
    <x v="168"/>
    <x v="2"/>
    <x v="1186"/>
    <n v="6764.7058823529396"/>
    <n v="10000"/>
    <n v="1666.6666666666699"/>
    <x v="167"/>
    <x v="8"/>
    <x v="16"/>
    <m/>
    <m/>
    <n v="9444"/>
    <n v="9000"/>
    <n v="10000"/>
    <n v="5000"/>
  </r>
  <r>
    <x v="168"/>
    <x v="3"/>
    <x v="1187"/>
    <n v="7727.2727272727298"/>
    <n v="10000"/>
    <n v="3333.3333333333298"/>
    <x v="167"/>
    <x v="8"/>
    <x v="16"/>
    <m/>
    <m/>
    <n v="10000"/>
    <n v="10000"/>
    <n v="10000"/>
    <n v="10000"/>
  </r>
  <r>
    <x v="168"/>
    <x v="4"/>
    <x v="1162"/>
    <n v="8846.1538461538494"/>
    <n v="10000"/>
    <n v="3333.3333333333298"/>
    <x v="167"/>
    <x v="8"/>
    <x v="16"/>
    <m/>
    <m/>
    <n v="10000"/>
    <n v="10000"/>
    <n v="10000"/>
    <n v="10000"/>
  </r>
  <r>
    <x v="168"/>
    <x v="5"/>
    <x v="1176"/>
    <n v="10000"/>
    <n v="10000"/>
    <n v="10000"/>
    <x v="167"/>
    <x v="8"/>
    <x v="16"/>
    <m/>
    <m/>
    <n v="10000"/>
    <n v="10000"/>
    <n v="10000"/>
    <n v="10000"/>
  </r>
  <r>
    <x v="168"/>
    <x v="6"/>
    <x v="584"/>
    <n v="6666.6666666666697"/>
    <n v="10000"/>
    <n v="2500"/>
    <x v="167"/>
    <x v="8"/>
    <x v="16"/>
    <m/>
    <m/>
    <n v="10000"/>
    <n v="10000"/>
    <n v="10000"/>
    <n v="10000"/>
  </r>
  <r>
    <x v="168"/>
    <x v="7"/>
    <x v="585"/>
    <m/>
    <n v="10000"/>
    <n v="10000"/>
    <x v="167"/>
    <x v="8"/>
    <x v="16"/>
    <m/>
    <m/>
    <m/>
    <m/>
    <n v="10000"/>
    <n v="10000"/>
  </r>
  <r>
    <x v="169"/>
    <x v="0"/>
    <x v="1188"/>
    <n v="8461.5384615384592"/>
    <n v="10000"/>
    <n v="3333.3333333333298"/>
    <x v="168"/>
    <x v="8"/>
    <x v="16"/>
    <m/>
    <m/>
    <n v="9000"/>
    <n v="8333.3333333333303"/>
    <n v="10000"/>
    <n v="5000"/>
  </r>
  <r>
    <x v="169"/>
    <x v="1"/>
    <x v="1162"/>
    <n v="9000"/>
    <n v="10000"/>
    <n v="5000"/>
    <x v="168"/>
    <x v="8"/>
    <x v="16"/>
    <m/>
    <m/>
    <n v="10000"/>
    <n v="10000"/>
    <n v="10000"/>
    <n v="10000"/>
  </r>
  <r>
    <x v="169"/>
    <x v="2"/>
    <x v="1189"/>
    <n v="9285.7142857142899"/>
    <n v="10000"/>
    <n v="5000"/>
    <x v="168"/>
    <x v="8"/>
    <x v="16"/>
    <m/>
    <m/>
    <n v="9167"/>
    <n v="8571.4285714285706"/>
    <n v="10000"/>
    <n v="5000"/>
  </r>
  <r>
    <x v="169"/>
    <x v="3"/>
    <x v="1176"/>
    <n v="10000"/>
    <n v="10000"/>
    <n v="10000"/>
    <x v="168"/>
    <x v="8"/>
    <x v="16"/>
    <m/>
    <m/>
    <n v="10000"/>
    <n v="10000"/>
    <n v="10000"/>
    <n v="10000"/>
  </r>
  <r>
    <x v="169"/>
    <x v="4"/>
    <x v="1190"/>
    <n v="6521.7391304347802"/>
    <n v="10000"/>
    <n v="2500"/>
    <x v="168"/>
    <x v="8"/>
    <x v="16"/>
    <m/>
    <m/>
    <n v="9091"/>
    <n v="8571.4285714285706"/>
    <n v="10000"/>
    <n v="5000"/>
  </r>
  <r>
    <x v="169"/>
    <x v="5"/>
    <x v="1191"/>
    <n v="8437.5"/>
    <n v="10000"/>
    <n v="2500"/>
    <x v="168"/>
    <x v="8"/>
    <x v="16"/>
    <m/>
    <m/>
    <n v="10000"/>
    <n v="10000"/>
    <n v="10000"/>
    <n v="10000"/>
  </r>
  <r>
    <x v="169"/>
    <x v="6"/>
    <x v="1192"/>
    <n v="6195.6521739130403"/>
    <n v="10000"/>
    <n v="1666.6666666666699"/>
    <x v="168"/>
    <x v="8"/>
    <x v="16"/>
    <m/>
    <m/>
    <n v="8839"/>
    <n v="7631.5789473684199"/>
    <n v="10000"/>
    <n v="3750"/>
  </r>
  <r>
    <x v="169"/>
    <x v="7"/>
    <x v="1123"/>
    <n v="5851.0638297872301"/>
    <n v="10000"/>
    <n v="1428.57142857143"/>
    <x v="168"/>
    <x v="8"/>
    <x v="16"/>
    <m/>
    <m/>
    <n v="9320"/>
    <n v="8333.3333333333303"/>
    <n v="10000"/>
    <n v="3333.3333333333298"/>
  </r>
  <r>
    <x v="170"/>
    <x v="0"/>
    <x v="1193"/>
    <n v="3975.4873576529599"/>
    <n v="10000"/>
    <n v="972.22222222222194"/>
    <x v="169"/>
    <x v="8"/>
    <x v="16"/>
    <m/>
    <m/>
    <n v="7465"/>
    <n v="4951.5873015873003"/>
    <n v="10000"/>
    <n v="1836.7346938775499"/>
  </r>
  <r>
    <x v="170"/>
    <x v="1"/>
    <x v="1194"/>
    <n v="4998.9588755856303"/>
    <n v="10000"/>
    <n v="934.25605536332205"/>
    <x v="169"/>
    <x v="8"/>
    <x v="16"/>
    <m/>
    <m/>
    <n v="7742"/>
    <n v="5450.91324200913"/>
    <n v="10000"/>
    <n v="1015.625"/>
  </r>
  <r>
    <x v="170"/>
    <x v="2"/>
    <x v="1195"/>
    <n v="6129.6296296296296"/>
    <n v="10000"/>
    <n v="1200"/>
    <x v="169"/>
    <x v="8"/>
    <x v="16"/>
    <m/>
    <m/>
    <n v="8467"/>
    <n v="6640.3508771929801"/>
    <n v="10000"/>
    <n v="2222.2222222222199"/>
  </r>
  <r>
    <x v="170"/>
    <x v="3"/>
    <x v="1196"/>
    <n v="6411.21495327103"/>
    <n v="10000"/>
    <n v="2000"/>
    <x v="169"/>
    <x v="8"/>
    <x v="16"/>
    <m/>
    <m/>
    <n v="8210"/>
    <n v="6693.3333333333303"/>
    <n v="10000"/>
    <n v="2000"/>
  </r>
  <r>
    <x v="170"/>
    <x v="4"/>
    <x v="1197"/>
    <n v="4375.74943909786"/>
    <n v="10000"/>
    <n v="887.57396449704095"/>
    <x v="169"/>
    <x v="8"/>
    <x v="16"/>
    <m/>
    <m/>
    <n v="6889"/>
    <n v="4572.9458450046704"/>
    <n v="10000"/>
    <n v="972.22222222222194"/>
  </r>
  <r>
    <x v="170"/>
    <x v="5"/>
    <x v="1198"/>
    <n v="6999.36868686869"/>
    <n v="10000"/>
    <n v="1570.2479338843"/>
    <x v="169"/>
    <x v="8"/>
    <x v="16"/>
    <m/>
    <m/>
    <n v="8967"/>
    <n v="7268.2926829268299"/>
    <n v="10000"/>
    <n v="1800"/>
  </r>
  <r>
    <x v="170"/>
    <x v="6"/>
    <x v="1199"/>
    <n v="6143.2823129251701"/>
    <n v="10000"/>
    <n v="769.23076923076906"/>
    <x v="169"/>
    <x v="8"/>
    <x v="16"/>
    <m/>
    <m/>
    <n v="8943"/>
    <n v="7763.1578947368398"/>
    <n v="10000"/>
    <n v="1666.6666666666699"/>
  </r>
  <r>
    <x v="170"/>
    <x v="7"/>
    <x v="1200"/>
    <n v="5295.6491949297697"/>
    <n v="10000"/>
    <n v="918.36734693877497"/>
    <x v="169"/>
    <x v="8"/>
    <x v="16"/>
    <m/>
    <m/>
    <n v="7447"/>
    <n v="5909.9099099099103"/>
    <n v="10000"/>
    <n v="1400"/>
  </r>
  <r>
    <x v="171"/>
    <x v="0"/>
    <x v="1201"/>
    <n v="159.25104718854999"/>
    <n v="10000"/>
    <n v="12.058108368399701"/>
    <x v="170"/>
    <x v="9"/>
    <x v="160"/>
    <n v="3555547"/>
    <n v="0.51660982895507901"/>
    <n v="1931"/>
    <n v="280.40393324361702"/>
    <n v="10000"/>
    <n v="22.958579881656799"/>
  </r>
  <r>
    <x v="171"/>
    <x v="1"/>
    <x v="1202"/>
    <n v="119.165521255806"/>
    <n v="10000"/>
    <n v="8.3789803072577893"/>
    <x v="170"/>
    <x v="9"/>
    <x v="160"/>
    <n v="3555547"/>
    <n v="0.51660982895507901"/>
    <n v="1894"/>
    <n v="196.20290383392199"/>
    <n v="10000"/>
    <n v="16.287521623889099"/>
  </r>
  <r>
    <x v="171"/>
    <x v="2"/>
    <x v="1203"/>
    <n v="227.12655375788501"/>
    <n v="10000"/>
    <n v="15.341359042727101"/>
    <x v="170"/>
    <x v="9"/>
    <x v="160"/>
    <n v="3555547"/>
    <n v="0.51660982895507901"/>
    <n v="1942"/>
    <n v="386.58935930547301"/>
    <n v="10000"/>
    <n v="27.120615609979598"/>
  </r>
  <r>
    <x v="171"/>
    <x v="3"/>
    <x v="1204"/>
    <n v="137.687610562765"/>
    <n v="10000"/>
    <n v="21.840134675363402"/>
    <x v="170"/>
    <x v="9"/>
    <x v="160"/>
    <n v="3555547"/>
    <n v="0.51660982895507901"/>
    <n v="1899"/>
    <n v="236.70672314894699"/>
    <n v="10000"/>
    <n v="37.114595875584499"/>
  </r>
  <r>
    <x v="171"/>
    <x v="4"/>
    <x v="897"/>
    <n v="155.75792284728601"/>
    <n v="10000"/>
    <n v="12.458884600256701"/>
    <x v="170"/>
    <x v="9"/>
    <x v="160"/>
    <n v="3555547"/>
    <n v="0.51660982895507901"/>
    <n v="2052"/>
    <n v="267.31550995091601"/>
    <n v="10000"/>
    <n v="24.346262320535399"/>
  </r>
  <r>
    <x v="171"/>
    <x v="5"/>
    <x v="448"/>
    <n v="185.11765118288301"/>
    <n v="10000"/>
    <n v="20.215023139907402"/>
    <x v="170"/>
    <x v="9"/>
    <x v="160"/>
    <n v="3555547"/>
    <n v="0.51660982895507901"/>
    <n v="2606"/>
    <n v="340.54925806140301"/>
    <n v="10000"/>
    <n v="37.845670812703801"/>
  </r>
  <r>
    <x v="171"/>
    <x v="6"/>
    <x v="1205"/>
    <n v="151.216022733328"/>
    <n v="10000"/>
    <n v="15.6900737607158"/>
    <x v="170"/>
    <x v="9"/>
    <x v="160"/>
    <n v="3555547"/>
    <n v="0.51660982895507901"/>
    <n v="2256"/>
    <n v="299.79918531571099"/>
    <n v="10000"/>
    <n v="29.707339057718102"/>
  </r>
  <r>
    <x v="171"/>
    <x v="7"/>
    <x v="1206"/>
    <n v="273.31756249746201"/>
    <n v="10000"/>
    <n v="23.654984272744901"/>
    <x v="170"/>
    <x v="9"/>
    <x v="160"/>
    <n v="3555547"/>
    <n v="0.51660982895507901"/>
    <n v="2537"/>
    <n v="508.32477484438198"/>
    <n v="10000"/>
    <n v="42.063280999807503"/>
  </r>
  <r>
    <x v="172"/>
    <x v="0"/>
    <x v="1207"/>
    <n v="181.49702503678799"/>
    <n v="10000"/>
    <n v="25.2930400737539"/>
    <x v="171"/>
    <x v="9"/>
    <x v="161"/>
    <n v="2532705"/>
    <n v="0.502462810842081"/>
    <n v="1950"/>
    <n v="333.17960438168097"/>
    <n v="10000"/>
    <n v="50.043734017052898"/>
  </r>
  <r>
    <x v="172"/>
    <x v="1"/>
    <x v="1208"/>
    <n v="137.39393147294399"/>
    <n v="10000"/>
    <n v="23.9065236393512"/>
    <x v="171"/>
    <x v="9"/>
    <x v="161"/>
    <n v="2532705"/>
    <n v="0.502462810842081"/>
    <n v="1629"/>
    <n v="248.05822482666599"/>
    <n v="10000"/>
    <n v="46.529112734418398"/>
  </r>
  <r>
    <x v="172"/>
    <x v="2"/>
    <x v="1209"/>
    <n v="204.32221901305701"/>
    <n v="10000"/>
    <n v="26.468754224317198"/>
    <x v="171"/>
    <x v="9"/>
    <x v="161"/>
    <n v="2532705"/>
    <n v="0.502462810842081"/>
    <n v="2033"/>
    <n v="384.64883085092401"/>
    <n v="10000"/>
    <n v="47.956194196428598"/>
  </r>
  <r>
    <x v="172"/>
    <x v="3"/>
    <x v="1210"/>
    <n v="169.84247938828199"/>
    <n v="10000"/>
    <n v="37.333253325387098"/>
    <x v="171"/>
    <x v="9"/>
    <x v="161"/>
    <n v="2532705"/>
    <n v="0.502462810842081"/>
    <n v="1982"/>
    <n v="325.64503058967398"/>
    <n v="10000"/>
    <n v="66.020653304170096"/>
  </r>
  <r>
    <x v="172"/>
    <x v="4"/>
    <x v="1211"/>
    <n v="197.07069729668299"/>
    <n v="10000"/>
    <n v="27.770842144418602"/>
    <x v="171"/>
    <x v="9"/>
    <x v="161"/>
    <n v="2532705"/>
    <n v="0.502462810842081"/>
    <n v="2138"/>
    <n v="366.97611134972698"/>
    <n v="10000"/>
    <n v="57.087971094098997"/>
  </r>
  <r>
    <x v="172"/>
    <x v="5"/>
    <x v="1212"/>
    <n v="262.19777213970099"/>
    <n v="10000"/>
    <n v="28.702923905926301"/>
    <x v="171"/>
    <x v="9"/>
    <x v="161"/>
    <n v="2532705"/>
    <n v="0.502462810842081"/>
    <n v="2829"/>
    <n v="514.49252959568105"/>
    <n v="10000"/>
    <n v="64.006681806271303"/>
  </r>
  <r>
    <x v="172"/>
    <x v="6"/>
    <x v="1213"/>
    <n v="229.31011718603401"/>
    <n v="10000"/>
    <n v="21.8684043688658"/>
    <x v="171"/>
    <x v="9"/>
    <x v="161"/>
    <n v="2532705"/>
    <n v="0.502462810842081"/>
    <n v="2426"/>
    <n v="479.86826953888499"/>
    <n v="10000"/>
    <n v="61.476086669308998"/>
  </r>
  <r>
    <x v="172"/>
    <x v="7"/>
    <x v="1214"/>
    <n v="363.77557253062099"/>
    <n v="10000"/>
    <n v="27.279395914138899"/>
    <x v="171"/>
    <x v="9"/>
    <x v="161"/>
    <n v="2532705"/>
    <n v="0.502462810842081"/>
    <n v="2405"/>
    <n v="634.66031665580397"/>
    <n v="10000"/>
    <n v="57.476694381456298"/>
  </r>
  <r>
    <x v="173"/>
    <x v="0"/>
    <x v="1215"/>
    <n v="1806.68501302646"/>
    <n v="10000"/>
    <n v="175.77854671280301"/>
    <x v="172"/>
    <x v="9"/>
    <x v="162"/>
    <n v="852870"/>
    <n v="0.48787226666941202"/>
    <n v="5500"/>
    <n v="2605.80555467257"/>
    <n v="10000"/>
    <n v="283.446712018141"/>
  </r>
  <r>
    <x v="173"/>
    <x v="1"/>
    <x v="1216"/>
    <n v="1318.06788676218"/>
    <n v="10000"/>
    <n v="213.10687389841399"/>
    <x v="172"/>
    <x v="9"/>
    <x v="162"/>
    <n v="852870"/>
    <n v="0.48787226666941202"/>
    <n v="4858"/>
    <n v="2107.8744957590602"/>
    <n v="10000"/>
    <n v="348.45496383957902"/>
  </r>
  <r>
    <x v="173"/>
    <x v="2"/>
    <x v="1217"/>
    <n v="1429.3993715146"/>
    <n v="10000"/>
    <n v="88.504789670970396"/>
    <x v="172"/>
    <x v="9"/>
    <x v="162"/>
    <n v="852870"/>
    <n v="0.48787226666941202"/>
    <n v="5062"/>
    <n v="2645.3946630180999"/>
    <n v="10000"/>
    <n v="189.91964937910899"/>
  </r>
  <r>
    <x v="173"/>
    <x v="3"/>
    <x v="1218"/>
    <n v="1371.68334860146"/>
    <n v="10000"/>
    <n v="139.22839834201301"/>
    <x v="172"/>
    <x v="9"/>
    <x v="162"/>
    <n v="852870"/>
    <n v="0.48787226666941202"/>
    <n v="5177"/>
    <n v="2298.91794600907"/>
    <n v="10000"/>
    <n v="294.21487603305798"/>
  </r>
  <r>
    <x v="173"/>
    <x v="4"/>
    <x v="1219"/>
    <n v="2161.9632319566199"/>
    <n v="10000"/>
    <n v="128.20512820512801"/>
    <x v="172"/>
    <x v="9"/>
    <x v="162"/>
    <n v="852870"/>
    <n v="0.48787226666941202"/>
    <n v="5766"/>
    <n v="3650.5038039985302"/>
    <n v="10000"/>
    <n v="438.40507835746899"/>
  </r>
  <r>
    <x v="173"/>
    <x v="5"/>
    <x v="1220"/>
    <n v="1677.54365198546"/>
    <n v="10000"/>
    <n v="123.456790123457"/>
    <x v="172"/>
    <x v="9"/>
    <x v="162"/>
    <n v="852870"/>
    <n v="0.48787226666941202"/>
    <n v="5828"/>
    <n v="3246.4829130806602"/>
    <n v="10000"/>
    <n v="475"/>
  </r>
  <r>
    <x v="173"/>
    <x v="6"/>
    <x v="1221"/>
    <n v="1560.6413006622499"/>
    <n v="10000"/>
    <n v="139.46724833101999"/>
    <x v="172"/>
    <x v="9"/>
    <x v="162"/>
    <n v="852870"/>
    <n v="0.48787226666941202"/>
    <n v="5552"/>
    <n v="2745.96235771908"/>
    <n v="10000"/>
    <n v="339.50617283950601"/>
  </r>
  <r>
    <x v="173"/>
    <x v="7"/>
    <x v="960"/>
    <n v="1993.26289965717"/>
    <n v="10000"/>
    <n v="114.776234567901"/>
    <x v="172"/>
    <x v="9"/>
    <x v="162"/>
    <n v="852870"/>
    <n v="0.48787226666941202"/>
    <n v="5540"/>
    <n v="4259.6865853113504"/>
    <n v="10000"/>
    <n v="332.409972299169"/>
  </r>
  <r>
    <x v="174"/>
    <x v="0"/>
    <x v="1222"/>
    <n v="628.90479335504097"/>
    <n v="10000"/>
    <n v="30.278916365128701"/>
    <x v="173"/>
    <x v="9"/>
    <x v="163"/>
    <n v="753579"/>
    <n v="0.48702805724290199"/>
    <n v="3688"/>
    <n v="1154.84836036555"/>
    <n v="10000"/>
    <n v="58.120674740484397"/>
  </r>
  <r>
    <x v="174"/>
    <x v="1"/>
    <x v="1223"/>
    <n v="558.90324087817999"/>
    <n v="10000"/>
    <n v="28"/>
    <x v="173"/>
    <x v="9"/>
    <x v="163"/>
    <n v="753579"/>
    <n v="0.48702805724290199"/>
    <n v="3547"/>
    <n v="939.56047520536504"/>
    <n v="10000"/>
    <n v="49.916171315348301"/>
  </r>
  <r>
    <x v="174"/>
    <x v="2"/>
    <x v="1224"/>
    <n v="558.59062352001501"/>
    <n v="10000"/>
    <n v="34.792310036862602"/>
    <x v="173"/>
    <x v="9"/>
    <x v="163"/>
    <n v="753579"/>
    <n v="0.48702805724290199"/>
    <n v="3476"/>
    <n v="994.52349566376699"/>
    <n v="10000"/>
    <n v="66.635858141649607"/>
  </r>
  <r>
    <x v="174"/>
    <x v="3"/>
    <x v="516"/>
    <n v="589.41062099118301"/>
    <n v="10000"/>
    <n v="55.416196479526199"/>
    <x v="173"/>
    <x v="9"/>
    <x v="163"/>
    <n v="753579"/>
    <n v="0.48702805724290199"/>
    <n v="3692"/>
    <n v="926.33629444246196"/>
    <n v="10000"/>
    <n v="101.704447812026"/>
  </r>
  <r>
    <x v="174"/>
    <x v="4"/>
    <x v="1225"/>
    <n v="726.45965031195101"/>
    <n v="10000"/>
    <n v="42.767883992114697"/>
    <x v="173"/>
    <x v="9"/>
    <x v="163"/>
    <n v="753579"/>
    <n v="0.48702805724290199"/>
    <n v="4082"/>
    <n v="1287.0140599992101"/>
    <n v="10000"/>
    <n v="79.752066115702505"/>
  </r>
  <r>
    <x v="174"/>
    <x v="5"/>
    <x v="1226"/>
    <n v="1010.9512884506699"/>
    <n v="10000"/>
    <n v="94.246031746031704"/>
    <x v="173"/>
    <x v="9"/>
    <x v="163"/>
    <n v="753579"/>
    <n v="0.48702805724290199"/>
    <n v="4872"/>
    <n v="1736.9550937594099"/>
    <n v="10000"/>
    <n v="174.22775860617801"/>
  </r>
  <r>
    <x v="174"/>
    <x v="6"/>
    <x v="1227"/>
    <n v="829.03723658409399"/>
    <n v="10000"/>
    <n v="70.611151692232795"/>
    <x v="173"/>
    <x v="9"/>
    <x v="163"/>
    <n v="753579"/>
    <n v="0.48702805724290199"/>
    <n v="4592"/>
    <n v="1281.7964988536601"/>
    <n v="10000"/>
    <n v="105.059342393058"/>
  </r>
  <r>
    <x v="174"/>
    <x v="7"/>
    <x v="609"/>
    <n v="1037.0517701363301"/>
    <n v="10000"/>
    <n v="74.15771484375"/>
    <x v="173"/>
    <x v="9"/>
    <x v="163"/>
    <n v="753579"/>
    <n v="0.48702805724290199"/>
    <n v="3850"/>
    <n v="1568.6865392288501"/>
    <n v="10000"/>
    <n v="113.56009557303599"/>
  </r>
  <r>
    <x v="175"/>
    <x v="0"/>
    <x v="1228"/>
    <n v="591.99219403720497"/>
    <n v="10000"/>
    <n v="42.937787432523699"/>
    <x v="174"/>
    <x v="9"/>
    <x v="164"/>
    <n v="383434"/>
    <n v="0.49884536774549398"/>
    <n v="3927"/>
    <n v="1016.05417666291"/>
    <n v="10000"/>
    <n v="82.913288041493203"/>
  </r>
  <r>
    <x v="175"/>
    <x v="1"/>
    <x v="1229"/>
    <n v="598.11751181264799"/>
    <n v="10000"/>
    <n v="48.263171487603302"/>
    <x v="174"/>
    <x v="9"/>
    <x v="164"/>
    <n v="383434"/>
    <n v="0.49884536774549398"/>
    <n v="3889"/>
    <n v="1032.44074279049"/>
    <n v="10000"/>
    <n v="101.76354627310999"/>
  </r>
  <r>
    <x v="175"/>
    <x v="2"/>
    <x v="1230"/>
    <n v="654.57635001519202"/>
    <n v="10000"/>
    <n v="54.404964835815399"/>
    <x v="174"/>
    <x v="9"/>
    <x v="164"/>
    <n v="383434"/>
    <n v="0.49884536774549398"/>
    <n v="3810"/>
    <n v="1151.44803830664"/>
    <n v="10000"/>
    <n v="101.883890811226"/>
  </r>
  <r>
    <x v="175"/>
    <x v="3"/>
    <x v="1231"/>
    <n v="894.24206706517396"/>
    <n v="10000"/>
    <n v="73.921658283798195"/>
    <x v="174"/>
    <x v="9"/>
    <x v="164"/>
    <n v="383434"/>
    <n v="0.49884536774549398"/>
    <n v="4197"/>
    <n v="1510.63017213237"/>
    <n v="10000"/>
    <n v="144.52537865649199"/>
  </r>
  <r>
    <x v="175"/>
    <x v="4"/>
    <x v="1232"/>
    <n v="638.45823133786996"/>
    <n v="10000"/>
    <n v="50.592103163203397"/>
    <x v="174"/>
    <x v="9"/>
    <x v="164"/>
    <n v="383434"/>
    <n v="0.49884536774549398"/>
    <n v="3671"/>
    <n v="1152.5202639214201"/>
    <n v="10000"/>
    <n v="115.40749553837"/>
  </r>
  <r>
    <x v="175"/>
    <x v="5"/>
    <x v="1233"/>
    <n v="951.00952000816301"/>
    <n v="10000"/>
    <n v="127.73160972607"/>
    <x v="174"/>
    <x v="9"/>
    <x v="164"/>
    <n v="383434"/>
    <n v="0.49884536774549398"/>
    <n v="4306"/>
    <n v="1662.47265738176"/>
    <n v="10000"/>
    <n v="209.19421487603299"/>
  </r>
  <r>
    <x v="175"/>
    <x v="6"/>
    <x v="609"/>
    <n v="788.25066630808601"/>
    <n v="10000"/>
    <n v="86.426592797783897"/>
    <x v="174"/>
    <x v="9"/>
    <x v="164"/>
    <n v="383434"/>
    <n v="0.49884536774549398"/>
    <n v="4113"/>
    <n v="1365.30208734182"/>
    <n v="10000"/>
    <n v="142.57072844731599"/>
  </r>
  <r>
    <x v="175"/>
    <x v="7"/>
    <x v="775"/>
    <n v="897.02583717136895"/>
    <n v="10000"/>
    <n v="67.365118944680205"/>
    <x v="174"/>
    <x v="9"/>
    <x v="164"/>
    <n v="383434"/>
    <n v="0.49884536774549398"/>
    <n v="4131"/>
    <n v="1483.89582126614"/>
    <n v="10000"/>
    <n v="124.700474350824"/>
  </r>
  <r>
    <x v="176"/>
    <x v="0"/>
    <x v="1006"/>
    <n v="638.09705761604198"/>
    <n v="10000"/>
    <n v="42.5390073173442"/>
    <x v="175"/>
    <x v="9"/>
    <x v="165"/>
    <n v="422747"/>
    <n v="0.48642152305384001"/>
    <n v="3929"/>
    <n v="1044.62777731507"/>
    <n v="10000"/>
    <n v="82.644628099173602"/>
  </r>
  <r>
    <x v="176"/>
    <x v="1"/>
    <x v="636"/>
    <n v="615.27413785143597"/>
    <n v="10000"/>
    <n v="37.053803463943801"/>
    <x v="175"/>
    <x v="9"/>
    <x v="165"/>
    <n v="422747"/>
    <n v="0.48642152305384001"/>
    <n v="3577"/>
    <n v="912.42954868671404"/>
    <n v="10000"/>
    <n v="60"/>
  </r>
  <r>
    <x v="176"/>
    <x v="2"/>
    <x v="636"/>
    <n v="576.84676190245"/>
    <n v="10000"/>
    <n v="37.520515086479001"/>
    <x v="175"/>
    <x v="9"/>
    <x v="165"/>
    <n v="422747"/>
    <n v="0.48642152305384001"/>
    <n v="3564"/>
    <n v="958.92760087607496"/>
    <n v="10000"/>
    <n v="73.724489795918402"/>
  </r>
  <r>
    <x v="176"/>
    <x v="3"/>
    <x v="1234"/>
    <n v="949.77920346656094"/>
    <n v="10000"/>
    <n v="73.001645600644196"/>
    <x v="175"/>
    <x v="9"/>
    <x v="165"/>
    <n v="422747"/>
    <n v="0.48642152305384001"/>
    <n v="4043"/>
    <n v="1500.3807963136101"/>
    <n v="10000"/>
    <n v="142.31824417009599"/>
  </r>
  <r>
    <x v="176"/>
    <x v="4"/>
    <x v="797"/>
    <n v="737.73647391988402"/>
    <n v="10000"/>
    <n v="35.072802635774302"/>
    <x v="175"/>
    <x v="9"/>
    <x v="165"/>
    <n v="422747"/>
    <n v="0.48642152305384001"/>
    <n v="3767"/>
    <n v="1192.15512197364"/>
    <n v="10000"/>
    <n v="74.852484310168705"/>
  </r>
  <r>
    <x v="176"/>
    <x v="5"/>
    <x v="1235"/>
    <n v="1219.1707413906499"/>
    <n v="10000"/>
    <n v="103.065655015131"/>
    <x v="175"/>
    <x v="9"/>
    <x v="165"/>
    <n v="422747"/>
    <n v="0.48642152305384001"/>
    <n v="4915"/>
    <n v="1964.42055411258"/>
    <n v="10000"/>
    <n v="192.369008396216"/>
  </r>
  <r>
    <x v="176"/>
    <x v="6"/>
    <x v="1236"/>
    <n v="940.11629382538399"/>
    <n v="10000"/>
    <n v="52.622948375844103"/>
    <x v="175"/>
    <x v="9"/>
    <x v="165"/>
    <n v="422747"/>
    <n v="0.48642152305384001"/>
    <n v="4094"/>
    <n v="1306.72340519405"/>
    <n v="10000"/>
    <n v="84.567901234567898"/>
  </r>
  <r>
    <x v="176"/>
    <x v="7"/>
    <x v="1237"/>
    <n v="1184.0253393144999"/>
    <n v="10000"/>
    <n v="109.141274238227"/>
    <x v="175"/>
    <x v="9"/>
    <x v="165"/>
    <n v="422747"/>
    <n v="0.48642152305384001"/>
    <n v="4483"/>
    <n v="1751.83265372349"/>
    <n v="10000"/>
    <n v="177.52704311370999"/>
  </r>
  <r>
    <x v="177"/>
    <x v="0"/>
    <x v="1238"/>
    <n v="933.47508535582301"/>
    <n v="10000"/>
    <n v="55.689213929013"/>
    <x v="176"/>
    <x v="9"/>
    <x v="166"/>
    <n v="312126"/>
    <n v="0.48952033826001901"/>
    <n v="4307"/>
    <n v="1490.3356805845301"/>
    <n v="10000"/>
    <n v="113.611049231455"/>
  </r>
  <r>
    <x v="177"/>
    <x v="1"/>
    <x v="1239"/>
    <n v="936.91224877324703"/>
    <n v="10000"/>
    <n v="39.879260581223697"/>
    <x v="176"/>
    <x v="9"/>
    <x v="166"/>
    <n v="312126"/>
    <n v="0.48952033826001901"/>
    <n v="4522"/>
    <n v="1491.8806641250701"/>
    <n v="10000"/>
    <n v="95.596382282460297"/>
  </r>
  <r>
    <x v="177"/>
    <x v="2"/>
    <x v="1240"/>
    <n v="840.00002797148704"/>
    <n v="10000"/>
    <n v="79.113136761237499"/>
    <x v="176"/>
    <x v="9"/>
    <x v="166"/>
    <n v="312126"/>
    <n v="0.48952033826001901"/>
    <n v="4499"/>
    <n v="1381.93407523988"/>
    <n v="10000"/>
    <n v="156.75077209952801"/>
  </r>
  <r>
    <x v="177"/>
    <x v="3"/>
    <x v="1241"/>
    <n v="1465.8807710554199"/>
    <n v="10000"/>
    <n v="112.59148057797"/>
    <x v="176"/>
    <x v="9"/>
    <x v="166"/>
    <n v="312126"/>
    <n v="0.48952033826001901"/>
    <n v="4702"/>
    <n v="2195.9700521956602"/>
    <n v="10000"/>
    <n v="180.49886621315201"/>
  </r>
  <r>
    <x v="177"/>
    <x v="4"/>
    <x v="161"/>
    <n v="907.19079130402201"/>
    <n v="10000"/>
    <n v="75.3301506603013"/>
    <x v="176"/>
    <x v="9"/>
    <x v="166"/>
    <n v="312126"/>
    <n v="0.48952033826001901"/>
    <n v="4203"/>
    <n v="1472.3523723256701"/>
    <n v="10000"/>
    <n v="128.27315002652799"/>
  </r>
  <r>
    <x v="177"/>
    <x v="5"/>
    <x v="352"/>
    <n v="1220.8650755912699"/>
    <n v="10000"/>
    <n v="162.577938348581"/>
    <x v="176"/>
    <x v="9"/>
    <x v="166"/>
    <n v="312126"/>
    <n v="0.48952033826001901"/>
    <n v="5006"/>
    <n v="1853.61079708378"/>
    <n v="10000"/>
    <n v="304.75206611570297"/>
  </r>
  <r>
    <x v="177"/>
    <x v="6"/>
    <x v="1242"/>
    <n v="1075.8780542094601"/>
    <n v="10000"/>
    <n v="92.1875"/>
    <x v="176"/>
    <x v="9"/>
    <x v="166"/>
    <n v="312126"/>
    <n v="0.48952033826001901"/>
    <n v="4569"/>
    <n v="1614.08238079183"/>
    <n v="10000"/>
    <n v="153.71900826446301"/>
  </r>
  <r>
    <x v="177"/>
    <x v="7"/>
    <x v="792"/>
    <n v="1299.87874922746"/>
    <n v="10000"/>
    <n v="111.977067096659"/>
    <x v="176"/>
    <x v="9"/>
    <x v="166"/>
    <n v="312126"/>
    <n v="0.48952033826001901"/>
    <n v="4513"/>
    <n v="1887.3405864758399"/>
    <n v="10000"/>
    <n v="174.47199265381099"/>
  </r>
  <r>
    <x v="178"/>
    <x v="0"/>
    <x v="1243"/>
    <n v="3972.1154935058698"/>
    <n v="10000"/>
    <n v="769.23076923076906"/>
    <x v="177"/>
    <x v="9"/>
    <x v="167"/>
    <n v="330295"/>
    <n v="0.52101605189101896"/>
    <n v="7147"/>
    <n v="5349.3576752003701"/>
    <n v="10000"/>
    <n v="1074.38016528926"/>
  </r>
  <r>
    <x v="178"/>
    <x v="1"/>
    <x v="1244"/>
    <n v="3668.5794735858899"/>
    <n v="10000"/>
    <n v="637.11911357340705"/>
    <x v="177"/>
    <x v="9"/>
    <x v="167"/>
    <n v="330295"/>
    <n v="0.52101605189101896"/>
    <n v="6768"/>
    <n v="4669.9049992153396"/>
    <n v="10000"/>
    <n v="1005.91715976331"/>
  </r>
  <r>
    <x v="178"/>
    <x v="2"/>
    <x v="1245"/>
    <n v="3718.5481520305698"/>
    <n v="10000"/>
    <n v="755.555555555556"/>
    <x v="177"/>
    <x v="9"/>
    <x v="167"/>
    <n v="330295"/>
    <n v="0.52101605189101896"/>
    <n v="6774"/>
    <n v="5335.2072763837496"/>
    <n v="10000"/>
    <n v="1358.0246913580199"/>
  </r>
  <r>
    <x v="178"/>
    <x v="3"/>
    <x v="1246"/>
    <n v="4225.8359101216201"/>
    <n v="10000"/>
    <n v="1000"/>
    <x v="177"/>
    <x v="9"/>
    <x v="167"/>
    <n v="330295"/>
    <n v="0.52101605189101896"/>
    <n v="7190"/>
    <n v="5792.0238095238101"/>
    <n v="10000"/>
    <n v="1428.57142857143"/>
  </r>
  <r>
    <x v="178"/>
    <x v="4"/>
    <x v="1247"/>
    <n v="4364.1394935672897"/>
    <n v="10000"/>
    <n v="714.28571428571399"/>
    <x v="177"/>
    <x v="9"/>
    <x v="167"/>
    <n v="330295"/>
    <n v="0.52101605189101896"/>
    <n v="6614"/>
    <n v="5353.0709392778399"/>
    <n v="10000"/>
    <n v="833.33333333333303"/>
  </r>
  <r>
    <x v="178"/>
    <x v="5"/>
    <x v="1248"/>
    <n v="3591.4977630458802"/>
    <n v="10000"/>
    <n v="666.66666666666697"/>
    <x v="177"/>
    <x v="9"/>
    <x v="167"/>
    <n v="330295"/>
    <n v="0.52101605189101896"/>
    <n v="7655"/>
    <n v="6013.2013201320096"/>
    <n v="10000"/>
    <n v="2000"/>
  </r>
  <r>
    <x v="178"/>
    <x v="6"/>
    <x v="1249"/>
    <n v="3024.4285272140401"/>
    <n v="10000"/>
    <n v="769.23076923076906"/>
    <x v="177"/>
    <x v="9"/>
    <x v="167"/>
    <n v="330295"/>
    <n v="0.52101605189101896"/>
    <n v="6672"/>
    <n v="4432.2863897331999"/>
    <n v="10000"/>
    <n v="1122.44897959184"/>
  </r>
  <r>
    <x v="178"/>
    <x v="7"/>
    <x v="1250"/>
    <n v="3994.5552407755399"/>
    <n v="10000"/>
    <n v="1020.40816326531"/>
    <x v="177"/>
    <x v="9"/>
    <x v="167"/>
    <n v="330295"/>
    <n v="0.52101605189101896"/>
    <n v="7337"/>
    <n v="6023.9482739482701"/>
    <n v="10000"/>
    <n v="1666.6666666666699"/>
  </r>
  <r>
    <x v="179"/>
    <x v="0"/>
    <x v="1239"/>
    <n v="912.40588566511803"/>
    <n v="10000"/>
    <n v="76.262781710611804"/>
    <x v="178"/>
    <x v="9"/>
    <x v="168"/>
    <n v="206754"/>
    <n v="0.48857685691059999"/>
    <n v="4692"/>
    <n v="1532.71597949532"/>
    <n v="10000"/>
    <n v="133.88429752066099"/>
  </r>
  <r>
    <x v="179"/>
    <x v="1"/>
    <x v="1251"/>
    <n v="828.83541064727501"/>
    <n v="10000"/>
    <n v="59.686123453023399"/>
    <x v="178"/>
    <x v="9"/>
    <x v="168"/>
    <n v="206754"/>
    <n v="0.48857685691059999"/>
    <n v="4520"/>
    <n v="1467.15715615814"/>
    <n v="10000"/>
    <n v="112.080936322158"/>
  </r>
  <r>
    <x v="179"/>
    <x v="2"/>
    <x v="1252"/>
    <n v="858.18374133030204"/>
    <n v="10000"/>
    <n v="70.582557461440999"/>
    <x v="178"/>
    <x v="9"/>
    <x v="168"/>
    <n v="206754"/>
    <n v="0.48857685691059999"/>
    <n v="4346"/>
    <n v="1528.34511944205"/>
    <n v="10000"/>
    <n v="181.33174791914399"/>
  </r>
  <r>
    <x v="179"/>
    <x v="3"/>
    <x v="1253"/>
    <n v="1531.22721810447"/>
    <n v="10000"/>
    <n v="129.27054478301"/>
    <x v="178"/>
    <x v="9"/>
    <x v="168"/>
    <n v="206754"/>
    <n v="0.48857685691059999"/>
    <n v="5148"/>
    <n v="2498.5441203729602"/>
    <n v="10000"/>
    <n v="213.10687389841399"/>
  </r>
  <r>
    <x v="179"/>
    <x v="4"/>
    <x v="1254"/>
    <n v="969.03966440940997"/>
    <n v="10000"/>
    <n v="70.205340475610797"/>
    <x v="178"/>
    <x v="9"/>
    <x v="168"/>
    <n v="206754"/>
    <n v="0.48857685691059999"/>
    <n v="4912"/>
    <n v="1733.4022189877801"/>
    <n v="10000"/>
    <n v="145.288032110351"/>
  </r>
  <r>
    <x v="179"/>
    <x v="5"/>
    <x v="1255"/>
    <n v="993.801673587045"/>
    <n v="10000"/>
    <n v="29.0534106648199"/>
    <x v="178"/>
    <x v="9"/>
    <x v="168"/>
    <n v="206754"/>
    <n v="0.48857685691059999"/>
    <n v="5320"/>
    <n v="2304.6649373462401"/>
    <n v="10000"/>
    <n v="301.23456790123498"/>
  </r>
  <r>
    <x v="179"/>
    <x v="6"/>
    <x v="825"/>
    <n v="1136.24801571228"/>
    <n v="10000"/>
    <n v="97.0017636684303"/>
    <x v="178"/>
    <x v="9"/>
    <x v="168"/>
    <n v="206754"/>
    <n v="0.48857685691059999"/>
    <n v="5403"/>
    <n v="1837.48657166974"/>
    <n v="10000"/>
    <n v="161.12643344462199"/>
  </r>
  <r>
    <x v="179"/>
    <x v="7"/>
    <x v="1256"/>
    <n v="1401.4609759755399"/>
    <n v="10000"/>
    <n v="104.166666666667"/>
    <x v="178"/>
    <x v="9"/>
    <x v="168"/>
    <n v="206754"/>
    <n v="0.48857685691059999"/>
    <n v="5496"/>
    <n v="2248.4834251239899"/>
    <n v="10000"/>
    <n v="161.56462585034001"/>
  </r>
  <r>
    <x v="180"/>
    <x v="0"/>
    <x v="1257"/>
    <n v="2699.5298148936999"/>
    <n v="10000"/>
    <n v="266.99893200427198"/>
    <x v="179"/>
    <x v="9"/>
    <x v="169"/>
    <n v="386067"/>
    <n v="0.55355424822169297"/>
    <n v="6543"/>
    <n v="3692.6685209457601"/>
    <n v="10000"/>
    <n v="375"/>
  </r>
  <r>
    <x v="180"/>
    <x v="1"/>
    <x v="1258"/>
    <n v="2032.1567027245101"/>
    <n v="10000"/>
    <n v="214.15973796926201"/>
    <x v="179"/>
    <x v="9"/>
    <x v="169"/>
    <n v="386067"/>
    <n v="0.55355424822169297"/>
    <n v="6157"/>
    <n v="2732.61509378746"/>
    <n v="10000"/>
    <n v="312.358533272974"/>
  </r>
  <r>
    <x v="180"/>
    <x v="2"/>
    <x v="1259"/>
    <n v="2330.43574568843"/>
    <n v="10000"/>
    <n v="337.35943356934598"/>
    <x v="179"/>
    <x v="9"/>
    <x v="169"/>
    <n v="386067"/>
    <n v="0.55355424822169297"/>
    <n v="6324"/>
    <n v="3893.3685601451398"/>
    <n v="10000"/>
    <n v="504.01753104455798"/>
  </r>
  <r>
    <x v="180"/>
    <x v="3"/>
    <x v="1260"/>
    <n v="3199.09071345853"/>
    <n v="10000"/>
    <n v="422.222222222222"/>
    <x v="179"/>
    <x v="9"/>
    <x v="169"/>
    <n v="386067"/>
    <n v="0.55355424822169297"/>
    <n v="6491"/>
    <n v="3905.8912999692202"/>
    <n v="10000"/>
    <n v="586.01134215500895"/>
  </r>
  <r>
    <x v="180"/>
    <x v="4"/>
    <x v="1261"/>
    <n v="4071.45212541929"/>
    <n v="10000"/>
    <n v="526.31578947368405"/>
    <x v="179"/>
    <x v="9"/>
    <x v="169"/>
    <n v="386067"/>
    <n v="0.55355424822169297"/>
    <n v="6921"/>
    <n v="4974.8710265812897"/>
    <n v="10000"/>
    <n v="729.16666666666697"/>
  </r>
  <r>
    <x v="180"/>
    <x v="5"/>
    <x v="1262"/>
    <n v="3813.28125"/>
    <n v="10000"/>
    <n v="333.33333333333297"/>
    <x v="179"/>
    <x v="9"/>
    <x v="169"/>
    <n v="386067"/>
    <n v="0.55355424822169297"/>
    <n v="8175"/>
    <n v="6456.77655677656"/>
    <n v="10000"/>
    <n v="1836.7346938775499"/>
  </r>
  <r>
    <x v="180"/>
    <x v="6"/>
    <x v="1263"/>
    <n v="3367.50141560268"/>
    <n v="10000"/>
    <n v="617.28395061728395"/>
    <x v="179"/>
    <x v="9"/>
    <x v="169"/>
    <n v="386067"/>
    <n v="0.55355424822169297"/>
    <n v="7573"/>
    <n v="5838.54936486515"/>
    <n v="10000"/>
    <n v="1666.6666666666699"/>
  </r>
  <r>
    <x v="180"/>
    <x v="7"/>
    <x v="1264"/>
    <n v="3705.2341317646501"/>
    <n v="10000"/>
    <n v="284.879474068663"/>
    <x v="179"/>
    <x v="9"/>
    <x v="169"/>
    <n v="386067"/>
    <n v="0.55355424822169297"/>
    <n v="7619"/>
    <n v="7071.9670805385103"/>
    <n v="10000"/>
    <n v="1600"/>
  </r>
  <r>
    <x v="181"/>
    <x v="0"/>
    <x v="1265"/>
    <n v="6409.21409214092"/>
    <n v="10000"/>
    <n v="1666.6666666666699"/>
    <x v="180"/>
    <x v="9"/>
    <x v="170"/>
    <n v="99734"/>
    <n v="0.492963942367101"/>
    <n v="8868"/>
    <n v="7659.2082616178996"/>
    <n v="10000"/>
    <n v="2244.8979591836701"/>
  </r>
  <r>
    <x v="181"/>
    <x v="1"/>
    <x v="1266"/>
    <n v="5931.4671814671801"/>
    <n v="10000"/>
    <n v="1428.57142857143"/>
    <x v="180"/>
    <x v="9"/>
    <x v="170"/>
    <n v="99734"/>
    <n v="0.492963942367101"/>
    <n v="8799"/>
    <n v="7979.5918367346903"/>
    <n v="10000"/>
    <n v="3333.3333333333298"/>
  </r>
  <r>
    <x v="181"/>
    <x v="2"/>
    <x v="1267"/>
    <n v="4865.8094893154703"/>
    <n v="10000"/>
    <n v="1074.38016528926"/>
    <x v="180"/>
    <x v="9"/>
    <x v="170"/>
    <n v="99734"/>
    <n v="0.492963942367101"/>
    <n v="8114"/>
    <n v="6938.9581335890098"/>
    <n v="10000"/>
    <n v="1666.6666666666699"/>
  </r>
  <r>
    <x v="181"/>
    <x v="3"/>
    <x v="1268"/>
    <n v="5200"/>
    <n v="10000"/>
    <n v="1666.6666666666699"/>
    <x v="180"/>
    <x v="9"/>
    <x v="170"/>
    <n v="99734"/>
    <n v="0.492963942367101"/>
    <n v="7923"/>
    <n v="7107.8431372549003"/>
    <n v="10000"/>
    <n v="3333.3333333333298"/>
  </r>
  <r>
    <x v="181"/>
    <x v="4"/>
    <x v="1269"/>
    <n v="7264.2857142857101"/>
    <n v="10000"/>
    <n v="2000"/>
    <x v="180"/>
    <x v="9"/>
    <x v="170"/>
    <n v="99734"/>
    <n v="0.492963942367101"/>
    <n v="9445"/>
    <n v="8998.2269503546104"/>
    <n v="10000"/>
    <n v="5000"/>
  </r>
  <r>
    <x v="181"/>
    <x v="5"/>
    <x v="1270"/>
    <n v="6431.3725490196102"/>
    <n v="10000"/>
    <n v="1111.1111111111099"/>
    <x v="180"/>
    <x v="9"/>
    <x v="170"/>
    <n v="99734"/>
    <n v="0.492963942367101"/>
    <n v="8396"/>
    <n v="7406.6666666666697"/>
    <n v="10000"/>
    <n v="3333.3333333333298"/>
  </r>
  <r>
    <x v="181"/>
    <x v="6"/>
    <x v="1271"/>
    <n v="7028.9855072463797"/>
    <n v="10000"/>
    <n v="1250"/>
    <x v="180"/>
    <x v="9"/>
    <x v="170"/>
    <n v="99734"/>
    <n v="0.492963942367101"/>
    <n v="9111"/>
    <n v="8562.0915032679695"/>
    <n v="10000"/>
    <n v="3333.3333333333298"/>
  </r>
  <r>
    <x v="181"/>
    <x v="7"/>
    <x v="1272"/>
    <n v="7068.4523809523798"/>
    <n v="10000"/>
    <n v="2500"/>
    <x v="180"/>
    <x v="9"/>
    <x v="170"/>
    <n v="99734"/>
    <n v="0.492963942367101"/>
    <n v="9639"/>
    <n v="9470.8994708994705"/>
    <n v="10000"/>
    <n v="5000"/>
  </r>
  <r>
    <x v="182"/>
    <x v="0"/>
    <x v="871"/>
    <n v="1553.8174378957101"/>
    <n v="10000"/>
    <n v="137.05103969754299"/>
    <x v="181"/>
    <x v="9"/>
    <x v="171"/>
    <n v="132789"/>
    <n v="0.47642607787771901"/>
    <n v="6111"/>
    <n v="2990.9990569932002"/>
    <n v="10000"/>
    <n v="463.73365041617097"/>
  </r>
  <r>
    <x v="182"/>
    <x v="1"/>
    <x v="1273"/>
    <n v="1562.04258413104"/>
    <n v="10000"/>
    <n v="129.11286963765099"/>
    <x v="181"/>
    <x v="9"/>
    <x v="171"/>
    <n v="132789"/>
    <n v="0.47642607787771901"/>
    <n v="5867"/>
    <n v="2887.8818789115198"/>
    <n v="10000"/>
    <n v="432.09876543209901"/>
  </r>
  <r>
    <x v="182"/>
    <x v="2"/>
    <x v="1078"/>
    <n v="1833.1109535200701"/>
    <n v="10000"/>
    <n v="375"/>
    <x v="181"/>
    <x v="9"/>
    <x v="171"/>
    <n v="132789"/>
    <n v="0.47642607787771901"/>
    <n v="6249"/>
    <n v="3726.7443092548801"/>
    <n v="10000"/>
    <n v="800.78125"/>
  </r>
  <r>
    <x v="182"/>
    <x v="3"/>
    <x v="1274"/>
    <n v="2081.6923021092998"/>
    <n v="10000"/>
    <n v="342.935528120713"/>
    <x v="181"/>
    <x v="9"/>
    <x v="171"/>
    <n v="132789"/>
    <n v="0.47642607787771901"/>
    <n v="6596"/>
    <n v="4057.1287496693799"/>
    <n v="10000"/>
    <n v="833.33333333333303"/>
  </r>
  <r>
    <x v="182"/>
    <x v="4"/>
    <x v="1275"/>
    <n v="1813.56460161018"/>
    <n v="10000"/>
    <n v="154.32098765432099"/>
    <x v="181"/>
    <x v="9"/>
    <x v="171"/>
    <n v="132789"/>
    <n v="0.47642607787771901"/>
    <n v="6648"/>
    <n v="3656.69362254728"/>
    <n v="10000"/>
    <n v="422.222222222222"/>
  </r>
  <r>
    <x v="182"/>
    <x v="5"/>
    <x v="28"/>
    <n v="2747.7084843089801"/>
    <n v="10000"/>
    <n v="321.39577594123"/>
    <x v="181"/>
    <x v="9"/>
    <x v="171"/>
    <n v="132789"/>
    <n v="0.47642607787771901"/>
    <n v="7545"/>
    <n v="4848.7587681136101"/>
    <n v="10000"/>
    <n v="769.23076923076906"/>
  </r>
  <r>
    <x v="182"/>
    <x v="6"/>
    <x v="1276"/>
    <n v="2398.4726143461799"/>
    <n v="10000"/>
    <n v="304.70914127423799"/>
    <x v="181"/>
    <x v="9"/>
    <x v="171"/>
    <n v="132789"/>
    <n v="0.47642607787771901"/>
    <n v="6617"/>
    <n v="3705.0554468362702"/>
    <n v="10000"/>
    <n v="454.54545454545502"/>
  </r>
  <r>
    <x v="182"/>
    <x v="7"/>
    <x v="1277"/>
    <n v="2419.6683221312601"/>
    <n v="10000"/>
    <n v="302.040816326531"/>
    <x v="181"/>
    <x v="9"/>
    <x v="171"/>
    <n v="132789"/>
    <n v="0.47642607787771901"/>
    <n v="6343"/>
    <n v="3985.3883252527198"/>
    <n v="10000"/>
    <n v="550"/>
  </r>
  <r>
    <x v="183"/>
    <x v="0"/>
    <x v="1278"/>
    <n v="2613.2519082600202"/>
    <n v="10000"/>
    <n v="243.34251606978901"/>
    <x v="182"/>
    <x v="9"/>
    <x v="172"/>
    <n v="143324"/>
    <n v="0.46467685564035599"/>
    <n v="6600"/>
    <n v="3519.6493333399499"/>
    <n v="10000"/>
    <n v="381.944444444444"/>
  </r>
  <r>
    <x v="183"/>
    <x v="1"/>
    <x v="1279"/>
    <n v="2469.4787633660799"/>
    <n v="10000"/>
    <n v="261.33333333333297"/>
    <x v="182"/>
    <x v="9"/>
    <x v="172"/>
    <n v="143324"/>
    <n v="0.46467685564035599"/>
    <n v="6393"/>
    <n v="3107.8090285342"/>
    <n v="10000"/>
    <n v="316.80440771349902"/>
  </r>
  <r>
    <x v="183"/>
    <x v="2"/>
    <x v="1280"/>
    <n v="2055.3922495433799"/>
    <n v="10000"/>
    <n v="187.46995673770201"/>
    <x v="182"/>
    <x v="9"/>
    <x v="172"/>
    <n v="143324"/>
    <n v="0.46467685564035599"/>
    <n v="5996"/>
    <n v="3029.34437834851"/>
    <n v="10000"/>
    <n v="307.43801652892603"/>
  </r>
  <r>
    <x v="183"/>
    <x v="3"/>
    <x v="1281"/>
    <n v="2677.7312883678401"/>
    <n v="10000"/>
    <n v="304"/>
    <x v="182"/>
    <x v="9"/>
    <x v="172"/>
    <n v="143324"/>
    <n v="0.46467685564035599"/>
    <n v="6364"/>
    <n v="3554.7149324632001"/>
    <n v="10000"/>
    <n v="460.18991964937902"/>
  </r>
  <r>
    <x v="183"/>
    <x v="4"/>
    <x v="1282"/>
    <n v="3092.5227920176399"/>
    <n v="10000"/>
    <n v="394.85766758493997"/>
    <x v="182"/>
    <x v="9"/>
    <x v="172"/>
    <n v="143324"/>
    <n v="0.46467685564035599"/>
    <n v="6830"/>
    <n v="4397.5913285942097"/>
    <n v="10000"/>
    <n v="484.69387755102002"/>
  </r>
  <r>
    <x v="183"/>
    <x v="5"/>
    <x v="1283"/>
    <n v="3372.40450815758"/>
    <n v="10000"/>
    <n v="666.66666666666697"/>
    <x v="182"/>
    <x v="9"/>
    <x v="172"/>
    <n v="143324"/>
    <n v="0.46467685564035599"/>
    <n v="7662"/>
    <n v="5543.81543884041"/>
    <n v="10000"/>
    <n v="1024.9307479224401"/>
  </r>
  <r>
    <x v="183"/>
    <x v="6"/>
    <x v="726"/>
    <n v="2487.3722213999999"/>
    <n v="10000"/>
    <n v="339.76124885215802"/>
    <x v="182"/>
    <x v="9"/>
    <x v="172"/>
    <n v="143324"/>
    <n v="0.46467685564035599"/>
    <n v="6370"/>
    <n v="3833.7940277254302"/>
    <n v="10000"/>
    <n v="566.89342403628098"/>
  </r>
  <r>
    <x v="183"/>
    <x v="7"/>
    <x v="1284"/>
    <n v="2953.0461730416901"/>
    <n v="10000"/>
    <n v="384.08779149519899"/>
    <x v="182"/>
    <x v="9"/>
    <x v="172"/>
    <n v="143324"/>
    <n v="0.46467685564035599"/>
    <n v="7139"/>
    <n v="4493.8913704837296"/>
    <n v="10000"/>
    <n v="679.01234567901201"/>
  </r>
  <r>
    <x v="184"/>
    <x v="0"/>
    <x v="1285"/>
    <n v="2115.1154250854402"/>
    <n v="10000"/>
    <n v="166.015625"/>
    <x v="183"/>
    <x v="9"/>
    <x v="173"/>
    <n v="188768"/>
    <n v="0.48420674618442999"/>
    <n v="6550"/>
    <n v="3588.7108126439198"/>
    <n v="10000"/>
    <n v="364.20395421436001"/>
  </r>
  <r>
    <x v="184"/>
    <x v="1"/>
    <x v="1286"/>
    <n v="1863.0057471268699"/>
    <n v="10000"/>
    <n v="191.83673469387799"/>
    <x v="183"/>
    <x v="9"/>
    <x v="173"/>
    <n v="188768"/>
    <n v="0.48420674618442999"/>
    <n v="6508"/>
    <n v="3229.2299908063001"/>
    <n v="10000"/>
    <n v="387.52362948960302"/>
  </r>
  <r>
    <x v="184"/>
    <x v="2"/>
    <x v="1287"/>
    <n v="2073.2577468545801"/>
    <n v="10000"/>
    <n v="209.120685311161"/>
    <x v="183"/>
    <x v="9"/>
    <x v="173"/>
    <n v="188768"/>
    <n v="0.48420674618442999"/>
    <n v="6051"/>
    <n v="3788.04439868894"/>
    <n v="10000"/>
    <n v="416.3623082542"/>
  </r>
  <r>
    <x v="184"/>
    <x v="3"/>
    <x v="1288"/>
    <n v="2296.5797418561301"/>
    <n v="10000"/>
    <n v="402.89256198347101"/>
    <x v="183"/>
    <x v="9"/>
    <x v="173"/>
    <n v="188768"/>
    <n v="0.48420674618442999"/>
    <n v="6328"/>
    <n v="4195.8515496526898"/>
    <n v="10000"/>
    <n v="1077.50472589792"/>
  </r>
  <r>
    <x v="184"/>
    <x v="4"/>
    <x v="1289"/>
    <n v="2983.2306989205599"/>
    <n v="10000"/>
    <n v="273.66863905325403"/>
    <x v="183"/>
    <x v="9"/>
    <x v="173"/>
    <n v="188768"/>
    <n v="0.48420674618442999"/>
    <n v="7247"/>
    <n v="5564.4834201796702"/>
    <n v="10000"/>
    <n v="795.84775086505203"/>
  </r>
  <r>
    <x v="184"/>
    <x v="5"/>
    <x v="1290"/>
    <n v="2030.0347729913501"/>
    <n v="10000"/>
    <n v="135.13513513513499"/>
    <x v="183"/>
    <x v="9"/>
    <x v="173"/>
    <n v="188768"/>
    <n v="0.48420674618442999"/>
    <n v="7266"/>
    <n v="5319.6279980420904"/>
    <n v="10000"/>
    <n v="1600"/>
  </r>
  <r>
    <x v="184"/>
    <x v="6"/>
    <x v="1291"/>
    <n v="2104.4329276388098"/>
    <n v="10000"/>
    <n v="248"/>
    <x v="183"/>
    <x v="9"/>
    <x v="173"/>
    <n v="188768"/>
    <n v="0.48420674618442999"/>
    <n v="7159"/>
    <n v="4709.4257178526796"/>
    <n v="10000"/>
    <n v="703.125"/>
  </r>
  <r>
    <x v="184"/>
    <x v="7"/>
    <x v="1292"/>
    <n v="2521.8014621347602"/>
    <n v="10000"/>
    <n v="188.67924528301899"/>
    <x v="183"/>
    <x v="9"/>
    <x v="173"/>
    <n v="188768"/>
    <n v="0.48420674618442999"/>
    <n v="7629"/>
    <n v="5903.9634924036"/>
    <n v="10000"/>
    <n v="703.125"/>
  </r>
  <r>
    <x v="185"/>
    <x v="0"/>
    <x v="1293"/>
    <n v="2045.9059980736799"/>
    <n v="10000"/>
    <n v="247.27110715081301"/>
    <x v="184"/>
    <x v="9"/>
    <x v="174"/>
    <n v="180249"/>
    <n v="0.472268947194668"/>
    <n v="6118"/>
    <n v="2978.1522314321601"/>
    <n v="10000"/>
    <n v="310.65088757396398"/>
  </r>
  <r>
    <x v="185"/>
    <x v="1"/>
    <x v="1294"/>
    <n v="1633.5200509170199"/>
    <n v="10000"/>
    <n v="165.03765422207999"/>
    <x v="184"/>
    <x v="9"/>
    <x v="174"/>
    <n v="180249"/>
    <n v="0.472268947194668"/>
    <n v="5865"/>
    <n v="2562.2059069665902"/>
    <n v="10000"/>
    <n v="255.10204081632699"/>
  </r>
  <r>
    <x v="185"/>
    <x v="2"/>
    <x v="1295"/>
    <n v="1417.4161392610199"/>
    <n v="10000"/>
    <n v="176"/>
    <x v="184"/>
    <x v="9"/>
    <x v="174"/>
    <n v="180249"/>
    <n v="0.472268947194668"/>
    <n v="5358"/>
    <n v="2390.5163684168001"/>
    <n v="10000"/>
    <n v="340.74074074074099"/>
  </r>
  <r>
    <x v="185"/>
    <x v="3"/>
    <x v="1296"/>
    <n v="1958.83311142978"/>
    <n v="10000"/>
    <n v="239.05325443787001"/>
    <x v="184"/>
    <x v="9"/>
    <x v="174"/>
    <n v="180249"/>
    <n v="0.472268947194668"/>
    <n v="6030"/>
    <n v="3097.0139914578799"/>
    <n v="10000"/>
    <n v="475"/>
  </r>
  <r>
    <x v="185"/>
    <x v="4"/>
    <x v="1297"/>
    <n v="2377.1738780253399"/>
    <n v="10000"/>
    <n v="260.770975056689"/>
    <x v="184"/>
    <x v="9"/>
    <x v="174"/>
    <n v="180249"/>
    <n v="0.472268947194668"/>
    <n v="6531"/>
    <n v="4119.75791366472"/>
    <n v="10000"/>
    <n v="390.12345679012299"/>
  </r>
  <r>
    <x v="185"/>
    <x v="5"/>
    <x v="1298"/>
    <n v="2111.5564859392098"/>
    <n v="10000"/>
    <n v="312.5"/>
    <x v="184"/>
    <x v="9"/>
    <x v="174"/>
    <n v="180249"/>
    <n v="0.472268947194668"/>
    <n v="6570"/>
    <n v="3829.7765795886098"/>
    <n v="10000"/>
    <n v="803.32409972299195"/>
  </r>
  <r>
    <x v="185"/>
    <x v="6"/>
    <x v="1299"/>
    <n v="1820.6574293103499"/>
    <n v="10000"/>
    <n v="220.74135776759701"/>
    <x v="184"/>
    <x v="9"/>
    <x v="174"/>
    <n v="180249"/>
    <n v="0.472268947194668"/>
    <n v="5790"/>
    <n v="2833.62551723963"/>
    <n v="10000"/>
    <n v="339.76124885215802"/>
  </r>
  <r>
    <x v="185"/>
    <x v="7"/>
    <x v="1300"/>
    <n v="2362.66855080598"/>
    <n v="10000"/>
    <n v="304.70914127423799"/>
    <x v="184"/>
    <x v="9"/>
    <x v="174"/>
    <n v="180249"/>
    <n v="0.472268947194668"/>
    <n v="6223"/>
    <n v="3694.5249007757402"/>
    <n v="10000"/>
    <n v="385.015608740895"/>
  </r>
  <r>
    <x v="186"/>
    <x v="0"/>
    <x v="834"/>
    <n v="1404.8971190725799"/>
    <n v="10000"/>
    <n v="105.075256602702"/>
    <x v="185"/>
    <x v="9"/>
    <x v="175"/>
    <n v="74541"/>
    <n v="0.48758806099020802"/>
    <n v="5282"/>
    <n v="2418.9682146990899"/>
    <n v="10000"/>
    <n v="290.017625380548"/>
  </r>
  <r>
    <x v="186"/>
    <x v="1"/>
    <x v="1301"/>
    <n v="1396.3203485296999"/>
    <n v="10000"/>
    <n v="101.351351351351"/>
    <x v="185"/>
    <x v="9"/>
    <x v="175"/>
    <n v="74541"/>
    <n v="0.48758806099020802"/>
    <n v="5116"/>
    <n v="2261.4764774939899"/>
    <n v="10000"/>
    <n v="209.19421487603299"/>
  </r>
  <r>
    <x v="186"/>
    <x v="2"/>
    <x v="20"/>
    <n v="1352.0688440855399"/>
    <n v="10000"/>
    <n v="104"/>
    <x v="185"/>
    <x v="9"/>
    <x v="175"/>
    <n v="74541"/>
    <n v="0.48758806099020802"/>
    <n v="5281"/>
    <n v="2337.21432370915"/>
    <n v="10000"/>
    <n v="249.70273483947699"/>
  </r>
  <r>
    <x v="186"/>
    <x v="3"/>
    <x v="1302"/>
    <n v="1487.31268530446"/>
    <n v="10000"/>
    <n v="162.993572084481"/>
    <x v="185"/>
    <x v="9"/>
    <x v="175"/>
    <n v="74541"/>
    <n v="0.48758806099020802"/>
    <n v="5800"/>
    <n v="2420.42440787447"/>
    <n v="10000"/>
    <n v="343.31628926223499"/>
  </r>
  <r>
    <x v="186"/>
    <x v="4"/>
    <x v="1303"/>
    <n v="1808.3176658135001"/>
    <n v="10000"/>
    <n v="139.78165493316999"/>
    <x v="185"/>
    <x v="9"/>
    <x v="175"/>
    <n v="74541"/>
    <n v="0.48758806099020802"/>
    <n v="5695"/>
    <n v="2828.68546213219"/>
    <n v="10000"/>
    <n v="249.0234375"/>
  </r>
  <r>
    <x v="186"/>
    <x v="5"/>
    <x v="1304"/>
    <n v="1841.3860546378701"/>
    <n v="10000"/>
    <n v="250"/>
    <x v="185"/>
    <x v="9"/>
    <x v="175"/>
    <n v="74541"/>
    <n v="0.48758806099020802"/>
    <n v="5927"/>
    <n v="3055.8694322965298"/>
    <n v="10000"/>
    <n v="468.31955922865001"/>
  </r>
  <r>
    <x v="186"/>
    <x v="6"/>
    <x v="887"/>
    <n v="1790.9735740445799"/>
    <n v="10000"/>
    <n v="180.982476299914"/>
    <x v="185"/>
    <x v="9"/>
    <x v="175"/>
    <n v="74541"/>
    <n v="0.48758806099020802"/>
    <n v="5745"/>
    <n v="2614.0385046810902"/>
    <n v="10000"/>
    <n v="309.15576694411402"/>
  </r>
  <r>
    <x v="186"/>
    <x v="7"/>
    <x v="1305"/>
    <n v="1766.2328423469201"/>
    <n v="10000"/>
    <n v="158.399815007515"/>
    <x v="185"/>
    <x v="9"/>
    <x v="175"/>
    <n v="74541"/>
    <n v="0.48758806099020802"/>
    <n v="5454"/>
    <n v="2894.8619007637999"/>
    <n v="10000"/>
    <n v="303.21046373364999"/>
  </r>
  <r>
    <x v="187"/>
    <x v="0"/>
    <x v="1306"/>
    <n v="1681.6135163476899"/>
    <n v="10000"/>
    <n v="102.393898735965"/>
    <x v="186"/>
    <x v="9"/>
    <x v="176"/>
    <n v="88103"/>
    <n v="0.48732500318050298"/>
    <n v="6289"/>
    <n v="2742.9621713650699"/>
    <n v="10000"/>
    <n v="203.287197231834"/>
  </r>
  <r>
    <x v="187"/>
    <x v="1"/>
    <x v="1303"/>
    <n v="1736.64331100667"/>
    <n v="10000"/>
    <n v="97.313676359186502"/>
    <x v="186"/>
    <x v="9"/>
    <x v="176"/>
    <n v="88103"/>
    <n v="0.48732500318050298"/>
    <n v="5955"/>
    <n v="2785.6539904930701"/>
    <n v="10000"/>
    <n v="229.44976609489899"/>
  </r>
  <r>
    <x v="187"/>
    <x v="2"/>
    <x v="1307"/>
    <n v="1758.66113785588"/>
    <n v="10000"/>
    <n v="124.49759827467901"/>
    <x v="186"/>
    <x v="9"/>
    <x v="176"/>
    <n v="88103"/>
    <n v="0.48732500318050298"/>
    <n v="5905"/>
    <n v="2874.3442323468598"/>
    <n v="10000"/>
    <n v="296.03998462129903"/>
  </r>
  <r>
    <x v="187"/>
    <x v="3"/>
    <x v="1308"/>
    <n v="2058.9271614295799"/>
    <n v="10000"/>
    <n v="325.01889644746802"/>
    <x v="186"/>
    <x v="9"/>
    <x v="176"/>
    <n v="88103"/>
    <n v="0.48732500318050298"/>
    <n v="6065"/>
    <n v="3076.3005401559599"/>
    <n v="10000"/>
    <n v="612.24489795918396"/>
  </r>
  <r>
    <x v="187"/>
    <x v="4"/>
    <x v="1309"/>
    <n v="1658.09362805909"/>
    <n v="10000"/>
    <n v="64.979591836734699"/>
    <x v="186"/>
    <x v="9"/>
    <x v="176"/>
    <n v="88103"/>
    <n v="0.48732500318050298"/>
    <n v="6180"/>
    <n v="2993.6383915157799"/>
    <n v="10000"/>
    <n v="267.48971193415599"/>
  </r>
  <r>
    <x v="187"/>
    <x v="5"/>
    <x v="1310"/>
    <n v="2034.6525818494699"/>
    <n v="10000"/>
    <n v="243.34251606978901"/>
    <x v="186"/>
    <x v="9"/>
    <x v="176"/>
    <n v="88103"/>
    <n v="0.48732500318050298"/>
    <n v="6355"/>
    <n v="3405.33241736234"/>
    <n v="10000"/>
    <n v="393.843368039837"/>
  </r>
  <r>
    <x v="187"/>
    <x v="6"/>
    <x v="1311"/>
    <n v="2185.8685990693298"/>
    <n v="10000"/>
    <n v="214.03091557669401"/>
    <x v="186"/>
    <x v="9"/>
    <x v="176"/>
    <n v="88103"/>
    <n v="0.48732500318050298"/>
    <n v="6168"/>
    <n v="3098.5869676209199"/>
    <n v="10000"/>
    <n v="415.22491349480998"/>
  </r>
  <r>
    <x v="187"/>
    <x v="7"/>
    <x v="1312"/>
    <n v="2053.6756823312198"/>
    <n v="10000"/>
    <n v="211.111111111111"/>
    <x v="186"/>
    <x v="9"/>
    <x v="176"/>
    <n v="88103"/>
    <n v="0.48732500318050298"/>
    <n v="6203"/>
    <n v="3458.2891403192698"/>
    <n v="10000"/>
    <n v="371.09375"/>
  </r>
  <r>
    <x v="188"/>
    <x v="0"/>
    <x v="1313"/>
    <n v="2433.3930779984898"/>
    <n v="10000"/>
    <n v="216.22693909938499"/>
    <x v="187"/>
    <x v="9"/>
    <x v="177"/>
    <n v="94860"/>
    <n v="0.48848310701209602"/>
    <n v="6696"/>
    <n v="3346.3471190331402"/>
    <n v="10000"/>
    <n v="307.43801652892603"/>
  </r>
  <r>
    <x v="188"/>
    <x v="1"/>
    <x v="1314"/>
    <n v="2158.3240734790102"/>
    <n v="10000"/>
    <n v="223.21428571428601"/>
    <x v="187"/>
    <x v="9"/>
    <x v="177"/>
    <n v="94860"/>
    <n v="0.48848310701209602"/>
    <n v="5449"/>
    <n v="2919.4479499189902"/>
    <n v="10000"/>
    <n v="372.53469685902098"/>
  </r>
  <r>
    <x v="188"/>
    <x v="2"/>
    <x v="1315"/>
    <n v="1889.6152501616"/>
    <n v="10000"/>
    <n v="243.055555555556"/>
    <x v="187"/>
    <x v="9"/>
    <x v="177"/>
    <n v="94860"/>
    <n v="0.48848310701209602"/>
    <n v="5582"/>
    <n v="3153.31676870609"/>
    <n v="10000"/>
    <n v="439.95243757431598"/>
  </r>
  <r>
    <x v="188"/>
    <x v="3"/>
    <x v="1316"/>
    <n v="2442.5265619320398"/>
    <n v="10000"/>
    <n v="504.14201183431999"/>
    <x v="187"/>
    <x v="9"/>
    <x v="177"/>
    <n v="94860"/>
    <n v="0.48848310701209602"/>
    <n v="6386"/>
    <n v="3625.8898502010902"/>
    <n v="10000"/>
    <n v="951.55709342560601"/>
  </r>
  <r>
    <x v="188"/>
    <x v="4"/>
    <x v="1317"/>
    <n v="2710.24875293985"/>
    <n v="10000"/>
    <n v="314.09788166544899"/>
    <x v="187"/>
    <x v="9"/>
    <x v="177"/>
    <n v="94860"/>
    <n v="0.48848310701209602"/>
    <n v="6660"/>
    <n v="4426.0854656894298"/>
    <n v="10000"/>
    <n v="740.74074074074099"/>
  </r>
  <r>
    <x v="188"/>
    <x v="5"/>
    <x v="1318"/>
    <n v="2884.0056022408999"/>
    <n v="10000"/>
    <n v="377.777777777778"/>
    <x v="187"/>
    <x v="9"/>
    <x v="177"/>
    <n v="94860"/>
    <n v="0.48848310701209602"/>
    <n v="7048"/>
    <n v="4573.8904885963702"/>
    <n v="10000"/>
    <n v="795.84775086505203"/>
  </r>
  <r>
    <x v="188"/>
    <x v="6"/>
    <x v="1319"/>
    <n v="2543.12468439654"/>
    <n v="10000"/>
    <n v="293.20987654320999"/>
    <x v="187"/>
    <x v="9"/>
    <x v="177"/>
    <n v="94860"/>
    <n v="0.48848310701209602"/>
    <n v="6688"/>
    <n v="3847.0384853611399"/>
    <n v="10000"/>
    <n v="550"/>
  </r>
  <r>
    <x v="188"/>
    <x v="7"/>
    <x v="1320"/>
    <n v="3134.47309721996"/>
    <n v="10000"/>
    <n v="358.12672176308502"/>
    <x v="187"/>
    <x v="9"/>
    <x v="177"/>
    <n v="94860"/>
    <n v="0.48848310701209602"/>
    <n v="7354"/>
    <n v="4959.7891963109396"/>
    <n v="10000"/>
    <n v="548.20415879017003"/>
  </r>
  <r>
    <x v="189"/>
    <x v="0"/>
    <x v="1321"/>
    <n v="589.66648212198299"/>
    <n v="10000"/>
    <n v="46.9428007889546"/>
    <x v="188"/>
    <x v="9"/>
    <x v="178"/>
    <n v="486675"/>
    <n v="0.46690708772010597"/>
    <n v="3834"/>
    <n v="1232.7719695181399"/>
    <n v="10000"/>
    <n v="102.5990532152"/>
  </r>
  <r>
    <x v="189"/>
    <x v="1"/>
    <x v="1322"/>
    <n v="506.374662922298"/>
    <n v="10000"/>
    <n v="52.191795085381102"/>
    <x v="188"/>
    <x v="9"/>
    <x v="178"/>
    <n v="486675"/>
    <n v="0.46690708772010597"/>
    <n v="3901"/>
    <n v="1137.0263397317001"/>
    <n v="10000"/>
    <n v="118.440199672125"/>
  </r>
  <r>
    <x v="189"/>
    <x v="2"/>
    <x v="1323"/>
    <n v="663.61285611061896"/>
    <n v="10000"/>
    <n v="78.735197782816797"/>
    <x v="188"/>
    <x v="9"/>
    <x v="178"/>
    <n v="486675"/>
    <n v="0.46690708772010597"/>
    <n v="3867"/>
    <n v="1419.7163874999401"/>
    <n v="10000"/>
    <n v="150.23951226593101"/>
  </r>
  <r>
    <x v="189"/>
    <x v="3"/>
    <x v="1324"/>
    <n v="726.88954659005697"/>
    <n v="10000"/>
    <n v="91.364627924170094"/>
    <x v="188"/>
    <x v="9"/>
    <x v="178"/>
    <n v="486675"/>
    <n v="0.46690708772010597"/>
    <n v="4312"/>
    <n v="1563.3115451060801"/>
    <n v="10000"/>
    <n v="197.57231404958699"/>
  </r>
  <r>
    <x v="189"/>
    <x v="4"/>
    <x v="1325"/>
    <n v="772.34540778649898"/>
    <n v="10000"/>
    <n v="55.644263802196697"/>
    <x v="188"/>
    <x v="9"/>
    <x v="178"/>
    <n v="486675"/>
    <n v="0.46690708772010597"/>
    <n v="4523"/>
    <n v="1768.4078927268699"/>
    <n v="10000"/>
    <n v="99.147409436364299"/>
  </r>
  <r>
    <x v="189"/>
    <x v="5"/>
    <x v="1326"/>
    <n v="1096.5043015946801"/>
    <n v="10000"/>
    <n v="70.5283847843682"/>
    <x v="188"/>
    <x v="9"/>
    <x v="178"/>
    <n v="486675"/>
    <n v="0.46690708772010597"/>
    <n v="5163"/>
    <n v="2173.5384866743102"/>
    <n v="10000"/>
    <n v="164.735891168031"/>
  </r>
  <r>
    <x v="189"/>
    <x v="6"/>
    <x v="1327"/>
    <n v="915.79306211656103"/>
    <n v="10000"/>
    <n v="76.681560198043698"/>
    <x v="188"/>
    <x v="9"/>
    <x v="178"/>
    <n v="486675"/>
    <n v="0.46690708772010597"/>
    <n v="4424"/>
    <n v="1713.24191837956"/>
    <n v="10000"/>
    <n v="139.46724833101999"/>
  </r>
  <r>
    <x v="189"/>
    <x v="7"/>
    <x v="822"/>
    <n v="1049.2509490709101"/>
    <n v="10000"/>
    <n v="72.904272579772893"/>
    <x v="188"/>
    <x v="9"/>
    <x v="178"/>
    <n v="486675"/>
    <n v="0.46690708772010597"/>
    <n v="4800"/>
    <n v="2193.9508082833399"/>
    <n v="10000"/>
    <n v="149.942329873126"/>
  </r>
  <r>
    <x v="190"/>
    <x v="0"/>
    <x v="554"/>
    <n v="1609.82768239495"/>
    <n v="10000"/>
    <n v="98.619329388560203"/>
    <x v="189"/>
    <x v="9"/>
    <x v="179"/>
    <n v="171357"/>
    <n v="0.47808995033759299"/>
    <n v="5361"/>
    <n v="2329.84899368282"/>
    <n v="10000"/>
    <n v="148.720999405116"/>
  </r>
  <r>
    <x v="190"/>
    <x v="1"/>
    <x v="1328"/>
    <n v="1553.60591169544"/>
    <n v="10000"/>
    <n v="90.575021996791094"/>
    <x v="189"/>
    <x v="9"/>
    <x v="179"/>
    <n v="171357"/>
    <n v="0.47808995033759299"/>
    <n v="5077"/>
    <n v="2140.9872154743298"/>
    <n v="10000"/>
    <n v="175.49077929803701"/>
  </r>
  <r>
    <x v="190"/>
    <x v="2"/>
    <x v="1329"/>
    <n v="1645.1503108858401"/>
    <n v="10000"/>
    <n v="104.70037870349699"/>
    <x v="189"/>
    <x v="9"/>
    <x v="179"/>
    <n v="171357"/>
    <n v="0.47808995033759299"/>
    <n v="5132"/>
    <n v="2516.1825047400598"/>
    <n v="10000"/>
    <n v="183.36776859504101"/>
  </r>
  <r>
    <x v="190"/>
    <x v="3"/>
    <x v="1330"/>
    <n v="2294.4441826710799"/>
    <n v="10000"/>
    <n v="240.36195682910699"/>
    <x v="189"/>
    <x v="9"/>
    <x v="179"/>
    <n v="171357"/>
    <n v="0.47808995033759299"/>
    <n v="5468"/>
    <n v="3324.9497513359802"/>
    <n v="10000"/>
    <n v="343.39229968782502"/>
  </r>
  <r>
    <x v="190"/>
    <x v="4"/>
    <x v="1331"/>
    <n v="1858.3641132478101"/>
    <n v="10000"/>
    <n v="151.94588765807299"/>
    <x v="189"/>
    <x v="9"/>
    <x v="179"/>
    <n v="171357"/>
    <n v="0.47808995033759299"/>
    <n v="5847"/>
    <n v="2781.14001897864"/>
    <n v="10000"/>
    <n v="238.31863389003601"/>
  </r>
  <r>
    <x v="190"/>
    <x v="5"/>
    <x v="1332"/>
    <n v="2338.5024530736"/>
    <n v="10000"/>
    <n v="312.5"/>
    <x v="189"/>
    <x v="9"/>
    <x v="179"/>
    <n v="171357"/>
    <n v="0.47808995033759299"/>
    <n v="6341"/>
    <n v="3454.85329132481"/>
    <n v="10000"/>
    <n v="507.54458161865603"/>
  </r>
  <r>
    <x v="190"/>
    <x v="6"/>
    <x v="588"/>
    <n v="2164.2324583988702"/>
    <n v="10000"/>
    <n v="200.876552227904"/>
    <x v="189"/>
    <x v="9"/>
    <x v="179"/>
    <n v="171357"/>
    <n v="0.47808995033759299"/>
    <n v="5706"/>
    <n v="2762.7506022636398"/>
    <n v="10000"/>
    <n v="249.43310657596399"/>
  </r>
  <r>
    <x v="190"/>
    <x v="7"/>
    <x v="1081"/>
    <n v="2270.37370230939"/>
    <n v="10000"/>
    <n v="151.43320713899399"/>
    <x v="189"/>
    <x v="9"/>
    <x v="179"/>
    <n v="171357"/>
    <n v="0.47808995033759299"/>
    <n v="6032"/>
    <n v="3214.17114749339"/>
    <n v="10000"/>
    <n v="249.90388312187599"/>
  </r>
  <r>
    <x v="191"/>
    <x v="0"/>
    <x v="1333"/>
    <n v="770.38169074016298"/>
    <n v="10000"/>
    <n v="45.224489795918402"/>
    <x v="190"/>
    <x v="9"/>
    <x v="180"/>
    <n v="234545"/>
    <n v="0.49809084113419699"/>
    <n v="4252"/>
    <n v="1182.9943505799799"/>
    <n v="10000"/>
    <n v="77.0833333333333"/>
  </r>
  <r>
    <x v="191"/>
    <x v="1"/>
    <x v="771"/>
    <n v="712.44477744622498"/>
    <n v="10000"/>
    <n v="40.152976705819803"/>
    <x v="190"/>
    <x v="9"/>
    <x v="180"/>
    <n v="234545"/>
    <n v="0.49809084113419699"/>
    <n v="4276"/>
    <n v="1041.44705279461"/>
    <n v="10000"/>
    <n v="68.934911242603604"/>
  </r>
  <r>
    <x v="191"/>
    <x v="2"/>
    <x v="1334"/>
    <n v="702.79343833577605"/>
    <n v="10000"/>
    <n v="59.860202260559198"/>
    <x v="190"/>
    <x v="9"/>
    <x v="180"/>
    <n v="234545"/>
    <n v="0.49809084113419699"/>
    <n v="3812"/>
    <n v="1083.5524660721501"/>
    <n v="10000"/>
    <n v="97.803827413318302"/>
  </r>
  <r>
    <x v="191"/>
    <x v="3"/>
    <x v="1335"/>
    <n v="1288.97660452376"/>
    <n v="10000"/>
    <n v="90.990644623862593"/>
    <x v="190"/>
    <x v="9"/>
    <x v="180"/>
    <n v="234545"/>
    <n v="0.49809084113419699"/>
    <n v="4423"/>
    <n v="1934.6081936733799"/>
    <n v="10000"/>
    <n v="149.659863945578"/>
  </r>
  <r>
    <x v="191"/>
    <x v="4"/>
    <x v="1107"/>
    <n v="828.97657227580498"/>
    <n v="10000"/>
    <n v="56.331360946745598"/>
    <x v="190"/>
    <x v="9"/>
    <x v="180"/>
    <n v="234545"/>
    <n v="0.49809084113419699"/>
    <n v="4300"/>
    <n v="1406.6803398217401"/>
    <n v="10000"/>
    <n v="109.658661660676"/>
  </r>
  <r>
    <x v="191"/>
    <x v="5"/>
    <x v="336"/>
    <n v="1218.9946071500699"/>
    <n v="10000"/>
    <n v="107.050173010381"/>
    <x v="190"/>
    <x v="9"/>
    <x v="180"/>
    <n v="234545"/>
    <n v="0.49809084113419699"/>
    <n v="5168"/>
    <n v="1965.6006281745499"/>
    <n v="10000"/>
    <n v="203.460207612457"/>
  </r>
  <r>
    <x v="191"/>
    <x v="6"/>
    <x v="1336"/>
    <n v="1317.14222312894"/>
    <n v="10000"/>
    <n v="91.52"/>
    <x v="190"/>
    <x v="9"/>
    <x v="180"/>
    <n v="234545"/>
    <n v="0.49809084113419699"/>
    <n v="4892"/>
    <n v="1714.4345131177399"/>
    <n v="10000"/>
    <n v="125.207756232687"/>
  </r>
  <r>
    <x v="191"/>
    <x v="7"/>
    <x v="75"/>
    <n v="1216.7250471730699"/>
    <n v="10000"/>
    <n v="85.15625"/>
    <x v="190"/>
    <x v="9"/>
    <x v="180"/>
    <n v="234545"/>
    <n v="0.49809084113419699"/>
    <n v="4700"/>
    <n v="1708.80934183972"/>
    <n v="10000"/>
    <n v="126.400459638035"/>
  </r>
  <r>
    <x v="192"/>
    <x v="0"/>
    <x v="1337"/>
    <n v="1894.9392826910801"/>
    <n v="10000"/>
    <n v="127.788279773157"/>
    <x v="191"/>
    <x v="9"/>
    <x v="181"/>
    <n v="259045"/>
    <n v="0.47606752000882102"/>
    <n v="5543"/>
    <n v="2798.1767897254399"/>
    <n v="10000"/>
    <n v="205.76131687242801"/>
  </r>
  <r>
    <x v="192"/>
    <x v="1"/>
    <x v="1338"/>
    <n v="1639.72381324714"/>
    <n v="10000"/>
    <n v="123.15486068652299"/>
    <x v="191"/>
    <x v="9"/>
    <x v="181"/>
    <n v="259045"/>
    <n v="0.47606752000882102"/>
    <n v="5439"/>
    <n v="2288.8829338074402"/>
    <n v="10000"/>
    <n v="187.21538202057701"/>
  </r>
  <r>
    <x v="192"/>
    <x v="2"/>
    <x v="824"/>
    <n v="1562.80303187189"/>
    <n v="10000"/>
    <n v="199.652777777778"/>
    <x v="191"/>
    <x v="9"/>
    <x v="181"/>
    <n v="259045"/>
    <n v="0.47606752000882102"/>
    <n v="5439"/>
    <n v="2617.2909943509899"/>
    <n v="10000"/>
    <n v="327.18619869125502"/>
  </r>
  <r>
    <x v="192"/>
    <x v="3"/>
    <x v="1339"/>
    <n v="1725.61862006469"/>
    <n v="10000"/>
    <n v="312.5"/>
    <x v="191"/>
    <x v="9"/>
    <x v="181"/>
    <n v="259045"/>
    <n v="0.47606752000882102"/>
    <n v="5487"/>
    <n v="2746.3087375528899"/>
    <n v="10000"/>
    <n v="502.48981439565398"/>
  </r>
  <r>
    <x v="192"/>
    <x v="4"/>
    <x v="1340"/>
    <n v="2233.5248507454198"/>
    <n v="10000"/>
    <n v="254.06080799666799"/>
    <x v="191"/>
    <x v="9"/>
    <x v="181"/>
    <n v="259045"/>
    <n v="0.47606752000882102"/>
    <n v="6439"/>
    <n v="3769.4949199263401"/>
    <n v="10000"/>
    <n v="370.37037037036998"/>
  </r>
  <r>
    <x v="192"/>
    <x v="5"/>
    <x v="1341"/>
    <n v="2481.0696904209699"/>
    <n v="10000"/>
    <n v="294.11764705882302"/>
    <x v="191"/>
    <x v="9"/>
    <x v="181"/>
    <n v="259045"/>
    <n v="0.47606752000882102"/>
    <n v="6967"/>
    <n v="4323.3807763556097"/>
    <n v="10000"/>
    <n v="775.04725897920605"/>
  </r>
  <r>
    <x v="192"/>
    <x v="6"/>
    <x v="1342"/>
    <n v="2211.41620976988"/>
    <n v="10000"/>
    <n v="268.59504132231399"/>
    <x v="191"/>
    <x v="9"/>
    <x v="181"/>
    <n v="259045"/>
    <n v="0.47606752000882102"/>
    <n v="6725"/>
    <n v="3666.2160862578698"/>
    <n v="10000"/>
    <n v="376.49219467401298"/>
  </r>
  <r>
    <x v="192"/>
    <x v="7"/>
    <x v="538"/>
    <n v="2319.1149427591299"/>
    <n v="10000"/>
    <n v="255.19848771266501"/>
    <x v="191"/>
    <x v="9"/>
    <x v="181"/>
    <n v="259045"/>
    <n v="0.47606752000882102"/>
    <n v="6338"/>
    <n v="3944.28701035329"/>
    <n v="10000"/>
    <n v="462.96296296296299"/>
  </r>
  <r>
    <x v="193"/>
    <x v="0"/>
    <x v="1343"/>
    <n v="2983.16437709721"/>
    <n v="10000"/>
    <n v="376.49219467401298"/>
    <x v="192"/>
    <x v="9"/>
    <x v="182"/>
    <n v="132929"/>
    <n v="0.44824249045711401"/>
    <n v="6445"/>
    <n v="3881.5911655851"/>
    <n v="10000"/>
    <n v="405.82726326743"/>
  </r>
  <r>
    <x v="193"/>
    <x v="1"/>
    <x v="1344"/>
    <n v="2292.3848118442602"/>
    <n v="10000"/>
    <n v="272.18934911242599"/>
    <x v="192"/>
    <x v="9"/>
    <x v="182"/>
    <n v="132929"/>
    <n v="0.44824249045711401"/>
    <n v="6757"/>
    <n v="3270.3905221504201"/>
    <n v="10000"/>
    <n v="425.347222222222"/>
  </r>
  <r>
    <x v="193"/>
    <x v="2"/>
    <x v="1345"/>
    <n v="2050.8371814744501"/>
    <n v="10000"/>
    <n v="270.27027027026998"/>
    <x v="192"/>
    <x v="9"/>
    <x v="182"/>
    <n v="132929"/>
    <n v="0.44824249045711401"/>
    <n v="6218"/>
    <n v="3193.0664478076701"/>
    <n v="10000"/>
    <n v="370.37037037036998"/>
  </r>
  <r>
    <x v="193"/>
    <x v="3"/>
    <x v="302"/>
    <n v="2742.0437602730299"/>
    <n v="10000"/>
    <n v="339.76124885215802"/>
    <x v="192"/>
    <x v="9"/>
    <x v="182"/>
    <n v="132929"/>
    <n v="0.44824249045711401"/>
    <n v="6680"/>
    <n v="3733.7106439048198"/>
    <n v="10000"/>
    <n v="537.19008264462798"/>
  </r>
  <r>
    <x v="193"/>
    <x v="4"/>
    <x v="1346"/>
    <n v="3120.1351180117899"/>
    <n v="10000"/>
    <n v="521.54195011337902"/>
    <x v="192"/>
    <x v="9"/>
    <x v="182"/>
    <n v="132929"/>
    <n v="0.44824249045711401"/>
    <n v="7359"/>
    <n v="4734.5136129038801"/>
    <n v="10000"/>
    <n v="915.57669441141502"/>
  </r>
  <r>
    <x v="193"/>
    <x v="5"/>
    <x v="1347"/>
    <n v="2964.2373420243698"/>
    <n v="10000"/>
    <n v="500"/>
    <x v="192"/>
    <x v="9"/>
    <x v="182"/>
    <n v="132929"/>
    <n v="0.44824249045711401"/>
    <n v="7457"/>
    <n v="5736.8623824934502"/>
    <n v="10000"/>
    <n v="2083.3333333333298"/>
  </r>
  <r>
    <x v="193"/>
    <x v="6"/>
    <x v="1348"/>
    <n v="2811.05337315832"/>
    <n v="10000"/>
    <n v="385.015608740895"/>
    <x v="192"/>
    <x v="9"/>
    <x v="182"/>
    <n v="132929"/>
    <n v="0.44824249045711401"/>
    <n v="7343"/>
    <n v="4536.3530666078404"/>
    <n v="10000"/>
    <n v="679.01234567901201"/>
  </r>
  <r>
    <x v="193"/>
    <x v="7"/>
    <x v="1349"/>
    <n v="2907.8966527591601"/>
    <n v="10000"/>
    <n v="360.1108033241"/>
    <x v="192"/>
    <x v="9"/>
    <x v="182"/>
    <n v="132929"/>
    <n v="0.44824249045711401"/>
    <n v="6814"/>
    <n v="4611.1401555742796"/>
    <n v="10000"/>
    <n v="699.43289224952696"/>
  </r>
  <r>
    <x v="194"/>
    <x v="0"/>
    <x v="1350"/>
    <n v="5772.5885225885204"/>
    <n v="10000"/>
    <n v="1562.5"/>
    <x v="193"/>
    <x v="9"/>
    <x v="183"/>
    <n v="269374"/>
    <n v="0.52205882352941202"/>
    <n v="7516"/>
    <n v="6346.0317460317501"/>
    <n v="10000"/>
    <n v="2000"/>
  </r>
  <r>
    <x v="194"/>
    <x v="1"/>
    <x v="1351"/>
    <n v="6165.0165016501696"/>
    <n v="10000"/>
    <n v="2500"/>
    <x v="193"/>
    <x v="9"/>
    <x v="183"/>
    <n v="269374"/>
    <n v="0.52205882352941202"/>
    <n v="8240"/>
    <n v="6923.8095238095202"/>
    <n v="10000"/>
    <n v="3333.3333333333298"/>
  </r>
  <r>
    <x v="194"/>
    <x v="2"/>
    <x v="1352"/>
    <n v="5965.4471544715498"/>
    <n v="10000"/>
    <n v="1428.57142857143"/>
    <x v="193"/>
    <x v="9"/>
    <x v="183"/>
    <n v="269374"/>
    <n v="0.52205882352941202"/>
    <n v="8673"/>
    <n v="7926.3157894736796"/>
    <n v="10000"/>
    <n v="2500"/>
  </r>
  <r>
    <x v="194"/>
    <x v="3"/>
    <x v="1353"/>
    <n v="6340.2777777777801"/>
    <n v="10000"/>
    <n v="2000"/>
    <x v="193"/>
    <x v="9"/>
    <x v="183"/>
    <n v="269374"/>
    <n v="0.52205882352941202"/>
    <n v="9559"/>
    <n v="9347.8260869565202"/>
    <n v="10000"/>
    <n v="5000"/>
  </r>
  <r>
    <x v="194"/>
    <x v="4"/>
    <x v="1354"/>
    <n v="6336.6228070175403"/>
    <n v="10000"/>
    <n v="2000"/>
    <x v="193"/>
    <x v="9"/>
    <x v="183"/>
    <n v="269374"/>
    <n v="0.52205882352941202"/>
    <n v="7437"/>
    <n v="7128.5273368606704"/>
    <n v="10000"/>
    <n v="2000"/>
  </r>
  <r>
    <x v="194"/>
    <x v="5"/>
    <x v="1355"/>
    <n v="7142.8571428571404"/>
    <n v="10000"/>
    <n v="1250"/>
    <x v="193"/>
    <x v="9"/>
    <x v="183"/>
    <n v="269374"/>
    <n v="0.52205882352941202"/>
    <n v="9750"/>
    <n v="9655.1724137930996"/>
    <n v="10000"/>
    <n v="5000"/>
  </r>
  <r>
    <x v="194"/>
    <x v="6"/>
    <x v="1356"/>
    <n v="5087.3786407767002"/>
    <n v="10000"/>
    <n v="2500"/>
    <x v="193"/>
    <x v="9"/>
    <x v="183"/>
    <n v="269374"/>
    <n v="0.52205882352941202"/>
    <n v="8467"/>
    <n v="7567.5675675675702"/>
    <n v="10000"/>
    <n v="3333.3333333333298"/>
  </r>
  <r>
    <x v="194"/>
    <x v="7"/>
    <x v="1357"/>
    <n v="6992.1875"/>
    <n v="10000"/>
    <n v="1250"/>
    <x v="193"/>
    <x v="9"/>
    <x v="183"/>
    <n v="269374"/>
    <n v="0.52205882352941202"/>
    <n v="9037"/>
    <n v="8848.0392156862708"/>
    <n v="10000"/>
    <n v="3333.3333333333298"/>
  </r>
  <r>
    <x v="195"/>
    <x v="0"/>
    <x v="1358"/>
    <n v="4191.6164933406299"/>
    <n v="10000"/>
    <n v="833.33333333333303"/>
    <x v="194"/>
    <x v="9"/>
    <x v="184"/>
    <n v="203056"/>
    <n v="0.48365782666482499"/>
    <n v="7196"/>
    <n v="4774.9075741776496"/>
    <n v="10000"/>
    <n v="909.09090909090901"/>
  </r>
  <r>
    <x v="195"/>
    <x v="1"/>
    <x v="1359"/>
    <n v="3699.1470188653302"/>
    <n v="10000"/>
    <n v="887.57396449704095"/>
    <x v="194"/>
    <x v="9"/>
    <x v="184"/>
    <n v="203056"/>
    <n v="0.48365782666482499"/>
    <n v="6783"/>
    <n v="4388.9748438484903"/>
    <n v="10000"/>
    <n v="1200"/>
  </r>
  <r>
    <x v="195"/>
    <x v="2"/>
    <x v="302"/>
    <n v="3448.7738676417898"/>
    <n v="10000"/>
    <n v="555.555555555556"/>
    <x v="194"/>
    <x v="9"/>
    <x v="184"/>
    <n v="203056"/>
    <n v="0.48365782666482499"/>
    <n v="6583"/>
    <n v="4475.3608064090104"/>
    <n v="10000"/>
    <n v="833.33333333333303"/>
  </r>
  <r>
    <x v="195"/>
    <x v="3"/>
    <x v="1360"/>
    <n v="3800.2261198137498"/>
    <n v="10000"/>
    <n v="1074.38016528926"/>
    <x v="194"/>
    <x v="9"/>
    <x v="184"/>
    <n v="203056"/>
    <n v="0.48365782666482499"/>
    <n v="6696"/>
    <n v="4854.2757417103003"/>
    <n v="10000"/>
    <n v="1562.5"/>
  </r>
  <r>
    <x v="195"/>
    <x v="4"/>
    <x v="1361"/>
    <n v="5492.8506017791697"/>
    <n v="10000"/>
    <n v="1428.57142857143"/>
    <x v="194"/>
    <x v="9"/>
    <x v="184"/>
    <n v="203056"/>
    <n v="0.48365782666482499"/>
    <n v="7796"/>
    <n v="6580.8080808080804"/>
    <n v="10000"/>
    <n v="1428.57142857143"/>
  </r>
  <r>
    <x v="195"/>
    <x v="5"/>
    <x v="1362"/>
    <n v="5219.6512407780001"/>
    <n v="10000"/>
    <n v="666.66666666666697"/>
    <x v="194"/>
    <x v="9"/>
    <x v="184"/>
    <n v="203056"/>
    <n v="0.48365782666482499"/>
    <n v="8454"/>
    <n v="7077.6255707762602"/>
    <n v="10000"/>
    <n v="2000"/>
  </r>
  <r>
    <x v="195"/>
    <x v="6"/>
    <x v="1363"/>
    <n v="4857.2680549424704"/>
    <n v="10000"/>
    <n v="887.57396449704095"/>
    <x v="194"/>
    <x v="9"/>
    <x v="184"/>
    <n v="203056"/>
    <n v="0.48365782666482499"/>
    <n v="7866"/>
    <n v="6624.2690058479502"/>
    <n v="10000"/>
    <n v="1562.5"/>
  </r>
  <r>
    <x v="195"/>
    <x v="7"/>
    <x v="1364"/>
    <n v="4659.7846597846601"/>
    <n v="10000"/>
    <n v="666.66666666666697"/>
    <x v="194"/>
    <x v="9"/>
    <x v="184"/>
    <n v="203056"/>
    <n v="0.48365782666482499"/>
    <n v="8403"/>
    <n v="7279.4117647058802"/>
    <n v="10000"/>
    <n v="1875"/>
  </r>
  <r>
    <x v="196"/>
    <x v="0"/>
    <x v="104"/>
    <n v="2907.5546976343999"/>
    <n v="10000"/>
    <n v="619.83471074380202"/>
    <x v="195"/>
    <x v="9"/>
    <x v="185"/>
    <n v="57643"/>
    <n v="0.47995037551414599"/>
    <n v="6557"/>
    <n v="3612.3628526645798"/>
    <n v="10000"/>
    <n v="769.23076923076906"/>
  </r>
  <r>
    <x v="196"/>
    <x v="1"/>
    <x v="1365"/>
    <n v="2693.3658090367098"/>
    <n v="10000"/>
    <n v="466.27433227704802"/>
    <x v="195"/>
    <x v="9"/>
    <x v="185"/>
    <n v="57643"/>
    <n v="0.47995037551414599"/>
    <n v="6081"/>
    <n v="3067.9169273833199"/>
    <n v="10000"/>
    <n v="466.27433227704802"/>
  </r>
  <r>
    <x v="196"/>
    <x v="2"/>
    <x v="1366"/>
    <n v="2490.9456230278502"/>
    <n v="10000"/>
    <n v="384.61538461538498"/>
    <x v="195"/>
    <x v="9"/>
    <x v="185"/>
    <n v="57643"/>
    <n v="0.47995037551414599"/>
    <n v="6527"/>
    <n v="3364.28940794544"/>
    <n v="10000"/>
    <n v="555.555555555556"/>
  </r>
  <r>
    <x v="196"/>
    <x v="3"/>
    <x v="1367"/>
    <n v="2846.9336454776098"/>
    <n v="10000"/>
    <n v="443.78698224852099"/>
    <x v="195"/>
    <x v="9"/>
    <x v="185"/>
    <n v="57643"/>
    <n v="0.47995037551414599"/>
    <n v="6282"/>
    <n v="3760.1811180055502"/>
    <n v="10000"/>
    <n v="605.46875"/>
  </r>
  <r>
    <x v="196"/>
    <x v="4"/>
    <x v="1368"/>
    <n v="2964.34729930911"/>
    <n v="10000"/>
    <n v="555.555555555556"/>
    <x v="195"/>
    <x v="9"/>
    <x v="185"/>
    <n v="57643"/>
    <n v="0.47995037551414599"/>
    <n v="6247"/>
    <n v="3821.0285649309999"/>
    <n v="10000"/>
    <n v="1000"/>
  </r>
  <r>
    <x v="196"/>
    <x v="5"/>
    <x v="1369"/>
    <n v="4245.8273683570096"/>
    <n v="10000"/>
    <n v="666.66666666666697"/>
    <x v="195"/>
    <x v="9"/>
    <x v="185"/>
    <n v="57643"/>
    <n v="0.47995037551414599"/>
    <n v="7079"/>
    <n v="4874.2409715564099"/>
    <n v="10000"/>
    <n v="1215.2777777777801"/>
  </r>
  <r>
    <x v="196"/>
    <x v="6"/>
    <x v="1370"/>
    <n v="3071.4649951033398"/>
    <n v="10000"/>
    <n v="664.0625"/>
    <x v="195"/>
    <x v="9"/>
    <x v="185"/>
    <n v="57643"/>
    <n v="0.47995037551414599"/>
    <n v="6052"/>
    <n v="3557.5002775002799"/>
    <n v="10000"/>
    <n v="864.19753086419701"/>
  </r>
  <r>
    <x v="196"/>
    <x v="7"/>
    <x v="1371"/>
    <n v="3507.5313888532901"/>
    <n v="10000"/>
    <n v="578.512396694215"/>
    <x v="195"/>
    <x v="9"/>
    <x v="185"/>
    <n v="57643"/>
    <n v="0.47995037551414599"/>
    <n v="7115"/>
    <n v="4574.9892802964596"/>
    <n v="10000"/>
    <n v="1000"/>
  </r>
  <r>
    <x v="197"/>
    <x v="0"/>
    <x v="1372"/>
    <n v="1933.1574832060701"/>
    <n v="10000"/>
    <n v="105.01957992168001"/>
    <x v="196"/>
    <x v="9"/>
    <x v="186"/>
    <n v="57844"/>
    <n v="0.48033215694415599"/>
    <n v="6412"/>
    <n v="3114.7107695203799"/>
    <n v="10000"/>
    <n v="238.43723068083901"/>
  </r>
  <r>
    <x v="197"/>
    <x v="1"/>
    <x v="1373"/>
    <n v="2060.1151203510499"/>
    <n v="10000"/>
    <n v="125.511956665345"/>
    <x v="196"/>
    <x v="9"/>
    <x v="186"/>
    <n v="57844"/>
    <n v="0.48033215694415599"/>
    <n v="5905"/>
    <n v="2920.6622109609202"/>
    <n v="10000"/>
    <n v="217.15913136347501"/>
  </r>
  <r>
    <x v="197"/>
    <x v="2"/>
    <x v="1374"/>
    <n v="1831.72489026471"/>
    <n v="10000"/>
    <n v="212.30851921526499"/>
    <x v="196"/>
    <x v="9"/>
    <x v="186"/>
    <n v="57844"/>
    <n v="0.48033215694415599"/>
    <n v="5741"/>
    <n v="2924.83255169118"/>
    <n v="10000"/>
    <n v="387.81163434902999"/>
  </r>
  <r>
    <x v="197"/>
    <x v="3"/>
    <x v="1375"/>
    <n v="2175.07480248097"/>
    <n v="10000"/>
    <n v="261.22448979591798"/>
    <x v="196"/>
    <x v="9"/>
    <x v="186"/>
    <n v="57844"/>
    <n v="0.48033215694415599"/>
    <n v="6333"/>
    <n v="3253.36039391439"/>
    <n v="10000"/>
    <n v="432"/>
  </r>
  <r>
    <x v="197"/>
    <x v="4"/>
    <x v="1376"/>
    <n v="2118.5591508459102"/>
    <n v="10000"/>
    <n v="206.93361999462499"/>
    <x v="196"/>
    <x v="9"/>
    <x v="186"/>
    <n v="57844"/>
    <n v="0.48033215694415599"/>
    <n v="5955"/>
    <n v="3150.16013797204"/>
    <n v="10000"/>
    <n v="387.14390065741401"/>
  </r>
  <r>
    <x v="197"/>
    <x v="5"/>
    <x v="1377"/>
    <n v="2637.63776037857"/>
    <n v="10000"/>
    <n v="425.240054869684"/>
    <x v="196"/>
    <x v="9"/>
    <x v="186"/>
    <n v="57844"/>
    <n v="0.48033215694415599"/>
    <n v="6916"/>
    <n v="4146.7312348668302"/>
    <n v="10000"/>
    <n v="918.36734693877497"/>
  </r>
  <r>
    <x v="197"/>
    <x v="6"/>
    <x v="1378"/>
    <n v="2491.7838940975498"/>
    <n v="10000"/>
    <n v="163.25764683805599"/>
    <x v="196"/>
    <x v="9"/>
    <x v="186"/>
    <n v="57844"/>
    <n v="0.48033215694415599"/>
    <n v="6386"/>
    <n v="3596.6044154450001"/>
    <n v="10000"/>
    <n v="383.67346938775501"/>
  </r>
  <r>
    <x v="197"/>
    <x v="7"/>
    <x v="1379"/>
    <n v="2511.0195930588902"/>
    <n v="10000"/>
    <n v="187.30489073881401"/>
    <x v="196"/>
    <x v="9"/>
    <x v="186"/>
    <n v="57844"/>
    <n v="0.48033215694415599"/>
    <n v="7052"/>
    <n v="3790.2298969296498"/>
    <n v="10000"/>
    <n v="322.15647600262997"/>
  </r>
  <r>
    <x v="198"/>
    <x v="0"/>
    <x v="1380"/>
    <n v="770.96570696836795"/>
    <n v="10000"/>
    <n v="156.19294900401599"/>
    <x v="197"/>
    <x v="9"/>
    <x v="187"/>
    <n v="91591"/>
    <n v="0.50442516866308695"/>
    <n v="4018"/>
    <n v="1215.34602096562"/>
    <n v="10000"/>
    <n v="234.375"/>
  </r>
  <r>
    <x v="198"/>
    <x v="1"/>
    <x v="1381"/>
    <n v="740.50856814262602"/>
    <n v="10000"/>
    <n v="94.795314575534405"/>
    <x v="197"/>
    <x v="9"/>
    <x v="187"/>
    <n v="91591"/>
    <n v="0.50442516866308695"/>
    <n v="3704"/>
    <n v="1141.64686253697"/>
    <n v="10000"/>
    <n v="129.11286963765099"/>
  </r>
  <r>
    <x v="198"/>
    <x v="2"/>
    <x v="1382"/>
    <n v="709.84587563274704"/>
    <n v="10000"/>
    <n v="93.3364839319471"/>
    <x v="197"/>
    <x v="9"/>
    <x v="187"/>
    <n v="91591"/>
    <n v="0.50442516866308695"/>
    <n v="4108"/>
    <n v="1322.84955058932"/>
    <n v="10000"/>
    <n v="158.69140625"/>
  </r>
  <r>
    <x v="198"/>
    <x v="3"/>
    <x v="332"/>
    <n v="917.17454000176303"/>
    <n v="10000"/>
    <n v="187.133677000212"/>
    <x v="197"/>
    <x v="9"/>
    <x v="187"/>
    <n v="91591"/>
    <n v="0.50442516866308695"/>
    <n v="4152"/>
    <n v="1504.4705888579001"/>
    <n v="10000"/>
    <n v="325.96371882086203"/>
  </r>
  <r>
    <x v="198"/>
    <x v="4"/>
    <x v="112"/>
    <n v="856.12828934007302"/>
    <n v="10000"/>
    <n v="154.666666666667"/>
    <x v="197"/>
    <x v="9"/>
    <x v="187"/>
    <n v="91591"/>
    <n v="0.50442516866308695"/>
    <n v="4106"/>
    <n v="1460.7749741872501"/>
    <n v="10000"/>
    <n v="233.35315101070199"/>
  </r>
  <r>
    <x v="198"/>
    <x v="5"/>
    <x v="1383"/>
    <n v="1123.4243329870401"/>
    <n v="10000"/>
    <n v="258.99885824169201"/>
    <x v="197"/>
    <x v="9"/>
    <x v="187"/>
    <n v="91591"/>
    <n v="0.50442516866308695"/>
    <n v="5019"/>
    <n v="1905.3971555384201"/>
    <n v="10000"/>
    <n v="432.09876543209901"/>
  </r>
  <r>
    <x v="198"/>
    <x v="6"/>
    <x v="692"/>
    <n v="1025.74451804258"/>
    <n v="10000"/>
    <n v="175.77068685776101"/>
    <x v="197"/>
    <x v="9"/>
    <x v="187"/>
    <n v="91591"/>
    <n v="0.50442516866308695"/>
    <n v="5035"/>
    <n v="1674.3728535277901"/>
    <n v="10000"/>
    <n v="252.52525252525299"/>
  </r>
  <r>
    <x v="198"/>
    <x v="7"/>
    <x v="1384"/>
    <n v="1149.5601783475099"/>
    <n v="10000"/>
    <n v="198.96193771626301"/>
    <x v="197"/>
    <x v="9"/>
    <x v="187"/>
    <n v="91591"/>
    <n v="0.50442516866308695"/>
    <n v="4615"/>
    <n v="1815.8835082176599"/>
    <n v="10000"/>
    <n v="261.15702479338802"/>
  </r>
  <r>
    <x v="199"/>
    <x v="0"/>
    <x v="1385"/>
    <n v="2123.1987670096801"/>
    <n v="10000"/>
    <n v="137.05103969754299"/>
    <x v="198"/>
    <x v="9"/>
    <x v="188"/>
    <n v="57495"/>
    <n v="0.486952765708768"/>
    <n v="6237"/>
    <n v="3194.1248387276901"/>
    <n v="10000"/>
    <n v="267.48971193415599"/>
  </r>
  <r>
    <x v="199"/>
    <x v="1"/>
    <x v="1386"/>
    <n v="2476.6458419908599"/>
    <n v="10000"/>
    <n v="198.262419247048"/>
    <x v="198"/>
    <x v="9"/>
    <x v="188"/>
    <n v="57495"/>
    <n v="0.486952765708768"/>
    <n v="6904"/>
    <n v="3947.4078327171101"/>
    <n v="10000"/>
    <n v="387.5"/>
  </r>
  <r>
    <x v="199"/>
    <x v="2"/>
    <x v="1387"/>
    <n v="2018.2830808275301"/>
    <n v="10000"/>
    <n v="254.942767950052"/>
    <x v="198"/>
    <x v="9"/>
    <x v="188"/>
    <n v="57495"/>
    <n v="0.486952765708768"/>
    <n v="6203"/>
    <n v="3314.21589176211"/>
    <n v="10000"/>
    <n v="533.23593864134398"/>
  </r>
  <r>
    <x v="199"/>
    <x v="3"/>
    <x v="1388"/>
    <n v="2329.4583046131502"/>
    <n v="10000"/>
    <n v="315.101070154578"/>
    <x v="198"/>
    <x v="9"/>
    <x v="188"/>
    <n v="57495"/>
    <n v="0.486952765708768"/>
    <n v="6258"/>
    <n v="3603.2842220553698"/>
    <n v="10000"/>
    <n v="620.89116143170202"/>
  </r>
  <r>
    <x v="199"/>
    <x v="4"/>
    <x v="1389"/>
    <n v="2203.5484974812598"/>
    <n v="10000"/>
    <n v="74.610726643598596"/>
    <x v="198"/>
    <x v="9"/>
    <x v="188"/>
    <n v="57495"/>
    <n v="0.486952765708768"/>
    <n v="7069"/>
    <n v="4110.6510359739796"/>
    <n v="10000"/>
    <n v="451.38888888888903"/>
  </r>
  <r>
    <x v="199"/>
    <x v="5"/>
    <x v="1390"/>
    <n v="3094.6375154032398"/>
    <n v="10000"/>
    <n v="397.92387543252602"/>
    <x v="198"/>
    <x v="9"/>
    <x v="188"/>
    <n v="57495"/>
    <n v="0.486952765708768"/>
    <n v="7333"/>
    <n v="4403.2321012320999"/>
    <n v="10000"/>
    <n v="702.47933884297504"/>
  </r>
  <r>
    <x v="199"/>
    <x v="6"/>
    <x v="1391"/>
    <n v="2730.84984913892"/>
    <n v="10000"/>
    <n v="322.15647600262997"/>
    <x v="198"/>
    <x v="9"/>
    <x v="188"/>
    <n v="57495"/>
    <n v="0.486952765708768"/>
    <n v="6768"/>
    <n v="3563.8683866168299"/>
    <n v="10000"/>
    <n v="548.20415879017003"/>
  </r>
  <r>
    <x v="199"/>
    <x v="7"/>
    <x v="1392"/>
    <n v="2613.53433174459"/>
    <n v="10000"/>
    <n v="265.00811249323999"/>
    <x v="198"/>
    <x v="9"/>
    <x v="188"/>
    <n v="57495"/>
    <n v="0.486952765708768"/>
    <n v="6946"/>
    <n v="3706.8242471468302"/>
    <n v="10000"/>
    <n v="385.015608740895"/>
  </r>
  <r>
    <x v="200"/>
    <x v="0"/>
    <x v="1393"/>
    <n v="4836.0260770975101"/>
    <n v="10000"/>
    <n v="588.23529411764696"/>
    <x v="199"/>
    <x v="9"/>
    <x v="189"/>
    <n v="42146"/>
    <n v="0.47727761734896101"/>
    <n v="7842"/>
    <n v="5472.2222222222199"/>
    <n v="10000"/>
    <n v="833.33333333333303"/>
  </r>
  <r>
    <x v="200"/>
    <x v="1"/>
    <x v="1394"/>
    <n v="3297.3360638031299"/>
    <n v="10000"/>
    <n v="358.12672176308502"/>
    <x v="199"/>
    <x v="9"/>
    <x v="189"/>
    <n v="42146"/>
    <n v="0.47727761734896101"/>
    <n v="7064"/>
    <n v="4095.7248909056102"/>
    <n v="10000"/>
    <n v="452.67489711934098"/>
  </r>
  <r>
    <x v="200"/>
    <x v="2"/>
    <x v="1395"/>
    <n v="3853.88300734835"/>
    <n v="10000"/>
    <n v="495.86776859504101"/>
    <x v="199"/>
    <x v="9"/>
    <x v="189"/>
    <n v="42146"/>
    <n v="0.47727761734896101"/>
    <n v="7125"/>
    <n v="4979.4742755859397"/>
    <n v="10000"/>
    <n v="657.43944636678202"/>
  </r>
  <r>
    <x v="200"/>
    <x v="3"/>
    <x v="1396"/>
    <n v="4120.5960832608898"/>
    <n v="10000"/>
    <n v="703.125"/>
    <x v="199"/>
    <x v="9"/>
    <x v="189"/>
    <n v="42146"/>
    <n v="0.47727761734896101"/>
    <n v="7559"/>
    <n v="5040.3401099603598"/>
    <n v="10000"/>
    <n v="800"/>
  </r>
  <r>
    <x v="200"/>
    <x v="4"/>
    <x v="1397"/>
    <n v="5448.7283549783597"/>
    <n v="10000"/>
    <n v="1250"/>
    <x v="199"/>
    <x v="9"/>
    <x v="189"/>
    <n v="42146"/>
    <n v="0.47727761734896101"/>
    <n v="8535"/>
    <n v="6338.9450056116702"/>
    <n v="10000"/>
    <n v="1428.57142857143"/>
  </r>
  <r>
    <x v="200"/>
    <x v="5"/>
    <x v="1398"/>
    <n v="6342.1828908554598"/>
    <n v="10000"/>
    <n v="1250"/>
    <x v="199"/>
    <x v="9"/>
    <x v="189"/>
    <n v="42146"/>
    <n v="0.47727761734896101"/>
    <n v="9034"/>
    <n v="8181.8181818181802"/>
    <n v="10000"/>
    <n v="2500"/>
  </r>
  <r>
    <x v="200"/>
    <x v="6"/>
    <x v="1399"/>
    <n v="5604.9382716049404"/>
    <n v="10000"/>
    <n v="2000"/>
    <x v="199"/>
    <x v="9"/>
    <x v="189"/>
    <n v="42146"/>
    <n v="0.47727761734896101"/>
    <n v="8197"/>
    <n v="6780.82191780822"/>
    <n v="10000"/>
    <n v="2500"/>
  </r>
  <r>
    <x v="200"/>
    <x v="7"/>
    <x v="1125"/>
    <n v="5402.6801977621699"/>
    <n v="10000"/>
    <n v="909.09090909090901"/>
    <x v="199"/>
    <x v="9"/>
    <x v="189"/>
    <n v="42146"/>
    <n v="0.47727761734896101"/>
    <n v="8284"/>
    <n v="6862.9908103592297"/>
    <n v="10000"/>
    <n v="1250"/>
  </r>
  <r>
    <x v="201"/>
    <x v="0"/>
    <x v="1400"/>
    <n v="4543.0597771023304"/>
    <n v="10000"/>
    <n v="972.22222222222194"/>
    <x v="200"/>
    <x v="9"/>
    <x v="190"/>
    <n v="54798"/>
    <n v="0.45292469438865302"/>
    <n v="8017"/>
    <n v="5965.7738095238101"/>
    <n v="10000"/>
    <n v="2187.5"/>
  </r>
  <r>
    <x v="201"/>
    <x v="1"/>
    <x v="1401"/>
    <n v="4374.7044917257699"/>
    <n v="10000"/>
    <n v="560"/>
    <x v="200"/>
    <x v="9"/>
    <x v="190"/>
    <n v="54798"/>
    <n v="0.45292469438865302"/>
    <n v="7762"/>
    <n v="5694.1685765215198"/>
    <n v="10000"/>
    <n v="1527.7777777777801"/>
  </r>
  <r>
    <x v="201"/>
    <x v="2"/>
    <x v="1402"/>
    <n v="4484.6495525507898"/>
    <n v="10000"/>
    <n v="1000"/>
    <x v="200"/>
    <x v="9"/>
    <x v="190"/>
    <n v="54798"/>
    <n v="0.45292469438865302"/>
    <n v="7850"/>
    <n v="5660.7277831767597"/>
    <n v="10000"/>
    <n v="1250"/>
  </r>
  <r>
    <x v="201"/>
    <x v="3"/>
    <x v="1403"/>
    <n v="4949.3414387031398"/>
    <n v="10000"/>
    <n v="769.23076923076906"/>
    <x v="200"/>
    <x v="9"/>
    <x v="190"/>
    <n v="54798"/>
    <n v="0.45292469438865302"/>
    <n v="8364"/>
    <n v="6612.24489795918"/>
    <n v="10000"/>
    <n v="1836.7346938775499"/>
  </r>
  <r>
    <x v="201"/>
    <x v="4"/>
    <x v="1404"/>
    <n v="5838.4301732925596"/>
    <n v="10000"/>
    <n v="1604.9382716049399"/>
    <x v="200"/>
    <x v="9"/>
    <x v="190"/>
    <n v="54798"/>
    <n v="0.45292469438865302"/>
    <n v="8481"/>
    <n v="7190.8963585434203"/>
    <n v="10000"/>
    <n v="1875"/>
  </r>
  <r>
    <x v="201"/>
    <x v="5"/>
    <x v="1405"/>
    <n v="5749.4004796163099"/>
    <n v="10000"/>
    <n v="1562.5"/>
    <x v="200"/>
    <x v="9"/>
    <x v="190"/>
    <n v="54798"/>
    <n v="0.45292469438865302"/>
    <n v="9265"/>
    <n v="8388.8888888888905"/>
    <n v="10000"/>
    <n v="2500"/>
  </r>
  <r>
    <x v="201"/>
    <x v="6"/>
    <x v="1406"/>
    <n v="5046.6666666666697"/>
    <n v="10000"/>
    <n v="1428.57142857143"/>
    <x v="200"/>
    <x v="9"/>
    <x v="190"/>
    <n v="54798"/>
    <n v="0.45292469438865302"/>
    <n v="7935"/>
    <n v="6622.2578919208099"/>
    <n v="10000"/>
    <n v="2244.8979591836701"/>
  </r>
  <r>
    <x v="201"/>
    <x v="7"/>
    <x v="1407"/>
    <n v="6098.9583333333303"/>
    <n v="10000"/>
    <n v="2000"/>
    <x v="200"/>
    <x v="9"/>
    <x v="190"/>
    <n v="54798"/>
    <n v="0.45292469438865302"/>
    <n v="8638"/>
    <n v="7439.0243902438997"/>
    <n v="10000"/>
    <n v="2000"/>
  </r>
  <r>
    <x v="202"/>
    <x v="0"/>
    <x v="1408"/>
    <n v="6051.9480519480503"/>
    <n v="10000"/>
    <n v="1428.57142857143"/>
    <x v="201"/>
    <x v="9"/>
    <x v="191"/>
    <n v="47497"/>
    <n v="0.47191201017407203"/>
    <n v="8913"/>
    <n v="7812.2065727699501"/>
    <n v="10000"/>
    <n v="3333.3333333333298"/>
  </r>
  <r>
    <x v="202"/>
    <x v="1"/>
    <x v="1409"/>
    <n v="5494.9494949494901"/>
    <n v="10000"/>
    <n v="833.33333333333303"/>
    <x v="201"/>
    <x v="9"/>
    <x v="191"/>
    <n v="47497"/>
    <n v="0.47191201017407203"/>
    <n v="8095"/>
    <n v="6609.1954022988502"/>
    <n v="10000"/>
    <n v="1250"/>
  </r>
  <r>
    <x v="202"/>
    <x v="2"/>
    <x v="1410"/>
    <n v="4663.43841343841"/>
    <n v="10000"/>
    <n v="909.09090909090901"/>
    <x v="201"/>
    <x v="9"/>
    <x v="191"/>
    <n v="47497"/>
    <n v="0.47191201017407203"/>
    <n v="7853"/>
    <n v="6898.1481481481496"/>
    <n v="10000"/>
    <n v="2222.2222222222199"/>
  </r>
  <r>
    <x v="202"/>
    <x v="3"/>
    <x v="1411"/>
    <n v="5606.0606060606096"/>
    <n v="10000"/>
    <n v="1428.57142857143"/>
    <x v="201"/>
    <x v="9"/>
    <x v="191"/>
    <n v="47497"/>
    <n v="0.47191201017407203"/>
    <n v="9022"/>
    <n v="8383.8383838383907"/>
    <n v="10000"/>
    <n v="5000"/>
  </r>
  <r>
    <x v="202"/>
    <x v="4"/>
    <x v="1412"/>
    <n v="6838.7096774193597"/>
    <n v="10000"/>
    <n v="1250"/>
    <x v="201"/>
    <x v="9"/>
    <x v="191"/>
    <n v="47497"/>
    <n v="0.47191201017407203"/>
    <n v="9219"/>
    <n v="9062.5"/>
    <n v="10000"/>
    <n v="5000"/>
  </r>
  <r>
    <x v="202"/>
    <x v="5"/>
    <x v="1413"/>
    <n v="6666.6666666666697"/>
    <n v="10000"/>
    <n v="1111.1111111111099"/>
    <x v="201"/>
    <x v="9"/>
    <x v="191"/>
    <n v="47497"/>
    <n v="0.47191201017407203"/>
    <n v="9688"/>
    <n v="9411.7647058823495"/>
    <n v="10000"/>
    <n v="5000"/>
  </r>
  <r>
    <x v="202"/>
    <x v="6"/>
    <x v="1414"/>
    <n v="6818.1818181818198"/>
    <n v="10000"/>
    <n v="1250"/>
    <x v="201"/>
    <x v="9"/>
    <x v="191"/>
    <n v="47497"/>
    <n v="0.47191201017407203"/>
    <n v="10000"/>
    <n v="10000"/>
    <n v="10000"/>
    <n v="10000"/>
  </r>
  <r>
    <x v="202"/>
    <x v="7"/>
    <x v="1415"/>
    <n v="5615.9420289855098"/>
    <n v="10000"/>
    <n v="1428.57142857143"/>
    <x v="201"/>
    <x v="9"/>
    <x v="191"/>
    <n v="47497"/>
    <n v="0.47191201017407203"/>
    <n v="9403"/>
    <n v="8452.3809523809505"/>
    <n v="10000"/>
    <n v="2500"/>
  </r>
  <r>
    <x v="203"/>
    <x v="0"/>
    <x v="1416"/>
    <n v="1782.84831394918"/>
    <n v="10000"/>
    <n v="202.140309155767"/>
    <x v="202"/>
    <x v="9"/>
    <x v="192"/>
    <n v="45514"/>
    <n v="0.46909075917795201"/>
    <n v="5803"/>
    <n v="3242.2936851508298"/>
    <n v="10000"/>
    <n v="486.11111111111097"/>
  </r>
  <r>
    <x v="203"/>
    <x v="1"/>
    <x v="390"/>
    <n v="1867.2466603411799"/>
    <n v="10000"/>
    <n v="202.140309155767"/>
    <x v="202"/>
    <x v="9"/>
    <x v="192"/>
    <n v="45514"/>
    <n v="0.46909075917795201"/>
    <n v="5648"/>
    <n v="2891.7289308669701"/>
    <n v="10000"/>
    <n v="426.63891779396499"/>
  </r>
  <r>
    <x v="203"/>
    <x v="2"/>
    <x v="1417"/>
    <n v="1857.95954411611"/>
    <n v="10000"/>
    <n v="169.66759002770101"/>
    <x v="202"/>
    <x v="9"/>
    <x v="192"/>
    <n v="45514"/>
    <n v="0.46909075917795201"/>
    <n v="5615"/>
    <n v="2990.5335951410898"/>
    <n v="10000"/>
    <n v="657.43944636678202"/>
  </r>
  <r>
    <x v="203"/>
    <x v="3"/>
    <x v="1418"/>
    <n v="2552.8534631613602"/>
    <n v="10000"/>
    <n v="406.61157024793403"/>
    <x v="202"/>
    <x v="9"/>
    <x v="192"/>
    <n v="45514"/>
    <n v="0.46909075917795201"/>
    <n v="6498"/>
    <n v="3796.8287955734199"/>
    <n v="10000"/>
    <n v="882.35294117647004"/>
  </r>
  <r>
    <x v="203"/>
    <x v="4"/>
    <x v="1419"/>
    <n v="2148.7168827425298"/>
    <n v="10000"/>
    <n v="246.91358024691399"/>
    <x v="202"/>
    <x v="9"/>
    <x v="192"/>
    <n v="45514"/>
    <n v="0.46909075917795201"/>
    <n v="6175"/>
    <n v="3417.54823049787"/>
    <n v="10000"/>
    <n v="401.75310445580698"/>
  </r>
  <r>
    <x v="203"/>
    <x v="5"/>
    <x v="1074"/>
    <n v="2075.0536199092398"/>
    <n v="10000"/>
    <n v="161.29032258064501"/>
    <x v="202"/>
    <x v="9"/>
    <x v="192"/>
    <n v="45514"/>
    <n v="0.46909075917795201"/>
    <n v="6302"/>
    <n v="3867.0372512477802"/>
    <n v="10000"/>
    <n v="826.44628099173599"/>
  </r>
  <r>
    <x v="203"/>
    <x v="6"/>
    <x v="273"/>
    <n v="2259.79027245008"/>
    <n v="10000"/>
    <n v="270.27027027026998"/>
    <x v="202"/>
    <x v="9"/>
    <x v="192"/>
    <n v="45514"/>
    <n v="0.46909075917795201"/>
    <n v="6242"/>
    <n v="3235.5566574858699"/>
    <n v="10000"/>
    <n v="410.15625"/>
  </r>
  <r>
    <x v="203"/>
    <x v="7"/>
    <x v="1420"/>
    <n v="2719.55839258888"/>
    <n v="10000"/>
    <n v="258.26446280991701"/>
    <x v="202"/>
    <x v="9"/>
    <x v="192"/>
    <n v="45514"/>
    <n v="0.46909075917795201"/>
    <n v="7078"/>
    <n v="4253.5690960581596"/>
    <n v="10000"/>
    <n v="452.67489711934098"/>
  </r>
  <r>
    <x v="204"/>
    <x v="0"/>
    <x v="1421"/>
    <n v="3858.32772825442"/>
    <n v="10000"/>
    <n v="833.33333333333303"/>
    <x v="203"/>
    <x v="9"/>
    <x v="193"/>
    <n v="68297"/>
    <n v="0.46520356104106603"/>
    <n v="7655"/>
    <n v="5808.9676466639803"/>
    <n v="10000"/>
    <n v="1666.6666666666699"/>
  </r>
  <r>
    <x v="204"/>
    <x v="1"/>
    <x v="1135"/>
    <n v="3944.3596971697398"/>
    <n v="10000"/>
    <n v="950"/>
    <x v="203"/>
    <x v="9"/>
    <x v="193"/>
    <n v="68297"/>
    <n v="0.46520356104106603"/>
    <n v="7254"/>
    <n v="5152.3672095100701"/>
    <n v="10000"/>
    <n v="1632.6530612244901"/>
  </r>
  <r>
    <x v="204"/>
    <x v="2"/>
    <x v="1279"/>
    <n v="3383.8440986955802"/>
    <n v="10000"/>
    <n v="588.23529411764696"/>
    <x v="203"/>
    <x v="9"/>
    <x v="193"/>
    <n v="68297"/>
    <n v="0.46520356104106603"/>
    <n v="6735"/>
    <n v="5155.9040590405903"/>
    <n v="10000"/>
    <n v="714.28571428571399"/>
  </r>
  <r>
    <x v="204"/>
    <x v="3"/>
    <x v="1422"/>
    <n v="3626.1838068560801"/>
    <n v="10000"/>
    <n v="755.555555555556"/>
    <x v="203"/>
    <x v="9"/>
    <x v="193"/>
    <n v="68297"/>
    <n v="0.46520356104106603"/>
    <n v="7293"/>
    <n v="5777.1023302938202"/>
    <n v="10000"/>
    <n v="1200"/>
  </r>
  <r>
    <x v="204"/>
    <x v="4"/>
    <x v="1423"/>
    <n v="4669.7357694336497"/>
    <n v="10000"/>
    <n v="909.09090909090901"/>
    <x v="203"/>
    <x v="9"/>
    <x v="193"/>
    <n v="68297"/>
    <n v="0.46520356104106603"/>
    <n v="8180"/>
    <n v="7201.3468013468"/>
    <n v="10000"/>
    <n v="2222.2222222222199"/>
  </r>
  <r>
    <x v="204"/>
    <x v="5"/>
    <x v="1424"/>
    <n v="4193.3621933621898"/>
    <n v="10000"/>
    <n v="476.19047619047598"/>
    <x v="203"/>
    <x v="9"/>
    <x v="193"/>
    <n v="68297"/>
    <n v="0.46520356104106603"/>
    <n v="8428"/>
    <n v="6929.9242424242402"/>
    <n v="10000"/>
    <n v="2187.5"/>
  </r>
  <r>
    <x v="204"/>
    <x v="6"/>
    <x v="1425"/>
    <n v="4795.6285370734004"/>
    <n v="10000"/>
    <n v="1111.1111111111099"/>
    <x v="203"/>
    <x v="9"/>
    <x v="193"/>
    <n v="68297"/>
    <n v="0.46520356104106603"/>
    <n v="8562"/>
    <n v="7189.2955529319197"/>
    <n v="10000"/>
    <n v="2000"/>
  </r>
  <r>
    <x v="204"/>
    <x v="7"/>
    <x v="1426"/>
    <n v="4518.5313518646899"/>
    <n v="10000"/>
    <n v="714.28571428571399"/>
    <x v="203"/>
    <x v="9"/>
    <x v="193"/>
    <n v="68297"/>
    <n v="0.46520356104106603"/>
    <n v="8468"/>
    <n v="7023.3100233100204"/>
    <n v="10000"/>
    <n v="1239.6694214875999"/>
  </r>
  <r>
    <x v="205"/>
    <x v="0"/>
    <x v="1427"/>
    <n v="1170.30778946598"/>
    <n v="10000"/>
    <n v="86.176810115707795"/>
    <x v="204"/>
    <x v="9"/>
    <x v="194"/>
    <n v="66647"/>
    <n v="0.472271825396825"/>
    <n v="5095"/>
    <n v="1859.4459516853401"/>
    <n v="10000"/>
    <n v="174.422710260575"/>
  </r>
  <r>
    <x v="205"/>
    <x v="1"/>
    <x v="1428"/>
    <n v="1197.63904491636"/>
    <n v="10000"/>
    <n v="79.271377972676703"/>
    <x v="204"/>
    <x v="9"/>
    <x v="194"/>
    <n v="66647"/>
    <n v="0.472271825396825"/>
    <n v="4793"/>
    <n v="1713.3679746330399"/>
    <n v="10000"/>
    <n v="148.865784499055"/>
  </r>
  <r>
    <x v="205"/>
    <x v="2"/>
    <x v="1429"/>
    <n v="1140.3068183560799"/>
    <n v="10000"/>
    <n v="126.388888888889"/>
    <x v="204"/>
    <x v="9"/>
    <x v="194"/>
    <n v="66647"/>
    <n v="0.472271825396825"/>
    <n v="4873"/>
    <n v="1734.9303330345599"/>
    <n v="10000"/>
    <n v="234.440883791533"/>
  </r>
  <r>
    <x v="205"/>
    <x v="3"/>
    <x v="1430"/>
    <n v="1283.5627718615899"/>
    <n v="10000"/>
    <n v="92.973632068282299"/>
    <x v="204"/>
    <x v="9"/>
    <x v="194"/>
    <n v="66647"/>
    <n v="0.472271825396825"/>
    <n v="5021"/>
    <n v="2022.24865424156"/>
    <n v="10000"/>
    <n v="176.85505574778901"/>
  </r>
  <r>
    <x v="205"/>
    <x v="4"/>
    <x v="208"/>
    <n v="1454.00413692128"/>
    <n v="10000"/>
    <n v="127.471383975026"/>
    <x v="204"/>
    <x v="9"/>
    <x v="194"/>
    <n v="66647"/>
    <n v="0.472271825396825"/>
    <n v="5394"/>
    <n v="2211.7311445774899"/>
    <n v="10000"/>
    <n v="206.611570247934"/>
  </r>
  <r>
    <x v="205"/>
    <x v="5"/>
    <x v="1431"/>
    <n v="1697.92789789106"/>
    <n v="10000"/>
    <n v="167.90809241257401"/>
    <x v="204"/>
    <x v="9"/>
    <x v="194"/>
    <n v="66647"/>
    <n v="0.472271825396825"/>
    <n v="5922"/>
    <n v="2685.0102679486599"/>
    <n v="10000"/>
    <n v="318.87755102040802"/>
  </r>
  <r>
    <x v="205"/>
    <x v="6"/>
    <x v="1432"/>
    <n v="1406.13404698101"/>
    <n v="10000"/>
    <n v="110.35955856176599"/>
    <x v="204"/>
    <x v="9"/>
    <x v="194"/>
    <n v="66647"/>
    <n v="0.472271825396825"/>
    <n v="5008"/>
    <n v="2191.55030610116"/>
    <n v="10000"/>
    <n v="212.30851921526499"/>
  </r>
  <r>
    <x v="205"/>
    <x v="7"/>
    <x v="1433"/>
    <n v="1706.5639706831"/>
    <n v="10000"/>
    <n v="113.37868480725599"/>
    <x v="204"/>
    <x v="9"/>
    <x v="194"/>
    <n v="66647"/>
    <n v="0.472271825396825"/>
    <n v="5215"/>
    <n v="2500.84442557176"/>
    <n v="10000"/>
    <n v="190.311418685121"/>
  </r>
  <r>
    <x v="206"/>
    <x v="0"/>
    <x v="1434"/>
    <n v="4241.7749662331698"/>
    <n v="10000"/>
    <n v="672.15363511659802"/>
    <x v="205"/>
    <x v="9"/>
    <x v="195"/>
    <n v="54075"/>
    <n v="0.49117118099078999"/>
    <n v="7505"/>
    <n v="5244.6741854636603"/>
    <n v="10000"/>
    <n v="975.05668934240396"/>
  </r>
  <r>
    <x v="206"/>
    <x v="1"/>
    <x v="1435"/>
    <n v="3602.9603762319698"/>
    <n v="10000"/>
    <n v="432"/>
    <x v="205"/>
    <x v="9"/>
    <x v="195"/>
    <n v="54075"/>
    <n v="0.49117118099078999"/>
    <n v="7352"/>
    <n v="4471.0211252563204"/>
    <n v="10000"/>
    <n v="534.97942386831301"/>
  </r>
  <r>
    <x v="206"/>
    <x v="2"/>
    <x v="1436"/>
    <n v="3158.2875712094601"/>
    <n v="10000"/>
    <n v="532.54437869822505"/>
    <x v="205"/>
    <x v="9"/>
    <x v="195"/>
    <n v="54075"/>
    <n v="0.49117118099078999"/>
    <n v="7349"/>
    <n v="5535.9942500206798"/>
    <n v="10000"/>
    <n v="1015.625"/>
  </r>
  <r>
    <x v="206"/>
    <x v="3"/>
    <x v="1437"/>
    <n v="3896.0370019972702"/>
    <n v="10000"/>
    <n v="909.09090909090901"/>
    <x v="205"/>
    <x v="9"/>
    <x v="195"/>
    <n v="54075"/>
    <n v="0.49117118099078999"/>
    <n v="7222"/>
    <n v="5550.5896958410904"/>
    <n v="10000"/>
    <n v="2000"/>
  </r>
  <r>
    <x v="206"/>
    <x v="4"/>
    <x v="210"/>
    <n v="4810.8225108225097"/>
    <n v="10000"/>
    <n v="867.76859504132199"/>
    <x v="205"/>
    <x v="9"/>
    <x v="195"/>
    <n v="54075"/>
    <n v="0.49117118099078999"/>
    <n v="7554"/>
    <n v="6281.2963292415297"/>
    <n v="10000"/>
    <n v="1250"/>
  </r>
  <r>
    <x v="206"/>
    <x v="5"/>
    <x v="1438"/>
    <n v="4609.5750128008203"/>
    <n v="10000"/>
    <n v="714.28571428571399"/>
    <x v="205"/>
    <x v="9"/>
    <x v="195"/>
    <n v="54075"/>
    <n v="0.49117118099078999"/>
    <n v="7376"/>
    <n v="5857.3446327683596"/>
    <n v="10000"/>
    <n v="2222.2222222222199"/>
  </r>
  <r>
    <x v="206"/>
    <x v="6"/>
    <x v="1439"/>
    <n v="4277.4891774891803"/>
    <n v="10000"/>
    <n v="588.23529411764696"/>
    <x v="205"/>
    <x v="9"/>
    <x v="195"/>
    <n v="54075"/>
    <n v="0.49117118099078999"/>
    <n v="7507"/>
    <n v="5702.6055705300996"/>
    <n v="10000"/>
    <n v="909.09090909090901"/>
  </r>
  <r>
    <x v="206"/>
    <x v="7"/>
    <x v="1440"/>
    <n v="4795.5096073517097"/>
    <n v="10000"/>
    <n v="433.67346938775501"/>
    <x v="205"/>
    <x v="9"/>
    <x v="195"/>
    <n v="54075"/>
    <n v="0.49117118099078999"/>
    <n v="8002"/>
    <n v="6732.83261802575"/>
    <n v="10000"/>
    <n v="859.375"/>
  </r>
  <r>
    <x v="207"/>
    <x v="0"/>
    <x v="1441"/>
    <n v="1893.75347082453"/>
    <n v="10000"/>
    <n v="133.13609467455601"/>
    <x v="206"/>
    <x v="9"/>
    <x v="196"/>
    <n v="62871"/>
    <n v="0.52346260802957401"/>
    <n v="5454"/>
    <n v="3040.9845385139602"/>
    <n v="10000"/>
    <n v="322.35939643347001"/>
  </r>
  <r>
    <x v="207"/>
    <x v="1"/>
    <x v="1442"/>
    <n v="1443.74314091265"/>
    <n v="10000"/>
    <n v="121.40131807145301"/>
    <x v="206"/>
    <x v="9"/>
    <x v="196"/>
    <n v="62871"/>
    <n v="0.52346260802957401"/>
    <n v="5478"/>
    <n v="2506.7233774607798"/>
    <n v="10000"/>
    <n v="425.240054869684"/>
  </r>
  <r>
    <x v="207"/>
    <x v="2"/>
    <x v="859"/>
    <n v="1566.1222567643799"/>
    <n v="10000"/>
    <n v="163.02462712452299"/>
    <x v="206"/>
    <x v="9"/>
    <x v="196"/>
    <n v="62871"/>
    <n v="0.52346260802957401"/>
    <n v="5491"/>
    <n v="2631.6597487450299"/>
    <n v="10000"/>
    <n v="376.49219467401298"/>
  </r>
  <r>
    <x v="207"/>
    <x v="3"/>
    <x v="1307"/>
    <n v="2074.3687562607802"/>
    <n v="10000"/>
    <n v="238.09523809523799"/>
    <x v="206"/>
    <x v="9"/>
    <x v="196"/>
    <n v="62871"/>
    <n v="0.52346260802957401"/>
    <n v="5798"/>
    <n v="3380.4779366614498"/>
    <n v="10000"/>
    <n v="666.66666666666697"/>
  </r>
  <r>
    <x v="207"/>
    <x v="4"/>
    <x v="1387"/>
    <n v="1946.1088432829599"/>
    <n v="10000"/>
    <n v="198.21890261419099"/>
    <x v="206"/>
    <x v="9"/>
    <x v="196"/>
    <n v="62871"/>
    <n v="0.52346260802957401"/>
    <n v="6130"/>
    <n v="3315.5466540662001"/>
    <n v="10000"/>
    <n v="464"/>
  </r>
  <r>
    <x v="207"/>
    <x v="5"/>
    <x v="1443"/>
    <n v="2111.1104855168301"/>
    <n v="10000"/>
    <n v="269.55950032873102"/>
    <x v="206"/>
    <x v="9"/>
    <x v="196"/>
    <n v="62871"/>
    <n v="0.52346260802957401"/>
    <n v="6297"/>
    <n v="3373.2094419590499"/>
    <n v="10000"/>
    <n v="566.40625"/>
  </r>
  <r>
    <x v="207"/>
    <x v="6"/>
    <x v="137"/>
    <n v="2143.52507345102"/>
    <n v="10000"/>
    <n v="272.108843537415"/>
    <x v="206"/>
    <x v="9"/>
    <x v="196"/>
    <n v="62871"/>
    <n v="0.52346260802957401"/>
    <n v="6064"/>
    <n v="3274.6104042156699"/>
    <n v="10000"/>
    <n v="390.625"/>
  </r>
  <r>
    <x v="207"/>
    <x v="7"/>
    <x v="35"/>
    <n v="2417.0724300910201"/>
    <n v="10000"/>
    <n v="258.87573964497"/>
    <x v="206"/>
    <x v="9"/>
    <x v="196"/>
    <n v="62871"/>
    <n v="0.52346260802957401"/>
    <n v="5999"/>
    <n v="3603.5057106085501"/>
    <n v="10000"/>
    <n v="362.5"/>
  </r>
  <r>
    <x v="208"/>
    <x v="0"/>
    <x v="1444"/>
    <n v="2267.7223037970898"/>
    <n v="10000"/>
    <n v="373.45357844837599"/>
    <x v="207"/>
    <x v="9"/>
    <x v="197"/>
    <n v="62229"/>
    <n v="0.48561774253964302"/>
    <n v="5998"/>
    <n v="3013.4968967653799"/>
    <n v="10000"/>
    <n v="738.22121441169099"/>
  </r>
  <r>
    <x v="208"/>
    <x v="1"/>
    <x v="1445"/>
    <n v="2197.44116917683"/>
    <n v="10000"/>
    <n v="271.44723472202099"/>
    <x v="207"/>
    <x v="9"/>
    <x v="197"/>
    <n v="62229"/>
    <n v="0.48561774253964302"/>
    <n v="6199"/>
    <n v="3001.2291059201798"/>
    <n v="10000"/>
    <n v="363.36904011762198"/>
  </r>
  <r>
    <x v="208"/>
    <x v="2"/>
    <x v="1446"/>
    <n v="2436.5362633023801"/>
    <n v="10000"/>
    <n v="433.67346938775501"/>
    <x v="207"/>
    <x v="9"/>
    <x v="197"/>
    <n v="62229"/>
    <n v="0.48561774253964302"/>
    <n v="5993"/>
    <n v="3408.92446950664"/>
    <n v="10000"/>
    <n v="755.555555555556"/>
  </r>
  <r>
    <x v="208"/>
    <x v="3"/>
    <x v="1447"/>
    <n v="2407.9322292856"/>
    <n v="10000"/>
    <n v="359.90481856038099"/>
    <x v="207"/>
    <x v="9"/>
    <x v="197"/>
    <n v="62229"/>
    <n v="0.48561774253964302"/>
    <n v="6474"/>
    <n v="3330.2617655829899"/>
    <n v="10000"/>
    <n v="577.52341311134205"/>
  </r>
  <r>
    <x v="208"/>
    <x v="4"/>
    <x v="1448"/>
    <n v="2678.01148525093"/>
    <n v="10000"/>
    <n v="377.42382271468102"/>
    <x v="207"/>
    <x v="9"/>
    <x v="197"/>
    <n v="62229"/>
    <n v="0.48561774253964302"/>
    <n v="6145"/>
    <n v="3375.1757345229998"/>
    <n v="10000"/>
    <n v="530.69719042663905"/>
  </r>
  <r>
    <x v="208"/>
    <x v="5"/>
    <x v="1449"/>
    <n v="3390.4316099438101"/>
    <n v="10000"/>
    <n v="661.15702479338802"/>
    <x v="207"/>
    <x v="9"/>
    <x v="197"/>
    <n v="62229"/>
    <n v="0.48561774253964302"/>
    <n v="7304"/>
    <n v="3946.9997049680901"/>
    <n v="10000"/>
    <n v="934.25605536332205"/>
  </r>
  <r>
    <x v="208"/>
    <x v="6"/>
    <x v="1450"/>
    <n v="3183.5830418082601"/>
    <n v="10000"/>
    <n v="510.39697542533099"/>
    <x v="207"/>
    <x v="9"/>
    <x v="197"/>
    <n v="62229"/>
    <n v="0.48561774253964302"/>
    <n v="6343"/>
    <n v="3555.3502237429302"/>
    <n v="10000"/>
    <n v="726.64359861591697"/>
  </r>
  <r>
    <x v="208"/>
    <x v="7"/>
    <x v="27"/>
    <n v="2987.98098976352"/>
    <n v="10000"/>
    <n v="402.89256198347101"/>
    <x v="207"/>
    <x v="9"/>
    <x v="197"/>
    <n v="62229"/>
    <n v="0.48561774253964302"/>
    <n v="6776"/>
    <n v="3919.7221420871801"/>
    <n v="10000"/>
    <n v="836.76268861454002"/>
  </r>
  <r>
    <x v="209"/>
    <x v="0"/>
    <x v="1331"/>
    <n v="1840.7079043285701"/>
    <n v="10000"/>
    <n v="126.75418741512"/>
    <x v="208"/>
    <x v="9"/>
    <x v="198"/>
    <n v="51062"/>
    <n v="0.484367292733827"/>
    <n v="6062"/>
    <n v="2825.0090800945"/>
    <n v="10000"/>
    <n v="258.87573964497"/>
  </r>
  <r>
    <x v="209"/>
    <x v="1"/>
    <x v="1451"/>
    <n v="2367.5820405566201"/>
    <n v="10000"/>
    <n v="146.65081252477199"/>
    <x v="208"/>
    <x v="9"/>
    <x v="198"/>
    <n v="51062"/>
    <n v="0.484367292733827"/>
    <n v="6498"/>
    <n v="3335.4262294622999"/>
    <n v="10000"/>
    <n v="243.75743162901301"/>
  </r>
  <r>
    <x v="209"/>
    <x v="2"/>
    <x v="1452"/>
    <n v="1729.9316149205799"/>
    <n v="10000"/>
    <n v="144"/>
    <x v="208"/>
    <x v="9"/>
    <x v="198"/>
    <n v="51062"/>
    <n v="0.484367292733827"/>
    <n v="5788"/>
    <n v="2851.5030613521299"/>
    <n v="10000"/>
    <n v="288.88888888888903"/>
  </r>
  <r>
    <x v="209"/>
    <x v="3"/>
    <x v="1453"/>
    <n v="2297.9805865940698"/>
    <n v="10000"/>
    <n v="270.08310249307499"/>
    <x v="208"/>
    <x v="9"/>
    <x v="198"/>
    <n v="51062"/>
    <n v="0.484367292733827"/>
    <n v="6329"/>
    <n v="3232.6716373931899"/>
    <n v="10000"/>
    <n v="399.31054294742898"/>
  </r>
  <r>
    <x v="209"/>
    <x v="4"/>
    <x v="194"/>
    <n v="2292.1101453830202"/>
    <n v="10000"/>
    <n v="186.267348429511"/>
    <x v="208"/>
    <x v="9"/>
    <x v="198"/>
    <n v="51062"/>
    <n v="0.484367292733827"/>
    <n v="6544"/>
    <n v="3303.0546563283001"/>
    <n v="10000"/>
    <n v="329.86111111111097"/>
  </r>
  <r>
    <x v="209"/>
    <x v="5"/>
    <x v="1454"/>
    <n v="2329.1474282643799"/>
    <n v="10000"/>
    <n v="193.87918602788"/>
    <x v="208"/>
    <x v="9"/>
    <x v="198"/>
    <n v="51062"/>
    <n v="0.484367292733827"/>
    <n v="6731"/>
    <n v="3917.2034861689999"/>
    <n v="10000"/>
    <n v="512.5"/>
  </r>
  <r>
    <x v="209"/>
    <x v="6"/>
    <x v="1455"/>
    <n v="2118.3254104096"/>
    <n v="10000"/>
    <n v="137.608887766696"/>
    <x v="208"/>
    <x v="9"/>
    <x v="198"/>
    <n v="51062"/>
    <n v="0.484367292733827"/>
    <n v="5793"/>
    <n v="2929.35458949234"/>
    <n v="10000"/>
    <n v="217.683418435904"/>
  </r>
  <r>
    <x v="209"/>
    <x v="7"/>
    <x v="1456"/>
    <n v="2046.2315647371299"/>
    <n v="10000"/>
    <n v="164.36554898093399"/>
    <x v="208"/>
    <x v="9"/>
    <x v="198"/>
    <n v="51062"/>
    <n v="0.484367292733827"/>
    <n v="6183"/>
    <n v="3212.3338897185499"/>
    <n v="10000"/>
    <n v="273.66863905325403"/>
  </r>
  <r>
    <x v="210"/>
    <x v="0"/>
    <x v="1457"/>
    <n v="3453.59616384433"/>
    <n v="10000"/>
    <n v="451.38888888888903"/>
    <x v="209"/>
    <x v="9"/>
    <x v="199"/>
    <n v="77522"/>
    <n v="0.50287041301513402"/>
    <n v="6480"/>
    <n v="3835.3474630304599"/>
    <n v="10000"/>
    <n v="472.58979206049202"/>
  </r>
  <r>
    <x v="210"/>
    <x v="1"/>
    <x v="1458"/>
    <n v="2604.6508142709299"/>
    <n v="10000"/>
    <n v="315.28851873884599"/>
    <x v="209"/>
    <x v="9"/>
    <x v="199"/>
    <n v="77522"/>
    <n v="0.50287041301513402"/>
    <n v="5872"/>
    <n v="3173.8791346022299"/>
    <n v="10000"/>
    <n v="430.97151205259303"/>
  </r>
  <r>
    <x v="210"/>
    <x v="2"/>
    <x v="1459"/>
    <n v="2372.01123872793"/>
    <n v="10000"/>
    <n v="270.72053311120402"/>
    <x v="209"/>
    <x v="9"/>
    <x v="199"/>
    <n v="77522"/>
    <n v="0.50287041301513402"/>
    <n v="6095"/>
    <n v="3434.9013310113901"/>
    <n v="10000"/>
    <n v="401.23456790123498"/>
  </r>
  <r>
    <x v="210"/>
    <x v="3"/>
    <x v="1460"/>
    <n v="3274.4676781334902"/>
    <n v="10000"/>
    <n v="501.73010380622799"/>
    <x v="209"/>
    <x v="9"/>
    <x v="199"/>
    <n v="77522"/>
    <n v="0.50287041301513402"/>
    <n v="6501"/>
    <n v="4026.8869535024901"/>
    <n v="10000"/>
    <n v="572.32049947970904"/>
  </r>
  <r>
    <x v="210"/>
    <x v="4"/>
    <x v="1461"/>
    <n v="4113.8009226679196"/>
    <n v="10000"/>
    <n v="464"/>
    <x v="209"/>
    <x v="9"/>
    <x v="199"/>
    <n v="77522"/>
    <n v="0.50287041301513402"/>
    <n v="7410"/>
    <n v="5347.2359532048104"/>
    <n v="10000"/>
    <n v="726.64359861591697"/>
  </r>
  <r>
    <x v="210"/>
    <x v="5"/>
    <x v="1462"/>
    <n v="4263.9189647150697"/>
    <n v="10000"/>
    <n v="657.43944636678202"/>
    <x v="209"/>
    <x v="9"/>
    <x v="199"/>
    <n v="77522"/>
    <n v="0.50287041301513402"/>
    <n v="7885"/>
    <n v="6081.9735819735797"/>
    <n v="10000"/>
    <n v="1358.0246913580199"/>
  </r>
  <r>
    <x v="210"/>
    <x v="6"/>
    <x v="1463"/>
    <n v="4157.3367260390196"/>
    <n v="10000"/>
    <n v="909.09090909090901"/>
    <x v="209"/>
    <x v="9"/>
    <x v="199"/>
    <n v="77522"/>
    <n v="0.50287041301513402"/>
    <n v="7719"/>
    <n v="5787.8306878306903"/>
    <n v="10000"/>
    <n v="1111.1111111111099"/>
  </r>
  <r>
    <x v="210"/>
    <x v="7"/>
    <x v="1464"/>
    <n v="5036.92905733722"/>
    <n v="10000"/>
    <n v="1111.1111111111099"/>
    <x v="209"/>
    <x v="9"/>
    <x v="199"/>
    <n v="77522"/>
    <n v="0.50287041301513402"/>
    <n v="8479"/>
    <n v="7267.7070828331298"/>
    <n v="10000"/>
    <n v="1250"/>
  </r>
  <r>
    <x v="211"/>
    <x v="0"/>
    <x v="1465"/>
    <n v="5513.4825014343096"/>
    <n v="10000"/>
    <n v="972.22222222222194"/>
    <x v="210"/>
    <x v="9"/>
    <x v="200"/>
    <n v="39644"/>
    <n v="0.47017244242036099"/>
    <n v="8523"/>
    <n v="6561.68831168831"/>
    <n v="10000"/>
    <n v="1250"/>
  </r>
  <r>
    <x v="211"/>
    <x v="1"/>
    <x v="1466"/>
    <n v="4698.7399770904904"/>
    <n v="10000"/>
    <n v="769.23076923076906"/>
    <x v="210"/>
    <x v="9"/>
    <x v="200"/>
    <n v="39644"/>
    <n v="0.47017244242036099"/>
    <n v="8155"/>
    <n v="6329.3040293040303"/>
    <n v="10000"/>
    <n v="1666.6666666666699"/>
  </r>
  <r>
    <x v="211"/>
    <x v="2"/>
    <x v="1467"/>
    <n v="4276.4801738185797"/>
    <n v="10000"/>
    <n v="918.36734693877497"/>
    <x v="210"/>
    <x v="9"/>
    <x v="200"/>
    <n v="39644"/>
    <n v="0.47017244242036099"/>
    <n v="8619"/>
    <n v="7507.1839080459804"/>
    <n v="10000"/>
    <n v="2187.5"/>
  </r>
  <r>
    <x v="211"/>
    <x v="3"/>
    <x v="1468"/>
    <n v="5221.3274198568297"/>
    <n v="10000"/>
    <n v="795.84775086505203"/>
    <x v="210"/>
    <x v="9"/>
    <x v="200"/>
    <n v="39644"/>
    <n v="0.47017244242036099"/>
    <n v="8277"/>
    <n v="6503.5897435897396"/>
    <n v="10000"/>
    <n v="1124.2603550295901"/>
  </r>
  <r>
    <x v="211"/>
    <x v="4"/>
    <x v="1469"/>
    <n v="5713.7468155986699"/>
    <n v="10000"/>
    <n v="1250"/>
    <x v="210"/>
    <x v="9"/>
    <x v="200"/>
    <n v="39644"/>
    <n v="0.47017244242036099"/>
    <n v="8537"/>
    <n v="7145.7965902410297"/>
    <n v="10000"/>
    <n v="2000"/>
  </r>
  <r>
    <x v="211"/>
    <x v="5"/>
    <x v="1470"/>
    <n v="6244.4444444444398"/>
    <n v="10000"/>
    <n v="1428.57142857143"/>
    <x v="210"/>
    <x v="9"/>
    <x v="200"/>
    <n v="39644"/>
    <n v="0.47017244242036099"/>
    <n v="8709"/>
    <n v="7560"/>
    <n v="10000"/>
    <n v="2500"/>
  </r>
  <r>
    <x v="211"/>
    <x v="6"/>
    <x v="1471"/>
    <n v="5288.9858233369696"/>
    <n v="10000"/>
    <n v="1250"/>
    <x v="210"/>
    <x v="9"/>
    <x v="200"/>
    <n v="39644"/>
    <n v="0.47017244242036099"/>
    <n v="8282"/>
    <n v="6633.7448559670802"/>
    <n v="10000"/>
    <n v="2000"/>
  </r>
  <r>
    <x v="211"/>
    <x v="7"/>
    <x v="1472"/>
    <n v="5862.36559139785"/>
    <n v="10000"/>
    <n v="1000"/>
    <x v="210"/>
    <x v="9"/>
    <x v="200"/>
    <n v="39644"/>
    <n v="0.47017244242036099"/>
    <n v="8818"/>
    <n v="7594.3396226415098"/>
    <n v="10000"/>
    <n v="1875"/>
  </r>
  <r>
    <x v="212"/>
    <x v="0"/>
    <x v="1473"/>
    <n v="2796.18208769994"/>
    <n v="10000"/>
    <n v="284.879474068663"/>
    <x v="211"/>
    <x v="9"/>
    <x v="201"/>
    <n v="32057"/>
    <n v="0.46876553680577898"/>
    <n v="6841"/>
    <n v="3882.0808200627198"/>
    <n v="10000"/>
    <n v="550"/>
  </r>
  <r>
    <x v="212"/>
    <x v="1"/>
    <x v="1474"/>
    <n v="2844.96921843788"/>
    <n v="10000"/>
    <n v="237.40108288213199"/>
    <x v="211"/>
    <x v="9"/>
    <x v="201"/>
    <n v="32057"/>
    <n v="0.46876553680577898"/>
    <n v="6856"/>
    <n v="3990.9549411162302"/>
    <n v="10000"/>
    <n v="528"/>
  </r>
  <r>
    <x v="212"/>
    <x v="2"/>
    <x v="1475"/>
    <n v="3214.5708627345098"/>
    <n v="10000"/>
    <n v="443.78698224852099"/>
    <x v="211"/>
    <x v="9"/>
    <x v="201"/>
    <n v="32057"/>
    <n v="0.46876553680577898"/>
    <n v="6711"/>
    <n v="4442.6010110049201"/>
    <n v="10000"/>
    <n v="1005.91715976331"/>
  </r>
  <r>
    <x v="212"/>
    <x v="3"/>
    <x v="1476"/>
    <n v="3100.29573029018"/>
    <n v="10000"/>
    <n v="666.66666666666697"/>
    <x v="211"/>
    <x v="9"/>
    <x v="201"/>
    <n v="32057"/>
    <n v="0.46876553680577898"/>
    <n v="6216"/>
    <n v="4181.1214749359096"/>
    <n v="10000"/>
    <n v="1111.1111111111099"/>
  </r>
  <r>
    <x v="212"/>
    <x v="4"/>
    <x v="1477"/>
    <n v="3406.6293183940202"/>
    <n v="10000"/>
    <n v="600"/>
    <x v="211"/>
    <x v="9"/>
    <x v="201"/>
    <n v="32057"/>
    <n v="0.46876553680577898"/>
    <n v="7528"/>
    <n v="5052.7288540987201"/>
    <n v="10000"/>
    <n v="781.25"/>
  </r>
  <r>
    <x v="212"/>
    <x v="5"/>
    <x v="1478"/>
    <n v="3098.4871903032199"/>
    <n v="10000"/>
    <n v="769.23076923076906"/>
    <x v="211"/>
    <x v="9"/>
    <x v="201"/>
    <n v="32057"/>
    <n v="0.46876553680577898"/>
    <n v="6895"/>
    <n v="4543.1218177332203"/>
    <n v="10000"/>
    <n v="1388.8888888888901"/>
  </r>
  <r>
    <x v="212"/>
    <x v="6"/>
    <x v="1479"/>
    <n v="3296.2059084024099"/>
    <n v="10000"/>
    <n v="510.39697542533099"/>
    <x v="211"/>
    <x v="9"/>
    <x v="201"/>
    <n v="32057"/>
    <n v="0.46876553680577898"/>
    <n v="6771"/>
    <n v="4285.0431518125897"/>
    <n v="10000"/>
    <n v="637.11911357340705"/>
  </r>
  <r>
    <x v="212"/>
    <x v="7"/>
    <x v="1480"/>
    <n v="3601.3887092436198"/>
    <n v="10000"/>
    <n v="367.34693877551001"/>
    <x v="211"/>
    <x v="9"/>
    <x v="201"/>
    <n v="32057"/>
    <n v="0.46876553680577898"/>
    <n v="7297"/>
    <n v="4362.4044748446704"/>
    <n v="10000"/>
    <n v="692.52077562326895"/>
  </r>
  <r>
    <x v="213"/>
    <x v="0"/>
    <x v="1481"/>
    <n v="3030.3049105585101"/>
    <n v="10000"/>
    <n v="586.01134215500895"/>
    <x v="212"/>
    <x v="9"/>
    <x v="202"/>
    <n v="37093"/>
    <n v="0.46817453205265702"/>
    <n v="7132"/>
    <n v="4732.1212121212102"/>
    <n v="10000"/>
    <n v="1111.1111111111099"/>
  </r>
  <r>
    <x v="213"/>
    <x v="1"/>
    <x v="219"/>
    <n v="2690.4813437909902"/>
    <n v="10000"/>
    <n v="416.17122473246098"/>
    <x v="212"/>
    <x v="9"/>
    <x v="202"/>
    <n v="37093"/>
    <n v="0.46817453205265702"/>
    <n v="6937"/>
    <n v="4364.2286791222996"/>
    <n v="10000"/>
    <n v="1000"/>
  </r>
  <r>
    <x v="213"/>
    <x v="2"/>
    <x v="1370"/>
    <n v="2500.1773881047502"/>
    <n v="10000"/>
    <n v="495.86776859504101"/>
    <x v="212"/>
    <x v="9"/>
    <x v="202"/>
    <n v="37093"/>
    <n v="0.46817453205265702"/>
    <n v="6771"/>
    <n v="4424.5416322029196"/>
    <n v="10000"/>
    <n v="909.09090909090901"/>
  </r>
  <r>
    <x v="213"/>
    <x v="3"/>
    <x v="1482"/>
    <n v="2795.0119072918601"/>
    <n v="10000"/>
    <n v="535.71428571428601"/>
    <x v="212"/>
    <x v="9"/>
    <x v="202"/>
    <n v="37093"/>
    <n v="0.46817453205265702"/>
    <n v="7175"/>
    <n v="4758.8901707531604"/>
    <n v="10000"/>
    <n v="1111.1111111111099"/>
  </r>
  <r>
    <x v="213"/>
    <x v="4"/>
    <x v="1483"/>
    <n v="2877.9382850455199"/>
    <n v="10000"/>
    <n v="537.19008264462798"/>
    <x v="212"/>
    <x v="9"/>
    <x v="202"/>
    <n v="37093"/>
    <n v="0.46817453205265702"/>
    <n v="7234"/>
    <n v="4690.3933953114301"/>
    <n v="10000"/>
    <n v="909.09090909090901"/>
  </r>
  <r>
    <x v="213"/>
    <x v="5"/>
    <x v="281"/>
    <n v="4910.97308488613"/>
    <n v="10000"/>
    <n v="769.23076923076906"/>
    <x v="212"/>
    <x v="9"/>
    <x v="202"/>
    <n v="37093"/>
    <n v="0.46817453205265702"/>
    <n v="9155"/>
    <n v="8135.5932203389802"/>
    <n v="10000"/>
    <n v="2000"/>
  </r>
  <r>
    <x v="213"/>
    <x v="6"/>
    <x v="1484"/>
    <n v="4765.1096601372801"/>
    <n v="10000"/>
    <n v="1074.38016528926"/>
    <x v="212"/>
    <x v="9"/>
    <x v="202"/>
    <n v="37093"/>
    <n v="0.46817453205265702"/>
    <n v="8325"/>
    <n v="6840.4118404118399"/>
    <n v="10000"/>
    <n v="1836.7346938775499"/>
  </r>
  <r>
    <x v="213"/>
    <x v="7"/>
    <x v="1485"/>
    <n v="3505.9951013898399"/>
    <n v="10000"/>
    <n v="526.31578947368405"/>
    <x v="212"/>
    <x v="9"/>
    <x v="202"/>
    <n v="37093"/>
    <n v="0.46817453205265702"/>
    <n v="8278"/>
    <n v="6069.8924731182797"/>
    <n v="10000"/>
    <n v="1224.48979591837"/>
  </r>
  <r>
    <x v="214"/>
    <x v="0"/>
    <x v="1486"/>
    <n v="2834.1018025430899"/>
    <n v="10000"/>
    <n v="385.015608740895"/>
    <x v="213"/>
    <x v="9"/>
    <x v="203"/>
    <n v="63187"/>
    <n v="0.54684633226018597"/>
    <n v="6047"/>
    <n v="3652.8478057889802"/>
    <n v="10000"/>
    <n v="650"/>
  </r>
  <r>
    <x v="214"/>
    <x v="1"/>
    <x v="1487"/>
    <n v="2953.75189929009"/>
    <n v="10000"/>
    <n v="433.67346938775501"/>
    <x v="213"/>
    <x v="9"/>
    <x v="203"/>
    <n v="63187"/>
    <n v="0.54684633226018597"/>
    <n v="6426"/>
    <n v="3732.3064469647902"/>
    <n v="10000"/>
    <n v="679.01234567901201"/>
  </r>
  <r>
    <x v="214"/>
    <x v="2"/>
    <x v="1392"/>
    <n v="2610.50993870805"/>
    <n v="10000"/>
    <n v="363.32179930795797"/>
    <x v="213"/>
    <x v="9"/>
    <x v="203"/>
    <n v="63187"/>
    <n v="0.54684633226018597"/>
    <n v="6161"/>
    <n v="3844.78967507688"/>
    <n v="10000"/>
    <n v="755.555555555556"/>
  </r>
  <r>
    <x v="214"/>
    <x v="3"/>
    <x v="1488"/>
    <n v="3474.6815816693402"/>
    <n v="10000"/>
    <n v="495.86776859504101"/>
    <x v="213"/>
    <x v="9"/>
    <x v="203"/>
    <n v="63187"/>
    <n v="0.54684633226018597"/>
    <n v="7088"/>
    <n v="4717.89321789322"/>
    <n v="10000"/>
    <n v="816.32653061224505"/>
  </r>
  <r>
    <x v="214"/>
    <x v="4"/>
    <x v="751"/>
    <n v="3033.8488266119798"/>
    <n v="10000"/>
    <n v="452.67489711934098"/>
    <x v="213"/>
    <x v="9"/>
    <x v="203"/>
    <n v="63187"/>
    <n v="0.54684633226018597"/>
    <n v="5634"/>
    <n v="3728.6503295275202"/>
    <n v="10000"/>
    <n v="520.83333333333303"/>
  </r>
  <r>
    <x v="214"/>
    <x v="5"/>
    <x v="1489"/>
    <n v="4446.5408805031402"/>
    <n v="10000"/>
    <n v="1428.57142857143"/>
    <x v="213"/>
    <x v="9"/>
    <x v="203"/>
    <n v="63187"/>
    <n v="0.54684633226018597"/>
    <n v="8084"/>
    <n v="6238.0952380952403"/>
    <n v="10000"/>
    <n v="2500"/>
  </r>
  <r>
    <x v="214"/>
    <x v="6"/>
    <x v="1490"/>
    <n v="4211.9399483931502"/>
    <n v="10000"/>
    <n v="1111.1111111111099"/>
    <x v="213"/>
    <x v="9"/>
    <x v="203"/>
    <n v="63187"/>
    <n v="0.54684633226018597"/>
    <n v="7761"/>
    <n v="6168.4303350970004"/>
    <n v="10000"/>
    <n v="2000"/>
  </r>
  <r>
    <x v="214"/>
    <x v="7"/>
    <x v="1491"/>
    <n v="5274.21018697614"/>
    <n v="10000"/>
    <n v="1093.75"/>
    <x v="213"/>
    <x v="9"/>
    <x v="203"/>
    <n v="63187"/>
    <n v="0.54684633226018597"/>
    <n v="8189"/>
    <n v="6492.0165304780703"/>
    <n v="10000"/>
    <n v="1479.2899408283999"/>
  </r>
  <r>
    <x v="215"/>
    <x v="0"/>
    <x v="1492"/>
    <n v="1219.8019630917699"/>
    <n v="10000"/>
    <n v="78.463404371178896"/>
    <x v="214"/>
    <x v="9"/>
    <x v="204"/>
    <n v="271632"/>
    <n v="0.47967789785971598"/>
    <n v="4683"/>
    <n v="1869.7606828486901"/>
    <n v="10000"/>
    <n v="131.98074633818101"/>
  </r>
  <r>
    <x v="215"/>
    <x v="1"/>
    <x v="1493"/>
    <n v="1106.6006015734699"/>
    <n v="10000"/>
    <n v="75.649697401210403"/>
    <x v="214"/>
    <x v="9"/>
    <x v="204"/>
    <n v="271632"/>
    <n v="0.47967789785971598"/>
    <n v="4936"/>
    <n v="2020.6025442702501"/>
    <n v="10000"/>
    <n v="126.00438276113999"/>
  </r>
  <r>
    <x v="215"/>
    <x v="2"/>
    <x v="711"/>
    <n v="1206.4896382084401"/>
    <n v="10000"/>
    <n v="103.239587041652"/>
    <x v="214"/>
    <x v="9"/>
    <x v="204"/>
    <n v="271632"/>
    <n v="0.47967789785971598"/>
    <n v="4154"/>
    <n v="2164.7954863574701"/>
    <n v="10000"/>
    <n v="172.875578280984"/>
  </r>
  <r>
    <x v="215"/>
    <x v="3"/>
    <x v="1494"/>
    <n v="1449.71056956954"/>
    <n v="10000"/>
    <n v="146.683673469388"/>
    <x v="214"/>
    <x v="9"/>
    <x v="204"/>
    <n v="271632"/>
    <n v="0.47967789785971598"/>
    <n v="4826"/>
    <n v="2161.1952022308001"/>
    <n v="10000"/>
    <n v="221.08843537415001"/>
  </r>
  <r>
    <x v="215"/>
    <x v="4"/>
    <x v="1495"/>
    <n v="1944.0373970068099"/>
    <n v="10000"/>
    <n v="109.155713967476"/>
    <x v="214"/>
    <x v="9"/>
    <x v="204"/>
    <n v="271632"/>
    <n v="0.47967789785971598"/>
    <n v="5117"/>
    <n v="3049.9442595394298"/>
    <n v="10000"/>
    <n v="181.94706994328899"/>
  </r>
  <r>
    <x v="215"/>
    <x v="5"/>
    <x v="1496"/>
    <n v="1754.5524989576199"/>
    <n v="10000"/>
    <n v="188.67924528301899"/>
    <x v="214"/>
    <x v="9"/>
    <x v="204"/>
    <n v="271632"/>
    <n v="0.47967789785971598"/>
    <n v="5608"/>
    <n v="2944.8255682054601"/>
    <n v="10000"/>
    <n v="445.27434645216903"/>
  </r>
  <r>
    <x v="215"/>
    <x v="6"/>
    <x v="1338"/>
    <n v="1648.41887057858"/>
    <n v="10000"/>
    <n v="136"/>
    <x v="214"/>
    <x v="9"/>
    <x v="204"/>
    <n v="271632"/>
    <n v="0.47967789785971598"/>
    <n v="5366"/>
    <n v="2339.5073811520301"/>
    <n v="10000"/>
    <n v="187.37672583826401"/>
  </r>
  <r>
    <x v="215"/>
    <x v="7"/>
    <x v="871"/>
    <n v="1992.7804654854699"/>
    <n v="10000"/>
    <n v="164.930555555556"/>
    <x v="214"/>
    <x v="9"/>
    <x v="204"/>
    <n v="271632"/>
    <n v="0.47967789785971598"/>
    <n v="5251"/>
    <n v="3148.8713191316401"/>
    <n v="10000"/>
    <n v="237.39956172388599"/>
  </r>
  <r>
    <x v="216"/>
    <x v="0"/>
    <x v="1497"/>
    <n v="2141.3463955639199"/>
    <n v="10000"/>
    <n v="180.46888176758301"/>
    <x v="215"/>
    <x v="9"/>
    <x v="205"/>
    <n v="133900"/>
    <n v="0.50562073535908902"/>
    <n v="5963"/>
    <n v="3197.4003243736702"/>
    <n v="10000"/>
    <n v="320"/>
  </r>
  <r>
    <x v="216"/>
    <x v="1"/>
    <x v="1498"/>
    <n v="1959.4450587776801"/>
    <n v="10000"/>
    <n v="187.30489073881401"/>
    <x v="215"/>
    <x v="9"/>
    <x v="205"/>
    <n v="133900"/>
    <n v="0.50562073535908902"/>
    <n v="5650"/>
    <n v="2796.01016007205"/>
    <n v="10000"/>
    <n v="312.5"/>
  </r>
  <r>
    <x v="216"/>
    <x v="2"/>
    <x v="1427"/>
    <n v="1799.2906804480699"/>
    <n v="10000"/>
    <n v="238.36043662285601"/>
    <x v="215"/>
    <x v="9"/>
    <x v="205"/>
    <n v="133900"/>
    <n v="0.50562073535908902"/>
    <n v="5528"/>
    <n v="2835.2689860564501"/>
    <n v="10000"/>
    <n v="419.753086419753"/>
  </r>
  <r>
    <x v="216"/>
    <x v="3"/>
    <x v="1499"/>
    <n v="2199.8475235849501"/>
    <n v="10000"/>
    <n v="273.93044013542601"/>
    <x v="215"/>
    <x v="9"/>
    <x v="205"/>
    <n v="133900"/>
    <n v="0.50562073535908902"/>
    <n v="6042"/>
    <n v="3300.22030694248"/>
    <n v="10000"/>
    <n v="392.56198347107397"/>
  </r>
  <r>
    <x v="216"/>
    <x v="4"/>
    <x v="1500"/>
    <n v="2494.7148846370901"/>
    <n v="10000"/>
    <n v="254.19145484045401"/>
    <x v="215"/>
    <x v="9"/>
    <x v="205"/>
    <n v="133900"/>
    <n v="0.50562073535908902"/>
    <n v="6709"/>
    <n v="4250.1622716735401"/>
    <n v="10000"/>
    <n v="566.89342403628098"/>
  </r>
  <r>
    <x v="216"/>
    <x v="5"/>
    <x v="1501"/>
    <n v="2323.4647939882698"/>
    <n v="10000"/>
    <n v="321.04637336504197"/>
    <x v="215"/>
    <x v="9"/>
    <x v="205"/>
    <n v="133900"/>
    <n v="0.50562073535908902"/>
    <n v="6703"/>
    <n v="4009.5499346135698"/>
    <n v="10000"/>
    <n v="842.87200832466203"/>
  </r>
  <r>
    <x v="216"/>
    <x v="6"/>
    <x v="1502"/>
    <n v="2056.3920129442599"/>
    <n v="10000"/>
    <n v="197.03509101144701"/>
    <x v="215"/>
    <x v="9"/>
    <x v="205"/>
    <n v="133900"/>
    <n v="0.50562073535908902"/>
    <n v="6199"/>
    <n v="3304.68446561361"/>
    <n v="10000"/>
    <n v="392.56198347107397"/>
  </r>
  <r>
    <x v="216"/>
    <x v="7"/>
    <x v="831"/>
    <n v="2146.32475613925"/>
    <n v="10000"/>
    <n v="295.85798816568098"/>
    <x v="215"/>
    <x v="9"/>
    <x v="205"/>
    <n v="133900"/>
    <n v="0.50562073535908902"/>
    <n v="6299"/>
    <n v="3551.9211457790798"/>
    <n v="10000"/>
    <n v="586.01134215500895"/>
  </r>
  <r>
    <x v="217"/>
    <x v="0"/>
    <x v="1503"/>
    <n v="3696.7747149891602"/>
    <n v="10000"/>
    <n v="699.43289224952696"/>
    <x v="216"/>
    <x v="9"/>
    <x v="206"/>
    <n v="111487"/>
    <n v="0.47435826522059199"/>
    <n v="6963"/>
    <n v="4601.1221426770999"/>
    <n v="10000"/>
    <n v="987.65432098765405"/>
  </r>
  <r>
    <x v="217"/>
    <x v="1"/>
    <x v="706"/>
    <n v="3033.9426469549398"/>
    <n v="10000"/>
    <n v="416.17122473246098"/>
    <x v="216"/>
    <x v="9"/>
    <x v="206"/>
    <n v="111487"/>
    <n v="0.47435826522059199"/>
    <n v="6474"/>
    <n v="3892.8768854141999"/>
    <n v="10000"/>
    <n v="612.24489795918396"/>
  </r>
  <r>
    <x v="217"/>
    <x v="2"/>
    <x v="1504"/>
    <n v="3335.5672656267898"/>
    <n v="10000"/>
    <n v="625"/>
    <x v="216"/>
    <x v="9"/>
    <x v="206"/>
    <n v="111487"/>
    <n v="0.47435826522059199"/>
    <n v="6596"/>
    <n v="4508.1510081510096"/>
    <n v="10000"/>
    <n v="755.555555555556"/>
  </r>
  <r>
    <x v="217"/>
    <x v="3"/>
    <x v="1505"/>
    <n v="3396.3859721154799"/>
    <n v="10000"/>
    <n v="743.80165289256195"/>
    <x v="216"/>
    <x v="9"/>
    <x v="206"/>
    <n v="111487"/>
    <n v="0.47435826522059199"/>
    <n v="6955"/>
    <n v="4647.0793650793603"/>
    <n v="10000"/>
    <n v="1200"/>
  </r>
  <r>
    <x v="217"/>
    <x v="4"/>
    <x v="1506"/>
    <n v="5626.34411969132"/>
    <n v="10000"/>
    <n v="909.09090909090901"/>
    <x v="216"/>
    <x v="9"/>
    <x v="206"/>
    <n v="111487"/>
    <n v="0.47435826522059199"/>
    <n v="7986"/>
    <n v="6679.3513777607704"/>
    <n v="10000"/>
    <n v="1836.7346938775499"/>
  </r>
  <r>
    <x v="217"/>
    <x v="5"/>
    <x v="1507"/>
    <n v="4847.1740303801398"/>
    <n v="10000"/>
    <n v="1000"/>
    <x v="216"/>
    <x v="9"/>
    <x v="206"/>
    <n v="111487"/>
    <n v="0.47435826522059199"/>
    <n v="7951"/>
    <n v="6000"/>
    <n v="10000"/>
    <n v="1666.6666666666699"/>
  </r>
  <r>
    <x v="217"/>
    <x v="6"/>
    <x v="1508"/>
    <n v="4371.64088796136"/>
    <n v="10000"/>
    <n v="1358.0246913580199"/>
    <x v="216"/>
    <x v="9"/>
    <x v="206"/>
    <n v="111487"/>
    <n v="0.47435826522059199"/>
    <n v="7499"/>
    <n v="5048.2804232804201"/>
    <n v="10000"/>
    <n v="1666.6666666666699"/>
  </r>
  <r>
    <x v="217"/>
    <x v="7"/>
    <x v="1509"/>
    <n v="4523.2971840957298"/>
    <n v="10000"/>
    <n v="972.22222222222194"/>
    <x v="216"/>
    <x v="9"/>
    <x v="206"/>
    <n v="111487"/>
    <n v="0.47435826522059199"/>
    <n v="7853"/>
    <n v="5768.4362062081"/>
    <n v="10000"/>
    <n v="1200"/>
  </r>
  <r>
    <x v="218"/>
    <x v="0"/>
    <x v="1183"/>
    <n v="8461.5384615384592"/>
    <n v="10000"/>
    <n v="5000"/>
    <x v="217"/>
    <x v="9"/>
    <x v="207"/>
    <n v="102020"/>
    <n v="0.46419780049777698"/>
    <n v="8571"/>
    <n v="8000"/>
    <n v="10000"/>
    <n v="5000"/>
  </r>
  <r>
    <x v="218"/>
    <x v="1"/>
    <x v="585"/>
    <m/>
    <n v="10000"/>
    <n v="10000"/>
    <x v="217"/>
    <x v="9"/>
    <x v="207"/>
    <n v="102020"/>
    <n v="0.46419780049777698"/>
    <m/>
    <m/>
    <n v="10000"/>
    <n v="10000"/>
  </r>
  <r>
    <x v="218"/>
    <x v="2"/>
    <x v="584"/>
    <n v="8333.3333333333303"/>
    <n v="10000"/>
    <n v="5000"/>
    <x v="217"/>
    <x v="9"/>
    <x v="207"/>
    <n v="102020"/>
    <n v="0.46419780049777698"/>
    <n v="10000"/>
    <n v="10000"/>
    <n v="10000"/>
    <n v="10000"/>
  </r>
  <r>
    <x v="218"/>
    <x v="3"/>
    <x v="1510"/>
    <n v="8571.4285714285706"/>
    <n v="10000"/>
    <n v="5000"/>
    <x v="217"/>
    <x v="9"/>
    <x v="207"/>
    <n v="102020"/>
    <n v="0.46419780049777698"/>
    <n v="10000"/>
    <n v="10000"/>
    <n v="10000"/>
    <n v="10000"/>
  </r>
  <r>
    <x v="218"/>
    <x v="4"/>
    <x v="585"/>
    <m/>
    <n v="10000"/>
    <n v="10000"/>
    <x v="217"/>
    <x v="9"/>
    <x v="207"/>
    <n v="102020"/>
    <n v="0.46419780049777698"/>
    <m/>
    <m/>
    <n v="10000"/>
    <n v="10000"/>
  </r>
  <r>
    <x v="218"/>
    <x v="5"/>
    <x v="1172"/>
    <n v="7500"/>
    <n v="10000"/>
    <n v="5000"/>
    <x v="217"/>
    <x v="9"/>
    <x v="207"/>
    <n v="102020"/>
    <n v="0.46419780049777698"/>
    <n v="10000"/>
    <n v="10000"/>
    <n v="10000"/>
    <n v="10000"/>
  </r>
  <r>
    <x v="218"/>
    <x v="6"/>
    <x v="1511"/>
    <n v="8125"/>
    <n v="10000"/>
    <n v="3333.3333333333298"/>
    <x v="217"/>
    <x v="9"/>
    <x v="207"/>
    <n v="102020"/>
    <n v="0.46419780049777698"/>
    <n v="10000"/>
    <n v="10000"/>
    <n v="10000"/>
    <n v="10000"/>
  </r>
  <r>
    <x v="218"/>
    <x v="7"/>
    <x v="1176"/>
    <n v="10000"/>
    <n v="10000"/>
    <n v="10000"/>
    <x v="217"/>
    <x v="9"/>
    <x v="207"/>
    <n v="102020"/>
    <n v="0.46419780049777698"/>
    <n v="10000"/>
    <n v="10000"/>
    <n v="10000"/>
    <n v="10000"/>
  </r>
  <r>
    <x v="219"/>
    <x v="0"/>
    <x v="1512"/>
    <n v="980.46511268551797"/>
    <n v="10000"/>
    <n v="114.11665257819099"/>
    <x v="218"/>
    <x v="9"/>
    <x v="208"/>
    <n v="158850"/>
    <n v="0.46621038605800602"/>
    <n v="4851"/>
    <n v="1805.4936629148001"/>
    <n v="10000"/>
    <n v="179.49826989619399"/>
  </r>
  <r>
    <x v="219"/>
    <x v="1"/>
    <x v="1513"/>
    <n v="818.65389290461496"/>
    <n v="10000"/>
    <n v="102.271897143692"/>
    <x v="218"/>
    <x v="9"/>
    <x v="208"/>
    <n v="158850"/>
    <n v="0.46621038605800602"/>
    <n v="4671"/>
    <n v="1613.0430572200301"/>
    <n v="10000"/>
    <n v="226.65895061728401"/>
  </r>
  <r>
    <x v="219"/>
    <x v="2"/>
    <x v="1514"/>
    <n v="938.09273952171202"/>
    <n v="10000"/>
    <n v="112.345041322314"/>
    <x v="218"/>
    <x v="9"/>
    <x v="208"/>
    <n v="158850"/>
    <n v="0.46621038605800602"/>
    <n v="5020"/>
    <n v="1991.6246379670099"/>
    <n v="10000"/>
    <n v="216.40903686088001"/>
  </r>
  <r>
    <x v="219"/>
    <x v="3"/>
    <x v="1515"/>
    <n v="951.771555515979"/>
    <n v="10000"/>
    <n v="89.512602733453903"/>
    <x v="218"/>
    <x v="9"/>
    <x v="208"/>
    <n v="158850"/>
    <n v="0.46621038605800602"/>
    <n v="4590"/>
    <n v="1960.5092072428499"/>
    <n v="10000"/>
    <n v="209.722222222222"/>
  </r>
  <r>
    <x v="219"/>
    <x v="4"/>
    <x v="1516"/>
    <n v="1161.39483943594"/>
    <n v="10000"/>
    <n v="135.164359861592"/>
    <x v="218"/>
    <x v="9"/>
    <x v="208"/>
    <n v="158850"/>
    <n v="0.46621038605800602"/>
    <n v="5033"/>
    <n v="2306.9015206149302"/>
    <n v="10000"/>
    <n v="249.0234375"/>
  </r>
  <r>
    <x v="219"/>
    <x v="5"/>
    <x v="1517"/>
    <n v="1761.97698822653"/>
    <n v="10000"/>
    <n v="209.9609375"/>
    <x v="218"/>
    <x v="9"/>
    <x v="208"/>
    <n v="158850"/>
    <n v="0.46621038605800602"/>
    <n v="5751"/>
    <n v="3035.0010668836799"/>
    <n v="10000"/>
    <n v="487.51486325802603"/>
  </r>
  <r>
    <x v="219"/>
    <x v="6"/>
    <x v="536"/>
    <n v="1505.9239842634699"/>
    <n v="10000"/>
    <n v="202.140309155767"/>
    <x v="218"/>
    <x v="9"/>
    <x v="208"/>
    <n v="158850"/>
    <n v="0.46621038605800602"/>
    <n v="5827"/>
    <n v="2613.0244551006199"/>
    <n v="10000"/>
    <n v="288.461538461538"/>
  </r>
  <r>
    <x v="219"/>
    <x v="7"/>
    <x v="884"/>
    <n v="1875.5488259675101"/>
    <n v="10000"/>
    <n v="143.75"/>
    <x v="218"/>
    <x v="9"/>
    <x v="208"/>
    <n v="158850"/>
    <n v="0.46621038605800602"/>
    <n v="6130"/>
    <n v="3442.8292765666602"/>
    <n v="10000"/>
    <n v="297.45808545159503"/>
  </r>
  <r>
    <x v="220"/>
    <x v="0"/>
    <x v="1518"/>
    <n v="1517.7825954683201"/>
    <n v="10000"/>
    <n v="98.083597404557096"/>
    <x v="219"/>
    <x v="9"/>
    <x v="209"/>
    <n v="109858"/>
    <n v="0.47663218909444299"/>
    <n v="5162"/>
    <n v="2273.6128273285599"/>
    <n v="10000"/>
    <n v="189.29150892374301"/>
  </r>
  <r>
    <x v="220"/>
    <x v="1"/>
    <x v="1519"/>
    <n v="1373.6863028114301"/>
    <n v="10000"/>
    <n v="70.062054962967196"/>
    <x v="219"/>
    <x v="9"/>
    <x v="209"/>
    <n v="109858"/>
    <n v="0.47663218909444299"/>
    <n v="5324"/>
    <n v="2015.3371850482499"/>
    <n v="10000"/>
    <n v="129.31034482758599"/>
  </r>
  <r>
    <x v="220"/>
    <x v="2"/>
    <x v="25"/>
    <n v="1209.42189673179"/>
    <n v="10000"/>
    <n v="87.131126967621697"/>
    <x v="219"/>
    <x v="9"/>
    <x v="209"/>
    <n v="109858"/>
    <n v="0.47663218909444299"/>
    <n v="4636"/>
    <n v="1984.4491935209101"/>
    <n v="10000"/>
    <n v="201.66646540272899"/>
  </r>
  <r>
    <x v="220"/>
    <x v="3"/>
    <x v="1520"/>
    <n v="1549.7549127699499"/>
    <n v="10000"/>
    <n v="220.19440587185099"/>
    <x v="219"/>
    <x v="9"/>
    <x v="209"/>
    <n v="109858"/>
    <n v="0.47663218909444299"/>
    <n v="5501"/>
    <n v="2469.5032301460801"/>
    <n v="10000"/>
    <n v="355.902777777778"/>
  </r>
  <r>
    <x v="220"/>
    <x v="4"/>
    <x v="1521"/>
    <n v="1519.2731205697"/>
    <n v="10000"/>
    <n v="86.565096952908604"/>
    <x v="219"/>
    <x v="9"/>
    <x v="209"/>
    <n v="109858"/>
    <n v="0.47663218909444299"/>
    <n v="5689"/>
    <n v="2622.3733490111699"/>
    <n v="10000"/>
    <n v="167.85412389807999"/>
  </r>
  <r>
    <x v="220"/>
    <x v="5"/>
    <x v="1522"/>
    <n v="1595.41624500075"/>
    <n v="10000"/>
    <n v="116.618075801749"/>
    <x v="219"/>
    <x v="9"/>
    <x v="209"/>
    <n v="109858"/>
    <n v="0.47663218909444299"/>
    <n v="5876"/>
    <n v="3055.28738736179"/>
    <n v="10000"/>
    <n v="317.46031746031701"/>
  </r>
  <r>
    <x v="220"/>
    <x v="6"/>
    <x v="1523"/>
    <n v="1199.7420341024999"/>
    <n v="10000"/>
    <n v="94.123048668503202"/>
    <x v="219"/>
    <x v="9"/>
    <x v="209"/>
    <n v="109858"/>
    <n v="0.47663218909444299"/>
    <n v="5753"/>
    <n v="2558.0873993553701"/>
    <n v="10000"/>
    <n v="244.53694068678499"/>
  </r>
  <r>
    <x v="220"/>
    <x v="7"/>
    <x v="1524"/>
    <n v="1677.1022900830601"/>
    <n v="10000"/>
    <n v="108.57956568173699"/>
    <x v="219"/>
    <x v="9"/>
    <x v="209"/>
    <n v="109858"/>
    <n v="0.47663218909444299"/>
    <n v="5693"/>
    <n v="2708.1289486648302"/>
    <n v="10000"/>
    <n v="206.93361999462499"/>
  </r>
  <r>
    <x v="221"/>
    <x v="0"/>
    <x v="1525"/>
    <n v="1281.7975855237"/>
    <n v="10000"/>
    <n v="87.166561646712907"/>
    <x v="220"/>
    <x v="9"/>
    <x v="210"/>
    <n v="95713"/>
    <n v="0.478256524541671"/>
    <n v="5178"/>
    <n v="2245.1892797319701"/>
    <n v="10000"/>
    <n v="166.13321140070099"/>
  </r>
  <r>
    <x v="221"/>
    <x v="1"/>
    <x v="1526"/>
    <n v="1135.2009495371699"/>
    <n v="10000"/>
    <n v="85.136741973840699"/>
    <x v="220"/>
    <x v="9"/>
    <x v="210"/>
    <n v="95713"/>
    <n v="0.478256524541671"/>
    <n v="4846"/>
    <n v="1932.8482589099301"/>
    <n v="10000"/>
    <n v="200.788140364046"/>
  </r>
  <r>
    <x v="221"/>
    <x v="2"/>
    <x v="591"/>
    <n v="1288.05513191113"/>
    <n v="10000"/>
    <n v="107.779737409367"/>
    <x v="220"/>
    <x v="9"/>
    <x v="210"/>
    <n v="95713"/>
    <n v="0.478256524541671"/>
    <n v="5179"/>
    <n v="2309.0358869623401"/>
    <n v="10000"/>
    <n v="303.819444444444"/>
  </r>
  <r>
    <x v="221"/>
    <x v="3"/>
    <x v="202"/>
    <n v="1498.53075450196"/>
    <n v="10000"/>
    <n v="264.650283553875"/>
    <x v="220"/>
    <x v="9"/>
    <x v="210"/>
    <n v="95713"/>
    <n v="0.478256524541671"/>
    <n v="5635"/>
    <n v="2582.2871955956498"/>
    <n v="10000"/>
    <n v="548.20415879017003"/>
  </r>
  <r>
    <x v="221"/>
    <x v="4"/>
    <x v="1527"/>
    <n v="1514.07511730069"/>
    <n v="10000"/>
    <n v="119.308497686876"/>
    <x v="220"/>
    <x v="9"/>
    <x v="210"/>
    <n v="95713"/>
    <n v="0.478256524541671"/>
    <n v="5354"/>
    <n v="2803.2271308987301"/>
    <n v="10000"/>
    <n v="244.140625"/>
  </r>
  <r>
    <x v="221"/>
    <x v="5"/>
    <x v="380"/>
    <n v="1673.9513750414501"/>
    <n v="10000"/>
    <n v="180.05912389142699"/>
    <x v="220"/>
    <x v="9"/>
    <x v="210"/>
    <n v="95713"/>
    <n v="0.478256524541671"/>
    <n v="6184"/>
    <n v="3169.7135858721199"/>
    <n v="10000"/>
    <n v="401.23456790123498"/>
  </r>
  <r>
    <x v="221"/>
    <x v="6"/>
    <x v="864"/>
    <n v="1684.52584387808"/>
    <n v="10000"/>
    <n v="109.57324106113001"/>
    <x v="220"/>
    <x v="9"/>
    <x v="210"/>
    <n v="95713"/>
    <n v="0.478256524541671"/>
    <n v="5885"/>
    <n v="2578.1743430105598"/>
    <n v="10000"/>
    <n v="188.96447467876001"/>
  </r>
  <r>
    <x v="221"/>
    <x v="7"/>
    <x v="939"/>
    <n v="1670.4220503448"/>
    <n v="10000"/>
    <n v="114.69463778060999"/>
    <x v="220"/>
    <x v="9"/>
    <x v="210"/>
    <n v="95713"/>
    <n v="0.478256524541671"/>
    <n v="5647"/>
    <n v="2692.4135844682601"/>
    <n v="10000"/>
    <n v="240.05486968449901"/>
  </r>
  <r>
    <x v="222"/>
    <x v="0"/>
    <x v="1528"/>
    <n v="1685.9550979641499"/>
    <n v="10000"/>
    <n v="107.93650793650799"/>
    <x v="221"/>
    <x v="9"/>
    <x v="211"/>
    <n v="95399"/>
    <n v="0.47289734450982202"/>
    <n v="6282"/>
    <n v="2820.1088248105598"/>
    <n v="10000"/>
    <n v="262.39067055393599"/>
  </r>
  <r>
    <x v="222"/>
    <x v="1"/>
    <x v="1529"/>
    <n v="1508.9015173084499"/>
    <n v="10000"/>
    <n v="106.154259607632"/>
    <x v="221"/>
    <x v="9"/>
    <x v="211"/>
    <n v="95399"/>
    <n v="0.47289734450982202"/>
    <n v="6088"/>
    <n v="2337.2368360867799"/>
    <n v="10000"/>
    <n v="260.68261220102102"/>
  </r>
  <r>
    <x v="222"/>
    <x v="2"/>
    <x v="1530"/>
    <n v="1509.36188437227"/>
    <n v="10000"/>
    <n v="136.62551440329199"/>
    <x v="221"/>
    <x v="9"/>
    <x v="211"/>
    <n v="95399"/>
    <n v="0.47289734450982202"/>
    <n v="5419"/>
    <n v="2494.0991715970299"/>
    <n v="10000"/>
    <n v="387.14390065741401"/>
  </r>
  <r>
    <x v="222"/>
    <x v="3"/>
    <x v="1531"/>
    <n v="1779.7588919222801"/>
    <n v="10000"/>
    <n v="260.631001371742"/>
    <x v="221"/>
    <x v="9"/>
    <x v="211"/>
    <n v="95399"/>
    <n v="0.47289734450982202"/>
    <n v="5943"/>
    <n v="2751.8912763303501"/>
    <n v="10000"/>
    <n v="447.530864197531"/>
  </r>
  <r>
    <x v="222"/>
    <x v="4"/>
    <x v="678"/>
    <n v="1804.29880564168"/>
    <n v="10000"/>
    <n v="120.775623268698"/>
    <x v="221"/>
    <x v="9"/>
    <x v="211"/>
    <n v="95399"/>
    <n v="0.47289734450982202"/>
    <n v="6329"/>
    <n v="3088.7849496240101"/>
    <n v="10000"/>
    <n v="223.21428571428601"/>
  </r>
  <r>
    <x v="222"/>
    <x v="5"/>
    <x v="1532"/>
    <n v="1831.7204471181401"/>
    <n v="10000"/>
    <n v="224.74270111321201"/>
    <x v="221"/>
    <x v="9"/>
    <x v="211"/>
    <n v="95399"/>
    <n v="0.47289734450982202"/>
    <n v="6528"/>
    <n v="3419.1028468957602"/>
    <n v="10000"/>
    <n v="570.98765432098799"/>
  </r>
  <r>
    <x v="222"/>
    <x v="6"/>
    <x v="1452"/>
    <n v="1958.7034850032501"/>
    <n v="10000"/>
    <n v="164.35986159169499"/>
    <x v="221"/>
    <x v="9"/>
    <x v="211"/>
    <n v="95399"/>
    <n v="0.47289734450982202"/>
    <n v="5867"/>
    <n v="2771.1278249535098"/>
    <n v="10000"/>
    <n v="248.98143956541401"/>
  </r>
  <r>
    <x v="222"/>
    <x v="7"/>
    <x v="1533"/>
    <n v="2144.57833712823"/>
    <n v="10000"/>
    <n v="159.183673469388"/>
    <x v="221"/>
    <x v="9"/>
    <x v="211"/>
    <n v="95399"/>
    <n v="0.47289734450982202"/>
    <n v="6505"/>
    <n v="3525.8109045915598"/>
    <n v="10000"/>
    <n v="268.59504132231399"/>
  </r>
  <r>
    <x v="223"/>
    <x v="0"/>
    <x v="1534"/>
    <n v="1717.95147710028"/>
    <n v="10000"/>
    <n v="101.333333333333"/>
    <x v="222"/>
    <x v="9"/>
    <x v="212"/>
    <n v="95024"/>
    <n v="0.49365681334095302"/>
    <n v="6314"/>
    <n v="2750.3100849515199"/>
    <n v="10000"/>
    <n v="207.40740740740699"/>
  </r>
  <r>
    <x v="223"/>
    <x v="1"/>
    <x v="1535"/>
    <n v="1887.36414590906"/>
    <n v="10000"/>
    <n v="87.258397447926399"/>
    <x v="222"/>
    <x v="9"/>
    <x v="212"/>
    <n v="95024"/>
    <n v="0.49365681334095302"/>
    <n v="6428"/>
    <n v="2947.8268206930502"/>
    <n v="10000"/>
    <n v="190.67457138279099"/>
  </r>
  <r>
    <x v="223"/>
    <x v="2"/>
    <x v="1536"/>
    <n v="1815.8875224957601"/>
    <n v="10000"/>
    <n v="122.448979591837"/>
    <x v="222"/>
    <x v="9"/>
    <x v="212"/>
    <n v="95024"/>
    <n v="0.49365681334095302"/>
    <n v="5759"/>
    <n v="2901.8951283553702"/>
    <n v="10000"/>
    <n v="320"/>
  </r>
  <r>
    <x v="223"/>
    <x v="3"/>
    <x v="1537"/>
    <n v="2101.46385829573"/>
    <n v="10000"/>
    <n v="293.44282091534802"/>
    <x v="222"/>
    <x v="9"/>
    <x v="212"/>
    <n v="95024"/>
    <n v="0.49365681334095302"/>
    <n v="6032"/>
    <n v="3030.6558936116699"/>
    <n v="10000"/>
    <n v="432.09876543209901"/>
  </r>
  <r>
    <x v="223"/>
    <x v="4"/>
    <x v="1538"/>
    <n v="1836.90917920937"/>
    <n v="10000"/>
    <n v="140.30612244898001"/>
    <x v="222"/>
    <x v="9"/>
    <x v="212"/>
    <n v="95024"/>
    <n v="0.49365681334095302"/>
    <n v="6066"/>
    <n v="3105.48035878069"/>
    <n v="10000"/>
    <n v="273.46938775510199"/>
  </r>
  <r>
    <x v="223"/>
    <x v="5"/>
    <x v="1539"/>
    <n v="2020.96162849134"/>
    <n v="10000"/>
    <n v="267.16460787130097"/>
    <x v="222"/>
    <x v="9"/>
    <x v="212"/>
    <n v="95024"/>
    <n v="0.49365681334095302"/>
    <n v="6213"/>
    <n v="3414.36249178461"/>
    <n v="10000"/>
    <n v="535.07728894173601"/>
  </r>
  <r>
    <x v="223"/>
    <x v="6"/>
    <x v="1540"/>
    <n v="2081.10356286966"/>
    <n v="10000"/>
    <n v="175.31044558071599"/>
    <x v="222"/>
    <x v="9"/>
    <x v="212"/>
    <n v="95024"/>
    <n v="0.49365681334095302"/>
    <n v="6141"/>
    <n v="3054.7910781044702"/>
    <n v="10000"/>
    <n v="288"/>
  </r>
  <r>
    <x v="223"/>
    <x v="7"/>
    <x v="1541"/>
    <n v="2111.03977526164"/>
    <n v="10000"/>
    <n v="224.48979591836701"/>
    <x v="222"/>
    <x v="9"/>
    <x v="212"/>
    <n v="95024"/>
    <n v="0.49365681334095302"/>
    <n v="5768"/>
    <n v="3039.4346542410599"/>
    <n v="10000"/>
    <n v="406.427221172023"/>
  </r>
  <r>
    <x v="224"/>
    <x v="0"/>
    <x v="1542"/>
    <n v="5438.3429672447"/>
    <n v="10000"/>
    <n v="1428.57142857143"/>
    <x v="223"/>
    <x v="9"/>
    <x v="213"/>
    <n v="113661"/>
    <n v="0.483672062503192"/>
    <n v="7627"/>
    <n v="6596.1538461538503"/>
    <n v="10000"/>
    <n v="2000"/>
  </r>
  <r>
    <x v="224"/>
    <x v="1"/>
    <x v="244"/>
    <n v="4753.9297272307003"/>
    <n v="10000"/>
    <n v="833.33333333333303"/>
    <x v="223"/>
    <x v="9"/>
    <x v="213"/>
    <n v="113661"/>
    <n v="0.483672062503192"/>
    <n v="7836"/>
    <n v="6189.3583724569598"/>
    <n v="10000"/>
    <n v="1666.6666666666699"/>
  </r>
  <r>
    <x v="224"/>
    <x v="2"/>
    <x v="1543"/>
    <n v="4209.6586987891296"/>
    <n v="10000"/>
    <n v="859.375"/>
    <x v="223"/>
    <x v="9"/>
    <x v="213"/>
    <n v="113661"/>
    <n v="0.483672062503192"/>
    <n v="7576"/>
    <n v="6173.6111111111104"/>
    <n v="10000"/>
    <n v="1666.6666666666699"/>
  </r>
  <r>
    <x v="224"/>
    <x v="3"/>
    <x v="1544"/>
    <n v="5102.4955436720102"/>
    <n v="10000"/>
    <n v="1428.57142857143"/>
    <x v="223"/>
    <x v="9"/>
    <x v="213"/>
    <n v="113661"/>
    <n v="0.483672062503192"/>
    <n v="7935"/>
    <n v="6306.3309615033704"/>
    <n v="10000"/>
    <n v="2098.7654320987599"/>
  </r>
  <r>
    <x v="224"/>
    <x v="4"/>
    <x v="1545"/>
    <n v="6326.4915161466897"/>
    <n v="10000"/>
    <n v="1428.57142857143"/>
    <x v="223"/>
    <x v="9"/>
    <x v="213"/>
    <n v="113661"/>
    <n v="0.483672062503192"/>
    <n v="8768"/>
    <n v="7977.9874213836501"/>
    <n v="10000"/>
    <n v="2500"/>
  </r>
  <r>
    <x v="224"/>
    <x v="5"/>
    <x v="1546"/>
    <n v="5547.0476190476202"/>
    <n v="10000"/>
    <n v="2000"/>
    <x v="223"/>
    <x v="9"/>
    <x v="213"/>
    <n v="113661"/>
    <n v="0.483672062503192"/>
    <n v="8944"/>
    <n v="7757.5757575757598"/>
    <n v="10000"/>
    <n v="2500"/>
  </r>
  <r>
    <x v="224"/>
    <x v="6"/>
    <x v="241"/>
    <n v="4780.2369774200797"/>
    <n v="10000"/>
    <n v="1111.1111111111099"/>
    <x v="223"/>
    <x v="9"/>
    <x v="213"/>
    <n v="113661"/>
    <n v="0.483672062503192"/>
    <n v="8737"/>
    <n v="7409.3567251462"/>
    <n v="10000"/>
    <n v="2800"/>
  </r>
  <r>
    <x v="224"/>
    <x v="7"/>
    <x v="1547"/>
    <n v="5504.4326241134704"/>
    <n v="10000"/>
    <n v="1428.57142857143"/>
    <x v="223"/>
    <x v="9"/>
    <x v="213"/>
    <n v="113661"/>
    <n v="0.483672062503192"/>
    <n v="8973"/>
    <n v="8372.2943722943692"/>
    <n v="10000"/>
    <n v="3333.3333333333298"/>
  </r>
  <r>
    <x v="225"/>
    <x v="0"/>
    <x v="1548"/>
    <n v="1777.0451468076201"/>
    <n v="10000"/>
    <n v="88.976503809473101"/>
    <x v="224"/>
    <x v="9"/>
    <x v="214"/>
    <n v="112072"/>
    <n v="0.48925423566030901"/>
    <n v="6038"/>
    <n v="2878.8678768510499"/>
    <n v="10000"/>
    <n v="234.315948601663"/>
  </r>
  <r>
    <x v="225"/>
    <x v="1"/>
    <x v="1549"/>
    <n v="1830.3896027214601"/>
    <n v="10000"/>
    <n v="148.720999405116"/>
    <x v="224"/>
    <x v="9"/>
    <x v="214"/>
    <n v="112072"/>
    <n v="0.48925423566030901"/>
    <n v="5820"/>
    <n v="2612.8976560742899"/>
    <n v="10000"/>
    <n v="272"/>
  </r>
  <r>
    <x v="225"/>
    <x v="2"/>
    <x v="1218"/>
    <n v="1495.84341281924"/>
    <n v="10000"/>
    <n v="157.75034293552801"/>
    <x v="224"/>
    <x v="9"/>
    <x v="214"/>
    <n v="112072"/>
    <n v="0.48925423566030901"/>
    <n v="5348"/>
    <n v="2677.07816145876"/>
    <n v="10000"/>
    <n v="362.5"/>
  </r>
  <r>
    <x v="225"/>
    <x v="3"/>
    <x v="1550"/>
    <n v="2059.9896132142098"/>
    <n v="10000"/>
    <n v="229.62962962962999"/>
    <x v="224"/>
    <x v="9"/>
    <x v="214"/>
    <n v="112072"/>
    <n v="0.48925423566030901"/>
    <n v="5870"/>
    <n v="3030.5326391412"/>
    <n v="10000"/>
    <n v="499.173553719008"/>
  </r>
  <r>
    <x v="225"/>
    <x v="4"/>
    <x v="1549"/>
    <n v="2061.2364623762801"/>
    <n v="10000"/>
    <n v="118.820861678005"/>
    <x v="224"/>
    <x v="9"/>
    <x v="214"/>
    <n v="112072"/>
    <n v="0.48925423566030901"/>
    <n v="6301"/>
    <n v="3333.7850564195601"/>
    <n v="10000"/>
    <n v="211.202938475666"/>
  </r>
  <r>
    <x v="225"/>
    <x v="5"/>
    <x v="1551"/>
    <n v="2164.5661385763601"/>
    <n v="10000"/>
    <n v="256.41025641025601"/>
    <x v="224"/>
    <x v="9"/>
    <x v="214"/>
    <n v="112072"/>
    <n v="0.48925423566030901"/>
    <n v="6490"/>
    <n v="3514.83699015204"/>
    <n v="10000"/>
    <n v="507.54458161865603"/>
  </r>
  <r>
    <x v="225"/>
    <x v="6"/>
    <x v="1552"/>
    <n v="2213.94519537531"/>
    <n v="10000"/>
    <n v="172.58480460226099"/>
    <x v="224"/>
    <x v="9"/>
    <x v="214"/>
    <n v="112072"/>
    <n v="0.48925423566030901"/>
    <n v="6017"/>
    <n v="3029.6783594655899"/>
    <n v="10000"/>
    <n v="358.12672176308502"/>
  </r>
  <r>
    <x v="225"/>
    <x v="7"/>
    <x v="1553"/>
    <n v="2589.4031782419702"/>
    <n v="10000"/>
    <n v="194.444444444444"/>
    <x v="224"/>
    <x v="9"/>
    <x v="214"/>
    <n v="112072"/>
    <n v="0.48925423566030901"/>
    <n v="6484"/>
    <n v="3945.86180551093"/>
    <n v="10000"/>
    <n v="322.15647600262997"/>
  </r>
  <r>
    <x v="226"/>
    <x v="0"/>
    <x v="1554"/>
    <n v="3069.6104185952699"/>
    <n v="10000"/>
    <n v="416.66666666666703"/>
    <x v="225"/>
    <x v="9"/>
    <x v="215"/>
    <n v="116357"/>
    <n v="0.460577200919912"/>
    <n v="6949"/>
    <n v="3939.9483966199"/>
    <n v="10000"/>
    <n v="562.13017751479299"/>
  </r>
  <r>
    <x v="226"/>
    <x v="1"/>
    <x v="1365"/>
    <n v="2724.17368298572"/>
    <n v="10000"/>
    <n v="500"/>
    <x v="225"/>
    <x v="9"/>
    <x v="215"/>
    <n v="116357"/>
    <n v="0.460577200919912"/>
    <n v="6252"/>
    <n v="3515.3162055336002"/>
    <n v="10000"/>
    <n v="909.09090909090901"/>
  </r>
  <r>
    <x v="226"/>
    <x v="2"/>
    <x v="1555"/>
    <n v="2919.2743693633402"/>
    <n v="10000"/>
    <n v="656"/>
    <x v="225"/>
    <x v="9"/>
    <x v="215"/>
    <n v="116357"/>
    <n v="0.460577200919912"/>
    <n v="6978"/>
    <n v="4140.9772694176399"/>
    <n v="10000"/>
    <n v="1052.6315789473699"/>
  </r>
  <r>
    <x v="226"/>
    <x v="3"/>
    <x v="1556"/>
    <n v="3694.81326276458"/>
    <n v="10000"/>
    <n v="467.12802768166102"/>
    <x v="225"/>
    <x v="9"/>
    <x v="215"/>
    <n v="116357"/>
    <n v="0.460577200919912"/>
    <n v="7216"/>
    <n v="4702.1376059837603"/>
    <n v="10000"/>
    <n v="680.473372781065"/>
  </r>
  <r>
    <x v="226"/>
    <x v="4"/>
    <x v="1557"/>
    <n v="3887.9427520588501"/>
    <n v="10000"/>
    <n v="486.11111111111097"/>
    <x v="225"/>
    <x v="9"/>
    <x v="215"/>
    <n v="116357"/>
    <n v="0.460577200919912"/>
    <n v="7543"/>
    <n v="5260.9438394191802"/>
    <n v="10000"/>
    <n v="844.44444444444503"/>
  </r>
  <r>
    <x v="226"/>
    <x v="5"/>
    <x v="1558"/>
    <n v="4392.8089454405199"/>
    <n v="10000"/>
    <n v="740.74074074074099"/>
    <x v="225"/>
    <x v="9"/>
    <x v="215"/>
    <n v="116357"/>
    <n v="0.460577200919912"/>
    <n v="8074"/>
    <n v="6220.7039337474098"/>
    <n v="10000"/>
    <n v="1851.8518518518499"/>
  </r>
  <r>
    <x v="226"/>
    <x v="6"/>
    <x v="1559"/>
    <n v="3798.4331490653199"/>
    <n v="10000"/>
    <n v="581.71745152354595"/>
    <x v="225"/>
    <x v="9"/>
    <x v="215"/>
    <n v="116357"/>
    <n v="0.460577200919912"/>
    <n v="7446"/>
    <n v="5616.50793650794"/>
    <n v="10000"/>
    <n v="1358.0246913580199"/>
  </r>
  <r>
    <x v="226"/>
    <x v="7"/>
    <x v="1560"/>
    <n v="3835.7742800677602"/>
    <n v="10000"/>
    <n v="476.19047619047598"/>
    <x v="225"/>
    <x v="9"/>
    <x v="215"/>
    <n v="116357"/>
    <n v="0.460577200919912"/>
    <n v="7061"/>
    <n v="5043.99195575666"/>
    <n v="10000"/>
    <n v="1250"/>
  </r>
  <r>
    <x v="227"/>
    <x v="0"/>
    <x v="1561"/>
    <n v="1714.97902383118"/>
    <n v="10000"/>
    <n v="94.938870295744806"/>
    <x v="226"/>
    <x v="9"/>
    <x v="216"/>
    <n v="97546"/>
    <n v="0.46673843871863002"/>
    <n v="5508"/>
    <n v="2628.4435174106902"/>
    <n v="10000"/>
    <n v="181.32716049382699"/>
  </r>
  <r>
    <x v="227"/>
    <x v="1"/>
    <x v="1562"/>
    <n v="1674.54602758889"/>
    <n v="10000"/>
    <n v="111.353828120838"/>
    <x v="226"/>
    <x v="9"/>
    <x v="216"/>
    <n v="97546"/>
    <n v="0.46673843871863002"/>
    <n v="5123"/>
    <n v="2368.0516442147"/>
    <n v="10000"/>
    <n v="210.06738010305199"/>
  </r>
  <r>
    <x v="227"/>
    <x v="2"/>
    <x v="1563"/>
    <n v="1726.07388997628"/>
    <n v="10000"/>
    <n v="159.278235687235"/>
    <x v="226"/>
    <x v="9"/>
    <x v="216"/>
    <n v="97546"/>
    <n v="0.46673843871863002"/>
    <n v="5400"/>
    <n v="2668.84388036056"/>
    <n v="10000"/>
    <n v="304.25451331902502"/>
  </r>
  <r>
    <x v="227"/>
    <x v="3"/>
    <x v="409"/>
    <n v="1877.14780406861"/>
    <n v="10000"/>
    <n v="279.59547888161802"/>
    <x v="226"/>
    <x v="9"/>
    <x v="216"/>
    <n v="97546"/>
    <n v="0.46673843871863002"/>
    <n v="5374"/>
    <n v="2865.3744906761699"/>
    <n v="10000"/>
    <n v="425.330812854442"/>
  </r>
  <r>
    <x v="227"/>
    <x v="4"/>
    <x v="1564"/>
    <n v="1731.70111897018"/>
    <n v="10000"/>
    <n v="190.67457138279099"/>
    <x v="226"/>
    <x v="9"/>
    <x v="216"/>
    <n v="97546"/>
    <n v="0.46673843871863002"/>
    <n v="5522"/>
    <n v="2504.3243944772698"/>
    <n v="10000"/>
    <n v="277.777777777778"/>
  </r>
  <r>
    <x v="227"/>
    <x v="5"/>
    <x v="1565"/>
    <n v="1716.0016236052099"/>
    <n v="10000"/>
    <n v="175.31044558071599"/>
    <x v="226"/>
    <x v="9"/>
    <x v="216"/>
    <n v="97546"/>
    <n v="0.46673843871863002"/>
    <n v="6011"/>
    <n v="3021.25613079393"/>
    <n v="10000"/>
    <n v="429.36288088642698"/>
  </r>
  <r>
    <x v="227"/>
    <x v="6"/>
    <x v="1566"/>
    <n v="1792.86311966942"/>
    <n v="10000"/>
    <n v="145.18368892816599"/>
    <x v="226"/>
    <x v="9"/>
    <x v="216"/>
    <n v="97546"/>
    <n v="0.46673843871863002"/>
    <n v="5694"/>
    <n v="2465.7949709222898"/>
    <n v="10000"/>
    <n v="215.38461538461499"/>
  </r>
  <r>
    <x v="227"/>
    <x v="7"/>
    <x v="1567"/>
    <n v="2180.1341929251898"/>
    <n v="10000"/>
    <n v="133.54459031235899"/>
    <x v="226"/>
    <x v="9"/>
    <x v="216"/>
    <n v="97546"/>
    <n v="0.46673843871863002"/>
    <n v="5783"/>
    <n v="3182.47530820872"/>
    <n v="10000"/>
    <n v="191.83673469387799"/>
  </r>
  <r>
    <x v="228"/>
    <x v="0"/>
    <x v="1568"/>
    <n v="831.57044662841895"/>
    <n v="10000"/>
    <n v="126.251194607917"/>
    <x v="227"/>
    <x v="9"/>
    <x v="217"/>
    <n v="111020"/>
    <n v="0.500906884198558"/>
    <n v="4337"/>
    <n v="1319.61261758972"/>
    <n v="10000"/>
    <n v="189.536204035287"/>
  </r>
  <r>
    <x v="228"/>
    <x v="1"/>
    <x v="1569"/>
    <n v="701.32186480478094"/>
    <n v="10000"/>
    <n v="88.28125"/>
    <x v="227"/>
    <x v="9"/>
    <x v="217"/>
    <n v="111020"/>
    <n v="0.500906884198558"/>
    <n v="4032"/>
    <n v="1061.4786009951999"/>
    <n v="10000"/>
    <n v="129.166666666667"/>
  </r>
  <r>
    <x v="228"/>
    <x v="2"/>
    <x v="1570"/>
    <n v="720.035991149952"/>
    <n v="10000"/>
    <n v="82.139502988923795"/>
    <x v="227"/>
    <x v="9"/>
    <x v="217"/>
    <n v="111020"/>
    <n v="0.500906884198558"/>
    <n v="4170"/>
    <n v="1188.17085077814"/>
    <n v="10000"/>
    <n v="179.20604914933801"/>
  </r>
  <r>
    <x v="228"/>
    <x v="3"/>
    <x v="1571"/>
    <n v="871.458987902844"/>
    <n v="10000"/>
    <n v="135.01867279517401"/>
    <x v="227"/>
    <x v="9"/>
    <x v="217"/>
    <n v="111020"/>
    <n v="0.500906884198558"/>
    <n v="4210"/>
    <n v="1391.71806718826"/>
    <n v="10000"/>
    <n v="204.02892561983501"/>
  </r>
  <r>
    <x v="228"/>
    <x v="4"/>
    <x v="803"/>
    <n v="828.29102173219997"/>
    <n v="10000"/>
    <n v="103.85219176427999"/>
    <x v="227"/>
    <x v="9"/>
    <x v="217"/>
    <n v="111020"/>
    <n v="0.500906884198558"/>
    <n v="4476"/>
    <n v="1413.0839939034599"/>
    <n v="10000"/>
    <n v="185.15625"/>
  </r>
  <r>
    <x v="228"/>
    <x v="5"/>
    <x v="1572"/>
    <n v="1195.4132080162301"/>
    <n v="10000"/>
    <n v="156.714937512398"/>
    <x v="227"/>
    <x v="9"/>
    <x v="217"/>
    <n v="111020"/>
    <n v="0.500906884198558"/>
    <n v="5285"/>
    <n v="1990.7669365310501"/>
    <n v="10000"/>
    <n v="285.01752781588198"/>
  </r>
  <r>
    <x v="228"/>
    <x v="6"/>
    <x v="1562"/>
    <n v="1209.0018458187301"/>
    <n v="10000"/>
    <n v="140.26189120645901"/>
    <x v="227"/>
    <x v="9"/>
    <x v="217"/>
    <n v="111020"/>
    <n v="0.500906884198558"/>
    <n v="5235"/>
    <n v="1791.0943246192701"/>
    <n v="10000"/>
    <n v="220.54190296156301"/>
  </r>
  <r>
    <x v="228"/>
    <x v="7"/>
    <x v="1573"/>
    <n v="1275.23611656208"/>
    <n v="10000"/>
    <n v="143.91116955219499"/>
    <x v="227"/>
    <x v="9"/>
    <x v="217"/>
    <n v="111020"/>
    <n v="0.500906884198558"/>
    <n v="4795"/>
    <n v="1985.13723955099"/>
    <n v="10000"/>
    <n v="245.63901744392999"/>
  </r>
  <r>
    <x v="229"/>
    <x v="0"/>
    <x v="1574"/>
    <n v="1825.50181925737"/>
    <n v="10000"/>
    <n v="121.41618202224301"/>
    <x v="228"/>
    <x v="9"/>
    <x v="218"/>
    <n v="73061"/>
    <n v="0.46346739406242099"/>
    <n v="5580"/>
    <n v="2620.5904004516501"/>
    <n v="10000"/>
    <n v="266.27218934911201"/>
  </r>
  <r>
    <x v="229"/>
    <x v="1"/>
    <x v="1575"/>
    <n v="1991.3849662779401"/>
    <n v="10000"/>
    <n v="124.349027526836"/>
    <x v="228"/>
    <x v="9"/>
    <x v="218"/>
    <n v="73061"/>
    <n v="0.46346739406242099"/>
    <n v="5738"/>
    <n v="2890.5294660612099"/>
    <n v="10000"/>
    <n v="242.34693877551001"/>
  </r>
  <r>
    <x v="229"/>
    <x v="2"/>
    <x v="1576"/>
    <n v="1701.2078311574901"/>
    <n v="10000"/>
    <n v="112"/>
    <x v="228"/>
    <x v="9"/>
    <x v="218"/>
    <n v="73061"/>
    <n v="0.46346739406242099"/>
    <n v="5325"/>
    <n v="2568.5223279068"/>
    <n v="10000"/>
    <n v="255.19031141868501"/>
  </r>
  <r>
    <x v="229"/>
    <x v="3"/>
    <x v="1577"/>
    <n v="1972.0360783066501"/>
    <n v="10000"/>
    <n v="243.941326530612"/>
    <x v="228"/>
    <x v="9"/>
    <x v="218"/>
    <n v="73061"/>
    <n v="0.46346739406242099"/>
    <n v="5733"/>
    <n v="2957.2043823183199"/>
    <n v="10000"/>
    <n v="525.68934735171604"/>
  </r>
  <r>
    <x v="229"/>
    <x v="4"/>
    <x v="1578"/>
    <n v="1919.91151255877"/>
    <n v="10000"/>
    <n v="150"/>
    <x v="228"/>
    <x v="9"/>
    <x v="218"/>
    <n v="73061"/>
    <n v="0.46346739406242099"/>
    <n v="5976"/>
    <n v="2787.4067406152999"/>
    <n v="10000"/>
    <n v="266.29935720844799"/>
  </r>
  <r>
    <x v="229"/>
    <x v="5"/>
    <x v="1316"/>
    <n v="2530.2752802752798"/>
    <n v="10000"/>
    <n v="295.85798816568001"/>
    <x v="228"/>
    <x v="9"/>
    <x v="218"/>
    <n v="73061"/>
    <n v="0.46346739406242099"/>
    <n v="6762"/>
    <n v="3772.8005676788098"/>
    <n v="10000"/>
    <n v="457.06371191135702"/>
  </r>
  <r>
    <x v="229"/>
    <x v="6"/>
    <x v="727"/>
    <n v="2478.4584158661"/>
    <n v="10000"/>
    <n v="309.91735537190101"/>
    <x v="228"/>
    <x v="9"/>
    <x v="218"/>
    <n v="73061"/>
    <n v="0.46346739406242099"/>
    <n v="5966"/>
    <n v="3171.4798661393102"/>
    <n v="10000"/>
    <n v="416.32653061224499"/>
  </r>
  <r>
    <x v="229"/>
    <x v="7"/>
    <x v="1579"/>
    <n v="2561.0692469615901"/>
    <n v="10000"/>
    <n v="177.777777777778"/>
    <x v="228"/>
    <x v="9"/>
    <x v="218"/>
    <n v="73061"/>
    <n v="0.46346739406242099"/>
    <n v="6819"/>
    <n v="3802.3051499325602"/>
    <n v="10000"/>
    <n v="290.85872576177297"/>
  </r>
  <r>
    <x v="230"/>
    <x v="0"/>
    <x v="998"/>
    <n v="953.67524761586196"/>
    <n v="10000"/>
    <n v="123.027154200569"/>
    <x v="229"/>
    <x v="9"/>
    <x v="219"/>
    <n v="94780"/>
    <n v="0.50693980156713803"/>
    <n v="4491"/>
    <n v="1413.90697801589"/>
    <n v="10000"/>
    <n v="344.38775510204101"/>
  </r>
  <r>
    <x v="230"/>
    <x v="1"/>
    <x v="1580"/>
    <n v="1151.5212991199601"/>
    <n v="10000"/>
    <n v="133.74190047559799"/>
    <x v="229"/>
    <x v="9"/>
    <x v="219"/>
    <n v="94780"/>
    <n v="0.50693980156713803"/>
    <n v="4691"/>
    <n v="1530.7051920556901"/>
    <n v="10000"/>
    <n v="309.71876112495602"/>
  </r>
  <r>
    <x v="230"/>
    <x v="2"/>
    <x v="1581"/>
    <n v="1097.0320554754701"/>
    <n v="10000"/>
    <n v="181.66204254194699"/>
    <x v="229"/>
    <x v="9"/>
    <x v="219"/>
    <n v="94780"/>
    <n v="0.50693980156713803"/>
    <n v="4684"/>
    <n v="1726.5480390806999"/>
    <n v="10000"/>
    <n v="394.80800432666302"/>
  </r>
  <r>
    <x v="230"/>
    <x v="3"/>
    <x v="935"/>
    <n v="1081.5863639419499"/>
    <n v="10000"/>
    <n v="184.375"/>
    <x v="229"/>
    <x v="9"/>
    <x v="219"/>
    <n v="94780"/>
    <n v="0.50693980156713803"/>
    <n v="4583"/>
    <n v="1636.87287497486"/>
    <n v="10000"/>
    <n v="351.02040816326502"/>
  </r>
  <r>
    <x v="230"/>
    <x v="4"/>
    <x v="1582"/>
    <n v="1155.2283727111301"/>
    <n v="10000"/>
    <n v="150.89163237311399"/>
    <x v="229"/>
    <x v="9"/>
    <x v="219"/>
    <n v="94780"/>
    <n v="0.50693980156713803"/>
    <n v="4862"/>
    <n v="1738.0433402650999"/>
    <n v="10000"/>
    <n v="314.43160440741701"/>
  </r>
  <r>
    <x v="230"/>
    <x v="5"/>
    <x v="1583"/>
    <n v="1231.5183754524801"/>
    <n v="10000"/>
    <n v="101.010101010101"/>
    <x v="229"/>
    <x v="9"/>
    <x v="219"/>
    <n v="94780"/>
    <n v="0.50693980156713803"/>
    <n v="5433"/>
    <n v="2119.9576344932102"/>
    <n v="10000"/>
    <n v="366.2109375"/>
  </r>
  <r>
    <x v="230"/>
    <x v="6"/>
    <x v="1584"/>
    <n v="1263.0674586504699"/>
    <n v="10000"/>
    <n v="165.38315869208401"/>
    <x v="229"/>
    <x v="9"/>
    <x v="219"/>
    <n v="94780"/>
    <n v="0.50693980156713803"/>
    <n v="5141"/>
    <n v="1788.53975490833"/>
    <n v="10000"/>
    <n v="280"/>
  </r>
  <r>
    <x v="230"/>
    <x v="7"/>
    <x v="1585"/>
    <n v="1313.89104222981"/>
    <n v="10000"/>
    <n v="199.537912203319"/>
    <x v="229"/>
    <x v="9"/>
    <x v="219"/>
    <n v="94780"/>
    <n v="0.50693980156713803"/>
    <n v="4959"/>
    <n v="2009.9931435763399"/>
    <n v="10000"/>
    <n v="329.86111111111097"/>
  </r>
  <r>
    <x v="231"/>
    <x v="0"/>
    <x v="309"/>
    <n v="1938.4335424082899"/>
    <n v="10000"/>
    <n v="192.743764172336"/>
    <x v="230"/>
    <x v="9"/>
    <x v="220"/>
    <n v="67710"/>
    <n v="0.45592275371687102"/>
    <n v="6005"/>
    <n v="2856.69945479122"/>
    <n v="10000"/>
    <n v="303.68180596613797"/>
  </r>
  <r>
    <x v="231"/>
    <x v="1"/>
    <x v="1586"/>
    <n v="2065.4681023244402"/>
    <n v="10000"/>
    <n v="146.83778471499599"/>
    <x v="230"/>
    <x v="9"/>
    <x v="220"/>
    <n v="67710"/>
    <n v="0.45592275371687102"/>
    <n v="6462"/>
    <n v="3047.90677395286"/>
    <n v="10000"/>
    <n v="244.394053917863"/>
  </r>
  <r>
    <x v="231"/>
    <x v="2"/>
    <x v="1587"/>
    <n v="1832.11455241664"/>
    <n v="10000"/>
    <n v="184.42310623380601"/>
    <x v="230"/>
    <x v="9"/>
    <x v="220"/>
    <n v="67710"/>
    <n v="0.45592275371687102"/>
    <n v="5763"/>
    <n v="2823.2979832108299"/>
    <n v="10000"/>
    <n v="393.843368039837"/>
  </r>
  <r>
    <x v="231"/>
    <x v="3"/>
    <x v="1588"/>
    <n v="1907.94824392961"/>
    <n v="10000"/>
    <n v="267.12802768166102"/>
    <x v="230"/>
    <x v="9"/>
    <x v="220"/>
    <n v="67710"/>
    <n v="0.45592275371687102"/>
    <n v="6044"/>
    <n v="2908.3090561235299"/>
    <n v="10000"/>
    <n v="535.07728894173601"/>
  </r>
  <r>
    <x v="231"/>
    <x v="4"/>
    <x v="1589"/>
    <n v="2548.2630007955099"/>
    <n v="10000"/>
    <n v="256.41025641025601"/>
    <x v="230"/>
    <x v="9"/>
    <x v="220"/>
    <n v="67710"/>
    <n v="0.45592275371687102"/>
    <n v="6683"/>
    <n v="3722.1538100653902"/>
    <n v="10000"/>
    <n v="383.99134667387801"/>
  </r>
  <r>
    <x v="231"/>
    <x v="5"/>
    <x v="1590"/>
    <n v="2780.3007659842701"/>
    <n v="10000"/>
    <n v="363.32179930795797"/>
    <x v="230"/>
    <x v="9"/>
    <x v="220"/>
    <n v="67710"/>
    <n v="0.45592275371687102"/>
    <n v="6837"/>
    <n v="4361.49300720267"/>
    <n v="10000"/>
    <n v="661.15702479338802"/>
  </r>
  <r>
    <x v="231"/>
    <x v="6"/>
    <x v="1591"/>
    <n v="2309.82526172291"/>
    <n v="10000"/>
    <n v="183.333333333333"/>
    <x v="230"/>
    <x v="9"/>
    <x v="220"/>
    <n v="67710"/>
    <n v="0.45592275371687102"/>
    <n v="6552"/>
    <n v="3430.9451643009702"/>
    <n v="10000"/>
    <n v="303.39083878643697"/>
  </r>
  <r>
    <x v="231"/>
    <x v="7"/>
    <x v="419"/>
    <n v="2369.7730647425601"/>
    <n v="10000"/>
    <n v="273.66863905325403"/>
    <x v="230"/>
    <x v="9"/>
    <x v="220"/>
    <n v="67710"/>
    <n v="0.45592275371687102"/>
    <n v="6587"/>
    <n v="3588.81977158482"/>
    <n v="10000"/>
    <n v="397.92387543252602"/>
  </r>
  <r>
    <x v="232"/>
    <x v="0"/>
    <x v="139"/>
    <n v="1320.3918677306599"/>
    <n v="10000"/>
    <n v="92.041522491349497"/>
    <x v="225"/>
    <x v="9"/>
    <x v="221"/>
    <n v="68064"/>
    <n v="0.46747573815754201"/>
    <n v="5261"/>
    <n v="2109.7541648244901"/>
    <n v="10000"/>
    <n v="177.308061839462"/>
  </r>
  <r>
    <x v="232"/>
    <x v="1"/>
    <x v="1592"/>
    <n v="1320.5776193993399"/>
    <n v="10000"/>
    <n v="84.859705966629207"/>
    <x v="225"/>
    <x v="9"/>
    <x v="221"/>
    <n v="68064"/>
    <n v="0.46747573815754201"/>
    <n v="5204"/>
    <n v="1992.11125563827"/>
    <n v="10000"/>
    <n v="155.72307081928199"/>
  </r>
  <r>
    <x v="232"/>
    <x v="2"/>
    <x v="1593"/>
    <n v="1055.4966188467999"/>
    <n v="10000"/>
    <n v="70.874774845328503"/>
    <x v="225"/>
    <x v="9"/>
    <x v="221"/>
    <n v="68064"/>
    <n v="0.46747573815754201"/>
    <n v="4973"/>
    <n v="1733.0277115710001"/>
    <n v="10000"/>
    <n v="153.81083562901699"/>
  </r>
  <r>
    <x v="232"/>
    <x v="3"/>
    <x v="1594"/>
    <n v="1386.08366884771"/>
    <n v="10000"/>
    <n v="152.66272189349101"/>
    <x v="225"/>
    <x v="9"/>
    <x v="221"/>
    <n v="68064"/>
    <n v="0.46747573815754201"/>
    <n v="5141"/>
    <n v="2219.1235166106899"/>
    <n v="10000"/>
    <n v="284.053375611045"/>
  </r>
  <r>
    <x v="232"/>
    <x v="4"/>
    <x v="1595"/>
    <n v="1400.3045097915001"/>
    <n v="10000"/>
    <n v="112.426035502959"/>
    <x v="225"/>
    <x v="9"/>
    <x v="221"/>
    <n v="68064"/>
    <n v="0.46747573815754201"/>
    <n v="5450"/>
    <n v="2146.66919576184"/>
    <n v="10000"/>
    <n v="176.899063475546"/>
  </r>
  <r>
    <x v="232"/>
    <x v="5"/>
    <x v="419"/>
    <n v="2063.3505317456502"/>
    <n v="10000"/>
    <n v="205.76131687242801"/>
    <x v="225"/>
    <x v="9"/>
    <x v="221"/>
    <n v="68064"/>
    <n v="0.46747573815754201"/>
    <n v="5943"/>
    <n v="2776.7943018352798"/>
    <n v="10000"/>
    <n v="364.58333333333297"/>
  </r>
  <r>
    <x v="232"/>
    <x v="6"/>
    <x v="1387"/>
    <n v="1868.33200784872"/>
    <n v="10000"/>
    <n v="136.961451247166"/>
    <x v="225"/>
    <x v="9"/>
    <x v="221"/>
    <n v="68064"/>
    <n v="0.46747573815754201"/>
    <n v="5917"/>
    <n v="2477.4464745271298"/>
    <n v="10000"/>
    <n v="178.474851270957"/>
  </r>
  <r>
    <x v="232"/>
    <x v="7"/>
    <x v="1596"/>
    <n v="2047.4704904616101"/>
    <n v="10000"/>
    <n v="148.09688581314899"/>
    <x v="225"/>
    <x v="9"/>
    <x v="221"/>
    <n v="68064"/>
    <n v="0.46747573815754201"/>
    <n v="5455"/>
    <n v="2774.7368944576201"/>
    <n v="10000"/>
    <n v="214.15973796926201"/>
  </r>
  <r>
    <x v="233"/>
    <x v="0"/>
    <x v="1597"/>
    <n v="2077.4318637031602"/>
    <n v="10000"/>
    <n v="156.714937512398"/>
    <x v="231"/>
    <x v="9"/>
    <x v="222"/>
    <n v="158725"/>
    <n v="0.48906629856384398"/>
    <n v="5657"/>
    <n v="2844.27597705887"/>
    <n v="10000"/>
    <n v="261.72839506172801"/>
  </r>
  <r>
    <x v="233"/>
    <x v="1"/>
    <x v="1598"/>
    <n v="1506.2138412122499"/>
    <n v="10000"/>
    <n v="113.027959547888"/>
    <x v="231"/>
    <x v="9"/>
    <x v="222"/>
    <n v="158725"/>
    <n v="0.48906629856384398"/>
    <n v="5050"/>
    <n v="2077.4528846414701"/>
    <n v="10000"/>
    <n v="181.179015684154"/>
  </r>
  <r>
    <x v="233"/>
    <x v="2"/>
    <x v="1599"/>
    <n v="1617.2361358431499"/>
    <n v="10000"/>
    <n v="182.548694209101"/>
    <x v="231"/>
    <x v="9"/>
    <x v="222"/>
    <n v="158725"/>
    <n v="0.48906629856384398"/>
    <n v="5195"/>
    <n v="2337.6008230304101"/>
    <n v="10000"/>
    <n v="335.64814814814798"/>
  </r>
  <r>
    <x v="233"/>
    <x v="3"/>
    <x v="1600"/>
    <n v="2291.0302109071299"/>
    <n v="10000"/>
    <n v="216.83673469387799"/>
    <x v="231"/>
    <x v="9"/>
    <x v="222"/>
    <n v="158725"/>
    <n v="0.48906629856384398"/>
    <n v="6362"/>
    <n v="3402.4252893438702"/>
    <n v="10000"/>
    <n v="370.37037037036998"/>
  </r>
  <r>
    <x v="233"/>
    <x v="4"/>
    <x v="1601"/>
    <n v="2712.18033831201"/>
    <n v="10000"/>
    <n v="257.59323337178"/>
    <x v="231"/>
    <x v="9"/>
    <x v="222"/>
    <n v="158725"/>
    <n v="0.48906629856384398"/>
    <n v="6883"/>
    <n v="4267.9388300077999"/>
    <n v="10000"/>
    <n v="561.22448979591798"/>
  </r>
  <r>
    <x v="233"/>
    <x v="5"/>
    <x v="1602"/>
    <n v="3414.6830396985201"/>
    <n v="10000"/>
    <n v="500"/>
    <x v="231"/>
    <x v="9"/>
    <x v="222"/>
    <n v="158725"/>
    <n v="0.48906629856384398"/>
    <n v="7628"/>
    <n v="5417.8439541342796"/>
    <n v="10000"/>
    <n v="1015.625"/>
  </r>
  <r>
    <x v="233"/>
    <x v="6"/>
    <x v="1603"/>
    <n v="3017.4160761447902"/>
    <n v="10000"/>
    <n v="476.19047619047598"/>
    <x v="231"/>
    <x v="9"/>
    <x v="222"/>
    <n v="158725"/>
    <n v="0.48906629856384398"/>
    <n v="6759"/>
    <n v="4181.9923371647501"/>
    <n v="10000"/>
    <n v="588.23529411764696"/>
  </r>
  <r>
    <x v="233"/>
    <x v="7"/>
    <x v="1604"/>
    <n v="3631.4150321902998"/>
    <n v="10000"/>
    <n v="588.23529411764696"/>
    <x v="231"/>
    <x v="9"/>
    <x v="222"/>
    <n v="158725"/>
    <n v="0.48906629856384398"/>
    <n v="7451"/>
    <n v="5416.9441669441703"/>
    <n v="10000"/>
    <n v="844.44444444444503"/>
  </r>
  <r>
    <x v="234"/>
    <x v="0"/>
    <x v="1605"/>
    <n v="5033.3333333333303"/>
    <n v="10000"/>
    <n v="781.25"/>
    <x v="232"/>
    <x v="9"/>
    <x v="223"/>
    <n v="34215"/>
    <n v="0.48294211469787002"/>
    <n v="7482"/>
    <n v="6219.5767195767203"/>
    <n v="10000"/>
    <n v="2500"/>
  </r>
  <r>
    <x v="234"/>
    <x v="1"/>
    <x v="1606"/>
    <n v="4224.6945898778404"/>
    <n v="10000"/>
    <n v="972.22222222222194"/>
    <x v="232"/>
    <x v="9"/>
    <x v="223"/>
    <n v="34215"/>
    <n v="0.48294211469787002"/>
    <n v="7566"/>
    <n v="5413.7115839243497"/>
    <n v="10000"/>
    <n v="1111.1111111111099"/>
  </r>
  <r>
    <x v="234"/>
    <x v="2"/>
    <x v="1607"/>
    <n v="4426.5830214982798"/>
    <n v="10000"/>
    <n v="625"/>
    <x v="232"/>
    <x v="9"/>
    <x v="223"/>
    <n v="34215"/>
    <n v="0.48294211469787002"/>
    <n v="7179"/>
    <n v="5507.56831942399"/>
    <n v="10000"/>
    <n v="1836.7346938775499"/>
  </r>
  <r>
    <x v="234"/>
    <x v="3"/>
    <x v="1608"/>
    <n v="4881.9332976636397"/>
    <n v="10000"/>
    <n v="755.555555555556"/>
    <x v="232"/>
    <x v="9"/>
    <x v="223"/>
    <n v="34215"/>
    <n v="0.48294211469787002"/>
    <n v="7898"/>
    <n v="6188.0341880341903"/>
    <n v="10000"/>
    <n v="972.22222222222194"/>
  </r>
  <r>
    <x v="234"/>
    <x v="4"/>
    <x v="1609"/>
    <n v="5742.3167848699804"/>
    <n v="10000"/>
    <n v="1358.0246913580199"/>
    <x v="232"/>
    <x v="9"/>
    <x v="223"/>
    <n v="34215"/>
    <n v="0.48294211469787002"/>
    <n v="8530"/>
    <n v="7207.2380952381"/>
    <n v="10000"/>
    <n v="2222.2222222222199"/>
  </r>
  <r>
    <x v="234"/>
    <x v="5"/>
    <x v="1131"/>
    <n v="5609.1954022988502"/>
    <n v="10000"/>
    <n v="1250"/>
    <x v="232"/>
    <x v="9"/>
    <x v="223"/>
    <n v="34215"/>
    <n v="0.48294211469787002"/>
    <n v="9043"/>
    <n v="8133.3333333333303"/>
    <n v="10000"/>
    <n v="3333.3333333333298"/>
  </r>
  <r>
    <x v="234"/>
    <x v="6"/>
    <x v="1426"/>
    <n v="4830.9178743961302"/>
    <n v="10000"/>
    <n v="1250"/>
    <x v="232"/>
    <x v="9"/>
    <x v="223"/>
    <n v="34215"/>
    <n v="0.48294211469787002"/>
    <n v="8183"/>
    <n v="6444.4444444444398"/>
    <n v="10000"/>
    <n v="2500"/>
  </r>
  <r>
    <x v="234"/>
    <x v="7"/>
    <x v="1610"/>
    <n v="4998.4567901234605"/>
    <n v="10000"/>
    <n v="972.22222222222194"/>
    <x v="232"/>
    <x v="9"/>
    <x v="223"/>
    <n v="34215"/>
    <n v="0.48294211469787002"/>
    <n v="8476"/>
    <n v="7128.7878787878799"/>
    <n v="10000"/>
    <n v="1666.6666666666699"/>
  </r>
  <r>
    <x v="235"/>
    <x v="0"/>
    <x v="1611"/>
    <n v="3566.5325620333101"/>
    <n v="10000"/>
    <n v="328.71972318339101"/>
    <x v="233"/>
    <x v="9"/>
    <x v="224"/>
    <n v="29211"/>
    <n v="0.479395401506573"/>
    <n v="7631"/>
    <n v="5433.6581258270198"/>
    <n v="10000"/>
    <n v="726.64359861591697"/>
  </r>
  <r>
    <x v="235"/>
    <x v="1"/>
    <x v="1349"/>
    <n v="2761.2586510365099"/>
    <n v="10000"/>
    <n v="203.76778162245299"/>
    <x v="233"/>
    <x v="9"/>
    <x v="224"/>
    <n v="29211"/>
    <n v="0.479395401506573"/>
    <n v="6584"/>
    <n v="4066.8840440007498"/>
    <n v="10000"/>
    <n v="472.58979206049202"/>
  </r>
  <r>
    <x v="235"/>
    <x v="2"/>
    <x v="1612"/>
    <n v="2680.0363759536199"/>
    <n v="10000"/>
    <n v="294.25079221367099"/>
    <x v="233"/>
    <x v="9"/>
    <x v="224"/>
    <n v="29211"/>
    <n v="0.479395401506573"/>
    <n v="6955"/>
    <n v="4656.5235258776802"/>
    <n v="10000"/>
    <n v="775.04725897920605"/>
  </r>
  <r>
    <x v="235"/>
    <x v="3"/>
    <x v="1613"/>
    <n v="3225.6756242740198"/>
    <n v="10000"/>
    <n v="450"/>
    <x v="233"/>
    <x v="9"/>
    <x v="224"/>
    <n v="29211"/>
    <n v="0.479395401506573"/>
    <n v="7327"/>
    <n v="4887.59452278766"/>
    <n v="10000"/>
    <n v="1805.55555555556"/>
  </r>
  <r>
    <x v="235"/>
    <x v="4"/>
    <x v="1614"/>
    <n v="3460.6776587908698"/>
    <n v="10000"/>
    <n v="328.70708546384202"/>
    <x v="233"/>
    <x v="9"/>
    <x v="224"/>
    <n v="29211"/>
    <n v="0.479395401506573"/>
    <n v="7903"/>
    <n v="5385.89282657079"/>
    <n v="10000"/>
    <n v="619.83471074380202"/>
  </r>
  <r>
    <x v="235"/>
    <x v="5"/>
    <x v="1615"/>
    <n v="3855.7671957672001"/>
    <n v="10000"/>
    <n v="657.59637188208603"/>
    <x v="233"/>
    <x v="9"/>
    <x v="224"/>
    <n v="29211"/>
    <n v="0.479395401506573"/>
    <n v="7867"/>
    <n v="5487.7484974572399"/>
    <n v="10000"/>
    <n v="1122.44897959184"/>
  </r>
  <r>
    <x v="235"/>
    <x v="6"/>
    <x v="1616"/>
    <n v="3383.6824848060801"/>
    <n v="10000"/>
    <n v="302.040816326531"/>
    <x v="233"/>
    <x v="9"/>
    <x v="224"/>
    <n v="29211"/>
    <n v="0.479395401506573"/>
    <n v="7559"/>
    <n v="4446.0215053763404"/>
    <n v="10000"/>
    <n v="432"/>
  </r>
  <r>
    <x v="235"/>
    <x v="7"/>
    <x v="1617"/>
    <n v="3477.7886917921001"/>
    <n v="10000"/>
    <n v="279.59547888161802"/>
    <x v="233"/>
    <x v="9"/>
    <x v="224"/>
    <n v="29211"/>
    <n v="0.479395401506573"/>
    <n v="7820"/>
    <n v="4782.8597427527902"/>
    <n v="10000"/>
    <n v="578.512396694215"/>
  </r>
  <r>
    <x v="236"/>
    <x v="0"/>
    <x v="1618"/>
    <n v="2557.66719702924"/>
    <n v="10000"/>
    <n v="235.96938775510199"/>
    <x v="234"/>
    <x v="9"/>
    <x v="225"/>
    <n v="30007"/>
    <n v="0.50055882696381804"/>
    <n v="7078"/>
    <n v="3861.9379716459898"/>
    <n v="10000"/>
    <n v="488.28125"/>
  </r>
  <r>
    <x v="236"/>
    <x v="1"/>
    <x v="1619"/>
    <n v="2325.7578244973201"/>
    <n v="10000"/>
    <n v="241.18738404452699"/>
    <x v="234"/>
    <x v="9"/>
    <x v="225"/>
    <n v="30007"/>
    <n v="0.50055882696381804"/>
    <n v="6564"/>
    <n v="3627.8344385140499"/>
    <n v="10000"/>
    <n v="752.37399561723896"/>
  </r>
  <r>
    <x v="236"/>
    <x v="2"/>
    <x v="1620"/>
    <n v="2461.2249385694499"/>
    <n v="10000"/>
    <n v="353.79812695109302"/>
    <x v="234"/>
    <x v="9"/>
    <x v="225"/>
    <n v="30007"/>
    <n v="0.50055882696381804"/>
    <n v="6550"/>
    <n v="3869.3404689987401"/>
    <n v="10000"/>
    <n v="748.29931972789097"/>
  </r>
  <r>
    <x v="236"/>
    <x v="3"/>
    <x v="1621"/>
    <n v="2867.3927772288398"/>
    <n v="10000"/>
    <n v="537.19008264462798"/>
    <x v="234"/>
    <x v="9"/>
    <x v="225"/>
    <n v="30007"/>
    <n v="0.50055882696381804"/>
    <n v="6670"/>
    <n v="4119.3442968585296"/>
    <n v="10000"/>
    <n v="946.93028095733598"/>
  </r>
  <r>
    <x v="236"/>
    <x v="4"/>
    <x v="196"/>
    <n v="2801.69853562768"/>
    <n v="10000"/>
    <n v="340.724716062737"/>
    <x v="234"/>
    <x v="9"/>
    <x v="225"/>
    <n v="30007"/>
    <n v="0.50055882696381804"/>
    <n v="7309"/>
    <n v="4517.4334140435803"/>
    <n v="10000"/>
    <n v="612.24489795918396"/>
  </r>
  <r>
    <x v="236"/>
    <x v="5"/>
    <x v="1113"/>
    <n v="2885.17172117771"/>
    <n v="10000"/>
    <n v="444.44444444444503"/>
    <x v="234"/>
    <x v="9"/>
    <x v="225"/>
    <n v="30007"/>
    <n v="0.50055882696381804"/>
    <n v="7106"/>
    <n v="4396.1818421652197"/>
    <n v="10000"/>
    <n v="803.32409972299195"/>
  </r>
  <r>
    <x v="236"/>
    <x v="6"/>
    <x v="1622"/>
    <n v="3036.8298648702798"/>
    <n v="10000"/>
    <n v="219.14648212226101"/>
    <x v="234"/>
    <x v="9"/>
    <x v="225"/>
    <n v="30007"/>
    <n v="0.50055882696381804"/>
    <n v="6806"/>
    <n v="4204.0504621732098"/>
    <n v="10000"/>
    <n v="473.37278106508899"/>
  </r>
  <r>
    <x v="236"/>
    <x v="7"/>
    <x v="302"/>
    <n v="2946.3384994634998"/>
    <n v="10000"/>
    <n v="309.00723208415502"/>
    <x v="234"/>
    <x v="9"/>
    <x v="225"/>
    <n v="30007"/>
    <n v="0.50055882696381804"/>
    <n v="7203"/>
    <n v="4199.4169268447304"/>
    <n v="10000"/>
    <n v="535.07728894173601"/>
  </r>
  <r>
    <x v="237"/>
    <x v="0"/>
    <x v="1623"/>
    <n v="2896.7448174286201"/>
    <n v="10000"/>
    <n v="425.240054869684"/>
    <x v="235"/>
    <x v="9"/>
    <x v="226"/>
    <n v="89612"/>
    <n v="0.60583852779317704"/>
    <n v="6509"/>
    <n v="3632.6279104799601"/>
    <n v="10000"/>
    <n v="600"/>
  </r>
  <r>
    <x v="237"/>
    <x v="1"/>
    <x v="1624"/>
    <n v="3088.4119605107499"/>
    <n v="10000"/>
    <n v="364.20395421436001"/>
    <x v="235"/>
    <x v="9"/>
    <x v="226"/>
    <n v="89612"/>
    <n v="0.60583852779317704"/>
    <n v="6548"/>
    <n v="3420.49848480122"/>
    <n v="10000"/>
    <n v="408.16326530612201"/>
  </r>
  <r>
    <x v="237"/>
    <x v="2"/>
    <x v="1625"/>
    <n v="2793.9953151928198"/>
    <n v="10000"/>
    <n v="472.58979206049202"/>
    <x v="235"/>
    <x v="9"/>
    <x v="226"/>
    <n v="89612"/>
    <n v="0.60583852779317704"/>
    <n v="6284"/>
    <n v="3528.6887527243598"/>
    <n v="10000"/>
    <n v="755.555555555556"/>
  </r>
  <r>
    <x v="237"/>
    <x v="3"/>
    <x v="1626"/>
    <n v="4366.0839863371502"/>
    <n v="10000"/>
    <n v="555.555555555556"/>
    <x v="235"/>
    <x v="9"/>
    <x v="226"/>
    <n v="89612"/>
    <n v="0.60583852779317704"/>
    <n v="7572"/>
    <n v="5131.5789473684199"/>
    <n v="10000"/>
    <n v="714.28571428571399"/>
  </r>
  <r>
    <x v="237"/>
    <x v="4"/>
    <x v="1627"/>
    <n v="3744.9210822345099"/>
    <n v="10000"/>
    <n v="666.66666666666697"/>
    <x v="235"/>
    <x v="9"/>
    <x v="226"/>
    <n v="89612"/>
    <n v="0.60583852779317704"/>
    <n v="6390"/>
    <n v="4334.5878892097398"/>
    <n v="10000"/>
    <n v="769.23076923076906"/>
  </r>
  <r>
    <x v="237"/>
    <x v="5"/>
    <x v="1628"/>
    <n v="5799.08675799087"/>
    <n v="10000"/>
    <n v="1111.1111111111099"/>
    <x v="235"/>
    <x v="9"/>
    <x v="226"/>
    <n v="89612"/>
    <n v="0.60583852779317704"/>
    <n v="8171"/>
    <n v="5956.2841530054602"/>
    <n v="10000"/>
    <n v="1250"/>
  </r>
  <r>
    <x v="237"/>
    <x v="6"/>
    <x v="1629"/>
    <n v="5971.1286089238802"/>
    <n v="10000"/>
    <n v="1666.6666666666699"/>
    <x v="235"/>
    <x v="9"/>
    <x v="226"/>
    <n v="89612"/>
    <n v="0.60583852779317704"/>
    <n v="8001"/>
    <n v="6606.4257028112497"/>
    <n v="10000"/>
    <n v="2500"/>
  </r>
  <r>
    <x v="237"/>
    <x v="7"/>
    <x v="1630"/>
    <n v="6303.2786885245896"/>
    <n v="10000"/>
    <n v="2000"/>
    <x v="235"/>
    <x v="9"/>
    <x v="226"/>
    <n v="89612"/>
    <n v="0.60583852779317704"/>
    <n v="8025"/>
    <n v="6542.0560747663503"/>
    <n v="10000"/>
    <n v="2222.2222222222199"/>
  </r>
  <r>
    <x v="238"/>
    <x v="0"/>
    <x v="1631"/>
    <n v="6238.4823848238502"/>
    <n v="10000"/>
    <n v="1428.57142857143"/>
    <x v="236"/>
    <x v="9"/>
    <x v="227"/>
    <n v="27360"/>
    <n v="0.45630420280186801"/>
    <n v="8320"/>
    <n v="7190.4761904761899"/>
    <n v="10000"/>
    <n v="3333.3333333333298"/>
  </r>
  <r>
    <x v="238"/>
    <x v="1"/>
    <x v="1632"/>
    <n v="5975.4969949144697"/>
    <n v="10000"/>
    <n v="1666.6666666666699"/>
    <x v="236"/>
    <x v="9"/>
    <x v="227"/>
    <n v="27360"/>
    <n v="0.45630420280186801"/>
    <n v="8488"/>
    <n v="7171.0526315789502"/>
    <n v="10000"/>
    <n v="2000"/>
  </r>
  <r>
    <x v="238"/>
    <x v="2"/>
    <x v="1633"/>
    <n v="6403.5087719298199"/>
    <n v="10000"/>
    <n v="2000"/>
    <x v="236"/>
    <x v="9"/>
    <x v="227"/>
    <n v="27360"/>
    <n v="0.45630420280186801"/>
    <n v="8784"/>
    <n v="7692.3076923076896"/>
    <n v="10000"/>
    <n v="3333.3333333333298"/>
  </r>
  <r>
    <x v="238"/>
    <x v="3"/>
    <x v="1634"/>
    <n v="6934.21052631579"/>
    <n v="10000"/>
    <n v="2222.2222222222199"/>
    <x v="236"/>
    <x v="9"/>
    <x v="227"/>
    <n v="27360"/>
    <n v="0.45630420280186801"/>
    <n v="9046"/>
    <n v="8000"/>
    <n v="10000"/>
    <n v="2800"/>
  </r>
  <r>
    <x v="238"/>
    <x v="4"/>
    <x v="1635"/>
    <n v="7019.7740112994397"/>
    <n v="10000"/>
    <n v="1562.5"/>
    <x v="236"/>
    <x v="9"/>
    <x v="227"/>
    <n v="27360"/>
    <n v="0.45630420280186801"/>
    <n v="8837"/>
    <n v="7608.6956521739103"/>
    <n v="10000"/>
    <n v="2222.2222222222199"/>
  </r>
  <r>
    <x v="238"/>
    <x v="5"/>
    <x v="1636"/>
    <n v="6858.9743589743603"/>
    <n v="10000"/>
    <n v="2500"/>
    <x v="236"/>
    <x v="9"/>
    <x v="227"/>
    <n v="27360"/>
    <n v="0.45630420280186801"/>
    <n v="8156"/>
    <n v="7207.2072072072096"/>
    <n v="10000"/>
    <n v="3333.3333333333298"/>
  </r>
  <r>
    <x v="238"/>
    <x v="6"/>
    <x v="1635"/>
    <n v="7627.1186440678002"/>
    <n v="10000"/>
    <n v="3333.3333333333298"/>
    <x v="236"/>
    <x v="9"/>
    <x v="227"/>
    <n v="27360"/>
    <n v="0.45630420280186801"/>
    <n v="9036"/>
    <n v="7916.6666666666697"/>
    <n v="10000"/>
    <n v="3333.3333333333298"/>
  </r>
  <r>
    <x v="238"/>
    <x v="7"/>
    <x v="1637"/>
    <n v="7061.5942028985501"/>
    <n v="10000"/>
    <n v="2000"/>
    <x v="236"/>
    <x v="9"/>
    <x v="227"/>
    <n v="27360"/>
    <n v="0.45630420280186801"/>
    <n v="9108"/>
    <n v="8307.2916666666697"/>
    <n v="10000"/>
    <n v="3750"/>
  </r>
  <r>
    <x v="239"/>
    <x v="0"/>
    <x v="1638"/>
    <n v="5648.5929240420301"/>
    <n v="10000"/>
    <n v="1005.91715976331"/>
    <x v="237"/>
    <x v="9"/>
    <x v="228"/>
    <n v="53732"/>
    <n v="0.48937139110001998"/>
    <n v="8566"/>
    <n v="6762.5201465201499"/>
    <n v="10000"/>
    <n v="1005.91715976331"/>
  </r>
  <r>
    <x v="239"/>
    <x v="1"/>
    <x v="1639"/>
    <n v="4380.0054878153396"/>
    <n v="10000"/>
    <n v="495.86776859504101"/>
    <x v="237"/>
    <x v="9"/>
    <x v="228"/>
    <n v="53732"/>
    <n v="0.48937139110001998"/>
    <n v="8951"/>
    <n v="6901.1111111111104"/>
    <n v="10000"/>
    <n v="972.22222222222194"/>
  </r>
  <r>
    <x v="239"/>
    <x v="2"/>
    <x v="1640"/>
    <n v="4374.0714676675298"/>
    <n v="10000"/>
    <n v="918.36734693877497"/>
    <x v="237"/>
    <x v="9"/>
    <x v="228"/>
    <n v="53732"/>
    <n v="0.48937139110001998"/>
    <n v="7930"/>
    <n v="5953.5984848484804"/>
    <n v="10000"/>
    <n v="1239.6694214875999"/>
  </r>
  <r>
    <x v="239"/>
    <x v="3"/>
    <x v="1641"/>
    <n v="4494.7359896339503"/>
    <n v="10000"/>
    <n v="703.125"/>
    <x v="237"/>
    <x v="9"/>
    <x v="228"/>
    <n v="53732"/>
    <n v="0.48937139110001998"/>
    <n v="8501"/>
    <n v="6822.0720720720701"/>
    <n v="10000"/>
    <n v="1562.5"/>
  </r>
  <r>
    <x v="239"/>
    <x v="4"/>
    <x v="1642"/>
    <n v="5548.6291486291502"/>
    <n v="10000"/>
    <n v="1836.7346938775499"/>
    <x v="237"/>
    <x v="9"/>
    <x v="228"/>
    <n v="53732"/>
    <n v="0.48937139110001998"/>
    <n v="8689"/>
    <n v="7595.46925566343"/>
    <n v="10000"/>
    <n v="3333.3333333333298"/>
  </r>
  <r>
    <x v="239"/>
    <x v="5"/>
    <x v="1643"/>
    <n v="6942.5287356321796"/>
    <n v="10000"/>
    <n v="2500"/>
    <x v="237"/>
    <x v="9"/>
    <x v="228"/>
    <n v="53732"/>
    <n v="0.48937139110001998"/>
    <n v="9271"/>
    <n v="8673.4693877550999"/>
    <n v="10000"/>
    <n v="3750"/>
  </r>
  <r>
    <x v="239"/>
    <x v="6"/>
    <x v="1644"/>
    <n v="5606.3829787233999"/>
    <n v="10000"/>
    <n v="1666.6666666666699"/>
    <x v="237"/>
    <x v="9"/>
    <x v="228"/>
    <n v="53732"/>
    <n v="0.48937139110001998"/>
    <n v="8540"/>
    <n v="7194.4444444444398"/>
    <n v="10000"/>
    <n v="2500"/>
  </r>
  <r>
    <x v="239"/>
    <x v="7"/>
    <x v="1645"/>
    <n v="5565.9955257270703"/>
    <n v="10000"/>
    <n v="1200"/>
    <x v="237"/>
    <x v="9"/>
    <x v="228"/>
    <n v="53732"/>
    <n v="0.48937139110001998"/>
    <n v="8671"/>
    <n v="7125.7356875334399"/>
    <n v="10000"/>
    <n v="1836.7346938775499"/>
  </r>
  <r>
    <x v="240"/>
    <x v="0"/>
    <x v="1646"/>
    <n v="4908.7179487179501"/>
    <n v="10000"/>
    <n v="1005.91715976331"/>
    <x v="238"/>
    <x v="9"/>
    <x v="229"/>
    <n v="41380"/>
    <n v="0.48733953597927199"/>
    <n v="8163"/>
    <n v="5851.8518518518504"/>
    <n v="10000"/>
    <n v="1319.44444444444"/>
  </r>
  <r>
    <x v="240"/>
    <x v="1"/>
    <x v="1647"/>
    <n v="4344.8275862069004"/>
    <n v="10000"/>
    <n v="625"/>
    <x v="238"/>
    <x v="9"/>
    <x v="229"/>
    <n v="41380"/>
    <n v="0.48733953597927199"/>
    <n v="8105"/>
    <n v="5881.7754262198696"/>
    <n v="10000"/>
    <n v="909.09090909090901"/>
  </r>
  <r>
    <x v="240"/>
    <x v="2"/>
    <x v="1648"/>
    <n v="4547.6475279106899"/>
    <n v="10000"/>
    <n v="755.555555555556"/>
    <x v="238"/>
    <x v="9"/>
    <x v="229"/>
    <n v="41380"/>
    <n v="0.48733953597927199"/>
    <n v="7649"/>
    <n v="5972.05847513135"/>
    <n v="10000"/>
    <n v="1358.0246913580199"/>
  </r>
  <r>
    <x v="240"/>
    <x v="3"/>
    <x v="1649"/>
    <n v="5793.1034482758596"/>
    <n v="10000"/>
    <n v="1111.1111111111099"/>
    <x v="238"/>
    <x v="9"/>
    <x v="229"/>
    <n v="41380"/>
    <n v="0.48733953597927199"/>
    <n v="8665"/>
    <n v="6715.6862745097997"/>
    <n v="10000"/>
    <n v="1666.6666666666699"/>
  </r>
  <r>
    <x v="240"/>
    <x v="4"/>
    <x v="1650"/>
    <n v="5738.2769901853899"/>
    <n v="10000"/>
    <n v="1250"/>
    <x v="238"/>
    <x v="9"/>
    <x v="229"/>
    <n v="41380"/>
    <n v="0.48733953597927199"/>
    <n v="8346"/>
    <n v="7170.0680272108802"/>
    <n v="10000"/>
    <n v="2000"/>
  </r>
  <r>
    <x v="240"/>
    <x v="5"/>
    <x v="1651"/>
    <n v="5909.0909090909099"/>
    <n v="10000"/>
    <n v="1428.57142857143"/>
    <x v="238"/>
    <x v="9"/>
    <x v="229"/>
    <n v="41380"/>
    <n v="0.48733953597927199"/>
    <n v="8475"/>
    <n v="6837.6068376068397"/>
    <n v="10000"/>
    <n v="2000"/>
  </r>
  <r>
    <x v="240"/>
    <x v="6"/>
    <x v="1652"/>
    <n v="4901.7223910840903"/>
    <n v="10000"/>
    <n v="1111.1111111111099"/>
    <x v="238"/>
    <x v="9"/>
    <x v="229"/>
    <n v="41380"/>
    <n v="0.48733953597927199"/>
    <n v="8561"/>
    <n v="7303.0303030303003"/>
    <n v="10000"/>
    <n v="2000"/>
  </r>
  <r>
    <x v="240"/>
    <x v="7"/>
    <x v="1653"/>
    <n v="5880.6584362139902"/>
    <n v="10000"/>
    <n v="1358.0246913580199"/>
    <x v="238"/>
    <x v="9"/>
    <x v="229"/>
    <n v="41380"/>
    <n v="0.48733953597927199"/>
    <n v="8241"/>
    <n v="7329.11392405063"/>
    <n v="10000"/>
    <n v="2000"/>
  </r>
  <r>
    <x v="241"/>
    <x v="0"/>
    <x v="1654"/>
    <n v="4390.0523560209404"/>
    <n v="10000"/>
    <n v="1111.1111111111099"/>
    <x v="239"/>
    <x v="9"/>
    <x v="230"/>
    <n v="38560"/>
    <n v="0.47784276791910402"/>
    <n v="7715"/>
    <n v="5693.6208445642396"/>
    <n v="10000"/>
    <n v="1836.7346938775499"/>
  </r>
  <r>
    <x v="241"/>
    <x v="1"/>
    <x v="1655"/>
    <n v="3650.5197261499802"/>
    <n v="10000"/>
    <n v="657.43944636678202"/>
    <x v="239"/>
    <x v="9"/>
    <x v="230"/>
    <n v="38560"/>
    <n v="0.47784276791910402"/>
    <n v="7224"/>
    <n v="5123.3449477351896"/>
    <n v="10000"/>
    <n v="909.09090909090901"/>
  </r>
  <r>
    <x v="241"/>
    <x v="2"/>
    <x v="1656"/>
    <n v="4123.2115880209703"/>
    <n v="10000"/>
    <n v="666.66666666666697"/>
    <x v="239"/>
    <x v="9"/>
    <x v="230"/>
    <n v="38560"/>
    <n v="0.47784276791910402"/>
    <n v="7799"/>
    <n v="6410.4334484081301"/>
    <n v="10000"/>
    <n v="1666.6666666666699"/>
  </r>
  <r>
    <x v="241"/>
    <x v="3"/>
    <x v="1657"/>
    <n v="3807.8958078958099"/>
    <n v="10000"/>
    <n v="887.57396449704095"/>
    <x v="239"/>
    <x v="9"/>
    <x v="230"/>
    <n v="38560"/>
    <n v="0.47784276791910402"/>
    <n v="7533"/>
    <n v="6082.47422680412"/>
    <n v="10000"/>
    <n v="2500"/>
  </r>
  <r>
    <x v="241"/>
    <x v="4"/>
    <x v="1658"/>
    <n v="4768.9243027888397"/>
    <n v="10000"/>
    <n v="1250"/>
    <x v="239"/>
    <x v="9"/>
    <x v="230"/>
    <n v="38560"/>
    <n v="0.47784276791910402"/>
    <n v="7671"/>
    <n v="6748.0916030534399"/>
    <n v="10000"/>
    <n v="2500"/>
  </r>
  <r>
    <x v="241"/>
    <x v="5"/>
    <x v="1659"/>
    <n v="5300.7518796992499"/>
    <n v="10000"/>
    <n v="1428.57142857143"/>
    <x v="239"/>
    <x v="9"/>
    <x v="230"/>
    <n v="38560"/>
    <n v="0.47784276791910402"/>
    <n v="8656"/>
    <n v="7589.2857142857101"/>
    <n v="10000"/>
    <n v="3333.3333333333298"/>
  </r>
  <r>
    <x v="241"/>
    <x v="6"/>
    <x v="1660"/>
    <n v="4448.8888888888896"/>
    <n v="10000"/>
    <n v="1250"/>
    <x v="239"/>
    <x v="9"/>
    <x v="230"/>
    <n v="38560"/>
    <n v="0.47784276791910402"/>
    <n v="7504"/>
    <n v="5421.2454212454204"/>
    <n v="10000"/>
    <n v="2000"/>
  </r>
  <r>
    <x v="241"/>
    <x v="7"/>
    <x v="1661"/>
    <n v="4496.7619047619"/>
    <n v="10000"/>
    <n v="714.28571428571399"/>
    <x v="239"/>
    <x v="9"/>
    <x v="230"/>
    <n v="38560"/>
    <n v="0.47784276791910402"/>
    <n v="8526"/>
    <n v="7595.0023573785902"/>
    <n v="10000"/>
    <n v="2500"/>
  </r>
  <r>
    <x v="242"/>
    <x v="0"/>
    <x v="585"/>
    <m/>
    <n v="10000"/>
    <n v="10000"/>
    <x v="240"/>
    <x v="9"/>
    <x v="231"/>
    <n v="55391"/>
    <n v="0.50864562576332195"/>
    <m/>
    <m/>
    <n v="10000"/>
    <n v="10000"/>
  </r>
  <r>
    <x v="243"/>
    <x v="0"/>
    <x v="1662"/>
    <n v="3731.3761157409399"/>
    <n v="10000"/>
    <n v="637.03703703703695"/>
    <x v="241"/>
    <x v="9"/>
    <x v="232"/>
    <n v="36379"/>
    <n v="0.486545405911462"/>
    <n v="7354"/>
    <n v="4554.25656086449"/>
    <n v="10000"/>
    <n v="808.67850098619294"/>
  </r>
  <r>
    <x v="243"/>
    <x v="1"/>
    <x v="1663"/>
    <n v="3075.3448941092001"/>
    <n v="10000"/>
    <n v="544"/>
    <x v="241"/>
    <x v="9"/>
    <x v="232"/>
    <n v="36379"/>
    <n v="0.486545405911462"/>
    <n v="6326"/>
    <n v="3768.7743233668002"/>
    <n v="10000"/>
    <n v="623.818525519849"/>
  </r>
  <r>
    <x v="243"/>
    <x v="2"/>
    <x v="1664"/>
    <n v="3660.5509912388202"/>
    <n v="10000"/>
    <n v="521.262002743484"/>
    <x v="241"/>
    <x v="9"/>
    <x v="232"/>
    <n v="36379"/>
    <n v="0.486545405911462"/>
    <n v="6980"/>
    <n v="4010.95617753635"/>
    <n v="10000"/>
    <n v="656.40561339972805"/>
  </r>
  <r>
    <x v="243"/>
    <x v="3"/>
    <x v="1665"/>
    <n v="3671.5964947996899"/>
    <n v="10000"/>
    <n v="926.27599243856298"/>
    <x v="241"/>
    <x v="9"/>
    <x v="232"/>
    <n v="36379"/>
    <n v="0.486545405911462"/>
    <n v="7339"/>
    <n v="4470.4732665626498"/>
    <n v="10000"/>
    <n v="1088.3856829802801"/>
  </r>
  <r>
    <x v="243"/>
    <x v="4"/>
    <x v="1666"/>
    <n v="3644.4680644149898"/>
    <n v="10000"/>
    <n v="781.59240321402501"/>
    <x v="241"/>
    <x v="9"/>
    <x v="232"/>
    <n v="36379"/>
    <n v="0.486545405911462"/>
    <n v="6707"/>
    <n v="4185.8950424167797"/>
    <n v="10000"/>
    <n v="781.59240321402501"/>
  </r>
  <r>
    <x v="243"/>
    <x v="5"/>
    <x v="1667"/>
    <n v="4663.8309256286802"/>
    <n v="10000"/>
    <n v="1250"/>
    <x v="241"/>
    <x v="9"/>
    <x v="232"/>
    <n v="36379"/>
    <n v="0.486545405911462"/>
    <n v="7828"/>
    <n v="5530.4843304843298"/>
    <n v="10000"/>
    <n v="1296"/>
  </r>
  <r>
    <x v="243"/>
    <x v="6"/>
    <x v="1668"/>
    <n v="4032.0755666872201"/>
    <n v="10000"/>
    <n v="833.33333333333303"/>
    <x v="241"/>
    <x v="9"/>
    <x v="232"/>
    <n v="36379"/>
    <n v="0.486545405911462"/>
    <n v="7410"/>
    <n v="4840.0900900900897"/>
    <n v="10000"/>
    <n v="1644.44444444444"/>
  </r>
  <r>
    <x v="243"/>
    <x v="7"/>
    <x v="1669"/>
    <n v="4438.9378737204797"/>
    <n v="10000"/>
    <n v="1074.38016528926"/>
    <x v="241"/>
    <x v="9"/>
    <x v="232"/>
    <n v="36379"/>
    <n v="0.486545405911462"/>
    <n v="7453"/>
    <n v="5824.2991681022204"/>
    <n v="10000"/>
    <n v="1468.1440443213301"/>
  </r>
  <r>
    <x v="244"/>
    <x v="0"/>
    <x v="1670"/>
    <n v="289.79421064036597"/>
    <n v="10000"/>
    <n v="29.224179727366"/>
    <x v="242"/>
    <x v="10"/>
    <x v="233"/>
    <n v="803917"/>
    <n v="0.52654478909180003"/>
    <n v="2502"/>
    <n v="643.99411292087996"/>
    <n v="10000"/>
    <n v="82.850212911687294"/>
  </r>
  <r>
    <x v="244"/>
    <x v="1"/>
    <x v="1671"/>
    <n v="273.72492278043302"/>
    <n v="10000"/>
    <n v="36.001198942032502"/>
    <x v="242"/>
    <x v="10"/>
    <x v="233"/>
    <n v="803917"/>
    <n v="0.52654478909180003"/>
    <n v="2380"/>
    <n v="537.26305607114898"/>
    <n v="10000"/>
    <n v="86.369362559838706"/>
  </r>
  <r>
    <x v="244"/>
    <x v="2"/>
    <x v="1672"/>
    <n v="403.96825651008902"/>
    <n v="10000"/>
    <n v="34.96"/>
    <x v="242"/>
    <x v="10"/>
    <x v="233"/>
    <n v="803917"/>
    <n v="0.52654478909180003"/>
    <n v="2461"/>
    <n v="672.85655579465799"/>
    <n v="10000"/>
    <n v="82.490820381268506"/>
  </r>
  <r>
    <x v="244"/>
    <x v="3"/>
    <x v="1673"/>
    <n v="418.12352388660702"/>
    <n v="10000"/>
    <n v="38.133866366512102"/>
    <x v="242"/>
    <x v="10"/>
    <x v="233"/>
    <n v="803917"/>
    <n v="0.52654478909180003"/>
    <n v="2844"/>
    <n v="761.68625000987299"/>
    <n v="10000"/>
    <n v="91.393397803433899"/>
  </r>
  <r>
    <x v="244"/>
    <x v="4"/>
    <x v="1674"/>
    <n v="486.96579805455701"/>
    <n v="10000"/>
    <n v="49.9992063618038"/>
    <x v="242"/>
    <x v="10"/>
    <x v="233"/>
    <n v="803917"/>
    <n v="0.52654478909180003"/>
    <n v="3176"/>
    <n v="1189.4435185438999"/>
    <n v="10000"/>
    <n v="156.046042482497"/>
  </r>
  <r>
    <x v="244"/>
    <x v="5"/>
    <x v="1675"/>
    <n v="810.59383140001603"/>
    <n v="10000"/>
    <n v="87.258397447926399"/>
    <x v="242"/>
    <x v="10"/>
    <x v="233"/>
    <n v="803917"/>
    <n v="0.52654478909180003"/>
    <n v="4574"/>
    <n v="2365.6150380355998"/>
    <n v="10000"/>
    <n v="240.83513934251101"/>
  </r>
  <r>
    <x v="244"/>
    <x v="6"/>
    <x v="1676"/>
    <n v="1267.91473259947"/>
    <n v="10000"/>
    <n v="114.844574304034"/>
    <x v="242"/>
    <x v="10"/>
    <x v="233"/>
    <n v="803917"/>
    <n v="0.52654478909180003"/>
    <n v="4251"/>
    <n v="2392.3028219818798"/>
    <n v="10000"/>
    <n v="201.08956897933001"/>
  </r>
  <r>
    <x v="244"/>
    <x v="7"/>
    <x v="1677"/>
    <n v="597.08041178896303"/>
    <n v="10000"/>
    <n v="68.915814602945801"/>
    <x v="242"/>
    <x v="10"/>
    <x v="233"/>
    <n v="803917"/>
    <n v="0.52654478909180003"/>
    <n v="3734"/>
    <n v="1375.3136695738499"/>
    <n v="10000"/>
    <n v="173.18244170096"/>
  </r>
  <r>
    <x v="245"/>
    <x v="0"/>
    <x v="1678"/>
    <n v="575.91363818472598"/>
    <n v="10000"/>
    <n v="52.1531379290251"/>
    <x v="243"/>
    <x v="10"/>
    <x v="234"/>
    <n v="218654"/>
    <n v="0.48791884606458802"/>
    <n v="3879"/>
    <n v="1146.9736428951401"/>
    <n v="10000"/>
    <n v="133.72781065088799"/>
  </r>
  <r>
    <x v="245"/>
    <x v="1"/>
    <x v="1679"/>
    <n v="700.81339223800705"/>
    <n v="10000"/>
    <n v="81.511894698707906"/>
    <x v="243"/>
    <x v="10"/>
    <x v="234"/>
    <n v="218654"/>
    <n v="0.48791884606458802"/>
    <n v="4059"/>
    <n v="1273.84289794814"/>
    <n v="10000"/>
    <n v="182.62206843521699"/>
  </r>
  <r>
    <x v="245"/>
    <x v="2"/>
    <x v="733"/>
    <n v="1020.1472380909501"/>
    <n v="10000"/>
    <n v="117.262591311034"/>
    <x v="243"/>
    <x v="10"/>
    <x v="234"/>
    <n v="218654"/>
    <n v="0.48791884606458802"/>
    <n v="4044"/>
    <n v="1578.3043148419799"/>
    <n v="10000"/>
    <n v="272.97193387158802"/>
  </r>
  <r>
    <x v="245"/>
    <x v="3"/>
    <x v="143"/>
    <n v="1060.01606041696"/>
    <n v="10000"/>
    <n v="182.10197710718001"/>
    <x v="243"/>
    <x v="10"/>
    <x v="234"/>
    <n v="218654"/>
    <n v="0.48791884606458802"/>
    <n v="4220"/>
    <n v="1764.92510333976"/>
    <n v="10000"/>
    <n v="372.53469685902098"/>
  </r>
  <r>
    <x v="245"/>
    <x v="4"/>
    <x v="1680"/>
    <n v="1026.3418760648501"/>
    <n v="10000"/>
    <n v="121.541950113379"/>
    <x v="243"/>
    <x v="10"/>
    <x v="234"/>
    <n v="218654"/>
    <n v="0.48791884606458802"/>
    <n v="4904"/>
    <n v="2200.32830768135"/>
    <n v="10000"/>
    <n v="397.559171597633"/>
  </r>
  <r>
    <x v="245"/>
    <x v="5"/>
    <x v="1681"/>
    <n v="1333.96386992681"/>
    <n v="10000"/>
    <n v="243.90243902438999"/>
    <x v="243"/>
    <x v="10"/>
    <x v="234"/>
    <n v="218654"/>
    <n v="0.48791884606458802"/>
    <n v="5716"/>
    <n v="3347.1383249289502"/>
    <n v="10000"/>
    <n v="692.52077562326895"/>
  </r>
  <r>
    <x v="245"/>
    <x v="6"/>
    <x v="1682"/>
    <n v="1739.40697590065"/>
    <n v="10000"/>
    <n v="242.191036668176"/>
    <x v="243"/>
    <x v="10"/>
    <x v="234"/>
    <n v="218654"/>
    <n v="0.48791884606458802"/>
    <n v="6326"/>
    <n v="3483.1620869732201"/>
    <n v="10000"/>
    <n v="534.97942386831301"/>
  </r>
  <r>
    <x v="245"/>
    <x v="7"/>
    <x v="1683"/>
    <n v="1254.5862427070099"/>
    <n v="10000"/>
    <n v="204.94572316562301"/>
    <x v="243"/>
    <x v="10"/>
    <x v="234"/>
    <n v="218654"/>
    <n v="0.48791884606458802"/>
    <n v="5164"/>
    <n v="2466.45217162683"/>
    <n v="10000"/>
    <n v="459.25925925925901"/>
  </r>
  <r>
    <x v="246"/>
    <x v="0"/>
    <x v="557"/>
    <n v="684.60429551155698"/>
    <n v="10000"/>
    <n v="87.374497428180007"/>
    <x v="244"/>
    <x v="10"/>
    <x v="235"/>
    <n v="176355"/>
    <n v="0.48763998340937398"/>
    <n v="3981"/>
    <n v="1182.7728643366099"/>
    <n v="10000"/>
    <n v="168.242268867169"/>
  </r>
  <r>
    <x v="246"/>
    <x v="1"/>
    <x v="1242"/>
    <n v="963.64030758154695"/>
    <n v="10000"/>
    <n v="114.28571428571399"/>
    <x v="244"/>
    <x v="10"/>
    <x v="235"/>
    <n v="176355"/>
    <n v="0.48763998340937398"/>
    <n v="4226"/>
    <n v="1523.64559164209"/>
    <n v="10000"/>
    <n v="222.10743801652899"/>
  </r>
  <r>
    <x v="246"/>
    <x v="2"/>
    <x v="1684"/>
    <n v="1113.3794479988601"/>
    <n v="10000"/>
    <n v="124"/>
    <x v="244"/>
    <x v="10"/>
    <x v="235"/>
    <n v="176355"/>
    <n v="0.48763998340937398"/>
    <n v="4553"/>
    <n v="1460.4064902837299"/>
    <n v="10000"/>
    <n v="172.739149368559"/>
  </r>
  <r>
    <x v="246"/>
    <x v="3"/>
    <x v="336"/>
    <n v="1286.0367109802201"/>
    <n v="10000"/>
    <n v="138.37429111531199"/>
    <x v="244"/>
    <x v="10"/>
    <x v="235"/>
    <n v="176355"/>
    <n v="0.48763998340937398"/>
    <n v="4908"/>
    <n v="1859.7159538943499"/>
    <n v="10000"/>
    <n v="235.53917641403601"/>
  </r>
  <r>
    <x v="246"/>
    <x v="4"/>
    <x v="1685"/>
    <n v="1030.1585810748099"/>
    <n v="10000"/>
    <n v="127.410468319559"/>
    <x v="244"/>
    <x v="10"/>
    <x v="235"/>
    <n v="176355"/>
    <n v="0.48763998340937398"/>
    <n v="5191"/>
    <n v="2131.3974496236701"/>
    <n v="10000"/>
    <n v="385.48752834467098"/>
  </r>
  <r>
    <x v="246"/>
    <x v="5"/>
    <x v="1686"/>
    <n v="1893.01412479789"/>
    <n v="10000"/>
    <n v="293.20987654320999"/>
    <x v="244"/>
    <x v="10"/>
    <x v="235"/>
    <n v="176355"/>
    <n v="0.48763998340937398"/>
    <n v="6398"/>
    <n v="3884.6839150011701"/>
    <n v="10000"/>
    <n v="887.57396449704095"/>
  </r>
  <r>
    <x v="246"/>
    <x v="6"/>
    <x v="1532"/>
    <n v="2493.8135724909098"/>
    <n v="10000"/>
    <n v="318.367346938776"/>
    <x v="244"/>
    <x v="10"/>
    <x v="235"/>
    <n v="176355"/>
    <n v="0.48763998340937398"/>
    <n v="6375"/>
    <n v="4178.8735341173096"/>
    <n v="10000"/>
    <n v="833.33333333333303"/>
  </r>
  <r>
    <x v="246"/>
    <x v="7"/>
    <x v="1687"/>
    <n v="1716.0196613742901"/>
    <n v="10000"/>
    <n v="175.78125"/>
    <x v="244"/>
    <x v="10"/>
    <x v="235"/>
    <n v="176355"/>
    <n v="0.48763998340937398"/>
    <n v="5635"/>
    <n v="2994.04402823192"/>
    <n v="10000"/>
    <n v="351.02040816326502"/>
  </r>
  <r>
    <x v="247"/>
    <x v="0"/>
    <x v="1688"/>
    <n v="1094.22321823791"/>
    <n v="10000"/>
    <n v="106.201171875"/>
    <x v="245"/>
    <x v="10"/>
    <x v="236"/>
    <n v="124963"/>
    <n v="0.47622550047064999"/>
    <n v="4697"/>
    <n v="1792.08604147134"/>
    <n v="10000"/>
    <n v="187.255044273479"/>
  </r>
  <r>
    <x v="247"/>
    <x v="1"/>
    <x v="1689"/>
    <n v="1294.45484357747"/>
    <n v="10000"/>
    <n v="152.21919564172401"/>
    <x v="245"/>
    <x v="10"/>
    <x v="236"/>
    <n v="124963"/>
    <n v="0.47622550047064999"/>
    <n v="4652"/>
    <n v="1941.90509997094"/>
    <n v="10000"/>
    <n v="228.43321687718401"/>
  </r>
  <r>
    <x v="247"/>
    <x v="2"/>
    <x v="1029"/>
    <n v="1582.9204866442999"/>
    <n v="10000"/>
    <n v="224.91349480968901"/>
    <x v="245"/>
    <x v="10"/>
    <x v="236"/>
    <n v="124963"/>
    <n v="0.47622550047064999"/>
    <n v="4647"/>
    <n v="1963.3937010361899"/>
    <n v="10000"/>
    <n v="239.05325443787001"/>
  </r>
  <r>
    <x v="247"/>
    <x v="3"/>
    <x v="364"/>
    <n v="1834.82495170788"/>
    <n v="10000"/>
    <n v="224.97704315886099"/>
    <x v="245"/>
    <x v="10"/>
    <x v="236"/>
    <n v="124963"/>
    <n v="0.47622550047064999"/>
    <n v="5463"/>
    <n v="2627.81201996244"/>
    <n v="10000"/>
    <n v="380.246913580247"/>
  </r>
  <r>
    <x v="247"/>
    <x v="4"/>
    <x v="1690"/>
    <n v="1601.9427795647"/>
    <n v="10000"/>
    <n v="132.28299643281801"/>
    <x v="245"/>
    <x v="10"/>
    <x v="236"/>
    <n v="124963"/>
    <n v="0.47622550047064999"/>
    <n v="6041"/>
    <n v="2990.3498065480198"/>
    <n v="10000"/>
    <n v="307.6171875"/>
  </r>
  <r>
    <x v="247"/>
    <x v="5"/>
    <x v="1691"/>
    <n v="2127.3097459652099"/>
    <n v="10000"/>
    <n v="229.289940828402"/>
    <x v="245"/>
    <x v="10"/>
    <x v="236"/>
    <n v="124963"/>
    <n v="0.47622550047064999"/>
    <n v="7125"/>
    <n v="4422.1440073081003"/>
    <n v="10000"/>
    <n v="803.32409972299195"/>
  </r>
  <r>
    <x v="247"/>
    <x v="6"/>
    <x v="1692"/>
    <n v="2569.5850194070599"/>
    <n v="10000"/>
    <n v="380.246913580247"/>
    <x v="245"/>
    <x v="10"/>
    <x v="236"/>
    <n v="124963"/>
    <n v="0.47622550047064999"/>
    <n v="6319"/>
    <n v="3762.4643257848302"/>
    <n v="10000"/>
    <n v="1039.69754253308"/>
  </r>
  <r>
    <x v="247"/>
    <x v="7"/>
    <x v="1693"/>
    <n v="2154.3573084272398"/>
    <n v="10000"/>
    <n v="197.333333333333"/>
    <x v="245"/>
    <x v="10"/>
    <x v="236"/>
    <n v="124963"/>
    <n v="0.47622550047064999"/>
    <n v="6147"/>
    <n v="3384.0195884219802"/>
    <n v="10000"/>
    <n v="458.06067816775698"/>
  </r>
  <r>
    <x v="248"/>
    <x v="0"/>
    <x v="118"/>
    <n v="1103.3246803145"/>
    <n v="10000"/>
    <n v="94.675874359545503"/>
    <x v="246"/>
    <x v="10"/>
    <x v="237"/>
    <n v="86391"/>
    <n v="0.45384389085598398"/>
    <n v="4787"/>
    <n v="1897.8430880994399"/>
    <n v="10000"/>
    <n v="200.876552227904"/>
  </r>
  <r>
    <x v="248"/>
    <x v="1"/>
    <x v="1694"/>
    <n v="1566.3868731436301"/>
    <n v="10000"/>
    <n v="192.50780437044699"/>
    <x v="246"/>
    <x v="10"/>
    <x v="237"/>
    <n v="86391"/>
    <n v="0.45384389085598398"/>
    <n v="5531"/>
    <n v="2495.2370001071399"/>
    <n v="10000"/>
    <n v="413.22314049586799"/>
  </r>
  <r>
    <x v="248"/>
    <x v="2"/>
    <x v="1695"/>
    <n v="1830.8228905825299"/>
    <n v="10000"/>
    <n v="238.888888888889"/>
    <x v="246"/>
    <x v="10"/>
    <x v="237"/>
    <n v="86391"/>
    <n v="0.45384389085598398"/>
    <n v="5205"/>
    <n v="2351.5928152369602"/>
    <n v="10000"/>
    <n v="412.5"/>
  </r>
  <r>
    <x v="248"/>
    <x v="3"/>
    <x v="306"/>
    <n v="2332.7844210746598"/>
    <n v="10000"/>
    <n v="308.64197530864197"/>
    <x v="246"/>
    <x v="10"/>
    <x v="237"/>
    <n v="86391"/>
    <n v="0.45384389085598398"/>
    <n v="6158"/>
    <n v="3419.80462223312"/>
    <n v="10000"/>
    <n v="425.240054869684"/>
  </r>
  <r>
    <x v="248"/>
    <x v="4"/>
    <x v="1696"/>
    <n v="1535.84363767218"/>
    <n v="10000"/>
    <n v="179.394177041467"/>
    <x v="246"/>
    <x v="10"/>
    <x v="237"/>
    <n v="86391"/>
    <n v="0.45384389085598398"/>
    <n v="5730"/>
    <n v="2707.9904810104399"/>
    <n v="10000"/>
    <n v="356.4453125"/>
  </r>
  <r>
    <x v="248"/>
    <x v="5"/>
    <x v="1697"/>
    <n v="2461.3663921622401"/>
    <n v="10000"/>
    <n v="315.50068587105602"/>
    <x v="246"/>
    <x v="10"/>
    <x v="237"/>
    <n v="86391"/>
    <n v="0.45384389085598398"/>
    <n v="7576"/>
    <n v="5286.35486896356"/>
    <n v="10000"/>
    <n v="1153.1190926275999"/>
  </r>
  <r>
    <x v="248"/>
    <x v="6"/>
    <x v="279"/>
    <n v="3013.2883543365201"/>
    <n v="10000"/>
    <n v="390.21852237252898"/>
    <x v="246"/>
    <x v="10"/>
    <x v="237"/>
    <n v="86391"/>
    <n v="0.45384389085598398"/>
    <n v="6726"/>
    <n v="4621.5927847872299"/>
    <n v="10000"/>
    <n v="834.97698882314296"/>
  </r>
  <r>
    <x v="248"/>
    <x v="7"/>
    <x v="1698"/>
    <n v="2374.4575856777501"/>
    <n v="10000"/>
    <n v="182.73471959672301"/>
    <x v="246"/>
    <x v="10"/>
    <x v="237"/>
    <n v="86391"/>
    <n v="0.45384389085598398"/>
    <n v="6713"/>
    <n v="3778.6458159875101"/>
    <n v="10000"/>
    <n v="432.65306122448999"/>
  </r>
  <r>
    <x v="249"/>
    <x v="0"/>
    <x v="1699"/>
    <n v="1331.9861956966499"/>
    <n v="10000"/>
    <n v="124"/>
    <x v="247"/>
    <x v="10"/>
    <x v="238"/>
    <n v="76713"/>
    <n v="0.467440117480029"/>
    <n v="5053"/>
    <n v="2064.8219521954802"/>
    <n v="10000"/>
    <n v="228.43321687718401"/>
  </r>
  <r>
    <x v="249"/>
    <x v="1"/>
    <x v="1700"/>
    <n v="1859.8788548181899"/>
    <n v="10000"/>
    <n v="295.85798816568001"/>
    <x v="247"/>
    <x v="10"/>
    <x v="238"/>
    <n v="76713"/>
    <n v="0.467440117480029"/>
    <n v="5347"/>
    <n v="2701.3934095269401"/>
    <n v="10000"/>
    <n v="466.66666666666703"/>
  </r>
  <r>
    <x v="249"/>
    <x v="2"/>
    <x v="1701"/>
    <n v="1855.7954587080001"/>
    <n v="10000"/>
    <n v="320.24793388429799"/>
    <x v="247"/>
    <x v="10"/>
    <x v="238"/>
    <n v="76713"/>
    <n v="0.467440117480029"/>
    <n v="5074"/>
    <n v="2323.4821115901"/>
    <n v="10000"/>
    <n v="400"/>
  </r>
  <r>
    <x v="249"/>
    <x v="3"/>
    <x v="1702"/>
    <n v="2255.5550419257602"/>
    <n v="10000"/>
    <n v="268.59504132231399"/>
    <x v="247"/>
    <x v="10"/>
    <x v="238"/>
    <n v="76713"/>
    <n v="0.467440117480029"/>
    <n v="5685"/>
    <n v="3115.4401441259902"/>
    <n v="10000"/>
    <n v="548.20415879017003"/>
  </r>
  <r>
    <x v="249"/>
    <x v="4"/>
    <x v="1703"/>
    <n v="1704.3854032624599"/>
    <n v="10000"/>
    <n v="226.83583237216499"/>
    <x v="247"/>
    <x v="10"/>
    <x v="238"/>
    <n v="76713"/>
    <n v="0.467440117480029"/>
    <n v="6058"/>
    <n v="3063.6196192821499"/>
    <n v="10000"/>
    <n v="459.183673469388"/>
  </r>
  <r>
    <x v="249"/>
    <x v="5"/>
    <x v="1704"/>
    <n v="2571.65575885509"/>
    <n v="10000"/>
    <n v="351.54137371552201"/>
    <x v="247"/>
    <x v="10"/>
    <x v="238"/>
    <n v="76713"/>
    <n v="0.467440117480029"/>
    <n v="7350"/>
    <n v="4989.0236659356697"/>
    <n v="10000"/>
    <n v="1135.73407202216"/>
  </r>
  <r>
    <x v="249"/>
    <x v="6"/>
    <x v="1705"/>
    <n v="3112.5428578988899"/>
    <n v="10000"/>
    <n v="347.222222222222"/>
    <x v="247"/>
    <x v="10"/>
    <x v="238"/>
    <n v="76713"/>
    <n v="0.467440117480029"/>
    <n v="6830"/>
    <n v="4389.9815129847102"/>
    <n v="10000"/>
    <n v="688.88888888888903"/>
  </r>
  <r>
    <x v="249"/>
    <x v="7"/>
    <x v="1706"/>
    <n v="2796.3178294842901"/>
    <n v="10000"/>
    <n v="177.51479289940801"/>
    <x v="247"/>
    <x v="10"/>
    <x v="238"/>
    <n v="76713"/>
    <n v="0.467440117480029"/>
    <n v="6974"/>
    <n v="4322.03275335951"/>
    <n v="10000"/>
    <n v="303.39083878643697"/>
  </r>
  <r>
    <x v="250"/>
    <x v="0"/>
    <x v="1707"/>
    <n v="1233.3973554456099"/>
    <n v="10000"/>
    <n v="165.18241884515899"/>
    <x v="248"/>
    <x v="10"/>
    <x v="239"/>
    <n v="89470"/>
    <n v="0.478597639909705"/>
    <n v="5079"/>
    <n v="2057.95636900716"/>
    <n v="10000"/>
    <n v="325.44378698224898"/>
  </r>
  <r>
    <x v="250"/>
    <x v="1"/>
    <x v="1708"/>
    <n v="1470.1677316160999"/>
    <n v="10000"/>
    <n v="173.84731670446001"/>
    <x v="248"/>
    <x v="10"/>
    <x v="239"/>
    <n v="89470"/>
    <n v="0.478597639909705"/>
    <n v="5213"/>
    <n v="2353.7027022700199"/>
    <n v="10000"/>
    <n v="314.09788166544899"/>
  </r>
  <r>
    <x v="250"/>
    <x v="2"/>
    <x v="206"/>
    <n v="1674.52347045584"/>
    <n v="10000"/>
    <n v="224"/>
    <x v="248"/>
    <x v="10"/>
    <x v="239"/>
    <n v="89470"/>
    <n v="0.478597639909705"/>
    <n v="4909"/>
    <n v="2238.5504715370498"/>
    <n v="10000"/>
    <n v="359.16824196597298"/>
  </r>
  <r>
    <x v="250"/>
    <x v="3"/>
    <x v="1709"/>
    <n v="1777.72487807738"/>
    <n v="10000"/>
    <n v="173.06652244456501"/>
    <x v="248"/>
    <x v="10"/>
    <x v="239"/>
    <n v="89470"/>
    <n v="0.478597639909705"/>
    <n v="5337"/>
    <n v="2457.7103106959498"/>
    <n v="10000"/>
    <n v="264.55026455026501"/>
  </r>
  <r>
    <x v="250"/>
    <x v="4"/>
    <x v="1710"/>
    <n v="1468.28986069454"/>
    <n v="10000"/>
    <n v="188.61454046639199"/>
    <x v="248"/>
    <x v="10"/>
    <x v="239"/>
    <n v="89470"/>
    <n v="0.478597639909705"/>
    <n v="5407"/>
    <n v="2655.1305214941199"/>
    <n v="10000"/>
    <n v="408.63177226813599"/>
  </r>
  <r>
    <x v="250"/>
    <x v="5"/>
    <x v="1537"/>
    <n v="2434.35833559923"/>
    <n v="10000"/>
    <n v="244.557914539102"/>
    <x v="248"/>
    <x v="10"/>
    <x v="239"/>
    <n v="89470"/>
    <n v="0.478597639909705"/>
    <n v="7329"/>
    <n v="4846.8748969854396"/>
    <n v="10000"/>
    <n v="937.5"/>
  </r>
  <r>
    <x v="250"/>
    <x v="6"/>
    <x v="1711"/>
    <n v="2833.4772174049999"/>
    <n v="10000"/>
    <n v="319.108035371011"/>
    <x v="248"/>
    <x v="10"/>
    <x v="239"/>
    <n v="89470"/>
    <n v="0.478597639909705"/>
    <n v="6654"/>
    <n v="4413.1799460399898"/>
    <n v="10000"/>
    <n v="857.988165680473"/>
  </r>
  <r>
    <x v="250"/>
    <x v="7"/>
    <x v="1712"/>
    <n v="2310.8319208256198"/>
    <n v="10000"/>
    <n v="332.98647242455797"/>
    <x v="248"/>
    <x v="10"/>
    <x v="239"/>
    <n v="89470"/>
    <n v="0.478597639909705"/>
    <n v="6138"/>
    <n v="3500.8503533808398"/>
    <n v="10000"/>
    <n v="752.37399561723896"/>
  </r>
  <r>
    <x v="251"/>
    <x v="0"/>
    <x v="1713"/>
    <n v="77.114835366125604"/>
    <n v="10000"/>
    <n v="2.10825577724516"/>
    <x v="249"/>
    <x v="11"/>
    <x v="240"/>
    <n v="6552695"/>
    <n v="0.50865945112368705"/>
    <n v="1695"/>
    <n v="178.29392445828501"/>
    <n v="10000"/>
    <n v="17.295642276474801"/>
  </r>
  <r>
    <x v="251"/>
    <x v="1"/>
    <x v="1714"/>
    <n v="121.260321702338"/>
    <n v="10000"/>
    <n v="9.8741640068913394"/>
    <x v="249"/>
    <x v="11"/>
    <x v="240"/>
    <n v="6552695"/>
    <n v="0.50865945112368705"/>
    <n v="1630"/>
    <n v="227.57537706999099"/>
    <n v="10000"/>
    <n v="17.2479092329833"/>
  </r>
  <r>
    <x v="251"/>
    <x v="2"/>
    <x v="1715"/>
    <n v="113.209294153842"/>
    <n v="10000"/>
    <n v="6.4701032903562599"/>
    <x v="249"/>
    <x v="11"/>
    <x v="240"/>
    <n v="6552695"/>
    <n v="0.50865945112368705"/>
    <n v="1355"/>
    <n v="207.681239117172"/>
    <n v="10000"/>
    <n v="15.4253351385366"/>
  </r>
  <r>
    <x v="251"/>
    <x v="3"/>
    <x v="1716"/>
    <n v="180.11728676535699"/>
    <n v="10000"/>
    <n v="10.115878172860301"/>
    <x v="249"/>
    <x v="11"/>
    <x v="240"/>
    <n v="6552695"/>
    <n v="0.50865945112368705"/>
    <n v="1634"/>
    <n v="371.21622044515101"/>
    <n v="10000"/>
    <n v="26.607788085539902"/>
  </r>
  <r>
    <x v="251"/>
    <x v="4"/>
    <x v="1717"/>
    <n v="186.76267844028899"/>
    <n v="10000"/>
    <n v="11.917236903478701"/>
    <x v="249"/>
    <x v="11"/>
    <x v="240"/>
    <n v="6552695"/>
    <n v="0.50865945112368705"/>
    <n v="1678"/>
    <n v="332.85761458036001"/>
    <n v="10000"/>
    <n v="21.334876446681299"/>
  </r>
  <r>
    <x v="251"/>
    <x v="5"/>
    <x v="1718"/>
    <n v="218.67501652807999"/>
    <n v="10000"/>
    <n v="12.3748598061244"/>
    <x v="249"/>
    <x v="11"/>
    <x v="240"/>
    <n v="6552695"/>
    <n v="0.50865945112368705"/>
    <n v="1937"/>
    <n v="402.38192294775899"/>
    <n v="10000"/>
    <n v="36.785982299464003"/>
  </r>
  <r>
    <x v="251"/>
    <x v="6"/>
    <x v="1719"/>
    <n v="110.815551997233"/>
    <n v="10000"/>
    <n v="3.2821960431388"/>
    <x v="249"/>
    <x v="11"/>
    <x v="240"/>
    <n v="6552695"/>
    <n v="0.50865945112368705"/>
    <n v="1659"/>
    <n v="249.351582824286"/>
    <n v="10000"/>
    <n v="21.2998110589166"/>
  </r>
  <r>
    <x v="251"/>
    <x v="7"/>
    <x v="1720"/>
    <n v="91.226879800440898"/>
    <n v="10000"/>
    <n v="2.4563708832216502"/>
    <x v="249"/>
    <x v="11"/>
    <x v="240"/>
    <n v="6552695"/>
    <n v="0.50865945112368705"/>
    <n v="1616"/>
    <n v="198.03988595487499"/>
    <n v="10000"/>
    <n v="16.605759569162402"/>
  </r>
  <r>
    <x v="252"/>
    <x v="0"/>
    <x v="1721"/>
    <n v="165.978398886804"/>
    <n v="10000"/>
    <n v="9.2107426652367899"/>
    <x v="250"/>
    <x v="11"/>
    <x v="241"/>
    <n v="1016217"/>
    <n v="0.48422760508616303"/>
    <n v="2260"/>
    <n v="384.073722557493"/>
    <n v="10000"/>
    <n v="33.183460952633098"/>
  </r>
  <r>
    <x v="252"/>
    <x v="1"/>
    <x v="1722"/>
    <n v="226.23175169863001"/>
    <n v="10000"/>
    <n v="21.8023567334936"/>
    <x v="250"/>
    <x v="11"/>
    <x v="241"/>
    <n v="1016217"/>
    <n v="0.48422760508616303"/>
    <n v="2778"/>
    <n v="429.67582528032699"/>
    <n v="10000"/>
    <n v="43.158169797606"/>
  </r>
  <r>
    <x v="252"/>
    <x v="2"/>
    <x v="1723"/>
    <n v="169.92817284962999"/>
    <n v="10000"/>
    <n v="15.215718592870999"/>
    <x v="250"/>
    <x v="11"/>
    <x v="241"/>
    <n v="1016217"/>
    <n v="0.48422760508616303"/>
    <n v="2405"/>
    <n v="317.44095311680502"/>
    <n v="10000"/>
    <n v="27.486417533985499"/>
  </r>
  <r>
    <x v="252"/>
    <x v="3"/>
    <x v="480"/>
    <n v="172.003501090041"/>
    <n v="10000"/>
    <n v="16.088642659279799"/>
    <x v="250"/>
    <x v="11"/>
    <x v="241"/>
    <n v="1016217"/>
    <n v="0.48422760508616303"/>
    <n v="2366"/>
    <n v="368.75321029993898"/>
    <n v="10000"/>
    <n v="43.958134560894301"/>
  </r>
  <r>
    <x v="252"/>
    <x v="4"/>
    <x v="1724"/>
    <n v="147.883139917211"/>
    <n v="10000"/>
    <n v="13.6725570056867"/>
    <x v="250"/>
    <x v="11"/>
    <x v="241"/>
    <n v="1016217"/>
    <n v="0.48422760508616303"/>
    <n v="2113"/>
    <n v="293.41178221927601"/>
    <n v="10000"/>
    <n v="25.565709555821499"/>
  </r>
  <r>
    <x v="252"/>
    <x v="5"/>
    <x v="1725"/>
    <n v="202.11179550270299"/>
    <n v="10000"/>
    <n v="37.125864046087401"/>
    <x v="250"/>
    <x v="11"/>
    <x v="241"/>
    <n v="1016217"/>
    <n v="0.48422760508616303"/>
    <n v="2516"/>
    <n v="430.72219608393499"/>
    <n v="10000"/>
    <n v="68.4638223987277"/>
  </r>
  <r>
    <x v="252"/>
    <x v="6"/>
    <x v="1671"/>
    <n v="118.298595711248"/>
    <n v="10000"/>
    <n v="11.223376905784299"/>
    <x v="250"/>
    <x v="11"/>
    <x v="241"/>
    <n v="1016217"/>
    <n v="0.48422760508616303"/>
    <n v="2343"/>
    <n v="281.91404538510301"/>
    <n v="10000"/>
    <n v="21.531601648721399"/>
  </r>
  <r>
    <x v="252"/>
    <x v="7"/>
    <x v="1726"/>
    <n v="125.215703227277"/>
    <n v="10000"/>
    <n v="11.103625006987601"/>
    <x v="250"/>
    <x v="11"/>
    <x v="241"/>
    <n v="1016217"/>
    <n v="0.48422760508616303"/>
    <n v="2303"/>
    <n v="279.21475641105098"/>
    <n v="10000"/>
    <n v="26.0590383870802"/>
  </r>
  <r>
    <x v="253"/>
    <x v="0"/>
    <x v="1727"/>
    <n v="171.70484221714599"/>
    <n v="10000"/>
    <n v="11.586298850205401"/>
    <x v="251"/>
    <x v="11"/>
    <x v="242"/>
    <n v="711224"/>
    <n v="0.50629537693600501"/>
    <n v="2383"/>
    <n v="358.18489705953499"/>
    <n v="10000"/>
    <n v="32.010169462211898"/>
  </r>
  <r>
    <x v="253"/>
    <x v="1"/>
    <x v="1728"/>
    <n v="223.591839157061"/>
    <n v="10000"/>
    <n v="32.782377830988104"/>
    <x v="251"/>
    <x v="11"/>
    <x v="242"/>
    <n v="711224"/>
    <n v="0.50629537693600501"/>
    <n v="2351"/>
    <n v="381.406663562929"/>
    <n v="10000"/>
    <n v="57.400999615532498"/>
  </r>
  <r>
    <x v="253"/>
    <x v="2"/>
    <x v="1729"/>
    <n v="249.22263775697999"/>
    <n v="10000"/>
    <n v="24.785933905114401"/>
    <x v="251"/>
    <x v="11"/>
    <x v="242"/>
    <n v="711224"/>
    <n v="0.50629537693600501"/>
    <n v="2307"/>
    <n v="429.96055304979001"/>
    <n v="10000"/>
    <n v="40.8953591039553"/>
  </r>
  <r>
    <x v="253"/>
    <x v="3"/>
    <x v="1730"/>
    <n v="930.65833128693396"/>
    <n v="10000"/>
    <n v="22.642013378819701"/>
    <x v="251"/>
    <x v="11"/>
    <x v="242"/>
    <n v="711224"/>
    <n v="0.50629537693600501"/>
    <n v="2717"/>
    <n v="1573.18769808045"/>
    <n v="10000"/>
    <n v="86.671107223394799"/>
  </r>
  <r>
    <x v="253"/>
    <x v="4"/>
    <x v="1731"/>
    <n v="1214.5434599631701"/>
    <n v="10000"/>
    <n v="18.3140978816655"/>
    <x v="251"/>
    <x v="11"/>
    <x v="242"/>
    <n v="711224"/>
    <n v="0.50629537693600501"/>
    <n v="2617"/>
    <n v="1859.77318929744"/>
    <n v="10000"/>
    <n v="82.446169855118896"/>
  </r>
  <r>
    <x v="253"/>
    <x v="5"/>
    <x v="1732"/>
    <n v="382.069724516534"/>
    <n v="10000"/>
    <n v="18.921534899224799"/>
    <x v="251"/>
    <x v="11"/>
    <x v="242"/>
    <n v="711224"/>
    <n v="0.50629537693600501"/>
    <n v="2663"/>
    <n v="702.68824162590397"/>
    <n v="10000"/>
    <n v="78.908404703149998"/>
  </r>
  <r>
    <x v="253"/>
    <x v="6"/>
    <x v="1733"/>
    <n v="189.942725810458"/>
    <n v="10000"/>
    <n v="13.8193756420709"/>
    <x v="251"/>
    <x v="11"/>
    <x v="242"/>
    <n v="711224"/>
    <n v="0.50629537693600501"/>
    <n v="2710"/>
    <n v="399.04495747120001"/>
    <n v="10000"/>
    <n v="38.862875192457302"/>
  </r>
  <r>
    <x v="253"/>
    <x v="7"/>
    <x v="318"/>
    <n v="249.70626473275101"/>
    <n v="10000"/>
    <n v="13.7155818298129"/>
    <x v="251"/>
    <x v="11"/>
    <x v="242"/>
    <n v="711224"/>
    <n v="0.50629537693600501"/>
    <n v="2716"/>
    <n v="499.05952408062802"/>
    <n v="10000"/>
    <n v="46.311465845177302"/>
  </r>
  <r>
    <x v="254"/>
    <x v="0"/>
    <x v="1734"/>
    <n v="270.32570206364699"/>
    <n v="10000"/>
    <n v="20.572120773316801"/>
    <x v="252"/>
    <x v="11"/>
    <x v="243"/>
    <n v="400060"/>
    <n v="0.48970488688901598"/>
    <n v="2803"/>
    <n v="610.10551202091096"/>
    <n v="10000"/>
    <n v="79.5558199484434"/>
  </r>
  <r>
    <x v="254"/>
    <x v="1"/>
    <x v="1735"/>
    <n v="367.95022032743998"/>
    <n v="10000"/>
    <n v="37.651562412351801"/>
    <x v="252"/>
    <x v="11"/>
    <x v="243"/>
    <n v="400060"/>
    <n v="0.48970488688901598"/>
    <n v="3346"/>
    <n v="672.21910340208001"/>
    <n v="10000"/>
    <n v="96.184352673282405"/>
  </r>
  <r>
    <x v="254"/>
    <x v="2"/>
    <x v="1736"/>
    <n v="434.58859810265699"/>
    <n v="10000"/>
    <n v="33.9096379787945"/>
    <x v="252"/>
    <x v="11"/>
    <x v="243"/>
    <n v="400060"/>
    <n v="0.48970488688901598"/>
    <n v="3013"/>
    <n v="804.11954580690804"/>
    <n v="10000"/>
    <n v="60.922351297056501"/>
  </r>
  <r>
    <x v="254"/>
    <x v="3"/>
    <x v="1737"/>
    <n v="1792.3559154878101"/>
    <n v="10000"/>
    <n v="44.388848317537303"/>
    <x v="252"/>
    <x v="11"/>
    <x v="243"/>
    <n v="400060"/>
    <n v="0.48970488688901598"/>
    <n v="3343"/>
    <n v="2712.3193086841502"/>
    <n v="10000"/>
    <n v="107.749445839022"/>
  </r>
  <r>
    <x v="254"/>
    <x v="4"/>
    <x v="1738"/>
    <n v="2224.4352114828798"/>
    <n v="10000"/>
    <n v="36.211724012582401"/>
    <x v="252"/>
    <x v="11"/>
    <x v="243"/>
    <n v="400060"/>
    <n v="0.48970488688901598"/>
    <n v="3290"/>
    <n v="3063.1954715187399"/>
    <n v="10000"/>
    <n v="86.207138428041901"/>
  </r>
  <r>
    <x v="254"/>
    <x v="5"/>
    <x v="611"/>
    <n v="628.02872205966003"/>
    <n v="10000"/>
    <n v="31.331384441462198"/>
    <x v="252"/>
    <x v="11"/>
    <x v="243"/>
    <n v="400060"/>
    <n v="0.48970488688901598"/>
    <n v="3211"/>
    <n v="1064.6633254967601"/>
    <n v="10000"/>
    <n v="87.907739272994505"/>
  </r>
  <r>
    <x v="254"/>
    <x v="6"/>
    <x v="946"/>
    <n v="325.725032302724"/>
    <n v="10000"/>
    <n v="13.6601676983163"/>
    <x v="252"/>
    <x v="11"/>
    <x v="243"/>
    <n v="400060"/>
    <n v="0.48970488688901598"/>
    <n v="3135"/>
    <n v="721.96823768586796"/>
    <n v="10000"/>
    <n v="72.190426638917799"/>
  </r>
  <r>
    <x v="254"/>
    <x v="7"/>
    <x v="1739"/>
    <n v="311.57960171366301"/>
    <n v="10000"/>
    <n v="17.160370309393201"/>
    <x v="252"/>
    <x v="11"/>
    <x v="243"/>
    <n v="400060"/>
    <n v="0.48970488688901598"/>
    <n v="2985"/>
    <n v="629.35861608005905"/>
    <n v="10000"/>
    <n v="54.1794081025295"/>
  </r>
  <r>
    <x v="255"/>
    <x v="0"/>
    <x v="1740"/>
    <n v="247.68022092413801"/>
    <n v="10000"/>
    <n v="12.9907024793388"/>
    <x v="253"/>
    <x v="11"/>
    <x v="244"/>
    <n v="619768"/>
    <n v="0.49209885679167997"/>
    <n v="2653"/>
    <n v="568.231997841669"/>
    <n v="10000"/>
    <n v="64.390688647104795"/>
  </r>
  <r>
    <x v="255"/>
    <x v="1"/>
    <x v="1741"/>
    <n v="423.419151086113"/>
    <n v="10000"/>
    <n v="41.245410190634303"/>
    <x v="253"/>
    <x v="11"/>
    <x v="244"/>
    <n v="619768"/>
    <n v="0.49209885679167997"/>
    <n v="3316"/>
    <n v="760.28239161701799"/>
    <n v="10000"/>
    <n v="117.562271969731"/>
  </r>
  <r>
    <x v="255"/>
    <x v="2"/>
    <x v="1742"/>
    <n v="306.45227842310999"/>
    <n v="10000"/>
    <n v="23.844249274017798"/>
    <x v="253"/>
    <x v="11"/>
    <x v="244"/>
    <n v="619768"/>
    <n v="0.49209885679167997"/>
    <n v="2946"/>
    <n v="542.59215420640601"/>
    <n v="10000"/>
    <n v="42.799850537426501"/>
  </r>
  <r>
    <x v="255"/>
    <x v="3"/>
    <x v="1743"/>
    <n v="872.48852029646002"/>
    <n v="10000"/>
    <n v="32.215121648376403"/>
    <x v="253"/>
    <x v="11"/>
    <x v="244"/>
    <n v="619768"/>
    <n v="0.49209885679167997"/>
    <n v="3165"/>
    <n v="1517.1368948909301"/>
    <n v="10000"/>
    <n v="113.697491319869"/>
  </r>
  <r>
    <x v="255"/>
    <x v="4"/>
    <x v="1744"/>
    <n v="1052.9437665886301"/>
    <n v="10000"/>
    <n v="24.1149521032903"/>
    <x v="253"/>
    <x v="11"/>
    <x v="244"/>
    <n v="619768"/>
    <n v="0.49209885679167997"/>
    <n v="2987"/>
    <n v="1653.2990098534001"/>
    <n v="10000"/>
    <n v="62.225410997732403"/>
  </r>
  <r>
    <x v="255"/>
    <x v="5"/>
    <x v="1745"/>
    <n v="307.63129326950798"/>
    <n v="10000"/>
    <n v="26.997429510543"/>
    <x v="253"/>
    <x v="11"/>
    <x v="244"/>
    <n v="619768"/>
    <n v="0.49209885679167997"/>
    <n v="2619"/>
    <n v="595.34104384427303"/>
    <n v="10000"/>
    <n v="49.230532471529699"/>
  </r>
  <r>
    <x v="255"/>
    <x v="6"/>
    <x v="1746"/>
    <n v="213.67568184572099"/>
    <n v="10000"/>
    <n v="18.9310874153669"/>
    <x v="253"/>
    <x v="11"/>
    <x v="244"/>
    <n v="619768"/>
    <n v="0.49209885679167997"/>
    <n v="2902"/>
    <n v="483.89593343350401"/>
    <n v="10000"/>
    <n v="40.388505917422101"/>
  </r>
  <r>
    <x v="255"/>
    <x v="7"/>
    <x v="1747"/>
    <n v="256.48419251551002"/>
    <n v="10000"/>
    <n v="16.567354153175501"/>
    <x v="253"/>
    <x v="11"/>
    <x v="244"/>
    <n v="619768"/>
    <n v="0.49209885679167997"/>
    <n v="2668"/>
    <n v="501.31194374745701"/>
    <n v="10000"/>
    <n v="40.110161711743501"/>
  </r>
  <r>
    <x v="256"/>
    <x v="0"/>
    <x v="1748"/>
    <n v="223.94535268113501"/>
    <n v="10000"/>
    <n v="16.1993926408473"/>
    <x v="254"/>
    <x v="11"/>
    <x v="245"/>
    <n v="484837"/>
    <n v="0.49682590593614501"/>
    <n v="2757"/>
    <n v="455.631003467168"/>
    <n v="10000"/>
    <n v="41.931861755420798"/>
  </r>
  <r>
    <x v="256"/>
    <x v="1"/>
    <x v="717"/>
    <n v="339.20919616686001"/>
    <n v="10000"/>
    <n v="41.229145416791901"/>
    <x v="254"/>
    <x v="11"/>
    <x v="245"/>
    <n v="484837"/>
    <n v="0.49682590593614501"/>
    <n v="3036"/>
    <n v="592.49386875126402"/>
    <n v="10000"/>
    <n v="91.291021780164598"/>
  </r>
  <r>
    <x v="256"/>
    <x v="2"/>
    <x v="1749"/>
    <n v="270.508768185961"/>
    <n v="10000"/>
    <n v="30.936225697414599"/>
    <x v="254"/>
    <x v="11"/>
    <x v="245"/>
    <n v="484837"/>
    <n v="0.49682590593614501"/>
    <n v="2705"/>
    <n v="457.56941267251"/>
    <n v="10000"/>
    <n v="49.953717003415399"/>
  </r>
  <r>
    <x v="256"/>
    <x v="3"/>
    <x v="644"/>
    <n v="242.245830987998"/>
    <n v="10000"/>
    <n v="28.662588277658099"/>
    <x v="254"/>
    <x v="11"/>
    <x v="245"/>
    <n v="484837"/>
    <n v="0.49682590593614501"/>
    <n v="2609"/>
    <n v="430.35798509008299"/>
    <n v="10000"/>
    <n v="50.034475250399197"/>
  </r>
  <r>
    <x v="256"/>
    <x v="4"/>
    <x v="1750"/>
    <n v="208.93758419136199"/>
    <n v="10000"/>
    <n v="20.973717415232599"/>
    <x v="254"/>
    <x v="11"/>
    <x v="245"/>
    <n v="484837"/>
    <n v="0.49682590593614501"/>
    <n v="2161"/>
    <n v="365.32858963889498"/>
    <n v="10000"/>
    <n v="39.633193963860101"/>
  </r>
  <r>
    <x v="256"/>
    <x v="5"/>
    <x v="1751"/>
    <n v="406.320450483885"/>
    <n v="10000"/>
    <n v="39.6131183189094"/>
    <x v="254"/>
    <x v="11"/>
    <x v="245"/>
    <n v="484837"/>
    <n v="0.49682590593614501"/>
    <n v="2828"/>
    <n v="713.198362147995"/>
    <n v="10000"/>
    <n v="106.907279931451"/>
  </r>
  <r>
    <x v="256"/>
    <x v="6"/>
    <x v="1752"/>
    <n v="201.49258916671999"/>
    <n v="10000"/>
    <n v="15.7327516599302"/>
    <x v="254"/>
    <x v="11"/>
    <x v="245"/>
    <n v="484837"/>
    <n v="0.49682590593614501"/>
    <n v="2567"/>
    <n v="436.76470495535301"/>
    <n v="10000"/>
    <n v="37.153492992181803"/>
  </r>
  <r>
    <x v="256"/>
    <x v="7"/>
    <x v="1753"/>
    <n v="218.560626526769"/>
    <n v="10000"/>
    <n v="15.7916241814307"/>
    <x v="254"/>
    <x v="11"/>
    <x v="245"/>
    <n v="484837"/>
    <n v="0.49682590593614501"/>
    <n v="2736"/>
    <n v="440.36105414625899"/>
    <n v="10000"/>
    <n v="44.410502908739701"/>
  </r>
  <r>
    <x v="257"/>
    <x v="0"/>
    <x v="1754"/>
    <n v="287.73709563998102"/>
    <n v="10000"/>
    <n v="13.7525360493457"/>
    <x v="255"/>
    <x v="11"/>
    <x v="246"/>
    <n v="708473"/>
    <n v="0.46827938936948699"/>
    <n v="3157"/>
    <n v="707.53850232507205"/>
    <n v="10000"/>
    <n v="72.792865990033704"/>
  </r>
  <r>
    <x v="257"/>
    <x v="1"/>
    <x v="1755"/>
    <n v="428.239431115657"/>
    <n v="10000"/>
    <n v="46.351223632085897"/>
    <x v="255"/>
    <x v="11"/>
    <x v="246"/>
    <n v="708473"/>
    <n v="0.46827938936948699"/>
    <n v="3591"/>
    <n v="838.023883894047"/>
    <n v="10000"/>
    <n v="89.575883236846096"/>
  </r>
  <r>
    <x v="257"/>
    <x v="2"/>
    <x v="1756"/>
    <n v="407.52759344792003"/>
    <n v="10000"/>
    <n v="36.378456708126997"/>
    <x v="255"/>
    <x v="11"/>
    <x v="246"/>
    <n v="708473"/>
    <n v="0.46827938936948699"/>
    <n v="3092"/>
    <n v="748.77045006657795"/>
    <n v="10000"/>
    <n v="80.711175405937297"/>
  </r>
  <r>
    <x v="257"/>
    <x v="3"/>
    <x v="1757"/>
    <n v="404.68083458420301"/>
    <n v="10000"/>
    <n v="27.961504161712199"/>
    <x v="255"/>
    <x v="11"/>
    <x v="246"/>
    <n v="708473"/>
    <n v="0.46827938936948699"/>
    <n v="3160"/>
    <n v="844.94543085908697"/>
    <n v="10000"/>
    <n v="98.985822798277894"/>
  </r>
  <r>
    <x v="257"/>
    <x v="4"/>
    <x v="1758"/>
    <n v="433.10060991298002"/>
    <n v="10000"/>
    <n v="17.221774664247501"/>
    <x v="255"/>
    <x v="11"/>
    <x v="246"/>
    <n v="708473"/>
    <n v="0.46827938936948699"/>
    <n v="2687"/>
    <n v="758.54639776598003"/>
    <n v="10000"/>
    <n v="64.835887931711"/>
  </r>
  <r>
    <x v="257"/>
    <x v="5"/>
    <x v="1759"/>
    <n v="478.58765783850401"/>
    <n v="10000"/>
    <n v="65.1507425463831"/>
    <x v="255"/>
    <x v="11"/>
    <x v="246"/>
    <n v="708473"/>
    <n v="0.46827938936948699"/>
    <n v="3025"/>
    <n v="953.99919400042802"/>
    <n v="10000"/>
    <n v="126.851851851852"/>
  </r>
  <r>
    <x v="257"/>
    <x v="6"/>
    <x v="1760"/>
    <n v="250.267951887625"/>
    <n v="10000"/>
    <n v="23.038084495056999"/>
    <x v="255"/>
    <x v="11"/>
    <x v="246"/>
    <n v="708473"/>
    <n v="0.46827938936948699"/>
    <n v="2761"/>
    <n v="611.28365252853803"/>
    <n v="10000"/>
    <n v="46.2667309622177"/>
  </r>
  <r>
    <x v="257"/>
    <x v="7"/>
    <x v="950"/>
    <n v="233.896074981341"/>
    <n v="10000"/>
    <n v="23.0798500128058"/>
    <x v="255"/>
    <x v="11"/>
    <x v="246"/>
    <n v="708473"/>
    <n v="0.46827938936948699"/>
    <n v="2562"/>
    <n v="531.49768100734696"/>
    <n v="10000"/>
    <n v="44.883606204858097"/>
  </r>
  <r>
    <x v="258"/>
    <x v="0"/>
    <x v="316"/>
    <n v="301.60194783583103"/>
    <n v="10000"/>
    <n v="26.908105148595499"/>
    <x v="256"/>
    <x v="11"/>
    <x v="247"/>
    <n v="337427"/>
    <n v="0.46978653850437702"/>
    <n v="3103"/>
    <n v="605.55744514715002"/>
    <n v="10000"/>
    <n v="53.226803415672698"/>
  </r>
  <r>
    <x v="258"/>
    <x v="1"/>
    <x v="1761"/>
    <n v="398.39353148039697"/>
    <n v="10000"/>
    <n v="43.073067585558803"/>
    <x v="256"/>
    <x v="11"/>
    <x v="247"/>
    <n v="337427"/>
    <n v="0.46978653850437702"/>
    <n v="3366"/>
    <n v="613.95213500200498"/>
    <n v="10000"/>
    <n v="73.168973471741594"/>
  </r>
  <r>
    <x v="258"/>
    <x v="2"/>
    <x v="1762"/>
    <n v="394.34958351558902"/>
    <n v="10000"/>
    <n v="37.730823863636402"/>
    <x v="256"/>
    <x v="11"/>
    <x v="247"/>
    <n v="337427"/>
    <n v="0.46978653850437702"/>
    <n v="2871"/>
    <n v="606.631927894564"/>
    <n v="10000"/>
    <n v="56.041392433108697"/>
  </r>
  <r>
    <x v="258"/>
    <x v="3"/>
    <x v="1763"/>
    <n v="351.95193116655997"/>
    <n v="10000"/>
    <n v="31.859375534352498"/>
    <x v="256"/>
    <x v="11"/>
    <x v="247"/>
    <n v="337427"/>
    <n v="0.46978653850437702"/>
    <n v="2902"/>
    <n v="640.00384523626701"/>
    <n v="10000"/>
    <n v="58.274402053961502"/>
  </r>
  <r>
    <x v="258"/>
    <x v="4"/>
    <x v="1764"/>
    <n v="305.04758830924197"/>
    <n v="10000"/>
    <n v="26.306305461157699"/>
    <x v="256"/>
    <x v="11"/>
    <x v="247"/>
    <n v="337427"/>
    <n v="0.46978653850437702"/>
    <n v="2690"/>
    <n v="498.567877952321"/>
    <n v="10000"/>
    <n v="41.335758364490701"/>
  </r>
  <r>
    <x v="258"/>
    <x v="5"/>
    <x v="1003"/>
    <n v="399.39233633623701"/>
    <n v="10000"/>
    <n v="31.423969748958399"/>
    <x v="256"/>
    <x v="11"/>
    <x v="247"/>
    <n v="337427"/>
    <n v="0.46978653850437702"/>
    <n v="3109"/>
    <n v="705.34044160719702"/>
    <n v="10000"/>
    <n v="76.406035665294894"/>
  </r>
  <r>
    <x v="258"/>
    <x v="6"/>
    <x v="1765"/>
    <n v="280.65750999672002"/>
    <n v="10000"/>
    <n v="14.1866536495221"/>
    <x v="256"/>
    <x v="11"/>
    <x v="247"/>
    <n v="337427"/>
    <n v="0.46978653850437702"/>
    <n v="3094"/>
    <n v="547.80152332277601"/>
    <n v="10000"/>
    <n v="51.031901696758197"/>
  </r>
  <r>
    <x v="258"/>
    <x v="7"/>
    <x v="1766"/>
    <n v="356.668239173438"/>
    <n v="10000"/>
    <n v="31.6836781303723"/>
    <x v="256"/>
    <x v="11"/>
    <x v="247"/>
    <n v="337427"/>
    <n v="0.46978653850437702"/>
    <n v="3388"/>
    <n v="643.75528019074795"/>
    <n v="10000"/>
    <n v="58.346868159028297"/>
  </r>
  <r>
    <x v="259"/>
    <x v="0"/>
    <x v="1767"/>
    <n v="694.28744898445996"/>
    <n v="10000"/>
    <n v="79.645026734973797"/>
    <x v="257"/>
    <x v="11"/>
    <x v="248"/>
    <n v="213780"/>
    <n v="0.438722864566018"/>
    <n v="4106"/>
    <n v="1424.9771812946101"/>
    <n v="10000"/>
    <n v="181.074975796909"/>
  </r>
  <r>
    <x v="259"/>
    <x v="1"/>
    <x v="1768"/>
    <n v="1012.42831235497"/>
    <n v="10000"/>
    <n v="130.568771626298"/>
    <x v="257"/>
    <x v="11"/>
    <x v="248"/>
    <n v="213780"/>
    <n v="0.438722864566018"/>
    <n v="4501"/>
    <n v="1986.2075913055701"/>
    <n v="10000"/>
    <n v="281.632653061224"/>
  </r>
  <r>
    <x v="259"/>
    <x v="2"/>
    <x v="1769"/>
    <n v="705.825306435931"/>
    <n v="10000"/>
    <n v="75.5295836376918"/>
    <x v="257"/>
    <x v="11"/>
    <x v="248"/>
    <n v="213780"/>
    <n v="0.438722864566018"/>
    <n v="4030"/>
    <n v="1283.51058292979"/>
    <n v="10000"/>
    <n v="142"/>
  </r>
  <r>
    <x v="259"/>
    <x v="3"/>
    <x v="1770"/>
    <n v="679.49947426745405"/>
    <n v="10000"/>
    <n v="111.87138515831801"/>
    <x v="257"/>
    <x v="11"/>
    <x v="248"/>
    <n v="213780"/>
    <n v="0.438722864566018"/>
    <n v="4241"/>
    <n v="1309.4506298537699"/>
    <n v="10000"/>
    <n v="218.845872899927"/>
  </r>
  <r>
    <x v="259"/>
    <x v="4"/>
    <x v="1771"/>
    <n v="572.61377410932596"/>
    <n v="10000"/>
    <n v="78.257134419715996"/>
    <x v="257"/>
    <x v="11"/>
    <x v="248"/>
    <n v="213780"/>
    <n v="0.438722864566018"/>
    <n v="3461"/>
    <n v="1006.17301125029"/>
    <n v="10000"/>
    <n v="143.039358600583"/>
  </r>
  <r>
    <x v="259"/>
    <x v="5"/>
    <x v="1772"/>
    <n v="1088.5849840389301"/>
    <n v="10000"/>
    <n v="127.53800632588499"/>
    <x v="257"/>
    <x v="11"/>
    <x v="248"/>
    <n v="213780"/>
    <n v="0.438722864566018"/>
    <n v="3969"/>
    <n v="1733.4925669700301"/>
    <n v="10000"/>
    <n v="218.32643454265099"/>
  </r>
  <r>
    <x v="259"/>
    <x v="6"/>
    <x v="1058"/>
    <n v="699.94643881549996"/>
    <n v="10000"/>
    <n v="79.863342989724302"/>
    <x v="257"/>
    <x v="11"/>
    <x v="248"/>
    <n v="213780"/>
    <n v="0.438722864566018"/>
    <n v="3925"/>
    <n v="1226.06893725195"/>
    <n v="10000"/>
    <n v="115.946435234449"/>
  </r>
  <r>
    <x v="259"/>
    <x v="7"/>
    <x v="1773"/>
    <n v="664.15032034141996"/>
    <n v="10000"/>
    <n v="67.119342100118601"/>
    <x v="257"/>
    <x v="11"/>
    <x v="248"/>
    <n v="213780"/>
    <n v="0.438722864566018"/>
    <n v="3720"/>
    <n v="1134.0587249519201"/>
    <n v="10000"/>
    <n v="95.285753007652005"/>
  </r>
  <r>
    <x v="260"/>
    <x v="0"/>
    <x v="1774"/>
    <n v="1701.50873532848"/>
    <n v="10000"/>
    <n v="149.128334383533"/>
    <x v="258"/>
    <x v="11"/>
    <x v="249"/>
    <n v="145987"/>
    <n v="0.44852419327583898"/>
    <n v="6320"/>
    <n v="3422.1161221161201"/>
    <n v="10000"/>
    <n v="432.65306122448999"/>
  </r>
  <r>
    <x v="260"/>
    <x v="1"/>
    <x v="1433"/>
    <n v="1967.8028066950999"/>
    <n v="10000"/>
    <n v="294.11764705882302"/>
    <x v="258"/>
    <x v="11"/>
    <x v="249"/>
    <n v="145987"/>
    <n v="0.44852419327583898"/>
    <n v="5597"/>
    <n v="3327.6904744685198"/>
    <n v="10000"/>
    <n v="800"/>
  </r>
  <r>
    <x v="260"/>
    <x v="2"/>
    <x v="1775"/>
    <n v="2040.37129312006"/>
    <n v="10000"/>
    <n v="223.21428571428601"/>
    <x v="258"/>
    <x v="11"/>
    <x v="249"/>
    <n v="145987"/>
    <n v="0.44852419327583898"/>
    <n v="5815"/>
    <n v="3474.4464557317401"/>
    <n v="10000"/>
    <n v="449.21875"/>
  </r>
  <r>
    <x v="260"/>
    <x v="3"/>
    <x v="1776"/>
    <n v="3555.6685997879299"/>
    <n v="10000"/>
    <n v="294.78458049886598"/>
    <x v="258"/>
    <x v="11"/>
    <x v="249"/>
    <n v="145987"/>
    <n v="0.44852419327583898"/>
    <n v="6277"/>
    <n v="5245.2366118774598"/>
    <n v="10000"/>
    <n v="784.780023781213"/>
  </r>
  <r>
    <x v="260"/>
    <x v="4"/>
    <x v="1777"/>
    <n v="2990.8717720294399"/>
    <n v="10000"/>
    <n v="216.666666666667"/>
    <x v="258"/>
    <x v="11"/>
    <x v="249"/>
    <n v="145987"/>
    <n v="0.44852419327583898"/>
    <n v="5674"/>
    <n v="4360.1288488860901"/>
    <n v="10000"/>
    <n v="592"/>
  </r>
  <r>
    <x v="260"/>
    <x v="5"/>
    <x v="1778"/>
    <n v="1914.23812750305"/>
    <n v="10000"/>
    <n v="200"/>
    <x v="258"/>
    <x v="11"/>
    <x v="249"/>
    <n v="145987"/>
    <n v="0.44852419327583898"/>
    <n v="6440"/>
    <n v="3461.3796875768999"/>
    <n v="10000"/>
    <n v="346.26038781163402"/>
  </r>
  <r>
    <x v="260"/>
    <x v="6"/>
    <x v="1779"/>
    <n v="1675.4203647454999"/>
    <n v="10000"/>
    <n v="151.98214475502201"/>
    <x v="258"/>
    <x v="11"/>
    <x v="249"/>
    <n v="145987"/>
    <n v="0.44852419327583898"/>
    <n v="5251"/>
    <n v="3121.2100528870701"/>
    <n v="10000"/>
    <n v="502.95857988165699"/>
  </r>
  <r>
    <x v="260"/>
    <x v="7"/>
    <x v="1780"/>
    <n v="2172.06889989613"/>
    <n v="10000"/>
    <n v="156.25"/>
    <x v="258"/>
    <x v="11"/>
    <x v="249"/>
    <n v="145987"/>
    <n v="0.44852419327583898"/>
    <n v="5922"/>
    <n v="3529.6579776122098"/>
    <n v="10000"/>
    <n v="376.49219467401298"/>
  </r>
  <r>
    <x v="261"/>
    <x v="0"/>
    <x v="1781"/>
    <n v="323.89144788976103"/>
    <n v="10000"/>
    <n v="28.772331586441801"/>
    <x v="259"/>
    <x v="11"/>
    <x v="250"/>
    <n v="339088"/>
    <n v="0.49074342082411898"/>
    <n v="3270"/>
    <n v="649.79985012775001"/>
    <n v="10000"/>
    <n v="54.627233698327103"/>
  </r>
  <r>
    <x v="261"/>
    <x v="1"/>
    <x v="902"/>
    <n v="428.32929601823702"/>
    <n v="10000"/>
    <n v="40.723593964334697"/>
    <x v="259"/>
    <x v="11"/>
    <x v="250"/>
    <n v="339088"/>
    <n v="0.49074342082411898"/>
    <n v="3075"/>
    <n v="703.173671142481"/>
    <n v="10000"/>
    <n v="71.537536982248497"/>
  </r>
  <r>
    <x v="261"/>
    <x v="2"/>
    <x v="1012"/>
    <n v="378.00245573262498"/>
    <n v="10000"/>
    <n v="35.075567869003898"/>
    <x v="259"/>
    <x v="11"/>
    <x v="250"/>
    <n v="339088"/>
    <n v="0.49074342082411898"/>
    <n v="3236"/>
    <n v="629.66196587960599"/>
    <n v="10000"/>
    <n v="57.348088573884098"/>
  </r>
  <r>
    <x v="261"/>
    <x v="3"/>
    <x v="1782"/>
    <n v="458.06345577540702"/>
    <n v="10000"/>
    <n v="47.3419437240157"/>
    <x v="259"/>
    <x v="11"/>
    <x v="250"/>
    <n v="339088"/>
    <n v="0.49074342082411898"/>
    <n v="2938"/>
    <n v="771.852281442547"/>
    <n v="10000"/>
    <n v="80.330962403832203"/>
  </r>
  <r>
    <x v="261"/>
    <x v="4"/>
    <x v="1783"/>
    <n v="312.07500104288999"/>
    <n v="10000"/>
    <n v="44.892287405204797"/>
    <x v="259"/>
    <x v="11"/>
    <x v="250"/>
    <n v="339088"/>
    <n v="0.49074342082411898"/>
    <n v="2841"/>
    <n v="518.17949522963204"/>
    <n v="10000"/>
    <n v="71.2022569444444"/>
  </r>
  <r>
    <x v="261"/>
    <x v="5"/>
    <x v="1784"/>
    <n v="407.38382152122898"/>
    <n v="10000"/>
    <n v="29.984952336802799"/>
    <x v="259"/>
    <x v="11"/>
    <x v="250"/>
    <n v="339088"/>
    <n v="0.49074342082411898"/>
    <n v="2849"/>
    <n v="728.97739817755303"/>
    <n v="10000"/>
    <n v="80.785846379611101"/>
  </r>
  <r>
    <x v="261"/>
    <x v="6"/>
    <x v="491"/>
    <n v="285.44112603756702"/>
    <n v="10000"/>
    <n v="10.812353444801101"/>
    <x v="259"/>
    <x v="11"/>
    <x v="250"/>
    <n v="339088"/>
    <n v="0.49074342082411898"/>
    <n v="2810"/>
    <n v="599.52294447218503"/>
    <n v="10000"/>
    <n v="57.1313804624249"/>
  </r>
  <r>
    <x v="261"/>
    <x v="7"/>
    <x v="1785"/>
    <n v="288.84768943983102"/>
    <n v="10000"/>
    <n v="18.4895833333333"/>
    <x v="259"/>
    <x v="11"/>
    <x v="250"/>
    <n v="339088"/>
    <n v="0.49074342082411898"/>
    <n v="3010"/>
    <n v="587.53224385936596"/>
    <n v="10000"/>
    <n v="51.276538564901898"/>
  </r>
  <r>
    <x v="262"/>
    <x v="0"/>
    <x v="1786"/>
    <n v="604.35659900433598"/>
    <n v="10000"/>
    <n v="54.299621416982099"/>
    <x v="260"/>
    <x v="11"/>
    <x v="251"/>
    <n v="156091"/>
    <n v="0.45830800896115798"/>
    <n v="4273"/>
    <n v="1472.86782357485"/>
    <n v="10000"/>
    <n v="126.58227848101301"/>
  </r>
  <r>
    <x v="262"/>
    <x v="1"/>
    <x v="1787"/>
    <n v="850.27648101154205"/>
    <n v="10000"/>
    <n v="106.111621263136"/>
    <x v="260"/>
    <x v="11"/>
    <x v="251"/>
    <n v="156091"/>
    <n v="0.45830800896115798"/>
    <n v="4492"/>
    <n v="1528.1398657172099"/>
    <n v="10000"/>
    <n v="205.917159763314"/>
  </r>
  <r>
    <x v="262"/>
    <x v="2"/>
    <x v="1788"/>
    <n v="781.38184160787205"/>
    <n v="10000"/>
    <n v="75.482795804332895"/>
    <x v="260"/>
    <x v="11"/>
    <x v="251"/>
    <n v="156091"/>
    <n v="0.45830800896115798"/>
    <n v="4373"/>
    <n v="1503.26547169175"/>
    <n v="10000"/>
    <n v="125.09981368112901"/>
  </r>
  <r>
    <x v="262"/>
    <x v="3"/>
    <x v="332"/>
    <n v="1490.69031364848"/>
    <n v="10000"/>
    <n v="115.418456601625"/>
    <x v="260"/>
    <x v="11"/>
    <x v="251"/>
    <n v="156091"/>
    <n v="0.45830800896115798"/>
    <n v="4744"/>
    <n v="2824.4537514472099"/>
    <n v="10000"/>
    <n v="197.18792866941001"/>
  </r>
  <r>
    <x v="262"/>
    <x v="4"/>
    <x v="1789"/>
    <n v="1573.3030267213001"/>
    <n v="10000"/>
    <n v="79.359379488652706"/>
    <x v="260"/>
    <x v="11"/>
    <x v="251"/>
    <n v="156091"/>
    <n v="0.45830800896115798"/>
    <n v="4265"/>
    <n v="2594.61283111887"/>
    <n v="10000"/>
    <n v="203.00204985783199"/>
  </r>
  <r>
    <x v="262"/>
    <x v="5"/>
    <x v="1054"/>
    <n v="761.76041980120601"/>
    <n v="10000"/>
    <n v="70.655752203692998"/>
    <x v="260"/>
    <x v="11"/>
    <x v="251"/>
    <n v="156091"/>
    <n v="0.45830800896115798"/>
    <n v="4259"/>
    <n v="1527.2102417861099"/>
    <n v="10000"/>
    <n v="225.98156798383999"/>
  </r>
  <r>
    <x v="262"/>
    <x v="6"/>
    <x v="846"/>
    <n v="572.15940895158997"/>
    <n v="10000"/>
    <n v="34.107825955867099"/>
    <x v="260"/>
    <x v="11"/>
    <x v="251"/>
    <n v="156091"/>
    <n v="0.45830800896115798"/>
    <n v="3680"/>
    <n v="1237.41313322612"/>
    <n v="10000"/>
    <n v="118.271534953233"/>
  </r>
  <r>
    <x v="262"/>
    <x v="7"/>
    <x v="1790"/>
    <n v="616.96593115518397"/>
    <n v="10000"/>
    <n v="36.228414567972202"/>
    <x v="260"/>
    <x v="11"/>
    <x v="251"/>
    <n v="156091"/>
    <n v="0.45830800896115798"/>
    <n v="3844"/>
    <n v="1177.28352689603"/>
    <n v="10000"/>
    <n v="115.08875739645001"/>
  </r>
  <r>
    <x v="263"/>
    <x v="0"/>
    <x v="837"/>
    <n v="480.66322517006398"/>
    <n v="10000"/>
    <n v="31.9902624762024"/>
    <x v="261"/>
    <x v="11"/>
    <x v="252"/>
    <n v="233598"/>
    <n v="0.46198937969088399"/>
    <n v="3605"/>
    <n v="1085.33273136806"/>
    <n v="10000"/>
    <n v="103.793907671491"/>
  </r>
  <r>
    <x v="263"/>
    <x v="1"/>
    <x v="1791"/>
    <n v="795.143346526306"/>
    <n v="10000"/>
    <n v="75.272712635350004"/>
    <x v="261"/>
    <x v="11"/>
    <x v="252"/>
    <n v="233598"/>
    <n v="0.46198937969088399"/>
    <n v="4241"/>
    <n v="1426.7621277647499"/>
    <n v="10000"/>
    <n v="176.81262608282901"/>
  </r>
  <r>
    <x v="263"/>
    <x v="2"/>
    <x v="1011"/>
    <n v="564.63631436929302"/>
    <n v="10000"/>
    <n v="55.172484715730597"/>
    <x v="261"/>
    <x v="11"/>
    <x v="252"/>
    <n v="233598"/>
    <n v="0.46198937969088399"/>
    <n v="3736"/>
    <n v="1076.7588561784801"/>
    <n v="10000"/>
    <n v="95.439657344419203"/>
  </r>
  <r>
    <x v="263"/>
    <x v="3"/>
    <x v="1015"/>
    <n v="3864.66177171666"/>
    <n v="10000"/>
    <n v="52.800734618916401"/>
    <x v="261"/>
    <x v="11"/>
    <x v="252"/>
    <n v="233598"/>
    <n v="0.46198937969088399"/>
    <n v="4337"/>
    <n v="5204.39878537807"/>
    <n v="10000"/>
    <n v="165.52475272602899"/>
  </r>
  <r>
    <x v="263"/>
    <x v="4"/>
    <x v="1792"/>
    <n v="4354.21713106685"/>
    <n v="10000"/>
    <n v="46.489189070654803"/>
    <x v="261"/>
    <x v="11"/>
    <x v="252"/>
    <n v="233598"/>
    <n v="0.46198937969088399"/>
    <n v="3977"/>
    <n v="5583.0886168336401"/>
    <n v="10000"/>
    <n v="172.36086136572999"/>
  </r>
  <r>
    <x v="263"/>
    <x v="5"/>
    <x v="8"/>
    <n v="631.86803757370296"/>
    <n v="10000"/>
    <n v="67.203039969975606"/>
    <x v="261"/>
    <x v="11"/>
    <x v="252"/>
    <n v="233598"/>
    <n v="0.46198937969088399"/>
    <n v="3455"/>
    <n v="1202.83459489149"/>
    <n v="10000"/>
    <n v="155.01980536945601"/>
  </r>
  <r>
    <x v="263"/>
    <x v="6"/>
    <x v="1793"/>
    <n v="471.47991633932497"/>
    <n v="10000"/>
    <n v="47.2240688779438"/>
    <x v="261"/>
    <x v="11"/>
    <x v="252"/>
    <n v="233598"/>
    <n v="0.46198937969088399"/>
    <n v="3834"/>
    <n v="1016.83958270844"/>
    <n v="10000"/>
    <n v="103.593428136413"/>
  </r>
  <r>
    <x v="263"/>
    <x v="7"/>
    <x v="1794"/>
    <n v="501.800606228596"/>
    <n v="10000"/>
    <n v="30.4093567251462"/>
    <x v="261"/>
    <x v="11"/>
    <x v="252"/>
    <n v="233598"/>
    <n v="0.46198937969088399"/>
    <n v="3650"/>
    <n v="1001.91465345004"/>
    <n v="10000"/>
    <n v="76.871111111111105"/>
  </r>
  <r>
    <x v="264"/>
    <x v="0"/>
    <x v="1795"/>
    <n v="480.43219642064702"/>
    <n v="10000"/>
    <n v="39.333372181108302"/>
    <x v="262"/>
    <x v="11"/>
    <x v="253"/>
    <n v="177075"/>
    <n v="0.48225534545632798"/>
    <n v="3819"/>
    <n v="1044.38677837675"/>
    <n v="10000"/>
    <n v="107.24698042482299"/>
  </r>
  <r>
    <x v="264"/>
    <x v="1"/>
    <x v="711"/>
    <n v="721.38435613843899"/>
    <n v="10000"/>
    <n v="80.018289894833103"/>
    <x v="262"/>
    <x v="11"/>
    <x v="253"/>
    <n v="177075"/>
    <n v="0.48225534545632798"/>
    <n v="4132"/>
    <n v="1264.6948878911501"/>
    <n v="10000"/>
    <n v="146.06411136163101"/>
  </r>
  <r>
    <x v="264"/>
    <x v="2"/>
    <x v="1796"/>
    <n v="680.794651082364"/>
    <n v="10000"/>
    <n v="56.845056372064199"/>
    <x v="262"/>
    <x v="11"/>
    <x v="253"/>
    <n v="177075"/>
    <n v="0.48225534545632798"/>
    <n v="4087"/>
    <n v="1215.41778616182"/>
    <n v="10000"/>
    <n v="91.2"/>
  </r>
  <r>
    <x v="264"/>
    <x v="3"/>
    <x v="1797"/>
    <n v="3682.8424332473901"/>
    <n v="10000"/>
    <n v="84.555041152263399"/>
    <x v="262"/>
    <x v="11"/>
    <x v="253"/>
    <n v="177075"/>
    <n v="0.48225534545632798"/>
    <n v="4218"/>
    <n v="4942.4958492759397"/>
    <n v="10000"/>
    <n v="171.813076950707"/>
  </r>
  <r>
    <x v="264"/>
    <x v="4"/>
    <x v="634"/>
    <n v="4011.4921811566401"/>
    <n v="10000"/>
    <n v="82.422931314223902"/>
    <x v="262"/>
    <x v="11"/>
    <x v="253"/>
    <n v="177075"/>
    <n v="0.48225534545632798"/>
    <n v="3912"/>
    <n v="5050.7889672191304"/>
    <n v="10000"/>
    <n v="227.09952751105001"/>
  </r>
  <r>
    <x v="264"/>
    <x v="5"/>
    <x v="1798"/>
    <n v="630.73553124073499"/>
    <n v="10000"/>
    <n v="44.498120995022497"/>
    <x v="262"/>
    <x v="11"/>
    <x v="253"/>
    <n v="177075"/>
    <n v="0.48225534545632798"/>
    <n v="3543"/>
    <n v="1101.94170922649"/>
    <n v="10000"/>
    <n v="129.44490365864399"/>
  </r>
  <r>
    <x v="264"/>
    <x v="6"/>
    <x v="1799"/>
    <n v="510.775691122936"/>
    <n v="10000"/>
    <n v="25.2422241374551"/>
    <x v="262"/>
    <x v="11"/>
    <x v="253"/>
    <n v="177075"/>
    <n v="0.48225534545632798"/>
    <n v="3639"/>
    <n v="1051.7632065021701"/>
    <n v="10000"/>
    <n v="82.973144478634097"/>
  </r>
  <r>
    <x v="264"/>
    <x v="7"/>
    <x v="499"/>
    <n v="475.09551486723598"/>
    <n v="10000"/>
    <n v="29.503335048840999"/>
    <x v="262"/>
    <x v="11"/>
    <x v="253"/>
    <n v="177075"/>
    <n v="0.48225534545632798"/>
    <n v="3704"/>
    <n v="921.18690568085401"/>
    <n v="10000"/>
    <n v="82.835855430607594"/>
  </r>
  <r>
    <x v="265"/>
    <x v="0"/>
    <x v="1800"/>
    <n v="539.23677504499199"/>
    <n v="10000"/>
    <n v="55.2662344563715"/>
    <x v="263"/>
    <x v="11"/>
    <x v="254"/>
    <n v="166268"/>
    <n v="0.47085010038994901"/>
    <n v="3888"/>
    <n v="1184.31426859713"/>
    <n v="10000"/>
    <n v="151.57048940832701"/>
  </r>
  <r>
    <x v="265"/>
    <x v="1"/>
    <x v="162"/>
    <n v="751.14732914759895"/>
    <n v="10000"/>
    <n v="109.658661660676"/>
    <x v="263"/>
    <x v="11"/>
    <x v="254"/>
    <n v="166268"/>
    <n v="0.47085010038994901"/>
    <n v="4223"/>
    <n v="1332.67750179769"/>
    <n v="10000"/>
    <n v="206.730043760374"/>
  </r>
  <r>
    <x v="265"/>
    <x v="2"/>
    <x v="1801"/>
    <n v="645.25029095524599"/>
    <n v="10000"/>
    <n v="69.035007693250407"/>
    <x v="263"/>
    <x v="11"/>
    <x v="254"/>
    <n v="166268"/>
    <n v="0.47085010038994901"/>
    <n v="3798"/>
    <n v="1101.9378852816501"/>
    <n v="10000"/>
    <n v="127.580447995041"/>
  </r>
  <r>
    <x v="265"/>
    <x v="3"/>
    <x v="1802"/>
    <n v="741.24702480507699"/>
    <n v="10000"/>
    <n v="90.349865436370607"/>
    <x v="263"/>
    <x v="11"/>
    <x v="254"/>
    <n v="166268"/>
    <n v="0.47085010038994901"/>
    <n v="3702"/>
    <n v="1298.3217621541801"/>
    <n v="10000"/>
    <n v="211.882273570585"/>
  </r>
  <r>
    <x v="265"/>
    <x v="4"/>
    <x v="1799"/>
    <n v="595.63516467127101"/>
    <n v="10000"/>
    <n v="70.118776062638901"/>
    <x v="263"/>
    <x v="11"/>
    <x v="254"/>
    <n v="166268"/>
    <n v="0.47085010038994901"/>
    <n v="3666"/>
    <n v="1091.7047654579601"/>
    <n v="10000"/>
    <n v="145.10348017111801"/>
  </r>
  <r>
    <x v="265"/>
    <x v="5"/>
    <x v="1803"/>
    <n v="620.54973537814305"/>
    <n v="10000"/>
    <n v="43.862240075614402"/>
    <x v="263"/>
    <x v="11"/>
    <x v="254"/>
    <n v="166268"/>
    <n v="0.47085010038994901"/>
    <n v="3748"/>
    <n v="1261.4426824106499"/>
    <n v="10000"/>
    <n v="138.57394809775801"/>
  </r>
  <r>
    <x v="265"/>
    <x v="6"/>
    <x v="1804"/>
    <n v="500.18272350257598"/>
    <n v="10000"/>
    <n v="23.564897728343901"/>
    <x v="263"/>
    <x v="11"/>
    <x v="254"/>
    <n v="166268"/>
    <n v="0.47085010038994901"/>
    <n v="4001"/>
    <n v="1097.3266386594701"/>
    <n v="10000"/>
    <n v="122.33700064387899"/>
  </r>
  <r>
    <x v="265"/>
    <x v="7"/>
    <x v="1805"/>
    <n v="556.02101625435"/>
    <n v="10000"/>
    <n v="31.760778051966899"/>
    <x v="263"/>
    <x v="11"/>
    <x v="254"/>
    <n v="166268"/>
    <n v="0.47085010038994901"/>
    <n v="3651"/>
    <n v="1075.7314574213999"/>
    <n v="10000"/>
    <n v="87.681142830979098"/>
  </r>
  <r>
    <x v="266"/>
    <x v="0"/>
    <x v="1806"/>
    <n v="463.25894843216099"/>
    <n v="10000"/>
    <n v="33.7777777777778"/>
    <x v="264"/>
    <x v="11"/>
    <x v="255"/>
    <n v="212589"/>
    <n v="0.47993904503894302"/>
    <n v="4017"/>
    <n v="1045.75189793396"/>
    <n v="10000"/>
    <n v="113.20100044817799"/>
  </r>
  <r>
    <x v="266"/>
    <x v="1"/>
    <x v="1807"/>
    <n v="747.094605628571"/>
    <n v="10000"/>
    <n v="73.104223917495105"/>
    <x v="264"/>
    <x v="11"/>
    <x v="255"/>
    <n v="212589"/>
    <n v="0.47993904503894302"/>
    <n v="4018"/>
    <n v="1296.5352384797"/>
    <n v="10000"/>
    <n v="146.713466831646"/>
  </r>
  <r>
    <x v="266"/>
    <x v="2"/>
    <x v="908"/>
    <n v="564.11955861513695"/>
    <n v="10000"/>
    <n v="64.177693761814794"/>
    <x v="264"/>
    <x v="11"/>
    <x v="255"/>
    <n v="212589"/>
    <n v="0.47993904503894302"/>
    <n v="3903"/>
    <n v="1010.2634096320299"/>
    <n v="10000"/>
    <n v="106.418306967758"/>
  </r>
  <r>
    <x v="266"/>
    <x v="3"/>
    <x v="1808"/>
    <n v="774.14589668400095"/>
    <n v="10000"/>
    <n v="64.222143111427599"/>
    <x v="264"/>
    <x v="11"/>
    <x v="255"/>
    <n v="212589"/>
    <n v="0.47993904503894302"/>
    <n v="3669"/>
    <n v="1320.7024723075599"/>
    <n v="10000"/>
    <n v="123.024957778195"/>
  </r>
  <r>
    <x v="266"/>
    <x v="4"/>
    <x v="1809"/>
    <n v="469.64500308270499"/>
    <n v="10000"/>
    <n v="58.5598415798611"/>
    <x v="264"/>
    <x v="11"/>
    <x v="255"/>
    <n v="212589"/>
    <n v="0.47993904503894302"/>
    <n v="3316"/>
    <n v="852.41226912503998"/>
    <n v="10000"/>
    <n v="98.319347993827193"/>
  </r>
  <r>
    <x v="266"/>
    <x v="5"/>
    <x v="1225"/>
    <n v="617.53110622639804"/>
    <n v="10000"/>
    <n v="48.781356264131503"/>
    <x v="264"/>
    <x v="11"/>
    <x v="255"/>
    <n v="212589"/>
    <n v="0.47993904503894302"/>
    <n v="3667"/>
    <n v="1202.85646364016"/>
    <n v="10000"/>
    <n v="154.65561224489801"/>
  </r>
  <r>
    <x v="266"/>
    <x v="6"/>
    <x v="1810"/>
    <n v="518.40342016641296"/>
    <n v="10000"/>
    <n v="20.410101726171"/>
    <x v="264"/>
    <x v="11"/>
    <x v="255"/>
    <n v="212589"/>
    <n v="0.47993904503894302"/>
    <n v="3516"/>
    <n v="1094.19626147138"/>
    <n v="10000"/>
    <n v="103.898036103948"/>
  </r>
  <r>
    <x v="266"/>
    <x v="7"/>
    <x v="1811"/>
    <n v="513.52670566102699"/>
    <n v="10000"/>
    <n v="27.626613289964801"/>
    <x v="264"/>
    <x v="11"/>
    <x v="255"/>
    <n v="212589"/>
    <n v="0.47993904503894302"/>
    <n v="3838"/>
    <n v="1025.5307857268201"/>
    <n v="10000"/>
    <n v="87.534626038781198"/>
  </r>
  <r>
    <x v="267"/>
    <x v="0"/>
    <x v="1812"/>
    <n v="438.654221575593"/>
    <n v="10000"/>
    <n v="33.230769230769198"/>
    <x v="265"/>
    <x v="11"/>
    <x v="256"/>
    <n v="196099"/>
    <n v="0.477263545251435"/>
    <n v="3567"/>
    <n v="932.60508460307597"/>
    <n v="10000"/>
    <n v="107.590231311984"/>
  </r>
  <r>
    <x v="267"/>
    <x v="1"/>
    <x v="315"/>
    <n v="517.00932040371094"/>
    <n v="10000"/>
    <n v="41.276927437641703"/>
    <x v="265"/>
    <x v="11"/>
    <x v="256"/>
    <n v="196099"/>
    <n v="0.477263545251435"/>
    <n v="3472"/>
    <n v="1033.6496293974501"/>
    <n v="10000"/>
    <n v="88.6426592797784"/>
  </r>
  <r>
    <x v="267"/>
    <x v="2"/>
    <x v="320"/>
    <n v="487.44639108684697"/>
    <n v="10000"/>
    <n v="42.006514848517"/>
    <x v="265"/>
    <x v="11"/>
    <x v="256"/>
    <n v="196099"/>
    <n v="0.477263545251435"/>
    <n v="3469"/>
    <n v="930.67827840121402"/>
    <n v="10000"/>
    <n v="71.491892819354305"/>
  </r>
  <r>
    <x v="267"/>
    <x v="3"/>
    <x v="1813"/>
    <n v="451.59931355200598"/>
    <n v="10000"/>
    <n v="56.061174704447403"/>
    <x v="265"/>
    <x v="11"/>
    <x v="256"/>
    <n v="196099"/>
    <n v="0.477263545251435"/>
    <n v="3495"/>
    <n v="905.23529538483797"/>
    <n v="10000"/>
    <n v="141.77531614547601"/>
  </r>
  <r>
    <x v="267"/>
    <x v="4"/>
    <x v="1814"/>
    <n v="427.62310764074198"/>
    <n v="10000"/>
    <n v="43.595060797436098"/>
    <x v="265"/>
    <x v="11"/>
    <x v="256"/>
    <n v="196099"/>
    <n v="0.477263545251435"/>
    <n v="3425"/>
    <n v="795.19625655446805"/>
    <n v="10000"/>
    <n v="78.702632044770596"/>
  </r>
  <r>
    <x v="267"/>
    <x v="5"/>
    <x v="1815"/>
    <n v="526.50861740905805"/>
    <n v="10000"/>
    <n v="62.3287816687549"/>
    <x v="265"/>
    <x v="11"/>
    <x v="256"/>
    <n v="196099"/>
    <n v="0.477263545251435"/>
    <n v="3452"/>
    <n v="1041.42527403904"/>
    <n v="10000"/>
    <n v="106.324011085916"/>
  </r>
  <r>
    <x v="267"/>
    <x v="6"/>
    <x v="1816"/>
    <n v="517.66246762652395"/>
    <n v="10000"/>
    <n v="41.385082770165504"/>
    <x v="265"/>
    <x v="11"/>
    <x v="256"/>
    <n v="196099"/>
    <n v="0.477263545251435"/>
    <n v="3498"/>
    <n v="1112.26712949903"/>
    <n v="10000"/>
    <n v="78.603690346976606"/>
  </r>
  <r>
    <x v="267"/>
    <x v="7"/>
    <x v="1817"/>
    <n v="482.74110489335902"/>
    <n v="10000"/>
    <n v="45.5156604730102"/>
    <x v="265"/>
    <x v="11"/>
    <x v="256"/>
    <n v="196099"/>
    <n v="0.477263545251435"/>
    <n v="3646"/>
    <n v="980.02968619588296"/>
    <n v="10000"/>
    <n v="78.187044887641093"/>
  </r>
  <r>
    <x v="268"/>
    <x v="0"/>
    <x v="1818"/>
    <n v="804.44332320273895"/>
    <n v="10000"/>
    <n v="67.922593874151005"/>
    <x v="266"/>
    <x v="11"/>
    <x v="257"/>
    <n v="127926"/>
    <n v="0.46645080837471797"/>
    <n v="4155"/>
    <n v="1600.2075843528701"/>
    <n v="10000"/>
    <n v="190.56075404685501"/>
  </r>
  <r>
    <x v="268"/>
    <x v="1"/>
    <x v="1819"/>
    <n v="1131.5400626656001"/>
    <n v="10000"/>
    <n v="127.625981316609"/>
    <x v="266"/>
    <x v="11"/>
    <x v="257"/>
    <n v="127926"/>
    <n v="0.46645080837471797"/>
    <n v="5054"/>
    <n v="1857.3900879867699"/>
    <n v="10000"/>
    <n v="218.93912424350299"/>
  </r>
  <r>
    <x v="268"/>
    <x v="2"/>
    <x v="792"/>
    <n v="1034.2863942086101"/>
    <n v="10000"/>
    <n v="101.26517045015299"/>
    <x v="266"/>
    <x v="11"/>
    <x v="257"/>
    <n v="127926"/>
    <n v="0.46645080837471797"/>
    <n v="4649"/>
    <n v="1672.02181883354"/>
    <n v="10000"/>
    <n v="162.18787158145099"/>
  </r>
  <r>
    <x v="268"/>
    <x v="3"/>
    <x v="1820"/>
    <n v="2915.29645623434"/>
    <n v="10000"/>
    <n v="111.577133007756"/>
    <x v="266"/>
    <x v="11"/>
    <x v="257"/>
    <n v="127926"/>
    <n v="0.46645080837471797"/>
    <n v="4664"/>
    <n v="4195.5119576050201"/>
    <n v="10000"/>
    <n v="192.89706147467101"/>
  </r>
  <r>
    <x v="268"/>
    <x v="4"/>
    <x v="1821"/>
    <n v="1829.91841940468"/>
    <n v="10000"/>
    <n v="101.234584733688"/>
    <x v="266"/>
    <x v="11"/>
    <x v="257"/>
    <n v="127926"/>
    <n v="0.46645080837471797"/>
    <n v="3969"/>
    <n v="2694.88142154365"/>
    <n v="10000"/>
    <n v="219.49791883454699"/>
  </r>
  <r>
    <x v="268"/>
    <x v="5"/>
    <x v="1822"/>
    <n v="843.29968948494604"/>
    <n v="10000"/>
    <n v="43.439518823791502"/>
    <x v="266"/>
    <x v="11"/>
    <x v="257"/>
    <n v="127926"/>
    <n v="0.46645080837471797"/>
    <n v="4104"/>
    <n v="1577.0834107051101"/>
    <n v="10000"/>
    <n v="225.694444444444"/>
  </r>
  <r>
    <x v="268"/>
    <x v="6"/>
    <x v="1823"/>
    <n v="725.23837557315198"/>
    <n v="10000"/>
    <n v="30.2469135802469"/>
    <x v="266"/>
    <x v="11"/>
    <x v="257"/>
    <n v="127926"/>
    <n v="0.46645080837471797"/>
    <n v="4301"/>
    <n v="1446.5477312565799"/>
    <n v="10000"/>
    <n v="160.32653061224499"/>
  </r>
  <r>
    <x v="268"/>
    <x v="7"/>
    <x v="1788"/>
    <n v="729.58332918808503"/>
    <n v="10000"/>
    <n v="40.900657783774697"/>
    <x v="266"/>
    <x v="11"/>
    <x v="257"/>
    <n v="127926"/>
    <n v="0.46645080837471797"/>
    <n v="4106"/>
    <n v="1349.8302446023699"/>
    <n v="10000"/>
    <n v="130.750868055556"/>
  </r>
  <r>
    <x v="269"/>
    <x v="0"/>
    <x v="1824"/>
    <n v="546.96047631986505"/>
    <n v="10000"/>
    <n v="53.624260355029598"/>
    <x v="267"/>
    <x v="11"/>
    <x v="258"/>
    <n v="236111"/>
    <n v="0.47022823229506899"/>
    <n v="3978"/>
    <n v="1097.85309258965"/>
    <n v="10000"/>
    <n v="90.519080883178702"/>
  </r>
  <r>
    <x v="269"/>
    <x v="1"/>
    <x v="822"/>
    <n v="813.28880942134003"/>
    <n v="10000"/>
    <n v="89.546611367706603"/>
    <x v="267"/>
    <x v="11"/>
    <x v="258"/>
    <n v="236111"/>
    <n v="0.47022823229506899"/>
    <n v="4224"/>
    <n v="1436.8073923290401"/>
    <n v="10000"/>
    <n v="204.166666666667"/>
  </r>
  <r>
    <x v="269"/>
    <x v="2"/>
    <x v="1825"/>
    <n v="752.47101869509004"/>
    <n v="10000"/>
    <n v="57.121986851716599"/>
    <x v="267"/>
    <x v="11"/>
    <x v="258"/>
    <n v="236111"/>
    <n v="0.47022823229506899"/>
    <n v="3706"/>
    <n v="1297.91893290848"/>
    <n v="10000"/>
    <n v="89.796556712585797"/>
  </r>
  <r>
    <x v="269"/>
    <x v="3"/>
    <x v="875"/>
    <n v="706.29078120857696"/>
    <n v="10000"/>
    <n v="62.369534734691499"/>
    <x v="267"/>
    <x v="11"/>
    <x v="258"/>
    <n v="236111"/>
    <n v="0.47022823229506899"/>
    <n v="3961"/>
    <n v="1269.08100225828"/>
    <n v="10000"/>
    <n v="105.986475494421"/>
  </r>
  <r>
    <x v="269"/>
    <x v="4"/>
    <x v="855"/>
    <n v="607.80301227670896"/>
    <n v="10000"/>
    <n v="59.4618055555556"/>
    <x v="267"/>
    <x v="11"/>
    <x v="258"/>
    <n v="236111"/>
    <n v="0.47022823229506899"/>
    <n v="3506"/>
    <n v="1031.31352715092"/>
    <n v="10000"/>
    <n v="85.639882949877801"/>
  </r>
  <r>
    <x v="269"/>
    <x v="5"/>
    <x v="1826"/>
    <n v="805.51379517130601"/>
    <n v="10000"/>
    <n v="102.81481481481499"/>
    <x v="267"/>
    <x v="11"/>
    <x v="258"/>
    <n v="236111"/>
    <n v="0.47022823229506899"/>
    <n v="3935"/>
    <n v="1532.8139483877001"/>
    <n v="10000"/>
    <n v="210.96479441010499"/>
  </r>
  <r>
    <x v="269"/>
    <x v="6"/>
    <x v="1766"/>
    <n v="559.12431745469303"/>
    <n v="10000"/>
    <n v="48.109545762978101"/>
    <x v="267"/>
    <x v="11"/>
    <x v="258"/>
    <n v="236111"/>
    <n v="0.47022823229506899"/>
    <n v="3840"/>
    <n v="1236.49012751135"/>
    <n v="10000"/>
    <n v="114.398700656733"/>
  </r>
  <r>
    <x v="269"/>
    <x v="7"/>
    <x v="1827"/>
    <n v="533.16865202935605"/>
    <n v="10000"/>
    <n v="44.656576255326002"/>
    <x v="267"/>
    <x v="11"/>
    <x v="258"/>
    <n v="236111"/>
    <n v="0.47022823229506899"/>
    <n v="3677"/>
    <n v="1052.54909912784"/>
    <n v="10000"/>
    <n v="82.758620689655203"/>
  </r>
  <r>
    <x v="270"/>
    <x v="0"/>
    <x v="1828"/>
    <n v="471.83589220034497"/>
    <n v="10000"/>
    <n v="20.707357016880799"/>
    <x v="268"/>
    <x v="11"/>
    <x v="259"/>
    <n v="206079"/>
    <n v="0.46531776245376799"/>
    <n v="3569"/>
    <n v="1045.35675241903"/>
    <n v="10000"/>
    <n v="96.450617283950606"/>
  </r>
  <r>
    <x v="270"/>
    <x v="1"/>
    <x v="1829"/>
    <n v="710.26564315434996"/>
    <n v="10000"/>
    <n v="67.270134540269098"/>
    <x v="268"/>
    <x v="11"/>
    <x v="259"/>
    <n v="206079"/>
    <n v="0.46531776245376799"/>
    <n v="3885"/>
    <n v="1109.0055294941601"/>
    <n v="10000"/>
    <n v="102.987244323417"/>
  </r>
  <r>
    <x v="270"/>
    <x v="2"/>
    <x v="1830"/>
    <n v="628.92879377841496"/>
    <n v="10000"/>
    <n v="54.566108158546001"/>
    <x v="268"/>
    <x v="11"/>
    <x v="259"/>
    <n v="206079"/>
    <n v="0.46531776245376799"/>
    <n v="3643"/>
    <n v="986.07741935503998"/>
    <n v="10000"/>
    <n v="81.056003921499993"/>
  </r>
  <r>
    <x v="270"/>
    <x v="3"/>
    <x v="1831"/>
    <n v="553.04685507284501"/>
    <n v="10000"/>
    <n v="79.310533838739502"/>
    <x v="268"/>
    <x v="11"/>
    <x v="259"/>
    <n v="206079"/>
    <n v="0.46531776245376799"/>
    <n v="3530"/>
    <n v="1008.5676589298"/>
    <n v="10000"/>
    <n v="118.37070889573801"/>
  </r>
  <r>
    <x v="270"/>
    <x v="4"/>
    <x v="1832"/>
    <n v="520.306065403959"/>
    <n v="10000"/>
    <n v="57.071245914410099"/>
    <x v="268"/>
    <x v="11"/>
    <x v="259"/>
    <n v="206079"/>
    <n v="0.46531776245376799"/>
    <n v="3323"/>
    <n v="879.408718846841"/>
    <n v="10000"/>
    <n v="88.807248873889904"/>
  </r>
  <r>
    <x v="270"/>
    <x v="5"/>
    <x v="1234"/>
    <n v="696.34031198178798"/>
    <n v="10000"/>
    <n v="109.23639258072301"/>
    <x v="268"/>
    <x v="11"/>
    <x v="259"/>
    <n v="206079"/>
    <n v="0.46531776245376799"/>
    <n v="3726"/>
    <n v="1180.8348842786299"/>
    <n v="10000"/>
    <n v="165.45580788836401"/>
  </r>
  <r>
    <x v="270"/>
    <x v="6"/>
    <x v="1833"/>
    <n v="523.451653905488"/>
    <n v="10000"/>
    <n v="33.745975448081097"/>
    <x v="268"/>
    <x v="11"/>
    <x v="259"/>
    <n v="206079"/>
    <n v="0.46531776245376799"/>
    <n v="3357"/>
    <n v="1032.1839087001799"/>
    <n v="10000"/>
    <n v="98.648877833681894"/>
  </r>
  <r>
    <x v="270"/>
    <x v="7"/>
    <x v="1834"/>
    <n v="485.96666685076798"/>
    <n v="10000"/>
    <n v="44.114150868634901"/>
    <x v="268"/>
    <x v="11"/>
    <x v="259"/>
    <n v="206079"/>
    <n v="0.46531776245376799"/>
    <n v="3874"/>
    <n v="1189.81680352064"/>
    <n v="10000"/>
    <n v="109.244946492271"/>
  </r>
  <r>
    <x v="271"/>
    <x v="0"/>
    <x v="183"/>
    <n v="756.60379524679297"/>
    <n v="10000"/>
    <n v="69.878291452635494"/>
    <x v="269"/>
    <x v="11"/>
    <x v="260"/>
    <n v="145294"/>
    <n v="0.44549443338924"/>
    <n v="4481"/>
    <n v="1666.8504975323301"/>
    <n v="10000"/>
    <n v="164.50901690315999"/>
  </r>
  <r>
    <x v="271"/>
    <x v="1"/>
    <x v="1835"/>
    <n v="1122.69537447026"/>
    <n v="10000"/>
    <n v="119.526627218935"/>
    <x v="269"/>
    <x v="11"/>
    <x v="260"/>
    <n v="145294"/>
    <n v="0.44549443338924"/>
    <n v="4788"/>
    <n v="2143.4375753684099"/>
    <n v="10000"/>
    <n v="251.30713442401799"/>
  </r>
  <r>
    <x v="271"/>
    <x v="2"/>
    <x v="1836"/>
    <n v="868.87119938476599"/>
    <n v="10000"/>
    <n v="67.804941520045105"/>
    <x v="269"/>
    <x v="11"/>
    <x v="260"/>
    <n v="145294"/>
    <n v="0.44549443338924"/>
    <n v="4183"/>
    <n v="1562.74288878432"/>
    <n v="10000"/>
    <n v="116.157544268267"/>
  </r>
  <r>
    <x v="271"/>
    <x v="3"/>
    <x v="849"/>
    <n v="971.54699432252301"/>
    <n v="10000"/>
    <n v="129.478842890105"/>
    <x v="269"/>
    <x v="11"/>
    <x v="260"/>
    <n v="145294"/>
    <n v="0.44549443338924"/>
    <n v="4464"/>
    <n v="1889.26150927615"/>
    <n v="10000"/>
    <n v="233.19615912208499"/>
  </r>
  <r>
    <x v="271"/>
    <x v="4"/>
    <x v="1837"/>
    <n v="841.80752079280205"/>
    <n v="10000"/>
    <n v="74.025848765432102"/>
    <x v="269"/>
    <x v="11"/>
    <x v="260"/>
    <n v="145294"/>
    <n v="0.44549443338924"/>
    <n v="4216"/>
    <n v="1593.33268045001"/>
    <n v="10000"/>
    <n v="138.16558614092901"/>
  </r>
  <r>
    <x v="271"/>
    <x v="5"/>
    <x v="1838"/>
    <n v="888.64243152893903"/>
    <n v="10000"/>
    <n v="101.255934138573"/>
    <x v="269"/>
    <x v="11"/>
    <x v="260"/>
    <n v="145294"/>
    <n v="0.44549443338924"/>
    <n v="4265"/>
    <n v="1836.67373369241"/>
    <n v="10000"/>
    <n v="239.771451892664"/>
  </r>
  <r>
    <x v="271"/>
    <x v="6"/>
    <x v="1839"/>
    <n v="765.75328840284999"/>
    <n v="10000"/>
    <n v="41.270077334919698"/>
    <x v="269"/>
    <x v="11"/>
    <x v="260"/>
    <n v="145294"/>
    <n v="0.44549443338924"/>
    <n v="4452"/>
    <n v="1606.30776186144"/>
    <n v="10000"/>
    <n v="142.49272076064801"/>
  </r>
  <r>
    <x v="271"/>
    <x v="7"/>
    <x v="1840"/>
    <n v="821.97171024220995"/>
    <n v="10000"/>
    <n v="41.919428578665404"/>
    <x v="269"/>
    <x v="11"/>
    <x v="260"/>
    <n v="145294"/>
    <n v="0.44549443338924"/>
    <n v="4123"/>
    <n v="1721.0253388081501"/>
    <n v="10000"/>
    <n v="159.04499540863199"/>
  </r>
  <r>
    <x v="272"/>
    <x v="0"/>
    <x v="1224"/>
    <n v="519.28527640702805"/>
    <n v="10000"/>
    <n v="45.841209829867701"/>
    <x v="270"/>
    <x v="11"/>
    <x v="261"/>
    <n v="129762"/>
    <n v="0.467432260109652"/>
    <n v="3972"/>
    <n v="1440.9609121328699"/>
    <n v="10000"/>
    <n v="177.70760548239701"/>
  </r>
  <r>
    <x v="272"/>
    <x v="1"/>
    <x v="1841"/>
    <n v="756.682270688068"/>
    <n v="10000"/>
    <n v="60.942756911435502"/>
    <x v="270"/>
    <x v="11"/>
    <x v="261"/>
    <n v="129762"/>
    <n v="0.467432260109652"/>
    <n v="4076"/>
    <n v="1469.13620662619"/>
    <n v="10000"/>
    <n v="122.401636091694"/>
  </r>
  <r>
    <x v="272"/>
    <x v="2"/>
    <x v="1842"/>
    <n v="468.68551678518099"/>
    <n v="10000"/>
    <n v="43.945270508509601"/>
    <x v="270"/>
    <x v="11"/>
    <x v="261"/>
    <n v="129762"/>
    <n v="0.467432260109652"/>
    <n v="3677"/>
    <n v="1030.31695836167"/>
    <n v="10000"/>
    <n v="101.265492838431"/>
  </r>
  <r>
    <x v="272"/>
    <x v="3"/>
    <x v="1843"/>
    <n v="488.44753383671502"/>
    <n v="10000"/>
    <n v="55.827005940948801"/>
    <x v="270"/>
    <x v="11"/>
    <x v="261"/>
    <n v="129762"/>
    <n v="0.467432260109652"/>
    <n v="4066"/>
    <n v="1228.0543074770801"/>
    <n v="10000"/>
    <n v="170.31475690862001"/>
  </r>
  <r>
    <x v="272"/>
    <x v="4"/>
    <x v="896"/>
    <n v="464.80911361846103"/>
    <n v="10000"/>
    <n v="48.388840830449801"/>
    <x v="270"/>
    <x v="11"/>
    <x v="261"/>
    <n v="129762"/>
    <n v="0.467432260109652"/>
    <n v="3438"/>
    <n v="1073.97066613321"/>
    <n v="10000"/>
    <n v="114.406263945799"/>
  </r>
  <r>
    <x v="272"/>
    <x v="5"/>
    <x v="1844"/>
    <n v="610.446068360661"/>
    <n v="10000"/>
    <n v="73.771132569975606"/>
    <x v="270"/>
    <x v="11"/>
    <x v="261"/>
    <n v="129762"/>
    <n v="0.467432260109652"/>
    <n v="3642"/>
    <n v="1351.6658870855499"/>
    <n v="10000"/>
    <n v="146.47352002581701"/>
  </r>
  <r>
    <x v="272"/>
    <x v="6"/>
    <x v="1845"/>
    <n v="496.632157468988"/>
    <n v="10000"/>
    <n v="52.360495806886803"/>
    <x v="270"/>
    <x v="11"/>
    <x v="261"/>
    <n v="129762"/>
    <n v="0.467432260109652"/>
    <n v="3728"/>
    <n v="1109.68457985753"/>
    <n v="10000"/>
    <n v="114.438763087412"/>
  </r>
  <r>
    <x v="272"/>
    <x v="7"/>
    <x v="1813"/>
    <n v="509.86888821278598"/>
    <n v="10000"/>
    <n v="53.882085595253102"/>
    <x v="270"/>
    <x v="11"/>
    <x v="261"/>
    <n v="129762"/>
    <n v="0.467432260109652"/>
    <n v="3515"/>
    <n v="1068.83796640077"/>
    <n v="10000"/>
    <n v="100.199099722992"/>
  </r>
  <r>
    <x v="273"/>
    <x v="0"/>
    <x v="1846"/>
    <n v="300.213360192415"/>
    <n v="10000"/>
    <n v="18.296363362003898"/>
    <x v="271"/>
    <x v="11"/>
    <x v="262"/>
    <n v="319260"/>
    <n v="0.476981596631876"/>
    <n v="3301"/>
    <n v="709.80980823249399"/>
    <n v="10000"/>
    <n v="88.877670315655195"/>
  </r>
  <r>
    <x v="273"/>
    <x v="1"/>
    <x v="1827"/>
    <n v="530.53356090455202"/>
    <n v="10000"/>
    <n v="39.072031529430703"/>
    <x v="271"/>
    <x v="11"/>
    <x v="262"/>
    <n v="319260"/>
    <n v="0.476981596631876"/>
    <n v="3665"/>
    <n v="1004.2439130573"/>
    <n v="10000"/>
    <n v="104.988538645661"/>
  </r>
  <r>
    <x v="273"/>
    <x v="2"/>
    <x v="513"/>
    <n v="420.83916994158801"/>
    <n v="10000"/>
    <n v="31.174071312661699"/>
    <x v="271"/>
    <x v="11"/>
    <x v="262"/>
    <n v="319260"/>
    <n v="0.476981596631876"/>
    <n v="3428"/>
    <n v="751.24676502974103"/>
    <n v="10000"/>
    <n v="57.578127046006401"/>
  </r>
  <r>
    <x v="273"/>
    <x v="3"/>
    <x v="1847"/>
    <n v="371.04744895408299"/>
    <n v="10000"/>
    <n v="43.3216877183553"/>
    <x v="271"/>
    <x v="11"/>
    <x v="262"/>
    <n v="319260"/>
    <n v="0.476981596631876"/>
    <n v="3402"/>
    <n v="807.02227484280297"/>
    <n v="10000"/>
    <n v="97.354319221165497"/>
  </r>
  <r>
    <x v="273"/>
    <x v="4"/>
    <x v="1848"/>
    <n v="355.28087993362402"/>
    <n v="10000"/>
    <n v="25.212267214605401"/>
    <x v="271"/>
    <x v="11"/>
    <x v="262"/>
    <n v="319260"/>
    <n v="0.476981596631876"/>
    <n v="2858"/>
    <n v="661.95854414126097"/>
    <n v="10000"/>
    <n v="65.459169610440995"/>
  </r>
  <r>
    <x v="273"/>
    <x v="5"/>
    <x v="1849"/>
    <n v="446.91754421066503"/>
    <n v="10000"/>
    <n v="63.529411764705898"/>
    <x v="271"/>
    <x v="11"/>
    <x v="262"/>
    <n v="319260"/>
    <n v="0.476981596631876"/>
    <n v="3128"/>
    <n v="869.828698964463"/>
    <n v="10000"/>
    <n v="145.632609006206"/>
  </r>
  <r>
    <x v="273"/>
    <x v="6"/>
    <x v="1051"/>
    <n v="309.51485842580303"/>
    <n v="10000"/>
    <n v="31.108326589570201"/>
    <x v="271"/>
    <x v="11"/>
    <x v="262"/>
    <n v="319260"/>
    <n v="0.476981596631876"/>
    <n v="3172"/>
    <n v="697.65259190448603"/>
    <n v="10000"/>
    <n v="58.720621415240103"/>
  </r>
  <r>
    <x v="273"/>
    <x v="7"/>
    <x v="1850"/>
    <n v="341.32058369486498"/>
    <n v="10000"/>
    <n v="34.905040796757298"/>
    <x v="271"/>
    <x v="11"/>
    <x v="262"/>
    <n v="319260"/>
    <n v="0.476981596631876"/>
    <n v="3028"/>
    <n v="722.02858484942703"/>
    <n v="10000"/>
    <n v="68.333427553847002"/>
  </r>
  <r>
    <x v="274"/>
    <x v="0"/>
    <x v="147"/>
    <n v="965.95111271978703"/>
    <n v="10000"/>
    <n v="66.213849374172298"/>
    <x v="272"/>
    <x v="11"/>
    <x v="263"/>
    <n v="244686"/>
    <n v="0.432655226374559"/>
    <n v="4477"/>
    <n v="1976.76406436402"/>
    <n v="10000"/>
    <n v="208.949704142012"/>
  </r>
  <r>
    <x v="274"/>
    <x v="1"/>
    <x v="525"/>
    <n v="1300.8139990488"/>
    <n v="10000"/>
    <n v="200.04325259515599"/>
    <x v="272"/>
    <x v="11"/>
    <x v="263"/>
    <n v="244686"/>
    <n v="0.432655226374559"/>
    <n v="5094"/>
    <n v="2276.5112886116699"/>
    <n v="10000"/>
    <n v="438.09523809523802"/>
  </r>
  <r>
    <x v="274"/>
    <x v="2"/>
    <x v="1217"/>
    <n v="1346.4350954368399"/>
    <n v="10000"/>
    <n v="207.64830413044501"/>
    <x v="272"/>
    <x v="11"/>
    <x v="263"/>
    <n v="244686"/>
    <n v="0.432655226374559"/>
    <n v="4784"/>
    <n v="2199.2544034967"/>
    <n v="10000"/>
    <n v="360.082304526749"/>
  </r>
  <r>
    <x v="274"/>
    <x v="3"/>
    <x v="1107"/>
    <n v="1102.7473006009"/>
    <n v="10000"/>
    <n v="153.063719497286"/>
    <x v="272"/>
    <x v="11"/>
    <x v="263"/>
    <n v="244686"/>
    <n v="0.432655226374559"/>
    <n v="4566"/>
    <n v="2231.1935169353001"/>
    <n v="10000"/>
    <n v="209.65738914456901"/>
  </r>
  <r>
    <x v="274"/>
    <x v="4"/>
    <x v="1851"/>
    <n v="1121.69146157051"/>
    <n v="10000"/>
    <n v="114.889319080885"/>
    <x v="272"/>
    <x v="11"/>
    <x v="263"/>
    <n v="244686"/>
    <n v="0.432655226374559"/>
    <n v="4077"/>
    <n v="1943.4415205375301"/>
    <n v="10000"/>
    <n v="155.367662769757"/>
  </r>
  <r>
    <x v="274"/>
    <x v="5"/>
    <x v="33"/>
    <n v="1261.30584644654"/>
    <n v="10000"/>
    <n v="95.321043208980498"/>
    <x v="272"/>
    <x v="11"/>
    <x v="263"/>
    <n v="244686"/>
    <n v="0.432655226374559"/>
    <n v="4377"/>
    <n v="2150.0575769510301"/>
    <n v="10000"/>
    <n v="264.819944598338"/>
  </r>
  <r>
    <x v="274"/>
    <x v="6"/>
    <x v="683"/>
    <n v="775.12704591295096"/>
    <n v="10000"/>
    <n v="42.612244897959201"/>
    <x v="272"/>
    <x v="11"/>
    <x v="263"/>
    <n v="244686"/>
    <n v="0.432655226374559"/>
    <n v="4200"/>
    <n v="1514.4290064156"/>
    <n v="10000"/>
    <n v="168.17650818841099"/>
  </r>
  <r>
    <x v="274"/>
    <x v="7"/>
    <x v="1852"/>
    <n v="691.69955027771596"/>
    <n v="10000"/>
    <n v="46.0866322126911"/>
    <x v="272"/>
    <x v="11"/>
    <x v="263"/>
    <n v="244686"/>
    <n v="0.432655226374559"/>
    <n v="3770"/>
    <n v="1294.2151964632401"/>
    <n v="10000"/>
    <n v="149.434510742025"/>
  </r>
  <r>
    <x v="275"/>
    <x v="0"/>
    <x v="1853"/>
    <n v="811.60410799434499"/>
    <n v="10000"/>
    <n v="44.285011349026199"/>
    <x v="273"/>
    <x v="11"/>
    <x v="264"/>
    <n v="141507"/>
    <n v="0.43090091900681499"/>
    <n v="4807"/>
    <n v="1895.14624588014"/>
    <n v="10000"/>
    <n v="229.36288088642701"/>
  </r>
  <r>
    <x v="275"/>
    <x v="1"/>
    <x v="1854"/>
    <n v="1269.15478153758"/>
    <n v="10000"/>
    <n v="136.05442176870699"/>
    <x v="273"/>
    <x v="11"/>
    <x v="264"/>
    <n v="141507"/>
    <n v="0.43090091900681499"/>
    <n v="5477"/>
    <n v="2397.6343879187698"/>
    <n v="10000"/>
    <n v="312.17481789802298"/>
  </r>
  <r>
    <x v="275"/>
    <x v="2"/>
    <x v="125"/>
    <n v="1024.39041094496"/>
    <n v="10000"/>
    <n v="100.159919198721"/>
    <x v="273"/>
    <x v="11"/>
    <x v="264"/>
    <n v="141507"/>
    <n v="0.43090091900681499"/>
    <n v="4351"/>
    <n v="1956.37799325777"/>
    <n v="10000"/>
    <n v="269.79499282706303"/>
  </r>
  <r>
    <x v="275"/>
    <x v="3"/>
    <x v="1855"/>
    <n v="911.263206498719"/>
    <n v="10000"/>
    <n v="106.18651892890099"/>
    <x v="273"/>
    <x v="11"/>
    <x v="264"/>
    <n v="141507"/>
    <n v="0.43090091900681499"/>
    <n v="4794"/>
    <n v="1890.49516452956"/>
    <n v="10000"/>
    <n v="296.90509334299497"/>
  </r>
  <r>
    <x v="275"/>
    <x v="4"/>
    <x v="1856"/>
    <n v="872.78162054331301"/>
    <n v="10000"/>
    <n v="78.100954139735293"/>
    <x v="273"/>
    <x v="11"/>
    <x v="264"/>
    <n v="141507"/>
    <n v="0.43090091900681499"/>
    <n v="4320"/>
    <n v="1610.10803628393"/>
    <n v="10000"/>
    <n v="238.01652892562001"/>
  </r>
  <r>
    <x v="275"/>
    <x v="5"/>
    <x v="597"/>
    <n v="1049.3444351804301"/>
    <n v="10000"/>
    <n v="125.366274059178"/>
    <x v="273"/>
    <x v="11"/>
    <x v="264"/>
    <n v="141507"/>
    <n v="0.43090091900681499"/>
    <n v="4518"/>
    <n v="1939.5788867947899"/>
    <n v="10000"/>
    <n v="321.74662453318001"/>
  </r>
  <r>
    <x v="275"/>
    <x v="6"/>
    <x v="1857"/>
    <n v="809.35433864440199"/>
    <n v="10000"/>
    <n v="91.4059177105987"/>
    <x v="273"/>
    <x v="11"/>
    <x v="264"/>
    <n v="141507"/>
    <n v="0.43090091900681499"/>
    <n v="4632"/>
    <n v="1723.0746386814601"/>
    <n v="10000"/>
    <n v="224.23784328546199"/>
  </r>
  <r>
    <x v="275"/>
    <x v="7"/>
    <x v="1858"/>
    <n v="759.40052183528996"/>
    <n v="10000"/>
    <n v="77.915753591429294"/>
    <x v="273"/>
    <x v="11"/>
    <x v="264"/>
    <n v="141507"/>
    <n v="0.43090091900681499"/>
    <n v="4357"/>
    <n v="1545.6069607920799"/>
    <n v="10000"/>
    <n v="152.406820582466"/>
  </r>
  <r>
    <x v="276"/>
    <x v="0"/>
    <x v="1859"/>
    <n v="437.96884743126299"/>
    <n v="10000"/>
    <n v="35.978835978836003"/>
    <x v="274"/>
    <x v="11"/>
    <x v="265"/>
    <n v="240653"/>
    <n v="0.46920611276404101"/>
    <n v="3647"/>
    <n v="960.47599253685996"/>
    <n v="10000"/>
    <n v="89.532719682108507"/>
  </r>
  <r>
    <x v="276"/>
    <x v="1"/>
    <x v="979"/>
    <n v="708.62565596838397"/>
    <n v="10000"/>
    <n v="48.137888581101898"/>
    <x v="274"/>
    <x v="11"/>
    <x v="265"/>
    <n v="240653"/>
    <n v="0.46920611276404101"/>
    <n v="4039"/>
    <n v="1288.42723242836"/>
    <n v="10000"/>
    <n v="121.766345542569"/>
  </r>
  <r>
    <x v="276"/>
    <x v="2"/>
    <x v="1860"/>
    <n v="487.21730292561699"/>
    <n v="10000"/>
    <n v="59.0138221742966"/>
    <x v="274"/>
    <x v="11"/>
    <x v="265"/>
    <n v="240653"/>
    <n v="0.46920611276404101"/>
    <n v="3487"/>
    <n v="896.35571108220404"/>
    <n v="10000"/>
    <n v="96.402987349489393"/>
  </r>
  <r>
    <x v="276"/>
    <x v="3"/>
    <x v="1861"/>
    <n v="537.78755866431095"/>
    <n v="10000"/>
    <n v="70.914099187071002"/>
    <x v="274"/>
    <x v="11"/>
    <x v="265"/>
    <n v="240653"/>
    <n v="0.46920611276404101"/>
    <n v="3846"/>
    <n v="1029.3310418552901"/>
    <n v="10000"/>
    <n v="125.653218038624"/>
  </r>
  <r>
    <x v="276"/>
    <x v="4"/>
    <x v="667"/>
    <n v="439.12594393567298"/>
    <n v="10000"/>
    <n v="50.572265105137099"/>
    <x v="274"/>
    <x v="11"/>
    <x v="265"/>
    <n v="240653"/>
    <n v="0.46920611276404101"/>
    <n v="3281"/>
    <n v="821.09229233142003"/>
    <n v="10000"/>
    <n v="94.736214427334104"/>
  </r>
  <r>
    <x v="276"/>
    <x v="5"/>
    <x v="1862"/>
    <n v="594.161738388186"/>
    <n v="10000"/>
    <n v="27.892561983471101"/>
    <x v="274"/>
    <x v="11"/>
    <x v="265"/>
    <n v="240653"/>
    <n v="0.46920611276404101"/>
    <n v="3722"/>
    <n v="1193.01506003447"/>
    <n v="10000"/>
    <n v="147.18028838977401"/>
  </r>
  <r>
    <x v="276"/>
    <x v="6"/>
    <x v="1013"/>
    <n v="477.74315101744099"/>
    <n v="10000"/>
    <n v="16.387332404648401"/>
    <x v="274"/>
    <x v="11"/>
    <x v="265"/>
    <n v="240653"/>
    <n v="0.46920611276404101"/>
    <n v="3755"/>
    <n v="1079.97408198428"/>
    <n v="10000"/>
    <n v="97.190082644628106"/>
  </r>
  <r>
    <x v="276"/>
    <x v="7"/>
    <x v="1863"/>
    <n v="450.090919213441"/>
    <n v="10000"/>
    <n v="22.405580311676999"/>
    <x v="274"/>
    <x v="11"/>
    <x v="265"/>
    <n v="240653"/>
    <n v="0.46920611276404101"/>
    <n v="3665"/>
    <n v="941.73719815371601"/>
    <n v="10000"/>
    <n v="79.1179193670567"/>
  </r>
  <r>
    <x v="277"/>
    <x v="0"/>
    <x v="1864"/>
    <n v="1644.33327109365"/>
    <n v="10000"/>
    <n v="151.51515151515201"/>
    <x v="275"/>
    <x v="11"/>
    <x v="266"/>
    <n v="198285"/>
    <n v="0.46550036270926198"/>
    <n v="5874"/>
    <n v="2808.6024724020399"/>
    <n v="10000"/>
    <n v="511.11111111111097"/>
  </r>
  <r>
    <x v="277"/>
    <x v="1"/>
    <x v="207"/>
    <n v="2088.0887803646201"/>
    <n v="10000"/>
    <n v="290.85872576177297"/>
    <x v="275"/>
    <x v="11"/>
    <x v="266"/>
    <n v="198285"/>
    <n v="0.46550036270926198"/>
    <n v="6037"/>
    <n v="3239.71821540155"/>
    <n v="10000"/>
    <n v="692.52077562326895"/>
  </r>
  <r>
    <x v="277"/>
    <x v="2"/>
    <x v="1865"/>
    <n v="1776.0478691780399"/>
    <n v="10000"/>
    <n v="226.337448559671"/>
    <x v="275"/>
    <x v="11"/>
    <x v="266"/>
    <n v="198285"/>
    <n v="0.46550036270926198"/>
    <n v="4952"/>
    <n v="2498.5341817434501"/>
    <n v="10000"/>
    <n v="419.50113378684802"/>
  </r>
  <r>
    <x v="277"/>
    <x v="3"/>
    <x v="1441"/>
    <n v="3556.88347125467"/>
    <n v="10000"/>
    <n v="205.587050064886"/>
    <x v="275"/>
    <x v="11"/>
    <x v="266"/>
    <n v="198285"/>
    <n v="0.46550036270926198"/>
    <n v="5571"/>
    <n v="4684.4527440034799"/>
    <n v="10000"/>
    <n v="352.75465715418102"/>
  </r>
  <r>
    <x v="277"/>
    <x v="4"/>
    <x v="380"/>
    <n v="3925.69325024009"/>
    <n v="10000"/>
    <n v="154.00885716174199"/>
    <x v="275"/>
    <x v="11"/>
    <x v="266"/>
    <n v="198285"/>
    <n v="0.46550036270926198"/>
    <n v="5176"/>
    <n v="4852.9036175660804"/>
    <n v="10000"/>
    <n v="234.70921493814299"/>
  </r>
  <r>
    <x v="277"/>
    <x v="5"/>
    <x v="1866"/>
    <n v="2034.2320567392301"/>
    <n v="10000"/>
    <n v="161.1328125"/>
    <x v="275"/>
    <x v="11"/>
    <x v="266"/>
    <n v="198285"/>
    <n v="0.46550036270926198"/>
    <n v="4680"/>
    <n v="2828.2331449072299"/>
    <n v="10000"/>
    <n v="288.358846564614"/>
  </r>
  <r>
    <x v="277"/>
    <x v="6"/>
    <x v="1867"/>
    <n v="1696.54348783811"/>
    <n v="10000"/>
    <n v="132.54437869822499"/>
    <x v="275"/>
    <x v="11"/>
    <x v="266"/>
    <n v="198285"/>
    <n v="0.46550036270926198"/>
    <n v="5538"/>
    <n v="2867.2305687984099"/>
    <n v="10000"/>
    <n v="422.222222222222"/>
  </r>
  <r>
    <x v="277"/>
    <x v="7"/>
    <x v="1868"/>
    <n v="1715.51689238109"/>
    <n v="10000"/>
    <n v="144.103519262817"/>
    <x v="275"/>
    <x v="11"/>
    <x v="266"/>
    <n v="198285"/>
    <n v="0.46550036270926198"/>
    <n v="5358"/>
    <n v="2677.9828869115299"/>
    <n v="10000"/>
    <n v="330.55630206933603"/>
  </r>
  <r>
    <x v="278"/>
    <x v="0"/>
    <x v="37"/>
    <n v="627.56090551476495"/>
    <n v="10000"/>
    <n v="51.096165603982897"/>
    <x v="276"/>
    <x v="11"/>
    <x v="267"/>
    <n v="169719"/>
    <n v="0.45865909256741999"/>
    <n v="3889"/>
    <n v="1203.6908738762299"/>
    <n v="10000"/>
    <n v="219.624846828165"/>
  </r>
  <r>
    <x v="278"/>
    <x v="1"/>
    <x v="1869"/>
    <n v="886.23040506114501"/>
    <n v="10000"/>
    <n v="116.77650595444599"/>
    <x v="276"/>
    <x v="11"/>
    <x v="267"/>
    <n v="169719"/>
    <n v="0.45865909256741999"/>
    <n v="4225"/>
    <n v="1490.08876134766"/>
    <n v="10000"/>
    <n v="316.48305779579903"/>
  </r>
  <r>
    <x v="278"/>
    <x v="2"/>
    <x v="1870"/>
    <n v="787.85061160569603"/>
    <n v="10000"/>
    <n v="123.93416617093"/>
    <x v="276"/>
    <x v="11"/>
    <x v="267"/>
    <n v="169719"/>
    <n v="0.45865909256741999"/>
    <n v="3661"/>
    <n v="1244.67431515969"/>
    <n v="10000"/>
    <n v="253.00119317213299"/>
  </r>
  <r>
    <x v="278"/>
    <x v="3"/>
    <x v="1871"/>
    <n v="1665.4309673627899"/>
    <n v="10000"/>
    <n v="97.65625"/>
    <x v="276"/>
    <x v="11"/>
    <x v="267"/>
    <n v="169719"/>
    <n v="0.45865909256741999"/>
    <n v="3913"/>
    <n v="2373.4133725370002"/>
    <n v="10000"/>
    <n v="252.96679712157601"/>
  </r>
  <r>
    <x v="278"/>
    <x v="4"/>
    <x v="997"/>
    <n v="1835.19319693902"/>
    <n v="10000"/>
    <n v="74.469135802469097"/>
    <x v="276"/>
    <x v="11"/>
    <x v="267"/>
    <n v="169719"/>
    <n v="0.45865909256741999"/>
    <n v="3891"/>
    <n v="2590.4164225401601"/>
    <n v="10000"/>
    <n v="233.465382372459"/>
  </r>
  <r>
    <x v="278"/>
    <x v="5"/>
    <x v="1230"/>
    <n v="882.08263802506201"/>
    <n v="10000"/>
    <n v="139.599058517977"/>
    <x v="276"/>
    <x v="11"/>
    <x v="267"/>
    <n v="169719"/>
    <n v="0.45865909256741999"/>
    <n v="3914"/>
    <n v="1562.7506114958201"/>
    <n v="10000"/>
    <n v="273.777777777778"/>
  </r>
  <r>
    <x v="278"/>
    <x v="6"/>
    <x v="928"/>
    <n v="473.20903619214897"/>
    <n v="10000"/>
    <n v="65.044914413233201"/>
    <x v="276"/>
    <x v="11"/>
    <x v="267"/>
    <n v="169719"/>
    <n v="0.45865909256741999"/>
    <n v="3858"/>
    <n v="1051.8992408717399"/>
    <n v="10000"/>
    <n v="122.7548497424"/>
  </r>
  <r>
    <x v="278"/>
    <x v="7"/>
    <x v="85"/>
    <n v="542.60492121931202"/>
    <n v="10000"/>
    <n v="36.0952133194589"/>
    <x v="276"/>
    <x v="11"/>
    <x v="267"/>
    <n v="169719"/>
    <n v="0.45865909256741999"/>
    <n v="3582"/>
    <n v="1087.0248282088401"/>
    <n v="10000"/>
    <n v="110.48443173916399"/>
  </r>
  <r>
    <x v="279"/>
    <x v="0"/>
    <x v="1872"/>
    <n v="1469.28200350152"/>
    <n v="10000"/>
    <n v="109.83928777893399"/>
    <x v="277"/>
    <x v="11"/>
    <x v="268"/>
    <n v="169101"/>
    <n v="0.458510595029894"/>
    <n v="5442"/>
    <n v="2953.0714963729301"/>
    <n v="10000"/>
    <n v="519.39513477975004"/>
  </r>
  <r>
    <x v="279"/>
    <x v="1"/>
    <x v="1873"/>
    <n v="1909.37063532558"/>
    <n v="10000"/>
    <n v="230.873698506111"/>
    <x v="277"/>
    <x v="11"/>
    <x v="268"/>
    <n v="169101"/>
    <n v="0.458510595029894"/>
    <n v="6165"/>
    <n v="3652.4380079743401"/>
    <n v="10000"/>
    <n v="566.89342403628098"/>
  </r>
  <r>
    <x v="279"/>
    <x v="2"/>
    <x v="1874"/>
    <n v="1720.26540284715"/>
    <n v="10000"/>
    <n v="218.52877808556499"/>
    <x v="277"/>
    <x v="11"/>
    <x v="268"/>
    <n v="169101"/>
    <n v="0.458510595029894"/>
    <n v="5414"/>
    <n v="2931.4340241261598"/>
    <n v="10000"/>
    <n v="450"/>
  </r>
  <r>
    <x v="279"/>
    <x v="3"/>
    <x v="1875"/>
    <n v="1940.3270260893401"/>
    <n v="10000"/>
    <n v="207.61245674740499"/>
    <x v="277"/>
    <x v="11"/>
    <x v="268"/>
    <n v="169101"/>
    <n v="0.458510595029894"/>
    <n v="5691"/>
    <n v="3259.0976818232298"/>
    <n v="10000"/>
    <n v="514.28571428571399"/>
  </r>
  <r>
    <x v="279"/>
    <x v="4"/>
    <x v="1876"/>
    <n v="1636.0979307622099"/>
    <n v="10000"/>
    <n v="212.37303785780199"/>
    <x v="277"/>
    <x v="11"/>
    <x v="268"/>
    <n v="169101"/>
    <n v="0.458510595029894"/>
    <n v="4795"/>
    <n v="2702.5850196422398"/>
    <n v="10000"/>
    <n v="478.94854087770102"/>
  </r>
  <r>
    <x v="279"/>
    <x v="5"/>
    <x v="1877"/>
    <n v="1569.2816635199599"/>
    <n v="10000"/>
    <n v="147.210743801653"/>
    <x v="277"/>
    <x v="11"/>
    <x v="268"/>
    <n v="169101"/>
    <n v="0.458510595029894"/>
    <n v="5282"/>
    <n v="2975.9792262873302"/>
    <n v="10000"/>
    <n v="466.79815910585103"/>
  </r>
  <r>
    <x v="279"/>
    <x v="6"/>
    <x v="129"/>
    <n v="1354.22134268374"/>
    <n v="10000"/>
    <n v="75.614366729678594"/>
    <x v="277"/>
    <x v="11"/>
    <x v="268"/>
    <n v="169101"/>
    <n v="0.458510595029894"/>
    <n v="5463"/>
    <n v="2730.50105637663"/>
    <n v="10000"/>
    <n v="445.580715850986"/>
  </r>
  <r>
    <x v="279"/>
    <x v="7"/>
    <x v="747"/>
    <n v="1570.82706832644"/>
    <n v="10000"/>
    <n v="102.040816326531"/>
    <x v="277"/>
    <x v="11"/>
    <x v="268"/>
    <n v="169101"/>
    <n v="0.458510595029894"/>
    <n v="5534"/>
    <n v="2883.1299267556001"/>
    <n v="10000"/>
    <n v="579.59183673469397"/>
  </r>
  <r>
    <x v="280"/>
    <x v="0"/>
    <x v="691"/>
    <n v="661.71959207742395"/>
    <n v="10000"/>
    <n v="52.445838643270299"/>
    <x v="278"/>
    <x v="11"/>
    <x v="269"/>
    <n v="151697"/>
    <n v="0.46005173788966403"/>
    <n v="4743"/>
    <n v="1716.4722141177899"/>
    <n v="10000"/>
    <n v="178.68480725623601"/>
  </r>
  <r>
    <x v="280"/>
    <x v="1"/>
    <x v="1878"/>
    <n v="1068.8357579334699"/>
    <n v="10000"/>
    <n v="127.424722019317"/>
    <x v="278"/>
    <x v="11"/>
    <x v="269"/>
    <n v="151697"/>
    <n v="0.46005173788966403"/>
    <n v="4940"/>
    <n v="2089.3106139848901"/>
    <n v="10000"/>
    <n v="288.88888888888903"/>
  </r>
  <r>
    <x v="280"/>
    <x v="2"/>
    <x v="1879"/>
    <n v="743.38257673689998"/>
    <n v="10000"/>
    <n v="86.578478002378105"/>
    <x v="278"/>
    <x v="11"/>
    <x v="269"/>
    <n v="151697"/>
    <n v="0.46005173788966403"/>
    <n v="4208"/>
    <n v="1374.9029483464401"/>
    <n v="10000"/>
    <n v="143.784287712001"/>
  </r>
  <r>
    <x v="280"/>
    <x v="3"/>
    <x v="1880"/>
    <n v="694.65979675700703"/>
    <n v="10000"/>
    <n v="75.265643447461599"/>
    <x v="278"/>
    <x v="11"/>
    <x v="269"/>
    <n v="151697"/>
    <n v="0.46005173788966403"/>
    <n v="4276"/>
    <n v="1390.6323022071299"/>
    <n v="10000"/>
    <n v="136.43677400868401"/>
  </r>
  <r>
    <x v="280"/>
    <x v="4"/>
    <x v="763"/>
    <n v="546.66730225725996"/>
    <n v="10000"/>
    <n v="56.681765302838997"/>
    <x v="278"/>
    <x v="11"/>
    <x v="269"/>
    <n v="151697"/>
    <n v="0.46005173788966403"/>
    <n v="3749"/>
    <n v="1020.47058472367"/>
    <n v="10000"/>
    <n v="95.468192906736704"/>
  </r>
  <r>
    <x v="280"/>
    <x v="5"/>
    <x v="521"/>
    <n v="719.86996775782598"/>
    <n v="10000"/>
    <n v="69.502290712203205"/>
    <x v="278"/>
    <x v="11"/>
    <x v="269"/>
    <n v="151697"/>
    <n v="0.46005173788966403"/>
    <n v="4013"/>
    <n v="1478.51315271513"/>
    <n v="10000"/>
    <n v="231.399074403702"/>
  </r>
  <r>
    <x v="280"/>
    <x v="6"/>
    <x v="1881"/>
    <n v="624.98942828814904"/>
    <n v="10000"/>
    <n v="36.7477757925178"/>
    <x v="278"/>
    <x v="11"/>
    <x v="269"/>
    <n v="151697"/>
    <n v="0.46005173788966403"/>
    <n v="4176"/>
    <n v="1298.3657161998101"/>
    <n v="10000"/>
    <n v="184.29820907954999"/>
  </r>
  <r>
    <x v="280"/>
    <x v="7"/>
    <x v="1882"/>
    <n v="710.05293735993996"/>
    <n v="10000"/>
    <n v="43.533377227031998"/>
    <x v="278"/>
    <x v="11"/>
    <x v="269"/>
    <n v="151697"/>
    <n v="0.46005173788966403"/>
    <n v="4065"/>
    <n v="1302.7996635113"/>
    <n v="10000"/>
    <n v="104.119511090991"/>
  </r>
  <r>
    <x v="281"/>
    <x v="0"/>
    <x v="1883"/>
    <n v="463.05912713943701"/>
    <n v="10000"/>
    <n v="37.389770723104"/>
    <x v="279"/>
    <x v="11"/>
    <x v="270"/>
    <n v="186263"/>
    <n v="0.46541548394834698"/>
    <n v="4000"/>
    <n v="1136.50189718353"/>
    <n v="10000"/>
    <n v="139.50892857142901"/>
  </r>
  <r>
    <x v="281"/>
    <x v="1"/>
    <x v="163"/>
    <n v="737.09558289190295"/>
    <n v="10000"/>
    <n v="67.522171459285104"/>
    <x v="279"/>
    <x v="11"/>
    <x v="270"/>
    <n v="186263"/>
    <n v="0.46541548394834698"/>
    <n v="4154"/>
    <n v="1548.6746935006599"/>
    <n v="10000"/>
    <n v="258"/>
  </r>
  <r>
    <x v="281"/>
    <x v="2"/>
    <x v="86"/>
    <n v="529.70453067305095"/>
    <n v="10000"/>
    <n v="61.239440488999797"/>
    <x v="279"/>
    <x v="11"/>
    <x v="270"/>
    <n v="186263"/>
    <n v="0.46541548394834698"/>
    <n v="3587"/>
    <n v="1112.8591726474299"/>
    <n v="10000"/>
    <n v="124.112761475399"/>
  </r>
  <r>
    <x v="281"/>
    <x v="3"/>
    <x v="1884"/>
    <n v="554.23650735033698"/>
    <n v="10000"/>
    <n v="70.292522997591504"/>
    <x v="279"/>
    <x v="11"/>
    <x v="270"/>
    <n v="186263"/>
    <n v="0.46541548394834698"/>
    <n v="3627"/>
    <n v="1112.82718129202"/>
    <n v="10000"/>
    <n v="148.818777625362"/>
  </r>
  <r>
    <x v="281"/>
    <x v="4"/>
    <x v="110"/>
    <n v="513.85232588382598"/>
    <n v="10000"/>
    <n v="59.687786960514202"/>
    <x v="279"/>
    <x v="11"/>
    <x v="270"/>
    <n v="186263"/>
    <n v="0.46541548394834698"/>
    <n v="3318"/>
    <n v="973.545806520106"/>
    <n v="10000"/>
    <n v="106.530126914024"/>
  </r>
  <r>
    <x v="281"/>
    <x v="5"/>
    <x v="1885"/>
    <n v="609.88155647240399"/>
    <n v="10000"/>
    <n v="54.919784649514398"/>
    <x v="279"/>
    <x v="11"/>
    <x v="270"/>
    <n v="186263"/>
    <n v="0.46541548394834698"/>
    <n v="3630"/>
    <n v="1202.1030123261401"/>
    <n v="10000"/>
    <n v="135.64088696592799"/>
  </r>
  <r>
    <x v="281"/>
    <x v="6"/>
    <x v="1886"/>
    <n v="477.86173937992601"/>
    <n v="10000"/>
    <n v="26.2702332632403"/>
    <x v="279"/>
    <x v="11"/>
    <x v="270"/>
    <n v="186263"/>
    <n v="0.46541548394834698"/>
    <n v="3437"/>
    <n v="1021.67155810873"/>
    <n v="10000"/>
    <n v="131.12566550019699"/>
  </r>
  <r>
    <x v="281"/>
    <x v="7"/>
    <x v="1830"/>
    <n v="518.51700664413897"/>
    <n v="10000"/>
    <n v="27.4786400854397"/>
    <x v="279"/>
    <x v="11"/>
    <x v="270"/>
    <n v="186263"/>
    <n v="0.46541548394834698"/>
    <n v="3931"/>
    <n v="1110.88297091085"/>
    <n v="10000"/>
    <n v="122.253000923361"/>
  </r>
  <r>
    <x v="282"/>
    <x v="0"/>
    <x v="1887"/>
    <n v="1093.1113656453799"/>
    <n v="10000"/>
    <n v="72.8888888888889"/>
    <x v="280"/>
    <x v="11"/>
    <x v="271"/>
    <n v="116322"/>
    <n v="0.44546822761686999"/>
    <n v="5170"/>
    <n v="2413.0209712400501"/>
    <n v="10000"/>
    <n v="380.622837370242"/>
  </r>
  <r>
    <x v="282"/>
    <x v="1"/>
    <x v="1888"/>
    <n v="1442.0048118690199"/>
    <n v="10000"/>
    <n v="163.265306122449"/>
    <x v="280"/>
    <x v="11"/>
    <x v="271"/>
    <n v="116322"/>
    <n v="0.44546822761686999"/>
    <n v="5684"/>
    <n v="2663.9718394639799"/>
    <n v="10000"/>
    <n v="367.34693877551001"/>
  </r>
  <r>
    <x v="282"/>
    <x v="2"/>
    <x v="1889"/>
    <n v="1300.2518971362999"/>
    <n v="10000"/>
    <n v="175.64232834954299"/>
    <x v="280"/>
    <x v="11"/>
    <x v="271"/>
    <n v="116322"/>
    <n v="0.44546822761686999"/>
    <n v="4790"/>
    <n v="2389.0936000582001"/>
    <n v="10000"/>
    <n v="385.79881656804702"/>
  </r>
  <r>
    <x v="282"/>
    <x v="3"/>
    <x v="1890"/>
    <n v="1185.61168748881"/>
    <n v="10000"/>
    <n v="147.210743801653"/>
    <x v="280"/>
    <x v="11"/>
    <x v="271"/>
    <n v="116322"/>
    <n v="0.44546822761686999"/>
    <n v="4932"/>
    <n v="2299.02167736417"/>
    <n v="10000"/>
    <n v="492.31454666963702"/>
  </r>
  <r>
    <x v="282"/>
    <x v="4"/>
    <x v="1891"/>
    <n v="1174.83387951139"/>
    <n v="10000"/>
    <n v="97.494834710743802"/>
    <x v="280"/>
    <x v="11"/>
    <x v="271"/>
    <n v="116322"/>
    <n v="0.44546822761686999"/>
    <n v="4312"/>
    <n v="2063.2582779213899"/>
    <n v="10000"/>
    <n v="253.20846340617399"/>
  </r>
  <r>
    <x v="282"/>
    <x v="5"/>
    <x v="1892"/>
    <n v="1212.1704181851101"/>
    <n v="10000"/>
    <n v="133.97502601456799"/>
    <x v="280"/>
    <x v="11"/>
    <x v="271"/>
    <n v="116322"/>
    <n v="0.44546822761686999"/>
    <n v="4421"/>
    <n v="2024.44092571079"/>
    <n v="10000"/>
    <n v="304.08139669325902"/>
  </r>
  <r>
    <x v="282"/>
    <x v="6"/>
    <x v="1893"/>
    <n v="943.97012524562501"/>
    <n v="10000"/>
    <n v="49.859982241650201"/>
    <x v="280"/>
    <x v="11"/>
    <x v="271"/>
    <n v="116322"/>
    <n v="0.44546822761686999"/>
    <n v="4748"/>
    <n v="2023.6583540645099"/>
    <n v="10000"/>
    <n v="317.02062172976298"/>
  </r>
  <r>
    <x v="282"/>
    <x v="7"/>
    <x v="1514"/>
    <n v="999.34919916349202"/>
    <n v="10000"/>
    <n v="61.061224489795897"/>
    <x v="280"/>
    <x v="11"/>
    <x v="271"/>
    <n v="116322"/>
    <n v="0.44546822761686999"/>
    <n v="4421"/>
    <n v="2101.25470764277"/>
    <n v="10000"/>
    <n v="292.96875"/>
  </r>
  <r>
    <x v="283"/>
    <x v="0"/>
    <x v="1894"/>
    <n v="727.43077610113596"/>
    <n v="10000"/>
    <n v="70"/>
    <x v="281"/>
    <x v="11"/>
    <x v="272"/>
    <n v="167595"/>
    <n v="0.41296746675340201"/>
    <n v="4324"/>
    <n v="1660.4063643726799"/>
    <n v="10000"/>
    <n v="115.61617560871601"/>
  </r>
  <r>
    <x v="283"/>
    <x v="1"/>
    <x v="739"/>
    <n v="862.68708935187203"/>
    <n v="10000"/>
    <n v="68.144044321329602"/>
    <x v="281"/>
    <x v="11"/>
    <x v="272"/>
    <n v="167595"/>
    <n v="0.41296746675340201"/>
    <n v="4085"/>
    <n v="1414.96164282161"/>
    <n v="10000"/>
    <n v="110.059171597633"/>
  </r>
  <r>
    <x v="283"/>
    <x v="2"/>
    <x v="657"/>
    <n v="861.84570331722296"/>
    <n v="10000"/>
    <n v="83.489982895561297"/>
    <x v="281"/>
    <x v="11"/>
    <x v="272"/>
    <n v="167595"/>
    <n v="0.41296746675340201"/>
    <n v="4262"/>
    <n v="1462.81200881262"/>
    <n v="10000"/>
    <n v="121.883656509695"/>
  </r>
  <r>
    <x v="283"/>
    <x v="3"/>
    <x v="1023"/>
    <n v="1083.8291739087399"/>
    <n v="10000"/>
    <n v="131.077367307911"/>
    <x v="281"/>
    <x v="11"/>
    <x v="272"/>
    <n v="167595"/>
    <n v="0.41296746675340201"/>
    <n v="4381"/>
    <n v="1938.34319454973"/>
    <n v="10000"/>
    <n v="201.239669421488"/>
  </r>
  <r>
    <x v="283"/>
    <x v="4"/>
    <x v="878"/>
    <n v="958.10050129447404"/>
    <n v="10000"/>
    <n v="103.544936214031"/>
    <x v="281"/>
    <x v="11"/>
    <x v="272"/>
    <n v="167595"/>
    <n v="0.41296746675340201"/>
    <n v="4172"/>
    <n v="1648.2938039184701"/>
    <n v="10000"/>
    <n v="182.009560984167"/>
  </r>
  <r>
    <x v="283"/>
    <x v="5"/>
    <x v="801"/>
    <n v="1047.57825361904"/>
    <n v="10000"/>
    <n v="64.623804071493694"/>
    <x v="281"/>
    <x v="11"/>
    <x v="272"/>
    <n v="167595"/>
    <n v="0.41296746675340201"/>
    <n v="4492"/>
    <n v="1987.6874303780801"/>
    <n v="10000"/>
    <n v="276.53064142526199"/>
  </r>
  <r>
    <x v="283"/>
    <x v="6"/>
    <x v="1895"/>
    <n v="717.936421524563"/>
    <n v="10000"/>
    <n v="51.3333333333333"/>
    <x v="281"/>
    <x v="11"/>
    <x v="272"/>
    <n v="167595"/>
    <n v="0.41296746675340201"/>
    <n v="4333"/>
    <n v="1457.3188049847799"/>
    <n v="10000"/>
    <n v="182.71604938271599"/>
  </r>
  <r>
    <x v="283"/>
    <x v="7"/>
    <x v="1896"/>
    <n v="574.88891601355294"/>
    <n v="10000"/>
    <n v="45.657096939148197"/>
    <x v="281"/>
    <x v="11"/>
    <x v="272"/>
    <n v="167595"/>
    <n v="0.41296746675340201"/>
    <n v="4748"/>
    <n v="1848.1425545260299"/>
    <n v="10000"/>
    <n v="182.53109789075199"/>
  </r>
  <r>
    <x v="284"/>
    <x v="0"/>
    <x v="520"/>
    <n v="776.20647062584499"/>
    <n v="10000"/>
    <n v="56.497175141242899"/>
    <x v="282"/>
    <x v="11"/>
    <x v="273"/>
    <n v="149842"/>
    <n v="0.43952375784277198"/>
    <n v="4432"/>
    <n v="1668.43697882636"/>
    <n v="10000"/>
    <n v="198.337950138504"/>
  </r>
  <r>
    <x v="284"/>
    <x v="1"/>
    <x v="1897"/>
    <n v="1022.54821948902"/>
    <n v="10000"/>
    <n v="109.09090909090899"/>
    <x v="282"/>
    <x v="11"/>
    <x v="273"/>
    <n v="149842"/>
    <n v="0.43952375784277198"/>
    <n v="4476"/>
    <n v="1648.5935789591899"/>
    <n v="10000"/>
    <n v="191.136315900021"/>
  </r>
  <r>
    <x v="284"/>
    <x v="2"/>
    <x v="745"/>
    <n v="957.86717750627702"/>
    <n v="10000"/>
    <n v="107.079119571684"/>
    <x v="282"/>
    <x v="11"/>
    <x v="273"/>
    <n v="149842"/>
    <n v="0.43952375784277198"/>
    <n v="4658"/>
    <n v="1662.91682685813"/>
    <n v="10000"/>
    <n v="190.73127181235299"/>
  </r>
  <r>
    <x v="284"/>
    <x v="3"/>
    <x v="1898"/>
    <n v="881.63129200357196"/>
    <n v="10000"/>
    <n v="97.65625"/>
    <x v="282"/>
    <x v="11"/>
    <x v="273"/>
    <n v="149842"/>
    <n v="0.43952375784277198"/>
    <n v="4193"/>
    <n v="1592.1521543076101"/>
    <n v="10000"/>
    <n v="196.28099173553699"/>
  </r>
  <r>
    <x v="284"/>
    <x v="4"/>
    <x v="816"/>
    <n v="742.80595084554102"/>
    <n v="10000"/>
    <n v="76.143842231755798"/>
    <x v="282"/>
    <x v="11"/>
    <x v="273"/>
    <n v="149842"/>
    <n v="0.43952375784277198"/>
    <n v="3798"/>
    <n v="1238.1638280089101"/>
    <n v="10000"/>
    <n v="118.69192182231799"/>
  </r>
  <r>
    <x v="284"/>
    <x v="5"/>
    <x v="1899"/>
    <n v="902.92174642412704"/>
    <n v="10000"/>
    <n v="49.299541702207598"/>
    <x v="282"/>
    <x v="11"/>
    <x v="273"/>
    <n v="149842"/>
    <n v="0.43952375784277198"/>
    <n v="4577"/>
    <n v="1840.81381006522"/>
    <n v="10000"/>
    <n v="169.62908854800699"/>
  </r>
  <r>
    <x v="284"/>
    <x v="6"/>
    <x v="1861"/>
    <n v="700.58016641754602"/>
    <n v="10000"/>
    <n v="45.553287174606403"/>
    <x v="282"/>
    <x v="11"/>
    <x v="273"/>
    <n v="149842"/>
    <n v="0.43952375784277198"/>
    <n v="4150"/>
    <n v="1462.57276283852"/>
    <n v="10000"/>
    <n v="143.62117661198201"/>
  </r>
  <r>
    <x v="284"/>
    <x v="7"/>
    <x v="1900"/>
    <n v="855.00668843838002"/>
    <n v="10000"/>
    <n v="93.633387514022104"/>
    <x v="282"/>
    <x v="11"/>
    <x v="273"/>
    <n v="149842"/>
    <n v="0.43952375784277198"/>
    <n v="4592"/>
    <n v="1586.2955745538"/>
    <n v="10000"/>
    <n v="157.20012612044499"/>
  </r>
  <r>
    <x v="285"/>
    <x v="0"/>
    <x v="1901"/>
    <n v="714.52379972647896"/>
    <n v="10000"/>
    <n v="54.203422255287499"/>
    <x v="283"/>
    <x v="11"/>
    <x v="274"/>
    <n v="130016"/>
    <n v="0.46527673401613201"/>
    <n v="4716"/>
    <n v="1629.86809033028"/>
    <n v="10000"/>
    <n v="174.28700769579001"/>
  </r>
  <r>
    <x v="285"/>
    <x v="1"/>
    <x v="1902"/>
    <n v="1017.43307652058"/>
    <n v="10000"/>
    <n v="111.862643080125"/>
    <x v="283"/>
    <x v="11"/>
    <x v="274"/>
    <n v="130016"/>
    <n v="0.46527673401613201"/>
    <n v="4246"/>
    <n v="1757.43552301659"/>
    <n v="10000"/>
    <n v="210.828132906055"/>
  </r>
  <r>
    <x v="285"/>
    <x v="2"/>
    <x v="1903"/>
    <n v="908.29633799740998"/>
    <n v="10000"/>
    <n v="106.78624260354999"/>
    <x v="283"/>
    <x v="11"/>
    <x v="274"/>
    <n v="130016"/>
    <n v="0.46527673401613201"/>
    <n v="4725"/>
    <n v="1593.24245990083"/>
    <n v="10000"/>
    <n v="175.72714681440399"/>
  </r>
  <r>
    <x v="285"/>
    <x v="3"/>
    <x v="1904"/>
    <n v="747.56560899508804"/>
    <n v="10000"/>
    <n v="121.17346938775501"/>
    <x v="283"/>
    <x v="11"/>
    <x v="274"/>
    <n v="130016"/>
    <n v="0.46527673401613201"/>
    <n v="4065"/>
    <n v="1544.38726840508"/>
    <n v="10000"/>
    <n v="267.94938016528903"/>
  </r>
  <r>
    <x v="285"/>
    <x v="4"/>
    <x v="1905"/>
    <n v="812.963324089568"/>
    <n v="10000"/>
    <n v="82.122448979591795"/>
    <x v="283"/>
    <x v="11"/>
    <x v="274"/>
    <n v="130016"/>
    <n v="0.46527673401613201"/>
    <n v="4039"/>
    <n v="1422.5342920650501"/>
    <n v="10000"/>
    <n v="174.63839579224199"/>
  </r>
  <r>
    <x v="285"/>
    <x v="5"/>
    <x v="1906"/>
    <n v="889.97959010609202"/>
    <n v="10000"/>
    <n v="101.787153990863"/>
    <x v="283"/>
    <x v="11"/>
    <x v="274"/>
    <n v="130016"/>
    <n v="0.46527673401613201"/>
    <n v="4471"/>
    <n v="1757.6674666291501"/>
    <n v="10000"/>
    <n v="303.003077199524"/>
  </r>
  <r>
    <x v="285"/>
    <x v="6"/>
    <x v="1907"/>
    <n v="825.15483523297405"/>
    <n v="10000"/>
    <n v="72.297199089152201"/>
    <x v="283"/>
    <x v="11"/>
    <x v="274"/>
    <n v="130016"/>
    <n v="0.46527673401613201"/>
    <n v="4171"/>
    <n v="1662.4938986842401"/>
    <n v="10000"/>
    <n v="185.27595333790799"/>
  </r>
  <r>
    <x v="285"/>
    <x v="7"/>
    <x v="1908"/>
    <n v="844.47946818627099"/>
    <n v="10000"/>
    <n v="49.9521734509512"/>
    <x v="283"/>
    <x v="11"/>
    <x v="274"/>
    <n v="130016"/>
    <n v="0.46527673401613201"/>
    <n v="4552"/>
    <n v="1680.6718195754499"/>
    <n v="10000"/>
    <n v="133.46764039284801"/>
  </r>
  <r>
    <x v="286"/>
    <x v="0"/>
    <x v="1909"/>
    <n v="644.85990129881304"/>
    <n v="10000"/>
    <n v="32.077359743381102"/>
    <x v="284"/>
    <x v="11"/>
    <x v="275"/>
    <n v="125759"/>
    <n v="0.463913266416559"/>
    <n v="4512"/>
    <n v="1655.4410973752799"/>
    <n v="10000"/>
    <n v="219.753086419753"/>
  </r>
  <r>
    <x v="286"/>
    <x v="1"/>
    <x v="1910"/>
    <n v="976.74885376170403"/>
    <n v="10000"/>
    <n v="113.573407202216"/>
    <x v="284"/>
    <x v="11"/>
    <x v="275"/>
    <n v="125759"/>
    <n v="0.463913266416559"/>
    <n v="4246"/>
    <n v="1857.11989569824"/>
    <n v="10000"/>
    <n v="276.91271778469797"/>
  </r>
  <r>
    <x v="286"/>
    <x v="2"/>
    <x v="989"/>
    <n v="838.07237669872302"/>
    <n v="10000"/>
    <n v="66.058924560708107"/>
    <x v="284"/>
    <x v="11"/>
    <x v="275"/>
    <n v="125759"/>
    <n v="0.463913266416559"/>
    <n v="4439"/>
    <n v="1567.82843548439"/>
    <n v="10000"/>
    <n v="145.32871972318301"/>
  </r>
  <r>
    <x v="286"/>
    <x v="3"/>
    <x v="1887"/>
    <n v="807.93292676152896"/>
    <n v="10000"/>
    <n v="89.869281045751606"/>
    <x v="284"/>
    <x v="11"/>
    <x v="275"/>
    <n v="125759"/>
    <n v="0.463913266416559"/>
    <n v="4388"/>
    <n v="1556.0862903392599"/>
    <n v="10000"/>
    <n v="166.51510860005101"/>
  </r>
  <r>
    <x v="286"/>
    <x v="4"/>
    <x v="1911"/>
    <n v="620.69467478513502"/>
    <n v="10000"/>
    <n v="63.228588755868003"/>
    <x v="284"/>
    <x v="11"/>
    <x v="275"/>
    <n v="125759"/>
    <n v="0.463913266416559"/>
    <n v="3747"/>
    <n v="1121.95012385373"/>
    <n v="10000"/>
    <n v="110.302179728959"/>
  </r>
  <r>
    <x v="286"/>
    <x v="5"/>
    <x v="764"/>
    <n v="767.51277190021005"/>
    <n v="10000"/>
    <n v="86.308012814901701"/>
    <x v="284"/>
    <x v="11"/>
    <x v="275"/>
    <n v="125759"/>
    <n v="0.463913266416559"/>
    <n v="4096"/>
    <n v="1484.3988823889499"/>
    <n v="10000"/>
    <n v="177.62378843033201"/>
  </r>
  <r>
    <x v="286"/>
    <x v="6"/>
    <x v="996"/>
    <n v="604.10007236339902"/>
    <n v="10000"/>
    <n v="96.527094870865895"/>
    <x v="284"/>
    <x v="11"/>
    <x v="275"/>
    <n v="125759"/>
    <n v="0.463913266416559"/>
    <n v="4119"/>
    <n v="1225.65228051338"/>
    <n v="10000"/>
    <n v="149.87274955226701"/>
  </r>
  <r>
    <x v="286"/>
    <x v="7"/>
    <x v="1912"/>
    <n v="786.04935583476902"/>
    <n v="10000"/>
    <n v="114.889319080885"/>
    <x v="284"/>
    <x v="11"/>
    <x v="275"/>
    <n v="125759"/>
    <n v="0.463913266416559"/>
    <n v="3828"/>
    <n v="1462.94095345407"/>
    <n v="10000"/>
    <n v="201.04058272632699"/>
  </r>
  <r>
    <x v="287"/>
    <x v="0"/>
    <x v="190"/>
    <n v="1423.40347862266"/>
    <n v="10000"/>
    <n v="104.595336076818"/>
    <x v="285"/>
    <x v="11"/>
    <x v="16"/>
    <m/>
    <m/>
    <n v="5803"/>
    <n v="3027.0964568236"/>
    <n v="10000"/>
    <n v="364.58333333333297"/>
  </r>
  <r>
    <x v="287"/>
    <x v="1"/>
    <x v="1913"/>
    <n v="1784.0038595664601"/>
    <n v="10000"/>
    <n v="291.78613594197998"/>
    <x v="285"/>
    <x v="11"/>
    <x v="16"/>
    <m/>
    <m/>
    <n v="5816"/>
    <n v="3108.25609135796"/>
    <n v="10000"/>
    <n v="647.35174287007703"/>
  </r>
  <r>
    <x v="287"/>
    <x v="2"/>
    <x v="336"/>
    <n v="1458.13275395964"/>
    <n v="10000"/>
    <n v="140.984606005182"/>
    <x v="285"/>
    <x v="11"/>
    <x v="16"/>
    <m/>
    <m/>
    <n v="5388"/>
    <n v="2585.3243282455601"/>
    <n v="10000"/>
    <n v="227.777777777778"/>
  </r>
  <r>
    <x v="287"/>
    <x v="3"/>
    <x v="190"/>
    <n v="1461.71332892788"/>
    <n v="10000"/>
    <n v="129.660238751148"/>
    <x v="285"/>
    <x v="11"/>
    <x v="16"/>
    <m/>
    <m/>
    <n v="5419"/>
    <n v="2751.77137449982"/>
    <n v="10000"/>
    <n v="225.92152199762199"/>
  </r>
  <r>
    <x v="287"/>
    <x v="4"/>
    <x v="25"/>
    <n v="1170.52557140827"/>
    <n v="10000"/>
    <n v="146.77467300832299"/>
    <x v="285"/>
    <x v="11"/>
    <x v="16"/>
    <m/>
    <m/>
    <n v="5051"/>
    <n v="2234.1587770107299"/>
    <n v="10000"/>
    <n v="257.22789115646299"/>
  </r>
  <r>
    <x v="287"/>
    <x v="5"/>
    <x v="793"/>
    <n v="2233.3741743150999"/>
    <n v="10000"/>
    <n v="203.25716449943201"/>
    <x v="285"/>
    <x v="11"/>
    <x v="16"/>
    <m/>
    <m/>
    <n v="5578"/>
    <n v="3755.5471499247101"/>
    <n v="10000"/>
    <n v="793.65079365079396"/>
  </r>
  <r>
    <x v="287"/>
    <x v="6"/>
    <x v="609"/>
    <n v="1140.0979476171599"/>
    <n v="10000"/>
    <n v="132.276673853505"/>
    <x v="285"/>
    <x v="11"/>
    <x v="16"/>
    <m/>
    <m/>
    <n v="4744"/>
    <n v="2553.1111594947101"/>
    <n v="10000"/>
    <n v="264.72337894110598"/>
  </r>
  <r>
    <x v="287"/>
    <x v="7"/>
    <x v="1914"/>
    <n v="1286.9539808064801"/>
    <n v="10000"/>
    <n v="158.31758034026501"/>
    <x v="285"/>
    <x v="11"/>
    <x v="16"/>
    <m/>
    <m/>
    <n v="4964"/>
    <n v="2562.0416451546698"/>
    <n v="10000"/>
    <n v="347.80023781212799"/>
  </r>
  <r>
    <x v="288"/>
    <x v="0"/>
    <x v="1915"/>
    <n v="545.02789376460601"/>
    <n v="10000"/>
    <n v="33.090422367638297"/>
    <x v="286"/>
    <x v="11"/>
    <x v="276"/>
    <n v="147957"/>
    <n v="0.50874924782945097"/>
    <n v="3637"/>
    <n v="1185.0305164906799"/>
    <n v="10000"/>
    <n v="149.91347136214799"/>
  </r>
  <r>
    <x v="288"/>
    <x v="1"/>
    <x v="1021"/>
    <n v="775.64188552728001"/>
    <n v="10000"/>
    <n v="68.778924884300494"/>
    <x v="286"/>
    <x v="11"/>
    <x v="276"/>
    <n v="147957"/>
    <n v="0.50874924782945097"/>
    <n v="4325"/>
    <n v="1423.68403682648"/>
    <n v="10000"/>
    <n v="139.352591087241"/>
  </r>
  <r>
    <x v="288"/>
    <x v="2"/>
    <x v="1916"/>
    <n v="609.03192544439798"/>
    <n v="10000"/>
    <n v="61.055827289593502"/>
    <x v="286"/>
    <x v="11"/>
    <x v="276"/>
    <n v="147957"/>
    <n v="0.50874924782945097"/>
    <n v="3698"/>
    <n v="1107.0016048556499"/>
    <n v="10000"/>
    <n v="111.18800461361"/>
  </r>
  <r>
    <x v="288"/>
    <x v="3"/>
    <x v="1917"/>
    <n v="747.06205763590697"/>
    <n v="10000"/>
    <n v="48.900446605234897"/>
    <x v="286"/>
    <x v="11"/>
    <x v="276"/>
    <n v="147957"/>
    <n v="0.50874924782945097"/>
    <n v="3829"/>
    <n v="1405.78323227585"/>
    <n v="10000"/>
    <n v="161.199381225694"/>
  </r>
  <r>
    <x v="288"/>
    <x v="4"/>
    <x v="1918"/>
    <n v="516.42841396921494"/>
    <n v="10000"/>
    <n v="46.566837107377602"/>
    <x v="286"/>
    <x v="11"/>
    <x v="276"/>
    <n v="147957"/>
    <n v="0.50874924782945097"/>
    <n v="3545"/>
    <n v="958.03437023875904"/>
    <n v="10000"/>
    <n v="92.889077496152794"/>
  </r>
  <r>
    <x v="288"/>
    <x v="5"/>
    <x v="663"/>
    <n v="774.69375713956299"/>
    <n v="10000"/>
    <n v="89.278467656846004"/>
    <x v="286"/>
    <x v="11"/>
    <x v="276"/>
    <n v="147957"/>
    <n v="0.50874924782945097"/>
    <n v="3898"/>
    <n v="1494.2420578731301"/>
    <n v="10000"/>
    <n v="199.92310649750101"/>
  </r>
  <r>
    <x v="288"/>
    <x v="6"/>
    <x v="1919"/>
    <n v="508.77211308123901"/>
    <n v="10000"/>
    <n v="39.044824578180602"/>
    <x v="286"/>
    <x v="11"/>
    <x v="276"/>
    <n v="147957"/>
    <n v="0.50874924782945097"/>
    <n v="3972"/>
    <n v="1132.9190492963601"/>
    <n v="10000"/>
    <n v="134.871203383314"/>
  </r>
  <r>
    <x v="288"/>
    <x v="7"/>
    <x v="1920"/>
    <n v="465.91643976062102"/>
    <n v="10000"/>
    <n v="29.670967904850901"/>
    <x v="286"/>
    <x v="11"/>
    <x v="276"/>
    <n v="147957"/>
    <n v="0.50874924782945097"/>
    <n v="3504"/>
    <n v="988.49700746292899"/>
    <n v="10000"/>
    <n v="115.00334150144801"/>
  </r>
  <r>
    <x v="289"/>
    <x v="0"/>
    <x v="1909"/>
    <n v="685.84386075426198"/>
    <n v="10000"/>
    <n v="44.1482715535194"/>
    <x v="287"/>
    <x v="11"/>
    <x v="277"/>
    <n v="98598"/>
    <n v="0.438482269125063"/>
    <n v="4323"/>
    <n v="1570.9315805041599"/>
    <n v="10000"/>
    <n v="288.91469161942501"/>
  </r>
  <r>
    <x v="289"/>
    <x v="1"/>
    <x v="729"/>
    <n v="1457.3082287151101"/>
    <n v="10000"/>
    <n v="146.36892475136"/>
    <x v="287"/>
    <x v="11"/>
    <x v="277"/>
    <n v="98598"/>
    <n v="0.438482269125063"/>
    <n v="5138"/>
    <n v="2762.1401733814901"/>
    <n v="10000"/>
    <n v="376.46700198140502"/>
  </r>
  <r>
    <x v="289"/>
    <x v="2"/>
    <x v="1921"/>
    <n v="962.91083212133697"/>
    <n v="10000"/>
    <n v="112.898864250946"/>
    <x v="287"/>
    <x v="11"/>
    <x v="277"/>
    <n v="98598"/>
    <n v="0.438482269125063"/>
    <n v="4427"/>
    <n v="1798.6702677354299"/>
    <n v="10000"/>
    <n v="368.18059661381398"/>
  </r>
  <r>
    <x v="289"/>
    <x v="3"/>
    <x v="683"/>
    <n v="1453.4279982145999"/>
    <n v="10000"/>
    <n v="69.4360584470475"/>
    <x v="287"/>
    <x v="11"/>
    <x v="277"/>
    <n v="98598"/>
    <n v="0.438482269125063"/>
    <n v="4671"/>
    <n v="2562.3326200409902"/>
    <n v="10000"/>
    <n v="365.277777777778"/>
  </r>
  <r>
    <x v="289"/>
    <x v="4"/>
    <x v="1568"/>
    <n v="1588.4505288835101"/>
    <n v="10000"/>
    <n v="107.74105930285199"/>
    <x v="287"/>
    <x v="11"/>
    <x v="277"/>
    <n v="98598"/>
    <n v="0.438482269125063"/>
    <n v="4283"/>
    <n v="2706.3600212316901"/>
    <n v="10000"/>
    <n v="315.625"/>
  </r>
  <r>
    <x v="289"/>
    <x v="5"/>
    <x v="183"/>
    <n v="881.98869523178701"/>
    <n v="10000"/>
    <n v="68.718647630150798"/>
    <x v="287"/>
    <x v="11"/>
    <x v="277"/>
    <n v="98598"/>
    <n v="0.438482269125063"/>
    <n v="4453"/>
    <n v="1799.0326307197099"/>
    <n v="10000"/>
    <n v="325.48476454293598"/>
  </r>
  <r>
    <x v="289"/>
    <x v="6"/>
    <x v="1922"/>
    <n v="567.25062022607904"/>
    <n v="10000"/>
    <n v="53.766517969867898"/>
    <x v="287"/>
    <x v="11"/>
    <x v="277"/>
    <n v="98598"/>
    <n v="0.438482269125063"/>
    <n v="3965"/>
    <n v="1267.4956192698401"/>
    <n v="10000"/>
    <n v="170.775510204082"/>
  </r>
  <r>
    <x v="289"/>
    <x v="7"/>
    <x v="1773"/>
    <n v="682.880425334508"/>
    <n v="10000"/>
    <n v="73.529411764705898"/>
    <x v="287"/>
    <x v="11"/>
    <x v="277"/>
    <n v="98598"/>
    <n v="0.438482269125063"/>
    <n v="3823"/>
    <n v="1392.3378088265999"/>
    <n v="10000"/>
    <n v="135.77297360293699"/>
  </r>
  <r>
    <x v="290"/>
    <x v="0"/>
    <x v="1923"/>
    <n v="1272.3327786247501"/>
    <n v="10000"/>
    <n v="121.8820861678"/>
    <x v="288"/>
    <x v="11"/>
    <x v="278"/>
    <n v="95676"/>
    <n v="0.45332474153534202"/>
    <n v="5091"/>
    <n v="2287.2116215402698"/>
    <n v="10000"/>
    <n v="387.52362948960302"/>
  </r>
  <r>
    <x v="290"/>
    <x v="1"/>
    <x v="1873"/>
    <n v="1990.00617347702"/>
    <n v="10000"/>
    <n v="187.30489073881401"/>
    <x v="288"/>
    <x v="11"/>
    <x v="278"/>
    <n v="95676"/>
    <n v="0.45332474153534202"/>
    <n v="6044"/>
    <n v="3262.2914848404998"/>
    <n v="10000"/>
    <n v="380.622837370242"/>
  </r>
  <r>
    <x v="290"/>
    <x v="2"/>
    <x v="1924"/>
    <n v="1322.01393491319"/>
    <n v="10000"/>
    <n v="175.38332283133801"/>
    <x v="288"/>
    <x v="11"/>
    <x v="278"/>
    <n v="95676"/>
    <n v="0.45332474153534202"/>
    <n v="4927"/>
    <n v="2169.5339933802702"/>
    <n v="10000"/>
    <n v="306.12244897959198"/>
  </r>
  <r>
    <x v="290"/>
    <x v="3"/>
    <x v="1925"/>
    <n v="5657.2878066072599"/>
    <n v="10000"/>
    <n v="147.70862264865499"/>
    <x v="288"/>
    <x v="11"/>
    <x v="278"/>
    <n v="95676"/>
    <n v="0.45332474153534202"/>
    <n v="5483"/>
    <n v="6890.6389843678498"/>
    <n v="10000"/>
    <n v="396.82539682539698"/>
  </r>
  <r>
    <x v="290"/>
    <x v="4"/>
    <x v="1926"/>
    <n v="5692.21861442721"/>
    <n v="10000"/>
    <n v="169.17055927281899"/>
    <x v="288"/>
    <x v="11"/>
    <x v="278"/>
    <n v="95676"/>
    <n v="0.45332474153534202"/>
    <n v="5318"/>
    <n v="6825.0082183020704"/>
    <n v="10000"/>
    <n v="296.55612244897998"/>
  </r>
  <r>
    <x v="290"/>
    <x v="5"/>
    <x v="1689"/>
    <n v="1308.76117211305"/>
    <n v="10000"/>
    <n v="75.614366729678594"/>
    <x v="288"/>
    <x v="11"/>
    <x v="278"/>
    <n v="95676"/>
    <n v="0.45332474153534202"/>
    <n v="5005"/>
    <n v="2311.7615435021598"/>
    <n v="10000"/>
    <n v="277.55102040816303"/>
  </r>
  <r>
    <x v="290"/>
    <x v="6"/>
    <x v="1927"/>
    <n v="1095.62634712266"/>
    <n v="10000"/>
    <n v="60.493827160493801"/>
    <x v="288"/>
    <x v="11"/>
    <x v="278"/>
    <n v="95676"/>
    <n v="0.45332474153534202"/>
    <n v="4703"/>
    <n v="2063.0946133853399"/>
    <n v="10000"/>
    <n v="265.34859521331902"/>
  </r>
  <r>
    <x v="290"/>
    <x v="7"/>
    <x v="1892"/>
    <n v="1013.5500669245999"/>
    <n v="10000"/>
    <n v="76.751019692118803"/>
    <x v="288"/>
    <x v="11"/>
    <x v="278"/>
    <n v="95676"/>
    <n v="0.45332474153534202"/>
    <n v="4695"/>
    <n v="1851.2873280410499"/>
    <n v="10000"/>
    <n v="184.03947059284201"/>
  </r>
  <r>
    <x v="291"/>
    <x v="0"/>
    <x v="1928"/>
    <n v="1301.4377463096801"/>
    <n v="10000"/>
    <n v="149.25373134328399"/>
    <x v="289"/>
    <x v="11"/>
    <x v="279"/>
    <n v="80075"/>
    <n v="0.44612513231934903"/>
    <n v="5388"/>
    <n v="2539.3478492948898"/>
    <n v="10000"/>
    <n v="459.183673469388"/>
  </r>
  <r>
    <x v="291"/>
    <x v="1"/>
    <x v="1929"/>
    <n v="1772.57401624312"/>
    <n v="10000"/>
    <n v="283.446712018141"/>
    <x v="289"/>
    <x v="11"/>
    <x v="279"/>
    <n v="80075"/>
    <n v="0.44612513231934903"/>
    <n v="5987"/>
    <n v="2821.2001346574598"/>
    <n v="10000"/>
    <n v="502.95857988165699"/>
  </r>
  <r>
    <x v="291"/>
    <x v="2"/>
    <x v="1930"/>
    <n v="1516.7362773100599"/>
    <n v="10000"/>
    <n v="264.55026455026501"/>
    <x v="289"/>
    <x v="11"/>
    <x v="279"/>
    <n v="80075"/>
    <n v="0.44612513231934903"/>
    <n v="5454"/>
    <n v="2865.9975360449498"/>
    <n v="10000"/>
    <n v="459.70795024337502"/>
  </r>
  <r>
    <x v="291"/>
    <x v="3"/>
    <x v="1931"/>
    <n v="1344.6704375501199"/>
    <n v="10000"/>
    <n v="168.376536925366"/>
    <x v="289"/>
    <x v="11"/>
    <x v="279"/>
    <n v="80075"/>
    <n v="0.44612513231934903"/>
    <n v="5058"/>
    <n v="2323.9188233230998"/>
    <n v="10000"/>
    <n v="359.168241965974"/>
  </r>
  <r>
    <x v="291"/>
    <x v="4"/>
    <x v="1932"/>
    <n v="1165.7246944593901"/>
    <n v="10000"/>
    <n v="135.919677617649"/>
    <x v="289"/>
    <x v="11"/>
    <x v="279"/>
    <n v="80075"/>
    <n v="0.44612513231934903"/>
    <n v="4750"/>
    <n v="2009.0964100230699"/>
    <n v="10000"/>
    <n v="283.35522612122298"/>
  </r>
  <r>
    <x v="291"/>
    <x v="5"/>
    <x v="1933"/>
    <n v="1233.5151393180499"/>
    <n v="10000"/>
    <n v="131.49243918474701"/>
    <x v="289"/>
    <x v="11"/>
    <x v="279"/>
    <n v="80075"/>
    <n v="0.44612513231934903"/>
    <n v="5092"/>
    <n v="2713.0490440492999"/>
    <n v="10000"/>
    <n v="460.069444444444"/>
  </r>
  <r>
    <x v="291"/>
    <x v="6"/>
    <x v="550"/>
    <n v="1140.5131675023799"/>
    <n v="10000"/>
    <n v="84.404132023179599"/>
    <x v="289"/>
    <x v="11"/>
    <x v="279"/>
    <n v="80075"/>
    <n v="0.44612513231934903"/>
    <n v="5135"/>
    <n v="2450.9023699330601"/>
    <n v="10000"/>
    <n v="416.3623082542"/>
  </r>
  <r>
    <x v="291"/>
    <x v="7"/>
    <x v="186"/>
    <n v="1273.18453039566"/>
    <n v="10000"/>
    <n v="121.8820861678"/>
    <x v="289"/>
    <x v="11"/>
    <x v="279"/>
    <n v="80075"/>
    <n v="0.44612513231934903"/>
    <n v="5053"/>
    <n v="2337.3613658836098"/>
    <n v="10000"/>
    <n v="354.67128027681701"/>
  </r>
  <r>
    <x v="292"/>
    <x v="0"/>
    <x v="1934"/>
    <n v="2483.9897237763398"/>
    <n v="10000"/>
    <n v="250"/>
    <x v="290"/>
    <x v="11"/>
    <x v="280"/>
    <n v="101661"/>
    <n v="0.45175438596491202"/>
    <n v="6835"/>
    <n v="4539.8283592749904"/>
    <n v="10000"/>
    <n v="761.24567474048399"/>
  </r>
  <r>
    <x v="292"/>
    <x v="1"/>
    <x v="1935"/>
    <n v="2862.7389000284202"/>
    <n v="10000"/>
    <n v="700"/>
    <x v="290"/>
    <x v="11"/>
    <x v="280"/>
    <n v="101661"/>
    <n v="0.45175438596491202"/>
    <n v="6560"/>
    <n v="4302.4252583317402"/>
    <n v="10000"/>
    <n v="1250"/>
  </r>
  <r>
    <x v="292"/>
    <x v="2"/>
    <x v="1936"/>
    <n v="3350.3142601161699"/>
    <n v="10000"/>
    <n v="714.28571428571399"/>
    <x v="290"/>
    <x v="11"/>
    <x v="280"/>
    <n v="101661"/>
    <n v="0.45175438596491202"/>
    <n v="6975"/>
    <n v="4713.0909742232197"/>
    <n v="10000"/>
    <n v="1814.2361111111099"/>
  </r>
  <r>
    <x v="292"/>
    <x v="3"/>
    <x v="1937"/>
    <n v="5702.0613192764804"/>
    <n v="10000"/>
    <n v="555.555555555556"/>
    <x v="290"/>
    <x v="11"/>
    <x v="280"/>
    <n v="101661"/>
    <n v="0.45175438596491202"/>
    <n v="6901"/>
    <n v="7016.0200579474704"/>
    <n v="10000"/>
    <n v="1358.0246913580199"/>
  </r>
  <r>
    <x v="292"/>
    <x v="4"/>
    <x v="1938"/>
    <n v="6126.6895870108801"/>
    <n v="10000"/>
    <n v="333.33333333333297"/>
    <x v="290"/>
    <x v="11"/>
    <x v="280"/>
    <n v="101661"/>
    <n v="0.45175438596491202"/>
    <n v="6877"/>
    <n v="7131.92633422773"/>
    <n v="10000"/>
    <n v="795.84775086505203"/>
  </r>
  <r>
    <x v="292"/>
    <x v="5"/>
    <x v="873"/>
    <n v="1885.9416948312"/>
    <n v="10000"/>
    <n v="172.781065088757"/>
    <x v="290"/>
    <x v="11"/>
    <x v="280"/>
    <n v="101661"/>
    <n v="0.45175438596491202"/>
    <n v="5798"/>
    <n v="3042.8305861342401"/>
    <n v="10000"/>
    <n v="726.64359861591697"/>
  </r>
  <r>
    <x v="292"/>
    <x v="6"/>
    <x v="1939"/>
    <n v="1589.80916117846"/>
    <n v="10000"/>
    <n v="145.60527154851701"/>
    <x v="290"/>
    <x v="11"/>
    <x v="280"/>
    <n v="101661"/>
    <n v="0.45175438596491202"/>
    <n v="5091"/>
    <n v="2563.2236359113199"/>
    <n v="10000"/>
    <n v="530.69719042663905"/>
  </r>
  <r>
    <x v="292"/>
    <x v="7"/>
    <x v="1940"/>
    <n v="2095.2021373604098"/>
    <n v="10000"/>
    <n v="211.457131872357"/>
    <x v="290"/>
    <x v="11"/>
    <x v="280"/>
    <n v="101661"/>
    <n v="0.45175438596491202"/>
    <n v="5539"/>
    <n v="3259.8601690707001"/>
    <n v="10000"/>
    <n v="679.01234567901201"/>
  </r>
  <r>
    <x v="293"/>
    <x v="0"/>
    <x v="1941"/>
    <n v="3062.0777838223798"/>
    <n v="10000"/>
    <n v="666.66666666666697"/>
    <x v="291"/>
    <x v="11"/>
    <x v="281"/>
    <n v="71368"/>
    <n v="0.446038849028774"/>
    <n v="7370"/>
    <n v="5628.6531780094001"/>
    <n v="10000"/>
    <n v="1388.8888888888901"/>
  </r>
  <r>
    <x v="293"/>
    <x v="1"/>
    <x v="264"/>
    <n v="3606.7591035257101"/>
    <n v="10000"/>
    <n v="581.71745152354595"/>
    <x v="291"/>
    <x v="11"/>
    <x v="281"/>
    <n v="71368"/>
    <n v="0.446038849028774"/>
    <n v="7748"/>
    <n v="5969.3043884220397"/>
    <n v="10000"/>
    <n v="1666.6666666666699"/>
  </r>
  <r>
    <x v="293"/>
    <x v="2"/>
    <x v="1942"/>
    <n v="3210.8594318237301"/>
    <n v="10000"/>
    <n v="600"/>
    <x v="291"/>
    <x v="11"/>
    <x v="281"/>
    <n v="71368"/>
    <n v="0.446038849028774"/>
    <n v="6722"/>
    <n v="5173.57245928674"/>
    <n v="10000"/>
    <n v="1122.44897959184"/>
  </r>
  <r>
    <x v="293"/>
    <x v="3"/>
    <x v="1616"/>
    <n v="7995.7241610307101"/>
    <n v="10000"/>
    <n v="500"/>
    <x v="291"/>
    <x v="11"/>
    <x v="281"/>
    <n v="71368"/>
    <n v="0.446038849028774"/>
    <n v="7742"/>
    <n v="8897.6526830994098"/>
    <n v="10000"/>
    <n v="1250"/>
  </r>
  <r>
    <x v="293"/>
    <x v="4"/>
    <x v="1943"/>
    <n v="8452.6067146110108"/>
    <n v="10000"/>
    <n v="335.30571992110401"/>
    <x v="291"/>
    <x v="11"/>
    <x v="281"/>
    <n v="71368"/>
    <n v="0.446038849028774"/>
    <n v="7618"/>
    <n v="9085.4626693027494"/>
    <n v="10000"/>
    <n v="1200"/>
  </r>
  <r>
    <x v="293"/>
    <x v="5"/>
    <x v="706"/>
    <n v="2985.50405207521"/>
    <n v="10000"/>
    <n v="322.58064516129002"/>
    <x v="291"/>
    <x v="11"/>
    <x v="281"/>
    <n v="71368"/>
    <n v="0.446038849028774"/>
    <n v="6986"/>
    <n v="4666.5849755737399"/>
    <n v="10000"/>
    <n v="1242.60355029586"/>
  </r>
  <r>
    <x v="293"/>
    <x v="6"/>
    <x v="1944"/>
    <n v="2554.7212857969798"/>
    <n v="10000"/>
    <n v="196.07843137254901"/>
    <x v="291"/>
    <x v="11"/>
    <x v="281"/>
    <n v="71368"/>
    <n v="0.446038849028774"/>
    <n v="6655"/>
    <n v="4633.5861778339704"/>
    <n v="10000"/>
    <n v="1358.0246913580199"/>
  </r>
  <r>
    <x v="293"/>
    <x v="7"/>
    <x v="1297"/>
    <n v="2560.2896368491802"/>
    <n v="10000"/>
    <n v="263.15789473684202"/>
    <x v="291"/>
    <x v="11"/>
    <x v="281"/>
    <n v="71368"/>
    <n v="0.446038849028774"/>
    <n v="6174"/>
    <n v="4217.3689619732804"/>
    <n v="10000"/>
    <n v="802.46913580246905"/>
  </r>
  <r>
    <x v="294"/>
    <x v="0"/>
    <x v="1945"/>
    <n v="706.95273824116498"/>
    <n v="10000"/>
    <n v="65.321527072143994"/>
    <x v="292"/>
    <x v="11"/>
    <x v="282"/>
    <n v="95822"/>
    <n v="0.47816323679115402"/>
    <n v="4451"/>
    <n v="1590.40717124301"/>
    <n v="10000"/>
    <n v="181.76020408163299"/>
  </r>
  <r>
    <x v="294"/>
    <x v="1"/>
    <x v="381"/>
    <n v="1129.9743957272599"/>
    <n v="10000"/>
    <n v="110.19283746556501"/>
    <x v="292"/>
    <x v="11"/>
    <x v="282"/>
    <n v="95822"/>
    <n v="0.47816323679115402"/>
    <n v="5406"/>
    <n v="2101.2892888425299"/>
    <n v="10000"/>
    <n v="249.57778194783299"/>
  </r>
  <r>
    <x v="294"/>
    <x v="2"/>
    <x v="948"/>
    <n v="912.07361136778604"/>
    <n v="10000"/>
    <n v="90.514208061345798"/>
    <x v="292"/>
    <x v="11"/>
    <x v="282"/>
    <n v="95822"/>
    <n v="0.47816323679115402"/>
    <n v="4824"/>
    <n v="1635.7080855440299"/>
    <n v="10000"/>
    <n v="179.49826989619399"/>
  </r>
  <r>
    <x v="294"/>
    <x v="3"/>
    <x v="1946"/>
    <n v="830.83593946388305"/>
    <n v="10000"/>
    <n v="97.2829149767648"/>
    <x v="292"/>
    <x v="11"/>
    <x v="282"/>
    <n v="95822"/>
    <n v="0.47816323679115402"/>
    <n v="4405"/>
    <n v="1575.6923139742901"/>
    <n v="10000"/>
    <n v="178.96965948914001"/>
  </r>
  <r>
    <x v="294"/>
    <x v="4"/>
    <x v="1947"/>
    <n v="755.84347559058301"/>
    <n v="10000"/>
    <n v="55.770926787175902"/>
    <x v="292"/>
    <x v="11"/>
    <x v="282"/>
    <n v="95822"/>
    <n v="0.47816323679115402"/>
    <n v="3845"/>
    <n v="1323.88095299068"/>
    <n v="10000"/>
    <n v="141.72335600906999"/>
  </r>
  <r>
    <x v="294"/>
    <x v="5"/>
    <x v="1948"/>
    <n v="961.42264894772904"/>
    <n v="10000"/>
    <n v="53.093259464450597"/>
    <x v="292"/>
    <x v="11"/>
    <x v="282"/>
    <n v="95822"/>
    <n v="0.47816323679115402"/>
    <n v="4198"/>
    <n v="1683.9048931136399"/>
    <n v="10000"/>
    <n v="261.74895895300398"/>
  </r>
  <r>
    <x v="294"/>
    <x v="6"/>
    <x v="1949"/>
    <n v="617.81609556723799"/>
    <n v="10000"/>
    <n v="41.506774218811202"/>
    <x v="292"/>
    <x v="11"/>
    <x v="282"/>
    <n v="95822"/>
    <n v="0.47816323679115402"/>
    <n v="4000"/>
    <n v="1213.78138046668"/>
    <n v="10000"/>
    <n v="152.03413256414899"/>
  </r>
  <r>
    <x v="294"/>
    <x v="7"/>
    <x v="910"/>
    <n v="633.96099495813598"/>
    <n v="10000"/>
    <n v="41.489689135118503"/>
    <x v="292"/>
    <x v="11"/>
    <x v="282"/>
    <n v="95822"/>
    <n v="0.47816323679115402"/>
    <n v="3988"/>
    <n v="1165.3149623523"/>
    <n v="10000"/>
    <n v="89.995473064735194"/>
  </r>
  <r>
    <x v="295"/>
    <x v="0"/>
    <x v="1108"/>
    <n v="843.604254878034"/>
    <n v="10000"/>
    <n v="63.694267515923599"/>
    <x v="293"/>
    <x v="11"/>
    <x v="283"/>
    <n v="80123"/>
    <n v="0.48194575606469803"/>
    <n v="4394"/>
    <n v="1767.1753795943901"/>
    <n v="10000"/>
    <n v="191.15772963435001"/>
  </r>
  <r>
    <x v="295"/>
    <x v="1"/>
    <x v="753"/>
    <n v="1433.1832885056699"/>
    <n v="10000"/>
    <n v="118.408203125"/>
    <x v="293"/>
    <x v="11"/>
    <x v="283"/>
    <n v="80123"/>
    <n v="0.48194575606469803"/>
    <n v="4784"/>
    <n v="2524.13246992632"/>
    <n v="10000"/>
    <n v="303.030303030303"/>
  </r>
  <r>
    <x v="295"/>
    <x v="2"/>
    <x v="1493"/>
    <n v="936.48910689106901"/>
    <n v="10000"/>
    <n v="110.99549080818601"/>
    <x v="293"/>
    <x v="11"/>
    <x v="283"/>
    <n v="80123"/>
    <n v="0.48194575606469803"/>
    <n v="4478"/>
    <n v="1629.5530382643699"/>
    <n v="10000"/>
    <n v="161.91999999999999"/>
  </r>
  <r>
    <x v="295"/>
    <x v="3"/>
    <x v="32"/>
    <n v="959.51740507323495"/>
    <n v="10000"/>
    <n v="95.922712392115599"/>
    <x v="293"/>
    <x v="11"/>
    <x v="283"/>
    <n v="80123"/>
    <n v="0.48194575606469803"/>
    <n v="4557"/>
    <n v="1748.5346021314499"/>
    <n v="10000"/>
    <n v="263.99036981047601"/>
  </r>
  <r>
    <x v="295"/>
    <x v="4"/>
    <x v="1901"/>
    <n v="770.50073194955098"/>
    <n v="10000"/>
    <n v="70.153061224489804"/>
    <x v="293"/>
    <x v="11"/>
    <x v="283"/>
    <n v="80123"/>
    <n v="0.48194575606469803"/>
    <n v="4115"/>
    <n v="1351.3921779458401"/>
    <n v="10000"/>
    <n v="147.23157647427399"/>
  </r>
  <r>
    <x v="295"/>
    <x v="5"/>
    <x v="1015"/>
    <n v="1040.93232661055"/>
    <n v="10000"/>
    <n v="54.034631914981802"/>
    <x v="293"/>
    <x v="11"/>
    <x v="283"/>
    <n v="80123"/>
    <n v="0.48194575606469803"/>
    <n v="4378"/>
    <n v="1876.6757555162401"/>
    <n v="10000"/>
    <n v="274.89711934156401"/>
  </r>
  <r>
    <x v="295"/>
    <x v="6"/>
    <x v="38"/>
    <n v="865.82599160664199"/>
    <n v="10000"/>
    <n v="40.819761814585704"/>
    <x v="293"/>
    <x v="11"/>
    <x v="283"/>
    <n v="80123"/>
    <n v="0.48194575606469803"/>
    <n v="4355"/>
    <n v="1733.03469364228"/>
    <n v="10000"/>
    <n v="196.03475161505901"/>
  </r>
  <r>
    <x v="295"/>
    <x v="7"/>
    <x v="843"/>
    <n v="703.50447407352499"/>
    <n v="10000"/>
    <n v="51.371477047789597"/>
    <x v="293"/>
    <x v="11"/>
    <x v="283"/>
    <n v="80123"/>
    <n v="0.48194575606469803"/>
    <n v="3992"/>
    <n v="1505.60545181165"/>
    <n v="10000"/>
    <n v="145.65992865636099"/>
  </r>
  <r>
    <x v="296"/>
    <x v="0"/>
    <x v="156"/>
    <n v="570.56717687617197"/>
    <n v="10000"/>
    <n v="58.099202219909799"/>
    <x v="294"/>
    <x v="11"/>
    <x v="284"/>
    <n v="63840"/>
    <n v="0.42945940855151599"/>
    <n v="3810"/>
    <n v="1205.2662638458901"/>
    <n v="10000"/>
    <n v="110.56191467221601"/>
  </r>
  <r>
    <x v="296"/>
    <x v="1"/>
    <x v="990"/>
    <n v="656.82711874785105"/>
    <n v="10000"/>
    <n v="68.983786050926597"/>
    <x v="294"/>
    <x v="11"/>
    <x v="284"/>
    <n v="63840"/>
    <n v="0.42945940855151599"/>
    <n v="4151"/>
    <n v="1103.5758393262199"/>
    <n v="10000"/>
    <n v="114.047639087619"/>
  </r>
  <r>
    <x v="296"/>
    <x v="2"/>
    <x v="1950"/>
    <n v="448.63190303654102"/>
    <n v="10000"/>
    <n v="45.928955078125"/>
    <x v="294"/>
    <x v="11"/>
    <x v="284"/>
    <n v="63840"/>
    <n v="0.42945940855151599"/>
    <n v="3521"/>
    <n v="925.643564404789"/>
    <n v="10000"/>
    <n v="83.468990392288305"/>
  </r>
  <r>
    <x v="296"/>
    <x v="3"/>
    <x v="1951"/>
    <n v="993.62704508444995"/>
    <n v="10000"/>
    <n v="54.582110836106096"/>
    <x v="294"/>
    <x v="11"/>
    <x v="284"/>
    <n v="63840"/>
    <n v="0.42945940855151599"/>
    <n v="3919"/>
    <n v="2101.8381078042798"/>
    <n v="10000"/>
    <n v="183.068299209131"/>
  </r>
  <r>
    <x v="296"/>
    <x v="4"/>
    <x v="874"/>
    <n v="1328.3744397061"/>
    <n v="10000"/>
    <n v="62.691242757189201"/>
    <x v="294"/>
    <x v="11"/>
    <x v="284"/>
    <n v="63840"/>
    <n v="0.42945940855151599"/>
    <n v="4188"/>
    <n v="2660.6112695120601"/>
    <n v="10000"/>
    <n v="193.92"/>
  </r>
  <r>
    <x v="296"/>
    <x v="5"/>
    <x v="1043"/>
    <n v="835.57715136281604"/>
    <n v="10000"/>
    <n v="89.029726874905705"/>
    <x v="294"/>
    <x v="11"/>
    <x v="284"/>
    <n v="63840"/>
    <n v="0.42945940855151599"/>
    <n v="4003"/>
    <n v="1632.4353169701801"/>
    <n v="10000"/>
    <n v="289.24420613313799"/>
  </r>
  <r>
    <x v="296"/>
    <x v="6"/>
    <x v="1327"/>
    <n v="615.577186528482"/>
    <n v="10000"/>
    <n v="40.753556324490603"/>
    <x v="294"/>
    <x v="11"/>
    <x v="284"/>
    <n v="63840"/>
    <n v="0.42945940855151599"/>
    <n v="4251"/>
    <n v="1341.3827649257"/>
    <n v="10000"/>
    <n v="133.412539293582"/>
  </r>
  <r>
    <x v="296"/>
    <x v="7"/>
    <x v="1952"/>
    <n v="683.59354475332805"/>
    <n v="10000"/>
    <n v="60.912119950020802"/>
    <x v="294"/>
    <x v="11"/>
    <x v="284"/>
    <n v="63840"/>
    <n v="0.42945940855151599"/>
    <n v="4232"/>
    <n v="1444.48300116926"/>
    <n v="10000"/>
    <n v="148.406939592105"/>
  </r>
  <r>
    <x v="297"/>
    <x v="0"/>
    <x v="1953"/>
    <n v="1074.2928653086699"/>
    <n v="10000"/>
    <n v="107.479224376731"/>
    <x v="295"/>
    <x v="11"/>
    <x v="285"/>
    <n v="78011"/>
    <n v="0.40699409420062999"/>
    <n v="5119"/>
    <n v="2231.4210785319401"/>
    <n v="10000"/>
    <n v="234.159779614325"/>
  </r>
  <r>
    <x v="297"/>
    <x v="1"/>
    <x v="1954"/>
    <n v="1385.3829690744001"/>
    <n v="10000"/>
    <n v="132.32514177693801"/>
    <x v="295"/>
    <x v="11"/>
    <x v="285"/>
    <n v="78011"/>
    <n v="0.40699409420062999"/>
    <n v="5032"/>
    <n v="2473.4041453963"/>
    <n v="10000"/>
    <n v="295.85798816568098"/>
  </r>
  <r>
    <x v="297"/>
    <x v="2"/>
    <x v="1955"/>
    <n v="1178.9842770528301"/>
    <n v="10000"/>
    <n v="108.59375"/>
    <x v="295"/>
    <x v="11"/>
    <x v="285"/>
    <n v="78011"/>
    <n v="0.40699409420062999"/>
    <n v="4751"/>
    <n v="2071.94491678434"/>
    <n v="10000"/>
    <n v="214.68483482011601"/>
  </r>
  <r>
    <x v="297"/>
    <x v="3"/>
    <x v="546"/>
    <n v="1179.6647230593801"/>
    <n v="10000"/>
    <n v="160.249908718406"/>
    <x v="295"/>
    <x v="11"/>
    <x v="285"/>
    <n v="78011"/>
    <n v="0.40699409420062999"/>
    <n v="4782"/>
    <n v="2069.86862192533"/>
    <n v="10000"/>
    <n v="279.017857142857"/>
  </r>
  <r>
    <x v="297"/>
    <x v="4"/>
    <x v="1956"/>
    <n v="848.91697846488296"/>
    <n v="10000"/>
    <n v="125.807940904894"/>
    <x v="295"/>
    <x v="11"/>
    <x v="285"/>
    <n v="78011"/>
    <n v="0.40699409420062999"/>
    <n v="3792"/>
    <n v="1381.57611430679"/>
    <n v="10000"/>
    <n v="178.52447041636199"/>
  </r>
  <r>
    <x v="297"/>
    <x v="5"/>
    <x v="1945"/>
    <n v="940.38174097803301"/>
    <n v="10000"/>
    <n v="77.255048217805907"/>
    <x v="295"/>
    <x v="11"/>
    <x v="285"/>
    <n v="78011"/>
    <n v="0.40699409420062999"/>
    <n v="4163"/>
    <n v="1710.1304145664501"/>
    <n v="10000"/>
    <n v="205.89569160997701"/>
  </r>
  <r>
    <x v="297"/>
    <x v="6"/>
    <x v="157"/>
    <n v="879.44978450054498"/>
    <n v="10000"/>
    <n v="53.565962656871797"/>
    <x v="295"/>
    <x v="11"/>
    <x v="285"/>
    <n v="78011"/>
    <n v="0.40699409420062999"/>
    <n v="4388"/>
    <n v="1608.81259884976"/>
    <n v="10000"/>
    <n v="182.61504747991199"/>
  </r>
  <r>
    <x v="297"/>
    <x v="7"/>
    <x v="1251"/>
    <n v="1018.22938399509"/>
    <n v="10000"/>
    <n v="100.970493088913"/>
    <x v="295"/>
    <x v="11"/>
    <x v="285"/>
    <n v="78011"/>
    <n v="0.40699409420062999"/>
    <n v="4092"/>
    <n v="1664.04312396616"/>
    <n v="10000"/>
    <n v="239.92756903576301"/>
  </r>
  <r>
    <x v="298"/>
    <x v="0"/>
    <x v="179"/>
    <n v="846.65183524606402"/>
    <n v="10000"/>
    <n v="69.510926118626401"/>
    <x v="296"/>
    <x v="11"/>
    <x v="286"/>
    <n v="74799"/>
    <n v="0.47265753355407802"/>
    <n v="4644"/>
    <n v="1855.10817340108"/>
    <n v="10000"/>
    <n v="271.26736111111097"/>
  </r>
  <r>
    <x v="298"/>
    <x v="1"/>
    <x v="862"/>
    <n v="1211.3638433475101"/>
    <n v="10000"/>
    <n v="134.97714953767701"/>
    <x v="296"/>
    <x v="11"/>
    <x v="286"/>
    <n v="74799"/>
    <n v="0.47265753355407802"/>
    <n v="4921"/>
    <n v="2121.3407141254402"/>
    <n v="10000"/>
    <n v="295.478818084728"/>
  </r>
  <r>
    <x v="298"/>
    <x v="2"/>
    <x v="1064"/>
    <n v="977.56149022460704"/>
    <n v="10000"/>
    <n v="110.802478556821"/>
    <x v="296"/>
    <x v="11"/>
    <x v="286"/>
    <n v="74799"/>
    <n v="0.47265753355407802"/>
    <n v="4565"/>
    <n v="1779.20492252537"/>
    <n v="10000"/>
    <n v="173.93689986282601"/>
  </r>
  <r>
    <x v="298"/>
    <x v="3"/>
    <x v="1957"/>
    <n v="3981.1302188773702"/>
    <n v="10000"/>
    <n v="94.429055093874993"/>
    <x v="296"/>
    <x v="11"/>
    <x v="286"/>
    <n v="74799"/>
    <n v="0.47265753355407802"/>
    <n v="4834"/>
    <n v="5470.2773264318203"/>
    <n v="10000"/>
    <n v="250.78125"/>
  </r>
  <r>
    <x v="298"/>
    <x v="4"/>
    <x v="1958"/>
    <n v="4671.1198784999497"/>
    <n v="10000"/>
    <n v="115.468959226843"/>
    <x v="296"/>
    <x v="11"/>
    <x v="286"/>
    <n v="74799"/>
    <n v="0.47265753355407802"/>
    <n v="4787"/>
    <n v="5837.27259720849"/>
    <n v="10000"/>
    <n v="204.08163265306101"/>
  </r>
  <r>
    <x v="298"/>
    <x v="5"/>
    <x v="1959"/>
    <n v="1031.32234632732"/>
    <n v="10000"/>
    <n v="101.498565203529"/>
    <x v="296"/>
    <x v="11"/>
    <x v="286"/>
    <n v="74799"/>
    <n v="0.47265753355407802"/>
    <n v="4531"/>
    <n v="1769.72703657843"/>
    <n v="10000"/>
    <n v="349.36637961212602"/>
  </r>
  <r>
    <x v="298"/>
    <x v="6"/>
    <x v="691"/>
    <n v="808.67994254628604"/>
    <n v="10000"/>
    <n v="41.434617955001102"/>
    <x v="296"/>
    <x v="11"/>
    <x v="286"/>
    <n v="74799"/>
    <n v="0.47265753355407802"/>
    <n v="4152"/>
    <n v="1539.8589768753"/>
    <n v="10000"/>
    <n v="176.888888888889"/>
  </r>
  <r>
    <x v="298"/>
    <x v="7"/>
    <x v="1252"/>
    <n v="803.16538984685496"/>
    <n v="10000"/>
    <n v="71.6757291151755"/>
    <x v="296"/>
    <x v="11"/>
    <x v="286"/>
    <n v="74799"/>
    <n v="0.47265753355407802"/>
    <n v="4030"/>
    <n v="1478.8184774137501"/>
    <n v="10000"/>
    <n v="122.314049586777"/>
  </r>
  <r>
    <x v="299"/>
    <x v="0"/>
    <x v="1960"/>
    <n v="1047.798651585"/>
    <n v="10000"/>
    <n v="84.7222222222222"/>
    <x v="297"/>
    <x v="11"/>
    <x v="287"/>
    <n v="79592"/>
    <n v="0.45773833828882998"/>
    <n v="4938"/>
    <n v="2024.5191321923801"/>
    <n v="10000"/>
    <n v="398.73041063281102"/>
  </r>
  <r>
    <x v="299"/>
    <x v="1"/>
    <x v="1961"/>
    <n v="1738.1121582205999"/>
    <n v="10000"/>
    <n v="206.21159835030701"/>
    <x v="297"/>
    <x v="11"/>
    <x v="287"/>
    <n v="79592"/>
    <n v="0.45773833828882998"/>
    <n v="5667"/>
    <n v="2884.2112986185198"/>
    <n v="10000"/>
    <n v="401.66204986149597"/>
  </r>
  <r>
    <x v="299"/>
    <x v="2"/>
    <x v="1962"/>
    <n v="1303.73442300126"/>
    <n v="10000"/>
    <n v="161.18390046187201"/>
    <x v="297"/>
    <x v="11"/>
    <x v="287"/>
    <n v="79592"/>
    <n v="0.45773833828882998"/>
    <n v="4470"/>
    <n v="1986.3691157774001"/>
    <n v="10000"/>
    <n v="211.76470588235301"/>
  </r>
  <r>
    <x v="299"/>
    <x v="3"/>
    <x v="818"/>
    <n v="1220.01638012698"/>
    <n v="10000"/>
    <n v="137.19008264462801"/>
    <x v="297"/>
    <x v="11"/>
    <x v="287"/>
    <n v="79592"/>
    <n v="0.45773833828882998"/>
    <n v="4964"/>
    <n v="2173.9207613619201"/>
    <n v="10000"/>
    <n v="257.97147892965899"/>
  </r>
  <r>
    <x v="299"/>
    <x v="4"/>
    <x v="1963"/>
    <n v="1000.03480679942"/>
    <n v="10000"/>
    <n v="110.72"/>
    <x v="297"/>
    <x v="11"/>
    <x v="287"/>
    <n v="79592"/>
    <n v="0.45773833828882998"/>
    <n v="4285"/>
    <n v="1749.08059146646"/>
    <n v="10000"/>
    <n v="183.115338882283"/>
  </r>
  <r>
    <x v="299"/>
    <x v="5"/>
    <x v="1898"/>
    <n v="1182.7065086114501"/>
    <n v="10000"/>
    <n v="116.655229879424"/>
    <x v="297"/>
    <x v="11"/>
    <x v="287"/>
    <n v="79592"/>
    <n v="0.45773833828882998"/>
    <n v="4374"/>
    <n v="2055.2187182804701"/>
    <n v="10000"/>
    <n v="307.6171875"/>
  </r>
  <r>
    <x v="299"/>
    <x v="6"/>
    <x v="1964"/>
    <n v="1091.3302500033701"/>
    <n v="10000"/>
    <n v="50.456129190822502"/>
    <x v="297"/>
    <x v="11"/>
    <x v="287"/>
    <n v="79592"/>
    <n v="0.45773833828882998"/>
    <n v="4726"/>
    <n v="2106.5380213078201"/>
    <n v="10000"/>
    <n v="227.44348063656901"/>
  </r>
  <r>
    <x v="299"/>
    <x v="7"/>
    <x v="1965"/>
    <n v="991.23104658004104"/>
    <n v="10000"/>
    <n v="70.283215326947101"/>
    <x v="297"/>
    <x v="11"/>
    <x v="287"/>
    <n v="79592"/>
    <n v="0.45773833828882998"/>
    <n v="4370"/>
    <n v="1777.88167753434"/>
    <n v="10000"/>
    <n v="208.085612366231"/>
  </r>
  <r>
    <x v="300"/>
    <x v="0"/>
    <x v="799"/>
    <n v="907.53693351832499"/>
    <n v="10000"/>
    <n v="101.34678618080299"/>
    <x v="298"/>
    <x v="11"/>
    <x v="288"/>
    <n v="79408"/>
    <n v="0.44814664318930902"/>
    <n v="4865"/>
    <n v="1899.84185081225"/>
    <n v="10000"/>
    <n v="255.901606824043"/>
  </r>
  <r>
    <x v="300"/>
    <x v="1"/>
    <x v="1966"/>
    <n v="1160.1082409913899"/>
    <n v="10000"/>
    <n v="145.399305555556"/>
    <x v="298"/>
    <x v="11"/>
    <x v="288"/>
    <n v="79408"/>
    <n v="0.44814664318930902"/>
    <n v="4729"/>
    <n v="1993.7747925563301"/>
    <n v="10000"/>
    <n v="220.539095566941"/>
  </r>
  <r>
    <x v="300"/>
    <x v="2"/>
    <x v="125"/>
    <n v="965.05946747592805"/>
    <n v="10000"/>
    <n v="117.70031688546899"/>
    <x v="298"/>
    <x v="11"/>
    <x v="288"/>
    <n v="79408"/>
    <n v="0.44814664318930902"/>
    <n v="4458"/>
    <n v="1669.35005915124"/>
    <n v="10000"/>
    <n v="205.25147928994099"/>
  </r>
  <r>
    <x v="300"/>
    <x v="3"/>
    <x v="1967"/>
    <n v="976.87899016033498"/>
    <n v="10000"/>
    <n v="108.734693877551"/>
    <x v="298"/>
    <x v="11"/>
    <x v="288"/>
    <n v="79408"/>
    <n v="0.44814664318930902"/>
    <n v="4232"/>
    <n v="1673.5952571589"/>
    <n v="10000"/>
    <n v="170.414201183432"/>
  </r>
  <r>
    <x v="300"/>
    <x v="4"/>
    <x v="1968"/>
    <n v="756.55450660474605"/>
    <n v="10000"/>
    <n v="97.494877387798297"/>
    <x v="298"/>
    <x v="11"/>
    <x v="288"/>
    <n v="79408"/>
    <n v="0.44814664318930902"/>
    <n v="3952"/>
    <n v="1286.01787219009"/>
    <n v="10000"/>
    <n v="146.117618645091"/>
  </r>
  <r>
    <x v="300"/>
    <x v="5"/>
    <x v="1969"/>
    <n v="1159.3697531988701"/>
    <n v="10000"/>
    <n v="115.401364494121"/>
    <x v="298"/>
    <x v="11"/>
    <x v="288"/>
    <n v="79408"/>
    <n v="0.44814664318930902"/>
    <n v="4374"/>
    <n v="1904.88819153125"/>
    <n v="10000"/>
    <n v="267.41181419385902"/>
  </r>
  <r>
    <x v="300"/>
    <x v="6"/>
    <x v="1970"/>
    <n v="1011.16291733077"/>
    <n v="10000"/>
    <n v="50.400123114804501"/>
    <x v="298"/>
    <x v="11"/>
    <x v="288"/>
    <n v="79408"/>
    <n v="0.44814664318930902"/>
    <n v="4463"/>
    <n v="1759.7073195210201"/>
    <n v="10000"/>
    <n v="212.660425320851"/>
  </r>
  <r>
    <x v="300"/>
    <x v="7"/>
    <x v="140"/>
    <n v="916.26788309372398"/>
    <n v="10000"/>
    <n v="85.847746496654494"/>
    <x v="298"/>
    <x v="11"/>
    <x v="288"/>
    <n v="79408"/>
    <n v="0.44814664318930902"/>
    <n v="4504"/>
    <n v="1595.5857142557099"/>
    <n v="10000"/>
    <n v="140.343060815326"/>
  </r>
  <r>
    <x v="301"/>
    <x v="0"/>
    <x v="1692"/>
    <n v="2320.9290722644801"/>
    <n v="10000"/>
    <n v="325"/>
    <x v="299"/>
    <x v="11"/>
    <x v="289"/>
    <n v="71699"/>
    <n v="0.47047514058675699"/>
    <n v="6021"/>
    <n v="3514.4242072290899"/>
    <n v="10000"/>
    <n v="466.66666666666703"/>
  </r>
  <r>
    <x v="301"/>
    <x v="1"/>
    <x v="1971"/>
    <n v="2626.8092794929298"/>
    <n v="10000"/>
    <n v="272.108843537415"/>
    <x v="299"/>
    <x v="11"/>
    <x v="289"/>
    <n v="71699"/>
    <n v="0.47047514058675699"/>
    <n v="5778"/>
    <n v="3304.2694703417501"/>
    <n v="10000"/>
    <n v="416.17122473246098"/>
  </r>
  <r>
    <x v="301"/>
    <x v="2"/>
    <x v="1332"/>
    <n v="2640.0007458282998"/>
    <n v="10000"/>
    <n v="281.48148148148198"/>
    <x v="299"/>
    <x v="11"/>
    <x v="289"/>
    <n v="71699"/>
    <n v="0.47047514058675699"/>
    <n v="5753"/>
    <n v="3451.6265856968498"/>
    <n v="10000"/>
    <n v="397.92387543252602"/>
  </r>
  <r>
    <x v="301"/>
    <x v="3"/>
    <x v="1972"/>
    <n v="6484.9022763438898"/>
    <n v="10000"/>
    <n v="242.21453287197201"/>
    <x v="299"/>
    <x v="11"/>
    <x v="289"/>
    <n v="71699"/>
    <n v="0.47047514058675699"/>
    <n v="6305"/>
    <n v="7718.3181349788401"/>
    <n v="10000"/>
    <n v="562.13017751479299"/>
  </r>
  <r>
    <x v="301"/>
    <x v="4"/>
    <x v="39"/>
    <n v="7110.1607141578197"/>
    <n v="10000"/>
    <n v="493.1640625"/>
    <x v="299"/>
    <x v="11"/>
    <x v="289"/>
    <n v="71699"/>
    <n v="0.47047514058675699"/>
    <n v="6430"/>
    <n v="8047.7527845106597"/>
    <n v="10000"/>
    <n v="740.74074074074099"/>
  </r>
  <r>
    <x v="301"/>
    <x v="5"/>
    <x v="1441"/>
    <n v="2458.4511867424999"/>
    <n v="10000"/>
    <n v="321.39577594123"/>
    <x v="299"/>
    <x v="11"/>
    <x v="289"/>
    <n v="71699"/>
    <n v="0.47047514058675699"/>
    <n v="5783"/>
    <n v="3529.0678709046101"/>
    <n v="10000"/>
    <n v="617.28395061728395"/>
  </r>
  <r>
    <x v="301"/>
    <x v="6"/>
    <x v="1973"/>
    <n v="2371.0869251685599"/>
    <n v="10000"/>
    <n v="249.43310657596399"/>
    <x v="299"/>
    <x v="11"/>
    <x v="289"/>
    <n v="71699"/>
    <n v="0.47047514058675699"/>
    <n v="6014"/>
    <n v="3593.3470921843"/>
    <n v="10000"/>
    <n v="592"/>
  </r>
  <r>
    <x v="301"/>
    <x v="7"/>
    <x v="1974"/>
    <n v="2879.7499640882002"/>
    <n v="10000"/>
    <n v="312.5"/>
    <x v="299"/>
    <x v="11"/>
    <x v="289"/>
    <n v="71699"/>
    <n v="0.47047514058675699"/>
    <n v="6388"/>
    <n v="4124.5883745883702"/>
    <n v="10000"/>
    <n v="1224.48979591837"/>
  </r>
  <r>
    <x v="302"/>
    <x v="0"/>
    <x v="1975"/>
    <n v="730.02015662120402"/>
    <n v="10000"/>
    <n v="59.171597633136102"/>
    <x v="300"/>
    <x v="11"/>
    <x v="290"/>
    <n v="64665"/>
    <n v="0.46134912424642399"/>
    <n v="4554"/>
    <n v="1697.5947492451601"/>
    <n v="10000"/>
    <n v="224.267660165096"/>
  </r>
  <r>
    <x v="302"/>
    <x v="1"/>
    <x v="382"/>
    <n v="1109.6207545177199"/>
    <n v="10000"/>
    <n v="103.305785123967"/>
    <x v="300"/>
    <x v="11"/>
    <x v="290"/>
    <n v="64665"/>
    <n v="0.46134912424642399"/>
    <n v="5151"/>
    <n v="2096.8407603833398"/>
    <n v="10000"/>
    <n v="336.10945865556198"/>
  </r>
  <r>
    <x v="302"/>
    <x v="2"/>
    <x v="1976"/>
    <n v="865.43547383439397"/>
    <n v="10000"/>
    <n v="85.399306454117294"/>
    <x v="300"/>
    <x v="11"/>
    <x v="290"/>
    <n v="64665"/>
    <n v="0.46134912424642399"/>
    <n v="4522"/>
    <n v="1694.7801075457201"/>
    <n v="10000"/>
    <n v="162.52739225712199"/>
  </r>
  <r>
    <x v="302"/>
    <x v="3"/>
    <x v="349"/>
    <n v="2753.48502385441"/>
    <n v="10000"/>
    <n v="149.55151744481"/>
    <x v="300"/>
    <x v="11"/>
    <x v="290"/>
    <n v="64665"/>
    <n v="0.46134912424642399"/>
    <n v="5006"/>
    <n v="4453.3339330764802"/>
    <n v="10000"/>
    <n v="305.638417526529"/>
  </r>
  <r>
    <x v="302"/>
    <x v="4"/>
    <x v="1977"/>
    <n v="3304.8502934318599"/>
    <n v="10000"/>
    <n v="75.648759934884595"/>
    <x v="300"/>
    <x v="11"/>
    <x v="290"/>
    <n v="64665"/>
    <n v="0.46134912424642399"/>
    <n v="4711"/>
    <n v="4957.9723846965198"/>
    <n v="10000"/>
    <n v="364.08646298756202"/>
  </r>
  <r>
    <x v="302"/>
    <x v="5"/>
    <x v="158"/>
    <n v="1074.0505446684799"/>
    <n v="10000"/>
    <n v="131.944444444444"/>
    <x v="300"/>
    <x v="11"/>
    <x v="290"/>
    <n v="64665"/>
    <n v="0.46134912424642399"/>
    <n v="4886"/>
    <n v="2123.9880968033399"/>
    <n v="10000"/>
    <n v="425.29585798816601"/>
  </r>
  <r>
    <x v="302"/>
    <x v="6"/>
    <x v="1978"/>
    <n v="944.42737596796997"/>
    <n v="10000"/>
    <n v="76.033057851239704"/>
    <x v="300"/>
    <x v="11"/>
    <x v="290"/>
    <n v="64665"/>
    <n v="0.46134912424642399"/>
    <n v="4710"/>
    <n v="1928.98622548818"/>
    <n v="10000"/>
    <n v="246.15384615384599"/>
  </r>
  <r>
    <x v="302"/>
    <x v="7"/>
    <x v="118"/>
    <n v="1085.4500247446399"/>
    <n v="10000"/>
    <n v="99.185511913930299"/>
    <x v="300"/>
    <x v="11"/>
    <x v="290"/>
    <n v="64665"/>
    <n v="0.46134912424642399"/>
    <n v="4756"/>
    <n v="2051.1452020281799"/>
    <n v="10000"/>
    <n v="174.575617283951"/>
  </r>
  <r>
    <x v="303"/>
    <x v="0"/>
    <x v="552"/>
    <n v="1299.33225671269"/>
    <n v="10000"/>
    <n v="96.583069556042503"/>
    <x v="301"/>
    <x v="11"/>
    <x v="291"/>
    <n v="55963"/>
    <n v="0.43275826070818202"/>
    <n v="6156"/>
    <n v="3259.6081426881501"/>
    <n v="10000"/>
    <n v="533.33333333333303"/>
  </r>
  <r>
    <x v="303"/>
    <x v="1"/>
    <x v="1306"/>
    <n v="2317.26778371604"/>
    <n v="10000"/>
    <n v="333.33333333333297"/>
    <x v="301"/>
    <x v="11"/>
    <x v="291"/>
    <n v="55963"/>
    <n v="0.43275826070818202"/>
    <n v="6517"/>
    <n v="4677.6952740732504"/>
    <n v="10000"/>
    <n v="1022.22222222222"/>
  </r>
  <r>
    <x v="303"/>
    <x v="2"/>
    <x v="1979"/>
    <n v="1652.85480289828"/>
    <n v="10000"/>
    <n v="148.53278589542299"/>
    <x v="301"/>
    <x v="11"/>
    <x v="291"/>
    <n v="55963"/>
    <n v="0.43275826070818202"/>
    <n v="5987"/>
    <n v="3011.33780796562"/>
    <n v="10000"/>
    <n v="319.108035371011"/>
  </r>
  <r>
    <x v="303"/>
    <x v="3"/>
    <x v="1980"/>
    <n v="1638.7793824875901"/>
    <n v="10000"/>
    <n v="126.505105928974"/>
    <x v="301"/>
    <x v="11"/>
    <x v="291"/>
    <n v="55963"/>
    <n v="0.43275826070818202"/>
    <n v="5590"/>
    <n v="3191.66607865695"/>
    <n v="10000"/>
    <n v="754.45816186556897"/>
  </r>
  <r>
    <x v="303"/>
    <x v="4"/>
    <x v="1981"/>
    <n v="1179.4475536605401"/>
    <n v="10000"/>
    <n v="138.888888888889"/>
    <x v="301"/>
    <x v="11"/>
    <x v="291"/>
    <n v="55963"/>
    <n v="0.43275826070818202"/>
    <n v="4961"/>
    <n v="2428.1079920420102"/>
    <n v="10000"/>
    <n v="354.24553812871801"/>
  </r>
  <r>
    <x v="303"/>
    <x v="5"/>
    <x v="1218"/>
    <n v="1887.8171109135301"/>
    <n v="10000"/>
    <n v="94.4444444444445"/>
    <x v="301"/>
    <x v="11"/>
    <x v="291"/>
    <n v="55963"/>
    <n v="0.43275826070818202"/>
    <n v="5731"/>
    <n v="3566.2482614578898"/>
    <n v="10000"/>
    <n v="826.44628099173599"/>
  </r>
  <r>
    <x v="303"/>
    <x v="6"/>
    <x v="1982"/>
    <n v="1048.7617578033701"/>
    <n v="10000"/>
    <n v="114.54074467089001"/>
    <x v="301"/>
    <x v="11"/>
    <x v="291"/>
    <n v="55963"/>
    <n v="0.43275826070818202"/>
    <n v="5074"/>
    <n v="2216.08535363998"/>
    <n v="10000"/>
    <n v="366.26654355186201"/>
  </r>
  <r>
    <x v="303"/>
    <x v="7"/>
    <x v="1983"/>
    <n v="1032.7788393435501"/>
    <n v="10000"/>
    <n v="74.591929090852304"/>
    <x v="301"/>
    <x v="11"/>
    <x v="291"/>
    <n v="55963"/>
    <n v="0.43275826070818202"/>
    <n v="4935"/>
    <n v="2358.31106520305"/>
    <n v="10000"/>
    <n v="442.24765868886601"/>
  </r>
  <r>
    <x v="304"/>
    <x v="0"/>
    <x v="117"/>
    <n v="962.369096001961"/>
    <n v="10000"/>
    <n v="110.35955856176599"/>
    <x v="302"/>
    <x v="11"/>
    <x v="292"/>
    <n v="52624"/>
    <n v="0.43736338627504801"/>
    <n v="4952"/>
    <n v="2043.16250876598"/>
    <n v="10000"/>
    <n v="272.222222222222"/>
  </r>
  <r>
    <x v="304"/>
    <x v="1"/>
    <x v="1984"/>
    <n v="1567.21370216482"/>
    <n v="10000"/>
    <n v="140.74074074074099"/>
    <x v="302"/>
    <x v="11"/>
    <x v="292"/>
    <n v="52624"/>
    <n v="0.43736338627504801"/>
    <n v="5752"/>
    <n v="2885.9705586575901"/>
    <n v="10000"/>
    <n v="443.213296398892"/>
  </r>
  <r>
    <x v="304"/>
    <x v="2"/>
    <x v="1985"/>
    <n v="1071.1600349625801"/>
    <n v="10000"/>
    <n v="126.019906873425"/>
    <x v="302"/>
    <x v="11"/>
    <x v="292"/>
    <n v="52624"/>
    <n v="0.43736338627504801"/>
    <n v="4479"/>
    <n v="1861.1439414005599"/>
    <n v="10000"/>
    <n v="193.142361111111"/>
  </r>
  <r>
    <x v="304"/>
    <x v="3"/>
    <x v="1986"/>
    <n v="1066.3859631739799"/>
    <n v="10000"/>
    <n v="151.72891760104901"/>
    <x v="302"/>
    <x v="11"/>
    <x v="292"/>
    <n v="52624"/>
    <n v="0.43736338627504801"/>
    <n v="4814"/>
    <n v="1878.36209855532"/>
    <n v="10000"/>
    <n v="328.816326530612"/>
  </r>
  <r>
    <x v="304"/>
    <x v="4"/>
    <x v="1820"/>
    <n v="810.78587549175904"/>
    <n v="10000"/>
    <n v="88.849755863283406"/>
    <x v="302"/>
    <x v="11"/>
    <x v="292"/>
    <n v="52624"/>
    <n v="0.43736338627504801"/>
    <n v="4832"/>
    <n v="1557.0407676525799"/>
    <n v="10000"/>
    <n v="232.66856600189899"/>
  </r>
  <r>
    <x v="304"/>
    <x v="5"/>
    <x v="1987"/>
    <n v="776.89135893545495"/>
    <n v="10000"/>
    <n v="98.683738011673498"/>
    <x v="302"/>
    <x v="11"/>
    <x v="292"/>
    <n v="52624"/>
    <n v="0.43736338627504801"/>
    <n v="4456"/>
    <n v="1674.12081896155"/>
    <n v="10000"/>
    <n v="287.99057598115201"/>
  </r>
  <r>
    <x v="304"/>
    <x v="6"/>
    <x v="1988"/>
    <n v="923.82421944076998"/>
    <n v="10000"/>
    <n v="112.534626038781"/>
    <x v="302"/>
    <x v="11"/>
    <x v="292"/>
    <n v="52624"/>
    <n v="0.43736338627504801"/>
    <n v="4293"/>
    <n v="1743.0157326778101"/>
    <n v="10000"/>
    <n v="253.099173553719"/>
  </r>
  <r>
    <x v="304"/>
    <x v="7"/>
    <x v="609"/>
    <n v="866.36228919673704"/>
    <n v="10000"/>
    <n v="78.969870730848498"/>
    <x v="302"/>
    <x v="11"/>
    <x v="292"/>
    <n v="52624"/>
    <n v="0.43736338627504801"/>
    <n v="4235"/>
    <n v="1520.4597292645101"/>
    <n v="10000"/>
    <n v="214.96992648696801"/>
  </r>
  <r>
    <x v="305"/>
    <x v="0"/>
    <x v="1989"/>
    <n v="2036.6082665466499"/>
    <n v="10000"/>
    <n v="239.92756903576301"/>
    <x v="303"/>
    <x v="11"/>
    <x v="293"/>
    <n v="49561"/>
    <n v="0.40629098898216198"/>
    <n v="6705"/>
    <n v="4005.1541045802801"/>
    <n v="10000"/>
    <n v="530.69719042663905"/>
  </r>
  <r>
    <x v="305"/>
    <x v="1"/>
    <x v="1483"/>
    <n v="3470.4876866774498"/>
    <n v="10000"/>
    <n v="528"/>
    <x v="303"/>
    <x v="11"/>
    <x v="293"/>
    <n v="49561"/>
    <n v="0.40629098898216198"/>
    <n v="6696"/>
    <n v="5009.7328394921396"/>
    <n v="10000"/>
    <n v="972.22222222222194"/>
  </r>
  <r>
    <x v="305"/>
    <x v="2"/>
    <x v="1691"/>
    <n v="2134.5957165555901"/>
    <n v="10000"/>
    <n v="390.625"/>
    <x v="303"/>
    <x v="11"/>
    <x v="293"/>
    <n v="49561"/>
    <n v="0.40629098898216198"/>
    <n v="5946"/>
    <n v="3287.13521311777"/>
    <n v="10000"/>
    <n v="567.10775047259006"/>
  </r>
  <r>
    <x v="305"/>
    <x v="3"/>
    <x v="1990"/>
    <n v="2022.6394299802"/>
    <n v="10000"/>
    <n v="277.57487216946703"/>
    <x v="303"/>
    <x v="11"/>
    <x v="293"/>
    <n v="49561"/>
    <n v="0.40629098898216198"/>
    <n v="6017"/>
    <n v="3215.1936877338999"/>
    <n v="10000"/>
    <n v="338.46153846153902"/>
  </r>
  <r>
    <x v="305"/>
    <x v="4"/>
    <x v="1991"/>
    <n v="1392.03392690541"/>
    <n v="10000"/>
    <n v="186.631944444444"/>
    <x v="303"/>
    <x v="11"/>
    <x v="293"/>
    <n v="49561"/>
    <n v="0.40629098898216198"/>
    <n v="4372"/>
    <n v="2054.29443601088"/>
    <n v="10000"/>
    <n v="273.92257121986898"/>
  </r>
  <r>
    <x v="305"/>
    <x v="5"/>
    <x v="824"/>
    <n v="2499.5494342636598"/>
    <n v="10000"/>
    <n v="196.85559519091001"/>
    <x v="303"/>
    <x v="11"/>
    <x v="293"/>
    <n v="49561"/>
    <n v="0.40629098898216198"/>
    <n v="5627"/>
    <n v="3625.30966838418"/>
    <n v="10000"/>
    <n v="692.52077562326895"/>
  </r>
  <r>
    <x v="305"/>
    <x v="6"/>
    <x v="1992"/>
    <n v="1352.0355839214999"/>
    <n v="10000"/>
    <n v="137.19008264462801"/>
    <x v="303"/>
    <x v="11"/>
    <x v="293"/>
    <n v="49561"/>
    <n v="0.40629098898216198"/>
    <n v="5212"/>
    <n v="2228.11593185928"/>
    <n v="10000"/>
    <n v="262.54988447805101"/>
  </r>
  <r>
    <x v="305"/>
    <x v="7"/>
    <x v="1993"/>
    <n v="1523.3563135762899"/>
    <n v="10000"/>
    <n v="205.76131687242801"/>
    <x v="303"/>
    <x v="11"/>
    <x v="293"/>
    <n v="49561"/>
    <n v="0.40629098898216198"/>
    <n v="5531"/>
    <n v="2759.2127433615301"/>
    <n v="10000"/>
    <n v="332.93697978596902"/>
  </r>
  <r>
    <x v="306"/>
    <x v="0"/>
    <x v="745"/>
    <n v="1228.16111306688"/>
    <n v="10000"/>
    <n v="79.289940828402393"/>
    <x v="304"/>
    <x v="11"/>
    <x v="16"/>
    <m/>
    <m/>
    <n v="4942"/>
    <n v="2487.6337561627101"/>
    <n v="10000"/>
    <n v="459.136822773186"/>
  </r>
  <r>
    <x v="306"/>
    <x v="1"/>
    <x v="1994"/>
    <n v="1673.0182696694801"/>
    <n v="10000"/>
    <n v="190.67457138279099"/>
    <x v="304"/>
    <x v="11"/>
    <x v="16"/>
    <m/>
    <m/>
    <n v="5816"/>
    <n v="2703.4266145746201"/>
    <n v="10000"/>
    <n v="511.54368492530602"/>
  </r>
  <r>
    <x v="306"/>
    <x v="2"/>
    <x v="729"/>
    <n v="1343.74228260215"/>
    <n v="10000"/>
    <n v="149.98529555925899"/>
    <x v="304"/>
    <x v="11"/>
    <x v="16"/>
    <m/>
    <m/>
    <n v="4848"/>
    <n v="2087.7364285174399"/>
    <n v="10000"/>
    <n v="307.478674866098"/>
  </r>
  <r>
    <x v="306"/>
    <x v="3"/>
    <x v="1995"/>
    <n v="1177.754479017"/>
    <n v="10000"/>
    <n v="145.65992865636099"/>
    <x v="304"/>
    <x v="11"/>
    <x v="16"/>
    <m/>
    <m/>
    <n v="4828"/>
    <n v="1999.4026518457899"/>
    <n v="10000"/>
    <n v="249.307479224377"/>
  </r>
  <r>
    <x v="306"/>
    <x v="4"/>
    <x v="882"/>
    <n v="1066.60518183311"/>
    <n v="10000"/>
    <n v="100.61728395061699"/>
    <x v="304"/>
    <x v="11"/>
    <x v="16"/>
    <m/>
    <m/>
    <n v="4296"/>
    <n v="1647.96642757217"/>
    <n v="10000"/>
    <n v="218.20492903043601"/>
  </r>
  <r>
    <x v="306"/>
    <x v="5"/>
    <x v="1996"/>
    <n v="1294.2592900728"/>
    <n v="10000"/>
    <n v="102.60631001371701"/>
    <x v="304"/>
    <x v="11"/>
    <x v="16"/>
    <m/>
    <m/>
    <n v="5025"/>
    <n v="2378.8112036734501"/>
    <n v="10000"/>
    <n v="293.87755102040802"/>
  </r>
  <r>
    <x v="306"/>
    <x v="6"/>
    <x v="1997"/>
    <n v="867.51665263589598"/>
    <n v="10000"/>
    <n v="69.905674301278694"/>
    <x v="304"/>
    <x v="11"/>
    <x v="16"/>
    <m/>
    <m/>
    <n v="4371"/>
    <n v="1850.3984967589599"/>
    <n v="10000"/>
    <n v="239.35500125976299"/>
  </r>
  <r>
    <x v="306"/>
    <x v="7"/>
    <x v="680"/>
    <n v="1109.1021222679699"/>
    <n v="10000"/>
    <n v="154.57788347205701"/>
    <x v="304"/>
    <x v="11"/>
    <x v="16"/>
    <m/>
    <m/>
    <n v="4126"/>
    <n v="1977.5330594067"/>
    <n v="10000"/>
    <n v="273.93044013542601"/>
  </r>
  <r>
    <x v="307"/>
    <x v="0"/>
    <x v="1998"/>
    <n v="271.90205291860798"/>
    <n v="10000"/>
    <n v="17.7222222222222"/>
    <x v="305"/>
    <x v="11"/>
    <x v="16"/>
    <m/>
    <m/>
    <n v="2931"/>
    <n v="626.31495069772598"/>
    <n v="10000"/>
    <n v="51.757155426737697"/>
  </r>
  <r>
    <x v="307"/>
    <x v="1"/>
    <x v="1999"/>
    <n v="356.24819063671299"/>
    <n v="10000"/>
    <n v="31.4381185593307"/>
    <x v="305"/>
    <x v="11"/>
    <x v="16"/>
    <m/>
    <m/>
    <n v="3142"/>
    <n v="662.70225707994996"/>
    <n v="10000"/>
    <n v="70.534640722112101"/>
  </r>
  <r>
    <x v="307"/>
    <x v="2"/>
    <x v="951"/>
    <n v="301.45323322084897"/>
    <n v="10000"/>
    <n v="22.546782497899699"/>
    <x v="305"/>
    <x v="11"/>
    <x v="16"/>
    <m/>
    <m/>
    <n v="2934"/>
    <n v="544.16939496112502"/>
    <n v="10000"/>
    <n v="38.154699965313903"/>
  </r>
  <r>
    <x v="307"/>
    <x v="3"/>
    <x v="2000"/>
    <n v="279.352256152162"/>
    <n v="10000"/>
    <n v="29.087207381543202"/>
    <x v="305"/>
    <x v="11"/>
    <x v="16"/>
    <m/>
    <m/>
    <n v="3003"/>
    <n v="604.50538972406798"/>
    <n v="10000"/>
    <n v="60.707976117191897"/>
  </r>
  <r>
    <x v="307"/>
    <x v="4"/>
    <x v="2001"/>
    <n v="264.32806959221898"/>
    <n v="10000"/>
    <n v="27.0261424156134"/>
    <x v="305"/>
    <x v="11"/>
    <x v="16"/>
    <m/>
    <m/>
    <n v="2737"/>
    <n v="500.39248953463402"/>
    <n v="10000"/>
    <n v="47.218409084972798"/>
  </r>
  <r>
    <x v="307"/>
    <x v="5"/>
    <x v="2002"/>
    <n v="413.75688465217303"/>
    <n v="10000"/>
    <n v="54.405072617929498"/>
    <x v="305"/>
    <x v="11"/>
    <x v="16"/>
    <m/>
    <m/>
    <n v="3239"/>
    <n v="802.03917954861095"/>
    <n v="10000"/>
    <n v="117.387562026726"/>
  </r>
  <r>
    <x v="307"/>
    <x v="6"/>
    <x v="2003"/>
    <n v="248.118254779442"/>
    <n v="10000"/>
    <n v="15.7125285018412"/>
    <x v="305"/>
    <x v="11"/>
    <x v="16"/>
    <m/>
    <m/>
    <n v="3134"/>
    <n v="533.87685302183695"/>
    <n v="10000"/>
    <n v="42.653061224489797"/>
  </r>
  <r>
    <x v="307"/>
    <x v="7"/>
    <x v="2004"/>
    <n v="272.10675312905403"/>
    <n v="10000"/>
    <n v="15.6608524065837"/>
    <x v="305"/>
    <x v="11"/>
    <x v="16"/>
    <m/>
    <m/>
    <n v="3006"/>
    <n v="554.177996714085"/>
    <n v="10000"/>
    <n v="43.160440741736103"/>
  </r>
  <r>
    <x v="308"/>
    <x v="0"/>
    <x v="2005"/>
    <n v="352.74581502668798"/>
    <n v="10000"/>
    <n v="17.0340467341621"/>
    <x v="306"/>
    <x v="11"/>
    <x v="294"/>
    <n v="465252"/>
    <n v="0.457440741891461"/>
    <n v="3276"/>
    <n v="873.47136701990098"/>
    <n v="10000"/>
    <n v="100.790523296736"/>
  </r>
  <r>
    <x v="308"/>
    <x v="1"/>
    <x v="2006"/>
    <n v="637.92216043940505"/>
    <n v="10000"/>
    <n v="49.796450284252202"/>
    <x v="306"/>
    <x v="11"/>
    <x v="294"/>
    <n v="465252"/>
    <n v="0.457440741891461"/>
    <n v="3833"/>
    <n v="1177.3336156185801"/>
    <n v="10000"/>
    <n v="168.580905128697"/>
  </r>
  <r>
    <x v="308"/>
    <x v="2"/>
    <x v="2007"/>
    <n v="421.42739304383502"/>
    <n v="10000"/>
    <n v="34.838325659564802"/>
    <x v="306"/>
    <x v="11"/>
    <x v="294"/>
    <n v="465252"/>
    <n v="0.457440741891461"/>
    <n v="3515"/>
    <n v="778.63173240125195"/>
    <n v="10000"/>
    <n v="58.949704142011797"/>
  </r>
  <r>
    <x v="308"/>
    <x v="3"/>
    <x v="2008"/>
    <n v="1056.90900204479"/>
    <n v="10000"/>
    <n v="43.320478489676503"/>
    <x v="306"/>
    <x v="11"/>
    <x v="294"/>
    <n v="465252"/>
    <n v="0.457440741891461"/>
    <n v="3492"/>
    <n v="1934.7538131234301"/>
    <n v="10000"/>
    <n v="127.551020408163"/>
  </r>
  <r>
    <x v="308"/>
    <x v="4"/>
    <x v="2009"/>
    <n v="1177.8486009892399"/>
    <n v="10000"/>
    <n v="30.1028291331451"/>
    <x v="306"/>
    <x v="11"/>
    <x v="294"/>
    <n v="465252"/>
    <n v="0.457440741891461"/>
    <n v="3462"/>
    <n v="1873.5818910374701"/>
    <n v="10000"/>
    <n v="90.6210253936231"/>
  </r>
  <r>
    <x v="308"/>
    <x v="5"/>
    <x v="1814"/>
    <n v="571.96443080065899"/>
    <n v="10000"/>
    <n v="62.012777086778698"/>
    <x v="306"/>
    <x v="11"/>
    <x v="294"/>
    <n v="465252"/>
    <n v="0.457440741891461"/>
    <n v="3406"/>
    <n v="1045.7106109333299"/>
    <n v="10000"/>
    <n v="145.60527154851701"/>
  </r>
  <r>
    <x v="308"/>
    <x v="6"/>
    <x v="2010"/>
    <n v="316.03893300178498"/>
    <n v="10000"/>
    <n v="27.1017111276437"/>
    <x v="306"/>
    <x v="11"/>
    <x v="294"/>
    <n v="465252"/>
    <n v="0.457440741891461"/>
    <n v="3219"/>
    <n v="712.68368649796105"/>
    <n v="10000"/>
    <n v="55.530300556809898"/>
  </r>
  <r>
    <x v="308"/>
    <x v="7"/>
    <x v="2011"/>
    <n v="365.87933810823398"/>
    <n v="10000"/>
    <n v="33.701918171615098"/>
    <x v="306"/>
    <x v="11"/>
    <x v="294"/>
    <n v="465252"/>
    <n v="0.457440741891461"/>
    <n v="3211"/>
    <n v="746.60148000436402"/>
    <n v="10000"/>
    <n v="55.402546369522497"/>
  </r>
  <r>
    <x v="309"/>
    <x v="0"/>
    <x v="2012"/>
    <n v="1004.21356688971"/>
    <n v="10000"/>
    <n v="92.206816474284594"/>
    <x v="307"/>
    <x v="11"/>
    <x v="295"/>
    <n v="127273"/>
    <n v="0.42399741483273001"/>
    <n v="4403"/>
    <n v="2111.3291988699798"/>
    <n v="10000"/>
    <n v="260.14568158168601"/>
  </r>
  <r>
    <x v="309"/>
    <x v="1"/>
    <x v="2013"/>
    <n v="1846.61306475998"/>
    <n v="10000"/>
    <n v="193.571950328707"/>
    <x v="307"/>
    <x v="11"/>
    <x v="295"/>
    <n v="127273"/>
    <n v="0.42399741483273001"/>
    <n v="5332"/>
    <n v="3454.87252153496"/>
    <n v="10000"/>
    <n v="570.93425605536299"/>
  </r>
  <r>
    <x v="309"/>
    <x v="2"/>
    <x v="2014"/>
    <n v="1233.49503661624"/>
    <n v="10000"/>
    <n v="149.98469543924099"/>
    <x v="307"/>
    <x v="11"/>
    <x v="295"/>
    <n v="127273"/>
    <n v="0.42399741483273001"/>
    <n v="4621"/>
    <n v="2124.40635223451"/>
    <n v="10000"/>
    <n v="278.54300581573301"/>
  </r>
  <r>
    <x v="309"/>
    <x v="3"/>
    <x v="1572"/>
    <n v="2489.12609582096"/>
    <n v="10000"/>
    <n v="143.862871135598"/>
    <x v="307"/>
    <x v="11"/>
    <x v="295"/>
    <n v="127273"/>
    <n v="0.42399741483273001"/>
    <n v="5115"/>
    <n v="3875.1953422030001"/>
    <n v="10000"/>
    <n v="415.87901701323199"/>
  </r>
  <r>
    <x v="309"/>
    <x v="4"/>
    <x v="2015"/>
    <n v="2709.22949106133"/>
    <n v="10000"/>
    <n v="113.65960555149699"/>
    <x v="307"/>
    <x v="11"/>
    <x v="295"/>
    <n v="127273"/>
    <n v="0.42399741483273001"/>
    <n v="4676"/>
    <n v="3960.1121605554499"/>
    <n v="10000"/>
    <n v="275.89889640441402"/>
  </r>
  <r>
    <x v="309"/>
    <x v="5"/>
    <x v="381"/>
    <n v="1918.7233187884301"/>
    <n v="10000"/>
    <n v="103.452472716946"/>
    <x v="307"/>
    <x v="11"/>
    <x v="295"/>
    <n v="127273"/>
    <n v="0.42399741483273001"/>
    <n v="5013"/>
    <n v="2940.32404255148"/>
    <n v="10000"/>
    <n v="510.39697542533099"/>
  </r>
  <r>
    <x v="309"/>
    <x v="6"/>
    <x v="322"/>
    <n v="818.46227382826999"/>
    <n v="10000"/>
    <n v="84.674668068589796"/>
    <x v="307"/>
    <x v="11"/>
    <x v="295"/>
    <n v="127273"/>
    <n v="0.42399741483273001"/>
    <n v="4358"/>
    <n v="1705.7067742601"/>
    <n v="10000"/>
    <n v="193.58609102198801"/>
  </r>
  <r>
    <x v="309"/>
    <x v="7"/>
    <x v="520"/>
    <n v="820.27763890270001"/>
    <n v="10000"/>
    <n v="79.492983250339506"/>
    <x v="307"/>
    <x v="11"/>
    <x v="295"/>
    <n v="127273"/>
    <n v="0.42399741483273001"/>
    <n v="4203"/>
    <n v="1683.09156526635"/>
    <n v="10000"/>
    <n v="159.00184676365899"/>
  </r>
  <r>
    <x v="310"/>
    <x v="0"/>
    <x v="2016"/>
    <n v="1390.7057159655401"/>
    <n v="10000"/>
    <n v="113.636363636364"/>
    <x v="308"/>
    <x v="11"/>
    <x v="296"/>
    <n v="86299"/>
    <n v="0.43468997128897402"/>
    <n v="5598"/>
    <n v="3071.5082312534601"/>
    <n v="10000"/>
    <n v="387.52362948960302"/>
  </r>
  <r>
    <x v="310"/>
    <x v="1"/>
    <x v="2017"/>
    <n v="1888.94879694611"/>
    <n v="10000"/>
    <n v="251.85185185185199"/>
    <x v="308"/>
    <x v="11"/>
    <x v="296"/>
    <n v="86299"/>
    <n v="0.43468997128897402"/>
    <n v="6297"/>
    <n v="3379.8159308795298"/>
    <n v="10000"/>
    <n v="679.01234567901201"/>
  </r>
  <r>
    <x v="310"/>
    <x v="2"/>
    <x v="2018"/>
    <n v="1631.03526034122"/>
    <n v="10000"/>
    <n v="207.93950850661599"/>
    <x v="308"/>
    <x v="11"/>
    <x v="296"/>
    <n v="86299"/>
    <n v="0.43468997128897402"/>
    <n v="5430"/>
    <n v="3014.2255439211799"/>
    <n v="10000"/>
    <n v="329.02957101207801"/>
  </r>
  <r>
    <x v="310"/>
    <x v="3"/>
    <x v="174"/>
    <n v="2122.6028061861002"/>
    <n v="10000"/>
    <n v="207.27040816326499"/>
    <x v="308"/>
    <x v="11"/>
    <x v="296"/>
    <n v="86299"/>
    <n v="0.43468997128897402"/>
    <n v="5200"/>
    <n v="3368.49250574504"/>
    <n v="10000"/>
    <n v="363.72376221759299"/>
  </r>
  <r>
    <x v="310"/>
    <x v="4"/>
    <x v="1088"/>
    <n v="2171.2172926958101"/>
    <n v="10000"/>
    <n v="150"/>
    <x v="308"/>
    <x v="11"/>
    <x v="296"/>
    <n v="86299"/>
    <n v="0.43468997128897402"/>
    <n v="5148"/>
    <n v="3469.06666859606"/>
    <n v="10000"/>
    <n v="309.30438076000502"/>
  </r>
  <r>
    <x v="310"/>
    <x v="5"/>
    <x v="674"/>
    <n v="1389.0556987176799"/>
    <n v="10000"/>
    <n v="90.554564082226193"/>
    <x v="308"/>
    <x v="11"/>
    <x v="296"/>
    <n v="86299"/>
    <n v="0.43468997128897402"/>
    <n v="4760"/>
    <n v="2503.7099096383599"/>
    <n v="10000"/>
    <n v="637.75510204081604"/>
  </r>
  <r>
    <x v="310"/>
    <x v="6"/>
    <x v="2019"/>
    <n v="1383.1790133670499"/>
    <n v="10000"/>
    <n v="66.325785244704207"/>
    <x v="308"/>
    <x v="11"/>
    <x v="296"/>
    <n v="86299"/>
    <n v="0.43468997128897402"/>
    <n v="4647"/>
    <n v="2832.9348171261699"/>
    <n v="10000"/>
    <n v="466.39231824416999"/>
  </r>
  <r>
    <x v="310"/>
    <x v="7"/>
    <x v="2020"/>
    <n v="1324.7030564587101"/>
    <n v="10000"/>
    <n v="85.714285714285694"/>
    <x v="308"/>
    <x v="11"/>
    <x v="296"/>
    <n v="86299"/>
    <n v="0.43468997128897402"/>
    <n v="4642"/>
    <n v="2494.5780337722599"/>
    <n v="10000"/>
    <n v="390.12345679012299"/>
  </r>
  <r>
    <x v="311"/>
    <x v="0"/>
    <x v="2021"/>
    <n v="2291.01191598898"/>
    <n v="10000"/>
    <n v="249.43310657596399"/>
    <x v="309"/>
    <x v="11"/>
    <x v="297"/>
    <n v="116784"/>
    <n v="0.46461592323238798"/>
    <n v="6954"/>
    <n v="4442.8258445298197"/>
    <n v="10000"/>
    <n v="781.25"/>
  </r>
  <r>
    <x v="311"/>
    <x v="1"/>
    <x v="2022"/>
    <n v="3078.2457912938298"/>
    <n v="10000"/>
    <n v="486.11111111111097"/>
    <x v="309"/>
    <x v="11"/>
    <x v="297"/>
    <n v="116784"/>
    <n v="0.46461592323238798"/>
    <n v="7437"/>
    <n v="5279.7117724125001"/>
    <n v="10000"/>
    <n v="887.57396449704095"/>
  </r>
  <r>
    <x v="311"/>
    <x v="2"/>
    <x v="2023"/>
    <n v="2309.6474004602201"/>
    <n v="10000"/>
    <n v="291.49315883402699"/>
    <x v="309"/>
    <x v="11"/>
    <x v="297"/>
    <n v="116784"/>
    <n v="0.46461592323238798"/>
    <n v="6484"/>
    <n v="4039.3155580742"/>
    <n v="10000"/>
    <n v="555.55555555555497"/>
  </r>
  <r>
    <x v="311"/>
    <x v="3"/>
    <x v="2024"/>
    <n v="2283.8291810615601"/>
    <n v="10000"/>
    <n v="335.30571992110401"/>
    <x v="309"/>
    <x v="11"/>
    <x v="297"/>
    <n v="116784"/>
    <n v="0.46461592323238798"/>
    <n v="6509"/>
    <n v="3853.6142308479298"/>
    <n v="10000"/>
    <n v="864.19753086419701"/>
  </r>
  <r>
    <x v="311"/>
    <x v="4"/>
    <x v="2025"/>
    <n v="1704.0569441520199"/>
    <n v="10000"/>
    <n v="268.64702540378198"/>
    <x v="309"/>
    <x v="11"/>
    <x v="297"/>
    <n v="116784"/>
    <n v="0.46461592323238798"/>
    <n v="5383"/>
    <n v="2873.2133378380399"/>
    <n v="10000"/>
    <n v="656.56565656565704"/>
  </r>
  <r>
    <x v="311"/>
    <x v="5"/>
    <x v="2026"/>
    <n v="2347.64513956786"/>
    <n v="10000"/>
    <n v="188.888888888889"/>
    <x v="309"/>
    <x v="11"/>
    <x v="297"/>
    <n v="116784"/>
    <n v="0.46461592323238798"/>
    <n v="6301"/>
    <n v="3770.31513185124"/>
    <n v="10000"/>
    <n v="803.32409972299195"/>
  </r>
  <r>
    <x v="311"/>
    <x v="6"/>
    <x v="724"/>
    <n v="1675.0932239143599"/>
    <n v="10000"/>
    <n v="126.505105928974"/>
    <x v="309"/>
    <x v="11"/>
    <x v="297"/>
    <n v="116784"/>
    <n v="0.46461592323238798"/>
    <n v="5833"/>
    <n v="3252.3209059156802"/>
    <n v="10000"/>
    <n v="918.36734693877497"/>
  </r>
  <r>
    <x v="311"/>
    <x v="7"/>
    <x v="832"/>
    <n v="2212.1931008489501"/>
    <n v="10000"/>
    <n v="226.84310018903599"/>
    <x v="309"/>
    <x v="11"/>
    <x v="297"/>
    <n v="116784"/>
    <n v="0.46461592323238798"/>
    <n v="6138"/>
    <n v="3781.5463845617301"/>
    <n v="10000"/>
    <n v="693.87755102040796"/>
  </r>
  <r>
    <x v="312"/>
    <x v="0"/>
    <x v="2027"/>
    <n v="396.59447504507898"/>
    <n v="10000"/>
    <n v="32.791741582973003"/>
    <x v="310"/>
    <x v="11"/>
    <x v="298"/>
    <n v="325614"/>
    <n v="0.46883652620893701"/>
    <n v="3201"/>
    <n v="846.60549149621602"/>
    <n v="10000"/>
    <n v="64.828274040042899"/>
  </r>
  <r>
    <x v="312"/>
    <x v="1"/>
    <x v="2028"/>
    <n v="450.29807470757498"/>
    <n v="10000"/>
    <n v="43.073115096216803"/>
    <x v="310"/>
    <x v="11"/>
    <x v="298"/>
    <n v="325614"/>
    <n v="0.46883652620893701"/>
    <n v="3182"/>
    <n v="809.30476938504603"/>
    <n v="10000"/>
    <n v="66.776304897296896"/>
  </r>
  <r>
    <x v="312"/>
    <x v="2"/>
    <x v="2029"/>
    <n v="458.290184198438"/>
    <n v="10000"/>
    <n v="52.472779745506998"/>
    <x v="310"/>
    <x v="11"/>
    <x v="298"/>
    <n v="325614"/>
    <n v="0.46883652620893701"/>
    <n v="3224"/>
    <n v="814.36085866242604"/>
    <n v="10000"/>
    <n v="86.912722908093301"/>
  </r>
  <r>
    <x v="312"/>
    <x v="3"/>
    <x v="2030"/>
    <n v="1152.36832094894"/>
    <n v="10000"/>
    <n v="52.216198979591802"/>
    <x v="310"/>
    <x v="11"/>
    <x v="298"/>
    <n v="325614"/>
    <n v="0.46883652620893701"/>
    <n v="3501"/>
    <n v="1953.6271441317499"/>
    <n v="10000"/>
    <n v="149.89185654645101"/>
  </r>
  <r>
    <x v="312"/>
    <x v="4"/>
    <x v="2031"/>
    <n v="1018.79391471989"/>
    <n v="10000"/>
    <n v="35.616438356164402"/>
    <x v="310"/>
    <x v="11"/>
    <x v="298"/>
    <n v="325614"/>
    <n v="0.46883652620893701"/>
    <n v="3223"/>
    <n v="1642.6608933710199"/>
    <n v="10000"/>
    <n v="87.835306045978498"/>
  </r>
  <r>
    <x v="312"/>
    <x v="5"/>
    <x v="2032"/>
    <n v="542.31704352143197"/>
    <n v="10000"/>
    <n v="40.038852190270298"/>
    <x v="310"/>
    <x v="11"/>
    <x v="298"/>
    <n v="325614"/>
    <n v="0.46883652620893701"/>
    <n v="3314"/>
    <n v="985.65586364089199"/>
    <n v="10000"/>
    <n v="118.875"/>
  </r>
  <r>
    <x v="312"/>
    <x v="6"/>
    <x v="2033"/>
    <n v="436.64316691853298"/>
    <n v="10000"/>
    <n v="17.856517628934601"/>
    <x v="310"/>
    <x v="11"/>
    <x v="298"/>
    <n v="325614"/>
    <n v="0.46883652620893701"/>
    <n v="3430"/>
    <n v="858.470456721152"/>
    <n v="10000"/>
    <n v="61.706030858766198"/>
  </r>
  <r>
    <x v="312"/>
    <x v="7"/>
    <x v="1006"/>
    <n v="469.78659507951801"/>
    <n v="10000"/>
    <n v="24.001409257057301"/>
    <x v="310"/>
    <x v="11"/>
    <x v="298"/>
    <n v="325614"/>
    <n v="0.46883652620893701"/>
    <n v="3680"/>
    <n v="930.52646572857498"/>
    <n v="10000"/>
    <n v="87.3046875"/>
  </r>
  <r>
    <x v="313"/>
    <x v="0"/>
    <x v="371"/>
    <n v="2096.4119116738202"/>
    <n v="10000"/>
    <n v="212.76595744680799"/>
    <x v="311"/>
    <x v="11"/>
    <x v="299"/>
    <n v="38411"/>
    <n v="0.446457836926832"/>
    <n v="6214"/>
    <n v="3658.1209136099401"/>
    <n v="10000"/>
    <n v="589.84910836762697"/>
  </r>
  <r>
    <x v="313"/>
    <x v="1"/>
    <x v="2034"/>
    <n v="2577.0857330592498"/>
    <n v="10000"/>
    <n v="427.35042735042703"/>
    <x v="311"/>
    <x v="11"/>
    <x v="299"/>
    <n v="38411"/>
    <n v="0.446457836926832"/>
    <n v="6525"/>
    <n v="3855.4699129764999"/>
    <n v="10000"/>
    <n v="688.77551020408202"/>
  </r>
  <r>
    <x v="313"/>
    <x v="2"/>
    <x v="871"/>
    <n v="1930.11220079589"/>
    <n v="10000"/>
    <n v="387.52362948960302"/>
    <x v="311"/>
    <x v="11"/>
    <x v="299"/>
    <n v="38411"/>
    <n v="0.446457836926832"/>
    <n v="5613"/>
    <n v="3038.4231165026599"/>
    <n v="10000"/>
    <n v="625"/>
  </r>
  <r>
    <x v="313"/>
    <x v="3"/>
    <x v="1517"/>
    <n v="1721.65138577114"/>
    <n v="10000"/>
    <n v="180.80210387902699"/>
    <x v="311"/>
    <x v="11"/>
    <x v="299"/>
    <n v="38411"/>
    <n v="0.446457836926832"/>
    <n v="5756"/>
    <n v="2877.6802958067801"/>
    <n v="10000"/>
    <n v="294.92455418381297"/>
  </r>
  <r>
    <x v="313"/>
    <x v="4"/>
    <x v="2035"/>
    <n v="1447.9138070103099"/>
    <n v="10000"/>
    <n v="197.333333333333"/>
    <x v="311"/>
    <x v="11"/>
    <x v="299"/>
    <n v="38411"/>
    <n v="0.446457836926832"/>
    <n v="5136"/>
    <n v="2130.4982226266202"/>
    <n v="10000"/>
    <n v="260.68261220102102"/>
  </r>
  <r>
    <x v="313"/>
    <x v="5"/>
    <x v="1374"/>
    <n v="2089.4703699864499"/>
    <n v="10000"/>
    <n v="283.55387523629503"/>
    <x v="311"/>
    <x v="11"/>
    <x v="299"/>
    <n v="38411"/>
    <n v="0.446457836926832"/>
    <n v="5446"/>
    <n v="2963.4147381796802"/>
    <n v="10000"/>
    <n v="701.54577883472098"/>
  </r>
  <r>
    <x v="313"/>
    <x v="6"/>
    <x v="2036"/>
    <n v="1552.6056689849099"/>
    <n v="10000"/>
    <n v="135.20822065981599"/>
    <x v="311"/>
    <x v="11"/>
    <x v="299"/>
    <n v="38411"/>
    <n v="0.446457836926832"/>
    <n v="4926"/>
    <n v="2420.59127905589"/>
    <n v="10000"/>
    <n v="560"/>
  </r>
  <r>
    <x v="313"/>
    <x v="7"/>
    <x v="2037"/>
    <n v="1815.26877317188"/>
    <n v="10000"/>
    <n v="172.781065088757"/>
    <x v="311"/>
    <x v="11"/>
    <x v="299"/>
    <n v="38411"/>
    <n v="0.446457836926832"/>
    <n v="5383"/>
    <n v="2796.4764402124702"/>
    <n v="10000"/>
    <n v="511.29607609988102"/>
  </r>
  <r>
    <x v="314"/>
    <x v="0"/>
    <x v="1907"/>
    <n v="666.06572354932496"/>
    <n v="10000"/>
    <n v="71.340082874108205"/>
    <x v="312"/>
    <x v="11"/>
    <x v="300"/>
    <n v="97839"/>
    <n v="0.49358295244725597"/>
    <n v="4000"/>
    <n v="1382.9590981664301"/>
    <n v="10000"/>
    <n v="241.83142559833499"/>
  </r>
  <r>
    <x v="314"/>
    <x v="1"/>
    <x v="2038"/>
    <n v="923.48884155728501"/>
    <n v="10000"/>
    <n v="116.04840309462401"/>
    <x v="312"/>
    <x v="11"/>
    <x v="300"/>
    <n v="97839"/>
    <n v="0.49358295244725597"/>
    <n v="4538"/>
    <n v="1566.2554209085299"/>
    <n v="10000"/>
    <n v="178.68480725623601"/>
  </r>
  <r>
    <x v="314"/>
    <x v="2"/>
    <x v="801"/>
    <n v="781.88037272484905"/>
    <n v="10000"/>
    <n v="120.93523246439101"/>
    <x v="312"/>
    <x v="11"/>
    <x v="300"/>
    <n v="97839"/>
    <n v="0.49358295244725597"/>
    <n v="3678"/>
    <n v="1356.4421501746599"/>
    <n v="10000"/>
    <n v="206.413331650044"/>
  </r>
  <r>
    <x v="314"/>
    <x v="3"/>
    <x v="2039"/>
    <n v="749.89338547877901"/>
    <n v="10000"/>
    <n v="110.5098855359"/>
    <x v="312"/>
    <x v="11"/>
    <x v="300"/>
    <n v="97839"/>
    <n v="0.49358295244725597"/>
    <n v="3958"/>
    <n v="1311.1422022988299"/>
    <n v="10000"/>
    <n v="194.515306122449"/>
  </r>
  <r>
    <x v="314"/>
    <x v="4"/>
    <x v="555"/>
    <n v="652.08705566091498"/>
    <n v="10000"/>
    <n v="92.824582510126803"/>
    <x v="312"/>
    <x v="11"/>
    <x v="300"/>
    <n v="97839"/>
    <n v="0.49358295244725597"/>
    <n v="3680"/>
    <n v="1037.76879535545"/>
    <n v="10000"/>
    <n v="150.40939836240699"/>
  </r>
  <r>
    <x v="314"/>
    <x v="5"/>
    <x v="1679"/>
    <n v="937.16085983649396"/>
    <n v="10000"/>
    <n v="63.324307799807798"/>
    <x v="312"/>
    <x v="11"/>
    <x v="300"/>
    <n v="97839"/>
    <n v="0.49358295244725597"/>
    <n v="3836"/>
    <n v="1489.77104161434"/>
    <n v="10000"/>
    <n v="269.25938587142298"/>
  </r>
  <r>
    <x v="314"/>
    <x v="6"/>
    <x v="1830"/>
    <n v="648.254027178873"/>
    <n v="10000"/>
    <n v="29.3702935182164"/>
    <x v="312"/>
    <x v="11"/>
    <x v="300"/>
    <n v="97839"/>
    <n v="0.49358295244725597"/>
    <n v="3656"/>
    <n v="1189.94279133808"/>
    <n v="10000"/>
    <n v="159.70726035361301"/>
  </r>
  <r>
    <x v="314"/>
    <x v="7"/>
    <x v="2040"/>
    <n v="680.27309474077595"/>
    <n v="10000"/>
    <n v="43.252595155709301"/>
    <x v="312"/>
    <x v="11"/>
    <x v="300"/>
    <n v="97839"/>
    <n v="0.49358295244725597"/>
    <n v="3870"/>
    <n v="1271.4355215072601"/>
    <n v="10000"/>
    <n v="144.04432132964001"/>
  </r>
  <r>
    <x v="315"/>
    <x v="0"/>
    <x v="2041"/>
    <n v="2710.4072398190001"/>
    <n v="10000"/>
    <n v="384.61538461538498"/>
    <x v="313"/>
    <x v="11"/>
    <x v="16"/>
    <m/>
    <m/>
    <n v="7913"/>
    <n v="6142.8571428571404"/>
    <n v="10000"/>
    <n v="1836.7346938775499"/>
  </r>
  <r>
    <x v="315"/>
    <x v="1"/>
    <x v="1461"/>
    <n v="3950.5877664873501"/>
    <n v="10000"/>
    <n v="625"/>
    <x v="313"/>
    <x v="11"/>
    <x v="16"/>
    <m/>
    <m/>
    <n v="7677"/>
    <n v="5902.2556390977397"/>
    <n v="10000"/>
    <n v="1250"/>
  </r>
  <r>
    <x v="315"/>
    <x v="2"/>
    <x v="348"/>
    <n v="2965.4319404319399"/>
    <n v="10000"/>
    <n v="555.555555555556"/>
    <x v="313"/>
    <x v="11"/>
    <x v="16"/>
    <m/>
    <m/>
    <n v="7093"/>
    <n v="4662.5442764056597"/>
    <n v="10000"/>
    <n v="1358.0246913580199"/>
  </r>
  <r>
    <x v="315"/>
    <x v="3"/>
    <x v="41"/>
    <n v="3050.99206349206"/>
    <n v="10000"/>
    <n v="703.125"/>
    <x v="313"/>
    <x v="11"/>
    <x v="16"/>
    <m/>
    <m/>
    <n v="7207"/>
    <n v="5346.2301587301599"/>
    <n v="10000"/>
    <n v="2187.5"/>
  </r>
  <r>
    <x v="315"/>
    <x v="4"/>
    <x v="2042"/>
    <n v="2681.6171796118301"/>
    <n v="10000"/>
    <n v="625"/>
    <x v="313"/>
    <x v="11"/>
    <x v="16"/>
    <m/>
    <m/>
    <n v="6792"/>
    <n v="4470.5475462356198"/>
    <n v="10000"/>
    <n v="1122.44897959184"/>
  </r>
  <r>
    <x v="315"/>
    <x v="5"/>
    <x v="2043"/>
    <n v="4284.6016142782901"/>
    <n v="10000"/>
    <n v="666.66666666666697"/>
    <x v="313"/>
    <x v="11"/>
    <x v="16"/>
    <m/>
    <m/>
    <n v="7124"/>
    <n v="5249.3407239439002"/>
    <n v="10000"/>
    <n v="1836.7346938775499"/>
  </r>
  <r>
    <x v="315"/>
    <x v="6"/>
    <x v="2044"/>
    <n v="2927.5458975729598"/>
    <n v="10000"/>
    <n v="333.33333333333297"/>
    <x v="313"/>
    <x v="11"/>
    <x v="16"/>
    <m/>
    <m/>
    <n v="6999"/>
    <n v="4599.5851763825603"/>
    <n v="10000"/>
    <n v="1171.875"/>
  </r>
  <r>
    <x v="315"/>
    <x v="7"/>
    <x v="2045"/>
    <n v="3257.32675063032"/>
    <n v="10000"/>
    <n v="526.31578947368405"/>
    <x v="313"/>
    <x v="11"/>
    <x v="16"/>
    <m/>
    <m/>
    <n v="7237"/>
    <n v="4735.7127636905998"/>
    <n v="10000"/>
    <n v="925.92592592592598"/>
  </r>
  <r>
    <x v="316"/>
    <x v="0"/>
    <x v="2046"/>
    <n v="784.21015990580997"/>
    <n v="10000"/>
    <n v="67.845993756503603"/>
    <x v="314"/>
    <x v="12"/>
    <x v="16"/>
    <m/>
    <m/>
    <n v="3854"/>
    <n v="1127.5402072517099"/>
    <n v="10000"/>
    <n v="122.459285443757"/>
  </r>
  <r>
    <x v="316"/>
    <x v="1"/>
    <x v="2047"/>
    <n v="953.94848767612302"/>
    <n v="10000"/>
    <n v="63.684189707685597"/>
    <x v="314"/>
    <x v="12"/>
    <x v="16"/>
    <m/>
    <m/>
    <n v="4428"/>
    <n v="1341.3975784256299"/>
    <n v="10000"/>
    <n v="160.034602076125"/>
  </r>
  <r>
    <x v="316"/>
    <x v="2"/>
    <x v="997"/>
    <n v="770.18404980045796"/>
    <n v="10000"/>
    <n v="78.106508875739607"/>
    <x v="314"/>
    <x v="12"/>
    <x v="16"/>
    <m/>
    <m/>
    <n v="4163"/>
    <n v="1076.7179881591601"/>
    <n v="10000"/>
    <n v="154.666666666667"/>
  </r>
  <r>
    <x v="316"/>
    <x v="3"/>
    <x v="2048"/>
    <n v="739.74031257604702"/>
    <n v="10000"/>
    <n v="48.537321264593999"/>
    <x v="314"/>
    <x v="12"/>
    <x v="16"/>
    <m/>
    <m/>
    <n v="4370"/>
    <n v="1088.31588764099"/>
    <n v="10000"/>
    <n v="134.08669252825101"/>
  </r>
  <r>
    <x v="316"/>
    <x v="4"/>
    <x v="2049"/>
    <n v="655.31197867355002"/>
    <n v="10000"/>
    <n v="53.2737583777281"/>
    <x v="314"/>
    <x v="12"/>
    <x v="16"/>
    <m/>
    <m/>
    <n v="4091"/>
    <n v="943.16958910501205"/>
    <n v="10000"/>
    <n v="85.423875432525904"/>
  </r>
  <r>
    <x v="316"/>
    <x v="5"/>
    <x v="787"/>
    <n v="986.46776433407297"/>
    <n v="10000"/>
    <n v="90.220539095566906"/>
    <x v="314"/>
    <x v="12"/>
    <x v="16"/>
    <m/>
    <m/>
    <n v="4969"/>
    <n v="1535.16395527648"/>
    <n v="10000"/>
    <n v="176.55227137472701"/>
  </r>
  <r>
    <x v="316"/>
    <x v="6"/>
    <x v="1020"/>
    <n v="618.48639123683995"/>
    <n v="10000"/>
    <n v="55.724687995157502"/>
    <x v="314"/>
    <x v="12"/>
    <x v="16"/>
    <m/>
    <m/>
    <n v="4412"/>
    <n v="1187.3619450598301"/>
    <n v="10000"/>
    <n v="152.354570637119"/>
  </r>
  <r>
    <x v="316"/>
    <x v="7"/>
    <x v="2040"/>
    <n v="657.11918846542801"/>
    <n v="10000"/>
    <n v="57.176802554392196"/>
    <x v="314"/>
    <x v="12"/>
    <x v="16"/>
    <m/>
    <m/>
    <n v="4093"/>
    <n v="904.84083716548105"/>
    <n v="10000"/>
    <n v="63.602974110902103"/>
  </r>
  <r>
    <x v="317"/>
    <x v="0"/>
    <x v="1419"/>
    <n v="1916.99211662996"/>
    <n v="10000"/>
    <n v="208.333333333333"/>
    <x v="315"/>
    <x v="12"/>
    <x v="16"/>
    <m/>
    <m/>
    <n v="6570"/>
    <n v="3553.60292411717"/>
    <n v="10000"/>
    <n v="657.43944636678202"/>
  </r>
  <r>
    <x v="317"/>
    <x v="1"/>
    <x v="1604"/>
    <n v="2368.0276147480499"/>
    <n v="10000"/>
    <n v="227.272727272727"/>
    <x v="315"/>
    <x v="12"/>
    <x v="16"/>
    <m/>
    <m/>
    <n v="6849"/>
    <n v="3857.9533481614299"/>
    <n v="10000"/>
    <n v="637.11911357340705"/>
  </r>
  <r>
    <x v="317"/>
    <x v="2"/>
    <x v="1096"/>
    <n v="2323.18748444218"/>
    <n v="10000"/>
    <n v="254.19145484045401"/>
    <x v="315"/>
    <x v="12"/>
    <x v="16"/>
    <m/>
    <m/>
    <n v="6552"/>
    <n v="3449.4359761158198"/>
    <n v="10000"/>
    <n v="507.54458161865603"/>
  </r>
  <r>
    <x v="317"/>
    <x v="3"/>
    <x v="2050"/>
    <n v="1963.2486834285"/>
    <n v="10000"/>
    <n v="258.035310095066"/>
    <x v="315"/>
    <x v="12"/>
    <x v="16"/>
    <m/>
    <m/>
    <n v="6298"/>
    <n v="2928.0127248506001"/>
    <n v="10000"/>
    <n v="372.02049454221401"/>
  </r>
  <r>
    <x v="317"/>
    <x v="4"/>
    <x v="2051"/>
    <n v="1873.2488181087499"/>
    <n v="10000"/>
    <n v="195.04132231405001"/>
    <x v="315"/>
    <x v="12"/>
    <x v="16"/>
    <m/>
    <m/>
    <n v="6154"/>
    <n v="2895.5814385179801"/>
    <n v="10000"/>
    <n v="293.20987654320999"/>
  </r>
  <r>
    <x v="317"/>
    <x v="5"/>
    <x v="2052"/>
    <n v="2633.5441925847799"/>
    <n v="10000"/>
    <n v="333.33333333333297"/>
    <x v="315"/>
    <x v="12"/>
    <x v="16"/>
    <m/>
    <m/>
    <n v="6933"/>
    <n v="4223.4300678745103"/>
    <n v="10000"/>
    <n v="500"/>
  </r>
  <r>
    <x v="317"/>
    <x v="6"/>
    <x v="2053"/>
    <n v="1860.14492419775"/>
    <n v="10000"/>
    <n v="251.85185185185199"/>
    <x v="315"/>
    <x v="12"/>
    <x v="16"/>
    <m/>
    <m/>
    <n v="6110"/>
    <n v="3498.7197268750701"/>
    <n v="10000"/>
    <n v="588.23529411764696"/>
  </r>
  <r>
    <x v="317"/>
    <x v="7"/>
    <x v="2054"/>
    <n v="1859.50012291288"/>
    <n v="10000"/>
    <n v="194.003527336861"/>
    <x v="315"/>
    <x v="12"/>
    <x v="16"/>
    <m/>
    <m/>
    <n v="6057"/>
    <n v="2519.8064815299399"/>
    <n v="10000"/>
    <n v="214.03091557669401"/>
  </r>
  <r>
    <x v="318"/>
    <x v="0"/>
    <x v="585"/>
    <m/>
    <n v="10000"/>
    <n v="10000"/>
    <x v="316"/>
    <x v="12"/>
    <x v="16"/>
    <m/>
    <m/>
    <m/>
    <m/>
    <n v="10000"/>
    <n v="10000"/>
  </r>
  <r>
    <x v="318"/>
    <x v="1"/>
    <x v="2055"/>
    <n v="7142.8571428571404"/>
    <n v="10000"/>
    <n v="2000"/>
    <x v="316"/>
    <x v="12"/>
    <x v="16"/>
    <m/>
    <m/>
    <n v="8370"/>
    <n v="6000"/>
    <n v="10000"/>
    <n v="2000"/>
  </r>
  <r>
    <x v="318"/>
    <x v="2"/>
    <x v="2056"/>
    <n v="6296.2962962963002"/>
    <n v="10000"/>
    <n v="1428.57142857143"/>
    <x v="316"/>
    <x v="12"/>
    <x v="16"/>
    <m/>
    <m/>
    <n v="7407"/>
    <n v="6507.9365079365098"/>
    <n v="10000"/>
    <n v="3333.3333333333298"/>
  </r>
  <r>
    <x v="318"/>
    <x v="3"/>
    <x v="2057"/>
    <n v="5800"/>
    <n v="10000"/>
    <n v="2500"/>
    <x v="316"/>
    <x v="12"/>
    <x v="16"/>
    <m/>
    <m/>
    <n v="7454"/>
    <n v="5937.5"/>
    <n v="10000"/>
    <n v="3333.3333333333298"/>
  </r>
  <r>
    <x v="318"/>
    <x v="4"/>
    <x v="2058"/>
    <n v="7166.6666666666697"/>
    <n v="10000"/>
    <n v="3333.3333333333298"/>
    <x v="316"/>
    <x v="12"/>
    <x v="16"/>
    <m/>
    <m/>
    <n v="8937"/>
    <n v="7416.6666666666697"/>
    <n v="10000"/>
    <n v="3333.3333333333298"/>
  </r>
  <r>
    <x v="318"/>
    <x v="5"/>
    <x v="2059"/>
    <n v="6333.3333333333303"/>
    <n v="10000"/>
    <n v="2500"/>
    <x v="316"/>
    <x v="12"/>
    <x v="16"/>
    <m/>
    <m/>
    <n v="10000"/>
    <n v="10000"/>
    <n v="10000"/>
    <n v="10000"/>
  </r>
  <r>
    <x v="318"/>
    <x v="6"/>
    <x v="2060"/>
    <n v="4347.8260869565202"/>
    <n v="10000"/>
    <n v="1111.1111111111099"/>
    <x v="316"/>
    <x v="12"/>
    <x v="16"/>
    <m/>
    <m/>
    <n v="8214"/>
    <n v="6086.95652173913"/>
    <n v="10000"/>
    <n v="1666.6666666666699"/>
  </r>
  <r>
    <x v="318"/>
    <x v="7"/>
    <x v="2061"/>
    <n v="4960.3174603174602"/>
    <n v="10000"/>
    <n v="1875"/>
    <x v="316"/>
    <x v="12"/>
    <x v="16"/>
    <m/>
    <m/>
    <n v="7365"/>
    <n v="4989.0109890109898"/>
    <n v="10000"/>
    <n v="2244.8979591836701"/>
  </r>
  <r>
    <x v="319"/>
    <x v="0"/>
    <x v="2062"/>
    <n v="4455.6878306878298"/>
    <n v="10000"/>
    <n v="714.28571428571399"/>
    <x v="317"/>
    <x v="12"/>
    <x v="16"/>
    <m/>
    <m/>
    <n v="7448"/>
    <n v="4952.6239067055403"/>
    <n v="10000"/>
    <n v="833.33333333333303"/>
  </r>
  <r>
    <x v="319"/>
    <x v="1"/>
    <x v="2063"/>
    <n v="3143.8196506689701"/>
    <n v="10000"/>
    <n v="270.27027027026998"/>
    <x v="317"/>
    <x v="12"/>
    <x v="16"/>
    <m/>
    <m/>
    <n v="6967"/>
    <n v="3952.6504941599301"/>
    <n v="10000"/>
    <n v="333.33333333333297"/>
  </r>
  <r>
    <x v="319"/>
    <x v="2"/>
    <x v="2064"/>
    <n v="3119.3227017582999"/>
    <n v="10000"/>
    <n v="432"/>
    <x v="317"/>
    <x v="12"/>
    <x v="16"/>
    <m/>
    <m/>
    <n v="6506"/>
    <n v="3527.8204471752902"/>
    <n v="10000"/>
    <n v="769.23076923076906"/>
  </r>
  <r>
    <x v="319"/>
    <x v="3"/>
    <x v="2065"/>
    <n v="3608.97516438414"/>
    <n v="10000"/>
    <n v="447.530864197531"/>
    <x v="317"/>
    <x v="12"/>
    <x v="16"/>
    <m/>
    <m/>
    <n v="7526"/>
    <n v="4452.8478057889797"/>
    <n v="10000"/>
    <n v="447.530864197531"/>
  </r>
  <r>
    <x v="319"/>
    <x v="4"/>
    <x v="2066"/>
    <n v="2375.6656889389301"/>
    <n v="10000"/>
    <n v="303.030303030303"/>
    <x v="317"/>
    <x v="12"/>
    <x v="16"/>
    <m/>
    <m/>
    <n v="6390"/>
    <n v="3183.4436627571999"/>
    <n v="10000"/>
    <n v="397.80521262002702"/>
  </r>
  <r>
    <x v="319"/>
    <x v="5"/>
    <x v="2067"/>
    <n v="2492.3504423034501"/>
    <n v="10000"/>
    <n v="500"/>
    <x v="317"/>
    <x v="12"/>
    <x v="16"/>
    <m/>
    <m/>
    <n v="6442"/>
    <n v="4010.98254293743"/>
    <n v="10000"/>
    <n v="909.09090909090901"/>
  </r>
  <r>
    <x v="319"/>
    <x v="6"/>
    <x v="937"/>
    <n v="1961.55970025377"/>
    <n v="10000"/>
    <n v="304.70914127423799"/>
    <x v="317"/>
    <x v="12"/>
    <x v="16"/>
    <m/>
    <m/>
    <n v="6957"/>
    <n v="4163.2762394575302"/>
    <n v="10000"/>
    <n v="795.84775086505203"/>
  </r>
  <r>
    <x v="319"/>
    <x v="7"/>
    <x v="2068"/>
    <n v="1945.165136223"/>
    <n v="10000"/>
    <n v="280"/>
    <x v="317"/>
    <x v="12"/>
    <x v="16"/>
    <m/>
    <m/>
    <n v="6239"/>
    <n v="2812.8286216256902"/>
    <n v="10000"/>
    <n v="360.49382716049399"/>
  </r>
  <r>
    <x v="320"/>
    <x v="0"/>
    <x v="2069"/>
    <n v="1979.83968274415"/>
    <n v="10000"/>
    <n v="168.808264046359"/>
    <x v="318"/>
    <x v="12"/>
    <x v="16"/>
    <m/>
    <m/>
    <n v="5979"/>
    <n v="2939.8956821817801"/>
    <n v="10000"/>
    <n v="328.71972318339101"/>
  </r>
  <r>
    <x v="320"/>
    <x v="1"/>
    <x v="2070"/>
    <n v="2642.0925247591899"/>
    <n v="10000"/>
    <n v="227.272727272727"/>
    <x v="318"/>
    <x v="12"/>
    <x v="16"/>
    <m/>
    <m/>
    <n v="6735"/>
    <n v="3524.1995875798698"/>
    <n v="10000"/>
    <n v="500"/>
  </r>
  <r>
    <x v="320"/>
    <x v="2"/>
    <x v="1622"/>
    <n v="2622.02902913145"/>
    <n v="10000"/>
    <n v="270.27027027026998"/>
    <x v="318"/>
    <x v="12"/>
    <x v="16"/>
    <m/>
    <m/>
    <n v="6580"/>
    <n v="3379.65020843613"/>
    <n v="10000"/>
    <n v="581.71745152354595"/>
  </r>
  <r>
    <x v="320"/>
    <x v="3"/>
    <x v="1942"/>
    <n v="2361.4365004412498"/>
    <n v="10000"/>
    <n v="158.73015873015899"/>
    <x v="318"/>
    <x v="12"/>
    <x v="16"/>
    <m/>
    <m/>
    <n v="6367"/>
    <n v="3233.2351885457201"/>
    <n v="10000"/>
    <n v="510.39697542533099"/>
  </r>
  <r>
    <x v="320"/>
    <x v="4"/>
    <x v="2071"/>
    <n v="1760.23700847276"/>
    <n v="10000"/>
    <n v="181.81818181818201"/>
    <x v="318"/>
    <x v="12"/>
    <x v="16"/>
    <m/>
    <m/>
    <n v="5665"/>
    <n v="2592.2760858112201"/>
    <n v="10000"/>
    <n v="416.32653061224499"/>
  </r>
  <r>
    <x v="320"/>
    <x v="5"/>
    <x v="2072"/>
    <n v="3456.6514566514602"/>
    <n v="10000"/>
    <n v="434.78260869565202"/>
    <x v="318"/>
    <x v="12"/>
    <x v="16"/>
    <m/>
    <m/>
    <n v="7263"/>
    <n v="4789.66565349544"/>
    <n v="10000"/>
    <n v="588.23529411764696"/>
  </r>
  <r>
    <x v="320"/>
    <x v="6"/>
    <x v="225"/>
    <n v="1731.5447239672501"/>
    <n v="10000"/>
    <n v="108.695652173913"/>
    <x v="318"/>
    <x v="12"/>
    <x v="16"/>
    <m/>
    <m/>
    <n v="6408"/>
    <n v="3383.70936693766"/>
    <n v="10000"/>
    <n v="344.82758620689702"/>
  </r>
  <r>
    <x v="320"/>
    <x v="7"/>
    <x v="2073"/>
    <n v="1977.69096704458"/>
    <n v="10000"/>
    <n v="220.408163265306"/>
    <x v="318"/>
    <x v="12"/>
    <x v="16"/>
    <m/>
    <m/>
    <n v="5630"/>
    <n v="2556.7785556737999"/>
    <n v="10000"/>
    <n v="285.37455410225903"/>
  </r>
  <r>
    <x v="321"/>
    <x v="0"/>
    <x v="2074"/>
    <n v="5000"/>
    <n v="10000"/>
    <n v="1250"/>
    <x v="319"/>
    <x v="12"/>
    <x v="16"/>
    <m/>
    <m/>
    <n v="8750"/>
    <n v="8000"/>
    <n v="10000"/>
    <n v="5000"/>
  </r>
  <r>
    <x v="321"/>
    <x v="1"/>
    <x v="2075"/>
    <n v="5500"/>
    <n v="10000"/>
    <n v="1250"/>
    <x v="319"/>
    <x v="12"/>
    <x v="16"/>
    <m/>
    <m/>
    <n v="10000"/>
    <n v="10000"/>
    <n v="10000"/>
    <n v="10000"/>
  </r>
  <r>
    <x v="321"/>
    <x v="2"/>
    <x v="1510"/>
    <n v="8571.4285714285706"/>
    <n v="10000"/>
    <n v="5000"/>
    <x v="319"/>
    <x v="12"/>
    <x v="16"/>
    <m/>
    <m/>
    <n v="10000"/>
    <n v="10000"/>
    <n v="10000"/>
    <n v="10000"/>
  </r>
  <r>
    <x v="321"/>
    <x v="3"/>
    <x v="2076"/>
    <n v="4615.3846153846198"/>
    <n v="10000"/>
    <n v="1428.57142857143"/>
    <x v="319"/>
    <x v="12"/>
    <x v="16"/>
    <m/>
    <m/>
    <n v="10000"/>
    <n v="10000"/>
    <n v="10000"/>
    <n v="10000"/>
  </r>
  <r>
    <x v="321"/>
    <x v="4"/>
    <x v="2077"/>
    <n v="2727.2727272727302"/>
    <n v="10000"/>
    <n v="1111.1111111111099"/>
    <x v="319"/>
    <x v="12"/>
    <x v="16"/>
    <m/>
    <m/>
    <n v="10000"/>
    <n v="10000"/>
    <n v="10000"/>
    <n v="10000"/>
  </r>
  <r>
    <x v="321"/>
    <x v="5"/>
    <x v="584"/>
    <n v="8000"/>
    <n v="10000"/>
    <n v="5000"/>
    <x v="319"/>
    <x v="12"/>
    <x v="16"/>
    <m/>
    <m/>
    <m/>
    <m/>
    <m/>
    <m/>
  </r>
  <r>
    <x v="321"/>
    <x v="6"/>
    <x v="2078"/>
    <n v="6666.6666666666697"/>
    <n v="10000"/>
    <n v="3333.3333333333298"/>
    <x v="319"/>
    <x v="12"/>
    <x v="16"/>
    <m/>
    <m/>
    <n v="9375"/>
    <n v="8888.8888888888905"/>
    <n v="10000"/>
    <n v="5000"/>
  </r>
  <r>
    <x v="321"/>
    <x v="7"/>
    <x v="1187"/>
    <n v="7352.9411764705901"/>
    <n v="10000"/>
    <n v="3750"/>
    <x v="319"/>
    <x v="12"/>
    <x v="16"/>
    <m/>
    <m/>
    <n v="8750"/>
    <n v="7307.6923076923104"/>
    <n v="10000"/>
    <n v="3750"/>
  </r>
  <r>
    <x v="322"/>
    <x v="0"/>
    <x v="2079"/>
    <n v="4592.80303030303"/>
    <n v="10000"/>
    <n v="555.555555555556"/>
    <x v="320"/>
    <x v="12"/>
    <x v="16"/>
    <m/>
    <m/>
    <n v="8243"/>
    <n v="6706.82730923695"/>
    <n v="10000"/>
    <n v="1428.57142857143"/>
  </r>
  <r>
    <x v="322"/>
    <x v="1"/>
    <x v="2080"/>
    <n v="3915.8163265306098"/>
    <n v="10000"/>
    <n v="263.15789473684202"/>
    <x v="320"/>
    <x v="12"/>
    <x v="16"/>
    <m/>
    <m/>
    <n v="8194"/>
    <n v="6382.3529411764703"/>
    <n v="10000"/>
    <n v="2000"/>
  </r>
  <r>
    <x v="322"/>
    <x v="2"/>
    <x v="2081"/>
    <n v="4088.7380593262901"/>
    <n v="10000"/>
    <n v="303.030303030303"/>
    <x v="320"/>
    <x v="12"/>
    <x v="16"/>
    <m/>
    <m/>
    <n v="8665"/>
    <n v="6107.2796934865901"/>
    <n v="10000"/>
    <n v="755.555555555556"/>
  </r>
  <r>
    <x v="322"/>
    <x v="3"/>
    <x v="2082"/>
    <n v="4871.7948717948702"/>
    <n v="10000"/>
    <n v="344.82758620689702"/>
    <x v="320"/>
    <x v="12"/>
    <x v="16"/>
    <m/>
    <m/>
    <n v="8849"/>
    <n v="7741.9354838709696"/>
    <n v="10000"/>
    <n v="2500"/>
  </r>
  <r>
    <x v="322"/>
    <x v="4"/>
    <x v="2083"/>
    <n v="4186.3517060367403"/>
    <n v="10000"/>
    <n v="294.11764705882302"/>
    <x v="320"/>
    <x v="12"/>
    <x v="16"/>
    <m/>
    <m/>
    <n v="8224"/>
    <n v="6815.4761904761899"/>
    <n v="10000"/>
    <n v="2500"/>
  </r>
  <r>
    <x v="322"/>
    <x v="5"/>
    <x v="2084"/>
    <n v="5523.8095238095202"/>
    <n v="10000"/>
    <n v="714.28571428571399"/>
    <x v="320"/>
    <x v="12"/>
    <x v="16"/>
    <m/>
    <m/>
    <n v="8633"/>
    <n v="7500"/>
    <n v="10000"/>
    <n v="2500"/>
  </r>
  <r>
    <x v="322"/>
    <x v="6"/>
    <x v="2085"/>
    <n v="2838.9725255396902"/>
    <n v="10000"/>
    <n v="495.86776859504101"/>
    <x v="320"/>
    <x v="12"/>
    <x v="16"/>
    <m/>
    <m/>
    <n v="6711"/>
    <n v="4174.4899980194105"/>
    <n v="10000"/>
    <n v="1074.38016528926"/>
  </r>
  <r>
    <x v="322"/>
    <x v="7"/>
    <x v="2086"/>
    <n v="3718.27315541601"/>
    <n v="10000"/>
    <n v="703.125"/>
    <x v="320"/>
    <x v="12"/>
    <x v="16"/>
    <m/>
    <m/>
    <n v="7266"/>
    <n v="4898.32535885167"/>
    <n v="10000"/>
    <n v="859.375"/>
  </r>
  <r>
    <x v="323"/>
    <x v="0"/>
    <x v="2087"/>
    <n v="163.543592416801"/>
    <n v="10000"/>
    <n v="11.1133959340918"/>
    <x v="321"/>
    <x v="13"/>
    <x v="301"/>
    <n v="1518076"/>
    <n v="0.50637000251504505"/>
    <n v="2658"/>
    <n v="306.49470442580099"/>
    <n v="10000"/>
    <n v="21.137272397929799"/>
  </r>
  <r>
    <x v="323"/>
    <x v="1"/>
    <x v="448"/>
    <n v="218.96952902101901"/>
    <n v="10000"/>
    <n v="12.294238683127601"/>
    <x v="321"/>
    <x v="13"/>
    <x v="301"/>
    <n v="1518076"/>
    <n v="0.50637000251504505"/>
    <n v="2855"/>
    <n v="407.38296620339599"/>
    <n v="10000"/>
    <n v="24.403974044421499"/>
  </r>
  <r>
    <x v="323"/>
    <x v="2"/>
    <x v="2088"/>
    <n v="194.81101438699099"/>
    <n v="10000"/>
    <n v="12.2454967609813"/>
    <x v="321"/>
    <x v="13"/>
    <x v="301"/>
    <n v="1518076"/>
    <n v="0.50637000251504505"/>
    <n v="2237"/>
    <n v="308.72316335314298"/>
    <n v="10000"/>
    <n v="19.413665418802399"/>
  </r>
  <r>
    <x v="323"/>
    <x v="3"/>
    <x v="2089"/>
    <n v="271.66388495302402"/>
    <n v="10000"/>
    <n v="7.5107150607638902"/>
    <x v="321"/>
    <x v="13"/>
    <x v="301"/>
    <n v="1518076"/>
    <n v="0.50637000251504505"/>
    <n v="2969"/>
    <n v="598.43584955111601"/>
    <n v="10000"/>
    <n v="59.3053910890848"/>
  </r>
  <r>
    <x v="323"/>
    <x v="4"/>
    <x v="512"/>
    <n v="259.306847049959"/>
    <n v="10000"/>
    <n v="14.845966014192699"/>
    <x v="321"/>
    <x v="13"/>
    <x v="301"/>
    <n v="1518076"/>
    <n v="0.50637000251504505"/>
    <n v="3440"/>
    <n v="668.11757697046403"/>
    <n v="10000"/>
    <n v="104.30839002267599"/>
  </r>
  <r>
    <x v="323"/>
    <x v="5"/>
    <x v="2090"/>
    <n v="394.31501817460997"/>
    <n v="10000"/>
    <n v="16.344737617304201"/>
    <x v="321"/>
    <x v="13"/>
    <x v="301"/>
    <n v="1518076"/>
    <n v="0.50637000251504505"/>
    <n v="3661"/>
    <n v="1036.8376269427399"/>
    <n v="10000"/>
    <n v="93.414420337497205"/>
  </r>
  <r>
    <x v="323"/>
    <x v="6"/>
    <x v="2091"/>
    <n v="326.99090033858698"/>
    <n v="10000"/>
    <n v="22.282086204134"/>
    <x v="321"/>
    <x v="13"/>
    <x v="301"/>
    <n v="1518076"/>
    <n v="0.50637000251504505"/>
    <n v="3497"/>
    <n v="742.86900938788199"/>
    <n v="10000"/>
    <n v="66.967687852461495"/>
  </r>
  <r>
    <x v="323"/>
    <x v="7"/>
    <x v="612"/>
    <n v="233.93711808758701"/>
    <n v="10000"/>
    <n v="14.7744186781637"/>
    <x v="321"/>
    <x v="13"/>
    <x v="301"/>
    <n v="1518076"/>
    <n v="0.50637000251504505"/>
    <n v="3098"/>
    <n v="510.84507547355099"/>
    <n v="10000"/>
    <n v="52.847233219352198"/>
  </r>
  <r>
    <x v="324"/>
    <x v="0"/>
    <x v="2092"/>
    <n v="1576.8377349145501"/>
    <n v="10000"/>
    <n v="85.4379163687004"/>
    <x v="322"/>
    <x v="13"/>
    <x v="302"/>
    <n v="134757"/>
    <n v="0.47183988739456401"/>
    <n v="6074"/>
    <n v="2756.4035346973101"/>
    <n v="10000"/>
    <n v="151.29939480242101"/>
  </r>
  <r>
    <x v="324"/>
    <x v="1"/>
    <x v="2093"/>
    <n v="2372.57565751109"/>
    <n v="10000"/>
    <n v="154.32098765432099"/>
    <x v="322"/>
    <x v="13"/>
    <x v="302"/>
    <n v="134757"/>
    <n v="0.47183988739456401"/>
    <n v="6646"/>
    <n v="3771.0611427691401"/>
    <n v="10000"/>
    <n v="275.824770146025"/>
  </r>
  <r>
    <x v="324"/>
    <x v="2"/>
    <x v="2094"/>
    <n v="1889.9629840758"/>
    <n v="10000"/>
    <n v="133.333333333333"/>
    <x v="322"/>
    <x v="13"/>
    <x v="302"/>
    <n v="134757"/>
    <n v="0.47183988739456401"/>
    <n v="6149"/>
    <n v="2771.97803260911"/>
    <n v="10000"/>
    <n v="221.08843537415001"/>
  </r>
  <r>
    <x v="324"/>
    <x v="3"/>
    <x v="2095"/>
    <n v="2270.8507962763101"/>
    <n v="10000"/>
    <n v="103.092783505155"/>
    <x v="322"/>
    <x v="13"/>
    <x v="302"/>
    <n v="134757"/>
    <n v="0.47183988739456401"/>
    <n v="6477"/>
    <n v="3520.6905671715099"/>
    <n v="10000"/>
    <n v="248"/>
  </r>
  <r>
    <x v="324"/>
    <x v="4"/>
    <x v="2096"/>
    <n v="1936.9886784074399"/>
    <n v="10000"/>
    <n v="116.876130862145"/>
    <x v="322"/>
    <x v="13"/>
    <x v="302"/>
    <n v="134757"/>
    <n v="0.47183988739456401"/>
    <n v="6666"/>
    <n v="3000.9416544199598"/>
    <n v="10000"/>
    <n v="241.775663892192"/>
  </r>
  <r>
    <x v="324"/>
    <x v="5"/>
    <x v="2097"/>
    <n v="2281.2815753885502"/>
    <n v="10000"/>
    <n v="191.11570247933901"/>
    <x v="322"/>
    <x v="13"/>
    <x v="302"/>
    <n v="134757"/>
    <n v="0.47183988739456401"/>
    <n v="6869"/>
    <n v="3741.3097962297002"/>
    <n v="10000"/>
    <n v="678.67036011080302"/>
  </r>
  <r>
    <x v="324"/>
    <x v="6"/>
    <x v="2098"/>
    <n v="2325.09579872731"/>
    <n v="10000"/>
    <n v="231.15368596418199"/>
    <x v="322"/>
    <x v="13"/>
    <x v="302"/>
    <n v="134757"/>
    <n v="0.47183988739456401"/>
    <n v="6811"/>
    <n v="3559.0929705215399"/>
    <n v="10000"/>
    <n v="471.15142353237599"/>
  </r>
  <r>
    <x v="324"/>
    <x v="7"/>
    <x v="2099"/>
    <n v="2123.5645139615399"/>
    <n v="10000"/>
    <n v="200.017468774565"/>
    <x v="322"/>
    <x v="13"/>
    <x v="302"/>
    <n v="134757"/>
    <n v="0.47183988739456401"/>
    <n v="6013"/>
    <n v="2768.92026352215"/>
    <n v="10000"/>
    <n v="309.40405426002098"/>
  </r>
  <r>
    <x v="325"/>
    <x v="0"/>
    <x v="2100"/>
    <n v="2261.7608599919399"/>
    <n v="10000"/>
    <n v="105.26315789473701"/>
    <x v="323"/>
    <x v="13"/>
    <x v="303"/>
    <n v="113665"/>
    <n v="0.48482586534155098"/>
    <n v="6644"/>
    <n v="3355.6087080891298"/>
    <n v="10000"/>
    <n v="210.38790269559499"/>
  </r>
  <r>
    <x v="325"/>
    <x v="1"/>
    <x v="1263"/>
    <n v="2735.9377546731198"/>
    <n v="10000"/>
    <n v="207.10059171597601"/>
    <x v="323"/>
    <x v="13"/>
    <x v="303"/>
    <n v="113665"/>
    <n v="0.48482586534155098"/>
    <n v="7288"/>
    <n v="3955.4308352591602"/>
    <n v="10000"/>
    <n v="377.21893491124302"/>
  </r>
  <r>
    <x v="325"/>
    <x v="2"/>
    <x v="1604"/>
    <n v="2423.5675286860201"/>
    <n v="10000"/>
    <n v="132.55902032571601"/>
    <x v="323"/>
    <x v="13"/>
    <x v="303"/>
    <n v="113665"/>
    <n v="0.48482586534155098"/>
    <n v="6836"/>
    <n v="3339.7289966204899"/>
    <n v="10000"/>
    <n v="164.35354273192101"/>
  </r>
  <r>
    <x v="325"/>
    <x v="3"/>
    <x v="2101"/>
    <n v="2535.47312110848"/>
    <n v="10000"/>
    <n v="98.039215686274503"/>
    <x v="323"/>
    <x v="13"/>
    <x v="303"/>
    <n v="113665"/>
    <n v="0.48482586534155098"/>
    <n v="7446"/>
    <n v="4466.2058371735802"/>
    <n v="10000"/>
    <n v="362.5"/>
  </r>
  <r>
    <x v="325"/>
    <x v="4"/>
    <x v="2102"/>
    <n v="2242.1727666903398"/>
    <n v="10000"/>
    <n v="153.63321799308"/>
    <x v="323"/>
    <x v="13"/>
    <x v="303"/>
    <n v="113665"/>
    <n v="0.48482586534155098"/>
    <n v="6790"/>
    <n v="3460.0995664280899"/>
    <n v="10000"/>
    <n v="312.36984589754297"/>
  </r>
  <r>
    <x v="325"/>
    <x v="5"/>
    <x v="2103"/>
    <n v="3248.4213243706899"/>
    <n v="10000"/>
    <n v="445.580715850986"/>
    <x v="323"/>
    <x v="13"/>
    <x v="303"/>
    <n v="113665"/>
    <n v="0.48482586534155098"/>
    <n v="7160"/>
    <n v="4883.8088487211298"/>
    <n v="10000"/>
    <n v="950.41322314049603"/>
  </r>
  <r>
    <x v="325"/>
    <x v="6"/>
    <x v="2104"/>
    <n v="3006.3353007667301"/>
    <n v="10000"/>
    <n v="228.43321687718401"/>
    <x v="323"/>
    <x v="13"/>
    <x v="303"/>
    <n v="113665"/>
    <n v="0.48482586534155098"/>
    <n v="6738"/>
    <n v="4024.0695412037899"/>
    <n v="10000"/>
    <n v="321.41240380262599"/>
  </r>
  <r>
    <x v="325"/>
    <x v="7"/>
    <x v="2105"/>
    <n v="3227.1068007502099"/>
    <n v="10000"/>
    <n v="223.21428571428601"/>
    <x v="323"/>
    <x v="13"/>
    <x v="303"/>
    <n v="113665"/>
    <n v="0.48482586534155098"/>
    <n v="6868"/>
    <n v="3910.6396944742801"/>
    <n v="10000"/>
    <n v="337.5"/>
  </r>
  <r>
    <x v="326"/>
    <x v="0"/>
    <x v="2063"/>
    <n v="2787.1395477609599"/>
    <n v="10000"/>
    <n v="140.72022160664801"/>
    <x v="324"/>
    <x v="13"/>
    <x v="304"/>
    <n v="119195"/>
    <n v="0.48448722273933698"/>
    <n v="6736"/>
    <n v="3673.3235914831298"/>
    <n v="10000"/>
    <n v="200.61728395061701"/>
  </r>
  <r>
    <x v="326"/>
    <x v="1"/>
    <x v="2106"/>
    <n v="2818.22660033379"/>
    <n v="10000"/>
    <n v="334.28095284775998"/>
    <x v="324"/>
    <x v="13"/>
    <x v="304"/>
    <n v="119195"/>
    <n v="0.48448722273933698"/>
    <n v="6657"/>
    <n v="3761.26134479951"/>
    <n v="10000"/>
    <n v="601.85185185185196"/>
  </r>
  <r>
    <x v="326"/>
    <x v="2"/>
    <x v="2044"/>
    <n v="3357.5116802553098"/>
    <n v="10000"/>
    <n v="432"/>
    <x v="324"/>
    <x v="13"/>
    <x v="304"/>
    <n v="119195"/>
    <n v="0.48448722273933698"/>
    <n v="6369"/>
    <n v="4029.7313016725602"/>
    <n v="10000"/>
    <n v="705.29513888888903"/>
  </r>
  <r>
    <x v="326"/>
    <x v="3"/>
    <x v="2107"/>
    <n v="2643.3337942974799"/>
    <n v="10000"/>
    <n v="311.41868512110699"/>
    <x v="324"/>
    <x v="13"/>
    <x v="304"/>
    <n v="119195"/>
    <n v="0.48448722273933698"/>
    <n v="5806"/>
    <n v="3189.3767141112999"/>
    <n v="10000"/>
    <n v="1028.80658436214"/>
  </r>
  <r>
    <x v="326"/>
    <x v="4"/>
    <x v="2108"/>
    <n v="2562.8381752373798"/>
    <n v="10000"/>
    <n v="341.29145970197101"/>
    <x v="324"/>
    <x v="13"/>
    <x v="304"/>
    <n v="119195"/>
    <n v="0.48448722273933698"/>
    <n v="6587"/>
    <n v="3429.7625737932899"/>
    <n v="10000"/>
    <n v="762.18242399000405"/>
  </r>
  <r>
    <x v="326"/>
    <x v="5"/>
    <x v="2109"/>
    <n v="2128.8281299098398"/>
    <n v="10000"/>
    <n v="175.51020408163299"/>
    <x v="324"/>
    <x v="13"/>
    <x v="304"/>
    <n v="119195"/>
    <n v="0.48448722273933698"/>
    <n v="6565"/>
    <n v="3596.8504360447901"/>
    <n v="10000"/>
    <n v="589.84910836762697"/>
  </r>
  <r>
    <x v="326"/>
    <x v="6"/>
    <x v="2110"/>
    <n v="2275.7465182532601"/>
    <n v="10000"/>
    <n v="223.08149910767401"/>
    <x v="324"/>
    <x v="13"/>
    <x v="304"/>
    <n v="119195"/>
    <n v="0.48448722273933698"/>
    <n v="6474"/>
    <n v="3621.1693496166899"/>
    <n v="10000"/>
    <n v="443.78698224852099"/>
  </r>
  <r>
    <x v="326"/>
    <x v="7"/>
    <x v="2111"/>
    <n v="2589.94287584325"/>
    <n v="10000"/>
    <n v="194.21323820848201"/>
    <x v="324"/>
    <x v="13"/>
    <x v="304"/>
    <n v="119195"/>
    <n v="0.48448722273933698"/>
    <n v="5775"/>
    <n v="3359.38937255059"/>
    <n v="10000"/>
    <n v="350.77288941735998"/>
  </r>
  <r>
    <x v="327"/>
    <x v="0"/>
    <x v="2112"/>
    <n v="1501.1338261313999"/>
    <n v="10000"/>
    <n v="92.960719397417904"/>
    <x v="325"/>
    <x v="13"/>
    <x v="305"/>
    <n v="156465"/>
    <n v="0.48031643510133398"/>
    <n v="5267"/>
    <n v="2212.63429352085"/>
    <n v="10000"/>
    <n v="156.51983224144101"/>
  </r>
  <r>
    <x v="327"/>
    <x v="1"/>
    <x v="2113"/>
    <n v="2018.7024474349901"/>
    <n v="10000"/>
    <n v="126"/>
    <x v="325"/>
    <x v="13"/>
    <x v="305"/>
    <n v="156465"/>
    <n v="0.48031643510133398"/>
    <n v="5443"/>
    <n v="2662.5291876902402"/>
    <n v="10000"/>
    <n v="340.526130476334"/>
  </r>
  <r>
    <x v="327"/>
    <x v="2"/>
    <x v="2114"/>
    <n v="2046.48513516619"/>
    <n v="10000"/>
    <n v="109.57324106113001"/>
    <x v="325"/>
    <x v="13"/>
    <x v="305"/>
    <n v="156465"/>
    <n v="0.48031643510133398"/>
    <n v="5326"/>
    <n v="2597.4626894526"/>
    <n v="10000"/>
    <n v="353.60463344002397"/>
  </r>
  <r>
    <x v="327"/>
    <x v="3"/>
    <x v="2115"/>
    <n v="2001.5719368289399"/>
    <n v="10000"/>
    <n v="54.054054054054099"/>
    <x v="325"/>
    <x v="13"/>
    <x v="305"/>
    <n v="156465"/>
    <n v="0.48031643510133398"/>
    <n v="5537"/>
    <n v="2861.1059058003302"/>
    <n v="10000"/>
    <n v="755.555555555556"/>
  </r>
  <r>
    <x v="327"/>
    <x v="4"/>
    <x v="2116"/>
    <n v="1749.8204010949"/>
    <n v="10000"/>
    <n v="272.108843537415"/>
    <x v="325"/>
    <x v="13"/>
    <x v="305"/>
    <n v="156465"/>
    <n v="0.48031643510133398"/>
    <n v="5575"/>
    <n v="2401.63472884676"/>
    <n v="10000"/>
    <n v="520.83333333333303"/>
  </r>
  <r>
    <x v="327"/>
    <x v="5"/>
    <x v="2117"/>
    <n v="2558.4363860482699"/>
    <n v="10000"/>
    <n v="379.13653298268702"/>
    <x v="325"/>
    <x v="13"/>
    <x v="305"/>
    <n v="156465"/>
    <n v="0.48031643510133398"/>
    <n v="5330"/>
    <n v="3482.1784114696702"/>
    <n v="10000"/>
    <n v="736.168267032465"/>
  </r>
  <r>
    <x v="327"/>
    <x v="6"/>
    <x v="1345"/>
    <n v="2267.3494353563501"/>
    <n v="10000"/>
    <n v="243.261012491782"/>
    <x v="325"/>
    <x v="13"/>
    <x v="305"/>
    <n v="156465"/>
    <n v="0.48031643510133398"/>
    <n v="5956"/>
    <n v="3083.2450851502199"/>
    <n v="10000"/>
    <n v="482.37807048771799"/>
  </r>
  <r>
    <x v="327"/>
    <x v="7"/>
    <x v="2118"/>
    <n v="1883.86411020947"/>
    <n v="10000"/>
    <n v="151.57048940832701"/>
    <x v="325"/>
    <x v="13"/>
    <x v="305"/>
    <n v="156465"/>
    <n v="0.48031643510133398"/>
    <n v="5204"/>
    <n v="2444.03570315758"/>
    <n v="10000"/>
    <n v="239.42861780699599"/>
  </r>
  <r>
    <x v="328"/>
    <x v="0"/>
    <x v="2119"/>
    <n v="2086.3578343866402"/>
    <n v="10000"/>
    <n v="178.57142857142901"/>
    <x v="326"/>
    <x v="13"/>
    <x v="306"/>
    <n v="120407"/>
    <n v="0.49746325017972098"/>
    <n v="6052"/>
    <n v="2802.09173410843"/>
    <n v="10000"/>
    <n v="243.055555555556"/>
  </r>
  <r>
    <x v="328"/>
    <x v="1"/>
    <x v="2120"/>
    <n v="2635.7195267368802"/>
    <n v="10000"/>
    <n v="224.99637102627401"/>
    <x v="326"/>
    <x v="13"/>
    <x v="306"/>
    <n v="120407"/>
    <n v="0.49746325017972098"/>
    <n v="6051"/>
    <n v="3386.2075778102399"/>
    <n v="10000"/>
    <n v="309.64580084651402"/>
  </r>
  <r>
    <x v="328"/>
    <x v="2"/>
    <x v="1941"/>
    <n v="2469.2896637567901"/>
    <n v="10000"/>
    <n v="285.71428571428601"/>
    <x v="326"/>
    <x v="13"/>
    <x v="306"/>
    <n v="120407"/>
    <n v="0.49746325017972098"/>
    <n v="6147"/>
    <n v="3049.87529554702"/>
    <n v="10000"/>
    <n v="376.49219467401298"/>
  </r>
  <r>
    <x v="328"/>
    <x v="3"/>
    <x v="2121"/>
    <n v="2826.9879125433899"/>
    <n v="10000"/>
    <n v="208.333333333333"/>
    <x v="326"/>
    <x v="13"/>
    <x v="306"/>
    <n v="120407"/>
    <n v="0.49746325017972098"/>
    <n v="6537"/>
    <n v="3549.51852422406"/>
    <n v="10000"/>
    <n v="1062.5974604589001"/>
  </r>
  <r>
    <x v="328"/>
    <x v="4"/>
    <x v="2122"/>
    <n v="3058.2289220539801"/>
    <n v="10000"/>
    <n v="264.88888888888903"/>
    <x v="326"/>
    <x v="13"/>
    <x v="306"/>
    <n v="120407"/>
    <n v="0.49746325017972098"/>
    <n v="6349"/>
    <n v="3832.7960155205001"/>
    <n v="10000"/>
    <n v="452.11819152723399"/>
  </r>
  <r>
    <x v="328"/>
    <x v="5"/>
    <x v="1148"/>
    <n v="4007.8733184933899"/>
    <n v="10000"/>
    <n v="644.71335052568895"/>
    <x v="326"/>
    <x v="13"/>
    <x v="306"/>
    <n v="120407"/>
    <n v="0.49746325017972098"/>
    <n v="7665"/>
    <n v="5545.8799262523398"/>
    <n v="10000"/>
    <n v="1606.2736614386199"/>
  </r>
  <r>
    <x v="328"/>
    <x v="6"/>
    <x v="102"/>
    <n v="2854.6994116047799"/>
    <n v="10000"/>
    <n v="305.555555555556"/>
    <x v="326"/>
    <x v="13"/>
    <x v="306"/>
    <n v="120407"/>
    <n v="0.49746325017972098"/>
    <n v="6560"/>
    <n v="3950.9229581160498"/>
    <n v="10000"/>
    <n v="726.64359861591697"/>
  </r>
  <r>
    <x v="328"/>
    <x v="7"/>
    <x v="1603"/>
    <n v="2808.3604679874102"/>
    <n v="10000"/>
    <n v="357.33333333333297"/>
    <x v="326"/>
    <x v="13"/>
    <x v="306"/>
    <n v="120407"/>
    <n v="0.49746325017972098"/>
    <n v="6037"/>
    <n v="3602.3719060980002"/>
    <n v="10000"/>
    <n v="598.34710743801702"/>
  </r>
  <r>
    <x v="329"/>
    <x v="0"/>
    <x v="984"/>
    <n v="1128.2205664145699"/>
    <n v="10000"/>
    <n v="68.190835151755607"/>
    <x v="327"/>
    <x v="13"/>
    <x v="307"/>
    <n v="124649"/>
    <n v="0.48820121963160401"/>
    <n v="5568"/>
    <n v="1867.43721038427"/>
    <n v="10000"/>
    <n v="108.74293170943901"/>
  </r>
  <r>
    <x v="329"/>
    <x v="1"/>
    <x v="1711"/>
    <n v="2072.3251138947899"/>
    <n v="10000"/>
    <n v="124.490719782707"/>
    <x v="327"/>
    <x v="13"/>
    <x v="307"/>
    <n v="124649"/>
    <n v="0.48820121963160401"/>
    <n v="6958"/>
    <n v="3640.5104249492001"/>
    <n v="10000"/>
    <n v="234.710743801653"/>
  </r>
  <r>
    <x v="329"/>
    <x v="2"/>
    <x v="1259"/>
    <n v="1535.0963081713101"/>
    <n v="10000"/>
    <n v="78.125"/>
    <x v="327"/>
    <x v="13"/>
    <x v="307"/>
    <n v="124649"/>
    <n v="0.48820121963160401"/>
    <n v="5406"/>
    <n v="2097.36033709395"/>
    <n v="10000"/>
    <n v="101.273148148148"/>
  </r>
  <r>
    <x v="329"/>
    <x v="3"/>
    <x v="1612"/>
    <n v="2126.0206393066201"/>
    <n v="10000"/>
    <n v="117.64705882352899"/>
    <x v="327"/>
    <x v="13"/>
    <x v="307"/>
    <n v="124649"/>
    <n v="0.48820121963160401"/>
    <n v="7054"/>
    <n v="3792.2014384378599"/>
    <n v="10000"/>
    <n v="294.25079221367099"/>
  </r>
  <r>
    <x v="329"/>
    <x v="4"/>
    <x v="1550"/>
    <n v="1645.88365130034"/>
    <n v="10000"/>
    <n v="108.50021700043401"/>
    <x v="327"/>
    <x v="13"/>
    <x v="307"/>
    <n v="124649"/>
    <n v="0.48820121963160401"/>
    <n v="6271"/>
    <n v="3145.1316029412801"/>
    <n v="10000"/>
    <n v="286.16024973985401"/>
  </r>
  <r>
    <x v="329"/>
    <x v="5"/>
    <x v="2123"/>
    <n v="2088.26002537981"/>
    <n v="10000"/>
    <n v="114.74609375"/>
    <x v="327"/>
    <x v="13"/>
    <x v="307"/>
    <n v="124649"/>
    <n v="0.48820121963160401"/>
    <n v="7146"/>
    <n v="3837.5850340136099"/>
    <n v="10000"/>
    <n v="578.23129251700698"/>
  </r>
  <r>
    <x v="329"/>
    <x v="6"/>
    <x v="2124"/>
    <n v="1902.54617953359"/>
    <n v="10000"/>
    <n v="146.36892475136"/>
    <x v="327"/>
    <x v="13"/>
    <x v="307"/>
    <n v="124649"/>
    <n v="0.48820121963160401"/>
    <n v="6482"/>
    <n v="3364.9458180708202"/>
    <n v="10000"/>
    <n v="459.10493827160502"/>
  </r>
  <r>
    <x v="329"/>
    <x v="7"/>
    <x v="2125"/>
    <n v="1875.8912368589499"/>
    <n v="10000"/>
    <n v="295.85798816568001"/>
    <x v="327"/>
    <x v="13"/>
    <x v="307"/>
    <n v="124649"/>
    <n v="0.48820121963160401"/>
    <n v="5725"/>
    <n v="2497.0201471209398"/>
    <n v="10000"/>
    <n v="525.23924318796105"/>
  </r>
  <r>
    <x v="330"/>
    <x v="0"/>
    <x v="2126"/>
    <n v="1499.09847361885"/>
    <n v="10000"/>
    <n v="95.238095238095298"/>
    <x v="328"/>
    <x v="13"/>
    <x v="308"/>
    <n v="91051"/>
    <n v="0.48693499048067301"/>
    <n v="5745"/>
    <n v="2219.7259143778601"/>
    <n v="10000"/>
    <n v="175.111111111111"/>
  </r>
  <r>
    <x v="330"/>
    <x v="1"/>
    <x v="2127"/>
    <n v="2516.5669086521102"/>
    <n v="10000"/>
    <n v="151.43320713899399"/>
    <x v="328"/>
    <x v="13"/>
    <x v="308"/>
    <n v="91051"/>
    <n v="0.48693499048067301"/>
    <n v="6851"/>
    <n v="3894.6462305852601"/>
    <n v="10000"/>
    <n v="296.03998462129903"/>
  </r>
  <r>
    <x v="330"/>
    <x v="2"/>
    <x v="1621"/>
    <n v="2081.8413868911098"/>
    <n v="10000"/>
    <n v="133.887349953832"/>
    <x v="328"/>
    <x v="13"/>
    <x v="308"/>
    <n v="91051"/>
    <n v="0.48693499048067301"/>
    <n v="6336"/>
    <n v="2745.4512115684502"/>
    <n v="10000"/>
    <n v="188.10756217649299"/>
  </r>
  <r>
    <x v="330"/>
    <x v="3"/>
    <x v="2128"/>
    <n v="2137.6893138434398"/>
    <n v="10000"/>
    <n v="106.336805555556"/>
    <x v="328"/>
    <x v="13"/>
    <x v="308"/>
    <n v="91051"/>
    <n v="0.48693499048067301"/>
    <n v="6891"/>
    <n v="3533.16061043334"/>
    <n v="10000"/>
    <n v="411.52263374485602"/>
  </r>
  <r>
    <x v="330"/>
    <x v="4"/>
    <x v="2129"/>
    <n v="1917.4312340407801"/>
    <n v="10000"/>
    <n v="142.38165680473401"/>
    <x v="328"/>
    <x v="13"/>
    <x v="308"/>
    <n v="91051"/>
    <n v="0.48693499048067301"/>
    <n v="5671"/>
    <n v="2929.3014726573901"/>
    <n v="10000"/>
    <n v="244.89795918367301"/>
  </r>
  <r>
    <x v="330"/>
    <x v="5"/>
    <x v="2130"/>
    <n v="3089.1726283883099"/>
    <n v="10000"/>
    <n v="431.58861340679499"/>
    <x v="328"/>
    <x v="13"/>
    <x v="308"/>
    <n v="91051"/>
    <n v="0.48693499048067301"/>
    <n v="6850"/>
    <n v="4456.4546564546599"/>
    <n v="10000"/>
    <n v="987.65432098765405"/>
  </r>
  <r>
    <x v="330"/>
    <x v="6"/>
    <x v="2131"/>
    <n v="3184.8015683419399"/>
    <n v="10000"/>
    <n v="264.650283553875"/>
    <x v="328"/>
    <x v="13"/>
    <x v="308"/>
    <n v="91051"/>
    <n v="0.48693499048067301"/>
    <n v="7400"/>
    <n v="4434.4358433028401"/>
    <n v="10000"/>
    <n v="444.44444444444503"/>
  </r>
  <r>
    <x v="330"/>
    <x v="7"/>
    <x v="1319"/>
    <n v="2427.0641060170001"/>
    <n v="10000"/>
    <n v="339.76124885215802"/>
    <x v="328"/>
    <x v="13"/>
    <x v="308"/>
    <n v="91051"/>
    <n v="0.48693499048067301"/>
    <n v="6248"/>
    <n v="2986.49406141388"/>
    <n v="10000"/>
    <n v="460.15386848599201"/>
  </r>
  <r>
    <x v="331"/>
    <x v="0"/>
    <x v="2129"/>
    <n v="1749.86522424805"/>
    <n v="10000"/>
    <n v="92.194674012855799"/>
    <x v="329"/>
    <x v="13"/>
    <x v="309"/>
    <n v="136193"/>
    <n v="0.50225324895635104"/>
    <n v="5645"/>
    <n v="2456.1478826099301"/>
    <n v="10000"/>
    <n v="151.984877126654"/>
  </r>
  <r>
    <x v="331"/>
    <x v="1"/>
    <x v="1936"/>
    <n v="2317.0195795904801"/>
    <n v="10000"/>
    <n v="129.962192816635"/>
    <x v="329"/>
    <x v="13"/>
    <x v="309"/>
    <n v="136193"/>
    <n v="0.50225324895635104"/>
    <n v="6304"/>
    <n v="3293.9721605835898"/>
    <n v="10000"/>
    <n v="185.98615916955001"/>
  </r>
  <r>
    <x v="331"/>
    <x v="2"/>
    <x v="2132"/>
    <n v="1931.1906980342701"/>
    <n v="10000"/>
    <n v="101.070154577883"/>
    <x v="329"/>
    <x v="13"/>
    <x v="309"/>
    <n v="136193"/>
    <n v="0.50225324895635104"/>
    <n v="5224"/>
    <n v="2595.0072264073401"/>
    <n v="10000"/>
    <n v="161.07823800131499"/>
  </r>
  <r>
    <x v="331"/>
    <x v="3"/>
    <x v="2133"/>
    <n v="2774.6937727103"/>
    <n v="10000"/>
    <n v="140.845070422535"/>
    <x v="329"/>
    <x v="13"/>
    <x v="309"/>
    <n v="136193"/>
    <n v="0.50225324895635104"/>
    <n v="6826"/>
    <n v="3982.50168861871"/>
    <n v="10000"/>
    <n v="478.39506172839498"/>
  </r>
  <r>
    <x v="331"/>
    <x v="4"/>
    <x v="2134"/>
    <n v="2684.2812833675198"/>
    <n v="10000"/>
    <n v="188.24609733700601"/>
    <x v="329"/>
    <x v="13"/>
    <x v="309"/>
    <n v="136193"/>
    <n v="0.50225324895635104"/>
    <n v="6345"/>
    <n v="3862.3723080753398"/>
    <n v="10000"/>
    <n v="489.07388137356901"/>
  </r>
  <r>
    <x v="331"/>
    <x v="5"/>
    <x v="2135"/>
    <n v="3380.34948308921"/>
    <n v="10000"/>
    <n v="339.76124885215802"/>
    <x v="329"/>
    <x v="13"/>
    <x v="309"/>
    <n v="136193"/>
    <n v="0.50225324895635104"/>
    <n v="7073"/>
    <n v="4651.9294658829504"/>
    <n v="10000"/>
    <n v="486.11111111111097"/>
  </r>
  <r>
    <x v="331"/>
    <x v="6"/>
    <x v="2136"/>
    <n v="3019.0102246801698"/>
    <n v="10000"/>
    <n v="266.05751142166099"/>
    <x v="329"/>
    <x v="13"/>
    <x v="309"/>
    <n v="136193"/>
    <n v="0.50225324895635104"/>
    <n v="6620"/>
    <n v="4037.12398712399"/>
    <n v="10000"/>
    <n v="423.55371900826401"/>
  </r>
  <r>
    <x v="331"/>
    <x v="7"/>
    <x v="539"/>
    <n v="2358.86860606562"/>
    <n v="10000"/>
    <n v="272.33891064435699"/>
    <x v="329"/>
    <x v="13"/>
    <x v="309"/>
    <n v="136193"/>
    <n v="0.50225324895635104"/>
    <n v="6282"/>
    <n v="3247.6053666529901"/>
    <n v="10000"/>
    <n v="402.49433106575998"/>
  </r>
  <r>
    <x v="332"/>
    <x v="0"/>
    <x v="2137"/>
    <n v="2727.94497425494"/>
    <n v="10000"/>
    <n v="256.41025641025601"/>
    <x v="330"/>
    <x v="13"/>
    <x v="310"/>
    <n v="75078"/>
    <n v="0.50602214748363905"/>
    <n v="6655"/>
    <n v="3944.53259159141"/>
    <n v="10000"/>
    <n v="340.74074074074099"/>
  </r>
  <r>
    <x v="332"/>
    <x v="1"/>
    <x v="2138"/>
    <n v="3719.2706283615398"/>
    <n v="10000"/>
    <n v="433.67346938775501"/>
    <x v="330"/>
    <x v="13"/>
    <x v="310"/>
    <n v="75078"/>
    <n v="0.50602214748363905"/>
    <n v="7722"/>
    <n v="4990.3639034073803"/>
    <n v="10000"/>
    <n v="548.20415879017003"/>
  </r>
  <r>
    <x v="332"/>
    <x v="2"/>
    <x v="2139"/>
    <n v="3259.4224753097001"/>
    <n v="10000"/>
    <n v="273.48394768133198"/>
    <x v="330"/>
    <x v="13"/>
    <x v="310"/>
    <n v="75078"/>
    <n v="0.50602214748363905"/>
    <n v="7255"/>
    <n v="4422.7213755234598"/>
    <n v="10000"/>
    <n v="446.16299821534801"/>
  </r>
  <r>
    <x v="332"/>
    <x v="3"/>
    <x v="2140"/>
    <n v="5121.6429699842001"/>
    <n v="10000"/>
    <n v="555.555555555556"/>
    <x v="330"/>
    <x v="13"/>
    <x v="310"/>
    <n v="75078"/>
    <n v="0.50602214748363905"/>
    <n v="8259"/>
    <n v="6265.4320987654301"/>
    <n v="10000"/>
    <n v="769.23076923076906"/>
  </r>
  <r>
    <x v="332"/>
    <x v="4"/>
    <x v="2138"/>
    <n v="3980.45602605863"/>
    <n v="10000"/>
    <n v="416.66666666666703"/>
    <x v="330"/>
    <x v="13"/>
    <x v="310"/>
    <n v="75078"/>
    <n v="0.50602214748363905"/>
    <n v="7514"/>
    <n v="5610.7226107226097"/>
    <n v="10000"/>
    <n v="769.23076923076906"/>
  </r>
  <r>
    <x v="332"/>
    <x v="5"/>
    <x v="2141"/>
    <n v="5153.9777587681801"/>
    <n v="10000"/>
    <n v="833.33333333333303"/>
    <x v="330"/>
    <x v="13"/>
    <x v="310"/>
    <n v="75078"/>
    <n v="0.50602214748363905"/>
    <n v="8467"/>
    <n v="6833.3333333333303"/>
    <n v="10000"/>
    <n v="1666.6666666666699"/>
  </r>
  <r>
    <x v="332"/>
    <x v="6"/>
    <x v="2142"/>
    <n v="4435.3077816492496"/>
    <n v="10000"/>
    <n v="521.54195011337902"/>
    <x v="330"/>
    <x v="13"/>
    <x v="310"/>
    <n v="75078"/>
    <n v="0.50602214748363905"/>
    <n v="8509"/>
    <n v="6192.7910052910001"/>
    <n v="10000"/>
    <n v="703.125"/>
  </r>
  <r>
    <x v="332"/>
    <x v="7"/>
    <x v="2143"/>
    <n v="3502.3275932366801"/>
    <n v="10000"/>
    <n v="731.707317073171"/>
    <x v="330"/>
    <x v="13"/>
    <x v="310"/>
    <n v="75078"/>
    <n v="0.50602214748363905"/>
    <n v="6956"/>
    <n v="4228.5225693599896"/>
    <n v="10000"/>
    <n v="1003.46020761246"/>
  </r>
  <r>
    <x v="333"/>
    <x v="0"/>
    <x v="2144"/>
    <n v="1874.94340709637"/>
    <n v="10000"/>
    <n v="141.776937618147"/>
    <x v="331"/>
    <x v="13"/>
    <x v="311"/>
    <n v="76510"/>
    <n v="0.48294450335807698"/>
    <n v="6475"/>
    <n v="3045.1920223602501"/>
    <n v="10000"/>
    <n v="274.38016528925601"/>
  </r>
  <r>
    <x v="333"/>
    <x v="1"/>
    <x v="399"/>
    <n v="2867.9073764213099"/>
    <n v="10000"/>
    <n v="187.75007694675301"/>
    <x v="331"/>
    <x v="13"/>
    <x v="311"/>
    <n v="76510"/>
    <n v="0.48294450335807698"/>
    <n v="7845"/>
    <n v="5105.5275156657599"/>
    <n v="10000"/>
    <n v="364.20395421436001"/>
  </r>
  <r>
    <x v="333"/>
    <x v="2"/>
    <x v="2145"/>
    <n v="2280.69955242883"/>
    <n v="10000"/>
    <n v="187.21538202057701"/>
    <x v="331"/>
    <x v="13"/>
    <x v="311"/>
    <n v="76510"/>
    <n v="0.48294450335807698"/>
    <n v="6295"/>
    <n v="3346.6714616097602"/>
    <n v="10000"/>
    <n v="255.30771298038201"/>
  </r>
  <r>
    <x v="333"/>
    <x v="3"/>
    <x v="2125"/>
    <n v="2197.3391098296001"/>
    <n v="10000"/>
    <n v="163.93442622950801"/>
    <x v="331"/>
    <x v="13"/>
    <x v="311"/>
    <n v="76510"/>
    <n v="0.48294450335807698"/>
    <n v="7159"/>
    <n v="4221.7997311665204"/>
    <n v="10000"/>
    <n v="339.52014486192797"/>
  </r>
  <r>
    <x v="333"/>
    <x v="4"/>
    <x v="298"/>
    <n v="1802.7293242558901"/>
    <n v="10000"/>
    <n v="112.960760998811"/>
    <x v="331"/>
    <x v="13"/>
    <x v="311"/>
    <n v="76510"/>
    <n v="0.48294450335807698"/>
    <n v="6756"/>
    <n v="3473.8302728498802"/>
    <n v="10000"/>
    <n v="249.43310657596399"/>
  </r>
  <r>
    <x v="333"/>
    <x v="5"/>
    <x v="2045"/>
    <n v="2117.0913100067201"/>
    <n v="10000"/>
    <n v="95.8333333333333"/>
    <x v="331"/>
    <x v="13"/>
    <x v="311"/>
    <n v="76510"/>
    <n v="0.48294450335807698"/>
    <n v="7647"/>
    <n v="4817.3004453579997"/>
    <n v="10000"/>
    <n v="688"/>
  </r>
  <r>
    <x v="333"/>
    <x v="6"/>
    <x v="1098"/>
    <n v="2271.2925686774302"/>
    <n v="10000"/>
    <n v="178.359096313912"/>
    <x v="331"/>
    <x v="13"/>
    <x v="311"/>
    <n v="76510"/>
    <n v="0.48294450335807698"/>
    <n v="6828"/>
    <n v="4430.6799522316796"/>
    <n v="10000"/>
    <n v="630.20214030915599"/>
  </r>
  <r>
    <x v="333"/>
    <x v="7"/>
    <x v="2146"/>
    <n v="2091.29552121097"/>
    <n v="10000"/>
    <n v="283.60839609036998"/>
    <x v="331"/>
    <x v="13"/>
    <x v="311"/>
    <n v="76510"/>
    <n v="0.48294450335807698"/>
    <n v="6044"/>
    <n v="3013.3584933584898"/>
    <n v="10000"/>
    <n v="521.262002743484"/>
  </r>
  <r>
    <x v="334"/>
    <x v="0"/>
    <x v="2147"/>
    <n v="1850.9683664310601"/>
    <n v="10000"/>
    <n v="112"/>
    <x v="332"/>
    <x v="13"/>
    <x v="312"/>
    <n v="69506"/>
    <n v="0.50108137724205504"/>
    <n v="6180"/>
    <n v="3147.1470196979899"/>
    <n v="10000"/>
    <n v="218.14404432133"/>
  </r>
  <r>
    <x v="334"/>
    <x v="1"/>
    <x v="1604"/>
    <n v="2542.92020440941"/>
    <n v="10000"/>
    <n v="216.22693909938499"/>
    <x v="332"/>
    <x v="13"/>
    <x v="312"/>
    <n v="69506"/>
    <n v="0.50108137724205504"/>
    <n v="6900"/>
    <n v="3891.6483362850099"/>
    <n v="10000"/>
    <n v="409.87654320987701"/>
  </r>
  <r>
    <x v="334"/>
    <x v="2"/>
    <x v="2148"/>
    <n v="2550.0554402763401"/>
    <n v="10000"/>
    <n v="122.767857142857"/>
    <x v="332"/>
    <x v="13"/>
    <x v="312"/>
    <n v="69506"/>
    <n v="0.50108137724205504"/>
    <n v="6956"/>
    <n v="4175.6884094236302"/>
    <n v="10000"/>
    <n v="247.93388429752099"/>
  </r>
  <r>
    <x v="334"/>
    <x v="3"/>
    <x v="1476"/>
    <n v="2523.2464313288401"/>
    <n v="10000"/>
    <n v="210.459183673469"/>
    <x v="332"/>
    <x v="13"/>
    <x v="312"/>
    <n v="69506"/>
    <n v="0.50108137724205504"/>
    <n v="6728"/>
    <n v="4101.1363094696399"/>
    <n v="10000"/>
    <n v="394.85766758493997"/>
  </r>
  <r>
    <x v="334"/>
    <x v="4"/>
    <x v="2149"/>
    <n v="2129.1690583817699"/>
    <n v="10000"/>
    <n v="123.456790123457"/>
    <x v="332"/>
    <x v="13"/>
    <x v="312"/>
    <n v="69506"/>
    <n v="0.50108137724205504"/>
    <n v="6288"/>
    <n v="3240.7775197758301"/>
    <n v="10000"/>
    <n v="303.68180596613797"/>
  </r>
  <r>
    <x v="334"/>
    <x v="5"/>
    <x v="1489"/>
    <n v="3221.2704826038198"/>
    <n v="10000"/>
    <n v="253.77229080932801"/>
    <x v="332"/>
    <x v="13"/>
    <x v="312"/>
    <n v="69506"/>
    <n v="0.50108137724205504"/>
    <n v="7774"/>
    <n v="4851.1594742063498"/>
    <n v="10000"/>
    <n v="448.97959183673498"/>
  </r>
  <r>
    <x v="334"/>
    <x v="6"/>
    <x v="2150"/>
    <n v="3044.7476153494299"/>
    <n v="10000"/>
    <n v="226.94627980465401"/>
    <x v="332"/>
    <x v="13"/>
    <x v="312"/>
    <n v="69506"/>
    <n v="0.50108137724205504"/>
    <n v="7341"/>
    <n v="4732.5659343443203"/>
    <n v="10000"/>
    <n v="467.12802768166102"/>
  </r>
  <r>
    <x v="334"/>
    <x v="7"/>
    <x v="2151"/>
    <n v="2443.0226411349399"/>
    <n v="10000"/>
    <n v="208.29423906924399"/>
    <x v="332"/>
    <x v="13"/>
    <x v="312"/>
    <n v="69506"/>
    <n v="0.50108137724205504"/>
    <n v="6463"/>
    <n v="3361.8488253319701"/>
    <n v="10000"/>
    <n v="307.43801652892603"/>
  </r>
  <r>
    <x v="335"/>
    <x v="0"/>
    <x v="2152"/>
    <n v="1373.7945824937501"/>
    <n v="10000"/>
    <n v="94.675124951941598"/>
    <x v="333"/>
    <x v="13"/>
    <x v="313"/>
    <n v="65200"/>
    <n v="0.48634576797129703"/>
    <n v="5770"/>
    <n v="2263.0582275206798"/>
    <n v="10000"/>
    <n v="164.64987105732999"/>
  </r>
  <r>
    <x v="335"/>
    <x v="1"/>
    <x v="2153"/>
    <n v="1954.0009143392299"/>
    <n v="10000"/>
    <n v="110.18543402311199"/>
    <x v="333"/>
    <x v="13"/>
    <x v="313"/>
    <n v="65200"/>
    <n v="0.48634576797129703"/>
    <n v="6736"/>
    <n v="3282.0163802942898"/>
    <n v="10000"/>
    <n v="219.90740740740699"/>
  </r>
  <r>
    <x v="335"/>
    <x v="2"/>
    <x v="2154"/>
    <n v="1626.60650999063"/>
    <n v="10000"/>
    <n v="81.353305785123993"/>
    <x v="333"/>
    <x v="13"/>
    <x v="313"/>
    <n v="65200"/>
    <n v="0.48634576797129703"/>
    <n v="5589"/>
    <n v="2451.0355910040798"/>
    <n v="10000"/>
    <n v="118.15252416756201"/>
  </r>
  <r>
    <x v="335"/>
    <x v="3"/>
    <x v="2155"/>
    <n v="2226.5857464344999"/>
    <n v="10000"/>
    <n v="151.51515151515201"/>
    <x v="333"/>
    <x v="13"/>
    <x v="313"/>
    <n v="65200"/>
    <n v="0.48634576797129703"/>
    <n v="6665"/>
    <n v="3706.0268746797201"/>
    <n v="10000"/>
    <n v="312.5"/>
  </r>
  <r>
    <x v="335"/>
    <x v="4"/>
    <x v="2156"/>
    <n v="1357.73692021584"/>
    <n v="10000"/>
    <n v="91.876528521382795"/>
    <x v="333"/>
    <x v="13"/>
    <x v="313"/>
    <n v="65200"/>
    <n v="0.48634576797129703"/>
    <n v="6033"/>
    <n v="2793.00929294563"/>
    <n v="10000"/>
    <n v="304.70914127423799"/>
  </r>
  <r>
    <x v="335"/>
    <x v="5"/>
    <x v="2108"/>
    <n v="1861.33892115499"/>
    <n v="10000"/>
    <n v="78.740157480314906"/>
    <x v="333"/>
    <x v="13"/>
    <x v="313"/>
    <n v="65200"/>
    <n v="0.48634576797129703"/>
    <n v="7265"/>
    <n v="4235.6532356532398"/>
    <n v="10000"/>
    <n v="400"/>
  </r>
  <r>
    <x v="335"/>
    <x v="6"/>
    <x v="2157"/>
    <n v="2215.9136963338901"/>
    <n v="10000"/>
    <n v="117.135611641106"/>
    <x v="333"/>
    <x v="13"/>
    <x v="313"/>
    <n v="65200"/>
    <n v="0.48634576797129703"/>
    <n v="7112"/>
    <n v="3925.7104722720801"/>
    <n v="10000"/>
    <n v="287.5"/>
  </r>
  <r>
    <x v="335"/>
    <x v="7"/>
    <x v="2158"/>
    <n v="2003.65758418107"/>
    <n v="10000"/>
    <n v="142.746913580247"/>
    <x v="333"/>
    <x v="13"/>
    <x v="313"/>
    <n v="65200"/>
    <n v="0.48634576797129703"/>
    <n v="6744"/>
    <n v="3458.7273580329102"/>
    <n v="10000"/>
    <n v="294.21487603305798"/>
  </r>
  <r>
    <x v="336"/>
    <x v="0"/>
    <x v="2159"/>
    <n v="2517.4268282244798"/>
    <n v="10000"/>
    <n v="200.70838252656401"/>
    <x v="334"/>
    <x v="13"/>
    <x v="314"/>
    <n v="52627"/>
    <n v="0.46967006095438701"/>
    <n v="7046"/>
    <n v="4433.9645768217197"/>
    <n v="10000"/>
    <n v="577.063550036523"/>
  </r>
  <r>
    <x v="336"/>
    <x v="1"/>
    <x v="1138"/>
    <n v="3061.14809764445"/>
    <n v="10000"/>
    <n v="273.66863905325403"/>
    <x v="334"/>
    <x v="13"/>
    <x v="314"/>
    <n v="52627"/>
    <n v="0.46967006095438701"/>
    <n v="7732"/>
    <n v="4632.8740157480297"/>
    <n v="10000"/>
    <n v="527.34375"/>
  </r>
  <r>
    <x v="336"/>
    <x v="2"/>
    <x v="2123"/>
    <n v="2649.22774783254"/>
    <n v="10000"/>
    <n v="162.504954419342"/>
    <x v="334"/>
    <x v="13"/>
    <x v="314"/>
    <n v="52627"/>
    <n v="0.46967006095438701"/>
    <n v="6948"/>
    <n v="4100.6339558971104"/>
    <n v="10000"/>
    <n v="286.241920590951"/>
  </r>
  <r>
    <x v="336"/>
    <x v="3"/>
    <x v="2160"/>
    <n v="3234.8183292455701"/>
    <n v="10000"/>
    <n v="332.409972299169"/>
    <x v="334"/>
    <x v="13"/>
    <x v="314"/>
    <n v="52627"/>
    <n v="0.46967006095438701"/>
    <n v="7539"/>
    <n v="4973.7396259135403"/>
    <n v="10000"/>
    <n v="623.818525519849"/>
  </r>
  <r>
    <x v="336"/>
    <x v="4"/>
    <x v="2161"/>
    <n v="2144.76641718462"/>
    <n v="10000"/>
    <n v="117.202268431002"/>
    <x v="334"/>
    <x v="13"/>
    <x v="314"/>
    <n v="52627"/>
    <n v="0.46967006095438701"/>
    <n v="7031"/>
    <n v="4108.5384650256101"/>
    <n v="10000"/>
    <n v="448.89129259059001"/>
  </r>
  <r>
    <x v="336"/>
    <x v="5"/>
    <x v="2162"/>
    <n v="2862.3242467718801"/>
    <n v="10000"/>
    <n v="131.57894736842101"/>
    <x v="334"/>
    <x v="13"/>
    <x v="314"/>
    <n v="52627"/>
    <n v="0.46967006095438701"/>
    <n v="7924"/>
    <n v="5741.0256410256397"/>
    <n v="10000"/>
    <n v="1562.5"/>
  </r>
  <r>
    <x v="336"/>
    <x v="6"/>
    <x v="2163"/>
    <n v="3194.1929624095401"/>
    <n v="10000"/>
    <n v="325"/>
    <x v="334"/>
    <x v="13"/>
    <x v="314"/>
    <n v="52627"/>
    <n v="0.46967006095438701"/>
    <n v="7335"/>
    <n v="5350.3968253968296"/>
    <n v="10000"/>
    <n v="1326.5306122449001"/>
  </r>
  <r>
    <x v="336"/>
    <x v="7"/>
    <x v="2164"/>
    <n v="2997.4212270991402"/>
    <n v="10000"/>
    <n v="314.09788166544899"/>
    <x v="334"/>
    <x v="13"/>
    <x v="314"/>
    <n v="52627"/>
    <n v="0.46967006095438701"/>
    <n v="8357"/>
    <n v="6007.8431372549003"/>
    <n v="10000"/>
    <n v="795.84775086505203"/>
  </r>
  <r>
    <x v="337"/>
    <x v="0"/>
    <x v="2165"/>
    <n v="3773.0217902631698"/>
    <n v="10000"/>
    <n v="392.39001189060599"/>
    <x v="335"/>
    <x v="13"/>
    <x v="315"/>
    <n v="50221"/>
    <n v="0.46421836870516903"/>
    <n v="7581"/>
    <n v="4957.8202406227902"/>
    <n v="10000"/>
    <n v="464"/>
  </r>
  <r>
    <x v="337"/>
    <x v="1"/>
    <x v="2166"/>
    <n v="3872.6439123790101"/>
    <n v="10000"/>
    <n v="414.20118343195298"/>
    <x v="335"/>
    <x v="13"/>
    <x v="315"/>
    <n v="50221"/>
    <n v="0.46421836870516903"/>
    <n v="8071"/>
    <n v="5587.7034358047003"/>
    <n v="10000"/>
    <n v="816.32653061224505"/>
  </r>
  <r>
    <x v="337"/>
    <x v="2"/>
    <x v="2167"/>
    <n v="4347.3505661005702"/>
    <n v="10000"/>
    <n v="321.39577594123"/>
    <x v="335"/>
    <x v="13"/>
    <x v="315"/>
    <n v="50221"/>
    <n v="0.46421836870516903"/>
    <n v="8444"/>
    <n v="5789.0698109676196"/>
    <n v="10000"/>
    <n v="414.20118343195298"/>
  </r>
  <r>
    <x v="337"/>
    <x v="3"/>
    <x v="1269"/>
    <n v="5820.9876543209903"/>
    <n v="10000"/>
    <n v="1111.1111111111099"/>
    <x v="335"/>
    <x v="13"/>
    <x v="315"/>
    <n v="50221"/>
    <n v="0.46421836870516903"/>
    <n v="8423"/>
    <n v="6845.23809523809"/>
    <n v="10000"/>
    <n v="1562.5"/>
  </r>
  <r>
    <x v="337"/>
    <x v="4"/>
    <x v="2168"/>
    <n v="5154.1733120680501"/>
    <n v="10000"/>
    <n v="495.86776859504101"/>
    <x v="335"/>
    <x v="13"/>
    <x v="315"/>
    <n v="50221"/>
    <n v="0.46421836870516903"/>
    <n v="8505"/>
    <n v="6533.3333333333303"/>
    <n v="10000"/>
    <n v="1200"/>
  </r>
  <r>
    <x v="337"/>
    <x v="5"/>
    <x v="2169"/>
    <n v="5236.4066193853396"/>
    <n v="10000"/>
    <n v="588.23529411764696"/>
    <x v="335"/>
    <x v="13"/>
    <x v="315"/>
    <n v="50221"/>
    <n v="0.46421836870516903"/>
    <n v="8889"/>
    <n v="7460.3174603174602"/>
    <n v="10000"/>
    <n v="2222.2222222222199"/>
  </r>
  <r>
    <x v="337"/>
    <x v="6"/>
    <x v="2170"/>
    <n v="4870.2713408595801"/>
    <n v="10000"/>
    <n v="537.19008264462798"/>
    <x v="335"/>
    <x v="13"/>
    <x v="315"/>
    <n v="50221"/>
    <n v="0.46421836870516903"/>
    <n v="8701"/>
    <n v="7172.2689075630296"/>
    <n v="10000"/>
    <n v="2244.8979591836701"/>
  </r>
  <r>
    <x v="337"/>
    <x v="7"/>
    <x v="2171"/>
    <n v="3684.4388586324098"/>
    <n v="10000"/>
    <n v="537.19008264462798"/>
    <x v="335"/>
    <x v="13"/>
    <x v="315"/>
    <n v="50221"/>
    <n v="0.46421836870516903"/>
    <n v="7006"/>
    <n v="4225.8089133089097"/>
    <n v="10000"/>
    <n v="918.36734693877497"/>
  </r>
  <r>
    <x v="338"/>
    <x v="0"/>
    <x v="2172"/>
    <n v="3276.0745335372198"/>
    <n v="10000"/>
    <n v="228.099173553719"/>
    <x v="336"/>
    <x v="13"/>
    <x v="316"/>
    <n v="47515"/>
    <n v="0.47894323038464598"/>
    <n v="7024"/>
    <n v="4094.8149348603101"/>
    <n v="10000"/>
    <n v="327.18619869125502"/>
  </r>
  <r>
    <x v="338"/>
    <x v="1"/>
    <x v="2173"/>
    <n v="4088.5763631877599"/>
    <n v="10000"/>
    <n v="416.32653061224499"/>
    <x v="336"/>
    <x v="13"/>
    <x v="316"/>
    <n v="47515"/>
    <n v="0.47894323038464598"/>
    <n v="8083"/>
    <n v="5561.3207547169804"/>
    <n v="10000"/>
    <n v="900"/>
  </r>
  <r>
    <x v="338"/>
    <x v="2"/>
    <x v="2174"/>
    <n v="4173.2324929972001"/>
    <n v="10000"/>
    <n v="709.34256055363301"/>
    <x v="336"/>
    <x v="13"/>
    <x v="316"/>
    <n v="47515"/>
    <n v="0.47894323038464598"/>
    <n v="8036"/>
    <n v="5486.0867251928703"/>
    <n v="10000"/>
    <n v="1168"/>
  </r>
  <r>
    <x v="338"/>
    <x v="3"/>
    <x v="2175"/>
    <n v="5173.05458768873"/>
    <n v="10000"/>
    <n v="600"/>
    <x v="336"/>
    <x v="13"/>
    <x v="316"/>
    <n v="47515"/>
    <n v="0.47894323038464598"/>
    <n v="8387"/>
    <n v="6739.3899204243999"/>
    <n v="10000"/>
    <n v="844.44444444444503"/>
  </r>
  <r>
    <x v="338"/>
    <x v="4"/>
    <x v="2176"/>
    <n v="4975.5930344165599"/>
    <n v="10000"/>
    <n v="1349.4809688581299"/>
    <x v="336"/>
    <x v="13"/>
    <x v="316"/>
    <n v="47515"/>
    <n v="0.47894323038464598"/>
    <n v="7852"/>
    <n v="5756.4724919093896"/>
    <n v="10000"/>
    <n v="2361.1111111111099"/>
  </r>
  <r>
    <x v="338"/>
    <x v="5"/>
    <x v="2177"/>
    <n v="5481.2030075188004"/>
    <n v="10000"/>
    <n v="833.33333333333303"/>
    <x v="336"/>
    <x v="13"/>
    <x v="316"/>
    <n v="47515"/>
    <n v="0.47894323038464598"/>
    <n v="8274"/>
    <n v="6776.3157894736796"/>
    <n v="10000"/>
    <n v="2000"/>
  </r>
  <r>
    <x v="338"/>
    <x v="6"/>
    <x v="2178"/>
    <n v="4764.6697388632901"/>
    <n v="10000"/>
    <n v="816.32653061224505"/>
    <x v="336"/>
    <x v="13"/>
    <x v="316"/>
    <n v="47515"/>
    <n v="0.47894323038464598"/>
    <n v="7830"/>
    <n v="5958.80149812734"/>
    <n v="10000"/>
    <n v="2222.2222222222199"/>
  </r>
  <r>
    <x v="338"/>
    <x v="7"/>
    <x v="2179"/>
    <n v="3599.1303149912901"/>
    <n v="10000"/>
    <n v="699.43289224952696"/>
    <x v="336"/>
    <x v="13"/>
    <x v="316"/>
    <n v="47515"/>
    <n v="0.47894323038464598"/>
    <n v="7563"/>
    <n v="4706.4419848277603"/>
    <n v="10000"/>
    <n v="1072.6643598615899"/>
  </r>
  <r>
    <x v="339"/>
    <x v="0"/>
    <x v="2180"/>
    <n v="4959.2302674494504"/>
    <n v="10000"/>
    <n v="833.33333333333303"/>
    <x v="337"/>
    <x v="13"/>
    <x v="317"/>
    <n v="43254"/>
    <n v="0.50300027909572997"/>
    <n v="9135"/>
    <n v="7447.9166666666697"/>
    <n v="10000"/>
    <n v="2222.2222222222199"/>
  </r>
  <r>
    <x v="339"/>
    <x v="1"/>
    <x v="2059"/>
    <n v="4461.4209320091704"/>
    <n v="10000"/>
    <n v="795.84775086505203"/>
    <x v="337"/>
    <x v="13"/>
    <x v="317"/>
    <n v="43254"/>
    <n v="0.50300027909572997"/>
    <n v="8913"/>
    <n v="6293.7062937062901"/>
    <n v="10000"/>
    <n v="1404.9586776859501"/>
  </r>
  <r>
    <x v="339"/>
    <x v="2"/>
    <x v="2181"/>
    <n v="5750"/>
    <n v="10000"/>
    <n v="1111.1111111111099"/>
    <x v="337"/>
    <x v="13"/>
    <x v="317"/>
    <n v="43254"/>
    <n v="0.50300027909572997"/>
    <n v="9325"/>
    <n v="8148.1481481481496"/>
    <n v="10000"/>
    <n v="2500"/>
  </r>
  <r>
    <x v="339"/>
    <x v="3"/>
    <x v="1127"/>
    <n v="5000"/>
    <n v="10000"/>
    <n v="833.33333333333303"/>
    <x v="337"/>
    <x v="13"/>
    <x v="317"/>
    <n v="43254"/>
    <n v="0.50300027909572997"/>
    <n v="8553"/>
    <n v="7407.4074074074097"/>
    <n v="10000"/>
    <n v="2500"/>
  </r>
  <r>
    <x v="339"/>
    <x v="4"/>
    <x v="2182"/>
    <n v="4674.0740740740703"/>
    <n v="10000"/>
    <n v="714.28571428571399"/>
    <x v="337"/>
    <x v="13"/>
    <x v="317"/>
    <n v="43254"/>
    <n v="0.50300027909572997"/>
    <n v="8527"/>
    <n v="7195.1219512195103"/>
    <n v="10000"/>
    <n v="3333.3333333333298"/>
  </r>
  <r>
    <x v="339"/>
    <x v="5"/>
    <x v="2183"/>
    <n v="5471.6981132075498"/>
    <n v="10000"/>
    <n v="1111.1111111111099"/>
    <x v="337"/>
    <x v="13"/>
    <x v="317"/>
    <n v="43254"/>
    <n v="0.50300027909572997"/>
    <n v="9750"/>
    <n v="9523.8095238095193"/>
    <n v="10000"/>
    <n v="5000"/>
  </r>
  <r>
    <x v="339"/>
    <x v="6"/>
    <x v="2184"/>
    <n v="5183.9826839826801"/>
    <n v="10000"/>
    <n v="769.23076923076906"/>
    <x v="337"/>
    <x v="13"/>
    <x v="317"/>
    <n v="43254"/>
    <n v="0.50300027909572997"/>
    <n v="8535"/>
    <n v="6500"/>
    <n v="10000"/>
    <n v="1428.57142857143"/>
  </r>
  <r>
    <x v="339"/>
    <x v="7"/>
    <x v="2185"/>
    <n v="6468.25396825397"/>
    <n v="10000"/>
    <n v="2187.5"/>
    <x v="337"/>
    <x v="13"/>
    <x v="317"/>
    <n v="43254"/>
    <n v="0.50300027909572997"/>
    <n v="9129"/>
    <n v="8333.3333333333303"/>
    <n v="10000"/>
    <n v="5000"/>
  </r>
  <r>
    <x v="340"/>
    <x v="0"/>
    <x v="2186"/>
    <n v="3674.6353720408601"/>
    <n v="10000"/>
    <n v="346.26038781163402"/>
    <x v="338"/>
    <x v="13"/>
    <x v="318"/>
    <n v="53354"/>
    <n v="0.494183246267274"/>
    <n v="7292"/>
    <n v="4808.7052612192301"/>
    <n v="10000"/>
    <n v="562.13017751479299"/>
  </r>
  <r>
    <x v="340"/>
    <x v="1"/>
    <x v="2187"/>
    <n v="4947.8133806491996"/>
    <n v="10000"/>
    <n v="537.19008264462798"/>
    <x v="338"/>
    <x v="13"/>
    <x v="318"/>
    <n v="53354"/>
    <n v="0.494183246267274"/>
    <n v="8344"/>
    <n v="6023.0504415506703"/>
    <n v="10000"/>
    <n v="726.64359861591697"/>
  </r>
  <r>
    <x v="340"/>
    <x v="2"/>
    <x v="2188"/>
    <n v="4015.02306008812"/>
    <n v="10000"/>
    <n v="444.44444444444503"/>
    <x v="338"/>
    <x v="13"/>
    <x v="318"/>
    <n v="53354"/>
    <n v="0.494183246267274"/>
    <n v="7954"/>
    <n v="5335.1989479157101"/>
    <n v="10000"/>
    <n v="507.54458161865603"/>
  </r>
  <r>
    <x v="340"/>
    <x v="3"/>
    <x v="2189"/>
    <n v="4186.7238959075703"/>
    <n v="10000"/>
    <n v="397.80521262002702"/>
    <x v="338"/>
    <x v="13"/>
    <x v="318"/>
    <n v="53354"/>
    <n v="0.494183246267274"/>
    <n v="8293"/>
    <n v="5471.4249336098101"/>
    <n v="10000"/>
    <n v="793.65079365079396"/>
  </r>
  <r>
    <x v="340"/>
    <x v="4"/>
    <x v="2190"/>
    <n v="3967.2631706074799"/>
    <n v="10000"/>
    <n v="392.39001189060599"/>
    <x v="338"/>
    <x v="13"/>
    <x v="318"/>
    <n v="53354"/>
    <n v="0.494183246267274"/>
    <n v="7434"/>
    <n v="5139.7996357012698"/>
    <n v="10000"/>
    <n v="679.01234567901201"/>
  </r>
  <r>
    <x v="340"/>
    <x v="5"/>
    <x v="2191"/>
    <n v="5271.3864306784699"/>
    <n v="10000"/>
    <n v="833.33333333333303"/>
    <x v="338"/>
    <x v="13"/>
    <x v="318"/>
    <n v="53354"/>
    <n v="0.494183246267274"/>
    <n v="8630"/>
    <n v="7270.1149425287404"/>
    <n v="10000"/>
    <n v="1666.6666666666699"/>
  </r>
  <r>
    <x v="340"/>
    <x v="6"/>
    <x v="2192"/>
    <n v="4360.5156228107098"/>
    <n v="10000"/>
    <n v="473.37278106508899"/>
    <x v="338"/>
    <x v="13"/>
    <x v="318"/>
    <n v="53354"/>
    <n v="0.494183246267274"/>
    <n v="7914"/>
    <n v="5903.1986531986504"/>
    <n v="10000"/>
    <n v="859.375"/>
  </r>
  <r>
    <x v="340"/>
    <x v="7"/>
    <x v="2193"/>
    <n v="4054.9825995370602"/>
    <n v="10000"/>
    <n v="460.18991964937902"/>
    <x v="338"/>
    <x v="13"/>
    <x v="318"/>
    <n v="53354"/>
    <n v="0.494183246267274"/>
    <n v="7289"/>
    <n v="4635.9936359936401"/>
    <n v="10000"/>
    <n v="622.22222222222194"/>
  </r>
  <r>
    <x v="341"/>
    <x v="0"/>
    <x v="1075"/>
    <n v="1790.7584255024501"/>
    <n v="10000"/>
    <n v="113.636363636364"/>
    <x v="339"/>
    <x v="13"/>
    <x v="319"/>
    <n v="49318"/>
    <n v="0.48735609466870899"/>
    <n v="6322"/>
    <n v="3218.4957676530698"/>
    <n v="10000"/>
    <n v="312.5"/>
  </r>
  <r>
    <x v="341"/>
    <x v="1"/>
    <x v="1488"/>
    <n v="2563.5100601087001"/>
    <n v="10000"/>
    <n v="204.08163265306101"/>
    <x v="339"/>
    <x v="13"/>
    <x v="319"/>
    <n v="49318"/>
    <n v="0.48735609466870899"/>
    <n v="7829"/>
    <n v="5054.1666666666697"/>
    <n v="10000"/>
    <n v="526.31578947368405"/>
  </r>
  <r>
    <x v="341"/>
    <x v="2"/>
    <x v="2194"/>
    <n v="2169.8680733564502"/>
    <n v="10000"/>
    <n v="143.363130376117"/>
    <x v="339"/>
    <x v="13"/>
    <x v="319"/>
    <n v="49318"/>
    <n v="0.48735609466870899"/>
    <n v="6455"/>
    <n v="3587.5727816684098"/>
    <n v="10000"/>
    <n v="291.49315883402699"/>
  </r>
  <r>
    <x v="341"/>
    <x v="3"/>
    <x v="348"/>
    <n v="2546.0917579085699"/>
    <n v="10000"/>
    <n v="133.333333333333"/>
    <x v="339"/>
    <x v="13"/>
    <x v="319"/>
    <n v="49318"/>
    <n v="0.48735609466870899"/>
    <n v="7610"/>
    <n v="4878.7148594377504"/>
    <n v="10000"/>
    <n v="528"/>
  </r>
  <r>
    <x v="341"/>
    <x v="4"/>
    <x v="2195"/>
    <n v="2070.8861683380501"/>
    <n v="10000"/>
    <n v="130.864197530864"/>
    <x v="339"/>
    <x v="13"/>
    <x v="319"/>
    <n v="49318"/>
    <n v="0.48735609466870899"/>
    <n v="7071"/>
    <n v="4271.5873015873003"/>
    <n v="10000"/>
    <n v="561.22448979591798"/>
  </r>
  <r>
    <x v="341"/>
    <x v="5"/>
    <x v="2196"/>
    <n v="2571.3291579679899"/>
    <n v="10000"/>
    <n v="142.857142857143"/>
    <x v="339"/>
    <x v="13"/>
    <x v="319"/>
    <n v="49318"/>
    <n v="0.48735609466870899"/>
    <n v="9000"/>
    <n v="8461.5384615384592"/>
    <n v="10000"/>
    <n v="5000"/>
  </r>
  <r>
    <x v="341"/>
    <x v="6"/>
    <x v="2139"/>
    <n v="2489.2057833234298"/>
    <n v="10000"/>
    <n v="212.76595744680799"/>
    <x v="339"/>
    <x v="13"/>
    <x v="319"/>
    <n v="49318"/>
    <n v="0.48735609466870899"/>
    <n v="8068"/>
    <n v="5296.2962962963002"/>
    <n v="10000"/>
    <n v="793.65079365079396"/>
  </r>
  <r>
    <x v="341"/>
    <x v="7"/>
    <x v="2197"/>
    <n v="2564.0348755950299"/>
    <n v="10000"/>
    <n v="370.37037037036998"/>
    <x v="339"/>
    <x v="13"/>
    <x v="319"/>
    <n v="49318"/>
    <n v="0.48735609466870899"/>
    <n v="6813"/>
    <n v="4143.84808368211"/>
    <n v="10000"/>
    <n v="676.54320987654296"/>
  </r>
  <r>
    <x v="342"/>
    <x v="0"/>
    <x v="1530"/>
    <n v="1759.5699826027701"/>
    <n v="10000"/>
    <n v="414.20118343195298"/>
    <x v="340"/>
    <x v="14"/>
    <x v="320"/>
    <n v="884500"/>
    <n v="0.493059264106958"/>
    <n v="5171"/>
    <n v="2456.6126627420499"/>
    <n v="10000"/>
    <n v="550"/>
  </r>
  <r>
    <x v="342"/>
    <x v="1"/>
    <x v="2198"/>
    <n v="1823.3507406527201"/>
    <n v="10000"/>
    <n v="338.88228299643299"/>
    <x v="340"/>
    <x v="14"/>
    <x v="320"/>
    <n v="884500"/>
    <n v="0.493059264106958"/>
    <n v="5417"/>
    <n v="2374.3749398254399"/>
    <n v="10000"/>
    <n v="411.38023836985798"/>
  </r>
  <r>
    <x v="342"/>
    <x v="2"/>
    <x v="2199"/>
    <n v="1752.28025939598"/>
    <n v="10000"/>
    <n v="358.12672176308502"/>
    <x v="340"/>
    <x v="14"/>
    <x v="320"/>
    <n v="884500"/>
    <n v="0.493059264106958"/>
    <n v="5485"/>
    <n v="2491.6430894946002"/>
    <n v="10000"/>
    <n v="533.33333333333303"/>
  </r>
  <r>
    <x v="342"/>
    <x v="3"/>
    <x v="1452"/>
    <n v="2092.5067820047202"/>
    <n v="10000"/>
    <n v="459.25925925925901"/>
    <x v="340"/>
    <x v="14"/>
    <x v="320"/>
    <n v="884500"/>
    <n v="0.493059264106958"/>
    <n v="5596"/>
    <n v="2654.9905839990602"/>
    <n v="10000"/>
    <n v="709.34256055363301"/>
  </r>
  <r>
    <x v="342"/>
    <x v="4"/>
    <x v="2200"/>
    <n v="1685.9838581210499"/>
    <n v="10000"/>
    <n v="277.777777777778"/>
    <x v="340"/>
    <x v="14"/>
    <x v="320"/>
    <n v="884500"/>
    <n v="0.493059264106958"/>
    <n v="5209"/>
    <n v="2300.6486466845399"/>
    <n v="10000"/>
    <n v="384.61538461538498"/>
  </r>
  <r>
    <x v="342"/>
    <x v="5"/>
    <x v="254"/>
    <n v="2277.3816425360701"/>
    <n v="10000"/>
    <n v="299.48867786705603"/>
    <x v="340"/>
    <x v="14"/>
    <x v="320"/>
    <n v="884500"/>
    <n v="0.493059264106958"/>
    <n v="6390"/>
    <n v="3078.84620611228"/>
    <n v="10000"/>
    <n v="720"/>
  </r>
  <r>
    <x v="342"/>
    <x v="6"/>
    <x v="2201"/>
    <n v="1542.5892138811"/>
    <n v="10000"/>
    <n v="312.5"/>
    <x v="340"/>
    <x v="14"/>
    <x v="320"/>
    <n v="884500"/>
    <n v="0.493059264106958"/>
    <n v="4970"/>
    <n v="2166.9413407322299"/>
    <n v="10000"/>
    <n v="442.60355029585799"/>
  </r>
  <r>
    <x v="342"/>
    <x v="7"/>
    <x v="361"/>
    <n v="1572.87799479967"/>
    <n v="10000"/>
    <n v="198.90260631001399"/>
    <x v="340"/>
    <x v="14"/>
    <x v="320"/>
    <n v="884500"/>
    <n v="0.493059264106958"/>
    <n v="5233"/>
    <n v="2322.3164808272099"/>
    <n v="10000"/>
    <n v="446.95564176083701"/>
  </r>
  <r>
    <x v="343"/>
    <x v="0"/>
    <x v="2202"/>
    <n v="2082.05329651907"/>
    <n v="10000"/>
    <n v="324.07407407407402"/>
    <x v="341"/>
    <x v="14"/>
    <x v="321"/>
    <n v="190100"/>
    <n v="0.46829119287389398"/>
    <n v="6508"/>
    <n v="3689.5685376704801"/>
    <n v="10000"/>
    <n v="887.57396449704095"/>
  </r>
  <r>
    <x v="343"/>
    <x v="1"/>
    <x v="1348"/>
    <n v="2615.8827970348898"/>
    <n v="10000"/>
    <n v="318.367346938776"/>
    <x v="341"/>
    <x v="14"/>
    <x v="321"/>
    <n v="190100"/>
    <n v="0.46829119287389398"/>
    <n v="6693"/>
    <n v="3728.5385589389002"/>
    <n v="10000"/>
    <n v="839.00226757369603"/>
  </r>
  <r>
    <x v="343"/>
    <x v="2"/>
    <x v="1332"/>
    <n v="2244.8908986740798"/>
    <n v="10000"/>
    <n v="333.33333333333297"/>
    <x v="341"/>
    <x v="14"/>
    <x v="321"/>
    <n v="190100"/>
    <n v="0.46829119287389398"/>
    <n v="6218"/>
    <n v="3610.2445048438799"/>
    <n v="10000"/>
    <n v="833.33333333333303"/>
  </r>
  <r>
    <x v="343"/>
    <x v="3"/>
    <x v="2203"/>
    <n v="3409.8221293762199"/>
    <n v="10000"/>
    <n v="657.43944636678202"/>
    <x v="341"/>
    <x v="14"/>
    <x v="321"/>
    <n v="190100"/>
    <n v="0.46829119287389398"/>
    <n v="6795"/>
    <n v="4519.9035382361299"/>
    <n v="10000"/>
    <n v="865.05190311418698"/>
  </r>
  <r>
    <x v="343"/>
    <x v="4"/>
    <x v="2204"/>
    <n v="3150.1561771716001"/>
    <n v="10000"/>
    <n v="502.95857988165699"/>
    <x v="341"/>
    <x v="14"/>
    <x v="321"/>
    <n v="190100"/>
    <n v="0.46829119287389398"/>
    <n v="6132"/>
    <n v="3972.44612189796"/>
    <n v="10000"/>
    <n v="644.71879286694104"/>
  </r>
  <r>
    <x v="343"/>
    <x v="5"/>
    <x v="2205"/>
    <n v="2979.3149923424398"/>
    <n v="10000"/>
    <n v="419.50113378684802"/>
    <x v="341"/>
    <x v="14"/>
    <x v="321"/>
    <n v="190100"/>
    <n v="0.46829119287389398"/>
    <n v="6503"/>
    <n v="3913.3479018315902"/>
    <n v="10000"/>
    <n v="1201.81405895692"/>
  </r>
  <r>
    <x v="343"/>
    <x v="6"/>
    <x v="2206"/>
    <n v="2355.00361814292"/>
    <n v="10000"/>
    <n v="459.183673469388"/>
    <x v="341"/>
    <x v="14"/>
    <x v="321"/>
    <n v="190100"/>
    <n v="0.46829119287389398"/>
    <n v="6208"/>
    <n v="3221.1170793208298"/>
    <n v="10000"/>
    <n v="700"/>
  </r>
  <r>
    <x v="343"/>
    <x v="7"/>
    <x v="392"/>
    <n v="2773.0417486551501"/>
    <n v="10000"/>
    <n v="434.26531826293899"/>
    <x v="341"/>
    <x v="14"/>
    <x v="321"/>
    <n v="190100"/>
    <n v="0.46829119287389398"/>
    <n v="5900"/>
    <n v="3570.5075400514202"/>
    <n v="10000"/>
    <n v="524.691358024691"/>
  </r>
  <r>
    <x v="344"/>
    <x v="0"/>
    <x v="2207"/>
    <n v="5194.2572195736702"/>
    <n v="10000"/>
    <n v="1666.6666666666699"/>
    <x v="342"/>
    <x v="14"/>
    <x v="322"/>
    <n v="73300"/>
    <n v="0.45131855208634802"/>
    <n v="8175"/>
    <n v="6627.17008077833"/>
    <n v="10000"/>
    <n v="2244.8979591836701"/>
  </r>
  <r>
    <x v="344"/>
    <x v="1"/>
    <x v="1464"/>
    <n v="4914.9780479567698"/>
    <n v="10000"/>
    <n v="1400"/>
    <x v="342"/>
    <x v="14"/>
    <x v="322"/>
    <n v="73300"/>
    <n v="0.45131855208634802"/>
    <n v="7887"/>
    <n v="5795.9680222453899"/>
    <n v="10000"/>
    <n v="1466.6666666666699"/>
  </r>
  <r>
    <x v="344"/>
    <x v="2"/>
    <x v="2208"/>
    <n v="5616.7800453514701"/>
    <n v="10000"/>
    <n v="1604.9382716049399"/>
    <x v="342"/>
    <x v="14"/>
    <x v="322"/>
    <n v="73300"/>
    <n v="0.45131855208634802"/>
    <n v="8352"/>
    <n v="6851.4619883040896"/>
    <n v="10000"/>
    <n v="2839.5061728395099"/>
  </r>
  <r>
    <x v="344"/>
    <x v="3"/>
    <x v="1465"/>
    <n v="6009.9846390168996"/>
    <n v="10000"/>
    <n v="1836.7346938775499"/>
    <x v="342"/>
    <x v="14"/>
    <x v="322"/>
    <n v="73300"/>
    <n v="0.45131855208634802"/>
    <n v="8696"/>
    <n v="7711.6402116402096"/>
    <n v="10000"/>
    <n v="2500"/>
  </r>
  <r>
    <x v="344"/>
    <x v="4"/>
    <x v="2209"/>
    <n v="6545.7227138643102"/>
    <n v="10000"/>
    <n v="1400"/>
    <x v="342"/>
    <x v="14"/>
    <x v="322"/>
    <n v="73300"/>
    <n v="0.45131855208634802"/>
    <n v="8818"/>
    <n v="7318.8405797101404"/>
    <n v="10000"/>
    <n v="2000"/>
  </r>
  <r>
    <x v="344"/>
    <x v="5"/>
    <x v="2210"/>
    <n v="5899.3993993994"/>
    <n v="10000"/>
    <n v="476.19047619047598"/>
    <x v="342"/>
    <x v="14"/>
    <x v="322"/>
    <n v="73300"/>
    <n v="0.45131855208634802"/>
    <n v="8679"/>
    <n v="7655.4054054054004"/>
    <n v="10000"/>
    <n v="2500"/>
  </r>
  <r>
    <x v="344"/>
    <x v="6"/>
    <x v="2211"/>
    <n v="4899.6843464536796"/>
    <n v="10000"/>
    <n v="1666.6666666666699"/>
    <x v="342"/>
    <x v="14"/>
    <x v="322"/>
    <n v="73300"/>
    <n v="0.45131855208634802"/>
    <n v="7987"/>
    <n v="5929.3478260869597"/>
    <n v="10000"/>
    <n v="2551.9848771266502"/>
  </r>
  <r>
    <x v="344"/>
    <x v="7"/>
    <x v="2212"/>
    <n v="3814.2515262515299"/>
    <n v="10000"/>
    <n v="887.57396449704095"/>
    <x v="342"/>
    <x v="14"/>
    <x v="322"/>
    <n v="73300"/>
    <n v="0.45131855208634802"/>
    <n v="6824"/>
    <n v="4745.2755577755597"/>
    <n v="10000"/>
    <n v="1836.7346938775499"/>
  </r>
  <r>
    <x v="345"/>
    <x v="0"/>
    <x v="2213"/>
    <n v="4065.1232825145898"/>
    <n v="10000"/>
    <n v="918.36734693877497"/>
    <x v="343"/>
    <x v="14"/>
    <x v="323"/>
    <n v="87800"/>
    <n v="0.48995535714285698"/>
    <n v="7171"/>
    <n v="4952.7704742428696"/>
    <n v="10000"/>
    <n v="1562.5"/>
  </r>
  <r>
    <x v="345"/>
    <x v="1"/>
    <x v="2214"/>
    <n v="4306.3953748781196"/>
    <n v="10000"/>
    <n v="934.25605536332205"/>
    <x v="343"/>
    <x v="14"/>
    <x v="323"/>
    <n v="87800"/>
    <n v="0.48995535714285698"/>
    <n v="7487"/>
    <n v="5726.7670601003902"/>
    <n v="10000"/>
    <n v="1360.94674556213"/>
  </r>
  <r>
    <x v="345"/>
    <x v="2"/>
    <x v="2215"/>
    <n v="4105.8522699860096"/>
    <n v="10000"/>
    <n v="909.09090909090901"/>
    <x v="343"/>
    <x v="14"/>
    <x v="323"/>
    <n v="87800"/>
    <n v="0.48995535714285698"/>
    <n v="7202"/>
    <n v="5695.2454003736002"/>
    <n v="10000"/>
    <n v="1111.1111111111099"/>
  </r>
  <r>
    <x v="345"/>
    <x v="3"/>
    <x v="2216"/>
    <n v="4980.9807903867304"/>
    <n v="10000"/>
    <n v="1358.0246913580199"/>
    <x v="343"/>
    <x v="14"/>
    <x v="323"/>
    <n v="87800"/>
    <n v="0.48995535714285698"/>
    <n v="8034"/>
    <n v="6255.5777555777604"/>
    <n v="10000"/>
    <n v="1562.5"/>
  </r>
  <r>
    <x v="345"/>
    <x v="4"/>
    <x v="2217"/>
    <n v="3834.82458374099"/>
    <n v="10000"/>
    <n v="1049.38271604938"/>
    <x v="343"/>
    <x v="14"/>
    <x v="323"/>
    <n v="87800"/>
    <n v="0.48995535714285698"/>
    <n v="7111"/>
    <n v="4591.5401149776098"/>
    <n v="10000"/>
    <n v="1328.125"/>
  </r>
  <r>
    <x v="345"/>
    <x v="5"/>
    <x v="2218"/>
    <n v="4067.6145153211"/>
    <n v="10000"/>
    <n v="801.24869927159205"/>
    <x v="343"/>
    <x v="14"/>
    <x v="323"/>
    <n v="87800"/>
    <n v="0.48995535714285698"/>
    <n v="7173"/>
    <n v="4517.1976270730702"/>
    <n v="10000"/>
    <n v="1001.37174211248"/>
  </r>
  <r>
    <x v="345"/>
    <x v="6"/>
    <x v="1623"/>
    <n v="3107.9504061963598"/>
    <n v="10000"/>
    <n v="765.05205975554497"/>
    <x v="343"/>
    <x v="14"/>
    <x v="323"/>
    <n v="87800"/>
    <n v="0.48995535714285698"/>
    <n v="6442"/>
    <n v="3737.4611023069601"/>
    <n v="10000"/>
    <n v="929.70521541950097"/>
  </r>
  <r>
    <x v="345"/>
    <x v="7"/>
    <x v="2219"/>
    <n v="3859.5006526041002"/>
    <n v="10000"/>
    <n v="578.512396694215"/>
    <x v="343"/>
    <x v="14"/>
    <x v="323"/>
    <n v="87800"/>
    <n v="0.48995535714285698"/>
    <n v="7155"/>
    <n v="4517.4892839424001"/>
    <n v="10000"/>
    <n v="795.84775086505203"/>
  </r>
  <r>
    <x v="346"/>
    <x v="0"/>
    <x v="1177"/>
    <n v="7479.1666666666697"/>
    <n v="10000"/>
    <n v="2500"/>
    <x v="344"/>
    <x v="14"/>
    <x v="324"/>
    <n v="44900"/>
    <n v="0.46054588534561502"/>
    <n v="8621"/>
    <n v="7705.3140096618399"/>
    <n v="10000"/>
    <n v="2500"/>
  </r>
  <r>
    <x v="346"/>
    <x v="1"/>
    <x v="1165"/>
    <n v="7765.9574468085102"/>
    <n v="10000"/>
    <n v="3333.3333333333298"/>
    <x v="344"/>
    <x v="14"/>
    <x v="324"/>
    <n v="44900"/>
    <n v="0.46054588534561502"/>
    <n v="9444"/>
    <n v="9059.8290598290605"/>
    <n v="10000"/>
    <n v="5000"/>
  </r>
  <r>
    <x v="346"/>
    <x v="2"/>
    <x v="2220"/>
    <n v="7323.3830845771099"/>
    <n v="10000"/>
    <n v="2000"/>
    <x v="344"/>
    <x v="14"/>
    <x v="324"/>
    <n v="44900"/>
    <n v="0.46054588534561502"/>
    <n v="8592"/>
    <n v="7694.4444444444398"/>
    <n v="10000"/>
    <n v="3333.3333333333298"/>
  </r>
  <r>
    <x v="346"/>
    <x v="3"/>
    <x v="1510"/>
    <n v="8571.4285714285706"/>
    <n v="10000"/>
    <n v="5000"/>
    <x v="344"/>
    <x v="14"/>
    <x v="324"/>
    <n v="44900"/>
    <n v="0.46054588534561502"/>
    <n v="9615"/>
    <n v="9285.7142857142899"/>
    <n v="10000"/>
    <n v="5000"/>
  </r>
  <r>
    <x v="346"/>
    <x v="4"/>
    <x v="2221"/>
    <n v="6379.0849673202601"/>
    <n v="10000"/>
    <n v="2222.2222222222199"/>
    <x v="344"/>
    <x v="14"/>
    <x v="324"/>
    <n v="44900"/>
    <n v="0.46054588534561502"/>
    <n v="8557"/>
    <n v="7761.9047619047597"/>
    <n v="10000"/>
    <n v="5000"/>
  </r>
  <r>
    <x v="346"/>
    <x v="5"/>
    <x v="2222"/>
    <n v="5158.7301587301599"/>
    <n v="10000"/>
    <n v="2000"/>
    <x v="344"/>
    <x v="14"/>
    <x v="324"/>
    <n v="44900"/>
    <n v="0.46054588534561502"/>
    <n v="8482"/>
    <n v="6869.5652173913004"/>
    <n v="10000"/>
    <n v="3600"/>
  </r>
  <r>
    <x v="346"/>
    <x v="6"/>
    <x v="2223"/>
    <n v="5757.5757575757598"/>
    <n v="10000"/>
    <n v="2000"/>
    <x v="344"/>
    <x v="14"/>
    <x v="324"/>
    <n v="44900"/>
    <n v="0.46054588534561502"/>
    <n v="8000"/>
    <n v="7313.4328358209004"/>
    <n v="10000"/>
    <n v="3333.3333333333298"/>
  </r>
  <r>
    <x v="346"/>
    <x v="7"/>
    <x v="2224"/>
    <n v="7131.8681318681301"/>
    <n v="10000"/>
    <n v="2653.0612244898002"/>
    <x v="344"/>
    <x v="14"/>
    <x v="324"/>
    <n v="44900"/>
    <n v="0.46054588534561502"/>
    <n v="9359"/>
    <n v="8500"/>
    <n v="10000"/>
    <n v="3333.3333333333298"/>
  </r>
  <r>
    <x v="347"/>
    <x v="0"/>
    <x v="628"/>
    <n v="158.943683725673"/>
    <n v="10000"/>
    <n v="15.323512664328"/>
    <x v="345"/>
    <x v="15"/>
    <x v="325"/>
    <n v="1950875"/>
    <n v="0.45100773512798598"/>
    <n v="3229"/>
    <n v="679.16239814553398"/>
    <n v="10000"/>
    <n v="73.493239516405495"/>
  </r>
  <r>
    <x v="347"/>
    <x v="1"/>
    <x v="502"/>
    <n v="252.80682060228699"/>
    <n v="10000"/>
    <n v="28.835884656461399"/>
    <x v="345"/>
    <x v="15"/>
    <x v="325"/>
    <n v="1950875"/>
    <n v="0.45100773512798598"/>
    <n v="3809"/>
    <n v="1039.5787707541899"/>
    <n v="10000"/>
    <n v="159.546313799622"/>
  </r>
  <r>
    <x v="347"/>
    <x v="2"/>
    <x v="2225"/>
    <n v="156.76260276703599"/>
    <n v="10000"/>
    <n v="18.000599471016201"/>
    <x v="345"/>
    <x v="15"/>
    <x v="325"/>
    <n v="1950875"/>
    <n v="0.45100773512798598"/>
    <n v="3134"/>
    <n v="624.90950882638697"/>
    <n v="10000"/>
    <n v="88.119953863898502"/>
  </r>
  <r>
    <x v="347"/>
    <x v="3"/>
    <x v="2226"/>
    <n v="152.51748318990701"/>
    <n v="10000"/>
    <n v="16.420904141594502"/>
    <x v="345"/>
    <x v="15"/>
    <x v="325"/>
    <n v="1950875"/>
    <n v="0.45100773512798598"/>
    <n v="3372"/>
    <n v="711.99033316231601"/>
    <n v="10000"/>
    <n v="79.964805134309799"/>
  </r>
  <r>
    <x v="347"/>
    <x v="4"/>
    <x v="2227"/>
    <n v="146.41210904325999"/>
    <n v="10000"/>
    <n v="17.473188254893799"/>
    <x v="345"/>
    <x v="15"/>
    <x v="325"/>
    <n v="1950875"/>
    <n v="0.45100773512798598"/>
    <n v="3373"/>
    <n v="697.23444530472295"/>
    <n v="10000"/>
    <n v="82.338120433358498"/>
  </r>
  <r>
    <x v="347"/>
    <x v="5"/>
    <x v="571"/>
    <n v="202.19969143213001"/>
    <n v="10000"/>
    <n v="26.009619502256101"/>
    <x v="345"/>
    <x v="15"/>
    <x v="325"/>
    <n v="1950875"/>
    <n v="0.45100773512798598"/>
    <n v="3865"/>
    <n v="1108.0432189743301"/>
    <n v="10000"/>
    <n v="114.85969100491"/>
  </r>
  <r>
    <x v="347"/>
    <x v="6"/>
    <x v="2228"/>
    <n v="165.889366662165"/>
    <n v="10000"/>
    <n v="20.7923214015306"/>
    <x v="345"/>
    <x v="15"/>
    <x v="325"/>
    <n v="1950875"/>
    <n v="0.45100773512798598"/>
    <n v="3146"/>
    <n v="792.43102462482796"/>
    <n v="10000"/>
    <n v="98.718699364115395"/>
  </r>
  <r>
    <x v="347"/>
    <x v="7"/>
    <x v="2229"/>
    <n v="150.61656413144701"/>
    <n v="10000"/>
    <n v="15.930560521549801"/>
    <x v="345"/>
    <x v="15"/>
    <x v="325"/>
    <n v="1950875"/>
    <n v="0.45100773512798598"/>
    <n v="3370"/>
    <n v="769.85390269273705"/>
    <n v="10000"/>
    <n v="121.865097329108"/>
  </r>
  <r>
    <x v="348"/>
    <x v="0"/>
    <x v="2230"/>
    <n v="76.960975792054995"/>
    <n v="10000"/>
    <n v="10.736898710817201"/>
    <x v="346"/>
    <x v="15"/>
    <x v="326"/>
    <n v="2343159"/>
    <n v="0.46997894765555998"/>
    <n v="2809"/>
    <n v="777.34730223893098"/>
    <n v="10000"/>
    <n v="112.354097405906"/>
  </r>
  <r>
    <x v="348"/>
    <x v="1"/>
    <x v="2231"/>
    <n v="124.869990893899"/>
    <n v="10000"/>
    <n v="13.6822490553709"/>
    <x v="346"/>
    <x v="15"/>
    <x v="326"/>
    <n v="2343159"/>
    <n v="0.46997894765555998"/>
    <n v="3028"/>
    <n v="1125.1541310063999"/>
    <n v="10000"/>
    <n v="101.26517045015299"/>
  </r>
  <r>
    <x v="348"/>
    <x v="2"/>
    <x v="2232"/>
    <n v="72.549497739742193"/>
    <n v="10000"/>
    <n v="7.4758631006331697"/>
    <x v="346"/>
    <x v="15"/>
    <x v="326"/>
    <n v="2343159"/>
    <n v="0.46997894765555998"/>
    <n v="2542"/>
    <n v="666.127296782435"/>
    <n v="10000"/>
    <n v="92.014767339442699"/>
  </r>
  <r>
    <x v="348"/>
    <x v="3"/>
    <x v="2233"/>
    <n v="80.449872039152694"/>
    <n v="10000"/>
    <n v="9.2687769409066991"/>
    <x v="346"/>
    <x v="15"/>
    <x v="326"/>
    <n v="2343159"/>
    <n v="0.46997894765555998"/>
    <n v="2936"/>
    <n v="804.74065986161997"/>
    <n v="10000"/>
    <n v="99.220639613007293"/>
  </r>
  <r>
    <x v="348"/>
    <x v="4"/>
    <x v="2234"/>
    <n v="93.435255987580305"/>
    <n v="10000"/>
    <n v="11.904163103801"/>
    <x v="346"/>
    <x v="15"/>
    <x v="326"/>
    <n v="2343159"/>
    <n v="0.46997894765555998"/>
    <n v="2858"/>
    <n v="926.52573045256099"/>
    <n v="10000"/>
    <n v="96.328183466461894"/>
  </r>
  <r>
    <x v="348"/>
    <x v="5"/>
    <x v="2235"/>
    <n v="102.432949887654"/>
    <n v="10000"/>
    <n v="11.537916090111301"/>
    <x v="346"/>
    <x v="15"/>
    <x v="326"/>
    <n v="2343159"/>
    <n v="0.46997894765555998"/>
    <n v="3379"/>
    <n v="1148.5797356738001"/>
    <n v="10000"/>
    <n v="134.553650706919"/>
  </r>
  <r>
    <x v="348"/>
    <x v="6"/>
    <x v="2236"/>
    <n v="100.26468150392201"/>
    <n v="10000"/>
    <n v="13.8174398018731"/>
    <x v="346"/>
    <x v="15"/>
    <x v="326"/>
    <n v="2343159"/>
    <n v="0.46997894765555998"/>
    <n v="2951"/>
    <n v="868.48677411669996"/>
    <n v="10000"/>
    <n v="83.984820521328004"/>
  </r>
  <r>
    <x v="348"/>
    <x v="7"/>
    <x v="2237"/>
    <n v="87.268312894980198"/>
    <n v="10000"/>
    <n v="8.7320026128865802"/>
    <x v="346"/>
    <x v="15"/>
    <x v="326"/>
    <n v="2343159"/>
    <n v="0.46997894765555998"/>
    <n v="2938"/>
    <n v="884.24114569634901"/>
    <n v="10000"/>
    <n v="78.335736302288197"/>
  </r>
  <r>
    <x v="349"/>
    <x v="0"/>
    <x v="1003"/>
    <n v="406.38435595686099"/>
    <n v="10000"/>
    <n v="52.697469939150402"/>
    <x v="347"/>
    <x v="15"/>
    <x v="327"/>
    <n v="1199258"/>
    <n v="0.35806944455640999"/>
    <n v="4143"/>
    <n v="1184.4339776741299"/>
    <n v="10000"/>
    <n v="162.504954419342"/>
  </r>
  <r>
    <x v="349"/>
    <x v="1"/>
    <x v="1516"/>
    <n v="742.15781064779605"/>
    <n v="10000"/>
    <n v="77.338827674758903"/>
    <x v="347"/>
    <x v="15"/>
    <x v="327"/>
    <n v="1199258"/>
    <n v="0.35806944455640999"/>
    <n v="5589"/>
    <n v="2037.1253671766899"/>
    <n v="10000"/>
    <n v="258.05363467701102"/>
  </r>
  <r>
    <x v="349"/>
    <x v="2"/>
    <x v="2238"/>
    <n v="380.57524386028399"/>
    <n v="10000"/>
    <n v="30.933967876264099"/>
    <x v="347"/>
    <x v="15"/>
    <x v="327"/>
    <n v="1199258"/>
    <n v="0.35806944455640999"/>
    <n v="3662"/>
    <n v="1147.9203429726599"/>
    <n v="10000"/>
    <n v="82.508703160549302"/>
  </r>
  <r>
    <x v="349"/>
    <x v="3"/>
    <x v="2239"/>
    <n v="367.134630471609"/>
    <n v="10000"/>
    <n v="34.920444150658703"/>
    <x v="347"/>
    <x v="15"/>
    <x v="327"/>
    <n v="1199258"/>
    <n v="0.35806944455640999"/>
    <n v="4017"/>
    <n v="1288.8815283245799"/>
    <n v="10000"/>
    <n v="90.660082558543294"/>
  </r>
  <r>
    <x v="349"/>
    <x v="4"/>
    <x v="1745"/>
    <n v="278.10427428998503"/>
    <n v="10000"/>
    <n v="23.9867743113311"/>
    <x v="347"/>
    <x v="15"/>
    <x v="327"/>
    <n v="1199258"/>
    <n v="0.35806944455640999"/>
    <n v="3461"/>
    <n v="883.13960000935901"/>
    <n v="10000"/>
    <n v="64.957264957264897"/>
  </r>
  <r>
    <x v="349"/>
    <x v="5"/>
    <x v="2240"/>
    <n v="461.86254813351002"/>
    <n v="10000"/>
    <n v="55.604418538781502"/>
    <x v="347"/>
    <x v="15"/>
    <x v="327"/>
    <n v="1199258"/>
    <n v="0.35806944455640999"/>
    <n v="4644"/>
    <n v="1865.72249944583"/>
    <n v="10000"/>
    <n v="156.401384083045"/>
  </r>
  <r>
    <x v="349"/>
    <x v="6"/>
    <x v="2241"/>
    <n v="353.32508146945901"/>
    <n v="10000"/>
    <n v="38.556675021526999"/>
    <x v="347"/>
    <x v="15"/>
    <x v="327"/>
    <n v="1199258"/>
    <n v="0.35806944455640999"/>
    <n v="4318"/>
    <n v="1218.7757727053599"/>
    <n v="10000"/>
    <n v="134.791215006127"/>
  </r>
  <r>
    <x v="349"/>
    <x v="7"/>
    <x v="1757"/>
    <n v="334.19580358489299"/>
    <n v="10000"/>
    <n v="22.5155901487969"/>
    <x v="347"/>
    <x v="15"/>
    <x v="327"/>
    <n v="1199258"/>
    <n v="0.35806944455640999"/>
    <n v="4337"/>
    <n v="1389.7842146645301"/>
    <n v="10000"/>
    <n v="201.66646540272899"/>
  </r>
  <r>
    <x v="350"/>
    <x v="0"/>
    <x v="2242"/>
    <n v="235.23633087597401"/>
    <n v="10000"/>
    <n v="25.324969808763299"/>
    <x v="348"/>
    <x v="15"/>
    <x v="328"/>
    <n v="784919"/>
    <n v="0.45404792232838997"/>
    <n v="3977"/>
    <n v="1173.0372174230499"/>
    <n v="10000"/>
    <n v="142.02855443188599"/>
  </r>
  <r>
    <x v="350"/>
    <x v="1"/>
    <x v="2243"/>
    <n v="389.53250114208498"/>
    <n v="10000"/>
    <n v="31.032215647600299"/>
    <x v="348"/>
    <x v="15"/>
    <x v="328"/>
    <n v="784919"/>
    <n v="0.45404792232838997"/>
    <n v="5009"/>
    <n v="2002.7264275933401"/>
    <n v="10000"/>
    <n v="324.39446366781999"/>
  </r>
  <r>
    <x v="350"/>
    <x v="2"/>
    <x v="627"/>
    <n v="230.77766415745899"/>
    <n v="10000"/>
    <n v="25.201510876121901"/>
    <x v="348"/>
    <x v="15"/>
    <x v="328"/>
    <n v="784919"/>
    <n v="0.45404792232838997"/>
    <n v="4193"/>
    <n v="1226.76626683069"/>
    <n v="10000"/>
    <n v="177.408854166667"/>
  </r>
  <r>
    <x v="350"/>
    <x v="3"/>
    <x v="313"/>
    <n v="207.671961162787"/>
    <n v="10000"/>
    <n v="23.8731542176515"/>
    <x v="348"/>
    <x v="15"/>
    <x v="328"/>
    <n v="784919"/>
    <n v="0.45404792232838997"/>
    <n v="4312"/>
    <n v="1269.3599546325399"/>
    <n v="10000"/>
    <n v="159.55401768550601"/>
  </r>
  <r>
    <x v="350"/>
    <x v="4"/>
    <x v="169"/>
    <n v="214.11587577541599"/>
    <n v="10000"/>
    <n v="21.6855368882396"/>
    <x v="348"/>
    <x v="15"/>
    <x v="328"/>
    <n v="784919"/>
    <n v="0.45404792232838997"/>
    <n v="4260"/>
    <n v="1357.0598590806201"/>
    <n v="10000"/>
    <n v="188.24609733700601"/>
  </r>
  <r>
    <x v="350"/>
    <x v="5"/>
    <x v="60"/>
    <n v="267.53980635280999"/>
    <n v="10000"/>
    <n v="26.172187070204501"/>
    <x v="348"/>
    <x v="15"/>
    <x v="328"/>
    <n v="784919"/>
    <n v="0.45404792232838997"/>
    <n v="5135"/>
    <n v="1937.80391144894"/>
    <n v="10000"/>
    <n v="221.550094517958"/>
  </r>
  <r>
    <x v="350"/>
    <x v="6"/>
    <x v="2244"/>
    <n v="238.04673511211701"/>
    <n v="10000"/>
    <n v="32.786253149396103"/>
    <x v="348"/>
    <x v="15"/>
    <x v="328"/>
    <n v="784919"/>
    <n v="0.45404792232838997"/>
    <n v="4166"/>
    <n v="1392.8687062056299"/>
    <n v="10000"/>
    <n v="119.04761904761899"/>
  </r>
  <r>
    <x v="350"/>
    <x v="7"/>
    <x v="2245"/>
    <n v="222.344453600001"/>
    <n v="10000"/>
    <n v="21.968195905095801"/>
    <x v="348"/>
    <x v="15"/>
    <x v="328"/>
    <n v="784919"/>
    <n v="0.45404792232838997"/>
    <n v="4094"/>
    <n v="1587.8024789358601"/>
    <n v="10000"/>
    <n v="191.83673469387799"/>
  </r>
  <r>
    <x v="351"/>
    <x v="0"/>
    <x v="1275"/>
    <n v="1179.82031822914"/>
    <n v="10000"/>
    <n v="87.990487514863304"/>
    <x v="349"/>
    <x v="15"/>
    <x v="329"/>
    <n v="333680"/>
    <n v="0.33508030057610799"/>
    <n v="5647"/>
    <n v="2133.6721250262399"/>
    <n v="10000"/>
    <n v="248.52071005917199"/>
  </r>
  <r>
    <x v="351"/>
    <x v="1"/>
    <x v="2246"/>
    <n v="1806.3973213521101"/>
    <n v="10000"/>
    <n v="155.75154813285801"/>
    <x v="349"/>
    <x v="15"/>
    <x v="329"/>
    <n v="333680"/>
    <n v="0.33508030057610799"/>
    <n v="6823"/>
    <n v="3475.4793639998802"/>
    <n v="10000"/>
    <n v="367.34693877551001"/>
  </r>
  <r>
    <x v="351"/>
    <x v="2"/>
    <x v="126"/>
    <n v="1042.68614494691"/>
    <n v="10000"/>
    <n v="87.017755646094301"/>
    <x v="349"/>
    <x v="15"/>
    <x v="329"/>
    <n v="333680"/>
    <n v="0.33508030057610799"/>
    <n v="5260"/>
    <n v="2051.1271298544002"/>
    <n v="10000"/>
    <n v="200.61728395061701"/>
  </r>
  <r>
    <x v="351"/>
    <x v="3"/>
    <x v="699"/>
    <n v="959.693500709967"/>
    <n v="10000"/>
    <n v="81.371191135734094"/>
    <x v="349"/>
    <x v="15"/>
    <x v="329"/>
    <n v="333680"/>
    <n v="0.33508030057610799"/>
    <n v="5648"/>
    <n v="1885.85822660698"/>
    <n v="10000"/>
    <n v="192.83746556473801"/>
  </r>
  <r>
    <x v="351"/>
    <x v="4"/>
    <x v="2247"/>
    <n v="760.43975824050199"/>
    <n v="10000"/>
    <n v="61.643107662875998"/>
    <x v="349"/>
    <x v="15"/>
    <x v="329"/>
    <n v="333680"/>
    <n v="0.33508030057610799"/>
    <n v="5134"/>
    <n v="1630.1917753007499"/>
    <n v="10000"/>
    <n v="138"/>
  </r>
  <r>
    <x v="351"/>
    <x v="5"/>
    <x v="2248"/>
    <n v="1059.7835640886401"/>
    <n v="10000"/>
    <n v="96.435611913261198"/>
    <x v="349"/>
    <x v="15"/>
    <x v="329"/>
    <n v="333680"/>
    <n v="0.33508030057610799"/>
    <n v="5901"/>
    <n v="2275.82448842637"/>
    <n v="10000"/>
    <n v="261.72839506172801"/>
  </r>
  <r>
    <x v="351"/>
    <x v="6"/>
    <x v="2249"/>
    <n v="839.93716478683996"/>
    <n v="10000"/>
    <n v="56.430209487490004"/>
    <x v="349"/>
    <x v="15"/>
    <x v="329"/>
    <n v="333680"/>
    <n v="0.33508030057610799"/>
    <n v="5202"/>
    <n v="1756.1080203234901"/>
    <n v="10000"/>
    <n v="105.724802255462"/>
  </r>
  <r>
    <x v="351"/>
    <x v="7"/>
    <x v="2250"/>
    <n v="696.42490535115599"/>
    <n v="10000"/>
    <n v="65.597667638483998"/>
    <x v="349"/>
    <x v="15"/>
    <x v="329"/>
    <n v="333680"/>
    <n v="0.33508030057610799"/>
    <n v="4998"/>
    <n v="1580.0420073339601"/>
    <n v="10000"/>
    <n v="95.600475624256802"/>
  </r>
  <r>
    <x v="352"/>
    <x v="0"/>
    <x v="2251"/>
    <n v="546.42771396678404"/>
    <n v="10000"/>
    <n v="49.738494333073199"/>
    <x v="350"/>
    <x v="15"/>
    <x v="330"/>
    <n v="305894"/>
    <n v="0.44430661970296698"/>
    <n v="4972"/>
    <n v="1946.5646112382101"/>
    <n v="10000"/>
    <n v="254.53436976070699"/>
  </r>
  <r>
    <x v="352"/>
    <x v="1"/>
    <x v="568"/>
    <n v="847.86656934206201"/>
    <n v="10000"/>
    <n v="82.540154669839396"/>
    <x v="350"/>
    <x v="15"/>
    <x v="330"/>
    <n v="305894"/>
    <n v="0.44430661970296698"/>
    <n v="5756"/>
    <n v="2810.95755372345"/>
    <n v="10000"/>
    <n v="392.39001189060599"/>
  </r>
  <r>
    <x v="352"/>
    <x v="2"/>
    <x v="147"/>
    <n v="587.89881468869305"/>
    <n v="10000"/>
    <n v="67.340067340067307"/>
    <x v="350"/>
    <x v="15"/>
    <x v="330"/>
    <n v="305894"/>
    <n v="0.44430661970296698"/>
    <n v="5418"/>
    <n v="2114.9273903205199"/>
    <n v="10000"/>
    <n v="317.3828125"/>
  </r>
  <r>
    <x v="352"/>
    <x v="3"/>
    <x v="183"/>
    <n v="551.01919513700398"/>
    <n v="10000"/>
    <n v="67.344045368620002"/>
    <x v="350"/>
    <x v="15"/>
    <x v="330"/>
    <n v="305894"/>
    <n v="0.44430661970296698"/>
    <n v="5399"/>
    <n v="2462.2450594852498"/>
    <n v="10000"/>
    <n v="300.35706784288999"/>
  </r>
  <r>
    <x v="352"/>
    <x v="4"/>
    <x v="2008"/>
    <n v="453.53127183312301"/>
    <n v="10000"/>
    <n v="47.577854671280299"/>
    <x v="350"/>
    <x v="15"/>
    <x v="330"/>
    <n v="305894"/>
    <n v="0.44430661970296698"/>
    <n v="5044"/>
    <n v="2079.6746017374699"/>
    <n v="10000"/>
    <n v="230.802728988242"/>
  </r>
  <r>
    <x v="352"/>
    <x v="5"/>
    <x v="669"/>
    <n v="560.39830307293801"/>
    <n v="10000"/>
    <n v="49.725651577503399"/>
    <x v="350"/>
    <x v="15"/>
    <x v="330"/>
    <n v="305894"/>
    <n v="0.44430661970296698"/>
    <n v="5838"/>
    <n v="2887.1681232455499"/>
    <n v="10000"/>
    <n v="488.88888888888903"/>
  </r>
  <r>
    <x v="352"/>
    <x v="6"/>
    <x v="1017"/>
    <n v="599.69088994871697"/>
    <n v="10000"/>
    <n v="66.7911519678253"/>
    <x v="350"/>
    <x v="15"/>
    <x v="330"/>
    <n v="305894"/>
    <n v="0.44430661970296698"/>
    <n v="5771"/>
    <n v="2592.8439210523602"/>
    <n v="10000"/>
    <n v="312.09174045579903"/>
  </r>
  <r>
    <x v="352"/>
    <x v="7"/>
    <x v="2252"/>
    <n v="494.54906694123599"/>
    <n v="10000"/>
    <n v="52.495867768594998"/>
    <x v="350"/>
    <x v="15"/>
    <x v="330"/>
    <n v="305894"/>
    <n v="0.44430661970296698"/>
    <n v="5195"/>
    <n v="2378.4033349000501"/>
    <n v="10000"/>
    <n v="374.22839506172801"/>
  </r>
  <r>
    <x v="353"/>
    <x v="0"/>
    <x v="2253"/>
    <n v="300.97161220152202"/>
    <n v="10000"/>
    <n v="44.3940914604486"/>
    <x v="351"/>
    <x v="15"/>
    <x v="331"/>
    <n v="374081"/>
    <n v="0.47259719307731901"/>
    <n v="4498"/>
    <n v="1667.8710533759499"/>
    <n v="10000"/>
    <n v="291.95547153959302"/>
  </r>
  <r>
    <x v="353"/>
    <x v="1"/>
    <x v="1012"/>
    <n v="444.48377887779702"/>
    <n v="10000"/>
    <n v="43.660154569980101"/>
    <x v="351"/>
    <x v="15"/>
    <x v="331"/>
    <n v="374081"/>
    <n v="0.47259719307731901"/>
    <n v="5584"/>
    <n v="2442.5542055411502"/>
    <n v="10000"/>
    <n v="440.49967126890198"/>
  </r>
  <r>
    <x v="353"/>
    <x v="2"/>
    <x v="2254"/>
    <n v="339.55404380276798"/>
    <n v="10000"/>
    <n v="34.398636303320401"/>
    <x v="351"/>
    <x v="15"/>
    <x v="331"/>
    <n v="374081"/>
    <n v="0.47259719307731901"/>
    <n v="4408"/>
    <n v="1685.7885739041999"/>
    <n v="10000"/>
    <n v="244.18270611893101"/>
  </r>
  <r>
    <x v="353"/>
    <x v="3"/>
    <x v="2255"/>
    <n v="290.55862307238198"/>
    <n v="10000"/>
    <n v="30.877427510698102"/>
    <x v="351"/>
    <x v="15"/>
    <x v="331"/>
    <n v="374081"/>
    <n v="0.47259719307731901"/>
    <n v="4658"/>
    <n v="1877.9754993921099"/>
    <n v="10000"/>
    <n v="274.94331065759599"/>
  </r>
  <r>
    <x v="353"/>
    <x v="4"/>
    <x v="2256"/>
    <n v="304.63609192216097"/>
    <n v="10000"/>
    <n v="34.926736520139698"/>
    <x v="351"/>
    <x v="15"/>
    <x v="331"/>
    <n v="374081"/>
    <n v="0.47259719307731901"/>
    <n v="4387"/>
    <n v="1989.1106208710801"/>
    <n v="10000"/>
    <n v="197.794798417642"/>
  </r>
  <r>
    <x v="353"/>
    <x v="5"/>
    <x v="2257"/>
    <n v="398.04142442650402"/>
    <n v="10000"/>
    <n v="32.501665208772998"/>
    <x v="351"/>
    <x v="15"/>
    <x v="331"/>
    <n v="374081"/>
    <n v="0.47259719307731901"/>
    <n v="5543"/>
    <n v="2607.5086155894601"/>
    <n v="10000"/>
    <n v="318.87755102040802"/>
  </r>
  <r>
    <x v="353"/>
    <x v="6"/>
    <x v="2258"/>
    <n v="416.92762952436499"/>
    <n v="10000"/>
    <n v="58.760683760683698"/>
    <x v="351"/>
    <x v="15"/>
    <x v="331"/>
    <n v="374081"/>
    <n v="0.47259719307731901"/>
    <n v="4972"/>
    <n v="2207.34091778945"/>
    <n v="10000"/>
    <n v="310.28738025822599"/>
  </r>
  <r>
    <x v="353"/>
    <x v="7"/>
    <x v="2259"/>
    <n v="352.84318595707799"/>
    <n v="10000"/>
    <n v="39.845034823015197"/>
    <x v="351"/>
    <x v="15"/>
    <x v="331"/>
    <n v="374081"/>
    <n v="0.47259719307731901"/>
    <n v="4960"/>
    <n v="2311.4875485908301"/>
    <n v="10000"/>
    <n v="337.37024221453299"/>
  </r>
  <r>
    <x v="354"/>
    <x v="0"/>
    <x v="528"/>
    <n v="655.840221652477"/>
    <n v="10000"/>
    <n v="66.2372943438845"/>
    <x v="352"/>
    <x v="15"/>
    <x v="332"/>
    <n v="279658"/>
    <n v="0.38517785989650799"/>
    <n v="4769"/>
    <n v="1740.1710788129801"/>
    <n v="10000"/>
    <n v="232.42630385487499"/>
  </r>
  <r>
    <x v="354"/>
    <x v="1"/>
    <x v="805"/>
    <n v="1031.55208815267"/>
    <n v="10000"/>
    <n v="155.997848305541"/>
    <x v="352"/>
    <x v="15"/>
    <x v="332"/>
    <n v="279658"/>
    <n v="0.38517785989650799"/>
    <n v="6112"/>
    <n v="2702.2853479027199"/>
    <n v="10000"/>
    <n v="422.222222222222"/>
  </r>
  <r>
    <x v="354"/>
    <x v="2"/>
    <x v="1901"/>
    <n v="645.62483155724703"/>
    <n v="10000"/>
    <n v="77.808454946394605"/>
    <x v="352"/>
    <x v="15"/>
    <x v="332"/>
    <n v="279658"/>
    <n v="0.38517785989650799"/>
    <n v="4948"/>
    <n v="1774.5759597199101"/>
    <n v="10000"/>
    <n v="228.61023087369799"/>
  </r>
  <r>
    <x v="354"/>
    <x v="3"/>
    <x v="1858"/>
    <n v="535.26065804925599"/>
    <n v="10000"/>
    <n v="50.5102040816327"/>
    <x v="352"/>
    <x v="15"/>
    <x v="332"/>
    <n v="279658"/>
    <n v="0.38517785989650799"/>
    <n v="4922"/>
    <n v="1658.91092470998"/>
    <n v="10000"/>
    <n v="145.562130177515"/>
  </r>
  <r>
    <x v="354"/>
    <x v="4"/>
    <x v="1018"/>
    <n v="508.42627733759201"/>
    <n v="10000"/>
    <n v="36.688689162564998"/>
    <x v="352"/>
    <x v="15"/>
    <x v="332"/>
    <n v="279658"/>
    <n v="0.38517785989650799"/>
    <n v="4918"/>
    <n v="1596.4032872929999"/>
    <n v="10000"/>
    <n v="108.166576527853"/>
  </r>
  <r>
    <x v="354"/>
    <x v="5"/>
    <x v="789"/>
    <n v="605.94792589911799"/>
    <n v="10000"/>
    <n v="84.940169880339795"/>
    <x v="352"/>
    <x v="15"/>
    <x v="332"/>
    <n v="279658"/>
    <n v="0.38517785989650799"/>
    <n v="5253"/>
    <n v="2393.6378447560501"/>
    <n v="10000"/>
    <n v="325.44378698224898"/>
  </r>
  <r>
    <x v="354"/>
    <x v="6"/>
    <x v="2260"/>
    <n v="598.66586227507901"/>
    <n v="10000"/>
    <n v="67.713142505386301"/>
    <x v="352"/>
    <x v="15"/>
    <x v="332"/>
    <n v="279658"/>
    <n v="0.38517785989650799"/>
    <n v="5157"/>
    <n v="2021.51467612134"/>
    <n v="10000"/>
    <n v="318.75"/>
  </r>
  <r>
    <x v="354"/>
    <x v="7"/>
    <x v="2261"/>
    <n v="494.49388126372202"/>
    <n v="10000"/>
    <n v="47.257302301575798"/>
    <x v="352"/>
    <x v="15"/>
    <x v="332"/>
    <n v="279658"/>
    <n v="0.38517785989650799"/>
    <n v="5342"/>
    <n v="1912.7715740854901"/>
    <n v="10000"/>
    <n v="237.345095568158"/>
  </r>
  <r>
    <x v="355"/>
    <x v="0"/>
    <x v="1674"/>
    <n v="205.157389834284"/>
    <n v="10000"/>
    <n v="26.051176428345499"/>
    <x v="353"/>
    <x v="15"/>
    <x v="333"/>
    <n v="383640"/>
    <n v="0.48559320746692602"/>
    <n v="4122"/>
    <n v="1257.0166508334501"/>
    <n v="10000"/>
    <n v="211.202938475666"/>
  </r>
  <r>
    <x v="355"/>
    <x v="1"/>
    <x v="2243"/>
    <n v="304.45219000752502"/>
    <n v="10000"/>
    <n v="32.2315660503453"/>
    <x v="353"/>
    <x v="15"/>
    <x v="333"/>
    <n v="383640"/>
    <n v="0.48559320746692602"/>
    <n v="4641"/>
    <n v="1595.0297012835299"/>
    <n v="10000"/>
    <n v="175.382653061224"/>
  </r>
  <r>
    <x v="355"/>
    <x v="2"/>
    <x v="2262"/>
    <n v="211.081233925031"/>
    <n v="10000"/>
    <n v="24.335048670097301"/>
    <x v="353"/>
    <x v="15"/>
    <x v="333"/>
    <n v="383640"/>
    <n v="0.48559320746692602"/>
    <n v="4161"/>
    <n v="1243.9983242493599"/>
    <n v="10000"/>
    <n v="166.75632060247401"/>
  </r>
  <r>
    <x v="355"/>
    <x v="3"/>
    <x v="2263"/>
    <n v="194.62503396249301"/>
    <n v="10000"/>
    <n v="20.7926307778013"/>
    <x v="353"/>
    <x v="15"/>
    <x v="333"/>
    <n v="383640"/>
    <n v="0.48559320746692602"/>
    <n v="4049"/>
    <n v="1283.38968867319"/>
    <n v="10000"/>
    <n v="168.32"/>
  </r>
  <r>
    <x v="355"/>
    <x v="4"/>
    <x v="2264"/>
    <n v="175.128341275145"/>
    <n v="10000"/>
    <n v="19.285482423478602"/>
    <x v="353"/>
    <x v="15"/>
    <x v="333"/>
    <n v="383640"/>
    <n v="0.48559320746692602"/>
    <n v="3919"/>
    <n v="1179.5293695431201"/>
    <n v="10000"/>
    <n v="181.126430801249"/>
  </r>
  <r>
    <x v="355"/>
    <x v="5"/>
    <x v="2265"/>
    <n v="242.649728931433"/>
    <n v="10000"/>
    <n v="25.936437892677201"/>
    <x v="353"/>
    <x v="15"/>
    <x v="333"/>
    <n v="383640"/>
    <n v="0.48559320746692602"/>
    <n v="4663"/>
    <n v="1508.28939495188"/>
    <n v="10000"/>
    <n v="226.71690131535499"/>
  </r>
  <r>
    <x v="355"/>
    <x v="6"/>
    <x v="464"/>
    <n v="232.29067113128201"/>
    <n v="10000"/>
    <n v="29.756090472722999"/>
    <x v="353"/>
    <x v="15"/>
    <x v="333"/>
    <n v="383640"/>
    <n v="0.48559320746692602"/>
    <n v="4096"/>
    <n v="1151.1069278657201"/>
    <n v="10000"/>
    <n v="210.48047612135301"/>
  </r>
  <r>
    <x v="355"/>
    <x v="7"/>
    <x v="2266"/>
    <n v="195.550097150667"/>
    <n v="10000"/>
    <n v="20.188419044997602"/>
    <x v="353"/>
    <x v="15"/>
    <x v="333"/>
    <n v="383640"/>
    <n v="0.48559320746692602"/>
    <n v="3958"/>
    <n v="1214.0743575246299"/>
    <n v="10000"/>
    <n v="197.86307874950501"/>
  </r>
  <r>
    <x v="356"/>
    <x v="0"/>
    <x v="2267"/>
    <n v="1051.09298764392"/>
    <n v="10000"/>
    <n v="115.277777777778"/>
    <x v="354"/>
    <x v="15"/>
    <x v="334"/>
    <n v="236392"/>
    <n v="0.372779254857806"/>
    <n v="5433"/>
    <n v="2129.3622698750501"/>
    <n v="10000"/>
    <n v="392.56198347107397"/>
  </r>
  <r>
    <x v="356"/>
    <x v="1"/>
    <x v="307"/>
    <n v="1560.4457621230799"/>
    <n v="10000"/>
    <n v="243.374797187669"/>
    <x v="354"/>
    <x v="15"/>
    <x v="334"/>
    <n v="236392"/>
    <n v="0.372779254857806"/>
    <n v="5968"/>
    <n v="3182.0978469914598"/>
    <n v="10000"/>
    <n v="617.28395061728395"/>
  </r>
  <r>
    <x v="356"/>
    <x v="2"/>
    <x v="32"/>
    <n v="926.09242012473203"/>
    <n v="10000"/>
    <n v="112.313027276021"/>
    <x v="354"/>
    <x v="15"/>
    <x v="334"/>
    <n v="236392"/>
    <n v="0.372779254857806"/>
    <n v="5372"/>
    <n v="1762.9460279585401"/>
    <n v="10000"/>
    <n v="268.34302871082798"/>
  </r>
  <r>
    <x v="356"/>
    <x v="3"/>
    <x v="2268"/>
    <n v="866.29997969104204"/>
    <n v="10000"/>
    <n v="108.444444444444"/>
    <x v="354"/>
    <x v="15"/>
    <x v="334"/>
    <n v="236392"/>
    <n v="0.372779254857806"/>
    <n v="5113"/>
    <n v="1926.50817063467"/>
    <n v="10000"/>
    <n v="272.108843537415"/>
  </r>
  <r>
    <x v="356"/>
    <x v="4"/>
    <x v="1949"/>
    <n v="694.49556777186001"/>
    <n v="10000"/>
    <n v="68.679222245963203"/>
    <x v="354"/>
    <x v="15"/>
    <x v="334"/>
    <n v="236392"/>
    <n v="0.372779254857806"/>
    <n v="4815"/>
    <n v="1669.1731233509699"/>
    <n v="10000"/>
    <n v="167.01069619065501"/>
  </r>
  <r>
    <x v="356"/>
    <x v="5"/>
    <x v="2269"/>
    <n v="1002.02522539851"/>
    <n v="10000"/>
    <n v="131.519274376417"/>
    <x v="354"/>
    <x v="15"/>
    <x v="334"/>
    <n v="236392"/>
    <n v="0.372779254857806"/>
    <n v="6494"/>
    <n v="2974.2613485626298"/>
    <n v="10000"/>
    <n v="304.70914127423799"/>
  </r>
  <r>
    <x v="356"/>
    <x v="6"/>
    <x v="2270"/>
    <n v="910.857045445062"/>
    <n v="10000"/>
    <n v="83.234244946492296"/>
    <x v="354"/>
    <x v="15"/>
    <x v="334"/>
    <n v="236392"/>
    <n v="0.372779254857806"/>
    <n v="5318"/>
    <n v="2048.97164315501"/>
    <n v="10000"/>
    <n v="267.08918062471702"/>
  </r>
  <r>
    <x v="356"/>
    <x v="7"/>
    <x v="2271"/>
    <n v="823.46735847228001"/>
    <n v="10000"/>
    <n v="92.336103416435805"/>
    <x v="354"/>
    <x v="15"/>
    <x v="334"/>
    <n v="236392"/>
    <n v="0.372779254857806"/>
    <n v="5285"/>
    <n v="1903.15322006273"/>
    <n v="10000"/>
    <n v="114.464099895942"/>
  </r>
  <r>
    <x v="357"/>
    <x v="0"/>
    <x v="2272"/>
    <n v="388.74490139680302"/>
    <n v="10000"/>
    <n v="39.630751547514997"/>
    <x v="355"/>
    <x v="15"/>
    <x v="335"/>
    <n v="251872"/>
    <n v="0.45278568757729998"/>
    <n v="4618"/>
    <n v="1884.5617410218799"/>
    <n v="10000"/>
    <n v="175.77854671280301"/>
  </r>
  <r>
    <x v="357"/>
    <x v="1"/>
    <x v="2273"/>
    <n v="570.86860296626105"/>
    <n v="10000"/>
    <n v="60.2213541666667"/>
    <x v="355"/>
    <x v="15"/>
    <x v="335"/>
    <n v="251872"/>
    <n v="0.45278568757729998"/>
    <n v="5538"/>
    <n v="2698.7526213002502"/>
    <n v="10000"/>
    <n v="326.79738562091501"/>
  </r>
  <r>
    <x v="357"/>
    <x v="2"/>
    <x v="608"/>
    <n v="428.99229694919802"/>
    <n v="10000"/>
    <n v="38.970972089014097"/>
    <x v="355"/>
    <x v="15"/>
    <x v="335"/>
    <n v="251872"/>
    <n v="0.45278568757729998"/>
    <n v="5163"/>
    <n v="2107.0312686133302"/>
    <n v="10000"/>
    <n v="275.73894068637202"/>
  </r>
  <r>
    <x v="357"/>
    <x v="3"/>
    <x v="2029"/>
    <n v="381.90542211548302"/>
    <n v="10000"/>
    <n v="40.725417451715501"/>
    <x v="355"/>
    <x v="15"/>
    <x v="335"/>
    <n v="251872"/>
    <n v="0.45278568757729998"/>
    <n v="5079"/>
    <n v="2065.3538701359798"/>
    <n v="10000"/>
    <n v="222.222222222222"/>
  </r>
  <r>
    <x v="357"/>
    <x v="4"/>
    <x v="2274"/>
    <n v="323.38145677291601"/>
    <n v="10000"/>
    <n v="37.437675758673599"/>
    <x v="355"/>
    <x v="15"/>
    <x v="335"/>
    <n v="251872"/>
    <n v="0.45278568757729998"/>
    <n v="4681"/>
    <n v="1806.3211733297901"/>
    <n v="10000"/>
    <n v="235.33950617283901"/>
  </r>
  <r>
    <x v="357"/>
    <x v="5"/>
    <x v="1813"/>
    <n v="398.28801244038499"/>
    <n v="10000"/>
    <n v="44.122975001293902"/>
    <x v="355"/>
    <x v="15"/>
    <x v="335"/>
    <n v="251872"/>
    <n v="0.45278568757729998"/>
    <n v="5050"/>
    <n v="2169.7432290043898"/>
    <n v="10000"/>
    <n v="362.426035502959"/>
  </r>
  <r>
    <x v="357"/>
    <x v="6"/>
    <x v="1879"/>
    <n v="491.16516854186199"/>
    <n v="10000"/>
    <n v="46.048427963954403"/>
    <x v="355"/>
    <x v="15"/>
    <x v="335"/>
    <n v="251872"/>
    <n v="0.45278568757729998"/>
    <n v="4879"/>
    <n v="2098.8896704455701"/>
    <n v="10000"/>
    <n v="337.5"/>
  </r>
  <r>
    <x v="357"/>
    <x v="7"/>
    <x v="2275"/>
    <n v="407.962176036757"/>
    <n v="10000"/>
    <n v="43.217224781326003"/>
    <x v="355"/>
    <x v="15"/>
    <x v="335"/>
    <n v="251872"/>
    <n v="0.45278568757729998"/>
    <n v="4473"/>
    <n v="1937.7252027351201"/>
    <n v="10000"/>
    <n v="350.77288941735998"/>
  </r>
  <r>
    <x v="358"/>
    <x v="0"/>
    <x v="639"/>
    <n v="295.76175956276398"/>
    <n v="10000"/>
    <n v="36.8923611111111"/>
    <x v="356"/>
    <x v="15"/>
    <x v="336"/>
    <n v="241144"/>
    <n v="0.466608101361837"/>
    <n v="4420"/>
    <n v="1701.3789585213301"/>
    <n v="10000"/>
    <n v="236.739053043788"/>
  </r>
  <r>
    <x v="358"/>
    <x v="1"/>
    <x v="2276"/>
    <n v="428.82964149854098"/>
    <n v="10000"/>
    <n v="49.181233767429902"/>
    <x v="356"/>
    <x v="15"/>
    <x v="336"/>
    <n v="241144"/>
    <n v="0.466608101361837"/>
    <n v="5301"/>
    <n v="2351.69022356919"/>
    <n v="10000"/>
    <n v="345.68929612661401"/>
  </r>
  <r>
    <x v="358"/>
    <x v="2"/>
    <x v="2277"/>
    <n v="319.44761026081602"/>
    <n v="10000"/>
    <n v="35.168120772473301"/>
    <x v="356"/>
    <x v="15"/>
    <x v="336"/>
    <n v="241144"/>
    <n v="0.466608101361837"/>
    <n v="4706"/>
    <n v="1691.72339420309"/>
    <n v="10000"/>
    <n v="251.48729042725799"/>
  </r>
  <r>
    <x v="358"/>
    <x v="3"/>
    <x v="639"/>
    <n v="282.32769774047802"/>
    <n v="10000"/>
    <n v="35.119111892678497"/>
    <x v="356"/>
    <x v="15"/>
    <x v="336"/>
    <n v="241144"/>
    <n v="0.466608101361837"/>
    <n v="4512"/>
    <n v="1742.3500839451201"/>
    <n v="10000"/>
    <n v="295.42967763656299"/>
  </r>
  <r>
    <x v="358"/>
    <x v="4"/>
    <x v="2278"/>
    <n v="272.79888768229398"/>
    <n v="10000"/>
    <n v="40.898237057359097"/>
    <x v="356"/>
    <x v="15"/>
    <x v="336"/>
    <n v="241144"/>
    <n v="0.466608101361837"/>
    <n v="4839"/>
    <n v="1934.57092050908"/>
    <n v="10000"/>
    <n v="268.444444444444"/>
  </r>
  <r>
    <x v="358"/>
    <x v="5"/>
    <x v="2279"/>
    <n v="297.28556547805903"/>
    <n v="10000"/>
    <n v="39.036817882971697"/>
    <x v="356"/>
    <x v="15"/>
    <x v="336"/>
    <n v="241144"/>
    <n v="0.466608101361837"/>
    <n v="5214"/>
    <n v="2226.8087405966098"/>
    <n v="10000"/>
    <n v="418.74151199637799"/>
  </r>
  <r>
    <x v="358"/>
    <x v="6"/>
    <x v="671"/>
    <n v="393.51980979232098"/>
    <n v="10000"/>
    <n v="56.700138504155099"/>
    <x v="356"/>
    <x v="15"/>
    <x v="336"/>
    <n v="241144"/>
    <n v="0.466608101361837"/>
    <n v="4912"/>
    <n v="2087.95219583681"/>
    <n v="10000"/>
    <n v="415.22491349480998"/>
  </r>
  <r>
    <x v="358"/>
    <x v="7"/>
    <x v="2280"/>
    <n v="334.46780806894901"/>
    <n v="10000"/>
    <n v="42.158217309667997"/>
    <x v="356"/>
    <x v="15"/>
    <x v="336"/>
    <n v="241144"/>
    <n v="0.466608101361837"/>
    <n v="4756"/>
    <n v="1991.8902677967201"/>
    <n v="10000"/>
    <n v="334.46712018140602"/>
  </r>
  <r>
    <x v="359"/>
    <x v="0"/>
    <x v="2281"/>
    <n v="703.56204324019302"/>
    <n v="10000"/>
    <n v="87.573155623905294"/>
    <x v="357"/>
    <x v="15"/>
    <x v="337"/>
    <n v="58051"/>
    <n v="0.45339237876551303"/>
    <n v="5646"/>
    <n v="2558.2735279692001"/>
    <n v="10000"/>
    <n v="427.25797728501902"/>
  </r>
  <r>
    <x v="359"/>
    <x v="1"/>
    <x v="1876"/>
    <n v="1220.6550143478801"/>
    <n v="10000"/>
    <n v="171.875"/>
    <x v="357"/>
    <x v="15"/>
    <x v="337"/>
    <n v="58051"/>
    <n v="0.45339237876551303"/>
    <n v="6678"/>
    <n v="3829.2673939343199"/>
    <n v="10000"/>
    <n v="739.79591836734699"/>
  </r>
  <r>
    <x v="359"/>
    <x v="2"/>
    <x v="178"/>
    <n v="887.30270164040098"/>
    <n v="10000"/>
    <n v="122.22725215029401"/>
    <x v="357"/>
    <x v="15"/>
    <x v="337"/>
    <n v="58051"/>
    <n v="0.45339237876551303"/>
    <n v="6314"/>
    <n v="3199.01078642842"/>
    <n v="10000"/>
    <n v="439.11272068809399"/>
  </r>
  <r>
    <x v="359"/>
    <x v="3"/>
    <x v="1963"/>
    <n v="763.67874887303503"/>
    <n v="10000"/>
    <n v="100.402977938665"/>
    <x v="357"/>
    <x v="15"/>
    <x v="337"/>
    <n v="58051"/>
    <n v="0.45339237876551303"/>
    <n v="6117"/>
    <n v="3270.8288998296698"/>
    <n v="10000"/>
    <n v="609.50413223140504"/>
  </r>
  <r>
    <x v="359"/>
    <x v="4"/>
    <x v="2282"/>
    <n v="736.58711566800798"/>
    <n v="10000"/>
    <n v="95.270890725436203"/>
    <x v="357"/>
    <x v="15"/>
    <x v="337"/>
    <n v="58051"/>
    <n v="0.45339237876551303"/>
    <n v="5917"/>
    <n v="2933.5861399732398"/>
    <n v="10000"/>
    <n v="530.69719042663905"/>
  </r>
  <r>
    <x v="359"/>
    <x v="5"/>
    <x v="2283"/>
    <n v="776.99797876449895"/>
    <n v="10000"/>
    <n v="97.318339100345995"/>
    <x v="357"/>
    <x v="15"/>
    <x v="337"/>
    <n v="58051"/>
    <n v="0.45339237876551303"/>
    <n v="5693"/>
    <n v="3361.01183326511"/>
    <n v="10000"/>
    <n v="425.330812854442"/>
  </r>
  <r>
    <x v="359"/>
    <x v="6"/>
    <x v="2284"/>
    <n v="792.68345746326804"/>
    <n v="10000"/>
    <n v="128.71972318339101"/>
    <x v="357"/>
    <x v="15"/>
    <x v="337"/>
    <n v="58051"/>
    <n v="0.45339237876551303"/>
    <n v="5958"/>
    <n v="3161.62048106477"/>
    <n v="10000"/>
    <n v="609.41828254847599"/>
  </r>
  <r>
    <x v="359"/>
    <x v="7"/>
    <x v="1493"/>
    <n v="761.18759576463299"/>
    <n v="10000"/>
    <n v="95.413973530316994"/>
    <x v="357"/>
    <x v="15"/>
    <x v="337"/>
    <n v="58051"/>
    <n v="0.45339237876551303"/>
    <n v="5537"/>
    <n v="3072.9438078816802"/>
    <n v="10000"/>
    <n v="1150"/>
  </r>
  <r>
    <x v="360"/>
    <x v="0"/>
    <x v="2285"/>
    <n v="614.30125128551094"/>
    <n v="10000"/>
    <n v="77.628174202885802"/>
    <x v="358"/>
    <x v="15"/>
    <x v="338"/>
    <n v="110820"/>
    <n v="0.459098704978748"/>
    <n v="5850"/>
    <n v="2891.7781077600898"/>
    <n v="10000"/>
    <n v="537.19008264462798"/>
  </r>
  <r>
    <x v="360"/>
    <x v="1"/>
    <x v="377"/>
    <n v="884.190837398388"/>
    <n v="10000"/>
    <n v="122.22725215029401"/>
    <x v="358"/>
    <x v="15"/>
    <x v="338"/>
    <n v="110820"/>
    <n v="0.459098704978748"/>
    <n v="6708"/>
    <n v="3558.9454587052301"/>
    <n v="10000"/>
    <n v="816.32653061224505"/>
  </r>
  <r>
    <x v="360"/>
    <x v="2"/>
    <x v="2286"/>
    <n v="596.58745064681705"/>
    <n v="10000"/>
    <n v="67.296907546867502"/>
    <x v="358"/>
    <x v="15"/>
    <x v="338"/>
    <n v="110820"/>
    <n v="0.459098704978748"/>
    <n v="6089"/>
    <n v="2970.30971341446"/>
    <n v="10000"/>
    <n v="434.78260869565202"/>
  </r>
  <r>
    <x v="360"/>
    <x v="3"/>
    <x v="2287"/>
    <n v="531.59753686164902"/>
    <n v="10000"/>
    <n v="70.6830492799577"/>
    <x v="358"/>
    <x v="15"/>
    <x v="338"/>
    <n v="110820"/>
    <n v="0.459098704978748"/>
    <n v="5972"/>
    <n v="3067.9735286141799"/>
    <n v="10000"/>
    <n v="456.03426555807499"/>
  </r>
  <r>
    <x v="360"/>
    <x v="4"/>
    <x v="1767"/>
    <n v="452.26005650292899"/>
    <n v="10000"/>
    <n v="62.038551935486602"/>
    <x v="358"/>
    <x v="15"/>
    <x v="338"/>
    <n v="110820"/>
    <n v="0.459098704978748"/>
    <n v="5609"/>
    <n v="2270.2589337305099"/>
    <n v="10000"/>
    <n v="422.222222222222"/>
  </r>
  <r>
    <x v="360"/>
    <x v="5"/>
    <x v="91"/>
    <n v="564.14693889227397"/>
    <n v="10000"/>
    <n v="73.142669296515393"/>
    <x v="358"/>
    <x v="15"/>
    <x v="338"/>
    <n v="110820"/>
    <n v="0.459098704978748"/>
    <n v="5904"/>
    <n v="2830.8798587977499"/>
    <n v="10000"/>
    <n v="664.71877282688104"/>
  </r>
  <r>
    <x v="360"/>
    <x v="6"/>
    <x v="10"/>
    <n v="584.79634340769098"/>
    <n v="10000"/>
    <n v="74.390001983733399"/>
    <x v="358"/>
    <x v="15"/>
    <x v="338"/>
    <n v="110820"/>
    <n v="0.459098704978748"/>
    <n v="5531"/>
    <n v="2661.74295607269"/>
    <n v="10000"/>
    <n v="313.12841137604102"/>
  </r>
  <r>
    <x v="360"/>
    <x v="7"/>
    <x v="1898"/>
    <n v="527.69783768606703"/>
    <n v="10000"/>
    <n v="47.313042864204498"/>
    <x v="358"/>
    <x v="15"/>
    <x v="338"/>
    <n v="110820"/>
    <n v="0.459098704978748"/>
    <n v="5132"/>
    <n v="2459.1688051323299"/>
    <n v="10000"/>
    <n v="438.07463493780398"/>
  </r>
  <r>
    <x v="361"/>
    <x v="0"/>
    <x v="1568"/>
    <n v="958.02715765929497"/>
    <n v="10000"/>
    <n v="101.473699307971"/>
    <x v="359"/>
    <x v="15"/>
    <x v="339"/>
    <n v="103016"/>
    <n v="0.44509926764458102"/>
    <n v="5728"/>
    <n v="2906.1562547211602"/>
    <n v="10000"/>
    <n v="642.060745866974"/>
  </r>
  <r>
    <x v="361"/>
    <x v="1"/>
    <x v="1427"/>
    <n v="1512.84331356392"/>
    <n v="10000"/>
    <n v="176"/>
    <x v="359"/>
    <x v="15"/>
    <x v="339"/>
    <n v="103016"/>
    <n v="0.44509926764458102"/>
    <n v="6791"/>
    <n v="4140.2811314871597"/>
    <n v="10000"/>
    <n v="699.58847736625501"/>
  </r>
  <r>
    <x v="361"/>
    <x v="2"/>
    <x v="2288"/>
    <n v="901.32041547636402"/>
    <n v="10000"/>
    <n v="79.415860589408695"/>
    <x v="359"/>
    <x v="15"/>
    <x v="339"/>
    <n v="103016"/>
    <n v="0.44509926764458102"/>
    <n v="6014"/>
    <n v="2976.6710810013701"/>
    <n v="10000"/>
    <n v="392"/>
  </r>
  <r>
    <x v="361"/>
    <x v="3"/>
    <x v="2289"/>
    <n v="875.82946029936102"/>
    <n v="10000"/>
    <n v="107.120352867045"/>
    <x v="359"/>
    <x v="15"/>
    <x v="339"/>
    <n v="103016"/>
    <n v="0.44509926764458102"/>
    <n v="6159"/>
    <n v="3185.5226419143401"/>
    <n v="10000"/>
    <n v="436.39053254437903"/>
  </r>
  <r>
    <x v="361"/>
    <x v="4"/>
    <x v="949"/>
    <n v="664.47327591954695"/>
    <n v="10000"/>
    <n v="66.162570888468807"/>
    <x v="359"/>
    <x v="15"/>
    <x v="339"/>
    <n v="103016"/>
    <n v="0.44509926764458102"/>
    <n v="5201"/>
    <n v="2358.0725439145599"/>
    <n v="10000"/>
    <n v="360"/>
  </r>
  <r>
    <x v="361"/>
    <x v="5"/>
    <x v="2290"/>
    <n v="876.41745693569396"/>
    <n v="10000"/>
    <n v="93.6385255648038"/>
    <x v="359"/>
    <x v="15"/>
    <x v="339"/>
    <n v="103016"/>
    <n v="0.44509926764458102"/>
    <n v="6368"/>
    <n v="3075.7159213649302"/>
    <n v="10000"/>
    <n v="530.69719042663905"/>
  </r>
  <r>
    <x v="361"/>
    <x v="6"/>
    <x v="925"/>
    <n v="941.55073245276401"/>
    <n v="10000"/>
    <n v="110.94674556213"/>
    <x v="359"/>
    <x v="15"/>
    <x v="339"/>
    <n v="103016"/>
    <n v="0.44509926764458102"/>
    <n v="6333"/>
    <n v="3091.9756442916801"/>
    <n v="10000"/>
    <n v="463.73365041617097"/>
  </r>
  <r>
    <x v="361"/>
    <x v="7"/>
    <x v="333"/>
    <n v="768.89311927930999"/>
    <n v="10000"/>
    <n v="115.933412604043"/>
    <x v="359"/>
    <x v="15"/>
    <x v="339"/>
    <n v="103016"/>
    <n v="0.44509926764458102"/>
    <n v="5959"/>
    <n v="2996.62271388931"/>
    <n v="10000"/>
    <n v="578.69118442401304"/>
  </r>
  <r>
    <x v="362"/>
    <x v="0"/>
    <x v="2291"/>
    <n v="665.53873697429196"/>
    <n v="10000"/>
    <n v="103.987955603795"/>
    <x v="360"/>
    <x v="15"/>
    <x v="340"/>
    <n v="127152"/>
    <n v="0.456840645423222"/>
    <n v="5392"/>
    <n v="2351.9821801639901"/>
    <n v="10000"/>
    <n v="445.64764681382798"/>
  </r>
  <r>
    <x v="362"/>
    <x v="1"/>
    <x v="2292"/>
    <n v="1126.56032738673"/>
    <n v="10000"/>
    <n v="151.02040816326499"/>
    <x v="360"/>
    <x v="15"/>
    <x v="340"/>
    <n v="127152"/>
    <n v="0.456840645423222"/>
    <n v="5882"/>
    <n v="3275.8790820387098"/>
    <n v="10000"/>
    <n v="476.19047619047598"/>
  </r>
  <r>
    <x v="362"/>
    <x v="2"/>
    <x v="2293"/>
    <n v="562.27963305929097"/>
    <n v="10000"/>
    <n v="55.917159763313599"/>
    <x v="360"/>
    <x v="15"/>
    <x v="340"/>
    <n v="127152"/>
    <n v="0.456840645423222"/>
    <n v="5236"/>
    <n v="1154.9578881668899"/>
    <n v="10000"/>
    <n v="143.14058956916099"/>
  </r>
  <r>
    <x v="362"/>
    <x v="3"/>
    <x v="2294"/>
    <n v="521.82201582871903"/>
    <n v="10000"/>
    <n v="50.218089990817298"/>
    <x v="360"/>
    <x v="15"/>
    <x v="340"/>
    <n v="127152"/>
    <n v="0.456840645423222"/>
    <n v="5654"/>
    <n v="1337.2080369077801"/>
    <n v="10000"/>
    <n v="122.69471117207701"/>
  </r>
  <r>
    <x v="362"/>
    <x v="4"/>
    <x v="9"/>
    <n v="448.56018084845101"/>
    <n v="10000"/>
    <n v="41.192947767342197"/>
    <x v="360"/>
    <x v="15"/>
    <x v="340"/>
    <n v="127152"/>
    <n v="0.456840645423222"/>
    <n v="5122"/>
    <n v="1347.8879742558699"/>
    <n v="10000"/>
    <n v="105.663567202029"/>
  </r>
  <r>
    <x v="362"/>
    <x v="5"/>
    <x v="2295"/>
    <n v="590.62783644321996"/>
    <n v="10000"/>
    <n v="55.994987861226399"/>
    <x v="360"/>
    <x v="15"/>
    <x v="340"/>
    <n v="127152"/>
    <n v="0.456840645423222"/>
    <n v="6046"/>
    <n v="2147.40915395312"/>
    <n v="10000"/>
    <n v="211.93771626297601"/>
  </r>
  <r>
    <x v="362"/>
    <x v="6"/>
    <x v="819"/>
    <n v="621.20840267087897"/>
    <n v="10000"/>
    <n v="43.2943353823782"/>
    <x v="360"/>
    <x v="15"/>
    <x v="340"/>
    <n v="127152"/>
    <n v="0.456840645423222"/>
    <n v="5988"/>
    <n v="2184.6461253425"/>
    <n v="10000"/>
    <n v="166.32373113854601"/>
  </r>
  <r>
    <x v="362"/>
    <x v="7"/>
    <x v="2296"/>
    <n v="461.11535446765703"/>
    <n v="10000"/>
    <n v="53.145647802355597"/>
    <x v="360"/>
    <x v="15"/>
    <x v="340"/>
    <n v="127152"/>
    <n v="0.456840645423222"/>
    <n v="5644"/>
    <n v="2141.3096385271401"/>
    <n v="10000"/>
    <n v="218.75"/>
  </r>
  <r>
    <x v="363"/>
    <x v="0"/>
    <x v="2297"/>
    <n v="689.51663115033102"/>
    <n v="10000"/>
    <n v="80.676969414464494"/>
    <x v="361"/>
    <x v="15"/>
    <x v="341"/>
    <n v="100892"/>
    <n v="0.45797340910844703"/>
    <n v="5671"/>
    <n v="2566.8450940708599"/>
    <n v="10000"/>
    <n v="589.84910836762697"/>
  </r>
  <r>
    <x v="363"/>
    <x v="1"/>
    <x v="2298"/>
    <n v="1101.83235888898"/>
    <n v="10000"/>
    <n v="140.625"/>
    <x v="361"/>
    <x v="15"/>
    <x v="341"/>
    <n v="100892"/>
    <n v="0.45797340910844703"/>
    <n v="6643"/>
    <n v="3627.5786913520401"/>
    <n v="10000"/>
    <n v="802.46913580246905"/>
  </r>
  <r>
    <x v="363"/>
    <x v="2"/>
    <x v="2299"/>
    <n v="821.27884659416497"/>
    <n v="10000"/>
    <n v="129.962192816635"/>
    <x v="361"/>
    <x v="15"/>
    <x v="341"/>
    <n v="100892"/>
    <n v="0.45797340910844703"/>
    <n v="5961"/>
    <n v="2815.6165374321399"/>
    <n v="10000"/>
    <n v="413.22314049586799"/>
  </r>
  <r>
    <x v="363"/>
    <x v="3"/>
    <x v="1791"/>
    <n v="763.85218413563905"/>
    <n v="10000"/>
    <n v="90.665873959571897"/>
    <x v="361"/>
    <x v="15"/>
    <x v="341"/>
    <n v="100892"/>
    <n v="0.45797340910844703"/>
    <n v="6160"/>
    <n v="3268.0048441383401"/>
    <n v="10000"/>
    <n v="520.83333333333303"/>
  </r>
  <r>
    <x v="363"/>
    <x v="4"/>
    <x v="1231"/>
    <n v="613.32979840145094"/>
    <n v="10000"/>
    <n v="95.736670371831195"/>
    <x v="361"/>
    <x v="15"/>
    <x v="341"/>
    <n v="100892"/>
    <n v="0.45797340910844703"/>
    <n v="6100"/>
    <n v="2825.6265649438401"/>
    <n v="10000"/>
    <n v="357.92549306062801"/>
  </r>
  <r>
    <x v="363"/>
    <x v="5"/>
    <x v="25"/>
    <n v="760.70939601902001"/>
    <n v="10000"/>
    <n v="74.691358024691397"/>
    <x v="361"/>
    <x v="15"/>
    <x v="341"/>
    <n v="100892"/>
    <n v="0.45797340910844703"/>
    <n v="6685"/>
    <n v="3570.2526246784601"/>
    <n v="10000"/>
    <n v="723.15558802045302"/>
  </r>
  <r>
    <x v="363"/>
    <x v="6"/>
    <x v="1995"/>
    <n v="814.28325641045706"/>
    <n v="10000"/>
    <n v="100.080356490613"/>
    <x v="361"/>
    <x v="15"/>
    <x v="341"/>
    <n v="100892"/>
    <n v="0.45797340910844703"/>
    <n v="6200"/>
    <n v="3223.6610264873002"/>
    <n v="10000"/>
    <n v="370.67888379841702"/>
  </r>
  <r>
    <x v="363"/>
    <x v="7"/>
    <x v="2300"/>
    <n v="630.43671982049295"/>
    <n v="10000"/>
    <n v="58.166877057498603"/>
    <x v="361"/>
    <x v="15"/>
    <x v="341"/>
    <n v="100892"/>
    <n v="0.45797340910844703"/>
    <n v="6020"/>
    <n v="3192.9549032088898"/>
    <n v="10000"/>
    <n v="355.902777777778"/>
  </r>
  <r>
    <x v="364"/>
    <x v="0"/>
    <x v="1964"/>
    <n v="905.87765199658099"/>
    <n v="10000"/>
    <n v="94.938870295744806"/>
    <x v="362"/>
    <x v="15"/>
    <x v="342"/>
    <n v="98737"/>
    <n v="0.41496770180592502"/>
    <n v="5532"/>
    <n v="2169.3330507716601"/>
    <n v="10000"/>
    <n v="179.591836734694"/>
  </r>
  <r>
    <x v="364"/>
    <x v="1"/>
    <x v="2301"/>
    <n v="1426.10565556445"/>
    <n v="10000"/>
    <n v="179.591836734694"/>
    <x v="362"/>
    <x v="15"/>
    <x v="342"/>
    <n v="98737"/>
    <n v="0.41496770180592502"/>
    <n v="6251"/>
    <n v="3348.0869793984298"/>
    <n v="10000"/>
    <n v="449.826989619377"/>
  </r>
  <r>
    <x v="364"/>
    <x v="2"/>
    <x v="2302"/>
    <n v="898.97254025010102"/>
    <n v="10000"/>
    <n v="84.364163345582497"/>
    <x v="362"/>
    <x v="15"/>
    <x v="342"/>
    <n v="98737"/>
    <n v="0.41496770180592502"/>
    <n v="5624"/>
    <n v="2169.3750724082001"/>
    <n v="10000"/>
    <n v="211.111111111111"/>
  </r>
  <r>
    <x v="364"/>
    <x v="3"/>
    <x v="2303"/>
    <n v="780.23792367782596"/>
    <n v="10000"/>
    <n v="72.262689328246097"/>
    <x v="362"/>
    <x v="15"/>
    <x v="342"/>
    <n v="98737"/>
    <n v="0.41496770180592502"/>
    <n v="5510"/>
    <n v="1978.01109998623"/>
    <n v="10000"/>
    <n v="155.32544378698199"/>
  </r>
  <r>
    <x v="364"/>
    <x v="4"/>
    <x v="2304"/>
    <n v="720.90910184814504"/>
    <n v="10000"/>
    <n v="54.784514243973703"/>
    <x v="362"/>
    <x v="15"/>
    <x v="342"/>
    <n v="98737"/>
    <n v="0.41496770180592502"/>
    <n v="5351"/>
    <n v="2001.32641278152"/>
    <n v="10000"/>
    <n v="127.551020408163"/>
  </r>
  <r>
    <x v="364"/>
    <x v="5"/>
    <x v="1085"/>
    <n v="818.87362011961795"/>
    <n v="10000"/>
    <n v="70.500183768251503"/>
    <x v="362"/>
    <x v="15"/>
    <x v="342"/>
    <n v="98737"/>
    <n v="0.41496770180592502"/>
    <n v="5788"/>
    <n v="2641.7454326335101"/>
    <n v="10000"/>
    <n v="238.75114784205701"/>
  </r>
  <r>
    <x v="364"/>
    <x v="6"/>
    <x v="2305"/>
    <n v="879.83338957699596"/>
    <n v="10000"/>
    <n v="92.243602459829404"/>
    <x v="362"/>
    <x v="15"/>
    <x v="342"/>
    <n v="98737"/>
    <n v="0.41496770180592502"/>
    <n v="5737"/>
    <n v="2662.9455537713902"/>
    <n v="10000"/>
    <n v="365.24413687043398"/>
  </r>
  <r>
    <x v="364"/>
    <x v="7"/>
    <x v="2306"/>
    <n v="825.13399162823498"/>
    <n v="10000"/>
    <n v="91.373286750873405"/>
    <x v="362"/>
    <x v="15"/>
    <x v="342"/>
    <n v="98737"/>
    <n v="0.41496770180592502"/>
    <n v="5228"/>
    <n v="2597.43102448328"/>
    <n v="10000"/>
    <n v="368.18059661381398"/>
  </r>
  <r>
    <x v="365"/>
    <x v="0"/>
    <x v="2307"/>
    <n v="1652.0583948640401"/>
    <n v="10000"/>
    <n v="123.15486068652299"/>
    <x v="363"/>
    <x v="15"/>
    <x v="343"/>
    <n v="40825"/>
    <n v="0.41821180519986101"/>
    <n v="6161"/>
    <n v="2508.10248091838"/>
    <n v="10000"/>
    <n v="224.99443083092001"/>
  </r>
  <r>
    <x v="365"/>
    <x v="1"/>
    <x v="1277"/>
    <n v="2536.5546651561099"/>
    <n v="10000"/>
    <n v="382.65306122448999"/>
    <x v="363"/>
    <x v="15"/>
    <x v="343"/>
    <n v="40825"/>
    <n v="0.41821180519986101"/>
    <n v="6573"/>
    <n v="3947.01553817576"/>
    <n v="10000"/>
    <n v="617.28395061728395"/>
  </r>
  <r>
    <x v="365"/>
    <x v="2"/>
    <x v="2308"/>
    <n v="1215.7641016031801"/>
    <n v="10000"/>
    <n v="132.339966669934"/>
    <x v="363"/>
    <x v="15"/>
    <x v="343"/>
    <n v="40825"/>
    <n v="0.41821180519986101"/>
    <n v="5872"/>
    <n v="2090.3078241821299"/>
    <n v="10000"/>
    <n v="294.21487603305798"/>
  </r>
  <r>
    <x v="365"/>
    <x v="3"/>
    <x v="1691"/>
    <n v="1503.2195133779001"/>
    <n v="10000"/>
    <n v="156.988263984149"/>
    <x v="363"/>
    <x v="15"/>
    <x v="343"/>
    <n v="40825"/>
    <n v="0.41821180519986101"/>
    <n v="6460"/>
    <n v="4282.1644250215704"/>
    <n v="10000"/>
    <n v="710.05917159763305"/>
  </r>
  <r>
    <x v="365"/>
    <x v="4"/>
    <x v="2309"/>
    <n v="1826.5918416515899"/>
    <n v="10000"/>
    <n v="145.809966351546"/>
    <x v="363"/>
    <x v="15"/>
    <x v="343"/>
    <n v="40825"/>
    <n v="0.41821180519986101"/>
    <n v="7019"/>
    <n v="3954.74398789616"/>
    <n v="10000"/>
    <n v="472.58979206049202"/>
  </r>
  <r>
    <x v="365"/>
    <x v="5"/>
    <x v="1300"/>
    <n v="1821.57294802864"/>
    <n v="10000"/>
    <n v="191.71597633136099"/>
    <x v="363"/>
    <x v="15"/>
    <x v="343"/>
    <n v="40825"/>
    <n v="0.41821180519986101"/>
    <n v="7252"/>
    <n v="3917.6104865759999"/>
    <n v="10000"/>
    <n v="755.555555555556"/>
  </r>
  <r>
    <x v="365"/>
    <x v="6"/>
    <x v="2310"/>
    <n v="2153.2502195328998"/>
    <n v="10000"/>
    <n v="267.774699907664"/>
    <x v="363"/>
    <x v="15"/>
    <x v="343"/>
    <n v="40825"/>
    <n v="0.41821180519986101"/>
    <n v="7232"/>
    <n v="4984.0536608829298"/>
    <n v="10000"/>
    <n v="880"/>
  </r>
  <r>
    <x v="365"/>
    <x v="7"/>
    <x v="2311"/>
    <n v="1883.16845606631"/>
    <n v="10000"/>
    <n v="158.57988165680499"/>
    <x v="363"/>
    <x v="15"/>
    <x v="343"/>
    <n v="40825"/>
    <n v="0.41821180519986101"/>
    <n v="6978"/>
    <n v="4922.0042203913199"/>
    <n v="10000"/>
    <n v="1074.38016528926"/>
  </r>
  <r>
    <x v="366"/>
    <x v="0"/>
    <x v="860"/>
    <n v="1186.1962038571401"/>
    <n v="10000"/>
    <n v="100.080356490613"/>
    <x v="364"/>
    <x v="15"/>
    <x v="344"/>
    <n v="44238"/>
    <n v="0.365021082075697"/>
    <n v="5765"/>
    <n v="2930.0968227048002"/>
    <n v="10000"/>
    <n v="330.57851239669401"/>
  </r>
  <r>
    <x v="366"/>
    <x v="1"/>
    <x v="2312"/>
    <n v="1851.38203893373"/>
    <n v="10000"/>
    <n v="275"/>
    <x v="364"/>
    <x v="15"/>
    <x v="344"/>
    <n v="44238"/>
    <n v="0.365021082075697"/>
    <n v="6827"/>
    <n v="3976.3160254050899"/>
    <n v="10000"/>
    <n v="969.52908587257605"/>
  </r>
  <r>
    <x v="366"/>
    <x v="2"/>
    <x v="2313"/>
    <n v="919.48698786580599"/>
    <n v="10000"/>
    <n v="89.481373265157004"/>
    <x v="364"/>
    <x v="15"/>
    <x v="344"/>
    <n v="44238"/>
    <n v="0.365021082075697"/>
    <n v="5910"/>
    <n v="2415.6422867670299"/>
    <n v="10000"/>
    <n v="408.16326530612201"/>
  </r>
  <r>
    <x v="366"/>
    <x v="3"/>
    <x v="2314"/>
    <n v="931.79331055443095"/>
    <n v="10000"/>
    <n v="132.052821128451"/>
    <x v="364"/>
    <x v="15"/>
    <x v="344"/>
    <n v="44238"/>
    <n v="0.365021082075697"/>
    <n v="6211"/>
    <n v="2722.2516325188099"/>
    <n v="10000"/>
    <n v="511.29607609988102"/>
  </r>
  <r>
    <x v="366"/>
    <x v="4"/>
    <x v="2315"/>
    <n v="816.86695174891099"/>
    <n v="10000"/>
    <n v="93.877551020408205"/>
    <x v="364"/>
    <x v="15"/>
    <x v="344"/>
    <n v="44238"/>
    <n v="0.365021082075697"/>
    <n v="5764"/>
    <n v="2223.2748087330701"/>
    <n v="10000"/>
    <n v="371.09375"/>
  </r>
  <r>
    <x v="366"/>
    <x v="5"/>
    <x v="2316"/>
    <n v="990.10408707824104"/>
    <n v="10000"/>
    <n v="118.98323418063799"/>
    <x v="364"/>
    <x v="15"/>
    <x v="344"/>
    <n v="44238"/>
    <n v="0.365021082075697"/>
    <n v="6147"/>
    <n v="2989.95230358867"/>
    <n v="10000"/>
    <n v="555.55555555555497"/>
  </r>
  <r>
    <x v="366"/>
    <x v="6"/>
    <x v="2317"/>
    <n v="907.666031060867"/>
    <n v="10000"/>
    <n v="106.88"/>
    <x v="364"/>
    <x v="15"/>
    <x v="344"/>
    <n v="44238"/>
    <n v="0.365021082075697"/>
    <n v="6135"/>
    <n v="2986.2241513041699"/>
    <n v="10000"/>
    <n v="480.10973936899899"/>
  </r>
  <r>
    <x v="366"/>
    <x v="7"/>
    <x v="1892"/>
    <n v="1030.1816426842499"/>
    <n v="10000"/>
    <n v="148.720999405116"/>
    <x v="364"/>
    <x v="15"/>
    <x v="344"/>
    <n v="44238"/>
    <n v="0.365021082075697"/>
    <n v="6040"/>
    <n v="3468.7298419659501"/>
    <n v="10000"/>
    <n v="748.29931972789097"/>
  </r>
  <r>
    <x v="367"/>
    <x v="0"/>
    <x v="1220"/>
    <n v="1426.0464362073101"/>
    <n v="10000"/>
    <n v="145.32871972318301"/>
    <x v="365"/>
    <x v="15"/>
    <x v="345"/>
    <n v="138536"/>
    <n v="0.34363814508427498"/>
    <n v="5986"/>
    <n v="2809.9826624229099"/>
    <n v="10000"/>
    <n v="400"/>
  </r>
  <r>
    <x v="367"/>
    <x v="1"/>
    <x v="2318"/>
    <n v="2036.3676014386699"/>
    <n v="10000"/>
    <n v="291.35802469135803"/>
    <x v="365"/>
    <x v="15"/>
    <x v="345"/>
    <n v="138536"/>
    <n v="0.34363814508427498"/>
    <n v="6514"/>
    <n v="3728.41427978414"/>
    <n v="10000"/>
    <n v="743.80165289256195"/>
  </r>
  <r>
    <x v="367"/>
    <x v="2"/>
    <x v="2319"/>
    <n v="1353.97259394464"/>
    <n v="10000"/>
    <n v="162.5"/>
    <x v="365"/>
    <x v="15"/>
    <x v="345"/>
    <n v="138536"/>
    <n v="0.34363814508427498"/>
    <n v="6100"/>
    <n v="2303.11056432126"/>
    <n v="10000"/>
    <n v="319.108035371011"/>
  </r>
  <r>
    <x v="367"/>
    <x v="3"/>
    <x v="2320"/>
    <n v="1190.76568259172"/>
    <n v="10000"/>
    <n v="125.23629489603"/>
    <x v="365"/>
    <x v="15"/>
    <x v="345"/>
    <n v="138536"/>
    <n v="0.34363814508427498"/>
    <n v="5747"/>
    <n v="2210.1372155684098"/>
    <n v="10000"/>
    <n v="287.60330578512401"/>
  </r>
  <r>
    <x v="367"/>
    <x v="4"/>
    <x v="1383"/>
    <n v="958.24255354890897"/>
    <n v="10000"/>
    <n v="80.690561080878197"/>
    <x v="365"/>
    <x v="15"/>
    <x v="345"/>
    <n v="138536"/>
    <n v="0.34363814508427498"/>
    <n v="5736"/>
    <n v="1825.0502668126401"/>
    <n v="10000"/>
    <n v="184.08304498269899"/>
  </r>
  <r>
    <x v="367"/>
    <x v="5"/>
    <x v="2321"/>
    <n v="1219.06545398662"/>
    <n v="10000"/>
    <n v="142.746913580247"/>
    <x v="365"/>
    <x v="15"/>
    <x v="345"/>
    <n v="138536"/>
    <n v="0.34363814508427498"/>
    <n v="6646"/>
    <n v="2589.3142443761099"/>
    <n v="10000"/>
    <n v="322.58064516129002"/>
  </r>
  <r>
    <x v="367"/>
    <x v="6"/>
    <x v="2322"/>
    <n v="1099.56449065232"/>
    <n v="10000"/>
    <n v="110"/>
    <x v="365"/>
    <x v="15"/>
    <x v="345"/>
    <n v="138536"/>
    <n v="0.34363814508427498"/>
    <n v="6378"/>
    <n v="2168.81001419944"/>
    <n v="10000"/>
    <n v="222.222222222222"/>
  </r>
  <r>
    <x v="367"/>
    <x v="7"/>
    <x v="2323"/>
    <n v="1014.17267933062"/>
    <n v="10000"/>
    <n v="111.607142857143"/>
    <x v="365"/>
    <x v="15"/>
    <x v="345"/>
    <n v="138536"/>
    <n v="0.34363814508427498"/>
    <n v="5993"/>
    <n v="2787.72969717766"/>
    <n v="10000"/>
    <n v="422.222222222222"/>
  </r>
  <r>
    <x v="368"/>
    <x v="0"/>
    <x v="1565"/>
    <n v="1904.19300411326"/>
    <n v="10000"/>
    <n v="285.71428571428601"/>
    <x v="366"/>
    <x v="15"/>
    <x v="346"/>
    <n v="52070"/>
    <n v="0.41167587739063699"/>
    <n v="6443"/>
    <n v="4048.8058151609498"/>
    <n v="10000"/>
    <n v="500"/>
  </r>
  <r>
    <x v="368"/>
    <x v="1"/>
    <x v="2324"/>
    <n v="2394.5985815817298"/>
    <n v="10000"/>
    <n v="439.95243757431598"/>
    <x v="366"/>
    <x v="15"/>
    <x v="346"/>
    <n v="52070"/>
    <n v="0.41167587739063699"/>
    <n v="7145"/>
    <n v="5123.5940530058197"/>
    <n v="10000"/>
    <n v="1242.60355029586"/>
  </r>
  <r>
    <x v="368"/>
    <x v="2"/>
    <x v="1572"/>
    <n v="1653.34965726422"/>
    <n v="10000"/>
    <n v="277.777777777778"/>
    <x v="366"/>
    <x v="15"/>
    <x v="346"/>
    <n v="52070"/>
    <n v="0.41167587739063699"/>
    <n v="6796"/>
    <n v="4339.7175905062304"/>
    <n v="10000"/>
    <n v="454.54545454545502"/>
  </r>
  <r>
    <x v="368"/>
    <x v="3"/>
    <x v="2325"/>
    <n v="1453.8910445151"/>
    <n v="10000"/>
    <n v="294.78458049886598"/>
    <x v="366"/>
    <x v="15"/>
    <x v="346"/>
    <n v="52070"/>
    <n v="0.41167587739063699"/>
    <n v="6504"/>
    <n v="4304.3032168507498"/>
    <n v="10000"/>
    <n v="864.19753086419701"/>
  </r>
  <r>
    <x v="368"/>
    <x v="4"/>
    <x v="2326"/>
    <n v="1365.00146490771"/>
    <n v="10000"/>
    <n v="181.32716049382699"/>
    <x v="366"/>
    <x v="15"/>
    <x v="346"/>
    <n v="52070"/>
    <n v="0.41167587739063699"/>
    <n v="6126"/>
    <n v="3509.0747203608098"/>
    <n v="10000"/>
    <n v="480.10973936899899"/>
  </r>
  <r>
    <x v="368"/>
    <x v="5"/>
    <x v="1787"/>
    <n v="1334.09403754707"/>
    <n v="10000"/>
    <n v="178.26984424845199"/>
    <x v="366"/>
    <x v="15"/>
    <x v="346"/>
    <n v="52070"/>
    <n v="0.41167587739063699"/>
    <n v="6875"/>
    <n v="4484.87241937831"/>
    <n v="10000"/>
    <n v="769.23076923076906"/>
  </r>
  <r>
    <x v="368"/>
    <x v="6"/>
    <x v="863"/>
    <n v="1684.9950514474101"/>
    <n v="10000"/>
    <n v="170.34913138809199"/>
    <x v="366"/>
    <x v="15"/>
    <x v="346"/>
    <n v="52070"/>
    <n v="0.41167587739063699"/>
    <n v="6755"/>
    <n v="4782.7656653925897"/>
    <n v="10000"/>
    <n v="663.26530612244903"/>
  </r>
  <r>
    <x v="368"/>
    <x v="7"/>
    <x v="2327"/>
    <n v="1297.0477114743601"/>
    <n v="10000"/>
    <n v="165.289256198347"/>
    <x v="366"/>
    <x v="15"/>
    <x v="346"/>
    <n v="52070"/>
    <n v="0.41167587739063699"/>
    <n v="6248"/>
    <n v="4137.0482478266904"/>
    <n v="10000"/>
    <n v="1124.2603550295901"/>
  </r>
  <r>
    <x v="369"/>
    <x v="0"/>
    <x v="2328"/>
    <n v="1906.7558031895301"/>
    <n v="10000"/>
    <n v="224.852071005917"/>
    <x v="367"/>
    <x v="15"/>
    <x v="347"/>
    <n v="60849"/>
    <n v="0.40012230726741899"/>
    <n v="6225"/>
    <n v="3241.4464570427899"/>
    <n v="10000"/>
    <n v="520.83333333333303"/>
  </r>
  <r>
    <x v="369"/>
    <x v="1"/>
    <x v="106"/>
    <n v="2943.44906301428"/>
    <n v="10000"/>
    <n v="322.15647600262997"/>
    <x v="367"/>
    <x v="15"/>
    <x v="347"/>
    <n v="60849"/>
    <n v="0.40012230726741899"/>
    <n v="7595"/>
    <n v="5010.9373483986501"/>
    <n v="10000"/>
    <n v="803.32409972299104"/>
  </r>
  <r>
    <x v="369"/>
    <x v="2"/>
    <x v="1370"/>
    <n v="2155.0711223622702"/>
    <n v="10000"/>
    <n v="229.591836734694"/>
    <x v="367"/>
    <x v="15"/>
    <x v="347"/>
    <n v="60849"/>
    <n v="0.40012230726741899"/>
    <n v="7323"/>
    <n v="4069.3553758069902"/>
    <n v="10000"/>
    <n v="839.00226757369603"/>
  </r>
  <r>
    <x v="369"/>
    <x v="3"/>
    <x v="866"/>
    <n v="1865.1656930874401"/>
    <n v="10000"/>
    <n v="156.25"/>
    <x v="367"/>
    <x v="15"/>
    <x v="347"/>
    <n v="60849"/>
    <n v="0.40012230726741899"/>
    <n v="7034"/>
    <n v="4209.1511307929204"/>
    <n v="10000"/>
    <n v="612.24489795918396"/>
  </r>
  <r>
    <x v="369"/>
    <x v="4"/>
    <x v="2329"/>
    <n v="1770.1332549929"/>
    <n v="10000"/>
    <n v="174.33312329342601"/>
    <x v="367"/>
    <x v="15"/>
    <x v="347"/>
    <n v="60849"/>
    <n v="0.40012230726741899"/>
    <n v="6610"/>
    <n v="3531.5877681769798"/>
    <n v="10000"/>
    <n v="528"/>
  </r>
  <r>
    <x v="369"/>
    <x v="5"/>
    <x v="2330"/>
    <n v="1627.86747301489"/>
    <n v="10000"/>
    <n v="315.28851873884599"/>
    <x v="367"/>
    <x v="15"/>
    <x v="347"/>
    <n v="60849"/>
    <n v="0.40012230726741899"/>
    <n v="6492"/>
    <n v="3711.1628681396101"/>
    <n v="10000"/>
    <n v="740.74074074074099"/>
  </r>
  <r>
    <x v="369"/>
    <x v="6"/>
    <x v="2331"/>
    <n v="859.773645327704"/>
    <n v="10000"/>
    <n v="92.338182964731303"/>
    <x v="367"/>
    <x v="15"/>
    <x v="347"/>
    <n v="60849"/>
    <n v="0.40012230726741899"/>
    <n v="5805"/>
    <n v="2563.7154669997099"/>
    <n v="10000"/>
    <n v="382.65306122448999"/>
  </r>
  <r>
    <x v="369"/>
    <x v="7"/>
    <x v="1496"/>
    <n v="1044.0573332942599"/>
    <n v="10000"/>
    <n v="84.915997078159194"/>
    <x v="367"/>
    <x v="15"/>
    <x v="347"/>
    <n v="60849"/>
    <n v="0.40012230726741899"/>
    <n v="6392"/>
    <n v="2760.7742638179302"/>
    <n v="10000"/>
    <n v="487.5"/>
  </r>
  <r>
    <x v="370"/>
    <x v="0"/>
    <x v="1172"/>
    <n v="7000"/>
    <n v="10000"/>
    <n v="3333.3333333333298"/>
    <x v="368"/>
    <x v="15"/>
    <x v="348"/>
    <n v="78014"/>
    <n v="0.37013279689523798"/>
    <n v="10000"/>
    <n v="10000"/>
    <n v="10000"/>
    <n v="10000"/>
  </r>
  <r>
    <x v="370"/>
    <x v="1"/>
    <x v="2332"/>
    <n v="6666.6666666666697"/>
    <n v="10000"/>
    <n v="3333.3333333333298"/>
    <x v="368"/>
    <x v="15"/>
    <x v="348"/>
    <n v="78014"/>
    <n v="0.37013279689523798"/>
    <n v="10000"/>
    <n v="10000"/>
    <n v="10000"/>
    <n v="10000"/>
  </r>
  <r>
    <x v="370"/>
    <x v="2"/>
    <x v="2333"/>
    <n v="3333.3333333333298"/>
    <n v="10000"/>
    <n v="769.23076923076906"/>
    <x v="368"/>
    <x v="15"/>
    <x v="348"/>
    <n v="78014"/>
    <n v="0.37013279689523798"/>
    <n v="10000"/>
    <n v="10000"/>
    <n v="10000"/>
    <n v="10000"/>
  </r>
  <r>
    <x v="370"/>
    <x v="3"/>
    <x v="2210"/>
    <n v="5833.3333333333303"/>
    <n v="10000"/>
    <n v="2000"/>
    <x v="368"/>
    <x v="15"/>
    <x v="348"/>
    <n v="78014"/>
    <n v="0.37013279689523798"/>
    <n v="10000"/>
    <n v="10000"/>
    <n v="10000"/>
    <n v="10000"/>
  </r>
  <r>
    <x v="370"/>
    <x v="4"/>
    <x v="1660"/>
    <n v="6000"/>
    <n v="10000"/>
    <n v="5000"/>
    <x v="368"/>
    <x v="15"/>
    <x v="348"/>
    <n v="78014"/>
    <n v="0.37013279689523798"/>
    <n v="10000"/>
    <n v="10000"/>
    <n v="10000"/>
    <n v="10000"/>
  </r>
  <r>
    <x v="370"/>
    <x v="5"/>
    <x v="1142"/>
    <n v="6666.6666666666697"/>
    <n v="10000"/>
    <n v="5000"/>
    <x v="368"/>
    <x v="15"/>
    <x v="348"/>
    <n v="78014"/>
    <n v="0.37013279689523798"/>
    <m/>
    <m/>
    <m/>
    <m/>
  </r>
  <r>
    <x v="370"/>
    <x v="6"/>
    <x v="2334"/>
    <n v="7111.1111111111104"/>
    <n v="10000"/>
    <n v="5000"/>
    <x v="368"/>
    <x v="15"/>
    <x v="348"/>
    <n v="78014"/>
    <n v="0.37013279689523798"/>
    <n v="10000"/>
    <n v="10000"/>
    <n v="10000"/>
    <n v="10000"/>
  </r>
  <r>
    <x v="370"/>
    <x v="7"/>
    <x v="2335"/>
    <n v="5000"/>
    <n v="10000"/>
    <n v="1666.6666666666699"/>
    <x v="368"/>
    <x v="15"/>
    <x v="348"/>
    <n v="78014"/>
    <n v="0.37013279689523798"/>
    <n v="10000"/>
    <n v="10000"/>
    <n v="10000"/>
    <n v="10000"/>
  </r>
  <r>
    <x v="371"/>
    <x v="0"/>
    <x v="1500"/>
    <n v="2098.3577469153502"/>
    <n v="10000"/>
    <n v="248"/>
    <x v="369"/>
    <x v="15"/>
    <x v="349"/>
    <n v="91294"/>
    <n v="0.430449337545382"/>
    <n v="6505"/>
    <n v="3783.5164516446498"/>
    <n v="10000"/>
    <n v="769.23076923076906"/>
  </r>
  <r>
    <x v="371"/>
    <x v="1"/>
    <x v="193"/>
    <n v="2526.8734472645101"/>
    <n v="10000"/>
    <n v="295.13888888888903"/>
    <x v="369"/>
    <x v="15"/>
    <x v="349"/>
    <n v="91294"/>
    <n v="0.430449337545382"/>
    <n v="6967"/>
    <n v="4085.9350362661598"/>
    <n v="10000"/>
    <n v="763.88888888888903"/>
  </r>
  <r>
    <x v="371"/>
    <x v="2"/>
    <x v="2336"/>
    <n v="1798.56902348739"/>
    <n v="10000"/>
    <n v="197.42883379246999"/>
    <x v="369"/>
    <x v="15"/>
    <x v="349"/>
    <n v="91294"/>
    <n v="0.430449337545382"/>
    <n v="6828"/>
    <n v="3607.1259734400701"/>
    <n v="10000"/>
    <n v="486.68503213957803"/>
  </r>
  <r>
    <x v="371"/>
    <x v="3"/>
    <x v="749"/>
    <n v="1735.9948046578299"/>
    <n v="10000"/>
    <n v="166.015625"/>
    <x v="369"/>
    <x v="15"/>
    <x v="349"/>
    <n v="91294"/>
    <n v="0.430449337545382"/>
    <n v="6704"/>
    <n v="4636.5094993253797"/>
    <n v="10000"/>
    <n v="844.44444444444503"/>
  </r>
  <r>
    <x v="371"/>
    <x v="4"/>
    <x v="2337"/>
    <n v="1578.7671092440901"/>
    <n v="10000"/>
    <n v="216.666666666667"/>
    <x v="369"/>
    <x v="15"/>
    <x v="349"/>
    <n v="91294"/>
    <n v="0.430449337545382"/>
    <n v="6736"/>
    <n v="3506.7542040681801"/>
    <n v="10000"/>
    <n v="384.61538461538498"/>
  </r>
  <r>
    <x v="371"/>
    <x v="5"/>
    <x v="2338"/>
    <n v="1852.0543711625901"/>
    <n v="10000"/>
    <n v="279.59547888161802"/>
    <x v="369"/>
    <x v="15"/>
    <x v="349"/>
    <n v="91294"/>
    <n v="0.430449337545382"/>
    <n v="7084"/>
    <n v="3910.8124131343902"/>
    <n v="10000"/>
    <n v="816.32653061224505"/>
  </r>
  <r>
    <x v="371"/>
    <x v="6"/>
    <x v="2339"/>
    <n v="1438.1401090873801"/>
    <n v="10000"/>
    <n v="124.71655328798199"/>
    <x v="369"/>
    <x v="15"/>
    <x v="349"/>
    <n v="91294"/>
    <n v="0.430449337545382"/>
    <n v="6334"/>
    <n v="3547.1279976123001"/>
    <n v="10000"/>
    <n v="408.16326530612201"/>
  </r>
  <r>
    <x v="371"/>
    <x v="7"/>
    <x v="541"/>
    <n v="1465.9869249337601"/>
    <n v="10000"/>
    <n v="236.29489603024601"/>
    <x v="369"/>
    <x v="15"/>
    <x v="349"/>
    <n v="91294"/>
    <n v="0.430449337545382"/>
    <n v="5991"/>
    <n v="3426.5103763910402"/>
    <n v="10000"/>
    <n v="975.05668934240396"/>
  </r>
  <r>
    <x v="372"/>
    <x v="0"/>
    <x v="2340"/>
    <n v="1236.90790350105"/>
    <n v="10000"/>
    <n v="120.36023903711801"/>
    <x v="370"/>
    <x v="15"/>
    <x v="350"/>
    <n v="210842"/>
    <n v="0.44019416462237099"/>
    <n v="5188"/>
    <n v="2826.7854208998901"/>
    <n v="10000"/>
    <n v="676.37877211238299"/>
  </r>
  <r>
    <x v="372"/>
    <x v="1"/>
    <x v="2341"/>
    <n v="1888.5633750617301"/>
    <n v="10000"/>
    <n v="295.85798816568001"/>
    <x v="370"/>
    <x v="15"/>
    <x v="350"/>
    <n v="210842"/>
    <n v="0.44019416462237099"/>
    <n v="7146"/>
    <n v="3870.9197514658299"/>
    <n v="10000"/>
    <n v="1005.91715976331"/>
  </r>
  <r>
    <x v="372"/>
    <x v="2"/>
    <x v="936"/>
    <n v="1068.5678778195299"/>
    <n v="10000"/>
    <n v="120.510396975425"/>
    <x v="370"/>
    <x v="15"/>
    <x v="350"/>
    <n v="210842"/>
    <n v="0.44019416462237099"/>
    <n v="5989"/>
    <n v="2647.6090152850002"/>
    <n v="10000"/>
    <n v="429.6875"/>
  </r>
  <r>
    <x v="372"/>
    <x v="3"/>
    <x v="2342"/>
    <n v="1073.7366094752099"/>
    <n v="10000"/>
    <n v="136.83431952662701"/>
    <x v="370"/>
    <x v="15"/>
    <x v="350"/>
    <n v="210842"/>
    <n v="0.44019416462237099"/>
    <n v="6140"/>
    <n v="2977.1179055626599"/>
    <n v="10000"/>
    <n v="470.52460789615998"/>
  </r>
  <r>
    <x v="372"/>
    <x v="4"/>
    <x v="2343"/>
    <n v="847.25475484060701"/>
    <n v="10000"/>
    <n v="82.111226648499397"/>
    <x v="370"/>
    <x v="15"/>
    <x v="350"/>
    <n v="210842"/>
    <n v="0.44019416462237099"/>
    <n v="6061"/>
    <n v="2509.7684865948299"/>
    <n v="10000"/>
    <n v="347.60126400459598"/>
  </r>
  <r>
    <x v="372"/>
    <x v="5"/>
    <x v="354"/>
    <n v="1058.8102294832199"/>
    <n v="10000"/>
    <n v="113.28"/>
    <x v="370"/>
    <x v="15"/>
    <x v="350"/>
    <n v="210842"/>
    <n v="0.44019416462237099"/>
    <n v="6211"/>
    <n v="2993.6618675548798"/>
    <n v="10000"/>
    <n v="566.89342403628098"/>
  </r>
  <r>
    <x v="372"/>
    <x v="6"/>
    <x v="2344"/>
    <n v="896.36450153877604"/>
    <n v="10000"/>
    <n v="81.496786042240601"/>
    <x v="370"/>
    <x v="15"/>
    <x v="350"/>
    <n v="210842"/>
    <n v="0.44019416462237099"/>
    <n v="5735"/>
    <n v="2908.87859097711"/>
    <n v="10000"/>
    <n v="560"/>
  </r>
  <r>
    <x v="372"/>
    <x v="7"/>
    <x v="2345"/>
    <n v="827.58954318032397"/>
    <n v="10000"/>
    <n v="72.314049586776903"/>
    <x v="370"/>
    <x v="15"/>
    <x v="350"/>
    <n v="210842"/>
    <n v="0.44019416462237099"/>
    <n v="5664"/>
    <n v="2695.3435457154701"/>
    <n v="10000"/>
    <n v="488.28125"/>
  </r>
  <r>
    <x v="373"/>
    <x v="0"/>
    <x v="2346"/>
    <n v="266.366004282191"/>
    <n v="10000"/>
    <n v="34.110697435162301"/>
    <x v="371"/>
    <x v="15"/>
    <x v="351"/>
    <n v="253212"/>
    <n v="0.47276502152734001"/>
    <n v="4994"/>
    <n v="2081.7935681771901"/>
    <n v="10000"/>
    <n v="241.32231404958699"/>
  </r>
  <r>
    <x v="373"/>
    <x v="1"/>
    <x v="524"/>
    <n v="494.85525170630899"/>
    <n v="10000"/>
    <n v="44.686570884295598"/>
    <x v="371"/>
    <x v="15"/>
    <x v="351"/>
    <n v="253212"/>
    <n v="0.47276502152734001"/>
    <n v="6163"/>
    <n v="2921.4054211829898"/>
    <n v="10000"/>
    <n v="393.843368039837"/>
  </r>
  <r>
    <x v="373"/>
    <x v="2"/>
    <x v="2347"/>
    <n v="310.32661877225001"/>
    <n v="10000"/>
    <n v="28.898480015012201"/>
    <x v="371"/>
    <x v="15"/>
    <x v="351"/>
    <n v="253212"/>
    <n v="0.47276502152734001"/>
    <n v="4940"/>
    <n v="1877.9075305787201"/>
    <n v="10000"/>
    <n v="263.15789473684202"/>
  </r>
  <r>
    <x v="373"/>
    <x v="3"/>
    <x v="2348"/>
    <n v="293.94392249643602"/>
    <n v="10000"/>
    <n v="28.5993303571429"/>
    <x v="371"/>
    <x v="15"/>
    <x v="351"/>
    <n v="253212"/>
    <n v="0.47276502152734001"/>
    <n v="4925"/>
    <n v="1982.2456445159601"/>
    <n v="10000"/>
    <n v="272.97193387158802"/>
  </r>
  <r>
    <x v="373"/>
    <x v="4"/>
    <x v="2238"/>
    <n v="258.23482915538301"/>
    <n v="10000"/>
    <n v="28.581451385654098"/>
    <x v="371"/>
    <x v="15"/>
    <x v="351"/>
    <n v="253212"/>
    <n v="0.47276502152734001"/>
    <n v="4873"/>
    <n v="2206.2718387356099"/>
    <n v="10000"/>
    <n v="275.40360873694198"/>
  </r>
  <r>
    <x v="373"/>
    <x v="5"/>
    <x v="2349"/>
    <n v="381.54066915257999"/>
    <n v="10000"/>
    <n v="37.6953125"/>
    <x v="371"/>
    <x v="15"/>
    <x v="351"/>
    <n v="253212"/>
    <n v="0.47276502152734001"/>
    <n v="5665"/>
    <n v="2904.9472319090301"/>
    <n v="10000"/>
    <n v="339.01163771293602"/>
  </r>
  <r>
    <x v="373"/>
    <x v="6"/>
    <x v="68"/>
    <n v="400.49309094155399"/>
    <n v="10000"/>
    <n v="42.7189581843502"/>
    <x v="371"/>
    <x v="15"/>
    <x v="351"/>
    <n v="253212"/>
    <n v="0.47276502152734001"/>
    <n v="5175"/>
    <n v="2798.3832334706799"/>
    <n v="10000"/>
    <n v="299.58677685950403"/>
  </r>
  <r>
    <x v="373"/>
    <x v="7"/>
    <x v="2348"/>
    <n v="314.12289628443199"/>
    <n v="10000"/>
    <n v="34.502085036584603"/>
    <x v="371"/>
    <x v="15"/>
    <x v="351"/>
    <n v="253212"/>
    <n v="0.47276502152734001"/>
    <n v="5029"/>
    <n v="2405.7217691595101"/>
    <n v="10000"/>
    <n v="289.79591836734699"/>
  </r>
  <r>
    <x v="374"/>
    <x v="0"/>
    <x v="2350"/>
    <n v="271.96732395411402"/>
    <n v="10000"/>
    <n v="36.522911951071301"/>
    <x v="372"/>
    <x v="15"/>
    <x v="352"/>
    <n v="221578"/>
    <n v="0.46392985086189398"/>
    <n v="4591"/>
    <n v="1821.1698181023801"/>
    <n v="10000"/>
    <n v="202.35225363430499"/>
  </r>
  <r>
    <x v="374"/>
    <x v="1"/>
    <x v="641"/>
    <n v="411.27244798741702"/>
    <n v="10000"/>
    <n v="59.399803722387702"/>
    <x v="372"/>
    <x v="15"/>
    <x v="352"/>
    <n v="221578"/>
    <n v="0.46392985086189398"/>
    <n v="5156"/>
    <n v="2356.5191316547598"/>
    <n v="10000"/>
    <n v="390.88950446291199"/>
  </r>
  <r>
    <x v="374"/>
    <x v="2"/>
    <x v="500"/>
    <n v="308.30201424161601"/>
    <n v="10000"/>
    <n v="38.960661924807702"/>
    <x v="372"/>
    <x v="15"/>
    <x v="352"/>
    <n v="221578"/>
    <n v="0.46392985086189398"/>
    <n v="5179"/>
    <n v="1928.45343955216"/>
    <n v="10000"/>
    <n v="303.72933487120298"/>
  </r>
  <r>
    <x v="374"/>
    <x v="3"/>
    <x v="2351"/>
    <n v="302.339815509034"/>
    <n v="10000"/>
    <n v="34.052647689011302"/>
    <x v="372"/>
    <x v="15"/>
    <x v="352"/>
    <n v="221578"/>
    <n v="0.46392985086189398"/>
    <n v="5337"/>
    <n v="2193.98385799363"/>
    <n v="10000"/>
    <n v="324.65373961218802"/>
  </r>
  <r>
    <x v="374"/>
    <x v="4"/>
    <x v="2352"/>
    <n v="260.80739691819502"/>
    <n v="10000"/>
    <n v="28.7222222222222"/>
    <x v="372"/>
    <x v="15"/>
    <x v="352"/>
    <n v="221578"/>
    <n v="0.46392985086189398"/>
    <n v="4950"/>
    <n v="2072.79698407777"/>
    <n v="10000"/>
    <n v="306.12244897959198"/>
  </r>
  <r>
    <x v="374"/>
    <x v="5"/>
    <x v="2241"/>
    <n v="304.941856973646"/>
    <n v="10000"/>
    <n v="35.518347911598802"/>
    <x v="372"/>
    <x v="15"/>
    <x v="352"/>
    <n v="221578"/>
    <n v="0.46392985086189398"/>
    <n v="5399"/>
    <n v="2572.7652600984902"/>
    <n v="10000"/>
    <n v="339.76124885215802"/>
  </r>
  <r>
    <x v="374"/>
    <x v="6"/>
    <x v="2353"/>
    <n v="305.96930343134102"/>
    <n v="10000"/>
    <n v="35.472874541110599"/>
    <x v="372"/>
    <x v="15"/>
    <x v="352"/>
    <n v="221578"/>
    <n v="0.46392985086189398"/>
    <n v="5156"/>
    <n v="2326.3765258845801"/>
    <n v="10000"/>
    <n v="312.36984589754297"/>
  </r>
  <r>
    <x v="374"/>
    <x v="7"/>
    <x v="2354"/>
    <n v="271.474250095277"/>
    <n v="10000"/>
    <n v="31.5985373146037"/>
    <x v="372"/>
    <x v="15"/>
    <x v="352"/>
    <n v="221578"/>
    <n v="0.46392985086189398"/>
    <n v="4615"/>
    <n v="2170.2912019591199"/>
    <n v="10000"/>
    <n v="392.81705948372598"/>
  </r>
  <r>
    <x v="375"/>
    <x v="0"/>
    <x v="2355"/>
    <n v="253.87260480491801"/>
    <n v="10000"/>
    <n v="18.626430801248699"/>
    <x v="373"/>
    <x v="15"/>
    <x v="353"/>
    <n v="179034"/>
    <n v="0.481103479410532"/>
    <n v="4403"/>
    <n v="1673.2987922028001"/>
    <n v="10000"/>
    <n v="257.08388065303097"/>
  </r>
  <r>
    <x v="375"/>
    <x v="1"/>
    <x v="2356"/>
    <n v="427.70277783056798"/>
    <n v="10000"/>
    <n v="41.850083700167403"/>
    <x v="373"/>
    <x v="15"/>
    <x v="353"/>
    <n v="179034"/>
    <n v="0.481103479410532"/>
    <n v="5251"/>
    <n v="2284.9972480631"/>
    <n v="10000"/>
    <n v="468.26222684703401"/>
  </r>
  <r>
    <x v="375"/>
    <x v="2"/>
    <x v="2353"/>
    <n v="316.00125698824098"/>
    <n v="10000"/>
    <n v="26.2287163386064"/>
    <x v="373"/>
    <x v="15"/>
    <x v="353"/>
    <n v="179034"/>
    <n v="0.481103479410532"/>
    <n v="4831"/>
    <n v="1773.9281466181901"/>
    <n v="10000"/>
    <n v="350"/>
  </r>
  <r>
    <x v="375"/>
    <x v="3"/>
    <x v="896"/>
    <n v="264.35487487062301"/>
    <n v="10000"/>
    <n v="24.523420263170401"/>
    <x v="373"/>
    <x v="15"/>
    <x v="353"/>
    <n v="179034"/>
    <n v="0.481103479410532"/>
    <n v="4739"/>
    <n v="1838.3328803741099"/>
    <n v="10000"/>
    <n v="346.875"/>
  </r>
  <r>
    <x v="375"/>
    <x v="4"/>
    <x v="2357"/>
    <n v="210.575318090162"/>
    <n v="10000"/>
    <n v="22.2662386449013"/>
    <x v="373"/>
    <x v="15"/>
    <x v="353"/>
    <n v="179034"/>
    <n v="0.481103479410532"/>
    <n v="4619"/>
    <n v="1692.9046724211701"/>
    <n v="10000"/>
    <n v="299.58677685950403"/>
  </r>
  <r>
    <x v="375"/>
    <x v="5"/>
    <x v="84"/>
    <n v="267.21757817520199"/>
    <n v="10000"/>
    <n v="33.3795013850416"/>
    <x v="373"/>
    <x v="15"/>
    <x v="353"/>
    <n v="179034"/>
    <n v="0.481103479410532"/>
    <n v="5090"/>
    <n v="2182.13245279804"/>
    <n v="10000"/>
    <n v="464"/>
  </r>
  <r>
    <x v="375"/>
    <x v="6"/>
    <x v="2358"/>
    <n v="306.10563559448599"/>
    <n v="10000"/>
    <n v="29.995290841710901"/>
    <x v="373"/>
    <x v="15"/>
    <x v="353"/>
    <n v="179034"/>
    <n v="0.481103479410532"/>
    <n v="4605"/>
    <n v="1998.41176498652"/>
    <n v="10000"/>
    <n v="350.61728395061698"/>
  </r>
  <r>
    <x v="375"/>
    <x v="7"/>
    <x v="312"/>
    <n v="255.04706613233299"/>
    <n v="10000"/>
    <n v="26.503310661681901"/>
    <x v="373"/>
    <x v="15"/>
    <x v="353"/>
    <n v="179034"/>
    <n v="0.481103479410532"/>
    <n v="4539"/>
    <n v="1886.0234824844599"/>
    <n v="10000"/>
    <n v="348.59521331945899"/>
  </r>
  <r>
    <x v="376"/>
    <x v="0"/>
    <x v="2359"/>
    <n v="1218.80105853855"/>
    <n v="10000"/>
    <n v="126.379494482022"/>
    <x v="374"/>
    <x v="15"/>
    <x v="354"/>
    <n v="68678"/>
    <n v="0.39954622142067597"/>
    <n v="5493"/>
    <n v="2115.94627469835"/>
    <n v="10000"/>
    <n v="274.10207939508501"/>
  </r>
  <r>
    <x v="376"/>
    <x v="1"/>
    <x v="2360"/>
    <n v="1849.9771991310099"/>
    <n v="10000"/>
    <n v="321.39577594123"/>
    <x v="374"/>
    <x v="15"/>
    <x v="354"/>
    <n v="68678"/>
    <n v="0.39954622142067597"/>
    <n v="6081"/>
    <n v="3222.4831625440102"/>
    <n v="10000"/>
    <n v="555.555555555556"/>
  </r>
  <r>
    <x v="376"/>
    <x v="2"/>
    <x v="2308"/>
    <n v="1385.8801347005599"/>
    <n v="10000"/>
    <n v="122.448979591837"/>
    <x v="374"/>
    <x v="15"/>
    <x v="354"/>
    <n v="68678"/>
    <n v="0.39954622142067597"/>
    <n v="6242"/>
    <n v="2384.3642589672199"/>
    <n v="10000"/>
    <n v="239.33402705515101"/>
  </r>
  <r>
    <x v="376"/>
    <x v="3"/>
    <x v="1273"/>
    <n v="1182.16743222743"/>
    <n v="10000"/>
    <n v="123.697916666667"/>
    <x v="374"/>
    <x v="15"/>
    <x v="354"/>
    <n v="68678"/>
    <n v="0.39954622142067597"/>
    <n v="5858"/>
    <n v="2364.9786765311101"/>
    <n v="10000"/>
    <n v="246.91358024691399"/>
  </r>
  <r>
    <x v="376"/>
    <x v="4"/>
    <x v="934"/>
    <n v="967.90282989799402"/>
    <n v="10000"/>
    <n v="86.669921875"/>
    <x v="374"/>
    <x v="15"/>
    <x v="354"/>
    <n v="68678"/>
    <n v="0.39954622142067597"/>
    <n v="5191"/>
    <n v="2015.5653542712801"/>
    <n v="10000"/>
    <n v="209.70985349037599"/>
  </r>
  <r>
    <x v="376"/>
    <x v="5"/>
    <x v="2361"/>
    <n v="1078.1283881453301"/>
    <n v="10000"/>
    <n v="128.125"/>
    <x v="374"/>
    <x v="15"/>
    <x v="354"/>
    <n v="68678"/>
    <n v="0.39954622142067597"/>
    <n v="5669"/>
    <n v="2995.1978913534999"/>
    <n v="10000"/>
    <n v="454.54545454545502"/>
  </r>
  <r>
    <x v="376"/>
    <x v="6"/>
    <x v="2362"/>
    <n v="1223.40002417448"/>
    <n v="10000"/>
    <n v="97.340194680389303"/>
    <x v="374"/>
    <x v="15"/>
    <x v="354"/>
    <n v="68678"/>
    <n v="0.39954622142067597"/>
    <n v="5956"/>
    <n v="2692.8812134116502"/>
    <n v="10000"/>
    <n v="274.23469387755102"/>
  </r>
  <r>
    <x v="376"/>
    <x v="7"/>
    <x v="745"/>
    <n v="990.96193717539199"/>
    <n v="10000"/>
    <n v="86.505190311418701"/>
    <x v="374"/>
    <x v="15"/>
    <x v="354"/>
    <n v="68678"/>
    <n v="0.39954622142067597"/>
    <n v="5717"/>
    <n v="2870.7854503972899"/>
    <n v="10000"/>
    <n v="386.674598453302"/>
  </r>
  <r>
    <x v="377"/>
    <x v="0"/>
    <x v="2363"/>
    <n v="1027.2110800790199"/>
    <n v="10000"/>
    <n v="120"/>
    <x v="375"/>
    <x v="15"/>
    <x v="355"/>
    <n v="100514"/>
    <n v="0.404320193081255"/>
    <n v="5540"/>
    <n v="2370.5643412404102"/>
    <n v="10000"/>
    <n v="416.3623082542"/>
  </r>
  <r>
    <x v="377"/>
    <x v="1"/>
    <x v="1552"/>
    <n v="1810.1341751748901"/>
    <n v="10000"/>
    <n v="280.66128412149197"/>
    <x v="375"/>
    <x v="15"/>
    <x v="355"/>
    <n v="100514"/>
    <n v="0.404320193081255"/>
    <n v="6781"/>
    <n v="3631.5515759960199"/>
    <n v="10000"/>
    <n v="710.05917159763305"/>
  </r>
  <r>
    <x v="377"/>
    <x v="2"/>
    <x v="2302"/>
    <n v="1025.5362559077801"/>
    <n v="10000"/>
    <n v="129.135639551324"/>
    <x v="375"/>
    <x v="15"/>
    <x v="355"/>
    <n v="100514"/>
    <n v="0.404320193081255"/>
    <n v="5641"/>
    <n v="2522.9260827285502"/>
    <n v="10000"/>
    <n v="312.5"/>
  </r>
  <r>
    <x v="377"/>
    <x v="3"/>
    <x v="2364"/>
    <n v="1092.2022124535899"/>
    <n v="10000"/>
    <n v="72.071426010254996"/>
    <x v="375"/>
    <x v="15"/>
    <x v="355"/>
    <n v="100514"/>
    <n v="0.404320193081255"/>
    <n v="5765"/>
    <n v="2660.8663151135802"/>
    <n v="10000"/>
    <n v="366.68175645088297"/>
  </r>
  <r>
    <x v="377"/>
    <x v="4"/>
    <x v="683"/>
    <n v="925.18555767383396"/>
    <n v="10000"/>
    <n v="100.080356490613"/>
    <x v="375"/>
    <x v="15"/>
    <x v="355"/>
    <n v="100514"/>
    <n v="0.404320193081255"/>
    <n v="5606"/>
    <n v="2370.8759445942701"/>
    <n v="10000"/>
    <n v="362.87923854848299"/>
  </r>
  <r>
    <x v="377"/>
    <x v="5"/>
    <x v="2365"/>
    <n v="1075.68361852002"/>
    <n v="10000"/>
    <n v="151.38408304498299"/>
    <x v="375"/>
    <x v="15"/>
    <x v="355"/>
    <n v="100514"/>
    <n v="0.404320193081255"/>
    <n v="6352"/>
    <n v="3212.7253989881301"/>
    <n v="10000"/>
    <n v="566.89342403628098"/>
  </r>
  <r>
    <x v="377"/>
    <x v="6"/>
    <x v="828"/>
    <n v="1090.95545264316"/>
    <n v="10000"/>
    <n v="101.34678618080299"/>
    <x v="375"/>
    <x v="15"/>
    <x v="355"/>
    <n v="100514"/>
    <n v="0.404320193081255"/>
    <n v="5913"/>
    <n v="2720.0595520163602"/>
    <n v="10000"/>
    <n v="398.33531510107002"/>
  </r>
  <r>
    <x v="377"/>
    <x v="7"/>
    <x v="1053"/>
    <n v="838.84996879487198"/>
    <n v="10000"/>
    <n v="112.11072664359899"/>
    <x v="375"/>
    <x v="15"/>
    <x v="355"/>
    <n v="100514"/>
    <n v="0.404320193081255"/>
    <n v="5518"/>
    <n v="2252.7953628016899"/>
    <n v="10000"/>
    <n v="445.580715850986"/>
  </r>
  <r>
    <x v="378"/>
    <x v="0"/>
    <x v="1880"/>
    <n v="693.17205941158704"/>
    <n v="10000"/>
    <n v="85.439658241366999"/>
    <x v="376"/>
    <x v="15"/>
    <x v="356"/>
    <n v="95396"/>
    <n v="0.471902330919308"/>
    <n v="5519"/>
    <n v="2789.5596688989699"/>
    <n v="10000"/>
    <n v="488.88888888888903"/>
  </r>
  <r>
    <x v="378"/>
    <x v="1"/>
    <x v="357"/>
    <n v="983.79063152586298"/>
    <n v="10000"/>
    <n v="165.93152699012799"/>
    <x v="376"/>
    <x v="15"/>
    <x v="356"/>
    <n v="95396"/>
    <n v="0.471902330919308"/>
    <n v="6902"/>
    <n v="4392.3098088095403"/>
    <n v="10000"/>
    <n v="1111.1111111111099"/>
  </r>
  <r>
    <x v="378"/>
    <x v="2"/>
    <x v="2366"/>
    <n v="686.23253602581997"/>
    <n v="10000"/>
    <n v="91.251735766712997"/>
    <x v="376"/>
    <x v="15"/>
    <x v="356"/>
    <n v="95396"/>
    <n v="0.471902330919308"/>
    <n v="6057"/>
    <n v="3018.54791387872"/>
    <n v="10000"/>
    <n v="495.86776859504101"/>
  </r>
  <r>
    <x v="378"/>
    <x v="3"/>
    <x v="2367"/>
    <n v="623.07440299613097"/>
    <n v="10000"/>
    <n v="69.9200401592026"/>
    <x v="376"/>
    <x v="15"/>
    <x v="356"/>
    <n v="95396"/>
    <n v="0.471902330919308"/>
    <n v="5992"/>
    <n v="2845.56107815613"/>
    <n v="10000"/>
    <n v="425.330812854442"/>
  </r>
  <r>
    <x v="378"/>
    <x v="4"/>
    <x v="1949"/>
    <n v="486.124736893001"/>
    <n v="10000"/>
    <n v="58.6666666666667"/>
    <x v="376"/>
    <x v="15"/>
    <x v="356"/>
    <n v="95396"/>
    <n v="0.471902330919308"/>
    <n v="5417"/>
    <n v="2475.8944955447"/>
    <n v="10000"/>
    <n v="350.214159737969"/>
  </r>
  <r>
    <x v="378"/>
    <x v="5"/>
    <x v="2368"/>
    <n v="559.92416541232296"/>
    <n v="10000"/>
    <n v="78.971533516988103"/>
    <x v="376"/>
    <x v="15"/>
    <x v="356"/>
    <n v="95396"/>
    <n v="0.471902330919308"/>
    <n v="5950"/>
    <n v="2825.4128490353601"/>
    <n v="10000"/>
    <n v="584"/>
  </r>
  <r>
    <x v="378"/>
    <x v="6"/>
    <x v="1796"/>
    <n v="580.515577794205"/>
    <n v="10000"/>
    <n v="87.755102040816297"/>
    <x v="376"/>
    <x v="15"/>
    <x v="356"/>
    <n v="95396"/>
    <n v="0.471902330919308"/>
    <n v="5643"/>
    <n v="2577.3931425576802"/>
    <n v="10000"/>
    <n v="447.530864197531"/>
  </r>
  <r>
    <x v="378"/>
    <x v="7"/>
    <x v="2369"/>
    <n v="564.791673782815"/>
    <n v="10000"/>
    <n v="56.367022840897903"/>
    <x v="376"/>
    <x v="15"/>
    <x v="356"/>
    <n v="95396"/>
    <n v="0.471902330919308"/>
    <n v="5120"/>
    <n v="2531.90919020922"/>
    <n v="10000"/>
    <n v="566.10664718772796"/>
  </r>
  <r>
    <x v="379"/>
    <x v="0"/>
    <x v="2370"/>
    <n v="797.558289760001"/>
    <n v="10000"/>
    <n v="89.981096408317597"/>
    <x v="377"/>
    <x v="15"/>
    <x v="357"/>
    <n v="98071"/>
    <n v="0.49040894498394799"/>
    <n v="5304"/>
    <n v="2053.4874280078602"/>
    <n v="10000"/>
    <n v="254.47215923406401"/>
  </r>
  <r>
    <x v="379"/>
    <x v="1"/>
    <x v="2371"/>
    <n v="1307.3872682864901"/>
    <n v="10000"/>
    <n v="171.875"/>
    <x v="377"/>
    <x v="15"/>
    <x v="357"/>
    <n v="98071"/>
    <n v="0.49040894498394799"/>
    <n v="5825"/>
    <n v="3356.6994434641501"/>
    <n v="10000"/>
    <n v="489.40832724616502"/>
  </r>
  <r>
    <x v="379"/>
    <x v="2"/>
    <x v="1924"/>
    <n v="881.72911326211295"/>
    <n v="10000"/>
    <n v="86.3831995360337"/>
    <x v="377"/>
    <x v="15"/>
    <x v="357"/>
    <n v="98071"/>
    <n v="0.49040894498394799"/>
    <n v="5341"/>
    <n v="2020.4070479089701"/>
    <n v="10000"/>
    <n v="335.64814814814798"/>
  </r>
  <r>
    <x v="379"/>
    <x v="3"/>
    <x v="2372"/>
    <n v="796.74273100656706"/>
    <n v="10000"/>
    <n v="84.375"/>
    <x v="377"/>
    <x v="15"/>
    <x v="357"/>
    <n v="98071"/>
    <n v="0.49040894498394799"/>
    <n v="5782"/>
    <n v="2302.7146759801399"/>
    <n v="10000"/>
    <n v="357.142857142857"/>
  </r>
  <r>
    <x v="379"/>
    <x v="4"/>
    <x v="2373"/>
    <n v="753.00684534025595"/>
    <n v="10000"/>
    <n v="61.4837239786523"/>
    <x v="377"/>
    <x v="15"/>
    <x v="357"/>
    <n v="98071"/>
    <n v="0.49040894498394799"/>
    <n v="5321"/>
    <n v="2232.89498706922"/>
    <n v="10000"/>
    <n v="279.05039566847103"/>
  </r>
  <r>
    <x v="379"/>
    <x v="5"/>
    <x v="806"/>
    <n v="960.240782736234"/>
    <n v="10000"/>
    <n v="88.4495317377731"/>
    <x v="377"/>
    <x v="15"/>
    <x v="357"/>
    <n v="98071"/>
    <n v="0.49040894498394799"/>
    <n v="6236"/>
    <n v="2875.4154085141799"/>
    <n v="10000"/>
    <n v="710.20408163265301"/>
  </r>
  <r>
    <x v="379"/>
    <x v="6"/>
    <x v="1428"/>
    <n v="871.53520989826904"/>
    <n v="10000"/>
    <n v="59.880239520958099"/>
    <x v="377"/>
    <x v="15"/>
    <x v="357"/>
    <n v="98071"/>
    <n v="0.49040894498394799"/>
    <n v="5494"/>
    <n v="2316.5071140765299"/>
    <n v="10000"/>
    <n v="205.78209821992201"/>
  </r>
  <r>
    <x v="379"/>
    <x v="7"/>
    <x v="692"/>
    <n v="782.80204581478097"/>
    <n v="10000"/>
    <n v="46.082949308755801"/>
    <x v="377"/>
    <x v="15"/>
    <x v="357"/>
    <n v="98071"/>
    <n v="0.49040894498394799"/>
    <n v="5553"/>
    <n v="2274.3194069267502"/>
    <n v="10000"/>
    <n v="370.37037037036998"/>
  </r>
  <r>
    <x v="380"/>
    <x v="0"/>
    <x v="2374"/>
    <n v="362.94696820706099"/>
    <n v="10000"/>
    <n v="49.397282709190002"/>
    <x v="378"/>
    <x v="15"/>
    <x v="358"/>
    <n v="107769"/>
    <n v="0.45830090708444399"/>
    <n v="4996"/>
    <n v="2065.1676923770001"/>
    <n v="10000"/>
    <n v="426.63891779396499"/>
  </r>
  <r>
    <x v="380"/>
    <x v="1"/>
    <x v="2375"/>
    <n v="852.19523139926196"/>
    <n v="10000"/>
    <n v="100.159919198721"/>
    <x v="378"/>
    <x v="15"/>
    <x v="358"/>
    <n v="107769"/>
    <n v="0.45830090708444399"/>
    <n v="6057"/>
    <n v="3241.0268581321202"/>
    <n v="10000"/>
    <n v="617.28395061728395"/>
  </r>
  <r>
    <x v="380"/>
    <x v="2"/>
    <x v="1871"/>
    <n v="501.70918411325403"/>
    <n v="10000"/>
    <n v="55.242019767684901"/>
    <x v="378"/>
    <x v="15"/>
    <x v="358"/>
    <n v="107769"/>
    <n v="0.45830090708444399"/>
    <n v="5387"/>
    <n v="2461.0631521866799"/>
    <n v="10000"/>
    <n v="468.31955922865001"/>
  </r>
  <r>
    <x v="380"/>
    <x v="3"/>
    <x v="2376"/>
    <n v="375.95459149021502"/>
    <n v="10000"/>
    <n v="49.7962879130828"/>
    <x v="378"/>
    <x v="15"/>
    <x v="358"/>
    <n v="107769"/>
    <n v="0.45830090708444399"/>
    <n v="5320"/>
    <n v="2431.0499419283901"/>
    <n v="10000"/>
    <n v="346.26038781163402"/>
  </r>
  <r>
    <x v="380"/>
    <x v="4"/>
    <x v="2377"/>
    <n v="351.20252285200399"/>
    <n v="10000"/>
    <n v="38.8564651540214"/>
    <x v="378"/>
    <x v="15"/>
    <x v="358"/>
    <n v="107769"/>
    <n v="0.45830090708444399"/>
    <n v="5201"/>
    <n v="2018.5904068805801"/>
    <n v="10000"/>
    <n v="308.64197530864197"/>
  </r>
  <r>
    <x v="380"/>
    <x v="5"/>
    <x v="2030"/>
    <n v="430.32859613098702"/>
    <n v="10000"/>
    <n v="29.44"/>
    <x v="378"/>
    <x v="15"/>
    <x v="358"/>
    <n v="107769"/>
    <n v="0.45830090708444399"/>
    <n v="5922"/>
    <n v="2953.0730526749699"/>
    <n v="10000"/>
    <n v="594.51762192951196"/>
  </r>
  <r>
    <x v="380"/>
    <x v="6"/>
    <x v="1844"/>
    <n v="457.54621837865699"/>
    <n v="10000"/>
    <n v="49.918031277054297"/>
    <x v="378"/>
    <x v="15"/>
    <x v="358"/>
    <n v="107769"/>
    <n v="0.45830090708444399"/>
    <n v="5412"/>
    <n v="2299.89442405099"/>
    <n v="10000"/>
    <n v="362.41896056966698"/>
  </r>
  <r>
    <x v="380"/>
    <x v="7"/>
    <x v="2378"/>
    <n v="396.418107741526"/>
    <n v="10000"/>
    <n v="48.783287419651103"/>
    <x v="378"/>
    <x v="15"/>
    <x v="358"/>
    <n v="107769"/>
    <n v="0.45830090708444399"/>
    <n v="5095"/>
    <n v="2469.3053087190801"/>
    <n v="10000"/>
    <n v="377.777777777778"/>
  </r>
  <r>
    <x v="381"/>
    <x v="0"/>
    <x v="2379"/>
    <n v="1853.4669437607099"/>
    <n v="10000"/>
    <n v="229.07122032486501"/>
    <x v="379"/>
    <x v="15"/>
    <x v="359"/>
    <n v="83622"/>
    <n v="0.43841519998741701"/>
    <n v="5885"/>
    <n v="3527.1432998496498"/>
    <n v="10000"/>
    <n v="692.52077562326895"/>
  </r>
  <r>
    <x v="381"/>
    <x v="1"/>
    <x v="2380"/>
    <n v="2172.93977920829"/>
    <n v="10000"/>
    <n v="254.54545454545499"/>
    <x v="379"/>
    <x v="15"/>
    <x v="359"/>
    <n v="83622"/>
    <n v="0.43841519998741701"/>
    <n v="6750"/>
    <n v="4300.2603304294798"/>
    <n v="10000"/>
    <n v="987.65432098765405"/>
  </r>
  <r>
    <x v="381"/>
    <x v="2"/>
    <x v="1300"/>
    <n v="1672.03760927807"/>
    <n v="10000"/>
    <n v="278.92561983471097"/>
    <x v="379"/>
    <x v="15"/>
    <x v="359"/>
    <n v="83622"/>
    <n v="0.43841519998741701"/>
    <n v="6251"/>
    <n v="3577.7781845070299"/>
    <n v="10000"/>
    <n v="521.54195011337902"/>
  </r>
  <r>
    <x v="381"/>
    <x v="3"/>
    <x v="2381"/>
    <n v="1624.1741166808099"/>
    <n v="10000"/>
    <n v="234.375"/>
    <x v="379"/>
    <x v="15"/>
    <x v="359"/>
    <n v="83622"/>
    <n v="0.43841519998741701"/>
    <n v="6674"/>
    <n v="4356.8216344379098"/>
    <n v="10000"/>
    <n v="972.22222222222194"/>
  </r>
  <r>
    <x v="381"/>
    <x v="4"/>
    <x v="134"/>
    <n v="1399.87334636115"/>
    <n v="10000"/>
    <n v="173.037190082645"/>
    <x v="379"/>
    <x v="15"/>
    <x v="359"/>
    <n v="83622"/>
    <n v="0.43841519998741701"/>
    <n v="6562"/>
    <n v="3723.0422806998399"/>
    <n v="10000"/>
    <n v="489.07388137356901"/>
  </r>
  <r>
    <x v="381"/>
    <x v="5"/>
    <x v="2382"/>
    <n v="1272.5368565282099"/>
    <n v="10000"/>
    <n v="230.873698506111"/>
    <x v="379"/>
    <x v="15"/>
    <x v="359"/>
    <n v="83622"/>
    <n v="0.43841519998741701"/>
    <n v="6565"/>
    <n v="3641.93022012339"/>
    <n v="10000"/>
    <n v="714.28571428571399"/>
  </r>
  <r>
    <x v="381"/>
    <x v="6"/>
    <x v="2383"/>
    <n v="1225.3707670735901"/>
    <n v="10000"/>
    <n v="156.714937512398"/>
    <x v="379"/>
    <x v="15"/>
    <x v="359"/>
    <n v="83622"/>
    <n v="0.43841519998741701"/>
    <n v="6351"/>
    <n v="3844.7587373264601"/>
    <n v="10000"/>
    <n v="528"/>
  </r>
  <r>
    <x v="381"/>
    <x v="7"/>
    <x v="2384"/>
    <n v="1124.94741955626"/>
    <n v="10000"/>
    <n v="151.99849878025901"/>
    <x v="379"/>
    <x v="15"/>
    <x v="359"/>
    <n v="83622"/>
    <n v="0.43841519998741701"/>
    <n v="5922"/>
    <n v="3776.0413835074501"/>
    <n v="10000"/>
    <n v="1003.46020761246"/>
  </r>
  <r>
    <x v="382"/>
    <x v="0"/>
    <x v="1584"/>
    <n v="1241.0978079568799"/>
    <n v="10000"/>
    <n v="117.824488641719"/>
    <x v="380"/>
    <x v="15"/>
    <x v="360"/>
    <n v="90752"/>
    <n v="0.39356092145434401"/>
    <n v="6065"/>
    <n v="2811.8083181888101"/>
    <n v="10000"/>
    <n v="464"/>
  </r>
  <r>
    <x v="382"/>
    <x v="1"/>
    <x v="2385"/>
    <n v="1665.2943799760601"/>
    <n v="10000"/>
    <n v="217.683418435904"/>
    <x v="380"/>
    <x v="15"/>
    <x v="360"/>
    <n v="90752"/>
    <n v="0.39356092145434401"/>
    <n v="6802"/>
    <n v="3638.2484546419"/>
    <n v="10000"/>
    <n v="612.24489795918396"/>
  </r>
  <r>
    <x v="382"/>
    <x v="2"/>
    <x v="2386"/>
    <n v="1412.85095575592"/>
    <n v="10000"/>
    <n v="157.79092702169601"/>
    <x v="380"/>
    <x v="15"/>
    <x v="360"/>
    <n v="90752"/>
    <n v="0.39356092145434401"/>
    <n v="6201"/>
    <n v="3216.0654286620402"/>
    <n v="10000"/>
    <n v="394.85766758493997"/>
  </r>
  <r>
    <x v="382"/>
    <x v="3"/>
    <x v="1294"/>
    <n v="1182.03923323854"/>
    <n v="10000"/>
    <n v="107.479224376731"/>
    <x v="380"/>
    <x v="15"/>
    <x v="360"/>
    <n v="90752"/>
    <n v="0.39356092145434401"/>
    <n v="6412"/>
    <n v="3148.2195613629901"/>
    <n v="10000"/>
    <n v="464"/>
  </r>
  <r>
    <x v="382"/>
    <x v="4"/>
    <x v="1710"/>
    <n v="1081.19376582823"/>
    <n v="10000"/>
    <n v="120.576414077051"/>
    <x v="380"/>
    <x v="15"/>
    <x v="360"/>
    <n v="90752"/>
    <n v="0.39356092145434401"/>
    <n v="6483"/>
    <n v="2908.19196634025"/>
    <n v="10000"/>
    <n v="351.5625"/>
  </r>
  <r>
    <x v="382"/>
    <x v="5"/>
    <x v="2387"/>
    <n v="1127.3930934815201"/>
    <n v="10000"/>
    <n v="151.80055401662"/>
    <x v="380"/>
    <x v="15"/>
    <x v="360"/>
    <n v="90752"/>
    <n v="0.39356092145434401"/>
    <n v="6715"/>
    <n v="3187.8605482152402"/>
    <n v="10000"/>
    <n v="550"/>
  </r>
  <r>
    <x v="382"/>
    <x v="6"/>
    <x v="2388"/>
    <n v="1067.93092612997"/>
    <n v="10000"/>
    <n v="111.705995108732"/>
    <x v="380"/>
    <x v="15"/>
    <x v="360"/>
    <n v="90752"/>
    <n v="0.39356092145434401"/>
    <n v="6167"/>
    <n v="2815.4101527548401"/>
    <n v="10000"/>
    <n v="385.48752834467098"/>
  </r>
  <r>
    <x v="382"/>
    <x v="7"/>
    <x v="2389"/>
    <n v="1142.65741909652"/>
    <n v="10000"/>
    <n v="95.332250547277695"/>
    <x v="380"/>
    <x v="15"/>
    <x v="360"/>
    <n v="90752"/>
    <n v="0.39356092145434401"/>
    <n v="6482"/>
    <n v="3947.00238607029"/>
    <n v="10000"/>
    <n v="511.11111111111097"/>
  </r>
  <r>
    <x v="383"/>
    <x v="0"/>
    <x v="2390"/>
    <n v="2541.4194110767799"/>
    <n v="10000"/>
    <n v="384.61538461538498"/>
    <x v="381"/>
    <x v="15"/>
    <x v="16"/>
    <m/>
    <m/>
    <n v="7449"/>
    <n v="4665.10265221605"/>
    <n v="10000"/>
    <n v="909.09090909090901"/>
  </r>
  <r>
    <x v="383"/>
    <x v="1"/>
    <x v="374"/>
    <n v="4425.5744255744303"/>
    <n v="10000"/>
    <n v="1111.1111111111099"/>
    <x v="381"/>
    <x v="15"/>
    <x v="16"/>
    <m/>
    <m/>
    <n v="7646"/>
    <n v="6053.5714285714303"/>
    <n v="10000"/>
    <n v="2000"/>
  </r>
  <r>
    <x v="383"/>
    <x v="2"/>
    <x v="2100"/>
    <n v="2915.6705243388701"/>
    <n v="10000"/>
    <n v="434.78260869565202"/>
    <x v="381"/>
    <x v="15"/>
    <x v="16"/>
    <m/>
    <m/>
    <n v="6758"/>
    <n v="4235.3943461727904"/>
    <n v="10000"/>
    <n v="1074.38016528926"/>
  </r>
  <r>
    <x v="383"/>
    <x v="3"/>
    <x v="2391"/>
    <n v="2578.0901170756201"/>
    <n v="10000"/>
    <n v="358.12672176308502"/>
    <x v="381"/>
    <x v="15"/>
    <x v="16"/>
    <m/>
    <m/>
    <n v="6831"/>
    <n v="3992.7216415021298"/>
    <n v="10000"/>
    <n v="650"/>
  </r>
  <r>
    <x v="383"/>
    <x v="4"/>
    <x v="2392"/>
    <n v="2305.7463327402002"/>
    <n v="10000"/>
    <n v="277.777777777778"/>
    <x v="381"/>
    <x v="15"/>
    <x v="16"/>
    <m/>
    <m/>
    <n v="6807"/>
    <n v="3681.4774731441398"/>
    <n v="10000"/>
    <n v="555.555555555556"/>
  </r>
  <r>
    <x v="383"/>
    <x v="5"/>
    <x v="2393"/>
    <n v="2465.5322862129101"/>
    <n v="10000"/>
    <n v="370.37037037036998"/>
    <x v="381"/>
    <x v="15"/>
    <x v="16"/>
    <m/>
    <m/>
    <n v="7406"/>
    <n v="4918.1145431145396"/>
    <n v="10000"/>
    <n v="1250"/>
  </r>
  <r>
    <x v="383"/>
    <x v="6"/>
    <x v="2394"/>
    <n v="2721.9205037386901"/>
    <n v="10000"/>
    <n v="550"/>
    <x v="381"/>
    <x v="15"/>
    <x v="16"/>
    <m/>
    <m/>
    <n v="7427"/>
    <n v="5077.4555436209603"/>
    <n v="10000"/>
    <n v="1377.7777777777801"/>
  </r>
  <r>
    <x v="383"/>
    <x v="7"/>
    <x v="2110"/>
    <n v="1832.0940298007499"/>
    <n v="10000"/>
    <n v="178.57142857142901"/>
    <x v="381"/>
    <x v="15"/>
    <x v="16"/>
    <m/>
    <m/>
    <n v="6196"/>
    <n v="3821.6837689059898"/>
    <n v="10000"/>
    <n v="714.28571428571399"/>
  </r>
  <r>
    <x v="384"/>
    <x v="0"/>
    <x v="2395"/>
    <n v="885.08331686863903"/>
    <n v="10000"/>
    <n v="142.65875520767599"/>
    <x v="382"/>
    <x v="15"/>
    <x v="361"/>
    <n v="59904"/>
    <n v="0.465385840474211"/>
    <n v="5988"/>
    <n v="3081.1175839279799"/>
    <n v="10000"/>
    <n v="666.66666666666697"/>
  </r>
  <r>
    <x v="384"/>
    <x v="1"/>
    <x v="2396"/>
    <n v="1668.1787567528399"/>
    <n v="10000"/>
    <n v="272.108843537415"/>
    <x v="382"/>
    <x v="15"/>
    <x v="361"/>
    <n v="59904"/>
    <n v="0.465385840474211"/>
    <n v="6934"/>
    <n v="5296.2806424344899"/>
    <n v="10000"/>
    <n v="1600"/>
  </r>
  <r>
    <x v="384"/>
    <x v="2"/>
    <x v="1958"/>
    <n v="1201.6463296029899"/>
    <n v="10000"/>
    <n v="188.888888888889"/>
    <x v="382"/>
    <x v="15"/>
    <x v="361"/>
    <n v="59904"/>
    <n v="0.465385840474211"/>
    <n v="6558"/>
    <n v="3831.3213796639202"/>
    <n v="10000"/>
    <n v="909.09090909090901"/>
  </r>
  <r>
    <x v="384"/>
    <x v="3"/>
    <x v="560"/>
    <n v="973.19525096306199"/>
    <n v="10000"/>
    <n v="144.92753623188401"/>
    <x v="382"/>
    <x v="15"/>
    <x v="361"/>
    <n v="59904"/>
    <n v="0.465385840474211"/>
    <n v="6716"/>
    <n v="4000.4424624906601"/>
    <n v="10000"/>
    <n v="972.22222222222194"/>
  </r>
  <r>
    <x v="384"/>
    <x v="4"/>
    <x v="2397"/>
    <n v="874.63897751251295"/>
    <n v="10000"/>
    <n v="121.951219512195"/>
    <x v="382"/>
    <x v="15"/>
    <x v="361"/>
    <n v="59904"/>
    <n v="0.465385840474211"/>
    <n v="6435"/>
    <n v="3717.2899053751598"/>
    <n v="10000"/>
    <n v="657.43944636678202"/>
  </r>
  <r>
    <x v="384"/>
    <x v="5"/>
    <x v="2398"/>
    <n v="916.04754295687803"/>
    <n v="10000"/>
    <n v="89.750260145681594"/>
    <x v="382"/>
    <x v="15"/>
    <x v="361"/>
    <n v="59904"/>
    <n v="0.465385840474211"/>
    <n v="6959"/>
    <n v="4068.9196267028701"/>
    <n v="10000"/>
    <n v="844.44444444444503"/>
  </r>
  <r>
    <x v="384"/>
    <x v="6"/>
    <x v="2399"/>
    <n v="1059.1797683295099"/>
    <n v="10000"/>
    <n v="139.792387543253"/>
    <x v="382"/>
    <x v="15"/>
    <x v="361"/>
    <n v="59904"/>
    <n v="0.465385840474211"/>
    <n v="7298"/>
    <n v="4604.3082163548097"/>
    <n v="10000"/>
    <n v="657.59637188208603"/>
  </r>
  <r>
    <x v="384"/>
    <x v="7"/>
    <x v="2400"/>
    <n v="968.05607621461104"/>
    <n v="10000"/>
    <n v="125.951557093426"/>
    <x v="382"/>
    <x v="15"/>
    <x v="361"/>
    <n v="59904"/>
    <n v="0.465385840474211"/>
    <n v="6709"/>
    <n v="4307.7026518522698"/>
    <n v="10000"/>
    <n v="785.12396694214897"/>
  </r>
  <r>
    <x v="385"/>
    <x v="0"/>
    <x v="2401"/>
    <n v="604.34547266503603"/>
    <n v="10000"/>
    <n v="77.808454946394605"/>
    <x v="383"/>
    <x v="15"/>
    <x v="362"/>
    <n v="80303"/>
    <n v="0.47164647218094602"/>
    <n v="5865"/>
    <n v="2716.3648955010599"/>
    <n v="10000"/>
    <n v="453.68620037807199"/>
  </r>
  <r>
    <x v="385"/>
    <x v="1"/>
    <x v="2402"/>
    <n v="950.70050408049201"/>
    <n v="10000"/>
    <n v="101.452804155507"/>
    <x v="383"/>
    <x v="15"/>
    <x v="362"/>
    <n v="80303"/>
    <n v="0.47164647218094602"/>
    <n v="6226"/>
    <n v="3463.31381018619"/>
    <n v="10000"/>
    <n v="637.11911357340705"/>
  </r>
  <r>
    <x v="385"/>
    <x v="2"/>
    <x v="1908"/>
    <n v="779.13608969115899"/>
    <n v="10000"/>
    <n v="89.268002380480098"/>
    <x v="383"/>
    <x v="15"/>
    <x v="362"/>
    <n v="80303"/>
    <n v="0.47164647218094602"/>
    <n v="5453"/>
    <n v="2857.4014513191"/>
    <n v="10000"/>
    <n v="332.03125"/>
  </r>
  <r>
    <x v="385"/>
    <x v="3"/>
    <x v="2403"/>
    <n v="692.33514252072302"/>
    <n v="10000"/>
    <n v="90.816326530612201"/>
    <x v="383"/>
    <x v="15"/>
    <x v="362"/>
    <n v="80303"/>
    <n v="0.47164647218094602"/>
    <n v="6347"/>
    <n v="3340.65349341303"/>
    <n v="10000"/>
    <n v="423.55371900826498"/>
  </r>
  <r>
    <x v="385"/>
    <x v="4"/>
    <x v="2404"/>
    <n v="545.88114542196195"/>
    <n v="10000"/>
    <n v="76.957899502037094"/>
    <x v="383"/>
    <x v="15"/>
    <x v="362"/>
    <n v="80303"/>
    <n v="0.47164647218094602"/>
    <n v="6020"/>
    <n v="2905.48972126025"/>
    <n v="10000"/>
    <n v="355.555555555556"/>
  </r>
  <r>
    <x v="385"/>
    <x v="5"/>
    <x v="684"/>
    <n v="712.32186791102401"/>
    <n v="10000"/>
    <n v="97.041420118343197"/>
    <x v="383"/>
    <x v="15"/>
    <x v="362"/>
    <n v="80303"/>
    <n v="0.47164647218094602"/>
    <n v="6473"/>
    <n v="3753.2084060182601"/>
    <n v="10000"/>
    <n v="500"/>
  </r>
  <r>
    <x v="385"/>
    <x v="6"/>
    <x v="2405"/>
    <n v="776.46594744663605"/>
    <n v="10000"/>
    <n v="97.119341563785994"/>
    <x v="383"/>
    <x v="15"/>
    <x v="362"/>
    <n v="80303"/>
    <n v="0.47164647218094602"/>
    <n v="6210"/>
    <n v="3088.1053537340299"/>
    <n v="10000"/>
    <n v="357.55478662053099"/>
  </r>
  <r>
    <x v="385"/>
    <x v="7"/>
    <x v="2406"/>
    <n v="656.92345828228497"/>
    <n v="10000"/>
    <n v="102.556480380499"/>
    <x v="383"/>
    <x v="15"/>
    <x v="362"/>
    <n v="80303"/>
    <n v="0.47164647218094602"/>
    <n v="5913"/>
    <n v="3015.4773730648499"/>
    <n v="10000"/>
    <n v="434.78260869565202"/>
  </r>
  <r>
    <x v="386"/>
    <x v="0"/>
    <x v="2407"/>
    <n v="777.54630469723395"/>
    <n v="10000"/>
    <n v="95.181439619274201"/>
    <x v="384"/>
    <x v="15"/>
    <x v="363"/>
    <n v="87960"/>
    <n v="0.45682827390999498"/>
    <n v="6036"/>
    <n v="2965.1666069440698"/>
    <n v="10000"/>
    <n v="562.13017751479299"/>
  </r>
  <r>
    <x v="386"/>
    <x v="1"/>
    <x v="2249"/>
    <n v="1289.1222597214801"/>
    <n v="10000"/>
    <n v="158.57988165680499"/>
    <x v="384"/>
    <x v="15"/>
    <x v="363"/>
    <n v="87960"/>
    <n v="0.45682827390999498"/>
    <n v="6882"/>
    <n v="3860.8760379365599"/>
    <n v="10000"/>
    <n v="812.85444234404497"/>
  </r>
  <r>
    <x v="386"/>
    <x v="2"/>
    <x v="1105"/>
    <n v="970.47566436061197"/>
    <n v="10000"/>
    <n v="116.151654613193"/>
    <x v="384"/>
    <x v="15"/>
    <x v="363"/>
    <n v="87960"/>
    <n v="0.45682827390999498"/>
    <n v="6441"/>
    <n v="2951.74011038039"/>
    <n v="10000"/>
    <n v="410.46995835811998"/>
  </r>
  <r>
    <x v="386"/>
    <x v="3"/>
    <x v="1914"/>
    <n v="853.70387708816304"/>
    <n v="10000"/>
    <n v="112.39669421487601"/>
    <x v="384"/>
    <x v="15"/>
    <x v="363"/>
    <n v="87960"/>
    <n v="0.45682827390999498"/>
    <n v="6440"/>
    <n v="3461.1082086296701"/>
    <n v="10000"/>
    <n v="519.03114186851201"/>
  </r>
  <r>
    <x v="386"/>
    <x v="4"/>
    <x v="2408"/>
    <n v="742.50344962654799"/>
    <n v="10000"/>
    <n v="96.021947873799704"/>
    <x v="384"/>
    <x v="15"/>
    <x v="363"/>
    <n v="87960"/>
    <n v="0.45682827390999498"/>
    <n v="6186"/>
    <n v="2914.5915662388602"/>
    <n v="10000"/>
    <n v="452.67489711934098"/>
  </r>
  <r>
    <x v="386"/>
    <x v="5"/>
    <x v="2409"/>
    <n v="960.46106626942299"/>
    <n v="10000"/>
    <n v="128.33853624696499"/>
    <x v="384"/>
    <x v="15"/>
    <x v="363"/>
    <n v="87960"/>
    <n v="0.45682827390999498"/>
    <n v="6427"/>
    <n v="3597.4878563970201"/>
    <n v="10000"/>
    <n v="615.24334251607002"/>
  </r>
  <r>
    <x v="386"/>
    <x v="6"/>
    <x v="126"/>
    <n v="1048.6184993899501"/>
    <n v="10000"/>
    <n v="146.93877551020401"/>
    <x v="384"/>
    <x v="15"/>
    <x v="363"/>
    <n v="87960"/>
    <n v="0.45682827390999498"/>
    <n v="6005"/>
    <n v="3508.0621240138698"/>
    <n v="10000"/>
    <n v="567.90123456790104"/>
  </r>
  <r>
    <x v="386"/>
    <x v="7"/>
    <x v="2410"/>
    <n v="762.893479055086"/>
    <n v="10000"/>
    <n v="88.372680217144307"/>
    <x v="384"/>
    <x v="15"/>
    <x v="363"/>
    <n v="87960"/>
    <n v="0.45682827390999498"/>
    <n v="6069"/>
    <n v="3427.8751064234102"/>
    <n v="10000"/>
    <n v="633.60881542699701"/>
  </r>
  <r>
    <x v="387"/>
    <x v="0"/>
    <x v="1802"/>
    <n v="316.383534276197"/>
    <n v="10000"/>
    <n v="38.710169523845799"/>
    <x v="385"/>
    <x v="15"/>
    <x v="364"/>
    <n v="90577"/>
    <n v="0.45831372608548299"/>
    <n v="5200"/>
    <n v="2119.2108251762502"/>
    <n v="10000"/>
    <n v="311.11111111111097"/>
  </r>
  <r>
    <x v="387"/>
    <x v="1"/>
    <x v="31"/>
    <n v="534.92687083882697"/>
    <n v="10000"/>
    <n v="56.213017751479299"/>
    <x v="385"/>
    <x v="15"/>
    <x v="364"/>
    <n v="90577"/>
    <n v="0.45831372608548299"/>
    <n v="6411"/>
    <n v="3192.9531383603198"/>
    <n v="10000"/>
    <n v="622.22222222222194"/>
  </r>
  <r>
    <x v="387"/>
    <x v="2"/>
    <x v="2374"/>
    <n v="368.79223232181198"/>
    <n v="10000"/>
    <n v="48.374092985756498"/>
    <x v="385"/>
    <x v="15"/>
    <x v="364"/>
    <n v="90577"/>
    <n v="0.45831372608548299"/>
    <n v="5022"/>
    <n v="2065.5883636835401"/>
    <n v="10000"/>
    <n v="320.88571964721302"/>
  </r>
  <r>
    <x v="387"/>
    <x v="3"/>
    <x v="2411"/>
    <n v="330.49563049683297"/>
    <n v="10000"/>
    <n v="45.686643375436702"/>
    <x v="385"/>
    <x v="15"/>
    <x v="364"/>
    <n v="90577"/>
    <n v="0.45831372608548299"/>
    <n v="5558"/>
    <n v="2358.0297985063298"/>
    <n v="10000"/>
    <n v="317.3828125"/>
  </r>
  <r>
    <x v="387"/>
    <x v="4"/>
    <x v="618"/>
    <n v="304.24676792443"/>
    <n v="10000"/>
    <n v="31.585693359375"/>
    <x v="385"/>
    <x v="15"/>
    <x v="364"/>
    <n v="90577"/>
    <n v="0.45831372608548299"/>
    <n v="5391"/>
    <n v="2333.6503465845199"/>
    <n v="10000"/>
    <n v="315.41360841103"/>
  </r>
  <r>
    <x v="387"/>
    <x v="5"/>
    <x v="2412"/>
    <n v="365.23603553562498"/>
    <n v="10000"/>
    <n v="49.531737773152997"/>
    <x v="385"/>
    <x v="15"/>
    <x v="364"/>
    <n v="90577"/>
    <n v="0.45831372608548299"/>
    <n v="5715"/>
    <n v="2883.5289149638702"/>
    <n v="10000"/>
    <n v="456"/>
  </r>
  <r>
    <x v="387"/>
    <x v="6"/>
    <x v="156"/>
    <n v="457.71804594969097"/>
    <n v="10000"/>
    <n v="46.1805555555556"/>
    <x v="385"/>
    <x v="15"/>
    <x v="364"/>
    <n v="90577"/>
    <n v="0.45831372608548299"/>
    <n v="5495"/>
    <n v="2691.7060570334502"/>
    <n v="10000"/>
    <n v="523.41597796143299"/>
  </r>
  <r>
    <x v="387"/>
    <x v="7"/>
    <x v="1677"/>
    <n v="321.56980035186302"/>
    <n v="10000"/>
    <n v="48.628247931484999"/>
    <x v="385"/>
    <x v="15"/>
    <x v="364"/>
    <n v="90577"/>
    <n v="0.45831372608548299"/>
    <n v="5345"/>
    <n v="2547.73202847113"/>
    <n v="10000"/>
    <n v="527.34375"/>
  </r>
  <r>
    <x v="388"/>
    <x v="0"/>
    <x v="2261"/>
    <n v="422.50345746940098"/>
    <n v="10000"/>
    <n v="38.009533201840902"/>
    <x v="386"/>
    <x v="15"/>
    <x v="365"/>
    <n v="89261"/>
    <n v="0.462691209172857"/>
    <n v="5161"/>
    <n v="2345.4795515691699"/>
    <n v="10000"/>
    <n v="333.33333333333297"/>
  </r>
  <r>
    <x v="388"/>
    <x v="1"/>
    <x v="324"/>
    <n v="660.76750651011605"/>
    <n v="10000"/>
    <n v="106.38297872340399"/>
    <x v="386"/>
    <x v="15"/>
    <x v="365"/>
    <n v="89261"/>
    <n v="0.462691209172857"/>
    <n v="5375"/>
    <n v="2778.0220254093501"/>
    <n v="10000"/>
    <n v="485.537190082645"/>
  </r>
  <r>
    <x v="388"/>
    <x v="2"/>
    <x v="2413"/>
    <n v="472.029429993218"/>
    <n v="10000"/>
    <n v="60.232426303854901"/>
    <x v="386"/>
    <x v="15"/>
    <x v="365"/>
    <n v="89261"/>
    <n v="0.462691209172857"/>
    <n v="5455"/>
    <n v="2405.7672846044802"/>
    <n v="10000"/>
    <n v="295.15938606847698"/>
  </r>
  <r>
    <x v="388"/>
    <x v="3"/>
    <x v="156"/>
    <n v="445.295130017215"/>
    <n v="10000"/>
    <n v="58.956916099773302"/>
    <x v="386"/>
    <x v="15"/>
    <x v="365"/>
    <n v="89261"/>
    <n v="0.462691209172857"/>
    <n v="5481"/>
    <n v="2610.4571499235899"/>
    <n v="10000"/>
    <n v="523.18668252080897"/>
  </r>
  <r>
    <x v="388"/>
    <x v="4"/>
    <x v="2257"/>
    <n v="422.19196663937498"/>
    <n v="10000"/>
    <n v="44.968955441928401"/>
    <x v="386"/>
    <x v="15"/>
    <x v="365"/>
    <n v="89261"/>
    <n v="0.462691209172857"/>
    <n v="5436"/>
    <n v="2485.0033154306602"/>
    <n v="10000"/>
    <n v="272"/>
  </r>
  <r>
    <x v="388"/>
    <x v="5"/>
    <x v="2414"/>
    <n v="436.06761588884001"/>
    <n v="10000"/>
    <n v="55.562673997367497"/>
    <x v="386"/>
    <x v="15"/>
    <x v="365"/>
    <n v="89261"/>
    <n v="0.462691209172857"/>
    <n v="6080"/>
    <n v="3258.8663053834298"/>
    <n v="10000"/>
    <n v="495.86776859504101"/>
  </r>
  <r>
    <x v="388"/>
    <x v="6"/>
    <x v="1321"/>
    <n v="505.07854917609598"/>
    <n v="10000"/>
    <n v="81.360946745562103"/>
    <x v="386"/>
    <x v="15"/>
    <x v="365"/>
    <n v="89261"/>
    <n v="0.462691209172857"/>
    <n v="5796"/>
    <n v="3008.7085630084398"/>
    <n v="10000"/>
    <n v="357.31453292741497"/>
  </r>
  <r>
    <x v="388"/>
    <x v="7"/>
    <x v="570"/>
    <n v="440.64702557447299"/>
    <n v="10000"/>
    <n v="42.3256850077968"/>
    <x v="386"/>
    <x v="15"/>
    <x v="365"/>
    <n v="89261"/>
    <n v="0.462691209172857"/>
    <n v="5494"/>
    <n v="2768.54460132141"/>
    <n v="10000"/>
    <n v="500.45913682277302"/>
  </r>
  <r>
    <x v="389"/>
    <x v="0"/>
    <x v="2415"/>
    <n v="1180.51725666065"/>
    <n v="10000"/>
    <n v="167.01069619065501"/>
    <x v="387"/>
    <x v="15"/>
    <x v="366"/>
    <n v="50435"/>
    <n v="0.444572748267898"/>
    <n v="6505"/>
    <n v="3414.0276177360602"/>
    <n v="10000"/>
    <n v="617.28395061728395"/>
  </r>
  <r>
    <x v="389"/>
    <x v="1"/>
    <x v="1567"/>
    <n v="1761.9228220604"/>
    <n v="10000"/>
    <n v="293.20987654320999"/>
    <x v="387"/>
    <x v="15"/>
    <x v="366"/>
    <n v="50435"/>
    <n v="0.444572748267898"/>
    <n v="7127"/>
    <n v="4237.4684343434301"/>
    <n v="10000"/>
    <n v="929.70521541950097"/>
  </r>
  <r>
    <x v="389"/>
    <x v="2"/>
    <x v="2416"/>
    <n v="1179.84894480649"/>
    <n v="10000"/>
    <n v="171.69614984391299"/>
    <x v="387"/>
    <x v="15"/>
    <x v="366"/>
    <n v="50435"/>
    <n v="0.444572748267898"/>
    <n v="6172"/>
    <n v="3173.424998425"/>
    <n v="10000"/>
    <n v="548.20415879017003"/>
  </r>
  <r>
    <x v="389"/>
    <x v="3"/>
    <x v="2417"/>
    <n v="1163.0679341587399"/>
    <n v="10000"/>
    <n v="175.278158817253"/>
    <x v="387"/>
    <x v="15"/>
    <x v="366"/>
    <n v="50435"/>
    <n v="0.444572748267898"/>
    <n v="7144"/>
    <n v="4259.9555504960899"/>
    <n v="10000"/>
    <n v="518.62673484295101"/>
  </r>
  <r>
    <x v="389"/>
    <x v="4"/>
    <x v="2343"/>
    <n v="991.78223855376598"/>
    <n v="10000"/>
    <n v="135.13513513513499"/>
    <x v="387"/>
    <x v="15"/>
    <x v="366"/>
    <n v="50435"/>
    <n v="0.444572748267898"/>
    <n v="6987"/>
    <n v="3522.35853160955"/>
    <n v="10000"/>
    <n v="399.40828402366901"/>
  </r>
  <r>
    <x v="389"/>
    <x v="5"/>
    <x v="2323"/>
    <n v="1057.0931343140601"/>
    <n v="10000"/>
    <n v="146.93877551020401"/>
    <x v="387"/>
    <x v="15"/>
    <x v="366"/>
    <n v="50435"/>
    <n v="0.444572748267898"/>
    <n v="6969"/>
    <n v="3844.5190385269502"/>
    <n v="10000"/>
    <n v="657.59637188208603"/>
  </r>
  <r>
    <x v="389"/>
    <x v="6"/>
    <x v="2418"/>
    <n v="1340.7141178162501"/>
    <n v="10000"/>
    <n v="168.68512110726601"/>
    <x v="387"/>
    <x v="15"/>
    <x v="366"/>
    <n v="50435"/>
    <n v="0.444572748267898"/>
    <n v="6945"/>
    <n v="4135.4398190435604"/>
    <n v="10000"/>
    <n v="387.5"/>
  </r>
  <r>
    <x v="389"/>
    <x v="7"/>
    <x v="2383"/>
    <n v="1239.1711142945101"/>
    <n v="10000"/>
    <n v="155.10204081632699"/>
    <x v="387"/>
    <x v="15"/>
    <x v="366"/>
    <n v="50435"/>
    <n v="0.444572748267898"/>
    <n v="6937"/>
    <n v="4333.2949781994403"/>
    <n v="10000"/>
    <n v="933.33333333333303"/>
  </r>
  <r>
    <x v="390"/>
    <x v="0"/>
    <x v="2317"/>
    <n v="755.29574733594404"/>
    <n v="10000"/>
    <n v="72.840790842871996"/>
    <x v="388"/>
    <x v="15"/>
    <x v="367"/>
    <n v="62671"/>
    <n v="0.45796735016003398"/>
    <n v="5684"/>
    <n v="2958.8784021388001"/>
    <n v="10000"/>
    <n v="582.639714625446"/>
  </r>
  <r>
    <x v="390"/>
    <x v="1"/>
    <x v="2419"/>
    <n v="1232.8665584072101"/>
    <n v="10000"/>
    <n v="139.40073706136801"/>
    <x v="388"/>
    <x v="15"/>
    <x v="367"/>
    <n v="62671"/>
    <n v="0.45796735016003398"/>
    <n v="6498"/>
    <n v="4038.5248307884399"/>
    <n v="10000"/>
    <n v="868.05555555555497"/>
  </r>
  <r>
    <x v="390"/>
    <x v="2"/>
    <x v="2420"/>
    <n v="713.15024291946497"/>
    <n v="10000"/>
    <n v="74.432892249527399"/>
    <x v="388"/>
    <x v="15"/>
    <x v="367"/>
    <n v="62671"/>
    <n v="0.45796735016003398"/>
    <n v="5620"/>
    <n v="2950.0559471584802"/>
    <n v="10000"/>
    <n v="432"/>
  </r>
  <r>
    <x v="390"/>
    <x v="3"/>
    <x v="2421"/>
    <n v="706.04944174489196"/>
    <n v="10000"/>
    <n v="89.285714285714306"/>
    <x v="388"/>
    <x v="15"/>
    <x v="367"/>
    <n v="62671"/>
    <n v="0.45796735016003398"/>
    <n v="5886"/>
    <n v="2965.5562569673002"/>
    <n v="10000"/>
    <n v="699.58847736625501"/>
  </r>
  <r>
    <x v="390"/>
    <x v="4"/>
    <x v="1860"/>
    <n v="469.95657701626698"/>
    <n v="10000"/>
    <n v="50.204428706216703"/>
    <x v="388"/>
    <x v="15"/>
    <x v="367"/>
    <n v="62671"/>
    <n v="0.45796735016003398"/>
    <n v="5239"/>
    <n v="1872.2650488833201"/>
    <n v="10000"/>
    <n v="224"/>
  </r>
  <r>
    <x v="390"/>
    <x v="5"/>
    <x v="141"/>
    <n v="699.50065733891802"/>
    <n v="10000"/>
    <n v="59.483018557605298"/>
    <x v="388"/>
    <x v="15"/>
    <x v="367"/>
    <n v="62671"/>
    <n v="0.45796735016003398"/>
    <n v="6791"/>
    <n v="3721.0848914364601"/>
    <n v="10000"/>
    <n v="547.52066115702496"/>
  </r>
  <r>
    <x v="390"/>
    <x v="6"/>
    <x v="1381"/>
    <n v="717.036262067145"/>
    <n v="10000"/>
    <n v="82.622777447286694"/>
    <x v="388"/>
    <x v="15"/>
    <x v="367"/>
    <n v="62671"/>
    <n v="0.45796735016003398"/>
    <n v="5756"/>
    <n v="2905.46134347211"/>
    <n v="10000"/>
    <n v="419.753086419753"/>
  </r>
  <r>
    <x v="390"/>
    <x v="7"/>
    <x v="1824"/>
    <n v="694.16420433460405"/>
    <n v="10000"/>
    <n v="80.56640625"/>
    <x v="388"/>
    <x v="15"/>
    <x v="367"/>
    <n v="62671"/>
    <n v="0.45796735016003398"/>
    <n v="5821"/>
    <n v="3218.9426090492998"/>
    <n v="10000"/>
    <n v="528"/>
  </r>
  <r>
    <x v="391"/>
    <x v="0"/>
    <x v="2422"/>
    <n v="2392.4267803893299"/>
    <n v="10000"/>
    <n v="321.39577594123"/>
    <x v="389"/>
    <x v="15"/>
    <x v="368"/>
    <n v="33498"/>
    <n v="0.43048255477735697"/>
    <n v="7659"/>
    <n v="5433.96932285821"/>
    <n v="10000"/>
    <n v="937.5"/>
  </r>
  <r>
    <x v="391"/>
    <x v="1"/>
    <x v="2423"/>
    <n v="3118.82517329242"/>
    <n v="10000"/>
    <n v="637.11911357340705"/>
    <x v="389"/>
    <x v="15"/>
    <x v="368"/>
    <n v="33498"/>
    <n v="0.43048255477735697"/>
    <n v="8026"/>
    <n v="6309.5238095238101"/>
    <n v="10000"/>
    <n v="2244.8979591836701"/>
  </r>
  <r>
    <x v="391"/>
    <x v="2"/>
    <x v="2424"/>
    <n v="2076.4041780685602"/>
    <n v="10000"/>
    <n v="343.39229968782502"/>
    <x v="389"/>
    <x v="15"/>
    <x v="368"/>
    <n v="33498"/>
    <n v="0.43048255477735697"/>
    <n v="7647"/>
    <n v="4726.1471167721202"/>
    <n v="10000"/>
    <n v="816.32653061224505"/>
  </r>
  <r>
    <x v="391"/>
    <x v="3"/>
    <x v="2425"/>
    <n v="2665.20376658855"/>
    <n v="10000"/>
    <n v="343.39229968782502"/>
    <x v="389"/>
    <x v="15"/>
    <x v="368"/>
    <n v="33498"/>
    <n v="0.43048255477735697"/>
    <n v="7486"/>
    <n v="5772.8442728442697"/>
    <n v="10000"/>
    <n v="1428.57142857143"/>
  </r>
  <r>
    <x v="391"/>
    <x v="4"/>
    <x v="2380"/>
    <n v="1887.6175533987901"/>
    <n v="10000"/>
    <n v="344.82758620689702"/>
    <x v="389"/>
    <x v="15"/>
    <x v="368"/>
    <n v="33498"/>
    <n v="0.43048255477735697"/>
    <n v="6893"/>
    <n v="4221.3112252952897"/>
    <n v="10000"/>
    <n v="781.25"/>
  </r>
  <r>
    <x v="391"/>
    <x v="5"/>
    <x v="587"/>
    <n v="1900.6824546508401"/>
    <n v="10000"/>
    <n v="270.27027027026998"/>
    <x v="389"/>
    <x v="15"/>
    <x v="368"/>
    <n v="33498"/>
    <n v="0.43048255477735697"/>
    <n v="6634"/>
    <n v="4378.1723391697797"/>
    <n v="10000"/>
    <n v="1200"/>
  </r>
  <r>
    <x v="391"/>
    <x v="6"/>
    <x v="2426"/>
    <n v="2174.38934062315"/>
    <n v="10000"/>
    <n v="382.65306122448999"/>
    <x v="389"/>
    <x v="15"/>
    <x v="368"/>
    <n v="33498"/>
    <n v="0.43048255477735697"/>
    <n v="7080"/>
    <n v="4534.1937398012196"/>
    <n v="10000"/>
    <n v="1041.6666666666699"/>
  </r>
  <r>
    <x v="391"/>
    <x v="7"/>
    <x v="2427"/>
    <n v="2268.3948894588302"/>
    <n v="10000"/>
    <n v="382.65306122448999"/>
    <x v="389"/>
    <x v="15"/>
    <x v="368"/>
    <n v="33498"/>
    <n v="0.43048255477735697"/>
    <n v="7963"/>
    <n v="5950.8757525998899"/>
    <n v="10000"/>
    <n v="1200"/>
  </r>
  <r>
    <x v="392"/>
    <x v="0"/>
    <x v="1417"/>
    <n v="1570.8203370449501"/>
    <n v="10000"/>
    <n v="174.68422467078699"/>
    <x v="390"/>
    <x v="15"/>
    <x v="369"/>
    <n v="76254"/>
    <n v="0.41237548265680302"/>
    <n v="5981"/>
    <n v="2873.7568001755499"/>
    <n v="10000"/>
    <n v="526.31578947368405"/>
  </r>
  <r>
    <x v="392"/>
    <x v="1"/>
    <x v="1448"/>
    <n v="2170.9868993032301"/>
    <n v="10000"/>
    <n v="320.98765432098799"/>
    <x v="390"/>
    <x v="15"/>
    <x v="369"/>
    <n v="76254"/>
    <n v="0.41237548265680302"/>
    <n v="6620"/>
    <n v="3757.0916865522699"/>
    <n v="10000"/>
    <n v="887.57396449704095"/>
  </r>
  <r>
    <x v="392"/>
    <x v="2"/>
    <x v="1417"/>
    <n v="1379.3463201907"/>
    <n v="10000"/>
    <n v="167.65819361817199"/>
    <x v="390"/>
    <x v="15"/>
    <x v="369"/>
    <n v="76254"/>
    <n v="0.41237548265680302"/>
    <n v="5462"/>
    <n v="2122.5380568658802"/>
    <n v="10000"/>
    <n v="370.37037037036998"/>
  </r>
  <r>
    <x v="392"/>
    <x v="3"/>
    <x v="1517"/>
    <n v="1189.7967387154699"/>
    <n v="10000"/>
    <n v="143.32071389940501"/>
    <x v="390"/>
    <x v="15"/>
    <x v="369"/>
    <n v="76254"/>
    <n v="0.41237548265680302"/>
    <n v="6028"/>
    <n v="2399.9778810305602"/>
    <n v="10000"/>
    <n v="351.02040816326502"/>
  </r>
  <r>
    <x v="392"/>
    <x v="4"/>
    <x v="2428"/>
    <n v="1217.3610341359299"/>
    <n v="10000"/>
    <n v="125.497398224671"/>
    <x v="390"/>
    <x v="15"/>
    <x v="369"/>
    <n v="76254"/>
    <n v="0.41237548265680302"/>
    <n v="5754"/>
    <n v="2148.7377662342401"/>
    <n v="10000"/>
    <n v="377.777777777778"/>
  </r>
  <r>
    <x v="392"/>
    <x v="5"/>
    <x v="2429"/>
    <n v="1045.8787432598599"/>
    <n v="10000"/>
    <n v="148.92578125"/>
    <x v="390"/>
    <x v="15"/>
    <x v="369"/>
    <n v="76254"/>
    <n v="0.41237548265680302"/>
    <n v="5560"/>
    <n v="2115.1069480589299"/>
    <n v="10000"/>
    <n v="489.07388137356901"/>
  </r>
  <r>
    <x v="392"/>
    <x v="6"/>
    <x v="1931"/>
    <n v="1050.53531090409"/>
    <n v="10000"/>
    <n v="153.939948178631"/>
    <x v="390"/>
    <x v="15"/>
    <x v="369"/>
    <n v="76254"/>
    <n v="0.41237548265680302"/>
    <n v="5773"/>
    <n v="2303.8573777546399"/>
    <n v="10000"/>
    <n v="287.380258225739"/>
  </r>
  <r>
    <x v="392"/>
    <x v="7"/>
    <x v="2430"/>
    <n v="904.86715131588903"/>
    <n v="10000"/>
    <n v="99.808315156322294"/>
    <x v="390"/>
    <x v="15"/>
    <x v="369"/>
    <n v="76254"/>
    <n v="0.41237548265680302"/>
    <n v="6126"/>
    <n v="2287.8099695737501"/>
    <n v="10000"/>
    <n v="295.85798816568001"/>
  </r>
  <r>
    <x v="393"/>
    <x v="0"/>
    <x v="1253"/>
    <n v="1268.9465891488101"/>
    <n v="10000"/>
    <n v="127.03040399833399"/>
    <x v="391"/>
    <x v="15"/>
    <x v="370"/>
    <n v="43592"/>
    <n v="0.426390179488433"/>
    <n v="6113"/>
    <n v="3315.3105940462301"/>
    <n v="10000"/>
    <n v="481.63265306122503"/>
  </r>
  <r>
    <x v="393"/>
    <x v="1"/>
    <x v="1552"/>
    <n v="2015.5878017191601"/>
    <n v="10000"/>
    <n v="237.81212841854901"/>
    <x v="391"/>
    <x v="15"/>
    <x v="370"/>
    <n v="43592"/>
    <n v="0.426390179488433"/>
    <n v="7033"/>
    <n v="3755.52761106154"/>
    <n v="10000"/>
    <n v="740.74074074074099"/>
  </r>
  <r>
    <x v="393"/>
    <x v="2"/>
    <x v="1986"/>
    <n v="1282.2496361456101"/>
    <n v="10000"/>
    <n v="177.469135802469"/>
    <x v="391"/>
    <x v="15"/>
    <x v="370"/>
    <n v="43592"/>
    <n v="0.426390179488433"/>
    <n v="5969"/>
    <n v="3033.6133109539901"/>
    <n v="10000"/>
    <n v="500"/>
  </r>
  <r>
    <x v="393"/>
    <x v="3"/>
    <x v="2431"/>
    <n v="1447.74486842585"/>
    <n v="10000"/>
    <n v="142.746913580247"/>
    <x v="391"/>
    <x v="15"/>
    <x v="370"/>
    <n v="43592"/>
    <n v="0.426390179488433"/>
    <n v="6682"/>
    <n v="3919.5697538685299"/>
    <n v="10000"/>
    <n v="898.27483640690104"/>
  </r>
  <r>
    <x v="393"/>
    <x v="4"/>
    <x v="1910"/>
    <n v="1029.9624487834701"/>
    <n v="10000"/>
    <n v="150.109630629111"/>
    <x v="391"/>
    <x v="15"/>
    <x v="370"/>
    <n v="43592"/>
    <n v="0.426390179488433"/>
    <n v="6071"/>
    <n v="3228.3464534210898"/>
    <n v="10000"/>
    <n v="405.82726326743"/>
  </r>
  <r>
    <x v="393"/>
    <x v="5"/>
    <x v="2432"/>
    <n v="1069.33899996368"/>
    <n v="10000"/>
    <n v="138.888888888889"/>
    <x v="391"/>
    <x v="15"/>
    <x v="370"/>
    <n v="43592"/>
    <n v="0.426390179488433"/>
    <n v="6642"/>
    <n v="3624.6630855619601"/>
    <n v="10000"/>
    <n v="562.41426611796999"/>
  </r>
  <r>
    <x v="393"/>
    <x v="6"/>
    <x v="2433"/>
    <n v="1146.83141369651"/>
    <n v="10000"/>
    <n v="151.38408304498299"/>
    <x v="391"/>
    <x v="15"/>
    <x v="370"/>
    <n v="43592"/>
    <n v="0.426390179488433"/>
    <n v="6576"/>
    <n v="4065.1200402944901"/>
    <n v="10000"/>
    <n v="699.43289224952696"/>
  </r>
  <r>
    <x v="393"/>
    <x v="7"/>
    <x v="2434"/>
    <n v="1183.5312995069601"/>
    <n v="10000"/>
    <n v="117.135611641106"/>
    <x v="391"/>
    <x v="15"/>
    <x v="370"/>
    <n v="43592"/>
    <n v="0.426390179488433"/>
    <n v="6666"/>
    <n v="4267.1663389727701"/>
    <n v="10000"/>
    <n v="558.85850178359101"/>
  </r>
  <r>
    <x v="394"/>
    <x v="0"/>
    <x v="1030"/>
    <n v="2242.6953962447301"/>
    <n v="10000"/>
    <n v="321.39577594123"/>
    <x v="392"/>
    <x v="15"/>
    <x v="371"/>
    <n v="29025"/>
    <n v="0.37903520685332198"/>
    <n v="6621"/>
    <n v="3991.5865384615399"/>
    <n v="10000"/>
    <n v="555.555555555556"/>
  </r>
  <r>
    <x v="394"/>
    <x v="1"/>
    <x v="2097"/>
    <n v="2637.56547345632"/>
    <n v="10000"/>
    <n v="562.13017751479299"/>
    <x v="392"/>
    <x v="15"/>
    <x v="371"/>
    <n v="29025"/>
    <n v="0.37903520685332198"/>
    <n v="6765"/>
    <n v="4596.1904761904798"/>
    <n v="10000"/>
    <n v="1666.6666666666699"/>
  </r>
  <r>
    <x v="394"/>
    <x v="2"/>
    <x v="2435"/>
    <n v="1876.1274891445701"/>
    <n v="10000"/>
    <n v="263.15789473684202"/>
    <x v="392"/>
    <x v="15"/>
    <x v="371"/>
    <n v="29025"/>
    <n v="0.37903520685332198"/>
    <n v="6130"/>
    <n v="3642.7231025854899"/>
    <n v="10000"/>
    <n v="769.23076923076906"/>
  </r>
  <r>
    <x v="394"/>
    <x v="3"/>
    <x v="1037"/>
    <n v="1806.0045798347401"/>
    <n v="10000"/>
    <n v="238.09523809523799"/>
    <x v="392"/>
    <x v="15"/>
    <x v="371"/>
    <n v="29025"/>
    <n v="0.37903520685332198"/>
    <n v="7139"/>
    <n v="4759.4417077175704"/>
    <n v="10000"/>
    <n v="1111.1111111111099"/>
  </r>
  <r>
    <x v="394"/>
    <x v="4"/>
    <x v="702"/>
    <n v="1785.80008109705"/>
    <n v="10000"/>
    <n v="355.555555555556"/>
    <x v="392"/>
    <x v="15"/>
    <x v="371"/>
    <n v="29025"/>
    <n v="0.37903520685332198"/>
    <n v="6503"/>
    <n v="3543.6003987530698"/>
    <n v="10000"/>
    <n v="528"/>
  </r>
  <r>
    <x v="394"/>
    <x v="5"/>
    <x v="2436"/>
    <n v="1500.74830400834"/>
    <n v="10000"/>
    <n v="256.41025641025601"/>
    <x v="392"/>
    <x v="15"/>
    <x v="371"/>
    <n v="29025"/>
    <n v="0.37903520685332198"/>
    <n v="7025"/>
    <n v="3868.51211072664"/>
    <n v="10000"/>
    <n v="657.43944636678202"/>
  </r>
  <r>
    <x v="394"/>
    <x v="6"/>
    <x v="1296"/>
    <n v="2033.7480950827601"/>
    <n v="10000"/>
    <n v="173.010380622837"/>
    <x v="392"/>
    <x v="15"/>
    <x v="371"/>
    <n v="29025"/>
    <n v="0.37903520685332198"/>
    <n v="7042"/>
    <n v="4830.8641975308601"/>
    <n v="10000"/>
    <n v="592"/>
  </r>
  <r>
    <x v="394"/>
    <x v="7"/>
    <x v="2437"/>
    <n v="1774.7332234477699"/>
    <n v="10000"/>
    <n v="150.46296296296299"/>
    <x v="392"/>
    <x v="15"/>
    <x v="371"/>
    <n v="29025"/>
    <n v="0.37903520685332198"/>
    <n v="7408"/>
    <n v="4810.96728783444"/>
    <n v="10000"/>
    <n v="1072.6643598615899"/>
  </r>
  <r>
    <x v="395"/>
    <x v="0"/>
    <x v="2438"/>
    <n v="6681.8181818181802"/>
    <n v="10000"/>
    <n v="2800"/>
    <x v="393"/>
    <x v="15"/>
    <x v="372"/>
    <n v="20535"/>
    <n v="0.34459901663002801"/>
    <n v="9554"/>
    <n v="8750"/>
    <n v="10000"/>
    <n v="3750"/>
  </r>
  <r>
    <x v="395"/>
    <x v="1"/>
    <x v="2439"/>
    <n v="5283.3333333333303"/>
    <n v="10000"/>
    <n v="2222.2222222222199"/>
    <x v="393"/>
    <x v="15"/>
    <x v="372"/>
    <n v="20535"/>
    <n v="0.34459901663002801"/>
    <n v="8562"/>
    <n v="7196.9696969696997"/>
    <n v="10000"/>
    <n v="3750"/>
  </r>
  <r>
    <x v="395"/>
    <x v="2"/>
    <x v="2440"/>
    <n v="5392.1568627450997"/>
    <n v="10000"/>
    <n v="2000"/>
    <x v="393"/>
    <x v="15"/>
    <x v="372"/>
    <n v="20535"/>
    <n v="0.34459901663002801"/>
    <n v="8567"/>
    <n v="7297.2972972973002"/>
    <n v="10000"/>
    <n v="2500"/>
  </r>
  <r>
    <x v="395"/>
    <x v="3"/>
    <x v="2441"/>
    <n v="5034.8432055749099"/>
    <n v="10000"/>
    <n v="1666.6666666666699"/>
    <x v="393"/>
    <x v="15"/>
    <x v="372"/>
    <n v="20535"/>
    <n v="0.34459901663002801"/>
    <n v="8200"/>
    <n v="6991.8699186991898"/>
    <n v="10000"/>
    <n v="2500"/>
  </r>
  <r>
    <x v="395"/>
    <x v="4"/>
    <x v="2442"/>
    <n v="5873.0158730158701"/>
    <n v="10000"/>
    <n v="2000"/>
    <x v="393"/>
    <x v="15"/>
    <x v="372"/>
    <n v="20535"/>
    <n v="0.34459901663002801"/>
    <n v="9213"/>
    <n v="8444.4444444444398"/>
    <n v="10000"/>
    <n v="5000"/>
  </r>
  <r>
    <x v="395"/>
    <x v="5"/>
    <x v="2443"/>
    <n v="7179.4871794871797"/>
    <n v="10000"/>
    <n v="3333.3333333333298"/>
    <x v="393"/>
    <x v="15"/>
    <x v="372"/>
    <n v="20535"/>
    <n v="0.34459901663002801"/>
    <n v="10000"/>
    <n v="10000"/>
    <n v="10000"/>
    <n v="10000"/>
  </r>
  <r>
    <x v="395"/>
    <x v="6"/>
    <x v="2444"/>
    <n v="6433.8624338624304"/>
    <n v="10000"/>
    <n v="1666.6666666666699"/>
    <x v="393"/>
    <x v="15"/>
    <x v="372"/>
    <n v="20535"/>
    <n v="0.34459901663002801"/>
    <n v="10000"/>
    <n v="10000"/>
    <n v="10000"/>
    <n v="10000"/>
  </r>
  <r>
    <x v="395"/>
    <x v="7"/>
    <x v="2445"/>
    <n v="7619.0476190476202"/>
    <n v="10000"/>
    <n v="5000"/>
    <x v="393"/>
    <x v="15"/>
    <x v="372"/>
    <n v="20535"/>
    <n v="0.34459901663002801"/>
    <n v="9737"/>
    <n v="9677.4193548387102"/>
    <n v="10000"/>
    <n v="5000"/>
  </r>
  <r>
    <x v="396"/>
    <x v="0"/>
    <x v="2446"/>
    <n v="1989.3724375300001"/>
    <n v="10000"/>
    <n v="354.938271604938"/>
    <x v="394"/>
    <x v="15"/>
    <x v="373"/>
    <n v="57964"/>
    <n v="0.38606633808445501"/>
    <n v="6850"/>
    <n v="4036.4191729323302"/>
    <n v="10000"/>
    <n v="520.83333333333303"/>
  </r>
  <r>
    <x v="396"/>
    <x v="1"/>
    <x v="1578"/>
    <n v="1979.13717731581"/>
    <n v="10000"/>
    <n v="384.61538461538498"/>
    <x v="394"/>
    <x v="15"/>
    <x v="373"/>
    <n v="57964"/>
    <n v="0.38606633808445501"/>
    <n v="6752"/>
    <n v="4350.6493506493498"/>
    <n v="10000"/>
    <n v="909.09090909090901"/>
  </r>
  <r>
    <x v="396"/>
    <x v="2"/>
    <x v="337"/>
    <n v="1568.5209337891299"/>
    <n v="10000"/>
    <n v="267.697798929209"/>
    <x v="394"/>
    <x v="15"/>
    <x v="373"/>
    <n v="57964"/>
    <n v="0.38606633808445501"/>
    <n v="6877"/>
    <n v="3791.3108848776201"/>
    <n v="10000"/>
    <n v="416.66666666666703"/>
  </r>
  <r>
    <x v="396"/>
    <x v="3"/>
    <x v="2447"/>
    <n v="1801.9212005650099"/>
    <n v="10000"/>
    <n v="258.26446280991701"/>
    <x v="394"/>
    <x v="15"/>
    <x v="373"/>
    <n v="57964"/>
    <n v="0.38606633808445501"/>
    <n v="7183"/>
    <n v="4390.1006138534703"/>
    <n v="10000"/>
    <n v="464"/>
  </r>
  <r>
    <x v="396"/>
    <x v="4"/>
    <x v="2371"/>
    <n v="1498.6646487078899"/>
    <n v="10000"/>
    <n v="192.42213846459001"/>
    <x v="394"/>
    <x v="15"/>
    <x v="373"/>
    <n v="57964"/>
    <n v="0.38606633808445501"/>
    <n v="6435"/>
    <n v="3226.82252731166"/>
    <n v="10000"/>
    <n v="397.80521262002702"/>
  </r>
  <r>
    <x v="396"/>
    <x v="5"/>
    <x v="2448"/>
    <n v="1740.1331455552399"/>
    <n v="10000"/>
    <n v="251.85185185185199"/>
    <x v="394"/>
    <x v="15"/>
    <x v="373"/>
    <n v="57964"/>
    <n v="0.38606633808445501"/>
    <n v="6872"/>
    <n v="4085.9126984127001"/>
    <n v="10000"/>
    <n v="816.32653061224505"/>
  </r>
  <r>
    <x v="396"/>
    <x v="6"/>
    <x v="829"/>
    <n v="1808.96466872528"/>
    <n v="10000"/>
    <n v="244.18270611893101"/>
    <x v="394"/>
    <x v="15"/>
    <x v="373"/>
    <n v="57964"/>
    <n v="0.38606633808445501"/>
    <n v="6768"/>
    <n v="4140.7016402455001"/>
    <n v="10000"/>
    <n v="593.13215400624301"/>
  </r>
  <r>
    <x v="396"/>
    <x v="7"/>
    <x v="2430"/>
    <n v="1223.4262559958199"/>
    <n v="10000"/>
    <n v="168.04733727810699"/>
    <x v="394"/>
    <x v="15"/>
    <x v="373"/>
    <n v="57964"/>
    <n v="0.38606633808445501"/>
    <n v="6977"/>
    <n v="4225.68013583639"/>
    <n v="10000"/>
    <n v="560"/>
  </r>
  <r>
    <x v="397"/>
    <x v="0"/>
    <x v="2449"/>
    <n v="495.44338497017901"/>
    <n v="10000"/>
    <n v="53.318571178835697"/>
    <x v="395"/>
    <x v="15"/>
    <x v="374"/>
    <n v="65134"/>
    <n v="0.45549525860863199"/>
    <n v="5730"/>
    <n v="2702.4637216831902"/>
    <n v="10000"/>
    <n v="621.30177514792899"/>
  </r>
  <r>
    <x v="397"/>
    <x v="1"/>
    <x v="1514"/>
    <n v="781.07329723823398"/>
    <n v="10000"/>
    <n v="125.92592592592599"/>
    <x v="395"/>
    <x v="15"/>
    <x v="374"/>
    <n v="65134"/>
    <n v="0.45549525860863199"/>
    <n v="6267"/>
    <n v="4003.8622176116701"/>
    <n v="10000"/>
    <n v="1020.40816326531"/>
  </r>
  <r>
    <x v="397"/>
    <x v="2"/>
    <x v="2450"/>
    <n v="564.65778713489203"/>
    <n v="10000"/>
    <n v="59.521992613168102"/>
    <x v="395"/>
    <x v="15"/>
    <x v="374"/>
    <n v="65134"/>
    <n v="0.45549525860863199"/>
    <n v="5274"/>
    <n v="2818.8238910619498"/>
    <n v="10000"/>
    <n v="454.54545454545502"/>
  </r>
  <r>
    <x v="397"/>
    <x v="3"/>
    <x v="1018"/>
    <n v="503.96743456706997"/>
    <n v="10000"/>
    <n v="46.288487846929399"/>
    <x v="395"/>
    <x v="15"/>
    <x v="374"/>
    <n v="65134"/>
    <n v="0.45549525860863199"/>
    <n v="5659"/>
    <n v="3011.3285077967198"/>
    <n v="10000"/>
    <n v="493.82716049382702"/>
  </r>
  <r>
    <x v="397"/>
    <x v="4"/>
    <x v="2451"/>
    <n v="455.09679206252599"/>
    <n v="10000"/>
    <n v="59.159436884367501"/>
    <x v="395"/>
    <x v="15"/>
    <x v="374"/>
    <n v="65134"/>
    <n v="0.45549525860863199"/>
    <n v="5149"/>
    <n v="2690.0409448354599"/>
    <n v="10000"/>
    <n v="339.76124885215802"/>
  </r>
  <r>
    <x v="397"/>
    <x v="5"/>
    <x v="2452"/>
    <n v="520.24757703892794"/>
    <n v="10000"/>
    <n v="39.485766758494002"/>
    <x v="395"/>
    <x v="15"/>
    <x v="374"/>
    <n v="65134"/>
    <n v="0.45549525860863199"/>
    <n v="6548"/>
    <n v="3410.9274772844001"/>
    <n v="10000"/>
    <n v="644.71879286694104"/>
  </r>
  <r>
    <x v="397"/>
    <x v="6"/>
    <x v="2453"/>
    <n v="524.66325468994796"/>
    <n v="10000"/>
    <n v="52.886645619256399"/>
    <x v="395"/>
    <x v="15"/>
    <x v="374"/>
    <n v="65134"/>
    <n v="0.45549525860863199"/>
    <n v="5719"/>
    <n v="3027.6576831694802"/>
    <n v="10000"/>
    <n v="560.14692378328698"/>
  </r>
  <r>
    <x v="397"/>
    <x v="7"/>
    <x v="911"/>
    <n v="434.92254814325298"/>
    <n v="10000"/>
    <n v="37.637208753844803"/>
    <x v="395"/>
    <x v="15"/>
    <x v="374"/>
    <n v="65134"/>
    <n v="0.45549525860863199"/>
    <n v="5966"/>
    <n v="2913.0813860605599"/>
    <n v="10000"/>
    <n v="650"/>
  </r>
  <r>
    <x v="398"/>
    <x v="0"/>
    <x v="561"/>
    <n v="673.30213701730099"/>
    <n v="10000"/>
    <n v="110.35955856176599"/>
    <x v="396"/>
    <x v="15"/>
    <x v="375"/>
    <n v="62589"/>
    <n v="0.45258256021635201"/>
    <n v="5666"/>
    <n v="2967.0402945895298"/>
    <n v="10000"/>
    <n v="449.826989619377"/>
  </r>
  <r>
    <x v="398"/>
    <x v="1"/>
    <x v="2454"/>
    <n v="1026.5314496342901"/>
    <n v="10000"/>
    <n v="133.243379996627"/>
    <x v="396"/>
    <x v="15"/>
    <x v="375"/>
    <n v="62589"/>
    <n v="0.45258256021635201"/>
    <n v="7101"/>
    <n v="4372.8491970450996"/>
    <n v="10000"/>
    <n v="1200"/>
  </r>
  <r>
    <x v="398"/>
    <x v="2"/>
    <x v="1991"/>
    <n v="820.67184991565398"/>
    <n v="10000"/>
    <n v="82.182774490466798"/>
    <x v="396"/>
    <x v="15"/>
    <x v="375"/>
    <n v="62589"/>
    <n v="0.45258256021635201"/>
    <n v="6226"/>
    <n v="3518.3720431676202"/>
    <n v="10000"/>
    <n v="370.37037037036998"/>
  </r>
  <r>
    <x v="398"/>
    <x v="3"/>
    <x v="780"/>
    <n v="670.48941733845402"/>
    <n v="10000"/>
    <n v="94.938870295744806"/>
    <x v="396"/>
    <x v="15"/>
    <x v="375"/>
    <n v="62589"/>
    <n v="0.45258256021635201"/>
    <n v="6147"/>
    <n v="3498.61614321869"/>
    <n v="10000"/>
    <n v="579.59183673469397"/>
  </r>
  <r>
    <x v="398"/>
    <x v="4"/>
    <x v="1826"/>
    <n v="610.69748612061505"/>
    <n v="10000"/>
    <n v="110.60206395483399"/>
    <x v="396"/>
    <x v="15"/>
    <x v="375"/>
    <n v="62589"/>
    <n v="0.45258256021635201"/>
    <n v="5514"/>
    <n v="3069.1195535255201"/>
    <n v="10000"/>
    <n v="400"/>
  </r>
  <r>
    <x v="398"/>
    <x v="5"/>
    <x v="2455"/>
    <n v="698.43902815763101"/>
    <n v="10000"/>
    <n v="123.62268207471099"/>
    <x v="396"/>
    <x v="15"/>
    <x v="375"/>
    <n v="62589"/>
    <n v="0.45258256021635201"/>
    <n v="6767"/>
    <n v="3719.1734049041502"/>
    <n v="10000"/>
    <n v="714.28571428571399"/>
  </r>
  <r>
    <x v="398"/>
    <x v="6"/>
    <x v="2456"/>
    <n v="805.55916660046"/>
    <n v="10000"/>
    <n v="122.675108824693"/>
    <x v="396"/>
    <x v="15"/>
    <x v="375"/>
    <n v="62589"/>
    <n v="0.45258256021635201"/>
    <n v="6343"/>
    <n v="3519.9594216021301"/>
    <n v="10000"/>
    <n v="473.25102880658397"/>
  </r>
  <r>
    <x v="398"/>
    <x v="7"/>
    <x v="2457"/>
    <n v="630.08647720383101"/>
    <n v="10000"/>
    <n v="72.397500381039507"/>
    <x v="396"/>
    <x v="15"/>
    <x v="375"/>
    <n v="62589"/>
    <n v="0.45258256021635201"/>
    <n v="5784"/>
    <n v="3124.3378109903601"/>
    <n v="10000"/>
    <n v="586.73469387755097"/>
  </r>
  <r>
    <x v="399"/>
    <x v="0"/>
    <x v="2458"/>
    <n v="4200"/>
    <n v="10000"/>
    <n v="1666.6666666666699"/>
    <x v="397"/>
    <x v="15"/>
    <x v="376"/>
    <n v="28555"/>
    <n v="0.40793439906284401"/>
    <n v="9286"/>
    <n v="8750"/>
    <n v="10000"/>
    <n v="5000"/>
  </r>
  <r>
    <x v="399"/>
    <x v="1"/>
    <x v="2459"/>
    <n v="5600"/>
    <n v="10000"/>
    <n v="1000"/>
    <x v="397"/>
    <x v="15"/>
    <x v="376"/>
    <n v="28555"/>
    <n v="0.40793439906284401"/>
    <n v="10000"/>
    <n v="10000"/>
    <n v="10000"/>
    <n v="10000"/>
  </r>
  <r>
    <x v="399"/>
    <x v="2"/>
    <x v="2460"/>
    <n v="4774.7747747747699"/>
    <n v="10000"/>
    <n v="1000"/>
    <x v="397"/>
    <x v="15"/>
    <x v="376"/>
    <n v="28555"/>
    <n v="0.40793439906284401"/>
    <n v="8485"/>
    <n v="7647.0588235294099"/>
    <n v="10000"/>
    <n v="3333.3333333333298"/>
  </r>
  <r>
    <x v="399"/>
    <x v="3"/>
    <x v="2461"/>
    <n v="3670.0336700336702"/>
    <n v="10000"/>
    <n v="1666.6666666666699"/>
    <x v="397"/>
    <x v="15"/>
    <x v="376"/>
    <n v="28555"/>
    <n v="0.40793439906284401"/>
    <n v="9503"/>
    <n v="9027.7777777777792"/>
    <n v="10000"/>
    <n v="5000"/>
  </r>
  <r>
    <x v="399"/>
    <x v="4"/>
    <x v="2462"/>
    <n v="3718.8644688644699"/>
    <n v="10000"/>
    <n v="1326.5306122449001"/>
    <x v="397"/>
    <x v="15"/>
    <x v="376"/>
    <n v="28555"/>
    <n v="0.40793439906284401"/>
    <n v="8714"/>
    <n v="7307.6923076923104"/>
    <n v="10000"/>
    <n v="3750"/>
  </r>
  <r>
    <x v="399"/>
    <x v="5"/>
    <x v="2463"/>
    <n v="4602.7397260274001"/>
    <n v="10000"/>
    <n v="1666.6666666666699"/>
    <x v="397"/>
    <x v="15"/>
    <x v="376"/>
    <n v="28555"/>
    <n v="0.40793439906284401"/>
    <n v="9659"/>
    <n v="9062.5"/>
    <n v="10000"/>
    <n v="6250"/>
  </r>
  <r>
    <x v="399"/>
    <x v="6"/>
    <x v="2464"/>
    <n v="3445.3781512605001"/>
    <n v="10000"/>
    <n v="1111.1111111111099"/>
    <x v="397"/>
    <x v="15"/>
    <x v="376"/>
    <n v="28555"/>
    <n v="0.40793439906284401"/>
    <n v="9444"/>
    <n v="9000"/>
    <n v="10000"/>
    <n v="5000"/>
  </r>
  <r>
    <x v="399"/>
    <x v="7"/>
    <x v="1452"/>
    <n v="2982.9683698296799"/>
    <n v="10000"/>
    <n v="909.09090909090901"/>
    <x v="397"/>
    <x v="15"/>
    <x v="376"/>
    <n v="28555"/>
    <n v="0.40793439906284401"/>
    <n v="9082"/>
    <n v="8000"/>
    <n v="10000"/>
    <n v="4400"/>
  </r>
  <r>
    <x v="400"/>
    <x v="0"/>
    <x v="1129"/>
    <n v="5576.9230769230799"/>
    <n v="10000"/>
    <n v="1666.6666666666699"/>
    <x v="398"/>
    <x v="15"/>
    <x v="377"/>
    <n v="25132"/>
    <n v="0.39347444889779598"/>
    <n v="9333"/>
    <n v="8888.8888888888905"/>
    <n v="10000"/>
    <n v="5000"/>
  </r>
  <r>
    <x v="400"/>
    <x v="1"/>
    <x v="1472"/>
    <n v="6666.6666666666697"/>
    <n v="10000"/>
    <n v="2500"/>
    <x v="398"/>
    <x v="15"/>
    <x v="377"/>
    <n v="25132"/>
    <n v="0.39347444889779598"/>
    <n v="9643"/>
    <n v="9411.7647058823495"/>
    <n v="10000"/>
    <n v="5000"/>
  </r>
  <r>
    <x v="400"/>
    <x v="2"/>
    <x v="2465"/>
    <n v="4702.3809523809496"/>
    <n v="10000"/>
    <n v="1250"/>
    <x v="398"/>
    <x v="15"/>
    <x v="377"/>
    <n v="25132"/>
    <n v="0.39347444889779598"/>
    <n v="9000"/>
    <n v="8387.0967741935492"/>
    <n v="10000"/>
    <n v="5000"/>
  </r>
  <r>
    <x v="400"/>
    <x v="3"/>
    <x v="2466"/>
    <n v="4803.3126293995902"/>
    <n v="10000"/>
    <n v="1666.6666666666699"/>
    <x v="398"/>
    <x v="15"/>
    <x v="377"/>
    <n v="25132"/>
    <n v="0.39347444889779598"/>
    <n v="8778"/>
    <n v="7200"/>
    <n v="10000"/>
    <n v="3333.3333333333298"/>
  </r>
  <r>
    <x v="400"/>
    <x v="4"/>
    <x v="2467"/>
    <n v="4160.7142857142899"/>
    <n v="10000"/>
    <n v="909.09090909090901"/>
    <x v="398"/>
    <x v="15"/>
    <x v="377"/>
    <n v="25132"/>
    <n v="0.39347444889779598"/>
    <n v="8704"/>
    <n v="7037.0370370370401"/>
    <n v="10000"/>
    <n v="3333.3333333333298"/>
  </r>
  <r>
    <x v="400"/>
    <x v="5"/>
    <x v="2468"/>
    <n v="6454.5454545454504"/>
    <n v="10000"/>
    <n v="2500"/>
    <x v="398"/>
    <x v="15"/>
    <x v="377"/>
    <n v="25132"/>
    <n v="0.39347444889779598"/>
    <n v="10000"/>
    <n v="10000"/>
    <n v="10000"/>
    <n v="10000"/>
  </r>
  <r>
    <x v="400"/>
    <x v="6"/>
    <x v="233"/>
    <n v="4620.4620462046196"/>
    <n v="10000"/>
    <n v="2000"/>
    <x v="398"/>
    <x v="15"/>
    <x v="377"/>
    <n v="25132"/>
    <n v="0.39347444889779598"/>
    <n v="9291"/>
    <n v="8377.4250440917094"/>
    <n v="10000"/>
    <n v="5555.5555555555502"/>
  </r>
  <r>
    <x v="400"/>
    <x v="7"/>
    <x v="2469"/>
    <n v="5750"/>
    <n v="10000"/>
    <n v="1428.57142857143"/>
    <x v="398"/>
    <x v="15"/>
    <x v="377"/>
    <n v="25132"/>
    <n v="0.39347444889779598"/>
    <n v="9062"/>
    <n v="7941.1764705882397"/>
    <n v="10000"/>
    <n v="3750"/>
  </r>
  <r>
    <x v="401"/>
    <x v="0"/>
    <x v="2470"/>
    <n v="8461.5384615384592"/>
    <n v="10000"/>
    <n v="5000"/>
    <x v="399"/>
    <x v="15"/>
    <x v="378"/>
    <n v="21865"/>
    <n v="0.40024529096267603"/>
    <n v="10000"/>
    <n v="10000"/>
    <n v="10000"/>
    <n v="10000"/>
  </r>
  <r>
    <x v="401"/>
    <x v="1"/>
    <x v="2471"/>
    <n v="8333.3333333333303"/>
    <n v="10000"/>
    <n v="3333.3333333333298"/>
    <x v="399"/>
    <x v="15"/>
    <x v="378"/>
    <n v="21865"/>
    <n v="0.40024529096267603"/>
    <n v="10000"/>
    <n v="10000"/>
    <n v="10000"/>
    <n v="10000"/>
  </r>
  <r>
    <x v="401"/>
    <x v="2"/>
    <x v="2472"/>
    <n v="6451.6129032258104"/>
    <n v="10000"/>
    <n v="2500"/>
    <x v="399"/>
    <x v="15"/>
    <x v="378"/>
    <n v="21865"/>
    <n v="0.40024529096267603"/>
    <n v="9167"/>
    <n v="8571.4285714285706"/>
    <n v="10000"/>
    <n v="5000"/>
  </r>
  <r>
    <x v="401"/>
    <x v="3"/>
    <x v="2473"/>
    <n v="8194.4444444444398"/>
    <n v="10000"/>
    <n v="5000"/>
    <x v="399"/>
    <x v="15"/>
    <x v="378"/>
    <n v="21865"/>
    <n v="0.40024529096267603"/>
    <n v="9259"/>
    <n v="8666.6666666666697"/>
    <n v="10000"/>
    <n v="5555.5555555555502"/>
  </r>
  <r>
    <x v="401"/>
    <x v="4"/>
    <x v="1111"/>
    <n v="4703.8327526132398"/>
    <n v="10000"/>
    <n v="1836.7346938775499"/>
    <x v="399"/>
    <x v="15"/>
    <x v="378"/>
    <n v="21865"/>
    <n v="0.40024529096267603"/>
    <n v="8958"/>
    <n v="7222.2222222222199"/>
    <n v="10000"/>
    <n v="3750"/>
  </r>
  <r>
    <x v="401"/>
    <x v="5"/>
    <x v="2472"/>
    <n v="6000"/>
    <n v="10000"/>
    <n v="2000"/>
    <x v="399"/>
    <x v="15"/>
    <x v="378"/>
    <n v="21865"/>
    <n v="0.40024529096267603"/>
    <n v="9167"/>
    <n v="8750"/>
    <n v="10000"/>
    <n v="5000"/>
  </r>
  <r>
    <x v="401"/>
    <x v="6"/>
    <x v="2474"/>
    <n v="6964.2857142857101"/>
    <n v="10000"/>
    <n v="3333.3333333333298"/>
    <x v="399"/>
    <x v="15"/>
    <x v="378"/>
    <n v="21865"/>
    <n v="0.40024529096267603"/>
    <n v="9556"/>
    <n v="9047.6190476190495"/>
    <n v="10000"/>
    <n v="5555.5555555555502"/>
  </r>
  <r>
    <x v="401"/>
    <x v="7"/>
    <x v="2475"/>
    <n v="4777.7777777777801"/>
    <n v="10000"/>
    <n v="714.28571428571399"/>
    <x v="399"/>
    <x v="15"/>
    <x v="378"/>
    <n v="21865"/>
    <n v="0.40024529096267603"/>
    <n v="9286"/>
    <n v="8888.8888888888905"/>
    <n v="10000"/>
    <n v="5000"/>
  </r>
  <r>
    <x v="402"/>
    <x v="0"/>
    <x v="2476"/>
    <n v="2091.9488090784398"/>
    <n v="10000"/>
    <n v="243.90243902438999"/>
    <x v="400"/>
    <x v="15"/>
    <x v="379"/>
    <n v="42800"/>
    <n v="0.484958359299756"/>
    <n v="8280"/>
    <n v="6326.1904761904798"/>
    <n v="10000"/>
    <n v="2222.2222222222199"/>
  </r>
  <r>
    <x v="402"/>
    <x v="1"/>
    <x v="2477"/>
    <n v="2329.8821090900301"/>
    <n v="10000"/>
    <n v="476.19047619047598"/>
    <x v="400"/>
    <x v="15"/>
    <x v="379"/>
    <n v="42800"/>
    <n v="0.484958359299756"/>
    <n v="7909"/>
    <n v="6465.2014652014695"/>
    <n v="10000"/>
    <n v="2800"/>
  </r>
  <r>
    <x v="402"/>
    <x v="2"/>
    <x v="1535"/>
    <n v="2142.7727287859102"/>
    <n v="10000"/>
    <n v="384.61538461538498"/>
    <x v="400"/>
    <x v="15"/>
    <x v="379"/>
    <n v="42800"/>
    <n v="0.484958359299756"/>
    <n v="8272"/>
    <n v="7162.6984126984098"/>
    <n v="10000"/>
    <n v="3333.3333333333298"/>
  </r>
  <r>
    <x v="402"/>
    <x v="3"/>
    <x v="1496"/>
    <n v="1728.57150887036"/>
    <n v="10000"/>
    <n v="370.37037037036998"/>
    <x v="400"/>
    <x v="15"/>
    <x v="379"/>
    <n v="42800"/>
    <n v="0.484958359299756"/>
    <n v="7774"/>
    <n v="6076.0489510489497"/>
    <n v="10000"/>
    <n v="3333.3333333333298"/>
  </r>
  <r>
    <x v="402"/>
    <x v="4"/>
    <x v="2478"/>
    <n v="1418.2007930453101"/>
    <n v="10000"/>
    <n v="185.18518518518499"/>
    <x v="400"/>
    <x v="15"/>
    <x v="379"/>
    <n v="42800"/>
    <n v="0.484958359299756"/>
    <n v="7441"/>
    <n v="4822.0648972094104"/>
    <n v="10000"/>
    <n v="763.88888888888903"/>
  </r>
  <r>
    <x v="402"/>
    <x v="5"/>
    <x v="2479"/>
    <n v="1853.51286317223"/>
    <n v="10000"/>
    <n v="208.333333333333"/>
    <x v="400"/>
    <x v="15"/>
    <x v="379"/>
    <n v="42800"/>
    <n v="0.484958359299756"/>
    <n v="8016"/>
    <n v="5466.6348144609001"/>
    <n v="10000"/>
    <n v="2222.2222222222199"/>
  </r>
  <r>
    <x v="402"/>
    <x v="6"/>
    <x v="2480"/>
    <n v="1492.4061325627799"/>
    <n v="10000"/>
    <n v="277.00831024930699"/>
    <x v="400"/>
    <x v="15"/>
    <x v="379"/>
    <n v="42800"/>
    <n v="0.484958359299756"/>
    <n v="6969"/>
    <n v="4305.3717116217103"/>
    <n v="10000"/>
    <n v="1477.27272727273"/>
  </r>
  <r>
    <x v="402"/>
    <x v="7"/>
    <x v="2480"/>
    <n v="1465.8817096851701"/>
    <n v="10000"/>
    <n v="199.70414201183399"/>
    <x v="400"/>
    <x v="15"/>
    <x v="379"/>
    <n v="42800"/>
    <n v="0.484958359299756"/>
    <n v="8036"/>
    <n v="5585.2887048539196"/>
    <n v="10000"/>
    <n v="2244.8979591836701"/>
  </r>
  <r>
    <x v="403"/>
    <x v="0"/>
    <x v="1146"/>
    <n v="9166.6666666666697"/>
    <n v="10000"/>
    <n v="5000"/>
    <x v="401"/>
    <x v="15"/>
    <x v="380"/>
    <n v="20295"/>
    <n v="0.36683898488901701"/>
    <n v="10000"/>
    <n v="10000"/>
    <n v="10000"/>
    <n v="10000"/>
  </r>
  <r>
    <x v="403"/>
    <x v="1"/>
    <x v="2481"/>
    <n v="6363.6363636363603"/>
    <n v="10000"/>
    <n v="3333.3333333333298"/>
    <x v="401"/>
    <x v="15"/>
    <x v="380"/>
    <n v="20295"/>
    <n v="0.36683898488901701"/>
    <m/>
    <m/>
    <m/>
    <m/>
  </r>
  <r>
    <x v="403"/>
    <x v="2"/>
    <x v="584"/>
    <n v="8000"/>
    <n v="10000"/>
    <n v="5000"/>
    <x v="401"/>
    <x v="15"/>
    <x v="380"/>
    <n v="20295"/>
    <n v="0.36683898488901701"/>
    <n v="10000"/>
    <n v="10000"/>
    <n v="10000"/>
    <n v="10000"/>
  </r>
  <r>
    <x v="403"/>
    <x v="3"/>
    <x v="2482"/>
    <n v="5454.5454545454504"/>
    <n v="10000"/>
    <n v="2500"/>
    <x v="401"/>
    <x v="15"/>
    <x v="380"/>
    <n v="20295"/>
    <n v="0.36683898488901701"/>
    <m/>
    <m/>
    <m/>
    <m/>
  </r>
  <r>
    <x v="403"/>
    <x v="4"/>
    <x v="2483"/>
    <n v="7692.3076923076896"/>
    <n v="10000"/>
    <n v="3333.3333333333298"/>
    <x v="401"/>
    <x v="15"/>
    <x v="380"/>
    <n v="20295"/>
    <n v="0.36683898488901701"/>
    <n v="10000"/>
    <n v="10000"/>
    <n v="10000"/>
    <n v="10000"/>
  </r>
  <r>
    <x v="403"/>
    <x v="5"/>
    <x v="2484"/>
    <n v="7857.1428571428596"/>
    <n v="10000"/>
    <n v="5000"/>
    <x v="401"/>
    <x v="15"/>
    <x v="380"/>
    <n v="20295"/>
    <n v="0.36683898488901701"/>
    <n v="8750"/>
    <n v="8000"/>
    <n v="10000"/>
    <n v="5000"/>
  </r>
  <r>
    <x v="403"/>
    <x v="6"/>
    <x v="2485"/>
    <n v="6888.8888888888896"/>
    <n v="10000"/>
    <n v="2500"/>
    <x v="401"/>
    <x v="15"/>
    <x v="380"/>
    <n v="20295"/>
    <n v="0.36683898488901701"/>
    <n v="8194"/>
    <n v="7435.8974358974401"/>
    <n v="10000"/>
    <n v="5000"/>
  </r>
  <r>
    <x v="403"/>
    <x v="7"/>
    <x v="1471"/>
    <n v="6470.5882352941198"/>
    <n v="10000"/>
    <n v="3333.3333333333298"/>
    <x v="401"/>
    <x v="15"/>
    <x v="380"/>
    <n v="20295"/>
    <n v="0.36683898488901701"/>
    <n v="8889"/>
    <n v="8181.8181818181802"/>
    <n v="10000"/>
    <n v="5000"/>
  </r>
  <r>
    <x v="404"/>
    <x v="0"/>
    <x v="2486"/>
    <n v="6666.6666666666697"/>
    <n v="10000"/>
    <n v="3333.3333333333298"/>
    <x v="402"/>
    <x v="15"/>
    <x v="381"/>
    <n v="25917"/>
    <n v="0.33855860798683202"/>
    <n v="8519"/>
    <n v="7333.3333333333303"/>
    <n v="10000"/>
    <n v="5555.5555555555502"/>
  </r>
  <r>
    <x v="404"/>
    <x v="1"/>
    <x v="2487"/>
    <n v="7727.2727272727298"/>
    <n v="10000"/>
    <n v="3333.3333333333298"/>
    <x v="402"/>
    <x v="15"/>
    <x v="381"/>
    <n v="25917"/>
    <n v="0.33855860798683202"/>
    <n v="10000"/>
    <n v="10000"/>
    <n v="10000"/>
    <n v="10000"/>
  </r>
  <r>
    <x v="404"/>
    <x v="2"/>
    <x v="759"/>
    <n v="5227.2727272727298"/>
    <n v="10000"/>
    <n v="1666.6666666666699"/>
    <x v="402"/>
    <x v="15"/>
    <x v="381"/>
    <n v="25917"/>
    <n v="0.33855860798683202"/>
    <n v="10000"/>
    <n v="10000"/>
    <n v="10000"/>
    <n v="10000"/>
  </r>
  <r>
    <x v="404"/>
    <x v="3"/>
    <x v="2488"/>
    <n v="4441.1326378539497"/>
    <n v="10000"/>
    <n v="1900.82644628099"/>
    <x v="402"/>
    <x v="15"/>
    <x v="381"/>
    <n v="25917"/>
    <n v="0.33855860798683202"/>
    <n v="10000"/>
    <n v="10000"/>
    <n v="10000"/>
    <n v="10000"/>
  </r>
  <r>
    <x v="404"/>
    <x v="4"/>
    <x v="2489"/>
    <n v="4000"/>
    <n v="10000"/>
    <n v="909.09090909090901"/>
    <x v="402"/>
    <x v="15"/>
    <x v="381"/>
    <n v="25917"/>
    <n v="0.33855860798683202"/>
    <n v="10000"/>
    <n v="10000"/>
    <n v="10000"/>
    <n v="10000"/>
  </r>
  <r>
    <x v="404"/>
    <x v="5"/>
    <x v="2490"/>
    <n v="8125"/>
    <n v="10000"/>
    <n v="2500"/>
    <x v="402"/>
    <x v="15"/>
    <x v="381"/>
    <n v="25917"/>
    <n v="0.33855860798683202"/>
    <n v="10000"/>
    <n v="10000"/>
    <n v="10000"/>
    <n v="10000"/>
  </r>
  <r>
    <x v="404"/>
    <x v="6"/>
    <x v="2491"/>
    <n v="5087.7192982456099"/>
    <n v="10000"/>
    <n v="1666.6666666666699"/>
    <x v="402"/>
    <x v="15"/>
    <x v="381"/>
    <n v="25917"/>
    <n v="0.33855860798683202"/>
    <n v="9583"/>
    <n v="9230.7692307692305"/>
    <n v="10000"/>
    <n v="5000"/>
  </r>
  <r>
    <x v="404"/>
    <x v="7"/>
    <x v="368"/>
    <n v="2222.2222222222199"/>
    <n v="10000"/>
    <n v="344.82758620689702"/>
    <x v="402"/>
    <x v="15"/>
    <x v="381"/>
    <n v="25917"/>
    <n v="0.33855860798683202"/>
    <n v="10000"/>
    <n v="10000"/>
    <n v="10000"/>
    <n v="10000"/>
  </r>
  <r>
    <x v="405"/>
    <x v="0"/>
    <x v="2492"/>
    <n v="1131.9748873247499"/>
    <n v="10000"/>
    <n v="130.79667063020199"/>
    <x v="403"/>
    <x v="15"/>
    <x v="382"/>
    <n v="45764"/>
    <n v="0.47934975018592002"/>
    <n v="6847"/>
    <n v="4873.1473614651204"/>
    <n v="10000"/>
    <n v="1900.82644628099"/>
  </r>
  <r>
    <x v="405"/>
    <x v="1"/>
    <x v="2493"/>
    <n v="2082.34717135254"/>
    <n v="10000"/>
    <n v="350.98155859607402"/>
    <x v="403"/>
    <x v="15"/>
    <x v="382"/>
    <n v="45764"/>
    <n v="0.47934975018592002"/>
    <n v="7908"/>
    <n v="6213.4646962233201"/>
    <n v="10000"/>
    <n v="2500"/>
  </r>
  <r>
    <x v="405"/>
    <x v="2"/>
    <x v="1254"/>
    <n v="1402.5172818696699"/>
    <n v="10000"/>
    <n v="184.948979591837"/>
    <x v="403"/>
    <x v="15"/>
    <x v="382"/>
    <n v="45764"/>
    <n v="0.47934975018592002"/>
    <n v="7805"/>
    <n v="5710.2692629008397"/>
    <n v="10000"/>
    <n v="1836.7346938775499"/>
  </r>
  <r>
    <x v="405"/>
    <x v="3"/>
    <x v="1788"/>
    <n v="845.91194621033696"/>
    <n v="10000"/>
    <n v="78.106508875739607"/>
    <x v="403"/>
    <x v="15"/>
    <x v="382"/>
    <n v="45764"/>
    <n v="0.47934975018592002"/>
    <n v="7899"/>
    <n v="6718.6283318358801"/>
    <n v="10000"/>
    <n v="2187.5"/>
  </r>
  <r>
    <x v="405"/>
    <x v="4"/>
    <x v="2494"/>
    <n v="999.25981603049297"/>
    <n v="10000"/>
    <n v="112.371350556606"/>
    <x v="403"/>
    <x v="15"/>
    <x v="382"/>
    <n v="45764"/>
    <n v="0.47934975018592002"/>
    <n v="7409"/>
    <n v="4578.2198785554501"/>
    <n v="10000"/>
    <n v="1111.1111111111099"/>
  </r>
  <r>
    <x v="405"/>
    <x v="5"/>
    <x v="2303"/>
    <n v="1095.0675238122501"/>
    <n v="10000"/>
    <n v="72.714681440443201"/>
    <x v="403"/>
    <x v="15"/>
    <x v="382"/>
    <n v="45764"/>
    <n v="0.47934975018592002"/>
    <n v="7964"/>
    <n v="5425.5267025967696"/>
    <n v="10000"/>
    <n v="1715.9763313609501"/>
  </r>
  <r>
    <x v="405"/>
    <x v="6"/>
    <x v="1683"/>
    <n v="984.06567277691397"/>
    <n v="10000"/>
    <n v="81.945889698230999"/>
    <x v="403"/>
    <x v="15"/>
    <x v="382"/>
    <n v="45764"/>
    <n v="0.47934975018592002"/>
    <n v="7301"/>
    <n v="4965.8627087198502"/>
    <n v="10000"/>
    <n v="1666.6666666666699"/>
  </r>
  <r>
    <x v="405"/>
    <x v="7"/>
    <x v="1823"/>
    <n v="881.57568516642004"/>
    <n v="10000"/>
    <n v="129.799891833423"/>
    <x v="403"/>
    <x v="15"/>
    <x v="382"/>
    <n v="45764"/>
    <n v="0.47934975018592002"/>
    <n v="6764"/>
    <n v="4204.8189312595396"/>
    <n v="10000"/>
    <n v="1530.61224489796"/>
  </r>
  <r>
    <x v="406"/>
    <x v="0"/>
    <x v="1419"/>
    <n v="1837.1444003618201"/>
    <n v="10000"/>
    <n v="188.96447467876001"/>
    <x v="404"/>
    <x v="15"/>
    <x v="383"/>
    <n v="105163"/>
    <n v="0.40231296576841302"/>
    <n v="6383"/>
    <n v="3259.6107135350098"/>
    <n v="10000"/>
    <n v="432"/>
  </r>
  <r>
    <x v="406"/>
    <x v="1"/>
    <x v="2495"/>
    <n v="2851.7403056476401"/>
    <n v="10000"/>
    <n v="339.76124885215802"/>
    <x v="404"/>
    <x v="15"/>
    <x v="383"/>
    <n v="105163"/>
    <n v="0.40231296576841302"/>
    <n v="7543"/>
    <n v="4319.6729196729202"/>
    <n v="10000"/>
    <n v="679.01234567901201"/>
  </r>
  <r>
    <x v="406"/>
    <x v="2"/>
    <x v="2496"/>
    <n v="1851.21197856508"/>
    <n v="10000"/>
    <n v="161.730728838479"/>
    <x v="404"/>
    <x v="15"/>
    <x v="383"/>
    <n v="105163"/>
    <n v="0.40231296576841302"/>
    <n v="6573"/>
    <n v="3446.05875863343"/>
    <n v="10000"/>
    <n v="439.95243757431598"/>
  </r>
  <r>
    <x v="406"/>
    <x v="3"/>
    <x v="2497"/>
    <n v="2283.3594211172499"/>
    <n v="10000"/>
    <n v="188.42975206611601"/>
    <x v="404"/>
    <x v="15"/>
    <x v="383"/>
    <n v="105163"/>
    <n v="0.40231296576841302"/>
    <n v="6633"/>
    <n v="4134.1952855110703"/>
    <n v="10000"/>
    <n v="521.54195011337902"/>
  </r>
  <r>
    <x v="406"/>
    <x v="4"/>
    <x v="2498"/>
    <n v="1844.16680812147"/>
    <n v="10000"/>
    <n v="140.444444444444"/>
    <x v="404"/>
    <x v="15"/>
    <x v="383"/>
    <n v="105163"/>
    <n v="0.40231296576841302"/>
    <n v="6758"/>
    <n v="3682.7869308997401"/>
    <n v="10000"/>
    <n v="376.49219467401298"/>
  </r>
  <r>
    <x v="406"/>
    <x v="5"/>
    <x v="2499"/>
    <n v="1904.6879810657499"/>
    <n v="10000"/>
    <n v="195.04132231405001"/>
    <x v="404"/>
    <x v="15"/>
    <x v="383"/>
    <n v="105163"/>
    <n v="0.40231296576841302"/>
    <n v="7011"/>
    <n v="3791.2692307033799"/>
    <n v="10000"/>
    <n v="548.20415879017003"/>
  </r>
  <r>
    <x v="406"/>
    <x v="6"/>
    <x v="2500"/>
    <n v="1989.4776346961701"/>
    <n v="10000"/>
    <n v="224.609375"/>
    <x v="404"/>
    <x v="15"/>
    <x v="383"/>
    <n v="105163"/>
    <n v="0.40231296576841302"/>
    <n v="6632"/>
    <n v="3865.5803702774901"/>
    <n v="10000"/>
    <n v="677.76456599286598"/>
  </r>
  <r>
    <x v="406"/>
    <x v="7"/>
    <x v="1594"/>
    <n v="1449.81154978828"/>
    <n v="10000"/>
    <n v="171.65814463111801"/>
    <x v="404"/>
    <x v="15"/>
    <x v="383"/>
    <n v="105163"/>
    <n v="0.40231296576841302"/>
    <n v="5964"/>
    <n v="3078.4302586631302"/>
    <n v="10000"/>
    <n v="304.70914127423799"/>
  </r>
  <r>
    <x v="407"/>
    <x v="0"/>
    <x v="97"/>
    <n v="786.23189157496699"/>
    <n v="10000"/>
    <n v="81.787109375"/>
    <x v="405"/>
    <x v="15"/>
    <x v="384"/>
    <n v="132066"/>
    <n v="0.46173855583020701"/>
    <n v="6700"/>
    <n v="3519.3241962964798"/>
    <n v="10000"/>
    <n v="666.66666666666697"/>
  </r>
  <r>
    <x v="407"/>
    <x v="1"/>
    <x v="2501"/>
    <n v="1164.2118065954201"/>
    <n v="10000"/>
    <n v="146.93877551020401"/>
    <x v="405"/>
    <x v="15"/>
    <x v="384"/>
    <n v="132066"/>
    <n v="0.46173855583020701"/>
    <n v="6874"/>
    <n v="4344.1095092471196"/>
    <n v="10000"/>
    <n v="714.28571428571399"/>
  </r>
  <r>
    <x v="407"/>
    <x v="2"/>
    <x v="331"/>
    <n v="839.49706345352001"/>
    <n v="10000"/>
    <n v="98.002958579881707"/>
    <x v="405"/>
    <x v="15"/>
    <x v="384"/>
    <n v="132066"/>
    <n v="0.46173855583020701"/>
    <n v="6326"/>
    <n v="3343.9871795235599"/>
    <n v="10000"/>
    <n v="476.19047619047598"/>
  </r>
  <r>
    <x v="407"/>
    <x v="3"/>
    <x v="2502"/>
    <n v="851.54263639349404"/>
    <n v="10000"/>
    <n v="106.38297872340399"/>
    <x v="405"/>
    <x v="15"/>
    <x v="384"/>
    <n v="132066"/>
    <n v="0.46173855583020701"/>
    <n v="6214"/>
    <n v="3741.58250736627"/>
    <n v="10000"/>
    <n v="637.11911357340705"/>
  </r>
  <r>
    <x v="407"/>
    <x v="4"/>
    <x v="2368"/>
    <n v="662.66626838816705"/>
    <n v="10000"/>
    <n v="71.340082874108205"/>
    <x v="405"/>
    <x v="15"/>
    <x v="384"/>
    <n v="132066"/>
    <n v="0.46173855583020701"/>
    <n v="5865"/>
    <n v="2949.25508096262"/>
    <n v="10000"/>
    <n v="425.240054869684"/>
  </r>
  <r>
    <x v="407"/>
    <x v="5"/>
    <x v="2503"/>
    <n v="991.05803279230395"/>
    <n v="10000"/>
    <n v="106.336805555556"/>
    <x v="405"/>
    <x v="15"/>
    <x v="384"/>
    <n v="132066"/>
    <n v="0.46173855583020701"/>
    <n v="7226"/>
    <n v="4257.6002428943602"/>
    <n v="10000"/>
    <n v="726.64359861591697"/>
  </r>
  <r>
    <x v="407"/>
    <x v="6"/>
    <x v="973"/>
    <n v="923.95268374734496"/>
    <n v="10000"/>
    <n v="118.147448015123"/>
    <x v="405"/>
    <x v="15"/>
    <x v="384"/>
    <n v="132066"/>
    <n v="0.46173855583020701"/>
    <n v="6332"/>
    <n v="3745.7849168375501"/>
    <n v="10000"/>
    <n v="972.22222222222194"/>
  </r>
  <r>
    <x v="407"/>
    <x v="7"/>
    <x v="2504"/>
    <n v="787.24155665124499"/>
    <n v="10000"/>
    <n v="85.3333333333333"/>
    <x v="405"/>
    <x v="15"/>
    <x v="384"/>
    <n v="132066"/>
    <n v="0.46173855583020701"/>
    <n v="5974"/>
    <n v="3331.2285810138101"/>
    <n v="10000"/>
    <n v="650"/>
  </r>
  <r>
    <x v="408"/>
    <x v="0"/>
    <x v="816"/>
    <n v="364.57474379125398"/>
    <n v="10000"/>
    <n v="40.9783708886509"/>
    <x v="406"/>
    <x v="15"/>
    <x v="385"/>
    <n v="173817"/>
    <n v="0.493048917128796"/>
    <n v="4995"/>
    <n v="1934.0930946702999"/>
    <n v="10000"/>
    <n v="261.41913243320897"/>
  </r>
  <r>
    <x v="408"/>
    <x v="1"/>
    <x v="2505"/>
    <n v="627.27439413286697"/>
    <n v="10000"/>
    <n v="66.304734781060901"/>
    <x v="406"/>
    <x v="15"/>
    <x v="385"/>
    <n v="173817"/>
    <n v="0.493048917128796"/>
    <n v="5778"/>
    <n v="2987.9880481905702"/>
    <n v="10000"/>
    <n v="702.47933884297504"/>
  </r>
  <r>
    <x v="408"/>
    <x v="2"/>
    <x v="688"/>
    <n v="455.360728787894"/>
    <n v="10000"/>
    <n v="45.801842412712901"/>
    <x v="406"/>
    <x v="15"/>
    <x v="385"/>
    <n v="173817"/>
    <n v="0.493048917128796"/>
    <n v="5268"/>
    <n v="2283.8832716074999"/>
    <n v="10000"/>
    <n v="396.82539682539698"/>
  </r>
  <r>
    <x v="408"/>
    <x v="3"/>
    <x v="1843"/>
    <n v="389.64343285882597"/>
    <n v="10000"/>
    <n v="49.314695779342202"/>
    <x v="406"/>
    <x v="15"/>
    <x v="385"/>
    <n v="173817"/>
    <n v="0.493048917128796"/>
    <n v="4899"/>
    <n v="2024.6362762609599"/>
    <n v="10000"/>
    <n v="385.80246913580203"/>
  </r>
  <r>
    <x v="408"/>
    <x v="4"/>
    <x v="2506"/>
    <n v="295.47692746154098"/>
    <n v="10000"/>
    <n v="37.5"/>
    <x v="406"/>
    <x v="15"/>
    <x v="385"/>
    <n v="173817"/>
    <n v="0.493048917128796"/>
    <n v="4724"/>
    <n v="1782.4458621803301"/>
    <n v="10000"/>
    <n v="247.27110715081301"/>
  </r>
  <r>
    <x v="408"/>
    <x v="5"/>
    <x v="2507"/>
    <n v="372.68464663463698"/>
    <n v="10000"/>
    <n v="39.282009429648802"/>
    <x v="406"/>
    <x v="15"/>
    <x v="385"/>
    <n v="173817"/>
    <n v="0.493048917128796"/>
    <n v="5575"/>
    <n v="2232.1591018717299"/>
    <n v="10000"/>
    <n v="575.14792899408303"/>
  </r>
  <r>
    <x v="408"/>
    <x v="6"/>
    <x v="325"/>
    <n v="401.27386213693399"/>
    <n v="10000"/>
    <n v="37.118490581058602"/>
    <x v="406"/>
    <x v="15"/>
    <x v="385"/>
    <n v="173817"/>
    <n v="0.493048917128796"/>
    <n v="5055"/>
    <n v="1929.3934789629"/>
    <n v="10000"/>
    <n v="394.85766758493997"/>
  </r>
  <r>
    <x v="408"/>
    <x v="7"/>
    <x v="2508"/>
    <n v="333.04719679043501"/>
    <n v="10000"/>
    <n v="35.475280313676201"/>
    <x v="406"/>
    <x v="15"/>
    <x v="385"/>
    <n v="173817"/>
    <n v="0.493048917128796"/>
    <n v="4878"/>
    <n v="1867.6357745119201"/>
    <n v="10000"/>
    <n v="368.608799048751"/>
  </r>
  <r>
    <x v="409"/>
    <x v="0"/>
    <x v="192"/>
    <n v="1436.3850579529601"/>
    <n v="10000"/>
    <n v="177.469135802469"/>
    <x v="407"/>
    <x v="15"/>
    <x v="386"/>
    <n v="79710"/>
    <n v="0.43657574761748302"/>
    <n v="6323"/>
    <n v="3579.6986596019701"/>
    <n v="10000"/>
    <n v="582.639714625446"/>
  </r>
  <r>
    <x v="409"/>
    <x v="1"/>
    <x v="2116"/>
    <n v="1948.9163276377001"/>
    <n v="10000"/>
    <n v="265.00811249323999"/>
    <x v="407"/>
    <x v="15"/>
    <x v="386"/>
    <n v="79710"/>
    <n v="0.43657574761748302"/>
    <n v="7408"/>
    <n v="4510.3946862740804"/>
    <n v="10000"/>
    <n v="839.00226757369603"/>
  </r>
  <r>
    <x v="409"/>
    <x v="2"/>
    <x v="1430"/>
    <n v="1363.75152348438"/>
    <n v="10000"/>
    <n v="125.951557093426"/>
    <x v="407"/>
    <x v="15"/>
    <x v="386"/>
    <n v="79710"/>
    <n v="0.43657574761748302"/>
    <n v="6169"/>
    <n v="3038.7062908224302"/>
    <n v="10000"/>
    <n v="469.95835812016702"/>
  </r>
  <r>
    <x v="409"/>
    <x v="3"/>
    <x v="2509"/>
    <n v="1256.68786855044"/>
    <n v="10000"/>
    <n v="123.365041617122"/>
    <x v="407"/>
    <x v="15"/>
    <x v="386"/>
    <n v="79710"/>
    <n v="0.43657574761748302"/>
    <n v="6354"/>
    <n v="3494.1580734184199"/>
    <n v="10000"/>
    <n v="566.89342403628098"/>
  </r>
  <r>
    <x v="409"/>
    <x v="4"/>
    <x v="1055"/>
    <n v="1078.57951520181"/>
    <n v="10000"/>
    <n v="125.207756232687"/>
    <x v="407"/>
    <x v="15"/>
    <x v="386"/>
    <n v="79710"/>
    <n v="0.43657574761748302"/>
    <n v="6330"/>
    <n v="3384.33553220765"/>
    <n v="10000"/>
    <n v="432.65306122448999"/>
  </r>
  <r>
    <x v="409"/>
    <x v="5"/>
    <x v="2480"/>
    <n v="1310.86394736271"/>
    <n v="10000"/>
    <n v="128.39506172839501"/>
    <x v="407"/>
    <x v="15"/>
    <x v="386"/>
    <n v="79710"/>
    <n v="0.43657574761748302"/>
    <n v="6736"/>
    <n v="4060.7928806443801"/>
    <n v="10000"/>
    <n v="666.66666666666697"/>
  </r>
  <r>
    <x v="409"/>
    <x v="6"/>
    <x v="2510"/>
    <n v="1306.20570818746"/>
    <n v="10000"/>
    <n v="156.25"/>
    <x v="407"/>
    <x v="15"/>
    <x v="386"/>
    <n v="79710"/>
    <n v="0.43657574761748302"/>
    <n v="6514"/>
    <n v="3677.9489750268999"/>
    <n v="10000"/>
    <n v="525"/>
  </r>
  <r>
    <x v="409"/>
    <x v="7"/>
    <x v="173"/>
    <n v="1158.8255826772599"/>
    <n v="10000"/>
    <n v="190.15822325446399"/>
    <x v="407"/>
    <x v="15"/>
    <x v="386"/>
    <n v="79710"/>
    <n v="0.43657574761748302"/>
    <n v="6116"/>
    <n v="3613.6801209265"/>
    <n v="10000"/>
    <n v="661.62570888468804"/>
  </r>
  <r>
    <x v="410"/>
    <x v="0"/>
    <x v="119"/>
    <n v="919.70557065076002"/>
    <n v="10000"/>
    <n v="107.52688172043"/>
    <x v="408"/>
    <x v="15"/>
    <x v="387"/>
    <n v="133669"/>
    <n v="0.468819927188041"/>
    <n v="6333"/>
    <n v="3538.5230232510298"/>
    <n v="10000"/>
    <n v="743.80165289256195"/>
  </r>
  <r>
    <x v="410"/>
    <x v="1"/>
    <x v="2511"/>
    <n v="1349.3300937638101"/>
    <n v="10000"/>
    <n v="149.128334383533"/>
    <x v="408"/>
    <x v="15"/>
    <x v="387"/>
    <n v="133669"/>
    <n v="0.468819927188041"/>
    <n v="6859"/>
    <n v="4858.3571862260396"/>
    <n v="10000"/>
    <n v="1111.1111111111099"/>
  </r>
  <r>
    <x v="410"/>
    <x v="2"/>
    <x v="2512"/>
    <n v="1119.7157741978899"/>
    <n v="10000"/>
    <n v="144.92753623188401"/>
    <x v="408"/>
    <x v="15"/>
    <x v="387"/>
    <n v="133669"/>
    <n v="0.468819927188041"/>
    <n v="6854"/>
    <n v="4484.9842375974804"/>
    <n v="10000"/>
    <n v="1000"/>
  </r>
  <r>
    <x v="410"/>
    <x v="3"/>
    <x v="2513"/>
    <n v="1071.0140187437"/>
    <n v="10000"/>
    <n v="149.25373134328399"/>
    <x v="408"/>
    <x v="15"/>
    <x v="387"/>
    <n v="133669"/>
    <n v="0.468819927188041"/>
    <n v="6908"/>
    <n v="4540.2777777777801"/>
    <n v="10000"/>
    <n v="1250"/>
  </r>
  <r>
    <x v="410"/>
    <x v="4"/>
    <x v="1035"/>
    <n v="1000.44208033171"/>
    <n v="10000"/>
    <n v="109.83928777893399"/>
    <x v="408"/>
    <x v="15"/>
    <x v="387"/>
    <n v="133669"/>
    <n v="0.468819927188041"/>
    <n v="7021"/>
    <n v="4926.74435830329"/>
    <n v="10000"/>
    <n v="1074.38016528926"/>
  </r>
  <r>
    <x v="410"/>
    <x v="5"/>
    <x v="2514"/>
    <n v="1416.0868746399799"/>
    <n v="10000"/>
    <n v="208.22065981611701"/>
    <x v="408"/>
    <x v="15"/>
    <x v="387"/>
    <n v="133669"/>
    <n v="0.468819927188041"/>
    <n v="8104"/>
    <n v="5609.1504649197004"/>
    <n v="10000"/>
    <n v="2187.5"/>
  </r>
  <r>
    <x v="410"/>
    <x v="6"/>
    <x v="2515"/>
    <n v="1280.9576425923401"/>
    <n v="10000"/>
    <n v="178.53392144507501"/>
    <x v="408"/>
    <x v="15"/>
    <x v="387"/>
    <n v="133669"/>
    <n v="0.468819927188041"/>
    <n v="7734"/>
    <n v="5382.01058201058"/>
    <n v="10000"/>
    <n v="2345.6790123456799"/>
  </r>
  <r>
    <x v="410"/>
    <x v="7"/>
    <x v="2418"/>
    <n v="1274.41431827065"/>
    <n v="10000"/>
    <n v="197.08380067296901"/>
    <x v="408"/>
    <x v="15"/>
    <x v="387"/>
    <n v="133669"/>
    <n v="0.468819927188041"/>
    <n v="7959"/>
    <n v="5699.9299719888004"/>
    <n v="10000"/>
    <n v="1527.7777777777801"/>
  </r>
  <r>
    <x v="411"/>
    <x v="0"/>
    <x v="2516"/>
    <n v="629.87272735372096"/>
    <n v="10000"/>
    <n v="77.410274454609393"/>
    <x v="409"/>
    <x v="15"/>
    <x v="388"/>
    <n v="84939"/>
    <n v="0.46634164017591001"/>
    <n v="5219"/>
    <n v="1871.9076390676501"/>
    <n v="10000"/>
    <n v="223.76543209876499"/>
  </r>
  <r>
    <x v="411"/>
    <x v="1"/>
    <x v="2517"/>
    <n v="1226.68223964663"/>
    <n v="10000"/>
    <n v="161.730728838479"/>
    <x v="409"/>
    <x v="15"/>
    <x v="388"/>
    <n v="84939"/>
    <n v="0.46634164017591001"/>
    <n v="6588"/>
    <n v="4247.9852082826901"/>
    <n v="10000"/>
    <n v="1024.9307479224401"/>
  </r>
  <r>
    <x v="411"/>
    <x v="2"/>
    <x v="1836"/>
    <n v="820.84164824746495"/>
    <n v="10000"/>
    <n v="108.64644635581701"/>
    <x v="409"/>
    <x v="15"/>
    <x v="388"/>
    <n v="84939"/>
    <n v="0.46634164017591001"/>
    <n v="5835"/>
    <n v="3116.0536649375699"/>
    <n v="10000"/>
    <n v="408.16326530612201"/>
  </r>
  <r>
    <x v="411"/>
    <x v="3"/>
    <x v="1593"/>
    <n v="881.68975975778505"/>
    <n v="10000"/>
    <n v="114.69463778060999"/>
    <x v="409"/>
    <x v="15"/>
    <x v="388"/>
    <n v="84939"/>
    <n v="0.46634164017591001"/>
    <n v="6143"/>
    <n v="3180.2648573698102"/>
    <n v="10000"/>
    <n v="558.02469135802505"/>
  </r>
  <r>
    <x v="411"/>
    <x v="4"/>
    <x v="1787"/>
    <n v="682.89890155729302"/>
    <n v="10000"/>
    <n v="87.039239001189102"/>
    <x v="409"/>
    <x v="15"/>
    <x v="388"/>
    <n v="84939"/>
    <n v="0.46634164017591001"/>
    <n v="5560"/>
    <n v="2728.3159516575402"/>
    <n v="10000"/>
    <n v="388.88888888888903"/>
  </r>
  <r>
    <x v="411"/>
    <x v="5"/>
    <x v="119"/>
    <n v="742.02490923932305"/>
    <n v="10000"/>
    <n v="109.880944934426"/>
    <x v="409"/>
    <x v="15"/>
    <x v="388"/>
    <n v="84939"/>
    <n v="0.46634164017591001"/>
    <n v="6113"/>
    <n v="3097.53062134319"/>
    <n v="10000"/>
    <n v="662.5"/>
  </r>
  <r>
    <x v="411"/>
    <x v="6"/>
    <x v="2518"/>
    <n v="739.82067857408595"/>
    <n v="10000"/>
    <n v="111.298875356914"/>
    <x v="409"/>
    <x v="15"/>
    <x v="388"/>
    <n v="84939"/>
    <n v="0.46634164017591001"/>
    <n v="5722"/>
    <n v="2826.2514559747001"/>
    <n v="10000"/>
    <n v="630.20214030915599"/>
  </r>
  <r>
    <x v="411"/>
    <x v="7"/>
    <x v="2519"/>
    <n v="761.86298515033798"/>
    <n v="10000"/>
    <n v="104.166666666667"/>
    <x v="409"/>
    <x v="15"/>
    <x v="388"/>
    <n v="84939"/>
    <n v="0.46634164017591001"/>
    <n v="5294"/>
    <n v="3029.4750996827102"/>
    <n v="10000"/>
    <n v="572.32049947970802"/>
  </r>
  <r>
    <x v="412"/>
    <x v="0"/>
    <x v="771"/>
    <n v="825.594404329128"/>
    <n v="10000"/>
    <n v="109.56902848794699"/>
    <x v="410"/>
    <x v="15"/>
    <x v="389"/>
    <n v="96813"/>
    <n v="0.45790056189341"/>
    <n v="5997"/>
    <n v="3081.3873223778801"/>
    <n v="10000"/>
    <n v="828.40236686390494"/>
  </r>
  <r>
    <x v="412"/>
    <x v="1"/>
    <x v="1572"/>
    <n v="1295.7781286971299"/>
    <n v="10000"/>
    <n v="163.76921138825901"/>
    <x v="410"/>
    <x v="15"/>
    <x v="389"/>
    <n v="96813"/>
    <n v="0.45790056189341"/>
    <n v="6707"/>
    <n v="3563.9522264071002"/>
    <n v="10000"/>
    <n v="661.15702479338802"/>
  </r>
  <r>
    <x v="412"/>
    <x v="2"/>
    <x v="163"/>
    <n v="937.16302996064098"/>
    <n v="10000"/>
    <n v="128.78037410407299"/>
    <x v="410"/>
    <x v="15"/>
    <x v="389"/>
    <n v="96813"/>
    <n v="0.45790056189341"/>
    <n v="6114"/>
    <n v="2865.13560201566"/>
    <n v="10000"/>
    <n v="351.02040816326502"/>
  </r>
  <r>
    <x v="412"/>
    <x v="3"/>
    <x v="1818"/>
    <n v="899.92653547222994"/>
    <n v="10000"/>
    <n v="108.841709217952"/>
    <x v="410"/>
    <x v="15"/>
    <x v="389"/>
    <n v="96813"/>
    <n v="0.45790056189341"/>
    <n v="6397"/>
    <n v="3248.8693689351599"/>
    <n v="10000"/>
    <n v="484.76454293628802"/>
  </r>
  <r>
    <x v="412"/>
    <x v="4"/>
    <x v="2520"/>
    <n v="706.726544586454"/>
    <n v="10000"/>
    <n v="106.336805555556"/>
    <x v="410"/>
    <x v="15"/>
    <x v="389"/>
    <n v="96813"/>
    <n v="0.45790056189341"/>
    <n v="5929"/>
    <n v="2744.3420528603401"/>
    <n v="10000"/>
    <n v="416.17122473246098"/>
  </r>
  <r>
    <x v="412"/>
    <x v="5"/>
    <x v="2521"/>
    <n v="774.88524810651404"/>
    <n v="10000"/>
    <n v="61.583653276301902"/>
    <x v="410"/>
    <x v="15"/>
    <x v="389"/>
    <n v="96813"/>
    <n v="0.45790056189341"/>
    <n v="6276"/>
    <n v="3188.3313059028501"/>
    <n v="10000"/>
    <n v="472.58979206049202"/>
  </r>
  <r>
    <x v="412"/>
    <x v="6"/>
    <x v="2522"/>
    <n v="786.51303148817101"/>
    <n v="10000"/>
    <n v="89.940828402366904"/>
    <x v="410"/>
    <x v="15"/>
    <x v="389"/>
    <n v="96813"/>
    <n v="0.45790056189341"/>
    <n v="5817"/>
    <n v="2789.3667108859199"/>
    <n v="10000"/>
    <n v="384.73376423514901"/>
  </r>
  <r>
    <x v="412"/>
    <x v="7"/>
    <x v="1922"/>
    <n v="580.93066536075901"/>
    <n v="10000"/>
    <n v="39.262642013811501"/>
    <x v="410"/>
    <x v="15"/>
    <x v="389"/>
    <n v="96813"/>
    <n v="0.45790056189341"/>
    <n v="5764"/>
    <n v="2955.7959428204399"/>
    <n v="10000"/>
    <n v="463.137996219282"/>
  </r>
  <r>
    <x v="413"/>
    <x v="0"/>
    <x v="1880"/>
    <n v="676.71499168591004"/>
    <n v="10000"/>
    <n v="74.266392947711594"/>
    <x v="411"/>
    <x v="15"/>
    <x v="390"/>
    <n v="123421"/>
    <n v="0.477639145813822"/>
    <n v="5684"/>
    <n v="2067.4834213758199"/>
    <n v="10000"/>
    <n v="138.616962957162"/>
  </r>
  <r>
    <x v="413"/>
    <x v="1"/>
    <x v="2290"/>
    <n v="977.20637269644806"/>
    <n v="10000"/>
    <n v="130.85399449035799"/>
    <x v="411"/>
    <x v="15"/>
    <x v="390"/>
    <n v="123421"/>
    <n v="0.477639145813822"/>
    <n v="6121"/>
    <n v="2822.8538630476601"/>
    <n v="10000"/>
    <n v="500"/>
  </r>
  <r>
    <x v="413"/>
    <x v="2"/>
    <x v="2523"/>
    <n v="749.35285853272205"/>
    <n v="10000"/>
    <n v="105.46875"/>
    <x v="411"/>
    <x v="15"/>
    <x v="390"/>
    <n v="123421"/>
    <n v="0.477639145813822"/>
    <n v="5864"/>
    <n v="2538.9751944306199"/>
    <n v="10000"/>
    <n v="207.17308977500599"/>
  </r>
  <r>
    <x v="413"/>
    <x v="3"/>
    <x v="2524"/>
    <n v="776.98940174454594"/>
    <n v="10000"/>
    <n v="86.956521739130395"/>
    <x v="411"/>
    <x v="15"/>
    <x v="390"/>
    <n v="123421"/>
    <n v="0.477639145813822"/>
    <n v="5888"/>
    <n v="2963.89355205109"/>
    <n v="10000"/>
    <n v="416.66666666666703"/>
  </r>
  <r>
    <x v="413"/>
    <x v="4"/>
    <x v="1827"/>
    <n v="577.24337101290996"/>
    <n v="10000"/>
    <n v="76.208448250834707"/>
    <x v="411"/>
    <x v="15"/>
    <x v="390"/>
    <n v="123421"/>
    <n v="0.477639145813822"/>
    <n v="5265"/>
    <n v="2024.5214876214"/>
    <n v="10000"/>
    <n v="153.787004998078"/>
  </r>
  <r>
    <x v="413"/>
    <x v="5"/>
    <x v="141"/>
    <n v="816.627130040515"/>
    <n v="10000"/>
    <n v="82.908163265306101"/>
    <x v="411"/>
    <x v="15"/>
    <x v="390"/>
    <n v="123421"/>
    <n v="0.477639145813822"/>
    <n v="6074"/>
    <n v="3013.2530293721002"/>
    <n v="10000"/>
    <n v="392.39001189060599"/>
  </r>
  <r>
    <x v="413"/>
    <x v="6"/>
    <x v="2525"/>
    <n v="782.70312100494402"/>
    <n v="10000"/>
    <n v="80.688542227003794"/>
    <x v="411"/>
    <x v="15"/>
    <x v="390"/>
    <n v="123421"/>
    <n v="0.477639145813822"/>
    <n v="5627"/>
    <n v="2380.6082378029901"/>
    <n v="10000"/>
    <n v="329.29868280526898"/>
  </r>
  <r>
    <x v="413"/>
    <x v="7"/>
    <x v="2526"/>
    <n v="776.30511114259195"/>
    <n v="10000"/>
    <n v="77.042936288088598"/>
    <x v="411"/>
    <x v="15"/>
    <x v="390"/>
    <n v="123421"/>
    <n v="0.477639145813822"/>
    <n v="5555"/>
    <n v="2901.3398291148701"/>
    <n v="10000"/>
    <n v="519.03114186851201"/>
  </r>
  <r>
    <x v="414"/>
    <x v="0"/>
    <x v="2527"/>
    <n v="2742.0914196860199"/>
    <n v="10000"/>
    <n v="299.48867786705603"/>
    <x v="412"/>
    <x v="15"/>
    <x v="391"/>
    <n v="75943"/>
    <n v="0.40929914198249501"/>
    <n v="7438"/>
    <n v="4641.1252987400803"/>
    <n v="10000"/>
    <n v="803.32409972299195"/>
  </r>
  <r>
    <x v="414"/>
    <x v="1"/>
    <x v="2528"/>
    <n v="3417.2148935928499"/>
    <n v="10000"/>
    <n v="521.54195011337902"/>
    <x v="412"/>
    <x v="15"/>
    <x v="391"/>
    <n v="75943"/>
    <n v="0.40929914198249501"/>
    <n v="7688"/>
    <n v="5265.5971479500904"/>
    <n v="10000"/>
    <n v="1250"/>
  </r>
  <r>
    <x v="414"/>
    <x v="2"/>
    <x v="2529"/>
    <n v="2404.0786167669698"/>
    <n v="10000"/>
    <n v="267.08918062471702"/>
    <x v="412"/>
    <x v="15"/>
    <x v="391"/>
    <n v="75943"/>
    <n v="0.40929914198249501"/>
    <n v="7132"/>
    <n v="3675.8536298009999"/>
    <n v="10000"/>
    <n v="414.20118343195298"/>
  </r>
  <r>
    <x v="414"/>
    <x v="3"/>
    <x v="2530"/>
    <n v="2340.9258489096301"/>
    <n v="10000"/>
    <n v="245.74669187145599"/>
    <x v="412"/>
    <x v="15"/>
    <x v="391"/>
    <n v="75943"/>
    <n v="0.40929914198249501"/>
    <n v="7210"/>
    <n v="4043.5911310911301"/>
    <n v="10000"/>
    <n v="859.375"/>
  </r>
  <r>
    <x v="414"/>
    <x v="4"/>
    <x v="2531"/>
    <n v="2277.6237967235702"/>
    <n v="10000"/>
    <n v="255.80011897680001"/>
    <x v="412"/>
    <x v="15"/>
    <x v="391"/>
    <n v="75943"/>
    <n v="0.40929914198249501"/>
    <n v="6870"/>
    <n v="3608.3611416594599"/>
    <n v="10000"/>
    <n v="451.38888888888903"/>
  </r>
  <r>
    <x v="414"/>
    <x v="5"/>
    <x v="2532"/>
    <n v="2832.4261485289098"/>
    <n v="10000"/>
    <n v="373.26388888888903"/>
    <x v="412"/>
    <x v="15"/>
    <x v="391"/>
    <n v="75943"/>
    <n v="0.40929914198249501"/>
    <n v="7190"/>
    <n v="4353.6386728757498"/>
    <n v="10000"/>
    <n v="472.58979206049202"/>
  </r>
  <r>
    <x v="414"/>
    <x v="6"/>
    <x v="2533"/>
    <n v="2467.6442294631902"/>
    <n v="10000"/>
    <n v="244.140625"/>
    <x v="412"/>
    <x v="15"/>
    <x v="391"/>
    <n v="75943"/>
    <n v="0.40929914198249501"/>
    <n v="7628"/>
    <n v="4737.4542170231398"/>
    <n v="10000"/>
    <n v="865.05190311418698"/>
  </r>
  <r>
    <x v="414"/>
    <x v="7"/>
    <x v="2534"/>
    <n v="2153.4200331749898"/>
    <n v="10000"/>
    <n v="196.449704142012"/>
    <x v="412"/>
    <x v="15"/>
    <x v="391"/>
    <n v="75943"/>
    <n v="0.40929914198249501"/>
    <n v="7077"/>
    <n v="4695.2205236338104"/>
    <n v="10000"/>
    <n v="729.16666666666697"/>
  </r>
  <r>
    <x v="415"/>
    <x v="0"/>
    <x v="2535"/>
    <n v="279.041321023043"/>
    <n v="10000"/>
    <n v="34.2170532144318"/>
    <x v="413"/>
    <x v="15"/>
    <x v="392"/>
    <n v="142098"/>
    <n v="0.45548464440605102"/>
    <n v="4561"/>
    <n v="1874.4908470806199"/>
    <n v="10000"/>
    <n v="241.32231404958699"/>
  </r>
  <r>
    <x v="415"/>
    <x v="1"/>
    <x v="1019"/>
    <n v="431.17331714596202"/>
    <n v="10000"/>
    <n v="40.258665432254602"/>
    <x v="413"/>
    <x v="15"/>
    <x v="392"/>
    <n v="142098"/>
    <n v="0.45548464440605102"/>
    <n v="5488"/>
    <n v="2728.98568204609"/>
    <n v="10000"/>
    <n v="464"/>
  </r>
  <r>
    <x v="415"/>
    <x v="2"/>
    <x v="777"/>
    <n v="335.43971724712702"/>
    <n v="10000"/>
    <n v="37.415723696473499"/>
    <x v="413"/>
    <x v="15"/>
    <x v="392"/>
    <n v="142098"/>
    <n v="0.45548464440605102"/>
    <n v="4874"/>
    <n v="2116.6391118214801"/>
    <n v="10000"/>
    <n v="288.48295834261501"/>
  </r>
  <r>
    <x v="415"/>
    <x v="3"/>
    <x v="82"/>
    <n v="332.91531585476702"/>
    <n v="10000"/>
    <n v="49.097163388418799"/>
    <x v="413"/>
    <x v="15"/>
    <x v="392"/>
    <n v="142098"/>
    <n v="0.45548464440605102"/>
    <n v="5229"/>
    <n v="2327.87982978639"/>
    <n v="10000"/>
    <n v="281.64523328727802"/>
  </r>
  <r>
    <x v="415"/>
    <x v="4"/>
    <x v="629"/>
    <n v="277.63580337976703"/>
    <n v="10000"/>
    <n v="30.803418633836099"/>
    <x v="413"/>
    <x v="15"/>
    <x v="392"/>
    <n v="142098"/>
    <n v="0.45548464440605102"/>
    <n v="4843"/>
    <n v="2279.6953811531398"/>
    <n v="10000"/>
    <n v="243.689405188226"/>
  </r>
  <r>
    <x v="415"/>
    <x v="5"/>
    <x v="1757"/>
    <n v="315.13511789636999"/>
    <n v="10000"/>
    <n v="38.041509238652303"/>
    <x v="413"/>
    <x v="15"/>
    <x v="392"/>
    <n v="142098"/>
    <n v="0.45548464440605102"/>
    <n v="5034"/>
    <n v="2676.9505364148599"/>
    <n v="10000"/>
    <n v="370.13299150777101"/>
  </r>
  <r>
    <x v="415"/>
    <x v="6"/>
    <x v="2506"/>
    <n v="379.550252071177"/>
    <n v="10000"/>
    <n v="66.009204470742901"/>
    <x v="413"/>
    <x v="15"/>
    <x v="392"/>
    <n v="142098"/>
    <n v="0.45548464440605102"/>
    <n v="4977"/>
    <n v="2400.4358065921001"/>
    <n v="10000"/>
    <n v="445.36862003780698"/>
  </r>
  <r>
    <x v="415"/>
    <x v="7"/>
    <x v="1061"/>
    <n v="352.62958557935002"/>
    <n v="10000"/>
    <n v="55.806671548698297"/>
    <x v="413"/>
    <x v="15"/>
    <x v="392"/>
    <n v="142098"/>
    <n v="0.45548464440605102"/>
    <n v="4700"/>
    <n v="2312.7532952286901"/>
    <n v="10000"/>
    <n v="380.00252493372102"/>
  </r>
  <r>
    <x v="416"/>
    <x v="0"/>
    <x v="787"/>
    <n v="977.89923840020799"/>
    <n v="10000"/>
    <n v="110.35955856176599"/>
    <x v="414"/>
    <x v="15"/>
    <x v="393"/>
    <n v="80402"/>
    <n v="0.46736381973226099"/>
    <n v="6222"/>
    <n v="3254.8976968429401"/>
    <n v="10000"/>
    <n v="679.01234567901201"/>
  </r>
  <r>
    <x v="416"/>
    <x v="1"/>
    <x v="535"/>
    <n v="1297.3180932887201"/>
    <n v="10000"/>
    <n v="138.50415512465401"/>
    <x v="414"/>
    <x v="15"/>
    <x v="393"/>
    <n v="80402"/>
    <n v="0.46736381973226099"/>
    <n v="7543"/>
    <n v="4771.9552669552704"/>
    <n v="10000"/>
    <n v="1111.1111111111099"/>
  </r>
  <r>
    <x v="416"/>
    <x v="2"/>
    <x v="558"/>
    <n v="926.34775218669199"/>
    <n v="10000"/>
    <n v="152.25509910945101"/>
    <x v="414"/>
    <x v="15"/>
    <x v="393"/>
    <n v="80402"/>
    <n v="0.46736381973226099"/>
    <n v="6361"/>
    <n v="3588.5624757518499"/>
    <n v="10000"/>
    <n v="489.07388137356901"/>
  </r>
  <r>
    <x v="416"/>
    <x v="3"/>
    <x v="699"/>
    <n v="1001.96490181462"/>
    <n v="10000"/>
    <n v="144.52537865649199"/>
    <x v="414"/>
    <x v="15"/>
    <x v="393"/>
    <n v="80402"/>
    <n v="0.46736381973226099"/>
    <n v="6340"/>
    <n v="3698.4406619369101"/>
    <n v="10000"/>
    <n v="509.885535900104"/>
  </r>
  <r>
    <x v="416"/>
    <x v="4"/>
    <x v="2536"/>
    <n v="783.897961382527"/>
    <n v="10000"/>
    <n v="89.303210996332695"/>
    <x v="414"/>
    <x v="15"/>
    <x v="393"/>
    <n v="80402"/>
    <n v="0.46736381973226099"/>
    <n v="6122"/>
    <n v="2981.2367345992002"/>
    <n v="10000"/>
    <n v="672.15363511659802"/>
  </r>
  <r>
    <x v="416"/>
    <x v="5"/>
    <x v="2537"/>
    <n v="962.12600637783203"/>
    <n v="10000"/>
    <n v="114.06466970839099"/>
    <x v="414"/>
    <x v="15"/>
    <x v="393"/>
    <n v="80402"/>
    <n v="0.46736381973226099"/>
    <n v="6501"/>
    <n v="3642.0061537608899"/>
    <n v="10000"/>
    <n v="763.88888888888903"/>
  </r>
  <r>
    <x v="416"/>
    <x v="6"/>
    <x v="2538"/>
    <n v="986.60451482409701"/>
    <n v="10000"/>
    <n v="114.784205693297"/>
    <x v="414"/>
    <x v="15"/>
    <x v="393"/>
    <n v="80402"/>
    <n v="0.46736381973226099"/>
    <n v="5356"/>
    <n v="2808.6394669583301"/>
    <n v="10000"/>
    <n v="778.54671280276796"/>
  </r>
  <r>
    <x v="416"/>
    <x v="7"/>
    <x v="2539"/>
    <n v="876.51836605933602"/>
    <n v="10000"/>
    <n v="97.415123456790099"/>
    <x v="414"/>
    <x v="15"/>
    <x v="393"/>
    <n v="80402"/>
    <n v="0.46736381973226099"/>
    <n v="5929"/>
    <n v="3131.4378310310299"/>
    <n v="10000"/>
    <n v="795.84775086505203"/>
  </r>
  <r>
    <x v="417"/>
    <x v="0"/>
    <x v="2431"/>
    <n v="1108.4704218327299"/>
    <n v="10000"/>
    <n v="142.746913580247"/>
    <x v="415"/>
    <x v="15"/>
    <x v="394"/>
    <n v="81035"/>
    <n v="0.43133090614886699"/>
    <n v="5665"/>
    <n v="2895.4155855179902"/>
    <n v="10000"/>
    <n v="368.608799048751"/>
  </r>
  <r>
    <x v="417"/>
    <x v="1"/>
    <x v="1091"/>
    <n v="1712.6510549381301"/>
    <n v="10000"/>
    <n v="236.68639053254401"/>
    <x v="415"/>
    <x v="15"/>
    <x v="394"/>
    <n v="81035"/>
    <n v="0.43133090614886699"/>
    <n v="6768"/>
    <n v="4233.8755164488102"/>
    <n v="10000"/>
    <n v="703.125"/>
  </r>
  <r>
    <x v="417"/>
    <x v="2"/>
    <x v="2540"/>
    <n v="1053.1002212178901"/>
    <n v="10000"/>
    <n v="112.665406427221"/>
    <x v="415"/>
    <x v="15"/>
    <x v="394"/>
    <n v="81035"/>
    <n v="0.43133090614886699"/>
    <n v="6284"/>
    <n v="2702.50980709132"/>
    <n v="10000"/>
    <n v="462.5"/>
  </r>
  <r>
    <x v="417"/>
    <x v="3"/>
    <x v="2541"/>
    <n v="1012.11482524513"/>
    <n v="10000"/>
    <n v="110.423682355705"/>
    <x v="415"/>
    <x v="15"/>
    <x v="394"/>
    <n v="81035"/>
    <n v="0.43133090614886699"/>
    <n v="6064"/>
    <n v="2893.3506725996999"/>
    <n v="10000"/>
    <n v="400"/>
  </r>
  <r>
    <x v="417"/>
    <x v="4"/>
    <x v="786"/>
    <n v="834.28688381688096"/>
    <n v="10000"/>
    <n v="101.130279595479"/>
    <x v="415"/>
    <x v="15"/>
    <x v="394"/>
    <n v="81035"/>
    <n v="0.43133090614886699"/>
    <n v="5476"/>
    <n v="2126.1061571120399"/>
    <n v="10000"/>
    <n v="338.88888888888903"/>
  </r>
  <r>
    <x v="417"/>
    <x v="5"/>
    <x v="382"/>
    <n v="975.44549243644201"/>
    <n v="10000"/>
    <n v="130.14237051270899"/>
    <x v="415"/>
    <x v="15"/>
    <x v="394"/>
    <n v="81035"/>
    <n v="0.43133090614886699"/>
    <n v="6928"/>
    <n v="3502.9620093958301"/>
    <n v="10000"/>
    <n v="537.19008264462798"/>
  </r>
  <r>
    <x v="417"/>
    <x v="6"/>
    <x v="1878"/>
    <n v="961.66531862640704"/>
    <n v="10000"/>
    <n v="108.812861484168"/>
    <x v="415"/>
    <x v="15"/>
    <x v="394"/>
    <n v="81035"/>
    <n v="0.43133090614886699"/>
    <n v="6436"/>
    <n v="3329.2366954991498"/>
    <n v="10000"/>
    <n v="615.24334251607002"/>
  </r>
  <r>
    <x v="417"/>
    <x v="7"/>
    <x v="324"/>
    <n v="700.67970849559902"/>
    <n v="10000"/>
    <n v="79.133694294044105"/>
    <x v="415"/>
    <x v="15"/>
    <x v="394"/>
    <n v="81035"/>
    <n v="0.43133090614886699"/>
    <n v="5378"/>
    <n v="2668.48728367072"/>
    <n v="10000"/>
    <n v="468.75"/>
  </r>
  <r>
    <x v="418"/>
    <x v="0"/>
    <x v="2542"/>
    <n v="298.10196405342799"/>
    <n v="10000"/>
    <n v="29.017447199265401"/>
    <x v="416"/>
    <x v="15"/>
    <x v="395"/>
    <n v="107437"/>
    <n v="0.46743443378987498"/>
    <n v="5172"/>
    <n v="2154.9556915940602"/>
    <n v="10000"/>
    <n v="258.7890625"/>
  </r>
  <r>
    <x v="418"/>
    <x v="1"/>
    <x v="2285"/>
    <n v="556.28155477061898"/>
    <n v="10000"/>
    <n v="62.956434147569901"/>
    <x v="416"/>
    <x v="15"/>
    <x v="395"/>
    <n v="107437"/>
    <n v="0.46743443378987498"/>
    <n v="5847"/>
    <n v="3159.4917717132998"/>
    <n v="10000"/>
    <n v="623.818525519849"/>
  </r>
  <r>
    <x v="418"/>
    <x v="2"/>
    <x v="2543"/>
    <n v="367.72103668772797"/>
    <n v="10000"/>
    <n v="39.468548048981503"/>
    <x v="416"/>
    <x v="15"/>
    <x v="395"/>
    <n v="107437"/>
    <n v="0.46743443378987498"/>
    <n v="5101"/>
    <n v="2177.3153751126902"/>
    <n v="10000"/>
    <n v="289.33808957590202"/>
  </r>
  <r>
    <x v="418"/>
    <x v="3"/>
    <x v="109"/>
    <n v="310.604799073202"/>
    <n v="10000"/>
    <n v="34.9615570234416"/>
    <x v="416"/>
    <x v="15"/>
    <x v="395"/>
    <n v="107437"/>
    <n v="0.46743443378987498"/>
    <n v="4912"/>
    <n v="2182.55029834586"/>
    <n v="10000"/>
    <n v="370.95814322554997"/>
  </r>
  <r>
    <x v="418"/>
    <x v="4"/>
    <x v="2544"/>
    <n v="268.59234893358501"/>
    <n v="10000"/>
    <n v="38.625904010519399"/>
    <x v="416"/>
    <x v="15"/>
    <x v="395"/>
    <n v="107437"/>
    <n v="0.46743443378987498"/>
    <n v="5231"/>
    <n v="2214.87151759993"/>
    <n v="10000"/>
    <n v="285.91682419659702"/>
  </r>
  <r>
    <x v="418"/>
    <x v="5"/>
    <x v="2032"/>
    <n v="323.18057808852802"/>
    <n v="10000"/>
    <n v="34.227507963600203"/>
    <x v="416"/>
    <x v="15"/>
    <x v="395"/>
    <n v="107437"/>
    <n v="0.46743443378987498"/>
    <n v="5801"/>
    <n v="2784.0742528676001"/>
    <n v="10000"/>
    <n v="537.55784976860105"/>
  </r>
  <r>
    <x v="418"/>
    <x v="6"/>
    <x v="924"/>
    <n v="422.46164269894302"/>
    <n v="10000"/>
    <n v="62.835007432097697"/>
    <x v="416"/>
    <x v="15"/>
    <x v="395"/>
    <n v="107437"/>
    <n v="0.46743443378987498"/>
    <n v="5232"/>
    <n v="2436.6206726464502"/>
    <n v="10000"/>
    <n v="411.38023836985798"/>
  </r>
  <r>
    <x v="418"/>
    <x v="7"/>
    <x v="2348"/>
    <n v="356.57574162694198"/>
    <n v="10000"/>
    <n v="49.1565021998899"/>
    <x v="416"/>
    <x v="15"/>
    <x v="395"/>
    <n v="107437"/>
    <n v="0.46743443378987498"/>
    <n v="5165"/>
    <n v="2436.5991108172302"/>
    <n v="10000"/>
    <n v="452.07100591715999"/>
  </r>
  <r>
    <x v="419"/>
    <x v="0"/>
    <x v="2545"/>
    <n v="1693.38945508243"/>
    <n v="10000"/>
    <n v="247.93388429752099"/>
    <x v="417"/>
    <x v="15"/>
    <x v="396"/>
    <n v="70048"/>
    <n v="0.41415927110617101"/>
    <n v="6687"/>
    <n v="3538.26540234307"/>
    <n v="10000"/>
    <n v="486.11111111111097"/>
  </r>
  <r>
    <x v="419"/>
    <x v="1"/>
    <x v="2546"/>
    <n v="2487.0910093102202"/>
    <n v="10000"/>
    <n v="400"/>
    <x v="417"/>
    <x v="15"/>
    <x v="396"/>
    <n v="70048"/>
    <n v="0.41415927110617101"/>
    <n v="7348"/>
    <n v="4921.47034252297"/>
    <n v="10000"/>
    <n v="1836.7346938775499"/>
  </r>
  <r>
    <x v="419"/>
    <x v="2"/>
    <x v="381"/>
    <n v="1688.0783612349501"/>
    <n v="10000"/>
    <n v="204.08163265306101"/>
    <x v="417"/>
    <x v="15"/>
    <x v="396"/>
    <n v="70048"/>
    <n v="0.41415927110617101"/>
    <n v="7237"/>
    <n v="4114.2415894482001"/>
    <n v="10000"/>
    <n v="555.55555555555497"/>
  </r>
  <r>
    <x v="419"/>
    <x v="3"/>
    <x v="2547"/>
    <n v="1613.23519582828"/>
    <n v="10000"/>
    <n v="238.09523809523799"/>
    <x v="417"/>
    <x v="15"/>
    <x v="396"/>
    <n v="70048"/>
    <n v="0.41415927110617101"/>
    <n v="7517"/>
    <n v="4717.9379126281801"/>
    <n v="10000"/>
    <n v="816.32653061224505"/>
  </r>
  <r>
    <x v="419"/>
    <x v="4"/>
    <x v="2548"/>
    <n v="1431.5507338616801"/>
    <n v="10000"/>
    <n v="221.89349112426001"/>
    <x v="417"/>
    <x v="15"/>
    <x v="396"/>
    <n v="70048"/>
    <n v="0.41415927110617101"/>
    <n v="6842"/>
    <n v="3458.0923033817098"/>
    <n v="10000"/>
    <n v="502.95857988165699"/>
  </r>
  <r>
    <x v="419"/>
    <x v="5"/>
    <x v="2549"/>
    <n v="1601.3616328117"/>
    <n v="10000"/>
    <n v="263.15789473684202"/>
    <x v="417"/>
    <x v="15"/>
    <x v="396"/>
    <n v="70048"/>
    <n v="0.41415927110617101"/>
    <n v="7278"/>
    <n v="3844.72231166446"/>
    <n v="10000"/>
    <n v="700"/>
  </r>
  <r>
    <x v="419"/>
    <x v="6"/>
    <x v="2550"/>
    <n v="1785.62919749247"/>
    <n v="10000"/>
    <n v="322.58064516129002"/>
    <x v="417"/>
    <x v="15"/>
    <x v="396"/>
    <n v="70048"/>
    <n v="0.41415927110617101"/>
    <n v="7531"/>
    <n v="4532.1451495364499"/>
    <n v="10000"/>
    <n v="1150"/>
  </r>
  <r>
    <x v="419"/>
    <x v="7"/>
    <x v="2551"/>
    <n v="1314.95371332489"/>
    <n v="10000"/>
    <n v="177.777777777778"/>
    <x v="417"/>
    <x v="15"/>
    <x v="396"/>
    <n v="70048"/>
    <n v="0.41415927110617101"/>
    <n v="6818"/>
    <n v="4193.2208041718104"/>
    <n v="10000"/>
    <n v="798.61111111111097"/>
  </r>
  <r>
    <x v="420"/>
    <x v="0"/>
    <x v="2552"/>
    <n v="739.779726914854"/>
    <n v="10000"/>
    <n v="92.091258272016304"/>
    <x v="418"/>
    <x v="15"/>
    <x v="397"/>
    <n v="73569"/>
    <n v="0.460522938823544"/>
    <n v="5551"/>
    <n v="2688.8172765529898"/>
    <n v="10000"/>
    <n v="528"/>
  </r>
  <r>
    <x v="420"/>
    <x v="1"/>
    <x v="2553"/>
    <n v="1048.16645425768"/>
    <n v="10000"/>
    <n v="158.399815007515"/>
    <x v="418"/>
    <x v="15"/>
    <x v="397"/>
    <n v="73569"/>
    <n v="0.460522938823544"/>
    <n v="6670"/>
    <n v="3949.55408951352"/>
    <n v="10000"/>
    <n v="700"/>
  </r>
  <r>
    <x v="420"/>
    <x v="2"/>
    <x v="1234"/>
    <n v="731.28785970353397"/>
    <n v="10000"/>
    <n v="115.450361604208"/>
    <x v="418"/>
    <x v="15"/>
    <x v="397"/>
    <n v="73569"/>
    <n v="0.460522938823544"/>
    <n v="6041"/>
    <n v="2961.2938291089599"/>
    <n v="10000"/>
    <n v="400"/>
  </r>
  <r>
    <x v="420"/>
    <x v="3"/>
    <x v="2554"/>
    <n v="622.53194163232001"/>
    <n v="10000"/>
    <n v="92.929292929292899"/>
    <x v="418"/>
    <x v="15"/>
    <x v="397"/>
    <n v="73569"/>
    <n v="0.460522938823544"/>
    <n v="5555"/>
    <n v="2986.0520489539299"/>
    <n v="10000"/>
    <n v="459.183673469388"/>
  </r>
  <r>
    <x v="420"/>
    <x v="4"/>
    <x v="2555"/>
    <n v="520.42129958344799"/>
    <n v="10000"/>
    <n v="69.53125"/>
    <x v="418"/>
    <x v="15"/>
    <x v="397"/>
    <n v="73569"/>
    <n v="0.460522938823544"/>
    <n v="5644"/>
    <n v="2677.6020955275599"/>
    <n v="10000"/>
    <n v="385.015608740895"/>
  </r>
  <r>
    <x v="420"/>
    <x v="5"/>
    <x v="2556"/>
    <n v="675.79387678306296"/>
    <n v="10000"/>
    <n v="67.794421487603302"/>
    <x v="418"/>
    <x v="15"/>
    <x v="397"/>
    <n v="73569"/>
    <n v="0.460522938823544"/>
    <n v="6141"/>
    <n v="3528.6479850025398"/>
    <n v="10000"/>
    <n v="657.43944636678202"/>
  </r>
  <r>
    <x v="420"/>
    <x v="6"/>
    <x v="2247"/>
    <n v="777.05143745618204"/>
    <n v="10000"/>
    <n v="121.548421191703"/>
    <x v="418"/>
    <x v="15"/>
    <x v="397"/>
    <n v="73569"/>
    <n v="0.460522938823544"/>
    <n v="6365"/>
    <n v="3309.8146898858499"/>
    <n v="10000"/>
    <n v="588.93515764425899"/>
  </r>
  <r>
    <x v="420"/>
    <x v="7"/>
    <x v="2557"/>
    <n v="665.95375624840199"/>
    <n v="10000"/>
    <n v="97.699050401753098"/>
    <x v="418"/>
    <x v="15"/>
    <x v="397"/>
    <n v="73569"/>
    <n v="0.460522938823544"/>
    <n v="6068"/>
    <n v="3099.8089656543698"/>
    <n v="10000"/>
    <n v="661.15702479338904"/>
  </r>
  <r>
    <x v="421"/>
    <x v="0"/>
    <x v="2297"/>
    <n v="849.91841964024297"/>
    <n v="10000"/>
    <n v="96.6686496133254"/>
    <x v="419"/>
    <x v="15"/>
    <x v="398"/>
    <n v="60343"/>
    <n v="0.45244468437666402"/>
    <n v="6045"/>
    <n v="3188.8221950872698"/>
    <n v="10000"/>
    <n v="457.788347205707"/>
  </r>
  <r>
    <x v="421"/>
    <x v="1"/>
    <x v="2558"/>
    <n v="1246.3975377952199"/>
    <n v="10000"/>
    <n v="129.962192816635"/>
    <x v="419"/>
    <x v="15"/>
    <x v="398"/>
    <n v="60343"/>
    <n v="0.45244468437666402"/>
    <n v="6749"/>
    <n v="3933.8987828723898"/>
    <n v="10000"/>
    <n v="509.885535900104"/>
  </r>
  <r>
    <x v="421"/>
    <x v="2"/>
    <x v="2525"/>
    <n v="904.78241668792305"/>
    <n v="10000"/>
    <n v="105.359001040583"/>
    <x v="419"/>
    <x v="15"/>
    <x v="398"/>
    <n v="60343"/>
    <n v="0.45244468437666402"/>
    <n v="6600"/>
    <n v="3402.5754169495899"/>
    <n v="10000"/>
    <n v="451.38888888888903"/>
  </r>
  <r>
    <x v="421"/>
    <x v="3"/>
    <x v="2559"/>
    <n v="840.83119230277896"/>
    <n v="10000"/>
    <n v="118.98323418063799"/>
    <x v="419"/>
    <x v="15"/>
    <x v="398"/>
    <n v="60343"/>
    <n v="0.45244468437666402"/>
    <n v="6411"/>
    <n v="3287.7068671444699"/>
    <n v="10000"/>
    <n v="659.72222222222194"/>
  </r>
  <r>
    <x v="421"/>
    <x v="4"/>
    <x v="2560"/>
    <n v="712.52053940556004"/>
    <n v="10000"/>
    <n v="106.336805555556"/>
    <x v="419"/>
    <x v="15"/>
    <x v="398"/>
    <n v="60343"/>
    <n v="0.45244468437666402"/>
    <n v="6014"/>
    <n v="3119.4204697884302"/>
    <n v="10000"/>
    <n v="414.20118343195298"/>
  </r>
  <r>
    <x v="421"/>
    <x v="5"/>
    <x v="558"/>
    <n v="748.81478234058898"/>
    <n v="10000"/>
    <n v="99.8345935727788"/>
    <x v="419"/>
    <x v="15"/>
    <x v="398"/>
    <n v="60343"/>
    <n v="0.45244468437666402"/>
    <n v="6489"/>
    <n v="3591.5232114999999"/>
    <n v="10000"/>
    <n v="634.92063492063505"/>
  </r>
  <r>
    <x v="421"/>
    <x v="6"/>
    <x v="2561"/>
    <n v="950.47425678292404"/>
    <n v="10000"/>
    <n v="89.179548156956002"/>
    <x v="419"/>
    <x v="15"/>
    <x v="398"/>
    <n v="60343"/>
    <n v="0.45244468437666402"/>
    <n v="6422"/>
    <n v="3775.7059065380399"/>
    <n v="10000"/>
    <n v="354.01915868388198"/>
  </r>
  <r>
    <x v="421"/>
    <x v="7"/>
    <x v="1807"/>
    <n v="798.13265152319298"/>
    <n v="10000"/>
    <n v="92.336103416435805"/>
    <x v="419"/>
    <x v="15"/>
    <x v="398"/>
    <n v="60343"/>
    <n v="0.45244468437666402"/>
    <n v="6402"/>
    <n v="3892.7841368276399"/>
    <n v="10000"/>
    <n v="688.77551020408202"/>
  </r>
  <r>
    <x v="422"/>
    <x v="0"/>
    <x v="100"/>
    <n v="838.71983480946903"/>
    <n v="10000"/>
    <n v="106.944444444444"/>
    <x v="420"/>
    <x v="15"/>
    <x v="399"/>
    <n v="68668"/>
    <n v="0.44928029311698497"/>
    <n v="6891"/>
    <n v="3687.5475799781898"/>
    <n v="10000"/>
    <n v="487.51486325802603"/>
  </r>
  <r>
    <x v="422"/>
    <x v="1"/>
    <x v="2415"/>
    <n v="1328.76421588523"/>
    <n v="10000"/>
    <n v="169.88062442607901"/>
    <x v="420"/>
    <x v="15"/>
    <x v="399"/>
    <n v="68668"/>
    <n v="0.44928029311698497"/>
    <n v="6809"/>
    <n v="4360.7656895923401"/>
    <n v="10000"/>
    <n v="914.12742382271404"/>
  </r>
  <r>
    <x v="422"/>
    <x v="2"/>
    <x v="2344"/>
    <n v="1048.8963718051"/>
    <n v="10000"/>
    <n v="126.54958677686"/>
    <x v="420"/>
    <x v="15"/>
    <x v="399"/>
    <n v="68668"/>
    <n v="0.44928029311698497"/>
    <n v="7028"/>
    <n v="3946.69347418708"/>
    <n v="10000"/>
    <n v="476.19047619047598"/>
  </r>
  <r>
    <x v="422"/>
    <x v="3"/>
    <x v="2478"/>
    <n v="936.06401572080904"/>
    <n v="10000"/>
    <n v="107.248520710059"/>
    <x v="420"/>
    <x v="15"/>
    <x v="399"/>
    <n v="68668"/>
    <n v="0.44928029311698497"/>
    <n v="6322"/>
    <n v="3387.4367762512302"/>
    <n v="10000"/>
    <n v="429.36288088642698"/>
  </r>
  <r>
    <x v="422"/>
    <x v="4"/>
    <x v="1841"/>
    <n v="811.06695918139303"/>
    <n v="10000"/>
    <n v="83.0078125"/>
    <x v="420"/>
    <x v="15"/>
    <x v="399"/>
    <n v="68668"/>
    <n v="0.44928029311698497"/>
    <n v="6123"/>
    <n v="3314.1301677653701"/>
    <n v="10000"/>
    <n v="416.66666666666703"/>
  </r>
  <r>
    <x v="422"/>
    <x v="5"/>
    <x v="2047"/>
    <n v="955.10160761997099"/>
    <n v="10000"/>
    <n v="103.239587041652"/>
    <x v="420"/>
    <x v="15"/>
    <x v="399"/>
    <n v="68668"/>
    <n v="0.44928029311698497"/>
    <n v="6822"/>
    <n v="4183.7924112216897"/>
    <n v="10000"/>
    <n v="666.66666666666697"/>
  </r>
  <r>
    <x v="422"/>
    <x v="6"/>
    <x v="2562"/>
    <n v="1129.1299733702499"/>
    <n v="10000"/>
    <n v="139.989880249621"/>
    <x v="420"/>
    <x v="15"/>
    <x v="399"/>
    <n v="68668"/>
    <n v="0.44928029311698497"/>
    <n v="6595"/>
    <n v="4091.16626888071"/>
    <n v="10000"/>
    <n v="828.40236686390494"/>
  </r>
  <r>
    <x v="422"/>
    <x v="7"/>
    <x v="2563"/>
    <n v="909.41065468050897"/>
    <n v="10000"/>
    <n v="135.04155124653701"/>
    <x v="420"/>
    <x v="15"/>
    <x v="399"/>
    <n v="68668"/>
    <n v="0.44928029311698497"/>
    <n v="6698"/>
    <n v="3781.4315853113399"/>
    <n v="10000"/>
    <n v="617.28395061728395"/>
  </r>
  <r>
    <x v="423"/>
    <x v="0"/>
    <x v="2564"/>
    <n v="1490.2791041272201"/>
    <n v="10000"/>
    <n v="169.30932545014801"/>
    <x v="421"/>
    <x v="15"/>
    <x v="400"/>
    <n v="45249"/>
    <n v="0.46428754655804"/>
    <n v="7160"/>
    <n v="3859.54560288926"/>
    <n v="10000"/>
    <n v="612.24489795918396"/>
  </r>
  <r>
    <x v="423"/>
    <x v="1"/>
    <x v="2565"/>
    <n v="2177.9123105274698"/>
    <n v="10000"/>
    <n v="217.013888888889"/>
    <x v="421"/>
    <x v="15"/>
    <x v="400"/>
    <n v="45249"/>
    <n v="0.46428754655804"/>
    <n v="7050"/>
    <n v="4177.6912846189998"/>
    <n v="10000"/>
    <n v="816.32653061224505"/>
  </r>
  <r>
    <x v="423"/>
    <x v="2"/>
    <x v="2566"/>
    <n v="1162.3866320574"/>
    <n v="10000"/>
    <n v="102.157943067034"/>
    <x v="421"/>
    <x v="15"/>
    <x v="400"/>
    <n v="45249"/>
    <n v="0.46428754655804"/>
    <n v="5386"/>
    <n v="2058.3996041816799"/>
    <n v="10000"/>
    <n v="257.11662075298398"/>
  </r>
  <r>
    <x v="423"/>
    <x v="3"/>
    <x v="2437"/>
    <n v="1271.1769500571099"/>
    <n v="10000"/>
    <n v="132.90602318785901"/>
    <x v="421"/>
    <x v="15"/>
    <x v="400"/>
    <n v="45249"/>
    <n v="0.46428754655804"/>
    <n v="5993"/>
    <n v="2461.04117972835"/>
    <n v="10000"/>
    <n v="332.84023668639099"/>
  </r>
  <r>
    <x v="423"/>
    <x v="4"/>
    <x v="2567"/>
    <n v="1227.94467644717"/>
    <n v="10000"/>
    <n v="135.27575442247701"/>
    <x v="421"/>
    <x v="15"/>
    <x v="400"/>
    <n v="45249"/>
    <n v="0.46428754655804"/>
    <n v="5728"/>
    <n v="2199.9035720740098"/>
    <n v="10000"/>
    <n v="304.039983340275"/>
  </r>
  <r>
    <x v="423"/>
    <x v="5"/>
    <x v="2568"/>
    <n v="1492.64564892509"/>
    <n v="10000"/>
    <n v="196.75925925925901"/>
    <x v="421"/>
    <x v="15"/>
    <x v="400"/>
    <n v="45249"/>
    <n v="0.46428754655804"/>
    <n v="5878"/>
    <n v="2580.9080438975702"/>
    <n v="10000"/>
    <n v="509.25925925925901"/>
  </r>
  <r>
    <x v="423"/>
    <x v="6"/>
    <x v="304"/>
    <n v="1251.2834211044701"/>
    <n v="10000"/>
    <n v="124.490719782707"/>
    <x v="421"/>
    <x v="15"/>
    <x v="400"/>
    <n v="45249"/>
    <n v="0.46428754655804"/>
    <n v="6222"/>
    <n v="2928.6262911386998"/>
    <n v="10000"/>
    <n v="650.88757396449705"/>
  </r>
  <r>
    <x v="423"/>
    <x v="7"/>
    <x v="2569"/>
    <n v="1523.8954661810501"/>
    <n v="10000"/>
    <n v="137.90100159674799"/>
    <x v="421"/>
    <x v="15"/>
    <x v="400"/>
    <n v="45249"/>
    <n v="0.46428754655804"/>
    <n v="6432"/>
    <n v="3784.7542990706202"/>
    <n v="10000"/>
    <n v="510.20408163265301"/>
  </r>
  <r>
    <x v="424"/>
    <x v="0"/>
    <x v="1068"/>
    <n v="1123.81172964344"/>
    <n v="10000"/>
    <n v="150.86505190311399"/>
    <x v="422"/>
    <x v="15"/>
    <x v="401"/>
    <n v="59925"/>
    <n v="0.389837234416269"/>
    <n v="5283"/>
    <n v="2033.8266378931701"/>
    <n v="10000"/>
    <n v="347.60126400459598"/>
  </r>
  <r>
    <x v="424"/>
    <x v="1"/>
    <x v="358"/>
    <n v="1927.1818023108001"/>
    <n v="10000"/>
    <n v="272.108843537415"/>
    <x v="422"/>
    <x v="15"/>
    <x v="401"/>
    <n v="59925"/>
    <n v="0.389837234416269"/>
    <n v="5846"/>
    <n v="3487.8773088845701"/>
    <n v="10000"/>
    <n v="702.47933884297504"/>
  </r>
  <r>
    <x v="424"/>
    <x v="2"/>
    <x v="880"/>
    <n v="1119.4824787069099"/>
    <n v="10000"/>
    <n v="129.017655047533"/>
    <x v="422"/>
    <x v="15"/>
    <x v="401"/>
    <n v="59925"/>
    <n v="0.389837234416269"/>
    <n v="5410"/>
    <n v="2264.2516869259298"/>
    <n v="10000"/>
    <n v="311.90926275992399"/>
  </r>
  <r>
    <x v="424"/>
    <x v="3"/>
    <x v="29"/>
    <n v="1121.4392486530401"/>
    <n v="10000"/>
    <n v="113.168724279835"/>
    <x v="422"/>
    <x v="15"/>
    <x v="401"/>
    <n v="59925"/>
    <n v="0.389837234416269"/>
    <n v="5863"/>
    <n v="2251.6646198725298"/>
    <n v="10000"/>
    <n v="267.48971193415599"/>
  </r>
  <r>
    <x v="424"/>
    <x v="4"/>
    <x v="2570"/>
    <n v="964.24350589519099"/>
    <n v="10000"/>
    <n v="100.15608740894901"/>
    <x v="422"/>
    <x v="15"/>
    <x v="401"/>
    <n v="59925"/>
    <n v="0.389837234416269"/>
    <n v="5135"/>
    <n v="1822.2732524145199"/>
    <n v="10000"/>
    <n v="229.4921875"/>
  </r>
  <r>
    <x v="424"/>
    <x v="5"/>
    <x v="2571"/>
    <n v="1181.8769483204701"/>
    <n v="10000"/>
    <n v="161.730728838479"/>
    <x v="422"/>
    <x v="15"/>
    <x v="401"/>
    <n v="59925"/>
    <n v="0.389837234416269"/>
    <n v="5570"/>
    <n v="2524.8094062609498"/>
    <n v="10000"/>
    <n v="521.54195011337902"/>
  </r>
  <r>
    <x v="424"/>
    <x v="6"/>
    <x v="34"/>
    <n v="1320.0901213741299"/>
    <n v="10000"/>
    <n v="132.32514177693801"/>
    <x v="422"/>
    <x v="15"/>
    <x v="401"/>
    <n v="59925"/>
    <n v="0.389837234416269"/>
    <n v="6124"/>
    <n v="2768.9265552013198"/>
    <n v="10000"/>
    <n v="419.83471074380202"/>
  </r>
  <r>
    <x v="424"/>
    <x v="7"/>
    <x v="2572"/>
    <n v="1351.2516656147"/>
    <n v="10000"/>
    <n v="138.787436084733"/>
    <x v="422"/>
    <x v="15"/>
    <x v="401"/>
    <n v="59925"/>
    <n v="0.389837234416269"/>
    <n v="6428"/>
    <n v="3399.209601129"/>
    <n v="10000"/>
    <n v="511.29607609988102"/>
  </r>
  <r>
    <x v="425"/>
    <x v="0"/>
    <x v="1454"/>
    <n v="1983.82228856403"/>
    <n v="10000"/>
    <n v="205.76131687242801"/>
    <x v="423"/>
    <x v="15"/>
    <x v="402"/>
    <n v="42085"/>
    <n v="0.35660721094776099"/>
    <n v="6958"/>
    <n v="4008.93677030041"/>
    <n v="10000"/>
    <n v="371.09375"/>
  </r>
  <r>
    <x v="425"/>
    <x v="1"/>
    <x v="2573"/>
    <n v="2652.3643646595501"/>
    <n v="10000"/>
    <n v="548.20415879017003"/>
    <x v="423"/>
    <x v="15"/>
    <x v="402"/>
    <n v="42085"/>
    <n v="0.35660721094776099"/>
    <n v="6687"/>
    <n v="4547.7657935285097"/>
    <n v="10000"/>
    <n v="1239.6694214875999"/>
  </r>
  <r>
    <x v="425"/>
    <x v="2"/>
    <x v="1419"/>
    <n v="2108.5026085026102"/>
    <n v="10000"/>
    <n v="308.64197530864197"/>
    <x v="423"/>
    <x v="15"/>
    <x v="402"/>
    <n v="42085"/>
    <n v="0.35660721094776099"/>
    <n v="6279"/>
    <n v="3306.7915690866498"/>
    <n v="10000"/>
    <n v="526.31578947368405"/>
  </r>
  <r>
    <x v="425"/>
    <x v="3"/>
    <x v="394"/>
    <n v="2363.2149425541402"/>
    <n v="10000"/>
    <n v="332.03125"/>
    <x v="423"/>
    <x v="15"/>
    <x v="402"/>
    <n v="42085"/>
    <n v="0.35660721094776099"/>
    <n v="7277"/>
    <n v="4684.1931216931198"/>
    <n v="10000"/>
    <n v="972.22222222222194"/>
  </r>
  <r>
    <x v="425"/>
    <x v="4"/>
    <x v="2574"/>
    <n v="2252.0219359631501"/>
    <n v="10000"/>
    <n v="339.76124885215802"/>
    <x v="423"/>
    <x v="15"/>
    <x v="402"/>
    <n v="42085"/>
    <n v="0.35660721094776099"/>
    <n v="6867"/>
    <n v="3733.8364250128998"/>
    <n v="10000"/>
    <n v="473.37278106508899"/>
  </r>
  <r>
    <x v="425"/>
    <x v="5"/>
    <x v="1532"/>
    <n v="2189.6886116688302"/>
    <n v="10000"/>
    <n v="397.80521262002702"/>
    <x v="423"/>
    <x v="15"/>
    <x v="402"/>
    <n v="42085"/>
    <n v="0.35660721094776099"/>
    <n v="7252"/>
    <n v="4094.5001656576601"/>
    <n v="10000"/>
    <n v="679.01234567901201"/>
  </r>
  <r>
    <x v="425"/>
    <x v="6"/>
    <x v="1934"/>
    <n v="1874.61435085989"/>
    <n v="10000"/>
    <n v="302.59878960484201"/>
    <x v="423"/>
    <x v="15"/>
    <x v="402"/>
    <n v="42085"/>
    <n v="0.35660721094776099"/>
    <n v="6305"/>
    <n v="4056.2233549307398"/>
    <n v="10000"/>
    <n v="1124.2603550295901"/>
  </r>
  <r>
    <x v="425"/>
    <x v="7"/>
    <x v="2575"/>
    <n v="1078.0403320509699"/>
    <n v="10000"/>
    <n v="117.409418002777"/>
    <x v="423"/>
    <x v="15"/>
    <x v="402"/>
    <n v="42085"/>
    <n v="0.35660721094776099"/>
    <n v="6759"/>
    <n v="3290.5275733168901"/>
    <n v="10000"/>
    <n v="140.444444444444"/>
  </r>
  <r>
    <x v="426"/>
    <x v="0"/>
    <x v="2576"/>
    <n v="2531.5945159767398"/>
    <n v="10000"/>
    <n v="432"/>
    <x v="424"/>
    <x v="15"/>
    <x v="403"/>
    <n v="37101"/>
    <n v="0.43632835469834202"/>
    <n v="6500"/>
    <n v="4009.79528945631"/>
    <n v="10000"/>
    <n v="625"/>
  </r>
  <r>
    <x v="426"/>
    <x v="1"/>
    <x v="2577"/>
    <n v="2719.02014216817"/>
    <n v="10000"/>
    <n v="509.885535900104"/>
    <x v="424"/>
    <x v="15"/>
    <x v="403"/>
    <n v="37101"/>
    <n v="0.43632835469834202"/>
    <n v="7169"/>
    <n v="3868.8351745192499"/>
    <n v="10000"/>
    <n v="1111.1111111111099"/>
  </r>
  <r>
    <x v="426"/>
    <x v="2"/>
    <x v="263"/>
    <n v="2522.9583351475399"/>
    <n v="10000"/>
    <n v="314.09788166544899"/>
    <x v="424"/>
    <x v="15"/>
    <x v="403"/>
    <n v="37101"/>
    <n v="0.43632835469834202"/>
    <n v="7280"/>
    <n v="3925.8639262708698"/>
    <n v="10000"/>
    <n v="692.52077562326895"/>
  </r>
  <r>
    <x v="426"/>
    <x v="3"/>
    <x v="2578"/>
    <n v="2328.89619105663"/>
    <n v="10000"/>
    <n v="343.39229968782502"/>
    <x v="424"/>
    <x v="15"/>
    <x v="403"/>
    <n v="37101"/>
    <n v="0.43632835469834202"/>
    <n v="7518"/>
    <n v="5017.3022306780304"/>
    <n v="10000"/>
    <n v="816.32653061224505"/>
  </r>
  <r>
    <x v="426"/>
    <x v="4"/>
    <x v="2579"/>
    <n v="2013.76549579589"/>
    <n v="10000"/>
    <n v="249.43310657596399"/>
    <x v="424"/>
    <x v="15"/>
    <x v="403"/>
    <n v="37101"/>
    <n v="0.43632835469834202"/>
    <n v="7148"/>
    <n v="3908.7800185361202"/>
    <n v="10000"/>
    <n v="495.86776859504101"/>
  </r>
  <r>
    <x v="426"/>
    <x v="5"/>
    <x v="2580"/>
    <n v="2486.45491599563"/>
    <n v="10000"/>
    <n v="408.16326530612201"/>
    <x v="424"/>
    <x v="15"/>
    <x v="403"/>
    <n v="37101"/>
    <n v="0.43632835469834202"/>
    <n v="7822"/>
    <n v="4390.40376745295"/>
    <n v="10000"/>
    <n v="769.23076923076906"/>
  </r>
  <r>
    <x v="426"/>
    <x v="6"/>
    <x v="2581"/>
    <n v="2394.6502475623602"/>
    <n v="10000"/>
    <n v="233.905101358877"/>
    <x v="424"/>
    <x v="15"/>
    <x v="403"/>
    <n v="37101"/>
    <n v="0.43632835469834202"/>
    <n v="7480"/>
    <n v="4728.5649468498796"/>
    <n v="10000"/>
    <n v="1008"/>
  </r>
  <r>
    <x v="426"/>
    <x v="7"/>
    <x v="2582"/>
    <n v="2037.9376422062501"/>
    <n v="10000"/>
    <n v="247.93388429752099"/>
    <x v="424"/>
    <x v="15"/>
    <x v="403"/>
    <n v="37101"/>
    <n v="0.43632835469834202"/>
    <n v="6940"/>
    <n v="4781.5798433775999"/>
    <n v="10000"/>
    <n v="909.09090909090901"/>
  </r>
  <r>
    <x v="427"/>
    <x v="0"/>
    <x v="2583"/>
    <n v="2693.30218753074"/>
    <n v="10000"/>
    <n v="285.71428571428601"/>
    <x v="425"/>
    <x v="15"/>
    <x v="404"/>
    <n v="33517"/>
    <n v="0.34057146340967698"/>
    <n v="7692"/>
    <n v="4618.4604199871401"/>
    <n v="10000"/>
    <n v="816.32653061224505"/>
  </r>
  <r>
    <x v="427"/>
    <x v="1"/>
    <x v="2584"/>
    <n v="5116.27906976744"/>
    <n v="10000"/>
    <n v="1428.57142857143"/>
    <x v="425"/>
    <x v="15"/>
    <x v="404"/>
    <n v="33517"/>
    <n v="0.34057146340967698"/>
    <n v="7111"/>
    <n v="5555.5555555555602"/>
    <n v="10000"/>
    <n v="3333.3333333333298"/>
  </r>
  <r>
    <x v="427"/>
    <x v="2"/>
    <x v="2585"/>
    <n v="3298.5670660089299"/>
    <n v="10000"/>
    <n v="625"/>
    <x v="425"/>
    <x v="15"/>
    <x v="404"/>
    <n v="33517"/>
    <n v="0.34057146340967698"/>
    <n v="7401"/>
    <n v="4830.1886792452797"/>
    <n v="10000"/>
    <n v="1250"/>
  </r>
  <r>
    <x v="427"/>
    <x v="3"/>
    <x v="2576"/>
    <n v="2674.3854240123301"/>
    <n v="10000"/>
    <n v="343.39229968782502"/>
    <x v="425"/>
    <x v="15"/>
    <x v="404"/>
    <n v="33517"/>
    <n v="0.34057146340967698"/>
    <n v="7022"/>
    <n v="3916.6666666666702"/>
    <n v="10000"/>
    <n v="703.125"/>
  </r>
  <r>
    <x v="427"/>
    <x v="4"/>
    <x v="2586"/>
    <n v="2739.9855445283301"/>
    <n v="10000"/>
    <n v="526.31578947368405"/>
    <x v="425"/>
    <x v="15"/>
    <x v="404"/>
    <n v="33517"/>
    <n v="0.34057146340967698"/>
    <n v="6386"/>
    <n v="4000.1521236460999"/>
    <n v="10000"/>
    <n v="833.33333333333303"/>
  </r>
  <r>
    <x v="427"/>
    <x v="5"/>
    <x v="2587"/>
    <n v="2600.6691630261398"/>
    <n v="10000"/>
    <n v="581.71745152354595"/>
    <x v="425"/>
    <x v="15"/>
    <x v="404"/>
    <n v="33517"/>
    <n v="0.34057146340967698"/>
    <n v="7377"/>
    <n v="5057.0087189805499"/>
    <n v="10000"/>
    <n v="1875"/>
  </r>
  <r>
    <x v="427"/>
    <x v="6"/>
    <x v="2588"/>
    <n v="3987.11943793911"/>
    <n v="10000"/>
    <n v="1000"/>
    <x v="425"/>
    <x v="15"/>
    <x v="404"/>
    <n v="33517"/>
    <n v="0.34057146340967698"/>
    <n v="7477"/>
    <n v="6123.1884057971001"/>
    <n v="10000"/>
    <n v="2500"/>
  </r>
  <r>
    <x v="427"/>
    <x v="7"/>
    <x v="2589"/>
    <n v="2134.9684760267701"/>
    <n v="10000"/>
    <n v="334.69387755102002"/>
    <x v="425"/>
    <x v="15"/>
    <x v="404"/>
    <n v="33517"/>
    <n v="0.34057146340967698"/>
    <n v="6771"/>
    <n v="4285.9283573569301"/>
    <n v="10000"/>
    <n v="1239.6694214875999"/>
  </r>
  <r>
    <x v="428"/>
    <x v="0"/>
    <x v="2590"/>
    <n v="2809.2449686652599"/>
    <n v="10000"/>
    <n v="472.58979206049202"/>
    <x v="426"/>
    <x v="15"/>
    <x v="405"/>
    <n v="21456"/>
    <n v="0.38725746773756903"/>
    <n v="7216"/>
    <n v="4668.0107526881702"/>
    <n v="10000"/>
    <n v="1111.1111111111099"/>
  </r>
  <r>
    <x v="428"/>
    <x v="1"/>
    <x v="2591"/>
    <n v="5316.4556962025299"/>
    <n v="10000"/>
    <n v="1250"/>
    <x v="426"/>
    <x v="15"/>
    <x v="405"/>
    <n v="21456"/>
    <n v="0.38725746773756903"/>
    <n v="8841"/>
    <n v="6969.69696969697"/>
    <n v="10000"/>
    <n v="1666.6666666666699"/>
  </r>
  <r>
    <x v="428"/>
    <x v="2"/>
    <x v="2592"/>
    <n v="3034.27419354839"/>
    <n v="10000"/>
    <n v="486.11111111111097"/>
    <x v="426"/>
    <x v="15"/>
    <x v="405"/>
    <n v="21456"/>
    <n v="0.38725746773756903"/>
    <n v="7323"/>
    <n v="4520.1089233347302"/>
    <n v="10000"/>
    <n v="1239.6694214875999"/>
  </r>
  <r>
    <x v="428"/>
    <x v="3"/>
    <x v="2593"/>
    <n v="2810.9105236764799"/>
    <n v="10000"/>
    <n v="397.80521262002702"/>
    <x v="426"/>
    <x v="15"/>
    <x v="405"/>
    <n v="21456"/>
    <n v="0.38725746773756903"/>
    <n v="7122"/>
    <n v="3948.1721981721998"/>
    <n v="10000"/>
    <n v="617.28395061728395"/>
  </r>
  <r>
    <x v="428"/>
    <x v="4"/>
    <x v="194"/>
    <n v="2437.2976527089199"/>
    <n v="10000"/>
    <n v="302.040816326531"/>
    <x v="426"/>
    <x v="15"/>
    <x v="405"/>
    <n v="21456"/>
    <n v="0.38725746773756903"/>
    <n v="6861"/>
    <n v="3967.4185463659101"/>
    <n v="10000"/>
    <n v="581.71745152354595"/>
  </r>
  <r>
    <x v="428"/>
    <x v="5"/>
    <x v="2594"/>
    <n v="2694.298629338"/>
    <n v="10000"/>
    <n v="397.80521262002702"/>
    <x v="426"/>
    <x v="15"/>
    <x v="405"/>
    <n v="21456"/>
    <n v="0.38725746773756903"/>
    <n v="6957"/>
    <n v="4964.3969737427697"/>
    <n v="10000"/>
    <n v="1428.57142857143"/>
  </r>
  <r>
    <x v="428"/>
    <x v="6"/>
    <x v="2595"/>
    <n v="3376.7889669529"/>
    <n v="10000"/>
    <n v="550"/>
    <x v="426"/>
    <x v="15"/>
    <x v="405"/>
    <n v="21456"/>
    <n v="0.38725746773756903"/>
    <n v="7206"/>
    <n v="5298.8095238095202"/>
    <n v="10000"/>
    <n v="1666.6666666666699"/>
  </r>
  <r>
    <x v="428"/>
    <x v="7"/>
    <x v="1942"/>
    <n v="2240.2676295371998"/>
    <n v="10000"/>
    <n v="357.142857142857"/>
    <x v="426"/>
    <x v="15"/>
    <x v="405"/>
    <n v="21456"/>
    <n v="0.38725746773756903"/>
    <n v="6991"/>
    <n v="4620.4620462046196"/>
    <n v="10000"/>
    <n v="1000"/>
  </r>
  <r>
    <x v="429"/>
    <x v="0"/>
    <x v="2582"/>
    <n v="2045.6312403371801"/>
    <n v="10000"/>
    <n v="243.151738996614"/>
    <x v="427"/>
    <x v="15"/>
    <x v="406"/>
    <n v="42867"/>
    <n v="0.439008653796917"/>
    <n v="6645"/>
    <n v="3746.0357432656601"/>
    <n v="10000"/>
    <n v="617.28395061728395"/>
  </r>
  <r>
    <x v="429"/>
    <x v="1"/>
    <x v="2596"/>
    <n v="2817.2684061066702"/>
    <n v="10000"/>
    <n v="562.13017751479299"/>
    <x v="427"/>
    <x v="15"/>
    <x v="406"/>
    <n v="42867"/>
    <n v="0.439008653796917"/>
    <n v="7415"/>
    <n v="4720.6959706959697"/>
    <n v="10000"/>
    <n v="1093.75"/>
  </r>
  <r>
    <x v="429"/>
    <x v="2"/>
    <x v="2597"/>
    <n v="1692.99723723441"/>
    <n v="10000"/>
    <n v="195.04132231405001"/>
    <x v="427"/>
    <x v="15"/>
    <x v="406"/>
    <n v="42867"/>
    <n v="0.439008653796917"/>
    <n v="6833"/>
    <n v="3778.4870175081401"/>
    <n v="10000"/>
    <n v="526.31578947368405"/>
  </r>
  <r>
    <x v="429"/>
    <x v="3"/>
    <x v="1309"/>
    <n v="1790.5686384513799"/>
    <n v="10000"/>
    <n v="244.53694068678499"/>
    <x v="427"/>
    <x v="15"/>
    <x v="406"/>
    <n v="42867"/>
    <n v="0.439008653796917"/>
    <n v="7111"/>
    <n v="4104.6770298157498"/>
    <n v="10000"/>
    <n v="655.567117585848"/>
  </r>
  <r>
    <x v="429"/>
    <x v="4"/>
    <x v="73"/>
    <n v="1315.98351198415"/>
    <n v="10000"/>
    <n v="172.781065088757"/>
    <x v="427"/>
    <x v="15"/>
    <x v="406"/>
    <n v="42867"/>
    <n v="0.439008653796917"/>
    <n v="6333"/>
    <n v="3179.5922218982701"/>
    <n v="10000"/>
    <n v="488.28125"/>
  </r>
  <r>
    <x v="429"/>
    <x v="5"/>
    <x v="2598"/>
    <n v="1782.6486586532801"/>
    <n v="10000"/>
    <n v="289.28336620644302"/>
    <x v="427"/>
    <x v="15"/>
    <x v="406"/>
    <n v="42867"/>
    <n v="0.439008653796917"/>
    <n v="7213"/>
    <n v="4384.18357264518"/>
    <n v="10000"/>
    <n v="703.125"/>
  </r>
  <r>
    <x v="429"/>
    <x v="6"/>
    <x v="808"/>
    <n v="1683.7252526034199"/>
    <n v="10000"/>
    <n v="241.32231404958699"/>
    <x v="427"/>
    <x v="15"/>
    <x v="406"/>
    <n v="42867"/>
    <n v="0.439008653796917"/>
    <n v="7251"/>
    <n v="4847.1474446966004"/>
    <n v="10000"/>
    <n v="775.04725897920605"/>
  </r>
  <r>
    <x v="429"/>
    <x v="7"/>
    <x v="2599"/>
    <n v="1404.8233820141199"/>
    <n v="10000"/>
    <n v="198.863636363636"/>
    <x v="427"/>
    <x v="15"/>
    <x v="406"/>
    <n v="42867"/>
    <n v="0.439008653796917"/>
    <n v="7158"/>
    <n v="4367.1725070659704"/>
    <n v="10000"/>
    <n v="868.01426872770503"/>
  </r>
  <r>
    <x v="430"/>
    <x v="0"/>
    <x v="2600"/>
    <n v="7880.9523809523798"/>
    <n v="10000"/>
    <n v="2653.0612244898002"/>
    <x v="428"/>
    <x v="16"/>
    <x v="407"/>
    <n v="413042"/>
    <n v="0.58435667881476805"/>
    <n v="9378"/>
    <n v="8083.0280830280799"/>
    <n v="10000"/>
    <n v="2653.0612244898002"/>
  </r>
  <r>
    <x v="430"/>
    <x v="1"/>
    <x v="2601"/>
    <n v="7181.4218645204601"/>
    <n v="10000"/>
    <n v="3333.3333333333298"/>
    <x v="428"/>
    <x v="16"/>
    <x v="407"/>
    <n v="413042"/>
    <n v="0.58435667881476805"/>
    <n v="8613"/>
    <n v="7228.9377289377298"/>
    <n v="10000"/>
    <n v="3437.5"/>
  </r>
  <r>
    <x v="430"/>
    <x v="2"/>
    <x v="2602"/>
    <n v="6598.6842105263204"/>
    <n v="10000"/>
    <n v="3437.5"/>
    <x v="428"/>
    <x v="16"/>
    <x v="407"/>
    <n v="413042"/>
    <n v="0.58435667881476805"/>
    <n v="8144"/>
    <n v="6592.8571428571404"/>
    <n v="10000"/>
    <n v="3437.5"/>
  </r>
  <r>
    <x v="430"/>
    <x v="3"/>
    <x v="2603"/>
    <n v="6777.9503105590102"/>
    <n v="10000"/>
    <n v="2755.1020408163299"/>
    <x v="428"/>
    <x v="16"/>
    <x v="407"/>
    <n v="413042"/>
    <n v="0.58435667881476805"/>
    <n v="8888"/>
    <n v="7091.22203098107"/>
    <n v="10000"/>
    <n v="2755.1020408163299"/>
  </r>
  <r>
    <x v="430"/>
    <x v="4"/>
    <x v="148"/>
    <n v="6547.6963791651597"/>
    <n v="10000"/>
    <n v="1349.4809688581299"/>
    <x v="428"/>
    <x v="16"/>
    <x v="407"/>
    <n v="413042"/>
    <n v="0.58435667881476805"/>
    <n v="8710"/>
    <n v="6838.2771912183698"/>
    <n v="10000"/>
    <n v="1851.8518518518499"/>
  </r>
  <r>
    <x v="430"/>
    <x v="5"/>
    <x v="2604"/>
    <n v="7316.1764705882397"/>
    <n v="10000"/>
    <n v="2000"/>
    <x v="428"/>
    <x v="16"/>
    <x v="407"/>
    <n v="413042"/>
    <n v="0.58435667881476805"/>
    <n v="9096"/>
    <n v="8390.9090909090901"/>
    <n v="10000"/>
    <n v="4687.5"/>
  </r>
  <r>
    <x v="430"/>
    <x v="6"/>
    <x v="2605"/>
    <n v="4630.3139603632198"/>
    <n v="10000"/>
    <n v="314.09788166544899"/>
    <x v="428"/>
    <x v="16"/>
    <x v="407"/>
    <n v="413042"/>
    <n v="0.58435667881476805"/>
    <n v="8258"/>
    <n v="6222.7148330596601"/>
    <n v="10000"/>
    <n v="1562.5"/>
  </r>
  <r>
    <x v="430"/>
    <x v="7"/>
    <x v="2606"/>
    <n v="5833.1226295828101"/>
    <n v="10000"/>
    <n v="2222.2222222222199"/>
    <x v="428"/>
    <x v="16"/>
    <x v="407"/>
    <n v="413042"/>
    <n v="0.58435667881476805"/>
    <n v="7796"/>
    <n v="6017.5681923254697"/>
    <n v="10000"/>
    <n v="2500"/>
  </r>
  <r>
    <x v="431"/>
    <x v="0"/>
    <x v="2113"/>
    <n v="1733.58637077085"/>
    <n v="10000"/>
    <n v="158.57988165680499"/>
    <x v="429"/>
    <x v="16"/>
    <x v="408"/>
    <n v="213940"/>
    <n v="0.56023714628385302"/>
    <n v="5372"/>
    <n v="2338.6679194273602"/>
    <n v="10000"/>
    <n v="236.29489603024601"/>
  </r>
  <r>
    <x v="431"/>
    <x v="1"/>
    <x v="596"/>
    <n v="1428.2370908211301"/>
    <n v="10000"/>
    <n v="127.50915288473701"/>
    <x v="429"/>
    <x v="16"/>
    <x v="408"/>
    <n v="213940"/>
    <n v="0.56023714628385302"/>
    <n v="5103"/>
    <n v="1884.6298580882799"/>
    <n v="10000"/>
    <n v="167.34693877551001"/>
  </r>
  <r>
    <x v="431"/>
    <x v="2"/>
    <x v="2607"/>
    <n v="1388.35904650369"/>
    <n v="10000"/>
    <n v="109.83928777893399"/>
    <x v="429"/>
    <x v="16"/>
    <x v="408"/>
    <n v="213940"/>
    <n v="0.56023714628385302"/>
    <n v="4735"/>
    <n v="1828.5425118012799"/>
    <n v="10000"/>
    <n v="135.04155124653701"/>
  </r>
  <r>
    <x v="431"/>
    <x v="3"/>
    <x v="2385"/>
    <n v="2021.8510846035799"/>
    <n v="10000"/>
    <n v="277.00831024930699"/>
    <x v="429"/>
    <x v="16"/>
    <x v="408"/>
    <n v="213940"/>
    <n v="0.56023714628385302"/>
    <n v="6043"/>
    <n v="3240.1297085998599"/>
    <n v="10000"/>
    <n v="432"/>
  </r>
  <r>
    <x v="431"/>
    <x v="4"/>
    <x v="234"/>
    <n v="2976.6035286481401"/>
    <n v="10000"/>
    <n v="694.444444444444"/>
    <x v="429"/>
    <x v="16"/>
    <x v="408"/>
    <n v="213940"/>
    <n v="0.56023714628385302"/>
    <n v="7074"/>
    <n v="5082.0001254783901"/>
    <n v="10000"/>
    <n v="1200"/>
  </r>
  <r>
    <x v="431"/>
    <x v="5"/>
    <x v="2608"/>
    <n v="3265.1013275270102"/>
    <n v="10000"/>
    <n v="392.39001189060599"/>
    <x v="429"/>
    <x v="16"/>
    <x v="408"/>
    <n v="213940"/>
    <n v="0.56023714628385302"/>
    <n v="7790"/>
    <n v="5616.60912926736"/>
    <n v="10000"/>
    <n v="1111.1111111111099"/>
  </r>
  <r>
    <x v="431"/>
    <x v="6"/>
    <x v="2609"/>
    <n v="1573.3351058978899"/>
    <n v="10000"/>
    <n v="120.89752914986001"/>
    <x v="429"/>
    <x v="16"/>
    <x v="408"/>
    <n v="213940"/>
    <n v="0.56023714628385302"/>
    <n v="6230"/>
    <n v="1915.89933660717"/>
    <n v="10000"/>
    <n v="136.73897123809999"/>
  </r>
  <r>
    <x v="431"/>
    <x v="7"/>
    <x v="2610"/>
    <n v="910.71142396261905"/>
    <n v="10000"/>
    <n v="70.492694119067707"/>
    <x v="429"/>
    <x v="16"/>
    <x v="408"/>
    <n v="213940"/>
    <n v="0.56023714628385302"/>
    <n v="7122"/>
    <n v="1109.7705971555499"/>
    <n v="10000"/>
    <n v="77.877321626808197"/>
  </r>
  <r>
    <x v="432"/>
    <x v="0"/>
    <x v="1737"/>
    <n v="339.56487821491601"/>
    <n v="10000"/>
    <n v="39.255522460012699"/>
    <x v="430"/>
    <x v="17"/>
    <x v="409"/>
    <n v="204167"/>
    <n v="0.41371225937183398"/>
    <n v="3302"/>
    <n v="640.20692364997399"/>
    <n v="10000"/>
    <n v="85.626105611803197"/>
  </r>
  <r>
    <x v="432"/>
    <x v="1"/>
    <x v="2611"/>
    <n v="380.65356780137301"/>
    <n v="10000"/>
    <n v="51.369264639075602"/>
    <x v="430"/>
    <x v="17"/>
    <x v="409"/>
    <n v="204167"/>
    <n v="0.41371225937183398"/>
    <n v="3373"/>
    <n v="864.94114675978904"/>
    <n v="10000"/>
    <n v="133.84889946460399"/>
  </r>
  <r>
    <x v="432"/>
    <x v="2"/>
    <x v="671"/>
    <n v="325.29637065154202"/>
    <n v="10000"/>
    <n v="41.427913842637402"/>
    <x v="430"/>
    <x v="17"/>
    <x v="409"/>
    <n v="204167"/>
    <n v="0.41371225937183398"/>
    <n v="3557"/>
    <n v="764.13286312854802"/>
    <n v="10000"/>
    <n v="128.069226608978"/>
  </r>
  <r>
    <x v="432"/>
    <x v="3"/>
    <x v="1801"/>
    <n v="410.26333017569698"/>
    <n v="10000"/>
    <n v="49.315458704979598"/>
    <x v="430"/>
    <x v="17"/>
    <x v="409"/>
    <n v="204167"/>
    <n v="0.41371225937183398"/>
    <n v="3780"/>
    <n v="1073.0962515045401"/>
    <n v="10000"/>
    <n v="153.77500289050801"/>
  </r>
  <r>
    <x v="432"/>
    <x v="4"/>
    <x v="2377"/>
    <n v="431.218220982883"/>
    <n v="10000"/>
    <n v="66.851191593169403"/>
    <x v="430"/>
    <x v="17"/>
    <x v="409"/>
    <n v="204167"/>
    <n v="0.41371225937183398"/>
    <n v="3804"/>
    <n v="896.90905744158499"/>
    <n v="10000"/>
    <n v="161.12643344462199"/>
  </r>
  <r>
    <x v="432"/>
    <x v="5"/>
    <x v="1912"/>
    <n v="631.23841440618401"/>
    <n v="10000"/>
    <n v="125.17146776406"/>
    <x v="430"/>
    <x v="17"/>
    <x v="409"/>
    <n v="204167"/>
    <n v="0.41371225937183398"/>
    <n v="3981"/>
    <n v="1268.3732652348201"/>
    <n v="10000"/>
    <n v="345.81843696749002"/>
  </r>
  <r>
    <x v="432"/>
    <x v="6"/>
    <x v="1901"/>
    <n v="577.57851067681202"/>
    <n v="10000"/>
    <n v="52.744136870434403"/>
    <x v="430"/>
    <x v="17"/>
    <x v="409"/>
    <n v="204167"/>
    <n v="0.41371225937183398"/>
    <n v="4278"/>
    <n v="1280.21058239893"/>
    <n v="10000"/>
    <n v="184.485316760449"/>
  </r>
  <r>
    <x v="432"/>
    <x v="7"/>
    <x v="2453"/>
    <n v="582.06796663200498"/>
    <n v="10000"/>
    <n v="57.3610478066064"/>
    <x v="430"/>
    <x v="17"/>
    <x v="409"/>
    <n v="204167"/>
    <n v="0.41371225937183398"/>
    <n v="4507"/>
    <n v="1308.52544570908"/>
    <n v="10000"/>
    <n v="189.84375"/>
  </r>
  <r>
    <x v="433"/>
    <x v="0"/>
    <x v="8"/>
    <n v="477.38418663015699"/>
    <n v="10000"/>
    <n v="35.961112614233699"/>
    <x v="431"/>
    <x v="18"/>
    <x v="410"/>
    <n v="491000"/>
    <n v="0.52687038988408896"/>
    <n v="3519"/>
    <n v="794.09630746681103"/>
    <n v="10000"/>
    <n v="61.570247933884303"/>
  </r>
  <r>
    <x v="433"/>
    <x v="1"/>
    <x v="1915"/>
    <n v="494.26008869045103"/>
    <n v="10000"/>
    <n v="33.201129739799299"/>
    <x v="431"/>
    <x v="18"/>
    <x v="410"/>
    <n v="491000"/>
    <n v="0.52687038988408896"/>
    <n v="3473"/>
    <n v="758.75085689058699"/>
    <n v="10000"/>
    <n v="52.210184485316802"/>
  </r>
  <r>
    <x v="433"/>
    <x v="2"/>
    <x v="2612"/>
    <n v="532.33339327448402"/>
    <n v="10000"/>
    <n v="40.010947620847404"/>
    <x v="431"/>
    <x v="18"/>
    <x v="410"/>
    <n v="491000"/>
    <n v="0.52687038988408896"/>
    <n v="3523"/>
    <n v="819.16300894098299"/>
    <n v="10000"/>
    <n v="64.741363334748101"/>
  </r>
  <r>
    <x v="433"/>
    <x v="3"/>
    <x v="1769"/>
    <n v="604.69940994825799"/>
    <n v="10000"/>
    <n v="43.984948027149997"/>
    <x v="431"/>
    <x v="18"/>
    <x v="410"/>
    <n v="491000"/>
    <n v="0.52687038988408896"/>
    <n v="3628"/>
    <n v="927.67226193639101"/>
    <n v="10000"/>
    <n v="73.438674045269806"/>
  </r>
  <r>
    <x v="433"/>
    <x v="4"/>
    <x v="1225"/>
    <n v="575.04743886184099"/>
    <n v="10000"/>
    <n v="46.857284580498899"/>
    <x v="431"/>
    <x v="18"/>
    <x v="410"/>
    <n v="491000"/>
    <n v="0.52687038988408896"/>
    <n v="3514"/>
    <n v="792.186841341849"/>
    <n v="10000"/>
    <n v="70.504322097190894"/>
  </r>
  <r>
    <x v="433"/>
    <x v="5"/>
    <x v="1516"/>
    <n v="870.50845591554605"/>
    <n v="10000"/>
    <n v="91.540404040403999"/>
    <x v="431"/>
    <x v="18"/>
    <x v="410"/>
    <n v="491000"/>
    <n v="0.52687038988408896"/>
    <n v="4208"/>
    <n v="1114.79576989371"/>
    <n v="10000"/>
    <n v="118.29940061636999"/>
  </r>
  <r>
    <x v="433"/>
    <x v="6"/>
    <x v="2613"/>
    <n v="539.37324528922704"/>
    <n v="10000"/>
    <n v="31.2853799295488"/>
    <x v="431"/>
    <x v="18"/>
    <x v="410"/>
    <n v="491000"/>
    <n v="0.52687038988408896"/>
    <n v="3466"/>
    <n v="804.14534701444495"/>
    <n v="10000"/>
    <n v="58.210588334315297"/>
  </r>
  <r>
    <x v="433"/>
    <x v="7"/>
    <x v="2614"/>
    <n v="562.47403816630003"/>
    <n v="10000"/>
    <n v="18.863135044291202"/>
    <x v="431"/>
    <x v="18"/>
    <x v="410"/>
    <n v="491000"/>
    <n v="0.52687038988408896"/>
    <n v="3713"/>
    <n v="940.26169028931201"/>
    <n v="10000"/>
    <n v="61.066471877282702"/>
  </r>
  <r>
    <x v="434"/>
    <x v="0"/>
    <x v="2615"/>
    <n v="3602.1746452780899"/>
    <n v="10000"/>
    <n v="699.58847736625501"/>
    <x v="432"/>
    <x v="18"/>
    <x v="411"/>
    <n v="46800"/>
    <n v="0.50731157385827796"/>
    <n v="6656"/>
    <n v="4362.17070600632"/>
    <n v="10000"/>
    <n v="1005.91715976331"/>
  </r>
  <r>
    <x v="434"/>
    <x v="1"/>
    <x v="253"/>
    <n v="3921.4901545409998"/>
    <n v="10000"/>
    <n v="506.198347107438"/>
    <x v="432"/>
    <x v="18"/>
    <x v="411"/>
    <n v="46800"/>
    <n v="0.50731157385827796"/>
    <n v="7161"/>
    <n v="4577.1045918367299"/>
    <n v="10000"/>
    <n v="839.84375"/>
  </r>
  <r>
    <x v="434"/>
    <x v="2"/>
    <x v="2465"/>
    <n v="4361.2538540596097"/>
    <n v="10000"/>
    <n v="748.29931972789097"/>
    <x v="432"/>
    <x v="18"/>
    <x v="411"/>
    <n v="46800"/>
    <n v="0.50731157385827796"/>
    <n v="7422"/>
    <n v="5214.3964562569199"/>
    <n v="10000"/>
    <n v="918.36734693877497"/>
  </r>
  <r>
    <x v="434"/>
    <x v="3"/>
    <x v="2616"/>
    <n v="4200.4920088010504"/>
    <n v="10000"/>
    <n v="566.89342403628098"/>
    <x v="432"/>
    <x v="18"/>
    <x v="411"/>
    <n v="46800"/>
    <n v="0.50731157385827796"/>
    <n v="7310"/>
    <n v="5089.1106442577002"/>
    <n v="10000"/>
    <n v="781.25"/>
  </r>
  <r>
    <x v="434"/>
    <x v="4"/>
    <x v="2617"/>
    <n v="4185.2230525384002"/>
    <n v="10000"/>
    <n v="909.09090909090901"/>
    <x v="432"/>
    <x v="18"/>
    <x v="411"/>
    <n v="46800"/>
    <n v="0.50731157385827796"/>
    <n v="7059"/>
    <n v="4697.66113516113"/>
    <n v="10000"/>
    <n v="933.33333333333303"/>
  </r>
  <r>
    <x v="434"/>
    <x v="5"/>
    <x v="2618"/>
    <n v="4708.6124690687402"/>
    <n v="10000"/>
    <n v="1000"/>
    <x v="432"/>
    <x v="18"/>
    <x v="411"/>
    <n v="46800"/>
    <n v="0.50731157385827796"/>
    <n v="7388"/>
    <n v="4928.4827194663303"/>
    <n v="10000"/>
    <n v="1250"/>
  </r>
  <r>
    <x v="434"/>
    <x v="6"/>
    <x v="2619"/>
    <n v="3859.5998297147698"/>
    <n v="10000"/>
    <n v="589.84910836762697"/>
    <x v="432"/>
    <x v="18"/>
    <x v="411"/>
    <n v="46800"/>
    <n v="0.50731157385827796"/>
    <n v="6983"/>
    <n v="4599.4381793754801"/>
    <n v="10000"/>
    <n v="785.12396694214897"/>
  </r>
  <r>
    <x v="434"/>
    <x v="7"/>
    <x v="2179"/>
    <n v="4436.7202845463698"/>
    <n v="10000"/>
    <n v="972.22222222222194"/>
    <x v="432"/>
    <x v="18"/>
    <x v="411"/>
    <n v="46800"/>
    <n v="0.50731157385827796"/>
    <n v="7836"/>
    <n v="5337.1682006135798"/>
    <n v="10000"/>
    <n v="987.65432098765405"/>
  </r>
  <r>
    <x v="435"/>
    <x v="0"/>
    <x v="195"/>
    <n v="3216.0576202894599"/>
    <n v="10000"/>
    <n v="566.89342403628098"/>
    <x v="433"/>
    <x v="18"/>
    <x v="412"/>
    <n v="46900"/>
    <n v="0.53391316226861896"/>
    <n v="6738"/>
    <n v="4069.88879416501"/>
    <n v="10000"/>
    <n v="679.01234567901201"/>
  </r>
  <r>
    <x v="435"/>
    <x v="1"/>
    <x v="2620"/>
    <n v="3639.55426677573"/>
    <n v="10000"/>
    <n v="581.71745152354595"/>
    <x v="433"/>
    <x v="18"/>
    <x v="412"/>
    <n v="46900"/>
    <n v="0.53391316226861896"/>
    <n v="7183"/>
    <n v="4418.7968679772002"/>
    <n v="10000"/>
    <n v="617.28395061728395"/>
  </r>
  <r>
    <x v="435"/>
    <x v="2"/>
    <x v="252"/>
    <n v="3928.6330261666599"/>
    <n v="10000"/>
    <n v="566.89342403628098"/>
    <x v="433"/>
    <x v="18"/>
    <x v="412"/>
    <n v="46900"/>
    <n v="0.53391316226861896"/>
    <n v="7226"/>
    <n v="4749.2087230372399"/>
    <n v="10000"/>
    <n v="781.25"/>
  </r>
  <r>
    <x v="435"/>
    <x v="3"/>
    <x v="2621"/>
    <n v="4248.2259570494898"/>
    <n v="10000"/>
    <n v="793.65079365079396"/>
    <x v="433"/>
    <x v="18"/>
    <x v="412"/>
    <n v="46900"/>
    <n v="0.53391316226861896"/>
    <n v="7365"/>
    <n v="4975.0225793391301"/>
    <n v="10000"/>
    <n v="850"/>
  </r>
  <r>
    <x v="435"/>
    <x v="4"/>
    <x v="2622"/>
    <n v="4230.1574448942902"/>
    <n v="10000"/>
    <n v="625"/>
    <x v="433"/>
    <x v="18"/>
    <x v="412"/>
    <n v="46900"/>
    <n v="0.53391316226861896"/>
    <n v="7233"/>
    <n v="4800.4135880603999"/>
    <n v="10000"/>
    <n v="661.62570888468804"/>
  </r>
  <r>
    <x v="435"/>
    <x v="5"/>
    <x v="2623"/>
    <n v="4603.0670292008099"/>
    <n v="10000"/>
    <n v="925.92592592592598"/>
    <x v="433"/>
    <x v="18"/>
    <x v="412"/>
    <n v="46900"/>
    <n v="0.53391316226861896"/>
    <n v="7165"/>
    <n v="5155.6778402548498"/>
    <n v="10000"/>
    <n v="1003.46020761246"/>
  </r>
  <r>
    <x v="435"/>
    <x v="6"/>
    <x v="2624"/>
    <n v="3118.35618714672"/>
    <n v="10000"/>
    <n v="385.80246913580203"/>
    <x v="433"/>
    <x v="18"/>
    <x v="412"/>
    <n v="46900"/>
    <n v="0.53391316226861896"/>
    <n v="6951"/>
    <n v="4345.8908839063997"/>
    <n v="10000"/>
    <n v="511.29607609988102"/>
  </r>
  <r>
    <x v="435"/>
    <x v="7"/>
    <x v="2625"/>
    <n v="4165.5144855144899"/>
    <n v="10000"/>
    <n v="526.31578947368405"/>
    <x v="433"/>
    <x v="18"/>
    <x v="412"/>
    <n v="46900"/>
    <n v="0.53391316226861896"/>
    <n v="6811"/>
    <n v="5088.1999468200502"/>
    <n v="10000"/>
    <n v="1250"/>
  </r>
  <r>
    <x v="436"/>
    <x v="0"/>
    <x v="1527"/>
    <n v="1786.6951413682"/>
    <n v="10000"/>
    <n v="192.30769230769201"/>
    <x v="434"/>
    <x v="18"/>
    <x v="413"/>
    <n v="51200"/>
    <n v="0.46804153868655801"/>
    <n v="6681"/>
    <n v="4260.7067984426503"/>
    <n v="10000"/>
    <n v="566.89342403628098"/>
  </r>
  <r>
    <x v="436"/>
    <x v="1"/>
    <x v="2626"/>
    <n v="2998.6264594537802"/>
    <n v="10000"/>
    <n v="368.608799048751"/>
    <x v="434"/>
    <x v="18"/>
    <x v="413"/>
    <n v="51200"/>
    <n v="0.46804153868655801"/>
    <n v="6152"/>
    <n v="3744.63988894369"/>
    <n v="10000"/>
    <n v="521.54195011337902"/>
  </r>
  <r>
    <x v="436"/>
    <x v="2"/>
    <x v="1139"/>
    <n v="3938.3395840436401"/>
    <n v="10000"/>
    <n v="528"/>
    <x v="434"/>
    <x v="18"/>
    <x v="413"/>
    <n v="51200"/>
    <n v="0.46804153868655801"/>
    <n v="7137"/>
    <n v="4915.11582343807"/>
    <n v="10000"/>
    <n v="747.92243767313005"/>
  </r>
  <r>
    <x v="436"/>
    <x v="3"/>
    <x v="1441"/>
    <n v="2115.1177160260399"/>
    <n v="10000"/>
    <n v="180.982476299914"/>
    <x v="434"/>
    <x v="18"/>
    <x v="413"/>
    <n v="51200"/>
    <n v="0.46804153868655801"/>
    <n v="7257"/>
    <n v="5196.5553977272702"/>
    <n v="10000"/>
    <n v="844.44444444444503"/>
  </r>
  <r>
    <x v="436"/>
    <x v="4"/>
    <x v="2627"/>
    <n v="1462.93710863622"/>
    <n v="10000"/>
    <n v="114.884484282288"/>
    <x v="434"/>
    <x v="18"/>
    <x v="413"/>
    <n v="51200"/>
    <n v="0.46804153868655801"/>
    <n v="6249"/>
    <n v="3832.5625379645498"/>
    <n v="10000"/>
    <n v="521.54195011337902"/>
  </r>
  <r>
    <x v="436"/>
    <x v="5"/>
    <x v="2628"/>
    <n v="3147.9352081267298"/>
    <n v="10000"/>
    <n v="370.37037037036998"/>
    <x v="434"/>
    <x v="18"/>
    <x v="413"/>
    <n v="51200"/>
    <n v="0.46804153868655801"/>
    <n v="7175"/>
    <n v="5015.0273224043704"/>
    <n v="10000"/>
    <n v="1111.1111111111099"/>
  </r>
  <r>
    <x v="436"/>
    <x v="6"/>
    <x v="1505"/>
    <n v="3257.9754079004501"/>
    <n v="10000"/>
    <n v="532.54437869822505"/>
    <x v="434"/>
    <x v="18"/>
    <x v="413"/>
    <n v="51200"/>
    <n v="0.46804153868655801"/>
    <n v="7181"/>
    <n v="4554.5423843296203"/>
    <n v="10000"/>
    <n v="833.33333333333303"/>
  </r>
  <r>
    <x v="436"/>
    <x v="7"/>
    <x v="2629"/>
    <n v="4090.9216357994601"/>
    <n v="10000"/>
    <n v="588.23529411764696"/>
    <x v="434"/>
    <x v="18"/>
    <x v="413"/>
    <n v="51200"/>
    <n v="0.46804153868655801"/>
    <n v="7172"/>
    <n v="4837.38530573974"/>
    <n v="10000"/>
    <n v="1000"/>
  </r>
  <r>
    <x v="437"/>
    <x v="0"/>
    <x v="1496"/>
    <n v="1952.4451948723899"/>
    <n v="10000"/>
    <n v="449.21875"/>
    <x v="435"/>
    <x v="19"/>
    <x v="16"/>
    <m/>
    <m/>
    <n v="5356"/>
    <n v="2790.5432801194602"/>
    <n v="10000"/>
    <n v="739.644970414201"/>
  </r>
  <r>
    <x v="437"/>
    <x v="1"/>
    <x v="2630"/>
    <n v="1672.3590246568399"/>
    <n v="10000"/>
    <n v="275.824770146025"/>
    <x v="435"/>
    <x v="19"/>
    <x v="16"/>
    <m/>
    <m/>
    <n v="5395"/>
    <n v="2662.36887829029"/>
    <n v="10000"/>
    <n v="657.59637188208603"/>
  </r>
  <r>
    <x v="437"/>
    <x v="2"/>
    <x v="2631"/>
    <n v="1718.8930093670201"/>
    <n v="10000"/>
    <n v="245.74669187145599"/>
    <x v="435"/>
    <x v="19"/>
    <x v="16"/>
    <m/>
    <m/>
    <n v="5801"/>
    <n v="2925.5665635518899"/>
    <n v="10000"/>
    <n v="590.27777777777806"/>
  </r>
  <r>
    <x v="437"/>
    <x v="3"/>
    <x v="1577"/>
    <n v="2086.7107702227499"/>
    <n v="10000"/>
    <n v="279.59547888161802"/>
    <x v="435"/>
    <x v="19"/>
    <x v="16"/>
    <m/>
    <m/>
    <n v="6065"/>
    <n v="3662.4838739501502"/>
    <n v="10000"/>
    <n v="1020.40816326531"/>
  </r>
  <r>
    <x v="437"/>
    <x v="4"/>
    <x v="1077"/>
    <n v="2133.9542265413702"/>
    <n v="10000"/>
    <n v="392.56198347107397"/>
    <x v="435"/>
    <x v="19"/>
    <x v="16"/>
    <m/>
    <m/>
    <n v="6107"/>
    <n v="3400.4145081986799"/>
    <n v="10000"/>
    <n v="1000"/>
  </r>
  <r>
    <x v="437"/>
    <x v="5"/>
    <x v="2632"/>
    <n v="2250.4781009785202"/>
    <n v="10000"/>
    <n v="500.51842775002302"/>
    <x v="435"/>
    <x v="19"/>
    <x v="16"/>
    <m/>
    <m/>
    <n v="6225"/>
    <n v="3539.09897445878"/>
    <n v="10000"/>
    <n v="1005.91715976331"/>
  </r>
  <r>
    <x v="437"/>
    <x v="6"/>
    <x v="2633"/>
    <n v="2029.2027634252699"/>
    <n v="10000"/>
    <n v="359.16824196597298"/>
    <x v="435"/>
    <x v="19"/>
    <x v="16"/>
    <m/>
    <m/>
    <n v="6202"/>
    <n v="3746.5404592126001"/>
    <n v="10000"/>
    <n v="934.25605536332205"/>
  </r>
  <r>
    <x v="437"/>
    <x v="7"/>
    <x v="2634"/>
    <n v="1899.72156641027"/>
    <n v="10000"/>
    <n v="304"/>
    <x v="435"/>
    <x v="19"/>
    <x v="16"/>
    <m/>
    <m/>
    <n v="6003"/>
    <n v="3426.1458919787001"/>
    <n v="10000"/>
    <n v="625"/>
  </r>
  <r>
    <x v="438"/>
    <x v="0"/>
    <x v="2635"/>
    <n v="349.06823684372802"/>
    <n v="10000"/>
    <n v="45.9136822773186"/>
    <x v="436"/>
    <x v="20"/>
    <x v="414"/>
    <n v="580"/>
    <n v="5.2566324200085598E-4"/>
    <n v="2854"/>
    <n v="703.70500152475597"/>
    <n v="10000"/>
    <n v="102.170970428988"/>
  </r>
  <r>
    <x v="438"/>
    <x v="1"/>
    <x v="2636"/>
    <n v="447.27616729878298"/>
    <n v="10000"/>
    <n v="53.877086877375703"/>
    <x v="436"/>
    <x v="20"/>
    <x v="414"/>
    <n v="580"/>
    <n v="5.2566324200085598E-4"/>
    <n v="3439"/>
    <n v="890.83779751752195"/>
    <n v="10000"/>
    <n v="146.10365032021701"/>
  </r>
  <r>
    <x v="438"/>
    <x v="2"/>
    <x v="2637"/>
    <n v="373.64640223115401"/>
    <n v="10000"/>
    <n v="45.846989506867601"/>
    <x v="436"/>
    <x v="20"/>
    <x v="414"/>
    <n v="580"/>
    <n v="5.2566324200085598E-4"/>
    <n v="2909"/>
    <n v="672.79133407142899"/>
    <n v="10000"/>
    <n v="98.696375739645006"/>
  </r>
  <r>
    <x v="438"/>
    <x v="3"/>
    <x v="2638"/>
    <n v="393.14504110815602"/>
    <n v="10000"/>
    <n v="76.946752847029799"/>
    <x v="436"/>
    <x v="20"/>
    <x v="414"/>
    <n v="580"/>
    <n v="5.2566324200085598E-4"/>
    <n v="2975"/>
    <n v="722.30514756897696"/>
    <n v="10000"/>
    <n v="164.89854040583799"/>
  </r>
  <r>
    <x v="438"/>
    <x v="4"/>
    <x v="2639"/>
    <n v="310.46659343079699"/>
    <n v="10000"/>
    <n v="44.351404158907499"/>
    <x v="436"/>
    <x v="20"/>
    <x v="414"/>
    <n v="580"/>
    <n v="5.2566324200085598E-4"/>
    <n v="2585"/>
    <n v="537.355710953629"/>
    <n v="10000"/>
    <n v="78.419593646459901"/>
  </r>
  <r>
    <x v="438"/>
    <x v="5"/>
    <x v="1848"/>
    <n v="422.99716164478701"/>
    <n v="10000"/>
    <n v="60.510726901587098"/>
    <x v="436"/>
    <x v="20"/>
    <x v="414"/>
    <n v="580"/>
    <n v="5.2566324200085598E-4"/>
    <n v="3227"/>
    <n v="723.35934765889294"/>
    <n v="10000"/>
    <n v="117.95599266427099"/>
  </r>
  <r>
    <x v="438"/>
    <x v="6"/>
    <x v="2640"/>
    <n v="317.02767153662001"/>
    <n v="10000"/>
    <n v="32.054105184952597"/>
    <x v="436"/>
    <x v="20"/>
    <x v="414"/>
    <n v="580"/>
    <n v="5.2566324200085598E-4"/>
    <n v="3172"/>
    <n v="579.99278281304305"/>
    <n v="10000"/>
    <n v="53.812649917939702"/>
  </r>
  <r>
    <x v="438"/>
    <x v="7"/>
    <x v="2641"/>
    <n v="287.78943861182802"/>
    <n v="10000"/>
    <n v="35.605943326932397"/>
    <x v="436"/>
    <x v="20"/>
    <x v="414"/>
    <n v="580"/>
    <n v="5.2566324200085598E-4"/>
    <n v="2927"/>
    <n v="534.80938807839698"/>
    <n v="10000"/>
    <n v="64.355555555555597"/>
  </r>
  <r>
    <x v="439"/>
    <x v="0"/>
    <x v="2642"/>
    <n v="123.422729023871"/>
    <n v="10000"/>
    <n v="15.080862704373001"/>
    <x v="437"/>
    <x v="20"/>
    <x v="415"/>
    <n v="1566"/>
    <n v="5.4903811397344099E-4"/>
    <n v="1610"/>
    <n v="294.58520313704798"/>
    <n v="10000"/>
    <n v="34.051268961858597"/>
  </r>
  <r>
    <x v="439"/>
    <x v="1"/>
    <x v="2643"/>
    <n v="137.52584934158199"/>
    <n v="10000"/>
    <n v="25.918184730295199"/>
    <x v="437"/>
    <x v="20"/>
    <x v="415"/>
    <n v="1566"/>
    <n v="5.4903811397344099E-4"/>
    <n v="2049"/>
    <n v="312.754072376073"/>
    <n v="10000"/>
    <n v="57.984708370155303"/>
  </r>
  <r>
    <x v="439"/>
    <x v="2"/>
    <x v="2644"/>
    <n v="128.030126111903"/>
    <n v="10000"/>
    <n v="23.9478942631828"/>
    <x v="437"/>
    <x v="20"/>
    <x v="415"/>
    <n v="1566"/>
    <n v="5.4903811397344099E-4"/>
    <n v="1758"/>
    <n v="263.618108776984"/>
    <n v="10000"/>
    <n v="48.837888656196903"/>
  </r>
  <r>
    <x v="439"/>
    <x v="3"/>
    <x v="2645"/>
    <n v="178.37564705922799"/>
    <n v="10000"/>
    <n v="37.3411249086925"/>
    <x v="437"/>
    <x v="20"/>
    <x v="415"/>
    <n v="1566"/>
    <n v="5.4903811397344099E-4"/>
    <n v="1978"/>
    <n v="373.18340964061201"/>
    <n v="10000"/>
    <n v="75.102493074792207"/>
  </r>
  <r>
    <x v="439"/>
    <x v="4"/>
    <x v="2646"/>
    <n v="162.21182021309201"/>
    <n v="10000"/>
    <n v="26.651912853195999"/>
    <x v="437"/>
    <x v="20"/>
    <x v="415"/>
    <n v="1566"/>
    <n v="5.4903811397344099E-4"/>
    <n v="1870"/>
    <n v="322.65816153873402"/>
    <n v="10000"/>
    <n v="56.593680377623997"/>
  </r>
  <r>
    <x v="439"/>
    <x v="5"/>
    <x v="2647"/>
    <n v="222.586256936968"/>
    <n v="10000"/>
    <n v="35.144391720141101"/>
    <x v="437"/>
    <x v="20"/>
    <x v="415"/>
    <n v="1566"/>
    <n v="5.4903811397344099E-4"/>
    <n v="2128"/>
    <n v="389.81599427063702"/>
    <n v="10000"/>
    <n v="66.343289180384104"/>
  </r>
  <r>
    <x v="439"/>
    <x v="6"/>
    <x v="2648"/>
    <n v="139.00457660735"/>
    <n v="10000"/>
    <n v="15.4432350297251"/>
    <x v="437"/>
    <x v="20"/>
    <x v="415"/>
    <n v="1566"/>
    <n v="5.4903811397344099E-4"/>
    <n v="1982"/>
    <n v="251.00334746313101"/>
    <n v="10000"/>
    <n v="26.628777899055301"/>
  </r>
  <r>
    <x v="439"/>
    <x v="7"/>
    <x v="2649"/>
    <n v="109.964256040059"/>
    <n v="10000"/>
    <n v="13.6724981782697"/>
    <x v="437"/>
    <x v="20"/>
    <x v="415"/>
    <n v="1566"/>
    <n v="5.4903811397344099E-4"/>
    <n v="2117"/>
    <n v="225.532953629996"/>
    <n v="10000"/>
    <n v="24.2454033372303"/>
  </r>
  <r>
    <x v="440"/>
    <x v="0"/>
    <x v="2650"/>
    <n v="179.68467238173099"/>
    <n v="10000"/>
    <n v="21.602107358978099"/>
    <x v="438"/>
    <x v="20"/>
    <x v="416"/>
    <n v="980"/>
    <n v="5.2462133581440001E-4"/>
    <n v="2009"/>
    <n v="435.18789849046101"/>
    <n v="10000"/>
    <n v="55.524289450816298"/>
  </r>
  <r>
    <x v="440"/>
    <x v="1"/>
    <x v="2651"/>
    <n v="217.694486205255"/>
    <n v="10000"/>
    <n v="34.7200694401389"/>
    <x v="438"/>
    <x v="20"/>
    <x v="416"/>
    <n v="980"/>
    <n v="5.2462133581440001E-4"/>
    <n v="2594"/>
    <n v="505.16275373311998"/>
    <n v="10000"/>
    <n v="90.707952691899806"/>
  </r>
  <r>
    <x v="440"/>
    <x v="2"/>
    <x v="2652"/>
    <n v="208.48739761946101"/>
    <n v="10000"/>
    <n v="27.906169367058101"/>
    <x v="438"/>
    <x v="20"/>
    <x v="416"/>
    <n v="980"/>
    <n v="5.2462133581440001E-4"/>
    <n v="2390"/>
    <n v="443.06782328643197"/>
    <n v="10000"/>
    <n v="56.787452677122801"/>
  </r>
  <r>
    <x v="440"/>
    <x v="3"/>
    <x v="2653"/>
    <n v="242.764132279569"/>
    <n v="10000"/>
    <n v="34.419283512509701"/>
    <x v="438"/>
    <x v="20"/>
    <x v="416"/>
    <n v="980"/>
    <n v="5.2462133581440001E-4"/>
    <n v="2628"/>
    <n v="525.305371339369"/>
    <n v="10000"/>
    <n v="112.722948870392"/>
  </r>
  <r>
    <x v="440"/>
    <x v="4"/>
    <x v="2654"/>
    <n v="190.46761555368801"/>
    <n v="10000"/>
    <n v="34.268969620091397"/>
    <x v="438"/>
    <x v="20"/>
    <x v="416"/>
    <n v="980"/>
    <n v="5.2462133581440001E-4"/>
    <n v="2487"/>
    <n v="398.411156664994"/>
    <n v="10000"/>
    <n v="68.518011951855897"/>
  </r>
  <r>
    <x v="440"/>
    <x v="5"/>
    <x v="2655"/>
    <n v="309.91781762453201"/>
    <n v="10000"/>
    <n v="50.659948518538798"/>
    <x v="438"/>
    <x v="20"/>
    <x v="416"/>
    <n v="980"/>
    <n v="5.2462133581440001E-4"/>
    <n v="2578"/>
    <n v="569.00816338525203"/>
    <n v="10000"/>
    <n v="127.05243825553001"/>
  </r>
  <r>
    <x v="440"/>
    <x v="6"/>
    <x v="170"/>
    <n v="215.81197820096699"/>
    <n v="10000"/>
    <n v="21.421293913887698"/>
    <x v="438"/>
    <x v="20"/>
    <x v="416"/>
    <n v="980"/>
    <n v="5.2462133581440001E-4"/>
    <n v="2794"/>
    <n v="416.27659267249498"/>
    <n v="10000"/>
    <n v="38.097159395100903"/>
  </r>
  <r>
    <x v="440"/>
    <x v="7"/>
    <x v="470"/>
    <n v="175.17270758026299"/>
    <n v="10000"/>
    <n v="21.605827400304499"/>
    <x v="438"/>
    <x v="20"/>
    <x v="416"/>
    <n v="980"/>
    <n v="5.2462133581440001E-4"/>
    <n v="2328"/>
    <n v="373.04559294646799"/>
    <n v="10000"/>
    <n v="44.111390930661599"/>
  </r>
  <r>
    <x v="441"/>
    <x v="0"/>
    <x v="504"/>
    <n v="209.123681736371"/>
    <n v="10000"/>
    <n v="18.895719620798602"/>
    <x v="439"/>
    <x v="20"/>
    <x v="417"/>
    <n v="493"/>
    <n v="5.6089141915768403E-4"/>
    <n v="2102"/>
    <n v="463.11485400765298"/>
    <n v="10000"/>
    <n v="48.249134948096902"/>
  </r>
  <r>
    <x v="441"/>
    <x v="1"/>
    <x v="1727"/>
    <n v="217.943540448855"/>
    <n v="10000"/>
    <n v="26.5274298625665"/>
    <x v="439"/>
    <x v="20"/>
    <x v="417"/>
    <n v="493"/>
    <n v="5.6089141915768403E-4"/>
    <n v="2943"/>
    <n v="488.45407149939399"/>
    <n v="10000"/>
    <n v="69.014003673094606"/>
  </r>
  <r>
    <x v="441"/>
    <x v="2"/>
    <x v="2656"/>
    <n v="197.450896119323"/>
    <n v="10000"/>
    <n v="32.3617881026791"/>
    <x v="439"/>
    <x v="20"/>
    <x v="417"/>
    <n v="493"/>
    <n v="5.6089141915768403E-4"/>
    <n v="2360"/>
    <n v="394.25192772173699"/>
    <n v="10000"/>
    <n v="66.124129971661105"/>
  </r>
  <r>
    <x v="441"/>
    <x v="3"/>
    <x v="2657"/>
    <n v="215.226755110932"/>
    <n v="10000"/>
    <n v="36.706159054258002"/>
    <x v="439"/>
    <x v="20"/>
    <x v="417"/>
    <n v="493"/>
    <n v="5.6089141915768403E-4"/>
    <n v="2276"/>
    <n v="421.58677590932001"/>
    <n v="10000"/>
    <n v="89.510908509406505"/>
  </r>
  <r>
    <x v="441"/>
    <x v="4"/>
    <x v="2658"/>
    <n v="187.43615273628001"/>
    <n v="10000"/>
    <n v="36.676845635565101"/>
    <x v="439"/>
    <x v="20"/>
    <x v="417"/>
    <n v="493"/>
    <n v="5.6089141915768403E-4"/>
    <n v="1922"/>
    <n v="368.55699776655001"/>
    <n v="10000"/>
    <n v="82.303375547155994"/>
  </r>
  <r>
    <x v="441"/>
    <x v="5"/>
    <x v="2226"/>
    <n v="239.292087240234"/>
    <n v="10000"/>
    <n v="40.227280479900998"/>
    <x v="439"/>
    <x v="20"/>
    <x v="417"/>
    <n v="493"/>
    <n v="5.6089141915768403E-4"/>
    <n v="2167"/>
    <n v="440.21728062947801"/>
    <n v="10000"/>
    <n v="100.835398506654"/>
  </r>
  <r>
    <x v="441"/>
    <x v="6"/>
    <x v="2227"/>
    <n v="207.028327855295"/>
    <n v="10000"/>
    <n v="25.028050483536902"/>
    <x v="439"/>
    <x v="20"/>
    <x v="417"/>
    <n v="493"/>
    <n v="5.6089141915768403E-4"/>
    <n v="2479"/>
    <n v="403.65502066155199"/>
    <n v="10000"/>
    <n v="45.691677462273702"/>
  </r>
  <r>
    <x v="441"/>
    <x v="7"/>
    <x v="2659"/>
    <n v="173.69703651083901"/>
    <n v="10000"/>
    <n v="23.894414211546898"/>
    <x v="439"/>
    <x v="20"/>
    <x v="417"/>
    <n v="493"/>
    <n v="5.6089141915768403E-4"/>
    <n v="2359"/>
    <n v="345.97000044843401"/>
    <n v="10000"/>
    <n v="49.315569914120502"/>
  </r>
  <r>
    <x v="442"/>
    <x v="0"/>
    <x v="2266"/>
    <n v="272.23984687353601"/>
    <n v="10000"/>
    <n v="44.788058004297604"/>
    <x v="440"/>
    <x v="20"/>
    <x v="418"/>
    <n v="416"/>
    <n v="5.4726544873793495E-4"/>
    <n v="2697"/>
    <n v="622.64909689402202"/>
    <n v="10000"/>
    <n v="93.714569160997698"/>
  </r>
  <r>
    <x v="442"/>
    <x v="1"/>
    <x v="2242"/>
    <n v="321.83071952568298"/>
    <n v="10000"/>
    <n v="57.174961993522402"/>
    <x v="440"/>
    <x v="20"/>
    <x v="418"/>
    <n v="416"/>
    <n v="5.4726544873793495E-4"/>
    <n v="3082"/>
    <n v="688.55889954488896"/>
    <n v="10000"/>
    <n v="147.399034965959"/>
  </r>
  <r>
    <x v="442"/>
    <x v="2"/>
    <x v="464"/>
    <n v="289.02805380450098"/>
    <n v="10000"/>
    <n v="53.416955017300999"/>
    <x v="440"/>
    <x v="20"/>
    <x v="418"/>
    <n v="416"/>
    <n v="5.4726544873793495E-4"/>
    <n v="3064"/>
    <n v="581.17142543463501"/>
    <n v="10000"/>
    <n v="110.56191467221601"/>
  </r>
  <r>
    <x v="442"/>
    <x v="3"/>
    <x v="2660"/>
    <n v="311.31719391429698"/>
    <n v="10000"/>
    <n v="64.939827692238296"/>
    <x v="440"/>
    <x v="20"/>
    <x v="418"/>
    <n v="416"/>
    <n v="5.4726544873793495E-4"/>
    <n v="2772"/>
    <n v="608.04466471564206"/>
    <n v="10000"/>
    <n v="147.433699557252"/>
  </r>
  <r>
    <x v="442"/>
    <x v="4"/>
    <x v="1731"/>
    <n v="265.80022967200398"/>
    <n v="10000"/>
    <n v="44.568008324819097"/>
    <x v="440"/>
    <x v="20"/>
    <x v="418"/>
    <n v="416"/>
    <n v="5.4726544873793495E-4"/>
    <n v="2722"/>
    <n v="524.54076458004204"/>
    <n v="10000"/>
    <n v="94.127268909265695"/>
  </r>
  <r>
    <x v="442"/>
    <x v="5"/>
    <x v="2661"/>
    <n v="394.57586401916302"/>
    <n v="10000"/>
    <n v="46.051744455323103"/>
    <x v="440"/>
    <x v="20"/>
    <x v="418"/>
    <n v="416"/>
    <n v="5.4726544873793495E-4"/>
    <n v="2870"/>
    <n v="701.19631847251401"/>
    <n v="10000"/>
    <n v="107.11744311041799"/>
  </r>
  <r>
    <x v="442"/>
    <x v="6"/>
    <x v="2662"/>
    <n v="314.51803570490802"/>
    <n v="10000"/>
    <n v="38.7161873146906"/>
    <x v="440"/>
    <x v="20"/>
    <x v="418"/>
    <n v="416"/>
    <n v="5.4726544873793495E-4"/>
    <n v="3122"/>
    <n v="564.81940934493105"/>
    <n v="10000"/>
    <n v="66.465434302039498"/>
  </r>
  <r>
    <x v="442"/>
    <x v="7"/>
    <x v="2663"/>
    <n v="279.302113495019"/>
    <n v="10000"/>
    <n v="36.112961343081203"/>
    <x v="440"/>
    <x v="20"/>
    <x v="418"/>
    <n v="416"/>
    <n v="5.4726544873793495E-4"/>
    <n v="2997"/>
    <n v="552.01332462774599"/>
    <n v="10000"/>
    <n v="73.476013499081503"/>
  </r>
  <r>
    <x v="443"/>
    <x v="0"/>
    <x v="783"/>
    <n v="497.96169191533301"/>
    <n v="10000"/>
    <n v="64.149222154288097"/>
    <x v="441"/>
    <x v="20"/>
    <x v="419"/>
    <n v="179"/>
    <n v="5.5929110633405003E-4"/>
    <n v="3813"/>
    <n v="1123.97120007013"/>
    <n v="10000"/>
    <n v="150.483806965599"/>
  </r>
  <r>
    <x v="443"/>
    <x v="1"/>
    <x v="2286"/>
    <n v="614.82134119039404"/>
    <n v="10000"/>
    <n v="88.531775018261499"/>
    <x v="441"/>
    <x v="20"/>
    <x v="419"/>
    <n v="179"/>
    <n v="5.5929110633405003E-4"/>
    <n v="4112"/>
    <n v="1314.43521168346"/>
    <n v="10000"/>
    <n v="252.384977659703"/>
  </r>
  <r>
    <x v="443"/>
    <x v="2"/>
    <x v="601"/>
    <n v="509.16601561136002"/>
    <n v="10000"/>
    <n v="60.125882281968302"/>
    <x v="441"/>
    <x v="20"/>
    <x v="419"/>
    <n v="179"/>
    <n v="5.5929110633405003E-4"/>
    <n v="3909"/>
    <n v="1024.9765852631899"/>
    <n v="10000"/>
    <n v="140.98911534809"/>
  </r>
  <r>
    <x v="443"/>
    <x v="3"/>
    <x v="979"/>
    <n v="517.93777671744999"/>
    <n v="10000"/>
    <n v="91.347549094125299"/>
    <x v="441"/>
    <x v="20"/>
    <x v="419"/>
    <n v="179"/>
    <n v="5.5929110633405003E-4"/>
    <n v="3661"/>
    <n v="1031.1286733039501"/>
    <n v="10000"/>
    <n v="204.591368227732"/>
  </r>
  <r>
    <x v="443"/>
    <x v="4"/>
    <x v="2664"/>
    <n v="406.716242337327"/>
    <n v="10000"/>
    <n v="50.8507994442636"/>
    <x v="441"/>
    <x v="20"/>
    <x v="419"/>
    <n v="179"/>
    <n v="5.5929110633405003E-4"/>
    <n v="3469"/>
    <n v="827.76685822517902"/>
    <n v="10000"/>
    <n v="109.542127978983"/>
  </r>
  <r>
    <x v="443"/>
    <x v="5"/>
    <x v="1856"/>
    <n v="614.71175114604398"/>
    <n v="10000"/>
    <n v="74.626865671641795"/>
    <x v="441"/>
    <x v="20"/>
    <x v="419"/>
    <n v="179"/>
    <n v="5.5929110633405003E-4"/>
    <n v="3728"/>
    <n v="1104.01768079264"/>
    <n v="10000"/>
    <n v="143.336776859504"/>
  </r>
  <r>
    <x v="443"/>
    <x v="6"/>
    <x v="1909"/>
    <n v="603.50193321681002"/>
    <n v="10000"/>
    <n v="63.558190460930398"/>
    <x v="441"/>
    <x v="20"/>
    <x v="419"/>
    <n v="179"/>
    <n v="5.5929110633405003E-4"/>
    <n v="4155"/>
    <n v="1119.9927405604501"/>
    <n v="10000"/>
    <n v="98.702001081665799"/>
  </r>
  <r>
    <x v="443"/>
    <x v="7"/>
    <x v="1107"/>
    <n v="529.94643967144998"/>
    <n v="10000"/>
    <n v="54.329325581078699"/>
    <x v="441"/>
    <x v="20"/>
    <x v="419"/>
    <n v="179"/>
    <n v="5.5929110633405003E-4"/>
    <n v="3926"/>
    <n v="995.45329617469201"/>
    <n v="10000"/>
    <n v="108.566329565735"/>
  </r>
  <r>
    <x v="444"/>
    <x v="0"/>
    <x v="2665"/>
    <n v="436.51446247182901"/>
    <n v="10000"/>
    <n v="69.1574839302112"/>
    <x v="442"/>
    <x v="20"/>
    <x v="420"/>
    <n v="287"/>
    <n v="5.2986539203577203E-4"/>
    <n v="3125"/>
    <n v="981.764899635402"/>
    <n v="10000"/>
    <n v="174.11517038726399"/>
  </r>
  <r>
    <x v="444"/>
    <x v="1"/>
    <x v="2358"/>
    <n v="608.85251734577605"/>
    <n v="10000"/>
    <n v="77.771522695523402"/>
    <x v="442"/>
    <x v="20"/>
    <x v="420"/>
    <n v="287"/>
    <n v="5.2986539203577203E-4"/>
    <n v="3986"/>
    <n v="1395.58810059917"/>
    <n v="10000"/>
    <n v="224.321133412043"/>
  </r>
  <r>
    <x v="444"/>
    <x v="2"/>
    <x v="2666"/>
    <n v="487.94187590238198"/>
    <n v="10000"/>
    <n v="88.896905357004798"/>
    <x v="442"/>
    <x v="20"/>
    <x v="420"/>
    <n v="287"/>
    <n v="5.2986539203577203E-4"/>
    <n v="3522"/>
    <n v="1010.32002279862"/>
    <n v="10000"/>
    <n v="192.743764172336"/>
  </r>
  <r>
    <x v="444"/>
    <x v="3"/>
    <x v="2667"/>
    <n v="552.41833625132097"/>
    <n v="10000"/>
    <n v="91.836734693877602"/>
    <x v="442"/>
    <x v="20"/>
    <x v="420"/>
    <n v="287"/>
    <n v="5.2986539203577203E-4"/>
    <n v="3920"/>
    <n v="1121.5587650034699"/>
    <n v="10000"/>
    <n v="242.72211720226801"/>
  </r>
  <r>
    <x v="444"/>
    <x v="4"/>
    <x v="2668"/>
    <n v="433.05315174634399"/>
    <n v="10000"/>
    <n v="79.229560822348205"/>
    <x v="442"/>
    <x v="20"/>
    <x v="420"/>
    <n v="287"/>
    <n v="5.2986539203577203E-4"/>
    <n v="2975"/>
    <n v="804.231020496773"/>
    <n v="10000"/>
    <n v="160.391231490031"/>
  </r>
  <r>
    <x v="444"/>
    <x v="5"/>
    <x v="528"/>
    <n v="634.59676823611403"/>
    <n v="10000"/>
    <n v="101.351351351351"/>
    <x v="442"/>
    <x v="20"/>
    <x v="420"/>
    <n v="287"/>
    <n v="5.2986539203577203E-4"/>
    <n v="4010"/>
    <n v="1138.04193033151"/>
    <n v="10000"/>
    <n v="227.149810708491"/>
  </r>
  <r>
    <x v="444"/>
    <x v="6"/>
    <x v="836"/>
    <n v="556.98058941350496"/>
    <n v="10000"/>
    <n v="83.743461568192899"/>
    <x v="442"/>
    <x v="20"/>
    <x v="420"/>
    <n v="287"/>
    <n v="5.2986539203577203E-4"/>
    <n v="3605"/>
    <n v="992.70131755320995"/>
    <n v="10000"/>
    <n v="161.272068809416"/>
  </r>
  <r>
    <x v="444"/>
    <x v="7"/>
    <x v="2669"/>
    <n v="439.99330919256602"/>
    <n v="10000"/>
    <n v="61.795092814044096"/>
    <x v="442"/>
    <x v="20"/>
    <x v="420"/>
    <n v="287"/>
    <n v="5.2986539203577203E-4"/>
    <n v="3454"/>
    <n v="821.48689652194798"/>
    <n v="10000"/>
    <n v="133.216521940787"/>
  </r>
  <r>
    <x v="445"/>
    <x v="0"/>
    <x v="2240"/>
    <n v="492.33823802800998"/>
    <n v="10000"/>
    <n v="64.913472798507996"/>
    <x v="443"/>
    <x v="20"/>
    <x v="421"/>
    <n v="212"/>
    <n v="5.2617470985932304E-4"/>
    <n v="3524"/>
    <n v="1079.93245089834"/>
    <n v="10000"/>
    <n v="186.98224852070999"/>
  </r>
  <r>
    <x v="445"/>
    <x v="1"/>
    <x v="2670"/>
    <n v="737.72854463341901"/>
    <n v="10000"/>
    <n v="112.11072664359899"/>
    <x v="443"/>
    <x v="20"/>
    <x v="421"/>
    <n v="212"/>
    <n v="5.2617470985932304E-4"/>
    <n v="4182"/>
    <n v="1464.2805662770099"/>
    <n v="10000"/>
    <n v="228.12933941678199"/>
  </r>
  <r>
    <x v="445"/>
    <x v="2"/>
    <x v="1860"/>
    <n v="597.58671374384096"/>
    <n v="10000"/>
    <n v="107.707209877257"/>
    <x v="443"/>
    <x v="20"/>
    <x v="421"/>
    <n v="212"/>
    <n v="5.2617470985932304E-4"/>
    <n v="3846"/>
    <n v="1231.3154621133799"/>
    <n v="10000"/>
    <n v="245.38942234415501"/>
  </r>
  <r>
    <x v="445"/>
    <x v="3"/>
    <x v="2671"/>
    <n v="618.84954299938602"/>
    <n v="10000"/>
    <n v="119.86301369863"/>
    <x v="443"/>
    <x v="20"/>
    <x v="421"/>
    <n v="212"/>
    <n v="5.2617470985932304E-4"/>
    <n v="3608"/>
    <n v="1132.5619238177601"/>
    <n v="10000"/>
    <n v="278.07453984921102"/>
  </r>
  <r>
    <x v="445"/>
    <x v="4"/>
    <x v="2672"/>
    <n v="467.297722428957"/>
    <n v="10000"/>
    <n v="86.759528117942494"/>
    <x v="443"/>
    <x v="20"/>
    <x v="421"/>
    <n v="212"/>
    <n v="5.2617470985932304E-4"/>
    <n v="3348"/>
    <n v="860.53459924692697"/>
    <n v="10000"/>
    <n v="177.469135802469"/>
  </r>
  <r>
    <x v="445"/>
    <x v="5"/>
    <x v="2673"/>
    <n v="728.69550326603303"/>
    <n v="10000"/>
    <n v="87.190082644628106"/>
    <x v="443"/>
    <x v="20"/>
    <x v="421"/>
    <n v="212"/>
    <n v="5.2617470985932304E-4"/>
    <n v="3771"/>
    <n v="1181.2853947547101"/>
    <n v="10000"/>
    <n v="151.651074373104"/>
  </r>
  <r>
    <x v="445"/>
    <x v="6"/>
    <x v="2674"/>
    <n v="685.10979932027203"/>
    <n v="10000"/>
    <n v="92.484887778646495"/>
    <x v="443"/>
    <x v="20"/>
    <x v="421"/>
    <n v="212"/>
    <n v="5.2617470985932304E-4"/>
    <n v="4060"/>
    <n v="1120.41070102146"/>
    <n v="10000"/>
    <n v="180.444444444444"/>
  </r>
  <r>
    <x v="445"/>
    <x v="7"/>
    <x v="548"/>
    <n v="629.80031380923401"/>
    <n v="10000"/>
    <n v="86.8055555555555"/>
    <x v="443"/>
    <x v="20"/>
    <x v="421"/>
    <n v="212"/>
    <n v="5.2617470985932304E-4"/>
    <n v="3500"/>
    <n v="1081.41067059069"/>
    <n v="10000"/>
    <n v="154.757180794237"/>
  </r>
  <r>
    <x v="446"/>
    <x v="0"/>
    <x v="2675"/>
    <n v="420.51075378262101"/>
    <n v="10000"/>
    <n v="71.2395684917566"/>
    <x v="444"/>
    <x v="20"/>
    <x v="422"/>
    <n v="224"/>
    <n v="5.2731813997942501E-4"/>
    <n v="3394"/>
    <n v="879.28828866297897"/>
    <n v="10000"/>
    <n v="181.36094674556199"/>
  </r>
  <r>
    <x v="446"/>
    <x v="1"/>
    <x v="710"/>
    <n v="546.34493309156096"/>
    <n v="10000"/>
    <n v="61.752066115702497"/>
    <x v="444"/>
    <x v="20"/>
    <x v="422"/>
    <n v="224"/>
    <n v="5.2731813997942501E-4"/>
    <n v="4130"/>
    <n v="1099.91298793652"/>
    <n v="10000"/>
    <n v="160.28537455410199"/>
  </r>
  <r>
    <x v="446"/>
    <x v="2"/>
    <x v="2676"/>
    <n v="491.63408949855199"/>
    <n v="10000"/>
    <n v="75.147928994082804"/>
    <x v="444"/>
    <x v="20"/>
    <x v="422"/>
    <n v="224"/>
    <n v="5.2731813997942501E-4"/>
    <n v="3856"/>
    <n v="964.70988929386704"/>
    <n v="10000"/>
    <n v="157.787122410401"/>
  </r>
  <r>
    <x v="446"/>
    <x v="3"/>
    <x v="2677"/>
    <n v="494.94887194055099"/>
    <n v="10000"/>
    <n v="73.334041874800704"/>
    <x v="444"/>
    <x v="20"/>
    <x v="422"/>
    <n v="224"/>
    <n v="5.2731813997942501E-4"/>
    <n v="3593"/>
    <n v="996.65526676464401"/>
    <n v="10000"/>
    <n v="166.46848989298499"/>
  </r>
  <r>
    <x v="446"/>
    <x v="4"/>
    <x v="1833"/>
    <n v="390.82601813129003"/>
    <n v="10000"/>
    <n v="39.8502596304794"/>
    <x v="444"/>
    <x v="20"/>
    <x v="422"/>
    <n v="224"/>
    <n v="5.2731813997942501E-4"/>
    <n v="3338"/>
    <n v="743.11667839990002"/>
    <n v="10000"/>
    <n v="72.234396558720903"/>
  </r>
  <r>
    <x v="446"/>
    <x v="5"/>
    <x v="1886"/>
    <n v="534.11806324240194"/>
    <n v="10000"/>
    <n v="49.462108366343202"/>
    <x v="444"/>
    <x v="20"/>
    <x v="422"/>
    <n v="224"/>
    <n v="5.2731813997942501E-4"/>
    <n v="3447"/>
    <n v="931.28430026378703"/>
    <n v="10000"/>
    <n v="89.900179800359595"/>
  </r>
  <r>
    <x v="446"/>
    <x v="6"/>
    <x v="2678"/>
    <n v="488.35887583241998"/>
    <n v="10000"/>
    <n v="51.050363721402299"/>
    <x v="444"/>
    <x v="20"/>
    <x v="422"/>
    <n v="224"/>
    <n v="5.2731813997942501E-4"/>
    <n v="3697"/>
    <n v="843.107397523754"/>
    <n v="10000"/>
    <n v="81.0434583627314"/>
  </r>
  <r>
    <x v="446"/>
    <x v="7"/>
    <x v="965"/>
    <n v="414.42494544321602"/>
    <n v="10000"/>
    <n v="57.938102308789702"/>
    <x v="444"/>
    <x v="20"/>
    <x v="422"/>
    <n v="224"/>
    <n v="5.2731813997942501E-4"/>
    <n v="3639"/>
    <n v="763.16474462126405"/>
    <n v="10000"/>
    <n v="98.284908763411394"/>
  </r>
  <r>
    <x v="447"/>
    <x v="0"/>
    <x v="988"/>
    <n v="949.63249944642996"/>
    <n v="10000"/>
    <n v="105.91672753834899"/>
    <x v="445"/>
    <x v="20"/>
    <x v="423"/>
    <n v="137"/>
    <n v="4.87195991479404E-4"/>
    <n v="4947"/>
    <n v="2153.6118955935699"/>
    <n v="10000"/>
    <n v="349.03215973174798"/>
  </r>
  <r>
    <x v="447"/>
    <x v="1"/>
    <x v="1517"/>
    <n v="1564.72893539659"/>
    <n v="10000"/>
    <n v="165.24395019187099"/>
    <x v="445"/>
    <x v="20"/>
    <x v="423"/>
    <n v="137"/>
    <n v="4.87195991479404E-4"/>
    <n v="5751"/>
    <n v="3011.5991304119798"/>
    <n v="10000"/>
    <n v="427.30448804084898"/>
  </r>
  <r>
    <x v="447"/>
    <x v="2"/>
    <x v="1889"/>
    <n v="1002.23804771604"/>
    <n v="10000"/>
    <n v="165.289256198347"/>
    <x v="445"/>
    <x v="20"/>
    <x v="423"/>
    <n v="137"/>
    <n v="4.87195991479404E-4"/>
    <n v="4654"/>
    <n v="2096.7476870287601"/>
    <n v="10000"/>
    <n v="491.49338374291102"/>
  </r>
  <r>
    <x v="447"/>
    <x v="3"/>
    <x v="739"/>
    <n v="860.60322675744601"/>
    <n v="10000"/>
    <n v="120.215280921483"/>
    <x v="445"/>
    <x v="20"/>
    <x v="423"/>
    <n v="137"/>
    <n v="4.87195991479404E-4"/>
    <n v="4968"/>
    <n v="1824.69560746973"/>
    <n v="10000"/>
    <n v="427.31921110299498"/>
  </r>
  <r>
    <x v="447"/>
    <x v="4"/>
    <x v="2679"/>
    <n v="610.76645868857599"/>
    <n v="10000"/>
    <n v="103.460207612457"/>
    <x v="445"/>
    <x v="20"/>
    <x v="423"/>
    <n v="137"/>
    <n v="4.87195991479404E-4"/>
    <n v="4105"/>
    <n v="1316.9701673822001"/>
    <n v="10000"/>
    <n v="273.84423157017898"/>
  </r>
  <r>
    <x v="447"/>
    <x v="5"/>
    <x v="2680"/>
    <n v="1012.63329674185"/>
    <n v="10000"/>
    <n v="89.888507387832206"/>
    <x v="445"/>
    <x v="20"/>
    <x v="423"/>
    <n v="137"/>
    <n v="4.87195991479404E-4"/>
    <n v="4681"/>
    <n v="1894.7100360949501"/>
    <n v="10000"/>
    <n v="185.04155124653701"/>
  </r>
  <r>
    <x v="447"/>
    <x v="6"/>
    <x v="2681"/>
    <n v="1093.0629572189901"/>
    <n v="10000"/>
    <n v="109.937673130194"/>
    <x v="445"/>
    <x v="20"/>
    <x v="423"/>
    <n v="137"/>
    <n v="4.87195991479404E-4"/>
    <n v="4797"/>
    <n v="1985.69499962541"/>
    <n v="10000"/>
    <n v="233.063639657046"/>
  </r>
  <r>
    <x v="447"/>
    <x v="7"/>
    <x v="2682"/>
    <n v="1093.15778305867"/>
    <n v="10000"/>
    <n v="138.84297520661201"/>
    <x v="445"/>
    <x v="20"/>
    <x v="423"/>
    <n v="137"/>
    <n v="4.87195991479404E-4"/>
    <n v="4947"/>
    <n v="2041.8419985882499"/>
    <n v="10000"/>
    <n v="297.8515625"/>
  </r>
  <r>
    <x v="448"/>
    <x v="0"/>
    <x v="1785"/>
    <n v="471.823816241857"/>
    <n v="10000"/>
    <n v="55.727298104858299"/>
    <x v="446"/>
    <x v="20"/>
    <x v="424"/>
    <n v="206"/>
    <n v="5.4867200068184504E-4"/>
    <n v="3122"/>
    <n v="985.31792002731299"/>
    <n v="10000"/>
    <n v="141.632901860949"/>
  </r>
  <r>
    <x v="448"/>
    <x v="1"/>
    <x v="855"/>
    <n v="524.86972053081797"/>
    <n v="10000"/>
    <n v="81.599999999999994"/>
    <x v="446"/>
    <x v="20"/>
    <x v="424"/>
    <n v="206"/>
    <n v="5.4867200068184504E-4"/>
    <n v="3733"/>
    <n v="1064.9626226819601"/>
    <n v="10000"/>
    <n v="239.35500125976299"/>
  </r>
  <r>
    <x v="448"/>
    <x v="2"/>
    <x v="1766"/>
    <n v="418.10157194517399"/>
    <n v="10000"/>
    <n v="83.932402423877406"/>
    <x v="446"/>
    <x v="20"/>
    <x v="424"/>
    <n v="206"/>
    <n v="5.4867200068184504E-4"/>
    <n v="3542"/>
    <n v="852.22859418654002"/>
    <n v="10000"/>
    <n v="154.13737155218999"/>
  </r>
  <r>
    <x v="448"/>
    <x v="3"/>
    <x v="693"/>
    <n v="465.44242568588197"/>
    <n v="10000"/>
    <n v="82.655557759703797"/>
    <x v="446"/>
    <x v="20"/>
    <x v="424"/>
    <n v="206"/>
    <n v="5.4867200068184504E-4"/>
    <n v="3349"/>
    <n v="907.53226399712798"/>
    <n v="10000"/>
    <n v="194.35170400477401"/>
  </r>
  <r>
    <x v="448"/>
    <x v="4"/>
    <x v="496"/>
    <n v="380.94780893091001"/>
    <n v="10000"/>
    <n v="70.297880948768494"/>
    <x v="446"/>
    <x v="20"/>
    <x v="424"/>
    <n v="206"/>
    <n v="5.4867200068184504E-4"/>
    <n v="3005"/>
    <n v="759.84802256714602"/>
    <n v="10000"/>
    <n v="120.82321655682701"/>
  </r>
  <r>
    <x v="448"/>
    <x v="5"/>
    <x v="1860"/>
    <n v="540.25703466144103"/>
    <n v="10000"/>
    <n v="68.902038132807405"/>
    <x v="446"/>
    <x v="20"/>
    <x v="424"/>
    <n v="206"/>
    <n v="5.4867200068184504E-4"/>
    <n v="3250"/>
    <n v="928.08760369699201"/>
    <n v="10000"/>
    <n v="128.926264201381"/>
  </r>
  <r>
    <x v="448"/>
    <x v="6"/>
    <x v="1828"/>
    <n v="489.20000598522802"/>
    <n v="10000"/>
    <n v="59.840319994920698"/>
    <x v="446"/>
    <x v="20"/>
    <x v="424"/>
    <n v="206"/>
    <n v="5.4867200068184504E-4"/>
    <n v="3416"/>
    <n v="832.18559144551398"/>
    <n v="10000"/>
    <n v="99.088386841062203"/>
  </r>
  <r>
    <x v="448"/>
    <x v="7"/>
    <x v="1013"/>
    <n v="427.83245638521998"/>
    <n v="10000"/>
    <n v="63.3677465290139"/>
    <x v="446"/>
    <x v="20"/>
    <x v="424"/>
    <n v="206"/>
    <n v="5.4867200068184504E-4"/>
    <n v="3381"/>
    <n v="804.59133062274998"/>
    <n v="10000"/>
    <n v="106.647187728269"/>
  </r>
  <r>
    <x v="449"/>
    <x v="0"/>
    <x v="2683"/>
    <n v="632.32687445311296"/>
    <n v="10000"/>
    <n v="68.934240362811806"/>
    <x v="447"/>
    <x v="20"/>
    <x v="425"/>
    <n v="183"/>
    <n v="5.4801248150832199E-4"/>
    <n v="3937"/>
    <n v="1278.6614994464501"/>
    <n v="10000"/>
    <n v="177.999288002848"/>
  </r>
  <r>
    <x v="449"/>
    <x v="1"/>
    <x v="2684"/>
    <n v="773.48548866185604"/>
    <n v="10000"/>
    <n v="141.86851211072701"/>
    <x v="447"/>
    <x v="20"/>
    <x v="425"/>
    <n v="183"/>
    <n v="5.4801248150832199E-4"/>
    <n v="4109"/>
    <n v="1414.1071109920799"/>
    <n v="10000"/>
    <n v="318.04733727810702"/>
  </r>
  <r>
    <x v="449"/>
    <x v="2"/>
    <x v="1010"/>
    <n v="654.190503103575"/>
    <n v="10000"/>
    <n v="108.84651910292899"/>
    <x v="447"/>
    <x v="20"/>
    <x v="425"/>
    <n v="183"/>
    <n v="5.4801248150832199E-4"/>
    <n v="3895"/>
    <n v="1232.19413093867"/>
    <n v="10000"/>
    <n v="265.86392455644898"/>
  </r>
  <r>
    <x v="449"/>
    <x v="3"/>
    <x v="576"/>
    <n v="620.90868313949204"/>
    <n v="10000"/>
    <n v="126.427795045861"/>
    <x v="447"/>
    <x v="20"/>
    <x v="425"/>
    <n v="183"/>
    <n v="5.4801248150832199E-4"/>
    <n v="3958"/>
    <n v="1172.6365304778101"/>
    <n v="10000"/>
    <n v="268.86945254292198"/>
  </r>
  <r>
    <x v="449"/>
    <x v="4"/>
    <x v="2685"/>
    <n v="480.24966605070301"/>
    <n v="10000"/>
    <n v="74.680009744944797"/>
    <x v="447"/>
    <x v="20"/>
    <x v="425"/>
    <n v="183"/>
    <n v="5.4801248150832199E-4"/>
    <n v="3714"/>
    <n v="927.52771405425005"/>
    <n v="10000"/>
    <n v="150.05202913631601"/>
  </r>
  <r>
    <x v="449"/>
    <x v="5"/>
    <x v="2686"/>
    <n v="672.19972792636895"/>
    <n v="10000"/>
    <n v="94.617283950617306"/>
    <x v="447"/>
    <x v="20"/>
    <x v="425"/>
    <n v="183"/>
    <n v="5.4801248150832199E-4"/>
    <n v="4082"/>
    <n v="1161.0844013314099"/>
    <n v="10000"/>
    <n v="177.62378843033201"/>
  </r>
  <r>
    <x v="449"/>
    <x v="6"/>
    <x v="2273"/>
    <n v="673.02005184846405"/>
    <n v="10000"/>
    <n v="70.730452674897094"/>
    <x v="447"/>
    <x v="20"/>
    <x v="425"/>
    <n v="183"/>
    <n v="5.4801248150832199E-4"/>
    <n v="3669"/>
    <n v="1139.8953832244199"/>
    <n v="10000"/>
    <n v="99.086166450754504"/>
  </r>
  <r>
    <x v="449"/>
    <x v="7"/>
    <x v="2687"/>
    <n v="549.52236664374198"/>
    <n v="10000"/>
    <n v="105.728565936178"/>
    <x v="447"/>
    <x v="20"/>
    <x v="425"/>
    <n v="183"/>
    <n v="5.4801248150832199E-4"/>
    <n v="3716"/>
    <n v="1035.9597397723101"/>
    <n v="10000"/>
    <n v="204.044862844016"/>
  </r>
  <r>
    <x v="450"/>
    <x v="0"/>
    <x v="1795"/>
    <n v="541.03062550522202"/>
    <n v="10000"/>
    <n v="86.371735900213693"/>
    <x v="448"/>
    <x v="20"/>
    <x v="426"/>
    <n v="127"/>
    <n v="5.2761679233917004E-4"/>
    <n v="3675"/>
    <n v="1090.1707830088101"/>
    <n v="10000"/>
    <n v="207.75623268698101"/>
  </r>
  <r>
    <x v="450"/>
    <x v="1"/>
    <x v="523"/>
    <n v="750.16326147203699"/>
    <n v="10000"/>
    <n v="91.612135633551503"/>
    <x v="448"/>
    <x v="20"/>
    <x v="426"/>
    <n v="127"/>
    <n v="5.2761679233917004E-4"/>
    <n v="4337"/>
    <n v="1409.59443907987"/>
    <n v="10000"/>
    <n v="214.018960068946"/>
  </r>
  <r>
    <x v="450"/>
    <x v="2"/>
    <x v="822"/>
    <n v="652.62174442847402"/>
    <n v="10000"/>
    <n v="90.016081759386296"/>
    <x v="448"/>
    <x v="20"/>
    <x v="426"/>
    <n v="127"/>
    <n v="5.2761679233917004E-4"/>
    <n v="4006"/>
    <n v="1191.2280941302899"/>
    <n v="10000"/>
    <n v="189.16437098255301"/>
  </r>
  <r>
    <x v="450"/>
    <x v="3"/>
    <x v="2688"/>
    <n v="753.25134565459905"/>
    <n v="10000"/>
    <n v="106.97520661157"/>
    <x v="448"/>
    <x v="20"/>
    <x v="426"/>
    <n v="127"/>
    <n v="5.2761679233917004E-4"/>
    <n v="4211"/>
    <n v="1291.80486161664"/>
    <n v="10000"/>
    <n v="212.07466918714599"/>
  </r>
  <r>
    <x v="450"/>
    <x v="4"/>
    <x v="2376"/>
    <n v="536.84238555334105"/>
    <n v="10000"/>
    <n v="59.151346976529098"/>
    <x v="448"/>
    <x v="20"/>
    <x v="426"/>
    <n v="127"/>
    <n v="5.2761679233917004E-4"/>
    <n v="3412"/>
    <n v="973.59688083081403"/>
    <n v="10000"/>
    <n v="117.61502288413401"/>
  </r>
  <r>
    <x v="450"/>
    <x v="5"/>
    <x v="2689"/>
    <n v="700.56571606005298"/>
    <n v="10000"/>
    <n v="82.644628099173502"/>
    <x v="448"/>
    <x v="20"/>
    <x v="426"/>
    <n v="127"/>
    <n v="5.2761679233917004E-4"/>
    <n v="4003"/>
    <n v="1258.34701634265"/>
    <n v="10000"/>
    <n v="143.698060941828"/>
  </r>
  <r>
    <x v="450"/>
    <x v="6"/>
    <x v="1978"/>
    <n v="638.58666135890701"/>
    <n v="10000"/>
    <n v="66.320645905421003"/>
    <x v="448"/>
    <x v="20"/>
    <x v="426"/>
    <n v="127"/>
    <n v="5.2761679233917004E-4"/>
    <n v="4140"/>
    <n v="1125.2104139800499"/>
    <n v="10000"/>
    <n v="97.802727950528507"/>
  </r>
  <r>
    <x v="450"/>
    <x v="7"/>
    <x v="2690"/>
    <n v="553.37240343954295"/>
    <n v="10000"/>
    <n v="87.516628159350304"/>
    <x v="448"/>
    <x v="20"/>
    <x v="426"/>
    <n v="127"/>
    <n v="5.2761679233917004E-4"/>
    <n v="3741"/>
    <n v="1041.98351685751"/>
    <n v="10000"/>
    <n v="134.44328824141499"/>
  </r>
  <r>
    <x v="451"/>
    <x v="0"/>
    <x v="797"/>
    <n v="808.095712055891"/>
    <n v="10000"/>
    <n v="119.85746679624199"/>
    <x v="449"/>
    <x v="20"/>
    <x v="427"/>
    <n v="124"/>
    <n v="5.2630015237238299E-4"/>
    <n v="4115"/>
    <n v="1482.6682917946"/>
    <n v="10000"/>
    <n v="275.22935779816498"/>
  </r>
  <r>
    <x v="451"/>
    <x v="1"/>
    <x v="2691"/>
    <n v="952.44372045615"/>
    <n v="10000"/>
    <n v="115.84"/>
    <x v="449"/>
    <x v="20"/>
    <x v="427"/>
    <n v="124"/>
    <n v="5.2630015237238299E-4"/>
    <n v="5181"/>
    <n v="2124.5256535199701"/>
    <n v="10000"/>
    <n v="399.40828402366901"/>
  </r>
  <r>
    <x v="451"/>
    <x v="2"/>
    <x v="1881"/>
    <n v="763.48446953364896"/>
    <n v="10000"/>
    <n v="132.598714416896"/>
    <x v="449"/>
    <x v="20"/>
    <x v="427"/>
    <n v="124"/>
    <n v="5.2630015237238299E-4"/>
    <n v="4005"/>
    <n v="1457.0477714629501"/>
    <n v="10000"/>
    <n v="317.25684986380401"/>
  </r>
  <r>
    <x v="451"/>
    <x v="3"/>
    <x v="2692"/>
    <n v="922.94288317649"/>
    <n v="10000"/>
    <n v="188.10756217649299"/>
    <x v="449"/>
    <x v="20"/>
    <x v="427"/>
    <n v="124"/>
    <n v="5.2630015237238299E-4"/>
    <n v="4289"/>
    <n v="1572.9398304946101"/>
    <n v="10000"/>
    <n v="416.44131963223401"/>
  </r>
  <r>
    <x v="451"/>
    <x v="4"/>
    <x v="2693"/>
    <n v="736.01438102441796"/>
    <n v="10000"/>
    <n v="113.417916186082"/>
    <x v="449"/>
    <x v="20"/>
    <x v="427"/>
    <n v="124"/>
    <n v="5.2630015237238299E-4"/>
    <n v="3762"/>
    <n v="1351.89295679926"/>
    <n v="10000"/>
    <n v="243.76417233560099"/>
  </r>
  <r>
    <x v="451"/>
    <x v="5"/>
    <x v="2694"/>
    <n v="1078.8493731676799"/>
    <n v="10000"/>
    <n v="200.61728395061701"/>
    <x v="449"/>
    <x v="20"/>
    <x v="427"/>
    <n v="124"/>
    <n v="5.2630015237238299E-4"/>
    <n v="4490"/>
    <n v="1837.15398349005"/>
    <n v="10000"/>
    <n v="338.01020408163299"/>
  </r>
  <r>
    <x v="451"/>
    <x v="6"/>
    <x v="2695"/>
    <n v="986.31405482665002"/>
    <n v="10000"/>
    <n v="126.388888888889"/>
    <x v="449"/>
    <x v="20"/>
    <x v="427"/>
    <n v="124"/>
    <n v="5.2630015237238299E-4"/>
    <n v="4524"/>
    <n v="1769.2283142461999"/>
    <n v="10000"/>
    <n v="253.33083130043201"/>
  </r>
  <r>
    <x v="451"/>
    <x v="7"/>
    <x v="2696"/>
    <n v="847.99457622125306"/>
    <n v="10000"/>
    <n v="118"/>
    <x v="449"/>
    <x v="20"/>
    <x v="427"/>
    <n v="124"/>
    <n v="5.2630015237238299E-4"/>
    <n v="4894"/>
    <n v="1731.24716346433"/>
    <n v="10000"/>
    <n v="362.34902124115001"/>
  </r>
  <r>
    <x v="452"/>
    <x v="0"/>
    <x v="2397"/>
    <n v="853.66291023390795"/>
    <n v="10000"/>
    <n v="130.555555555556"/>
    <x v="450"/>
    <x v="20"/>
    <x v="428"/>
    <n v="83"/>
    <n v="5.02454763937066E-4"/>
    <n v="4817"/>
    <n v="1793.3848282940901"/>
    <n v="10000"/>
    <n v="338.18938605619098"/>
  </r>
  <r>
    <x v="452"/>
    <x v="1"/>
    <x v="998"/>
    <n v="1002.6678839358"/>
    <n v="10000"/>
    <n v="134.56362937331801"/>
    <x v="450"/>
    <x v="20"/>
    <x v="428"/>
    <n v="83"/>
    <n v="5.02454763937066E-4"/>
    <n v="4746"/>
    <n v="1965.89238856258"/>
    <n v="10000"/>
    <n v="302.59878960484201"/>
  </r>
  <r>
    <x v="452"/>
    <x v="2"/>
    <x v="2697"/>
    <n v="982.46825183174599"/>
    <n v="10000"/>
    <n v="111.65321823982001"/>
    <x v="450"/>
    <x v="20"/>
    <x v="428"/>
    <n v="83"/>
    <n v="5.02454763937066E-4"/>
    <n v="4908"/>
    <n v="1892.7690861839401"/>
    <n v="10000"/>
    <n v="378.86485701843498"/>
  </r>
  <r>
    <x v="452"/>
    <x v="3"/>
    <x v="2698"/>
    <n v="972.81027303150097"/>
    <n v="10000"/>
    <n v="110.269547783471"/>
    <x v="450"/>
    <x v="20"/>
    <x v="428"/>
    <n v="83"/>
    <n v="5.02454763937066E-4"/>
    <n v="4801"/>
    <n v="1941.8841711932"/>
    <n v="10000"/>
    <n v="344.444444444444"/>
  </r>
  <r>
    <x v="452"/>
    <x v="4"/>
    <x v="2683"/>
    <n v="731.17728274101296"/>
    <n v="10000"/>
    <n v="73.353057544510804"/>
    <x v="450"/>
    <x v="20"/>
    <x v="428"/>
    <n v="83"/>
    <n v="5.02454763937066E-4"/>
    <n v="4093"/>
    <n v="1391.5742207774599"/>
    <n v="10000"/>
    <n v="170.84775086505201"/>
  </r>
  <r>
    <x v="452"/>
    <x v="5"/>
    <x v="2699"/>
    <n v="1128.12250733408"/>
    <n v="10000"/>
    <n v="112.960760998811"/>
    <x v="450"/>
    <x v="20"/>
    <x v="428"/>
    <n v="83"/>
    <n v="5.02454763937066E-4"/>
    <n v="4847"/>
    <n v="1999.19378357869"/>
    <n v="10000"/>
    <n v="190.58863214707401"/>
  </r>
  <r>
    <x v="452"/>
    <x v="6"/>
    <x v="2575"/>
    <n v="1136.0245857309901"/>
    <n v="10000"/>
    <n v="120.576414077051"/>
    <x v="450"/>
    <x v="20"/>
    <x v="428"/>
    <n v="83"/>
    <n v="5.02454763937066E-4"/>
    <n v="5125"/>
    <n v="1996.39944606174"/>
    <n v="10000"/>
    <n v="218.52237252861599"/>
  </r>
  <r>
    <x v="452"/>
    <x v="7"/>
    <x v="2700"/>
    <n v="975.33782898244499"/>
    <n v="10000"/>
    <n v="128.038194444444"/>
    <x v="450"/>
    <x v="20"/>
    <x v="428"/>
    <n v="83"/>
    <n v="5.02454763937066E-4"/>
    <n v="4736"/>
    <n v="1779.3667881660699"/>
    <n v="10000"/>
    <n v="312.36984589754297"/>
  </r>
  <r>
    <x v="453"/>
    <x v="0"/>
    <x v="586"/>
    <n v="1043.0041136341799"/>
    <n v="10000"/>
    <n v="117.90633608815401"/>
    <x v="451"/>
    <x v="20"/>
    <x v="429"/>
    <n v="68"/>
    <n v="5.2389096904420702E-4"/>
    <n v="4819"/>
    <n v="2114.5630127587801"/>
    <n v="10000"/>
    <n v="351.54137371552201"/>
  </r>
  <r>
    <x v="453"/>
    <x v="1"/>
    <x v="970"/>
    <n v="1274.4824350302899"/>
    <n v="10000"/>
    <n v="238.75114784205701"/>
    <x v="451"/>
    <x v="20"/>
    <x v="429"/>
    <n v="68"/>
    <n v="5.2389096904420702E-4"/>
    <n v="5264"/>
    <n v="2362.23544384763"/>
    <n v="10000"/>
    <n v="487.5"/>
  </r>
  <r>
    <x v="453"/>
    <x v="2"/>
    <x v="2701"/>
    <n v="1016.13590055491"/>
    <n v="10000"/>
    <n v="202.997130407057"/>
    <x v="451"/>
    <x v="20"/>
    <x v="429"/>
    <n v="68"/>
    <n v="5.2389096904420702E-4"/>
    <n v="4824"/>
    <n v="1919.62779251234"/>
    <n v="10000"/>
    <n v="464.75838719606003"/>
  </r>
  <r>
    <x v="453"/>
    <x v="3"/>
    <x v="987"/>
    <n v="1006.22567147014"/>
    <n v="10000"/>
    <n v="164.36554898093399"/>
    <x v="451"/>
    <x v="20"/>
    <x v="429"/>
    <n v="68"/>
    <n v="5.2389096904420702E-4"/>
    <n v="4580"/>
    <n v="1906.9330361529301"/>
    <n v="10000"/>
    <n v="318.55955678670398"/>
  </r>
  <r>
    <x v="453"/>
    <x v="4"/>
    <x v="1871"/>
    <n v="795.67840259847196"/>
    <n v="10000"/>
    <n v="170.723062381853"/>
    <x v="451"/>
    <x v="20"/>
    <x v="429"/>
    <n v="68"/>
    <n v="5.2389096904420702E-4"/>
    <n v="4010"/>
    <n v="1474.9442143640999"/>
    <n v="10000"/>
    <n v="357.43079817253403"/>
  </r>
  <r>
    <x v="453"/>
    <x v="5"/>
    <x v="1787"/>
    <n v="1086.9116806981201"/>
    <n v="10000"/>
    <n v="123.983336639556"/>
    <x v="451"/>
    <x v="20"/>
    <x v="429"/>
    <n v="68"/>
    <n v="5.2389096904420702E-4"/>
    <n v="4385"/>
    <n v="1822.4266811228899"/>
    <n v="10000"/>
    <n v="346.26038781163402"/>
  </r>
  <r>
    <x v="453"/>
    <x v="6"/>
    <x v="2702"/>
    <n v="1270.04558621758"/>
    <n v="10000"/>
    <n v="238.43723068083901"/>
    <x v="451"/>
    <x v="20"/>
    <x v="429"/>
    <n v="68"/>
    <n v="5.2389096904420702E-4"/>
    <n v="4730"/>
    <n v="1895.8452517363601"/>
    <n v="10000"/>
    <n v="362.35803136830702"/>
  </r>
  <r>
    <x v="453"/>
    <x v="7"/>
    <x v="685"/>
    <n v="1200.72048449099"/>
    <n v="10000"/>
    <n v="179.06336088154299"/>
    <x v="451"/>
    <x v="20"/>
    <x v="429"/>
    <n v="68"/>
    <n v="5.2389096904420702E-4"/>
    <n v="4929"/>
    <n v="1982.2504363190999"/>
    <n v="10000"/>
    <n v="335.30571992110401"/>
  </r>
  <r>
    <x v="454"/>
    <x v="0"/>
    <x v="2703"/>
    <n v="3182.5067293817301"/>
    <n v="10000"/>
    <n v="617.28395061728395"/>
    <x v="452"/>
    <x v="20"/>
    <x v="430"/>
    <n v="60"/>
    <n v="5.4060872542482799E-4"/>
    <n v="7199"/>
    <n v="5185.7624797077897"/>
    <n v="10000"/>
    <n v="1735.5371900826401"/>
  </r>
  <r>
    <x v="454"/>
    <x v="1"/>
    <x v="2704"/>
    <n v="4205.43345543346"/>
    <n v="10000"/>
    <n v="1000"/>
    <x v="452"/>
    <x v="20"/>
    <x v="430"/>
    <n v="60"/>
    <n v="5.4060872542482799E-4"/>
    <n v="7839"/>
    <n v="6327.2727272727298"/>
    <n v="10000"/>
    <n v="2000"/>
  </r>
  <r>
    <x v="454"/>
    <x v="2"/>
    <x v="2705"/>
    <n v="3341.0853776182498"/>
    <n v="10000"/>
    <n v="510.39697542533099"/>
    <x v="452"/>
    <x v="20"/>
    <x v="430"/>
    <n v="60"/>
    <n v="5.4060872542482799E-4"/>
    <n v="6703"/>
    <n v="5005.1786480357896"/>
    <n v="10000"/>
    <n v="679.01234567901201"/>
  </r>
  <r>
    <x v="454"/>
    <x v="3"/>
    <x v="2706"/>
    <n v="3104.6903659238501"/>
    <n v="10000"/>
    <n v="600"/>
    <x v="452"/>
    <x v="20"/>
    <x v="430"/>
    <n v="60"/>
    <n v="5.4060872542482799E-4"/>
    <n v="6983"/>
    <n v="4827.2323044309996"/>
    <n v="10000"/>
    <n v="1111.1111111111099"/>
  </r>
  <r>
    <x v="454"/>
    <x v="4"/>
    <x v="2707"/>
    <n v="2540.7179497563702"/>
    <n v="10000"/>
    <n v="388.31218762014601"/>
    <x v="452"/>
    <x v="20"/>
    <x v="430"/>
    <n v="60"/>
    <n v="5.4060872542482799E-4"/>
    <n v="6378"/>
    <n v="3933.0607744300601"/>
    <n v="10000"/>
    <n v="994.89795918367304"/>
  </r>
  <r>
    <x v="454"/>
    <x v="5"/>
    <x v="2026"/>
    <n v="2996.87230212533"/>
    <n v="10000"/>
    <n v="703.125"/>
    <x v="452"/>
    <x v="20"/>
    <x v="430"/>
    <n v="60"/>
    <n v="5.4060872542482799E-4"/>
    <n v="6308"/>
    <n v="4439.2048761207598"/>
    <n v="10000"/>
    <n v="1040"/>
  </r>
  <r>
    <x v="454"/>
    <x v="6"/>
    <x v="2708"/>
    <n v="3385.5109831904201"/>
    <n v="10000"/>
    <n v="833.33333333333303"/>
    <x v="452"/>
    <x v="20"/>
    <x v="430"/>
    <n v="60"/>
    <n v="5.4060872542482799E-4"/>
    <n v="6783"/>
    <n v="4710.3458774814299"/>
    <n v="10000"/>
    <n v="1836.7346938775499"/>
  </r>
  <r>
    <x v="454"/>
    <x v="7"/>
    <x v="2574"/>
    <n v="2938.5807546995202"/>
    <n v="10000"/>
    <n v="793.65079365079396"/>
    <x v="452"/>
    <x v="20"/>
    <x v="430"/>
    <n v="60"/>
    <n v="5.4060872542482799E-4"/>
    <n v="6315"/>
    <n v="4331.0610329841102"/>
    <n v="10000"/>
    <n v="1597.6331360946699"/>
  </r>
  <r>
    <x v="455"/>
    <x v="0"/>
    <x v="1446"/>
    <n v="2480.3498310187301"/>
    <n v="10000"/>
    <n v="459.183673469388"/>
    <x v="453"/>
    <x v="20"/>
    <x v="431"/>
    <n v="60"/>
    <n v="5.2421433376726595E-4"/>
    <n v="6021"/>
    <n v="3795.3534426446399"/>
    <n v="10000"/>
    <n v="937.5"/>
  </r>
  <r>
    <x v="455"/>
    <x v="1"/>
    <x v="2155"/>
    <n v="3186.8597475389101"/>
    <n v="10000"/>
    <n v="688.77551020408202"/>
    <x v="453"/>
    <x v="20"/>
    <x v="431"/>
    <n v="60"/>
    <n v="5.2421433376726595E-4"/>
    <n v="6930"/>
    <n v="5037.8531724685599"/>
    <n v="10000"/>
    <n v="1640.625"/>
  </r>
  <r>
    <x v="455"/>
    <x v="2"/>
    <x v="2134"/>
    <n v="2747.18570014954"/>
    <n v="10000"/>
    <n v="480.10973936899899"/>
    <x v="453"/>
    <x v="20"/>
    <x v="431"/>
    <n v="60"/>
    <n v="5.2421433376726595E-4"/>
    <n v="6088"/>
    <n v="4300.4787100025196"/>
    <n v="10000"/>
    <n v="1122.44897959184"/>
  </r>
  <r>
    <x v="455"/>
    <x v="3"/>
    <x v="2709"/>
    <n v="2610.8473831369201"/>
    <n v="10000"/>
    <n v="581.71745152354595"/>
    <x v="453"/>
    <x v="20"/>
    <x v="431"/>
    <n v="60"/>
    <n v="5.2421433376726595E-4"/>
    <n v="6410"/>
    <n v="4083.25921800277"/>
    <n v="10000"/>
    <n v="1200"/>
  </r>
  <r>
    <x v="455"/>
    <x v="4"/>
    <x v="2710"/>
    <n v="1823.2409271112499"/>
    <n v="10000"/>
    <n v="387.14390065741401"/>
    <x v="453"/>
    <x v="20"/>
    <x v="431"/>
    <n v="60"/>
    <n v="5.2421433376726595E-4"/>
    <n v="5443"/>
    <n v="2773.8881446504702"/>
    <n v="10000"/>
    <n v="565.13979773944095"/>
  </r>
  <r>
    <x v="455"/>
    <x v="5"/>
    <x v="2159"/>
    <n v="2951.3600067582402"/>
    <n v="10000"/>
    <n v="624"/>
    <x v="453"/>
    <x v="20"/>
    <x v="431"/>
    <n v="60"/>
    <n v="5.2421433376726595E-4"/>
    <n v="5955"/>
    <n v="3895.1950955820898"/>
    <n v="10000"/>
    <n v="914.12742382271495"/>
  </r>
  <r>
    <x v="455"/>
    <x v="6"/>
    <x v="2711"/>
    <n v="2770.4185253690198"/>
    <n v="10000"/>
    <n v="532.54437869822505"/>
    <x v="453"/>
    <x v="20"/>
    <x v="431"/>
    <n v="60"/>
    <n v="5.2421433376726595E-4"/>
    <n v="5896"/>
    <n v="3483.5469541351899"/>
    <n v="10000"/>
    <n v="934.25605536332205"/>
  </r>
  <r>
    <x v="455"/>
    <x v="7"/>
    <x v="1273"/>
    <n v="2221.2096559024098"/>
    <n v="10000"/>
    <n v="400"/>
    <x v="453"/>
    <x v="20"/>
    <x v="431"/>
    <n v="60"/>
    <n v="5.2421433376726595E-4"/>
    <n v="6611"/>
    <n v="4294.0965083822202"/>
    <n v="10000"/>
    <n v="1020.40816326531"/>
  </r>
  <r>
    <x v="456"/>
    <x v="0"/>
    <x v="2712"/>
    <n v="1167.7138623118401"/>
    <n v="10000"/>
    <n v="144.861928474423"/>
    <x v="454"/>
    <x v="20"/>
    <x v="432"/>
    <n v="39"/>
    <n v="5.3292521282846596E-4"/>
    <n v="5027"/>
    <n v="2116.1158976066199"/>
    <n v="10000"/>
    <n v="355.902777777778"/>
  </r>
  <r>
    <x v="456"/>
    <x v="1"/>
    <x v="208"/>
    <n v="1567.41537950165"/>
    <n v="10000"/>
    <n v="320.98765432098799"/>
    <x v="454"/>
    <x v="20"/>
    <x v="432"/>
    <n v="39"/>
    <n v="5.3292521282846596E-4"/>
    <n v="5443"/>
    <n v="2546.0716126811999"/>
    <n v="10000"/>
    <n v="535.07728894173601"/>
  </r>
  <r>
    <x v="456"/>
    <x v="2"/>
    <x v="1570"/>
    <n v="1260.8117836276999"/>
    <n v="10000"/>
    <n v="208.29200555445399"/>
    <x v="454"/>
    <x v="20"/>
    <x v="432"/>
    <n v="39"/>
    <n v="5.3292521282846596E-4"/>
    <n v="4582"/>
    <n v="2023.11844091222"/>
    <n v="10000"/>
    <n v="390.12345679012299"/>
  </r>
  <r>
    <x v="456"/>
    <x v="3"/>
    <x v="1923"/>
    <n v="1348.11791271212"/>
    <n v="10000"/>
    <n v="211.14328084174801"/>
    <x v="454"/>
    <x v="20"/>
    <x v="432"/>
    <n v="39"/>
    <n v="5.3292521282846596E-4"/>
    <n v="4783"/>
    <n v="1993.2183101199"/>
    <n v="10000"/>
    <n v="424.06311637080898"/>
  </r>
  <r>
    <x v="456"/>
    <x v="4"/>
    <x v="2713"/>
    <n v="997.30351767331797"/>
    <n v="10000"/>
    <n v="172.90249433106601"/>
    <x v="454"/>
    <x v="20"/>
    <x v="432"/>
    <n v="39"/>
    <n v="5.3292521282846596E-4"/>
    <n v="4377"/>
    <n v="1567.8879669098301"/>
    <n v="10000"/>
    <n v="372.95833697266102"/>
  </r>
  <r>
    <x v="456"/>
    <x v="5"/>
    <x v="2714"/>
    <n v="1326.0391111281499"/>
    <n v="10000"/>
    <n v="230.64847240671401"/>
    <x v="454"/>
    <x v="20"/>
    <x v="432"/>
    <n v="39"/>
    <n v="5.3292521282846596E-4"/>
    <n v="4808"/>
    <n v="2056.10427919622"/>
    <n v="10000"/>
    <n v="489.07388137356901"/>
  </r>
  <r>
    <x v="456"/>
    <x v="6"/>
    <x v="2541"/>
    <n v="1499.49604181517"/>
    <n v="10000"/>
    <n v="238.75114784205701"/>
    <x v="454"/>
    <x v="20"/>
    <x v="432"/>
    <n v="39"/>
    <n v="5.3292521282846596E-4"/>
    <n v="5004"/>
    <n v="2431.9546495739401"/>
    <n v="10000"/>
    <n v="400"/>
  </r>
  <r>
    <x v="456"/>
    <x v="7"/>
    <x v="186"/>
    <n v="1231.1441215165401"/>
    <n v="10000"/>
    <n v="220.58823529411799"/>
    <x v="454"/>
    <x v="20"/>
    <x v="432"/>
    <n v="39"/>
    <n v="5.3292521282846596E-4"/>
    <n v="4905"/>
    <n v="2071.7977461238702"/>
    <n v="10000"/>
    <n v="462.5"/>
  </r>
  <r>
    <x v="457"/>
    <x v="0"/>
    <x v="2715"/>
    <n v="1551.5675078957099"/>
    <n v="10000"/>
    <n v="181.31487889273399"/>
    <x v="455"/>
    <x v="20"/>
    <x v="433"/>
    <n v="59"/>
    <n v="5.1416122004357295E-4"/>
    <n v="5158"/>
    <n v="2669.8914221981699"/>
    <n v="10000"/>
    <n v="352.43859024563898"/>
  </r>
  <r>
    <x v="457"/>
    <x v="1"/>
    <x v="725"/>
    <n v="2059.2647497620601"/>
    <n v="10000"/>
    <n v="261.15702479338802"/>
    <x v="455"/>
    <x v="20"/>
    <x v="433"/>
    <n v="59"/>
    <n v="5.1416122004357295E-4"/>
    <n v="5890"/>
    <n v="3490.50680973206"/>
    <n v="10000"/>
    <n v="481.63265306122503"/>
  </r>
  <r>
    <x v="457"/>
    <x v="2"/>
    <x v="839"/>
    <n v="1419.73448438745"/>
    <n v="10000"/>
    <n v="270.84159069890302"/>
    <x v="455"/>
    <x v="20"/>
    <x v="433"/>
    <n v="59"/>
    <n v="5.1416122004357295E-4"/>
    <n v="4871"/>
    <n v="2299.2161276189199"/>
    <n v="10000"/>
    <n v="508.47457627118598"/>
  </r>
  <r>
    <x v="457"/>
    <x v="3"/>
    <x v="2501"/>
    <n v="1623.6401380558"/>
    <n v="10000"/>
    <n v="248"/>
    <x v="455"/>
    <x v="20"/>
    <x v="433"/>
    <n v="59"/>
    <n v="5.1416122004357295E-4"/>
    <n v="4922"/>
    <n v="2515.2577994468502"/>
    <n v="10000"/>
    <n v="510.20408163265301"/>
  </r>
  <r>
    <x v="457"/>
    <x v="4"/>
    <x v="2289"/>
    <n v="1266.46831007951"/>
    <n v="10000"/>
    <n v="135.111111111111"/>
    <x v="455"/>
    <x v="20"/>
    <x v="433"/>
    <n v="59"/>
    <n v="5.1416122004357295E-4"/>
    <n v="4731"/>
    <n v="1989.27186998497"/>
    <n v="10000"/>
    <n v="221.36183822910499"/>
  </r>
  <r>
    <x v="457"/>
    <x v="5"/>
    <x v="361"/>
    <n v="1656.70401404071"/>
    <n v="10000"/>
    <n v="215.79430670339801"/>
    <x v="455"/>
    <x v="20"/>
    <x v="433"/>
    <n v="59"/>
    <n v="5.1416122004357295E-4"/>
    <n v="5634"/>
    <n v="2692.5376918132301"/>
    <n v="10000"/>
    <n v="410.46995835811998"/>
  </r>
  <r>
    <x v="457"/>
    <x v="6"/>
    <x v="2716"/>
    <n v="1759.4590646265101"/>
    <n v="10000"/>
    <n v="238.74379105912499"/>
    <x v="455"/>
    <x v="20"/>
    <x v="433"/>
    <n v="59"/>
    <n v="5.1416122004357295E-4"/>
    <n v="5644"/>
    <n v="2873.9880686343399"/>
    <n v="10000"/>
    <n v="335.097001763668"/>
  </r>
  <r>
    <x v="457"/>
    <x v="7"/>
    <x v="2700"/>
    <n v="1429.5148787000701"/>
    <n v="10000"/>
    <n v="200.061557402278"/>
    <x v="455"/>
    <x v="20"/>
    <x v="433"/>
    <n v="59"/>
    <n v="5.1416122004357295E-4"/>
    <n v="5026"/>
    <n v="2602.1343830077499"/>
    <n v="10000"/>
    <n v="439.95243757431598"/>
  </r>
  <r>
    <x v="458"/>
    <x v="0"/>
    <x v="2283"/>
    <n v="704.81793933174004"/>
    <n v="10000"/>
    <n v="92.1875"/>
    <x v="456"/>
    <x v="20"/>
    <x v="434"/>
    <n v="155"/>
    <n v="5.5671287982185199E-4"/>
    <n v="4141"/>
    <n v="1337.49196584525"/>
    <n v="10000"/>
    <n v="208.307031940412"/>
  </r>
  <r>
    <x v="458"/>
    <x v="1"/>
    <x v="123"/>
    <n v="829.18073510370596"/>
    <n v="10000"/>
    <n v="100.92645308213901"/>
    <x v="456"/>
    <x v="20"/>
    <x v="434"/>
    <n v="155"/>
    <n v="5.5671287982185199E-4"/>
    <n v="4274"/>
    <n v="1565.6768294814599"/>
    <n v="10000"/>
    <n v="299.82363315696603"/>
  </r>
  <r>
    <x v="458"/>
    <x v="2"/>
    <x v="2295"/>
    <n v="669.98838544679495"/>
    <n v="10000"/>
    <n v="91.281593573775794"/>
    <x v="456"/>
    <x v="20"/>
    <x v="434"/>
    <n v="155"/>
    <n v="5.5671287982185199E-4"/>
    <n v="4347"/>
    <n v="1261.01730847724"/>
    <n v="10000"/>
    <n v="204.782666138195"/>
  </r>
  <r>
    <x v="458"/>
    <x v="3"/>
    <x v="159"/>
    <n v="695.614294692768"/>
    <n v="10000"/>
    <n v="94.645754461871306"/>
    <x v="456"/>
    <x v="20"/>
    <x v="434"/>
    <n v="155"/>
    <n v="5.5671287982185199E-4"/>
    <n v="4608"/>
    <n v="1355.7228717855401"/>
    <n v="10000"/>
    <n v="196.00591715976299"/>
  </r>
  <r>
    <x v="458"/>
    <x v="4"/>
    <x v="1817"/>
    <n v="555.73722956261895"/>
    <n v="10000"/>
    <n v="83.655562165377802"/>
    <x v="456"/>
    <x v="20"/>
    <x v="434"/>
    <n v="155"/>
    <n v="5.5671287982185199E-4"/>
    <n v="4315"/>
    <n v="1154.1448917774101"/>
    <n v="10000"/>
    <n v="193"/>
  </r>
  <r>
    <x v="458"/>
    <x v="5"/>
    <x v="1967"/>
    <n v="874.23194723604502"/>
    <n v="10000"/>
    <n v="118.233194527067"/>
    <x v="456"/>
    <x v="20"/>
    <x v="434"/>
    <n v="155"/>
    <n v="5.5671287982185199E-4"/>
    <n v="4607"/>
    <n v="1683.40576543816"/>
    <n v="10000"/>
    <n v="249.97549259876499"/>
  </r>
  <r>
    <x v="458"/>
    <x v="6"/>
    <x v="701"/>
    <n v="796.03055012562299"/>
    <n v="10000"/>
    <n v="123.456790123457"/>
    <x v="456"/>
    <x v="20"/>
    <x v="434"/>
    <n v="155"/>
    <n v="5.5671287982185199E-4"/>
    <n v="4281"/>
    <n v="1414.01173990348"/>
    <n v="10000"/>
    <n v="241.02079395085099"/>
  </r>
  <r>
    <x v="458"/>
    <x v="7"/>
    <x v="1881"/>
    <n v="708.194994737711"/>
    <n v="10000"/>
    <n v="91.437322643124205"/>
    <x v="456"/>
    <x v="20"/>
    <x v="434"/>
    <n v="155"/>
    <n v="5.5671287982185199E-4"/>
    <n v="4322"/>
    <n v="1468.8452074684801"/>
    <n v="10000"/>
    <n v="195.57823129251699"/>
  </r>
  <r>
    <x v="459"/>
    <x v="0"/>
    <x v="631"/>
    <n v="544.42797614480696"/>
    <n v="10000"/>
    <n v="66.631084175547898"/>
    <x v="457"/>
    <x v="20"/>
    <x v="435"/>
    <n v="104"/>
    <n v="5.5819145967066696E-4"/>
    <n v="3870"/>
    <n v="1074.2535529424099"/>
    <n v="10000"/>
    <n v="177.80421706656099"/>
  </r>
  <r>
    <x v="459"/>
    <x v="1"/>
    <x v="2717"/>
    <n v="660.93335360787796"/>
    <n v="10000"/>
    <n v="84.774150325955304"/>
    <x v="457"/>
    <x v="20"/>
    <x v="435"/>
    <n v="104"/>
    <n v="5.5819145967066696E-4"/>
    <n v="4289"/>
    <n v="1399.16238691591"/>
    <n v="10000"/>
    <n v="195.07891383197699"/>
  </r>
  <r>
    <x v="459"/>
    <x v="2"/>
    <x v="964"/>
    <n v="598.60874658734997"/>
    <n v="10000"/>
    <n v="77.736046816315806"/>
    <x v="457"/>
    <x v="20"/>
    <x v="435"/>
    <n v="104"/>
    <n v="5.5819145967066696E-4"/>
    <n v="3993"/>
    <n v="1209.60155462026"/>
    <n v="10000"/>
    <n v="162.850790216934"/>
  </r>
  <r>
    <x v="459"/>
    <x v="3"/>
    <x v="870"/>
    <n v="623.43553622037405"/>
    <n v="10000"/>
    <n v="95.802469135802497"/>
    <x v="457"/>
    <x v="20"/>
    <x v="435"/>
    <n v="104"/>
    <n v="5.5819145967066696E-4"/>
    <n v="4215"/>
    <n v="1210.3974106432599"/>
    <n v="10000"/>
    <n v="194.83024691358"/>
  </r>
  <r>
    <x v="459"/>
    <x v="4"/>
    <x v="2718"/>
    <n v="425.20284344085098"/>
    <n v="10000"/>
    <n v="43.746014030612201"/>
    <x v="457"/>
    <x v="20"/>
    <x v="435"/>
    <n v="104"/>
    <n v="5.5819145967066696E-4"/>
    <n v="3358"/>
    <n v="793.31979346442597"/>
    <n v="10000"/>
    <n v="86.564429012345698"/>
  </r>
  <r>
    <x v="459"/>
    <x v="5"/>
    <x v="737"/>
    <n v="687.355119402838"/>
    <n v="10000"/>
    <n v="81.971846910509299"/>
    <x v="457"/>
    <x v="20"/>
    <x v="435"/>
    <n v="104"/>
    <n v="5.5819145967066696E-4"/>
    <n v="3809"/>
    <n v="1138.4489053970401"/>
    <n v="10000"/>
    <n v="183.24910304386401"/>
  </r>
  <r>
    <x v="459"/>
    <x v="6"/>
    <x v="33"/>
    <n v="710.61713598459596"/>
    <n v="10000"/>
    <n v="78.420767982693306"/>
    <x v="457"/>
    <x v="20"/>
    <x v="435"/>
    <n v="104"/>
    <n v="5.5819145967066696E-4"/>
    <n v="4153"/>
    <n v="1130.18519995014"/>
    <n v="10000"/>
    <n v="127.836828497558"/>
  </r>
  <r>
    <x v="459"/>
    <x v="7"/>
    <x v="2719"/>
    <n v="569.33705494897902"/>
    <n v="10000"/>
    <n v="74.274607802304601"/>
    <x v="457"/>
    <x v="20"/>
    <x v="435"/>
    <n v="104"/>
    <n v="5.5819145967066696E-4"/>
    <n v="3943"/>
    <n v="1079.8595856301299"/>
    <n v="10000"/>
    <n v="185.04155124653701"/>
  </r>
  <r>
    <x v="460"/>
    <x v="0"/>
    <x v="1898"/>
    <n v="821.75038237263504"/>
    <n v="10000"/>
    <n v="116.782006920415"/>
    <x v="458"/>
    <x v="20"/>
    <x v="436"/>
    <n v="93"/>
    <n v="5.0926534367196703E-4"/>
    <n v="4541"/>
    <n v="1871.52599912086"/>
    <n v="10000"/>
    <n v="312.95946229783698"/>
  </r>
  <r>
    <x v="460"/>
    <x v="1"/>
    <x v="926"/>
    <n v="1045.8691737310901"/>
    <n v="10000"/>
    <n v="139.462809917355"/>
    <x v="458"/>
    <x v="20"/>
    <x v="436"/>
    <n v="93"/>
    <n v="5.0926534367196703E-4"/>
    <n v="4719"/>
    <n v="2079.5538969141999"/>
    <n v="10000"/>
    <n v="349.86543637062698"/>
  </r>
  <r>
    <x v="460"/>
    <x v="2"/>
    <x v="93"/>
    <n v="951.67392883869604"/>
    <n v="10000"/>
    <n v="153.939948178631"/>
    <x v="458"/>
    <x v="20"/>
    <x v="436"/>
    <n v="93"/>
    <n v="5.0926534367196703E-4"/>
    <n v="4268"/>
    <n v="1722.6922067953601"/>
    <n v="10000"/>
    <n v="305.19046558253501"/>
  </r>
  <r>
    <x v="460"/>
    <x v="3"/>
    <x v="2720"/>
    <n v="929.77652880099902"/>
    <n v="10000"/>
    <n v="138.57394809775801"/>
    <x v="458"/>
    <x v="20"/>
    <x v="436"/>
    <n v="93"/>
    <n v="5.0926534367196703E-4"/>
    <n v="4619"/>
    <n v="1759.8751118021"/>
    <n v="10000"/>
    <n v="327.31600872842699"/>
  </r>
  <r>
    <x v="460"/>
    <x v="4"/>
    <x v="116"/>
    <n v="680.52769174856098"/>
    <n v="10000"/>
    <n v="127.023319615912"/>
    <x v="458"/>
    <x v="20"/>
    <x v="436"/>
    <n v="93"/>
    <n v="5.0926534367196703E-4"/>
    <n v="3719"/>
    <n v="1336.22359777375"/>
    <n v="10000"/>
    <n v="245.72680788897"/>
  </r>
  <r>
    <x v="460"/>
    <x v="5"/>
    <x v="2721"/>
    <n v="1033.6938760409701"/>
    <n v="10000"/>
    <n v="138.62679634199401"/>
    <x v="458"/>
    <x v="20"/>
    <x v="436"/>
    <n v="93"/>
    <n v="5.0926534367196703E-4"/>
    <n v="4723"/>
    <n v="2002.9917663480601"/>
    <n v="10000"/>
    <n v="257.655258829979"/>
  </r>
  <r>
    <x v="460"/>
    <x v="6"/>
    <x v="2722"/>
    <n v="1057.70878013894"/>
    <n v="10000"/>
    <n v="95.857988165680496"/>
    <x v="458"/>
    <x v="20"/>
    <x v="436"/>
    <n v="93"/>
    <n v="5.0926534367196703E-4"/>
    <n v="4787"/>
    <n v="1921.9523623338"/>
    <n v="10000"/>
    <n v="150.61728395061701"/>
  </r>
  <r>
    <x v="460"/>
    <x v="7"/>
    <x v="684"/>
    <n v="892.81150689250705"/>
    <n v="10000"/>
    <n v="99.343053997756797"/>
    <x v="458"/>
    <x v="20"/>
    <x v="436"/>
    <n v="93"/>
    <n v="5.0926534367196703E-4"/>
    <n v="4279"/>
    <n v="1622.1069176537301"/>
    <n v="10000"/>
    <n v="211.585154353104"/>
  </r>
  <r>
    <x v="461"/>
    <x v="0"/>
    <x v="2002"/>
    <n v="592.82287257522205"/>
    <n v="10000"/>
    <n v="67.84"/>
    <x v="459"/>
    <x v="20"/>
    <x v="437"/>
    <n v="198"/>
    <n v="5.56828887607745E-4"/>
    <n v="3692"/>
    <n v="1246.1271990397699"/>
    <n v="10000"/>
    <n v="206.90629192853601"/>
  </r>
  <r>
    <x v="461"/>
    <x v="1"/>
    <x v="1879"/>
    <n v="710.79355243059399"/>
    <n v="10000"/>
    <n v="112.764003673095"/>
    <x v="459"/>
    <x v="20"/>
    <x v="437"/>
    <n v="198"/>
    <n v="5.56828887607745E-4"/>
    <n v="3957"/>
    <n v="1406.2809108143299"/>
    <n v="10000"/>
    <n v="286.41975308641997"/>
  </r>
  <r>
    <x v="461"/>
    <x v="2"/>
    <x v="2723"/>
    <n v="649.58206112863502"/>
    <n v="10000"/>
    <n v="115.738282826138"/>
    <x v="459"/>
    <x v="20"/>
    <x v="437"/>
    <n v="198"/>
    <n v="5.56828887607745E-4"/>
    <n v="3760"/>
    <n v="1143.05317163424"/>
    <n v="10000"/>
    <n v="207.75623268698101"/>
  </r>
  <r>
    <x v="461"/>
    <x v="3"/>
    <x v="2724"/>
    <n v="730.38120118425002"/>
    <n v="10000"/>
    <n v="186.77685950413201"/>
    <x v="459"/>
    <x v="20"/>
    <x v="437"/>
    <n v="198"/>
    <n v="5.56828887607745E-4"/>
    <n v="3524"/>
    <n v="1281.21642303609"/>
    <n v="10000"/>
    <n v="344.72852628555"/>
  </r>
  <r>
    <x v="461"/>
    <x v="4"/>
    <x v="2725"/>
    <n v="567.34719981373303"/>
    <n v="10000"/>
    <n v="102.615356445312"/>
    <x v="459"/>
    <x v="20"/>
    <x v="437"/>
    <n v="198"/>
    <n v="5.56828887607745E-4"/>
    <n v="3387"/>
    <n v="1054.4337587304101"/>
    <n v="10000"/>
    <n v="189.91310579593301"/>
  </r>
  <r>
    <x v="461"/>
    <x v="5"/>
    <x v="2554"/>
    <n v="753.57615897493201"/>
    <n v="10000"/>
    <n v="135.84665772999301"/>
    <x v="459"/>
    <x v="20"/>
    <x v="437"/>
    <n v="198"/>
    <n v="5.56828887607745E-4"/>
    <n v="3607"/>
    <n v="1252.66392184149"/>
    <n v="10000"/>
    <n v="226.47954258557999"/>
  </r>
  <r>
    <x v="461"/>
    <x v="6"/>
    <x v="2726"/>
    <n v="630.26052860685002"/>
    <n v="10000"/>
    <n v="78.866267077580105"/>
    <x v="459"/>
    <x v="20"/>
    <x v="437"/>
    <n v="198"/>
    <n v="5.56828887607745E-4"/>
    <n v="3627"/>
    <n v="1154.18244654111"/>
    <n v="10000"/>
    <n v="141.01508916323701"/>
  </r>
  <r>
    <x v="461"/>
    <x v="7"/>
    <x v="533"/>
    <n v="582.66477219682395"/>
    <n v="10000"/>
    <n v="124.07247280259"/>
    <x v="459"/>
    <x v="20"/>
    <x v="437"/>
    <n v="198"/>
    <n v="5.56828887607745E-4"/>
    <n v="3869"/>
    <n v="1092.8122522118799"/>
    <n v="10000"/>
    <n v="226.00262984878401"/>
  </r>
  <r>
    <x v="462"/>
    <x v="0"/>
    <x v="1004"/>
    <n v="476.69087814096901"/>
    <n v="10000"/>
    <n v="72.131147540983605"/>
    <x v="460"/>
    <x v="20"/>
    <x v="438"/>
    <n v="196"/>
    <n v="5.4607964961746604E-4"/>
    <n v="3315"/>
    <n v="921.28439015384095"/>
    <n v="10000"/>
    <n v="189.200680272109"/>
  </r>
  <r>
    <x v="462"/>
    <x v="1"/>
    <x v="2727"/>
    <n v="590.13058450189703"/>
    <n v="10000"/>
    <n v="73.048827374086898"/>
    <x v="460"/>
    <x v="20"/>
    <x v="438"/>
    <n v="196"/>
    <n v="5.4607964961746604E-4"/>
    <n v="4124"/>
    <n v="1194.9303042328299"/>
    <n v="10000"/>
    <n v="173.60285374554101"/>
  </r>
  <r>
    <x v="462"/>
    <x v="2"/>
    <x v="2728"/>
    <n v="563.51658055430403"/>
    <n v="10000"/>
    <n v="81.805966138134906"/>
    <x v="460"/>
    <x v="20"/>
    <x v="438"/>
    <n v="196"/>
    <n v="5.4607964961746604E-4"/>
    <n v="3932"/>
    <n v="1147.7868280953801"/>
    <n v="10000"/>
    <n v="178.947368421053"/>
  </r>
  <r>
    <x v="462"/>
    <x v="3"/>
    <x v="548"/>
    <n v="583.80337351532"/>
    <n v="10000"/>
    <n v="100.98293315076501"/>
    <x v="460"/>
    <x v="20"/>
    <x v="438"/>
    <n v="196"/>
    <n v="5.4607964961746604E-4"/>
    <n v="3674"/>
    <n v="1184.7242561979599"/>
    <n v="10000"/>
    <n v="217.96884434247099"/>
  </r>
  <r>
    <x v="462"/>
    <x v="4"/>
    <x v="846"/>
    <n v="399.182244505401"/>
    <n v="10000"/>
    <n v="55.801187577427498"/>
    <x v="460"/>
    <x v="20"/>
    <x v="438"/>
    <n v="196"/>
    <n v="5.4607964961746604E-4"/>
    <n v="3383"/>
    <n v="763.51002260931295"/>
    <n v="10000"/>
    <n v="112.804203705143"/>
  </r>
  <r>
    <x v="462"/>
    <x v="5"/>
    <x v="1039"/>
    <n v="560.58585759580706"/>
    <n v="10000"/>
    <n v="66.033601168736297"/>
    <x v="460"/>
    <x v="20"/>
    <x v="438"/>
    <n v="196"/>
    <n v="5.4607964961746604E-4"/>
    <n v="3466"/>
    <n v="993.22752893288202"/>
    <n v="10000"/>
    <n v="153.396639883126"/>
  </r>
  <r>
    <x v="462"/>
    <x v="6"/>
    <x v="2729"/>
    <n v="583.176657189818"/>
    <n v="10000"/>
    <n v="67.354930580277696"/>
    <x v="460"/>
    <x v="20"/>
    <x v="438"/>
    <n v="196"/>
    <n v="5.4607964961746604E-4"/>
    <n v="4168"/>
    <n v="1031.26754404239"/>
    <n v="10000"/>
    <n v="116.754755292783"/>
  </r>
  <r>
    <x v="462"/>
    <x v="7"/>
    <x v="928"/>
    <n v="441.16654376416898"/>
    <n v="10000"/>
    <n v="72.776135447460305"/>
    <x v="460"/>
    <x v="20"/>
    <x v="438"/>
    <n v="196"/>
    <n v="5.4607964961746604E-4"/>
    <n v="3898"/>
    <n v="885.61570280987303"/>
    <n v="10000"/>
    <n v="147.855060391504"/>
  </r>
  <r>
    <x v="463"/>
    <x v="0"/>
    <x v="2730"/>
    <n v="1190.29712851729"/>
    <n v="10000"/>
    <n v="185.25519848771299"/>
    <x v="461"/>
    <x v="20"/>
    <x v="439"/>
    <n v="82"/>
    <n v="5.3079930607700498E-4"/>
    <n v="4639"/>
    <n v="2039.2172681024999"/>
    <n v="10000"/>
    <n v="310.65088757396398"/>
  </r>
  <r>
    <x v="463"/>
    <x v="1"/>
    <x v="1562"/>
    <n v="1381.0172116393001"/>
    <n v="10000"/>
    <n v="190.222222222222"/>
    <x v="461"/>
    <x v="20"/>
    <x v="439"/>
    <n v="82"/>
    <n v="5.3079930607700498E-4"/>
    <n v="4993"/>
    <n v="2279.7294970492098"/>
    <n v="10000"/>
    <n v="368.620037807183"/>
  </r>
  <r>
    <x v="463"/>
    <x v="2"/>
    <x v="122"/>
    <n v="1076.5487150522999"/>
    <n v="10000"/>
    <n v="157.82766395451401"/>
    <x v="461"/>
    <x v="20"/>
    <x v="439"/>
    <n v="82"/>
    <n v="5.3079930607700498E-4"/>
    <n v="5154"/>
    <n v="1996.54063774427"/>
    <n v="10000"/>
    <n v="295.85798816568098"/>
  </r>
  <r>
    <x v="463"/>
    <x v="3"/>
    <x v="2372"/>
    <n v="1036.7974339333"/>
    <n v="10000"/>
    <n v="127.272727272727"/>
    <x v="461"/>
    <x v="20"/>
    <x v="439"/>
    <n v="82"/>
    <n v="5.3079930607700498E-4"/>
    <n v="4758"/>
    <n v="1838.31232445867"/>
    <n v="10000"/>
    <n v="252.52525252525299"/>
  </r>
  <r>
    <x v="463"/>
    <x v="4"/>
    <x v="72"/>
    <n v="763.92255922103698"/>
    <n v="10000"/>
    <n v="71.810588305991203"/>
    <x v="461"/>
    <x v="20"/>
    <x v="439"/>
    <n v="82"/>
    <n v="5.3079930607700498E-4"/>
    <n v="4157"/>
    <n v="1352.92732606766"/>
    <n v="10000"/>
    <n v="133.71635716972699"/>
  </r>
  <r>
    <x v="463"/>
    <x v="5"/>
    <x v="560"/>
    <n v="1181.9946498285999"/>
    <n v="10000"/>
    <n v="149.38236139040501"/>
    <x v="461"/>
    <x v="20"/>
    <x v="439"/>
    <n v="82"/>
    <n v="5.3079930607700498E-4"/>
    <n v="4948"/>
    <n v="1927.8899057209201"/>
    <n v="10000"/>
    <n v="237.96646836127599"/>
  </r>
  <r>
    <x v="463"/>
    <x v="6"/>
    <x v="2731"/>
    <n v="1139.0139186446399"/>
    <n v="10000"/>
    <n v="106.291295604711"/>
    <x v="461"/>
    <x v="20"/>
    <x v="439"/>
    <n v="82"/>
    <n v="5.3079930607700498E-4"/>
    <n v="4946"/>
    <n v="1743.6762905170301"/>
    <n v="10000"/>
    <n v="144.13988657844999"/>
  </r>
  <r>
    <x v="463"/>
    <x v="7"/>
    <x v="2434"/>
    <n v="1025.2055690642301"/>
    <n v="10000"/>
    <n v="100.41152263374499"/>
    <x v="461"/>
    <x v="20"/>
    <x v="439"/>
    <n v="82"/>
    <n v="5.3079930607700498E-4"/>
    <n v="4659"/>
    <n v="1820.8683722307701"/>
    <n v="10000"/>
    <n v="190.15822325446399"/>
  </r>
  <r>
    <x v="464"/>
    <x v="0"/>
    <x v="2047"/>
    <n v="1008.71182382589"/>
    <n v="10000"/>
    <n v="141.28728414442699"/>
    <x v="462"/>
    <x v="20"/>
    <x v="440"/>
    <n v="64"/>
    <n v="5.42244213237537E-4"/>
    <n v="4629"/>
    <n v="2001.4623073140799"/>
    <n v="10000"/>
    <n v="319.97984378936798"/>
  </r>
  <r>
    <x v="464"/>
    <x v="1"/>
    <x v="931"/>
    <n v="1280.9984835940199"/>
    <n v="10000"/>
    <n v="193.28204165884799"/>
    <x v="462"/>
    <x v="20"/>
    <x v="440"/>
    <n v="64"/>
    <n v="5.42244213237537E-4"/>
    <n v="5183"/>
    <n v="2360.5952968545098"/>
    <n v="10000"/>
    <n v="382.23140495867801"/>
  </r>
  <r>
    <x v="464"/>
    <x v="2"/>
    <x v="1707"/>
    <n v="1033.9205481346301"/>
    <n v="10000"/>
    <n v="158.35901796152601"/>
    <x v="462"/>
    <x v="20"/>
    <x v="440"/>
    <n v="64"/>
    <n v="5.42244213237537E-4"/>
    <n v="5008"/>
    <n v="1986.0248988171099"/>
    <n v="10000"/>
    <n v="283.203125"/>
  </r>
  <r>
    <x v="464"/>
    <x v="3"/>
    <x v="177"/>
    <n v="1128.15647057974"/>
    <n v="10000"/>
    <n v="131.195335276968"/>
    <x v="462"/>
    <x v="20"/>
    <x v="440"/>
    <n v="64"/>
    <n v="5.42244213237537E-4"/>
    <n v="4951"/>
    <n v="2170.5231515811702"/>
    <n v="10000"/>
    <n v="249.928181557024"/>
  </r>
  <r>
    <x v="464"/>
    <x v="4"/>
    <x v="2732"/>
    <n v="890.47563174901302"/>
    <n v="10000"/>
    <n v="104.11032990805801"/>
    <x v="462"/>
    <x v="20"/>
    <x v="440"/>
    <n v="64"/>
    <n v="5.42244213237537E-4"/>
    <n v="4002"/>
    <n v="1729.1251318930399"/>
    <n v="10000"/>
    <n v="218.59410430839"/>
  </r>
  <r>
    <x v="464"/>
    <x v="5"/>
    <x v="698"/>
    <n v="1216.38001297044"/>
    <n v="10000"/>
    <n v="154.13737155218999"/>
    <x v="462"/>
    <x v="20"/>
    <x v="440"/>
    <n v="64"/>
    <n v="5.42244213237537E-4"/>
    <n v="4439"/>
    <n v="2035.9467965128299"/>
    <n v="10000"/>
    <n v="249.928181557024"/>
  </r>
  <r>
    <x v="464"/>
    <x v="6"/>
    <x v="824"/>
    <n v="1296.69484321403"/>
    <n v="10000"/>
    <n v="174.47199265381099"/>
    <x v="462"/>
    <x v="20"/>
    <x v="440"/>
    <n v="64"/>
    <n v="5.42244213237537E-4"/>
    <n v="4766"/>
    <n v="1968.7324163244"/>
    <n v="10000"/>
    <n v="229.289940828402"/>
  </r>
  <r>
    <x v="464"/>
    <x v="7"/>
    <x v="530"/>
    <n v="1066.54330427373"/>
    <n v="10000"/>
    <n v="144.888888888889"/>
    <x v="462"/>
    <x v="20"/>
    <x v="440"/>
    <n v="64"/>
    <n v="5.42244213237537E-4"/>
    <n v="4673"/>
    <n v="1802.88771431143"/>
    <n v="10000"/>
    <n v="283.55387523629503"/>
  </r>
  <r>
    <x v="465"/>
    <x v="0"/>
    <x v="2733"/>
    <n v="664.29174908469497"/>
    <n v="10000"/>
    <n v="106.205747605165"/>
    <x v="463"/>
    <x v="20"/>
    <x v="441"/>
    <n v="157"/>
    <n v="5.3531912862320695E-4"/>
    <n v="4020"/>
    <n v="1408.8744389789499"/>
    <n v="10000"/>
    <n v="301.80699730872698"/>
  </r>
  <r>
    <x v="465"/>
    <x v="1"/>
    <x v="1769"/>
    <n v="797.18347618612404"/>
    <n v="10000"/>
    <n v="112.66138537869"/>
    <x v="463"/>
    <x v="20"/>
    <x v="441"/>
    <n v="157"/>
    <n v="5.3531912862320695E-4"/>
    <n v="4318"/>
    <n v="1539.7871509366701"/>
    <n v="10000"/>
    <n v="220.8"/>
  </r>
  <r>
    <x v="465"/>
    <x v="2"/>
    <x v="1793"/>
    <n v="690.15304191866699"/>
    <n v="10000"/>
    <n v="131.626615143099"/>
    <x v="463"/>
    <x v="20"/>
    <x v="441"/>
    <n v="157"/>
    <n v="5.3531912862320695E-4"/>
    <n v="4009"/>
    <n v="1254.61749254557"/>
    <n v="10000"/>
    <n v="229.03462033787"/>
  </r>
  <r>
    <x v="465"/>
    <x v="3"/>
    <x v="826"/>
    <n v="782.05738667088099"/>
    <n v="10000"/>
    <n v="151.58149329663701"/>
    <x v="463"/>
    <x v="20"/>
    <x v="441"/>
    <n v="157"/>
    <n v="5.3531912862320695E-4"/>
    <n v="3851"/>
    <n v="1316.8722862045599"/>
    <n v="10000"/>
    <n v="272.84681130835003"/>
  </r>
  <r>
    <x v="465"/>
    <x v="4"/>
    <x v="515"/>
    <n v="568.71533764488004"/>
    <n v="10000"/>
    <n v="82.823415828971704"/>
    <x v="463"/>
    <x v="20"/>
    <x v="441"/>
    <n v="157"/>
    <n v="5.3531912862320695E-4"/>
    <n v="3639"/>
    <n v="969.77854525216196"/>
    <n v="10000"/>
    <n v="158.75966686496099"/>
  </r>
  <r>
    <x v="465"/>
    <x v="5"/>
    <x v="533"/>
    <n v="745.92061648037202"/>
    <n v="10000"/>
    <n v="89.864681720564604"/>
    <x v="463"/>
    <x v="20"/>
    <x v="441"/>
    <n v="157"/>
    <n v="5.3531912862320695E-4"/>
    <n v="3918"/>
    <n v="1216.05620702079"/>
    <n v="10000"/>
    <n v="159.20354370422399"/>
  </r>
  <r>
    <x v="465"/>
    <x v="6"/>
    <x v="2734"/>
    <n v="777.99012926079104"/>
    <n v="10000"/>
    <n v="84.325396825396794"/>
    <x v="463"/>
    <x v="20"/>
    <x v="441"/>
    <n v="157"/>
    <n v="5.3531912862320695E-4"/>
    <n v="3925"/>
    <n v="1239.3268401016401"/>
    <n v="10000"/>
    <n v="124.8"/>
  </r>
  <r>
    <x v="465"/>
    <x v="7"/>
    <x v="2452"/>
    <n v="680.44400891408998"/>
    <n v="10000"/>
    <n v="69.614199171006504"/>
    <x v="463"/>
    <x v="20"/>
    <x v="441"/>
    <n v="157"/>
    <n v="5.3531912862320695E-4"/>
    <n v="4134"/>
    <n v="1211.6121100816999"/>
    <n v="10000"/>
    <n v="124.869927159209"/>
  </r>
  <r>
    <x v="466"/>
    <x v="0"/>
    <x v="562"/>
    <n v="622.07065056440103"/>
    <n v="10000"/>
    <n v="78.5302067353349"/>
    <x v="464"/>
    <x v="20"/>
    <x v="442"/>
    <n v="108"/>
    <n v="5.3805225085191597E-4"/>
    <n v="4313"/>
    <n v="1332.60051934845"/>
    <n v="10000"/>
    <n v="255.64803804994099"/>
  </r>
  <r>
    <x v="466"/>
    <x v="1"/>
    <x v="2735"/>
    <n v="865.67591977542395"/>
    <n v="10000"/>
    <n v="100.781053162006"/>
    <x v="464"/>
    <x v="20"/>
    <x v="442"/>
    <n v="108"/>
    <n v="5.3805225085191597E-4"/>
    <n v="4852"/>
    <n v="1707.20677811668"/>
    <n v="10000"/>
    <n v="288.06584362139898"/>
  </r>
  <r>
    <x v="466"/>
    <x v="2"/>
    <x v="882"/>
    <n v="680.90444954966904"/>
    <n v="10000"/>
    <n v="128.79661668589"/>
    <x v="464"/>
    <x v="20"/>
    <x v="442"/>
    <n v="108"/>
    <n v="5.3805225085191597E-4"/>
    <n v="4494"/>
    <n v="1463.1683204564499"/>
    <n v="10000"/>
    <n v="317.75018261504698"/>
  </r>
  <r>
    <x v="466"/>
    <x v="3"/>
    <x v="2736"/>
    <n v="716.24748350002699"/>
    <n v="10000"/>
    <n v="94.655266092825102"/>
    <x v="464"/>
    <x v="20"/>
    <x v="442"/>
    <n v="108"/>
    <n v="5.3805225085191597E-4"/>
    <n v="4500"/>
    <n v="1661.2907949002999"/>
    <n v="10000"/>
    <n v="307.83458845289999"/>
  </r>
  <r>
    <x v="466"/>
    <x v="4"/>
    <x v="2273"/>
    <n v="514.69679871863696"/>
    <n v="10000"/>
    <n v="78.474914373894407"/>
    <x v="464"/>
    <x v="20"/>
    <x v="442"/>
    <n v="108"/>
    <n v="5.3805225085191597E-4"/>
    <n v="4081"/>
    <n v="1189.08360505988"/>
    <n v="10000"/>
    <n v="195.12331681643801"/>
  </r>
  <r>
    <x v="466"/>
    <x v="5"/>
    <x v="2737"/>
    <n v="799.88492597602999"/>
    <n v="10000"/>
    <n v="123.78808864265901"/>
    <x v="464"/>
    <x v="20"/>
    <x v="442"/>
    <n v="108"/>
    <n v="5.3805225085191597E-4"/>
    <n v="4542"/>
    <n v="1639.28136580925"/>
    <n v="10000"/>
    <n v="234.159779614325"/>
  </r>
  <r>
    <x v="466"/>
    <x v="6"/>
    <x v="2738"/>
    <n v="825.64519998797596"/>
    <n v="10000"/>
    <n v="118.066384495433"/>
    <x v="464"/>
    <x v="20"/>
    <x v="442"/>
    <n v="108"/>
    <n v="5.3805225085191597E-4"/>
    <n v="4551"/>
    <n v="1424.8667179634899"/>
    <n v="10000"/>
    <n v="175.47299284383899"/>
  </r>
  <r>
    <x v="466"/>
    <x v="7"/>
    <x v="2375"/>
    <n v="722.27462495009604"/>
    <n v="10000"/>
    <n v="55.797640556913599"/>
    <x v="464"/>
    <x v="20"/>
    <x v="442"/>
    <n v="108"/>
    <n v="5.3805225085191597E-4"/>
    <n v="4361"/>
    <n v="1355.6900864157201"/>
    <n v="10000"/>
    <n v="289.10491099608601"/>
  </r>
  <r>
    <x v="467"/>
    <x v="0"/>
    <x v="550"/>
    <n v="998.11278984045396"/>
    <n v="10000"/>
    <n v="150.109630629111"/>
    <x v="465"/>
    <x v="20"/>
    <x v="443"/>
    <n v="80"/>
    <n v="5.2538944492605099E-4"/>
    <n v="5148"/>
    <n v="1938.71339507674"/>
    <n v="10000"/>
    <n v="378.89307677048203"/>
  </r>
  <r>
    <x v="467"/>
    <x v="1"/>
    <x v="2739"/>
    <n v="1464.1557857796099"/>
    <n v="10000"/>
    <n v="248.97959183673501"/>
    <x v="465"/>
    <x v="20"/>
    <x v="443"/>
    <n v="80"/>
    <n v="5.2538944492605099E-4"/>
    <n v="5319"/>
    <n v="2418.2034385132301"/>
    <n v="10000"/>
    <n v="550"/>
  </r>
  <r>
    <x v="467"/>
    <x v="2"/>
    <x v="1585"/>
    <n v="1031.0157546681901"/>
    <n v="10000"/>
    <n v="176.59279778393301"/>
    <x v="465"/>
    <x v="20"/>
    <x v="443"/>
    <n v="80"/>
    <n v="5.2538944492605099E-4"/>
    <n v="5405"/>
    <n v="2059.6348298481498"/>
    <n v="10000"/>
    <n v="437.31778425656"/>
  </r>
  <r>
    <x v="467"/>
    <x v="3"/>
    <x v="2740"/>
    <n v="1147.39708820699"/>
    <n v="10000"/>
    <n v="220.58823529411799"/>
    <x v="465"/>
    <x v="20"/>
    <x v="443"/>
    <n v="80"/>
    <n v="5.2538944492605099E-4"/>
    <n v="5212"/>
    <n v="2150.1728783997"/>
    <n v="10000"/>
    <n v="416.44131963223401"/>
  </r>
  <r>
    <x v="467"/>
    <x v="4"/>
    <x v="1251"/>
    <n v="697.52459217513103"/>
    <n v="10000"/>
    <n v="153.09155766944099"/>
    <x v="465"/>
    <x v="20"/>
    <x v="443"/>
    <n v="80"/>
    <n v="5.2538944492605099E-4"/>
    <n v="3939"/>
    <n v="1223.7059069924701"/>
    <n v="10000"/>
    <n v="324.71529701446599"/>
  </r>
  <r>
    <x v="467"/>
    <x v="5"/>
    <x v="1977"/>
    <n v="1058.0104393792101"/>
    <n v="10000"/>
    <n v="212.30851921526499"/>
    <x v="465"/>
    <x v="20"/>
    <x v="443"/>
    <n v="80"/>
    <n v="5.2538944492605099E-4"/>
    <n v="4326"/>
    <n v="1634.14802883329"/>
    <n v="10000"/>
    <n v="456.03426555807499"/>
  </r>
  <r>
    <x v="467"/>
    <x v="6"/>
    <x v="340"/>
    <n v="1321.6686672114799"/>
    <n v="10000"/>
    <n v="224.609375"/>
    <x v="465"/>
    <x v="20"/>
    <x v="443"/>
    <n v="80"/>
    <n v="5.2538944492605099E-4"/>
    <n v="4825"/>
    <n v="2078.43048740532"/>
    <n v="10000"/>
    <n v="437.5"/>
  </r>
  <r>
    <x v="467"/>
    <x v="7"/>
    <x v="190"/>
    <n v="1000.33018811733"/>
    <n v="10000"/>
    <n v="145.67901234567901"/>
    <x v="465"/>
    <x v="20"/>
    <x v="443"/>
    <n v="80"/>
    <n v="5.2538944492605099E-4"/>
    <n v="4766"/>
    <n v="1543.4733586193699"/>
    <n v="10000"/>
    <n v="278.29313543599301"/>
  </r>
  <r>
    <x v="468"/>
    <x v="0"/>
    <x v="753"/>
    <n v="1163.71134162624"/>
    <n v="10000"/>
    <n v="195.33711405167"/>
    <x v="466"/>
    <x v="20"/>
    <x v="444"/>
    <n v="62"/>
    <n v="5.2228998888027801E-4"/>
    <n v="4957"/>
    <n v="1904.31501349324"/>
    <n v="10000"/>
    <n v="374.149659863946"/>
  </r>
  <r>
    <x v="468"/>
    <x v="1"/>
    <x v="724"/>
    <n v="1532.0670479647999"/>
    <n v="10000"/>
    <n v="226.44265887509101"/>
    <x v="466"/>
    <x v="20"/>
    <x v="444"/>
    <n v="62"/>
    <n v="5.2228998888027801E-4"/>
    <n v="5101"/>
    <n v="2387.7441021016002"/>
    <n v="10000"/>
    <n v="469.13580246913602"/>
  </r>
  <r>
    <x v="468"/>
    <x v="2"/>
    <x v="1315"/>
    <n v="1271.9668595114299"/>
    <n v="10000"/>
    <n v="233.91812865497101"/>
    <x v="466"/>
    <x v="20"/>
    <x v="444"/>
    <n v="62"/>
    <n v="5.2228998888027801E-4"/>
    <n v="5117"/>
    <n v="2087.0114712404602"/>
    <n v="10000"/>
    <n v="388.32199546485299"/>
  </r>
  <r>
    <x v="468"/>
    <x v="3"/>
    <x v="2370"/>
    <n v="1119.81898012956"/>
    <n v="10000"/>
    <n v="115.420129270545"/>
    <x v="466"/>
    <x v="20"/>
    <x v="444"/>
    <n v="62"/>
    <n v="5.2228998888027801E-4"/>
    <n v="4752"/>
    <n v="1852.19288825837"/>
    <n v="10000"/>
    <n v="143.229166666667"/>
  </r>
  <r>
    <x v="468"/>
    <x v="4"/>
    <x v="2741"/>
    <n v="901.32834700332398"/>
    <n v="10000"/>
    <n v="130.87447947650199"/>
    <x v="466"/>
    <x v="20"/>
    <x v="444"/>
    <n v="62"/>
    <n v="5.2228998888027801E-4"/>
    <n v="4217"/>
    <n v="1443.3733603021001"/>
    <n v="10000"/>
    <n v="197.78281683043599"/>
  </r>
  <r>
    <x v="468"/>
    <x v="5"/>
    <x v="2742"/>
    <n v="1257.55846118353"/>
    <n v="10000"/>
    <n v="151.14730989114301"/>
    <x v="466"/>
    <x v="20"/>
    <x v="444"/>
    <n v="62"/>
    <n v="5.2228998888027801E-4"/>
    <n v="4849"/>
    <n v="1907.5073750750801"/>
    <n v="10000"/>
    <n v="213.356899381391"/>
  </r>
  <r>
    <x v="468"/>
    <x v="6"/>
    <x v="2743"/>
    <n v="1104.47430522487"/>
    <n v="10000"/>
    <n v="174.28700769579001"/>
    <x v="466"/>
    <x v="20"/>
    <x v="444"/>
    <n v="62"/>
    <n v="5.2228998888027801E-4"/>
    <n v="4550"/>
    <n v="1774.8814941011301"/>
    <n v="10000"/>
    <n v="282.91378926264201"/>
  </r>
  <r>
    <x v="468"/>
    <x v="7"/>
    <x v="2744"/>
    <n v="1001.22895582904"/>
    <n v="10000"/>
    <n v="118.03213648085701"/>
    <x v="466"/>
    <x v="20"/>
    <x v="444"/>
    <n v="62"/>
    <n v="5.2228998888027801E-4"/>
    <n v="4960"/>
    <n v="1598.8188244616899"/>
    <n v="10000"/>
    <n v="241.775663892192"/>
  </r>
  <r>
    <x v="469"/>
    <x v="0"/>
    <x v="2729"/>
    <n v="708.97032016677804"/>
    <n v="10000"/>
    <n v="117.685252820388"/>
    <x v="467"/>
    <x v="20"/>
    <x v="445"/>
    <n v="76"/>
    <n v="5.5157998635565304E-4"/>
    <n v="4117"/>
    <n v="1601.6997721242001"/>
    <n v="10000"/>
    <n v="406.476640242874"/>
  </r>
  <r>
    <x v="469"/>
    <x v="1"/>
    <x v="2745"/>
    <n v="1113.9111991366599"/>
    <n v="10000"/>
    <n v="162.96966953372601"/>
    <x v="467"/>
    <x v="20"/>
    <x v="445"/>
    <n v="76"/>
    <n v="5.5157998635565304E-4"/>
    <n v="5281"/>
    <n v="2120.73240880702"/>
    <n v="10000"/>
    <n v="489.40832724616502"/>
  </r>
  <r>
    <x v="469"/>
    <x v="2"/>
    <x v="2746"/>
    <n v="874.57992005147605"/>
    <n v="10000"/>
    <n v="163.57421875"/>
    <x v="467"/>
    <x v="20"/>
    <x v="445"/>
    <n v="76"/>
    <n v="5.5157998635565304E-4"/>
    <n v="4421"/>
    <n v="1474.2344938802501"/>
    <n v="10000"/>
    <n v="299.90751750561498"/>
  </r>
  <r>
    <x v="469"/>
    <x v="3"/>
    <x v="2747"/>
    <n v="814.35530461379403"/>
    <n v="10000"/>
    <n v="153.35981887308299"/>
    <x v="467"/>
    <x v="20"/>
    <x v="445"/>
    <n v="76"/>
    <n v="5.5157998635565304E-4"/>
    <n v="4244"/>
    <n v="1446.9326843526001"/>
    <n v="10000"/>
    <n v="373.14334017630699"/>
  </r>
  <r>
    <x v="469"/>
    <x v="4"/>
    <x v="9"/>
    <n v="602.08616033615203"/>
    <n v="10000"/>
    <n v="128.27722310051001"/>
    <x v="467"/>
    <x v="20"/>
    <x v="445"/>
    <n v="76"/>
    <n v="5.5157998635565304E-4"/>
    <n v="3756"/>
    <n v="1095.9092654650699"/>
    <n v="10000"/>
    <n v="233.73157357019201"/>
  </r>
  <r>
    <x v="469"/>
    <x v="5"/>
    <x v="1976"/>
    <n v="854.90356299241103"/>
    <n v="10000"/>
    <n v="128.594056216274"/>
    <x v="467"/>
    <x v="20"/>
    <x v="445"/>
    <n v="76"/>
    <n v="5.5157998635565304E-4"/>
    <n v="3906"/>
    <n v="1360.9618120786299"/>
    <n v="10000"/>
    <n v="242.19467401285601"/>
  </r>
  <r>
    <x v="469"/>
    <x v="6"/>
    <x v="1429"/>
    <n v="1107.4734157313901"/>
    <n v="10000"/>
    <n v="176"/>
    <x v="467"/>
    <x v="20"/>
    <x v="445"/>
    <n v="76"/>
    <n v="5.5157998635565304E-4"/>
    <n v="4701"/>
    <n v="1725.9577483748001"/>
    <n v="10000"/>
    <n v="238.43723068083901"/>
  </r>
  <r>
    <x v="469"/>
    <x v="7"/>
    <x v="1105"/>
    <n v="960.88246944345303"/>
    <n v="10000"/>
    <n v="132.23140495867801"/>
    <x v="467"/>
    <x v="20"/>
    <x v="445"/>
    <n v="76"/>
    <n v="5.5157998635565304E-4"/>
    <n v="4330"/>
    <n v="1566.85446191553"/>
    <n v="10000"/>
    <n v="244.89795918367301"/>
  </r>
  <r>
    <x v="470"/>
    <x v="0"/>
    <x v="2690"/>
    <n v="808.92662946853102"/>
    <n v="10000"/>
    <n v="178.512396694215"/>
    <x v="468"/>
    <x v="20"/>
    <x v="446"/>
    <n v="66"/>
    <n v="5.2162779485801403E-4"/>
    <n v="4237"/>
    <n v="1766.4502915220701"/>
    <n v="10000"/>
    <n v="464.852607709751"/>
  </r>
  <r>
    <x v="470"/>
    <x v="1"/>
    <x v="2748"/>
    <n v="1292.0044731738001"/>
    <n v="10000"/>
    <n v="152.41689650166899"/>
    <x v="468"/>
    <x v="20"/>
    <x v="446"/>
    <n v="66"/>
    <n v="5.2162779485801403E-4"/>
    <n v="5381"/>
    <n v="2625.7428083736299"/>
    <n v="10000"/>
    <n v="447.530864197531"/>
  </r>
  <r>
    <x v="470"/>
    <x v="2"/>
    <x v="2749"/>
    <n v="1106.3309516803199"/>
    <n v="10000"/>
    <n v="173.18244170096"/>
    <x v="468"/>
    <x v="20"/>
    <x v="446"/>
    <n v="66"/>
    <n v="5.2162779485801403E-4"/>
    <n v="4857"/>
    <n v="1898.4082631625799"/>
    <n v="10000"/>
    <n v="396.97542533081298"/>
  </r>
  <r>
    <x v="470"/>
    <x v="3"/>
    <x v="2750"/>
    <n v="918.309876669191"/>
    <n v="10000"/>
    <n v="170.070350385903"/>
    <x v="468"/>
    <x v="20"/>
    <x v="446"/>
    <n v="66"/>
    <n v="5.2162779485801403E-4"/>
    <n v="4352"/>
    <n v="1676.35975773524"/>
    <n v="10000"/>
    <n v="318.54900167657399"/>
  </r>
  <r>
    <x v="470"/>
    <x v="4"/>
    <x v="2039"/>
    <n v="717.36002124083996"/>
    <n v="10000"/>
    <n v="117.28395061728401"/>
    <x v="468"/>
    <x v="20"/>
    <x v="446"/>
    <n v="66"/>
    <n v="5.2162779485801403E-4"/>
    <n v="4099"/>
    <n v="1243.6382703955201"/>
    <n v="10000"/>
    <n v="238.18525519848799"/>
  </r>
  <r>
    <x v="470"/>
    <x v="5"/>
    <x v="2751"/>
    <n v="1217.7056318239099"/>
    <n v="10000"/>
    <n v="209.70985349037599"/>
    <x v="468"/>
    <x v="20"/>
    <x v="446"/>
    <n v="66"/>
    <n v="5.2162779485801403E-4"/>
    <n v="4490"/>
    <n v="1950.05378813622"/>
    <n v="10000"/>
    <n v="375.434027777778"/>
  </r>
  <r>
    <x v="470"/>
    <x v="6"/>
    <x v="2752"/>
    <n v="1166.50656833005"/>
    <n v="10000"/>
    <n v="178.813942960616"/>
    <x v="468"/>
    <x v="20"/>
    <x v="446"/>
    <n v="66"/>
    <n v="5.2162779485801403E-4"/>
    <n v="5019"/>
    <n v="1979.8950641797701"/>
    <n v="10000"/>
    <n v="298.438934802571"/>
  </r>
  <r>
    <x v="470"/>
    <x v="7"/>
    <x v="1685"/>
    <n v="1016.88830338947"/>
    <n v="10000"/>
    <n v="126.077097505669"/>
    <x v="468"/>
    <x v="20"/>
    <x v="446"/>
    <n v="66"/>
    <n v="5.2162779485801403E-4"/>
    <n v="4988"/>
    <n v="1877.81475699214"/>
    <n v="10000"/>
    <n v="244.394053917863"/>
  </r>
  <r>
    <x v="471"/>
    <x v="0"/>
    <x v="821"/>
    <n v="1119.7677497741399"/>
    <n v="10000"/>
    <n v="212.259472326919"/>
    <x v="469"/>
    <x v="20"/>
    <x v="447"/>
    <n v="49"/>
    <n v="5.3933870470655601E-4"/>
    <n v="4832"/>
    <n v="1872.54585754441"/>
    <n v="10000"/>
    <n v="356.4453125"/>
  </r>
  <r>
    <x v="471"/>
    <x v="1"/>
    <x v="2753"/>
    <n v="1382.94722107504"/>
    <n v="10000"/>
    <n v="200"/>
    <x v="469"/>
    <x v="20"/>
    <x v="447"/>
    <n v="49"/>
    <n v="5.3933870470655601E-4"/>
    <n v="5320"/>
    <n v="2361.6086298620098"/>
    <n v="10000"/>
    <n v="397.92387543252602"/>
  </r>
  <r>
    <x v="471"/>
    <x v="2"/>
    <x v="2754"/>
    <n v="1152.97858519173"/>
    <n v="10000"/>
    <n v="219.14648212226101"/>
    <x v="469"/>
    <x v="20"/>
    <x v="447"/>
    <n v="49"/>
    <n v="5.3933870470655601E-4"/>
    <n v="4945"/>
    <n v="1967.4483926892699"/>
    <n v="10000"/>
    <n v="342.38488783943302"/>
  </r>
  <r>
    <x v="471"/>
    <x v="3"/>
    <x v="1992"/>
    <n v="1172.56744497002"/>
    <n v="10000"/>
    <n v="211.202938475666"/>
    <x v="469"/>
    <x v="20"/>
    <x v="447"/>
    <n v="49"/>
    <n v="5.3933870470655601E-4"/>
    <n v="4966"/>
    <n v="2031.6770627076"/>
    <n v="10000"/>
    <n v="483.940972222222"/>
  </r>
  <r>
    <x v="471"/>
    <x v="4"/>
    <x v="1978"/>
    <n v="787.74960484878704"/>
    <n v="10000"/>
    <n v="139.792387543253"/>
    <x v="469"/>
    <x v="20"/>
    <x v="447"/>
    <n v="49"/>
    <n v="5.3933870470655601E-4"/>
    <n v="4101"/>
    <n v="1322.3230827185801"/>
    <n v="10000"/>
    <n v="295.04000000000002"/>
  </r>
  <r>
    <x v="471"/>
    <x v="5"/>
    <x v="2755"/>
    <n v="1251.59518939379"/>
    <n v="10000"/>
    <n v="153.90647975688699"/>
    <x v="469"/>
    <x v="20"/>
    <x v="447"/>
    <n v="49"/>
    <n v="5.3933870470655601E-4"/>
    <n v="4810"/>
    <n v="1928.36908393818"/>
    <n v="10000"/>
    <n v="366.94214876033101"/>
  </r>
  <r>
    <x v="471"/>
    <x v="6"/>
    <x v="336"/>
    <n v="1337.8345020674201"/>
    <n v="10000"/>
    <n v="281.48148148148198"/>
    <x v="469"/>
    <x v="20"/>
    <x v="447"/>
    <n v="49"/>
    <n v="5.3933870470655601E-4"/>
    <n v="5254"/>
    <n v="2185.6869297972198"/>
    <n v="10000"/>
    <n v="357.92549306062801"/>
  </r>
  <r>
    <x v="471"/>
    <x v="7"/>
    <x v="1953"/>
    <n v="1146.9862837804701"/>
    <n v="10000"/>
    <n v="225.694444444444"/>
    <x v="469"/>
    <x v="20"/>
    <x v="447"/>
    <n v="49"/>
    <n v="5.3933870470655601E-4"/>
    <n v="4493"/>
    <n v="1978.1570833682599"/>
    <n v="10000"/>
    <n v="401.23456790123498"/>
  </r>
  <r>
    <x v="472"/>
    <x v="0"/>
    <x v="2756"/>
    <n v="2019.55727088921"/>
    <n v="10000"/>
    <n v="249.70273483947699"/>
    <x v="470"/>
    <x v="20"/>
    <x v="448"/>
    <n v="36"/>
    <n v="5.0732092276038895E-4"/>
    <n v="5933"/>
    <n v="3169.4857145275801"/>
    <n v="10000"/>
    <n v="427.35042735042703"/>
  </r>
  <r>
    <x v="472"/>
    <x v="1"/>
    <x v="2114"/>
    <n v="2323.40045432531"/>
    <n v="10000"/>
    <n v="401.75310445580698"/>
    <x v="470"/>
    <x v="20"/>
    <x v="448"/>
    <n v="36"/>
    <n v="5.0732092276038895E-4"/>
    <n v="5870"/>
    <n v="3331.0330094821502"/>
    <n v="10000"/>
    <n v="617.28395061728395"/>
  </r>
  <r>
    <x v="472"/>
    <x v="2"/>
    <x v="2757"/>
    <n v="1945.8415432597899"/>
    <n v="10000"/>
    <n v="286.241920590951"/>
    <x v="470"/>
    <x v="20"/>
    <x v="448"/>
    <n v="36"/>
    <n v="5.0732092276038895E-4"/>
    <n v="5656"/>
    <n v="3005.6093453521098"/>
    <n v="10000"/>
    <n v="555.555555555556"/>
  </r>
  <r>
    <x v="472"/>
    <x v="3"/>
    <x v="2448"/>
    <n v="2040.89021147567"/>
    <n v="10000"/>
    <n v="299.74489795918402"/>
    <x v="470"/>
    <x v="20"/>
    <x v="448"/>
    <n v="36"/>
    <n v="5.0732092276038895E-4"/>
    <n v="5467"/>
    <n v="3071.5517311139401"/>
    <n v="10000"/>
    <n v="535.07728894173601"/>
  </r>
  <r>
    <x v="472"/>
    <x v="4"/>
    <x v="2328"/>
    <n v="1501.0298333871799"/>
    <n v="10000"/>
    <n v="166"/>
    <x v="470"/>
    <x v="20"/>
    <x v="448"/>
    <n v="36"/>
    <n v="5.0732092276038895E-4"/>
    <n v="5171"/>
    <n v="2086.9130863087498"/>
    <n v="10000"/>
    <n v="220.10707911957201"/>
  </r>
  <r>
    <x v="472"/>
    <x v="5"/>
    <x v="299"/>
    <n v="2194.3894454487699"/>
    <n v="10000"/>
    <n v="211.93771626297601"/>
    <x v="470"/>
    <x v="20"/>
    <x v="448"/>
    <n v="36"/>
    <n v="5.0732092276038895E-4"/>
    <n v="5796"/>
    <n v="3168.1170859629101"/>
    <n v="10000"/>
    <n v="453.64891518737699"/>
  </r>
  <r>
    <x v="472"/>
    <x v="6"/>
    <x v="2549"/>
    <n v="2267.10410943851"/>
    <n v="10000"/>
    <n v="275"/>
    <x v="470"/>
    <x v="20"/>
    <x v="448"/>
    <n v="36"/>
    <n v="5.0732092276038895E-4"/>
    <n v="5713"/>
    <n v="3086.2931556314702"/>
    <n v="10000"/>
    <n v="351.5625"/>
  </r>
  <r>
    <x v="472"/>
    <x v="7"/>
    <x v="532"/>
    <n v="1768.6747307584701"/>
    <n v="10000"/>
    <n v="248.724489795918"/>
    <x v="470"/>
    <x v="20"/>
    <x v="448"/>
    <n v="36"/>
    <n v="5.0732092276038895E-4"/>
    <n v="5679"/>
    <n v="2840.2992828300198"/>
    <n v="10000"/>
    <n v="465.30612244897998"/>
  </r>
  <r>
    <x v="473"/>
    <x v="0"/>
    <x v="2758"/>
    <n v="126.57957629307801"/>
    <n v="10000"/>
    <n v="1.5405894236017701"/>
    <x v="471"/>
    <x v="21"/>
    <x v="16"/>
    <m/>
    <m/>
    <n v="2704"/>
    <n v="478.47661281339299"/>
    <n v="10000"/>
    <n v="43.569434726255899"/>
  </r>
  <r>
    <x v="473"/>
    <x v="1"/>
    <x v="2759"/>
    <n v="113.64037511095501"/>
    <n v="10000"/>
    <n v="1.1222085063404801"/>
    <x v="471"/>
    <x v="21"/>
    <x v="16"/>
    <m/>
    <m/>
    <n v="2724"/>
    <n v="458.167525615724"/>
    <n v="10000"/>
    <n v="50.128833635365098"/>
  </r>
  <r>
    <x v="473"/>
    <x v="2"/>
    <x v="2760"/>
    <n v="159.83266811155801"/>
    <n v="10000"/>
    <n v="1.9436343032240899"/>
    <x v="471"/>
    <x v="21"/>
    <x v="16"/>
    <m/>
    <m/>
    <n v="2441"/>
    <n v="411.80706381502301"/>
    <n v="10000"/>
    <n v="43.735528685361501"/>
  </r>
  <r>
    <x v="473"/>
    <x v="3"/>
    <x v="2761"/>
    <n v="139.89486443000601"/>
    <n v="10000"/>
    <n v="3.0901947206224301"/>
    <x v="471"/>
    <x v="21"/>
    <x v="16"/>
    <m/>
    <m/>
    <n v="2599"/>
    <n v="453.11803191439498"/>
    <n v="10000"/>
    <n v="50.984692061231797"/>
  </r>
  <r>
    <x v="473"/>
    <x v="4"/>
    <x v="462"/>
    <n v="269.36098897111998"/>
    <n v="10000"/>
    <n v="10.7573696145125"/>
    <x v="471"/>
    <x v="21"/>
    <x v="16"/>
    <m/>
    <m/>
    <n v="3156"/>
    <n v="650.14813272320896"/>
    <n v="10000"/>
    <n v="48.788273232121703"/>
  </r>
  <r>
    <x v="473"/>
    <x v="5"/>
    <x v="2762"/>
    <n v="211.586363890896"/>
    <n v="10000"/>
    <n v="13.8751302367058"/>
    <x v="471"/>
    <x v="21"/>
    <x v="16"/>
    <m/>
    <m/>
    <n v="2854"/>
    <n v="330.504614982752"/>
    <n v="10000"/>
    <n v="19.4974469228702"/>
  </r>
  <r>
    <x v="473"/>
    <x v="6"/>
    <x v="2763"/>
    <n v="186.11867575725"/>
    <n v="10000"/>
    <n v="14.812782294973699"/>
    <x v="471"/>
    <x v="21"/>
    <x v="16"/>
    <m/>
    <m/>
    <n v="2330"/>
    <n v="291.57332019977702"/>
    <n v="10000"/>
    <n v="23.7888770755191"/>
  </r>
  <r>
    <x v="473"/>
    <x v="7"/>
    <x v="2089"/>
    <n v="182.388747553207"/>
    <n v="10000"/>
    <n v="11.0010833011195"/>
    <x v="471"/>
    <x v="21"/>
    <x v="16"/>
    <m/>
    <m/>
    <n v="2549"/>
    <n v="265.56947077893"/>
    <n v="10000"/>
    <n v="14.2264359399288"/>
  </r>
  <r>
    <x v="474"/>
    <x v="0"/>
    <x v="2764"/>
    <n v="509.643363811835"/>
    <n v="10000"/>
    <n v="8.5322018557539003"/>
    <x v="472"/>
    <x v="21"/>
    <x v="16"/>
    <m/>
    <m/>
    <n v="3945"/>
    <n v="1333.14004324232"/>
    <n v="10000"/>
    <n v="159.34056151969901"/>
  </r>
  <r>
    <x v="474"/>
    <x v="1"/>
    <x v="592"/>
    <n v="474.82222369194602"/>
    <n v="10000"/>
    <n v="6.3171193935565402"/>
    <x v="472"/>
    <x v="21"/>
    <x v="16"/>
    <m/>
    <m/>
    <n v="4414"/>
    <n v="1406.75148171111"/>
    <n v="10000"/>
    <n v="152.68689272258601"/>
  </r>
  <r>
    <x v="474"/>
    <x v="2"/>
    <x v="2765"/>
    <n v="591.82687654509004"/>
    <n v="10000"/>
    <n v="10.9407113123632"/>
    <x v="472"/>
    <x v="21"/>
    <x v="16"/>
    <m/>
    <m/>
    <n v="3850"/>
    <n v="1207.0813446018201"/>
    <n v="10000"/>
    <n v="149.739583333333"/>
  </r>
  <r>
    <x v="474"/>
    <x v="3"/>
    <x v="91"/>
    <n v="703.07724294598302"/>
    <n v="10000"/>
    <n v="20.869207467792101"/>
    <x v="472"/>
    <x v="21"/>
    <x v="16"/>
    <m/>
    <m/>
    <n v="3998"/>
    <n v="1645.21296310046"/>
    <n v="10000"/>
    <n v="170.11834319526599"/>
  </r>
  <r>
    <x v="474"/>
    <x v="4"/>
    <x v="2452"/>
    <n v="886.88349501842094"/>
    <n v="10000"/>
    <n v="102.93372126341799"/>
    <x v="472"/>
    <x v="21"/>
    <x v="16"/>
    <m/>
    <m/>
    <n v="4202"/>
    <n v="1551.7177451458599"/>
    <n v="10000"/>
    <n v="189.61937716263"/>
  </r>
  <r>
    <x v="474"/>
    <x v="5"/>
    <x v="660"/>
    <n v="613.61291866094996"/>
    <n v="10000"/>
    <n v="49.408392958433303"/>
    <x v="472"/>
    <x v="21"/>
    <x v="16"/>
    <m/>
    <m/>
    <n v="4099"/>
    <n v="980.32220517752103"/>
    <n v="10000"/>
    <n v="72.320841551610798"/>
  </r>
  <r>
    <x v="474"/>
    <x v="6"/>
    <x v="1881"/>
    <n v="539.47397191251696"/>
    <n v="10000"/>
    <n v="38.831360946745598"/>
    <x v="472"/>
    <x v="21"/>
    <x v="16"/>
    <m/>
    <m/>
    <n v="3839"/>
    <n v="814.76472322895404"/>
    <n v="10000"/>
    <n v="59.9923526231821"/>
  </r>
  <r>
    <x v="474"/>
    <x v="7"/>
    <x v="2766"/>
    <n v="379.50766828776398"/>
    <n v="10000"/>
    <n v="19.860798574791499"/>
    <x v="472"/>
    <x v="21"/>
    <x v="16"/>
    <m/>
    <m/>
    <n v="3561"/>
    <n v="504.85862153715499"/>
    <n v="10000"/>
    <n v="25.754589633617201"/>
  </r>
  <r>
    <x v="475"/>
    <x v="0"/>
    <x v="2767"/>
    <n v="240.35137598957101"/>
    <n v="10000"/>
    <n v="4.0616085666338702"/>
    <x v="473"/>
    <x v="21"/>
    <x v="16"/>
    <m/>
    <m/>
    <n v="3156"/>
    <n v="684.90632981592898"/>
    <n v="10000"/>
    <n v="111.13423517169601"/>
  </r>
  <r>
    <x v="475"/>
    <x v="1"/>
    <x v="2768"/>
    <n v="236.32949510773699"/>
    <n v="10000"/>
    <n v="2.8951939779965299"/>
    <x v="473"/>
    <x v="21"/>
    <x v="16"/>
    <m/>
    <m/>
    <n v="3177"/>
    <n v="703.83457784513996"/>
    <n v="10000"/>
    <n v="104.625212423988"/>
  </r>
  <r>
    <x v="475"/>
    <x v="2"/>
    <x v="2357"/>
    <n v="283.46234033034699"/>
    <n v="10000"/>
    <n v="4.99496039745401"/>
    <x v="473"/>
    <x v="21"/>
    <x v="16"/>
    <m/>
    <m/>
    <n v="2712"/>
    <n v="619.77073581590105"/>
    <n v="10000"/>
    <n v="123.78815568478799"/>
  </r>
  <r>
    <x v="475"/>
    <x v="3"/>
    <x v="1062"/>
    <n v="281.62186245394298"/>
    <n v="10000"/>
    <n v="6.5142659918126702"/>
    <x v="473"/>
    <x v="21"/>
    <x v="16"/>
    <m/>
    <m/>
    <n v="2928"/>
    <n v="705.61165186663902"/>
    <n v="10000"/>
    <n v="117.612681715246"/>
  </r>
  <r>
    <x v="475"/>
    <x v="4"/>
    <x v="2637"/>
    <n v="351.58557335498801"/>
    <n v="10000"/>
    <n v="24.794620781013201"/>
    <x v="473"/>
    <x v="21"/>
    <x v="16"/>
    <m/>
    <m/>
    <n v="3229"/>
    <n v="730.69674742959705"/>
    <n v="10000"/>
    <n v="92.7015294738123"/>
  </r>
  <r>
    <x v="475"/>
    <x v="5"/>
    <x v="2769"/>
    <n v="401.63391082813098"/>
    <n v="10000"/>
    <n v="31.838194903109802"/>
    <x v="473"/>
    <x v="21"/>
    <x v="16"/>
    <m/>
    <m/>
    <n v="3426"/>
    <n v="674.49576836673998"/>
    <n v="10000"/>
    <n v="51.081557442717497"/>
  </r>
  <r>
    <x v="475"/>
    <x v="6"/>
    <x v="1739"/>
    <n v="311.95570453485698"/>
    <n v="10000"/>
    <n v="21.327199437229901"/>
    <x v="473"/>
    <x v="21"/>
    <x v="16"/>
    <m/>
    <m/>
    <n v="2877"/>
    <n v="483.52790573100702"/>
    <n v="10000"/>
    <n v="33.813051868579798"/>
  </r>
  <r>
    <x v="475"/>
    <x v="7"/>
    <x v="2770"/>
    <n v="242.07503063003"/>
    <n v="10000"/>
    <n v="22.8033887217664"/>
    <x v="473"/>
    <x v="21"/>
    <x v="16"/>
    <m/>
    <m/>
    <n v="3023"/>
    <n v="357.242206416241"/>
    <n v="10000"/>
    <n v="32.490852637274898"/>
  </r>
  <r>
    <x v="476"/>
    <x v="0"/>
    <x v="2771"/>
    <n v="257.91911003690598"/>
    <n v="10000"/>
    <n v="4.6707146193367599"/>
    <x v="474"/>
    <x v="21"/>
    <x v="16"/>
    <m/>
    <m/>
    <n v="3483"/>
    <n v="807.012702014772"/>
    <n v="10000"/>
    <n v="91.641435986159195"/>
  </r>
  <r>
    <x v="476"/>
    <x v="1"/>
    <x v="2413"/>
    <n v="259.70224223166701"/>
    <n v="10000"/>
    <n v="3.4340659340659299"/>
    <x v="474"/>
    <x v="21"/>
    <x v="16"/>
    <m/>
    <m/>
    <n v="3847"/>
    <n v="1011.42901496143"/>
    <n v="10000"/>
    <n v="98.155859607376598"/>
  </r>
  <r>
    <x v="476"/>
    <x v="2"/>
    <x v="2772"/>
    <n v="318.90739817271799"/>
    <n v="10000"/>
    <n v="6.5573770491803298"/>
    <x v="474"/>
    <x v="21"/>
    <x v="16"/>
    <m/>
    <m/>
    <n v="3351"/>
    <n v="777.93199815883497"/>
    <n v="10000"/>
    <n v="84.974671800724096"/>
  </r>
  <r>
    <x v="476"/>
    <x v="3"/>
    <x v="2773"/>
    <n v="297.96645224366199"/>
    <n v="10000"/>
    <n v="11.2107062244443"/>
    <x v="474"/>
    <x v="21"/>
    <x v="16"/>
    <m/>
    <m/>
    <n v="3362"/>
    <n v="784.53969276782004"/>
    <n v="10000"/>
    <n v="72.151523788765402"/>
  </r>
  <r>
    <x v="476"/>
    <x v="4"/>
    <x v="2774"/>
    <n v="396.99178537112198"/>
    <n v="10000"/>
    <n v="33.327156102605798"/>
    <x v="474"/>
    <x v="21"/>
    <x v="16"/>
    <m/>
    <m/>
    <n v="3439"/>
    <n v="808.88102555181297"/>
    <n v="10000"/>
    <n v="66.095371972318304"/>
  </r>
  <r>
    <x v="476"/>
    <x v="5"/>
    <x v="2775"/>
    <n v="410.21484832912398"/>
    <n v="10000"/>
    <n v="26.7479224376731"/>
    <x v="474"/>
    <x v="21"/>
    <x v="16"/>
    <m/>
    <m/>
    <n v="3487"/>
    <n v="627.24247167988904"/>
    <n v="10000"/>
    <n v="39.5350167291029"/>
  </r>
  <r>
    <x v="476"/>
    <x v="6"/>
    <x v="2776"/>
    <n v="296.229207996865"/>
    <n v="10000"/>
    <n v="19.6404346983498"/>
    <x v="474"/>
    <x v="21"/>
    <x v="16"/>
    <m/>
    <m/>
    <n v="2821"/>
    <n v="442.70383127931302"/>
    <n v="10000"/>
    <n v="28.138013087447899"/>
  </r>
  <r>
    <x v="476"/>
    <x v="7"/>
    <x v="1003"/>
    <n v="257.63819326590499"/>
    <n v="10000"/>
    <n v="18.797664524255399"/>
    <x v="474"/>
    <x v="21"/>
    <x v="16"/>
    <m/>
    <m/>
    <n v="3072"/>
    <n v="376.83029302662698"/>
    <n v="10000"/>
    <n v="25.1991027924192"/>
  </r>
  <r>
    <x v="477"/>
    <x v="0"/>
    <x v="660"/>
    <n v="394.34763307856599"/>
    <n v="10000"/>
    <n v="5.5493284517190098"/>
    <x v="475"/>
    <x v="21"/>
    <x v="16"/>
    <m/>
    <m/>
    <n v="4279"/>
    <n v="1250.30699361239"/>
    <n v="10000"/>
    <n v="146.359264424142"/>
  </r>
  <r>
    <x v="477"/>
    <x v="1"/>
    <x v="2777"/>
    <n v="343.74758034121498"/>
    <n v="10000"/>
    <n v="4.2194092827004201"/>
    <x v="475"/>
    <x v="21"/>
    <x v="16"/>
    <m/>
    <m/>
    <n v="4052"/>
    <n v="1196.9410108801501"/>
    <n v="10000"/>
    <n v="111.71875"/>
  </r>
  <r>
    <x v="477"/>
    <x v="2"/>
    <x v="778"/>
    <n v="459.07216599519199"/>
    <n v="10000"/>
    <n v="9.3365548885497098"/>
    <x v="475"/>
    <x v="21"/>
    <x v="16"/>
    <m/>
    <m/>
    <n v="3757"/>
    <n v="972.56834763465395"/>
    <n v="10000"/>
    <n v="104.32"/>
  </r>
  <r>
    <x v="477"/>
    <x v="3"/>
    <x v="2778"/>
    <n v="534.30199310231296"/>
    <n v="10000"/>
    <n v="19.581595112028101"/>
    <x v="475"/>
    <x v="21"/>
    <x v="16"/>
    <m/>
    <m/>
    <n v="3968"/>
    <n v="1233.7988688281"/>
    <n v="10000"/>
    <n v="178.54550733052699"/>
  </r>
  <r>
    <x v="477"/>
    <x v="4"/>
    <x v="1761"/>
    <n v="652.03333342697101"/>
    <n v="10000"/>
    <n v="51.323906425252403"/>
    <x v="475"/>
    <x v="21"/>
    <x v="16"/>
    <m/>
    <m/>
    <n v="3846"/>
    <n v="1170.4266822888301"/>
    <n v="10000"/>
    <n v="86.109284827233594"/>
  </r>
  <r>
    <x v="477"/>
    <x v="5"/>
    <x v="682"/>
    <n v="547.00302195270001"/>
    <n v="10000"/>
    <n v="31.806553263693001"/>
    <x v="475"/>
    <x v="21"/>
    <x v="16"/>
    <m/>
    <m/>
    <n v="4019"/>
    <n v="843.96970241954602"/>
    <n v="10000"/>
    <n v="43.8093051729415"/>
  </r>
  <r>
    <x v="477"/>
    <x v="6"/>
    <x v="631"/>
    <n v="410.39027875869198"/>
    <n v="10000"/>
    <n v="21.09375"/>
    <x v="475"/>
    <x v="21"/>
    <x v="16"/>
    <m/>
    <m/>
    <n v="3507"/>
    <n v="593.509305947798"/>
    <n v="10000"/>
    <n v="29.8859413046264"/>
  </r>
  <r>
    <x v="477"/>
    <x v="7"/>
    <x v="2779"/>
    <n v="431.60133441351701"/>
    <n v="10000"/>
    <n v="23.730883994880401"/>
    <x v="475"/>
    <x v="21"/>
    <x v="16"/>
    <m/>
    <m/>
    <n v="3322"/>
    <n v="653.31913658373799"/>
    <n v="10000"/>
    <n v="35.068558874775903"/>
  </r>
  <r>
    <x v="478"/>
    <x v="0"/>
    <x v="68"/>
    <n v="309.19468587315498"/>
    <n v="10000"/>
    <n v="6.1505667939008903"/>
    <x v="476"/>
    <x v="21"/>
    <x v="16"/>
    <m/>
    <m/>
    <n v="3667"/>
    <n v="840.01630743464705"/>
    <n v="10000"/>
    <n v="79.303840877914894"/>
  </r>
  <r>
    <x v="478"/>
    <x v="1"/>
    <x v="2780"/>
    <n v="345.89006767578201"/>
    <n v="10000"/>
    <n v="5.2890630725012198"/>
    <x v="476"/>
    <x v="21"/>
    <x v="16"/>
    <m/>
    <m/>
    <n v="3799"/>
    <n v="840.60496153880104"/>
    <n v="10000"/>
    <n v="64.572680788897003"/>
  </r>
  <r>
    <x v="478"/>
    <x v="2"/>
    <x v="1756"/>
    <n v="280.39528302120101"/>
    <n v="10000"/>
    <n v="7.4292882149778103"/>
    <x v="476"/>
    <x v="21"/>
    <x v="16"/>
    <m/>
    <m/>
    <n v="2693"/>
    <n v="449.42933693683"/>
    <n v="10000"/>
    <n v="30.4650378995645"/>
  </r>
  <r>
    <x v="478"/>
    <x v="3"/>
    <x v="320"/>
    <n v="385.63554945910801"/>
    <n v="10000"/>
    <n v="7.8610725448997298"/>
    <x v="476"/>
    <x v="21"/>
    <x v="16"/>
    <m/>
    <m/>
    <n v="3512"/>
    <n v="736.27725529305201"/>
    <n v="10000"/>
    <n v="51.477136027746099"/>
  </r>
  <r>
    <x v="478"/>
    <x v="4"/>
    <x v="2781"/>
    <n v="496.97710660893802"/>
    <n v="10000"/>
    <n v="19.7898649491006"/>
    <x v="476"/>
    <x v="21"/>
    <x v="16"/>
    <m/>
    <m/>
    <n v="3683"/>
    <n v="826.69132098788702"/>
    <n v="10000"/>
    <n v="50.554633592453499"/>
  </r>
  <r>
    <x v="478"/>
    <x v="5"/>
    <x v="2782"/>
    <n v="437.26343362114102"/>
    <n v="10000"/>
    <n v="24.051453896876001"/>
    <x v="476"/>
    <x v="21"/>
    <x v="16"/>
    <m/>
    <m/>
    <n v="3142"/>
    <n v="597.50008948236598"/>
    <n v="10000"/>
    <n v="39.2750333297301"/>
  </r>
  <r>
    <x v="478"/>
    <x v="6"/>
    <x v="2783"/>
    <n v="284.35968967705401"/>
    <n v="10000"/>
    <n v="15.5910861926363"/>
    <x v="476"/>
    <x v="21"/>
    <x v="16"/>
    <m/>
    <m/>
    <n v="2788"/>
    <n v="367.81415906111101"/>
    <n v="10000"/>
    <n v="23.255621121874999"/>
  </r>
  <r>
    <x v="478"/>
    <x v="7"/>
    <x v="2784"/>
    <n v="355.51348224473298"/>
    <n v="10000"/>
    <n v="29.518156905978799"/>
    <x v="476"/>
    <x v="21"/>
    <x v="16"/>
    <m/>
    <m/>
    <n v="2816"/>
    <n v="470.23737091199803"/>
    <n v="10000"/>
    <n v="45.118963667536697"/>
  </r>
  <r>
    <x v="479"/>
    <x v="0"/>
    <x v="1981"/>
    <n v="682.75692370808804"/>
    <n v="10000"/>
    <n v="16.611295681063101"/>
    <x v="477"/>
    <x v="21"/>
    <x v="16"/>
    <m/>
    <m/>
    <n v="4653"/>
    <n v="1723.83347971183"/>
    <n v="10000"/>
    <n v="189.04320987654299"/>
  </r>
  <r>
    <x v="479"/>
    <x v="1"/>
    <x v="699"/>
    <n v="664.44432950647899"/>
    <n v="10000"/>
    <n v="13.8312586445367"/>
    <x v="477"/>
    <x v="21"/>
    <x v="16"/>
    <m/>
    <m/>
    <n v="4801"/>
    <n v="1676.06237577193"/>
    <n v="10000"/>
    <n v="166.015625"/>
  </r>
  <r>
    <x v="479"/>
    <x v="2"/>
    <x v="968"/>
    <n v="692.10434731670898"/>
    <n v="10000"/>
    <n v="28.011204481792699"/>
    <x v="477"/>
    <x v="21"/>
    <x v="16"/>
    <m/>
    <m/>
    <n v="4281"/>
    <n v="1333.0290442576099"/>
    <n v="10000"/>
    <n v="137.5"/>
  </r>
  <r>
    <x v="479"/>
    <x v="3"/>
    <x v="1900"/>
    <n v="780.39230275120804"/>
    <n v="10000"/>
    <n v="39.830834294502097"/>
    <x v="477"/>
    <x v="21"/>
    <x v="16"/>
    <m/>
    <m/>
    <n v="4529"/>
    <n v="1592.80600274163"/>
    <n v="10000"/>
    <n v="176.87074829932001"/>
  </r>
  <r>
    <x v="479"/>
    <x v="4"/>
    <x v="2012"/>
    <n v="794.93053799865504"/>
    <n v="10000"/>
    <n v="66.157133464825804"/>
    <x v="477"/>
    <x v="21"/>
    <x v="16"/>
    <m/>
    <m/>
    <n v="4509"/>
    <n v="1497.07633923204"/>
    <n v="10000"/>
    <n v="143.362298182616"/>
  </r>
  <r>
    <x v="479"/>
    <x v="5"/>
    <x v="2517"/>
    <n v="991.09107409261105"/>
    <n v="10000"/>
    <n v="68.344842949431893"/>
    <x v="477"/>
    <x v="21"/>
    <x v="16"/>
    <m/>
    <m/>
    <n v="4720"/>
    <n v="1443.0517839366801"/>
    <n v="10000"/>
    <n v="103.009794129485"/>
  </r>
  <r>
    <x v="479"/>
    <x v="6"/>
    <x v="1890"/>
    <n v="794.78602076521497"/>
    <n v="10000"/>
    <n v="64.122294039191502"/>
    <x v="477"/>
    <x v="21"/>
    <x v="16"/>
    <m/>
    <m/>
    <n v="4049"/>
    <n v="1095.41592458676"/>
    <n v="10000"/>
    <n v="110.247421632881"/>
  </r>
  <r>
    <x v="479"/>
    <x v="7"/>
    <x v="1876"/>
    <n v="945.40031822555295"/>
    <n v="10000"/>
    <n v="70.830226744441006"/>
    <x v="477"/>
    <x v="21"/>
    <x v="16"/>
    <m/>
    <m/>
    <n v="4300"/>
    <n v="1234.0721564385201"/>
    <n v="10000"/>
    <n v="99.408965435485797"/>
  </r>
  <r>
    <x v="480"/>
    <x v="0"/>
    <x v="1787"/>
    <n v="626.58695107860001"/>
    <n v="10000"/>
    <n v="23.310023310023301"/>
    <x v="478"/>
    <x v="21"/>
    <x v="16"/>
    <m/>
    <m/>
    <n v="4451"/>
    <n v="1447.7441181875799"/>
    <n v="10000"/>
    <n v="158.193454896752"/>
  </r>
  <r>
    <x v="480"/>
    <x v="1"/>
    <x v="2785"/>
    <n v="777.83106794443995"/>
    <n v="10000"/>
    <n v="19.083969465648799"/>
    <x v="478"/>
    <x v="21"/>
    <x v="16"/>
    <m/>
    <m/>
    <n v="4755"/>
    <n v="2038.93250985912"/>
    <n v="10000"/>
    <n v="139.462809917355"/>
  </r>
  <r>
    <x v="480"/>
    <x v="2"/>
    <x v="1983"/>
    <n v="670.24530065087595"/>
    <n v="10000"/>
    <n v="31.516239747870099"/>
    <x v="478"/>
    <x v="21"/>
    <x v="16"/>
    <m/>
    <m/>
    <n v="4249"/>
    <n v="1243.7109289785101"/>
    <n v="10000"/>
    <n v="109.36211409516299"/>
  </r>
  <r>
    <x v="480"/>
    <x v="3"/>
    <x v="2295"/>
    <n v="768.33053432561906"/>
    <n v="10000"/>
    <n v="46.599246480269699"/>
    <x v="478"/>
    <x v="21"/>
    <x v="16"/>
    <m/>
    <m/>
    <n v="4461"/>
    <n v="1513.3486415303501"/>
    <n v="10000"/>
    <n v="120.01586986709"/>
  </r>
  <r>
    <x v="480"/>
    <x v="4"/>
    <x v="664"/>
    <n v="895.60655009314598"/>
    <n v="10000"/>
    <n v="66.287878787878796"/>
    <x v="478"/>
    <x v="21"/>
    <x v="16"/>
    <m/>
    <m/>
    <n v="4274"/>
    <n v="1500.2756587205099"/>
    <n v="10000"/>
    <n v="112.830812854442"/>
  </r>
  <r>
    <x v="480"/>
    <x v="5"/>
    <x v="1516"/>
    <n v="1007.0912723251899"/>
    <n v="10000"/>
    <n v="71.510204081632693"/>
    <x v="478"/>
    <x v="21"/>
    <x v="16"/>
    <m/>
    <m/>
    <n v="4732"/>
    <n v="1508.1572687302601"/>
    <n v="10000"/>
    <n v="107.86115916955001"/>
  </r>
  <r>
    <x v="480"/>
    <x v="6"/>
    <x v="931"/>
    <n v="923.96285595678296"/>
    <n v="10000"/>
    <n v="78.181080490621397"/>
    <x v="478"/>
    <x v="21"/>
    <x v="16"/>
    <m/>
    <m/>
    <n v="4306"/>
    <n v="1225.6050056557799"/>
    <n v="10000"/>
    <n v="126.97705502338999"/>
  </r>
  <r>
    <x v="480"/>
    <x v="7"/>
    <x v="2502"/>
    <n v="744.00912341337801"/>
    <n v="10000"/>
    <n v="35.545163614033797"/>
    <x v="478"/>
    <x v="21"/>
    <x v="16"/>
    <m/>
    <m/>
    <n v="3887"/>
    <n v="1094.0657099771199"/>
    <n v="10000"/>
    <n v="90.973686356276701"/>
  </r>
  <r>
    <x v="481"/>
    <x v="0"/>
    <x v="2786"/>
    <n v="861.18391386006397"/>
    <n v="10000"/>
    <n v="27.027027027027"/>
    <x v="479"/>
    <x v="21"/>
    <x v="16"/>
    <m/>
    <m/>
    <n v="4831"/>
    <n v="1716.5650906942001"/>
    <n v="10000"/>
    <n v="151.22873345935699"/>
  </r>
  <r>
    <x v="481"/>
    <x v="1"/>
    <x v="2342"/>
    <n v="846.829903195979"/>
    <n v="10000"/>
    <n v="19.801980198019798"/>
    <x v="479"/>
    <x v="21"/>
    <x v="16"/>
    <m/>
    <m/>
    <n v="5005"/>
    <n v="1691.4870485965801"/>
    <n v="10000"/>
    <n v="203.76778162245299"/>
  </r>
  <r>
    <x v="481"/>
    <x v="2"/>
    <x v="2787"/>
    <n v="847.44042374886305"/>
    <n v="10000"/>
    <n v="37.878787878787897"/>
    <x v="479"/>
    <x v="21"/>
    <x v="16"/>
    <m/>
    <m/>
    <n v="4459"/>
    <n v="1330.28951478303"/>
    <n v="10000"/>
    <n v="118.255149189443"/>
  </r>
  <r>
    <x v="481"/>
    <x v="3"/>
    <x v="2517"/>
    <n v="995.44456355379498"/>
    <n v="10000"/>
    <n v="51.269027475754299"/>
    <x v="479"/>
    <x v="21"/>
    <x v="16"/>
    <m/>
    <m/>
    <n v="4691"/>
    <n v="1759.09741076871"/>
    <n v="10000"/>
    <n v="172.26813590450001"/>
  </r>
  <r>
    <x v="481"/>
    <x v="4"/>
    <x v="2788"/>
    <n v="1066.1114322962701"/>
    <n v="10000"/>
    <n v="77.863533911618106"/>
    <x v="479"/>
    <x v="21"/>
    <x v="16"/>
    <m/>
    <m/>
    <n v="4800"/>
    <n v="1550.8159272232899"/>
    <n v="10000"/>
    <n v="128.15431364777399"/>
  </r>
  <r>
    <x v="481"/>
    <x v="5"/>
    <x v="2789"/>
    <n v="1174.0920185990799"/>
    <n v="10000"/>
    <n v="77.702191987906303"/>
    <x v="479"/>
    <x v="21"/>
    <x v="16"/>
    <m/>
    <m/>
    <n v="4989"/>
    <n v="1584.8396001224901"/>
    <n v="10000"/>
    <n v="97.814273638449507"/>
  </r>
  <r>
    <x v="481"/>
    <x v="6"/>
    <x v="2314"/>
    <n v="859.77853469404101"/>
    <n v="10000"/>
    <n v="50.033199599734402"/>
    <x v="479"/>
    <x v="21"/>
    <x v="16"/>
    <m/>
    <m/>
    <n v="4429"/>
    <n v="1130.7769167014001"/>
    <n v="10000"/>
    <n v="74.579160451736598"/>
  </r>
  <r>
    <x v="481"/>
    <x v="7"/>
    <x v="1217"/>
    <n v="933.81746374027796"/>
    <n v="10000"/>
    <n v="62.277091906721601"/>
    <x v="479"/>
    <x v="21"/>
    <x v="16"/>
    <m/>
    <m/>
    <n v="4194"/>
    <n v="1222.3595918385099"/>
    <n v="10000"/>
    <n v="84.026604949855098"/>
  </r>
  <r>
    <x v="482"/>
    <x v="0"/>
    <x v="961"/>
    <n v="255.97057135145101"/>
    <n v="10000"/>
    <n v="5.1894135962636199"/>
    <x v="480"/>
    <x v="21"/>
    <x v="16"/>
    <m/>
    <m/>
    <n v="3125"/>
    <n v="641.61051907852197"/>
    <n v="10000"/>
    <n v="73.598906070904306"/>
  </r>
  <r>
    <x v="482"/>
    <x v="1"/>
    <x v="2790"/>
    <n v="233.79347677523299"/>
    <n v="10000"/>
    <n v="3.5906642728904901"/>
    <x v="480"/>
    <x v="21"/>
    <x v="16"/>
    <m/>
    <m/>
    <n v="3347"/>
    <n v="615.23051839405605"/>
    <n v="10000"/>
    <n v="57.300275482093703"/>
  </r>
  <r>
    <x v="482"/>
    <x v="2"/>
    <x v="2791"/>
    <n v="264.238146163485"/>
    <n v="10000"/>
    <n v="7.0321287104503902"/>
    <x v="480"/>
    <x v="21"/>
    <x v="16"/>
    <m/>
    <m/>
    <n v="3184"/>
    <n v="559.95438748546405"/>
    <n v="10000"/>
    <n v="39.301629045218803"/>
  </r>
  <r>
    <x v="482"/>
    <x v="3"/>
    <x v="2792"/>
    <n v="325.11069297061698"/>
    <n v="10000"/>
    <n v="11.451900112993799"/>
    <x v="480"/>
    <x v="21"/>
    <x v="16"/>
    <m/>
    <m/>
    <n v="3264"/>
    <n v="781.32928731827803"/>
    <n v="10000"/>
    <n v="74.881158699745995"/>
  </r>
  <r>
    <x v="482"/>
    <x v="4"/>
    <x v="2793"/>
    <n v="385.234445519198"/>
    <n v="10000"/>
    <n v="27.587401905126701"/>
    <x v="480"/>
    <x v="21"/>
    <x v="16"/>
    <m/>
    <m/>
    <n v="3166"/>
    <n v="824.905578845837"/>
    <n v="10000"/>
    <n v="58.655144477450698"/>
  </r>
  <r>
    <x v="482"/>
    <x v="5"/>
    <x v="1801"/>
    <n v="554.93409361034298"/>
    <n v="10000"/>
    <n v="30.2800734618916"/>
    <x v="480"/>
    <x v="21"/>
    <x v="16"/>
    <m/>
    <m/>
    <n v="3427"/>
    <n v="926.91926700282499"/>
    <n v="10000"/>
    <n v="50.556117290192098"/>
  </r>
  <r>
    <x v="482"/>
    <x v="6"/>
    <x v="508"/>
    <n v="348.24436098135999"/>
    <n v="10000"/>
    <n v="20.149063168310501"/>
    <x v="480"/>
    <x v="21"/>
    <x v="16"/>
    <m/>
    <m/>
    <n v="3012"/>
    <n v="527.14189887760597"/>
    <n v="10000"/>
    <n v="30.7292272486164"/>
  </r>
  <r>
    <x v="482"/>
    <x v="7"/>
    <x v="2794"/>
    <n v="336.870572122601"/>
    <n v="10000"/>
    <n v="17.1142263409435"/>
    <x v="480"/>
    <x v="21"/>
    <x v="16"/>
    <m/>
    <m/>
    <n v="2826"/>
    <n v="509.00284770248697"/>
    <n v="10000"/>
    <n v="26.788349176020699"/>
  </r>
  <r>
    <x v="483"/>
    <x v="0"/>
    <x v="2795"/>
    <n v="1041.45798466362"/>
    <n v="10000"/>
    <n v="37.037037037037003"/>
    <x v="481"/>
    <x v="21"/>
    <x v="16"/>
    <m/>
    <m/>
    <n v="5317"/>
    <n v="2295.42677768876"/>
    <n v="10000"/>
    <n v="321.361058601134"/>
  </r>
  <r>
    <x v="483"/>
    <x v="1"/>
    <x v="2796"/>
    <n v="1099.41351627571"/>
    <n v="10000"/>
    <n v="30.959752321981401"/>
    <x v="481"/>
    <x v="21"/>
    <x v="16"/>
    <m/>
    <m/>
    <n v="5641"/>
    <n v="2409.2836407367099"/>
    <n v="10000"/>
    <n v="416.66666666666703"/>
  </r>
  <r>
    <x v="483"/>
    <x v="2"/>
    <x v="2797"/>
    <n v="1150.35498520447"/>
    <n v="10000"/>
    <n v="54.054054054054099"/>
    <x v="481"/>
    <x v="21"/>
    <x v="16"/>
    <m/>
    <m/>
    <n v="5185"/>
    <n v="1821.19710283943"/>
    <n v="10000"/>
    <n v="177.09563164108599"/>
  </r>
  <r>
    <x v="483"/>
    <x v="3"/>
    <x v="2798"/>
    <n v="1091.82909299369"/>
    <n v="10000"/>
    <n v="58.131853613423203"/>
    <x v="481"/>
    <x v="21"/>
    <x v="16"/>
    <m/>
    <m/>
    <n v="5308"/>
    <n v="2116.85437125816"/>
    <n v="10000"/>
    <n v="238.43723068083901"/>
  </r>
  <r>
    <x v="483"/>
    <x v="4"/>
    <x v="2201"/>
    <n v="1210.1807792985701"/>
    <n v="10000"/>
    <n v="83.466395703295106"/>
    <x v="481"/>
    <x v="21"/>
    <x v="16"/>
    <m/>
    <m/>
    <n v="5031"/>
    <n v="2200.09455895771"/>
    <n v="10000"/>
    <n v="184.31001890359201"/>
  </r>
  <r>
    <x v="483"/>
    <x v="5"/>
    <x v="2799"/>
    <n v="1369.4730666215601"/>
    <n v="10000"/>
    <n v="126.192488829851"/>
    <x v="481"/>
    <x v="21"/>
    <x v="16"/>
    <m/>
    <m/>
    <n v="4935"/>
    <n v="1952.5642017523001"/>
    <n v="10000"/>
    <n v="177.24096441297601"/>
  </r>
  <r>
    <x v="483"/>
    <x v="6"/>
    <x v="2201"/>
    <n v="1032.62013826461"/>
    <n v="10000"/>
    <n v="101.749736079603"/>
    <x v="481"/>
    <x v="21"/>
    <x v="16"/>
    <m/>
    <m/>
    <n v="4580"/>
    <n v="1349.95504196037"/>
    <n v="10000"/>
    <n v="139.94050838291"/>
  </r>
  <r>
    <x v="483"/>
    <x v="7"/>
    <x v="400"/>
    <n v="1168.16361809364"/>
    <n v="10000"/>
    <n v="100.72314049586799"/>
    <x v="481"/>
    <x v="21"/>
    <x v="16"/>
    <m/>
    <m/>
    <n v="4669"/>
    <n v="1531.24276815539"/>
    <n v="10000"/>
    <n v="135.030864197531"/>
  </r>
  <r>
    <x v="484"/>
    <x v="0"/>
    <x v="2800"/>
    <n v="1048.6052409951899"/>
    <n v="10000"/>
    <n v="52.910052910052897"/>
    <x v="482"/>
    <x v="21"/>
    <x v="16"/>
    <m/>
    <m/>
    <n v="4624"/>
    <n v="1534.70928694958"/>
    <n v="10000"/>
    <n v="171.440972222222"/>
  </r>
  <r>
    <x v="484"/>
    <x v="1"/>
    <x v="2801"/>
    <n v="1156.1231705022799"/>
    <n v="10000"/>
    <n v="53.475935828876999"/>
    <x v="482"/>
    <x v="21"/>
    <x v="16"/>
    <m/>
    <m/>
    <n v="4911"/>
    <n v="1642.73483229621"/>
    <n v="10000"/>
    <n v="202.919188323247"/>
  </r>
  <r>
    <x v="484"/>
    <x v="2"/>
    <x v="2571"/>
    <n v="965.21601185580801"/>
    <n v="10000"/>
    <n v="96.153846153846203"/>
    <x v="482"/>
    <x v="21"/>
    <x v="16"/>
    <m/>
    <m/>
    <n v="4405"/>
    <n v="1271.6379952412899"/>
    <n v="10000"/>
    <n v="177.51479289940801"/>
  </r>
  <r>
    <x v="484"/>
    <x v="3"/>
    <x v="2802"/>
    <n v="1386.14469690445"/>
    <n v="10000"/>
    <n v="77.160493827160494"/>
    <x v="482"/>
    <x v="21"/>
    <x v="16"/>
    <m/>
    <m/>
    <n v="5114"/>
    <n v="1926.38674551645"/>
    <n v="10000"/>
    <n v="245.63901744392999"/>
  </r>
  <r>
    <x v="484"/>
    <x v="4"/>
    <x v="2803"/>
    <n v="1371.52747665723"/>
    <n v="10000"/>
    <n v="149.22145328719699"/>
    <x v="482"/>
    <x v="21"/>
    <x v="16"/>
    <m/>
    <m/>
    <n v="4615"/>
    <n v="1782.4685990435501"/>
    <n v="10000"/>
    <n v="192.81663516068099"/>
  </r>
  <r>
    <x v="484"/>
    <x v="5"/>
    <x v="2804"/>
    <n v="1486.7618769502501"/>
    <n v="10000"/>
    <n v="125.410708501088"/>
    <x v="482"/>
    <x v="21"/>
    <x v="16"/>
    <m/>
    <m/>
    <n v="5425"/>
    <n v="1936.39642649438"/>
    <n v="10000"/>
    <n v="163.262608235838"/>
  </r>
  <r>
    <x v="484"/>
    <x v="6"/>
    <x v="2805"/>
    <n v="1292.7592448011901"/>
    <n v="10000"/>
    <n v="116.77818457265499"/>
    <x v="482"/>
    <x v="21"/>
    <x v="16"/>
    <m/>
    <m/>
    <n v="4664"/>
    <n v="1624.8657520935899"/>
    <n v="10000"/>
    <n v="167.496604798551"/>
  </r>
  <r>
    <x v="484"/>
    <x v="7"/>
    <x v="1864"/>
    <n v="1366.5110886883101"/>
    <n v="10000"/>
    <n v="124.973745011552"/>
    <x v="482"/>
    <x v="21"/>
    <x v="16"/>
    <m/>
    <m/>
    <n v="4812"/>
    <n v="1700.6922053773601"/>
    <n v="10000"/>
    <n v="166.81024355861899"/>
  </r>
  <r>
    <x v="485"/>
    <x v="0"/>
    <x v="1854"/>
    <n v="1035.4483322712899"/>
    <n v="10000"/>
    <n v="41.322314049586801"/>
    <x v="483"/>
    <x v="21"/>
    <x v="16"/>
    <m/>
    <m/>
    <n v="5482"/>
    <n v="2411.9792556177799"/>
    <n v="10000"/>
    <n v="329.90805840995102"/>
  </r>
  <r>
    <x v="485"/>
    <x v="1"/>
    <x v="2806"/>
    <n v="1228.22952761946"/>
    <n v="10000"/>
    <n v="43.1034482758621"/>
    <x v="483"/>
    <x v="21"/>
    <x v="16"/>
    <m/>
    <m/>
    <n v="5476"/>
    <n v="2497.9594407045402"/>
    <n v="10000"/>
    <n v="346.02076124567498"/>
  </r>
  <r>
    <x v="485"/>
    <x v="2"/>
    <x v="2436"/>
    <n v="1088.7148663866401"/>
    <n v="10000"/>
    <n v="71.428571428571402"/>
    <x v="483"/>
    <x v="21"/>
    <x v="16"/>
    <m/>
    <m/>
    <n v="4705"/>
    <n v="1781.75339961333"/>
    <n v="10000"/>
    <n v="234.159779614325"/>
  </r>
  <r>
    <x v="485"/>
    <x v="3"/>
    <x v="2787"/>
    <n v="1172.770128352"/>
    <n v="10000"/>
    <n v="93.919920909540295"/>
    <x v="483"/>
    <x v="21"/>
    <x v="16"/>
    <m/>
    <m/>
    <n v="5122"/>
    <n v="2153.5986272774899"/>
    <n v="10000"/>
    <n v="273.48394768133198"/>
  </r>
  <r>
    <x v="485"/>
    <x v="4"/>
    <x v="2415"/>
    <n v="1255.09434302365"/>
    <n v="10000"/>
    <n v="104.12328196584799"/>
    <x v="483"/>
    <x v="21"/>
    <x v="16"/>
    <m/>
    <m/>
    <n v="4909"/>
    <n v="2061.7173161850101"/>
    <n v="10000"/>
    <n v="197.71071800208099"/>
  </r>
  <r>
    <x v="485"/>
    <x v="5"/>
    <x v="2807"/>
    <n v="1414.22731044233"/>
    <n v="10000"/>
    <n v="103.504083706575"/>
    <x v="483"/>
    <x v="21"/>
    <x v="16"/>
    <m/>
    <m/>
    <n v="4979"/>
    <n v="2044.39310798373"/>
    <n v="10000"/>
    <n v="153.48595213319501"/>
  </r>
  <r>
    <x v="485"/>
    <x v="6"/>
    <x v="2036"/>
    <n v="1231.55633802139"/>
    <n v="10000"/>
    <n v="68.176079454591402"/>
    <x v="483"/>
    <x v="21"/>
    <x v="16"/>
    <m/>
    <m/>
    <n v="4808"/>
    <n v="1650.2344419916899"/>
    <n v="10000"/>
    <n v="112.714354633569"/>
  </r>
  <r>
    <x v="485"/>
    <x v="7"/>
    <x v="1519"/>
    <n v="982.66070574912203"/>
    <n v="10000"/>
    <n v="66.225165562913901"/>
    <x v="483"/>
    <x v="21"/>
    <x v="16"/>
    <m/>
    <m/>
    <n v="4798"/>
    <n v="1442.8781989009001"/>
    <n v="10000"/>
    <n v="127.67346938775501"/>
  </r>
  <r>
    <x v="486"/>
    <x v="0"/>
    <x v="2808"/>
    <n v="4596.4749536178097"/>
    <n v="10000"/>
    <n v="1000"/>
    <x v="484"/>
    <x v="21"/>
    <x v="16"/>
    <m/>
    <m/>
    <n v="8315"/>
    <n v="6818.1818181818198"/>
    <n v="10000"/>
    <n v="2000"/>
  </r>
  <r>
    <x v="486"/>
    <x v="1"/>
    <x v="2809"/>
    <n v="4077.38095238095"/>
    <n v="10000"/>
    <n v="769.23076923076906"/>
    <x v="484"/>
    <x v="21"/>
    <x v="16"/>
    <m/>
    <m/>
    <n v="7666"/>
    <n v="5390.9465020576099"/>
    <n v="10000"/>
    <n v="1428.57142857143"/>
  </r>
  <r>
    <x v="486"/>
    <x v="2"/>
    <x v="2810"/>
    <n v="4650.6520905255102"/>
    <n v="10000"/>
    <n v="1239.6694214875999"/>
    <x v="484"/>
    <x v="21"/>
    <x v="16"/>
    <m/>
    <m/>
    <n v="7671"/>
    <n v="5175.2480557790304"/>
    <n v="10000"/>
    <n v="1239.6694214875999"/>
  </r>
  <r>
    <x v="486"/>
    <x v="3"/>
    <x v="2811"/>
    <n v="4252.3835502558904"/>
    <n v="10000"/>
    <n v="887.57396449704095"/>
    <x v="484"/>
    <x v="21"/>
    <x v="16"/>
    <m/>
    <m/>
    <n v="7553"/>
    <n v="5850"/>
    <n v="10000"/>
    <n v="2000"/>
  </r>
  <r>
    <x v="486"/>
    <x v="4"/>
    <x v="2812"/>
    <n v="5064.3662906436602"/>
    <n v="10000"/>
    <n v="1074.38016528926"/>
    <x v="484"/>
    <x v="21"/>
    <x v="16"/>
    <m/>
    <m/>
    <n v="8350"/>
    <n v="6122.1198156682003"/>
    <n v="10000"/>
    <n v="1562.5"/>
  </r>
  <r>
    <x v="486"/>
    <x v="5"/>
    <x v="2813"/>
    <n v="4869.6552668515296"/>
    <n v="10000"/>
    <n v="1242.60355029586"/>
    <x v="484"/>
    <x v="21"/>
    <x v="16"/>
    <m/>
    <m/>
    <n v="7522"/>
    <n v="5706.2275579717398"/>
    <n v="10000"/>
    <n v="1562.5"/>
  </r>
  <r>
    <x v="486"/>
    <x v="6"/>
    <x v="2814"/>
    <n v="5025.8585858585902"/>
    <n v="10000"/>
    <n v="1239.6694214875999"/>
    <x v="484"/>
    <x v="21"/>
    <x v="16"/>
    <m/>
    <m/>
    <n v="7564"/>
    <n v="5688.3848133848096"/>
    <n v="10000"/>
    <n v="1428.57142857143"/>
  </r>
  <r>
    <x v="486"/>
    <x v="7"/>
    <x v="2815"/>
    <n v="4476.4738292010998"/>
    <n v="10000"/>
    <n v="432"/>
    <x v="484"/>
    <x v="21"/>
    <x v="16"/>
    <m/>
    <m/>
    <n v="8477"/>
    <n v="6760.03734827264"/>
    <n v="10000"/>
    <n v="1836.7346938775499"/>
  </r>
  <r>
    <x v="487"/>
    <x v="0"/>
    <x v="2816"/>
    <n v="966.63986252867505"/>
    <n v="10000"/>
    <n v="32.258064516128997"/>
    <x v="485"/>
    <x v="21"/>
    <x v="16"/>
    <m/>
    <m/>
    <n v="4906"/>
    <n v="1762.6422794943701"/>
    <n v="10000"/>
    <n v="258.7890625"/>
  </r>
  <r>
    <x v="487"/>
    <x v="1"/>
    <x v="2433"/>
    <n v="1013.11784728003"/>
    <n v="10000"/>
    <n v="25.906735751295301"/>
    <x v="485"/>
    <x v="21"/>
    <x v="16"/>
    <m/>
    <m/>
    <n v="5050"/>
    <n v="1850.86919849583"/>
    <n v="10000"/>
    <n v="206.93361999462499"/>
  </r>
  <r>
    <x v="487"/>
    <x v="2"/>
    <x v="1086"/>
    <n v="1015.42931845791"/>
    <n v="10000"/>
    <n v="42.194092827004198"/>
    <x v="485"/>
    <x v="21"/>
    <x v="16"/>
    <m/>
    <m/>
    <n v="4344"/>
    <n v="1586.9421253109399"/>
    <n v="10000"/>
    <n v="168.59504132231399"/>
  </r>
  <r>
    <x v="487"/>
    <x v="3"/>
    <x v="2817"/>
    <n v="1168.22878416919"/>
    <n v="10000"/>
    <n v="79.785000419921005"/>
    <x v="485"/>
    <x v="21"/>
    <x v="16"/>
    <m/>
    <m/>
    <n v="5314"/>
    <n v="2075.5163074572902"/>
    <n v="10000"/>
    <n v="348.45496383957902"/>
  </r>
  <r>
    <x v="487"/>
    <x v="4"/>
    <x v="2320"/>
    <n v="1328.13956761285"/>
    <n v="10000"/>
    <n v="215.38026975496101"/>
    <x v="485"/>
    <x v="21"/>
    <x v="16"/>
    <m/>
    <m/>
    <n v="5105"/>
    <n v="1913.81028509511"/>
    <n v="10000"/>
    <n v="300.77585290679099"/>
  </r>
  <r>
    <x v="487"/>
    <x v="5"/>
    <x v="133"/>
    <n v="1389.7175694462801"/>
    <n v="10000"/>
    <n v="99.203792934628595"/>
    <x v="485"/>
    <x v="21"/>
    <x v="16"/>
    <m/>
    <m/>
    <n v="5098"/>
    <n v="1786.8092790923699"/>
    <n v="10000"/>
    <n v="129.660238751148"/>
  </r>
  <r>
    <x v="487"/>
    <x v="6"/>
    <x v="2818"/>
    <n v="981.36766842326404"/>
    <n v="10000"/>
    <n v="68.352817616776605"/>
    <x v="485"/>
    <x v="21"/>
    <x v="16"/>
    <m/>
    <m/>
    <n v="4145"/>
    <n v="1235.0669215185901"/>
    <n v="10000"/>
    <n v="98.855359001040597"/>
  </r>
  <r>
    <x v="487"/>
    <x v="7"/>
    <x v="1681"/>
    <n v="1076.8435367775201"/>
    <n v="10000"/>
    <n v="79.784952386399397"/>
    <x v="485"/>
    <x v="21"/>
    <x v="16"/>
    <m/>
    <m/>
    <n v="4408"/>
    <n v="1369.2272176426"/>
    <n v="10000"/>
    <n v="105.60941828254801"/>
  </r>
  <r>
    <x v="488"/>
    <x v="0"/>
    <x v="2327"/>
    <n v="960.80721086600499"/>
    <n v="10000"/>
    <n v="44.843049327354301"/>
    <x v="486"/>
    <x v="21"/>
    <x v="16"/>
    <m/>
    <m/>
    <n v="4704"/>
    <n v="1800.8289199887099"/>
    <n v="10000"/>
    <n v="207.45488277955801"/>
  </r>
  <r>
    <x v="488"/>
    <x v="1"/>
    <x v="2819"/>
    <n v="1020.49202638641"/>
    <n v="10000"/>
    <n v="34.843205574912901"/>
    <x v="486"/>
    <x v="21"/>
    <x v="16"/>
    <m/>
    <m/>
    <n v="5013"/>
    <n v="1864.1853256565"/>
    <n v="10000"/>
    <n v="210.65088757396401"/>
  </r>
  <r>
    <x v="488"/>
    <x v="2"/>
    <x v="2820"/>
    <n v="1090.81823346802"/>
    <n v="10000"/>
    <n v="80"/>
    <x v="486"/>
    <x v="21"/>
    <x v="16"/>
    <m/>
    <m/>
    <n v="4734"/>
    <n v="1670.97422094627"/>
    <n v="10000"/>
    <n v="160.70620190131299"/>
  </r>
  <r>
    <x v="488"/>
    <x v="3"/>
    <x v="2821"/>
    <n v="1165.80703725949"/>
    <n v="10000"/>
    <n v="77.808454946394605"/>
    <x v="486"/>
    <x v="21"/>
    <x v="16"/>
    <m/>
    <m/>
    <n v="4863"/>
    <n v="1871.9463147353199"/>
    <n v="10000"/>
    <n v="170.433026133064"/>
  </r>
  <r>
    <x v="488"/>
    <x v="4"/>
    <x v="860"/>
    <n v="1273.6641803188199"/>
    <n v="10000"/>
    <n v="129.27345615062401"/>
    <x v="486"/>
    <x v="21"/>
    <x v="16"/>
    <m/>
    <m/>
    <n v="5000"/>
    <n v="1905.5113510226099"/>
    <n v="10000"/>
    <n v="183.85521401896"/>
  </r>
  <r>
    <x v="488"/>
    <x v="5"/>
    <x v="2822"/>
    <n v="1386.70736198144"/>
    <n v="10000"/>
    <n v="114"/>
    <x v="486"/>
    <x v="21"/>
    <x v="16"/>
    <m/>
    <m/>
    <n v="5372"/>
    <n v="2015.89062986155"/>
    <n v="10000"/>
    <n v="167.552436204309"/>
  </r>
  <r>
    <x v="488"/>
    <x v="6"/>
    <x v="1088"/>
    <n v="1103.83928918269"/>
    <n v="10000"/>
    <n v="95.6415407459167"/>
    <x v="486"/>
    <x v="21"/>
    <x v="16"/>
    <m/>
    <m/>
    <n v="4383"/>
    <n v="1452.3441240372199"/>
    <n v="10000"/>
    <n v="140.19864462691399"/>
  </r>
  <r>
    <x v="488"/>
    <x v="7"/>
    <x v="1690"/>
    <n v="1164.7597839817099"/>
    <n v="10000"/>
    <n v="81.524572048122394"/>
    <x v="486"/>
    <x v="21"/>
    <x v="16"/>
    <m/>
    <m/>
    <n v="4757"/>
    <n v="1538.5855937512599"/>
    <n v="10000"/>
    <n v="121.55330058446"/>
  </r>
  <r>
    <x v="489"/>
    <x v="0"/>
    <x v="1318"/>
    <n v="2426.3356973551099"/>
    <n v="10000"/>
    <n v="287.5"/>
    <x v="487"/>
    <x v="21"/>
    <x v="16"/>
    <m/>
    <m/>
    <n v="6615"/>
    <n v="3114.31336521708"/>
    <n v="10000"/>
    <n v="400"/>
  </r>
  <r>
    <x v="489"/>
    <x v="1"/>
    <x v="1113"/>
    <n v="3010.6537477782099"/>
    <n v="10000"/>
    <n v="451.38888888888903"/>
    <x v="487"/>
    <x v="21"/>
    <x v="16"/>
    <m/>
    <m/>
    <n v="6148"/>
    <n v="3357.7080629977399"/>
    <n v="10000"/>
    <n v="521.54195011337902"/>
  </r>
  <r>
    <x v="489"/>
    <x v="2"/>
    <x v="416"/>
    <n v="2397.37493986048"/>
    <n v="10000"/>
    <n v="332.409972299169"/>
    <x v="487"/>
    <x v="21"/>
    <x v="16"/>
    <m/>
    <m/>
    <n v="5756"/>
    <n v="2708.9111628753599"/>
    <n v="10000"/>
    <n v="444.44444444444503"/>
  </r>
  <r>
    <x v="489"/>
    <x v="3"/>
    <x v="2531"/>
    <n v="2523.2201064168298"/>
    <n v="10000"/>
    <n v="287.60330578512401"/>
    <x v="487"/>
    <x v="21"/>
    <x v="16"/>
    <m/>
    <m/>
    <n v="6644"/>
    <n v="3250.5861143893098"/>
    <n v="10000"/>
    <n v="392.56198347107397"/>
  </r>
  <r>
    <x v="489"/>
    <x v="4"/>
    <x v="2823"/>
    <n v="2047.61825463326"/>
    <n v="10000"/>
    <n v="219.55338712704099"/>
    <x v="487"/>
    <x v="21"/>
    <x v="16"/>
    <m/>
    <m/>
    <n v="6287"/>
    <n v="2868.8995217072002"/>
    <n v="10000"/>
    <n v="336.07681755829901"/>
  </r>
  <r>
    <x v="489"/>
    <x v="5"/>
    <x v="2824"/>
    <n v="2364.8042533739699"/>
    <n v="10000"/>
    <n v="270.95148078134798"/>
    <x v="487"/>
    <x v="21"/>
    <x v="16"/>
    <m/>
    <m/>
    <n v="6280"/>
    <n v="2922.7150060682202"/>
    <n v="10000"/>
    <n v="380.16528925619798"/>
  </r>
  <r>
    <x v="489"/>
    <x v="6"/>
    <x v="2825"/>
    <n v="1588.9136394357099"/>
    <n v="10000"/>
    <n v="194.21323820848201"/>
    <x v="487"/>
    <x v="21"/>
    <x v="16"/>
    <m/>
    <m/>
    <n v="5188"/>
    <n v="1994.93240436573"/>
    <n v="10000"/>
    <n v="308.274743104381"/>
  </r>
  <r>
    <x v="489"/>
    <x v="7"/>
    <x v="2110"/>
    <n v="1878.8331868948901"/>
    <n v="10000"/>
    <n v="215.800337774442"/>
    <x v="487"/>
    <x v="21"/>
    <x v="16"/>
    <m/>
    <m/>
    <n v="5473"/>
    <n v="2482.6342821919998"/>
    <n v="10000"/>
    <n v="304.70914127423799"/>
  </r>
  <r>
    <x v="490"/>
    <x v="0"/>
    <x v="2826"/>
    <n v="2742.7778605282401"/>
    <n v="10000"/>
    <n v="272.97193387158802"/>
    <x v="488"/>
    <x v="21"/>
    <x v="16"/>
    <m/>
    <m/>
    <n v="6262"/>
    <n v="3461.3978264921702"/>
    <n v="10000"/>
    <n v="448.97959183673498"/>
  </r>
  <r>
    <x v="490"/>
    <x v="1"/>
    <x v="2827"/>
    <n v="3311.7577388292002"/>
    <n v="10000"/>
    <n v="623.818525519849"/>
    <x v="488"/>
    <x v="21"/>
    <x v="16"/>
    <m/>
    <m/>
    <n v="6464"/>
    <n v="3749.7537132009702"/>
    <n v="10000"/>
    <n v="703.125"/>
  </r>
  <r>
    <x v="490"/>
    <x v="2"/>
    <x v="2828"/>
    <n v="2879.0071096890902"/>
    <n v="10000"/>
    <n v="294.78458049886598"/>
    <x v="488"/>
    <x v="21"/>
    <x v="16"/>
    <m/>
    <m/>
    <n v="6350"/>
    <n v="3518.1225163723402"/>
    <n v="10000"/>
    <n v="426.63891779396499"/>
  </r>
  <r>
    <x v="490"/>
    <x v="3"/>
    <x v="756"/>
    <n v="3024.6986295990901"/>
    <n v="10000"/>
    <n v="625"/>
    <x v="488"/>
    <x v="21"/>
    <x v="16"/>
    <m/>
    <m/>
    <n v="6436"/>
    <n v="3773.5812597225599"/>
    <n v="10000"/>
    <n v="943.87755102040796"/>
  </r>
  <r>
    <x v="490"/>
    <x v="4"/>
    <x v="2829"/>
    <n v="2397.3890853132302"/>
    <n v="10000"/>
    <n v="415.87901701323199"/>
    <x v="488"/>
    <x v="21"/>
    <x v="16"/>
    <m/>
    <m/>
    <n v="6027"/>
    <n v="3300.31741869596"/>
    <n v="10000"/>
    <n v="554.016620498615"/>
  </r>
  <r>
    <x v="490"/>
    <x v="5"/>
    <x v="273"/>
    <n v="2602.1256466899699"/>
    <n v="10000"/>
    <n v="288.461538461538"/>
    <x v="488"/>
    <x v="21"/>
    <x v="16"/>
    <m/>
    <m/>
    <n v="5775"/>
    <n v="2961.64353518496"/>
    <n v="10000"/>
    <n v="361.57024793388399"/>
  </r>
  <r>
    <x v="490"/>
    <x v="6"/>
    <x v="2830"/>
    <n v="2069.35481282813"/>
    <n v="10000"/>
    <n v="183.67346938775501"/>
    <x v="488"/>
    <x v="21"/>
    <x v="16"/>
    <m/>
    <m/>
    <n v="5472"/>
    <n v="2489.26381490115"/>
    <n v="10000"/>
    <n v="253.77229080932801"/>
  </r>
  <r>
    <x v="490"/>
    <x v="7"/>
    <x v="2831"/>
    <n v="2442.7670878264698"/>
    <n v="10000"/>
    <n v="285.19692168402003"/>
    <x v="488"/>
    <x v="21"/>
    <x v="16"/>
    <m/>
    <m/>
    <n v="5770"/>
    <n v="3145.6047742717501"/>
    <n v="10000"/>
    <n v="373.96121883656502"/>
  </r>
  <r>
    <x v="491"/>
    <x v="0"/>
    <x v="1611"/>
    <n v="3840.8953759814399"/>
    <n v="10000"/>
    <n v="657.43944636678202"/>
    <x v="489"/>
    <x v="21"/>
    <x v="16"/>
    <m/>
    <m/>
    <n v="7631"/>
    <n v="5577.1740188918102"/>
    <n v="10000"/>
    <n v="1358.0246913580199"/>
  </r>
  <r>
    <x v="491"/>
    <x v="1"/>
    <x v="2832"/>
    <n v="4139.6032033482197"/>
    <n v="10000"/>
    <n v="714.28571428571399"/>
    <x v="489"/>
    <x v="21"/>
    <x v="16"/>
    <m/>
    <m/>
    <n v="7605"/>
    <n v="5429.4142435735303"/>
    <n v="10000"/>
    <n v="1666.6666666666699"/>
  </r>
  <r>
    <x v="491"/>
    <x v="2"/>
    <x v="2833"/>
    <n v="3999.4764836453501"/>
    <n v="10000"/>
    <n v="612.24489795918396"/>
    <x v="489"/>
    <x v="21"/>
    <x v="16"/>
    <m/>
    <m/>
    <n v="7918"/>
    <n v="5389.0596866260603"/>
    <n v="10000"/>
    <n v="1250"/>
  </r>
  <r>
    <x v="491"/>
    <x v="3"/>
    <x v="2834"/>
    <n v="3455.0497327620001"/>
    <n v="10000"/>
    <n v="466.66666666666703"/>
    <x v="489"/>
    <x v="21"/>
    <x v="16"/>
    <m/>
    <m/>
    <n v="7456"/>
    <n v="5236.1214434165904"/>
    <n v="10000"/>
    <n v="918.36734693877497"/>
  </r>
  <r>
    <x v="491"/>
    <x v="4"/>
    <x v="2835"/>
    <n v="3381.4693000331499"/>
    <n v="10000"/>
    <n v="294.78458049886598"/>
    <x v="489"/>
    <x v="21"/>
    <x v="16"/>
    <m/>
    <m/>
    <n v="7493"/>
    <n v="5610.2158447613001"/>
    <n v="10000"/>
    <n v="532.54437869822505"/>
  </r>
  <r>
    <x v="491"/>
    <x v="5"/>
    <x v="2836"/>
    <n v="4049.7188304497299"/>
    <n v="10000"/>
    <n v="578.512396694215"/>
    <x v="489"/>
    <x v="21"/>
    <x v="16"/>
    <m/>
    <m/>
    <n v="7002"/>
    <n v="4653.7911301859804"/>
    <n v="10000"/>
    <n v="650"/>
  </r>
  <r>
    <x v="491"/>
    <x v="6"/>
    <x v="1390"/>
    <n v="3202.52243512006"/>
    <n v="10000"/>
    <n v="476.19047619047598"/>
    <x v="489"/>
    <x v="21"/>
    <x v="16"/>
    <m/>
    <m/>
    <n v="6601"/>
    <n v="3764.4128394016102"/>
    <n v="10000"/>
    <n v="555.555555555556"/>
  </r>
  <r>
    <x v="491"/>
    <x v="7"/>
    <x v="2837"/>
    <n v="3801.4057318693099"/>
    <n v="10000"/>
    <n v="500"/>
    <x v="489"/>
    <x v="21"/>
    <x v="16"/>
    <m/>
    <m/>
    <n v="6999"/>
    <n v="4571.0111351137002"/>
    <n v="10000"/>
    <n v="588.23529411764696"/>
  </r>
  <r>
    <x v="492"/>
    <x v="0"/>
    <x v="2838"/>
    <n v="2954.34349946455"/>
    <n v="10000"/>
    <n v="578.512396694215"/>
    <x v="490"/>
    <x v="21"/>
    <x v="16"/>
    <m/>
    <m/>
    <n v="6340"/>
    <n v="3454.37068711243"/>
    <n v="10000"/>
    <n v="692.52077562326895"/>
  </r>
  <r>
    <x v="492"/>
    <x v="1"/>
    <x v="2839"/>
    <n v="3559.4245112317399"/>
    <n v="10000"/>
    <n v="588.23529411764696"/>
    <x v="490"/>
    <x v="21"/>
    <x v="16"/>
    <m/>
    <m/>
    <n v="6549"/>
    <n v="3786.7177036727198"/>
    <n v="10000"/>
    <n v="588.23529411764696"/>
  </r>
  <r>
    <x v="492"/>
    <x v="2"/>
    <x v="198"/>
    <n v="2390.4801559033999"/>
    <n v="10000"/>
    <n v="370.37037037036998"/>
    <x v="490"/>
    <x v="21"/>
    <x v="16"/>
    <m/>
    <m/>
    <n v="5609"/>
    <n v="2742.8217027017599"/>
    <n v="10000"/>
    <n v="439.95243757431598"/>
  </r>
  <r>
    <x v="492"/>
    <x v="3"/>
    <x v="2840"/>
    <n v="2836.1128089607901"/>
    <n v="10000"/>
    <n v="476.19047619047598"/>
    <x v="490"/>
    <x v="21"/>
    <x v="16"/>
    <m/>
    <m/>
    <n v="6288"/>
    <n v="3304.38184450568"/>
    <n v="10000"/>
    <n v="625"/>
  </r>
  <r>
    <x v="492"/>
    <x v="4"/>
    <x v="287"/>
    <n v="2637.59449423664"/>
    <n v="10000"/>
    <n v="472.58979206049202"/>
    <x v="490"/>
    <x v="21"/>
    <x v="16"/>
    <m/>
    <m/>
    <n v="6157"/>
    <n v="3428.6465168818099"/>
    <n v="10000"/>
    <n v="703.125"/>
  </r>
  <r>
    <x v="492"/>
    <x v="5"/>
    <x v="2841"/>
    <n v="2940.0735043229502"/>
    <n v="10000"/>
    <n v="394.80800432666302"/>
    <x v="490"/>
    <x v="21"/>
    <x v="16"/>
    <m/>
    <m/>
    <n v="6158"/>
    <n v="3439.1535176725702"/>
    <n v="10000"/>
    <n v="489.40832724616502"/>
  </r>
  <r>
    <x v="492"/>
    <x v="6"/>
    <x v="2706"/>
    <n v="2301.7264685345099"/>
    <n v="10000"/>
    <n v="293.00567107750499"/>
    <x v="490"/>
    <x v="21"/>
    <x v="16"/>
    <m/>
    <m/>
    <n v="5471"/>
    <n v="2643.4277519214002"/>
    <n v="10000"/>
    <n v="361.60420775805397"/>
  </r>
  <r>
    <x v="492"/>
    <x v="7"/>
    <x v="2842"/>
    <n v="2550.09021149817"/>
    <n v="10000"/>
    <n v="312.5"/>
    <x v="490"/>
    <x v="21"/>
    <x v="16"/>
    <m/>
    <m/>
    <n v="6018"/>
    <n v="3312.3216015487701"/>
    <n v="10000"/>
    <n v="454.54545454545502"/>
  </r>
  <r>
    <x v="493"/>
    <x v="0"/>
    <x v="585"/>
    <m/>
    <n v="10000"/>
    <n v="10000"/>
    <x v="491"/>
    <x v="21"/>
    <x v="16"/>
    <m/>
    <m/>
    <m/>
    <m/>
    <n v="10000"/>
    <n v="10000"/>
  </r>
  <r>
    <x v="493"/>
    <x v="1"/>
    <x v="585"/>
    <m/>
    <n v="10000"/>
    <n v="10000"/>
    <x v="491"/>
    <x v="21"/>
    <x v="16"/>
    <m/>
    <m/>
    <m/>
    <m/>
    <n v="10000"/>
    <n v="10000"/>
  </r>
  <r>
    <x v="493"/>
    <x v="2"/>
    <x v="585"/>
    <m/>
    <n v="10000"/>
    <n v="10000"/>
    <x v="491"/>
    <x v="21"/>
    <x v="16"/>
    <m/>
    <m/>
    <m/>
    <m/>
    <n v="10000"/>
    <n v="10000"/>
  </r>
  <r>
    <x v="493"/>
    <x v="3"/>
    <x v="585"/>
    <m/>
    <n v="10000"/>
    <n v="10000"/>
    <x v="491"/>
    <x v="21"/>
    <x v="16"/>
    <m/>
    <m/>
    <m/>
    <m/>
    <n v="10000"/>
    <n v="10000"/>
  </r>
  <r>
    <x v="493"/>
    <x v="4"/>
    <x v="585"/>
    <m/>
    <n v="10000"/>
    <n v="10000"/>
    <x v="491"/>
    <x v="21"/>
    <x v="16"/>
    <m/>
    <m/>
    <m/>
    <m/>
    <n v="10000"/>
    <n v="10000"/>
  </r>
  <r>
    <x v="493"/>
    <x v="5"/>
    <x v="585"/>
    <m/>
    <n v="10000"/>
    <n v="10000"/>
    <x v="491"/>
    <x v="21"/>
    <x v="16"/>
    <m/>
    <m/>
    <m/>
    <m/>
    <n v="10000"/>
    <n v="10000"/>
  </r>
  <r>
    <x v="493"/>
    <x v="6"/>
    <x v="585"/>
    <m/>
    <n v="10000"/>
    <n v="10000"/>
    <x v="491"/>
    <x v="21"/>
    <x v="16"/>
    <m/>
    <m/>
    <m/>
    <m/>
    <n v="10000"/>
    <n v="10000"/>
  </r>
  <r>
    <x v="493"/>
    <x v="7"/>
    <x v="585"/>
    <m/>
    <n v="10000"/>
    <n v="10000"/>
    <x v="491"/>
    <x v="21"/>
    <x v="16"/>
    <m/>
    <m/>
    <m/>
    <m/>
    <n v="10000"/>
    <n v="10000"/>
  </r>
  <r>
    <x v="494"/>
    <x v="0"/>
    <x v="814"/>
    <n v="1700.8571879930901"/>
    <n v="10000"/>
    <n v="107.479224376731"/>
    <x v="492"/>
    <x v="21"/>
    <x v="16"/>
    <m/>
    <m/>
    <n v="7174"/>
    <n v="4532.5049010308003"/>
    <n v="10000"/>
    <n v="802.46913580246905"/>
  </r>
  <r>
    <x v="494"/>
    <x v="1"/>
    <x v="2843"/>
    <n v="1665.4042585900499"/>
    <n v="10000"/>
    <n v="120.481927710843"/>
    <x v="492"/>
    <x v="21"/>
    <x v="16"/>
    <m/>
    <m/>
    <n v="6848"/>
    <n v="4274.4160255077304"/>
    <n v="10000"/>
    <n v="1000"/>
  </r>
  <r>
    <x v="494"/>
    <x v="2"/>
    <x v="2318"/>
    <n v="1820.0058257272501"/>
    <n v="10000"/>
    <n v="156.714937512398"/>
    <x v="492"/>
    <x v="21"/>
    <x v="16"/>
    <m/>
    <m/>
    <n v="6501"/>
    <n v="3334.0430750918799"/>
    <n v="10000"/>
    <n v="405.82726326743"/>
  </r>
  <r>
    <x v="494"/>
    <x v="3"/>
    <x v="2844"/>
    <n v="1628.98660687042"/>
    <n v="10000"/>
    <n v="123.385106691828"/>
    <x v="492"/>
    <x v="21"/>
    <x v="16"/>
    <m/>
    <m/>
    <n v="6673"/>
    <n v="4058.4297224082202"/>
    <n v="10000"/>
    <n v="887.57396449704095"/>
  </r>
  <r>
    <x v="494"/>
    <x v="4"/>
    <x v="2845"/>
    <n v="1592.1169490754401"/>
    <n v="10000"/>
    <n v="147.058823529412"/>
    <x v="492"/>
    <x v="21"/>
    <x v="16"/>
    <m/>
    <m/>
    <n v="6735"/>
    <n v="4345.4395294496799"/>
    <n v="10000"/>
    <n v="625"/>
  </r>
  <r>
    <x v="494"/>
    <x v="5"/>
    <x v="2846"/>
    <n v="2356.7219524873499"/>
    <n v="10000"/>
    <n v="267.697798929209"/>
    <x v="492"/>
    <x v="21"/>
    <x v="16"/>
    <m/>
    <m/>
    <n v="6330"/>
    <n v="3461.0790155398099"/>
    <n v="10000"/>
    <n v="632.77447268793901"/>
  </r>
  <r>
    <x v="494"/>
    <x v="6"/>
    <x v="1436"/>
    <n v="2201.6824251749199"/>
    <n v="10000"/>
    <n v="264.650283553875"/>
    <x v="492"/>
    <x v="21"/>
    <x v="16"/>
    <m/>
    <m/>
    <n v="5533"/>
    <n v="2651.35639715771"/>
    <n v="10000"/>
    <n v="321.41240380262599"/>
  </r>
  <r>
    <x v="494"/>
    <x v="7"/>
    <x v="2847"/>
    <n v="1437.8219369539599"/>
    <n v="10000"/>
    <n v="75.652075727351402"/>
    <x v="492"/>
    <x v="21"/>
    <x v="16"/>
    <m/>
    <m/>
    <n v="5092"/>
    <n v="1685.06515676395"/>
    <n v="10000"/>
    <n v="91.610165105325805"/>
  </r>
  <r>
    <x v="495"/>
    <x v="0"/>
    <x v="2848"/>
    <n v="1496.9183132643"/>
    <n v="10000"/>
    <n v="46.668289911533201"/>
    <x v="493"/>
    <x v="21"/>
    <x v="16"/>
    <m/>
    <m/>
    <n v="6024"/>
    <n v="2922.6829136841702"/>
    <n v="10000"/>
    <n v="390.625"/>
  </r>
  <r>
    <x v="495"/>
    <x v="1"/>
    <x v="2849"/>
    <n v="1649.91500608357"/>
    <n v="10000"/>
    <n v="49.433106575963699"/>
    <x v="493"/>
    <x v="21"/>
    <x v="16"/>
    <m/>
    <m/>
    <n v="6236"/>
    <n v="2890.3482150898099"/>
    <n v="10000"/>
    <n v="452.67489711934098"/>
  </r>
  <r>
    <x v="495"/>
    <x v="2"/>
    <x v="2850"/>
    <n v="1503.32284999324"/>
    <n v="10000"/>
    <n v="58.4915870030148"/>
    <x v="493"/>
    <x v="21"/>
    <x v="16"/>
    <m/>
    <m/>
    <n v="5622"/>
    <n v="2328.2675616769702"/>
    <n v="10000"/>
    <n v="255.673656995116"/>
  </r>
  <r>
    <x v="495"/>
    <x v="3"/>
    <x v="2851"/>
    <n v="1637.74959239898"/>
    <n v="10000"/>
    <n v="55.806671548698297"/>
    <x v="493"/>
    <x v="21"/>
    <x v="16"/>
    <m/>
    <m/>
    <n v="5941"/>
    <n v="2742.56620609015"/>
    <n v="10000"/>
    <n v="321.361058601134"/>
  </r>
  <r>
    <x v="495"/>
    <x v="4"/>
    <x v="2852"/>
    <n v="1602.7825728764999"/>
    <n v="10000"/>
    <n v="131.714876033058"/>
    <x v="493"/>
    <x v="21"/>
    <x v="16"/>
    <m/>
    <m/>
    <n v="6094"/>
    <n v="3088.9599297479999"/>
    <n v="10000"/>
    <n v="299.58677685950403"/>
  </r>
  <r>
    <x v="495"/>
    <x v="5"/>
    <x v="2853"/>
    <n v="1860.4113729958599"/>
    <n v="10000"/>
    <n v="117.135611641106"/>
    <x v="493"/>
    <x v="21"/>
    <x v="16"/>
    <m/>
    <m/>
    <n v="5876"/>
    <n v="2613.1407295878298"/>
    <n v="10000"/>
    <n v="277.777777777778"/>
  </r>
  <r>
    <x v="495"/>
    <x v="6"/>
    <x v="1565"/>
    <n v="1467.62622334755"/>
    <n v="10000"/>
    <n v="101.332332520173"/>
    <x v="493"/>
    <x v="21"/>
    <x v="16"/>
    <m/>
    <m/>
    <n v="5363"/>
    <n v="1985.5268606091699"/>
    <n v="10000"/>
    <n v="141.58202523853501"/>
  </r>
  <r>
    <x v="495"/>
    <x v="7"/>
    <x v="400"/>
    <n v="1028.22176963162"/>
    <n v="10000"/>
    <n v="62.248799137339503"/>
    <x v="493"/>
    <x v="21"/>
    <x v="16"/>
    <m/>
    <m/>
    <n v="4858"/>
    <n v="1453.98187004896"/>
    <n v="10000"/>
    <n v="92.887971476824902"/>
  </r>
  <r>
    <x v="496"/>
    <x v="0"/>
    <x v="1420"/>
    <n v="2087.78172380262"/>
    <n v="10000"/>
    <n v="86.956521739130395"/>
    <x v="494"/>
    <x v="21"/>
    <x v="16"/>
    <m/>
    <m/>
    <n v="6862"/>
    <n v="4079.9938157081001"/>
    <n v="10000"/>
    <n v="714.28571428571399"/>
  </r>
  <r>
    <x v="496"/>
    <x v="1"/>
    <x v="2854"/>
    <n v="2108.2047957047998"/>
    <n v="10000"/>
    <n v="80.645161290322605"/>
    <x v="494"/>
    <x v="21"/>
    <x v="16"/>
    <m/>
    <m/>
    <n v="6558"/>
    <n v="3815.1933825173301"/>
    <n v="10000"/>
    <n v="555.555555555556"/>
  </r>
  <r>
    <x v="496"/>
    <x v="2"/>
    <x v="2855"/>
    <n v="2027.5839528292699"/>
    <n v="10000"/>
    <n v="185.18518518518499"/>
    <x v="494"/>
    <x v="21"/>
    <x v="16"/>
    <m/>
    <m/>
    <n v="6006"/>
    <n v="2844.0708145089502"/>
    <n v="10000"/>
    <n v="337.5"/>
  </r>
  <r>
    <x v="496"/>
    <x v="3"/>
    <x v="2856"/>
    <n v="2180.4090709014299"/>
    <n v="10000"/>
    <n v="181.59433671899001"/>
    <x v="494"/>
    <x v="21"/>
    <x v="16"/>
    <m/>
    <m/>
    <n v="5831"/>
    <n v="3052.54673141684"/>
    <n v="10000"/>
    <n v="350.61728395061698"/>
  </r>
  <r>
    <x v="496"/>
    <x v="4"/>
    <x v="2857"/>
    <n v="2700.7162609837201"/>
    <n v="10000"/>
    <n v="299.74489795918402"/>
    <x v="494"/>
    <x v="21"/>
    <x v="16"/>
    <m/>
    <m/>
    <n v="6783"/>
    <n v="3495.9514440964699"/>
    <n v="10000"/>
    <n v="373.26388888888903"/>
  </r>
  <r>
    <x v="496"/>
    <x v="5"/>
    <x v="2858"/>
    <n v="2040.9799083959999"/>
    <n v="10000"/>
    <n v="224.930747922438"/>
    <x v="494"/>
    <x v="21"/>
    <x v="16"/>
    <m/>
    <m/>
    <n v="5513"/>
    <n v="2413.7353362255199"/>
    <n v="10000"/>
    <n v="253.099173553719"/>
  </r>
  <r>
    <x v="496"/>
    <x v="6"/>
    <x v="1712"/>
    <n v="1699.7933263909099"/>
    <n v="10000"/>
    <n v="155.01988474961399"/>
    <x v="494"/>
    <x v="21"/>
    <x v="16"/>
    <m/>
    <m/>
    <n v="5189"/>
    <n v="2078.4234745550202"/>
    <n v="10000"/>
    <n v="228.37370242214499"/>
  </r>
  <r>
    <x v="496"/>
    <x v="7"/>
    <x v="2859"/>
    <n v="982.43506869611304"/>
    <n v="10000"/>
    <n v="52.371883656509702"/>
    <x v="494"/>
    <x v="21"/>
    <x v="16"/>
    <m/>
    <m/>
    <n v="4323"/>
    <n v="1113.12023519535"/>
    <n v="10000"/>
    <n v="58.673469387755098"/>
  </r>
  <r>
    <x v="497"/>
    <x v="0"/>
    <x v="2860"/>
    <n v="1755.19301261079"/>
    <n v="10000"/>
    <n v="112.359550561798"/>
    <x v="495"/>
    <x v="21"/>
    <x v="16"/>
    <m/>
    <m/>
    <n v="6322"/>
    <n v="2873.8502963993201"/>
    <n v="10000"/>
    <n v="524.691358024691"/>
  </r>
  <r>
    <x v="497"/>
    <x v="1"/>
    <x v="1070"/>
    <n v="1572.0239331625501"/>
    <n v="10000"/>
    <n v="59.880239520958099"/>
    <x v="495"/>
    <x v="21"/>
    <x v="16"/>
    <m/>
    <m/>
    <n v="6054"/>
    <n v="2992.1397177036301"/>
    <n v="10000"/>
    <n v="500"/>
  </r>
  <r>
    <x v="497"/>
    <x v="2"/>
    <x v="242"/>
    <n v="1590.44304845798"/>
    <n v="10000"/>
    <n v="133.333333333333"/>
    <x v="495"/>
    <x v="21"/>
    <x v="16"/>
    <m/>
    <m/>
    <n v="5411"/>
    <n v="2270.1782583692102"/>
    <n v="10000"/>
    <n v="328"/>
  </r>
  <r>
    <x v="497"/>
    <x v="3"/>
    <x v="2861"/>
    <n v="1838.2888016470999"/>
    <n v="10000"/>
    <n v="142.857142857143"/>
    <x v="495"/>
    <x v="21"/>
    <x v="16"/>
    <m/>
    <m/>
    <n v="5737"/>
    <n v="2759.0395041851398"/>
    <n v="10000"/>
    <n v="416.66666666666703"/>
  </r>
  <r>
    <x v="497"/>
    <x v="4"/>
    <x v="2380"/>
    <n v="2075.9728977049199"/>
    <n v="10000"/>
    <n v="193.96188227357101"/>
    <x v="495"/>
    <x v="21"/>
    <x v="16"/>
    <m/>
    <m/>
    <n v="6217"/>
    <n v="3180.1815594332002"/>
    <n v="10000"/>
    <n v="453.514739229025"/>
  </r>
  <r>
    <x v="497"/>
    <x v="5"/>
    <x v="269"/>
    <n v="2085.8006896902598"/>
    <n v="10000"/>
    <n v="334.14695732682401"/>
    <x v="495"/>
    <x v="21"/>
    <x v="16"/>
    <m/>
    <m/>
    <n v="5515"/>
    <n v="2651.7923257716202"/>
    <n v="10000"/>
    <n v="466.66666666666703"/>
  </r>
  <r>
    <x v="497"/>
    <x v="6"/>
    <x v="1337"/>
    <n v="1704.4549335980801"/>
    <n v="10000"/>
    <n v="193.669304456476"/>
    <x v="495"/>
    <x v="21"/>
    <x v="16"/>
    <m/>
    <m/>
    <n v="4844"/>
    <n v="2061.3859494627"/>
    <n v="10000"/>
    <n v="272.84681130835003"/>
  </r>
  <r>
    <x v="497"/>
    <x v="7"/>
    <x v="1069"/>
    <n v="1000.75526653439"/>
    <n v="10000"/>
    <n v="65.052628950292799"/>
    <x v="495"/>
    <x v="21"/>
    <x v="16"/>
    <m/>
    <m/>
    <n v="4452"/>
    <n v="1171.5539531500399"/>
    <n v="10000"/>
    <n v="79.496467734268705"/>
  </r>
  <r>
    <x v="498"/>
    <x v="0"/>
    <x v="2862"/>
    <n v="1741.0173748268701"/>
    <n v="10000"/>
    <n v="95.238095238095298"/>
    <x v="496"/>
    <x v="21"/>
    <x v="16"/>
    <m/>
    <m/>
    <n v="5920"/>
    <n v="3170.05945671154"/>
    <n v="10000"/>
    <n v="521.54195011337902"/>
  </r>
  <r>
    <x v="498"/>
    <x v="1"/>
    <x v="2863"/>
    <n v="1916.5729037870799"/>
    <n v="10000"/>
    <n v="89.285714285714306"/>
    <x v="496"/>
    <x v="21"/>
    <x v="16"/>
    <m/>
    <m/>
    <n v="5669"/>
    <n v="2906.27945889894"/>
    <n v="10000"/>
    <n v="617.28395061728395"/>
  </r>
  <r>
    <x v="498"/>
    <x v="2"/>
    <x v="1347"/>
    <n v="1980.81443650806"/>
    <n v="10000"/>
    <n v="217.15913136347501"/>
    <x v="496"/>
    <x v="21"/>
    <x v="16"/>
    <m/>
    <m/>
    <n v="5880"/>
    <n v="2640.7319151012598"/>
    <n v="10000"/>
    <n v="429.36288088642698"/>
  </r>
  <r>
    <x v="498"/>
    <x v="3"/>
    <x v="2864"/>
    <n v="2314.8317811234701"/>
    <n v="10000"/>
    <n v="211.457131872357"/>
    <x v="496"/>
    <x v="21"/>
    <x v="16"/>
    <m/>
    <m/>
    <n v="5973"/>
    <n v="3430.30343369003"/>
    <n v="10000"/>
    <n v="463.73365041617097"/>
  </r>
  <r>
    <x v="498"/>
    <x v="4"/>
    <x v="2865"/>
    <n v="2079.5408020724799"/>
    <n v="10000"/>
    <n v="207.61245674740499"/>
    <x v="496"/>
    <x v="21"/>
    <x v="16"/>
    <m/>
    <m/>
    <n v="6191"/>
    <n v="2844.5339074684198"/>
    <n v="10000"/>
    <n v="320.69970845480998"/>
  </r>
  <r>
    <x v="498"/>
    <x v="5"/>
    <x v="1486"/>
    <n v="2122.2363263356801"/>
    <n v="10000"/>
    <n v="239.97370151216299"/>
    <x v="496"/>
    <x v="21"/>
    <x v="16"/>
    <m/>
    <m/>
    <n v="6164"/>
    <n v="2720.6484713988698"/>
    <n v="10000"/>
    <n v="275.73894068637202"/>
  </r>
  <r>
    <x v="498"/>
    <x v="6"/>
    <x v="2866"/>
    <n v="1589.13596366864"/>
    <n v="10000"/>
    <n v="156.232686980609"/>
    <x v="496"/>
    <x v="21"/>
    <x v="16"/>
    <m/>
    <m/>
    <n v="5100"/>
    <n v="1965.04157749919"/>
    <n v="10000"/>
    <n v="207.45488277955801"/>
  </r>
  <r>
    <x v="498"/>
    <x v="7"/>
    <x v="2321"/>
    <n v="1358.17454848274"/>
    <n v="10000"/>
    <n v="75.900277008310198"/>
    <x v="496"/>
    <x v="21"/>
    <x v="16"/>
    <m/>
    <m/>
    <n v="5131"/>
    <n v="1604.70067672904"/>
    <n v="10000"/>
    <n v="93.735711019661593"/>
  </r>
  <r>
    <x v="499"/>
    <x v="0"/>
    <x v="1332"/>
    <n v="1914.3099601182901"/>
    <n v="10000"/>
    <n v="100.970493088913"/>
    <x v="497"/>
    <x v="21"/>
    <x v="16"/>
    <m/>
    <m/>
    <n v="6084"/>
    <n v="3359.8057164290399"/>
    <n v="10000"/>
    <n v="548.20415879017003"/>
  </r>
  <r>
    <x v="499"/>
    <x v="1"/>
    <x v="1297"/>
    <n v="1876.07924791662"/>
    <n v="10000"/>
    <n v="75.187969924811995"/>
    <x v="497"/>
    <x v="21"/>
    <x v="16"/>
    <m/>
    <m/>
    <n v="5890"/>
    <n v="3147.7169225041998"/>
    <n v="10000"/>
    <n v="714.28571428571399"/>
  </r>
  <r>
    <x v="499"/>
    <x v="2"/>
    <x v="2867"/>
    <n v="2093.6271848636402"/>
    <n v="10000"/>
    <n v="163.93442622950801"/>
    <x v="497"/>
    <x v="21"/>
    <x v="16"/>
    <m/>
    <m/>
    <n v="5707"/>
    <n v="3030.3149639796902"/>
    <n v="10000"/>
    <n v="487.51486325802603"/>
  </r>
  <r>
    <x v="499"/>
    <x v="3"/>
    <x v="2868"/>
    <n v="2489.5850951751599"/>
    <n v="10000"/>
    <n v="208.333333333333"/>
    <x v="497"/>
    <x v="21"/>
    <x v="16"/>
    <m/>
    <m/>
    <n v="6133"/>
    <n v="3602.9843757774802"/>
    <n v="10000"/>
    <n v="487.51486325802603"/>
  </r>
  <r>
    <x v="499"/>
    <x v="4"/>
    <x v="2869"/>
    <n v="2462.0386569577299"/>
    <n v="10000"/>
    <n v="255.46321945213899"/>
    <x v="497"/>
    <x v="21"/>
    <x v="16"/>
    <m/>
    <m/>
    <n v="5580"/>
    <n v="3210.9386490615102"/>
    <n v="10000"/>
    <n v="398.57227840571102"/>
  </r>
  <r>
    <x v="499"/>
    <x v="5"/>
    <x v="2870"/>
    <n v="2146.9576116684502"/>
    <n v="10000"/>
    <n v="318.87388681413398"/>
    <x v="497"/>
    <x v="21"/>
    <x v="16"/>
    <m/>
    <m/>
    <n v="5902"/>
    <n v="2767.22684315173"/>
    <n v="10000"/>
    <n v="495.86776859504101"/>
  </r>
  <r>
    <x v="499"/>
    <x v="6"/>
    <x v="1331"/>
    <n v="1607.69431047491"/>
    <n v="10000"/>
    <n v="223.72528616024999"/>
    <x v="497"/>
    <x v="21"/>
    <x v="16"/>
    <m/>
    <m/>
    <n v="4979"/>
    <n v="1988.7616312222999"/>
    <n v="10000"/>
    <n v="288.35063437139598"/>
  </r>
  <r>
    <x v="499"/>
    <x v="7"/>
    <x v="2871"/>
    <n v="1653.25828476726"/>
    <n v="10000"/>
    <n v="145.74759945130299"/>
    <x v="497"/>
    <x v="21"/>
    <x v="16"/>
    <m/>
    <m/>
    <n v="5408"/>
    <n v="2016.16770031084"/>
    <n v="10000"/>
    <n v="214.15823914336701"/>
  </r>
  <r>
    <x v="500"/>
    <x v="0"/>
    <x v="2872"/>
    <n v="6050.7246376811599"/>
    <n v="10000"/>
    <n v="1562.5"/>
    <x v="498"/>
    <x v="21"/>
    <x v="16"/>
    <m/>
    <m/>
    <n v="9355"/>
    <n v="8974.3589743589691"/>
    <n v="10000"/>
    <n v="5000"/>
  </r>
  <r>
    <x v="500"/>
    <x v="1"/>
    <x v="2873"/>
    <n v="7651.5151515151501"/>
    <n v="10000"/>
    <n v="3333.3333333333298"/>
    <x v="498"/>
    <x v="21"/>
    <x v="16"/>
    <m/>
    <m/>
    <n v="8985"/>
    <n v="8288.2882882882896"/>
    <n v="10000"/>
    <n v="5000"/>
  </r>
  <r>
    <x v="500"/>
    <x v="2"/>
    <x v="2874"/>
    <n v="7095.23809523809"/>
    <n v="10000"/>
    <n v="3333.3333333333298"/>
    <x v="498"/>
    <x v="21"/>
    <x v="16"/>
    <m/>
    <m/>
    <n v="8646"/>
    <n v="7184.0094062316302"/>
    <n v="10000"/>
    <n v="3333.3333333333298"/>
  </r>
  <r>
    <x v="500"/>
    <x v="3"/>
    <x v="2875"/>
    <n v="6382.3529411764703"/>
    <n v="10000"/>
    <n v="2200"/>
    <x v="498"/>
    <x v="21"/>
    <x v="16"/>
    <m/>
    <m/>
    <n v="8707"/>
    <n v="7222.2222222222199"/>
    <n v="10000"/>
    <n v="3125"/>
  </r>
  <r>
    <x v="500"/>
    <x v="4"/>
    <x v="2876"/>
    <n v="6033.3333333333303"/>
    <n v="10000"/>
    <n v="2000"/>
    <x v="498"/>
    <x v="21"/>
    <x v="16"/>
    <m/>
    <m/>
    <n v="8379"/>
    <n v="7241.0256410256397"/>
    <n v="10000"/>
    <n v="2800"/>
  </r>
  <r>
    <x v="500"/>
    <x v="5"/>
    <x v="2877"/>
    <n v="7108.9743589743603"/>
    <n v="10000"/>
    <n v="3333.3333333333298"/>
    <x v="498"/>
    <x v="21"/>
    <x v="16"/>
    <m/>
    <m/>
    <n v="8990"/>
    <n v="8026.3157894736796"/>
    <n v="10000"/>
    <n v="3750"/>
  </r>
  <r>
    <x v="500"/>
    <x v="6"/>
    <x v="2878"/>
    <n v="6288.8888888888896"/>
    <n v="10000"/>
    <n v="2000"/>
    <x v="498"/>
    <x v="21"/>
    <x v="16"/>
    <m/>
    <m/>
    <n v="8492"/>
    <n v="7040.8163265306102"/>
    <n v="10000"/>
    <n v="2000"/>
  </r>
  <r>
    <x v="500"/>
    <x v="7"/>
    <x v="1414"/>
    <n v="7248.6772486772497"/>
    <n v="10000"/>
    <n v="3333.3333333333298"/>
    <x v="498"/>
    <x v="21"/>
    <x v="16"/>
    <m/>
    <m/>
    <n v="8626"/>
    <n v="7732.4263038548697"/>
    <n v="10000"/>
    <n v="5000"/>
  </r>
  <r>
    <x v="501"/>
    <x v="0"/>
    <x v="2879"/>
    <n v="2418.09150530542"/>
    <n v="10000"/>
    <n v="104.12328196584799"/>
    <x v="499"/>
    <x v="21"/>
    <x v="16"/>
    <m/>
    <m/>
    <n v="6198"/>
    <n v="3331.0160989108399"/>
    <n v="10000"/>
    <n v="581.71745152354595"/>
  </r>
  <r>
    <x v="501"/>
    <x v="1"/>
    <x v="247"/>
    <n v="2154.7688651655099"/>
    <n v="10000"/>
    <n v="123.385106691828"/>
    <x v="499"/>
    <x v="21"/>
    <x v="16"/>
    <m/>
    <m/>
    <n v="6210"/>
    <n v="2909.5824768502598"/>
    <n v="10000"/>
    <n v="397.80521262002702"/>
  </r>
  <r>
    <x v="501"/>
    <x v="2"/>
    <x v="2529"/>
    <n v="2031.89927512178"/>
    <n v="10000"/>
    <n v="125.619834710744"/>
    <x v="499"/>
    <x v="21"/>
    <x v="16"/>
    <m/>
    <m/>
    <n v="5986"/>
    <n v="2631.7391408059798"/>
    <n v="10000"/>
    <n v="312.5"/>
  </r>
  <r>
    <x v="501"/>
    <x v="3"/>
    <x v="1936"/>
    <n v="2447.44626181069"/>
    <n v="10000"/>
    <n v="172.58480460226099"/>
    <x v="499"/>
    <x v="21"/>
    <x v="16"/>
    <m/>
    <m/>
    <n v="6416"/>
    <n v="3284.43724646999"/>
    <n v="10000"/>
    <n v="328.79818594104302"/>
  </r>
  <r>
    <x v="501"/>
    <x v="4"/>
    <x v="2880"/>
    <n v="2387.2658972447898"/>
    <n v="10000"/>
    <n v="281.06508875739598"/>
    <x v="499"/>
    <x v="21"/>
    <x v="16"/>
    <m/>
    <m/>
    <n v="6365"/>
    <n v="3187.9763612643301"/>
    <n v="10000"/>
    <n v="523.41597796143196"/>
  </r>
  <r>
    <x v="501"/>
    <x v="5"/>
    <x v="2881"/>
    <n v="3313.2255784537701"/>
    <n v="10000"/>
    <n v="194.444444444444"/>
    <x v="499"/>
    <x v="21"/>
    <x v="16"/>
    <m/>
    <m/>
    <n v="6539"/>
    <n v="4270.5002117191398"/>
    <n v="10000"/>
    <n v="560"/>
  </r>
  <r>
    <x v="501"/>
    <x v="6"/>
    <x v="2882"/>
    <n v="2252.4550707670501"/>
    <n v="10000"/>
    <n v="211.457131872357"/>
    <x v="499"/>
    <x v="21"/>
    <x v="16"/>
    <m/>
    <m/>
    <n v="5578"/>
    <n v="2681.2446633825898"/>
    <n v="10000"/>
    <n v="328.71972318339101"/>
  </r>
  <r>
    <x v="501"/>
    <x v="7"/>
    <x v="2574"/>
    <n v="2356.0584011554802"/>
    <n v="10000"/>
    <n v="212.37303785780199"/>
    <x v="499"/>
    <x v="21"/>
    <x v="16"/>
    <m/>
    <m/>
    <n v="6127"/>
    <n v="3047.8591528318102"/>
    <n v="10000"/>
    <n v="429.6875"/>
  </r>
  <r>
    <x v="502"/>
    <x v="0"/>
    <x v="2883"/>
    <n v="8750"/>
    <n v="10000"/>
    <n v="5000"/>
    <x v="500"/>
    <x v="21"/>
    <x v="16"/>
    <m/>
    <m/>
    <n v="9250"/>
    <n v="8800"/>
    <n v="10000"/>
    <n v="5000"/>
  </r>
  <r>
    <x v="502"/>
    <x v="1"/>
    <x v="2884"/>
    <n v="8529.4117647058792"/>
    <n v="10000"/>
    <n v="3750"/>
    <x v="500"/>
    <x v="21"/>
    <x v="16"/>
    <m/>
    <m/>
    <n v="9658"/>
    <n v="9111.1111111111095"/>
    <n v="10000"/>
    <n v="5555.5555555555502"/>
  </r>
  <r>
    <x v="502"/>
    <x v="2"/>
    <x v="2885"/>
    <n v="7741.9354838709696"/>
    <n v="10000"/>
    <n v="2500"/>
    <x v="500"/>
    <x v="21"/>
    <x v="16"/>
    <m/>
    <m/>
    <n v="9020"/>
    <n v="8333.3333333333303"/>
    <n v="10000"/>
    <n v="3333.3333333333298"/>
  </r>
  <r>
    <x v="502"/>
    <x v="3"/>
    <x v="2183"/>
    <n v="5833.3333333333303"/>
    <n v="10000"/>
    <n v="2222.2222222222199"/>
    <x v="500"/>
    <x v="21"/>
    <x v="16"/>
    <m/>
    <m/>
    <n v="8391"/>
    <n v="6518.5185185185201"/>
    <n v="10000"/>
    <n v="2800"/>
  </r>
  <r>
    <x v="502"/>
    <x v="4"/>
    <x v="2886"/>
    <n v="7226.6666666666697"/>
    <n v="10000"/>
    <n v="2800"/>
    <x v="500"/>
    <x v="21"/>
    <x v="16"/>
    <m/>
    <m/>
    <n v="8444"/>
    <n v="7198.4126984126997"/>
    <n v="10000"/>
    <n v="2800"/>
  </r>
  <r>
    <x v="502"/>
    <x v="5"/>
    <x v="2887"/>
    <n v="7529.4117647058802"/>
    <n v="10000"/>
    <n v="3600"/>
    <x v="500"/>
    <x v="21"/>
    <x v="16"/>
    <m/>
    <m/>
    <n v="8571"/>
    <n v="7500"/>
    <n v="10000"/>
    <n v="5000"/>
  </r>
  <r>
    <x v="502"/>
    <x v="6"/>
    <x v="154"/>
    <n v="7356.3218390804604"/>
    <n v="10000"/>
    <n v="2222.2222222222199"/>
    <x v="500"/>
    <x v="21"/>
    <x v="16"/>
    <m/>
    <m/>
    <n v="9248"/>
    <n v="7733.3333333333303"/>
    <n v="10000"/>
    <n v="2222.2222222222199"/>
  </r>
  <r>
    <x v="502"/>
    <x v="7"/>
    <x v="2888"/>
    <n v="6833.3333333333303"/>
    <n v="10000"/>
    <n v="3333.3333333333298"/>
    <x v="500"/>
    <x v="21"/>
    <x v="16"/>
    <m/>
    <m/>
    <n v="9444"/>
    <n v="9090.9090909090901"/>
    <n v="10000"/>
    <n v="5000"/>
  </r>
  <r>
    <x v="503"/>
    <x v="0"/>
    <x v="2889"/>
    <n v="3228.85181180376"/>
    <n v="10000"/>
    <n v="521.54195011337902"/>
    <x v="501"/>
    <x v="21"/>
    <x v="16"/>
    <m/>
    <m/>
    <n v="6456"/>
    <n v="4105.7184152039499"/>
    <n v="10000"/>
    <n v="703.125"/>
  </r>
  <r>
    <x v="503"/>
    <x v="1"/>
    <x v="2890"/>
    <n v="3598.8203715476402"/>
    <n v="10000"/>
    <n v="550"/>
    <x v="501"/>
    <x v="21"/>
    <x v="16"/>
    <m/>
    <m/>
    <n v="6638"/>
    <n v="4095.1443569553799"/>
    <n v="10000"/>
    <n v="755.555555555556"/>
  </r>
  <r>
    <x v="503"/>
    <x v="2"/>
    <x v="1366"/>
    <n v="2961.5983524211401"/>
    <n v="10000"/>
    <n v="550"/>
    <x v="501"/>
    <x v="21"/>
    <x v="16"/>
    <m/>
    <m/>
    <n v="6088"/>
    <n v="3460.61990501329"/>
    <n v="10000"/>
    <n v="617.28395061728395"/>
  </r>
  <r>
    <x v="503"/>
    <x v="3"/>
    <x v="2608"/>
    <n v="3523.6257094749599"/>
    <n v="10000"/>
    <n v="548.20415879017003"/>
    <x v="501"/>
    <x v="21"/>
    <x v="16"/>
    <m/>
    <m/>
    <n v="6761"/>
    <n v="4198.4501524378802"/>
    <n v="10000"/>
    <n v="833.33333333333303"/>
  </r>
  <r>
    <x v="503"/>
    <x v="4"/>
    <x v="1097"/>
    <n v="2748.8384598667699"/>
    <n v="10000"/>
    <n v="463.73365041617097"/>
    <x v="501"/>
    <x v="21"/>
    <x v="16"/>
    <m/>
    <m/>
    <n v="6133"/>
    <n v="3427.3238508313102"/>
    <n v="10000"/>
    <n v="750"/>
  </r>
  <r>
    <x v="503"/>
    <x v="5"/>
    <x v="2891"/>
    <n v="2962.5432111180999"/>
    <n v="10000"/>
    <n v="425"/>
    <x v="501"/>
    <x v="21"/>
    <x v="16"/>
    <m/>
    <m/>
    <n v="6272"/>
    <n v="3401.9479164396898"/>
    <n v="10000"/>
    <n v="514.28571428571399"/>
  </r>
  <r>
    <x v="503"/>
    <x v="6"/>
    <x v="2892"/>
    <n v="2428.7855019837202"/>
    <n v="10000"/>
    <n v="382.65306122448999"/>
    <x v="501"/>
    <x v="21"/>
    <x v="16"/>
    <m/>
    <m/>
    <n v="6003"/>
    <n v="2900.4367752026501"/>
    <n v="10000"/>
    <n v="555.555555555556"/>
  </r>
  <r>
    <x v="503"/>
    <x v="7"/>
    <x v="2893"/>
    <n v="2985.31315029504"/>
    <n v="10000"/>
    <n v="496"/>
    <x v="501"/>
    <x v="21"/>
    <x v="16"/>
    <m/>
    <m/>
    <n v="6445"/>
    <n v="3753.0146088640099"/>
    <n v="10000"/>
    <n v="740.74074074074099"/>
  </r>
  <r>
    <x v="504"/>
    <x v="0"/>
    <x v="2894"/>
    <n v="7105.2631578947403"/>
    <n v="10000"/>
    <n v="2500"/>
    <x v="502"/>
    <x v="21"/>
    <x v="16"/>
    <m/>
    <m/>
    <n v="8583"/>
    <n v="7692.3076923076896"/>
    <n v="10000"/>
    <n v="3333.3333333333298"/>
  </r>
  <r>
    <x v="504"/>
    <x v="1"/>
    <x v="2895"/>
    <n v="5441.1441144114397"/>
    <n v="10000"/>
    <n v="1358.0246913580199"/>
    <x v="502"/>
    <x v="21"/>
    <x v="16"/>
    <m/>
    <m/>
    <n v="8223"/>
    <n v="6396.6049382716001"/>
    <n v="10000"/>
    <n v="1358.0246913580199"/>
  </r>
  <r>
    <x v="504"/>
    <x v="2"/>
    <x v="2895"/>
    <n v="5411.2218530823202"/>
    <n v="10000"/>
    <n v="1111.1111111111099"/>
    <x v="502"/>
    <x v="21"/>
    <x v="16"/>
    <m/>
    <m/>
    <n v="8461"/>
    <n v="6641.5489272632103"/>
    <n v="10000"/>
    <n v="2244.8979591836701"/>
  </r>
  <r>
    <x v="504"/>
    <x v="3"/>
    <x v="2896"/>
    <n v="6512.54480286738"/>
    <n v="10000"/>
    <n v="2500"/>
    <x v="502"/>
    <x v="21"/>
    <x v="16"/>
    <m/>
    <m/>
    <n v="8327"/>
    <n v="7061.4035087719303"/>
    <n v="10000"/>
    <n v="3333.3333333333298"/>
  </r>
  <r>
    <x v="504"/>
    <x v="4"/>
    <x v="1411"/>
    <n v="5675.5162241887901"/>
    <n v="10000"/>
    <n v="1428.57142857143"/>
    <x v="502"/>
    <x v="21"/>
    <x v="16"/>
    <m/>
    <m/>
    <n v="8099"/>
    <n v="6957.2649572649598"/>
    <n v="10000"/>
    <n v="2500"/>
  </r>
  <r>
    <x v="504"/>
    <x v="5"/>
    <x v="2897"/>
    <n v="6480.2259887005603"/>
    <n v="10000"/>
    <n v="1666.6666666666699"/>
    <x v="502"/>
    <x v="21"/>
    <x v="16"/>
    <m/>
    <m/>
    <n v="8600"/>
    <n v="7436.50793650794"/>
    <n v="10000"/>
    <n v="3333.3333333333298"/>
  </r>
  <r>
    <x v="504"/>
    <x v="6"/>
    <x v="2898"/>
    <n v="5338.7096774193597"/>
    <n v="10000"/>
    <n v="1250"/>
    <x v="502"/>
    <x v="21"/>
    <x v="16"/>
    <m/>
    <m/>
    <n v="7742"/>
    <n v="5895.2380952381"/>
    <n v="10000"/>
    <n v="1666.6666666666699"/>
  </r>
  <r>
    <x v="504"/>
    <x v="7"/>
    <x v="2899"/>
    <n v="5209.6714654854204"/>
    <n v="10000"/>
    <n v="1358.0246913580199"/>
    <x v="502"/>
    <x v="21"/>
    <x v="16"/>
    <m/>
    <m/>
    <n v="8358"/>
    <n v="6792.6267281106002"/>
    <n v="10000"/>
    <n v="2500"/>
  </r>
  <r>
    <x v="505"/>
    <x v="0"/>
    <x v="2900"/>
    <n v="2680.9796809796799"/>
    <n v="10000"/>
    <n v="147.058823529412"/>
    <x v="503"/>
    <x v="21"/>
    <x v="16"/>
    <m/>
    <m/>
    <n v="7770"/>
    <n v="5565.1214128035299"/>
    <n v="10000"/>
    <n v="1250"/>
  </r>
  <r>
    <x v="505"/>
    <x v="1"/>
    <x v="1652"/>
    <n v="2869.1602824094898"/>
    <n v="10000"/>
    <n v="128.20512820512801"/>
    <x v="503"/>
    <x v="21"/>
    <x v="16"/>
    <m/>
    <m/>
    <n v="8259"/>
    <n v="6431.3725490196102"/>
    <n v="10000"/>
    <n v="1428.57142857143"/>
  </r>
  <r>
    <x v="505"/>
    <x v="2"/>
    <x v="2901"/>
    <n v="3419.49273297236"/>
    <n v="10000"/>
    <n v="294.11764705882302"/>
    <x v="503"/>
    <x v="21"/>
    <x v="16"/>
    <m/>
    <m/>
    <n v="7852"/>
    <n v="5409.5788604459103"/>
    <n v="10000"/>
    <n v="833.33333333333303"/>
  </r>
  <r>
    <x v="505"/>
    <x v="3"/>
    <x v="1356"/>
    <n v="3826.49613899614"/>
    <n v="10000"/>
    <n v="357.142857142857"/>
    <x v="503"/>
    <x v="21"/>
    <x v="16"/>
    <m/>
    <m/>
    <n v="7805"/>
    <n v="6247.5490196078399"/>
    <n v="10000"/>
    <n v="2000"/>
  </r>
  <r>
    <x v="505"/>
    <x v="4"/>
    <x v="2902"/>
    <n v="3724.9694569762701"/>
    <n v="10000"/>
    <n v="748.29931972789097"/>
    <x v="503"/>
    <x v="21"/>
    <x v="16"/>
    <m/>
    <m/>
    <n v="7276"/>
    <n v="4882.8798889282798"/>
    <n v="10000"/>
    <n v="1065.0887573964501"/>
  </r>
  <r>
    <x v="505"/>
    <x v="5"/>
    <x v="2903"/>
    <n v="3403.2971139225301"/>
    <n v="10000"/>
    <n v="533.33333333333303"/>
    <x v="503"/>
    <x v="21"/>
    <x v="16"/>
    <m/>
    <m/>
    <n v="7058"/>
    <n v="4189.2588124042104"/>
    <n v="10000"/>
    <n v="688"/>
  </r>
  <r>
    <x v="505"/>
    <x v="6"/>
    <x v="2904"/>
    <n v="2336.07657022291"/>
    <n v="10000"/>
    <n v="256"/>
    <x v="503"/>
    <x v="21"/>
    <x v="16"/>
    <m/>
    <m/>
    <n v="5454"/>
    <n v="2968.1088076436899"/>
    <n v="10000"/>
    <n v="348.45496383957902"/>
  </r>
  <r>
    <x v="505"/>
    <x v="7"/>
    <x v="2905"/>
    <n v="1486.9021939838999"/>
    <n v="10000"/>
    <n v="85.5787569074282"/>
    <x v="503"/>
    <x v="21"/>
    <x v="16"/>
    <m/>
    <m/>
    <n v="5133"/>
    <n v="1654.63525186169"/>
    <n v="10000"/>
    <n v="97.65625"/>
  </r>
  <r>
    <x v="506"/>
    <x v="0"/>
    <x v="1267"/>
    <n v="4933.3333333333303"/>
    <n v="10000"/>
    <n v="1428.57142857143"/>
    <x v="504"/>
    <x v="21"/>
    <x v="16"/>
    <m/>
    <m/>
    <n v="7057"/>
    <n v="5166.6666666666697"/>
    <n v="10000"/>
    <n v="1428.57142857143"/>
  </r>
  <r>
    <x v="506"/>
    <x v="1"/>
    <x v="2906"/>
    <n v="5375"/>
    <n v="10000"/>
    <n v="1000"/>
    <x v="504"/>
    <x v="21"/>
    <x v="16"/>
    <m/>
    <m/>
    <n v="7663"/>
    <n v="5859.0785907859099"/>
    <n v="10000"/>
    <n v="1250"/>
  </r>
  <r>
    <x v="506"/>
    <x v="2"/>
    <x v="2907"/>
    <n v="4300.1089324618697"/>
    <n v="10000"/>
    <n v="1250"/>
    <x v="504"/>
    <x v="21"/>
    <x v="16"/>
    <m/>
    <m/>
    <n v="6809"/>
    <n v="4582.64119601329"/>
    <n v="10000"/>
    <n v="1562.5"/>
  </r>
  <r>
    <x v="506"/>
    <x v="3"/>
    <x v="2908"/>
    <n v="4332.4607329842902"/>
    <n v="10000"/>
    <n v="909.09090909090901"/>
    <x v="504"/>
    <x v="21"/>
    <x v="16"/>
    <m/>
    <m/>
    <n v="7067"/>
    <n v="4960.0456621004596"/>
    <n v="10000"/>
    <n v="1250"/>
  </r>
  <r>
    <x v="506"/>
    <x v="4"/>
    <x v="2909"/>
    <n v="3542.9522620533899"/>
    <n v="10000"/>
    <n v="740.74074074074099"/>
    <x v="504"/>
    <x v="21"/>
    <x v="16"/>
    <m/>
    <m/>
    <n v="6670"/>
    <n v="4309.7147950089102"/>
    <n v="10000"/>
    <n v="859.375"/>
  </r>
  <r>
    <x v="506"/>
    <x v="5"/>
    <x v="2910"/>
    <n v="4150.0321602896402"/>
    <n v="10000"/>
    <n v="887.57396449704095"/>
    <x v="504"/>
    <x v="21"/>
    <x v="16"/>
    <m/>
    <m/>
    <n v="6775"/>
    <n v="4553.4077267270504"/>
    <n v="10000"/>
    <n v="950"/>
  </r>
  <r>
    <x v="506"/>
    <x v="6"/>
    <x v="2911"/>
    <n v="3261.46558755254"/>
    <n v="10000"/>
    <n v="619.83471074380202"/>
    <x v="504"/>
    <x v="21"/>
    <x v="16"/>
    <m/>
    <m/>
    <n v="6157"/>
    <n v="3723.9363138485901"/>
    <n v="10000"/>
    <n v="747.92243767313005"/>
  </r>
  <r>
    <x v="506"/>
    <x v="7"/>
    <x v="2912"/>
    <n v="4517.9244718415202"/>
    <n v="10000"/>
    <n v="714.28571428571399"/>
    <x v="504"/>
    <x v="21"/>
    <x v="16"/>
    <m/>
    <m/>
    <n v="7266"/>
    <n v="5131.1287477954102"/>
    <n v="10000"/>
    <n v="1000"/>
  </r>
  <r>
    <x v="507"/>
    <x v="0"/>
    <x v="585"/>
    <m/>
    <n v="10000"/>
    <n v="10000"/>
    <x v="505"/>
    <x v="21"/>
    <x v="16"/>
    <m/>
    <m/>
    <m/>
    <m/>
    <n v="10000"/>
    <n v="10000"/>
  </r>
  <r>
    <x v="507"/>
    <x v="1"/>
    <x v="1510"/>
    <n v="8571.4285714285706"/>
    <n v="10000"/>
    <n v="5000"/>
    <x v="505"/>
    <x v="21"/>
    <x v="16"/>
    <m/>
    <m/>
    <n v="9167"/>
    <n v="8571.4285714285706"/>
    <n v="10000"/>
    <n v="5000"/>
  </r>
  <r>
    <x v="507"/>
    <x v="2"/>
    <x v="584"/>
    <n v="8000"/>
    <n v="10000"/>
    <n v="5000"/>
    <x v="505"/>
    <x v="21"/>
    <x v="16"/>
    <m/>
    <m/>
    <n v="9375"/>
    <n v="8888.8888888888905"/>
    <n v="10000"/>
    <n v="5000"/>
  </r>
  <r>
    <x v="507"/>
    <x v="3"/>
    <x v="2913"/>
    <n v="8181.8181818181802"/>
    <n v="10000"/>
    <n v="5000"/>
    <x v="505"/>
    <x v="21"/>
    <x v="16"/>
    <m/>
    <m/>
    <n v="10000"/>
    <n v="10000"/>
    <n v="10000"/>
    <n v="10000"/>
  </r>
  <r>
    <x v="507"/>
    <x v="4"/>
    <x v="2914"/>
    <n v="7333.3333333333303"/>
    <n v="10000"/>
    <n v="3333.3333333333298"/>
    <x v="505"/>
    <x v="21"/>
    <x v="16"/>
    <m/>
    <m/>
    <n v="10000"/>
    <n v="10000"/>
    <n v="10000"/>
    <n v="10000"/>
  </r>
  <r>
    <x v="507"/>
    <x v="5"/>
    <x v="585"/>
    <m/>
    <n v="10000"/>
    <n v="10000"/>
    <x v="505"/>
    <x v="21"/>
    <x v="16"/>
    <m/>
    <m/>
    <m/>
    <m/>
    <n v="10000"/>
    <n v="10000"/>
  </r>
  <r>
    <x v="507"/>
    <x v="6"/>
    <x v="2913"/>
    <n v="8333.3333333333303"/>
    <n v="10000"/>
    <n v="5000"/>
    <x v="505"/>
    <x v="21"/>
    <x v="16"/>
    <m/>
    <m/>
    <n v="9000"/>
    <n v="8500"/>
    <n v="10000"/>
    <n v="5000"/>
  </r>
  <r>
    <x v="507"/>
    <x v="7"/>
    <x v="2913"/>
    <n v="7575.7575757575796"/>
    <n v="10000"/>
    <n v="3333.3333333333298"/>
    <x v="505"/>
    <x v="21"/>
    <x v="16"/>
    <m/>
    <m/>
    <n v="8667"/>
    <n v="7333.3333333333303"/>
    <n v="10000"/>
    <n v="3333.3333333333298"/>
  </r>
  <r>
    <x v="508"/>
    <x v="0"/>
    <x v="1173"/>
    <n v="8800"/>
    <n v="10000"/>
    <n v="5000"/>
    <x v="506"/>
    <x v="21"/>
    <x v="16"/>
    <m/>
    <m/>
    <n v="9250"/>
    <n v="8750"/>
    <n v="10000"/>
    <n v="5000"/>
  </r>
  <r>
    <x v="508"/>
    <x v="1"/>
    <x v="2915"/>
    <n v="8205.1282051282105"/>
    <n v="10000"/>
    <n v="5000"/>
    <x v="506"/>
    <x v="21"/>
    <x v="16"/>
    <m/>
    <m/>
    <n v="9198"/>
    <n v="8666.6666666666697"/>
    <n v="10000"/>
    <n v="5000"/>
  </r>
  <r>
    <x v="508"/>
    <x v="2"/>
    <x v="2916"/>
    <n v="7121.2121212121201"/>
    <n v="10000"/>
    <n v="3333.3333333333298"/>
    <x v="506"/>
    <x v="21"/>
    <x v="16"/>
    <m/>
    <m/>
    <n v="8589"/>
    <n v="7273.3333333333303"/>
    <n v="10000"/>
    <n v="3333.3333333333298"/>
  </r>
  <r>
    <x v="508"/>
    <x v="3"/>
    <x v="2917"/>
    <n v="8000"/>
    <n v="10000"/>
    <n v="5000"/>
    <x v="506"/>
    <x v="21"/>
    <x v="16"/>
    <m/>
    <m/>
    <n v="9333"/>
    <n v="8888.8888888888905"/>
    <n v="10000"/>
    <n v="5000"/>
  </r>
  <r>
    <x v="508"/>
    <x v="4"/>
    <x v="2918"/>
    <n v="6979.1666666666697"/>
    <n v="10000"/>
    <n v="2500"/>
    <x v="506"/>
    <x v="21"/>
    <x v="16"/>
    <m/>
    <m/>
    <n v="8400"/>
    <n v="8000"/>
    <n v="10000"/>
    <n v="5000"/>
  </r>
  <r>
    <x v="508"/>
    <x v="5"/>
    <x v="2919"/>
    <n v="7083.3333333333303"/>
    <n v="10000"/>
    <n v="2500"/>
    <x v="506"/>
    <x v="21"/>
    <x v="16"/>
    <m/>
    <m/>
    <n v="8995"/>
    <n v="8160.9195402298801"/>
    <n v="10000"/>
    <n v="3333.3333333333298"/>
  </r>
  <r>
    <x v="508"/>
    <x v="6"/>
    <x v="2920"/>
    <n v="6716.4179104477598"/>
    <n v="10000"/>
    <n v="2500"/>
    <x v="506"/>
    <x v="21"/>
    <x v="16"/>
    <m/>
    <m/>
    <n v="8514"/>
    <n v="7547.1698113207503"/>
    <n v="10000"/>
    <n v="3333.3333333333298"/>
  </r>
  <r>
    <x v="508"/>
    <x v="7"/>
    <x v="2921"/>
    <n v="6781.6091954023004"/>
    <n v="10000"/>
    <n v="2500"/>
    <x v="506"/>
    <x v="21"/>
    <x v="16"/>
    <m/>
    <m/>
    <n v="8719"/>
    <n v="7891.1564625850297"/>
    <n v="10000"/>
    <n v="3333.3333333333298"/>
  </r>
  <r>
    <x v="509"/>
    <x v="0"/>
    <x v="1176"/>
    <n v="10000"/>
    <n v="10000"/>
    <n v="10000"/>
    <x v="507"/>
    <x v="21"/>
    <x v="16"/>
    <m/>
    <m/>
    <n v="10000"/>
    <n v="10000"/>
    <n v="10000"/>
    <n v="10000"/>
  </r>
  <r>
    <x v="509"/>
    <x v="1"/>
    <x v="2922"/>
    <n v="8000"/>
    <n v="10000"/>
    <n v="3333.3333333333298"/>
    <x v="507"/>
    <x v="21"/>
    <x v="16"/>
    <m/>
    <m/>
    <n v="9444"/>
    <n v="9090.9090909090901"/>
    <n v="10000"/>
    <n v="5000"/>
  </r>
  <r>
    <x v="509"/>
    <x v="2"/>
    <x v="2923"/>
    <n v="7333.3333333333303"/>
    <n v="10000"/>
    <n v="3333.3333333333298"/>
    <x v="507"/>
    <x v="21"/>
    <x v="16"/>
    <m/>
    <m/>
    <n v="9500"/>
    <n v="9090.9090909090901"/>
    <n v="10000"/>
    <n v="5000"/>
  </r>
  <r>
    <x v="509"/>
    <x v="3"/>
    <x v="2924"/>
    <n v="7291.6666666666697"/>
    <n v="10000"/>
    <n v="3333.3333333333298"/>
    <x v="507"/>
    <x v="21"/>
    <x v="16"/>
    <m/>
    <m/>
    <n v="9375"/>
    <n v="9090.9090909090901"/>
    <n v="10000"/>
    <n v="5000"/>
  </r>
  <r>
    <x v="509"/>
    <x v="4"/>
    <x v="1174"/>
    <n v="6458.3333333333303"/>
    <n v="10000"/>
    <n v="2777.7777777777801"/>
    <x v="507"/>
    <x v="21"/>
    <x v="16"/>
    <m/>
    <m/>
    <n v="8704"/>
    <n v="6458.3333333333303"/>
    <n v="10000"/>
    <n v="2777.7777777777801"/>
  </r>
  <r>
    <x v="509"/>
    <x v="5"/>
    <x v="2925"/>
    <n v="6666.6666666666697"/>
    <n v="10000"/>
    <n v="2500"/>
    <x v="507"/>
    <x v="21"/>
    <x v="16"/>
    <m/>
    <m/>
    <n v="10000"/>
    <n v="10000"/>
    <n v="10000"/>
    <n v="10000"/>
  </r>
  <r>
    <x v="509"/>
    <x v="6"/>
    <x v="2926"/>
    <n v="9285.7142857142899"/>
    <n v="10000"/>
    <n v="5000"/>
    <x v="507"/>
    <x v="21"/>
    <x v="16"/>
    <m/>
    <m/>
    <n v="9500"/>
    <n v="9166.6666666666697"/>
    <n v="10000"/>
    <n v="5000"/>
  </r>
  <r>
    <x v="509"/>
    <x v="7"/>
    <x v="2927"/>
    <n v="8148.1481481481496"/>
    <n v="10000"/>
    <n v="3333.3333333333298"/>
    <x v="507"/>
    <x v="21"/>
    <x v="16"/>
    <m/>
    <m/>
    <n v="9630"/>
    <n v="9111.1111111111095"/>
    <n v="10000"/>
    <n v="5555.5555555555502"/>
  </r>
  <r>
    <x v="510"/>
    <x v="0"/>
    <x v="1182"/>
    <n v="9393.9393939393904"/>
    <n v="10000"/>
    <n v="5555.5555555555502"/>
    <x v="508"/>
    <x v="21"/>
    <x v="16"/>
    <m/>
    <m/>
    <n v="9722"/>
    <n v="9365.0793650793603"/>
    <n v="10000"/>
    <n v="5555.5555555555502"/>
  </r>
  <r>
    <x v="510"/>
    <x v="1"/>
    <x v="2928"/>
    <n v="6527.1317829457403"/>
    <n v="10000"/>
    <n v="2500"/>
    <x v="508"/>
    <x v="21"/>
    <x v="16"/>
    <m/>
    <m/>
    <n v="8438"/>
    <n v="6596.4912280701801"/>
    <n v="10000"/>
    <n v="2500"/>
  </r>
  <r>
    <x v="510"/>
    <x v="2"/>
    <x v="2076"/>
    <n v="6176.4705882352901"/>
    <n v="10000"/>
    <n v="2500"/>
    <x v="508"/>
    <x v="21"/>
    <x v="16"/>
    <m/>
    <m/>
    <n v="7851"/>
    <n v="6333.3333333333303"/>
    <n v="10000"/>
    <n v="2500"/>
  </r>
  <r>
    <x v="510"/>
    <x v="3"/>
    <x v="2929"/>
    <n v="8030.30303030303"/>
    <n v="10000"/>
    <n v="3333.3333333333298"/>
    <x v="508"/>
    <x v="21"/>
    <x v="16"/>
    <m/>
    <m/>
    <n v="9145"/>
    <n v="8039.2156862745096"/>
    <n v="10000"/>
    <n v="3333.3333333333298"/>
  </r>
  <r>
    <x v="510"/>
    <x v="4"/>
    <x v="2930"/>
    <n v="7115.3846153846198"/>
    <n v="10000"/>
    <n v="3333.3333333333298"/>
    <x v="508"/>
    <x v="21"/>
    <x v="16"/>
    <m/>
    <m/>
    <n v="8846"/>
    <n v="8571.4285714285706"/>
    <n v="10000"/>
    <n v="5000"/>
  </r>
  <r>
    <x v="510"/>
    <x v="5"/>
    <x v="2931"/>
    <n v="8275.8620689655199"/>
    <n v="10000"/>
    <n v="5000"/>
    <x v="508"/>
    <x v="21"/>
    <x v="16"/>
    <m/>
    <m/>
    <n v="8824"/>
    <n v="8181.8181818181802"/>
    <n v="10000"/>
    <n v="5000"/>
  </r>
  <r>
    <x v="510"/>
    <x v="6"/>
    <x v="2932"/>
    <n v="7180.5555555555602"/>
    <n v="10000"/>
    <n v="2800"/>
    <x v="508"/>
    <x v="21"/>
    <x v="16"/>
    <m/>
    <m/>
    <n v="9024"/>
    <n v="7873.0158730158701"/>
    <n v="10000"/>
    <n v="2800"/>
  </r>
  <r>
    <x v="510"/>
    <x v="7"/>
    <x v="2933"/>
    <n v="7333.3333333333303"/>
    <n v="10000"/>
    <n v="3333.3333333333298"/>
    <x v="508"/>
    <x v="21"/>
    <x v="16"/>
    <m/>
    <m/>
    <n v="8979"/>
    <n v="7839.5061728395103"/>
    <n v="10000"/>
    <n v="3333.3333333333298"/>
  </r>
  <r>
    <x v="511"/>
    <x v="1"/>
    <x v="585"/>
    <m/>
    <n v="10000"/>
    <n v="10000"/>
    <x v="509"/>
    <x v="21"/>
    <x v="16"/>
    <m/>
    <m/>
    <m/>
    <m/>
    <n v="10000"/>
    <n v="10000"/>
  </r>
  <r>
    <x v="511"/>
    <x v="2"/>
    <x v="309"/>
    <n v="5000"/>
    <n v="5000"/>
    <n v="5000"/>
    <x v="509"/>
    <x v="21"/>
    <x v="16"/>
    <m/>
    <m/>
    <n v="5000"/>
    <n v="5000"/>
    <n v="5000"/>
    <n v="5000"/>
  </r>
  <r>
    <x v="511"/>
    <x v="4"/>
    <x v="585"/>
    <m/>
    <n v="10000"/>
    <n v="10000"/>
    <x v="509"/>
    <x v="21"/>
    <x v="16"/>
    <m/>
    <m/>
    <m/>
    <m/>
    <n v="10000"/>
    <n v="10000"/>
  </r>
  <r>
    <x v="511"/>
    <x v="6"/>
    <x v="309"/>
    <n v="5000"/>
    <n v="5000"/>
    <n v="5000"/>
    <x v="509"/>
    <x v="21"/>
    <x v="16"/>
    <m/>
    <m/>
    <n v="10000"/>
    <n v="10000"/>
    <n v="10000"/>
    <n v="10000"/>
  </r>
  <r>
    <x v="512"/>
    <x v="0"/>
    <x v="2934"/>
    <n v="6331.0104529616701"/>
    <n v="10000"/>
    <n v="1666.6666666666699"/>
    <x v="510"/>
    <x v="21"/>
    <x v="16"/>
    <m/>
    <m/>
    <n v="9489"/>
    <n v="9204.5454545454504"/>
    <n v="10000"/>
    <n v="3750"/>
  </r>
  <r>
    <x v="512"/>
    <x v="1"/>
    <x v="2935"/>
    <n v="4434.2507645259902"/>
    <n v="10000"/>
    <n v="769.23076923076906"/>
    <x v="510"/>
    <x v="21"/>
    <x v="16"/>
    <m/>
    <m/>
    <n v="9127"/>
    <n v="8148.1481481481496"/>
    <n v="10000"/>
    <n v="3333.3333333333298"/>
  </r>
  <r>
    <x v="512"/>
    <x v="2"/>
    <x v="2936"/>
    <n v="5219.8581560283701"/>
    <n v="10000"/>
    <n v="1111.1111111111099"/>
    <x v="510"/>
    <x v="21"/>
    <x v="16"/>
    <m/>
    <m/>
    <n v="9253"/>
    <n v="8333.3333333333303"/>
    <n v="10000"/>
    <n v="3333.3333333333298"/>
  </r>
  <r>
    <x v="512"/>
    <x v="3"/>
    <x v="2937"/>
    <n v="5213.5802469135797"/>
    <n v="10000"/>
    <n v="1358.0246913580199"/>
    <x v="510"/>
    <x v="21"/>
    <x v="16"/>
    <m/>
    <m/>
    <n v="9016"/>
    <n v="7962.9629629629599"/>
    <n v="10000"/>
    <n v="3333.3333333333298"/>
  </r>
  <r>
    <x v="512"/>
    <x v="4"/>
    <x v="2938"/>
    <n v="4692.9728413104403"/>
    <n v="10000"/>
    <n v="1644.61247637051"/>
    <x v="510"/>
    <x v="21"/>
    <x v="16"/>
    <m/>
    <m/>
    <n v="8534"/>
    <n v="6104.3771043771003"/>
    <n v="10000"/>
    <n v="2530.8641975308601"/>
  </r>
  <r>
    <x v="512"/>
    <x v="5"/>
    <x v="2939"/>
    <n v="5501.6181229773501"/>
    <n v="10000"/>
    <n v="1805.55555555556"/>
    <x v="510"/>
    <x v="21"/>
    <x v="16"/>
    <m/>
    <m/>
    <n v="8591"/>
    <n v="6794.5205479452097"/>
    <n v="10000"/>
    <n v="2653.0612244898002"/>
  </r>
  <r>
    <x v="512"/>
    <x v="6"/>
    <x v="2940"/>
    <n v="4896.1499493414403"/>
    <n v="10000"/>
    <n v="666.66666666666697"/>
    <x v="510"/>
    <x v="21"/>
    <x v="16"/>
    <m/>
    <m/>
    <n v="8252"/>
    <n v="6268.6567164179096"/>
    <n v="10000"/>
    <n v="1111.1111111111099"/>
  </r>
  <r>
    <x v="512"/>
    <x v="7"/>
    <x v="2941"/>
    <n v="3694.9074074074101"/>
    <n v="10000"/>
    <n v="555.555555555556"/>
    <x v="510"/>
    <x v="21"/>
    <x v="16"/>
    <m/>
    <m/>
    <n v="7863"/>
    <n v="5461.2651030561501"/>
    <n v="10000"/>
    <n v="1836.7346938775499"/>
  </r>
  <r>
    <x v="513"/>
    <x v="0"/>
    <x v="2942"/>
    <n v="8024.6913580246901"/>
    <n v="10000"/>
    <n v="3333.3333333333298"/>
    <x v="511"/>
    <x v="21"/>
    <x v="16"/>
    <m/>
    <m/>
    <n v="9037"/>
    <n v="8333.3333333333303"/>
    <n v="10000"/>
    <n v="5000"/>
  </r>
  <r>
    <x v="513"/>
    <x v="1"/>
    <x v="2943"/>
    <n v="7916.6666666666697"/>
    <n v="10000"/>
    <n v="5000"/>
    <x v="511"/>
    <x v="21"/>
    <x v="16"/>
    <m/>
    <m/>
    <n v="9444"/>
    <n v="8666.6666666666697"/>
    <n v="10000"/>
    <n v="5555.5555555555502"/>
  </r>
  <r>
    <x v="513"/>
    <x v="2"/>
    <x v="1162"/>
    <n v="8750"/>
    <n v="10000"/>
    <n v="3333.3333333333298"/>
    <x v="511"/>
    <x v="21"/>
    <x v="16"/>
    <m/>
    <m/>
    <n v="9649"/>
    <n v="9047.6190476190495"/>
    <n v="10000"/>
    <n v="3333.3333333333298"/>
  </r>
  <r>
    <x v="513"/>
    <x v="3"/>
    <x v="2944"/>
    <n v="8695.6521739130403"/>
    <n v="10000"/>
    <n v="5000"/>
    <x v="511"/>
    <x v="21"/>
    <x v="16"/>
    <m/>
    <m/>
    <n v="9667"/>
    <n v="9473.6842105263095"/>
    <n v="10000"/>
    <n v="5000"/>
  </r>
  <r>
    <x v="513"/>
    <x v="4"/>
    <x v="1398"/>
    <n v="6491.2280701754398"/>
    <n v="10000"/>
    <n v="2777.7777777777801"/>
    <x v="511"/>
    <x v="21"/>
    <x v="16"/>
    <m/>
    <m/>
    <n v="8655"/>
    <n v="6888.8888888888896"/>
    <n v="10000"/>
    <n v="2777.7777777777801"/>
  </r>
  <r>
    <x v="513"/>
    <x v="5"/>
    <x v="585"/>
    <m/>
    <n v="10000"/>
    <n v="10000"/>
    <x v="511"/>
    <x v="21"/>
    <x v="16"/>
    <m/>
    <m/>
    <m/>
    <m/>
    <n v="10000"/>
    <n v="10000"/>
  </r>
  <r>
    <x v="513"/>
    <x v="6"/>
    <x v="585"/>
    <m/>
    <n v="10000"/>
    <n v="10000"/>
    <x v="511"/>
    <x v="21"/>
    <x v="16"/>
    <m/>
    <m/>
    <m/>
    <m/>
    <n v="10000"/>
    <n v="10000"/>
  </r>
  <r>
    <x v="513"/>
    <x v="7"/>
    <x v="1176"/>
    <n v="10000"/>
    <n v="10000"/>
    <n v="10000"/>
    <x v="511"/>
    <x v="21"/>
    <x v="16"/>
    <m/>
    <m/>
    <n v="10000"/>
    <n v="10000"/>
    <n v="10000"/>
    <n v="10000"/>
  </r>
  <r>
    <x v="514"/>
    <x v="0"/>
    <x v="2945"/>
    <n v="4537.8802137695402"/>
    <n v="10000"/>
    <n v="972.22222222222194"/>
    <x v="512"/>
    <x v="21"/>
    <x v="16"/>
    <m/>
    <m/>
    <n v="7769"/>
    <n v="5204.5729402872303"/>
    <n v="10000"/>
    <n v="1428.57142857143"/>
  </r>
  <r>
    <x v="514"/>
    <x v="1"/>
    <x v="2172"/>
    <n v="4216.04595145451"/>
    <n v="10000"/>
    <n v="1111.1111111111099"/>
    <x v="512"/>
    <x v="21"/>
    <x v="16"/>
    <m/>
    <m/>
    <n v="6645"/>
    <n v="4484.47372476499"/>
    <n v="10000"/>
    <n v="1428.57142857143"/>
  </r>
  <r>
    <x v="514"/>
    <x v="2"/>
    <x v="2946"/>
    <n v="3873.6664454441898"/>
    <n v="10000"/>
    <n v="657.43944636678202"/>
    <x v="512"/>
    <x v="21"/>
    <x v="16"/>
    <m/>
    <m/>
    <n v="6573"/>
    <n v="4087.87278973614"/>
    <n v="10000"/>
    <n v="714.28571428571399"/>
  </r>
  <r>
    <x v="514"/>
    <x v="3"/>
    <x v="2947"/>
    <n v="3883.4225767133098"/>
    <n v="10000"/>
    <n v="600"/>
    <x v="512"/>
    <x v="21"/>
    <x v="16"/>
    <m/>
    <m/>
    <n v="7288"/>
    <n v="5055.8514750654504"/>
    <n v="10000"/>
    <n v="918.36734693877497"/>
  </r>
  <r>
    <x v="514"/>
    <x v="4"/>
    <x v="1283"/>
    <n v="3502.3777463270399"/>
    <n v="10000"/>
    <n v="521.54195011337902"/>
    <x v="512"/>
    <x v="21"/>
    <x v="16"/>
    <m/>
    <m/>
    <n v="6464"/>
    <n v="4232.8877832124599"/>
    <n v="10000"/>
    <n v="802.46913580246905"/>
  </r>
  <r>
    <x v="514"/>
    <x v="5"/>
    <x v="1113"/>
    <n v="3499.6050073689798"/>
    <n v="10000"/>
    <n v="442.70833333333297"/>
    <x v="512"/>
    <x v="21"/>
    <x v="16"/>
    <m/>
    <m/>
    <n v="6269"/>
    <n v="3925.9916784286502"/>
    <n v="10000"/>
    <n v="524.60789616008697"/>
  </r>
  <r>
    <x v="514"/>
    <x v="6"/>
    <x v="2149"/>
    <n v="2823.0306342060699"/>
    <n v="10000"/>
    <n v="555.555555555556"/>
    <x v="512"/>
    <x v="21"/>
    <x v="16"/>
    <m/>
    <m/>
    <n v="5808"/>
    <n v="3270.8550287943999"/>
    <n v="10000"/>
    <n v="720"/>
  </r>
  <r>
    <x v="514"/>
    <x v="7"/>
    <x v="2610"/>
    <n v="3616.7327134094498"/>
    <n v="10000"/>
    <n v="755.555555555556"/>
    <x v="512"/>
    <x v="21"/>
    <x v="16"/>
    <m/>
    <m/>
    <n v="6431"/>
    <n v="4098.03423148619"/>
    <n v="10000"/>
    <n v="816.32653061224505"/>
  </r>
  <r>
    <x v="515"/>
    <x v="0"/>
    <x v="2948"/>
    <n v="5853.6585365853698"/>
    <n v="10000"/>
    <n v="2000"/>
    <x v="513"/>
    <x v="21"/>
    <x v="16"/>
    <m/>
    <m/>
    <n v="9444"/>
    <n v="9166.6666666666697"/>
    <n v="10000"/>
    <n v="5000"/>
  </r>
  <r>
    <x v="515"/>
    <x v="1"/>
    <x v="2949"/>
    <n v="8000"/>
    <n v="10000"/>
    <n v="3333.3333333333298"/>
    <x v="513"/>
    <x v="21"/>
    <x v="16"/>
    <m/>
    <m/>
    <n v="9222"/>
    <n v="8695.6521739130403"/>
    <n v="10000"/>
    <n v="3333.3333333333298"/>
  </r>
  <r>
    <x v="515"/>
    <x v="2"/>
    <x v="44"/>
    <n v="5784.3137254902003"/>
    <n v="10000"/>
    <n v="2000"/>
    <x v="513"/>
    <x v="21"/>
    <x v="16"/>
    <m/>
    <m/>
    <n v="7806"/>
    <n v="6730.7692307692296"/>
    <n v="10000"/>
    <n v="3333.3333333333298"/>
  </r>
  <r>
    <x v="515"/>
    <x v="3"/>
    <x v="2872"/>
    <n v="6785.7142857142899"/>
    <n v="10000"/>
    <n v="3333.3333333333298"/>
    <x v="513"/>
    <x v="21"/>
    <x v="16"/>
    <m/>
    <m/>
    <n v="9091"/>
    <n v="8461.5384615384592"/>
    <n v="10000"/>
    <n v="5000"/>
  </r>
  <r>
    <x v="515"/>
    <x v="4"/>
    <x v="1361"/>
    <n v="6262.6262626262596"/>
    <n v="10000"/>
    <n v="3333.3333333333298"/>
    <x v="513"/>
    <x v="21"/>
    <x v="16"/>
    <m/>
    <m/>
    <n v="8500"/>
    <n v="7857.1428571428596"/>
    <n v="10000"/>
    <n v="5000"/>
  </r>
  <r>
    <x v="515"/>
    <x v="5"/>
    <x v="2950"/>
    <n v="6807.6923076923104"/>
    <n v="10000"/>
    <n v="2800"/>
    <x v="513"/>
    <x v="21"/>
    <x v="16"/>
    <m/>
    <m/>
    <n v="8906"/>
    <n v="8375"/>
    <n v="10000"/>
    <n v="3750"/>
  </r>
  <r>
    <x v="515"/>
    <x v="6"/>
    <x v="2951"/>
    <n v="7098.7654320987604"/>
    <n v="10000"/>
    <n v="2500"/>
    <x v="513"/>
    <x v="21"/>
    <x v="16"/>
    <m/>
    <m/>
    <n v="8704"/>
    <n v="7984.4961240310104"/>
    <n v="10000"/>
    <n v="5000"/>
  </r>
  <r>
    <x v="515"/>
    <x v="7"/>
    <x v="2952"/>
    <n v="7257.1428571428596"/>
    <n v="10000"/>
    <n v="2800"/>
    <x v="513"/>
    <x v="21"/>
    <x v="16"/>
    <m/>
    <m/>
    <n v="8672"/>
    <n v="7962.9629629629599"/>
    <n v="10000"/>
    <n v="3750"/>
  </r>
  <r>
    <x v="516"/>
    <x v="0"/>
    <x v="278"/>
    <n v="2752.3093383659798"/>
    <n v="10000"/>
    <n v="212.620027434842"/>
    <x v="514"/>
    <x v="21"/>
    <x v="16"/>
    <m/>
    <m/>
    <n v="6845"/>
    <n v="4510.35660901132"/>
    <n v="10000"/>
    <n v="816.32653061224505"/>
  </r>
  <r>
    <x v="516"/>
    <x v="1"/>
    <x v="2583"/>
    <n v="2907.36515736516"/>
    <n v="10000"/>
    <n v="144.92753623188401"/>
    <x v="514"/>
    <x v="21"/>
    <x v="16"/>
    <m/>
    <m/>
    <n v="6870"/>
    <n v="4478.2168186423496"/>
    <n v="10000"/>
    <n v="1200"/>
  </r>
  <r>
    <x v="516"/>
    <x v="2"/>
    <x v="228"/>
    <n v="3521.3094520982299"/>
    <n v="10000"/>
    <n v="370.37037037036998"/>
    <x v="514"/>
    <x v="21"/>
    <x v="16"/>
    <m/>
    <m/>
    <n v="7191"/>
    <n v="4720.81091850966"/>
    <n v="10000"/>
    <n v="703.125"/>
  </r>
  <r>
    <x v="516"/>
    <x v="3"/>
    <x v="2953"/>
    <n v="3460.2743271221502"/>
    <n v="10000"/>
    <n v="416.66666666666703"/>
    <x v="514"/>
    <x v="21"/>
    <x v="16"/>
    <m/>
    <m/>
    <n v="7238"/>
    <n v="4804.4699011680104"/>
    <n v="10000"/>
    <n v="1111.1111111111099"/>
  </r>
  <r>
    <x v="516"/>
    <x v="4"/>
    <x v="2609"/>
    <n v="3219.4332359738601"/>
    <n v="10000"/>
    <n v="464"/>
    <x v="514"/>
    <x v="21"/>
    <x v="16"/>
    <m/>
    <m/>
    <n v="7163"/>
    <n v="4730.4259634888404"/>
    <n v="10000"/>
    <n v="918.36734693877497"/>
  </r>
  <r>
    <x v="516"/>
    <x v="5"/>
    <x v="2954"/>
    <n v="2865.3205338050302"/>
    <n v="10000"/>
    <n v="312.17481789802298"/>
    <x v="514"/>
    <x v="21"/>
    <x v="16"/>
    <m/>
    <m/>
    <n v="6459"/>
    <n v="3586.8294358295798"/>
    <n v="10000"/>
    <n v="419.06958861976199"/>
  </r>
  <r>
    <x v="516"/>
    <x v="6"/>
    <x v="2860"/>
    <n v="2562.53953866245"/>
    <n v="10000"/>
    <n v="362.35803136830702"/>
    <x v="514"/>
    <x v="21"/>
    <x v="16"/>
    <m/>
    <m/>
    <n v="5476"/>
    <n v="3068.4498535979201"/>
    <n v="10000"/>
    <n v="546.875"/>
  </r>
  <r>
    <x v="516"/>
    <x v="7"/>
    <x v="2955"/>
    <n v="3181.6152159798698"/>
    <n v="10000"/>
    <n v="462.5"/>
    <x v="514"/>
    <x v="21"/>
    <x v="16"/>
    <m/>
    <m/>
    <n v="6888"/>
    <n v="3968.2221373397801"/>
    <n v="10000"/>
    <n v="615.24334251607002"/>
  </r>
  <r>
    <x v="517"/>
    <x v="0"/>
    <x v="2956"/>
    <n v="4389.5131086142301"/>
    <n v="10000"/>
    <n v="1250"/>
    <x v="515"/>
    <x v="21"/>
    <x v="16"/>
    <m/>
    <m/>
    <n v="8231"/>
    <n v="6224.2424242424204"/>
    <n v="10000"/>
    <n v="1666.6666666666699"/>
  </r>
  <r>
    <x v="517"/>
    <x v="1"/>
    <x v="2957"/>
    <n v="5021.6450216450203"/>
    <n v="10000"/>
    <n v="909.09090909090901"/>
    <x v="515"/>
    <x v="21"/>
    <x v="16"/>
    <m/>
    <m/>
    <n v="8419"/>
    <n v="6612.24489795918"/>
    <n v="10000"/>
    <n v="1428.57142857143"/>
  </r>
  <r>
    <x v="517"/>
    <x v="2"/>
    <x v="1640"/>
    <n v="4158.9147286821699"/>
    <n v="10000"/>
    <n v="526.31578947368405"/>
    <x v="515"/>
    <x v="21"/>
    <x v="16"/>
    <m/>
    <m/>
    <n v="7620"/>
    <n v="6092.8961748633901"/>
    <n v="10000"/>
    <n v="2500"/>
  </r>
  <r>
    <x v="517"/>
    <x v="3"/>
    <x v="2958"/>
    <n v="3812.9251700680302"/>
    <n v="10000"/>
    <n v="925.92592592592598"/>
    <x v="515"/>
    <x v="21"/>
    <x v="16"/>
    <m/>
    <m/>
    <n v="7523"/>
    <n v="5338.14102564103"/>
    <n v="10000"/>
    <n v="1479.2899408283999"/>
  </r>
  <r>
    <x v="517"/>
    <x v="4"/>
    <x v="2528"/>
    <n v="3916.9273548835599"/>
    <n v="10000"/>
    <n v="816.32653061224505"/>
    <x v="515"/>
    <x v="21"/>
    <x v="16"/>
    <m/>
    <m/>
    <n v="7337"/>
    <n v="5488.9971139971103"/>
    <n v="10000"/>
    <n v="1358.0246913580199"/>
  </r>
  <r>
    <x v="517"/>
    <x v="5"/>
    <x v="2959"/>
    <n v="4109.5816464237496"/>
    <n v="10000"/>
    <n v="933.33333333333303"/>
    <x v="515"/>
    <x v="21"/>
    <x v="16"/>
    <m/>
    <m/>
    <n v="8572"/>
    <n v="6702.7777777777801"/>
    <n v="10000"/>
    <n v="1800"/>
  </r>
  <r>
    <x v="517"/>
    <x v="6"/>
    <x v="1393"/>
    <n v="4574.0830767568696"/>
    <n v="10000"/>
    <n v="726.64359861591697"/>
    <x v="515"/>
    <x v="21"/>
    <x v="16"/>
    <m/>
    <m/>
    <n v="8162"/>
    <n v="6097.0464135021102"/>
    <n v="10000"/>
    <n v="1875"/>
  </r>
  <r>
    <x v="517"/>
    <x v="7"/>
    <x v="1263"/>
    <n v="3873.62637362637"/>
    <n v="10000"/>
    <n v="909.09090909090901"/>
    <x v="515"/>
    <x v="21"/>
    <x v="16"/>
    <m/>
    <m/>
    <n v="7699"/>
    <n v="5966.8109668109701"/>
    <n v="10000"/>
    <n v="2222.2222222222199"/>
  </r>
  <r>
    <x v="518"/>
    <x v="0"/>
    <x v="1172"/>
    <n v="7500"/>
    <n v="10000"/>
    <n v="5000"/>
    <x v="516"/>
    <x v="21"/>
    <x v="16"/>
    <m/>
    <m/>
    <n v="10000"/>
    <n v="10000"/>
    <n v="10000"/>
    <n v="10000"/>
  </r>
  <r>
    <x v="518"/>
    <x v="1"/>
    <x v="1183"/>
    <n v="8333.3333333333303"/>
    <n v="10000"/>
    <n v="5000"/>
    <x v="516"/>
    <x v="21"/>
    <x v="16"/>
    <m/>
    <m/>
    <n v="10000"/>
    <n v="10000"/>
    <n v="10000"/>
    <n v="10000"/>
  </r>
  <r>
    <x v="518"/>
    <x v="2"/>
    <x v="1176"/>
    <n v="10000"/>
    <n v="10000"/>
    <n v="10000"/>
    <x v="516"/>
    <x v="21"/>
    <x v="16"/>
    <m/>
    <m/>
    <n v="10000"/>
    <n v="10000"/>
    <n v="10000"/>
    <n v="10000"/>
  </r>
  <r>
    <x v="518"/>
    <x v="3"/>
    <x v="585"/>
    <m/>
    <n v="10000"/>
    <n v="10000"/>
    <x v="516"/>
    <x v="21"/>
    <x v="16"/>
    <m/>
    <m/>
    <m/>
    <m/>
    <n v="10000"/>
    <n v="10000"/>
  </r>
  <r>
    <x v="518"/>
    <x v="4"/>
    <x v="1118"/>
    <n v="7333.3333333333303"/>
    <n v="10000"/>
    <n v="5555.5555555555502"/>
    <x v="516"/>
    <x v="21"/>
    <x v="16"/>
    <m/>
    <m/>
    <n v="10000"/>
    <n v="10000"/>
    <n v="10000"/>
    <n v="10000"/>
  </r>
  <r>
    <x v="518"/>
    <x v="5"/>
    <x v="2960"/>
    <n v="7142.8571428571404"/>
    <n v="10000"/>
    <n v="3333.3333333333298"/>
    <x v="516"/>
    <x v="21"/>
    <x v="16"/>
    <m/>
    <m/>
    <n v="8333"/>
    <n v="7500"/>
    <n v="10000"/>
    <n v="5000"/>
  </r>
  <r>
    <x v="518"/>
    <x v="6"/>
    <x v="585"/>
    <m/>
    <n v="10000"/>
    <n v="10000"/>
    <x v="516"/>
    <x v="21"/>
    <x v="16"/>
    <m/>
    <m/>
    <m/>
    <m/>
    <n v="10000"/>
    <n v="10000"/>
  </r>
  <r>
    <x v="518"/>
    <x v="7"/>
    <x v="585"/>
    <m/>
    <n v="10000"/>
    <n v="10000"/>
    <x v="516"/>
    <x v="21"/>
    <x v="16"/>
    <m/>
    <m/>
    <m/>
    <m/>
    <n v="10000"/>
    <n v="10000"/>
  </r>
  <r>
    <x v="519"/>
    <x v="0"/>
    <x v="1067"/>
    <n v="1056.65625507596"/>
    <n v="10000"/>
    <n v="105.161949402079"/>
    <x v="517"/>
    <x v="21"/>
    <x v="16"/>
    <m/>
    <m/>
    <n v="4484"/>
    <n v="1302.47479981176"/>
    <n v="10000"/>
    <n v="128.925619834711"/>
  </r>
  <r>
    <x v="519"/>
    <x v="1"/>
    <x v="2385"/>
    <n v="1764.4578678804201"/>
    <n v="10000"/>
    <n v="244.082840236686"/>
    <x v="517"/>
    <x v="21"/>
    <x v="16"/>
    <m/>
    <m/>
    <n v="5176"/>
    <n v="2129.86700352145"/>
    <n v="10000"/>
    <n v="327.18619869125502"/>
  </r>
  <r>
    <x v="519"/>
    <x v="2"/>
    <x v="685"/>
    <n v="1185.1995559273901"/>
    <n v="10000"/>
    <n v="116.90405804891201"/>
    <x v="517"/>
    <x v="21"/>
    <x v="16"/>
    <m/>
    <m/>
    <n v="4590"/>
    <n v="1472.05279202518"/>
    <n v="10000"/>
    <n v="172.684458398744"/>
  </r>
  <r>
    <x v="519"/>
    <x v="3"/>
    <x v="830"/>
    <n v="1132.2201279102801"/>
    <n v="10000"/>
    <n v="110.097202935925"/>
    <x v="517"/>
    <x v="21"/>
    <x v="16"/>
    <m/>
    <m/>
    <n v="5160"/>
    <n v="1429.25139193984"/>
    <n v="10000"/>
    <n v="137.285704528379"/>
  </r>
  <r>
    <x v="519"/>
    <x v="4"/>
    <x v="2961"/>
    <n v="860.204003498058"/>
    <n v="10000"/>
    <n v="87.126305513087402"/>
    <x v="517"/>
    <x v="21"/>
    <x v="16"/>
    <m/>
    <m/>
    <n v="4198"/>
    <n v="1160.9897753774401"/>
    <n v="10000"/>
    <n v="122.108152935457"/>
  </r>
  <r>
    <x v="519"/>
    <x v="5"/>
    <x v="2362"/>
    <n v="1551.6880821816501"/>
    <n v="10000"/>
    <n v="164.64987105732999"/>
    <x v="517"/>
    <x v="21"/>
    <x v="16"/>
    <m/>
    <m/>
    <n v="4850"/>
    <n v="1891.4046412272"/>
    <n v="10000"/>
    <n v="212.41718461853699"/>
  </r>
  <r>
    <x v="519"/>
    <x v="6"/>
    <x v="2962"/>
    <n v="1163.77790067979"/>
    <n v="10000"/>
    <n v="112.847222222222"/>
    <x v="517"/>
    <x v="21"/>
    <x v="16"/>
    <m/>
    <m/>
    <n v="4712"/>
    <n v="1446.0069121751501"/>
    <n v="10000"/>
    <n v="133.85613845321799"/>
  </r>
  <r>
    <x v="519"/>
    <x v="7"/>
    <x v="2963"/>
    <n v="764.92564421985105"/>
    <n v="10000"/>
    <n v="69.471053727613494"/>
    <x v="517"/>
    <x v="21"/>
    <x v="16"/>
    <m/>
    <m/>
    <n v="4333"/>
    <n v="977.49571008438295"/>
    <n v="10000"/>
    <n v="82.609526641041398"/>
  </r>
  <r>
    <x v="520"/>
    <x v="0"/>
    <x v="2964"/>
    <n v="2057.4840120294698"/>
    <n v="10000"/>
    <n v="142.746913580247"/>
    <x v="518"/>
    <x v="21"/>
    <x v="16"/>
    <m/>
    <m/>
    <n v="5689"/>
    <n v="3049.19964117771"/>
    <n v="10000"/>
    <n v="444.44444444444503"/>
  </r>
  <r>
    <x v="520"/>
    <x v="1"/>
    <x v="2532"/>
    <n v="2563.55063317743"/>
    <n v="10000"/>
    <n v="147.058823529412"/>
    <x v="518"/>
    <x v="21"/>
    <x v="16"/>
    <m/>
    <m/>
    <n v="6787"/>
    <n v="3712.2568789235502"/>
    <n v="10000"/>
    <n v="666.66666666666697"/>
  </r>
  <r>
    <x v="520"/>
    <x v="2"/>
    <x v="2098"/>
    <n v="2377.9375295506502"/>
    <n v="10000"/>
    <n v="267.697798929209"/>
    <x v="518"/>
    <x v="21"/>
    <x v="16"/>
    <m/>
    <m/>
    <n v="6063"/>
    <n v="3124.4650087908399"/>
    <n v="10000"/>
    <n v="425.240054869684"/>
  </r>
  <r>
    <x v="520"/>
    <x v="3"/>
    <x v="2965"/>
    <n v="2587.09909763732"/>
    <n v="10000"/>
    <n v="311.41868512110699"/>
    <x v="518"/>
    <x v="21"/>
    <x v="16"/>
    <m/>
    <m/>
    <n v="6418"/>
    <n v="3234.9626693888999"/>
    <n v="10000"/>
    <n v="422.222222222222"/>
  </r>
  <r>
    <x v="520"/>
    <x v="4"/>
    <x v="2966"/>
    <n v="2788.4337119101901"/>
    <n v="10000"/>
    <n v="312.358533272974"/>
    <x v="518"/>
    <x v="21"/>
    <x v="16"/>
    <m/>
    <m/>
    <n v="6597"/>
    <n v="3647.9097688827701"/>
    <n v="10000"/>
    <n v="401.05193951347798"/>
  </r>
  <r>
    <x v="520"/>
    <x v="5"/>
    <x v="2967"/>
    <n v="2927.5283864859098"/>
    <n v="10000"/>
    <n v="368"/>
    <x v="518"/>
    <x v="21"/>
    <x v="16"/>
    <m/>
    <m/>
    <n v="6314"/>
    <n v="3678.1277427026398"/>
    <n v="10000"/>
    <n v="444.21487603305798"/>
  </r>
  <r>
    <x v="520"/>
    <x v="6"/>
    <x v="2968"/>
    <n v="2146.6291386008402"/>
    <n v="10000"/>
    <n v="227.272727272727"/>
    <x v="518"/>
    <x v="21"/>
    <x v="16"/>
    <m/>
    <m/>
    <n v="5034"/>
    <n v="2653.4763200297398"/>
    <n v="10000"/>
    <n v="303.030303030303"/>
  </r>
  <r>
    <x v="520"/>
    <x v="7"/>
    <x v="193"/>
    <n v="2931.8756784293601"/>
    <n v="10000"/>
    <n v="249.90388312187599"/>
    <x v="518"/>
    <x v="21"/>
    <x v="16"/>
    <m/>
    <m/>
    <n v="6232"/>
    <n v="3728.4651107951399"/>
    <n v="10000"/>
    <n v="360.1108033241"/>
  </r>
  <r>
    <x v="521"/>
    <x v="0"/>
    <x v="1348"/>
    <n v="2386.4832516196898"/>
    <n v="10000"/>
    <n v="93.426479252588194"/>
    <x v="519"/>
    <x v="21"/>
    <x v="16"/>
    <m/>
    <m/>
    <n v="6592"/>
    <n v="3917.7096875727002"/>
    <n v="10000"/>
    <n v="816.32653061224505"/>
  </r>
  <r>
    <x v="521"/>
    <x v="1"/>
    <x v="2969"/>
    <n v="2463.9253992195199"/>
    <n v="10000"/>
    <n v="78.740157480314906"/>
    <x v="519"/>
    <x v="21"/>
    <x v="16"/>
    <m/>
    <m/>
    <n v="6687"/>
    <n v="3876.9695912553102"/>
    <n v="10000"/>
    <n v="714.28571428571399"/>
  </r>
  <r>
    <x v="521"/>
    <x v="2"/>
    <x v="2970"/>
    <n v="2347.1352036205699"/>
    <n v="10000"/>
    <n v="103.10864881502"/>
    <x v="519"/>
    <x v="21"/>
    <x v="16"/>
    <m/>
    <m/>
    <n v="6532"/>
    <n v="3515.2465328058001"/>
    <n v="10000"/>
    <n v="467.12802768166102"/>
  </r>
  <r>
    <x v="521"/>
    <x v="3"/>
    <x v="2971"/>
    <n v="2684.4071864008602"/>
    <n v="10000"/>
    <n v="169.30932545014801"/>
    <x v="519"/>
    <x v="21"/>
    <x v="16"/>
    <m/>
    <m/>
    <n v="6799"/>
    <n v="4038.92551892552"/>
    <n v="10000"/>
    <n v="526.31578947368405"/>
  </r>
  <r>
    <x v="521"/>
    <x v="4"/>
    <x v="2972"/>
    <n v="2521.4536726183501"/>
    <n v="10000"/>
    <n v="317.46031746031701"/>
    <x v="519"/>
    <x v="21"/>
    <x v="16"/>
    <m/>
    <m/>
    <n v="6458"/>
    <n v="3836.5191146881298"/>
    <n v="10000"/>
    <n v="488.88888888888903"/>
  </r>
  <r>
    <x v="521"/>
    <x v="5"/>
    <x v="2973"/>
    <n v="2495.6408983925098"/>
    <n v="10000"/>
    <n v="232.09680618924801"/>
    <x v="519"/>
    <x v="21"/>
    <x v="16"/>
    <m/>
    <m/>
    <n v="6723"/>
    <n v="3430.6255122689199"/>
    <n v="10000"/>
    <n v="482.04158790170101"/>
  </r>
  <r>
    <x v="521"/>
    <x v="6"/>
    <x v="2974"/>
    <n v="1994.80678954107"/>
    <n v="10000"/>
    <n v="194.444444444444"/>
    <x v="519"/>
    <x v="21"/>
    <x v="16"/>
    <m/>
    <m/>
    <n v="5483"/>
    <n v="2630.4078375885401"/>
    <n v="10000"/>
    <n v="328.70708546384202"/>
  </r>
  <r>
    <x v="521"/>
    <x v="7"/>
    <x v="2975"/>
    <n v="1393.6430055861799"/>
    <n v="10000"/>
    <n v="92.624653739612199"/>
    <x v="519"/>
    <x v="21"/>
    <x v="16"/>
    <m/>
    <m/>
    <n v="5152"/>
    <n v="1601.5211201039899"/>
    <n v="10000"/>
    <n v="104.031882407743"/>
  </r>
  <r>
    <x v="522"/>
    <x v="0"/>
    <x v="2976"/>
    <n v="7266.6666666666697"/>
    <n v="10000"/>
    <n v="3750"/>
    <x v="520"/>
    <x v="21"/>
    <x v="16"/>
    <m/>
    <m/>
    <n v="9545"/>
    <n v="9333.3333333333303"/>
    <n v="10000"/>
    <n v="5000"/>
  </r>
  <r>
    <x v="522"/>
    <x v="1"/>
    <x v="284"/>
    <n v="7444.4444444444398"/>
    <n v="10000"/>
    <n v="2800"/>
    <x v="520"/>
    <x v="21"/>
    <x v="16"/>
    <m/>
    <m/>
    <n v="9219"/>
    <n v="7727.2727272727298"/>
    <n v="10000"/>
    <n v="3750"/>
  </r>
  <r>
    <x v="522"/>
    <x v="2"/>
    <x v="2977"/>
    <n v="7115.3846153846198"/>
    <n v="10000"/>
    <n v="3333.3333333333298"/>
    <x v="520"/>
    <x v="21"/>
    <x v="16"/>
    <m/>
    <m/>
    <n v="8810"/>
    <n v="8000"/>
    <n v="10000"/>
    <n v="3333.3333333333298"/>
  </r>
  <r>
    <x v="522"/>
    <x v="3"/>
    <x v="2978"/>
    <n v="7654.3209876543197"/>
    <n v="10000"/>
    <n v="2000"/>
    <x v="520"/>
    <x v="21"/>
    <x v="16"/>
    <m/>
    <m/>
    <n v="9722"/>
    <n v="9298.2456140350896"/>
    <n v="10000"/>
    <n v="5555.5555555555502"/>
  </r>
  <r>
    <x v="522"/>
    <x v="4"/>
    <x v="2979"/>
    <n v="6810.6060606060601"/>
    <n v="10000"/>
    <n v="2800"/>
    <x v="520"/>
    <x v="21"/>
    <x v="16"/>
    <m/>
    <m/>
    <n v="8931"/>
    <n v="7794.1176470588198"/>
    <n v="10000"/>
    <n v="3750"/>
  </r>
  <r>
    <x v="522"/>
    <x v="5"/>
    <x v="1173"/>
    <n v="8846.1538461538494"/>
    <n v="10000"/>
    <n v="5000"/>
    <x v="520"/>
    <x v="21"/>
    <x v="16"/>
    <m/>
    <m/>
    <n v="9444"/>
    <n v="9090.9090909090901"/>
    <n v="10000"/>
    <n v="5000"/>
  </r>
  <r>
    <x v="522"/>
    <x v="6"/>
    <x v="2980"/>
    <n v="6800"/>
    <n v="10000"/>
    <n v="2000"/>
    <x v="520"/>
    <x v="21"/>
    <x v="16"/>
    <m/>
    <m/>
    <n v="8333"/>
    <n v="7142.8571428571404"/>
    <n v="10000"/>
    <n v="3333.3333333333298"/>
  </r>
  <r>
    <x v="522"/>
    <x v="7"/>
    <x v="2490"/>
    <n v="8235.2941176470595"/>
    <n v="10000"/>
    <n v="2500"/>
    <x v="520"/>
    <x v="21"/>
    <x v="16"/>
    <m/>
    <m/>
    <n v="9487"/>
    <n v="8750"/>
    <n v="10000"/>
    <n v="3333.3333333333298"/>
  </r>
  <r>
    <x v="523"/>
    <x v="0"/>
    <x v="1638"/>
    <n v="6422.7642276422803"/>
    <n v="10000"/>
    <n v="2500"/>
    <x v="521"/>
    <x v="21"/>
    <x v="16"/>
    <m/>
    <m/>
    <n v="7935"/>
    <n v="6957.6719576719597"/>
    <n v="10000"/>
    <n v="3333.3333333333298"/>
  </r>
  <r>
    <x v="523"/>
    <x v="1"/>
    <x v="2981"/>
    <n v="6369.2307692307704"/>
    <n v="10000"/>
    <n v="2800"/>
    <x v="521"/>
    <x v="21"/>
    <x v="16"/>
    <m/>
    <m/>
    <n v="8319"/>
    <n v="6857.1428571428596"/>
    <n v="10000"/>
    <n v="2800"/>
  </r>
  <r>
    <x v="523"/>
    <x v="2"/>
    <x v="2982"/>
    <n v="5465.9197012138202"/>
    <n v="10000"/>
    <n v="1250"/>
    <x v="521"/>
    <x v="21"/>
    <x v="16"/>
    <m/>
    <m/>
    <n v="8334"/>
    <n v="6787.5457875457896"/>
    <n v="10000"/>
    <n v="1836.7346938775499"/>
  </r>
  <r>
    <x v="523"/>
    <x v="3"/>
    <x v="2468"/>
    <n v="5465.7369146005503"/>
    <n v="10000"/>
    <n v="1074.38016528926"/>
    <x v="521"/>
    <x v="21"/>
    <x v="16"/>
    <m/>
    <m/>
    <n v="8199"/>
    <n v="6453.8239538239504"/>
    <n v="10000"/>
    <n v="2000"/>
  </r>
  <r>
    <x v="523"/>
    <x v="4"/>
    <x v="2983"/>
    <n v="4523.8095238095202"/>
    <n v="10000"/>
    <n v="833.33333333333303"/>
    <x v="521"/>
    <x v="21"/>
    <x v="16"/>
    <m/>
    <m/>
    <n v="8101"/>
    <n v="6677.0833333333303"/>
    <n v="10000"/>
    <n v="2500"/>
  </r>
  <r>
    <x v="523"/>
    <x v="5"/>
    <x v="2984"/>
    <n v="5982.4561403508797"/>
    <n v="10000"/>
    <n v="2000"/>
    <x v="521"/>
    <x v="21"/>
    <x v="16"/>
    <m/>
    <m/>
    <n v="8791"/>
    <n v="7891.3043478260897"/>
    <n v="10000"/>
    <n v="3600"/>
  </r>
  <r>
    <x v="523"/>
    <x v="6"/>
    <x v="2985"/>
    <n v="4996.9969969969998"/>
    <n v="10000"/>
    <n v="755.555555555556"/>
    <x v="521"/>
    <x v="21"/>
    <x v="16"/>
    <m/>
    <m/>
    <n v="8233"/>
    <n v="6223.5294117647099"/>
    <n v="10000"/>
    <n v="2500"/>
  </r>
  <r>
    <x v="523"/>
    <x v="7"/>
    <x v="2192"/>
    <n v="4739.4957983193299"/>
    <n v="10000"/>
    <n v="1000"/>
    <x v="521"/>
    <x v="21"/>
    <x v="16"/>
    <m/>
    <m/>
    <n v="9115"/>
    <n v="8062.0155038759704"/>
    <n v="10000"/>
    <n v="2000"/>
  </r>
  <r>
    <x v="524"/>
    <x v="0"/>
    <x v="2986"/>
    <n v="5537.1900826446299"/>
    <n v="10000"/>
    <n v="1250"/>
    <x v="522"/>
    <x v="21"/>
    <x v="16"/>
    <m/>
    <m/>
    <n v="7091"/>
    <n v="5566.0377358490596"/>
    <n v="10000"/>
    <n v="1428.57142857143"/>
  </r>
  <r>
    <x v="524"/>
    <x v="1"/>
    <x v="149"/>
    <n v="4636.8831168831202"/>
    <n v="10000"/>
    <n v="555.555555555556"/>
    <x v="522"/>
    <x v="21"/>
    <x v="16"/>
    <m/>
    <m/>
    <n v="8106"/>
    <n v="5663.74166374166"/>
    <n v="10000"/>
    <n v="1074.38016528926"/>
  </r>
  <r>
    <x v="524"/>
    <x v="2"/>
    <x v="2987"/>
    <n v="5248.0620155038796"/>
    <n v="10000"/>
    <n v="1200"/>
    <x v="522"/>
    <x v="21"/>
    <x v="16"/>
    <m/>
    <m/>
    <n v="7635"/>
    <n v="5855.8558558558598"/>
    <n v="10000"/>
    <n v="1666.6666666666699"/>
  </r>
  <r>
    <x v="524"/>
    <x v="3"/>
    <x v="2988"/>
    <n v="6053.63984674329"/>
    <n v="10000"/>
    <n v="1428.57142857143"/>
    <x v="522"/>
    <x v="21"/>
    <x v="16"/>
    <m/>
    <m/>
    <n v="8351"/>
    <n v="6694.0639269406402"/>
    <n v="10000"/>
    <n v="2500"/>
  </r>
  <r>
    <x v="524"/>
    <x v="4"/>
    <x v="2989"/>
    <n v="4584.7518494577298"/>
    <n v="10000"/>
    <n v="1141.8685121107301"/>
    <x v="522"/>
    <x v="21"/>
    <x v="16"/>
    <m/>
    <m/>
    <n v="7777"/>
    <n v="5463.8490164805999"/>
    <n v="10000"/>
    <n v="1527.7777777777801"/>
  </r>
  <r>
    <x v="524"/>
    <x v="5"/>
    <x v="2990"/>
    <n v="5665.16685414323"/>
    <n v="10000"/>
    <n v="2400"/>
    <x v="522"/>
    <x v="21"/>
    <x v="16"/>
    <m/>
    <m/>
    <n v="7457"/>
    <n v="6143.5124508519002"/>
    <n v="10000"/>
    <n v="2500"/>
  </r>
  <r>
    <x v="524"/>
    <x v="6"/>
    <x v="2991"/>
    <n v="4386.7278061590896"/>
    <n v="10000"/>
    <n v="1000"/>
    <x v="522"/>
    <x v="21"/>
    <x v="16"/>
    <m/>
    <m/>
    <n v="7235"/>
    <n v="4816.7155425219898"/>
    <n v="10000"/>
    <n v="1428.57142857143"/>
  </r>
  <r>
    <x v="524"/>
    <x v="7"/>
    <x v="2982"/>
    <n v="5801.7908017908003"/>
    <n v="10000"/>
    <n v="2000"/>
    <x v="522"/>
    <x v="21"/>
    <x v="16"/>
    <m/>
    <m/>
    <n v="8076"/>
    <n v="6552.0833333333303"/>
    <n v="10000"/>
    <n v="2222.2222222222199"/>
  </r>
  <r>
    <x v="525"/>
    <x v="0"/>
    <x v="2992"/>
    <n v="1533.68877823394"/>
    <n v="10000"/>
    <n v="75.187969924811995"/>
    <x v="523"/>
    <x v="21"/>
    <x v="16"/>
    <m/>
    <m/>
    <n v="6235"/>
    <n v="3198.15988303212"/>
    <n v="10000"/>
    <n v="537.19008264462798"/>
  </r>
  <r>
    <x v="525"/>
    <x v="1"/>
    <x v="2706"/>
    <n v="1544.7506435155999"/>
    <n v="10000"/>
    <n v="58.823529411764703"/>
    <x v="523"/>
    <x v="21"/>
    <x v="16"/>
    <m/>
    <m/>
    <n v="6217"/>
    <n v="3084.4029131700399"/>
    <n v="10000"/>
    <n v="625"/>
  </r>
  <r>
    <x v="525"/>
    <x v="2"/>
    <x v="2993"/>
    <n v="1449.0426117050299"/>
    <n v="10000"/>
    <n v="117.64705882352899"/>
    <x v="523"/>
    <x v="21"/>
    <x v="16"/>
    <m/>
    <m/>
    <n v="5791"/>
    <n v="2869.7733703133899"/>
    <n v="10000"/>
    <n v="380.622837370242"/>
  </r>
  <r>
    <x v="525"/>
    <x v="3"/>
    <x v="2994"/>
    <n v="1678.48273886837"/>
    <n v="10000"/>
    <n v="133.243379996627"/>
    <x v="523"/>
    <x v="21"/>
    <x v="16"/>
    <m/>
    <m/>
    <n v="5994"/>
    <n v="3081.8701271766799"/>
    <n v="10000"/>
    <n v="447.45057232049902"/>
  </r>
  <r>
    <x v="525"/>
    <x v="4"/>
    <x v="1302"/>
    <n v="1911.4684561946699"/>
    <n v="10000"/>
    <n v="208"/>
    <x v="523"/>
    <x v="21"/>
    <x v="16"/>
    <m/>
    <m/>
    <n v="5958"/>
    <n v="3230.87382378544"/>
    <n v="10000"/>
    <n v="476.19047619047598"/>
  </r>
  <r>
    <x v="525"/>
    <x v="5"/>
    <x v="2995"/>
    <n v="1884.5801671332699"/>
    <n v="10000"/>
    <n v="230.14784331656799"/>
    <x v="523"/>
    <x v="21"/>
    <x v="16"/>
    <m/>
    <m/>
    <n v="5822"/>
    <n v="2775.5056590107502"/>
    <n v="10000"/>
    <n v="380.499405469679"/>
  </r>
  <r>
    <x v="525"/>
    <x v="6"/>
    <x v="708"/>
    <n v="1595.55944051305"/>
    <n v="10000"/>
    <n v="187.25761772853201"/>
    <x v="523"/>
    <x v="21"/>
    <x v="16"/>
    <m/>
    <m/>
    <n v="5436"/>
    <n v="2148.9168510939098"/>
    <n v="10000"/>
    <n v="259.69529085872603"/>
  </r>
  <r>
    <x v="525"/>
    <x v="7"/>
    <x v="133"/>
    <n v="1264.8719969255001"/>
    <n v="10000"/>
    <n v="87.197780420134706"/>
    <x v="523"/>
    <x v="21"/>
    <x v="16"/>
    <m/>
    <m/>
    <n v="4983"/>
    <n v="1620.68967462876"/>
    <n v="10000"/>
    <n v="106.666666666667"/>
  </r>
  <r>
    <x v="526"/>
    <x v="0"/>
    <x v="2996"/>
    <n v="9090.9090909090901"/>
    <n v="10000"/>
    <n v="3333.3333333333298"/>
    <x v="524"/>
    <x v="21"/>
    <x v="16"/>
    <m/>
    <m/>
    <n v="9643"/>
    <n v="9444.4444444444507"/>
    <n v="10000"/>
    <n v="5000"/>
  </r>
  <r>
    <x v="526"/>
    <x v="1"/>
    <x v="2997"/>
    <n v="8541.6666666666697"/>
    <n v="10000"/>
    <n v="5000"/>
    <x v="524"/>
    <x v="21"/>
    <x v="16"/>
    <m/>
    <m/>
    <n v="9556"/>
    <n v="8974.3589743589691"/>
    <n v="10000"/>
    <n v="5555.5555555555502"/>
  </r>
  <r>
    <x v="526"/>
    <x v="2"/>
    <x v="1269"/>
    <n v="6208.4656084656099"/>
    <n v="10000"/>
    <n v="2244.8979591836701"/>
    <x v="524"/>
    <x v="21"/>
    <x v="16"/>
    <m/>
    <m/>
    <n v="7988"/>
    <n v="6032.1151716500599"/>
    <n v="10000"/>
    <n v="2244.8979591836701"/>
  </r>
  <r>
    <x v="526"/>
    <x v="3"/>
    <x v="1180"/>
    <n v="7777.7777777777801"/>
    <n v="10000"/>
    <n v="5000"/>
    <x v="524"/>
    <x v="21"/>
    <x v="16"/>
    <m/>
    <m/>
    <n v="10000"/>
    <n v="10000"/>
    <n v="10000"/>
    <n v="10000"/>
  </r>
  <r>
    <x v="526"/>
    <x v="4"/>
    <x v="1510"/>
    <n v="8750"/>
    <n v="10000"/>
    <n v="5000"/>
    <x v="524"/>
    <x v="21"/>
    <x v="16"/>
    <m/>
    <m/>
    <n v="9444"/>
    <n v="9166.6666666666697"/>
    <n v="10000"/>
    <n v="5000"/>
  </r>
  <r>
    <x v="526"/>
    <x v="5"/>
    <x v="2998"/>
    <n v="8055.5555555555502"/>
    <n v="10000"/>
    <n v="5000"/>
    <x v="524"/>
    <x v="21"/>
    <x v="16"/>
    <m/>
    <m/>
    <n v="10000"/>
    <n v="10000"/>
    <n v="10000"/>
    <n v="10000"/>
  </r>
  <r>
    <x v="526"/>
    <x v="6"/>
    <x v="2999"/>
    <n v="5833.3333333333303"/>
    <n v="10000"/>
    <n v="5000"/>
    <x v="524"/>
    <x v="21"/>
    <x v="16"/>
    <m/>
    <m/>
    <n v="6389"/>
    <n v="5833.3333333333303"/>
    <n v="10000"/>
    <n v="5000"/>
  </r>
  <r>
    <x v="526"/>
    <x v="7"/>
    <x v="1172"/>
    <n v="7142.8571428571404"/>
    <n v="10000"/>
    <n v="3333.3333333333298"/>
    <x v="524"/>
    <x v="21"/>
    <x v="16"/>
    <m/>
    <m/>
    <n v="8333"/>
    <n v="8000"/>
    <n v="10000"/>
    <n v="5000"/>
  </r>
  <r>
    <x v="527"/>
    <x v="0"/>
    <x v="3000"/>
    <n v="335.569084946381"/>
    <n v="10000"/>
    <n v="32.825519737395801"/>
    <x v="525"/>
    <x v="22"/>
    <x v="449"/>
    <n v="1404813"/>
    <n v="0.467025598404255"/>
    <n v="3022"/>
    <n v="686.63455886597899"/>
    <n v="10000"/>
    <n v="78.750449302356003"/>
  </r>
  <r>
    <x v="527"/>
    <x v="1"/>
    <x v="3001"/>
    <n v="183.51914902625001"/>
    <n v="10000"/>
    <n v="17.994457284585899"/>
    <x v="525"/>
    <x v="22"/>
    <x v="449"/>
    <n v="1404813"/>
    <n v="0.467025598404255"/>
    <n v="2095"/>
    <n v="346.65557507720501"/>
    <n v="10000"/>
    <n v="27.717695379740999"/>
  </r>
  <r>
    <x v="527"/>
    <x v="2"/>
    <x v="3002"/>
    <n v="226.36352619956401"/>
    <n v="10000"/>
    <n v="22.078590075795098"/>
    <x v="525"/>
    <x v="22"/>
    <x v="449"/>
    <n v="1404813"/>
    <n v="0.467025598404255"/>
    <n v="2383"/>
    <n v="425.84299829600502"/>
    <n v="10000"/>
    <n v="34.7140757197784"/>
  </r>
  <r>
    <x v="527"/>
    <x v="3"/>
    <x v="1758"/>
    <n v="295.70285449135201"/>
    <n v="10000"/>
    <n v="26.908684078546401"/>
    <x v="525"/>
    <x v="22"/>
    <x v="449"/>
    <n v="1404813"/>
    <n v="0.467025598404255"/>
    <n v="3145"/>
    <n v="635.53748680789295"/>
    <n v="10000"/>
    <n v="86.7421475529584"/>
  </r>
  <r>
    <x v="527"/>
    <x v="4"/>
    <x v="497"/>
    <n v="361.48203302271702"/>
    <n v="10000"/>
    <n v="29.629629629629601"/>
    <x v="525"/>
    <x v="22"/>
    <x v="449"/>
    <n v="1404813"/>
    <n v="0.467025598404255"/>
    <n v="3606"/>
    <n v="961.98535127298396"/>
    <n v="10000"/>
    <n v="165.96822691005499"/>
  </r>
  <r>
    <x v="527"/>
    <x v="5"/>
    <x v="507"/>
    <n v="307.98159610144"/>
    <n v="10000"/>
    <n v="35.816590372149903"/>
    <x v="525"/>
    <x v="22"/>
    <x v="449"/>
    <n v="1404813"/>
    <n v="0.467025598404255"/>
    <n v="3513"/>
    <n v="805.40354935972096"/>
    <n v="10000"/>
    <n v="136.98369151044"/>
  </r>
  <r>
    <x v="527"/>
    <x v="6"/>
    <x v="651"/>
    <n v="124.13073907594899"/>
    <n v="10000"/>
    <n v="11.6039283989554"/>
    <x v="525"/>
    <x v="22"/>
    <x v="449"/>
    <n v="1404813"/>
    <n v="0.467025598404255"/>
    <n v="2117"/>
    <n v="407.11444239940403"/>
    <n v="10000"/>
    <n v="55.686165602899699"/>
  </r>
  <r>
    <x v="527"/>
    <x v="7"/>
    <x v="3003"/>
    <n v="137.88629473890899"/>
    <n v="10000"/>
    <n v="13.0622937387805"/>
    <x v="525"/>
    <x v="22"/>
    <x v="449"/>
    <n v="1404813"/>
    <n v="0.467025598404255"/>
    <n v="1982"/>
    <n v="409.24597784926698"/>
    <n v="10000"/>
    <n v="53.144652682486402"/>
  </r>
  <r>
    <x v="528"/>
    <x v="0"/>
    <x v="3004"/>
    <n v="3601.7316017316002"/>
    <n v="10000"/>
    <n v="534.69387755102002"/>
    <x v="526"/>
    <x v="22"/>
    <x v="450"/>
    <n v="643386"/>
    <n v="0.502570712159914"/>
    <n v="8549"/>
    <n v="4682.2811175752304"/>
    <n v="10000"/>
    <n v="562.28373702422198"/>
  </r>
  <r>
    <x v="528"/>
    <x v="1"/>
    <x v="310"/>
    <n v="2495.0942672729798"/>
    <n v="10000"/>
    <n v="371.09375"/>
    <x v="526"/>
    <x v="22"/>
    <x v="450"/>
    <n v="643386"/>
    <n v="0.502570712159914"/>
    <n v="7407"/>
    <n v="5216.1429967881604"/>
    <n v="10000"/>
    <n v="1000"/>
  </r>
  <r>
    <x v="528"/>
    <x v="2"/>
    <x v="3005"/>
    <n v="2757.5772157320398"/>
    <n v="10000"/>
    <n v="311.90926275992399"/>
    <x v="526"/>
    <x v="22"/>
    <x v="450"/>
    <n v="643386"/>
    <n v="0.502570712159914"/>
    <n v="7537"/>
    <n v="5067.3695673695702"/>
    <n v="10000"/>
    <n v="1250"/>
  </r>
  <r>
    <x v="528"/>
    <x v="3"/>
    <x v="3006"/>
    <n v="3074.2728925244301"/>
    <n v="10000"/>
    <n v="400"/>
    <x v="526"/>
    <x v="22"/>
    <x v="450"/>
    <n v="643386"/>
    <n v="0.502570712159914"/>
    <n v="8204"/>
    <n v="6701.3720742534297"/>
    <n v="10000"/>
    <n v="2777.7777777777801"/>
  </r>
  <r>
    <x v="528"/>
    <x v="4"/>
    <x v="1390"/>
    <n v="2993.7279259529901"/>
    <n v="10000"/>
    <n v="400"/>
    <x v="526"/>
    <x v="22"/>
    <x v="450"/>
    <n v="643386"/>
    <n v="0.502570712159914"/>
    <n v="9199"/>
    <n v="7900"/>
    <n v="10000"/>
    <n v="3333.3333333333298"/>
  </r>
  <r>
    <x v="528"/>
    <x v="5"/>
    <x v="3007"/>
    <n v="3884.1984954516902"/>
    <n v="10000"/>
    <n v="661.62570888468804"/>
    <x v="526"/>
    <x v="22"/>
    <x v="450"/>
    <n v="643386"/>
    <n v="0.502570712159914"/>
    <n v="8731"/>
    <n v="7720.5882352941198"/>
    <n v="10000"/>
    <n v="3333.3333333333298"/>
  </r>
  <r>
    <x v="528"/>
    <x v="6"/>
    <x v="3008"/>
    <n v="3340.4563137121299"/>
    <n v="10000"/>
    <n v="414.20118343195298"/>
    <x v="526"/>
    <x v="22"/>
    <x v="450"/>
    <n v="643386"/>
    <n v="0.502570712159914"/>
    <n v="7897"/>
    <n v="5972.6368159204003"/>
    <n v="10000"/>
    <n v="1200"/>
  </r>
  <r>
    <x v="528"/>
    <x v="7"/>
    <x v="3009"/>
    <n v="3573.5377312081901"/>
    <n v="10000"/>
    <n v="495.86776859504101"/>
    <x v="526"/>
    <x v="22"/>
    <x v="450"/>
    <n v="643386"/>
    <n v="0.502570712159914"/>
    <n v="7449"/>
    <n v="5711.6550116550097"/>
    <n v="10000"/>
    <n v="2222.2222222222199"/>
  </r>
  <r>
    <x v="529"/>
    <x v="0"/>
    <x v="3010"/>
    <n v="4375.7278669043399"/>
    <n v="10000"/>
    <n v="657.43944636678202"/>
    <x v="527"/>
    <x v="22"/>
    <x v="451"/>
    <n v="124128"/>
    <n v="0.50108388940694903"/>
    <n v="8070"/>
    <n v="5701.6624401239796"/>
    <n v="10000"/>
    <n v="848"/>
  </r>
  <r>
    <x v="529"/>
    <x v="1"/>
    <x v="3011"/>
    <n v="3457.0795217854002"/>
    <n v="10000"/>
    <n v="451.38888888888903"/>
    <x v="527"/>
    <x v="22"/>
    <x v="451"/>
    <n v="124128"/>
    <n v="0.50108388940694903"/>
    <n v="7765"/>
    <n v="5096.8096809681001"/>
    <n v="10000"/>
    <n v="972.22222222222194"/>
  </r>
  <r>
    <x v="529"/>
    <x v="2"/>
    <x v="1082"/>
    <n v="3468.3787390554298"/>
    <n v="10000"/>
    <n v="400"/>
    <x v="527"/>
    <x v="22"/>
    <x v="451"/>
    <n v="124128"/>
    <n v="0.50108388940694903"/>
    <n v="7360"/>
    <n v="4905.6092843326896"/>
    <n v="10000"/>
    <n v="650"/>
  </r>
  <r>
    <x v="529"/>
    <x v="3"/>
    <x v="2832"/>
    <n v="4786.3636363636397"/>
    <n v="10000"/>
    <n v="1000"/>
    <x v="527"/>
    <x v="22"/>
    <x v="451"/>
    <n v="124128"/>
    <n v="0.50108388940694903"/>
    <n v="8057"/>
    <n v="6282.82828282828"/>
    <n v="10000"/>
    <n v="2000"/>
  </r>
  <r>
    <x v="529"/>
    <x v="4"/>
    <x v="3012"/>
    <n v="4867.2687465790896"/>
    <n v="10000"/>
    <n v="1250"/>
    <x v="527"/>
    <x v="22"/>
    <x v="451"/>
    <n v="124128"/>
    <n v="0.50108388940694903"/>
    <n v="8686"/>
    <n v="7683.6158192090397"/>
    <n v="10000"/>
    <n v="3333.3333333333298"/>
  </r>
  <r>
    <x v="529"/>
    <x v="5"/>
    <x v="3013"/>
    <n v="4587.61282290694"/>
    <n v="10000"/>
    <n v="312.5"/>
    <x v="527"/>
    <x v="22"/>
    <x v="451"/>
    <n v="124128"/>
    <n v="0.50108388940694903"/>
    <n v="8893"/>
    <n v="7893.0817610062904"/>
    <n v="10000"/>
    <n v="5000"/>
  </r>
  <r>
    <x v="529"/>
    <x v="6"/>
    <x v="2489"/>
    <n v="3929.5214589332199"/>
    <n v="10000"/>
    <n v="657.43944636678202"/>
    <x v="527"/>
    <x v="22"/>
    <x v="451"/>
    <n v="124128"/>
    <n v="0.50108388940694903"/>
    <n v="8090"/>
    <n v="6494.3863724351504"/>
    <n v="10000"/>
    <n v="2800"/>
  </r>
  <r>
    <x v="529"/>
    <x v="7"/>
    <x v="3014"/>
    <n v="4410.3287444519701"/>
    <n v="10000"/>
    <n v="1111.1111111111099"/>
    <x v="527"/>
    <x v="22"/>
    <x v="451"/>
    <n v="124128"/>
    <n v="0.50108388940694903"/>
    <n v="7881"/>
    <n v="6070.9219858156002"/>
    <n v="10000"/>
    <n v="2000"/>
  </r>
  <r>
    <x v="530"/>
    <x v="0"/>
    <x v="3015"/>
    <n v="3742.2360248447199"/>
    <n v="10000"/>
    <n v="657.59637188208603"/>
    <x v="528"/>
    <x v="22"/>
    <x v="452"/>
    <n v="109882"/>
    <n v="0.51013946405690003"/>
    <n v="7818"/>
    <n v="3384.3537414965999"/>
    <n v="10000"/>
    <n v="657.59637188208603"/>
  </r>
  <r>
    <x v="530"/>
    <x v="1"/>
    <x v="3016"/>
    <n v="3809.5238095238101"/>
    <n v="10000"/>
    <n v="1428.57142857143"/>
    <x v="528"/>
    <x v="22"/>
    <x v="452"/>
    <n v="109882"/>
    <n v="0.51013946405690003"/>
    <n v="9000"/>
    <n v="8333.3333333333303"/>
    <n v="10000"/>
    <n v="5000"/>
  </r>
  <r>
    <x v="530"/>
    <x v="2"/>
    <x v="1162"/>
    <n v="9000"/>
    <n v="10000"/>
    <n v="5000"/>
    <x v="528"/>
    <x v="22"/>
    <x v="452"/>
    <n v="109882"/>
    <n v="0.51013946405690003"/>
    <n v="10000"/>
    <n v="10000"/>
    <n v="10000"/>
    <n v="10000"/>
  </r>
  <r>
    <x v="530"/>
    <x v="3"/>
    <x v="3017"/>
    <n v="8636.3636363636397"/>
    <n v="10000"/>
    <n v="6250"/>
    <x v="528"/>
    <x v="22"/>
    <x v="452"/>
    <n v="109882"/>
    <n v="0.51013946405690003"/>
    <n v="10000"/>
    <n v="10000"/>
    <n v="10000"/>
    <n v="10000"/>
  </r>
  <r>
    <x v="530"/>
    <x v="4"/>
    <x v="585"/>
    <m/>
    <n v="10000"/>
    <n v="10000"/>
    <x v="528"/>
    <x v="22"/>
    <x v="452"/>
    <n v="109882"/>
    <n v="0.51013946405690003"/>
    <m/>
    <m/>
    <m/>
    <m/>
  </r>
  <r>
    <x v="530"/>
    <x v="5"/>
    <x v="585"/>
    <m/>
    <n v="10000"/>
    <n v="10000"/>
    <x v="528"/>
    <x v="22"/>
    <x v="452"/>
    <n v="109882"/>
    <n v="0.51013946405690003"/>
    <m/>
    <m/>
    <n v="10000"/>
    <n v="10000"/>
  </r>
  <r>
    <x v="530"/>
    <x v="6"/>
    <x v="585"/>
    <m/>
    <n v="10000"/>
    <n v="10000"/>
    <x v="528"/>
    <x v="22"/>
    <x v="452"/>
    <n v="109882"/>
    <n v="0.51013946405690003"/>
    <m/>
    <m/>
    <m/>
    <m/>
  </r>
  <r>
    <x v="530"/>
    <x v="7"/>
    <x v="585"/>
    <m/>
    <n v="10000"/>
    <n v="10000"/>
    <x v="528"/>
    <x v="22"/>
    <x v="452"/>
    <n v="109882"/>
    <n v="0.51013946405690003"/>
    <m/>
    <m/>
    <m/>
    <m/>
  </r>
  <r>
    <x v="531"/>
    <x v="0"/>
    <x v="3018"/>
    <n v="5945.9805427547399"/>
    <n v="10000"/>
    <n v="2000"/>
    <x v="529"/>
    <x v="22"/>
    <x v="453"/>
    <n v="133295"/>
    <n v="0.50365379964935597"/>
    <n v="9053"/>
    <n v="7492.5595238095202"/>
    <n v="10000"/>
    <n v="3333.3333333333298"/>
  </r>
  <r>
    <x v="531"/>
    <x v="1"/>
    <x v="3019"/>
    <n v="4886.9281045751604"/>
    <n v="10000"/>
    <n v="802.46913580246905"/>
    <x v="529"/>
    <x v="22"/>
    <x v="453"/>
    <n v="133295"/>
    <n v="0.50365379964935597"/>
    <n v="8393"/>
    <n v="6019.4174757281598"/>
    <n v="10000"/>
    <n v="937.5"/>
  </r>
  <r>
    <x v="531"/>
    <x v="2"/>
    <x v="2184"/>
    <n v="5788.1701631701599"/>
    <n v="10000"/>
    <n v="887.57396449704095"/>
    <x v="529"/>
    <x v="22"/>
    <x v="453"/>
    <n v="133295"/>
    <n v="0.50365379964935597"/>
    <n v="8813"/>
    <n v="7107.1428571428596"/>
    <n v="10000"/>
    <n v="1200"/>
  </r>
  <r>
    <x v="531"/>
    <x v="3"/>
    <x v="3020"/>
    <n v="6184.21052631579"/>
    <n v="10000"/>
    <n v="1562.5"/>
    <x v="529"/>
    <x v="22"/>
    <x v="453"/>
    <n v="133295"/>
    <n v="0.50365379964935597"/>
    <n v="8912"/>
    <n v="7238.0952380952403"/>
    <n v="10000"/>
    <n v="2222.2222222222199"/>
  </r>
  <r>
    <x v="531"/>
    <x v="4"/>
    <x v="3021"/>
    <n v="7692.3076923076896"/>
    <n v="10000"/>
    <n v="2500"/>
    <x v="529"/>
    <x v="22"/>
    <x v="453"/>
    <n v="133295"/>
    <n v="0.50365379964935597"/>
    <n v="9706"/>
    <n v="9444.4444444444507"/>
    <n v="10000"/>
    <n v="5000"/>
  </r>
  <r>
    <x v="531"/>
    <x v="5"/>
    <x v="3022"/>
    <n v="7567.5675675675702"/>
    <n v="10000"/>
    <n v="3333.3333333333298"/>
    <x v="529"/>
    <x v="22"/>
    <x v="453"/>
    <n v="133295"/>
    <n v="0.50365379964935597"/>
    <n v="10000"/>
    <n v="10000"/>
    <n v="10000"/>
    <n v="10000"/>
  </r>
  <r>
    <x v="531"/>
    <x v="6"/>
    <x v="3023"/>
    <n v="5902.5974025974001"/>
    <n v="10000"/>
    <n v="1111.1111111111099"/>
    <x v="529"/>
    <x v="22"/>
    <x v="453"/>
    <n v="133295"/>
    <n v="0.50365379964935597"/>
    <n v="8421"/>
    <n v="7768.8888888888896"/>
    <n v="10000"/>
    <n v="3333.3333333333298"/>
  </r>
  <r>
    <x v="531"/>
    <x v="7"/>
    <x v="3024"/>
    <n v="5077.5112964893997"/>
    <n v="10000"/>
    <n v="1473.9229024943299"/>
    <x v="529"/>
    <x v="22"/>
    <x v="453"/>
    <n v="133295"/>
    <n v="0.50365379964935597"/>
    <n v="8427"/>
    <n v="6232.3809523809496"/>
    <n v="10000"/>
    <n v="2800"/>
  </r>
  <r>
    <x v="532"/>
    <x v="0"/>
    <x v="3025"/>
    <n v="3252.73578088974"/>
    <n v="10000"/>
    <n v="495.86776859504101"/>
    <x v="530"/>
    <x v="22"/>
    <x v="454"/>
    <n v="58871"/>
    <n v="0.46531718806810102"/>
    <n v="7826"/>
    <n v="5488.0745197487304"/>
    <n v="10000"/>
    <n v="702.94784580498902"/>
  </r>
  <r>
    <x v="532"/>
    <x v="1"/>
    <x v="3026"/>
    <n v="2055.4524540738698"/>
    <n v="10000"/>
    <n v="214.876033057851"/>
    <x v="530"/>
    <x v="22"/>
    <x v="454"/>
    <n v="58871"/>
    <n v="0.46531718806810102"/>
    <n v="6782"/>
    <n v="4024.6083414234899"/>
    <n v="10000"/>
    <n v="864.19753086419701"/>
  </r>
  <r>
    <x v="532"/>
    <x v="2"/>
    <x v="414"/>
    <n v="1938.4569940210099"/>
    <n v="10000"/>
    <n v="322.58064516129002"/>
    <x v="530"/>
    <x v="22"/>
    <x v="454"/>
    <n v="58871"/>
    <n v="0.46531718806810102"/>
    <n v="7052"/>
    <n v="4338.7067582113996"/>
    <n v="10000"/>
    <n v="1000"/>
  </r>
  <r>
    <x v="532"/>
    <x v="3"/>
    <x v="204"/>
    <n v="2240.6693905493798"/>
    <n v="10000"/>
    <n v="397.80521262002702"/>
    <x v="530"/>
    <x v="22"/>
    <x v="454"/>
    <n v="58871"/>
    <n v="0.46531718806810102"/>
    <n v="7527"/>
    <n v="5512.2729504172803"/>
    <n v="10000"/>
    <n v="1666.6666666666699"/>
  </r>
  <r>
    <x v="532"/>
    <x v="4"/>
    <x v="3027"/>
    <n v="2628.8600288600301"/>
    <n v="10000"/>
    <n v="355.555555555556"/>
    <x v="530"/>
    <x v="22"/>
    <x v="454"/>
    <n v="58871"/>
    <n v="0.46531718806810102"/>
    <n v="8871"/>
    <n v="8087.7192982456099"/>
    <n v="10000"/>
    <n v="5000"/>
  </r>
  <r>
    <x v="532"/>
    <x v="5"/>
    <x v="3028"/>
    <n v="3014.2576204523102"/>
    <n v="10000"/>
    <n v="451.38888888888903"/>
    <x v="530"/>
    <x v="22"/>
    <x v="454"/>
    <n v="58871"/>
    <n v="0.46531718806810102"/>
    <n v="8958"/>
    <n v="7813.13131313131"/>
    <n v="10000"/>
    <n v="2000"/>
  </r>
  <r>
    <x v="532"/>
    <x v="6"/>
    <x v="2879"/>
    <n v="2258.9960665344702"/>
    <n v="10000"/>
    <n v="238.09523809523799"/>
    <x v="530"/>
    <x v="22"/>
    <x v="454"/>
    <n v="58871"/>
    <n v="0.46531718806810102"/>
    <n v="7823"/>
    <n v="5696.94467382329"/>
    <n v="10000"/>
    <n v="1428.57142857143"/>
  </r>
  <r>
    <x v="532"/>
    <x v="7"/>
    <x v="3029"/>
    <n v="2412.36376001699"/>
    <n v="10000"/>
    <n v="237.60330578512401"/>
    <x v="530"/>
    <x v="22"/>
    <x v="454"/>
    <n v="58871"/>
    <n v="0.46531718806810102"/>
    <n v="7202"/>
    <n v="4832.12028115254"/>
    <n v="10000"/>
    <n v="1200"/>
  </r>
  <r>
    <x v="533"/>
    <x v="0"/>
    <x v="3030"/>
    <n v="6800"/>
    <n v="10000"/>
    <n v="2500"/>
    <x v="531"/>
    <x v="22"/>
    <x v="455"/>
    <n v="71196"/>
    <n v="0.50287829237799897"/>
    <n v="9000"/>
    <n v="8333.3333333333303"/>
    <n v="10000"/>
    <n v="5000"/>
  </r>
  <r>
    <x v="533"/>
    <x v="1"/>
    <x v="3031"/>
    <n v="4454.5454545454504"/>
    <n v="10000"/>
    <n v="1111.1111111111099"/>
    <x v="531"/>
    <x v="22"/>
    <x v="455"/>
    <n v="71196"/>
    <n v="0.50287829237799897"/>
    <n v="8433"/>
    <n v="6984.1269841269796"/>
    <n v="10000"/>
    <n v="2500"/>
  </r>
  <r>
    <x v="533"/>
    <x v="2"/>
    <x v="3032"/>
    <n v="3415.5844155844202"/>
    <n v="10000"/>
    <n v="833.33333333333303"/>
    <x v="531"/>
    <x v="22"/>
    <x v="455"/>
    <n v="71196"/>
    <n v="0.50287829237799897"/>
    <n v="8565"/>
    <n v="6349.2063492063498"/>
    <n v="10000"/>
    <n v="1666.6666666666699"/>
  </r>
  <r>
    <x v="533"/>
    <x v="3"/>
    <x v="3033"/>
    <n v="5769.2307692307704"/>
    <n v="10000"/>
    <n v="2000"/>
    <x v="531"/>
    <x v="22"/>
    <x v="455"/>
    <n v="71196"/>
    <n v="0.50287829237799897"/>
    <n v="10000"/>
    <n v="10000"/>
    <n v="10000"/>
    <n v="10000"/>
  </r>
  <r>
    <x v="533"/>
    <x v="4"/>
    <x v="3034"/>
    <n v="6000"/>
    <n v="10000"/>
    <n v="2800"/>
    <x v="531"/>
    <x v="22"/>
    <x v="455"/>
    <n v="71196"/>
    <n v="0.50287829237799897"/>
    <n v="10000"/>
    <n v="10000"/>
    <n v="10000"/>
    <n v="10000"/>
  </r>
  <r>
    <x v="533"/>
    <x v="5"/>
    <x v="3035"/>
    <n v="5185.1851851851898"/>
    <n v="10000"/>
    <n v="2000"/>
    <x v="531"/>
    <x v="22"/>
    <x v="455"/>
    <n v="71196"/>
    <n v="0.50287829237799897"/>
    <n v="8333"/>
    <n v="7500"/>
    <n v="10000"/>
    <n v="5000"/>
  </r>
  <r>
    <x v="533"/>
    <x v="6"/>
    <x v="3036"/>
    <n v="3720.5651491365802"/>
    <n v="10000"/>
    <n v="1000"/>
    <x v="531"/>
    <x v="22"/>
    <x v="455"/>
    <n v="71196"/>
    <n v="0.50287829237799897"/>
    <n v="9812"/>
    <n v="9400"/>
    <n v="10000"/>
    <n v="6250"/>
  </r>
  <r>
    <x v="533"/>
    <x v="7"/>
    <x v="2167"/>
    <n v="5000"/>
    <n v="10000"/>
    <n v="1428.57142857143"/>
    <x v="531"/>
    <x v="22"/>
    <x v="455"/>
    <n v="71196"/>
    <n v="0.50287829237799897"/>
    <n v="8846"/>
    <n v="8125"/>
    <n v="10000"/>
    <n v="5000"/>
  </r>
  <r>
    <x v="534"/>
    <x v="0"/>
    <x v="3037"/>
    <n v="4973.6087205966696"/>
    <n v="10000"/>
    <n v="650"/>
    <x v="532"/>
    <x v="22"/>
    <x v="456"/>
    <n v="59693"/>
    <n v="0.51532338823854396"/>
    <n v="7787"/>
    <n v="5204.6130952381"/>
    <n v="10000"/>
    <n v="650"/>
  </r>
  <r>
    <x v="534"/>
    <x v="1"/>
    <x v="2898"/>
    <n v="5036.9496275536503"/>
    <n v="10000"/>
    <n v="1005.91715976331"/>
    <x v="532"/>
    <x v="22"/>
    <x v="456"/>
    <n v="59693"/>
    <n v="0.51532338823854396"/>
    <n v="7418"/>
    <n v="5527.7384881345297"/>
    <n v="10000"/>
    <n v="1604.9382716049399"/>
  </r>
  <r>
    <x v="534"/>
    <x v="2"/>
    <x v="3038"/>
    <n v="5384.8238482384804"/>
    <n v="10000"/>
    <n v="833.33333333333303"/>
    <x v="532"/>
    <x v="22"/>
    <x v="456"/>
    <n v="59693"/>
    <n v="0.51532338823854396"/>
    <n v="8372"/>
    <n v="6933.3333333333303"/>
    <n v="10000"/>
    <n v="1666.6666666666699"/>
  </r>
  <r>
    <x v="534"/>
    <x v="3"/>
    <x v="3039"/>
    <n v="6458.3333333333303"/>
    <n v="10000"/>
    <n v="1250"/>
    <x v="532"/>
    <x v="22"/>
    <x v="456"/>
    <n v="59693"/>
    <n v="0.51532338823854396"/>
    <n v="8792"/>
    <n v="7477.4774774774796"/>
    <n v="10000"/>
    <n v="1666.6666666666699"/>
  </r>
  <r>
    <x v="534"/>
    <x v="4"/>
    <x v="3040"/>
    <n v="6375"/>
    <n v="10000"/>
    <n v="2000"/>
    <x v="532"/>
    <x v="22"/>
    <x v="456"/>
    <n v="59693"/>
    <n v="0.51532338823854396"/>
    <n v="8376"/>
    <n v="7192.9824561403502"/>
    <n v="10000"/>
    <n v="3333.3333333333298"/>
  </r>
  <r>
    <x v="534"/>
    <x v="5"/>
    <x v="3041"/>
    <n v="5585.3658536585399"/>
    <n v="10000"/>
    <n v="2500"/>
    <x v="532"/>
    <x v="22"/>
    <x v="456"/>
    <n v="59693"/>
    <n v="0.51532338823854396"/>
    <n v="6480"/>
    <n v="4806.4516129032299"/>
    <n v="10000"/>
    <n v="2500"/>
  </r>
  <r>
    <x v="534"/>
    <x v="6"/>
    <x v="3042"/>
    <n v="4196.4285714285697"/>
    <n v="10000"/>
    <n v="1000"/>
    <x v="532"/>
    <x v="22"/>
    <x v="456"/>
    <n v="59693"/>
    <n v="0.51532338823854396"/>
    <n v="7428"/>
    <n v="5897.4358974359002"/>
    <n v="10000"/>
    <n v="2500"/>
  </r>
  <r>
    <x v="534"/>
    <x v="7"/>
    <x v="3043"/>
    <n v="6964.2857142857101"/>
    <n v="10000"/>
    <n v="2000"/>
    <x v="532"/>
    <x v="22"/>
    <x v="456"/>
    <n v="59693"/>
    <n v="0.51532338823854396"/>
    <n v="8833"/>
    <n v="7931.0344827586196"/>
    <n v="10000"/>
    <n v="3333.3333333333298"/>
  </r>
  <r>
    <x v="535"/>
    <x v="0"/>
    <x v="3044"/>
    <n v="2770.0722912737001"/>
    <n v="10000"/>
    <n v="277.777777777778"/>
    <x v="533"/>
    <x v="22"/>
    <x v="457"/>
    <n v="46655"/>
    <n v="0.42870007075319999"/>
    <n v="7341"/>
    <n v="3749.7055133418799"/>
    <n v="10000"/>
    <n v="449.95408631772301"/>
  </r>
  <r>
    <x v="535"/>
    <x v="1"/>
    <x v="1451"/>
    <n v="1787.4674980232001"/>
    <n v="10000"/>
    <n v="88.941736028537505"/>
    <x v="533"/>
    <x v="22"/>
    <x v="457"/>
    <n v="46655"/>
    <n v="0.42870007075319999"/>
    <n v="5792"/>
    <n v="2395.6321741185102"/>
    <n v="10000"/>
    <n v="112.5"/>
  </r>
  <r>
    <x v="535"/>
    <x v="2"/>
    <x v="1591"/>
    <n v="1890.18145453077"/>
    <n v="10000"/>
    <n v="91.552734375"/>
    <x v="533"/>
    <x v="22"/>
    <x v="457"/>
    <n v="46655"/>
    <n v="0.42870007075319999"/>
    <n v="6207"/>
    <n v="2706.00001923644"/>
    <n v="10000"/>
    <n v="134.68809073724"/>
  </r>
  <r>
    <x v="535"/>
    <x v="3"/>
    <x v="3045"/>
    <n v="2719.04248669753"/>
    <n v="10000"/>
    <n v="312.5"/>
    <x v="533"/>
    <x v="22"/>
    <x v="457"/>
    <n v="46655"/>
    <n v="0.42870007075319999"/>
    <n v="7484"/>
    <n v="4320.6244892991899"/>
    <n v="10000"/>
    <n v="434.78260869565202"/>
  </r>
  <r>
    <x v="535"/>
    <x v="4"/>
    <x v="3046"/>
    <n v="5102.5373653110901"/>
    <n v="10000"/>
    <n v="1250"/>
    <x v="533"/>
    <x v="22"/>
    <x v="457"/>
    <n v="46655"/>
    <n v="0.42870007075319999"/>
    <n v="8939"/>
    <n v="7777.7777777777801"/>
    <n v="10000"/>
    <n v="3333.3333333333298"/>
  </r>
  <r>
    <x v="535"/>
    <x v="5"/>
    <x v="2171"/>
    <n v="4351.1753044463303"/>
    <n v="10000"/>
    <n v="666.66666666666697"/>
    <x v="533"/>
    <x v="22"/>
    <x v="457"/>
    <n v="46655"/>
    <n v="0.42870007075319999"/>
    <n v="9244"/>
    <n v="8222.2222222222208"/>
    <n v="10000"/>
    <n v="2800"/>
  </r>
  <r>
    <x v="535"/>
    <x v="6"/>
    <x v="3047"/>
    <n v="2240.70221898713"/>
    <n v="10000"/>
    <n v="308.64197530864197"/>
    <x v="533"/>
    <x v="22"/>
    <x v="457"/>
    <n v="46655"/>
    <n v="0.42870007075319999"/>
    <n v="6434"/>
    <n v="4511.38457880031"/>
    <n v="10000"/>
    <n v="1111.1111111111099"/>
  </r>
  <r>
    <x v="535"/>
    <x v="7"/>
    <x v="3048"/>
    <n v="2141.3607704180899"/>
    <n v="10000"/>
    <n v="322.58064516129002"/>
    <x v="533"/>
    <x v="22"/>
    <x v="457"/>
    <n v="46655"/>
    <n v="0.42870007075319999"/>
    <n v="6454"/>
    <n v="3874.5280150398398"/>
    <n v="10000"/>
    <n v="747.92243767313005"/>
  </r>
  <r>
    <x v="536"/>
    <x v="0"/>
    <x v="584"/>
    <n v="8000"/>
    <n v="10000"/>
    <n v="5000"/>
    <x v="534"/>
    <x v="22"/>
    <x v="458"/>
    <n v="41585"/>
    <n v="0.492614046933674"/>
    <n v="10000"/>
    <n v="10000"/>
    <n v="10000"/>
    <n v="10000"/>
  </r>
  <r>
    <x v="536"/>
    <x v="1"/>
    <x v="2471"/>
    <n v="8421.0526315789502"/>
    <n v="10000"/>
    <n v="3333.3333333333298"/>
    <x v="534"/>
    <x v="22"/>
    <x v="458"/>
    <n v="41585"/>
    <n v="0.492614046933674"/>
    <n v="10000"/>
    <n v="10000"/>
    <n v="10000"/>
    <n v="10000"/>
  </r>
  <r>
    <x v="536"/>
    <x v="2"/>
    <x v="3049"/>
    <n v="4687.5"/>
    <n v="10000"/>
    <n v="1428.57142857143"/>
    <x v="534"/>
    <x v="22"/>
    <x v="458"/>
    <n v="41585"/>
    <n v="0.492614046933674"/>
    <n v="10000"/>
    <n v="10000"/>
    <n v="10000"/>
    <n v="10000"/>
  </r>
  <r>
    <x v="536"/>
    <x v="3"/>
    <x v="1183"/>
    <n v="8333.3333333333303"/>
    <n v="10000"/>
    <n v="5000"/>
    <x v="534"/>
    <x v="22"/>
    <x v="458"/>
    <n v="41585"/>
    <n v="0.492614046933674"/>
    <n v="10000"/>
    <n v="10000"/>
    <n v="10000"/>
    <n v="10000"/>
  </r>
  <r>
    <x v="536"/>
    <x v="4"/>
    <x v="2913"/>
    <n v="8181.8181818181802"/>
    <n v="10000"/>
    <n v="5000"/>
    <x v="534"/>
    <x v="22"/>
    <x v="458"/>
    <n v="41585"/>
    <n v="0.492614046933674"/>
    <n v="10000"/>
    <n v="10000"/>
    <n v="10000"/>
    <n v="10000"/>
  </r>
  <r>
    <x v="536"/>
    <x v="5"/>
    <x v="3050"/>
    <n v="7000"/>
    <n v="10000"/>
    <n v="2500"/>
    <x v="534"/>
    <x v="22"/>
    <x v="458"/>
    <n v="41585"/>
    <n v="0.492614046933674"/>
    <n v="10000"/>
    <n v="10000"/>
    <n v="10000"/>
    <n v="10000"/>
  </r>
  <r>
    <x v="536"/>
    <x v="6"/>
    <x v="2878"/>
    <n v="4666.6666666666697"/>
    <n v="10000"/>
    <n v="1250"/>
    <x v="534"/>
    <x v="22"/>
    <x v="458"/>
    <n v="41585"/>
    <n v="0.492614046933674"/>
    <m/>
    <m/>
    <m/>
    <m/>
  </r>
  <r>
    <x v="536"/>
    <x v="7"/>
    <x v="3051"/>
    <n v="8888.8888888888905"/>
    <n v="10000"/>
    <n v="5000"/>
    <x v="534"/>
    <x v="22"/>
    <x v="458"/>
    <n v="41585"/>
    <n v="0.492614046933674"/>
    <n v="10000"/>
    <n v="10000"/>
    <n v="10000"/>
    <n v="10000"/>
  </r>
  <r>
    <x v="537"/>
    <x v="0"/>
    <x v="3052"/>
    <n v="3063.54156954157"/>
    <n v="10000"/>
    <n v="451.38888888888903"/>
    <x v="535"/>
    <x v="22"/>
    <x v="459"/>
    <n v="30871"/>
    <n v="0.49170170744138603"/>
    <n v="7049"/>
    <n v="4515.5276330575098"/>
    <n v="10000"/>
    <n v="972.22222222222194"/>
  </r>
  <r>
    <x v="537"/>
    <x v="1"/>
    <x v="3053"/>
    <n v="3633.56546322233"/>
    <n v="10000"/>
    <n v="657.43944636678202"/>
    <x v="535"/>
    <x v="22"/>
    <x v="459"/>
    <n v="30871"/>
    <n v="0.49170170744138603"/>
    <n v="7424"/>
    <n v="5037.9933631467402"/>
    <n v="10000"/>
    <n v="1200"/>
  </r>
  <r>
    <x v="537"/>
    <x v="2"/>
    <x v="2060"/>
    <n v="3971.7293379683902"/>
    <n v="10000"/>
    <n v="750"/>
    <x v="535"/>
    <x v="22"/>
    <x v="459"/>
    <n v="30871"/>
    <n v="0.49170170744138603"/>
    <n v="7039"/>
    <n v="4790.3492063492104"/>
    <n v="10000"/>
    <n v="1224.48979591837"/>
  </r>
  <r>
    <x v="537"/>
    <x v="3"/>
    <x v="1267"/>
    <n v="4111.3811915951001"/>
    <n v="10000"/>
    <n v="1242.60355029586"/>
    <x v="535"/>
    <x v="22"/>
    <x v="459"/>
    <n v="30871"/>
    <n v="0.49170170744138603"/>
    <n v="6971"/>
    <n v="4382.2095468917796"/>
    <n v="10000"/>
    <n v="1570.2479338843"/>
  </r>
  <r>
    <x v="537"/>
    <x v="4"/>
    <x v="1076"/>
    <n v="2860.88273048164"/>
    <n v="10000"/>
    <n v="451.38888888888903"/>
    <x v="535"/>
    <x v="22"/>
    <x v="459"/>
    <n v="30871"/>
    <n v="0.49170170744138603"/>
    <n v="6668"/>
    <n v="3459.4577616965698"/>
    <n v="10000"/>
    <n v="782.38001314924395"/>
  </r>
  <r>
    <x v="537"/>
    <x v="5"/>
    <x v="2973"/>
    <n v="2174.5351409865898"/>
    <n v="10000"/>
    <n v="582.639714625446"/>
    <x v="535"/>
    <x v="22"/>
    <x v="459"/>
    <n v="30871"/>
    <n v="0.49170170744138603"/>
    <n v="6628"/>
    <n v="3155.2034543823902"/>
    <n v="10000"/>
    <n v="909.09090909090901"/>
  </r>
  <r>
    <x v="537"/>
    <x v="6"/>
    <x v="1702"/>
    <n v="1381.0366951436899"/>
    <n v="10000"/>
    <n v="432"/>
    <x v="535"/>
    <x v="22"/>
    <x v="459"/>
    <n v="30871"/>
    <n v="0.49170170744138603"/>
    <n v="6480"/>
    <n v="3067.2754815189201"/>
    <n v="10000"/>
    <n v="835.62901744719898"/>
  </r>
  <r>
    <x v="537"/>
    <x v="7"/>
    <x v="1445"/>
    <n v="1902.4188825016599"/>
    <n v="10000"/>
    <n v="431.12224919727498"/>
    <x v="535"/>
    <x v="22"/>
    <x v="459"/>
    <n v="30871"/>
    <n v="0.49170170744138603"/>
    <n v="6278"/>
    <n v="2895.20184523747"/>
    <n v="10000"/>
    <n v="703.125"/>
  </r>
  <r>
    <x v="538"/>
    <x v="0"/>
    <x v="3054"/>
    <n v="4318.1767865833799"/>
    <n v="10000"/>
    <n v="625"/>
    <x v="536"/>
    <x v="22"/>
    <x v="460"/>
    <n v="93871"/>
    <n v="0.53273441313008596"/>
    <n v="7533"/>
    <n v="5734.1059538369"/>
    <n v="10000"/>
    <n v="1000"/>
  </r>
  <r>
    <x v="538"/>
    <x v="1"/>
    <x v="3055"/>
    <n v="3809.6755610456698"/>
    <n v="10000"/>
    <n v="476.19047619047598"/>
    <x v="536"/>
    <x v="22"/>
    <x v="460"/>
    <n v="93871"/>
    <n v="0.53273441313008596"/>
    <n v="7640"/>
    <n v="4941.0277105192399"/>
    <n v="10000"/>
    <n v="781.25"/>
  </r>
  <r>
    <x v="538"/>
    <x v="2"/>
    <x v="3056"/>
    <n v="3988.16029143898"/>
    <n v="10000"/>
    <n v="588.23529411764696"/>
    <x v="536"/>
    <x v="22"/>
    <x v="460"/>
    <n v="93871"/>
    <n v="0.53273441313008596"/>
    <n v="7526"/>
    <n v="5320.55322128852"/>
    <n v="10000"/>
    <n v="1000"/>
  </r>
  <r>
    <x v="538"/>
    <x v="3"/>
    <x v="3057"/>
    <n v="5343.52399737015"/>
    <n v="10000"/>
    <n v="1111.1111111111099"/>
    <x v="536"/>
    <x v="22"/>
    <x v="460"/>
    <n v="93871"/>
    <n v="0.53273441313008596"/>
    <n v="8160"/>
    <n v="6617.3913043478296"/>
    <n v="10000"/>
    <n v="2222.2222222222199"/>
  </r>
  <r>
    <x v="538"/>
    <x v="4"/>
    <x v="3058"/>
    <n v="5875.7062146892704"/>
    <n v="10000"/>
    <n v="1200"/>
    <x v="536"/>
    <x v="22"/>
    <x v="460"/>
    <n v="93871"/>
    <n v="0.53273441313008596"/>
    <n v="8449"/>
    <n v="6908.8050314465399"/>
    <n v="10000"/>
    <n v="2222.2222222222199"/>
  </r>
  <r>
    <x v="538"/>
    <x v="5"/>
    <x v="3059"/>
    <n v="5810.7638888888896"/>
    <n v="10000"/>
    <n v="1428.57142857143"/>
    <x v="536"/>
    <x v="22"/>
    <x v="460"/>
    <n v="93871"/>
    <n v="0.53273441313008596"/>
    <n v="8919"/>
    <n v="7877.4928774928803"/>
    <n v="10000"/>
    <n v="2500"/>
  </r>
  <r>
    <x v="538"/>
    <x v="6"/>
    <x v="3035"/>
    <n v="4708.1807081807101"/>
    <n v="10000"/>
    <n v="1428.57142857143"/>
    <x v="536"/>
    <x v="22"/>
    <x v="460"/>
    <n v="93871"/>
    <n v="0.53273441313008596"/>
    <n v="8440"/>
    <n v="6986.5319865319898"/>
    <n v="10000"/>
    <n v="2000"/>
  </r>
  <r>
    <x v="538"/>
    <x v="7"/>
    <x v="3060"/>
    <n v="4363.7202924144603"/>
    <n v="10000"/>
    <n v="1239.6694214875999"/>
    <x v="536"/>
    <x v="22"/>
    <x v="460"/>
    <n v="93871"/>
    <n v="0.53273441313008596"/>
    <n v="7841"/>
    <n v="5072.5039225743703"/>
    <n v="10000"/>
    <n v="1400"/>
  </r>
  <r>
    <x v="539"/>
    <x v="0"/>
    <x v="3061"/>
    <n v="5353.1353135313502"/>
    <n v="10000"/>
    <n v="909.09090909090901"/>
    <x v="537"/>
    <x v="23"/>
    <x v="461"/>
    <n v="956854"/>
    <n v="0.38604335157737102"/>
    <n v="9141"/>
    <n v="8390.8045977011498"/>
    <n v="10000"/>
    <n v="5000"/>
  </r>
  <r>
    <x v="539"/>
    <x v="1"/>
    <x v="1468"/>
    <n v="5136.8442877876796"/>
    <n v="10000"/>
    <n v="1005.91715976331"/>
    <x v="537"/>
    <x v="23"/>
    <x v="461"/>
    <n v="956854"/>
    <n v="0.38604335157737102"/>
    <n v="8497"/>
    <n v="6966.6666666666697"/>
    <n v="10000"/>
    <n v="2777.7777777777801"/>
  </r>
  <r>
    <x v="539"/>
    <x v="2"/>
    <x v="3062"/>
    <n v="4390.3087671850399"/>
    <n v="10000"/>
    <n v="865.05190311418698"/>
    <x v="537"/>
    <x v="23"/>
    <x v="461"/>
    <n v="956854"/>
    <n v="0.38604335157737102"/>
    <n v="7325"/>
    <n v="4824.3486073674703"/>
    <n v="10000"/>
    <n v="1122.44897959184"/>
  </r>
  <r>
    <x v="539"/>
    <x v="3"/>
    <x v="3063"/>
    <n v="6888.8888888888896"/>
    <n v="10000"/>
    <n v="2000"/>
    <x v="537"/>
    <x v="23"/>
    <x v="461"/>
    <n v="956854"/>
    <n v="0.38604335157737102"/>
    <n v="10000"/>
    <n v="10000"/>
    <n v="10000"/>
    <n v="10000"/>
  </r>
  <r>
    <x v="539"/>
    <x v="4"/>
    <x v="3064"/>
    <n v="6689.4977168949799"/>
    <n v="10000"/>
    <n v="972.22222222222194"/>
    <x v="537"/>
    <x v="23"/>
    <x v="461"/>
    <n v="956854"/>
    <n v="0.38604335157737102"/>
    <n v="9653"/>
    <n v="8863.6363636363603"/>
    <n v="10000"/>
    <n v="3750"/>
  </r>
  <r>
    <x v="539"/>
    <x v="5"/>
    <x v="3065"/>
    <n v="8181.8181818181802"/>
    <n v="10000"/>
    <n v="2500"/>
    <x v="537"/>
    <x v="23"/>
    <x v="461"/>
    <n v="956854"/>
    <n v="0.38604335157737102"/>
    <n v="10000"/>
    <n v="10000"/>
    <n v="10000"/>
    <n v="10000"/>
  </r>
  <r>
    <x v="539"/>
    <x v="6"/>
    <x v="3066"/>
    <n v="5882.3529411764703"/>
    <n v="10000"/>
    <n v="1666.6666666666699"/>
    <x v="537"/>
    <x v="23"/>
    <x v="461"/>
    <n v="956854"/>
    <n v="0.38604335157737102"/>
    <n v="8178"/>
    <n v="7113.8211382113795"/>
    <n v="10000"/>
    <n v="3333.3333333333298"/>
  </r>
  <r>
    <x v="539"/>
    <x v="7"/>
    <x v="3067"/>
    <n v="6647.2868217054302"/>
    <n v="10000"/>
    <n v="1562.5"/>
    <x v="537"/>
    <x v="23"/>
    <x v="461"/>
    <n v="956854"/>
    <n v="0.38604335157737102"/>
    <n v="8313"/>
    <n v="6748.2993197278902"/>
    <n v="10000"/>
    <n v="1836.7346938775499"/>
  </r>
  <r>
    <x v="540"/>
    <x v="0"/>
    <x v="1539"/>
    <n v="1486.18462886315"/>
    <n v="10000"/>
    <n v="127.03040399833399"/>
    <x v="538"/>
    <x v="23"/>
    <x v="462"/>
    <n v="143109"/>
    <n v="0.36107725961866"/>
    <n v="5160"/>
    <n v="1798.72950656074"/>
    <n v="10000"/>
    <n v="195.33711405167"/>
  </r>
  <r>
    <x v="540"/>
    <x v="1"/>
    <x v="3068"/>
    <n v="1712.4023288307701"/>
    <n v="10000"/>
    <n v="194.63667820069199"/>
    <x v="538"/>
    <x v="23"/>
    <x v="462"/>
    <n v="143109"/>
    <n v="0.36107725961866"/>
    <n v="5650"/>
    <n v="1874.5209319908199"/>
    <n v="10000"/>
    <n v="223.05831765654401"/>
  </r>
  <r>
    <x v="540"/>
    <x v="2"/>
    <x v="1524"/>
    <n v="1368.45289446536"/>
    <n v="10000"/>
    <n v="160.680529300567"/>
    <x v="538"/>
    <x v="23"/>
    <x v="462"/>
    <n v="143109"/>
    <n v="0.36107725961866"/>
    <n v="4921"/>
    <n v="1491.0078013551999"/>
    <n v="10000"/>
    <n v="175.77068685776101"/>
  </r>
  <r>
    <x v="540"/>
    <x v="3"/>
    <x v="1318"/>
    <n v="2073.0288721072802"/>
    <n v="10000"/>
    <n v="343.183673469388"/>
    <x v="538"/>
    <x v="23"/>
    <x v="462"/>
    <n v="143109"/>
    <n v="0.36107725961866"/>
    <n v="5986"/>
    <n v="2275.1135618797298"/>
    <n v="10000"/>
    <n v="409.39836240655001"/>
  </r>
  <r>
    <x v="540"/>
    <x v="4"/>
    <x v="245"/>
    <n v="2512.2571667918801"/>
    <n v="10000"/>
    <n v="431.62138938462601"/>
    <x v="538"/>
    <x v="23"/>
    <x v="462"/>
    <n v="143109"/>
    <n v="0.36107725961866"/>
    <n v="6477"/>
    <n v="2739.47514161341"/>
    <n v="10000"/>
    <n v="537.83351569733202"/>
  </r>
  <r>
    <x v="540"/>
    <x v="5"/>
    <x v="3069"/>
    <n v="2849.6770090656601"/>
    <n v="10000"/>
    <n v="551.47928994082804"/>
    <x v="538"/>
    <x v="23"/>
    <x v="462"/>
    <n v="143109"/>
    <n v="0.36107725961866"/>
    <n v="6206"/>
    <n v="2997.89973491315"/>
    <n v="10000"/>
    <n v="615.42596076323605"/>
  </r>
  <r>
    <x v="540"/>
    <x v="6"/>
    <x v="3070"/>
    <n v="1680.64881806834"/>
    <n v="10000"/>
    <n v="230.84025854109001"/>
    <x v="538"/>
    <x v="23"/>
    <x v="462"/>
    <n v="143109"/>
    <n v="0.36107725961866"/>
    <n v="4969"/>
    <n v="1785.9301287334299"/>
    <n v="10000"/>
    <n v="265.28258362168401"/>
  </r>
  <r>
    <x v="540"/>
    <x v="7"/>
    <x v="1376"/>
    <n v="1870.1965308237"/>
    <n v="10000"/>
    <n v="243.90243902438999"/>
    <x v="538"/>
    <x v="23"/>
    <x v="462"/>
    <n v="143109"/>
    <n v="0.36107725961866"/>
    <n v="5628"/>
    <n v="2030.1862717448601"/>
    <n v="10000"/>
    <n v="287.06057412114802"/>
  </r>
  <r>
    <x v="541"/>
    <x v="0"/>
    <x v="2742"/>
    <n v="1092.2551332545199"/>
    <n v="10000"/>
    <n v="61.268734093694"/>
    <x v="539"/>
    <x v="23"/>
    <x v="463"/>
    <n v="141758"/>
    <n v="0.38909764633225802"/>
    <n v="4844"/>
    <n v="1756.10946081046"/>
    <n v="10000"/>
    <n v="247.96667327911101"/>
  </r>
  <r>
    <x v="541"/>
    <x v="1"/>
    <x v="3071"/>
    <n v="2046.39035900766"/>
    <n v="10000"/>
    <n v="138.69836915104401"/>
    <x v="539"/>
    <x v="23"/>
    <x v="463"/>
    <n v="141758"/>
    <n v="0.38909764633225802"/>
    <n v="5807"/>
    <n v="3213.9323517155799"/>
    <n v="10000"/>
    <n v="354.938271604938"/>
  </r>
  <r>
    <x v="541"/>
    <x v="2"/>
    <x v="3072"/>
    <n v="1923.03267951353"/>
    <n v="10000"/>
    <n v="170.13232514177699"/>
    <x v="539"/>
    <x v="23"/>
    <x v="463"/>
    <n v="141758"/>
    <n v="0.38909764633225802"/>
    <n v="5522"/>
    <n v="2366.3506807701601"/>
    <n v="10000"/>
    <n v="335.48784241304998"/>
  </r>
  <r>
    <x v="541"/>
    <x v="3"/>
    <x v="3073"/>
    <n v="2042.97981944957"/>
    <n v="10000"/>
    <n v="202.02020202020199"/>
    <x v="539"/>
    <x v="23"/>
    <x v="463"/>
    <n v="141758"/>
    <n v="0.38909764633225802"/>
    <n v="5811"/>
    <n v="2977.7747542308698"/>
    <n v="10000"/>
    <n v="465.30612244897998"/>
  </r>
  <r>
    <x v="541"/>
    <x v="4"/>
    <x v="2630"/>
    <n v="2038.7219651983301"/>
    <n v="10000"/>
    <n v="130.65094230546899"/>
    <x v="539"/>
    <x v="23"/>
    <x v="463"/>
    <n v="141758"/>
    <n v="0.38909764633225802"/>
    <n v="6100"/>
    <n v="3190.37042161622"/>
    <n v="10000"/>
    <n v="612.24489795918396"/>
  </r>
  <r>
    <x v="541"/>
    <x v="5"/>
    <x v="3074"/>
    <n v="3523.5064189183799"/>
    <n v="10000"/>
    <n v="398.57227840571102"/>
    <x v="539"/>
    <x v="23"/>
    <x v="463"/>
    <n v="141758"/>
    <n v="0.38909764633225802"/>
    <n v="7159"/>
    <n v="4123.9422535967497"/>
    <n v="10000"/>
    <n v="1065.75963718821"/>
  </r>
  <r>
    <x v="541"/>
    <x v="6"/>
    <x v="2119"/>
    <n v="1978.09473792943"/>
    <n v="10000"/>
    <n v="182.24852071005901"/>
    <x v="539"/>
    <x v="23"/>
    <x v="463"/>
    <n v="141758"/>
    <n v="0.38909764633225802"/>
    <n v="5562"/>
    <n v="2328.4889058795802"/>
    <n v="10000"/>
    <n v="271.60493827160502"/>
  </r>
  <r>
    <x v="541"/>
    <x v="7"/>
    <x v="2424"/>
    <n v="2163.70753608921"/>
    <n v="10000"/>
    <n v="260.41666666666703"/>
    <x v="539"/>
    <x v="23"/>
    <x v="463"/>
    <n v="141758"/>
    <n v="0.38909764633225802"/>
    <n v="5261"/>
    <n v="2426.0520951260401"/>
    <n v="10000"/>
    <n v="315.28851873884599"/>
  </r>
  <r>
    <x v="542"/>
    <x v="0"/>
    <x v="3075"/>
    <n v="3524.8191295102101"/>
    <n v="10000"/>
    <n v="250"/>
    <x v="540"/>
    <x v="23"/>
    <x v="464"/>
    <n v="130310"/>
    <n v="0.40553451446959299"/>
    <n v="7058"/>
    <n v="3962.02043570465"/>
    <n v="10000"/>
    <n v="384.61538461538498"/>
  </r>
  <r>
    <x v="542"/>
    <x v="1"/>
    <x v="1464"/>
    <n v="4626.1961722488004"/>
    <n v="10000"/>
    <n v="550"/>
    <x v="540"/>
    <x v="23"/>
    <x v="464"/>
    <n v="130310"/>
    <n v="0.40553451446959299"/>
    <n v="7425"/>
    <n v="4843.1746031745997"/>
    <n v="10000"/>
    <n v="755.555555555556"/>
  </r>
  <r>
    <x v="542"/>
    <x v="2"/>
    <x v="3076"/>
    <n v="4247.7278113950397"/>
    <n v="10000"/>
    <n v="309.00723208415502"/>
    <x v="540"/>
    <x v="23"/>
    <x v="464"/>
    <n v="130310"/>
    <n v="0.40553451446959299"/>
    <n v="7035"/>
    <n v="4419.5384942519904"/>
    <n v="10000"/>
    <n v="459.183673469388"/>
  </r>
  <r>
    <x v="542"/>
    <x v="3"/>
    <x v="3077"/>
    <n v="5972.7272727272702"/>
    <n v="10000"/>
    <n v="1111.1111111111099"/>
    <x v="540"/>
    <x v="23"/>
    <x v="464"/>
    <n v="130310"/>
    <n v="0.40553451446959299"/>
    <n v="8154"/>
    <n v="6125.4125412541298"/>
    <n v="10000"/>
    <n v="1666.6666666666699"/>
  </r>
  <r>
    <x v="542"/>
    <x v="4"/>
    <x v="2957"/>
    <n v="5265.7450076804898"/>
    <n v="10000"/>
    <n v="1200"/>
    <x v="540"/>
    <x v="23"/>
    <x v="464"/>
    <n v="130310"/>
    <n v="0.40553451446959299"/>
    <n v="8067"/>
    <n v="5778.37116154873"/>
    <n v="10000"/>
    <n v="1836.7346938775499"/>
  </r>
  <r>
    <x v="542"/>
    <x v="5"/>
    <x v="1157"/>
    <n v="5339.6825396825398"/>
    <n v="10000"/>
    <n v="1111.1111111111099"/>
    <x v="540"/>
    <x v="23"/>
    <x v="464"/>
    <n v="130310"/>
    <n v="0.40553451446959299"/>
    <n v="8035"/>
    <n v="5470.79037800687"/>
    <n v="10000"/>
    <n v="1428.57142857143"/>
  </r>
  <r>
    <x v="542"/>
    <x v="6"/>
    <x v="3078"/>
    <n v="3119.4039834231298"/>
    <n v="10000"/>
    <n v="400"/>
    <x v="540"/>
    <x v="23"/>
    <x v="464"/>
    <n v="130310"/>
    <n v="0.40553451446959299"/>
    <n v="6545"/>
    <n v="3495.3730307712599"/>
    <n v="10000"/>
    <n v="476.19047619047598"/>
  </r>
  <r>
    <x v="542"/>
    <x v="7"/>
    <x v="3079"/>
    <n v="3127.33321683126"/>
    <n v="10000"/>
    <n v="555.55555555555497"/>
    <x v="540"/>
    <x v="23"/>
    <x v="464"/>
    <n v="130310"/>
    <n v="0.40553451446959299"/>
    <n v="6728"/>
    <n v="3721.1391404399601"/>
    <n v="10000"/>
    <n v="619.83471074380202"/>
  </r>
  <r>
    <x v="543"/>
    <x v="0"/>
    <x v="540"/>
    <n v="2856.10734986542"/>
    <n v="10000"/>
    <n v="156.25"/>
    <x v="541"/>
    <x v="23"/>
    <x v="465"/>
    <n v="97229"/>
    <n v="0.46239852380975"/>
    <n v="7962"/>
    <n v="5617.5869120654397"/>
    <n v="10000"/>
    <n v="588.23529411764696"/>
  </r>
  <r>
    <x v="543"/>
    <x v="1"/>
    <x v="3080"/>
    <n v="3929.6156735156201"/>
    <n v="10000"/>
    <n v="290.85872576177297"/>
    <x v="541"/>
    <x v="23"/>
    <x v="465"/>
    <n v="97229"/>
    <n v="0.46239852380975"/>
    <n v="8615"/>
    <n v="6023.8866396761096"/>
    <n v="10000"/>
    <n v="637.11911357340705"/>
  </r>
  <r>
    <x v="543"/>
    <x v="2"/>
    <x v="3081"/>
    <n v="3336.8926855805498"/>
    <n v="10000"/>
    <n v="254.19145484045401"/>
    <x v="541"/>
    <x v="23"/>
    <x v="465"/>
    <n v="97229"/>
    <n v="0.46239852380975"/>
    <n v="7586"/>
    <n v="4966.5937803692896"/>
    <n v="10000"/>
    <n v="566.89342403628098"/>
  </r>
  <r>
    <x v="543"/>
    <x v="3"/>
    <x v="3082"/>
    <n v="3746.7348171152498"/>
    <n v="10000"/>
    <n v="666.66666666666697"/>
    <x v="541"/>
    <x v="23"/>
    <x v="465"/>
    <n v="97229"/>
    <n v="0.46239852380975"/>
    <n v="7222"/>
    <n v="4903.4004764998899"/>
    <n v="10000"/>
    <n v="1000"/>
  </r>
  <r>
    <x v="543"/>
    <x v="4"/>
    <x v="3083"/>
    <n v="3713.0437416697"/>
    <n v="10000"/>
    <n v="312.5"/>
    <x v="541"/>
    <x v="23"/>
    <x v="465"/>
    <n v="97229"/>
    <n v="0.46239852380975"/>
    <n v="8198"/>
    <n v="6952.3809523809496"/>
    <n v="10000"/>
    <n v="1836.7346938775499"/>
  </r>
  <r>
    <x v="543"/>
    <x v="5"/>
    <x v="2950"/>
    <n v="6007.0838252656404"/>
    <n v="10000"/>
    <n v="1000"/>
    <x v="541"/>
    <x v="23"/>
    <x v="465"/>
    <n v="97229"/>
    <n v="0.46239852380975"/>
    <n v="8778"/>
    <n v="8020.8333333333303"/>
    <n v="10000"/>
    <n v="3333.3333333333298"/>
  </r>
  <r>
    <x v="543"/>
    <x v="6"/>
    <x v="3084"/>
    <n v="4561.4091790562397"/>
    <n v="10000"/>
    <n v="657.43944636678202"/>
    <x v="541"/>
    <x v="23"/>
    <x v="465"/>
    <n v="97229"/>
    <n v="0.46239852380975"/>
    <n v="7318"/>
    <n v="4901.6786570743398"/>
    <n v="10000"/>
    <n v="755.555555555556"/>
  </r>
  <r>
    <x v="543"/>
    <x v="7"/>
    <x v="3085"/>
    <n v="7082.2134387351798"/>
    <n v="10000"/>
    <n v="1074.38016528926"/>
    <x v="541"/>
    <x v="23"/>
    <x v="465"/>
    <n v="97229"/>
    <n v="0.46239852380975"/>
    <n v="9123"/>
    <n v="7601.4739229024899"/>
    <n v="10000"/>
    <n v="1562.5"/>
  </r>
  <r>
    <x v="544"/>
    <x v="0"/>
    <x v="1941"/>
    <n v="2584.5545049492398"/>
    <n v="10000"/>
    <n v="222.222222222222"/>
    <x v="542"/>
    <x v="23"/>
    <x v="466"/>
    <n v="100965"/>
    <n v="0.42081725198602898"/>
    <n v="6392"/>
    <n v="3380.5281488200799"/>
    <n v="10000"/>
    <n v="375"/>
  </r>
  <r>
    <x v="544"/>
    <x v="1"/>
    <x v="3086"/>
    <n v="3764.4192603542201"/>
    <n v="10000"/>
    <n v="612.24489795918396"/>
    <x v="542"/>
    <x v="23"/>
    <x v="466"/>
    <n v="100965"/>
    <n v="0.42081725198602898"/>
    <n v="6578"/>
    <n v="3944.8082494737"/>
    <n v="10000"/>
    <n v="692.52077562326895"/>
  </r>
  <r>
    <x v="544"/>
    <x v="2"/>
    <x v="3087"/>
    <n v="3149.0132161207898"/>
    <n v="10000"/>
    <n v="402.27839088643702"/>
    <x v="542"/>
    <x v="23"/>
    <x v="466"/>
    <n v="100965"/>
    <n v="0.42081725198602898"/>
    <n v="6553"/>
    <n v="3605.7316425434401"/>
    <n v="10000"/>
    <n v="426.63891779396499"/>
  </r>
  <r>
    <x v="544"/>
    <x v="3"/>
    <x v="3088"/>
    <n v="6218.1372549019597"/>
    <n v="10000"/>
    <n v="1666.6666666666699"/>
    <x v="542"/>
    <x v="23"/>
    <x v="466"/>
    <n v="100965"/>
    <n v="0.42081725198602898"/>
    <n v="8206"/>
    <n v="6927.9279279279299"/>
    <n v="10000"/>
    <n v="2000"/>
  </r>
  <r>
    <x v="544"/>
    <x v="4"/>
    <x v="3089"/>
    <n v="6071.3035870516196"/>
    <n v="10000"/>
    <n v="1400"/>
    <x v="542"/>
    <x v="23"/>
    <x v="466"/>
    <n v="100965"/>
    <n v="0.42081725198602898"/>
    <n v="8204"/>
    <n v="6335.0437876299902"/>
    <n v="10000"/>
    <n v="1400"/>
  </r>
  <r>
    <x v="544"/>
    <x v="5"/>
    <x v="3090"/>
    <n v="5438.3495292586204"/>
    <n v="10000"/>
    <n v="816.32653061224505"/>
    <x v="542"/>
    <x v="23"/>
    <x v="466"/>
    <n v="100965"/>
    <n v="0.42081725198602898"/>
    <n v="7720"/>
    <n v="5645.9435626102304"/>
    <n v="10000"/>
    <n v="816.32653061224505"/>
  </r>
  <r>
    <x v="544"/>
    <x v="6"/>
    <x v="3091"/>
    <n v="2780.1720030493598"/>
    <n v="10000"/>
    <n v="318.367346938776"/>
    <x v="542"/>
    <x v="23"/>
    <x v="466"/>
    <n v="100965"/>
    <n v="0.42081725198602898"/>
    <n v="6018"/>
    <n v="2989.1453413876102"/>
    <n v="10000"/>
    <n v="339.76124885215802"/>
  </r>
  <r>
    <x v="544"/>
    <x v="7"/>
    <x v="3092"/>
    <n v="3299.2752589025899"/>
    <n v="10000"/>
    <n v="408.16326530612201"/>
    <x v="542"/>
    <x v="23"/>
    <x v="466"/>
    <n v="100965"/>
    <n v="0.42081725198602898"/>
    <n v="6394"/>
    <n v="3659.3535353535299"/>
    <n v="10000"/>
    <n v="459.183673469388"/>
  </r>
  <r>
    <x v="545"/>
    <x v="0"/>
    <x v="3093"/>
    <n v="1993.7103475000899"/>
    <n v="10000"/>
    <n v="119.963784517881"/>
    <x v="543"/>
    <x v="23"/>
    <x v="467"/>
    <n v="90198"/>
    <n v="0.39936772753838801"/>
    <n v="7377"/>
    <n v="4234.6707777073898"/>
    <n v="10000"/>
    <n v="397.92387543252602"/>
  </r>
  <r>
    <x v="545"/>
    <x v="1"/>
    <x v="1487"/>
    <n v="2768.2237422826502"/>
    <n v="10000"/>
    <n v="234.525182622068"/>
    <x v="543"/>
    <x v="23"/>
    <x v="467"/>
    <n v="90198"/>
    <n v="0.39936772753838801"/>
    <n v="7228"/>
    <n v="4937.8731572310198"/>
    <n v="10000"/>
    <n v="625"/>
  </r>
  <r>
    <x v="545"/>
    <x v="2"/>
    <x v="2137"/>
    <n v="2403.6311980134701"/>
    <n v="10000"/>
    <n v="159.16955017301001"/>
    <x v="543"/>
    <x v="23"/>
    <x v="467"/>
    <n v="90198"/>
    <n v="0.39936772753838801"/>
    <n v="7778"/>
    <n v="4344.5259349020998"/>
    <n v="10000"/>
    <n v="408.16326530612201"/>
  </r>
  <r>
    <x v="545"/>
    <x v="3"/>
    <x v="3094"/>
    <n v="3327.6493632624001"/>
    <n v="10000"/>
    <n v="282.70874424720603"/>
    <x v="543"/>
    <x v="23"/>
    <x v="467"/>
    <n v="90198"/>
    <n v="0.39936772753838801"/>
    <n v="7694"/>
    <n v="5675.5793226381502"/>
    <n v="10000"/>
    <n v="600"/>
  </r>
  <r>
    <x v="545"/>
    <x v="4"/>
    <x v="2706"/>
    <n v="2242.1123772071901"/>
    <n v="10000"/>
    <n v="185.98615916955001"/>
    <x v="543"/>
    <x v="23"/>
    <x v="467"/>
    <n v="90198"/>
    <n v="0.39936772753838801"/>
    <n v="8541"/>
    <n v="6856.5121412803501"/>
    <n v="10000"/>
    <n v="1733.3333333333301"/>
  </r>
  <r>
    <x v="545"/>
    <x v="5"/>
    <x v="3095"/>
    <n v="4273.1306808437703"/>
    <n v="10000"/>
    <n v="657.43944636678202"/>
    <x v="543"/>
    <x v="23"/>
    <x v="467"/>
    <n v="90198"/>
    <n v="0.39936772753838801"/>
    <n v="7390"/>
    <n v="5157.8858493752095"/>
    <n v="10000"/>
    <n v="1250"/>
  </r>
  <r>
    <x v="545"/>
    <x v="6"/>
    <x v="3096"/>
    <n v="3372.7405458552098"/>
    <n v="10000"/>
    <n v="267.697798929209"/>
    <x v="543"/>
    <x v="23"/>
    <x v="467"/>
    <n v="90198"/>
    <n v="0.39936772753838801"/>
    <n v="6782"/>
    <n v="3938.44696969697"/>
    <n v="10000"/>
    <n v="351.5625"/>
  </r>
  <r>
    <x v="545"/>
    <x v="7"/>
    <x v="3097"/>
    <n v="3805.1532543511198"/>
    <n v="10000"/>
    <n v="510.20408163265301"/>
    <x v="543"/>
    <x v="23"/>
    <x v="467"/>
    <n v="90198"/>
    <n v="0.39936772753838801"/>
    <n v="7140"/>
    <n v="4066.4943472536602"/>
    <n v="10000"/>
    <n v="562.13017751479299"/>
  </r>
  <r>
    <x v="546"/>
    <x v="0"/>
    <x v="188"/>
    <n v="1916.8237630318299"/>
    <n v="10000"/>
    <n v="124.349027526836"/>
    <x v="544"/>
    <x v="23"/>
    <x v="468"/>
    <n v="95465"/>
    <n v="0.46866638847296199"/>
    <n v="6084"/>
    <n v="3442.0905314944998"/>
    <n v="10000"/>
    <n v="330.57851239669401"/>
  </r>
  <r>
    <x v="546"/>
    <x v="1"/>
    <x v="2911"/>
    <n v="2820.5145485994699"/>
    <n v="10000"/>
    <n v="280.66128412149197"/>
    <x v="544"/>
    <x v="23"/>
    <x v="468"/>
    <n v="95465"/>
    <n v="0.46866638847296199"/>
    <n v="6605"/>
    <n v="3833.88170082848"/>
    <n v="10000"/>
    <n v="588.23529411764696"/>
  </r>
  <r>
    <x v="546"/>
    <x v="2"/>
    <x v="3098"/>
    <n v="2672.9013916516701"/>
    <n v="10000"/>
    <n v="267.774699907664"/>
    <x v="544"/>
    <x v="23"/>
    <x v="468"/>
    <n v="95465"/>
    <n v="0.46866638847296199"/>
    <n v="6460"/>
    <n v="3511.38936231871"/>
    <n v="10000"/>
    <n v="437.5"/>
  </r>
  <r>
    <x v="546"/>
    <x v="3"/>
    <x v="231"/>
    <n v="2656.48637312046"/>
    <n v="10000"/>
    <n v="243.055555555556"/>
    <x v="544"/>
    <x v="23"/>
    <x v="468"/>
    <n v="95465"/>
    <n v="0.46866638847296199"/>
    <n v="6743"/>
    <n v="4047.2767669488999"/>
    <n v="10000"/>
    <n v="555.555555555556"/>
  </r>
  <r>
    <x v="546"/>
    <x v="4"/>
    <x v="1620"/>
    <n v="2328.1929463532101"/>
    <n v="10000"/>
    <n v="158.17901234567901"/>
    <x v="544"/>
    <x v="23"/>
    <x v="468"/>
    <n v="95465"/>
    <n v="0.46866638847296199"/>
    <n v="7466"/>
    <n v="5643.1246655965797"/>
    <n v="10000"/>
    <n v="1527.7777777777801"/>
  </r>
  <r>
    <x v="546"/>
    <x v="5"/>
    <x v="3061"/>
    <n v="4782.6086956521704"/>
    <n v="10000"/>
    <n v="909.09090909090901"/>
    <x v="544"/>
    <x v="23"/>
    <x v="468"/>
    <n v="95465"/>
    <n v="0.46866638847296199"/>
    <n v="7836"/>
    <n v="5916.6666666666697"/>
    <n v="10000"/>
    <n v="2000"/>
  </r>
  <r>
    <x v="546"/>
    <x v="6"/>
    <x v="3099"/>
    <n v="3332.9847478103302"/>
    <n v="10000"/>
    <n v="382.65306122448999"/>
    <x v="544"/>
    <x v="23"/>
    <x v="468"/>
    <n v="95465"/>
    <n v="0.46866638847296199"/>
    <n v="6664"/>
    <n v="3776.3681164403201"/>
    <n v="10000"/>
    <n v="432"/>
  </r>
  <r>
    <x v="546"/>
    <x v="7"/>
    <x v="3100"/>
    <n v="4158.3549783549797"/>
    <n v="10000"/>
    <n v="444.44444444444503"/>
    <x v="544"/>
    <x v="23"/>
    <x v="468"/>
    <n v="95465"/>
    <n v="0.46866638847296199"/>
    <n v="7350"/>
    <n v="4620.50147492625"/>
    <n v="10000"/>
    <n v="590.27777777777806"/>
  </r>
  <r>
    <x v="547"/>
    <x v="0"/>
    <x v="30"/>
    <n v="1846.1872391920999"/>
    <n v="10000"/>
    <n v="94.08"/>
    <x v="545"/>
    <x v="23"/>
    <x v="469"/>
    <n v="83378"/>
    <n v="0.38735783840035698"/>
    <n v="5912"/>
    <n v="3314.5792795307998"/>
    <n v="10000"/>
    <n v="280.66128412149197"/>
  </r>
  <r>
    <x v="547"/>
    <x v="1"/>
    <x v="3101"/>
    <n v="2440.1071038240102"/>
    <n v="10000"/>
    <n v="178.88636936256"/>
    <x v="545"/>
    <x v="23"/>
    <x v="469"/>
    <n v="83378"/>
    <n v="0.38735783840035698"/>
    <n v="6756"/>
    <n v="3707.0452067752099"/>
    <n v="10000"/>
    <n v="390.625"/>
  </r>
  <r>
    <x v="547"/>
    <x v="2"/>
    <x v="3102"/>
    <n v="2042.9038247992"/>
    <n v="10000"/>
    <n v="168.68512110726601"/>
    <x v="545"/>
    <x v="23"/>
    <x v="469"/>
    <n v="83378"/>
    <n v="0.38735783840035698"/>
    <n v="6400"/>
    <n v="3023.1683978849001"/>
    <n v="10000"/>
    <n v="367.34693877551001"/>
  </r>
  <r>
    <x v="547"/>
    <x v="3"/>
    <x v="727"/>
    <n v="2465.9716351109601"/>
    <n v="10000"/>
    <n v="198.96193771626301"/>
    <x v="545"/>
    <x v="23"/>
    <x v="469"/>
    <n v="83378"/>
    <n v="0.38735783840035698"/>
    <n v="6826"/>
    <n v="3994.92899218517"/>
    <n v="10000"/>
    <n v="699.58847736625501"/>
  </r>
  <r>
    <x v="547"/>
    <x v="4"/>
    <x v="3103"/>
    <n v="2125.2951270851399"/>
    <n v="10000"/>
    <n v="137.024221453287"/>
    <x v="545"/>
    <x v="23"/>
    <x v="469"/>
    <n v="83378"/>
    <n v="0.38735783840035698"/>
    <n v="6484"/>
    <n v="4079.3323280034501"/>
    <n v="10000"/>
    <n v="659.72222222222194"/>
  </r>
  <r>
    <x v="547"/>
    <x v="5"/>
    <x v="3104"/>
    <n v="4167.5678514759002"/>
    <n v="10000"/>
    <n v="560"/>
    <x v="545"/>
    <x v="23"/>
    <x v="469"/>
    <n v="83378"/>
    <n v="0.38735783840035698"/>
    <n v="7390"/>
    <n v="5191.8600773642802"/>
    <n v="10000"/>
    <n v="1527.7777777777801"/>
  </r>
  <r>
    <x v="547"/>
    <x v="6"/>
    <x v="3105"/>
    <n v="2815.7095550847498"/>
    <n v="10000"/>
    <n v="308.64197530864197"/>
    <x v="545"/>
    <x v="23"/>
    <x v="469"/>
    <n v="83378"/>
    <n v="0.38735783840035698"/>
    <n v="6509"/>
    <n v="3224.40958697001"/>
    <n v="10000"/>
    <n v="392.39001189060599"/>
  </r>
  <r>
    <x v="547"/>
    <x v="7"/>
    <x v="3106"/>
    <n v="3342.9416972670701"/>
    <n v="10000"/>
    <n v="425.240054869684"/>
    <x v="545"/>
    <x v="23"/>
    <x v="469"/>
    <n v="83378"/>
    <n v="0.38735783840035698"/>
    <n v="6735"/>
    <n v="3846.8296193480501"/>
    <n v="10000"/>
    <n v="537.19008264462798"/>
  </r>
  <r>
    <x v="548"/>
    <x v="0"/>
    <x v="278"/>
    <n v="2415.8713288669201"/>
    <n v="10000"/>
    <n v="229.27689594356301"/>
    <x v="546"/>
    <x v="23"/>
    <x v="470"/>
    <n v="71791"/>
    <n v="0.398765781828887"/>
    <n v="6431"/>
    <n v="3555.37093625329"/>
    <n v="10000"/>
    <n v="560.14692378328698"/>
  </r>
  <r>
    <x v="548"/>
    <x v="1"/>
    <x v="2809"/>
    <n v="3443.89127163786"/>
    <n v="10000"/>
    <n v="286.64142779881001"/>
    <x v="546"/>
    <x v="23"/>
    <x v="470"/>
    <n v="71791"/>
    <n v="0.398765781828887"/>
    <n v="7410"/>
    <n v="4673.4235781854804"/>
    <n v="10000"/>
    <n v="507.54458161865603"/>
  </r>
  <r>
    <x v="548"/>
    <x v="2"/>
    <x v="3107"/>
    <n v="2985.1458257336799"/>
    <n v="10000"/>
    <n v="347.63313609467502"/>
    <x v="546"/>
    <x v="23"/>
    <x v="470"/>
    <n v="71791"/>
    <n v="0.398765781828887"/>
    <n v="7049"/>
    <n v="4030.1475073809102"/>
    <n v="10000"/>
    <n v="657.43944636678202"/>
  </r>
  <r>
    <x v="548"/>
    <x v="3"/>
    <x v="3108"/>
    <n v="4458.1884417949996"/>
    <n v="10000"/>
    <n v="619.83471074380202"/>
    <x v="546"/>
    <x v="23"/>
    <x v="470"/>
    <n v="71791"/>
    <n v="0.398765781828887"/>
    <n v="8279"/>
    <n v="6182.19461697723"/>
    <n v="10000"/>
    <n v="1875"/>
  </r>
  <r>
    <x v="548"/>
    <x v="4"/>
    <x v="3109"/>
    <n v="3132.65565628478"/>
    <n v="10000"/>
    <n v="290.85872576177297"/>
    <x v="546"/>
    <x v="23"/>
    <x v="470"/>
    <n v="71791"/>
    <n v="0.398765781828887"/>
    <n v="7682"/>
    <n v="5908.7301587301599"/>
    <n v="10000"/>
    <n v="1875"/>
  </r>
  <r>
    <x v="548"/>
    <x v="5"/>
    <x v="2897"/>
    <n v="6458.3333333333303"/>
    <n v="10000"/>
    <n v="1562.5"/>
    <x v="546"/>
    <x v="23"/>
    <x v="470"/>
    <n v="71791"/>
    <n v="0.398765781828887"/>
    <n v="9667"/>
    <n v="9444.4444444444507"/>
    <n v="10000"/>
    <n v="5000"/>
  </r>
  <r>
    <x v="548"/>
    <x v="6"/>
    <x v="3110"/>
    <n v="6114.2857142857101"/>
    <n v="10000"/>
    <n v="1428.57142857143"/>
    <x v="546"/>
    <x v="23"/>
    <x v="470"/>
    <n v="71791"/>
    <n v="0.398765781828887"/>
    <n v="8517"/>
    <n v="7081.0810810810799"/>
    <n v="10000"/>
    <n v="3333.3333333333298"/>
  </r>
  <r>
    <x v="548"/>
    <x v="7"/>
    <x v="1511"/>
    <n v="8000"/>
    <n v="10000"/>
    <n v="3333.3333333333298"/>
    <x v="546"/>
    <x v="23"/>
    <x v="470"/>
    <n v="71791"/>
    <n v="0.398765781828887"/>
    <n v="8939"/>
    <n v="7857.1428571428596"/>
    <n v="10000"/>
    <n v="3333.3333333333298"/>
  </r>
  <r>
    <x v="549"/>
    <x v="0"/>
    <x v="3111"/>
    <n v="5697.6744186046499"/>
    <n v="10000"/>
    <n v="1250"/>
    <x v="547"/>
    <x v="23"/>
    <x v="471"/>
    <n v="51036"/>
    <n v="0.39704372179866199"/>
    <n v="8504"/>
    <n v="7833.3333333333303"/>
    <n v="10000"/>
    <n v="5000"/>
  </r>
  <r>
    <x v="549"/>
    <x v="1"/>
    <x v="1177"/>
    <n v="7777.7777777777801"/>
    <n v="10000"/>
    <n v="5000"/>
    <x v="547"/>
    <x v="23"/>
    <x v="471"/>
    <n v="51036"/>
    <n v="0.39704372179866199"/>
    <n v="7593"/>
    <n v="6969.69696969697"/>
    <n v="10000"/>
    <n v="5000"/>
  </r>
  <r>
    <x v="549"/>
    <x v="2"/>
    <x v="3112"/>
    <n v="6577.3809523809496"/>
    <n v="10000"/>
    <n v="3333.3333333333298"/>
    <x v="547"/>
    <x v="23"/>
    <x v="471"/>
    <n v="51036"/>
    <n v="0.39704372179866199"/>
    <n v="7423"/>
    <n v="5619.0476190476202"/>
    <n v="10000"/>
    <n v="3333.3333333333298"/>
  </r>
  <r>
    <x v="549"/>
    <x v="3"/>
    <x v="585"/>
    <m/>
    <n v="10000"/>
    <n v="10000"/>
    <x v="547"/>
    <x v="23"/>
    <x v="471"/>
    <n v="51036"/>
    <n v="0.39704372179866199"/>
    <m/>
    <m/>
    <n v="10000"/>
    <n v="10000"/>
  </r>
  <r>
    <x v="549"/>
    <x v="4"/>
    <x v="2332"/>
    <n v="6666.6666666666697"/>
    <n v="10000"/>
    <n v="3333.3333333333298"/>
    <x v="547"/>
    <x v="23"/>
    <x v="471"/>
    <n v="51036"/>
    <n v="0.39704372179866199"/>
    <n v="8667"/>
    <n v="7142.8571428571404"/>
    <n v="10000"/>
    <n v="3333.3333333333298"/>
  </r>
  <r>
    <x v="549"/>
    <x v="5"/>
    <x v="2883"/>
    <n v="8666.6666666666697"/>
    <n v="10000"/>
    <n v="5000"/>
    <x v="547"/>
    <x v="23"/>
    <x v="471"/>
    <n v="51036"/>
    <n v="0.39704372179866199"/>
    <n v="9091"/>
    <n v="8461.5384615384592"/>
    <n v="10000"/>
    <n v="5000"/>
  </r>
  <r>
    <x v="549"/>
    <x v="6"/>
    <x v="1357"/>
    <n v="6296.2962962963002"/>
    <n v="10000"/>
    <n v="1666.6666666666699"/>
    <x v="547"/>
    <x v="23"/>
    <x v="471"/>
    <n v="51036"/>
    <n v="0.39704372179866199"/>
    <n v="8161"/>
    <n v="6382.9787234042597"/>
    <n v="10000"/>
    <n v="1666.6666666666699"/>
  </r>
  <r>
    <x v="549"/>
    <x v="7"/>
    <x v="3113"/>
    <n v="5707.3170731707296"/>
    <n v="10000"/>
    <n v="1428.57142857143"/>
    <x v="547"/>
    <x v="23"/>
    <x v="471"/>
    <n v="51036"/>
    <n v="0.39704372179866199"/>
    <n v="7594"/>
    <n v="5894.7368421052597"/>
    <n v="10000"/>
    <n v="1666.6666666666699"/>
  </r>
  <r>
    <x v="550"/>
    <x v="0"/>
    <x v="3114"/>
    <n v="4225.5266418835199"/>
    <n v="10000"/>
    <n v="400"/>
    <x v="548"/>
    <x v="23"/>
    <x v="472"/>
    <n v="34524"/>
    <n v="0.39958333333333301"/>
    <n v="8784"/>
    <n v="7586.2068965517201"/>
    <n v="10000"/>
    <n v="1666.6666666666699"/>
  </r>
  <r>
    <x v="550"/>
    <x v="1"/>
    <x v="3115"/>
    <n v="4716.31205673759"/>
    <n v="10000"/>
    <n v="588.23529411764696"/>
    <x v="548"/>
    <x v="23"/>
    <x v="472"/>
    <n v="34524"/>
    <n v="0.39958333333333301"/>
    <n v="8704"/>
    <n v="7631.5789473684199"/>
    <n v="10000"/>
    <n v="3333.3333333333298"/>
  </r>
  <r>
    <x v="550"/>
    <x v="2"/>
    <x v="3116"/>
    <n v="5205.3872053872101"/>
    <n v="10000"/>
    <n v="588.23529411764696"/>
    <x v="548"/>
    <x v="23"/>
    <x v="472"/>
    <n v="34524"/>
    <n v="0.39958333333333301"/>
    <n v="8889"/>
    <n v="8290.5982905982892"/>
    <n v="10000"/>
    <n v="5000"/>
  </r>
  <r>
    <x v="550"/>
    <x v="3"/>
    <x v="3117"/>
    <n v="4738.9162561576404"/>
    <n v="10000"/>
    <n v="625"/>
    <x v="548"/>
    <x v="23"/>
    <x v="472"/>
    <n v="34524"/>
    <n v="0.39958333333333301"/>
    <n v="7724"/>
    <n v="5396.8253968254003"/>
    <n v="10000"/>
    <n v="1428.57142857143"/>
  </r>
  <r>
    <x v="550"/>
    <x v="4"/>
    <x v="3062"/>
    <n v="4448.3706321162099"/>
    <n v="10000"/>
    <n v="500"/>
    <x v="548"/>
    <x v="23"/>
    <x v="472"/>
    <n v="34524"/>
    <n v="0.39958333333333301"/>
    <n v="8714"/>
    <n v="7427.5362318840598"/>
    <n v="10000"/>
    <n v="2500"/>
  </r>
  <r>
    <x v="550"/>
    <x v="5"/>
    <x v="3118"/>
    <n v="6616.9544740973297"/>
    <n v="10000"/>
    <n v="2500"/>
    <x v="548"/>
    <x v="23"/>
    <x v="472"/>
    <n v="34524"/>
    <n v="0.39958333333333301"/>
    <n v="9042"/>
    <n v="8296.2962962962993"/>
    <n v="10000"/>
    <n v="5000"/>
  </r>
  <r>
    <x v="550"/>
    <x v="6"/>
    <x v="3119"/>
    <n v="4760.2339181286598"/>
    <n v="10000"/>
    <n v="833.33333333333303"/>
    <x v="548"/>
    <x v="23"/>
    <x v="472"/>
    <n v="34524"/>
    <n v="0.39958333333333301"/>
    <n v="8099"/>
    <n v="6318.6813186813197"/>
    <n v="10000"/>
    <n v="1250"/>
  </r>
  <r>
    <x v="550"/>
    <x v="7"/>
    <x v="3120"/>
    <n v="6339.8692810457496"/>
    <n v="10000"/>
    <n v="1111.1111111111099"/>
    <x v="548"/>
    <x v="23"/>
    <x v="472"/>
    <n v="34524"/>
    <n v="0.39958333333333301"/>
    <n v="9028"/>
    <n v="7777.7777777777801"/>
    <n v="10000"/>
    <n v="1250"/>
  </r>
  <r>
    <x v="551"/>
    <x v="0"/>
    <x v="411"/>
    <n v="3694.22215415247"/>
    <n v="10000"/>
    <n v="270.27027027026998"/>
    <x v="549"/>
    <x v="23"/>
    <x v="473"/>
    <n v="24809"/>
    <n v="0.357215878821039"/>
    <n v="8028"/>
    <n v="6208.0808080808101"/>
    <n v="10000"/>
    <n v="909.09090909090901"/>
  </r>
  <r>
    <x v="551"/>
    <x v="1"/>
    <x v="3121"/>
    <n v="3986.6638140065602"/>
    <n v="10000"/>
    <n v="384.61538461538498"/>
    <x v="549"/>
    <x v="23"/>
    <x v="473"/>
    <n v="24809"/>
    <n v="0.357215878821039"/>
    <n v="8569"/>
    <n v="6763.0252100840298"/>
    <n v="10000"/>
    <n v="1836.7346938775499"/>
  </r>
  <r>
    <x v="551"/>
    <x v="2"/>
    <x v="2178"/>
    <n v="4047.8432589986401"/>
    <n v="10000"/>
    <n v="526.31578947368405"/>
    <x v="549"/>
    <x v="23"/>
    <x v="473"/>
    <n v="24809"/>
    <n v="0.357215878821039"/>
    <n v="8412"/>
    <n v="6142.6758060421398"/>
    <n v="10000"/>
    <n v="1005.91715976331"/>
  </r>
  <r>
    <x v="551"/>
    <x v="3"/>
    <x v="3122"/>
    <n v="3920.7843137254899"/>
    <n v="10000"/>
    <n v="434.78260869565202"/>
    <x v="549"/>
    <x v="23"/>
    <x v="473"/>
    <n v="24809"/>
    <n v="0.357215878821039"/>
    <n v="7989"/>
    <n v="4829.50680272109"/>
    <n v="10000"/>
    <n v="714.28571428571399"/>
  </r>
  <r>
    <x v="551"/>
    <x v="4"/>
    <x v="3074"/>
    <n v="4064.4826188304501"/>
    <n v="10000"/>
    <n v="548.20415879017003"/>
    <x v="549"/>
    <x v="23"/>
    <x v="473"/>
    <n v="24809"/>
    <n v="0.357215878821039"/>
    <n v="8147"/>
    <n v="6655.4307116104901"/>
    <n v="10000"/>
    <n v="1875"/>
  </r>
  <r>
    <x v="551"/>
    <x v="5"/>
    <x v="3123"/>
    <n v="6764.7058823529396"/>
    <n v="10000"/>
    <n v="1111.1111111111099"/>
    <x v="549"/>
    <x v="23"/>
    <x v="473"/>
    <n v="24809"/>
    <n v="0.357215878821039"/>
    <n v="9470"/>
    <n v="9000"/>
    <n v="10000"/>
    <n v="3333.3333333333298"/>
  </r>
  <r>
    <x v="551"/>
    <x v="6"/>
    <x v="3124"/>
    <n v="4680.4670912951196"/>
    <n v="10000"/>
    <n v="500"/>
    <x v="549"/>
    <x v="23"/>
    <x v="473"/>
    <n v="24809"/>
    <n v="0.357215878821039"/>
    <n v="8126"/>
    <n v="5530.7994757535998"/>
    <n v="10000"/>
    <n v="909.09090909090901"/>
  </r>
  <r>
    <x v="551"/>
    <x v="7"/>
    <x v="2934"/>
    <n v="6047.2813238770696"/>
    <n v="10000"/>
    <n v="1604.9382716049399"/>
    <x v="549"/>
    <x v="23"/>
    <x v="473"/>
    <n v="24809"/>
    <n v="0.357215878821039"/>
    <n v="8222"/>
    <n v="6956.5217391304304"/>
    <n v="10000"/>
    <n v="2500"/>
  </r>
  <r>
    <x v="552"/>
    <x v="0"/>
    <x v="3125"/>
    <n v="4783.0648696033304"/>
    <n v="10000"/>
    <n v="414.20118343195298"/>
    <x v="550"/>
    <x v="23"/>
    <x v="474"/>
    <n v="46931"/>
    <n v="0.42551976135858799"/>
    <n v="8474"/>
    <n v="6450"/>
    <n v="10000"/>
    <n v="1562.5"/>
  </r>
  <r>
    <x v="552"/>
    <x v="1"/>
    <x v="2923"/>
    <n v="6031.3531353135304"/>
    <n v="10000"/>
    <n v="925.92592592592598"/>
    <x v="550"/>
    <x v="23"/>
    <x v="474"/>
    <n v="46931"/>
    <n v="0.42551976135858799"/>
    <n v="8486"/>
    <n v="5888.8888888888896"/>
    <n v="10000"/>
    <n v="925.92592592592598"/>
  </r>
  <r>
    <x v="552"/>
    <x v="2"/>
    <x v="3126"/>
    <n v="4862.7313625679099"/>
    <n v="10000"/>
    <n v="812.85444234404497"/>
    <x v="550"/>
    <x v="23"/>
    <x v="474"/>
    <n v="46931"/>
    <n v="0.42551976135858799"/>
    <n v="7370"/>
    <n v="4518.5394315829099"/>
    <n v="10000"/>
    <n v="812.85444234404497"/>
  </r>
  <r>
    <x v="552"/>
    <x v="3"/>
    <x v="3127"/>
    <n v="5517.2413793103497"/>
    <n v="10000"/>
    <n v="2500"/>
    <x v="550"/>
    <x v="23"/>
    <x v="474"/>
    <n v="46931"/>
    <n v="0.42551976135858799"/>
    <n v="7928"/>
    <n v="6149.0683229813703"/>
    <n v="10000"/>
    <n v="3061.2244897959199"/>
  </r>
  <r>
    <x v="552"/>
    <x v="4"/>
    <x v="3128"/>
    <n v="6304.7619047619"/>
    <n v="10000"/>
    <n v="1400"/>
    <x v="550"/>
    <x v="23"/>
    <x v="474"/>
    <n v="46931"/>
    <n v="0.42551976135858799"/>
    <n v="8442"/>
    <n v="6196.0784313725499"/>
    <n v="10000"/>
    <n v="1400"/>
  </r>
  <r>
    <x v="552"/>
    <x v="5"/>
    <x v="3129"/>
    <n v="6488.8888888888896"/>
    <n v="10000"/>
    <n v="2500"/>
    <x v="550"/>
    <x v="23"/>
    <x v="474"/>
    <n v="46931"/>
    <n v="0.42551976135858799"/>
    <n v="8431"/>
    <n v="6636.3636363636397"/>
    <n v="10000"/>
    <n v="2500"/>
  </r>
  <r>
    <x v="552"/>
    <x v="6"/>
    <x v="3130"/>
    <n v="3921.4285714285702"/>
    <n v="10000"/>
    <n v="666.66666666666697"/>
    <x v="550"/>
    <x v="23"/>
    <x v="474"/>
    <n v="46931"/>
    <n v="0.42551976135858799"/>
    <n v="6724"/>
    <n v="4289.8671096345497"/>
    <n v="10000"/>
    <n v="769.23076923076906"/>
  </r>
  <r>
    <x v="552"/>
    <x v="7"/>
    <x v="1409"/>
    <n v="5273.2240437158498"/>
    <n v="10000"/>
    <n v="793.65079365079396"/>
    <x v="550"/>
    <x v="23"/>
    <x v="474"/>
    <n v="46931"/>
    <n v="0.42551976135858799"/>
    <n v="7834"/>
    <n v="5405.1724137930996"/>
    <n v="10000"/>
    <n v="850"/>
  </r>
  <r>
    <x v="553"/>
    <x v="0"/>
    <x v="585"/>
    <m/>
    <n v="10000"/>
    <n v="10000"/>
    <x v="551"/>
    <x v="23"/>
    <x v="475"/>
    <m/>
    <m/>
    <m/>
    <m/>
    <n v="10000"/>
    <n v="10000"/>
  </r>
  <r>
    <x v="553"/>
    <x v="3"/>
    <x v="585"/>
    <m/>
    <n v="10000"/>
    <n v="10000"/>
    <x v="551"/>
    <x v="23"/>
    <x v="475"/>
    <m/>
    <m/>
    <m/>
    <m/>
    <m/>
    <m/>
  </r>
  <r>
    <x v="553"/>
    <x v="4"/>
    <x v="585"/>
    <m/>
    <n v="10000"/>
    <n v="10000"/>
    <x v="551"/>
    <x v="23"/>
    <x v="475"/>
    <m/>
    <m/>
    <m/>
    <m/>
    <m/>
    <m/>
  </r>
  <r>
    <x v="553"/>
    <x v="5"/>
    <x v="585"/>
    <m/>
    <n v="10000"/>
    <n v="10000"/>
    <x v="551"/>
    <x v="23"/>
    <x v="475"/>
    <m/>
    <m/>
    <m/>
    <m/>
    <n v="10000"/>
    <n v="10000"/>
  </r>
  <r>
    <x v="553"/>
    <x v="6"/>
    <x v="585"/>
    <m/>
    <n v="10000"/>
    <n v="10000"/>
    <x v="551"/>
    <x v="23"/>
    <x v="475"/>
    <m/>
    <m/>
    <m/>
    <m/>
    <m/>
    <m/>
  </r>
  <r>
    <x v="553"/>
    <x v="7"/>
    <x v="585"/>
    <m/>
    <n v="10000"/>
    <n v="10000"/>
    <x v="551"/>
    <x v="23"/>
    <x v="475"/>
    <m/>
    <m/>
    <m/>
    <m/>
    <n v="10000"/>
    <n v="10000"/>
  </r>
  <r>
    <x v="554"/>
    <x v="0"/>
    <x v="3131"/>
    <n v="5363.6363636363603"/>
    <n v="10000"/>
    <n v="555.555555555556"/>
    <x v="552"/>
    <x v="23"/>
    <x v="476"/>
    <m/>
    <m/>
    <n v="8688"/>
    <n v="6733.3333333333303"/>
    <n v="10000"/>
    <n v="1666.6666666666699"/>
  </r>
  <r>
    <x v="554"/>
    <x v="1"/>
    <x v="3132"/>
    <n v="7444.4444444444398"/>
    <n v="10000"/>
    <n v="2500"/>
    <x v="552"/>
    <x v="23"/>
    <x v="476"/>
    <m/>
    <m/>
    <n v="8296"/>
    <n v="7222.2222222222199"/>
    <n v="10000"/>
    <n v="3333.3333333333298"/>
  </r>
  <r>
    <x v="554"/>
    <x v="2"/>
    <x v="3133"/>
    <n v="6849.0878938640099"/>
    <n v="10000"/>
    <n v="1358.0246913580199"/>
    <x v="552"/>
    <x v="23"/>
    <x v="476"/>
    <m/>
    <m/>
    <n v="8650"/>
    <n v="7337.2206025267296"/>
    <n v="10000"/>
    <n v="1836.7346938775499"/>
  </r>
  <r>
    <x v="554"/>
    <x v="3"/>
    <x v="1510"/>
    <n v="8571.4285714285706"/>
    <n v="10000"/>
    <n v="5000"/>
    <x v="552"/>
    <x v="23"/>
    <x v="476"/>
    <m/>
    <m/>
    <n v="10000"/>
    <n v="10000"/>
    <n v="10000"/>
    <n v="10000"/>
  </r>
  <r>
    <x v="554"/>
    <x v="4"/>
    <x v="584"/>
    <n v="7142.8571428571404"/>
    <n v="10000"/>
    <n v="2500"/>
    <x v="552"/>
    <x v="23"/>
    <x v="476"/>
    <m/>
    <m/>
    <n v="8750"/>
    <n v="7142.8571428571404"/>
    <n v="10000"/>
    <n v="2500"/>
  </r>
  <r>
    <x v="554"/>
    <x v="5"/>
    <x v="2470"/>
    <n v="8461.5384615384592"/>
    <n v="10000"/>
    <n v="5000"/>
    <x v="552"/>
    <x v="23"/>
    <x v="476"/>
    <m/>
    <m/>
    <n v="9091"/>
    <n v="8461.5384615384592"/>
    <n v="10000"/>
    <n v="5000"/>
  </r>
  <r>
    <x v="554"/>
    <x v="6"/>
    <x v="3134"/>
    <n v="5947.0899470899503"/>
    <n v="10000"/>
    <n v="1000"/>
    <x v="552"/>
    <x v="23"/>
    <x v="476"/>
    <m/>
    <m/>
    <n v="8202"/>
    <n v="5895.6916099773198"/>
    <n v="10000"/>
    <n v="1111.1111111111099"/>
  </r>
  <r>
    <x v="554"/>
    <x v="7"/>
    <x v="3135"/>
    <n v="5438.5964912280697"/>
    <n v="10000"/>
    <n v="1428.57142857143"/>
    <x v="552"/>
    <x v="23"/>
    <x v="476"/>
    <m/>
    <m/>
    <n v="7708"/>
    <n v="5672.95597484277"/>
    <n v="10000"/>
    <n v="1428.57142857143"/>
  </r>
  <r>
    <x v="555"/>
    <x v="0"/>
    <x v="2463"/>
    <n v="3714.6371463714599"/>
    <n v="10000"/>
    <n v="285.71428571428601"/>
    <x v="553"/>
    <x v="23"/>
    <x v="477"/>
    <m/>
    <m/>
    <n v="8309"/>
    <n v="6405.2287581699302"/>
    <n v="10000"/>
    <n v="1666.6666666666699"/>
  </r>
  <r>
    <x v="555"/>
    <x v="1"/>
    <x v="3136"/>
    <n v="5179.8561151079102"/>
    <n v="10000"/>
    <n v="769.23076923076906"/>
    <x v="553"/>
    <x v="23"/>
    <x v="477"/>
    <m/>
    <m/>
    <n v="9375"/>
    <n v="8947.3684210526299"/>
    <n v="10000"/>
    <n v="5000"/>
  </r>
  <r>
    <x v="555"/>
    <x v="2"/>
    <x v="3137"/>
    <n v="5021.0970464134998"/>
    <n v="10000"/>
    <n v="625"/>
    <x v="553"/>
    <x v="23"/>
    <x v="477"/>
    <m/>
    <m/>
    <n v="9589"/>
    <n v="9166.6666666666697"/>
    <n v="10000"/>
    <n v="5000"/>
  </r>
  <r>
    <x v="555"/>
    <x v="3"/>
    <x v="3138"/>
    <n v="6106.19469026549"/>
    <n v="10000"/>
    <n v="1000"/>
    <x v="553"/>
    <x v="23"/>
    <x v="477"/>
    <m/>
    <m/>
    <n v="9000"/>
    <n v="8333.3333333333303"/>
    <n v="10000"/>
    <n v="5000"/>
  </r>
  <r>
    <x v="555"/>
    <x v="4"/>
    <x v="3139"/>
    <n v="4652.0618556701002"/>
    <n v="10000"/>
    <n v="555.555555555556"/>
    <x v="553"/>
    <x v="23"/>
    <x v="477"/>
    <m/>
    <m/>
    <n v="9556"/>
    <n v="8888.8888888888905"/>
    <n v="10000"/>
    <n v="5555.5555555555502"/>
  </r>
  <r>
    <x v="555"/>
    <x v="5"/>
    <x v="1177"/>
    <n v="7560.9756097561003"/>
    <n v="10000"/>
    <n v="3333.3333333333298"/>
    <x v="553"/>
    <x v="23"/>
    <x v="477"/>
    <m/>
    <m/>
    <n v="8889"/>
    <n v="8000"/>
    <n v="10000"/>
    <n v="3333.3333333333298"/>
  </r>
  <r>
    <x v="555"/>
    <x v="6"/>
    <x v="3140"/>
    <n v="5916.6666666666697"/>
    <n v="10000"/>
    <n v="909.09090909090901"/>
    <x v="553"/>
    <x v="23"/>
    <x v="477"/>
    <m/>
    <m/>
    <n v="8441"/>
    <n v="6516.2907268170402"/>
    <n v="10000"/>
    <n v="1250"/>
  </r>
  <r>
    <x v="555"/>
    <x v="7"/>
    <x v="2140"/>
    <n v="5464.4012944983797"/>
    <n v="10000"/>
    <n v="1562.5"/>
    <x v="553"/>
    <x v="23"/>
    <x v="477"/>
    <m/>
    <m/>
    <n v="7842"/>
    <n v="6029.9145299145302"/>
    <n v="10000"/>
    <n v="2777.7777777777801"/>
  </r>
  <r>
    <x v="556"/>
    <x v="0"/>
    <x v="585"/>
    <m/>
    <n v="10000"/>
    <n v="10000"/>
    <x v="554"/>
    <x v="23"/>
    <x v="478"/>
    <m/>
    <m/>
    <m/>
    <m/>
    <m/>
    <m/>
  </r>
  <r>
    <x v="557"/>
    <x v="0"/>
    <x v="3141"/>
    <n v="4251.7289073305701"/>
    <n v="10000"/>
    <n v="454.54545454545502"/>
    <x v="555"/>
    <x v="23"/>
    <x v="479"/>
    <m/>
    <m/>
    <n v="8184"/>
    <n v="6577.0609318996403"/>
    <n v="10000"/>
    <n v="2000"/>
  </r>
  <r>
    <x v="557"/>
    <x v="1"/>
    <x v="3142"/>
    <n v="8144.0050807329999"/>
    <n v="10000"/>
    <n v="972.22222222222194"/>
    <x v="555"/>
    <x v="23"/>
    <x v="479"/>
    <m/>
    <m/>
    <n v="9317"/>
    <n v="9382.8284835979393"/>
    <n v="10000"/>
    <n v="3333.3333333333298"/>
  </r>
  <r>
    <x v="557"/>
    <x v="2"/>
    <x v="3143"/>
    <n v="8404.1306129183195"/>
    <n v="10000"/>
    <n v="2000"/>
    <x v="555"/>
    <x v="23"/>
    <x v="479"/>
    <m/>
    <m/>
    <n v="9158"/>
    <n v="9066.1185807656402"/>
    <n v="10000"/>
    <n v="2000"/>
  </r>
  <r>
    <x v="557"/>
    <x v="3"/>
    <x v="3144"/>
    <n v="7000"/>
    <n v="10000"/>
    <n v="1428.57142857143"/>
    <x v="555"/>
    <x v="23"/>
    <x v="479"/>
    <m/>
    <m/>
    <n v="8860"/>
    <n v="8076.9230769230799"/>
    <n v="10000"/>
    <n v="3333.3333333333298"/>
  </r>
  <r>
    <x v="557"/>
    <x v="4"/>
    <x v="2875"/>
    <n v="6106.19469026549"/>
    <n v="10000"/>
    <n v="1000"/>
    <x v="555"/>
    <x v="23"/>
    <x v="479"/>
    <m/>
    <m/>
    <n v="9545"/>
    <n v="9166.6666666666697"/>
    <n v="10000"/>
    <n v="5000"/>
  </r>
  <r>
    <x v="557"/>
    <x v="5"/>
    <x v="3145"/>
    <n v="6956.5217391304304"/>
    <n v="10000"/>
    <n v="3333.3333333333298"/>
    <x v="555"/>
    <x v="23"/>
    <x v="479"/>
    <m/>
    <m/>
    <n v="8796"/>
    <n v="8039.2156862745096"/>
    <n v="10000"/>
    <n v="5000"/>
  </r>
  <r>
    <x v="557"/>
    <x v="6"/>
    <x v="3146"/>
    <n v="6553.2544378698203"/>
    <n v="10000"/>
    <n v="2000"/>
    <x v="555"/>
    <x v="23"/>
    <x v="479"/>
    <m/>
    <m/>
    <n v="8258"/>
    <n v="7204.7670639219896"/>
    <n v="10000"/>
    <n v="3333.3333333333298"/>
  </r>
  <r>
    <x v="557"/>
    <x v="7"/>
    <x v="3147"/>
    <n v="6582.1428571428596"/>
    <n v="10000"/>
    <n v="1666.6666666666699"/>
    <x v="555"/>
    <x v="23"/>
    <x v="479"/>
    <m/>
    <m/>
    <n v="8593"/>
    <n v="7594.4444444444398"/>
    <n v="10000"/>
    <n v="2800"/>
  </r>
  <r>
    <x v="558"/>
    <x v="0"/>
    <x v="3148"/>
    <n v="2470.3397691111199"/>
    <n v="10000"/>
    <n v="221.81982797646"/>
    <x v="556"/>
    <x v="23"/>
    <x v="480"/>
    <m/>
    <m/>
    <n v="7422"/>
    <n v="4870.5501618122998"/>
    <n v="10000"/>
    <n v="972.22222222222194"/>
  </r>
  <r>
    <x v="558"/>
    <x v="1"/>
    <x v="3149"/>
    <n v="4111.9034924020298"/>
    <n v="10000"/>
    <n v="530.69719042663905"/>
    <x v="556"/>
    <x v="23"/>
    <x v="480"/>
    <m/>
    <m/>
    <n v="8442"/>
    <n v="6780.8409913673104"/>
    <n v="10000"/>
    <n v="3469.38775510204"/>
  </r>
  <r>
    <x v="558"/>
    <x v="2"/>
    <x v="3025"/>
    <n v="3641.20265007839"/>
    <n v="10000"/>
    <n v="500"/>
    <x v="556"/>
    <x v="23"/>
    <x v="480"/>
    <m/>
    <m/>
    <n v="8629"/>
    <n v="6961.6402116402096"/>
    <n v="10000"/>
    <n v="2500"/>
  </r>
  <r>
    <x v="558"/>
    <x v="3"/>
    <x v="2908"/>
    <n v="4044.58850502016"/>
    <n v="10000"/>
    <n v="526.31578947368405"/>
    <x v="556"/>
    <x v="23"/>
    <x v="480"/>
    <m/>
    <m/>
    <n v="7225"/>
    <n v="5399.3055555555602"/>
    <n v="10000"/>
    <n v="2222.2222222222199"/>
  </r>
  <r>
    <x v="558"/>
    <x v="4"/>
    <x v="3150"/>
    <n v="2686.80090401402"/>
    <n v="10000"/>
    <n v="243.90243902438999"/>
    <x v="556"/>
    <x v="23"/>
    <x v="480"/>
    <m/>
    <m/>
    <n v="8179"/>
    <n v="6868.6868686868702"/>
    <n v="10000"/>
    <n v="3333.3333333333298"/>
  </r>
  <r>
    <x v="558"/>
    <x v="5"/>
    <x v="3151"/>
    <n v="7209.3023255813996"/>
    <n v="10000"/>
    <n v="1111.1111111111099"/>
    <x v="556"/>
    <x v="23"/>
    <x v="480"/>
    <m/>
    <m/>
    <n v="9615"/>
    <n v="9285.7142857142899"/>
    <n v="10000"/>
    <n v="5000"/>
  </r>
  <r>
    <x v="558"/>
    <x v="6"/>
    <x v="3152"/>
    <n v="4527.3631840795997"/>
    <n v="10000"/>
    <n v="1000"/>
    <x v="556"/>
    <x v="23"/>
    <x v="480"/>
    <m/>
    <m/>
    <n v="6959"/>
    <n v="5017.1821305841904"/>
    <n v="10000"/>
    <n v="1111.1111111111099"/>
  </r>
  <r>
    <x v="558"/>
    <x v="7"/>
    <x v="1150"/>
    <n v="5007.4906367041203"/>
    <n v="10000"/>
    <n v="1111.1111111111099"/>
    <x v="556"/>
    <x v="23"/>
    <x v="480"/>
    <m/>
    <m/>
    <n v="7417"/>
    <n v="5503.0181086519096"/>
    <n v="10000"/>
    <n v="1250"/>
  </r>
  <r>
    <x v="559"/>
    <x v="0"/>
    <x v="3153"/>
    <n v="1490.8657619938899"/>
    <n v="10000"/>
    <n v="78.320635089775706"/>
    <x v="557"/>
    <x v="23"/>
    <x v="481"/>
    <m/>
    <m/>
    <n v="6449"/>
    <n v="3318.4413944877101"/>
    <n v="10000"/>
    <n v="234.525182622068"/>
  </r>
  <r>
    <x v="559"/>
    <x v="1"/>
    <x v="3154"/>
    <n v="2058.4460544938402"/>
    <n v="10000"/>
    <n v="136.196122416279"/>
    <x v="557"/>
    <x v="23"/>
    <x v="481"/>
    <m/>
    <m/>
    <n v="6963"/>
    <n v="4114.9173955296401"/>
    <n v="10000"/>
    <n v="400"/>
  </r>
  <r>
    <x v="559"/>
    <x v="2"/>
    <x v="3155"/>
    <n v="1941.2400575516001"/>
    <n v="10000"/>
    <n v="143.20987654320999"/>
    <x v="557"/>
    <x v="23"/>
    <x v="481"/>
    <m/>
    <m/>
    <n v="6709"/>
    <n v="4045.2053795689199"/>
    <n v="10000"/>
    <n v="340.26465028355398"/>
  </r>
  <r>
    <x v="559"/>
    <x v="3"/>
    <x v="1476"/>
    <n v="2344.2319923918899"/>
    <n v="10000"/>
    <n v="198.90260631001399"/>
    <x v="557"/>
    <x v="23"/>
    <x v="481"/>
    <m/>
    <m/>
    <n v="6562"/>
    <n v="4038.0683346784999"/>
    <n v="10000"/>
    <n v="566.89342403628098"/>
  </r>
  <r>
    <x v="559"/>
    <x v="4"/>
    <x v="1387"/>
    <n v="1817.68583264364"/>
    <n v="10000"/>
    <n v="138.787436084733"/>
    <x v="557"/>
    <x v="23"/>
    <x v="481"/>
    <m/>
    <m/>
    <n v="7807"/>
    <n v="5438.8379204892999"/>
    <n v="10000"/>
    <n v="781.25"/>
  </r>
  <r>
    <x v="559"/>
    <x v="5"/>
    <x v="3156"/>
    <n v="4000"/>
    <n v="10000"/>
    <n v="322.58064516129002"/>
    <x v="557"/>
    <x v="23"/>
    <x v="481"/>
    <m/>
    <m/>
    <n v="8093"/>
    <n v="6266.6666666666697"/>
    <n v="10000"/>
    <n v="1428.57142857143"/>
  </r>
  <r>
    <x v="559"/>
    <x v="6"/>
    <x v="812"/>
    <n v="2959.8399525785399"/>
    <n v="10000"/>
    <n v="260.770975056689"/>
    <x v="557"/>
    <x v="23"/>
    <x v="481"/>
    <m/>
    <m/>
    <n v="6148"/>
    <n v="3417.83552927344"/>
    <n v="10000"/>
    <n v="311.41868512110699"/>
  </r>
  <r>
    <x v="559"/>
    <x v="7"/>
    <x v="3157"/>
    <n v="4137.4578567910503"/>
    <n v="10000"/>
    <n v="532.54437869822505"/>
    <x v="557"/>
    <x v="23"/>
    <x v="481"/>
    <m/>
    <m/>
    <n v="7495"/>
    <n v="4776.6549157853497"/>
    <n v="10000"/>
    <n v="623.818525519849"/>
  </r>
  <r>
    <x v="560"/>
    <x v="0"/>
    <x v="1872"/>
    <n v="1381.6554273946001"/>
    <n v="10000"/>
    <n v="72.770511296076094"/>
    <x v="558"/>
    <x v="23"/>
    <x v="482"/>
    <m/>
    <m/>
    <n v="5954"/>
    <n v="2800.5321457688701"/>
    <n v="10000"/>
    <n v="243.055555555555"/>
  </r>
  <r>
    <x v="560"/>
    <x v="1"/>
    <x v="3158"/>
    <n v="1937.32952895942"/>
    <n v="10000"/>
    <n v="172.222222222222"/>
    <x v="558"/>
    <x v="23"/>
    <x v="482"/>
    <m/>
    <m/>
    <n v="6441"/>
    <n v="3558.41783049784"/>
    <n v="10000"/>
    <n v="657.43944636678202"/>
  </r>
  <r>
    <x v="560"/>
    <x v="2"/>
    <x v="3159"/>
    <n v="1854.5566054210601"/>
    <n v="10000"/>
    <n v="130.208333333333"/>
    <x v="558"/>
    <x v="23"/>
    <x v="482"/>
    <m/>
    <m/>
    <n v="5988"/>
    <n v="2891.9832355139702"/>
    <n v="10000"/>
    <n v="351.23966942148797"/>
  </r>
  <r>
    <x v="560"/>
    <x v="3"/>
    <x v="3158"/>
    <n v="2090.8615920669899"/>
    <n v="10000"/>
    <n v="149.25373134328399"/>
    <x v="558"/>
    <x v="23"/>
    <x v="482"/>
    <m/>
    <m/>
    <n v="6624"/>
    <n v="4084.4044844044802"/>
    <n v="10000"/>
    <n v="714.28571428571399"/>
  </r>
  <r>
    <x v="560"/>
    <x v="4"/>
    <x v="3160"/>
    <n v="1772.51461692058"/>
    <n v="10000"/>
    <n v="107.344032309491"/>
    <x v="558"/>
    <x v="23"/>
    <x v="482"/>
    <m/>
    <m/>
    <n v="7488"/>
    <n v="4671.3151673907496"/>
    <n v="10000"/>
    <n v="781.25"/>
  </r>
  <r>
    <x v="560"/>
    <x v="5"/>
    <x v="3161"/>
    <n v="4112.7284046003297"/>
    <n v="10000"/>
    <n v="370.37037037036998"/>
    <x v="558"/>
    <x v="23"/>
    <x v="482"/>
    <m/>
    <m/>
    <n v="7776"/>
    <n v="5649.7498612784302"/>
    <n v="10000"/>
    <n v="1250"/>
  </r>
  <r>
    <x v="560"/>
    <x v="6"/>
    <x v="3162"/>
    <n v="2294.9457445738799"/>
    <n v="10000"/>
    <n v="255.19848771266501"/>
    <x v="558"/>
    <x v="23"/>
    <x v="482"/>
    <m/>
    <m/>
    <n v="5619"/>
    <n v="2806.4266560373599"/>
    <n v="10000"/>
    <n v="283.446712018141"/>
  </r>
  <r>
    <x v="560"/>
    <x v="7"/>
    <x v="3163"/>
    <n v="2672.6922468636799"/>
    <n v="10000"/>
    <n v="328.79818594104302"/>
    <x v="558"/>
    <x v="23"/>
    <x v="482"/>
    <m/>
    <m/>
    <n v="6251"/>
    <n v="3092.5682038765799"/>
    <n v="10000"/>
    <n v="489.07388137356901"/>
  </r>
  <r>
    <x v="561"/>
    <x v="0"/>
    <x v="2099"/>
    <n v="2266.07702642185"/>
    <n v="10000"/>
    <n v="129.87012987013"/>
    <x v="559"/>
    <x v="23"/>
    <x v="483"/>
    <m/>
    <m/>
    <n v="7736"/>
    <n v="5193.4156378600801"/>
    <n v="10000"/>
    <n v="500"/>
  </r>
  <r>
    <x v="561"/>
    <x v="1"/>
    <x v="2573"/>
    <n v="3257.3363431151201"/>
    <n v="10000"/>
    <n v="400"/>
    <x v="559"/>
    <x v="23"/>
    <x v="483"/>
    <m/>
    <m/>
    <n v="7861"/>
    <n v="5936.50793650794"/>
    <n v="10000"/>
    <n v="972.22222222222194"/>
  </r>
  <r>
    <x v="561"/>
    <x v="2"/>
    <x v="3164"/>
    <n v="2877.7342389411401"/>
    <n v="10000"/>
    <n v="258.26446280991701"/>
    <x v="559"/>
    <x v="23"/>
    <x v="483"/>
    <m/>
    <m/>
    <n v="7938"/>
    <n v="6128.6549707602298"/>
    <n v="10000"/>
    <n v="1666.6666666666699"/>
  </r>
  <r>
    <x v="561"/>
    <x v="3"/>
    <x v="266"/>
    <n v="3383.0809901466"/>
    <n v="10000"/>
    <n v="312.5"/>
    <x v="559"/>
    <x v="23"/>
    <x v="483"/>
    <m/>
    <m/>
    <n v="7934"/>
    <n v="5416.6666666666697"/>
    <n v="10000"/>
    <n v="625"/>
  </r>
  <r>
    <x v="561"/>
    <x v="4"/>
    <x v="3101"/>
    <n v="2489.2867023458598"/>
    <n v="10000"/>
    <n v="188.67924528301899"/>
    <x v="559"/>
    <x v="23"/>
    <x v="483"/>
    <m/>
    <m/>
    <n v="7730"/>
    <n v="5905.48340548341"/>
    <n v="10000"/>
    <n v="2500"/>
  </r>
  <r>
    <x v="561"/>
    <x v="5"/>
    <x v="3165"/>
    <n v="5739.1304347826099"/>
    <n v="10000"/>
    <n v="625"/>
    <x v="559"/>
    <x v="23"/>
    <x v="483"/>
    <m/>
    <m/>
    <n v="8375"/>
    <n v="7142.8571428571404"/>
    <n v="10000"/>
    <n v="2500"/>
  </r>
  <r>
    <x v="561"/>
    <x v="6"/>
    <x v="3166"/>
    <n v="4133.9321477208996"/>
    <n v="10000"/>
    <n v="581.71745152354595"/>
    <x v="559"/>
    <x v="23"/>
    <x v="483"/>
    <m/>
    <m/>
    <n v="7309"/>
    <n v="4800.5807200929103"/>
    <n v="10000"/>
    <n v="769.23076923076906"/>
  </r>
  <r>
    <x v="561"/>
    <x v="7"/>
    <x v="1653"/>
    <n v="4876.0734199840699"/>
    <n v="10000"/>
    <n v="637.11911357340705"/>
    <x v="559"/>
    <x v="23"/>
    <x v="483"/>
    <m/>
    <m/>
    <n v="8078"/>
    <n v="5489.4993894993904"/>
    <n v="10000"/>
    <n v="679.01234567901201"/>
  </r>
  <r>
    <x v="562"/>
    <x v="0"/>
    <x v="3167"/>
    <n v="1164.0749360119901"/>
    <n v="10000"/>
    <n v="56.020823902218197"/>
    <x v="560"/>
    <x v="23"/>
    <x v="484"/>
    <m/>
    <m/>
    <n v="5380"/>
    <n v="2311.9118045697301"/>
    <n v="10000"/>
    <n v="198.21890261419099"/>
  </r>
  <r>
    <x v="562"/>
    <x v="1"/>
    <x v="3168"/>
    <n v="1894.67945105836"/>
    <n v="10000"/>
    <n v="138.06706114398401"/>
    <x v="560"/>
    <x v="23"/>
    <x v="484"/>
    <m/>
    <m/>
    <n v="6067"/>
    <n v="3421.2838175102302"/>
    <n v="10000"/>
    <n v="452.67489711934098"/>
  </r>
  <r>
    <x v="562"/>
    <x v="2"/>
    <x v="3169"/>
    <n v="1533.31815406334"/>
    <n v="10000"/>
    <n v="120.19230769230801"/>
    <x v="560"/>
    <x v="23"/>
    <x v="484"/>
    <m/>
    <m/>
    <n v="5852"/>
    <n v="2621.2540475739102"/>
    <n v="10000"/>
    <n v="261.47959183673498"/>
  </r>
  <r>
    <x v="562"/>
    <x v="3"/>
    <x v="2493"/>
    <n v="1905.6232422764899"/>
    <n v="10000"/>
    <n v="131.49243918474701"/>
    <x v="560"/>
    <x v="23"/>
    <x v="484"/>
    <m/>
    <m/>
    <n v="6408"/>
    <n v="3597.94812233837"/>
    <n v="10000"/>
    <n v="382.65306122448999"/>
  </r>
  <r>
    <x v="562"/>
    <x v="4"/>
    <x v="1561"/>
    <n v="1574.1483350088299"/>
    <n v="10000"/>
    <n v="86.858272720853094"/>
    <x v="560"/>
    <x v="23"/>
    <x v="484"/>
    <m/>
    <m/>
    <n v="7210"/>
    <n v="4579.9033702259503"/>
    <n v="10000"/>
    <n v="1005.91715976331"/>
  </r>
  <r>
    <x v="562"/>
    <x v="5"/>
    <x v="3007"/>
    <n v="4312.5499600319699"/>
    <n v="10000"/>
    <n v="384.61538461538498"/>
    <x v="560"/>
    <x v="23"/>
    <x v="484"/>
    <m/>
    <m/>
    <n v="7738"/>
    <n v="5516.2241887905602"/>
    <n v="10000"/>
    <n v="1111.1111111111099"/>
  </r>
  <r>
    <x v="562"/>
    <x v="6"/>
    <x v="3170"/>
    <n v="2172.3184550435399"/>
    <n v="10000"/>
    <n v="200.061557402278"/>
    <x v="560"/>
    <x v="23"/>
    <x v="484"/>
    <m/>
    <m/>
    <n v="5875"/>
    <n v="2500.3665487600301"/>
    <n v="10000"/>
    <n v="217.15913136347501"/>
  </r>
  <r>
    <x v="562"/>
    <x v="7"/>
    <x v="3171"/>
    <n v="2425.55914574395"/>
    <n v="10000"/>
    <n v="260.631001371742"/>
    <x v="560"/>
    <x v="23"/>
    <x v="484"/>
    <m/>
    <m/>
    <n v="6290"/>
    <n v="2834.0865343486998"/>
    <n v="10000"/>
    <n v="339.08387864366398"/>
  </r>
  <r>
    <x v="563"/>
    <x v="0"/>
    <x v="3094"/>
    <n v="3117.5071765678999"/>
    <n v="10000"/>
    <n v="241.975308641975"/>
    <x v="561"/>
    <x v="23"/>
    <x v="485"/>
    <m/>
    <m/>
    <n v="6610"/>
    <n v="3847.0288285103102"/>
    <n v="10000"/>
    <n v="425.240054869684"/>
  </r>
  <r>
    <x v="563"/>
    <x v="1"/>
    <x v="2084"/>
    <n v="5219.6790318337298"/>
    <n v="10000"/>
    <n v="816.32653061224505"/>
    <x v="561"/>
    <x v="23"/>
    <x v="485"/>
    <m/>
    <m/>
    <n v="8038"/>
    <n v="5581.3953488372099"/>
    <n v="10000"/>
    <n v="909.09090909090901"/>
  </r>
  <r>
    <x v="563"/>
    <x v="2"/>
    <x v="3172"/>
    <n v="3660.7182069138598"/>
    <n v="10000"/>
    <n v="240"/>
    <x v="561"/>
    <x v="23"/>
    <x v="485"/>
    <m/>
    <m/>
    <n v="7188"/>
    <n v="4226.9841269841299"/>
    <n v="10000"/>
    <n v="312.5"/>
  </r>
  <r>
    <x v="563"/>
    <x v="3"/>
    <x v="148"/>
    <n v="6100.8230452674898"/>
    <n v="10000"/>
    <n v="679.01234567901201"/>
    <x v="561"/>
    <x v="23"/>
    <x v="485"/>
    <m/>
    <m/>
    <n v="8510"/>
    <n v="6155.9139784946201"/>
    <n v="10000"/>
    <n v="781.25"/>
  </r>
  <r>
    <x v="563"/>
    <x v="4"/>
    <x v="1393"/>
    <n v="5428.3333333333303"/>
    <n v="10000"/>
    <n v="1562.5"/>
    <x v="561"/>
    <x v="23"/>
    <x v="485"/>
    <m/>
    <m/>
    <n v="7725"/>
    <n v="6048.1927710843402"/>
    <n v="10000"/>
    <n v="2000"/>
  </r>
  <r>
    <x v="563"/>
    <x v="5"/>
    <x v="3173"/>
    <n v="5579.4392523364504"/>
    <n v="10000"/>
    <n v="1200"/>
    <x v="561"/>
    <x v="23"/>
    <x v="485"/>
    <m/>
    <m/>
    <n v="7995"/>
    <n v="6052.0094562647801"/>
    <n v="10000"/>
    <n v="1358.0246913580199"/>
  </r>
  <r>
    <x v="563"/>
    <x v="6"/>
    <x v="1082"/>
    <n v="3247.5651523844299"/>
    <n v="10000"/>
    <n v="339.76124885215802"/>
    <x v="561"/>
    <x v="23"/>
    <x v="485"/>
    <m/>
    <m/>
    <n v="6533"/>
    <n v="3459.4006974444601"/>
    <n v="10000"/>
    <n v="364.20395421436001"/>
  </r>
  <r>
    <x v="563"/>
    <x v="7"/>
    <x v="3174"/>
    <n v="3277.0379703215499"/>
    <n v="10000"/>
    <n v="537.19008264462798"/>
    <x v="561"/>
    <x v="23"/>
    <x v="485"/>
    <m/>
    <m/>
    <n v="6025"/>
    <n v="3538.8257575757598"/>
    <n v="10000"/>
    <n v="566.89342403628098"/>
  </r>
  <r>
    <x v="564"/>
    <x v="0"/>
    <x v="3175"/>
    <n v="2877.6857200770201"/>
    <n v="10000"/>
    <n v="188.42975206611601"/>
    <x v="562"/>
    <x v="23"/>
    <x v="486"/>
    <m/>
    <m/>
    <n v="7615"/>
    <n v="5413.2882882882896"/>
    <n v="10000"/>
    <n v="972.22222222222194"/>
  </r>
  <r>
    <x v="564"/>
    <x v="1"/>
    <x v="3176"/>
    <n v="4313.5964912280697"/>
    <n v="10000"/>
    <n v="666.66666666666697"/>
    <x v="562"/>
    <x v="23"/>
    <x v="486"/>
    <m/>
    <m/>
    <n v="7688"/>
    <n v="5703.2967032966999"/>
    <n v="10000"/>
    <n v="2000"/>
  </r>
  <r>
    <x v="564"/>
    <x v="2"/>
    <x v="3177"/>
    <n v="5032.5670498084301"/>
    <n v="10000"/>
    <n v="625"/>
    <x v="562"/>
    <x v="23"/>
    <x v="486"/>
    <m/>
    <m/>
    <n v="7853"/>
    <n v="5663.3184523809496"/>
    <n v="10000"/>
    <n v="925.92592592592598"/>
  </r>
  <r>
    <x v="564"/>
    <x v="3"/>
    <x v="3178"/>
    <n v="5833.3333333333303"/>
    <n v="10000"/>
    <n v="1875"/>
    <x v="562"/>
    <x v="23"/>
    <x v="486"/>
    <m/>
    <m/>
    <n v="8443"/>
    <n v="6484.5938375350097"/>
    <n v="10000"/>
    <n v="2244.8979591836701"/>
  </r>
  <r>
    <x v="564"/>
    <x v="4"/>
    <x v="3179"/>
    <n v="7234.0425531914898"/>
    <n v="10000"/>
    <n v="2500"/>
    <x v="562"/>
    <x v="23"/>
    <x v="486"/>
    <m/>
    <m/>
    <n v="8575"/>
    <n v="7173.9130434782601"/>
    <n v="10000"/>
    <n v="2500"/>
  </r>
  <r>
    <x v="564"/>
    <x v="5"/>
    <x v="3180"/>
    <n v="6857.1428571428596"/>
    <n v="10000"/>
    <n v="2000"/>
    <x v="562"/>
    <x v="23"/>
    <x v="486"/>
    <m/>
    <m/>
    <n v="9123"/>
    <n v="8260.8695652173901"/>
    <n v="10000"/>
    <n v="3333.3333333333298"/>
  </r>
  <r>
    <x v="564"/>
    <x v="6"/>
    <x v="1125"/>
    <n v="4729.9218194740597"/>
    <n v="10000"/>
    <n v="588.23529411764696"/>
    <x v="562"/>
    <x v="23"/>
    <x v="486"/>
    <m/>
    <m/>
    <n v="7712"/>
    <n v="5104.4277360066799"/>
    <n v="10000"/>
    <n v="714.28571428571399"/>
  </r>
  <r>
    <x v="564"/>
    <x v="7"/>
    <x v="3181"/>
    <n v="4213.4851176767297"/>
    <n v="10000"/>
    <n v="532.54437869822505"/>
    <x v="562"/>
    <x v="23"/>
    <x v="486"/>
    <m/>
    <m/>
    <n v="7247"/>
    <n v="4606.2639821029097"/>
    <n v="10000"/>
    <n v="560"/>
  </r>
  <r>
    <x v="565"/>
    <x v="0"/>
    <x v="3182"/>
    <n v="5667.4806674806696"/>
    <n v="10000"/>
    <n v="887.57396449704095"/>
    <x v="563"/>
    <x v="23"/>
    <x v="487"/>
    <m/>
    <m/>
    <n v="8929"/>
    <n v="7748.6338797814196"/>
    <n v="10000"/>
    <n v="2800"/>
  </r>
  <r>
    <x v="565"/>
    <x v="1"/>
    <x v="3183"/>
    <n v="6757.5757575757598"/>
    <n v="10000"/>
    <n v="2000"/>
    <x v="563"/>
    <x v="23"/>
    <x v="487"/>
    <m/>
    <m/>
    <n v="7888"/>
    <n v="6401.5151515151501"/>
    <n v="10000"/>
    <n v="2500"/>
  </r>
  <r>
    <x v="565"/>
    <x v="2"/>
    <x v="3184"/>
    <n v="5876.0162601625998"/>
    <n v="10000"/>
    <n v="1562.5"/>
    <x v="563"/>
    <x v="23"/>
    <x v="487"/>
    <m/>
    <m/>
    <n v="8173"/>
    <n v="6197.0899470899503"/>
    <n v="10000"/>
    <n v="1836.7346938775499"/>
  </r>
  <r>
    <x v="565"/>
    <x v="3"/>
    <x v="3185"/>
    <n v="5960.5911330049303"/>
    <n v="10000"/>
    <n v="1836.7346938775499"/>
    <x v="563"/>
    <x v="23"/>
    <x v="487"/>
    <m/>
    <m/>
    <n v="7879"/>
    <n v="6160"/>
    <n v="10000"/>
    <n v="2500"/>
  </r>
  <r>
    <x v="565"/>
    <x v="4"/>
    <x v="1511"/>
    <n v="8000"/>
    <n v="10000"/>
    <n v="3333.3333333333298"/>
    <x v="563"/>
    <x v="23"/>
    <x v="487"/>
    <m/>
    <m/>
    <n v="8939"/>
    <n v="7857.1428571428596"/>
    <n v="10000"/>
    <n v="3333.3333333333298"/>
  </r>
  <r>
    <x v="565"/>
    <x v="5"/>
    <x v="3186"/>
    <n v="8823.5294117647099"/>
    <n v="10000"/>
    <n v="5000"/>
    <x v="563"/>
    <x v="23"/>
    <x v="487"/>
    <m/>
    <m/>
    <n v="9091"/>
    <n v="8461.5384615384592"/>
    <n v="10000"/>
    <n v="5000"/>
  </r>
  <r>
    <x v="565"/>
    <x v="6"/>
    <x v="3187"/>
    <n v="4980.1587301587297"/>
    <n v="10000"/>
    <n v="909.09090909090901"/>
    <x v="563"/>
    <x v="23"/>
    <x v="487"/>
    <m/>
    <m/>
    <n v="7350"/>
    <n v="5199.2225461613198"/>
    <n v="10000"/>
    <n v="1111.1111111111099"/>
  </r>
  <r>
    <x v="565"/>
    <x v="7"/>
    <x v="1158"/>
    <n v="6848.4848484848499"/>
    <n v="10000"/>
    <n v="2500"/>
    <x v="563"/>
    <x v="23"/>
    <x v="487"/>
    <m/>
    <m/>
    <n v="8426"/>
    <n v="7074.8299319727903"/>
    <n v="10000"/>
    <n v="2500"/>
  </r>
  <r>
    <x v="566"/>
    <x v="0"/>
    <x v="3188"/>
    <n v="2807.6089566119699"/>
    <n v="10000"/>
    <n v="169.30932545014801"/>
    <x v="564"/>
    <x v="23"/>
    <x v="488"/>
    <m/>
    <m/>
    <n v="8052"/>
    <n v="5745.3869047619"/>
    <n v="10000"/>
    <n v="550"/>
  </r>
  <r>
    <x v="566"/>
    <x v="1"/>
    <x v="1267"/>
    <n v="4019.0311418685101"/>
    <n v="10000"/>
    <n v="357.142857142857"/>
    <x v="564"/>
    <x v="23"/>
    <x v="488"/>
    <m/>
    <m/>
    <n v="8986"/>
    <n v="7415.7303370786503"/>
    <n v="10000"/>
    <n v="1250"/>
  </r>
  <r>
    <x v="566"/>
    <x v="2"/>
    <x v="3189"/>
    <n v="3573.7875356196"/>
    <n v="10000"/>
    <n v="302.040816326531"/>
    <x v="564"/>
    <x v="23"/>
    <x v="488"/>
    <m/>
    <m/>
    <n v="8055"/>
    <n v="6047.7194038837897"/>
    <n v="10000"/>
    <n v="887.57396449704095"/>
  </r>
  <r>
    <x v="566"/>
    <x v="3"/>
    <x v="3190"/>
    <n v="3550.84597941741"/>
    <n v="10000"/>
    <n v="324.07407407407402"/>
    <x v="564"/>
    <x v="23"/>
    <x v="488"/>
    <m/>
    <m/>
    <n v="6890"/>
    <n v="4381.9819819819804"/>
    <n v="10000"/>
    <n v="933.33333333333303"/>
  </r>
  <r>
    <x v="566"/>
    <x v="4"/>
    <x v="3191"/>
    <n v="3356.4319170291101"/>
    <n v="10000"/>
    <n v="332.03125"/>
    <x v="564"/>
    <x v="23"/>
    <x v="488"/>
    <m/>
    <m/>
    <n v="7808"/>
    <n v="6125.4125412541298"/>
    <n v="10000"/>
    <n v="1428.57142857143"/>
  </r>
  <r>
    <x v="566"/>
    <x v="5"/>
    <x v="3192"/>
    <n v="6043.7710437710402"/>
    <n v="10000"/>
    <n v="666.66666666666697"/>
    <x v="564"/>
    <x v="23"/>
    <x v="488"/>
    <m/>
    <m/>
    <n v="9398"/>
    <n v="8989.8989898989894"/>
    <n v="10000"/>
    <n v="5000"/>
  </r>
  <r>
    <x v="566"/>
    <x v="6"/>
    <x v="3193"/>
    <n v="5048.7845487845498"/>
    <n v="10000"/>
    <n v="755.555555555556"/>
    <x v="564"/>
    <x v="23"/>
    <x v="488"/>
    <m/>
    <m/>
    <n v="7346"/>
    <n v="5503.5035035034998"/>
    <n v="10000"/>
    <n v="1200"/>
  </r>
  <r>
    <x v="566"/>
    <x v="7"/>
    <x v="3194"/>
    <n v="5907.2580645161297"/>
    <n v="10000"/>
    <n v="781.25"/>
    <x v="564"/>
    <x v="23"/>
    <x v="488"/>
    <m/>
    <m/>
    <n v="8407"/>
    <n v="6480.7497467071898"/>
    <n v="10000"/>
    <n v="918.36734693877497"/>
  </r>
  <r>
    <x v="567"/>
    <x v="0"/>
    <x v="3195"/>
    <n v="2588.0547474081"/>
    <n v="10000"/>
    <n v="212.76595744680799"/>
    <x v="565"/>
    <x v="23"/>
    <x v="489"/>
    <m/>
    <m/>
    <n v="6964"/>
    <n v="4680.0766283524899"/>
    <n v="10000"/>
    <n v="1358.0246913580199"/>
  </r>
  <r>
    <x v="567"/>
    <x v="1"/>
    <x v="3181"/>
    <n v="4194.9152542372904"/>
    <n v="10000"/>
    <n v="500"/>
    <x v="565"/>
    <x v="23"/>
    <x v="489"/>
    <m/>
    <m/>
    <n v="8708"/>
    <n v="7142.8571428571404"/>
    <n v="10000"/>
    <n v="2500"/>
  </r>
  <r>
    <x v="567"/>
    <x v="2"/>
    <x v="3196"/>
    <n v="3471.5874599349199"/>
    <n v="10000"/>
    <n v="332.03125"/>
    <x v="565"/>
    <x v="23"/>
    <x v="489"/>
    <m/>
    <m/>
    <n v="8756"/>
    <n v="7696.9696969696997"/>
    <n v="10000"/>
    <n v="2000"/>
  </r>
  <r>
    <x v="567"/>
    <x v="3"/>
    <x v="3197"/>
    <n v="3290.8259348937299"/>
    <n v="10000"/>
    <n v="400"/>
    <x v="565"/>
    <x v="23"/>
    <x v="489"/>
    <m/>
    <m/>
    <n v="7013"/>
    <n v="3911.9047619047601"/>
    <n v="10000"/>
    <n v="434.78260869565202"/>
  </r>
  <r>
    <x v="567"/>
    <x v="4"/>
    <x v="3198"/>
    <n v="3352.1412037036998"/>
    <n v="10000"/>
    <n v="293.20987654320999"/>
    <x v="565"/>
    <x v="23"/>
    <x v="489"/>
    <m/>
    <m/>
    <n v="7222"/>
    <n v="6515.1515151515096"/>
    <n v="10000"/>
    <n v="3333.3333333333298"/>
  </r>
  <r>
    <x v="567"/>
    <x v="5"/>
    <x v="3199"/>
    <n v="7017.5438596491203"/>
    <n v="10000"/>
    <n v="1428.57142857143"/>
    <x v="565"/>
    <x v="23"/>
    <x v="489"/>
    <m/>
    <m/>
    <n v="9444"/>
    <n v="8571.4285714285706"/>
    <n v="10000"/>
    <n v="3333.3333333333298"/>
  </r>
  <r>
    <x v="567"/>
    <x v="6"/>
    <x v="3200"/>
    <n v="5338.34586466165"/>
    <n v="10000"/>
    <n v="769.23076923076906"/>
    <x v="565"/>
    <x v="23"/>
    <x v="489"/>
    <m/>
    <m/>
    <n v="7659"/>
    <n v="5729.1666666666697"/>
    <n v="10000"/>
    <n v="1111.1111111111099"/>
  </r>
  <r>
    <x v="567"/>
    <x v="7"/>
    <x v="2938"/>
    <n v="6093.1899641577102"/>
    <n v="10000"/>
    <n v="2000"/>
    <x v="565"/>
    <x v="23"/>
    <x v="489"/>
    <m/>
    <m/>
    <n v="7976"/>
    <n v="7076.9230769230799"/>
    <n v="10000"/>
    <n v="3333.3333333333298"/>
  </r>
  <r>
    <x v="568"/>
    <x v="0"/>
    <x v="585"/>
    <m/>
    <n v="10000"/>
    <n v="10000"/>
    <x v="566"/>
    <x v="23"/>
    <x v="490"/>
    <m/>
    <m/>
    <m/>
    <m/>
    <n v="10000"/>
    <n v="10000"/>
  </r>
  <r>
    <x v="569"/>
    <x v="0"/>
    <x v="2124"/>
    <n v="2290.8092632541502"/>
    <n v="10000"/>
    <n v="145.429362880886"/>
    <x v="567"/>
    <x v="23"/>
    <x v="491"/>
    <m/>
    <m/>
    <n v="7206"/>
    <n v="4550.7828910127801"/>
    <n v="10000"/>
    <n v="528"/>
  </r>
  <r>
    <x v="569"/>
    <x v="1"/>
    <x v="3201"/>
    <n v="2948.0480160369302"/>
    <n v="10000"/>
    <n v="262.5"/>
    <x v="567"/>
    <x v="23"/>
    <x v="491"/>
    <m/>
    <m/>
    <n v="8008"/>
    <n v="5542.4490301790902"/>
    <n v="10000"/>
    <n v="755.555555555556"/>
  </r>
  <r>
    <x v="569"/>
    <x v="2"/>
    <x v="3202"/>
    <n v="2777.34347365748"/>
    <n v="10000"/>
    <n v="237.60330578512401"/>
    <x v="567"/>
    <x v="23"/>
    <x v="491"/>
    <m/>
    <m/>
    <n v="7477"/>
    <n v="4853.0367018602301"/>
    <n v="10000"/>
    <n v="617.28395061728395"/>
  </r>
  <r>
    <x v="569"/>
    <x v="3"/>
    <x v="3203"/>
    <n v="3224.94542366115"/>
    <n v="10000"/>
    <n v="308.274743104381"/>
    <x v="567"/>
    <x v="23"/>
    <x v="491"/>
    <m/>
    <m/>
    <n v="7263"/>
    <n v="4706.2288073124"/>
    <n v="10000"/>
    <n v="914.12742382271404"/>
  </r>
  <r>
    <x v="569"/>
    <x v="4"/>
    <x v="3204"/>
    <n v="2758.8478726049998"/>
    <n v="10000"/>
    <n v="226.94627980465401"/>
    <x v="567"/>
    <x v="23"/>
    <x v="491"/>
    <m/>
    <m/>
    <n v="8466"/>
    <n v="6273.8095238095202"/>
    <n v="10000"/>
    <n v="1200"/>
  </r>
  <r>
    <x v="569"/>
    <x v="5"/>
    <x v="1195"/>
    <n v="6235.7217030114198"/>
    <n v="10000"/>
    <n v="1358.0246913580199"/>
    <x v="567"/>
    <x v="23"/>
    <x v="491"/>
    <m/>
    <m/>
    <n v="9115"/>
    <n v="8478.2608695652198"/>
    <n v="10000"/>
    <n v="5000"/>
  </r>
  <r>
    <x v="569"/>
    <x v="6"/>
    <x v="3205"/>
    <n v="4153.4178187404004"/>
    <n v="10000"/>
    <n v="555.555555555556"/>
    <x v="567"/>
    <x v="23"/>
    <x v="491"/>
    <m/>
    <m/>
    <n v="6897"/>
    <n v="4662.8787878787898"/>
    <n v="10000"/>
    <n v="625"/>
  </r>
  <r>
    <x v="569"/>
    <x v="7"/>
    <x v="1409"/>
    <n v="5828.5130002921396"/>
    <n v="10000"/>
    <n v="1000"/>
    <x v="567"/>
    <x v="23"/>
    <x v="491"/>
    <m/>
    <m/>
    <n v="8556"/>
    <n v="7000"/>
    <n v="10000"/>
    <n v="1428.57142857143"/>
  </r>
  <r>
    <x v="570"/>
    <x v="0"/>
    <x v="3206"/>
    <n v="7142.8571428571404"/>
    <n v="10000"/>
    <n v="5000"/>
    <x v="568"/>
    <x v="23"/>
    <x v="492"/>
    <m/>
    <m/>
    <m/>
    <m/>
    <m/>
    <m/>
  </r>
  <r>
    <x v="570"/>
    <x v="1"/>
    <x v="584"/>
    <n v="8000"/>
    <n v="10000"/>
    <n v="5000"/>
    <x v="568"/>
    <x v="23"/>
    <x v="492"/>
    <m/>
    <m/>
    <m/>
    <m/>
    <m/>
    <m/>
  </r>
  <r>
    <x v="570"/>
    <x v="2"/>
    <x v="585"/>
    <m/>
    <n v="10000"/>
    <n v="10000"/>
    <x v="568"/>
    <x v="23"/>
    <x v="492"/>
    <m/>
    <m/>
    <m/>
    <m/>
    <m/>
    <m/>
  </r>
  <r>
    <x v="570"/>
    <x v="3"/>
    <x v="1172"/>
    <n v="7500"/>
    <n v="10000"/>
    <n v="5000"/>
    <x v="568"/>
    <x v="23"/>
    <x v="492"/>
    <m/>
    <m/>
    <m/>
    <m/>
    <m/>
    <m/>
  </r>
  <r>
    <x v="570"/>
    <x v="4"/>
    <x v="1142"/>
    <n v="6666.6666666666697"/>
    <n v="10000"/>
    <n v="5000"/>
    <x v="568"/>
    <x v="23"/>
    <x v="492"/>
    <m/>
    <m/>
    <m/>
    <m/>
    <m/>
    <m/>
  </r>
  <r>
    <x v="571"/>
    <x v="0"/>
    <x v="3207"/>
    <n v="91.020689889944705"/>
    <n v="10000"/>
    <n v="10.510914031473"/>
    <x v="569"/>
    <x v="24"/>
    <x v="493"/>
    <n v="1201259"/>
    <n v="0.52044392396831596"/>
    <n v="1902"/>
    <n v="333.77731105357498"/>
    <n v="10000"/>
    <n v="48.46"/>
  </r>
  <r>
    <x v="571"/>
    <x v="1"/>
    <x v="3208"/>
    <n v="122.017910671046"/>
    <n v="10000"/>
    <n v="15.143505103871901"/>
    <x v="569"/>
    <x v="24"/>
    <x v="493"/>
    <n v="1201259"/>
    <n v="0.52044392396831596"/>
    <n v="1829"/>
    <n v="278.61559273342903"/>
    <n v="10000"/>
    <n v="39.883984009209897"/>
  </r>
  <r>
    <x v="571"/>
    <x v="2"/>
    <x v="488"/>
    <n v="127.728568939292"/>
    <n v="10000"/>
    <n v="16.9841835476001"/>
    <x v="569"/>
    <x v="24"/>
    <x v="493"/>
    <n v="1201259"/>
    <n v="0.52044392396831596"/>
    <n v="2272"/>
    <n v="357.560802259909"/>
    <n v="10000"/>
    <n v="40.546465225085697"/>
  </r>
  <r>
    <x v="571"/>
    <x v="3"/>
    <x v="3209"/>
    <n v="199.49654969806201"/>
    <n v="10000"/>
    <n v="27.732899795085402"/>
    <x v="569"/>
    <x v="24"/>
    <x v="493"/>
    <n v="1201259"/>
    <n v="0.52044392396831596"/>
    <n v="2046"/>
    <n v="336.85100130385001"/>
    <n v="10000"/>
    <n v="44.879343766060899"/>
  </r>
  <r>
    <x v="571"/>
    <x v="4"/>
    <x v="3210"/>
    <n v="130.04698869711501"/>
    <n v="10000"/>
    <n v="19.286999137794702"/>
    <x v="569"/>
    <x v="24"/>
    <x v="493"/>
    <n v="1201259"/>
    <n v="0.52044392396831596"/>
    <n v="1793"/>
    <n v="314.28419956028102"/>
    <n v="10000"/>
    <n v="43.695639447499801"/>
  </r>
  <r>
    <x v="571"/>
    <x v="5"/>
    <x v="3211"/>
    <n v="227.93124680781699"/>
    <n v="10000"/>
    <n v="37.131115431374901"/>
    <x v="569"/>
    <x v="24"/>
    <x v="493"/>
    <n v="1201259"/>
    <n v="0.52044392396831596"/>
    <n v="2439"/>
    <n v="430.11963789082802"/>
    <n v="10000"/>
    <n v="66.932723194888496"/>
  </r>
  <r>
    <x v="571"/>
    <x v="6"/>
    <x v="3212"/>
    <n v="137.923138972739"/>
    <n v="10000"/>
    <n v="18.470034390333399"/>
    <x v="569"/>
    <x v="24"/>
    <x v="493"/>
    <n v="1201259"/>
    <n v="0.52044392396831596"/>
    <n v="2290"/>
    <n v="381.75407154324199"/>
    <n v="10000"/>
    <n v="42.088950329755498"/>
  </r>
  <r>
    <x v="571"/>
    <x v="7"/>
    <x v="3213"/>
    <n v="121.88984504094699"/>
    <n v="10000"/>
    <n v="18.078576748126402"/>
    <x v="569"/>
    <x v="24"/>
    <x v="493"/>
    <n v="1201259"/>
    <n v="0.52044392396831596"/>
    <n v="2155"/>
    <n v="343.67268868486201"/>
    <n v="10000"/>
    <n v="40.845668725288398"/>
  </r>
  <r>
    <x v="572"/>
    <x v="0"/>
    <x v="484"/>
    <n v="190.00401425678999"/>
    <n v="10000"/>
    <n v="18.023908924769"/>
    <x v="570"/>
    <x v="24"/>
    <x v="494"/>
    <n v="527842"/>
    <n v="0.51656487227339898"/>
    <n v="3250"/>
    <n v="750.95711233909503"/>
    <n v="10000"/>
    <n v="51.181313832766797"/>
  </r>
  <r>
    <x v="572"/>
    <x v="1"/>
    <x v="1722"/>
    <n v="283.425420786686"/>
    <n v="10000"/>
    <n v="30.991735537190099"/>
    <x v="570"/>
    <x v="24"/>
    <x v="494"/>
    <n v="527842"/>
    <n v="0.51656487227339898"/>
    <n v="3056"/>
    <n v="686.19148057646601"/>
    <n v="10000"/>
    <n v="78.7901461302135"/>
  </r>
  <r>
    <x v="572"/>
    <x v="2"/>
    <x v="3214"/>
    <n v="331.32857022072699"/>
    <n v="10000"/>
    <n v="32.351285419403297"/>
    <x v="570"/>
    <x v="24"/>
    <x v="494"/>
    <n v="527842"/>
    <n v="0.51656487227339898"/>
    <n v="3798"/>
    <n v="958.58593098404197"/>
    <n v="10000"/>
    <n v="105.085381872772"/>
  </r>
  <r>
    <x v="572"/>
    <x v="3"/>
    <x v="947"/>
    <n v="542.64605260435997"/>
    <n v="10000"/>
    <n v="44.959160134642097"/>
    <x v="570"/>
    <x v="24"/>
    <x v="494"/>
    <n v="527842"/>
    <n v="0.51656487227339898"/>
    <n v="2918"/>
    <n v="898.31761300673202"/>
    <n v="10000"/>
    <n v="81.154840563056595"/>
  </r>
  <r>
    <x v="572"/>
    <x v="4"/>
    <x v="2653"/>
    <n v="340.528039987135"/>
    <n v="10000"/>
    <n v="29.990932261543001"/>
    <x v="570"/>
    <x v="24"/>
    <x v="494"/>
    <n v="527842"/>
    <n v="0.51656487227339898"/>
    <n v="2958"/>
    <n v="848.01822116738697"/>
    <n v="10000"/>
    <n v="92.458551275297495"/>
  </r>
  <r>
    <x v="572"/>
    <x v="5"/>
    <x v="641"/>
    <n v="781.49044690205801"/>
    <n v="10000"/>
    <n v="60.462576313973798"/>
    <x v="570"/>
    <x v="24"/>
    <x v="494"/>
    <n v="527842"/>
    <n v="0.51656487227339898"/>
    <n v="3554"/>
    <n v="1404.3191702302299"/>
    <n v="10000"/>
    <n v="135.537190082645"/>
  </r>
  <r>
    <x v="572"/>
    <x v="6"/>
    <x v="1736"/>
    <n v="485.26345671394603"/>
    <n v="10000"/>
    <n v="45.525494276795001"/>
    <x v="570"/>
    <x v="24"/>
    <x v="494"/>
    <n v="527842"/>
    <n v="0.51656487227339898"/>
    <n v="3410"/>
    <n v="1186.93068442609"/>
    <n v="10000"/>
    <n v="107.654320987654"/>
  </r>
  <r>
    <x v="572"/>
    <x v="7"/>
    <x v="892"/>
    <n v="389.25996262470801"/>
    <n v="10000"/>
    <n v="30.604419700334699"/>
    <x v="570"/>
    <x v="24"/>
    <x v="494"/>
    <n v="527842"/>
    <n v="0.51656487227339898"/>
    <n v="3164"/>
    <n v="1098.49261616223"/>
    <n v="10000"/>
    <n v="102.245004248787"/>
  </r>
  <r>
    <x v="573"/>
    <x v="0"/>
    <x v="59"/>
    <n v="300.79439729937599"/>
    <n v="10000"/>
    <n v="28.3317554938291"/>
    <x v="571"/>
    <x v="24"/>
    <x v="495"/>
    <n v="309051"/>
    <n v="0.46163463391244702"/>
    <n v="3859"/>
    <n v="1454.6915817799299"/>
    <n v="10000"/>
    <n v="170.162247724575"/>
  </r>
  <r>
    <x v="573"/>
    <x v="1"/>
    <x v="169"/>
    <n v="376.18157492372097"/>
    <n v="10000"/>
    <n v="35.759173845700197"/>
    <x v="571"/>
    <x v="24"/>
    <x v="495"/>
    <n v="309051"/>
    <n v="0.46163463391244702"/>
    <n v="3451"/>
    <n v="914.29196205268101"/>
    <n v="10000"/>
    <n v="110.77589721487701"/>
  </r>
  <r>
    <x v="573"/>
    <x v="2"/>
    <x v="3215"/>
    <n v="497.046817402366"/>
    <n v="10000"/>
    <n v="47.36"/>
    <x v="571"/>
    <x v="24"/>
    <x v="495"/>
    <n v="309051"/>
    <n v="0.46163463391244702"/>
    <n v="4248"/>
    <n v="1615.15917886856"/>
    <n v="10000"/>
    <n v="151.98214475502201"/>
  </r>
  <r>
    <x v="573"/>
    <x v="3"/>
    <x v="3216"/>
    <n v="743.297745104922"/>
    <n v="10000"/>
    <n v="49.751243781094502"/>
    <x v="571"/>
    <x v="24"/>
    <x v="495"/>
    <n v="309051"/>
    <n v="0.46163463391244702"/>
    <n v="3386"/>
    <n v="1184.2059955381301"/>
    <n v="10000"/>
    <n v="180.69973087274099"/>
  </r>
  <r>
    <x v="573"/>
    <x v="4"/>
    <x v="624"/>
    <n v="374.68990213610999"/>
    <n v="10000"/>
    <n v="33.521673132062702"/>
    <x v="571"/>
    <x v="24"/>
    <x v="495"/>
    <n v="309051"/>
    <n v="0.46163463391244702"/>
    <n v="3214"/>
    <n v="965.93735658470905"/>
    <n v="10000"/>
    <n v="122.17088260631201"/>
  </r>
  <r>
    <x v="573"/>
    <x v="5"/>
    <x v="3217"/>
    <n v="686.42110221258497"/>
    <n v="10000"/>
    <n v="43.2900432900433"/>
    <x v="571"/>
    <x v="24"/>
    <x v="495"/>
    <n v="309051"/>
    <n v="0.46163463391244702"/>
    <n v="4244"/>
    <n v="1459.40617466041"/>
    <n v="10000"/>
    <n v="178.923589945857"/>
  </r>
  <r>
    <x v="573"/>
    <x v="6"/>
    <x v="3218"/>
    <n v="486.92375422720397"/>
    <n v="10000"/>
    <n v="48.380696559934101"/>
    <x v="571"/>
    <x v="24"/>
    <x v="495"/>
    <n v="309051"/>
    <n v="0.46163463391244702"/>
    <n v="3945"/>
    <n v="1417.96859089648"/>
    <n v="10000"/>
    <n v="141.58789403221201"/>
  </r>
  <r>
    <x v="573"/>
    <x v="7"/>
    <x v="3219"/>
    <n v="382.13410354499399"/>
    <n v="10000"/>
    <n v="27.932960893854698"/>
    <x v="571"/>
    <x v="24"/>
    <x v="495"/>
    <n v="309051"/>
    <n v="0.46163463391244702"/>
    <n v="3306"/>
    <n v="1151.27230558118"/>
    <n v="10000"/>
    <n v="146.923380553485"/>
  </r>
  <r>
    <x v="574"/>
    <x v="0"/>
    <x v="711"/>
    <n v="602.89351036707603"/>
    <n v="10000"/>
    <n v="46.0905349794239"/>
    <x v="572"/>
    <x v="24"/>
    <x v="496"/>
    <n v="94452"/>
    <n v="0.55399016974204396"/>
    <n v="5442"/>
    <n v="2199.7550304389702"/>
    <n v="10000"/>
    <n v="229.591836734694"/>
  </r>
  <r>
    <x v="574"/>
    <x v="1"/>
    <x v="3220"/>
    <n v="734.05207507478895"/>
    <n v="10000"/>
    <n v="85.857220118983193"/>
    <x v="572"/>
    <x v="24"/>
    <x v="496"/>
    <n v="94452"/>
    <n v="0.55399016974204396"/>
    <n v="4712"/>
    <n v="1758.777517644"/>
    <n v="10000"/>
    <n v="239.92756903576301"/>
  </r>
  <r>
    <x v="574"/>
    <x v="2"/>
    <x v="2785"/>
    <n v="1072.02583735641"/>
    <n v="10000"/>
    <n v="99.314128943758604"/>
    <x v="572"/>
    <x v="24"/>
    <x v="496"/>
    <n v="94452"/>
    <n v="0.55399016974204396"/>
    <n v="5670"/>
    <n v="2637.2384300191802"/>
    <n v="10000"/>
    <n v="325.25510204081598"/>
  </r>
  <r>
    <x v="574"/>
    <x v="3"/>
    <x v="3221"/>
    <n v="1355.0520062056901"/>
    <n v="10000"/>
    <n v="121.687398593835"/>
    <x v="572"/>
    <x v="24"/>
    <x v="496"/>
    <n v="94452"/>
    <n v="0.55399016974204396"/>
    <n v="4414"/>
    <n v="1921.3496748908799"/>
    <n v="10000"/>
    <n v="158.16440187124101"/>
  </r>
  <r>
    <x v="574"/>
    <x v="4"/>
    <x v="160"/>
    <n v="717.23899088026303"/>
    <n v="10000"/>
    <n v="95.893614888569601"/>
    <x v="572"/>
    <x v="24"/>
    <x v="496"/>
    <n v="94452"/>
    <n v="0.55399016974204396"/>
    <n v="4391"/>
    <n v="1510.4671895010299"/>
    <n v="10000"/>
    <n v="204.543312282025"/>
  </r>
  <r>
    <x v="574"/>
    <x v="5"/>
    <x v="384"/>
    <n v="1376.09937359623"/>
    <n v="10000"/>
    <n v="184.896413455112"/>
    <x v="572"/>
    <x v="24"/>
    <x v="496"/>
    <n v="94452"/>
    <n v="0.55399016974204396"/>
    <n v="5089"/>
    <n v="2433.29943740505"/>
    <n v="10000"/>
    <n v="264"/>
  </r>
  <r>
    <x v="574"/>
    <x v="6"/>
    <x v="3222"/>
    <n v="913.82139403890903"/>
    <n v="10000"/>
    <n v="104.894319534602"/>
    <x v="572"/>
    <x v="24"/>
    <x v="496"/>
    <n v="94452"/>
    <n v="0.55399016974204396"/>
    <n v="5209"/>
    <n v="2092.9729077728498"/>
    <n v="10000"/>
    <n v="290.14650962367102"/>
  </r>
  <r>
    <x v="574"/>
    <x v="7"/>
    <x v="2556"/>
    <n v="818.68363022057997"/>
    <n v="10000"/>
    <n v="109.94360825997001"/>
    <x v="572"/>
    <x v="24"/>
    <x v="496"/>
    <n v="94452"/>
    <n v="0.55399016974204396"/>
    <n v="4645"/>
    <n v="1837.6411527789001"/>
    <n v="10000"/>
    <n v="249.947490023104"/>
  </r>
  <r>
    <x v="575"/>
    <x v="0"/>
    <x v="2613"/>
    <n v="677.23779842645502"/>
    <n v="10000"/>
    <n v="66.284294601178203"/>
    <x v="573"/>
    <x v="24"/>
    <x v="497"/>
    <n v="81860"/>
    <n v="0.52607225942444402"/>
    <n v="5651"/>
    <n v="2628.4601963534801"/>
    <n v="10000"/>
    <n v="316.07700312174802"/>
  </r>
  <r>
    <x v="575"/>
    <x v="1"/>
    <x v="2539"/>
    <n v="939.47853285738199"/>
    <n v="10000"/>
    <n v="115.89230068975201"/>
    <x v="573"/>
    <x v="24"/>
    <x v="497"/>
    <n v="81860"/>
    <n v="0.52607225942444402"/>
    <n v="5386"/>
    <n v="2049.1436095385302"/>
    <n v="10000"/>
    <n v="245.93195266272201"/>
  </r>
  <r>
    <x v="575"/>
    <x v="2"/>
    <x v="1067"/>
    <n v="1273.27492391339"/>
    <n v="10000"/>
    <n v="102.777777777778"/>
    <x v="573"/>
    <x v="24"/>
    <x v="497"/>
    <n v="81860"/>
    <n v="0.52607225942444402"/>
    <n v="6698"/>
    <n v="3327.9057281327"/>
    <n v="10000"/>
    <n v="440.49967126890198"/>
  </r>
  <r>
    <x v="575"/>
    <x v="3"/>
    <x v="3223"/>
    <n v="1971.56150073561"/>
    <n v="10000"/>
    <n v="190.51973784484099"/>
    <x v="573"/>
    <x v="24"/>
    <x v="497"/>
    <n v="81860"/>
    <n v="0.52607225942444402"/>
    <n v="5338"/>
    <n v="2962.9548524531501"/>
    <n v="10000"/>
    <n v="387.14390065741401"/>
  </r>
  <r>
    <x v="575"/>
    <x v="4"/>
    <x v="125"/>
    <n v="972.70639468892296"/>
    <n v="10000"/>
    <n v="96.418732782369105"/>
    <x v="573"/>
    <x v="24"/>
    <x v="497"/>
    <n v="81860"/>
    <n v="0.52607225942444402"/>
    <n v="5128"/>
    <n v="2237.04430614494"/>
    <n v="10000"/>
    <n v="231.99445983379499"/>
  </r>
  <r>
    <x v="575"/>
    <x v="5"/>
    <x v="741"/>
    <n v="1812.2439881668499"/>
    <n v="10000"/>
    <n v="272.664359861592"/>
    <x v="573"/>
    <x v="24"/>
    <x v="497"/>
    <n v="81860"/>
    <n v="0.52607225942444402"/>
    <n v="5763"/>
    <n v="3099.7941769584399"/>
    <n v="10000"/>
    <n v="587.39765040939801"/>
  </r>
  <r>
    <x v="575"/>
    <x v="6"/>
    <x v="2402"/>
    <n v="1164.1264710482801"/>
    <n v="10000"/>
    <n v="113.37868480725599"/>
    <x v="573"/>
    <x v="24"/>
    <x v="497"/>
    <n v="81860"/>
    <n v="0.52607225942444402"/>
    <n v="5504"/>
    <n v="2684.3487973597698"/>
    <n v="10000"/>
    <n v="280"/>
  </r>
  <r>
    <x v="575"/>
    <x v="7"/>
    <x v="555"/>
    <n v="1139.7044852802001"/>
    <n v="10000"/>
    <n v="135.083954046206"/>
    <x v="573"/>
    <x v="24"/>
    <x v="497"/>
    <n v="81860"/>
    <n v="0.52607225942444402"/>
    <n v="4970"/>
    <n v="2882.32597842532"/>
    <n v="10000"/>
    <n v="329.90805840995102"/>
  </r>
  <r>
    <x v="576"/>
    <x v="0"/>
    <x v="3224"/>
    <n v="501.87597711019799"/>
    <n v="10000"/>
    <n v="51.57470703125"/>
    <x v="574"/>
    <x v="24"/>
    <x v="498"/>
    <n v="161987"/>
    <n v="0.54968797613755505"/>
    <n v="4447"/>
    <n v="1846.2056548339399"/>
    <n v="10000"/>
    <n v="248.17334341143899"/>
  </r>
  <r>
    <x v="576"/>
    <x v="1"/>
    <x v="769"/>
    <n v="631.85278985847401"/>
    <n v="10000"/>
    <n v="76.535708626972806"/>
    <x v="574"/>
    <x v="24"/>
    <x v="498"/>
    <n v="161987"/>
    <n v="0.54968797613755505"/>
    <n v="4318"/>
    <n v="1474.65977255808"/>
    <n v="10000"/>
    <n v="188.641975308642"/>
  </r>
  <r>
    <x v="576"/>
    <x v="2"/>
    <x v="3225"/>
    <n v="851.47018630889204"/>
    <n v="10000"/>
    <n v="81.142177275431294"/>
    <x v="574"/>
    <x v="24"/>
    <x v="498"/>
    <n v="161987"/>
    <n v="0.54968797613755505"/>
    <n v="5034"/>
    <n v="2345.1166229973701"/>
    <n v="10000"/>
    <n v="264.770493698694"/>
  </r>
  <r>
    <x v="576"/>
    <x v="3"/>
    <x v="3226"/>
    <n v="1326.3066721472701"/>
    <n v="10000"/>
    <n v="101.843279185254"/>
    <x v="574"/>
    <x v="24"/>
    <x v="498"/>
    <n v="161987"/>
    <n v="0.54968797613755505"/>
    <n v="4582"/>
    <n v="2003.25009749473"/>
    <n v="10000"/>
    <n v="136.05442176870699"/>
  </r>
  <r>
    <x v="576"/>
    <x v="4"/>
    <x v="3227"/>
    <n v="796.63816132043303"/>
    <n v="10000"/>
    <n v="60.2450052999503"/>
    <x v="574"/>
    <x v="24"/>
    <x v="498"/>
    <n v="161987"/>
    <n v="0.54968797613755505"/>
    <n v="4223"/>
    <n v="1909.3282893135499"/>
    <n v="10000"/>
    <n v="215.50149755277999"/>
  </r>
  <r>
    <x v="576"/>
    <x v="5"/>
    <x v="2691"/>
    <n v="1577.0055701850599"/>
    <n v="10000"/>
    <n v="177.22117202268399"/>
    <x v="574"/>
    <x v="24"/>
    <x v="498"/>
    <n v="161987"/>
    <n v="0.54968797613755505"/>
    <n v="5007"/>
    <n v="2782.01738615047"/>
    <n v="10000"/>
    <n v="319.80650362805699"/>
  </r>
  <r>
    <x v="576"/>
    <x v="6"/>
    <x v="567"/>
    <n v="900.11056315665201"/>
    <n v="10000"/>
    <n v="83.648569449624404"/>
    <x v="574"/>
    <x v="24"/>
    <x v="498"/>
    <n v="161987"/>
    <n v="0.54968797613755505"/>
    <n v="4763"/>
    <n v="2289.7863399161301"/>
    <n v="10000"/>
    <n v="186.93551774837201"/>
  </r>
  <r>
    <x v="576"/>
    <x v="7"/>
    <x v="2002"/>
    <n v="864.723723852989"/>
    <n v="10000"/>
    <n v="107.945783621459"/>
    <x v="574"/>
    <x v="24"/>
    <x v="498"/>
    <n v="161987"/>
    <n v="0.54968797613755505"/>
    <n v="4529"/>
    <n v="2259.3509144930599"/>
    <n v="10000"/>
    <n v="314.43160440741701"/>
  </r>
  <r>
    <x v="577"/>
    <x v="0"/>
    <x v="3228"/>
    <n v="503.63593192441601"/>
    <n v="10000"/>
    <n v="54.260309458797202"/>
    <x v="575"/>
    <x v="24"/>
    <x v="499"/>
    <n v="101447"/>
    <n v="0.48995904410486302"/>
    <n v="5068"/>
    <n v="2180.7094990345099"/>
    <n v="10000"/>
    <n v="340.90909090909099"/>
  </r>
  <r>
    <x v="577"/>
    <x v="1"/>
    <x v="601"/>
    <n v="632.37170333282302"/>
    <n v="10000"/>
    <n v="62.734277384423201"/>
    <x v="575"/>
    <x v="24"/>
    <x v="499"/>
    <n v="101447"/>
    <n v="0.48995904410486302"/>
    <n v="4461"/>
    <n v="1500.7298960371199"/>
    <n v="10000"/>
    <n v="201.55872077398499"/>
  </r>
  <r>
    <x v="577"/>
    <x v="2"/>
    <x v="3229"/>
    <n v="856.04972054584005"/>
    <n v="10000"/>
    <n v="75.115730631496206"/>
    <x v="575"/>
    <x v="24"/>
    <x v="499"/>
    <n v="101447"/>
    <n v="0.48995904410486302"/>
    <n v="5664"/>
    <n v="2595.9824883278202"/>
    <n v="10000"/>
    <n v="341.88034188034197"/>
  </r>
  <r>
    <x v="577"/>
    <x v="3"/>
    <x v="1982"/>
    <n v="1145.8879926960201"/>
    <n v="10000"/>
    <n v="97.7777777777778"/>
    <x v="575"/>
    <x v="24"/>
    <x v="499"/>
    <n v="101447"/>
    <n v="0.48995904410486302"/>
    <n v="4661"/>
    <n v="1908.9462295733599"/>
    <n v="10000"/>
    <n v="200.061557402278"/>
  </r>
  <r>
    <x v="577"/>
    <x v="4"/>
    <x v="2287"/>
    <n v="724.33095926359795"/>
    <n v="10000"/>
    <n v="67.667349952610806"/>
    <x v="575"/>
    <x v="24"/>
    <x v="499"/>
    <n v="101447"/>
    <n v="0.48995904410486302"/>
    <n v="4314"/>
    <n v="1724.49753981102"/>
    <n v="10000"/>
    <n v="228.50650170432999"/>
  </r>
  <r>
    <x v="577"/>
    <x v="5"/>
    <x v="1068"/>
    <n v="1572.5844913824701"/>
    <n v="10000"/>
    <n v="164.70588235294099"/>
    <x v="575"/>
    <x v="24"/>
    <x v="499"/>
    <n v="101447"/>
    <n v="0.48995904410486302"/>
    <n v="5153"/>
    <n v="2828.83500586944"/>
    <n v="10000"/>
    <n v="406"/>
  </r>
  <r>
    <x v="577"/>
    <x v="6"/>
    <x v="2366"/>
    <n v="908.11874338097095"/>
    <n v="10000"/>
    <n v="99.167459100700597"/>
    <x v="575"/>
    <x v="24"/>
    <x v="499"/>
    <n v="101447"/>
    <n v="0.48995904410486302"/>
    <n v="4975"/>
    <n v="2399.3834262821201"/>
    <n v="10000"/>
    <n v="289.25619834710699"/>
  </r>
  <r>
    <x v="577"/>
    <x v="7"/>
    <x v="690"/>
    <n v="923.34424479686004"/>
    <n v="10000"/>
    <n v="92.323952966045695"/>
    <x v="575"/>
    <x v="24"/>
    <x v="499"/>
    <n v="101447"/>
    <n v="0.48995904410486302"/>
    <n v="4829"/>
    <n v="2257.02188491682"/>
    <n v="10000"/>
    <n v="289.74552784076599"/>
  </r>
  <r>
    <x v="578"/>
    <x v="0"/>
    <x v="555"/>
    <n v="636.16232091656195"/>
    <n v="10000"/>
    <n v="71.340082874108205"/>
    <x v="576"/>
    <x v="24"/>
    <x v="500"/>
    <n v="108512"/>
    <n v="0.52587911448842695"/>
    <n v="5314"/>
    <n v="2292.8406431223798"/>
    <n v="10000"/>
    <n v="276.14305115436798"/>
  </r>
  <r>
    <x v="578"/>
    <x v="1"/>
    <x v="3230"/>
    <n v="815.00451698604002"/>
    <n v="10000"/>
    <n v="100.77936038699301"/>
    <x v="576"/>
    <x v="24"/>
    <x v="500"/>
    <n v="108512"/>
    <n v="0.52587911448842695"/>
    <n v="4676"/>
    <n v="1639.2833224942401"/>
    <n v="10000"/>
    <n v="229.27689594356301"/>
  </r>
  <r>
    <x v="578"/>
    <x v="2"/>
    <x v="3231"/>
    <n v="1041.05618264696"/>
    <n v="10000"/>
    <n v="151.695419393218"/>
    <x v="576"/>
    <x v="24"/>
    <x v="500"/>
    <n v="108512"/>
    <n v="0.52587911448842695"/>
    <n v="5874"/>
    <n v="2624.7381414090501"/>
    <n v="10000"/>
    <n v="401.75310445580698"/>
  </r>
  <r>
    <x v="578"/>
    <x v="3"/>
    <x v="2820"/>
    <n v="1544.08480599104"/>
    <n v="10000"/>
    <n v="141.96675900277"/>
    <x v="576"/>
    <x v="24"/>
    <x v="500"/>
    <n v="108512"/>
    <n v="0.52587911448842695"/>
    <n v="4956"/>
    <n v="2109.9045684959301"/>
    <n v="10000"/>
    <n v="201.65289256198301"/>
  </r>
  <r>
    <x v="578"/>
    <x v="4"/>
    <x v="1796"/>
    <n v="837.47821877220304"/>
    <n v="10000"/>
    <n v="84.585279636409595"/>
    <x v="576"/>
    <x v="24"/>
    <x v="500"/>
    <n v="108512"/>
    <n v="0.52587911448842695"/>
    <n v="4585"/>
    <n v="1768.3551003422499"/>
    <n v="10000"/>
    <n v="181.92101046281499"/>
  </r>
  <r>
    <x v="578"/>
    <x v="5"/>
    <x v="3232"/>
    <n v="1324.3609429728399"/>
    <n v="10000"/>
    <n v="209.70985349037599"/>
    <x v="576"/>
    <x v="24"/>
    <x v="500"/>
    <n v="108512"/>
    <n v="0.52587911448842695"/>
    <n v="5479"/>
    <n v="2390.9708406607601"/>
    <n v="10000"/>
    <n v="411.38023836985798"/>
  </r>
  <r>
    <x v="578"/>
    <x v="6"/>
    <x v="1772"/>
    <n v="1045.0397965305201"/>
    <n v="10000"/>
    <n v="81.263696128560994"/>
    <x v="576"/>
    <x v="24"/>
    <x v="500"/>
    <n v="108512"/>
    <n v="0.52587911448842695"/>
    <n v="5206"/>
    <n v="2484.8363806829402"/>
    <n v="10000"/>
    <n v="220.38567493112899"/>
  </r>
  <r>
    <x v="578"/>
    <x v="7"/>
    <x v="3233"/>
    <n v="945.841501202475"/>
    <n v="10000"/>
    <n v="84.915997078159194"/>
    <x v="576"/>
    <x v="24"/>
    <x v="500"/>
    <n v="108512"/>
    <n v="0.52587911448842695"/>
    <n v="5341"/>
    <n v="2239.3637544518201"/>
    <n v="10000"/>
    <n v="233.905101358877"/>
  </r>
  <r>
    <x v="579"/>
    <x v="0"/>
    <x v="1685"/>
    <n v="648.68536011590004"/>
    <n v="10000"/>
    <n v="51.183431952662701"/>
    <x v="577"/>
    <x v="24"/>
    <x v="501"/>
    <n v="99884"/>
    <n v="0.502434607645875"/>
    <n v="5278"/>
    <n v="1833.8019902313899"/>
    <n v="10000"/>
    <n v="69.684736639753893"/>
  </r>
  <r>
    <x v="579"/>
    <x v="1"/>
    <x v="775"/>
    <n v="668.727995676879"/>
    <n v="10000"/>
    <n v="36.505190311418701"/>
    <x v="577"/>
    <x v="24"/>
    <x v="501"/>
    <n v="99884"/>
    <n v="0.502434607645875"/>
    <n v="4583"/>
    <n v="1260.9658916436499"/>
    <n v="10000"/>
    <n v="45.972062157267501"/>
  </r>
  <r>
    <x v="579"/>
    <x v="2"/>
    <x v="1923"/>
    <n v="935.85804891530597"/>
    <n v="10000"/>
    <n v="40.234375"/>
    <x v="577"/>
    <x v="24"/>
    <x v="501"/>
    <n v="99884"/>
    <n v="0.502434607645875"/>
    <n v="5548"/>
    <n v="1921.7339295010399"/>
    <n v="10000"/>
    <n v="59.212313263920301"/>
  </r>
  <r>
    <x v="579"/>
    <x v="3"/>
    <x v="3234"/>
    <n v="1281.5725761747001"/>
    <n v="10000"/>
    <n v="56.0872375471737"/>
    <x v="577"/>
    <x v="24"/>
    <x v="501"/>
    <n v="99884"/>
    <n v="0.502434607645875"/>
    <n v="4856"/>
    <n v="1884.62479010725"/>
    <n v="10000"/>
    <n v="103.45412403188401"/>
  </r>
  <r>
    <x v="579"/>
    <x v="4"/>
    <x v="1513"/>
    <n v="717.88625910316"/>
    <n v="10000"/>
    <n v="67.148760330578497"/>
    <x v="577"/>
    <x v="24"/>
    <x v="501"/>
    <n v="99884"/>
    <n v="0.502434607645875"/>
    <n v="4416"/>
    <n v="1607.6966405506801"/>
    <n v="10000"/>
    <n v="212.14030665826499"/>
  </r>
  <r>
    <x v="579"/>
    <x v="5"/>
    <x v="3235"/>
    <n v="1151.76468182536"/>
    <n v="10000"/>
    <n v="147.84331656759599"/>
    <x v="577"/>
    <x v="24"/>
    <x v="501"/>
    <n v="99884"/>
    <n v="0.502434607645875"/>
    <n v="5149"/>
    <n v="2028.96142158271"/>
    <n v="10000"/>
    <n v="305.10355029585799"/>
  </r>
  <r>
    <x v="579"/>
    <x v="6"/>
    <x v="2720"/>
    <n v="822.53677911856198"/>
    <n v="10000"/>
    <n v="88.448944258346202"/>
    <x v="577"/>
    <x v="24"/>
    <x v="501"/>
    <n v="99884"/>
    <n v="0.502434607645875"/>
    <n v="4912"/>
    <n v="1902.25241388106"/>
    <n v="10000"/>
    <n v="221.08843537415001"/>
  </r>
  <r>
    <x v="579"/>
    <x v="7"/>
    <x v="737"/>
    <n v="871.81641253243004"/>
    <n v="10000"/>
    <n v="114.625445897741"/>
    <x v="577"/>
    <x v="24"/>
    <x v="501"/>
    <n v="99884"/>
    <n v="0.502434607645875"/>
    <n v="5046"/>
    <n v="2011.4584483789399"/>
    <n v="10000"/>
    <n v="250"/>
  </r>
  <r>
    <x v="580"/>
    <x v="0"/>
    <x v="2456"/>
    <n v="776.48237321341196"/>
    <n v="10000"/>
    <n v="83.792470156106504"/>
    <x v="578"/>
    <x v="24"/>
    <x v="502"/>
    <n v="77925"/>
    <n v="0.47699059791391202"/>
    <n v="5774"/>
    <n v="2817.7918101731502"/>
    <n v="10000"/>
    <n v="422.222222222222"/>
  </r>
  <r>
    <x v="580"/>
    <x v="1"/>
    <x v="3236"/>
    <n v="963.31226419471795"/>
    <n v="10000"/>
    <n v="116.782006920415"/>
    <x v="578"/>
    <x v="24"/>
    <x v="502"/>
    <n v="77925"/>
    <n v="0.47699059791391202"/>
    <n v="5177"/>
    <n v="2027.29360849571"/>
    <n v="10000"/>
    <n v="250.666666666667"/>
  </r>
  <r>
    <x v="580"/>
    <x v="2"/>
    <x v="3237"/>
    <n v="1275.71086549082"/>
    <n v="10000"/>
    <n v="133.65983062952799"/>
    <x v="578"/>
    <x v="24"/>
    <x v="502"/>
    <n v="77925"/>
    <n v="0.47699059791391202"/>
    <n v="5834"/>
    <n v="3060.0350542444598"/>
    <n v="10000"/>
    <n v="466.79815910585103"/>
  </r>
  <r>
    <x v="580"/>
    <x v="3"/>
    <x v="2547"/>
    <n v="1688.59854530967"/>
    <n v="10000"/>
    <n v="249.90388312187599"/>
    <x v="578"/>
    <x v="24"/>
    <x v="502"/>
    <n v="77925"/>
    <n v="0.47699059791391202"/>
    <n v="5404"/>
    <n v="2272.6342524912002"/>
    <n v="10000"/>
    <n v="335.30571992110401"/>
  </r>
  <r>
    <x v="580"/>
    <x v="4"/>
    <x v="2014"/>
    <n v="1010.94899744036"/>
    <n v="10000"/>
    <n v="111.98347843116299"/>
    <x v="578"/>
    <x v="24"/>
    <x v="502"/>
    <n v="77925"/>
    <n v="0.47699059791391202"/>
    <n v="5221"/>
    <n v="2096.17126799573"/>
    <n v="10000"/>
    <n v="247.93388429752099"/>
  </r>
  <r>
    <x v="580"/>
    <x v="5"/>
    <x v="937"/>
    <n v="1923.0887469791001"/>
    <n v="10000"/>
    <n v="224"/>
    <x v="578"/>
    <x v="24"/>
    <x v="502"/>
    <n v="77925"/>
    <n v="0.47699059791391202"/>
    <n v="6062"/>
    <n v="3406.8161776173401"/>
    <n v="10000"/>
    <n v="560"/>
  </r>
  <r>
    <x v="580"/>
    <x v="6"/>
    <x v="2299"/>
    <n v="1271.71118711945"/>
    <n v="10000"/>
    <n v="123.456790123457"/>
    <x v="578"/>
    <x v="24"/>
    <x v="502"/>
    <n v="77925"/>
    <n v="0.47699059791391202"/>
    <n v="5700"/>
    <n v="3141.1249569074698"/>
    <n v="10000"/>
    <n v="355.902777777778"/>
  </r>
  <r>
    <x v="580"/>
    <x v="7"/>
    <x v="3238"/>
    <n v="1149.54207841116"/>
    <n v="10000"/>
    <n v="133.333333333333"/>
    <x v="578"/>
    <x v="24"/>
    <x v="502"/>
    <n v="77925"/>
    <n v="0.47699059791391202"/>
    <n v="5591"/>
    <n v="2696.9154874822898"/>
    <n v="10000"/>
    <n v="259.87896048415797"/>
  </r>
  <r>
    <x v="581"/>
    <x v="0"/>
    <x v="3239"/>
    <n v="605.69856090755798"/>
    <n v="10000"/>
    <n v="67.7257264130333"/>
    <x v="579"/>
    <x v="24"/>
    <x v="503"/>
    <n v="114040"/>
    <n v="0.47019048404386898"/>
    <n v="4805"/>
    <n v="2275.6535496105598"/>
    <n v="10000"/>
    <n v="283.446712018141"/>
  </r>
  <r>
    <x v="581"/>
    <x v="1"/>
    <x v="2717"/>
    <n v="740.42358920992103"/>
    <n v="10000"/>
    <n v="85.439658241366999"/>
    <x v="579"/>
    <x v="24"/>
    <x v="503"/>
    <n v="114040"/>
    <n v="0.47019048404386898"/>
    <n v="4356"/>
    <n v="1534.3882387554299"/>
    <n v="10000"/>
    <n v="214.84375"/>
  </r>
  <r>
    <x v="581"/>
    <x v="2"/>
    <x v="634"/>
    <n v="1051.7296024909799"/>
    <n v="10000"/>
    <n v="124.38111339210199"/>
    <x v="579"/>
    <x v="24"/>
    <x v="503"/>
    <n v="114040"/>
    <n v="0.47019048404386898"/>
    <n v="5443"/>
    <n v="3022.51690729854"/>
    <n v="10000"/>
    <n v="447.45057232049902"/>
  </r>
  <r>
    <x v="581"/>
    <x v="3"/>
    <x v="1494"/>
    <n v="1497.3660071521499"/>
    <n v="10000"/>
    <n v="124.349027526836"/>
    <x v="579"/>
    <x v="24"/>
    <x v="503"/>
    <n v="114040"/>
    <n v="0.47019048404386898"/>
    <n v="4382"/>
    <n v="1990.2107510443"/>
    <n v="10000"/>
    <n v="246.91358024691399"/>
  </r>
  <r>
    <x v="581"/>
    <x v="4"/>
    <x v="640"/>
    <n v="666.023051806681"/>
    <n v="10000"/>
    <n v="67.138692211578501"/>
    <x v="579"/>
    <x v="24"/>
    <x v="503"/>
    <n v="114040"/>
    <n v="0.47019048404386898"/>
    <n v="3875"/>
    <n v="1448.9418026163701"/>
    <n v="10000"/>
    <n v="188.42975206611601"/>
  </r>
  <r>
    <x v="581"/>
    <x v="5"/>
    <x v="1710"/>
    <n v="1238.7630476750501"/>
    <n v="10000"/>
    <n v="158.26738858808801"/>
    <x v="579"/>
    <x v="24"/>
    <x v="503"/>
    <n v="114040"/>
    <n v="0.47019048404386898"/>
    <n v="4945"/>
    <n v="2068.18638165829"/>
    <n v="10000"/>
    <n v="367.30945821854903"/>
  </r>
  <r>
    <x v="581"/>
    <x v="6"/>
    <x v="3240"/>
    <n v="897.05258687851995"/>
    <n v="10000"/>
    <n v="95.750737539464794"/>
    <x v="579"/>
    <x v="24"/>
    <x v="503"/>
    <n v="114040"/>
    <n v="0.47019048404386898"/>
    <n v="4854"/>
    <n v="2041.50449437989"/>
    <n v="10000"/>
    <n v="196.18382155334601"/>
  </r>
  <r>
    <x v="581"/>
    <x v="7"/>
    <x v="955"/>
    <n v="828.84380348894297"/>
    <n v="10000"/>
    <n v="119.878523096595"/>
    <x v="579"/>
    <x v="24"/>
    <x v="503"/>
    <n v="114040"/>
    <n v="0.47019048404386898"/>
    <n v="4987"/>
    <n v="1928.4948611721099"/>
    <n v="10000"/>
    <n v="262.5"/>
  </r>
  <r>
    <x v="582"/>
    <x v="0"/>
    <x v="2366"/>
    <n v="793.02467550449603"/>
    <n v="10000"/>
    <n v="95.270890725436203"/>
    <x v="580"/>
    <x v="24"/>
    <x v="504"/>
    <n v="55293"/>
    <n v="0.49801848215733302"/>
    <n v="5371"/>
    <n v="2625.5954964052598"/>
    <n v="10000"/>
    <n v="366.68175645088297"/>
  </r>
  <r>
    <x v="582"/>
    <x v="1"/>
    <x v="3241"/>
    <n v="996.91389600730304"/>
    <n v="10000"/>
    <n v="129.13223140495899"/>
    <x v="580"/>
    <x v="24"/>
    <x v="504"/>
    <n v="55293"/>
    <n v="0.49801848215733302"/>
    <n v="5126"/>
    <n v="2030.3289417369199"/>
    <n v="10000"/>
    <n v="291.35802469135803"/>
  </r>
  <r>
    <x v="582"/>
    <x v="2"/>
    <x v="1854"/>
    <n v="1501.1009064085499"/>
    <n v="10000"/>
    <n v="209.9609375"/>
    <x v="580"/>
    <x v="24"/>
    <x v="504"/>
    <n v="55293"/>
    <n v="0.49801848215733302"/>
    <n v="6325"/>
    <n v="3910.8439409072298"/>
    <n v="10000"/>
    <n v="710.05917159763305"/>
  </r>
  <r>
    <x v="582"/>
    <x v="3"/>
    <x v="887"/>
    <n v="1944.88011881892"/>
    <n v="10000"/>
    <n v="231.399074403702"/>
    <x v="580"/>
    <x v="24"/>
    <x v="504"/>
    <n v="55293"/>
    <n v="0.49801848215733302"/>
    <n v="5574"/>
    <n v="2915.3916441156198"/>
    <n v="10000"/>
    <n v="357.92549306062801"/>
  </r>
  <r>
    <x v="582"/>
    <x v="4"/>
    <x v="3242"/>
    <n v="919.78490233780201"/>
    <n v="10000"/>
    <n v="124.490719782707"/>
    <x v="580"/>
    <x v="24"/>
    <x v="504"/>
    <n v="55293"/>
    <n v="0.49801848215733302"/>
    <n v="5304"/>
    <n v="2271.6623473283698"/>
    <n v="10000"/>
    <n v="330.86419753086398"/>
  </r>
  <r>
    <x v="582"/>
    <x v="5"/>
    <x v="879"/>
    <n v="1724.6855790884599"/>
    <n v="10000"/>
    <n v="195.57823129251699"/>
    <x v="580"/>
    <x v="24"/>
    <x v="504"/>
    <n v="55293"/>
    <n v="0.49801848215733302"/>
    <n v="5688"/>
    <n v="3097.8078469995498"/>
    <n v="10000"/>
    <n v="524.60789616008697"/>
  </r>
  <r>
    <x v="582"/>
    <x v="6"/>
    <x v="3243"/>
    <n v="1282.56073649771"/>
    <n v="10000"/>
    <n v="195.79921680313299"/>
    <x v="580"/>
    <x v="24"/>
    <x v="504"/>
    <n v="55293"/>
    <n v="0.49801848215733302"/>
    <n v="6164"/>
    <n v="3069.3019239373698"/>
    <n v="10000"/>
    <n v="470.914127423823"/>
  </r>
  <r>
    <x v="582"/>
    <x v="7"/>
    <x v="2302"/>
    <n v="1218.08929130712"/>
    <n v="10000"/>
    <n v="152.376033057851"/>
    <x v="580"/>
    <x v="24"/>
    <x v="504"/>
    <n v="55293"/>
    <n v="0.49801848215733302"/>
    <n v="5703"/>
    <n v="2997.0003569526202"/>
    <n v="10000"/>
    <n v="414.20118343195298"/>
  </r>
  <r>
    <x v="583"/>
    <x v="0"/>
    <x v="3244"/>
    <n v="1049.7076606876401"/>
    <n v="10000"/>
    <n v="114.53561016243199"/>
    <x v="581"/>
    <x v="25"/>
    <x v="505"/>
    <n v="254361"/>
    <n v="0.46903593174333302"/>
    <n v="5470"/>
    <n v="2641.8492960634499"/>
    <n v="10000"/>
    <n v="351.5625"/>
  </r>
  <r>
    <x v="583"/>
    <x v="1"/>
    <x v="673"/>
    <n v="882.04985069350698"/>
    <n v="10000"/>
    <n v="108.39852955038199"/>
    <x v="581"/>
    <x v="25"/>
    <x v="505"/>
    <n v="254361"/>
    <n v="0.46903593174333302"/>
    <n v="4982"/>
    <n v="1821.7552070367301"/>
    <n v="10000"/>
    <n v="203.96437805228399"/>
  </r>
  <r>
    <x v="583"/>
    <x v="2"/>
    <x v="1790"/>
    <n v="692.62724534779295"/>
    <n v="10000"/>
    <n v="80.380499405469706"/>
    <x v="581"/>
    <x v="25"/>
    <x v="505"/>
    <n v="254361"/>
    <n v="0.46903593174333302"/>
    <n v="4013"/>
    <n v="1215.3453943526299"/>
    <n v="10000"/>
    <n v="148.55651881154799"/>
  </r>
  <r>
    <x v="583"/>
    <x v="3"/>
    <x v="1242"/>
    <n v="858.18838510875798"/>
    <n v="10000"/>
    <n v="107.72545398584199"/>
    <x v="581"/>
    <x v="25"/>
    <x v="505"/>
    <n v="254361"/>
    <n v="0.46903593174333302"/>
    <n v="4342"/>
    <n v="1507.2357499176701"/>
    <n v="10000"/>
    <n v="182.61504747991199"/>
  </r>
  <r>
    <x v="583"/>
    <x v="4"/>
    <x v="3245"/>
    <n v="669.35031819020503"/>
    <n v="10000"/>
    <n v="73.223077894205304"/>
    <x v="581"/>
    <x v="25"/>
    <x v="505"/>
    <n v="254361"/>
    <n v="0.46903593174333302"/>
    <n v="4047"/>
    <n v="1221.11897249207"/>
    <n v="10000"/>
    <n v="186.28095551172501"/>
  </r>
  <r>
    <x v="583"/>
    <x v="5"/>
    <x v="753"/>
    <n v="1186.5885942878299"/>
    <n v="10000"/>
    <n v="132.55902032571601"/>
    <x v="581"/>
    <x v="25"/>
    <x v="505"/>
    <n v="254361"/>
    <n v="0.46903593174333302"/>
    <n v="4645"/>
    <n v="1788.2131433274601"/>
    <n v="10000"/>
    <n v="277.777777777778"/>
  </r>
  <r>
    <x v="583"/>
    <x v="6"/>
    <x v="529"/>
    <n v="879.22908813626896"/>
    <n v="10000"/>
    <n v="102.079395085066"/>
    <x v="581"/>
    <x v="25"/>
    <x v="505"/>
    <n v="254361"/>
    <n v="0.46903593174333302"/>
    <n v="4525"/>
    <n v="1510.39610992497"/>
    <n v="10000"/>
    <n v="178.565977839504"/>
  </r>
  <r>
    <x v="583"/>
    <x v="7"/>
    <x v="2308"/>
    <n v="1256.52007040531"/>
    <n v="10000"/>
    <n v="140.80418057773301"/>
    <x v="581"/>
    <x v="25"/>
    <x v="505"/>
    <n v="254361"/>
    <n v="0.46903593174333302"/>
    <n v="5068"/>
    <n v="1913.62351572066"/>
    <n v="10000"/>
    <n v="348.45496383957902"/>
  </r>
  <r>
    <x v="584"/>
    <x v="0"/>
    <x v="1442"/>
    <n v="1530.2164359747601"/>
    <n v="10000"/>
    <n v="135.36026655560201"/>
    <x v="582"/>
    <x v="25"/>
    <x v="506"/>
    <n v="148358"/>
    <n v="0.46065615510249702"/>
    <n v="6552"/>
    <n v="3496.1540218149198"/>
    <n v="10000"/>
    <n v="337.35943356934598"/>
  </r>
  <r>
    <x v="584"/>
    <x v="1"/>
    <x v="3246"/>
    <n v="1804.46368762671"/>
    <n v="10000"/>
    <n v="204.08163265306101"/>
    <x v="582"/>
    <x v="25"/>
    <x v="506"/>
    <n v="148358"/>
    <n v="0.46065615510249702"/>
    <n v="6747"/>
    <n v="3939.4009594106001"/>
    <n v="10000"/>
    <n v="578.512396694215"/>
  </r>
  <r>
    <x v="584"/>
    <x v="2"/>
    <x v="3247"/>
    <n v="1230.6149826911901"/>
    <n v="10000"/>
    <n v="104.81053480247201"/>
    <x v="582"/>
    <x v="25"/>
    <x v="506"/>
    <n v="148358"/>
    <n v="0.46065615510249702"/>
    <n v="5673"/>
    <n v="2072.4105789998198"/>
    <n v="10000"/>
    <n v="229.568411386593"/>
  </r>
  <r>
    <x v="584"/>
    <x v="3"/>
    <x v="3248"/>
    <n v="1560.62282508369"/>
    <n v="10000"/>
    <n v="174.33312329342601"/>
    <x v="582"/>
    <x v="25"/>
    <x v="506"/>
    <n v="148358"/>
    <n v="0.46065615510249702"/>
    <n v="6226"/>
    <n v="2926.6204938247902"/>
    <n v="10000"/>
    <n v="372.53469685902098"/>
  </r>
  <r>
    <x v="584"/>
    <x v="4"/>
    <x v="3249"/>
    <n v="1189.11193944503"/>
    <n v="10000"/>
    <n v="112.151693837438"/>
    <x v="582"/>
    <x v="25"/>
    <x v="506"/>
    <n v="148358"/>
    <n v="0.46065615510249702"/>
    <n v="5388"/>
    <n v="2346.3895857840098"/>
    <n v="10000"/>
    <n v="325.18140284869702"/>
  </r>
  <r>
    <x v="584"/>
    <x v="5"/>
    <x v="2200"/>
    <n v="1553.9184581203599"/>
    <n v="10000"/>
    <n v="180.80210387902699"/>
    <x v="582"/>
    <x v="25"/>
    <x v="506"/>
    <n v="148358"/>
    <n v="0.46065615510249702"/>
    <n v="5809"/>
    <n v="2884.4648118543601"/>
    <n v="10000"/>
    <n v="380.246913580247"/>
  </r>
  <r>
    <x v="584"/>
    <x v="6"/>
    <x v="3250"/>
    <n v="1304.59733790773"/>
    <n v="10000"/>
    <n v="114.054105005184"/>
    <x v="582"/>
    <x v="25"/>
    <x v="506"/>
    <n v="148358"/>
    <n v="0.46065615510249702"/>
    <n v="5612"/>
    <n v="2286.3803826478702"/>
    <n v="10000"/>
    <n v="279.05039566847103"/>
  </r>
  <r>
    <x v="584"/>
    <x v="7"/>
    <x v="1080"/>
    <n v="2211.33481016306"/>
    <n v="10000"/>
    <n v="232.09876543209899"/>
    <x v="582"/>
    <x v="25"/>
    <x v="506"/>
    <n v="148358"/>
    <n v="0.46065615510249702"/>
    <n v="5693"/>
    <n v="3087.0920891987298"/>
    <n v="10000"/>
    <n v="537.19008264462798"/>
  </r>
  <r>
    <x v="585"/>
    <x v="0"/>
    <x v="3251"/>
    <n v="5522.9955229955203"/>
    <n v="10000"/>
    <n v="1666.6666666666699"/>
    <x v="583"/>
    <x v="26"/>
    <x v="507"/>
    <n v="359700"/>
    <n v="0.54533215685917802"/>
    <n v="8839"/>
    <n v="8200"/>
    <n v="10000"/>
    <n v="3750"/>
  </r>
  <r>
    <x v="585"/>
    <x v="1"/>
    <x v="3252"/>
    <n v="6666.6666666666697"/>
    <n v="10000"/>
    <n v="2000"/>
    <x v="583"/>
    <x v="26"/>
    <x v="507"/>
    <n v="359700"/>
    <n v="0.54533215685917802"/>
    <n v="10000"/>
    <n v="10000"/>
    <n v="10000"/>
    <n v="10000"/>
  </r>
  <r>
    <x v="585"/>
    <x v="2"/>
    <x v="3253"/>
    <n v="6800"/>
    <n v="10000"/>
    <n v="2000"/>
    <x v="583"/>
    <x v="26"/>
    <x v="507"/>
    <n v="359700"/>
    <n v="0.54533215685917802"/>
    <n v="10000"/>
    <n v="10000"/>
    <n v="10000"/>
    <n v="10000"/>
  </r>
  <r>
    <x v="585"/>
    <x v="3"/>
    <x v="3254"/>
    <n v="5873.0158730158701"/>
    <n v="10000"/>
    <n v="2000"/>
    <x v="583"/>
    <x v="26"/>
    <x v="507"/>
    <n v="359700"/>
    <n v="0.54533215685917802"/>
    <n v="8750"/>
    <n v="8000"/>
    <n v="10000"/>
    <n v="5000"/>
  </r>
  <r>
    <x v="585"/>
    <x v="4"/>
    <x v="3255"/>
    <n v="5000"/>
    <n v="10000"/>
    <n v="1000"/>
    <x v="583"/>
    <x v="26"/>
    <x v="507"/>
    <n v="359700"/>
    <n v="0.54533215685917802"/>
    <m/>
    <m/>
    <m/>
    <m/>
  </r>
  <r>
    <x v="585"/>
    <x v="5"/>
    <x v="3256"/>
    <n v="5081.9672131147499"/>
    <n v="10000"/>
    <n v="625"/>
    <x v="583"/>
    <x v="26"/>
    <x v="507"/>
    <n v="359700"/>
    <n v="0.54533215685917802"/>
    <n v="10000"/>
    <n v="10000"/>
    <n v="10000"/>
    <n v="10000"/>
  </r>
  <r>
    <x v="585"/>
    <x v="6"/>
    <x v="3257"/>
    <n v="5178.5714285714303"/>
    <n v="10000"/>
    <n v="1000"/>
    <x v="583"/>
    <x v="26"/>
    <x v="507"/>
    <n v="359700"/>
    <n v="0.54533215685917802"/>
    <m/>
    <m/>
    <m/>
    <m/>
  </r>
  <r>
    <x v="585"/>
    <x v="7"/>
    <x v="3258"/>
    <n v="6428.5714285714303"/>
    <n v="10000"/>
    <n v="2500"/>
    <x v="583"/>
    <x v="26"/>
    <x v="507"/>
    <n v="359700"/>
    <n v="0.54533215685917802"/>
    <n v="10000"/>
    <n v="10000"/>
    <n v="10000"/>
    <n v="10000"/>
  </r>
  <r>
    <x v="586"/>
    <x v="0"/>
    <x v="1776"/>
    <n v="1991.81642870274"/>
    <n v="10000"/>
    <n v="303.030303030303"/>
    <x v="584"/>
    <x v="26"/>
    <x v="508"/>
    <n v="57057"/>
    <n v="0.51430039390306603"/>
    <n v="6489"/>
    <n v="3782.3250959782299"/>
    <n v="10000"/>
    <n v="666.66666666666697"/>
  </r>
  <r>
    <x v="586"/>
    <x v="1"/>
    <x v="398"/>
    <n v="2849.14957378598"/>
    <n v="10000"/>
    <n v="343.39229968782502"/>
    <x v="584"/>
    <x v="26"/>
    <x v="508"/>
    <n v="57057"/>
    <n v="0.51430039390306603"/>
    <n v="7088"/>
    <n v="4431.6343042071203"/>
    <n v="10000"/>
    <n v="703.125"/>
  </r>
  <r>
    <x v="586"/>
    <x v="2"/>
    <x v="3259"/>
    <n v="2854.2004263822901"/>
    <n v="10000"/>
    <n v="397.80521262002702"/>
    <x v="584"/>
    <x v="26"/>
    <x v="508"/>
    <n v="57057"/>
    <n v="0.51430039390306603"/>
    <n v="6526"/>
    <n v="4003.06128998244"/>
    <n v="10000"/>
    <n v="657.43944636678202"/>
  </r>
  <r>
    <x v="586"/>
    <x v="3"/>
    <x v="1389"/>
    <n v="2725.3403668945998"/>
    <n v="10000"/>
    <n v="308.64197530864197"/>
    <x v="584"/>
    <x v="26"/>
    <x v="508"/>
    <n v="57057"/>
    <n v="0.51430039390306603"/>
    <n v="6402"/>
    <n v="3797.0753108529102"/>
    <n v="10000"/>
    <n v="600"/>
  </r>
  <r>
    <x v="586"/>
    <x v="4"/>
    <x v="3260"/>
    <n v="2387.7605969689998"/>
    <n v="10000"/>
    <n v="243.90243902438999"/>
    <x v="584"/>
    <x v="26"/>
    <x v="508"/>
    <n v="57057"/>
    <n v="0.51430039390306603"/>
    <n v="6720"/>
    <n v="3847.69038701623"/>
    <n v="10000"/>
    <n v="476.19047619047598"/>
  </r>
  <r>
    <x v="586"/>
    <x v="5"/>
    <x v="3261"/>
    <n v="3145.77397910731"/>
    <n v="10000"/>
    <n v="400"/>
    <x v="584"/>
    <x v="26"/>
    <x v="508"/>
    <n v="57057"/>
    <n v="0.51430039390306603"/>
    <n v="7462"/>
    <n v="5315.3153153153198"/>
    <n v="10000"/>
    <n v="833.33333333333303"/>
  </r>
  <r>
    <x v="586"/>
    <x v="6"/>
    <x v="1579"/>
    <n v="2705.5555900242198"/>
    <n v="10000"/>
    <n v="277.777777777778"/>
    <x v="584"/>
    <x v="26"/>
    <x v="508"/>
    <n v="57057"/>
    <n v="0.51430039390306603"/>
    <n v="7121"/>
    <n v="4275.9447264523396"/>
    <n v="10000"/>
    <n v="703.125"/>
  </r>
  <r>
    <x v="586"/>
    <x v="7"/>
    <x v="3262"/>
    <n v="3162.5159642400999"/>
    <n v="10000"/>
    <n v="625"/>
    <x v="584"/>
    <x v="26"/>
    <x v="508"/>
    <n v="57057"/>
    <n v="0.51430039390306603"/>
    <n v="7560"/>
    <n v="5309.1397849462401"/>
    <n v="10000"/>
    <n v="1111.1111111111099"/>
  </r>
  <r>
    <x v="587"/>
    <x v="0"/>
    <x v="3263"/>
    <n v="1635.97686236652"/>
    <n v="10000"/>
    <n v="243.374797187669"/>
    <x v="585"/>
    <x v="26"/>
    <x v="509"/>
    <n v="80308"/>
    <n v="0.49744488698657702"/>
    <n v="6234"/>
    <n v="3354.8330435704902"/>
    <n v="10000"/>
    <n v="755.555555555556"/>
  </r>
  <r>
    <x v="587"/>
    <x v="1"/>
    <x v="3102"/>
    <n v="2430.2802931835199"/>
    <n v="10000"/>
    <n v="500"/>
    <x v="585"/>
    <x v="26"/>
    <x v="509"/>
    <n v="80308"/>
    <n v="0.49744488698657702"/>
    <n v="6167"/>
    <n v="4215.5758855266204"/>
    <n v="10000"/>
    <n v="1250"/>
  </r>
  <r>
    <x v="587"/>
    <x v="2"/>
    <x v="1574"/>
    <n v="2110.4258567414599"/>
    <n v="10000"/>
    <n v="284.879474068663"/>
    <x v="585"/>
    <x v="26"/>
    <x v="509"/>
    <n v="80308"/>
    <n v="0.49744488698657702"/>
    <n v="6723"/>
    <n v="3748.29360410353"/>
    <n v="10000"/>
    <n v="581.71745152354595"/>
  </r>
  <r>
    <x v="587"/>
    <x v="3"/>
    <x v="1577"/>
    <n v="1993.22439013228"/>
    <n v="10000"/>
    <n v="232"/>
    <x v="585"/>
    <x v="26"/>
    <x v="509"/>
    <n v="80308"/>
    <n v="0.49744488698657702"/>
    <n v="5888"/>
    <n v="3329.8149562855401"/>
    <n v="10000"/>
    <n v="619.83471074380202"/>
  </r>
  <r>
    <x v="587"/>
    <x v="4"/>
    <x v="3264"/>
    <n v="1933.3037184028101"/>
    <n v="10000"/>
    <n v="287.5"/>
    <x v="585"/>
    <x v="26"/>
    <x v="509"/>
    <n v="80308"/>
    <n v="0.49744488698657702"/>
    <n v="6643"/>
    <n v="3777.0443156536098"/>
    <n v="10000"/>
    <n v="692.52077562326895"/>
  </r>
  <r>
    <x v="587"/>
    <x v="5"/>
    <x v="3265"/>
    <n v="2517.0423915706901"/>
    <n v="10000"/>
    <n v="344.82758620689702"/>
    <x v="585"/>
    <x v="26"/>
    <x v="509"/>
    <n v="80308"/>
    <n v="0.49744488698657702"/>
    <n v="7055"/>
    <n v="4729.8850574712596"/>
    <n v="10000"/>
    <n v="1250"/>
  </r>
  <r>
    <x v="587"/>
    <x v="6"/>
    <x v="376"/>
    <n v="2068.49831649832"/>
    <n v="10000"/>
    <n v="243.90243902438999"/>
    <x v="585"/>
    <x v="26"/>
    <x v="509"/>
    <n v="80308"/>
    <n v="0.49744488698657702"/>
    <n v="6915"/>
    <n v="4418.7675070027999"/>
    <n v="10000"/>
    <n v="588.23529411764696"/>
  </r>
  <r>
    <x v="587"/>
    <x v="7"/>
    <x v="1096"/>
    <n v="2495.2188907826599"/>
    <n v="10000"/>
    <n v="270.27027027026998"/>
    <x v="585"/>
    <x v="26"/>
    <x v="509"/>
    <n v="80308"/>
    <n v="0.49744488698657702"/>
    <n v="7477"/>
    <n v="5520.2492211837998"/>
    <n v="10000"/>
    <n v="1666.6666666666699"/>
  </r>
  <r>
    <x v="588"/>
    <x v="0"/>
    <x v="2119"/>
    <n v="2395.9259259259302"/>
    <n v="10000"/>
    <n v="357.142857142857"/>
    <x v="586"/>
    <x v="26"/>
    <x v="510"/>
    <n v="78294"/>
    <n v="0.44729715833133399"/>
    <n v="6973"/>
    <n v="3820.6261907329499"/>
    <n v="10000"/>
    <n v="617.28395061728395"/>
  </r>
  <r>
    <x v="588"/>
    <x v="1"/>
    <x v="3266"/>
    <n v="3219.0382081686398"/>
    <n v="10000"/>
    <n v="617.28395061728395"/>
    <x v="586"/>
    <x v="26"/>
    <x v="510"/>
    <n v="78294"/>
    <n v="0.44729715833133399"/>
    <n v="7254"/>
    <n v="4970.1149425287404"/>
    <n v="10000"/>
    <n v="909.09090909090901"/>
  </r>
  <r>
    <x v="588"/>
    <x v="2"/>
    <x v="3267"/>
    <n v="2961.2620765103002"/>
    <n v="10000"/>
    <n v="617.28395061728395"/>
    <x v="586"/>
    <x v="26"/>
    <x v="510"/>
    <n v="78294"/>
    <n v="0.44729715833133399"/>
    <n v="6776"/>
    <n v="4102.7142256650504"/>
    <n v="10000"/>
    <n v="887.57396449704095"/>
  </r>
  <r>
    <x v="588"/>
    <x v="3"/>
    <x v="3268"/>
    <n v="2396.6223244532698"/>
    <n v="10000"/>
    <n v="268.59504132231399"/>
    <x v="586"/>
    <x v="26"/>
    <x v="510"/>
    <n v="78294"/>
    <n v="0.44729715833133399"/>
    <n v="6061"/>
    <n v="3106.4552227163499"/>
    <n v="10000"/>
    <n v="586.01134215500895"/>
  </r>
  <r>
    <x v="588"/>
    <x v="4"/>
    <x v="2587"/>
    <n v="2396.5017551568299"/>
    <n v="10000"/>
    <n v="203.76778162245299"/>
    <x v="586"/>
    <x v="26"/>
    <x v="510"/>
    <n v="78294"/>
    <n v="0.44729715833133399"/>
    <n v="6506"/>
    <n v="3437.97229816967"/>
    <n v="10000"/>
    <n v="451.38888888888903"/>
  </r>
  <r>
    <x v="588"/>
    <x v="5"/>
    <x v="3269"/>
    <n v="2948.8880621693102"/>
    <n v="10000"/>
    <n v="434.78260869565202"/>
    <x v="586"/>
    <x v="26"/>
    <x v="510"/>
    <n v="78294"/>
    <n v="0.44729715833133399"/>
    <n v="7607"/>
    <n v="4670.0606361623304"/>
    <n v="10000"/>
    <n v="833.33333333333303"/>
  </r>
  <r>
    <x v="588"/>
    <x v="6"/>
    <x v="2202"/>
    <n v="2128.1835349359499"/>
    <n v="10000"/>
    <n v="293.20987654320999"/>
    <x v="586"/>
    <x v="26"/>
    <x v="510"/>
    <n v="78294"/>
    <n v="0.44729715833133399"/>
    <n v="6535"/>
    <n v="3454.0547172126098"/>
    <n v="10000"/>
    <n v="755.555555555556"/>
  </r>
  <r>
    <x v="588"/>
    <x v="7"/>
    <x v="2324"/>
    <n v="2702.7840481565099"/>
    <n v="10000"/>
    <n v="454.54545454545502"/>
    <x v="586"/>
    <x v="26"/>
    <x v="510"/>
    <n v="78294"/>
    <n v="0.44729715833133399"/>
    <n v="6780"/>
    <n v="4423.8683127572003"/>
    <n v="10000"/>
    <n v="1111.1111111111099"/>
  </r>
  <r>
    <x v="589"/>
    <x v="0"/>
    <x v="3198"/>
    <n v="3141.0256410256402"/>
    <n v="10000"/>
    <n v="526.31578947368405"/>
    <x v="587"/>
    <x v="26"/>
    <x v="511"/>
    <n v="64044"/>
    <n v="0.484704457731022"/>
    <n v="8122"/>
    <n v="6770.8333333333303"/>
    <n v="10000"/>
    <n v="3333.3333333333298"/>
  </r>
  <r>
    <x v="589"/>
    <x v="1"/>
    <x v="3270"/>
    <n v="3827.3615635179199"/>
    <n v="10000"/>
    <n v="1000"/>
    <x v="587"/>
    <x v="26"/>
    <x v="511"/>
    <n v="64044"/>
    <n v="0.484704457731022"/>
    <n v="7970"/>
    <n v="6562.5"/>
    <n v="10000"/>
    <n v="3333.3333333333298"/>
  </r>
  <r>
    <x v="589"/>
    <x v="2"/>
    <x v="3271"/>
    <n v="3923.3576642335802"/>
    <n v="10000"/>
    <n v="666.66666666666697"/>
    <x v="587"/>
    <x v="26"/>
    <x v="511"/>
    <n v="64044"/>
    <n v="0.484704457731022"/>
    <n v="8632"/>
    <n v="6666.6666666666697"/>
    <n v="10000"/>
    <n v="1428.57142857143"/>
  </r>
  <r>
    <x v="589"/>
    <x v="3"/>
    <x v="2095"/>
    <n v="2990.3398113421999"/>
    <n v="10000"/>
    <n v="476.19047619047598"/>
    <x v="587"/>
    <x v="26"/>
    <x v="511"/>
    <n v="64044"/>
    <n v="0.484704457731022"/>
    <n v="6907"/>
    <n v="4579.3103448275897"/>
    <n v="10000"/>
    <n v="1111.1111111111099"/>
  </r>
  <r>
    <x v="589"/>
    <x v="4"/>
    <x v="358"/>
    <n v="2183.9275720394598"/>
    <n v="10000"/>
    <n v="318.367346938776"/>
    <x v="587"/>
    <x v="26"/>
    <x v="511"/>
    <n v="64044"/>
    <n v="0.484704457731022"/>
    <n v="6820"/>
    <n v="4191.6971916971897"/>
    <n v="10000"/>
    <n v="833.33333333333303"/>
  </r>
  <r>
    <x v="589"/>
    <x v="5"/>
    <x v="3272"/>
    <n v="2814.5663956639601"/>
    <n v="10000"/>
    <n v="703.125"/>
    <x v="587"/>
    <x v="26"/>
    <x v="511"/>
    <n v="64044"/>
    <n v="0.484704457731022"/>
    <n v="7064"/>
    <n v="5259.25925925926"/>
    <n v="10000"/>
    <n v="1666.6666666666699"/>
  </r>
  <r>
    <x v="589"/>
    <x v="6"/>
    <x v="3273"/>
    <n v="2586.8705784436102"/>
    <n v="10000"/>
    <n v="322.58064516129002"/>
    <x v="587"/>
    <x v="26"/>
    <x v="511"/>
    <n v="64044"/>
    <n v="0.484704457731022"/>
    <n v="6706"/>
    <n v="4833.5123523093398"/>
    <n v="10000"/>
    <n v="1250"/>
  </r>
  <r>
    <x v="589"/>
    <x v="7"/>
    <x v="3274"/>
    <n v="2639.62494904199"/>
    <n v="10000"/>
    <n v="400"/>
    <x v="587"/>
    <x v="26"/>
    <x v="511"/>
    <n v="64044"/>
    <n v="0.484704457731022"/>
    <n v="7710"/>
    <n v="5706.0606060606096"/>
    <n v="10000"/>
    <n v="2000"/>
  </r>
  <r>
    <x v="590"/>
    <x v="0"/>
    <x v="2446"/>
    <n v="2059.8391840750101"/>
    <n v="10000"/>
    <n v="277.777777777778"/>
    <x v="588"/>
    <x v="26"/>
    <x v="512"/>
    <n v="55414"/>
    <n v="0.48448975309505499"/>
    <n v="6725"/>
    <n v="4372.8535353535399"/>
    <n v="10000"/>
    <n v="1074.38016528926"/>
  </r>
  <r>
    <x v="590"/>
    <x v="1"/>
    <x v="3275"/>
    <n v="3727.4956359355301"/>
    <n v="10000"/>
    <n v="588.23529411764696"/>
    <x v="588"/>
    <x v="26"/>
    <x v="512"/>
    <n v="55414"/>
    <n v="0.48448975309505499"/>
    <n v="7339"/>
    <n v="5420.3042328042302"/>
    <n v="10000"/>
    <n v="1200"/>
  </r>
  <r>
    <x v="590"/>
    <x v="2"/>
    <x v="3276"/>
    <n v="3407.6192766669001"/>
    <n v="10000"/>
    <n v="666.66666666666697"/>
    <x v="588"/>
    <x v="26"/>
    <x v="512"/>
    <n v="55414"/>
    <n v="0.48448975309505499"/>
    <n v="7188"/>
    <n v="4798.60401770514"/>
    <n v="10000"/>
    <n v="1074.38016528926"/>
  </r>
  <r>
    <x v="590"/>
    <x v="3"/>
    <x v="3277"/>
    <n v="2901.7501017500999"/>
    <n v="10000"/>
    <n v="414.20118343195298"/>
    <x v="588"/>
    <x v="26"/>
    <x v="512"/>
    <n v="55414"/>
    <n v="0.48448975309505499"/>
    <n v="6677"/>
    <n v="4145.4081632653097"/>
    <n v="10000"/>
    <n v="755.555555555556"/>
  </r>
  <r>
    <x v="590"/>
    <x v="4"/>
    <x v="3278"/>
    <n v="2410.5690105690101"/>
    <n v="10000"/>
    <n v="344.82758620689702"/>
    <x v="588"/>
    <x v="26"/>
    <x v="512"/>
    <n v="55414"/>
    <n v="0.48448975309505499"/>
    <n v="6778"/>
    <n v="4568.0676711604501"/>
    <n v="10000"/>
    <n v="887.57396449704095"/>
  </r>
  <r>
    <x v="590"/>
    <x v="5"/>
    <x v="3279"/>
    <n v="3123.99747968261"/>
    <n v="10000"/>
    <n v="414.20118343195298"/>
    <x v="588"/>
    <x v="26"/>
    <x v="512"/>
    <n v="55414"/>
    <n v="0.48448975309505499"/>
    <n v="7437"/>
    <n v="5273.8095238095202"/>
    <n v="10000"/>
    <n v="1562.5"/>
  </r>
  <r>
    <x v="590"/>
    <x v="6"/>
    <x v="3280"/>
    <n v="3040.4704254583198"/>
    <n v="10000"/>
    <n v="357.142857142857"/>
    <x v="588"/>
    <x v="26"/>
    <x v="512"/>
    <n v="55414"/>
    <n v="0.48448975309505499"/>
    <n v="7779"/>
    <n v="5416.6666666666697"/>
    <n v="10000"/>
    <n v="833.33333333333303"/>
  </r>
  <r>
    <x v="590"/>
    <x v="7"/>
    <x v="2103"/>
    <n v="3025.7705257705302"/>
    <n v="10000"/>
    <n v="416.66666666666703"/>
    <x v="588"/>
    <x v="26"/>
    <x v="512"/>
    <n v="55414"/>
    <n v="0.48448975309505499"/>
    <n v="7223"/>
    <n v="5043.4782608695696"/>
    <n v="10000"/>
    <n v="1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0" dataPosition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67:AN661" firstHeaderRow="1" firstDataRow="3" firstDataCol="4"/>
  <pivotFields count="15">
    <pivotField axis="axisRow" compact="0" outline="0" subtotalTop="0" showAll="0" defaultSubtotal="0">
      <items count="59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</items>
    </pivotField>
    <pivotField axis="axisCol" showAll="0" avgSubtotal="1">
      <items count="9">
        <item x="0"/>
        <item x="1"/>
        <item x="2"/>
        <item x="3"/>
        <item x="4"/>
        <item x="5"/>
        <item x="6"/>
        <item x="7"/>
        <item t="avg"/>
      </items>
    </pivotField>
    <pivotField dataField="1" showAll="0"/>
    <pivotField dataField="1" showAll="0"/>
    <pivotField showAll="0"/>
    <pivotField showAll="0"/>
    <pivotField axis="axisRow" outline="0" showAll="0" defaultSubtotal="0">
      <items count="589">
        <item x="123"/>
        <item x="152"/>
        <item x="393"/>
        <item x="222"/>
        <item x="232"/>
        <item x="419"/>
        <item x="190"/>
        <item x="463"/>
        <item x="465"/>
        <item x="219"/>
        <item x="452"/>
        <item x="397"/>
        <item x="457"/>
        <item x="437"/>
        <item x="361"/>
        <item x="425"/>
        <item x="7"/>
        <item x="448"/>
        <item x="420"/>
        <item x="150"/>
        <item x="444"/>
        <item x="213"/>
        <item x="102"/>
        <item x="468"/>
        <item x="387"/>
        <item x="156"/>
        <item x="79"/>
        <item x="531"/>
        <item x="394"/>
        <item x="233"/>
        <item x="200"/>
        <item x="186"/>
        <item x="103"/>
        <item x="584"/>
        <item x="171"/>
        <item x="352"/>
        <item x="381"/>
        <item x="398"/>
        <item x="100"/>
        <item x="334"/>
        <item x="209"/>
        <item x="413"/>
        <item x="453"/>
        <item x="54"/>
        <item x="481"/>
        <item x="66"/>
        <item x="517"/>
        <item x="188"/>
        <item x="399"/>
        <item x="34"/>
        <item x="148"/>
        <item x="353"/>
        <item x="377"/>
        <item x="80"/>
        <item x="580"/>
        <item x="527"/>
        <item x="583"/>
        <item x="119"/>
        <item x="446"/>
        <item x="63"/>
        <item x="133"/>
        <item x="372"/>
        <item x="422"/>
        <item x="40"/>
        <item x="11"/>
        <item x="6"/>
        <item x="321"/>
        <item x="23"/>
        <item x="220"/>
        <item x="478"/>
        <item x="198"/>
        <item x="225"/>
        <item x="370"/>
        <item x="363"/>
        <item x="400"/>
        <item x="216"/>
        <item x="364"/>
        <item x="223"/>
        <item x="354"/>
        <item x="367"/>
        <item x="101"/>
        <item x="401"/>
        <item x="46"/>
        <item x="169"/>
        <item x="9"/>
        <item x="509"/>
        <item x="122"/>
        <item x="541"/>
        <item x="53"/>
        <item x="208"/>
        <item x="529"/>
        <item x="383"/>
        <item x="537"/>
        <item x="189"/>
        <item x="341"/>
        <item x="194"/>
        <item x="390"/>
        <item x="141"/>
        <item x="357"/>
        <item x="234"/>
        <item x="493"/>
        <item x="71"/>
        <item x="434"/>
        <item x="325"/>
        <item x="118"/>
        <item x="462"/>
        <item x="29"/>
        <item x="218"/>
        <item x="552"/>
        <item x="61"/>
        <item x="340"/>
        <item x="337"/>
        <item x="147"/>
        <item x="62"/>
        <item x="461"/>
        <item x="336"/>
        <item x="440"/>
        <item x="520"/>
        <item x="215"/>
        <item x="443"/>
        <item x="78"/>
        <item x="532"/>
        <item x="410"/>
        <item x="203"/>
        <item x="351"/>
        <item x="94"/>
        <item x="538"/>
        <item x="374"/>
        <item x="414"/>
        <item x="75"/>
        <item x="58"/>
        <item x="73"/>
        <item x="111"/>
        <item x="304"/>
        <item x="260"/>
        <item x="275"/>
        <item x="286"/>
        <item x="285"/>
        <item x="296"/>
        <item x="278"/>
        <item x="284"/>
        <item x="300"/>
        <item x="270"/>
        <item x="295"/>
        <item x="253"/>
        <item x="291"/>
        <item x="297"/>
        <item x="276"/>
        <item x="268"/>
        <item x="294"/>
        <item x="292"/>
        <item x="293"/>
        <item x="299"/>
        <item x="267"/>
        <item x="312"/>
        <item x="265"/>
        <item x="308"/>
        <item x="280"/>
        <item x="303"/>
        <item x="271"/>
        <item x="290"/>
        <item x="258"/>
        <item x="277"/>
        <item x="307"/>
        <item x="255"/>
        <item x="269"/>
        <item x="287"/>
        <item x="250"/>
        <item x="313"/>
        <item x="305"/>
        <item x="311"/>
        <item x="262"/>
        <item x="256"/>
        <item x="279"/>
        <item x="261"/>
        <item x="254"/>
        <item x="306"/>
        <item x="282"/>
        <item x="264"/>
        <item x="283"/>
        <item x="281"/>
        <item x="266"/>
        <item x="263"/>
        <item x="259"/>
        <item x="301"/>
        <item x="310"/>
        <item x="298"/>
        <item x="257"/>
        <item x="289"/>
        <item x="302"/>
        <item x="252"/>
        <item x="249"/>
        <item x="272"/>
        <item x="251"/>
        <item x="274"/>
        <item x="288"/>
        <item x="309"/>
        <item x="273"/>
        <item x="106"/>
        <item x="528"/>
        <item x="343"/>
        <item x="205"/>
        <item x="476"/>
        <item x="402"/>
        <item x="350"/>
        <item x="8"/>
        <item x="139"/>
        <item x="98"/>
        <item x="192"/>
        <item x="539"/>
        <item x="197"/>
        <item x="511"/>
        <item x="505"/>
        <item x="113"/>
        <item x="487"/>
        <item x="570"/>
        <item x="70"/>
        <item x="454"/>
        <item x="214"/>
        <item x="1"/>
        <item x="115"/>
        <item x="442"/>
        <item x="421"/>
        <item x="524"/>
        <item x="206"/>
        <item x="536"/>
        <item x="327"/>
        <item x="67"/>
        <item x="55"/>
        <item x="64"/>
        <item x="153"/>
        <item x="32"/>
        <item x="445"/>
        <item x="130"/>
        <item x="134"/>
        <item x="579"/>
        <item x="242"/>
        <item x="143"/>
        <item x="47"/>
        <item x="224"/>
        <item x="235"/>
        <item x="241"/>
        <item x="138"/>
        <item x="4"/>
        <item x="162"/>
        <item x="159"/>
        <item x="212"/>
        <item x="90"/>
        <item x="568"/>
        <item x="228"/>
        <item x="499"/>
        <item x="489"/>
        <item x="433"/>
        <item x="146"/>
        <item x="217"/>
        <item x="51"/>
        <item x="572"/>
        <item x="248"/>
        <item x="89"/>
        <item x="164"/>
        <item x="496"/>
        <item x="335"/>
        <item x="50"/>
        <item x="81"/>
        <item x="126"/>
        <item x="167"/>
        <item x="480"/>
        <item x="429"/>
        <item x="163"/>
        <item x="328"/>
        <item x="107"/>
        <item x="85"/>
        <item x="482"/>
        <item x="5"/>
        <item x="149"/>
        <item x="87"/>
        <item x="57"/>
        <item x="492"/>
        <item x="96"/>
        <item x="14"/>
        <item x="497"/>
        <item x="473"/>
        <item x="124"/>
        <item x="247"/>
        <item x="18"/>
        <item x="379"/>
        <item x="246"/>
        <item x="108"/>
        <item x="427"/>
        <item x="160"/>
        <item x="415"/>
        <item x="380"/>
        <item x="396"/>
        <item x="449"/>
        <item x="37"/>
        <item x="523"/>
        <item x="459"/>
        <item x="60"/>
        <item x="466"/>
        <item x="38"/>
        <item x="226"/>
        <item x="514"/>
        <item x="45"/>
        <item x="10"/>
        <item x="432"/>
        <item x="342"/>
        <item x="236"/>
        <item x="575"/>
        <item x="2"/>
        <item x="525"/>
        <item x="407"/>
        <item x="229"/>
        <item x="472"/>
        <item x="187"/>
        <item x="513"/>
        <item x="237"/>
        <item x="125"/>
        <item x="502"/>
        <item x="479"/>
        <item x="196"/>
        <item x="99"/>
        <item x="430"/>
        <item x="458"/>
        <item x="170"/>
        <item x="68"/>
        <item x="83"/>
        <item x="175"/>
        <item x="571"/>
        <item x="435"/>
        <item x="120"/>
        <item x="207"/>
        <item x="231"/>
        <item x="95"/>
        <item x="543"/>
        <item x="389"/>
        <item x="392"/>
        <item x="16"/>
        <item x="238"/>
        <item x="404"/>
        <item x="455"/>
        <item x="565"/>
        <item x="346"/>
        <item x="322"/>
        <item x="548"/>
        <item x="373"/>
        <item x="82"/>
        <item x="13"/>
        <item x="52"/>
        <item x="17"/>
        <item x="56"/>
        <item x="550"/>
        <item x="121"/>
        <item x="176"/>
        <item x="12"/>
        <item x="347"/>
        <item x="155"/>
        <item x="105"/>
        <item x="97"/>
        <item x="447"/>
        <item x="585"/>
        <item x="578"/>
        <item x="418"/>
        <item x="490"/>
        <item x="65"/>
        <item x="323"/>
        <item x="151"/>
        <item x="112"/>
        <item x="129"/>
        <item x="44"/>
        <item x="484"/>
        <item x="15"/>
        <item x="486"/>
        <item x="563"/>
        <item x="545"/>
        <item x="562"/>
        <item x="576"/>
        <item x="317"/>
        <item x="128"/>
        <item x="581"/>
        <item x="467"/>
        <item x="41"/>
        <item x="506"/>
        <item x="504"/>
        <item x="245"/>
        <item x="230"/>
        <item x="182"/>
        <item x="510"/>
        <item x="131"/>
        <item x="371"/>
        <item x="202"/>
        <item x="349"/>
        <item x="179"/>
        <item x="177"/>
        <item x="183"/>
        <item x="48"/>
        <item x="406"/>
        <item x="117"/>
        <item x="158"/>
        <item x="388"/>
        <item x="33"/>
        <item x="324"/>
        <item x="360"/>
        <item x="382"/>
        <item x="362"/>
        <item x="137"/>
        <item x="376"/>
        <item x="503"/>
        <item x="501"/>
        <item x="384"/>
        <item x="104"/>
        <item x="24"/>
        <item x="495"/>
        <item x="21"/>
        <item x="42"/>
        <item x="582"/>
        <item x="210"/>
        <item x="530"/>
        <item x="204"/>
        <item x="395"/>
        <item x="526"/>
        <item x="366"/>
        <item x="535"/>
        <item x="475"/>
        <item x="39"/>
        <item x="405"/>
        <item x="586"/>
        <item x="507"/>
        <item x="240"/>
        <item x="319"/>
        <item x="494"/>
        <item x="424"/>
        <item x="551"/>
        <item x="409"/>
        <item x="74"/>
        <item x="368"/>
        <item x="408"/>
        <item x="135"/>
        <item x="195"/>
        <item x="140"/>
        <item x="431"/>
        <item x="315"/>
        <item x="411"/>
        <item x="345"/>
        <item x="451"/>
        <item x="109"/>
        <item x="88"/>
        <item x="438"/>
        <item x="84"/>
        <item x="25"/>
        <item x="518"/>
        <item x="485"/>
        <item x="86"/>
        <item x="555"/>
        <item x="239"/>
        <item x="221"/>
        <item x="375"/>
        <item x="3"/>
        <item x="193"/>
        <item x="184"/>
        <item x="180"/>
        <item x="369"/>
        <item x="403"/>
        <item x="547"/>
        <item x="391"/>
        <item x="567"/>
        <item x="558"/>
        <item x="114"/>
        <item x="77"/>
        <item x="166"/>
        <item x="173"/>
        <item x="436"/>
        <item x="456"/>
        <item x="30"/>
        <item x="500"/>
        <item x="142"/>
        <item x="556"/>
        <item x="540"/>
        <item x="560"/>
        <item x="546"/>
        <item x="542"/>
        <item x="412"/>
        <item x="450"/>
        <item x="316"/>
        <item x="28"/>
        <item x="549"/>
        <item x="498"/>
        <item x="470"/>
        <item x="20"/>
        <item x="127"/>
        <item x="339"/>
        <item x="318"/>
        <item x="512"/>
        <item x="27"/>
        <item x="569"/>
        <item x="110"/>
        <item x="59"/>
        <item x="491"/>
        <item x="515"/>
        <item x="477"/>
        <item x="326"/>
        <item x="329"/>
        <item x="331"/>
        <item x="330"/>
        <item x="201"/>
        <item x="243"/>
        <item x="365"/>
        <item x="522"/>
        <item x="227"/>
        <item x="154"/>
        <item x="332"/>
        <item x="516"/>
        <item x="417"/>
        <item x="157"/>
        <item x="441"/>
        <item x="561"/>
        <item x="185"/>
        <item x="348"/>
        <item x="199"/>
        <item x="483"/>
        <item x="426"/>
        <item x="423"/>
        <item x="588"/>
        <item x="358"/>
        <item x="385"/>
        <item x="72"/>
        <item x="359"/>
        <item x="165"/>
        <item x="587"/>
        <item x="92"/>
        <item x="559"/>
        <item x="244"/>
        <item x="378"/>
        <item x="136"/>
        <item x="553"/>
        <item x="573"/>
        <item x="574"/>
        <item x="43"/>
        <item x="439"/>
        <item x="172"/>
        <item x="178"/>
        <item x="557"/>
        <item x="386"/>
        <item x="22"/>
        <item x="577"/>
        <item x="469"/>
        <item x="35"/>
        <item x="355"/>
        <item x="464"/>
        <item x="564"/>
        <item x="356"/>
        <item x="19"/>
        <item x="333"/>
        <item x="534"/>
        <item x="416"/>
        <item x="26"/>
        <item x="191"/>
        <item x="93"/>
        <item x="428"/>
        <item x="533"/>
        <item x="181"/>
        <item x="566"/>
        <item x="544"/>
        <item x="161"/>
        <item x="36"/>
        <item x="519"/>
        <item x="471"/>
        <item x="344"/>
        <item x="76"/>
        <item x="116"/>
        <item x="0"/>
        <item x="69"/>
        <item x="91"/>
        <item x="521"/>
        <item x="474"/>
        <item x="145"/>
        <item x="132"/>
        <item x="168"/>
        <item x="31"/>
        <item x="320"/>
        <item x="314"/>
        <item x="338"/>
        <item x="211"/>
        <item x="508"/>
        <item x="174"/>
        <item x="488"/>
        <item x="49"/>
        <item x="554"/>
        <item x="144"/>
        <item x="460"/>
      </items>
    </pivotField>
    <pivotField axis="axisRow" outline="0" showAll="0" defaultSubtotal="0">
      <items count="27">
        <item n="Austria" x="0"/>
        <item n="Belgium" x="1"/>
        <item n="Bulgaria" x="2"/>
        <item n="Cyprus" x="3"/>
        <item n="Czechia" x="4"/>
        <item n="Germany" x="5"/>
        <item n="Denmark" x="6"/>
        <item n="Estonia" x="7"/>
        <item n="Greece" x="8"/>
        <item n="Spain" x="9"/>
        <item n="Finland" x="10"/>
        <item n="France" x="11"/>
        <item n="Croatia" x="12"/>
        <item n="Hungary" x="13"/>
        <item n="Ireland" x="14"/>
        <item n="Italy" x="15"/>
        <item n="Lithuania" x="16"/>
        <item n="Luxembourg" x="17"/>
        <item n="Latvia" x="18"/>
        <item n="Malta" x="19"/>
        <item n="Netherlands" x="20"/>
        <item n="Poland" x="21"/>
        <item n="Portugal" x="22"/>
        <item n="Romania" x="23"/>
        <item n="Sweden" x="24"/>
        <item n="Slovenia" x="25"/>
        <item n="Slovakia" x="2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514">
        <item x="378"/>
        <item x="380"/>
        <item x="405"/>
        <item x="23"/>
        <item x="72"/>
        <item x="372"/>
        <item x="225"/>
        <item x="227"/>
        <item x="224"/>
        <item x="459"/>
        <item x="377"/>
        <item x="33"/>
        <item x="201"/>
        <item x="473"/>
        <item x="159"/>
        <item x="376"/>
        <item x="158"/>
        <item x="223"/>
        <item x="448"/>
        <item x="432"/>
        <item x="232"/>
        <item x="381"/>
        <item x="371"/>
        <item x="368"/>
        <item x="202"/>
        <item x="115"/>
        <item x="94"/>
        <item x="230"/>
        <item x="50"/>
        <item x="200"/>
        <item x="458"/>
        <item x="229"/>
        <item x="403"/>
        <item x="317"/>
        <item x="299"/>
        <item x="472"/>
        <item x="29"/>
        <item x="32"/>
        <item x="412"/>
        <item x="478"/>
        <item x="379"/>
        <item x="189"/>
        <item x="28"/>
        <item x="47"/>
        <item x="447"/>
        <item x="411"/>
        <item x="31"/>
        <item x="27"/>
        <item x="382"/>
        <item x="479"/>
        <item x="192"/>
        <item x="400"/>
        <item x="324"/>
        <item x="343"/>
        <item x="406"/>
        <item x="404"/>
        <item x="316"/>
        <item x="191"/>
        <item x="319"/>
        <item x="370"/>
        <item x="49"/>
        <item x="48"/>
        <item x="26"/>
        <item x="198"/>
        <item x="30"/>
        <item x="476"/>
        <item x="318"/>
        <item x="315"/>
        <item x="457"/>
        <item x="231"/>
        <item x="413"/>
        <item x="228"/>
        <item x="195"/>
        <item x="480"/>
        <item x="474"/>
        <item x="508"/>
        <item x="430"/>
        <item x="504"/>
        <item x="132"/>
        <item x="314"/>
        <item x="366"/>
        <item x="512"/>
        <item x="431"/>
        <item x="433"/>
        <item x="203"/>
        <item x="456"/>
        <item x="402"/>
        <item x="440"/>
        <item x="188"/>
        <item x="444"/>
        <item x="25"/>
        <item x="40"/>
        <item x="185"/>
        <item x="196"/>
        <item x="292"/>
        <item x="186"/>
        <item x="190"/>
        <item x="344"/>
        <item x="293"/>
        <item x="477"/>
        <item x="475"/>
        <item x="492"/>
        <item x="346"/>
        <item x="454"/>
        <item x="446"/>
        <item x="337"/>
        <item x="197"/>
        <item x="471"/>
        <item x="361"/>
        <item x="291"/>
        <item x="429"/>
        <item x="15"/>
        <item x="511"/>
        <item x="157"/>
        <item x="398"/>
        <item x="313"/>
        <item x="490"/>
        <item x="367"/>
        <item x="156"/>
        <item x="445"/>
        <item x="375"/>
        <item x="312"/>
        <item x="290"/>
        <item x="194"/>
        <item x="455"/>
        <item x="489"/>
        <item x="374"/>
        <item x="221"/>
        <item x="193"/>
        <item x="42"/>
        <item x="73"/>
        <item x="46"/>
        <item x="226"/>
        <item x="21"/>
        <item x="310"/>
        <item x="220"/>
        <item x="284"/>
        <item x="373"/>
        <item x="347"/>
        <item x="443"/>
        <item x="289"/>
        <item x="399"/>
        <item x="175"/>
        <item x="401"/>
        <item x="199"/>
        <item x="439"/>
        <item x="44"/>
        <item x="491"/>
        <item x="497"/>
        <item x="488"/>
        <item x="218"/>
        <item x="286"/>
        <item x="311"/>
        <item x="24"/>
        <item x="124"/>
        <item x="397"/>
        <item x="281"/>
        <item x="509"/>
        <item x="322"/>
        <item x="502"/>
        <item x="238"/>
        <item x="428"/>
        <item x="283"/>
        <item x="396"/>
        <item x="362"/>
        <item x="496"/>
        <item x="354"/>
        <item x="393"/>
        <item x="287"/>
        <item x="14"/>
        <item x="88"/>
        <item x="510"/>
        <item x="460"/>
        <item x="288"/>
        <item x="22"/>
        <item x="98"/>
        <item x="323"/>
        <item x="279"/>
        <item x="470"/>
        <item x="487"/>
        <item x="176"/>
        <item x="187"/>
        <item x="388"/>
        <item x="386"/>
        <item x="436"/>
        <item x="96"/>
        <item x="369"/>
        <item x="391"/>
        <item x="435"/>
        <item x="239"/>
        <item x="219"/>
        <item x="308"/>
        <item x="43"/>
        <item x="394"/>
        <item x="237"/>
        <item x="136"/>
        <item x="359"/>
        <item x="285"/>
        <item x="212"/>
        <item x="363"/>
        <item x="365"/>
        <item x="177"/>
        <item x="143"/>
        <item x="155"/>
        <item x="364"/>
        <item x="300"/>
        <item x="296"/>
        <item x="501"/>
        <item x="13"/>
        <item x="357"/>
        <item x="210"/>
        <item x="282"/>
        <item x="442"/>
        <item x="211"/>
        <item x="356"/>
        <item x="170"/>
        <item x="468"/>
        <item x="500"/>
        <item x="45"/>
        <item x="499"/>
        <item x="216"/>
        <item x="465"/>
        <item x="348"/>
        <item x="41"/>
        <item x="278"/>
        <item x="154"/>
        <item x="389"/>
        <item x="349"/>
        <item x="90"/>
        <item x="138"/>
        <item x="486"/>
        <item x="469"/>
        <item x="452"/>
        <item x="108"/>
        <item x="153"/>
        <item x="207"/>
        <item x="341"/>
        <item x="217"/>
        <item x="103"/>
        <item x="12"/>
        <item x="100"/>
        <item x="107"/>
        <item x="277"/>
        <item x="280"/>
        <item x="104"/>
        <item x="467"/>
        <item x="101"/>
        <item x="121"/>
        <item x="89"/>
        <item x="11"/>
        <item x="214"/>
        <item x="395"/>
        <item x="209"/>
        <item x="360"/>
        <item x="339"/>
        <item x="105"/>
        <item x="303"/>
        <item x="213"/>
        <item x="206"/>
        <item x="358"/>
        <item x="427"/>
        <item x="112"/>
        <item x="35"/>
        <item x="342"/>
        <item x="466"/>
        <item x="426"/>
        <item x="338"/>
        <item x="306"/>
        <item x="503"/>
        <item x="114"/>
        <item x="304"/>
        <item x="119"/>
        <item x="92"/>
        <item x="451"/>
        <item x="355"/>
        <item x="97"/>
        <item x="297"/>
        <item x="215"/>
        <item x="110"/>
        <item x="113"/>
        <item x="5"/>
        <item x="307"/>
        <item x="102"/>
        <item x="390"/>
        <item x="69"/>
        <item x="79"/>
        <item x="271"/>
        <item x="383"/>
        <item x="236"/>
        <item x="144"/>
        <item x="453"/>
        <item x="205"/>
        <item x="95"/>
        <item x="275"/>
        <item x="309"/>
        <item x="111"/>
        <item x="20"/>
        <item x="257"/>
        <item x="140"/>
        <item x="86"/>
        <item x="261"/>
        <item x="340"/>
        <item x="434"/>
        <item x="171"/>
        <item x="274"/>
        <item x="423"/>
        <item x="387"/>
        <item x="302"/>
        <item x="384"/>
        <item x="93"/>
        <item x="137"/>
        <item x="485"/>
        <item x="276"/>
        <item x="91"/>
        <item x="441"/>
        <item x="498"/>
        <item x="182"/>
        <item x="295"/>
        <item x="74"/>
        <item x="128"/>
        <item x="172"/>
        <item x="130"/>
        <item x="392"/>
        <item x="141"/>
        <item x="419"/>
        <item x="464"/>
        <item x="506"/>
        <item x="483"/>
        <item x="222"/>
        <item x="106"/>
        <item x="249"/>
        <item x="134"/>
        <item x="305"/>
        <item x="260"/>
        <item x="264"/>
        <item x="84"/>
        <item x="269"/>
        <item x="34"/>
        <item x="425"/>
        <item x="63"/>
        <item x="251"/>
        <item x="208"/>
        <item x="273"/>
        <item x="4"/>
        <item x="385"/>
        <item x="254"/>
        <item x="39"/>
        <item x="142"/>
        <item x="437"/>
        <item x="179"/>
        <item x="438"/>
        <item x="235"/>
        <item x="463"/>
        <item x="253"/>
        <item x="268"/>
        <item x="3"/>
        <item x="267"/>
        <item x="145"/>
        <item x="353"/>
        <item x="99"/>
        <item x="424"/>
        <item x="174"/>
        <item x="408"/>
        <item x="173"/>
        <item x="462"/>
        <item x="270"/>
        <item x="484"/>
        <item x="421"/>
        <item x="345"/>
        <item x="139"/>
        <item x="272"/>
        <item x="321"/>
        <item x="87"/>
        <item x="256"/>
        <item x="122"/>
        <item x="19"/>
        <item x="481"/>
        <item x="184"/>
        <item x="64"/>
        <item x="168"/>
        <item x="422"/>
        <item x="126"/>
        <item x="85"/>
        <item x="266"/>
        <item x="80"/>
        <item x="109"/>
        <item x="123"/>
        <item x="259"/>
        <item x="255"/>
        <item x="234"/>
        <item x="68"/>
        <item x="67"/>
        <item x="66"/>
        <item x="71"/>
        <item x="180"/>
        <item x="131"/>
        <item x="352"/>
        <item x="350"/>
        <item x="148"/>
        <item x="248"/>
        <item x="9"/>
        <item x="409"/>
        <item x="135"/>
        <item x="65"/>
        <item x="133"/>
        <item x="482"/>
        <item x="258"/>
        <item x="252"/>
        <item x="129"/>
        <item x="265"/>
        <item x="183"/>
        <item x="336"/>
        <item x="125"/>
        <item x="75"/>
        <item x="351"/>
        <item x="118"/>
        <item x="420"/>
        <item x="505"/>
        <item x="18"/>
        <item x="181"/>
        <item x="335"/>
        <item x="120"/>
        <item x="263"/>
        <item x="204"/>
        <item x="149"/>
        <item x="150"/>
        <item x="8"/>
        <item x="167"/>
        <item x="334"/>
        <item x="166"/>
        <item x="2"/>
        <item x="82"/>
        <item x="1"/>
        <item x="507"/>
        <item x="70"/>
        <item x="262"/>
        <item x="495"/>
        <item x="76"/>
        <item x="330"/>
        <item x="250"/>
        <item x="298"/>
        <item x="169"/>
        <item x="407"/>
        <item x="38"/>
        <item x="127"/>
        <item x="247"/>
        <item x="332"/>
        <item x="37"/>
        <item x="10"/>
        <item x="78"/>
        <item x="418"/>
        <item x="164"/>
        <item x="333"/>
        <item x="331"/>
        <item x="83"/>
        <item x="243"/>
        <item x="147"/>
        <item x="165"/>
        <item x="417"/>
        <item x="77"/>
        <item x="410"/>
        <item x="152"/>
        <item x="245"/>
        <item x="329"/>
        <item x="116"/>
        <item x="294"/>
        <item x="494"/>
        <item x="178"/>
        <item x="57"/>
        <item x="414"/>
        <item x="7"/>
        <item x="117"/>
        <item x="244"/>
        <item x="60"/>
        <item x="450"/>
        <item x="61"/>
        <item x="58"/>
        <item x="62"/>
        <item x="242"/>
        <item x="246"/>
        <item x="233"/>
        <item x="163"/>
        <item x="17"/>
        <item x="59"/>
        <item x="328"/>
        <item x="162"/>
        <item x="320"/>
        <item x="416"/>
        <item x="146"/>
        <item x="54"/>
        <item x="241"/>
        <item x="36"/>
        <item x="493"/>
        <item x="461"/>
        <item x="6"/>
        <item x="55"/>
        <item x="56"/>
        <item x="415"/>
        <item x="53"/>
        <item x="0"/>
        <item x="301"/>
        <item x="449"/>
        <item x="52"/>
        <item x="327"/>
        <item x="151"/>
        <item x="325"/>
        <item x="326"/>
        <item x="161"/>
        <item x="81"/>
        <item x="51"/>
        <item x="160"/>
        <item x="240"/>
        <item x="16"/>
        <item t="default"/>
      </items>
    </pivotField>
    <pivotField showAll="0"/>
    <pivotField showAll="0"/>
    <pivotField dataField="1" showAll="0"/>
    <pivotField dataField="1" showAll="0"/>
    <pivotField showAll="0"/>
    <pivotField showAll="0"/>
  </pivotFields>
  <rowFields count="4">
    <field x="7"/>
    <field x="0"/>
    <field x="6"/>
    <field x="8"/>
  </rowFields>
  <rowItems count="592">
    <i>
      <x/>
      <x/>
      <x v="569"/>
      <x v="499"/>
    </i>
    <i r="1">
      <x v="1"/>
      <x v="219"/>
      <x v="432"/>
    </i>
    <i r="1">
      <x v="2"/>
      <x v="308"/>
      <x v="430"/>
    </i>
    <i r="1">
      <x v="3"/>
      <x v="456"/>
      <x v="355"/>
    </i>
    <i r="1">
      <x v="4"/>
      <x v="243"/>
      <x v="343"/>
    </i>
    <i r="1">
      <x v="5"/>
      <x v="273"/>
      <x v="280"/>
    </i>
    <i>
      <x v="1"/>
      <x v="6"/>
      <x v="65"/>
      <x v="494"/>
    </i>
    <i r="1">
      <x v="7"/>
      <x v="16"/>
      <x v="470"/>
    </i>
    <i r="1">
      <x v="8"/>
      <x v="205"/>
      <x v="426"/>
    </i>
    <i r="1">
      <x v="9"/>
      <x v="84"/>
      <x v="400"/>
    </i>
    <i r="1">
      <x v="10"/>
      <x v="303"/>
      <x v="448"/>
    </i>
    <i r="1">
      <x v="11"/>
      <x v="64"/>
      <x v="249"/>
    </i>
    <i r="1">
      <x v="12"/>
      <x v="353"/>
      <x v="239"/>
    </i>
    <i r="1">
      <x v="13"/>
      <x v="346"/>
      <x v="208"/>
    </i>
    <i r="1">
      <x v="14"/>
      <x v="279"/>
      <x v="169"/>
    </i>
    <i r="1">
      <x v="15"/>
      <x v="370"/>
      <x v="111"/>
    </i>
    <i r="1">
      <x v="16"/>
      <x v="336"/>
      <x v="512"/>
    </i>
    <i r="1">
      <x v="17"/>
      <x v="348"/>
      <x v="512"/>
    </i>
    <i r="1">
      <x v="18"/>
      <x v="284"/>
      <x v="512"/>
    </i>
    <i r="1">
      <x v="19"/>
      <x v="284"/>
      <x v="512"/>
    </i>
    <i r="1">
      <x v="20"/>
      <x v="550"/>
      <x v="512"/>
    </i>
    <i>
      <x v="2"/>
      <x v="21"/>
      <x v="487"/>
      <x v="482"/>
    </i>
    <i r="1">
      <x v="22"/>
      <x v="412"/>
      <x v="418"/>
    </i>
    <i r="1">
      <x v="23"/>
      <x v="542"/>
      <x v="375"/>
    </i>
    <i r="1">
      <x v="24"/>
      <x v="67"/>
      <x v="296"/>
    </i>
    <i r="1">
      <x v="25"/>
      <x v="410"/>
      <x v="133"/>
    </i>
    <i r="1">
      <x v="26"/>
      <x v="448"/>
      <x v="174"/>
    </i>
    <i r="1">
      <x v="27"/>
      <x v="554"/>
      <x v="3"/>
    </i>
    <i r="1">
      <x v="28"/>
      <x v="492"/>
      <x v="153"/>
    </i>
    <i r="1">
      <x v="29"/>
      <x v="483"/>
      <x v="90"/>
    </i>
    <i r="1">
      <x v="30"/>
      <x v="106"/>
      <x v="62"/>
    </i>
    <i r="1">
      <x v="31"/>
      <x v="472"/>
      <x v="47"/>
    </i>
    <i r="1">
      <x v="32"/>
      <x v="577"/>
      <x v="42"/>
    </i>
    <i r="1">
      <x v="33"/>
      <x v="231"/>
      <x v="36"/>
    </i>
    <i r="1">
      <x v="34"/>
      <x v="399"/>
      <x v="64"/>
    </i>
    <i r="1">
      <x v="35"/>
      <x v="49"/>
      <x v="46"/>
    </i>
    <i r="1">
      <x v="36"/>
      <x v="545"/>
      <x v="37"/>
    </i>
    <i r="1">
      <x v="37"/>
      <x v="563"/>
      <x v="11"/>
    </i>
    <i>
      <x v="3"/>
      <x v="38"/>
      <x v="294"/>
      <x v="337"/>
    </i>
    <i r="1">
      <x v="39"/>
      <x v="299"/>
      <x v="262"/>
    </i>
    <i>
      <x v="4"/>
      <x v="40"/>
      <x v="423"/>
      <x v="491"/>
    </i>
    <i r="1">
      <x v="41"/>
      <x v="63"/>
      <x v="447"/>
    </i>
    <i r="1">
      <x v="42"/>
      <x v="380"/>
      <x v="443"/>
    </i>
    <i r="1">
      <x v="43"/>
      <x v="413"/>
      <x v="346"/>
    </i>
    <i r="1">
      <x v="44"/>
      <x v="536"/>
      <x v="91"/>
    </i>
    <i r="1">
      <x v="45"/>
      <x v="368"/>
      <x v="223"/>
    </i>
    <i r="1">
      <x v="46"/>
      <x v="302"/>
      <x v="129"/>
    </i>
    <i r="1">
      <x v="47"/>
      <x v="82"/>
      <x v="192"/>
    </i>
    <i r="1">
      <x v="48"/>
      <x v="238"/>
      <x v="146"/>
    </i>
    <i r="1">
      <x v="49"/>
      <x v="394"/>
      <x v="218"/>
    </i>
    <i r="1">
      <x v="50"/>
      <x v="585"/>
      <x v="131"/>
    </i>
    <i r="1">
      <x v="51"/>
      <x v="262"/>
      <x v="43"/>
    </i>
    <i r="1">
      <x v="52"/>
      <x v="255"/>
      <x v="61"/>
    </i>
    <i r="1">
      <x v="53"/>
      <x v="347"/>
      <x v="60"/>
    </i>
    <i r="1">
      <x v="54"/>
      <x v="88"/>
      <x v="28"/>
    </i>
    <i>
      <x v="5"/>
      <x v="55"/>
      <x v="43"/>
      <x v="509"/>
    </i>
    <i r="1">
      <x v="56"/>
      <x v="228"/>
      <x v="502"/>
    </i>
    <i r="1">
      <x v="57"/>
      <x v="349"/>
      <x v="498"/>
    </i>
    <i r="1">
      <x v="58"/>
      <x v="276"/>
      <x v="489"/>
    </i>
    <i r="1">
      <x v="59"/>
      <x v="130"/>
      <x v="495"/>
    </i>
    <i r="1">
      <x v="60"/>
      <x v="495"/>
      <x v="496"/>
    </i>
    <i r="1">
      <x v="61"/>
      <x v="297"/>
      <x v="468"/>
    </i>
    <i r="1">
      <x v="62"/>
      <x v="109"/>
      <x v="476"/>
    </i>
    <i r="1">
      <x v="63"/>
      <x v="113"/>
      <x v="483"/>
    </i>
    <i r="1">
      <x v="64"/>
      <x v="59"/>
      <x v="473"/>
    </i>
    <i r="1">
      <x v="65"/>
      <x v="229"/>
      <x v="475"/>
    </i>
    <i r="1">
      <x v="66"/>
      <x v="363"/>
      <x v="477"/>
    </i>
    <i r="1">
      <x v="67"/>
      <x v="45"/>
      <x v="339"/>
    </i>
    <i r="1">
      <x v="68"/>
      <x v="227"/>
      <x v="378"/>
    </i>
    <i r="1">
      <x v="69"/>
      <x v="324"/>
      <x v="403"/>
    </i>
    <i r="1">
      <x v="70"/>
      <x v="570"/>
      <x v="392"/>
    </i>
    <i r="1">
      <x v="71"/>
      <x v="216"/>
      <x v="391"/>
    </i>
    <i r="1">
      <x v="72"/>
      <x v="101"/>
      <x v="390"/>
    </i>
    <i r="1">
      <x v="73"/>
      <x v="524"/>
      <x v="284"/>
    </i>
    <i r="1">
      <x v="74"/>
      <x v="131"/>
      <x v="434"/>
    </i>
    <i r="1">
      <x v="75"/>
      <x v="433"/>
      <x v="393"/>
    </i>
    <i r="1">
      <x v="76"/>
      <x v="129"/>
      <x v="4"/>
    </i>
    <i r="1">
      <x v="77"/>
      <x v="567"/>
      <x v="130"/>
    </i>
    <i r="1">
      <x v="78"/>
      <x v="467"/>
      <x v="318"/>
    </i>
    <i r="1">
      <x v="79"/>
      <x v="120"/>
      <x v="413"/>
    </i>
    <i r="1">
      <x v="80"/>
      <x v="26"/>
      <x v="437"/>
    </i>
    <i r="1">
      <x v="81"/>
      <x v="53"/>
      <x v="459"/>
    </i>
    <i r="1">
      <x v="82"/>
      <x v="263"/>
      <x v="449"/>
    </i>
    <i r="1">
      <x v="83"/>
      <x v="345"/>
      <x v="285"/>
    </i>
    <i r="1">
      <x v="84"/>
      <x v="325"/>
      <x v="384"/>
    </i>
    <i r="1">
      <x v="85"/>
      <x v="447"/>
      <x v="508"/>
    </i>
    <i r="1">
      <x v="86"/>
      <x v="271"/>
      <x v="431"/>
    </i>
    <i r="1">
      <x v="87"/>
      <x v="451"/>
      <x v="454"/>
    </i>
    <i r="1">
      <x v="88"/>
      <x v="275"/>
      <x v="335"/>
    </i>
    <i r="1">
      <x v="89"/>
      <x v="445"/>
      <x v="382"/>
    </i>
    <i r="1">
      <x v="90"/>
      <x v="258"/>
      <x v="299"/>
    </i>
    <i r="1">
      <x v="91"/>
      <x v="247"/>
      <x v="372"/>
    </i>
    <i r="1">
      <x v="92"/>
      <x v="571"/>
      <x v="170"/>
    </i>
    <i r="1">
      <x v="93"/>
      <x v="528"/>
      <x v="248"/>
    </i>
    <i r="1">
      <x v="94"/>
      <x v="556"/>
      <x v="228"/>
    </i>
    <i r="1">
      <x v="95"/>
      <x v="125"/>
      <x v="313"/>
    </i>
    <i r="1">
      <x v="96"/>
      <x v="332"/>
      <x v="272"/>
    </i>
    <i r="1">
      <x v="97"/>
      <x v="278"/>
      <x v="309"/>
    </i>
    <i r="1">
      <x v="98"/>
      <x v="357"/>
      <x v="26"/>
    </i>
    <i r="1">
      <x v="99"/>
      <x v="207"/>
      <x v="292"/>
    </i>
    <i r="1">
      <x v="100"/>
      <x v="320"/>
      <x v="185"/>
    </i>
    <i r="1">
      <x v="101"/>
      <x v="38"/>
      <x v="275"/>
    </i>
    <i r="1">
      <x v="102"/>
      <x v="80"/>
      <x v="175"/>
    </i>
    <i r="1">
      <x v="103"/>
      <x v="22"/>
      <x v="359"/>
    </i>
    <i r="1">
      <x v="104"/>
      <x v="32"/>
      <x v="240"/>
    </i>
    <i r="1">
      <x v="105"/>
      <x v="409"/>
      <x v="246"/>
    </i>
    <i r="1">
      <x v="106"/>
      <x v="356"/>
      <x v="282"/>
    </i>
    <i r="1">
      <x v="107"/>
      <x v="198"/>
      <x v="238"/>
    </i>
    <i r="1">
      <x v="108"/>
      <x v="270"/>
      <x v="244"/>
    </i>
    <i r="1">
      <x v="109"/>
      <x v="287"/>
      <x v="255"/>
    </i>
    <i r="1">
      <x v="110"/>
      <x v="444"/>
      <x v="329"/>
    </i>
    <i r="1">
      <x v="111"/>
      <x v="494"/>
      <x v="241"/>
    </i>
    <i r="1">
      <x v="112"/>
      <x v="132"/>
      <x v="233"/>
    </i>
    <i r="1">
      <x v="113"/>
      <x v="366"/>
      <x v="385"/>
    </i>
    <i r="1">
      <x v="114"/>
      <x v="213"/>
      <x v="278"/>
    </i>
    <i r="1">
      <x v="115"/>
      <x v="466"/>
      <x v="295"/>
    </i>
    <i r="1">
      <x v="116"/>
      <x v="220"/>
      <x v="261"/>
    </i>
    <i r="1">
      <x v="117"/>
      <x v="568"/>
      <x v="279"/>
    </i>
    <i r="1">
      <x v="118"/>
      <x v="396"/>
      <x v="269"/>
    </i>
    <i r="1">
      <x v="119"/>
      <x v="104"/>
      <x v="25"/>
    </i>
    <i r="1">
      <x v="120"/>
      <x v="57"/>
      <x v="464"/>
    </i>
    <i r="1">
      <x v="121"/>
      <x v="329"/>
      <x v="471"/>
    </i>
    <i r="1">
      <x v="122"/>
      <x v="351"/>
      <x v="415"/>
    </i>
    <i r="1">
      <x v="123"/>
      <x v="86"/>
      <x v="271"/>
    </i>
    <i r="1">
      <x v="124"/>
      <x/>
      <x v="421"/>
    </i>
    <i r="1">
      <x v="125"/>
      <x v="282"/>
      <x v="247"/>
    </i>
    <i r="1">
      <x v="126"/>
      <x v="316"/>
      <x v="374"/>
    </i>
    <i r="1">
      <x v="127"/>
      <x v="264"/>
      <x v="386"/>
    </i>
    <i r="1">
      <x v="128"/>
      <x v="488"/>
      <x v="154"/>
    </i>
    <i r="1">
      <x v="129"/>
      <x v="377"/>
      <x v="412"/>
    </i>
    <i r="1">
      <x v="130"/>
      <x v="367"/>
      <x v="381"/>
    </i>
    <i r="1">
      <x v="131"/>
      <x v="233"/>
      <x v="444"/>
    </i>
    <i r="1">
      <x v="132"/>
      <x v="387"/>
      <x v="319"/>
    </i>
    <i r="1">
      <x v="133"/>
      <x v="575"/>
      <x v="408"/>
    </i>
    <i r="1">
      <x v="134"/>
      <x v="60"/>
      <x v="321"/>
    </i>
    <i r="1">
      <x v="135"/>
      <x v="234"/>
      <x v="395"/>
    </i>
    <i r="1">
      <x v="136"/>
      <x v="436"/>
      <x v="78"/>
    </i>
    <i r="1">
      <x v="137"/>
      <x v="532"/>
      <x v="404"/>
    </i>
    <i r="1">
      <x v="138"/>
      <x v="404"/>
      <x v="331"/>
    </i>
    <i r="1">
      <x v="139"/>
      <x v="242"/>
      <x v="402"/>
    </i>
    <i r="1">
      <x v="140"/>
      <x v="206"/>
      <x v="195"/>
    </i>
    <i r="1">
      <x v="141"/>
      <x v="438"/>
      <x v="310"/>
    </i>
    <i r="1">
      <x v="142"/>
      <x v="97"/>
      <x v="229"/>
    </i>
    <i r="1">
      <x v="143"/>
      <x v="474"/>
      <x v="369"/>
    </i>
    <i r="1">
      <x v="144"/>
      <x v="237"/>
      <x v="298"/>
    </i>
    <i r="1">
      <x v="145"/>
      <x v="587"/>
      <x v="323"/>
    </i>
    <i r="1">
      <x v="146"/>
      <x v="574"/>
      <x v="347"/>
    </i>
    <i r="1">
      <x v="147"/>
      <x v="253"/>
      <x v="202"/>
    </i>
    <i r="1">
      <x v="148"/>
      <x v="112"/>
      <x v="289"/>
    </i>
    <i r="1">
      <x v="149"/>
      <x v="50"/>
      <x v="357"/>
    </i>
    <i>
      <x v="6"/>
      <x v="150"/>
      <x v="274"/>
      <x v="488"/>
    </i>
    <i r="1">
      <x v="151"/>
      <x v="19"/>
      <x v="456"/>
    </i>
    <i r="1">
      <x v="152"/>
      <x v="365"/>
      <x v="398"/>
    </i>
    <i r="1">
      <x v="153"/>
      <x v="1"/>
      <x v="424"/>
    </i>
    <i>
      <x v="7"/>
      <x v="154"/>
      <x v="230"/>
      <x v="425"/>
    </i>
    <i r="1">
      <x v="155"/>
      <x v="508"/>
      <x v="512"/>
    </i>
    <i r="1">
      <x v="156"/>
      <x v="355"/>
      <x v="512"/>
    </i>
    <i>
      <x v="8"/>
      <x v="157"/>
      <x v="25"/>
      <x v="504"/>
    </i>
    <i r="1">
      <x v="158"/>
      <x v="512"/>
      <x v="461"/>
    </i>
    <i r="1">
      <x v="159"/>
      <x v="397"/>
      <x v="234"/>
    </i>
    <i r="1">
      <x v="160"/>
      <x v="245"/>
      <x v="225"/>
    </i>
    <i r="1">
      <x v="161"/>
      <x v="289"/>
      <x v="203"/>
    </i>
    <i r="1">
      <x v="162"/>
      <x v="562"/>
      <x v="118"/>
    </i>
    <i r="1">
      <x v="163"/>
      <x v="244"/>
      <x v="113"/>
    </i>
    <i r="1">
      <x v="164"/>
      <x v="268"/>
      <x v="16"/>
    </i>
    <i r="1">
      <x v="165"/>
      <x v="259"/>
      <x v="14"/>
    </i>
    <i r="1">
      <x v="166"/>
      <x v="526"/>
      <x v="512"/>
    </i>
    <i r="1">
      <x v="167"/>
      <x v="468"/>
      <x v="512"/>
    </i>
    <i r="1">
      <x v="168"/>
      <x v="265"/>
      <x v="512"/>
    </i>
    <i r="1">
      <x v="169"/>
      <x v="576"/>
      <x v="512"/>
    </i>
    <i r="1">
      <x v="170"/>
      <x v="83"/>
      <x v="512"/>
    </i>
    <i>
      <x v="9"/>
      <x v="171"/>
      <x v="323"/>
      <x v="510"/>
    </i>
    <i r="1">
      <x v="172"/>
      <x v="34"/>
      <x v="507"/>
    </i>
    <i r="1">
      <x v="173"/>
      <x v="538"/>
      <x v="485"/>
    </i>
    <i r="1">
      <x v="174"/>
      <x v="469"/>
      <x v="481"/>
    </i>
    <i r="1">
      <x v="175"/>
      <x v="583"/>
      <x v="451"/>
    </i>
    <i r="1">
      <x v="176"/>
      <x v="326"/>
      <x v="457"/>
    </i>
    <i r="1">
      <x v="177"/>
      <x v="352"/>
      <x v="429"/>
    </i>
    <i r="1">
      <x v="178"/>
      <x v="392"/>
      <x v="427"/>
    </i>
    <i r="1">
      <x v="179"/>
      <x v="539"/>
      <x v="379"/>
    </i>
    <i r="1">
      <x v="180"/>
      <x v="391"/>
      <x v="441"/>
    </i>
    <i r="1">
      <x v="181"/>
      <x v="459"/>
      <x v="215"/>
    </i>
    <i r="1">
      <x v="182"/>
      <x v="559"/>
      <x v="303"/>
    </i>
    <i r="1">
      <x v="183"/>
      <x v="385"/>
      <x v="320"/>
    </i>
    <i r="1">
      <x v="184"/>
      <x v="393"/>
      <x v="363"/>
    </i>
    <i r="1">
      <x v="185"/>
      <x v="458"/>
      <x v="361"/>
    </i>
    <i r="1">
      <x v="186"/>
      <x v="515"/>
      <x v="142"/>
    </i>
    <i r="1">
      <x v="187"/>
      <x v="31"/>
      <x v="180"/>
    </i>
    <i r="1">
      <x v="188"/>
      <x v="313"/>
      <x v="201"/>
    </i>
    <i r="1">
      <x v="189"/>
      <x v="47"/>
      <x v="467"/>
    </i>
    <i r="1">
      <x v="190"/>
      <x v="93"/>
      <x v="349"/>
    </i>
    <i r="1">
      <x v="191"/>
      <x v="6"/>
      <x v="394"/>
    </i>
    <i r="1">
      <x v="192"/>
      <x v="555"/>
      <x v="419"/>
    </i>
    <i r="1">
      <x v="193"/>
      <x v="208"/>
      <x v="316"/>
    </i>
    <i r="1">
      <x v="194"/>
      <x v="457"/>
      <x v="410"/>
    </i>
    <i r="1">
      <x v="195"/>
      <x v="95"/>
      <x v="377"/>
    </i>
    <i r="1">
      <x v="196"/>
      <x v="437"/>
      <x v="92"/>
    </i>
    <i r="1">
      <x v="197"/>
      <x v="319"/>
      <x v="95"/>
    </i>
    <i r="1">
      <x v="198"/>
      <x v="210"/>
      <x v="181"/>
    </i>
    <i r="1">
      <x v="199"/>
      <x v="70"/>
      <x v="88"/>
    </i>
    <i r="1">
      <x v="200"/>
      <x v="517"/>
      <x v="41"/>
    </i>
    <i r="1">
      <x v="201"/>
      <x v="30"/>
      <x v="96"/>
    </i>
    <i r="1">
      <x v="202"/>
      <x v="503"/>
      <x v="57"/>
    </i>
    <i r="1">
      <x v="203"/>
      <x v="389"/>
      <x v="50"/>
    </i>
    <i r="1">
      <x v="204"/>
      <x v="123"/>
      <x v="128"/>
    </i>
    <i r="1">
      <x v="205"/>
      <x v="417"/>
      <x v="123"/>
    </i>
    <i r="1">
      <x v="206"/>
      <x v="201"/>
      <x v="72"/>
    </i>
    <i r="1">
      <x v="207"/>
      <x v="224"/>
      <x v="93"/>
    </i>
    <i r="1">
      <x v="208"/>
      <x v="330"/>
      <x v="106"/>
    </i>
    <i r="1">
      <x v="209"/>
      <x v="89"/>
      <x v="63"/>
    </i>
    <i r="1">
      <x v="210"/>
      <x v="40"/>
      <x v="144"/>
    </i>
    <i r="1">
      <x v="211"/>
      <x v="415"/>
      <x v="29"/>
    </i>
    <i r="1">
      <x v="212"/>
      <x v="581"/>
      <x v="12"/>
    </i>
    <i r="1">
      <x v="213"/>
      <x v="246"/>
      <x v="24"/>
    </i>
    <i r="1">
      <x v="214"/>
      <x v="21"/>
      <x v="84"/>
    </i>
    <i r="1">
      <x v="215"/>
      <x v="218"/>
      <x v="423"/>
    </i>
    <i r="1">
      <x v="216"/>
      <x v="118"/>
      <x v="291"/>
    </i>
    <i r="1">
      <x v="217"/>
      <x v="75"/>
      <x v="258"/>
    </i>
    <i r="1">
      <x v="218"/>
      <x v="254"/>
      <x v="235"/>
    </i>
    <i r="1">
      <x v="219"/>
      <x v="107"/>
      <x v="341"/>
    </i>
    <i r="1">
      <x v="220"/>
      <x v="9"/>
      <x v="252"/>
    </i>
    <i r="1">
      <x v="221"/>
      <x v="68"/>
      <x v="210"/>
    </i>
    <i r="1">
      <x v="222"/>
      <x v="454"/>
      <x v="213"/>
    </i>
    <i r="1">
      <x v="223"/>
      <x v="3"/>
      <x v="198"/>
    </i>
    <i r="1">
      <x v="224"/>
      <x v="77"/>
      <x v="257"/>
    </i>
    <i r="1">
      <x v="225"/>
      <x v="239"/>
      <x v="250"/>
    </i>
    <i r="1">
      <x v="226"/>
      <x v="71"/>
      <x v="277"/>
    </i>
    <i r="1">
      <x v="227"/>
      <x v="300"/>
      <x v="220"/>
    </i>
    <i r="1">
      <x v="228"/>
      <x v="507"/>
      <x v="237"/>
    </i>
    <i r="1">
      <x v="229"/>
      <x v="249"/>
      <x v="150"/>
    </i>
    <i r="1">
      <x v="230"/>
      <x v="311"/>
      <x v="190"/>
    </i>
    <i r="1">
      <x v="231"/>
      <x v="384"/>
      <x v="135"/>
    </i>
    <i r="1">
      <x v="232"/>
      <x v="71"/>
      <x v="127"/>
    </i>
    <i r="1">
      <x v="233"/>
      <x v="331"/>
      <x v="328"/>
    </i>
    <i r="1">
      <x v="234"/>
      <x v="4"/>
      <x v="17"/>
    </i>
    <i r="1">
      <x v="235"/>
      <x v="29"/>
      <x v="8"/>
    </i>
    <i r="1">
      <x v="236"/>
      <x v="99"/>
      <x v="6"/>
    </i>
    <i r="1">
      <x v="237"/>
      <x v="240"/>
      <x v="132"/>
    </i>
    <i r="1">
      <x v="238"/>
      <x v="306"/>
      <x v="7"/>
    </i>
    <i r="1">
      <x v="239"/>
      <x v="315"/>
      <x v="71"/>
    </i>
    <i r="1">
      <x v="240"/>
      <x v="337"/>
      <x v="31"/>
    </i>
    <i r="1">
      <x v="241"/>
      <x v="453"/>
      <x v="27"/>
    </i>
    <i r="1">
      <x v="242"/>
      <x v="427"/>
      <x v="69"/>
    </i>
    <i r="1">
      <x v="243"/>
      <x v="241"/>
      <x v="20"/>
    </i>
    <i>
      <x v="10"/>
      <x v="244"/>
      <x v="236"/>
      <x v="480"/>
    </i>
    <i r="1">
      <x v="245"/>
      <x v="504"/>
      <x v="389"/>
    </i>
    <i r="1">
      <x v="246"/>
      <x v="530"/>
      <x v="351"/>
    </i>
    <i r="1">
      <x v="247"/>
      <x v="383"/>
      <x v="288"/>
    </i>
    <i r="1">
      <x v="248"/>
      <x v="286"/>
      <x v="194"/>
    </i>
    <i r="1">
      <x v="249"/>
      <x v="283"/>
      <x v="160"/>
    </i>
    <i r="1">
      <x v="250"/>
      <x v="257"/>
      <x v="189"/>
    </i>
    <i>
      <x v="11"/>
      <x v="251"/>
      <x v="191"/>
      <x v="511"/>
    </i>
    <i r="1">
      <x v="252"/>
      <x v="167"/>
      <x v="490"/>
    </i>
    <i r="1">
      <x v="253"/>
      <x v="193"/>
      <x v="478"/>
    </i>
    <i r="1">
      <x v="254"/>
      <x v="190"/>
      <x v="455"/>
    </i>
    <i r="1">
      <x v="255"/>
      <x v="144"/>
      <x v="472"/>
    </i>
    <i r="1">
      <x v="256"/>
      <x v="175"/>
      <x v="462"/>
    </i>
    <i r="1">
      <x v="257"/>
      <x v="164"/>
      <x v="479"/>
    </i>
    <i r="1">
      <x v="258"/>
      <x v="172"/>
      <x v="445"/>
    </i>
    <i r="1">
      <x v="259"/>
      <x v="187"/>
      <x v="399"/>
    </i>
    <i r="1">
      <x v="260"/>
      <x v="161"/>
      <x v="330"/>
    </i>
    <i r="1">
      <x v="261"/>
      <x v="183"/>
      <x v="439"/>
    </i>
    <i r="1">
      <x v="262"/>
      <x v="134"/>
      <x v="340"/>
    </i>
    <i r="1">
      <x v="263"/>
      <x v="174"/>
      <x v="407"/>
    </i>
    <i r="1">
      <x v="264"/>
      <x v="171"/>
      <x v="353"/>
    </i>
    <i r="1">
      <x v="265"/>
      <x v="182"/>
      <x v="345"/>
    </i>
    <i r="1">
      <x v="266"/>
      <x v="178"/>
      <x v="388"/>
    </i>
    <i r="1">
      <x v="267"/>
      <x v="155"/>
      <x v="373"/>
    </i>
    <i r="1">
      <x v="268"/>
      <x v="181"/>
      <x v="297"/>
    </i>
    <i r="1">
      <x v="269"/>
      <x v="153"/>
      <x v="406"/>
    </i>
    <i r="1">
      <x v="270"/>
      <x v="148"/>
      <x v="387"/>
    </i>
    <i r="1">
      <x v="271"/>
      <x v="165"/>
      <x v="333"/>
    </i>
    <i r="1">
      <x v="272"/>
      <x v="142"/>
      <x v="300"/>
    </i>
    <i r="1">
      <x v="273"/>
      <x v="159"/>
      <x v="435"/>
    </i>
    <i r="1">
      <x v="274"/>
      <x v="192"/>
      <x v="422"/>
    </i>
    <i r="1">
      <x v="275"/>
      <x v="197"/>
      <x v="334"/>
    </i>
    <i r="1">
      <x v="276"/>
      <x v="194"/>
      <x v="409"/>
    </i>
    <i r="1">
      <x v="277"/>
      <x v="135"/>
      <x v="383"/>
    </i>
    <i r="1">
      <x v="278"/>
      <x v="147"/>
      <x v="356"/>
    </i>
    <i r="1">
      <x v="279"/>
      <x v="162"/>
      <x v="354"/>
    </i>
    <i r="1">
      <x v="280"/>
      <x v="139"/>
      <x v="336"/>
    </i>
    <i r="1">
      <x v="281"/>
      <x v="173"/>
      <x v="365"/>
    </i>
    <i r="1">
      <x v="282"/>
      <x v="157"/>
      <x v="286"/>
    </i>
    <i r="1">
      <x v="283"/>
      <x v="180"/>
      <x v="370"/>
    </i>
    <i r="1">
      <x v="284"/>
      <x v="177"/>
      <x v="342"/>
    </i>
    <i r="1">
      <x v="285"/>
      <x v="179"/>
      <x v="304"/>
    </i>
    <i r="1">
      <x v="286"/>
      <x v="140"/>
      <x v="293"/>
    </i>
    <i r="1">
      <x v="287"/>
      <x v="137"/>
      <x v="512"/>
    </i>
    <i r="1">
      <x v="288"/>
      <x v="136"/>
      <x v="312"/>
    </i>
    <i r="1">
      <x v="289"/>
      <x v="166"/>
      <x v="242"/>
    </i>
    <i r="1">
      <x v="290"/>
      <x v="195"/>
      <x v="224"/>
    </i>
    <i r="1">
      <x v="291"/>
      <x v="188"/>
      <x v="177"/>
    </i>
    <i r="1">
      <x v="292"/>
      <x v="160"/>
      <x v="243"/>
    </i>
    <i r="1">
      <x v="293"/>
      <x v="145"/>
      <x v="156"/>
    </i>
    <i r="1">
      <x v="294"/>
      <x v="150"/>
      <x v="211"/>
    </i>
    <i r="1">
      <x v="295"/>
      <x v="151"/>
      <x v="162"/>
    </i>
    <i r="1">
      <x v="296"/>
      <x v="149"/>
      <x v="136"/>
    </i>
    <i r="1">
      <x v="297"/>
      <x v="143"/>
      <x v="197"/>
    </i>
    <i r="1">
      <x v="298"/>
      <x v="138"/>
      <x v="151"/>
    </i>
    <i r="1">
      <x v="299"/>
      <x v="146"/>
      <x v="168"/>
    </i>
    <i r="1">
      <x v="300"/>
      <x v="186"/>
      <x v="173"/>
    </i>
    <i r="1">
      <x v="301"/>
      <x v="152"/>
      <x v="140"/>
    </i>
    <i r="1">
      <x v="302"/>
      <x v="141"/>
      <x v="122"/>
    </i>
    <i r="1">
      <x v="303"/>
      <x v="184"/>
      <x v="109"/>
    </i>
    <i r="1">
      <x v="304"/>
      <x v="189"/>
      <x v="94"/>
    </i>
    <i r="1">
      <x v="305"/>
      <x v="158"/>
      <x v="98"/>
    </i>
    <i r="1">
      <x v="306"/>
      <x v="133"/>
      <x v="512"/>
    </i>
    <i r="1">
      <x v="307"/>
      <x v="169"/>
      <x v="512"/>
    </i>
    <i r="1">
      <x v="308"/>
      <x v="176"/>
      <x v="465"/>
    </i>
    <i r="1">
      <x v="309"/>
      <x v="163"/>
      <x v="317"/>
    </i>
    <i r="1">
      <x v="310"/>
      <x v="156"/>
      <x v="206"/>
    </i>
    <i r="1">
      <x v="311"/>
      <x v="196"/>
      <x v="276"/>
    </i>
    <i r="1">
      <x v="312"/>
      <x v="185"/>
      <x v="440"/>
    </i>
    <i r="1">
      <x v="313"/>
      <x v="170"/>
      <x v="34"/>
    </i>
    <i r="1">
      <x v="314"/>
      <x v="154"/>
      <x v="205"/>
    </i>
    <i r="1">
      <x v="315"/>
      <x v="168"/>
      <x v="512"/>
    </i>
    <i>
      <x v="12"/>
      <x v="316"/>
      <x v="579"/>
      <x v="512"/>
    </i>
    <i r="1">
      <x v="317"/>
      <x v="440"/>
      <x v="512"/>
    </i>
    <i r="1">
      <x v="318"/>
      <x v="482"/>
      <x v="512"/>
    </i>
    <i r="1">
      <x v="319"/>
      <x v="376"/>
      <x v="512"/>
    </i>
    <i r="1">
      <x v="320"/>
      <x v="490"/>
      <x v="512"/>
    </i>
    <i r="1">
      <x v="321"/>
      <x v="428"/>
      <x v="512"/>
    </i>
    <i r="1">
      <x v="322"/>
      <x v="578"/>
      <x v="512"/>
    </i>
    <i>
      <x v="13"/>
      <x v="323"/>
      <x v="66"/>
      <x v="500"/>
    </i>
    <i r="1">
      <x v="324"/>
      <x v="342"/>
      <x v="307"/>
    </i>
    <i r="1">
      <x v="325"/>
      <x v="364"/>
      <x v="256"/>
    </i>
    <i r="1">
      <x v="326"/>
      <x v="400"/>
      <x v="270"/>
    </i>
    <i r="1">
      <x v="327"/>
      <x v="103"/>
      <x v="332"/>
    </i>
    <i r="1">
      <x v="328"/>
      <x v="499"/>
      <x v="267"/>
    </i>
    <i r="1">
      <x v="329"/>
      <x v="226"/>
      <x v="281"/>
    </i>
    <i r="1">
      <x v="330"/>
      <x v="269"/>
      <x v="191"/>
    </i>
    <i r="1">
      <x v="331"/>
      <x v="500"/>
      <x v="294"/>
    </i>
    <i r="1">
      <x v="332"/>
      <x v="502"/>
      <x v="134"/>
    </i>
    <i r="1">
      <x v="333"/>
      <x v="501"/>
      <x v="152"/>
    </i>
    <i r="1">
      <x v="334"/>
      <x v="509"/>
      <x v="121"/>
    </i>
    <i r="1">
      <x v="335"/>
      <x v="551"/>
      <x v="115"/>
    </i>
    <i r="1">
      <x v="336"/>
      <x v="39"/>
      <x v="79"/>
    </i>
    <i r="1">
      <x v="337"/>
      <x v="261"/>
      <x v="67"/>
    </i>
    <i r="1">
      <x v="338"/>
      <x v="115"/>
      <x v="56"/>
    </i>
    <i r="1">
      <x v="339"/>
      <x v="111"/>
      <x v="33"/>
    </i>
    <i r="1">
      <x v="340"/>
      <x v="580"/>
      <x v="66"/>
    </i>
    <i r="1">
      <x v="341"/>
      <x v="489"/>
      <x v="58"/>
    </i>
    <i>
      <x v="14"/>
      <x v="342"/>
      <x v="110"/>
      <x v="486"/>
    </i>
    <i r="1">
      <x v="343"/>
      <x v="94"/>
      <x v="371"/>
    </i>
    <i r="1">
      <x v="344"/>
      <x v="305"/>
      <x v="158"/>
    </i>
    <i r="1">
      <x v="345"/>
      <x v="200"/>
      <x v="176"/>
    </i>
    <i r="1">
      <x v="346"/>
      <x v="566"/>
      <x v="52"/>
    </i>
    <i>
      <x v="15"/>
      <x v="347"/>
      <x v="442"/>
      <x v="505"/>
    </i>
    <i r="1">
      <x v="348"/>
      <x v="341"/>
      <x v="506"/>
    </i>
    <i r="1">
      <x v="349"/>
      <x v="354"/>
      <x v="503"/>
    </i>
    <i r="1">
      <x v="350"/>
      <x v="516"/>
      <x v="484"/>
    </i>
    <i r="1">
      <x v="351"/>
      <x v="390"/>
      <x v="463"/>
    </i>
    <i r="1">
      <x v="352"/>
      <x v="204"/>
      <x v="438"/>
    </i>
    <i r="1">
      <x v="353"/>
      <x v="124"/>
      <x v="453"/>
    </i>
    <i r="1">
      <x v="354"/>
      <x v="35"/>
      <x v="446"/>
    </i>
    <i r="1">
      <x v="355"/>
      <x v="51"/>
      <x v="452"/>
    </i>
    <i r="1">
      <x v="356"/>
      <x v="78"/>
      <x v="428"/>
    </i>
    <i r="1">
      <x v="357"/>
      <x v="546"/>
      <x v="420"/>
    </i>
    <i r="1">
      <x v="358"/>
      <x v="549"/>
      <x v="411"/>
    </i>
    <i r="1">
      <x v="359"/>
      <x v="98"/>
      <x v="105"/>
    </i>
    <i r="1">
      <x v="360"/>
      <x v="522"/>
      <x v="266"/>
    </i>
    <i r="1">
      <x v="361"/>
      <x v="525"/>
      <x v="254"/>
    </i>
    <i r="1">
      <x v="362"/>
      <x v="401"/>
      <x v="301"/>
    </i>
    <i r="1">
      <x v="363"/>
      <x v="14"/>
      <x v="236"/>
    </i>
    <i r="1">
      <x v="364"/>
      <x v="403"/>
      <x v="263"/>
    </i>
    <i r="1">
      <x v="365"/>
      <x v="73"/>
      <x v="53"/>
    </i>
    <i r="1">
      <x v="366"/>
      <x v="76"/>
      <x v="97"/>
    </i>
    <i r="1">
      <x v="367"/>
      <x v="505"/>
      <x v="368"/>
    </i>
    <i r="1">
      <x v="368"/>
      <x v="420"/>
      <x v="102"/>
    </i>
    <i r="1">
      <x v="369"/>
      <x v="79"/>
      <x v="138"/>
    </i>
    <i r="1">
      <x v="370"/>
      <x v="434"/>
      <x v="222"/>
    </i>
    <i r="1">
      <x v="371"/>
      <x v="460"/>
      <x v="227"/>
    </i>
    <i r="1">
      <x v="372"/>
      <x v="72"/>
      <x v="397"/>
    </i>
    <i r="1">
      <x v="373"/>
      <x v="388"/>
      <x v="414"/>
    </i>
    <i r="1">
      <x v="374"/>
      <x v="61"/>
      <x v="396"/>
    </i>
    <i r="1">
      <x v="375"/>
      <x v="344"/>
      <x v="358"/>
    </i>
    <i r="1">
      <x v="376"/>
      <x v="127"/>
      <x v="166"/>
    </i>
    <i r="1">
      <x v="377"/>
      <x v="455"/>
      <x v="274"/>
    </i>
    <i r="1">
      <x v="378"/>
      <x v="405"/>
      <x v="214"/>
    </i>
    <i r="1">
      <x v="379"/>
      <x v="52"/>
      <x v="209"/>
    </i>
    <i r="1">
      <x v="380"/>
      <x v="531"/>
      <x v="259"/>
    </i>
    <i r="1">
      <x v="381"/>
      <x v="285"/>
      <x v="196"/>
    </i>
    <i r="1">
      <x v="382"/>
      <x v="291"/>
      <x v="253"/>
    </i>
    <i r="1">
      <x v="383"/>
      <x v="36"/>
      <x v="512"/>
    </i>
    <i r="1">
      <x v="384"/>
      <x v="402"/>
      <x v="108"/>
    </i>
    <i r="1">
      <x v="385"/>
      <x v="91"/>
      <x v="164"/>
    </i>
    <i r="1">
      <x v="386"/>
      <x v="408"/>
      <x v="199"/>
    </i>
    <i r="1">
      <x v="387"/>
      <x v="523"/>
      <x v="204"/>
    </i>
    <i r="1">
      <x v="388"/>
      <x v="541"/>
      <x v="200"/>
    </i>
    <i r="1">
      <x v="389"/>
      <x v="24"/>
      <x v="80"/>
    </i>
    <i r="1">
      <x v="390"/>
      <x v="398"/>
      <x v="117"/>
    </i>
    <i r="1">
      <x v="391"/>
      <x v="334"/>
      <x v="23"/>
    </i>
    <i r="1">
      <x v="392"/>
      <x v="96"/>
      <x v="186"/>
    </i>
    <i r="1">
      <x v="393"/>
      <x v="463"/>
      <x v="59"/>
    </i>
    <i r="1">
      <x v="394"/>
      <x v="335"/>
      <x v="22"/>
    </i>
    <i r="1">
      <x v="395"/>
      <x v="2"/>
      <x v="5"/>
    </i>
    <i r="1">
      <x v="396"/>
      <x v="28"/>
      <x v="137"/>
    </i>
    <i r="1">
      <x v="397"/>
      <x v="418"/>
      <x v="126"/>
    </i>
    <i r="1">
      <x v="398"/>
      <x v="292"/>
      <x v="120"/>
    </i>
    <i r="1">
      <x v="399"/>
      <x v="11"/>
      <x v="15"/>
    </i>
    <i r="1">
      <x v="400"/>
      <x v="37"/>
      <x v="10"/>
    </i>
    <i r="1">
      <x v="401"/>
      <x v="48"/>
      <x/>
    </i>
    <i r="1">
      <x v="402"/>
      <x v="74"/>
      <x v="40"/>
    </i>
    <i r="1">
      <x v="403"/>
      <x v="81"/>
      <x v="1"/>
    </i>
    <i r="1">
      <x v="404"/>
      <x v="203"/>
      <x v="21"/>
    </i>
    <i r="1">
      <x v="405"/>
      <x v="461"/>
      <x v="48"/>
    </i>
    <i r="1">
      <x v="406"/>
      <x v="338"/>
      <x v="287"/>
    </i>
    <i r="1">
      <x v="407"/>
      <x v="424"/>
      <x v="308"/>
    </i>
    <i r="1">
      <x v="408"/>
      <x v="395"/>
      <x v="344"/>
    </i>
    <i r="1">
      <x v="409"/>
      <x v="310"/>
      <x v="183"/>
    </i>
    <i r="1">
      <x v="410"/>
      <x v="435"/>
      <x v="306"/>
    </i>
    <i r="1">
      <x v="411"/>
      <x v="432"/>
      <x v="182"/>
    </i>
    <i r="1">
      <x v="412"/>
      <x v="122"/>
      <x v="226"/>
    </i>
    <i r="1">
      <x v="413"/>
      <x v="441"/>
      <x v="283"/>
    </i>
    <i r="1">
      <x v="414"/>
      <x v="480"/>
      <x v="187"/>
    </i>
    <i r="1">
      <x v="415"/>
      <x v="41"/>
      <x v="322"/>
    </i>
    <i r="1">
      <x v="416"/>
      <x v="128"/>
      <x v="167"/>
    </i>
    <i r="1">
      <x v="417"/>
      <x v="290"/>
      <x v="193"/>
    </i>
    <i r="1">
      <x v="418"/>
      <x v="553"/>
      <x v="251"/>
    </i>
    <i r="1">
      <x v="419"/>
      <x v="511"/>
      <x v="163"/>
    </i>
    <i r="1">
      <x v="420"/>
      <x v="361"/>
      <x v="155"/>
    </i>
    <i r="1">
      <x v="421"/>
      <x v="5"/>
      <x v="114"/>
    </i>
    <i r="1">
      <x v="422"/>
      <x v="18"/>
      <x v="141"/>
    </i>
    <i r="1">
      <x v="423"/>
      <x v="222"/>
      <x v="51"/>
    </i>
    <i r="1">
      <x v="424"/>
      <x v="62"/>
      <x v="143"/>
    </i>
    <i r="1">
      <x v="425"/>
      <x v="520"/>
      <x v="86"/>
    </i>
    <i r="1">
      <x v="426"/>
      <x v="430"/>
      <x v="32"/>
    </i>
    <i r="1">
      <x v="427"/>
      <x v="15"/>
      <x v="55"/>
    </i>
    <i r="1">
      <x v="428"/>
      <x v="519"/>
      <x v="2"/>
    </i>
    <i r="1">
      <x v="429"/>
      <x v="288"/>
      <x v="54"/>
    </i>
    <i>
      <x v="16"/>
      <x v="430"/>
      <x v="557"/>
      <x v="442"/>
    </i>
    <i r="1">
      <x v="431"/>
      <x v="267"/>
      <x v="362"/>
    </i>
    <i>
      <x v="17"/>
      <x v="432"/>
      <x v="321"/>
      <x v="401"/>
    </i>
    <i>
      <x v="18"/>
      <x v="433"/>
      <x v="439"/>
      <x v="460"/>
    </i>
    <i r="1">
      <x v="434"/>
      <x v="304"/>
      <x v="45"/>
    </i>
    <i r="1">
      <x v="435"/>
      <x v="252"/>
      <x v="38"/>
    </i>
    <i r="1">
      <x v="436"/>
      <x v="102"/>
      <x v="70"/>
    </i>
    <i>
      <x v="19"/>
      <x v="437"/>
      <x v="328"/>
      <x v="512"/>
    </i>
    <i>
      <x v="20"/>
      <x v="438"/>
      <x v="470"/>
      <x v="469"/>
    </i>
    <i r="1">
      <x v="439"/>
      <x v="13"/>
      <x v="497"/>
    </i>
    <i r="1">
      <x v="440"/>
      <x v="446"/>
      <x v="487"/>
    </i>
    <i r="1">
      <x v="441"/>
      <x v="537"/>
      <x v="458"/>
    </i>
    <i r="1">
      <x v="442"/>
      <x v="116"/>
      <x v="450"/>
    </i>
    <i r="1">
      <x v="443"/>
      <x v="513"/>
      <x v="324"/>
    </i>
    <i r="1">
      <x v="444"/>
      <x v="221"/>
      <x v="416"/>
    </i>
    <i r="1">
      <x v="445"/>
      <x v="119"/>
      <x v="367"/>
    </i>
    <i r="1">
      <x v="446"/>
      <x v="20"/>
      <x v="380"/>
    </i>
    <i r="1">
      <x v="447"/>
      <x v="232"/>
      <x v="305"/>
    </i>
    <i r="1">
      <x v="448"/>
      <x v="58"/>
      <x v="360"/>
    </i>
    <i r="1">
      <x v="449"/>
      <x v="358"/>
      <x v="338"/>
    </i>
    <i r="1">
      <x v="450"/>
      <x v="17"/>
      <x v="265"/>
    </i>
    <i r="1">
      <x v="451"/>
      <x v="293"/>
      <x v="260"/>
    </i>
    <i r="1">
      <x v="452"/>
      <x v="481"/>
      <x v="161"/>
    </i>
    <i r="1">
      <x v="453"/>
      <x v="443"/>
      <x v="110"/>
    </i>
    <i r="1">
      <x v="454"/>
      <x v="10"/>
      <x v="76"/>
    </i>
    <i r="1">
      <x v="455"/>
      <x v="42"/>
      <x v="82"/>
    </i>
    <i r="1">
      <x v="456"/>
      <x v="217"/>
      <x v="19"/>
    </i>
    <i r="1">
      <x v="457"/>
      <x v="339"/>
      <x v="83"/>
    </i>
    <i r="1">
      <x v="458"/>
      <x v="471"/>
      <x v="302"/>
    </i>
    <i r="1">
      <x v="459"/>
      <x v="12"/>
      <x v="188"/>
    </i>
    <i r="1">
      <x v="460"/>
      <x v="322"/>
      <x v="184"/>
    </i>
    <i r="1">
      <x v="461"/>
      <x v="296"/>
      <x v="348"/>
    </i>
    <i r="1">
      <x v="462"/>
      <x v="588"/>
      <x v="350"/>
    </i>
    <i r="1">
      <x v="463"/>
      <x v="114"/>
      <x v="145"/>
    </i>
    <i r="1">
      <x v="464"/>
      <x v="105"/>
      <x v="87"/>
    </i>
    <i r="1">
      <x v="465"/>
      <x v="7"/>
      <x v="314"/>
    </i>
    <i r="1">
      <x v="466"/>
      <x v="547"/>
      <x v="212"/>
    </i>
    <i r="1">
      <x v="467"/>
      <x v="8"/>
      <x v="139"/>
    </i>
    <i r="1">
      <x v="468"/>
      <x v="298"/>
      <x v="89"/>
    </i>
    <i r="1">
      <x v="469"/>
      <x v="379"/>
      <x v="119"/>
    </i>
    <i r="1">
      <x v="470"/>
      <x v="23"/>
      <x v="104"/>
    </i>
    <i r="1">
      <x v="471"/>
      <x v="544"/>
      <x v="44"/>
    </i>
    <i r="1">
      <x v="472"/>
      <x v="486"/>
      <x v="18"/>
    </i>
    <i>
      <x v="21"/>
      <x v="473"/>
      <x v="565"/>
      <x v="512"/>
    </i>
    <i r="1">
      <x v="474"/>
      <x v="312"/>
      <x v="512"/>
    </i>
    <i r="1">
      <x v="475"/>
      <x v="281"/>
      <x v="512"/>
    </i>
    <i r="1">
      <x v="476"/>
      <x v="573"/>
      <x v="512"/>
    </i>
    <i r="1">
      <x v="477"/>
      <x v="422"/>
      <x v="512"/>
    </i>
    <i r="1">
      <x v="478"/>
      <x v="202"/>
      <x v="512"/>
    </i>
    <i r="1">
      <x v="479"/>
      <x v="498"/>
      <x v="512"/>
    </i>
    <i r="1">
      <x v="480"/>
      <x v="69"/>
      <x v="512"/>
    </i>
    <i r="1">
      <x v="481"/>
      <x v="318"/>
      <x v="512"/>
    </i>
    <i r="1">
      <x v="482"/>
      <x v="266"/>
      <x v="512"/>
    </i>
    <i r="1">
      <x v="483"/>
      <x v="44"/>
      <x v="512"/>
    </i>
    <i r="1">
      <x v="484"/>
      <x v="272"/>
      <x v="512"/>
    </i>
    <i r="1">
      <x v="485"/>
      <x v="518"/>
      <x v="512"/>
    </i>
    <i r="1">
      <x v="486"/>
      <x v="369"/>
      <x v="512"/>
    </i>
    <i r="1">
      <x v="487"/>
      <x v="450"/>
      <x v="512"/>
    </i>
    <i r="1">
      <x v="488"/>
      <x v="371"/>
      <x v="512"/>
    </i>
    <i r="1">
      <x v="489"/>
      <x v="214"/>
      <x v="512"/>
    </i>
    <i r="1">
      <x v="490"/>
      <x v="584"/>
      <x v="512"/>
    </i>
    <i r="1">
      <x v="491"/>
      <x v="251"/>
      <x v="512"/>
    </i>
    <i r="1">
      <x v="492"/>
      <x v="362"/>
      <x v="512"/>
    </i>
    <i r="1">
      <x v="493"/>
      <x v="496"/>
      <x v="512"/>
    </i>
    <i r="1">
      <x v="494"/>
      <x v="277"/>
      <x v="512"/>
    </i>
    <i r="1">
      <x v="495"/>
      <x v="100"/>
      <x v="512"/>
    </i>
    <i r="1">
      <x v="496"/>
      <x v="429"/>
      <x v="512"/>
    </i>
    <i r="1">
      <x v="497"/>
      <x v="411"/>
      <x v="512"/>
    </i>
    <i r="1">
      <x v="498"/>
      <x v="260"/>
      <x v="512"/>
    </i>
    <i r="1">
      <x v="499"/>
      <x v="280"/>
      <x v="512"/>
    </i>
    <i r="1">
      <x v="500"/>
      <x v="485"/>
      <x v="512"/>
    </i>
    <i r="1">
      <x v="501"/>
      <x v="250"/>
      <x v="512"/>
    </i>
    <i r="1">
      <x v="502"/>
      <x v="473"/>
      <x v="512"/>
    </i>
    <i r="1">
      <x v="503"/>
      <x v="407"/>
      <x v="512"/>
    </i>
    <i r="1">
      <x v="504"/>
      <x v="317"/>
      <x v="512"/>
    </i>
    <i r="1">
      <x v="505"/>
      <x v="406"/>
      <x v="512"/>
    </i>
    <i r="1">
      <x v="506"/>
      <x v="382"/>
      <x v="512"/>
    </i>
    <i r="1">
      <x v="507"/>
      <x v="212"/>
      <x v="512"/>
    </i>
    <i r="1">
      <x v="508"/>
      <x v="381"/>
      <x v="512"/>
    </i>
    <i r="1">
      <x v="509"/>
      <x v="426"/>
      <x v="512"/>
    </i>
    <i r="1">
      <x v="510"/>
      <x v="582"/>
      <x v="512"/>
    </i>
    <i r="1">
      <x v="511"/>
      <x v="85"/>
      <x v="512"/>
    </i>
    <i r="1">
      <x v="512"/>
      <x v="386"/>
      <x v="512"/>
    </i>
    <i r="1">
      <x v="513"/>
      <x v="211"/>
      <x v="512"/>
    </i>
    <i r="1">
      <x v="514"/>
      <x v="491"/>
      <x v="512"/>
    </i>
    <i r="1">
      <x v="515"/>
      <x v="314"/>
      <x v="512"/>
    </i>
    <i r="1">
      <x v="516"/>
      <x v="301"/>
      <x v="512"/>
    </i>
    <i r="1">
      <x v="517"/>
      <x v="497"/>
      <x v="512"/>
    </i>
    <i r="1">
      <x v="518"/>
      <x v="510"/>
      <x v="512"/>
    </i>
    <i r="1">
      <x v="519"/>
      <x v="46"/>
      <x v="512"/>
    </i>
    <i r="1">
      <x v="520"/>
      <x v="449"/>
      <x v="512"/>
    </i>
    <i r="1">
      <x v="521"/>
      <x v="564"/>
      <x v="512"/>
    </i>
    <i r="1">
      <x v="522"/>
      <x v="117"/>
      <x v="512"/>
    </i>
    <i r="1">
      <x v="523"/>
      <x v="572"/>
      <x v="512"/>
    </i>
    <i r="1">
      <x v="524"/>
      <x v="506"/>
      <x v="512"/>
    </i>
    <i r="1">
      <x v="525"/>
      <x v="295"/>
      <x v="512"/>
    </i>
    <i r="1">
      <x v="526"/>
      <x v="223"/>
      <x v="512"/>
    </i>
    <i>
      <x v="22"/>
      <x v="527"/>
      <x v="309"/>
      <x v="501"/>
    </i>
    <i r="1">
      <x v="528"/>
      <x v="419"/>
      <x v="474"/>
    </i>
    <i r="1">
      <x v="529"/>
      <x v="55"/>
      <x v="273"/>
    </i>
    <i r="1">
      <x v="530"/>
      <x v="199"/>
      <x v="232"/>
    </i>
    <i r="1">
      <x v="531"/>
      <x v="90"/>
      <x v="290"/>
    </i>
    <i r="1">
      <x v="532"/>
      <x v="416"/>
      <x v="103"/>
    </i>
    <i r="1">
      <x v="533"/>
      <x v="27"/>
      <x v="124"/>
    </i>
    <i r="1">
      <x v="534"/>
      <x v="121"/>
      <x v="85"/>
    </i>
    <i r="1">
      <x v="535"/>
      <x v="558"/>
      <x v="68"/>
    </i>
    <i r="1">
      <x v="536"/>
      <x v="552"/>
      <x v="30"/>
    </i>
    <i r="1">
      <x v="537"/>
      <x v="421"/>
      <x v="9"/>
    </i>
    <i r="1">
      <x v="538"/>
      <x v="225"/>
      <x v="172"/>
    </i>
    <i>
      <x v="23"/>
      <x v="539"/>
      <x v="92"/>
      <x v="493"/>
    </i>
    <i r="1">
      <x v="540"/>
      <x v="126"/>
      <x v="364"/>
    </i>
    <i r="1">
      <x v="541"/>
      <x v="209"/>
      <x v="352"/>
    </i>
    <i r="1">
      <x v="542"/>
      <x v="476"/>
      <x v="325"/>
    </i>
    <i r="1">
      <x v="543"/>
      <x v="87"/>
      <x v="221"/>
    </i>
    <i r="1">
      <x v="544"/>
      <x v="479"/>
      <x v="264"/>
    </i>
    <i r="1">
      <x v="545"/>
      <x v="333"/>
      <x v="245"/>
    </i>
    <i r="1">
      <x v="546"/>
      <x v="561"/>
      <x v="216"/>
    </i>
    <i r="1">
      <x v="547"/>
      <x v="373"/>
      <x v="231"/>
    </i>
    <i r="1">
      <x v="548"/>
      <x v="478"/>
      <x v="178"/>
    </i>
    <i r="1">
      <x v="549"/>
      <x v="462"/>
      <x v="107"/>
    </i>
    <i r="1">
      <x v="550"/>
      <x v="343"/>
      <x v="35"/>
    </i>
    <i r="1">
      <x v="551"/>
      <x v="484"/>
      <x v="13"/>
    </i>
    <i r="1">
      <x v="552"/>
      <x v="350"/>
      <x v="74"/>
    </i>
    <i r="1">
      <x v="553"/>
      <x v="431"/>
      <x v="100"/>
    </i>
    <i r="1">
      <x v="554"/>
      <x v="108"/>
      <x v="65"/>
    </i>
    <i r="1">
      <x v="555"/>
      <x v="533"/>
      <x v="99"/>
    </i>
    <i r="1">
      <x v="556"/>
      <x v="586"/>
      <x v="39"/>
    </i>
    <i r="1">
      <x v="557"/>
      <x v="452"/>
      <x v="49"/>
    </i>
    <i r="1">
      <x v="558"/>
      <x v="475"/>
      <x v="73"/>
    </i>
    <i r="1">
      <x v="559"/>
      <x v="540"/>
      <x v="376"/>
    </i>
    <i r="1">
      <x v="560"/>
      <x v="465"/>
      <x v="405"/>
    </i>
    <i r="1">
      <x v="561"/>
      <x v="529"/>
      <x v="327"/>
    </i>
    <i r="1">
      <x v="562"/>
      <x v="477"/>
      <x v="366"/>
    </i>
    <i r="1">
      <x v="563"/>
      <x v="514"/>
      <x v="311"/>
    </i>
    <i r="1">
      <x v="564"/>
      <x v="374"/>
      <x v="230"/>
    </i>
    <i r="1">
      <x v="565"/>
      <x v="372"/>
      <x v="179"/>
    </i>
    <i r="1">
      <x v="566"/>
      <x v="548"/>
      <x v="149"/>
    </i>
    <i r="1">
      <x v="567"/>
      <x v="340"/>
      <x v="125"/>
    </i>
    <i r="1">
      <x v="568"/>
      <x v="560"/>
      <x v="116"/>
    </i>
    <i r="1">
      <x v="569"/>
      <x v="464"/>
      <x v="147"/>
    </i>
    <i r="1">
      <x v="570"/>
      <x v="248"/>
      <x v="101"/>
    </i>
    <i>
      <x v="24"/>
      <x v="571"/>
      <x v="493"/>
      <x v="492"/>
    </i>
    <i r="1">
      <x v="572"/>
      <x v="215"/>
      <x v="466"/>
    </i>
    <i r="1">
      <x v="573"/>
      <x v="327"/>
      <x v="436"/>
    </i>
    <i r="1">
      <x v="574"/>
      <x v="256"/>
      <x v="165"/>
    </i>
    <i r="1">
      <x v="575"/>
      <x v="534"/>
      <x v="148"/>
    </i>
    <i r="1">
      <x v="576"/>
      <x v="535"/>
      <x v="315"/>
    </i>
    <i r="1">
      <x v="577"/>
      <x v="307"/>
      <x v="219"/>
    </i>
    <i r="1">
      <x v="578"/>
      <x v="375"/>
      <x v="217"/>
    </i>
    <i r="1">
      <x v="579"/>
      <x v="543"/>
      <x v="207"/>
    </i>
    <i r="1">
      <x v="580"/>
      <x v="360"/>
      <x v="159"/>
    </i>
    <i r="1">
      <x v="581"/>
      <x v="235"/>
      <x v="268"/>
    </i>
    <i r="1">
      <x v="582"/>
      <x v="54"/>
      <x v="77"/>
    </i>
    <i>
      <x v="25"/>
      <x v="583"/>
      <x v="378"/>
      <x v="417"/>
    </i>
    <i r="1">
      <x v="584"/>
      <x v="414"/>
      <x v="326"/>
    </i>
    <i>
      <x v="26"/>
      <x v="585"/>
      <x v="56"/>
      <x v="433"/>
    </i>
    <i r="1">
      <x v="586"/>
      <x v="33"/>
      <x v="75"/>
    </i>
    <i r="1">
      <x v="587"/>
      <x v="359"/>
      <x v="157"/>
    </i>
    <i r="1">
      <x v="588"/>
      <x v="425"/>
      <x v="171"/>
    </i>
    <i r="1">
      <x v="589"/>
      <x v="527"/>
      <x v="112"/>
    </i>
    <i r="1">
      <x v="590"/>
      <x v="521"/>
      <x v="81"/>
    </i>
    <i t="grand">
      <x/>
    </i>
  </rowItems>
  <colFields count="2">
    <field x="-2"/>
    <field x="1"/>
  </colFields>
  <colItems count="36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i="1">
      <x v="1"/>
      <x/>
    </i>
    <i r="1" i="1">
      <x v="1"/>
    </i>
    <i r="1" i="1">
      <x v="2"/>
    </i>
    <i r="1" i="1">
      <x v="3"/>
    </i>
    <i r="1" i="1">
      <x v="4"/>
    </i>
    <i r="1" i="1">
      <x v="5"/>
    </i>
    <i r="1" i="1">
      <x v="6"/>
    </i>
    <i r="1" i="1">
      <x v="7"/>
    </i>
    <i i="2">
      <x v="2"/>
      <x/>
    </i>
    <i r="1" i="2">
      <x v="1"/>
    </i>
    <i r="1" i="2">
      <x v="2"/>
    </i>
    <i r="1" i="2">
      <x v="3"/>
    </i>
    <i r="1" i="2">
      <x v="4"/>
    </i>
    <i r="1" i="2">
      <x v="5"/>
    </i>
    <i r="1" i="2">
      <x v="6"/>
    </i>
    <i r="1" i="2">
      <x v="7"/>
    </i>
    <i i="3">
      <x v="3"/>
      <x/>
    </i>
    <i r="1" i="3">
      <x v="1"/>
    </i>
    <i r="1" i="3">
      <x v="2"/>
    </i>
    <i r="1" i="3">
      <x v="3"/>
    </i>
    <i r="1" i="3">
      <x v="4"/>
    </i>
    <i r="1" i="3">
      <x v="5"/>
    </i>
    <i r="1" i="3">
      <x v="6"/>
    </i>
    <i r="1" i="3">
      <x v="7"/>
    </i>
    <i t="grand">
      <x/>
    </i>
    <i t="grand" i="1">
      <x/>
    </i>
    <i t="grand" i="2">
      <x/>
    </i>
    <i t="grand" i="3">
      <x/>
    </i>
  </colItems>
  <dataFields count="4">
    <dataField name="Average of wmean" fld="2" subtotal="average" baseField="6" baseItem="456"/>
    <dataField name="Average of weighted_mean" fld="3" subtotal="average" baseField="6" baseItem="456"/>
    <dataField name="Average of wmeanupper" fld="11" subtotal="average" baseField="0" baseItem="7"/>
    <dataField name="Average of w_meanupper" fld="12" subtotal="average" baseField="12" baseItem="27"/>
  </dataFields>
  <formats count="3738">
    <format dxfId="3777">
      <pivotArea type="all" dataOnly="0" outline="0" fieldPosition="0"/>
    </format>
    <format dxfId="3776">
      <pivotArea outline="0" collapsedLevelsAreSubtotals="1" fieldPosition="0"/>
    </format>
    <format dxfId="3775">
      <pivotArea type="origin" dataOnly="0" labelOnly="1" outline="0" fieldPosition="0"/>
    </format>
    <format dxfId="3774">
      <pivotArea field="-2" type="button" dataOnly="0" labelOnly="1" outline="0" axis="axisCol" fieldPosition="0"/>
    </format>
    <format dxfId="3773">
      <pivotArea field="1" type="button" dataOnly="0" labelOnly="1" outline="0" axis="axisCol" fieldPosition="1"/>
    </format>
    <format dxfId="3772">
      <pivotArea type="topRight" dataOnly="0" labelOnly="1" outline="0" fieldPosition="0"/>
    </format>
    <format dxfId="3771">
      <pivotArea field="7" type="button" dataOnly="0" labelOnly="1" outline="0" axis="axisRow" fieldPosition="0"/>
    </format>
    <format dxfId="3770">
      <pivotArea field="0" type="button" dataOnly="0" labelOnly="1" outline="0" axis="axisRow" fieldPosition="1"/>
    </format>
    <format dxfId="3769">
      <pivotArea field="6" type="button" dataOnly="0" labelOnly="1" outline="0" axis="axisRow" fieldPosition="2"/>
    </format>
    <format dxfId="3768">
      <pivotArea field="8" type="button" dataOnly="0" labelOnly="1" outline="0" axis="axisRow" fieldPosition="3"/>
    </format>
    <format dxfId="3767">
      <pivotArea dataOnly="0" labelOnly="1" fieldPosition="0">
        <references count="1">
          <reference field="7" count="0"/>
        </references>
      </pivotArea>
    </format>
    <format dxfId="3766">
      <pivotArea dataOnly="0" labelOnly="1" grandRow="1" outline="0" fieldPosition="0"/>
    </format>
    <format dxfId="3765">
      <pivotArea dataOnly="0" labelOnly="1" outline="0" fieldPosition="0">
        <references count="2">
          <reference field="0" count="6">
            <x v="0"/>
            <x v="1"/>
            <x v="2"/>
            <x v="3"/>
            <x v="4"/>
            <x v="5"/>
          </reference>
          <reference field="7" count="1" selected="0">
            <x v="0"/>
          </reference>
        </references>
      </pivotArea>
    </format>
    <format dxfId="3764">
      <pivotArea dataOnly="0" labelOnly="1" outline="0" fieldPosition="0">
        <references count="2">
          <reference field="0" count="15"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</reference>
          <reference field="7" count="1" selected="0">
            <x v="1"/>
          </reference>
        </references>
      </pivotArea>
    </format>
    <format dxfId="3763">
      <pivotArea dataOnly="0" labelOnly="1" outline="0" fieldPosition="0">
        <references count="2">
          <reference field="0" count="17"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</reference>
          <reference field="7" count="1" selected="0">
            <x v="2"/>
          </reference>
        </references>
      </pivotArea>
    </format>
    <format dxfId="3762">
      <pivotArea dataOnly="0" labelOnly="1" outline="0" fieldPosition="0">
        <references count="2">
          <reference field="0" count="2">
            <x v="38"/>
            <x v="39"/>
          </reference>
          <reference field="7" count="1" selected="0">
            <x v="3"/>
          </reference>
        </references>
      </pivotArea>
    </format>
    <format dxfId="3761">
      <pivotArea dataOnly="0" labelOnly="1" outline="0" fieldPosition="0">
        <references count="2">
          <reference field="0" count="15"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</reference>
          <reference field="7" count="1" selected="0">
            <x v="4"/>
          </reference>
        </references>
      </pivotArea>
    </format>
    <format dxfId="3760">
      <pivotArea dataOnly="0" labelOnly="1" outline="0" fieldPosition="0">
        <references count="2">
          <reference field="0" count="50"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</reference>
          <reference field="7" count="1" selected="0">
            <x v="5"/>
          </reference>
        </references>
      </pivotArea>
    </format>
    <format dxfId="3759">
      <pivotArea dataOnly="0" labelOnly="1" outline="0" fieldPosition="0">
        <references count="2">
          <reference field="0" count="45"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  <reference field="7" count="1" selected="0">
            <x v="5"/>
          </reference>
        </references>
      </pivotArea>
    </format>
    <format dxfId="3758">
      <pivotArea dataOnly="0" labelOnly="1" outline="0" fieldPosition="0">
        <references count="2">
          <reference field="0" count="4">
            <x v="150"/>
            <x v="151"/>
            <x v="152"/>
            <x v="153"/>
          </reference>
          <reference field="7" count="1" selected="0">
            <x v="6"/>
          </reference>
        </references>
      </pivotArea>
    </format>
    <format dxfId="3757">
      <pivotArea dataOnly="0" labelOnly="1" outline="0" fieldPosition="0">
        <references count="2">
          <reference field="0" count="3">
            <x v="154"/>
            <x v="155"/>
            <x v="156"/>
          </reference>
          <reference field="7" count="1" selected="0">
            <x v="7"/>
          </reference>
        </references>
      </pivotArea>
    </format>
    <format dxfId="3756">
      <pivotArea dataOnly="0" labelOnly="1" outline="0" fieldPosition="0">
        <references count="2">
          <reference field="0" count="14"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</reference>
          <reference field="7" count="1" selected="0">
            <x v="8"/>
          </reference>
        </references>
      </pivotArea>
    </format>
    <format dxfId="3755">
      <pivotArea dataOnly="0" labelOnly="1" outline="0" fieldPosition="0">
        <references count="2">
          <reference field="0" count="50"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</reference>
          <reference field="7" count="1" selected="0">
            <x v="9"/>
          </reference>
        </references>
      </pivotArea>
    </format>
    <format dxfId="3754">
      <pivotArea dataOnly="0" labelOnly="1" outline="0" fieldPosition="0">
        <references count="2">
          <reference field="0" count="23"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</reference>
          <reference field="7" count="1" selected="0">
            <x v="9"/>
          </reference>
        </references>
      </pivotArea>
    </format>
    <format dxfId="3753">
      <pivotArea dataOnly="0" labelOnly="1" outline="0" fieldPosition="0">
        <references count="2">
          <reference field="0" count="7">
            <x v="244"/>
            <x v="245"/>
            <x v="246"/>
            <x v="247"/>
            <x v="248"/>
            <x v="249"/>
            <x v="250"/>
          </reference>
          <reference field="7" count="1" selected="0">
            <x v="10"/>
          </reference>
        </references>
      </pivotArea>
    </format>
    <format dxfId="3752">
      <pivotArea dataOnly="0" labelOnly="1" outline="0" fieldPosition="0">
        <references count="2">
          <reference field="0" count="50"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</reference>
          <reference field="7" count="1" selected="0">
            <x v="11"/>
          </reference>
        </references>
      </pivotArea>
    </format>
    <format dxfId="3751">
      <pivotArea dataOnly="0" labelOnly="1" outline="0" fieldPosition="0">
        <references count="2">
          <reference field="0" count="15"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</reference>
          <reference field="7" count="1" selected="0">
            <x v="11"/>
          </reference>
        </references>
      </pivotArea>
    </format>
    <format dxfId="3750">
      <pivotArea dataOnly="0" labelOnly="1" outline="0" fieldPosition="0">
        <references count="2">
          <reference field="0" count="7">
            <x v="316"/>
            <x v="317"/>
            <x v="318"/>
            <x v="319"/>
            <x v="320"/>
            <x v="321"/>
            <x v="322"/>
          </reference>
          <reference field="7" count="1" selected="0">
            <x v="12"/>
          </reference>
        </references>
      </pivotArea>
    </format>
    <format dxfId="3749">
      <pivotArea dataOnly="0" labelOnly="1" outline="0" fieldPosition="0">
        <references count="2">
          <reference field="0" count="19"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</reference>
          <reference field="7" count="1" selected="0">
            <x v="13"/>
          </reference>
        </references>
      </pivotArea>
    </format>
    <format dxfId="3748">
      <pivotArea dataOnly="0" labelOnly="1" outline="0" fieldPosition="0">
        <references count="2">
          <reference field="0" count="5">
            <x v="342"/>
            <x v="343"/>
            <x v="344"/>
            <x v="345"/>
            <x v="346"/>
          </reference>
          <reference field="7" count="1" selected="0">
            <x v="14"/>
          </reference>
        </references>
      </pivotArea>
    </format>
    <format dxfId="3747">
      <pivotArea dataOnly="0" labelOnly="1" outline="0" fieldPosition="0">
        <references count="2">
          <reference field="0" count="50"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</reference>
          <reference field="7" count="1" selected="0">
            <x v="15"/>
          </reference>
        </references>
      </pivotArea>
    </format>
    <format dxfId="3746">
      <pivotArea dataOnly="0" labelOnly="1" outline="0" fieldPosition="0">
        <references count="2">
          <reference field="0" count="33">
            <x v="397"/>
            <x v="398"/>
            <x v="399"/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</reference>
          <reference field="7" count="1" selected="0">
            <x v="15"/>
          </reference>
        </references>
      </pivotArea>
    </format>
    <format dxfId="3745">
      <pivotArea dataOnly="0" labelOnly="1" outline="0" fieldPosition="0">
        <references count="2">
          <reference field="0" count="2">
            <x v="430"/>
            <x v="431"/>
          </reference>
          <reference field="7" count="1" selected="0">
            <x v="16"/>
          </reference>
        </references>
      </pivotArea>
    </format>
    <format dxfId="3744">
      <pivotArea dataOnly="0" labelOnly="1" outline="0" fieldPosition="0">
        <references count="2">
          <reference field="0" count="1">
            <x v="432"/>
          </reference>
          <reference field="7" count="1" selected="0">
            <x v="17"/>
          </reference>
        </references>
      </pivotArea>
    </format>
    <format dxfId="3743">
      <pivotArea dataOnly="0" labelOnly="1" outline="0" fieldPosition="0">
        <references count="2">
          <reference field="0" count="4">
            <x v="433"/>
            <x v="434"/>
            <x v="435"/>
            <x v="436"/>
          </reference>
          <reference field="7" count="1" selected="0">
            <x v="18"/>
          </reference>
        </references>
      </pivotArea>
    </format>
    <format dxfId="3742">
      <pivotArea dataOnly="0" labelOnly="1" outline="0" fieldPosition="0">
        <references count="2">
          <reference field="0" count="1">
            <x v="437"/>
          </reference>
          <reference field="7" count="1" selected="0">
            <x v="19"/>
          </reference>
        </references>
      </pivotArea>
    </format>
    <format dxfId="3741">
      <pivotArea dataOnly="0" labelOnly="1" outline="0" fieldPosition="0">
        <references count="2">
          <reference field="0" count="35"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</reference>
          <reference field="7" count="1" selected="0">
            <x v="20"/>
          </reference>
        </references>
      </pivotArea>
    </format>
    <format dxfId="3740">
      <pivotArea dataOnly="0" labelOnly="1" outline="0" fieldPosition="0">
        <references count="2">
          <reference field="0" count="50"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</reference>
          <reference field="7" count="1" selected="0">
            <x v="21"/>
          </reference>
        </references>
      </pivotArea>
    </format>
    <format dxfId="3739">
      <pivotArea dataOnly="0" labelOnly="1" outline="0" fieldPosition="0">
        <references count="2">
          <reference field="0" count="4">
            <x v="523"/>
            <x v="524"/>
            <x v="525"/>
            <x v="526"/>
          </reference>
          <reference field="7" count="1" selected="0">
            <x v="21"/>
          </reference>
        </references>
      </pivotArea>
    </format>
    <format dxfId="3738">
      <pivotArea dataOnly="0" labelOnly="1" outline="0" fieldPosition="0">
        <references count="2">
          <reference field="0" count="12"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</reference>
          <reference field="7" count="1" selected="0">
            <x v="22"/>
          </reference>
        </references>
      </pivotArea>
    </format>
    <format dxfId="3737">
      <pivotArea dataOnly="0" labelOnly="1" outline="0" fieldPosition="0">
        <references count="2">
          <reference field="0" count="32"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</reference>
          <reference field="7" count="1" selected="0">
            <x v="23"/>
          </reference>
        </references>
      </pivotArea>
    </format>
    <format dxfId="3736">
      <pivotArea dataOnly="0" labelOnly="1" outline="0" fieldPosition="0">
        <references count="2">
          <reference field="0" count="12"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</reference>
          <reference field="7" count="1" selected="0">
            <x v="24"/>
          </reference>
        </references>
      </pivotArea>
    </format>
    <format dxfId="3735">
      <pivotArea dataOnly="0" labelOnly="1" outline="0" fieldPosition="0">
        <references count="2">
          <reference field="0" count="2">
            <x v="583"/>
            <x v="584"/>
          </reference>
          <reference field="7" count="1" selected="0">
            <x v="25"/>
          </reference>
        </references>
      </pivotArea>
    </format>
    <format dxfId="3734">
      <pivotArea dataOnly="0" labelOnly="1" outline="0" fieldPosition="0">
        <references count="2">
          <reference field="0" count="6">
            <x v="585"/>
            <x v="586"/>
            <x v="587"/>
            <x v="588"/>
            <x v="589"/>
            <x v="590"/>
          </reference>
          <reference field="7" count="1" selected="0">
            <x v="26"/>
          </reference>
        </references>
      </pivotArea>
    </format>
    <format dxfId="3733">
      <pivotArea dataOnly="0" labelOnly="1" fieldPosition="0">
        <references count="3">
          <reference field="0" count="1" selected="0">
            <x v="0"/>
          </reference>
          <reference field="6" count="1">
            <x v="569"/>
          </reference>
          <reference field="7" count="1" selected="0">
            <x v="0"/>
          </reference>
        </references>
      </pivotArea>
    </format>
    <format dxfId="3732">
      <pivotArea dataOnly="0" labelOnly="1" fieldPosition="0">
        <references count="3">
          <reference field="0" count="1" selected="0">
            <x v="1"/>
          </reference>
          <reference field="6" count="1">
            <x v="219"/>
          </reference>
          <reference field="7" count="1" selected="0">
            <x v="0"/>
          </reference>
        </references>
      </pivotArea>
    </format>
    <format dxfId="3731">
      <pivotArea dataOnly="0" labelOnly="1" fieldPosition="0">
        <references count="3">
          <reference field="0" count="1" selected="0">
            <x v="2"/>
          </reference>
          <reference field="6" count="1">
            <x v="308"/>
          </reference>
          <reference field="7" count="1" selected="0">
            <x v="0"/>
          </reference>
        </references>
      </pivotArea>
    </format>
    <format dxfId="3730">
      <pivotArea dataOnly="0" labelOnly="1" fieldPosition="0">
        <references count="3">
          <reference field="0" count="1" selected="0">
            <x v="3"/>
          </reference>
          <reference field="6" count="1">
            <x v="456"/>
          </reference>
          <reference field="7" count="1" selected="0">
            <x v="0"/>
          </reference>
        </references>
      </pivotArea>
    </format>
    <format dxfId="3729">
      <pivotArea dataOnly="0" labelOnly="1" fieldPosition="0">
        <references count="3">
          <reference field="0" count="1" selected="0">
            <x v="4"/>
          </reference>
          <reference field="6" count="1">
            <x v="243"/>
          </reference>
          <reference field="7" count="1" selected="0">
            <x v="0"/>
          </reference>
        </references>
      </pivotArea>
    </format>
    <format dxfId="3728">
      <pivotArea dataOnly="0" labelOnly="1" fieldPosition="0">
        <references count="3">
          <reference field="0" count="1" selected="0">
            <x v="5"/>
          </reference>
          <reference field="6" count="1">
            <x v="273"/>
          </reference>
          <reference field="7" count="1" selected="0">
            <x v="0"/>
          </reference>
        </references>
      </pivotArea>
    </format>
    <format dxfId="3727">
      <pivotArea dataOnly="0" labelOnly="1" fieldPosition="0">
        <references count="3">
          <reference field="0" count="1" selected="0">
            <x v="6"/>
          </reference>
          <reference field="6" count="1">
            <x v="65"/>
          </reference>
          <reference field="7" count="1" selected="0">
            <x v="1"/>
          </reference>
        </references>
      </pivotArea>
    </format>
    <format dxfId="3726">
      <pivotArea dataOnly="0" labelOnly="1" fieldPosition="0">
        <references count="3">
          <reference field="0" count="1" selected="0">
            <x v="7"/>
          </reference>
          <reference field="6" count="1">
            <x v="16"/>
          </reference>
          <reference field="7" count="1" selected="0">
            <x v="1"/>
          </reference>
        </references>
      </pivotArea>
    </format>
    <format dxfId="3725">
      <pivotArea dataOnly="0" labelOnly="1" fieldPosition="0">
        <references count="3">
          <reference field="0" count="1" selected="0">
            <x v="8"/>
          </reference>
          <reference field="6" count="1">
            <x v="205"/>
          </reference>
          <reference field="7" count="1" selected="0">
            <x v="1"/>
          </reference>
        </references>
      </pivotArea>
    </format>
    <format dxfId="3724">
      <pivotArea dataOnly="0" labelOnly="1" fieldPosition="0">
        <references count="3">
          <reference field="0" count="1" selected="0">
            <x v="9"/>
          </reference>
          <reference field="6" count="1">
            <x v="84"/>
          </reference>
          <reference field="7" count="1" selected="0">
            <x v="1"/>
          </reference>
        </references>
      </pivotArea>
    </format>
    <format dxfId="3723">
      <pivotArea dataOnly="0" labelOnly="1" fieldPosition="0">
        <references count="3">
          <reference field="0" count="1" selected="0">
            <x v="10"/>
          </reference>
          <reference field="6" count="1">
            <x v="303"/>
          </reference>
          <reference field="7" count="1" selected="0">
            <x v="1"/>
          </reference>
        </references>
      </pivotArea>
    </format>
    <format dxfId="3722">
      <pivotArea dataOnly="0" labelOnly="1" fieldPosition="0">
        <references count="3">
          <reference field="0" count="1" selected="0">
            <x v="11"/>
          </reference>
          <reference field="6" count="1">
            <x v="64"/>
          </reference>
          <reference field="7" count="1" selected="0">
            <x v="1"/>
          </reference>
        </references>
      </pivotArea>
    </format>
    <format dxfId="3721">
      <pivotArea dataOnly="0" labelOnly="1" fieldPosition="0">
        <references count="3">
          <reference field="0" count="1" selected="0">
            <x v="12"/>
          </reference>
          <reference field="6" count="1">
            <x v="353"/>
          </reference>
          <reference field="7" count="1" selected="0">
            <x v="1"/>
          </reference>
        </references>
      </pivotArea>
    </format>
    <format dxfId="3720">
      <pivotArea dataOnly="0" labelOnly="1" fieldPosition="0">
        <references count="3">
          <reference field="0" count="1" selected="0">
            <x v="13"/>
          </reference>
          <reference field="6" count="1">
            <x v="346"/>
          </reference>
          <reference field="7" count="1" selected="0">
            <x v="1"/>
          </reference>
        </references>
      </pivotArea>
    </format>
    <format dxfId="3719">
      <pivotArea dataOnly="0" labelOnly="1" fieldPosition="0">
        <references count="3">
          <reference field="0" count="1" selected="0">
            <x v="14"/>
          </reference>
          <reference field="6" count="1">
            <x v="279"/>
          </reference>
          <reference field="7" count="1" selected="0">
            <x v="1"/>
          </reference>
        </references>
      </pivotArea>
    </format>
    <format dxfId="3718">
      <pivotArea dataOnly="0" labelOnly="1" fieldPosition="0">
        <references count="3">
          <reference field="0" count="1" selected="0">
            <x v="15"/>
          </reference>
          <reference field="6" count="1">
            <x v="370"/>
          </reference>
          <reference field="7" count="1" selected="0">
            <x v="1"/>
          </reference>
        </references>
      </pivotArea>
    </format>
    <format dxfId="3717">
      <pivotArea dataOnly="0" labelOnly="1" fieldPosition="0">
        <references count="3">
          <reference field="0" count="1" selected="0">
            <x v="16"/>
          </reference>
          <reference field="6" count="1">
            <x v="336"/>
          </reference>
          <reference field="7" count="1" selected="0">
            <x v="1"/>
          </reference>
        </references>
      </pivotArea>
    </format>
    <format dxfId="3716">
      <pivotArea dataOnly="0" labelOnly="1" fieldPosition="0">
        <references count="3">
          <reference field="0" count="1" selected="0">
            <x v="17"/>
          </reference>
          <reference field="6" count="1">
            <x v="348"/>
          </reference>
          <reference field="7" count="1" selected="0">
            <x v="1"/>
          </reference>
        </references>
      </pivotArea>
    </format>
    <format dxfId="3715">
      <pivotArea dataOnly="0" labelOnly="1" fieldPosition="0">
        <references count="3">
          <reference field="0" count="1" selected="0">
            <x v="18"/>
          </reference>
          <reference field="6" count="1">
            <x v="284"/>
          </reference>
          <reference field="7" count="1" selected="0">
            <x v="1"/>
          </reference>
        </references>
      </pivotArea>
    </format>
    <format dxfId="3714">
      <pivotArea dataOnly="0" labelOnly="1" fieldPosition="0">
        <references count="3">
          <reference field="0" count="1" selected="0">
            <x v="20"/>
          </reference>
          <reference field="6" count="1">
            <x v="550"/>
          </reference>
          <reference field="7" count="1" selected="0">
            <x v="1"/>
          </reference>
        </references>
      </pivotArea>
    </format>
    <format dxfId="3713">
      <pivotArea dataOnly="0" labelOnly="1" fieldPosition="0">
        <references count="3">
          <reference field="0" count="1" selected="0">
            <x v="21"/>
          </reference>
          <reference field="6" count="1">
            <x v="487"/>
          </reference>
          <reference field="7" count="1" selected="0">
            <x v="2"/>
          </reference>
        </references>
      </pivotArea>
    </format>
    <format dxfId="3712">
      <pivotArea dataOnly="0" labelOnly="1" fieldPosition="0">
        <references count="3">
          <reference field="0" count="1" selected="0">
            <x v="22"/>
          </reference>
          <reference field="6" count="1">
            <x v="412"/>
          </reference>
          <reference field="7" count="1" selected="0">
            <x v="2"/>
          </reference>
        </references>
      </pivotArea>
    </format>
    <format dxfId="3711">
      <pivotArea dataOnly="0" labelOnly="1" fieldPosition="0">
        <references count="3">
          <reference field="0" count="1" selected="0">
            <x v="23"/>
          </reference>
          <reference field="6" count="1">
            <x v="542"/>
          </reference>
          <reference field="7" count="1" selected="0">
            <x v="2"/>
          </reference>
        </references>
      </pivotArea>
    </format>
    <format dxfId="3710">
      <pivotArea dataOnly="0" labelOnly="1" fieldPosition="0">
        <references count="3">
          <reference field="0" count="1" selected="0">
            <x v="24"/>
          </reference>
          <reference field="6" count="1">
            <x v="67"/>
          </reference>
          <reference field="7" count="1" selected="0">
            <x v="2"/>
          </reference>
        </references>
      </pivotArea>
    </format>
    <format dxfId="3709">
      <pivotArea dataOnly="0" labelOnly="1" fieldPosition="0">
        <references count="3">
          <reference field="0" count="1" selected="0">
            <x v="25"/>
          </reference>
          <reference field="6" count="1">
            <x v="410"/>
          </reference>
          <reference field="7" count="1" selected="0">
            <x v="2"/>
          </reference>
        </references>
      </pivotArea>
    </format>
    <format dxfId="3708">
      <pivotArea dataOnly="0" labelOnly="1" fieldPosition="0">
        <references count="3">
          <reference field="0" count="1" selected="0">
            <x v="26"/>
          </reference>
          <reference field="6" count="1">
            <x v="448"/>
          </reference>
          <reference field="7" count="1" selected="0">
            <x v="2"/>
          </reference>
        </references>
      </pivotArea>
    </format>
    <format dxfId="3707">
      <pivotArea dataOnly="0" labelOnly="1" fieldPosition="0">
        <references count="3">
          <reference field="0" count="1" selected="0">
            <x v="27"/>
          </reference>
          <reference field="6" count="1">
            <x v="554"/>
          </reference>
          <reference field="7" count="1" selected="0">
            <x v="2"/>
          </reference>
        </references>
      </pivotArea>
    </format>
    <format dxfId="3706">
      <pivotArea dataOnly="0" labelOnly="1" fieldPosition="0">
        <references count="3">
          <reference field="0" count="1" selected="0">
            <x v="28"/>
          </reference>
          <reference field="6" count="1">
            <x v="492"/>
          </reference>
          <reference field="7" count="1" selected="0">
            <x v="2"/>
          </reference>
        </references>
      </pivotArea>
    </format>
    <format dxfId="3705">
      <pivotArea dataOnly="0" labelOnly="1" fieldPosition="0">
        <references count="3">
          <reference field="0" count="1" selected="0">
            <x v="29"/>
          </reference>
          <reference field="6" count="1">
            <x v="483"/>
          </reference>
          <reference field="7" count="1" selected="0">
            <x v="2"/>
          </reference>
        </references>
      </pivotArea>
    </format>
    <format dxfId="3704">
      <pivotArea dataOnly="0" labelOnly="1" fieldPosition="0">
        <references count="3">
          <reference field="0" count="1" selected="0">
            <x v="30"/>
          </reference>
          <reference field="6" count="1">
            <x v="106"/>
          </reference>
          <reference field="7" count="1" selected="0">
            <x v="2"/>
          </reference>
        </references>
      </pivotArea>
    </format>
    <format dxfId="3703">
      <pivotArea dataOnly="0" labelOnly="1" fieldPosition="0">
        <references count="3">
          <reference field="0" count="1" selected="0">
            <x v="31"/>
          </reference>
          <reference field="6" count="1">
            <x v="472"/>
          </reference>
          <reference field="7" count="1" selected="0">
            <x v="2"/>
          </reference>
        </references>
      </pivotArea>
    </format>
    <format dxfId="3702">
      <pivotArea dataOnly="0" labelOnly="1" fieldPosition="0">
        <references count="3">
          <reference field="0" count="1" selected="0">
            <x v="32"/>
          </reference>
          <reference field="6" count="1">
            <x v="577"/>
          </reference>
          <reference field="7" count="1" selected="0">
            <x v="2"/>
          </reference>
        </references>
      </pivotArea>
    </format>
    <format dxfId="3701">
      <pivotArea dataOnly="0" labelOnly="1" fieldPosition="0">
        <references count="3">
          <reference field="0" count="1" selected="0">
            <x v="33"/>
          </reference>
          <reference field="6" count="1">
            <x v="231"/>
          </reference>
          <reference field="7" count="1" selected="0">
            <x v="2"/>
          </reference>
        </references>
      </pivotArea>
    </format>
    <format dxfId="3700">
      <pivotArea dataOnly="0" labelOnly="1" fieldPosition="0">
        <references count="3">
          <reference field="0" count="1" selected="0">
            <x v="34"/>
          </reference>
          <reference field="6" count="1">
            <x v="399"/>
          </reference>
          <reference field="7" count="1" selected="0">
            <x v="2"/>
          </reference>
        </references>
      </pivotArea>
    </format>
    <format dxfId="3699">
      <pivotArea dataOnly="0" labelOnly="1" fieldPosition="0">
        <references count="3">
          <reference field="0" count="1" selected="0">
            <x v="35"/>
          </reference>
          <reference field="6" count="1">
            <x v="49"/>
          </reference>
          <reference field="7" count="1" selected="0">
            <x v="2"/>
          </reference>
        </references>
      </pivotArea>
    </format>
    <format dxfId="3698">
      <pivotArea dataOnly="0" labelOnly="1" fieldPosition="0">
        <references count="3">
          <reference field="0" count="1" selected="0">
            <x v="36"/>
          </reference>
          <reference field="6" count="1">
            <x v="545"/>
          </reference>
          <reference field="7" count="1" selected="0">
            <x v="2"/>
          </reference>
        </references>
      </pivotArea>
    </format>
    <format dxfId="3697">
      <pivotArea dataOnly="0" labelOnly="1" fieldPosition="0">
        <references count="3">
          <reference field="0" count="1" selected="0">
            <x v="37"/>
          </reference>
          <reference field="6" count="1">
            <x v="563"/>
          </reference>
          <reference field="7" count="1" selected="0">
            <x v="2"/>
          </reference>
        </references>
      </pivotArea>
    </format>
    <format dxfId="3696">
      <pivotArea dataOnly="0" labelOnly="1" fieldPosition="0">
        <references count="3">
          <reference field="0" count="1" selected="0">
            <x v="38"/>
          </reference>
          <reference field="6" count="1">
            <x v="294"/>
          </reference>
          <reference field="7" count="1" selected="0">
            <x v="3"/>
          </reference>
        </references>
      </pivotArea>
    </format>
    <format dxfId="3695">
      <pivotArea dataOnly="0" labelOnly="1" fieldPosition="0">
        <references count="3">
          <reference field="0" count="1" selected="0">
            <x v="39"/>
          </reference>
          <reference field="6" count="1">
            <x v="299"/>
          </reference>
          <reference field="7" count="1" selected="0">
            <x v="3"/>
          </reference>
        </references>
      </pivotArea>
    </format>
    <format dxfId="3694">
      <pivotArea dataOnly="0" labelOnly="1" fieldPosition="0">
        <references count="3">
          <reference field="0" count="1" selected="0">
            <x v="40"/>
          </reference>
          <reference field="6" count="1">
            <x v="423"/>
          </reference>
          <reference field="7" count="1" selected="0">
            <x v="4"/>
          </reference>
        </references>
      </pivotArea>
    </format>
    <format dxfId="3693">
      <pivotArea dataOnly="0" labelOnly="1" fieldPosition="0">
        <references count="3">
          <reference field="0" count="1" selected="0">
            <x v="41"/>
          </reference>
          <reference field="6" count="1">
            <x v="63"/>
          </reference>
          <reference field="7" count="1" selected="0">
            <x v="4"/>
          </reference>
        </references>
      </pivotArea>
    </format>
    <format dxfId="3692">
      <pivotArea dataOnly="0" labelOnly="1" fieldPosition="0">
        <references count="3">
          <reference field="0" count="1" selected="0">
            <x v="42"/>
          </reference>
          <reference field="6" count="1">
            <x v="380"/>
          </reference>
          <reference field="7" count="1" selected="0">
            <x v="4"/>
          </reference>
        </references>
      </pivotArea>
    </format>
    <format dxfId="3691">
      <pivotArea dataOnly="0" labelOnly="1" fieldPosition="0">
        <references count="3">
          <reference field="0" count="1" selected="0">
            <x v="43"/>
          </reference>
          <reference field="6" count="1">
            <x v="413"/>
          </reference>
          <reference field="7" count="1" selected="0">
            <x v="4"/>
          </reference>
        </references>
      </pivotArea>
    </format>
    <format dxfId="3690">
      <pivotArea dataOnly="0" labelOnly="1" fieldPosition="0">
        <references count="3">
          <reference field="0" count="1" selected="0">
            <x v="44"/>
          </reference>
          <reference field="6" count="1">
            <x v="536"/>
          </reference>
          <reference field="7" count="1" selected="0">
            <x v="4"/>
          </reference>
        </references>
      </pivotArea>
    </format>
    <format dxfId="3689">
      <pivotArea dataOnly="0" labelOnly="1" fieldPosition="0">
        <references count="3">
          <reference field="0" count="1" selected="0">
            <x v="45"/>
          </reference>
          <reference field="6" count="1">
            <x v="368"/>
          </reference>
          <reference field="7" count="1" selected="0">
            <x v="4"/>
          </reference>
        </references>
      </pivotArea>
    </format>
    <format dxfId="3688">
      <pivotArea dataOnly="0" labelOnly="1" fieldPosition="0">
        <references count="3">
          <reference field="0" count="1" selected="0">
            <x v="46"/>
          </reference>
          <reference field="6" count="1">
            <x v="302"/>
          </reference>
          <reference field="7" count="1" selected="0">
            <x v="4"/>
          </reference>
        </references>
      </pivotArea>
    </format>
    <format dxfId="3687">
      <pivotArea dataOnly="0" labelOnly="1" fieldPosition="0">
        <references count="3">
          <reference field="0" count="1" selected="0">
            <x v="47"/>
          </reference>
          <reference field="6" count="1">
            <x v="82"/>
          </reference>
          <reference field="7" count="1" selected="0">
            <x v="4"/>
          </reference>
        </references>
      </pivotArea>
    </format>
    <format dxfId="3686">
      <pivotArea dataOnly="0" labelOnly="1" fieldPosition="0">
        <references count="3">
          <reference field="0" count="1" selected="0">
            <x v="48"/>
          </reference>
          <reference field="6" count="1">
            <x v="238"/>
          </reference>
          <reference field="7" count="1" selected="0">
            <x v="4"/>
          </reference>
        </references>
      </pivotArea>
    </format>
    <format dxfId="3685">
      <pivotArea dataOnly="0" labelOnly="1" fieldPosition="0">
        <references count="3">
          <reference field="0" count="1" selected="0">
            <x v="49"/>
          </reference>
          <reference field="6" count="1">
            <x v="394"/>
          </reference>
          <reference field="7" count="1" selected="0">
            <x v="4"/>
          </reference>
        </references>
      </pivotArea>
    </format>
    <format dxfId="3684">
      <pivotArea dataOnly="0" labelOnly="1" fieldPosition="0">
        <references count="3">
          <reference field="0" count="1" selected="0">
            <x v="50"/>
          </reference>
          <reference field="6" count="1">
            <x v="585"/>
          </reference>
          <reference field="7" count="1" selected="0">
            <x v="4"/>
          </reference>
        </references>
      </pivotArea>
    </format>
    <format dxfId="3683">
      <pivotArea dataOnly="0" labelOnly="1" fieldPosition="0">
        <references count="3">
          <reference field="0" count="1" selected="0">
            <x v="51"/>
          </reference>
          <reference field="6" count="1">
            <x v="262"/>
          </reference>
          <reference field="7" count="1" selected="0">
            <x v="4"/>
          </reference>
        </references>
      </pivotArea>
    </format>
    <format dxfId="3682">
      <pivotArea dataOnly="0" labelOnly="1" fieldPosition="0">
        <references count="3">
          <reference field="0" count="1" selected="0">
            <x v="52"/>
          </reference>
          <reference field="6" count="1">
            <x v="255"/>
          </reference>
          <reference field="7" count="1" selected="0">
            <x v="4"/>
          </reference>
        </references>
      </pivotArea>
    </format>
    <format dxfId="3681">
      <pivotArea dataOnly="0" labelOnly="1" fieldPosition="0">
        <references count="3">
          <reference field="0" count="1" selected="0">
            <x v="53"/>
          </reference>
          <reference field="6" count="1">
            <x v="347"/>
          </reference>
          <reference field="7" count="1" selected="0">
            <x v="4"/>
          </reference>
        </references>
      </pivotArea>
    </format>
    <format dxfId="3680">
      <pivotArea dataOnly="0" labelOnly="1" fieldPosition="0">
        <references count="3">
          <reference field="0" count="1" selected="0">
            <x v="54"/>
          </reference>
          <reference field="6" count="1">
            <x v="88"/>
          </reference>
          <reference field="7" count="1" selected="0">
            <x v="4"/>
          </reference>
        </references>
      </pivotArea>
    </format>
    <format dxfId="3679">
      <pivotArea dataOnly="0" labelOnly="1" fieldPosition="0">
        <references count="3">
          <reference field="0" count="1" selected="0">
            <x v="55"/>
          </reference>
          <reference field="6" count="1">
            <x v="43"/>
          </reference>
          <reference field="7" count="1" selected="0">
            <x v="5"/>
          </reference>
        </references>
      </pivotArea>
    </format>
    <format dxfId="3678">
      <pivotArea dataOnly="0" labelOnly="1" fieldPosition="0">
        <references count="3">
          <reference field="0" count="1" selected="0">
            <x v="56"/>
          </reference>
          <reference field="6" count="1">
            <x v="228"/>
          </reference>
          <reference field="7" count="1" selected="0">
            <x v="5"/>
          </reference>
        </references>
      </pivotArea>
    </format>
    <format dxfId="3677">
      <pivotArea dataOnly="0" labelOnly="1" fieldPosition="0">
        <references count="3">
          <reference field="0" count="1" selected="0">
            <x v="57"/>
          </reference>
          <reference field="6" count="1">
            <x v="349"/>
          </reference>
          <reference field="7" count="1" selected="0">
            <x v="5"/>
          </reference>
        </references>
      </pivotArea>
    </format>
    <format dxfId="3676">
      <pivotArea dataOnly="0" labelOnly="1" fieldPosition="0">
        <references count="3">
          <reference field="0" count="1" selected="0">
            <x v="58"/>
          </reference>
          <reference field="6" count="1">
            <x v="276"/>
          </reference>
          <reference field="7" count="1" selected="0">
            <x v="5"/>
          </reference>
        </references>
      </pivotArea>
    </format>
    <format dxfId="3675">
      <pivotArea dataOnly="0" labelOnly="1" fieldPosition="0">
        <references count="3">
          <reference field="0" count="1" selected="0">
            <x v="59"/>
          </reference>
          <reference field="6" count="1">
            <x v="130"/>
          </reference>
          <reference field="7" count="1" selected="0">
            <x v="5"/>
          </reference>
        </references>
      </pivotArea>
    </format>
    <format dxfId="3674">
      <pivotArea dataOnly="0" labelOnly="1" fieldPosition="0">
        <references count="3">
          <reference field="0" count="1" selected="0">
            <x v="60"/>
          </reference>
          <reference field="6" count="1">
            <x v="495"/>
          </reference>
          <reference field="7" count="1" selected="0">
            <x v="5"/>
          </reference>
        </references>
      </pivotArea>
    </format>
    <format dxfId="3673">
      <pivotArea dataOnly="0" labelOnly="1" fieldPosition="0">
        <references count="3">
          <reference field="0" count="1" selected="0">
            <x v="61"/>
          </reference>
          <reference field="6" count="1">
            <x v="297"/>
          </reference>
          <reference field="7" count="1" selected="0">
            <x v="5"/>
          </reference>
        </references>
      </pivotArea>
    </format>
    <format dxfId="3672">
      <pivotArea dataOnly="0" labelOnly="1" fieldPosition="0">
        <references count="3">
          <reference field="0" count="1" selected="0">
            <x v="62"/>
          </reference>
          <reference field="6" count="1">
            <x v="109"/>
          </reference>
          <reference field="7" count="1" selected="0">
            <x v="5"/>
          </reference>
        </references>
      </pivotArea>
    </format>
    <format dxfId="3671">
      <pivotArea dataOnly="0" labelOnly="1" fieldPosition="0">
        <references count="3">
          <reference field="0" count="1" selected="0">
            <x v="63"/>
          </reference>
          <reference field="6" count="1">
            <x v="113"/>
          </reference>
          <reference field="7" count="1" selected="0">
            <x v="5"/>
          </reference>
        </references>
      </pivotArea>
    </format>
    <format dxfId="3670">
      <pivotArea dataOnly="0" labelOnly="1" fieldPosition="0">
        <references count="3">
          <reference field="0" count="1" selected="0">
            <x v="64"/>
          </reference>
          <reference field="6" count="1">
            <x v="59"/>
          </reference>
          <reference field="7" count="1" selected="0">
            <x v="5"/>
          </reference>
        </references>
      </pivotArea>
    </format>
    <format dxfId="3669">
      <pivotArea dataOnly="0" labelOnly="1" fieldPosition="0">
        <references count="3">
          <reference field="0" count="1" selected="0">
            <x v="65"/>
          </reference>
          <reference field="6" count="1">
            <x v="229"/>
          </reference>
          <reference field="7" count="1" selected="0">
            <x v="5"/>
          </reference>
        </references>
      </pivotArea>
    </format>
    <format dxfId="3668">
      <pivotArea dataOnly="0" labelOnly="1" fieldPosition="0">
        <references count="3">
          <reference field="0" count="1" selected="0">
            <x v="66"/>
          </reference>
          <reference field="6" count="1">
            <x v="363"/>
          </reference>
          <reference field="7" count="1" selected="0">
            <x v="5"/>
          </reference>
        </references>
      </pivotArea>
    </format>
    <format dxfId="3667">
      <pivotArea dataOnly="0" labelOnly="1" fieldPosition="0">
        <references count="3">
          <reference field="0" count="1" selected="0">
            <x v="67"/>
          </reference>
          <reference field="6" count="1">
            <x v="45"/>
          </reference>
          <reference field="7" count="1" selected="0">
            <x v="5"/>
          </reference>
        </references>
      </pivotArea>
    </format>
    <format dxfId="3666">
      <pivotArea dataOnly="0" labelOnly="1" fieldPosition="0">
        <references count="3">
          <reference field="0" count="1" selected="0">
            <x v="68"/>
          </reference>
          <reference field="6" count="1">
            <x v="227"/>
          </reference>
          <reference field="7" count="1" selected="0">
            <x v="5"/>
          </reference>
        </references>
      </pivotArea>
    </format>
    <format dxfId="3665">
      <pivotArea dataOnly="0" labelOnly="1" fieldPosition="0">
        <references count="3">
          <reference field="0" count="1" selected="0">
            <x v="69"/>
          </reference>
          <reference field="6" count="1">
            <x v="324"/>
          </reference>
          <reference field="7" count="1" selected="0">
            <x v="5"/>
          </reference>
        </references>
      </pivotArea>
    </format>
    <format dxfId="3664">
      <pivotArea dataOnly="0" labelOnly="1" fieldPosition="0">
        <references count="3">
          <reference field="0" count="1" selected="0">
            <x v="70"/>
          </reference>
          <reference field="6" count="1">
            <x v="570"/>
          </reference>
          <reference field="7" count="1" selected="0">
            <x v="5"/>
          </reference>
        </references>
      </pivotArea>
    </format>
    <format dxfId="3663">
      <pivotArea dataOnly="0" labelOnly="1" fieldPosition="0">
        <references count="3">
          <reference field="0" count="1" selected="0">
            <x v="71"/>
          </reference>
          <reference field="6" count="1">
            <x v="216"/>
          </reference>
          <reference field="7" count="1" selected="0">
            <x v="5"/>
          </reference>
        </references>
      </pivotArea>
    </format>
    <format dxfId="3662">
      <pivotArea dataOnly="0" labelOnly="1" fieldPosition="0">
        <references count="3">
          <reference field="0" count="1" selected="0">
            <x v="72"/>
          </reference>
          <reference field="6" count="1">
            <x v="101"/>
          </reference>
          <reference field="7" count="1" selected="0">
            <x v="5"/>
          </reference>
        </references>
      </pivotArea>
    </format>
    <format dxfId="3661">
      <pivotArea dataOnly="0" labelOnly="1" fieldPosition="0">
        <references count="3">
          <reference field="0" count="1" selected="0">
            <x v="73"/>
          </reference>
          <reference field="6" count="1">
            <x v="524"/>
          </reference>
          <reference field="7" count="1" selected="0">
            <x v="5"/>
          </reference>
        </references>
      </pivotArea>
    </format>
    <format dxfId="3660">
      <pivotArea dataOnly="0" labelOnly="1" fieldPosition="0">
        <references count="3">
          <reference field="0" count="1" selected="0">
            <x v="74"/>
          </reference>
          <reference field="6" count="1">
            <x v="131"/>
          </reference>
          <reference field="7" count="1" selected="0">
            <x v="5"/>
          </reference>
        </references>
      </pivotArea>
    </format>
    <format dxfId="3659">
      <pivotArea dataOnly="0" labelOnly="1" fieldPosition="0">
        <references count="3">
          <reference field="0" count="1" selected="0">
            <x v="75"/>
          </reference>
          <reference field="6" count="1">
            <x v="433"/>
          </reference>
          <reference field="7" count="1" selected="0">
            <x v="5"/>
          </reference>
        </references>
      </pivotArea>
    </format>
    <format dxfId="3658">
      <pivotArea dataOnly="0" labelOnly="1" fieldPosition="0">
        <references count="3">
          <reference field="0" count="1" selected="0">
            <x v="76"/>
          </reference>
          <reference field="6" count="1">
            <x v="129"/>
          </reference>
          <reference field="7" count="1" selected="0">
            <x v="5"/>
          </reference>
        </references>
      </pivotArea>
    </format>
    <format dxfId="3657">
      <pivotArea dataOnly="0" labelOnly="1" fieldPosition="0">
        <references count="3">
          <reference field="0" count="1" selected="0">
            <x v="77"/>
          </reference>
          <reference field="6" count="1">
            <x v="567"/>
          </reference>
          <reference field="7" count="1" selected="0">
            <x v="5"/>
          </reference>
        </references>
      </pivotArea>
    </format>
    <format dxfId="3656">
      <pivotArea dataOnly="0" labelOnly="1" fieldPosition="0">
        <references count="3">
          <reference field="0" count="1" selected="0">
            <x v="78"/>
          </reference>
          <reference field="6" count="1">
            <x v="467"/>
          </reference>
          <reference field="7" count="1" selected="0">
            <x v="5"/>
          </reference>
        </references>
      </pivotArea>
    </format>
    <format dxfId="3655">
      <pivotArea dataOnly="0" labelOnly="1" fieldPosition="0">
        <references count="3">
          <reference field="0" count="1" selected="0">
            <x v="79"/>
          </reference>
          <reference field="6" count="1">
            <x v="120"/>
          </reference>
          <reference field="7" count="1" selected="0">
            <x v="5"/>
          </reference>
        </references>
      </pivotArea>
    </format>
    <format dxfId="3654">
      <pivotArea dataOnly="0" labelOnly="1" fieldPosition="0">
        <references count="3">
          <reference field="0" count="1" selected="0">
            <x v="80"/>
          </reference>
          <reference field="6" count="1">
            <x v="26"/>
          </reference>
          <reference field="7" count="1" selected="0">
            <x v="5"/>
          </reference>
        </references>
      </pivotArea>
    </format>
    <format dxfId="3653">
      <pivotArea dataOnly="0" labelOnly="1" fieldPosition="0">
        <references count="3">
          <reference field="0" count="1" selected="0">
            <x v="81"/>
          </reference>
          <reference field="6" count="1">
            <x v="53"/>
          </reference>
          <reference field="7" count="1" selected="0">
            <x v="5"/>
          </reference>
        </references>
      </pivotArea>
    </format>
    <format dxfId="3652">
      <pivotArea dataOnly="0" labelOnly="1" fieldPosition="0">
        <references count="3">
          <reference field="0" count="1" selected="0">
            <x v="82"/>
          </reference>
          <reference field="6" count="1">
            <x v="263"/>
          </reference>
          <reference field="7" count="1" selected="0">
            <x v="5"/>
          </reference>
        </references>
      </pivotArea>
    </format>
    <format dxfId="3651">
      <pivotArea dataOnly="0" labelOnly="1" fieldPosition="0">
        <references count="3">
          <reference field="0" count="1" selected="0">
            <x v="83"/>
          </reference>
          <reference field="6" count="1">
            <x v="345"/>
          </reference>
          <reference field="7" count="1" selected="0">
            <x v="5"/>
          </reference>
        </references>
      </pivotArea>
    </format>
    <format dxfId="3650">
      <pivotArea dataOnly="0" labelOnly="1" fieldPosition="0">
        <references count="3">
          <reference field="0" count="1" selected="0">
            <x v="84"/>
          </reference>
          <reference field="6" count="1">
            <x v="325"/>
          </reference>
          <reference field="7" count="1" selected="0">
            <x v="5"/>
          </reference>
        </references>
      </pivotArea>
    </format>
    <format dxfId="3649">
      <pivotArea dataOnly="0" labelOnly="1" fieldPosition="0">
        <references count="3">
          <reference field="0" count="1" selected="0">
            <x v="85"/>
          </reference>
          <reference field="6" count="1">
            <x v="447"/>
          </reference>
          <reference field="7" count="1" selected="0">
            <x v="5"/>
          </reference>
        </references>
      </pivotArea>
    </format>
    <format dxfId="3648">
      <pivotArea dataOnly="0" labelOnly="1" fieldPosition="0">
        <references count="3">
          <reference field="0" count="1" selected="0">
            <x v="86"/>
          </reference>
          <reference field="6" count="1">
            <x v="271"/>
          </reference>
          <reference field="7" count="1" selected="0">
            <x v="5"/>
          </reference>
        </references>
      </pivotArea>
    </format>
    <format dxfId="3647">
      <pivotArea dataOnly="0" labelOnly="1" fieldPosition="0">
        <references count="3">
          <reference field="0" count="1" selected="0">
            <x v="87"/>
          </reference>
          <reference field="6" count="1">
            <x v="451"/>
          </reference>
          <reference field="7" count="1" selected="0">
            <x v="5"/>
          </reference>
        </references>
      </pivotArea>
    </format>
    <format dxfId="3646">
      <pivotArea dataOnly="0" labelOnly="1" fieldPosition="0">
        <references count="3">
          <reference field="0" count="1" selected="0">
            <x v="88"/>
          </reference>
          <reference field="6" count="1">
            <x v="275"/>
          </reference>
          <reference field="7" count="1" selected="0">
            <x v="5"/>
          </reference>
        </references>
      </pivotArea>
    </format>
    <format dxfId="3645">
      <pivotArea dataOnly="0" labelOnly="1" fieldPosition="0">
        <references count="3">
          <reference field="0" count="1" selected="0">
            <x v="89"/>
          </reference>
          <reference field="6" count="1">
            <x v="445"/>
          </reference>
          <reference field="7" count="1" selected="0">
            <x v="5"/>
          </reference>
        </references>
      </pivotArea>
    </format>
    <format dxfId="3644">
      <pivotArea dataOnly="0" labelOnly="1" fieldPosition="0">
        <references count="3">
          <reference field="0" count="1" selected="0">
            <x v="90"/>
          </reference>
          <reference field="6" count="1">
            <x v="258"/>
          </reference>
          <reference field="7" count="1" selected="0">
            <x v="5"/>
          </reference>
        </references>
      </pivotArea>
    </format>
    <format dxfId="3643">
      <pivotArea dataOnly="0" labelOnly="1" fieldPosition="0">
        <references count="3">
          <reference field="0" count="1" selected="0">
            <x v="91"/>
          </reference>
          <reference field="6" count="1">
            <x v="247"/>
          </reference>
          <reference field="7" count="1" selected="0">
            <x v="5"/>
          </reference>
        </references>
      </pivotArea>
    </format>
    <format dxfId="3642">
      <pivotArea dataOnly="0" labelOnly="1" fieldPosition="0">
        <references count="3">
          <reference field="0" count="1" selected="0">
            <x v="92"/>
          </reference>
          <reference field="6" count="1">
            <x v="571"/>
          </reference>
          <reference field="7" count="1" selected="0">
            <x v="5"/>
          </reference>
        </references>
      </pivotArea>
    </format>
    <format dxfId="3641">
      <pivotArea dataOnly="0" labelOnly="1" fieldPosition="0">
        <references count="3">
          <reference field="0" count="1" selected="0">
            <x v="93"/>
          </reference>
          <reference field="6" count="1">
            <x v="528"/>
          </reference>
          <reference field="7" count="1" selected="0">
            <x v="5"/>
          </reference>
        </references>
      </pivotArea>
    </format>
    <format dxfId="3640">
      <pivotArea dataOnly="0" labelOnly="1" fieldPosition="0">
        <references count="3">
          <reference field="0" count="1" selected="0">
            <x v="94"/>
          </reference>
          <reference field="6" count="1">
            <x v="556"/>
          </reference>
          <reference field="7" count="1" selected="0">
            <x v="5"/>
          </reference>
        </references>
      </pivotArea>
    </format>
    <format dxfId="3639">
      <pivotArea dataOnly="0" labelOnly="1" fieldPosition="0">
        <references count="3">
          <reference field="0" count="1" selected="0">
            <x v="95"/>
          </reference>
          <reference field="6" count="1">
            <x v="125"/>
          </reference>
          <reference field="7" count="1" selected="0">
            <x v="5"/>
          </reference>
        </references>
      </pivotArea>
    </format>
    <format dxfId="3638">
      <pivotArea dataOnly="0" labelOnly="1" fieldPosition="0">
        <references count="3">
          <reference field="0" count="1" selected="0">
            <x v="96"/>
          </reference>
          <reference field="6" count="1">
            <x v="332"/>
          </reference>
          <reference field="7" count="1" selected="0">
            <x v="5"/>
          </reference>
        </references>
      </pivotArea>
    </format>
    <format dxfId="3637">
      <pivotArea dataOnly="0" labelOnly="1" fieldPosition="0">
        <references count="3">
          <reference field="0" count="1" selected="0">
            <x v="97"/>
          </reference>
          <reference field="6" count="1">
            <x v="278"/>
          </reference>
          <reference field="7" count="1" selected="0">
            <x v="5"/>
          </reference>
        </references>
      </pivotArea>
    </format>
    <format dxfId="3636">
      <pivotArea dataOnly="0" labelOnly="1" fieldPosition="0">
        <references count="3">
          <reference field="0" count="1" selected="0">
            <x v="98"/>
          </reference>
          <reference field="6" count="1">
            <x v="357"/>
          </reference>
          <reference field="7" count="1" selected="0">
            <x v="5"/>
          </reference>
        </references>
      </pivotArea>
    </format>
    <format dxfId="3635">
      <pivotArea dataOnly="0" labelOnly="1" fieldPosition="0">
        <references count="3">
          <reference field="0" count="1" selected="0">
            <x v="99"/>
          </reference>
          <reference field="6" count="1">
            <x v="207"/>
          </reference>
          <reference field="7" count="1" selected="0">
            <x v="5"/>
          </reference>
        </references>
      </pivotArea>
    </format>
    <format dxfId="3634">
      <pivotArea dataOnly="0" labelOnly="1" fieldPosition="0">
        <references count="3">
          <reference field="0" count="1" selected="0">
            <x v="100"/>
          </reference>
          <reference field="6" count="1">
            <x v="320"/>
          </reference>
          <reference field="7" count="1" selected="0">
            <x v="5"/>
          </reference>
        </references>
      </pivotArea>
    </format>
    <format dxfId="3633">
      <pivotArea dataOnly="0" labelOnly="1" fieldPosition="0">
        <references count="3">
          <reference field="0" count="1" selected="0">
            <x v="101"/>
          </reference>
          <reference field="6" count="1">
            <x v="38"/>
          </reference>
          <reference field="7" count="1" selected="0">
            <x v="5"/>
          </reference>
        </references>
      </pivotArea>
    </format>
    <format dxfId="3632">
      <pivotArea dataOnly="0" labelOnly="1" fieldPosition="0">
        <references count="3">
          <reference field="0" count="1" selected="0">
            <x v="102"/>
          </reference>
          <reference field="6" count="1">
            <x v="80"/>
          </reference>
          <reference field="7" count="1" selected="0">
            <x v="5"/>
          </reference>
        </references>
      </pivotArea>
    </format>
    <format dxfId="3631">
      <pivotArea dataOnly="0" labelOnly="1" fieldPosition="0">
        <references count="3">
          <reference field="0" count="1" selected="0">
            <x v="103"/>
          </reference>
          <reference field="6" count="1">
            <x v="22"/>
          </reference>
          <reference field="7" count="1" selected="0">
            <x v="5"/>
          </reference>
        </references>
      </pivotArea>
    </format>
    <format dxfId="3630">
      <pivotArea dataOnly="0" labelOnly="1" fieldPosition="0">
        <references count="3">
          <reference field="0" count="1" selected="0">
            <x v="104"/>
          </reference>
          <reference field="6" count="1">
            <x v="32"/>
          </reference>
          <reference field="7" count="1" selected="0">
            <x v="5"/>
          </reference>
        </references>
      </pivotArea>
    </format>
    <format dxfId="3629">
      <pivotArea dataOnly="0" labelOnly="1" fieldPosition="0">
        <references count="3">
          <reference field="0" count="1" selected="0">
            <x v="105"/>
          </reference>
          <reference field="6" count="1">
            <x v="409"/>
          </reference>
          <reference field="7" count="1" selected="0">
            <x v="5"/>
          </reference>
        </references>
      </pivotArea>
    </format>
    <format dxfId="3628">
      <pivotArea dataOnly="0" labelOnly="1" fieldPosition="0">
        <references count="3">
          <reference field="0" count="1" selected="0">
            <x v="106"/>
          </reference>
          <reference field="6" count="1">
            <x v="356"/>
          </reference>
          <reference field="7" count="1" selected="0">
            <x v="5"/>
          </reference>
        </references>
      </pivotArea>
    </format>
    <format dxfId="3627">
      <pivotArea dataOnly="0" labelOnly="1" fieldPosition="0">
        <references count="3">
          <reference field="0" count="1" selected="0">
            <x v="107"/>
          </reference>
          <reference field="6" count="1">
            <x v="198"/>
          </reference>
          <reference field="7" count="1" selected="0">
            <x v="5"/>
          </reference>
        </references>
      </pivotArea>
    </format>
    <format dxfId="3626">
      <pivotArea dataOnly="0" labelOnly="1" fieldPosition="0">
        <references count="3">
          <reference field="0" count="1" selected="0">
            <x v="108"/>
          </reference>
          <reference field="6" count="1">
            <x v="270"/>
          </reference>
          <reference field="7" count="1" selected="0">
            <x v="5"/>
          </reference>
        </references>
      </pivotArea>
    </format>
    <format dxfId="3625">
      <pivotArea dataOnly="0" labelOnly="1" fieldPosition="0">
        <references count="3">
          <reference field="0" count="1" selected="0">
            <x v="109"/>
          </reference>
          <reference field="6" count="1">
            <x v="287"/>
          </reference>
          <reference field="7" count="1" selected="0">
            <x v="5"/>
          </reference>
        </references>
      </pivotArea>
    </format>
    <format dxfId="3624">
      <pivotArea dataOnly="0" labelOnly="1" fieldPosition="0">
        <references count="3">
          <reference field="0" count="1" selected="0">
            <x v="110"/>
          </reference>
          <reference field="6" count="1">
            <x v="444"/>
          </reference>
          <reference field="7" count="1" selected="0">
            <x v="5"/>
          </reference>
        </references>
      </pivotArea>
    </format>
    <format dxfId="3623">
      <pivotArea dataOnly="0" labelOnly="1" fieldPosition="0">
        <references count="3">
          <reference field="0" count="1" selected="0">
            <x v="111"/>
          </reference>
          <reference field="6" count="1">
            <x v="494"/>
          </reference>
          <reference field="7" count="1" selected="0">
            <x v="5"/>
          </reference>
        </references>
      </pivotArea>
    </format>
    <format dxfId="3622">
      <pivotArea dataOnly="0" labelOnly="1" fieldPosition="0">
        <references count="3">
          <reference field="0" count="1" selected="0">
            <x v="112"/>
          </reference>
          <reference field="6" count="1">
            <x v="132"/>
          </reference>
          <reference field="7" count="1" selected="0">
            <x v="5"/>
          </reference>
        </references>
      </pivotArea>
    </format>
    <format dxfId="3621">
      <pivotArea dataOnly="0" labelOnly="1" fieldPosition="0">
        <references count="3">
          <reference field="0" count="1" selected="0">
            <x v="113"/>
          </reference>
          <reference field="6" count="1">
            <x v="366"/>
          </reference>
          <reference field="7" count="1" selected="0">
            <x v="5"/>
          </reference>
        </references>
      </pivotArea>
    </format>
    <format dxfId="3620">
      <pivotArea dataOnly="0" labelOnly="1" fieldPosition="0">
        <references count="3">
          <reference field="0" count="1" selected="0">
            <x v="114"/>
          </reference>
          <reference field="6" count="1">
            <x v="213"/>
          </reference>
          <reference field="7" count="1" selected="0">
            <x v="5"/>
          </reference>
        </references>
      </pivotArea>
    </format>
    <format dxfId="3619">
      <pivotArea dataOnly="0" labelOnly="1" fieldPosition="0">
        <references count="3">
          <reference field="0" count="1" selected="0">
            <x v="115"/>
          </reference>
          <reference field="6" count="1">
            <x v="466"/>
          </reference>
          <reference field="7" count="1" selected="0">
            <x v="5"/>
          </reference>
        </references>
      </pivotArea>
    </format>
    <format dxfId="3618">
      <pivotArea dataOnly="0" labelOnly="1" fieldPosition="0">
        <references count="3">
          <reference field="0" count="1" selected="0">
            <x v="116"/>
          </reference>
          <reference field="6" count="1">
            <x v="220"/>
          </reference>
          <reference field="7" count="1" selected="0">
            <x v="5"/>
          </reference>
        </references>
      </pivotArea>
    </format>
    <format dxfId="3617">
      <pivotArea dataOnly="0" labelOnly="1" fieldPosition="0">
        <references count="3">
          <reference field="0" count="1" selected="0">
            <x v="117"/>
          </reference>
          <reference field="6" count="1">
            <x v="568"/>
          </reference>
          <reference field="7" count="1" selected="0">
            <x v="5"/>
          </reference>
        </references>
      </pivotArea>
    </format>
    <format dxfId="3616">
      <pivotArea dataOnly="0" labelOnly="1" fieldPosition="0">
        <references count="3">
          <reference field="0" count="1" selected="0">
            <x v="118"/>
          </reference>
          <reference field="6" count="1">
            <x v="396"/>
          </reference>
          <reference field="7" count="1" selected="0">
            <x v="5"/>
          </reference>
        </references>
      </pivotArea>
    </format>
    <format dxfId="3615">
      <pivotArea dataOnly="0" labelOnly="1" fieldPosition="0">
        <references count="3">
          <reference field="0" count="1" selected="0">
            <x v="119"/>
          </reference>
          <reference field="6" count="1">
            <x v="104"/>
          </reference>
          <reference field="7" count="1" selected="0">
            <x v="5"/>
          </reference>
        </references>
      </pivotArea>
    </format>
    <format dxfId="3614">
      <pivotArea dataOnly="0" labelOnly="1" fieldPosition="0">
        <references count="3">
          <reference field="0" count="1" selected="0">
            <x v="120"/>
          </reference>
          <reference field="6" count="1">
            <x v="57"/>
          </reference>
          <reference field="7" count="1" selected="0">
            <x v="5"/>
          </reference>
        </references>
      </pivotArea>
    </format>
    <format dxfId="3613">
      <pivotArea dataOnly="0" labelOnly="1" fieldPosition="0">
        <references count="3">
          <reference field="0" count="1" selected="0">
            <x v="121"/>
          </reference>
          <reference field="6" count="1">
            <x v="329"/>
          </reference>
          <reference field="7" count="1" selected="0">
            <x v="5"/>
          </reference>
        </references>
      </pivotArea>
    </format>
    <format dxfId="3612">
      <pivotArea dataOnly="0" labelOnly="1" fieldPosition="0">
        <references count="3">
          <reference field="0" count="1" selected="0">
            <x v="122"/>
          </reference>
          <reference field="6" count="1">
            <x v="351"/>
          </reference>
          <reference field="7" count="1" selected="0">
            <x v="5"/>
          </reference>
        </references>
      </pivotArea>
    </format>
    <format dxfId="3611">
      <pivotArea dataOnly="0" labelOnly="1" fieldPosition="0">
        <references count="3">
          <reference field="0" count="1" selected="0">
            <x v="123"/>
          </reference>
          <reference field="6" count="1">
            <x v="86"/>
          </reference>
          <reference field="7" count="1" selected="0">
            <x v="5"/>
          </reference>
        </references>
      </pivotArea>
    </format>
    <format dxfId="3610">
      <pivotArea dataOnly="0" labelOnly="1" fieldPosition="0">
        <references count="3">
          <reference field="0" count="1" selected="0">
            <x v="124"/>
          </reference>
          <reference field="6" count="1">
            <x v="0"/>
          </reference>
          <reference field="7" count="1" selected="0">
            <x v="5"/>
          </reference>
        </references>
      </pivotArea>
    </format>
    <format dxfId="3609">
      <pivotArea dataOnly="0" labelOnly="1" fieldPosition="0">
        <references count="3">
          <reference field="0" count="1" selected="0">
            <x v="125"/>
          </reference>
          <reference field="6" count="1">
            <x v="282"/>
          </reference>
          <reference field="7" count="1" selected="0">
            <x v="5"/>
          </reference>
        </references>
      </pivotArea>
    </format>
    <format dxfId="3608">
      <pivotArea dataOnly="0" labelOnly="1" fieldPosition="0">
        <references count="3">
          <reference field="0" count="1" selected="0">
            <x v="126"/>
          </reference>
          <reference field="6" count="1">
            <x v="316"/>
          </reference>
          <reference field="7" count="1" selected="0">
            <x v="5"/>
          </reference>
        </references>
      </pivotArea>
    </format>
    <format dxfId="3607">
      <pivotArea dataOnly="0" labelOnly="1" fieldPosition="0">
        <references count="3">
          <reference field="0" count="1" selected="0">
            <x v="127"/>
          </reference>
          <reference field="6" count="1">
            <x v="264"/>
          </reference>
          <reference field="7" count="1" selected="0">
            <x v="5"/>
          </reference>
        </references>
      </pivotArea>
    </format>
    <format dxfId="3606">
      <pivotArea dataOnly="0" labelOnly="1" fieldPosition="0">
        <references count="3">
          <reference field="0" count="1" selected="0">
            <x v="128"/>
          </reference>
          <reference field="6" count="1">
            <x v="488"/>
          </reference>
          <reference field="7" count="1" selected="0">
            <x v="5"/>
          </reference>
        </references>
      </pivotArea>
    </format>
    <format dxfId="3605">
      <pivotArea dataOnly="0" labelOnly="1" fieldPosition="0">
        <references count="3">
          <reference field="0" count="1" selected="0">
            <x v="129"/>
          </reference>
          <reference field="6" count="1">
            <x v="377"/>
          </reference>
          <reference field="7" count="1" selected="0">
            <x v="5"/>
          </reference>
        </references>
      </pivotArea>
    </format>
    <format dxfId="3604">
      <pivotArea dataOnly="0" labelOnly="1" fieldPosition="0">
        <references count="3">
          <reference field="0" count="1" selected="0">
            <x v="130"/>
          </reference>
          <reference field="6" count="1">
            <x v="367"/>
          </reference>
          <reference field="7" count="1" selected="0">
            <x v="5"/>
          </reference>
        </references>
      </pivotArea>
    </format>
    <format dxfId="3603">
      <pivotArea dataOnly="0" labelOnly="1" fieldPosition="0">
        <references count="3">
          <reference field="0" count="1" selected="0">
            <x v="131"/>
          </reference>
          <reference field="6" count="1">
            <x v="233"/>
          </reference>
          <reference field="7" count="1" selected="0">
            <x v="5"/>
          </reference>
        </references>
      </pivotArea>
    </format>
    <format dxfId="3602">
      <pivotArea dataOnly="0" labelOnly="1" fieldPosition="0">
        <references count="3">
          <reference field="0" count="1" selected="0">
            <x v="132"/>
          </reference>
          <reference field="6" count="1">
            <x v="387"/>
          </reference>
          <reference field="7" count="1" selected="0">
            <x v="5"/>
          </reference>
        </references>
      </pivotArea>
    </format>
    <format dxfId="3601">
      <pivotArea dataOnly="0" labelOnly="1" fieldPosition="0">
        <references count="3">
          <reference field="0" count="1" selected="0">
            <x v="133"/>
          </reference>
          <reference field="6" count="1">
            <x v="575"/>
          </reference>
          <reference field="7" count="1" selected="0">
            <x v="5"/>
          </reference>
        </references>
      </pivotArea>
    </format>
    <format dxfId="3600">
      <pivotArea dataOnly="0" labelOnly="1" fieldPosition="0">
        <references count="3">
          <reference field="0" count="1" selected="0">
            <x v="134"/>
          </reference>
          <reference field="6" count="1">
            <x v="60"/>
          </reference>
          <reference field="7" count="1" selected="0">
            <x v="5"/>
          </reference>
        </references>
      </pivotArea>
    </format>
    <format dxfId="3599">
      <pivotArea dataOnly="0" labelOnly="1" fieldPosition="0">
        <references count="3">
          <reference field="0" count="1" selected="0">
            <x v="135"/>
          </reference>
          <reference field="6" count="1">
            <x v="234"/>
          </reference>
          <reference field="7" count="1" selected="0">
            <x v="5"/>
          </reference>
        </references>
      </pivotArea>
    </format>
    <format dxfId="3598">
      <pivotArea dataOnly="0" labelOnly="1" fieldPosition="0">
        <references count="3">
          <reference field="0" count="1" selected="0">
            <x v="136"/>
          </reference>
          <reference field="6" count="1">
            <x v="436"/>
          </reference>
          <reference field="7" count="1" selected="0">
            <x v="5"/>
          </reference>
        </references>
      </pivotArea>
    </format>
    <format dxfId="3597">
      <pivotArea dataOnly="0" labelOnly="1" fieldPosition="0">
        <references count="3">
          <reference field="0" count="1" selected="0">
            <x v="137"/>
          </reference>
          <reference field="6" count="1">
            <x v="532"/>
          </reference>
          <reference field="7" count="1" selected="0">
            <x v="5"/>
          </reference>
        </references>
      </pivotArea>
    </format>
    <format dxfId="3596">
      <pivotArea dataOnly="0" labelOnly="1" fieldPosition="0">
        <references count="3">
          <reference field="0" count="1" selected="0">
            <x v="138"/>
          </reference>
          <reference field="6" count="1">
            <x v="404"/>
          </reference>
          <reference field="7" count="1" selected="0">
            <x v="5"/>
          </reference>
        </references>
      </pivotArea>
    </format>
    <format dxfId="3595">
      <pivotArea dataOnly="0" labelOnly="1" fieldPosition="0">
        <references count="3">
          <reference field="0" count="1" selected="0">
            <x v="139"/>
          </reference>
          <reference field="6" count="1">
            <x v="242"/>
          </reference>
          <reference field="7" count="1" selected="0">
            <x v="5"/>
          </reference>
        </references>
      </pivotArea>
    </format>
    <format dxfId="3594">
      <pivotArea dataOnly="0" labelOnly="1" fieldPosition="0">
        <references count="3">
          <reference field="0" count="1" selected="0">
            <x v="140"/>
          </reference>
          <reference field="6" count="1">
            <x v="206"/>
          </reference>
          <reference field="7" count="1" selected="0">
            <x v="5"/>
          </reference>
        </references>
      </pivotArea>
    </format>
    <format dxfId="3593">
      <pivotArea dataOnly="0" labelOnly="1" fieldPosition="0">
        <references count="3">
          <reference field="0" count="1" selected="0">
            <x v="141"/>
          </reference>
          <reference field="6" count="1">
            <x v="438"/>
          </reference>
          <reference field="7" count="1" selected="0">
            <x v="5"/>
          </reference>
        </references>
      </pivotArea>
    </format>
    <format dxfId="3592">
      <pivotArea dataOnly="0" labelOnly="1" fieldPosition="0">
        <references count="3">
          <reference field="0" count="1" selected="0">
            <x v="142"/>
          </reference>
          <reference field="6" count="1">
            <x v="97"/>
          </reference>
          <reference field="7" count="1" selected="0">
            <x v="5"/>
          </reference>
        </references>
      </pivotArea>
    </format>
    <format dxfId="3591">
      <pivotArea dataOnly="0" labelOnly="1" fieldPosition="0">
        <references count="3">
          <reference field="0" count="1" selected="0">
            <x v="143"/>
          </reference>
          <reference field="6" count="1">
            <x v="474"/>
          </reference>
          <reference field="7" count="1" selected="0">
            <x v="5"/>
          </reference>
        </references>
      </pivotArea>
    </format>
    <format dxfId="3590">
      <pivotArea dataOnly="0" labelOnly="1" fieldPosition="0">
        <references count="3">
          <reference field="0" count="1" selected="0">
            <x v="144"/>
          </reference>
          <reference field="6" count="1">
            <x v="237"/>
          </reference>
          <reference field="7" count="1" selected="0">
            <x v="5"/>
          </reference>
        </references>
      </pivotArea>
    </format>
    <format dxfId="3589">
      <pivotArea dataOnly="0" labelOnly="1" fieldPosition="0">
        <references count="3">
          <reference field="0" count="1" selected="0">
            <x v="145"/>
          </reference>
          <reference field="6" count="1">
            <x v="587"/>
          </reference>
          <reference field="7" count="1" selected="0">
            <x v="5"/>
          </reference>
        </references>
      </pivotArea>
    </format>
    <format dxfId="3588">
      <pivotArea dataOnly="0" labelOnly="1" fieldPosition="0">
        <references count="3">
          <reference field="0" count="1" selected="0">
            <x v="146"/>
          </reference>
          <reference field="6" count="1">
            <x v="574"/>
          </reference>
          <reference field="7" count="1" selected="0">
            <x v="5"/>
          </reference>
        </references>
      </pivotArea>
    </format>
    <format dxfId="3587">
      <pivotArea dataOnly="0" labelOnly="1" fieldPosition="0">
        <references count="3">
          <reference field="0" count="1" selected="0">
            <x v="147"/>
          </reference>
          <reference field="6" count="1">
            <x v="253"/>
          </reference>
          <reference field="7" count="1" selected="0">
            <x v="5"/>
          </reference>
        </references>
      </pivotArea>
    </format>
    <format dxfId="3586">
      <pivotArea dataOnly="0" labelOnly="1" fieldPosition="0">
        <references count="3">
          <reference field="0" count="1" selected="0">
            <x v="148"/>
          </reference>
          <reference field="6" count="1">
            <x v="112"/>
          </reference>
          <reference field="7" count="1" selected="0">
            <x v="5"/>
          </reference>
        </references>
      </pivotArea>
    </format>
    <format dxfId="3585">
      <pivotArea dataOnly="0" labelOnly="1" fieldPosition="0">
        <references count="3">
          <reference field="0" count="1" selected="0">
            <x v="149"/>
          </reference>
          <reference field="6" count="1">
            <x v="50"/>
          </reference>
          <reference field="7" count="1" selected="0">
            <x v="5"/>
          </reference>
        </references>
      </pivotArea>
    </format>
    <format dxfId="3584">
      <pivotArea dataOnly="0" labelOnly="1" fieldPosition="0">
        <references count="3">
          <reference field="0" count="1" selected="0">
            <x v="150"/>
          </reference>
          <reference field="6" count="1">
            <x v="274"/>
          </reference>
          <reference field="7" count="1" selected="0">
            <x v="6"/>
          </reference>
        </references>
      </pivotArea>
    </format>
    <format dxfId="3583">
      <pivotArea dataOnly="0" labelOnly="1" fieldPosition="0">
        <references count="3">
          <reference field="0" count="1" selected="0">
            <x v="151"/>
          </reference>
          <reference field="6" count="1">
            <x v="19"/>
          </reference>
          <reference field="7" count="1" selected="0">
            <x v="6"/>
          </reference>
        </references>
      </pivotArea>
    </format>
    <format dxfId="3582">
      <pivotArea dataOnly="0" labelOnly="1" fieldPosition="0">
        <references count="3">
          <reference field="0" count="1" selected="0">
            <x v="152"/>
          </reference>
          <reference field="6" count="1">
            <x v="365"/>
          </reference>
          <reference field="7" count="1" selected="0">
            <x v="6"/>
          </reference>
        </references>
      </pivotArea>
    </format>
    <format dxfId="3581">
      <pivotArea dataOnly="0" labelOnly="1" fieldPosition="0">
        <references count="3">
          <reference field="0" count="1" selected="0">
            <x v="153"/>
          </reference>
          <reference field="6" count="1">
            <x v="1"/>
          </reference>
          <reference field="7" count="1" selected="0">
            <x v="6"/>
          </reference>
        </references>
      </pivotArea>
    </format>
    <format dxfId="3580">
      <pivotArea dataOnly="0" labelOnly="1" fieldPosition="0">
        <references count="3">
          <reference field="0" count="1" selected="0">
            <x v="154"/>
          </reference>
          <reference field="6" count="1">
            <x v="230"/>
          </reference>
          <reference field="7" count="1" selected="0">
            <x v="7"/>
          </reference>
        </references>
      </pivotArea>
    </format>
    <format dxfId="3579">
      <pivotArea dataOnly="0" labelOnly="1" fieldPosition="0">
        <references count="3">
          <reference field="0" count="1" selected="0">
            <x v="155"/>
          </reference>
          <reference field="6" count="1">
            <x v="508"/>
          </reference>
          <reference field="7" count="1" selected="0">
            <x v="7"/>
          </reference>
        </references>
      </pivotArea>
    </format>
    <format dxfId="3578">
      <pivotArea dataOnly="0" labelOnly="1" fieldPosition="0">
        <references count="3">
          <reference field="0" count="1" selected="0">
            <x v="156"/>
          </reference>
          <reference field="6" count="1">
            <x v="355"/>
          </reference>
          <reference field="7" count="1" selected="0">
            <x v="7"/>
          </reference>
        </references>
      </pivotArea>
    </format>
    <format dxfId="3577">
      <pivotArea dataOnly="0" labelOnly="1" fieldPosition="0">
        <references count="3">
          <reference field="0" count="1" selected="0">
            <x v="157"/>
          </reference>
          <reference field="6" count="1">
            <x v="25"/>
          </reference>
          <reference field="7" count="1" selected="0">
            <x v="8"/>
          </reference>
        </references>
      </pivotArea>
    </format>
    <format dxfId="3576">
      <pivotArea dataOnly="0" labelOnly="1" fieldPosition="0">
        <references count="3">
          <reference field="0" count="1" selected="0">
            <x v="158"/>
          </reference>
          <reference field="6" count="1">
            <x v="512"/>
          </reference>
          <reference field="7" count="1" selected="0">
            <x v="8"/>
          </reference>
        </references>
      </pivotArea>
    </format>
    <format dxfId="3575">
      <pivotArea dataOnly="0" labelOnly="1" fieldPosition="0">
        <references count="3">
          <reference field="0" count="1" selected="0">
            <x v="159"/>
          </reference>
          <reference field="6" count="1">
            <x v="397"/>
          </reference>
          <reference field="7" count="1" selected="0">
            <x v="8"/>
          </reference>
        </references>
      </pivotArea>
    </format>
    <format dxfId="3574">
      <pivotArea dataOnly="0" labelOnly="1" fieldPosition="0">
        <references count="3">
          <reference field="0" count="1" selected="0">
            <x v="160"/>
          </reference>
          <reference field="6" count="1">
            <x v="245"/>
          </reference>
          <reference field="7" count="1" selected="0">
            <x v="8"/>
          </reference>
        </references>
      </pivotArea>
    </format>
    <format dxfId="3573">
      <pivotArea dataOnly="0" labelOnly="1" fieldPosition="0">
        <references count="3">
          <reference field="0" count="1" selected="0">
            <x v="161"/>
          </reference>
          <reference field="6" count="1">
            <x v="289"/>
          </reference>
          <reference field="7" count="1" selected="0">
            <x v="8"/>
          </reference>
        </references>
      </pivotArea>
    </format>
    <format dxfId="3572">
      <pivotArea dataOnly="0" labelOnly="1" fieldPosition="0">
        <references count="3">
          <reference field="0" count="1" selected="0">
            <x v="162"/>
          </reference>
          <reference field="6" count="1">
            <x v="562"/>
          </reference>
          <reference field="7" count="1" selected="0">
            <x v="8"/>
          </reference>
        </references>
      </pivotArea>
    </format>
    <format dxfId="3571">
      <pivotArea dataOnly="0" labelOnly="1" fieldPosition="0">
        <references count="3">
          <reference field="0" count="1" selected="0">
            <x v="163"/>
          </reference>
          <reference field="6" count="1">
            <x v="244"/>
          </reference>
          <reference field="7" count="1" selected="0">
            <x v="8"/>
          </reference>
        </references>
      </pivotArea>
    </format>
    <format dxfId="3570">
      <pivotArea dataOnly="0" labelOnly="1" fieldPosition="0">
        <references count="3">
          <reference field="0" count="1" selected="0">
            <x v="164"/>
          </reference>
          <reference field="6" count="1">
            <x v="268"/>
          </reference>
          <reference field="7" count="1" selected="0">
            <x v="8"/>
          </reference>
        </references>
      </pivotArea>
    </format>
    <format dxfId="3569">
      <pivotArea dataOnly="0" labelOnly="1" fieldPosition="0">
        <references count="3">
          <reference field="0" count="1" selected="0">
            <x v="165"/>
          </reference>
          <reference field="6" count="1">
            <x v="259"/>
          </reference>
          <reference field="7" count="1" selected="0">
            <x v="8"/>
          </reference>
        </references>
      </pivotArea>
    </format>
    <format dxfId="3568">
      <pivotArea dataOnly="0" labelOnly="1" fieldPosition="0">
        <references count="3">
          <reference field="0" count="1" selected="0">
            <x v="166"/>
          </reference>
          <reference field="6" count="1">
            <x v="526"/>
          </reference>
          <reference field="7" count="1" selected="0">
            <x v="8"/>
          </reference>
        </references>
      </pivotArea>
    </format>
    <format dxfId="3567">
      <pivotArea dataOnly="0" labelOnly="1" fieldPosition="0">
        <references count="3">
          <reference field="0" count="1" selected="0">
            <x v="167"/>
          </reference>
          <reference field="6" count="1">
            <x v="468"/>
          </reference>
          <reference field="7" count="1" selected="0">
            <x v="8"/>
          </reference>
        </references>
      </pivotArea>
    </format>
    <format dxfId="3566">
      <pivotArea dataOnly="0" labelOnly="1" fieldPosition="0">
        <references count="3">
          <reference field="0" count="1" selected="0">
            <x v="168"/>
          </reference>
          <reference field="6" count="1">
            <x v="265"/>
          </reference>
          <reference field="7" count="1" selected="0">
            <x v="8"/>
          </reference>
        </references>
      </pivotArea>
    </format>
    <format dxfId="3565">
      <pivotArea dataOnly="0" labelOnly="1" fieldPosition="0">
        <references count="3">
          <reference field="0" count="1" selected="0">
            <x v="169"/>
          </reference>
          <reference field="6" count="1">
            <x v="576"/>
          </reference>
          <reference field="7" count="1" selected="0">
            <x v="8"/>
          </reference>
        </references>
      </pivotArea>
    </format>
    <format dxfId="3564">
      <pivotArea dataOnly="0" labelOnly="1" fieldPosition="0">
        <references count="3">
          <reference field="0" count="1" selected="0">
            <x v="170"/>
          </reference>
          <reference field="6" count="1">
            <x v="83"/>
          </reference>
          <reference field="7" count="1" selected="0">
            <x v="8"/>
          </reference>
        </references>
      </pivotArea>
    </format>
    <format dxfId="3563">
      <pivotArea dataOnly="0" labelOnly="1" fieldPosition="0">
        <references count="3">
          <reference field="0" count="1" selected="0">
            <x v="171"/>
          </reference>
          <reference field="6" count="1">
            <x v="323"/>
          </reference>
          <reference field="7" count="1" selected="0">
            <x v="9"/>
          </reference>
        </references>
      </pivotArea>
    </format>
    <format dxfId="3562">
      <pivotArea dataOnly="0" labelOnly="1" fieldPosition="0">
        <references count="3">
          <reference field="0" count="1" selected="0">
            <x v="172"/>
          </reference>
          <reference field="6" count="1">
            <x v="34"/>
          </reference>
          <reference field="7" count="1" selected="0">
            <x v="9"/>
          </reference>
        </references>
      </pivotArea>
    </format>
    <format dxfId="3561">
      <pivotArea dataOnly="0" labelOnly="1" fieldPosition="0">
        <references count="3">
          <reference field="0" count="1" selected="0">
            <x v="173"/>
          </reference>
          <reference field="6" count="1">
            <x v="538"/>
          </reference>
          <reference field="7" count="1" selected="0">
            <x v="9"/>
          </reference>
        </references>
      </pivotArea>
    </format>
    <format dxfId="3560">
      <pivotArea dataOnly="0" labelOnly="1" fieldPosition="0">
        <references count="3">
          <reference field="0" count="1" selected="0">
            <x v="174"/>
          </reference>
          <reference field="6" count="1">
            <x v="469"/>
          </reference>
          <reference field="7" count="1" selected="0">
            <x v="9"/>
          </reference>
        </references>
      </pivotArea>
    </format>
    <format dxfId="3559">
      <pivotArea dataOnly="0" labelOnly="1" fieldPosition="0">
        <references count="3">
          <reference field="0" count="1" selected="0">
            <x v="175"/>
          </reference>
          <reference field="6" count="1">
            <x v="583"/>
          </reference>
          <reference field="7" count="1" selected="0">
            <x v="9"/>
          </reference>
        </references>
      </pivotArea>
    </format>
    <format dxfId="3558">
      <pivotArea dataOnly="0" labelOnly="1" fieldPosition="0">
        <references count="3">
          <reference field="0" count="1" selected="0">
            <x v="176"/>
          </reference>
          <reference field="6" count="1">
            <x v="326"/>
          </reference>
          <reference field="7" count="1" selected="0">
            <x v="9"/>
          </reference>
        </references>
      </pivotArea>
    </format>
    <format dxfId="3557">
      <pivotArea dataOnly="0" labelOnly="1" fieldPosition="0">
        <references count="3">
          <reference field="0" count="1" selected="0">
            <x v="177"/>
          </reference>
          <reference field="6" count="1">
            <x v="352"/>
          </reference>
          <reference field="7" count="1" selected="0">
            <x v="9"/>
          </reference>
        </references>
      </pivotArea>
    </format>
    <format dxfId="3556">
      <pivotArea dataOnly="0" labelOnly="1" fieldPosition="0">
        <references count="3">
          <reference field="0" count="1" selected="0">
            <x v="178"/>
          </reference>
          <reference field="6" count="1">
            <x v="392"/>
          </reference>
          <reference field="7" count="1" selected="0">
            <x v="9"/>
          </reference>
        </references>
      </pivotArea>
    </format>
    <format dxfId="3555">
      <pivotArea dataOnly="0" labelOnly="1" fieldPosition="0">
        <references count="3">
          <reference field="0" count="1" selected="0">
            <x v="179"/>
          </reference>
          <reference field="6" count="1">
            <x v="539"/>
          </reference>
          <reference field="7" count="1" selected="0">
            <x v="9"/>
          </reference>
        </references>
      </pivotArea>
    </format>
    <format dxfId="3554">
      <pivotArea dataOnly="0" labelOnly="1" fieldPosition="0">
        <references count="3">
          <reference field="0" count="1" selected="0">
            <x v="180"/>
          </reference>
          <reference field="6" count="1">
            <x v="391"/>
          </reference>
          <reference field="7" count="1" selected="0">
            <x v="9"/>
          </reference>
        </references>
      </pivotArea>
    </format>
    <format dxfId="3553">
      <pivotArea dataOnly="0" labelOnly="1" fieldPosition="0">
        <references count="3">
          <reference field="0" count="1" selected="0">
            <x v="181"/>
          </reference>
          <reference field="6" count="1">
            <x v="459"/>
          </reference>
          <reference field="7" count="1" selected="0">
            <x v="9"/>
          </reference>
        </references>
      </pivotArea>
    </format>
    <format dxfId="3552">
      <pivotArea dataOnly="0" labelOnly="1" fieldPosition="0">
        <references count="3">
          <reference field="0" count="1" selected="0">
            <x v="182"/>
          </reference>
          <reference field="6" count="1">
            <x v="559"/>
          </reference>
          <reference field="7" count="1" selected="0">
            <x v="9"/>
          </reference>
        </references>
      </pivotArea>
    </format>
    <format dxfId="3551">
      <pivotArea dataOnly="0" labelOnly="1" fieldPosition="0">
        <references count="3">
          <reference field="0" count="1" selected="0">
            <x v="183"/>
          </reference>
          <reference field="6" count="1">
            <x v="385"/>
          </reference>
          <reference field="7" count="1" selected="0">
            <x v="9"/>
          </reference>
        </references>
      </pivotArea>
    </format>
    <format dxfId="3550">
      <pivotArea dataOnly="0" labelOnly="1" fieldPosition="0">
        <references count="3">
          <reference field="0" count="1" selected="0">
            <x v="184"/>
          </reference>
          <reference field="6" count="1">
            <x v="393"/>
          </reference>
          <reference field="7" count="1" selected="0">
            <x v="9"/>
          </reference>
        </references>
      </pivotArea>
    </format>
    <format dxfId="3549">
      <pivotArea dataOnly="0" labelOnly="1" fieldPosition="0">
        <references count="3">
          <reference field="0" count="1" selected="0">
            <x v="185"/>
          </reference>
          <reference field="6" count="1">
            <x v="458"/>
          </reference>
          <reference field="7" count="1" selected="0">
            <x v="9"/>
          </reference>
        </references>
      </pivotArea>
    </format>
    <format dxfId="3548">
      <pivotArea dataOnly="0" labelOnly="1" fieldPosition="0">
        <references count="3">
          <reference field="0" count="1" selected="0">
            <x v="186"/>
          </reference>
          <reference field="6" count="1">
            <x v="515"/>
          </reference>
          <reference field="7" count="1" selected="0">
            <x v="9"/>
          </reference>
        </references>
      </pivotArea>
    </format>
    <format dxfId="3547">
      <pivotArea dataOnly="0" labelOnly="1" fieldPosition="0">
        <references count="3">
          <reference field="0" count="1" selected="0">
            <x v="187"/>
          </reference>
          <reference field="6" count="1">
            <x v="31"/>
          </reference>
          <reference field="7" count="1" selected="0">
            <x v="9"/>
          </reference>
        </references>
      </pivotArea>
    </format>
    <format dxfId="3546">
      <pivotArea dataOnly="0" labelOnly="1" fieldPosition="0">
        <references count="3">
          <reference field="0" count="1" selected="0">
            <x v="188"/>
          </reference>
          <reference field="6" count="1">
            <x v="313"/>
          </reference>
          <reference field="7" count="1" selected="0">
            <x v="9"/>
          </reference>
        </references>
      </pivotArea>
    </format>
    <format dxfId="3545">
      <pivotArea dataOnly="0" labelOnly="1" fieldPosition="0">
        <references count="3">
          <reference field="0" count="1" selected="0">
            <x v="189"/>
          </reference>
          <reference field="6" count="1">
            <x v="47"/>
          </reference>
          <reference field="7" count="1" selected="0">
            <x v="9"/>
          </reference>
        </references>
      </pivotArea>
    </format>
    <format dxfId="3544">
      <pivotArea dataOnly="0" labelOnly="1" fieldPosition="0">
        <references count="3">
          <reference field="0" count="1" selected="0">
            <x v="190"/>
          </reference>
          <reference field="6" count="1">
            <x v="93"/>
          </reference>
          <reference field="7" count="1" selected="0">
            <x v="9"/>
          </reference>
        </references>
      </pivotArea>
    </format>
    <format dxfId="3543">
      <pivotArea dataOnly="0" labelOnly="1" fieldPosition="0">
        <references count="3">
          <reference field="0" count="1" selected="0">
            <x v="191"/>
          </reference>
          <reference field="6" count="1">
            <x v="6"/>
          </reference>
          <reference field="7" count="1" selected="0">
            <x v="9"/>
          </reference>
        </references>
      </pivotArea>
    </format>
    <format dxfId="3542">
      <pivotArea dataOnly="0" labelOnly="1" fieldPosition="0">
        <references count="3">
          <reference field="0" count="1" selected="0">
            <x v="192"/>
          </reference>
          <reference field="6" count="1">
            <x v="555"/>
          </reference>
          <reference field="7" count="1" selected="0">
            <x v="9"/>
          </reference>
        </references>
      </pivotArea>
    </format>
    <format dxfId="3541">
      <pivotArea dataOnly="0" labelOnly="1" fieldPosition="0">
        <references count="3">
          <reference field="0" count="1" selected="0">
            <x v="193"/>
          </reference>
          <reference field="6" count="1">
            <x v="208"/>
          </reference>
          <reference field="7" count="1" selected="0">
            <x v="9"/>
          </reference>
        </references>
      </pivotArea>
    </format>
    <format dxfId="3540">
      <pivotArea dataOnly="0" labelOnly="1" fieldPosition="0">
        <references count="3">
          <reference field="0" count="1" selected="0">
            <x v="194"/>
          </reference>
          <reference field="6" count="1">
            <x v="457"/>
          </reference>
          <reference field="7" count="1" selected="0">
            <x v="9"/>
          </reference>
        </references>
      </pivotArea>
    </format>
    <format dxfId="3539">
      <pivotArea dataOnly="0" labelOnly="1" fieldPosition="0">
        <references count="3">
          <reference field="0" count="1" selected="0">
            <x v="195"/>
          </reference>
          <reference field="6" count="1">
            <x v="95"/>
          </reference>
          <reference field="7" count="1" selected="0">
            <x v="9"/>
          </reference>
        </references>
      </pivotArea>
    </format>
    <format dxfId="3538">
      <pivotArea dataOnly="0" labelOnly="1" fieldPosition="0">
        <references count="3">
          <reference field="0" count="1" selected="0">
            <x v="196"/>
          </reference>
          <reference field="6" count="1">
            <x v="437"/>
          </reference>
          <reference field="7" count="1" selected="0">
            <x v="9"/>
          </reference>
        </references>
      </pivotArea>
    </format>
    <format dxfId="3537">
      <pivotArea dataOnly="0" labelOnly="1" fieldPosition="0">
        <references count="3">
          <reference field="0" count="1" selected="0">
            <x v="197"/>
          </reference>
          <reference field="6" count="1">
            <x v="319"/>
          </reference>
          <reference field="7" count="1" selected="0">
            <x v="9"/>
          </reference>
        </references>
      </pivotArea>
    </format>
    <format dxfId="3536">
      <pivotArea dataOnly="0" labelOnly="1" fieldPosition="0">
        <references count="3">
          <reference field="0" count="1" selected="0">
            <x v="198"/>
          </reference>
          <reference field="6" count="1">
            <x v="210"/>
          </reference>
          <reference field="7" count="1" selected="0">
            <x v="9"/>
          </reference>
        </references>
      </pivotArea>
    </format>
    <format dxfId="3535">
      <pivotArea dataOnly="0" labelOnly="1" fieldPosition="0">
        <references count="3">
          <reference field="0" count="1" selected="0">
            <x v="199"/>
          </reference>
          <reference field="6" count="1">
            <x v="70"/>
          </reference>
          <reference field="7" count="1" selected="0">
            <x v="9"/>
          </reference>
        </references>
      </pivotArea>
    </format>
    <format dxfId="3534">
      <pivotArea dataOnly="0" labelOnly="1" fieldPosition="0">
        <references count="3">
          <reference field="0" count="1" selected="0">
            <x v="200"/>
          </reference>
          <reference field="6" count="1">
            <x v="517"/>
          </reference>
          <reference field="7" count="1" selected="0">
            <x v="9"/>
          </reference>
        </references>
      </pivotArea>
    </format>
    <format dxfId="3533">
      <pivotArea dataOnly="0" labelOnly="1" fieldPosition="0">
        <references count="3">
          <reference field="0" count="1" selected="0">
            <x v="201"/>
          </reference>
          <reference field="6" count="1">
            <x v="30"/>
          </reference>
          <reference field="7" count="1" selected="0">
            <x v="9"/>
          </reference>
        </references>
      </pivotArea>
    </format>
    <format dxfId="3532">
      <pivotArea dataOnly="0" labelOnly="1" fieldPosition="0">
        <references count="3">
          <reference field="0" count="1" selected="0">
            <x v="202"/>
          </reference>
          <reference field="6" count="1">
            <x v="503"/>
          </reference>
          <reference field="7" count="1" selected="0">
            <x v="9"/>
          </reference>
        </references>
      </pivotArea>
    </format>
    <format dxfId="3531">
      <pivotArea dataOnly="0" labelOnly="1" fieldPosition="0">
        <references count="3">
          <reference field="0" count="1" selected="0">
            <x v="203"/>
          </reference>
          <reference field="6" count="1">
            <x v="389"/>
          </reference>
          <reference field="7" count="1" selected="0">
            <x v="9"/>
          </reference>
        </references>
      </pivotArea>
    </format>
    <format dxfId="3530">
      <pivotArea dataOnly="0" labelOnly="1" fieldPosition="0">
        <references count="3">
          <reference field="0" count="1" selected="0">
            <x v="204"/>
          </reference>
          <reference field="6" count="1">
            <x v="123"/>
          </reference>
          <reference field="7" count="1" selected="0">
            <x v="9"/>
          </reference>
        </references>
      </pivotArea>
    </format>
    <format dxfId="3529">
      <pivotArea dataOnly="0" labelOnly="1" fieldPosition="0">
        <references count="3">
          <reference field="0" count="1" selected="0">
            <x v="205"/>
          </reference>
          <reference field="6" count="1">
            <x v="417"/>
          </reference>
          <reference field="7" count="1" selected="0">
            <x v="9"/>
          </reference>
        </references>
      </pivotArea>
    </format>
    <format dxfId="3528">
      <pivotArea dataOnly="0" labelOnly="1" fieldPosition="0">
        <references count="3">
          <reference field="0" count="1" selected="0">
            <x v="206"/>
          </reference>
          <reference field="6" count="1">
            <x v="201"/>
          </reference>
          <reference field="7" count="1" selected="0">
            <x v="9"/>
          </reference>
        </references>
      </pivotArea>
    </format>
    <format dxfId="3527">
      <pivotArea dataOnly="0" labelOnly="1" fieldPosition="0">
        <references count="3">
          <reference field="0" count="1" selected="0">
            <x v="207"/>
          </reference>
          <reference field="6" count="1">
            <x v="224"/>
          </reference>
          <reference field="7" count="1" selected="0">
            <x v="9"/>
          </reference>
        </references>
      </pivotArea>
    </format>
    <format dxfId="3526">
      <pivotArea dataOnly="0" labelOnly="1" fieldPosition="0">
        <references count="3">
          <reference field="0" count="1" selected="0">
            <x v="208"/>
          </reference>
          <reference field="6" count="1">
            <x v="330"/>
          </reference>
          <reference field="7" count="1" selected="0">
            <x v="9"/>
          </reference>
        </references>
      </pivotArea>
    </format>
    <format dxfId="3525">
      <pivotArea dataOnly="0" labelOnly="1" fieldPosition="0">
        <references count="3">
          <reference field="0" count="1" selected="0">
            <x v="209"/>
          </reference>
          <reference field="6" count="1">
            <x v="89"/>
          </reference>
          <reference field="7" count="1" selected="0">
            <x v="9"/>
          </reference>
        </references>
      </pivotArea>
    </format>
    <format dxfId="3524">
      <pivotArea dataOnly="0" labelOnly="1" fieldPosition="0">
        <references count="3">
          <reference field="0" count="1" selected="0">
            <x v="210"/>
          </reference>
          <reference field="6" count="1">
            <x v="40"/>
          </reference>
          <reference field="7" count="1" selected="0">
            <x v="9"/>
          </reference>
        </references>
      </pivotArea>
    </format>
    <format dxfId="3523">
      <pivotArea dataOnly="0" labelOnly="1" fieldPosition="0">
        <references count="3">
          <reference field="0" count="1" selected="0">
            <x v="211"/>
          </reference>
          <reference field="6" count="1">
            <x v="415"/>
          </reference>
          <reference field="7" count="1" selected="0">
            <x v="9"/>
          </reference>
        </references>
      </pivotArea>
    </format>
    <format dxfId="3522">
      <pivotArea dataOnly="0" labelOnly="1" fieldPosition="0">
        <references count="3">
          <reference field="0" count="1" selected="0">
            <x v="212"/>
          </reference>
          <reference field="6" count="1">
            <x v="581"/>
          </reference>
          <reference field="7" count="1" selected="0">
            <x v="9"/>
          </reference>
        </references>
      </pivotArea>
    </format>
    <format dxfId="3521">
      <pivotArea dataOnly="0" labelOnly="1" fieldPosition="0">
        <references count="3">
          <reference field="0" count="1" selected="0">
            <x v="213"/>
          </reference>
          <reference field="6" count="1">
            <x v="246"/>
          </reference>
          <reference field="7" count="1" selected="0">
            <x v="9"/>
          </reference>
        </references>
      </pivotArea>
    </format>
    <format dxfId="3520">
      <pivotArea dataOnly="0" labelOnly="1" fieldPosition="0">
        <references count="3">
          <reference field="0" count="1" selected="0">
            <x v="214"/>
          </reference>
          <reference field="6" count="1">
            <x v="21"/>
          </reference>
          <reference field="7" count="1" selected="0">
            <x v="9"/>
          </reference>
        </references>
      </pivotArea>
    </format>
    <format dxfId="3519">
      <pivotArea dataOnly="0" labelOnly="1" fieldPosition="0">
        <references count="3">
          <reference field="0" count="1" selected="0">
            <x v="215"/>
          </reference>
          <reference field="6" count="1">
            <x v="218"/>
          </reference>
          <reference field="7" count="1" selected="0">
            <x v="9"/>
          </reference>
        </references>
      </pivotArea>
    </format>
    <format dxfId="3518">
      <pivotArea dataOnly="0" labelOnly="1" fieldPosition="0">
        <references count="3">
          <reference field="0" count="1" selected="0">
            <x v="216"/>
          </reference>
          <reference field="6" count="1">
            <x v="118"/>
          </reference>
          <reference field="7" count="1" selected="0">
            <x v="9"/>
          </reference>
        </references>
      </pivotArea>
    </format>
    <format dxfId="3517">
      <pivotArea dataOnly="0" labelOnly="1" fieldPosition="0">
        <references count="3">
          <reference field="0" count="1" selected="0">
            <x v="217"/>
          </reference>
          <reference field="6" count="1">
            <x v="75"/>
          </reference>
          <reference field="7" count="1" selected="0">
            <x v="9"/>
          </reference>
        </references>
      </pivotArea>
    </format>
    <format dxfId="3516">
      <pivotArea dataOnly="0" labelOnly="1" fieldPosition="0">
        <references count="3">
          <reference field="0" count="1" selected="0">
            <x v="218"/>
          </reference>
          <reference field="6" count="1">
            <x v="254"/>
          </reference>
          <reference field="7" count="1" selected="0">
            <x v="9"/>
          </reference>
        </references>
      </pivotArea>
    </format>
    <format dxfId="3515">
      <pivotArea dataOnly="0" labelOnly="1" fieldPosition="0">
        <references count="3">
          <reference field="0" count="1" selected="0">
            <x v="219"/>
          </reference>
          <reference field="6" count="1">
            <x v="107"/>
          </reference>
          <reference field="7" count="1" selected="0">
            <x v="9"/>
          </reference>
        </references>
      </pivotArea>
    </format>
    <format dxfId="3514">
      <pivotArea dataOnly="0" labelOnly="1" fieldPosition="0">
        <references count="3">
          <reference field="0" count="1" selected="0">
            <x v="220"/>
          </reference>
          <reference field="6" count="1">
            <x v="9"/>
          </reference>
          <reference field="7" count="1" selected="0">
            <x v="9"/>
          </reference>
        </references>
      </pivotArea>
    </format>
    <format dxfId="3513">
      <pivotArea dataOnly="0" labelOnly="1" fieldPosition="0">
        <references count="3">
          <reference field="0" count="1" selected="0">
            <x v="221"/>
          </reference>
          <reference field="6" count="1">
            <x v="68"/>
          </reference>
          <reference field="7" count="1" selected="0">
            <x v="9"/>
          </reference>
        </references>
      </pivotArea>
    </format>
    <format dxfId="3512">
      <pivotArea dataOnly="0" labelOnly="1" fieldPosition="0">
        <references count="3">
          <reference field="0" count="1" selected="0">
            <x v="222"/>
          </reference>
          <reference field="6" count="1">
            <x v="454"/>
          </reference>
          <reference field="7" count="1" selected="0">
            <x v="9"/>
          </reference>
        </references>
      </pivotArea>
    </format>
    <format dxfId="3511">
      <pivotArea dataOnly="0" labelOnly="1" fieldPosition="0">
        <references count="3">
          <reference field="0" count="1" selected="0">
            <x v="223"/>
          </reference>
          <reference field="6" count="1">
            <x v="3"/>
          </reference>
          <reference field="7" count="1" selected="0">
            <x v="9"/>
          </reference>
        </references>
      </pivotArea>
    </format>
    <format dxfId="3510">
      <pivotArea dataOnly="0" labelOnly="1" fieldPosition="0">
        <references count="3">
          <reference field="0" count="1" selected="0">
            <x v="224"/>
          </reference>
          <reference field="6" count="1">
            <x v="77"/>
          </reference>
          <reference field="7" count="1" selected="0">
            <x v="9"/>
          </reference>
        </references>
      </pivotArea>
    </format>
    <format dxfId="3509">
      <pivotArea dataOnly="0" labelOnly="1" fieldPosition="0">
        <references count="3">
          <reference field="0" count="1" selected="0">
            <x v="225"/>
          </reference>
          <reference field="6" count="1">
            <x v="239"/>
          </reference>
          <reference field="7" count="1" selected="0">
            <x v="9"/>
          </reference>
        </references>
      </pivotArea>
    </format>
    <format dxfId="3508">
      <pivotArea dataOnly="0" labelOnly="1" fieldPosition="0">
        <references count="3">
          <reference field="0" count="1" selected="0">
            <x v="226"/>
          </reference>
          <reference field="6" count="1">
            <x v="71"/>
          </reference>
          <reference field="7" count="1" selected="0">
            <x v="9"/>
          </reference>
        </references>
      </pivotArea>
    </format>
    <format dxfId="3507">
      <pivotArea dataOnly="0" labelOnly="1" fieldPosition="0">
        <references count="3">
          <reference field="0" count="1" selected="0">
            <x v="227"/>
          </reference>
          <reference field="6" count="1">
            <x v="300"/>
          </reference>
          <reference field="7" count="1" selected="0">
            <x v="9"/>
          </reference>
        </references>
      </pivotArea>
    </format>
    <format dxfId="3506">
      <pivotArea dataOnly="0" labelOnly="1" fieldPosition="0">
        <references count="3">
          <reference field="0" count="1" selected="0">
            <x v="228"/>
          </reference>
          <reference field="6" count="1">
            <x v="507"/>
          </reference>
          <reference field="7" count="1" selected="0">
            <x v="9"/>
          </reference>
        </references>
      </pivotArea>
    </format>
    <format dxfId="3505">
      <pivotArea dataOnly="0" labelOnly="1" fieldPosition="0">
        <references count="3">
          <reference field="0" count="1" selected="0">
            <x v="229"/>
          </reference>
          <reference field="6" count="1">
            <x v="249"/>
          </reference>
          <reference field="7" count="1" selected="0">
            <x v="9"/>
          </reference>
        </references>
      </pivotArea>
    </format>
    <format dxfId="3504">
      <pivotArea dataOnly="0" labelOnly="1" fieldPosition="0">
        <references count="3">
          <reference field="0" count="1" selected="0">
            <x v="230"/>
          </reference>
          <reference field="6" count="1">
            <x v="311"/>
          </reference>
          <reference field="7" count="1" selected="0">
            <x v="9"/>
          </reference>
        </references>
      </pivotArea>
    </format>
    <format dxfId="3503">
      <pivotArea dataOnly="0" labelOnly="1" fieldPosition="0">
        <references count="3">
          <reference field="0" count="1" selected="0">
            <x v="231"/>
          </reference>
          <reference field="6" count="1">
            <x v="384"/>
          </reference>
          <reference field="7" count="1" selected="0">
            <x v="9"/>
          </reference>
        </references>
      </pivotArea>
    </format>
    <format dxfId="3502">
      <pivotArea dataOnly="0" labelOnly="1" fieldPosition="0">
        <references count="3">
          <reference field="0" count="1" selected="0">
            <x v="232"/>
          </reference>
          <reference field="6" count="1">
            <x v="71"/>
          </reference>
          <reference field="7" count="1" selected="0">
            <x v="9"/>
          </reference>
        </references>
      </pivotArea>
    </format>
    <format dxfId="3501">
      <pivotArea dataOnly="0" labelOnly="1" fieldPosition="0">
        <references count="3">
          <reference field="0" count="1" selected="0">
            <x v="233"/>
          </reference>
          <reference field="6" count="1">
            <x v="331"/>
          </reference>
          <reference field="7" count="1" selected="0">
            <x v="9"/>
          </reference>
        </references>
      </pivotArea>
    </format>
    <format dxfId="3500">
      <pivotArea dataOnly="0" labelOnly="1" fieldPosition="0">
        <references count="3">
          <reference field="0" count="1" selected="0">
            <x v="234"/>
          </reference>
          <reference field="6" count="1">
            <x v="4"/>
          </reference>
          <reference field="7" count="1" selected="0">
            <x v="9"/>
          </reference>
        </references>
      </pivotArea>
    </format>
    <format dxfId="3499">
      <pivotArea dataOnly="0" labelOnly="1" fieldPosition="0">
        <references count="3">
          <reference field="0" count="1" selected="0">
            <x v="235"/>
          </reference>
          <reference field="6" count="1">
            <x v="29"/>
          </reference>
          <reference field="7" count="1" selected="0">
            <x v="9"/>
          </reference>
        </references>
      </pivotArea>
    </format>
    <format dxfId="3498">
      <pivotArea dataOnly="0" labelOnly="1" fieldPosition="0">
        <references count="3">
          <reference field="0" count="1" selected="0">
            <x v="236"/>
          </reference>
          <reference field="6" count="1">
            <x v="99"/>
          </reference>
          <reference field="7" count="1" selected="0">
            <x v="9"/>
          </reference>
        </references>
      </pivotArea>
    </format>
    <format dxfId="3497">
      <pivotArea dataOnly="0" labelOnly="1" fieldPosition="0">
        <references count="3">
          <reference field="0" count="1" selected="0">
            <x v="237"/>
          </reference>
          <reference field="6" count="1">
            <x v="240"/>
          </reference>
          <reference field="7" count="1" selected="0">
            <x v="9"/>
          </reference>
        </references>
      </pivotArea>
    </format>
    <format dxfId="3496">
      <pivotArea dataOnly="0" labelOnly="1" fieldPosition="0">
        <references count="3">
          <reference field="0" count="1" selected="0">
            <x v="238"/>
          </reference>
          <reference field="6" count="1">
            <x v="306"/>
          </reference>
          <reference field="7" count="1" selected="0">
            <x v="9"/>
          </reference>
        </references>
      </pivotArea>
    </format>
    <format dxfId="3495">
      <pivotArea dataOnly="0" labelOnly="1" fieldPosition="0">
        <references count="3">
          <reference field="0" count="1" selected="0">
            <x v="239"/>
          </reference>
          <reference field="6" count="1">
            <x v="315"/>
          </reference>
          <reference field="7" count="1" selected="0">
            <x v="9"/>
          </reference>
        </references>
      </pivotArea>
    </format>
    <format dxfId="3494">
      <pivotArea dataOnly="0" labelOnly="1" fieldPosition="0">
        <references count="3">
          <reference field="0" count="1" selected="0">
            <x v="240"/>
          </reference>
          <reference field="6" count="1">
            <x v="337"/>
          </reference>
          <reference field="7" count="1" selected="0">
            <x v="9"/>
          </reference>
        </references>
      </pivotArea>
    </format>
    <format dxfId="3493">
      <pivotArea dataOnly="0" labelOnly="1" fieldPosition="0">
        <references count="3">
          <reference field="0" count="1" selected="0">
            <x v="241"/>
          </reference>
          <reference field="6" count="1">
            <x v="453"/>
          </reference>
          <reference field="7" count="1" selected="0">
            <x v="9"/>
          </reference>
        </references>
      </pivotArea>
    </format>
    <format dxfId="3492">
      <pivotArea dataOnly="0" labelOnly="1" fieldPosition="0">
        <references count="3">
          <reference field="0" count="1" selected="0">
            <x v="242"/>
          </reference>
          <reference field="6" count="1">
            <x v="427"/>
          </reference>
          <reference field="7" count="1" selected="0">
            <x v="9"/>
          </reference>
        </references>
      </pivotArea>
    </format>
    <format dxfId="3491">
      <pivotArea dataOnly="0" labelOnly="1" fieldPosition="0">
        <references count="3">
          <reference field="0" count="1" selected="0">
            <x v="243"/>
          </reference>
          <reference field="6" count="1">
            <x v="241"/>
          </reference>
          <reference field="7" count="1" selected="0">
            <x v="9"/>
          </reference>
        </references>
      </pivotArea>
    </format>
    <format dxfId="3490">
      <pivotArea dataOnly="0" labelOnly="1" fieldPosition="0">
        <references count="3">
          <reference field="0" count="1" selected="0">
            <x v="244"/>
          </reference>
          <reference field="6" count="1">
            <x v="236"/>
          </reference>
          <reference field="7" count="1" selected="0">
            <x v="10"/>
          </reference>
        </references>
      </pivotArea>
    </format>
    <format dxfId="3489">
      <pivotArea dataOnly="0" labelOnly="1" fieldPosition="0">
        <references count="3">
          <reference field="0" count="1" selected="0">
            <x v="245"/>
          </reference>
          <reference field="6" count="1">
            <x v="504"/>
          </reference>
          <reference field="7" count="1" selected="0">
            <x v="10"/>
          </reference>
        </references>
      </pivotArea>
    </format>
    <format dxfId="3488">
      <pivotArea dataOnly="0" labelOnly="1" fieldPosition="0">
        <references count="3">
          <reference field="0" count="1" selected="0">
            <x v="246"/>
          </reference>
          <reference field="6" count="1">
            <x v="530"/>
          </reference>
          <reference field="7" count="1" selected="0">
            <x v="10"/>
          </reference>
        </references>
      </pivotArea>
    </format>
    <format dxfId="3487">
      <pivotArea dataOnly="0" labelOnly="1" fieldPosition="0">
        <references count="3">
          <reference field="0" count="1" selected="0">
            <x v="247"/>
          </reference>
          <reference field="6" count="1">
            <x v="383"/>
          </reference>
          <reference field="7" count="1" selected="0">
            <x v="10"/>
          </reference>
        </references>
      </pivotArea>
    </format>
    <format dxfId="3486">
      <pivotArea dataOnly="0" labelOnly="1" fieldPosition="0">
        <references count="3">
          <reference field="0" count="1" selected="0">
            <x v="248"/>
          </reference>
          <reference field="6" count="1">
            <x v="286"/>
          </reference>
          <reference field="7" count="1" selected="0">
            <x v="10"/>
          </reference>
        </references>
      </pivotArea>
    </format>
    <format dxfId="3485">
      <pivotArea dataOnly="0" labelOnly="1" fieldPosition="0">
        <references count="3">
          <reference field="0" count="1" selected="0">
            <x v="249"/>
          </reference>
          <reference field="6" count="1">
            <x v="283"/>
          </reference>
          <reference field="7" count="1" selected="0">
            <x v="10"/>
          </reference>
        </references>
      </pivotArea>
    </format>
    <format dxfId="3484">
      <pivotArea dataOnly="0" labelOnly="1" fieldPosition="0">
        <references count="3">
          <reference field="0" count="1" selected="0">
            <x v="250"/>
          </reference>
          <reference field="6" count="1">
            <x v="257"/>
          </reference>
          <reference field="7" count="1" selected="0">
            <x v="10"/>
          </reference>
        </references>
      </pivotArea>
    </format>
    <format dxfId="3483">
      <pivotArea dataOnly="0" labelOnly="1" fieldPosition="0">
        <references count="3">
          <reference field="0" count="1" selected="0">
            <x v="251"/>
          </reference>
          <reference field="6" count="1">
            <x v="191"/>
          </reference>
          <reference field="7" count="1" selected="0">
            <x v="11"/>
          </reference>
        </references>
      </pivotArea>
    </format>
    <format dxfId="3482">
      <pivotArea dataOnly="0" labelOnly="1" fieldPosition="0">
        <references count="3">
          <reference field="0" count="1" selected="0">
            <x v="252"/>
          </reference>
          <reference field="6" count="1">
            <x v="167"/>
          </reference>
          <reference field="7" count="1" selected="0">
            <x v="11"/>
          </reference>
        </references>
      </pivotArea>
    </format>
    <format dxfId="3481">
      <pivotArea dataOnly="0" labelOnly="1" fieldPosition="0">
        <references count="3">
          <reference field="0" count="1" selected="0">
            <x v="253"/>
          </reference>
          <reference field="6" count="1">
            <x v="193"/>
          </reference>
          <reference field="7" count="1" selected="0">
            <x v="11"/>
          </reference>
        </references>
      </pivotArea>
    </format>
    <format dxfId="3480">
      <pivotArea dataOnly="0" labelOnly="1" fieldPosition="0">
        <references count="3">
          <reference field="0" count="1" selected="0">
            <x v="254"/>
          </reference>
          <reference field="6" count="1">
            <x v="190"/>
          </reference>
          <reference field="7" count="1" selected="0">
            <x v="11"/>
          </reference>
        </references>
      </pivotArea>
    </format>
    <format dxfId="3479">
      <pivotArea dataOnly="0" labelOnly="1" fieldPosition="0">
        <references count="3">
          <reference field="0" count="1" selected="0">
            <x v="255"/>
          </reference>
          <reference field="6" count="1">
            <x v="144"/>
          </reference>
          <reference field="7" count="1" selected="0">
            <x v="11"/>
          </reference>
        </references>
      </pivotArea>
    </format>
    <format dxfId="3478">
      <pivotArea dataOnly="0" labelOnly="1" fieldPosition="0">
        <references count="3">
          <reference field="0" count="1" selected="0">
            <x v="256"/>
          </reference>
          <reference field="6" count="1">
            <x v="175"/>
          </reference>
          <reference field="7" count="1" selected="0">
            <x v="11"/>
          </reference>
        </references>
      </pivotArea>
    </format>
    <format dxfId="3477">
      <pivotArea dataOnly="0" labelOnly="1" fieldPosition="0">
        <references count="3">
          <reference field="0" count="1" selected="0">
            <x v="257"/>
          </reference>
          <reference field="6" count="1">
            <x v="164"/>
          </reference>
          <reference field="7" count="1" selected="0">
            <x v="11"/>
          </reference>
        </references>
      </pivotArea>
    </format>
    <format dxfId="3476">
      <pivotArea dataOnly="0" labelOnly="1" fieldPosition="0">
        <references count="3">
          <reference field="0" count="1" selected="0">
            <x v="258"/>
          </reference>
          <reference field="6" count="1">
            <x v="172"/>
          </reference>
          <reference field="7" count="1" selected="0">
            <x v="11"/>
          </reference>
        </references>
      </pivotArea>
    </format>
    <format dxfId="3475">
      <pivotArea dataOnly="0" labelOnly="1" fieldPosition="0">
        <references count="3">
          <reference field="0" count="1" selected="0">
            <x v="259"/>
          </reference>
          <reference field="6" count="1">
            <x v="187"/>
          </reference>
          <reference field="7" count="1" selected="0">
            <x v="11"/>
          </reference>
        </references>
      </pivotArea>
    </format>
    <format dxfId="3474">
      <pivotArea dataOnly="0" labelOnly="1" fieldPosition="0">
        <references count="3">
          <reference field="0" count="1" selected="0">
            <x v="260"/>
          </reference>
          <reference field="6" count="1">
            <x v="161"/>
          </reference>
          <reference field="7" count="1" selected="0">
            <x v="11"/>
          </reference>
        </references>
      </pivotArea>
    </format>
    <format dxfId="3473">
      <pivotArea dataOnly="0" labelOnly="1" fieldPosition="0">
        <references count="3">
          <reference field="0" count="1" selected="0">
            <x v="261"/>
          </reference>
          <reference field="6" count="1">
            <x v="183"/>
          </reference>
          <reference field="7" count="1" selected="0">
            <x v="11"/>
          </reference>
        </references>
      </pivotArea>
    </format>
    <format dxfId="3472">
      <pivotArea dataOnly="0" labelOnly="1" fieldPosition="0">
        <references count="3">
          <reference field="0" count="1" selected="0">
            <x v="262"/>
          </reference>
          <reference field="6" count="1">
            <x v="134"/>
          </reference>
          <reference field="7" count="1" selected="0">
            <x v="11"/>
          </reference>
        </references>
      </pivotArea>
    </format>
    <format dxfId="3471">
      <pivotArea dataOnly="0" labelOnly="1" fieldPosition="0">
        <references count="3">
          <reference field="0" count="1" selected="0">
            <x v="263"/>
          </reference>
          <reference field="6" count="1">
            <x v="174"/>
          </reference>
          <reference field="7" count="1" selected="0">
            <x v="11"/>
          </reference>
        </references>
      </pivotArea>
    </format>
    <format dxfId="3470">
      <pivotArea dataOnly="0" labelOnly="1" fieldPosition="0">
        <references count="3">
          <reference field="0" count="1" selected="0">
            <x v="264"/>
          </reference>
          <reference field="6" count="1">
            <x v="171"/>
          </reference>
          <reference field="7" count="1" selected="0">
            <x v="11"/>
          </reference>
        </references>
      </pivotArea>
    </format>
    <format dxfId="3469">
      <pivotArea dataOnly="0" labelOnly="1" fieldPosition="0">
        <references count="3">
          <reference field="0" count="1" selected="0">
            <x v="265"/>
          </reference>
          <reference field="6" count="1">
            <x v="182"/>
          </reference>
          <reference field="7" count="1" selected="0">
            <x v="11"/>
          </reference>
        </references>
      </pivotArea>
    </format>
    <format dxfId="3468">
      <pivotArea dataOnly="0" labelOnly="1" fieldPosition="0">
        <references count="3">
          <reference field="0" count="1" selected="0">
            <x v="266"/>
          </reference>
          <reference field="6" count="1">
            <x v="178"/>
          </reference>
          <reference field="7" count="1" selected="0">
            <x v="11"/>
          </reference>
        </references>
      </pivotArea>
    </format>
    <format dxfId="3467">
      <pivotArea dataOnly="0" labelOnly="1" fieldPosition="0">
        <references count="3">
          <reference field="0" count="1" selected="0">
            <x v="267"/>
          </reference>
          <reference field="6" count="1">
            <x v="155"/>
          </reference>
          <reference field="7" count="1" selected="0">
            <x v="11"/>
          </reference>
        </references>
      </pivotArea>
    </format>
    <format dxfId="3466">
      <pivotArea dataOnly="0" labelOnly="1" fieldPosition="0">
        <references count="3">
          <reference field="0" count="1" selected="0">
            <x v="268"/>
          </reference>
          <reference field="6" count="1">
            <x v="181"/>
          </reference>
          <reference field="7" count="1" selected="0">
            <x v="11"/>
          </reference>
        </references>
      </pivotArea>
    </format>
    <format dxfId="3465">
      <pivotArea dataOnly="0" labelOnly="1" fieldPosition="0">
        <references count="3">
          <reference field="0" count="1" selected="0">
            <x v="269"/>
          </reference>
          <reference field="6" count="1">
            <x v="153"/>
          </reference>
          <reference field="7" count="1" selected="0">
            <x v="11"/>
          </reference>
        </references>
      </pivotArea>
    </format>
    <format dxfId="3464">
      <pivotArea dataOnly="0" labelOnly="1" fieldPosition="0">
        <references count="3">
          <reference field="0" count="1" selected="0">
            <x v="270"/>
          </reference>
          <reference field="6" count="1">
            <x v="148"/>
          </reference>
          <reference field="7" count="1" selected="0">
            <x v="11"/>
          </reference>
        </references>
      </pivotArea>
    </format>
    <format dxfId="3463">
      <pivotArea dataOnly="0" labelOnly="1" fieldPosition="0">
        <references count="3">
          <reference field="0" count="1" selected="0">
            <x v="271"/>
          </reference>
          <reference field="6" count="1">
            <x v="165"/>
          </reference>
          <reference field="7" count="1" selected="0">
            <x v="11"/>
          </reference>
        </references>
      </pivotArea>
    </format>
    <format dxfId="3462">
      <pivotArea dataOnly="0" labelOnly="1" fieldPosition="0">
        <references count="3">
          <reference field="0" count="1" selected="0">
            <x v="272"/>
          </reference>
          <reference field="6" count="1">
            <x v="142"/>
          </reference>
          <reference field="7" count="1" selected="0">
            <x v="11"/>
          </reference>
        </references>
      </pivotArea>
    </format>
    <format dxfId="3461">
      <pivotArea dataOnly="0" labelOnly="1" fieldPosition="0">
        <references count="3">
          <reference field="0" count="1" selected="0">
            <x v="273"/>
          </reference>
          <reference field="6" count="1">
            <x v="159"/>
          </reference>
          <reference field="7" count="1" selected="0">
            <x v="11"/>
          </reference>
        </references>
      </pivotArea>
    </format>
    <format dxfId="3460">
      <pivotArea dataOnly="0" labelOnly="1" fieldPosition="0">
        <references count="3">
          <reference field="0" count="1" selected="0">
            <x v="274"/>
          </reference>
          <reference field="6" count="1">
            <x v="192"/>
          </reference>
          <reference field="7" count="1" selected="0">
            <x v="11"/>
          </reference>
        </references>
      </pivotArea>
    </format>
    <format dxfId="3459">
      <pivotArea dataOnly="0" labelOnly="1" fieldPosition="0">
        <references count="3">
          <reference field="0" count="1" selected="0">
            <x v="275"/>
          </reference>
          <reference field="6" count="1">
            <x v="197"/>
          </reference>
          <reference field="7" count="1" selected="0">
            <x v="11"/>
          </reference>
        </references>
      </pivotArea>
    </format>
    <format dxfId="3458">
      <pivotArea dataOnly="0" labelOnly="1" fieldPosition="0">
        <references count="3">
          <reference field="0" count="1" selected="0">
            <x v="276"/>
          </reference>
          <reference field="6" count="1">
            <x v="194"/>
          </reference>
          <reference field="7" count="1" selected="0">
            <x v="11"/>
          </reference>
        </references>
      </pivotArea>
    </format>
    <format dxfId="3457">
      <pivotArea dataOnly="0" labelOnly="1" fieldPosition="0">
        <references count="3">
          <reference field="0" count="1" selected="0">
            <x v="277"/>
          </reference>
          <reference field="6" count="1">
            <x v="135"/>
          </reference>
          <reference field="7" count="1" selected="0">
            <x v="11"/>
          </reference>
        </references>
      </pivotArea>
    </format>
    <format dxfId="3456">
      <pivotArea dataOnly="0" labelOnly="1" fieldPosition="0">
        <references count="3">
          <reference field="0" count="1" selected="0">
            <x v="278"/>
          </reference>
          <reference field="6" count="1">
            <x v="147"/>
          </reference>
          <reference field="7" count="1" selected="0">
            <x v="11"/>
          </reference>
        </references>
      </pivotArea>
    </format>
    <format dxfId="3455">
      <pivotArea dataOnly="0" labelOnly="1" fieldPosition="0">
        <references count="3">
          <reference field="0" count="1" selected="0">
            <x v="279"/>
          </reference>
          <reference field="6" count="1">
            <x v="162"/>
          </reference>
          <reference field="7" count="1" selected="0">
            <x v="11"/>
          </reference>
        </references>
      </pivotArea>
    </format>
    <format dxfId="3454">
      <pivotArea dataOnly="0" labelOnly="1" fieldPosition="0">
        <references count="3">
          <reference field="0" count="1" selected="0">
            <x v="280"/>
          </reference>
          <reference field="6" count="1">
            <x v="139"/>
          </reference>
          <reference field="7" count="1" selected="0">
            <x v="11"/>
          </reference>
        </references>
      </pivotArea>
    </format>
    <format dxfId="3453">
      <pivotArea dataOnly="0" labelOnly="1" fieldPosition="0">
        <references count="3">
          <reference field="0" count="1" selected="0">
            <x v="281"/>
          </reference>
          <reference field="6" count="1">
            <x v="173"/>
          </reference>
          <reference field="7" count="1" selected="0">
            <x v="11"/>
          </reference>
        </references>
      </pivotArea>
    </format>
    <format dxfId="3452">
      <pivotArea dataOnly="0" labelOnly="1" fieldPosition="0">
        <references count="3">
          <reference field="0" count="1" selected="0">
            <x v="282"/>
          </reference>
          <reference field="6" count="1">
            <x v="157"/>
          </reference>
          <reference field="7" count="1" selected="0">
            <x v="11"/>
          </reference>
        </references>
      </pivotArea>
    </format>
    <format dxfId="3451">
      <pivotArea dataOnly="0" labelOnly="1" fieldPosition="0">
        <references count="3">
          <reference field="0" count="1" selected="0">
            <x v="283"/>
          </reference>
          <reference field="6" count="1">
            <x v="180"/>
          </reference>
          <reference field="7" count="1" selected="0">
            <x v="11"/>
          </reference>
        </references>
      </pivotArea>
    </format>
    <format dxfId="3450">
      <pivotArea dataOnly="0" labelOnly="1" fieldPosition="0">
        <references count="3">
          <reference field="0" count="1" selected="0">
            <x v="284"/>
          </reference>
          <reference field="6" count="1">
            <x v="177"/>
          </reference>
          <reference field="7" count="1" selected="0">
            <x v="11"/>
          </reference>
        </references>
      </pivotArea>
    </format>
    <format dxfId="3449">
      <pivotArea dataOnly="0" labelOnly="1" fieldPosition="0">
        <references count="3">
          <reference field="0" count="1" selected="0">
            <x v="285"/>
          </reference>
          <reference field="6" count="1">
            <x v="179"/>
          </reference>
          <reference field="7" count="1" selected="0">
            <x v="11"/>
          </reference>
        </references>
      </pivotArea>
    </format>
    <format dxfId="3448">
      <pivotArea dataOnly="0" labelOnly="1" fieldPosition="0">
        <references count="3">
          <reference field="0" count="1" selected="0">
            <x v="286"/>
          </reference>
          <reference field="6" count="1">
            <x v="140"/>
          </reference>
          <reference field="7" count="1" selected="0">
            <x v="11"/>
          </reference>
        </references>
      </pivotArea>
    </format>
    <format dxfId="3447">
      <pivotArea dataOnly="0" labelOnly="1" fieldPosition="0">
        <references count="3">
          <reference field="0" count="1" selected="0">
            <x v="287"/>
          </reference>
          <reference field="6" count="1">
            <x v="137"/>
          </reference>
          <reference field="7" count="1" selected="0">
            <x v="11"/>
          </reference>
        </references>
      </pivotArea>
    </format>
    <format dxfId="3446">
      <pivotArea dataOnly="0" labelOnly="1" fieldPosition="0">
        <references count="3">
          <reference field="0" count="1" selected="0">
            <x v="288"/>
          </reference>
          <reference field="6" count="1">
            <x v="136"/>
          </reference>
          <reference field="7" count="1" selected="0">
            <x v="11"/>
          </reference>
        </references>
      </pivotArea>
    </format>
    <format dxfId="3445">
      <pivotArea dataOnly="0" labelOnly="1" fieldPosition="0">
        <references count="3">
          <reference field="0" count="1" selected="0">
            <x v="289"/>
          </reference>
          <reference field="6" count="1">
            <x v="166"/>
          </reference>
          <reference field="7" count="1" selected="0">
            <x v="11"/>
          </reference>
        </references>
      </pivotArea>
    </format>
    <format dxfId="3444">
      <pivotArea dataOnly="0" labelOnly="1" fieldPosition="0">
        <references count="3">
          <reference field="0" count="1" selected="0">
            <x v="290"/>
          </reference>
          <reference field="6" count="1">
            <x v="195"/>
          </reference>
          <reference field="7" count="1" selected="0">
            <x v="11"/>
          </reference>
        </references>
      </pivotArea>
    </format>
    <format dxfId="3443">
      <pivotArea dataOnly="0" labelOnly="1" fieldPosition="0">
        <references count="3">
          <reference field="0" count="1" selected="0">
            <x v="291"/>
          </reference>
          <reference field="6" count="1">
            <x v="188"/>
          </reference>
          <reference field="7" count="1" selected="0">
            <x v="11"/>
          </reference>
        </references>
      </pivotArea>
    </format>
    <format dxfId="3442">
      <pivotArea dataOnly="0" labelOnly="1" fieldPosition="0">
        <references count="3">
          <reference field="0" count="1" selected="0">
            <x v="292"/>
          </reference>
          <reference field="6" count="1">
            <x v="160"/>
          </reference>
          <reference field="7" count="1" selected="0">
            <x v="11"/>
          </reference>
        </references>
      </pivotArea>
    </format>
    <format dxfId="3441">
      <pivotArea dataOnly="0" labelOnly="1" fieldPosition="0">
        <references count="3">
          <reference field="0" count="1" selected="0">
            <x v="293"/>
          </reference>
          <reference field="6" count="1">
            <x v="145"/>
          </reference>
          <reference field="7" count="1" selected="0">
            <x v="11"/>
          </reference>
        </references>
      </pivotArea>
    </format>
    <format dxfId="3440">
      <pivotArea dataOnly="0" labelOnly="1" fieldPosition="0">
        <references count="3">
          <reference field="0" count="1" selected="0">
            <x v="294"/>
          </reference>
          <reference field="6" count="1">
            <x v="150"/>
          </reference>
          <reference field="7" count="1" selected="0">
            <x v="11"/>
          </reference>
        </references>
      </pivotArea>
    </format>
    <format dxfId="3439">
      <pivotArea dataOnly="0" labelOnly="1" fieldPosition="0">
        <references count="3">
          <reference field="0" count="1" selected="0">
            <x v="295"/>
          </reference>
          <reference field="6" count="1">
            <x v="151"/>
          </reference>
          <reference field="7" count="1" selected="0">
            <x v="11"/>
          </reference>
        </references>
      </pivotArea>
    </format>
    <format dxfId="3438">
      <pivotArea dataOnly="0" labelOnly="1" fieldPosition="0">
        <references count="3">
          <reference field="0" count="1" selected="0">
            <x v="296"/>
          </reference>
          <reference field="6" count="1">
            <x v="149"/>
          </reference>
          <reference field="7" count="1" selected="0">
            <x v="11"/>
          </reference>
        </references>
      </pivotArea>
    </format>
    <format dxfId="3437">
      <pivotArea dataOnly="0" labelOnly="1" fieldPosition="0">
        <references count="3">
          <reference field="0" count="1" selected="0">
            <x v="297"/>
          </reference>
          <reference field="6" count="1">
            <x v="143"/>
          </reference>
          <reference field="7" count="1" selected="0">
            <x v="11"/>
          </reference>
        </references>
      </pivotArea>
    </format>
    <format dxfId="3436">
      <pivotArea dataOnly="0" labelOnly="1" fieldPosition="0">
        <references count="3">
          <reference field="0" count="1" selected="0">
            <x v="298"/>
          </reference>
          <reference field="6" count="1">
            <x v="138"/>
          </reference>
          <reference field="7" count="1" selected="0">
            <x v="11"/>
          </reference>
        </references>
      </pivotArea>
    </format>
    <format dxfId="3435">
      <pivotArea dataOnly="0" labelOnly="1" fieldPosition="0">
        <references count="3">
          <reference field="0" count="1" selected="0">
            <x v="299"/>
          </reference>
          <reference field="6" count="1">
            <x v="146"/>
          </reference>
          <reference field="7" count="1" selected="0">
            <x v="11"/>
          </reference>
        </references>
      </pivotArea>
    </format>
    <format dxfId="3434">
      <pivotArea dataOnly="0" labelOnly="1" fieldPosition="0">
        <references count="3">
          <reference field="0" count="1" selected="0">
            <x v="300"/>
          </reference>
          <reference field="6" count="1">
            <x v="186"/>
          </reference>
          <reference field="7" count="1" selected="0">
            <x v="11"/>
          </reference>
        </references>
      </pivotArea>
    </format>
    <format dxfId="3433">
      <pivotArea dataOnly="0" labelOnly="1" fieldPosition="0">
        <references count="3">
          <reference field="0" count="1" selected="0">
            <x v="301"/>
          </reference>
          <reference field="6" count="1">
            <x v="152"/>
          </reference>
          <reference field="7" count="1" selected="0">
            <x v="11"/>
          </reference>
        </references>
      </pivotArea>
    </format>
    <format dxfId="3432">
      <pivotArea dataOnly="0" labelOnly="1" fieldPosition="0">
        <references count="3">
          <reference field="0" count="1" selected="0">
            <x v="302"/>
          </reference>
          <reference field="6" count="1">
            <x v="141"/>
          </reference>
          <reference field="7" count="1" selected="0">
            <x v="11"/>
          </reference>
        </references>
      </pivotArea>
    </format>
    <format dxfId="3431">
      <pivotArea dataOnly="0" labelOnly="1" fieldPosition="0">
        <references count="3">
          <reference field="0" count="1" selected="0">
            <x v="303"/>
          </reference>
          <reference field="6" count="1">
            <x v="184"/>
          </reference>
          <reference field="7" count="1" selected="0">
            <x v="11"/>
          </reference>
        </references>
      </pivotArea>
    </format>
    <format dxfId="3430">
      <pivotArea dataOnly="0" labelOnly="1" fieldPosition="0">
        <references count="3">
          <reference field="0" count="1" selected="0">
            <x v="304"/>
          </reference>
          <reference field="6" count="1">
            <x v="189"/>
          </reference>
          <reference field="7" count="1" selected="0">
            <x v="11"/>
          </reference>
        </references>
      </pivotArea>
    </format>
    <format dxfId="3429">
      <pivotArea dataOnly="0" labelOnly="1" fieldPosition="0">
        <references count="3">
          <reference field="0" count="1" selected="0">
            <x v="305"/>
          </reference>
          <reference field="6" count="1">
            <x v="158"/>
          </reference>
          <reference field="7" count="1" selected="0">
            <x v="11"/>
          </reference>
        </references>
      </pivotArea>
    </format>
    <format dxfId="3428">
      <pivotArea dataOnly="0" labelOnly="1" fieldPosition="0">
        <references count="3">
          <reference field="0" count="1" selected="0">
            <x v="306"/>
          </reference>
          <reference field="6" count="1">
            <x v="133"/>
          </reference>
          <reference field="7" count="1" selected="0">
            <x v="11"/>
          </reference>
        </references>
      </pivotArea>
    </format>
    <format dxfId="3427">
      <pivotArea dataOnly="0" labelOnly="1" fieldPosition="0">
        <references count="3">
          <reference field="0" count="1" selected="0">
            <x v="307"/>
          </reference>
          <reference field="6" count="1">
            <x v="169"/>
          </reference>
          <reference field="7" count="1" selected="0">
            <x v="11"/>
          </reference>
        </references>
      </pivotArea>
    </format>
    <format dxfId="3426">
      <pivotArea dataOnly="0" labelOnly="1" fieldPosition="0">
        <references count="3">
          <reference field="0" count="1" selected="0">
            <x v="308"/>
          </reference>
          <reference field="6" count="1">
            <x v="176"/>
          </reference>
          <reference field="7" count="1" selected="0">
            <x v="11"/>
          </reference>
        </references>
      </pivotArea>
    </format>
    <format dxfId="3425">
      <pivotArea dataOnly="0" labelOnly="1" fieldPosition="0">
        <references count="3">
          <reference field="0" count="1" selected="0">
            <x v="309"/>
          </reference>
          <reference field="6" count="1">
            <x v="163"/>
          </reference>
          <reference field="7" count="1" selected="0">
            <x v="11"/>
          </reference>
        </references>
      </pivotArea>
    </format>
    <format dxfId="3424">
      <pivotArea dataOnly="0" labelOnly="1" fieldPosition="0">
        <references count="3">
          <reference field="0" count="1" selected="0">
            <x v="310"/>
          </reference>
          <reference field="6" count="1">
            <x v="156"/>
          </reference>
          <reference field="7" count="1" selected="0">
            <x v="11"/>
          </reference>
        </references>
      </pivotArea>
    </format>
    <format dxfId="3423">
      <pivotArea dataOnly="0" labelOnly="1" fieldPosition="0">
        <references count="3">
          <reference field="0" count="1" selected="0">
            <x v="311"/>
          </reference>
          <reference field="6" count="1">
            <x v="196"/>
          </reference>
          <reference field="7" count="1" selected="0">
            <x v="11"/>
          </reference>
        </references>
      </pivotArea>
    </format>
    <format dxfId="3422">
      <pivotArea dataOnly="0" labelOnly="1" fieldPosition="0">
        <references count="3">
          <reference field="0" count="1" selected="0">
            <x v="312"/>
          </reference>
          <reference field="6" count="1">
            <x v="185"/>
          </reference>
          <reference field="7" count="1" selected="0">
            <x v="11"/>
          </reference>
        </references>
      </pivotArea>
    </format>
    <format dxfId="3421">
      <pivotArea dataOnly="0" labelOnly="1" fieldPosition="0">
        <references count="3">
          <reference field="0" count="1" selected="0">
            <x v="313"/>
          </reference>
          <reference field="6" count="1">
            <x v="170"/>
          </reference>
          <reference field="7" count="1" selected="0">
            <x v="11"/>
          </reference>
        </references>
      </pivotArea>
    </format>
    <format dxfId="3420">
      <pivotArea dataOnly="0" labelOnly="1" fieldPosition="0">
        <references count="3">
          <reference field="0" count="1" selected="0">
            <x v="314"/>
          </reference>
          <reference field="6" count="1">
            <x v="154"/>
          </reference>
          <reference field="7" count="1" selected="0">
            <x v="11"/>
          </reference>
        </references>
      </pivotArea>
    </format>
    <format dxfId="3419">
      <pivotArea dataOnly="0" labelOnly="1" fieldPosition="0">
        <references count="3">
          <reference field="0" count="1" selected="0">
            <x v="315"/>
          </reference>
          <reference field="6" count="1">
            <x v="168"/>
          </reference>
          <reference field="7" count="1" selected="0">
            <x v="11"/>
          </reference>
        </references>
      </pivotArea>
    </format>
    <format dxfId="3418">
      <pivotArea dataOnly="0" labelOnly="1" fieldPosition="0">
        <references count="3">
          <reference field="0" count="1" selected="0">
            <x v="316"/>
          </reference>
          <reference field="6" count="1">
            <x v="579"/>
          </reference>
          <reference field="7" count="1" selected="0">
            <x v="12"/>
          </reference>
        </references>
      </pivotArea>
    </format>
    <format dxfId="3417">
      <pivotArea dataOnly="0" labelOnly="1" fieldPosition="0">
        <references count="3">
          <reference field="0" count="1" selected="0">
            <x v="317"/>
          </reference>
          <reference field="6" count="1">
            <x v="440"/>
          </reference>
          <reference field="7" count="1" selected="0">
            <x v="12"/>
          </reference>
        </references>
      </pivotArea>
    </format>
    <format dxfId="3416">
      <pivotArea dataOnly="0" labelOnly="1" fieldPosition="0">
        <references count="3">
          <reference field="0" count="1" selected="0">
            <x v="318"/>
          </reference>
          <reference field="6" count="1">
            <x v="482"/>
          </reference>
          <reference field="7" count="1" selected="0">
            <x v="12"/>
          </reference>
        </references>
      </pivotArea>
    </format>
    <format dxfId="3415">
      <pivotArea dataOnly="0" labelOnly="1" fieldPosition="0">
        <references count="3">
          <reference field="0" count="1" selected="0">
            <x v="319"/>
          </reference>
          <reference field="6" count="1">
            <x v="376"/>
          </reference>
          <reference field="7" count="1" selected="0">
            <x v="12"/>
          </reference>
        </references>
      </pivotArea>
    </format>
    <format dxfId="3414">
      <pivotArea dataOnly="0" labelOnly="1" fieldPosition="0">
        <references count="3">
          <reference field="0" count="1" selected="0">
            <x v="320"/>
          </reference>
          <reference field="6" count="1">
            <x v="490"/>
          </reference>
          <reference field="7" count="1" selected="0">
            <x v="12"/>
          </reference>
        </references>
      </pivotArea>
    </format>
    <format dxfId="3413">
      <pivotArea dataOnly="0" labelOnly="1" fieldPosition="0">
        <references count="3">
          <reference field="0" count="1" selected="0">
            <x v="321"/>
          </reference>
          <reference field="6" count="1">
            <x v="428"/>
          </reference>
          <reference field="7" count="1" selected="0">
            <x v="12"/>
          </reference>
        </references>
      </pivotArea>
    </format>
    <format dxfId="3412">
      <pivotArea dataOnly="0" labelOnly="1" fieldPosition="0">
        <references count="3">
          <reference field="0" count="1" selected="0">
            <x v="322"/>
          </reference>
          <reference field="6" count="1">
            <x v="578"/>
          </reference>
          <reference field="7" count="1" selected="0">
            <x v="12"/>
          </reference>
        </references>
      </pivotArea>
    </format>
    <format dxfId="3411">
      <pivotArea dataOnly="0" labelOnly="1" fieldPosition="0">
        <references count="3">
          <reference field="0" count="1" selected="0">
            <x v="323"/>
          </reference>
          <reference field="6" count="1">
            <x v="66"/>
          </reference>
          <reference field="7" count="1" selected="0">
            <x v="13"/>
          </reference>
        </references>
      </pivotArea>
    </format>
    <format dxfId="3410">
      <pivotArea dataOnly="0" labelOnly="1" fieldPosition="0">
        <references count="3">
          <reference field="0" count="1" selected="0">
            <x v="324"/>
          </reference>
          <reference field="6" count="1">
            <x v="342"/>
          </reference>
          <reference field="7" count="1" selected="0">
            <x v="13"/>
          </reference>
        </references>
      </pivotArea>
    </format>
    <format dxfId="3409">
      <pivotArea dataOnly="0" labelOnly="1" fieldPosition="0">
        <references count="3">
          <reference field="0" count="1" selected="0">
            <x v="325"/>
          </reference>
          <reference field="6" count="1">
            <x v="364"/>
          </reference>
          <reference field="7" count="1" selected="0">
            <x v="13"/>
          </reference>
        </references>
      </pivotArea>
    </format>
    <format dxfId="3408">
      <pivotArea dataOnly="0" labelOnly="1" fieldPosition="0">
        <references count="3">
          <reference field="0" count="1" selected="0">
            <x v="326"/>
          </reference>
          <reference field="6" count="1">
            <x v="400"/>
          </reference>
          <reference field="7" count="1" selected="0">
            <x v="13"/>
          </reference>
        </references>
      </pivotArea>
    </format>
    <format dxfId="3407">
      <pivotArea dataOnly="0" labelOnly="1" fieldPosition="0">
        <references count="3">
          <reference field="0" count="1" selected="0">
            <x v="327"/>
          </reference>
          <reference field="6" count="1">
            <x v="103"/>
          </reference>
          <reference field="7" count="1" selected="0">
            <x v="13"/>
          </reference>
        </references>
      </pivotArea>
    </format>
    <format dxfId="3406">
      <pivotArea dataOnly="0" labelOnly="1" fieldPosition="0">
        <references count="3">
          <reference field="0" count="1" selected="0">
            <x v="328"/>
          </reference>
          <reference field="6" count="1">
            <x v="499"/>
          </reference>
          <reference field="7" count="1" selected="0">
            <x v="13"/>
          </reference>
        </references>
      </pivotArea>
    </format>
    <format dxfId="3405">
      <pivotArea dataOnly="0" labelOnly="1" fieldPosition="0">
        <references count="3">
          <reference field="0" count="1" selected="0">
            <x v="329"/>
          </reference>
          <reference field="6" count="1">
            <x v="226"/>
          </reference>
          <reference field="7" count="1" selected="0">
            <x v="13"/>
          </reference>
        </references>
      </pivotArea>
    </format>
    <format dxfId="3404">
      <pivotArea dataOnly="0" labelOnly="1" fieldPosition="0">
        <references count="3">
          <reference field="0" count="1" selected="0">
            <x v="330"/>
          </reference>
          <reference field="6" count="1">
            <x v="269"/>
          </reference>
          <reference field="7" count="1" selected="0">
            <x v="13"/>
          </reference>
        </references>
      </pivotArea>
    </format>
    <format dxfId="3403">
      <pivotArea dataOnly="0" labelOnly="1" fieldPosition="0">
        <references count="3">
          <reference field="0" count="1" selected="0">
            <x v="331"/>
          </reference>
          <reference field="6" count="1">
            <x v="500"/>
          </reference>
          <reference field="7" count="1" selected="0">
            <x v="13"/>
          </reference>
        </references>
      </pivotArea>
    </format>
    <format dxfId="3402">
      <pivotArea dataOnly="0" labelOnly="1" fieldPosition="0">
        <references count="3">
          <reference field="0" count="1" selected="0">
            <x v="332"/>
          </reference>
          <reference field="6" count="1">
            <x v="502"/>
          </reference>
          <reference field="7" count="1" selected="0">
            <x v="13"/>
          </reference>
        </references>
      </pivotArea>
    </format>
    <format dxfId="3401">
      <pivotArea dataOnly="0" labelOnly="1" fieldPosition="0">
        <references count="3">
          <reference field="0" count="1" selected="0">
            <x v="333"/>
          </reference>
          <reference field="6" count="1">
            <x v="501"/>
          </reference>
          <reference field="7" count="1" selected="0">
            <x v="13"/>
          </reference>
        </references>
      </pivotArea>
    </format>
    <format dxfId="3400">
      <pivotArea dataOnly="0" labelOnly="1" fieldPosition="0">
        <references count="3">
          <reference field="0" count="1" selected="0">
            <x v="334"/>
          </reference>
          <reference field="6" count="1">
            <x v="509"/>
          </reference>
          <reference field="7" count="1" selected="0">
            <x v="13"/>
          </reference>
        </references>
      </pivotArea>
    </format>
    <format dxfId="3399">
      <pivotArea dataOnly="0" labelOnly="1" fieldPosition="0">
        <references count="3">
          <reference field="0" count="1" selected="0">
            <x v="335"/>
          </reference>
          <reference field="6" count="1">
            <x v="551"/>
          </reference>
          <reference field="7" count="1" selected="0">
            <x v="13"/>
          </reference>
        </references>
      </pivotArea>
    </format>
    <format dxfId="3398">
      <pivotArea dataOnly="0" labelOnly="1" fieldPosition="0">
        <references count="3">
          <reference field="0" count="1" selected="0">
            <x v="336"/>
          </reference>
          <reference field="6" count="1">
            <x v="39"/>
          </reference>
          <reference field="7" count="1" selected="0">
            <x v="13"/>
          </reference>
        </references>
      </pivotArea>
    </format>
    <format dxfId="3397">
      <pivotArea dataOnly="0" labelOnly="1" fieldPosition="0">
        <references count="3">
          <reference field="0" count="1" selected="0">
            <x v="337"/>
          </reference>
          <reference field="6" count="1">
            <x v="261"/>
          </reference>
          <reference field="7" count="1" selected="0">
            <x v="13"/>
          </reference>
        </references>
      </pivotArea>
    </format>
    <format dxfId="3396">
      <pivotArea dataOnly="0" labelOnly="1" fieldPosition="0">
        <references count="3">
          <reference field="0" count="1" selected="0">
            <x v="338"/>
          </reference>
          <reference field="6" count="1">
            <x v="115"/>
          </reference>
          <reference field="7" count="1" selected="0">
            <x v="13"/>
          </reference>
        </references>
      </pivotArea>
    </format>
    <format dxfId="3395">
      <pivotArea dataOnly="0" labelOnly="1" fieldPosition="0">
        <references count="3">
          <reference field="0" count="1" selected="0">
            <x v="339"/>
          </reference>
          <reference field="6" count="1">
            <x v="111"/>
          </reference>
          <reference field="7" count="1" selected="0">
            <x v="13"/>
          </reference>
        </references>
      </pivotArea>
    </format>
    <format dxfId="3394">
      <pivotArea dataOnly="0" labelOnly="1" fieldPosition="0">
        <references count="3">
          <reference field="0" count="1" selected="0">
            <x v="340"/>
          </reference>
          <reference field="6" count="1">
            <x v="580"/>
          </reference>
          <reference field="7" count="1" selected="0">
            <x v="13"/>
          </reference>
        </references>
      </pivotArea>
    </format>
    <format dxfId="3393">
      <pivotArea dataOnly="0" labelOnly="1" fieldPosition="0">
        <references count="3">
          <reference field="0" count="1" selected="0">
            <x v="341"/>
          </reference>
          <reference field="6" count="1">
            <x v="489"/>
          </reference>
          <reference field="7" count="1" selected="0">
            <x v="13"/>
          </reference>
        </references>
      </pivotArea>
    </format>
    <format dxfId="3392">
      <pivotArea dataOnly="0" labelOnly="1" fieldPosition="0">
        <references count="3">
          <reference field="0" count="1" selected="0">
            <x v="342"/>
          </reference>
          <reference field="6" count="1">
            <x v="110"/>
          </reference>
          <reference field="7" count="1" selected="0">
            <x v="14"/>
          </reference>
        </references>
      </pivotArea>
    </format>
    <format dxfId="3391">
      <pivotArea dataOnly="0" labelOnly="1" fieldPosition="0">
        <references count="3">
          <reference field="0" count="1" selected="0">
            <x v="343"/>
          </reference>
          <reference field="6" count="1">
            <x v="94"/>
          </reference>
          <reference field="7" count="1" selected="0">
            <x v="14"/>
          </reference>
        </references>
      </pivotArea>
    </format>
    <format dxfId="3390">
      <pivotArea dataOnly="0" labelOnly="1" fieldPosition="0">
        <references count="3">
          <reference field="0" count="1" selected="0">
            <x v="344"/>
          </reference>
          <reference field="6" count="1">
            <x v="305"/>
          </reference>
          <reference field="7" count="1" selected="0">
            <x v="14"/>
          </reference>
        </references>
      </pivotArea>
    </format>
    <format dxfId="3389">
      <pivotArea dataOnly="0" labelOnly="1" fieldPosition="0">
        <references count="3">
          <reference field="0" count="1" selected="0">
            <x v="345"/>
          </reference>
          <reference field="6" count="1">
            <x v="200"/>
          </reference>
          <reference field="7" count="1" selected="0">
            <x v="14"/>
          </reference>
        </references>
      </pivotArea>
    </format>
    <format dxfId="3388">
      <pivotArea dataOnly="0" labelOnly="1" fieldPosition="0">
        <references count="3">
          <reference field="0" count="1" selected="0">
            <x v="346"/>
          </reference>
          <reference field="6" count="1">
            <x v="566"/>
          </reference>
          <reference field="7" count="1" selected="0">
            <x v="14"/>
          </reference>
        </references>
      </pivotArea>
    </format>
    <format dxfId="3387">
      <pivotArea dataOnly="0" labelOnly="1" fieldPosition="0">
        <references count="3">
          <reference field="0" count="1" selected="0">
            <x v="347"/>
          </reference>
          <reference field="6" count="1">
            <x v="442"/>
          </reference>
          <reference field="7" count="1" selected="0">
            <x v="15"/>
          </reference>
        </references>
      </pivotArea>
    </format>
    <format dxfId="3386">
      <pivotArea dataOnly="0" labelOnly="1" fieldPosition="0">
        <references count="3">
          <reference field="0" count="1" selected="0">
            <x v="348"/>
          </reference>
          <reference field="6" count="1">
            <x v="341"/>
          </reference>
          <reference field="7" count="1" selected="0">
            <x v="15"/>
          </reference>
        </references>
      </pivotArea>
    </format>
    <format dxfId="3385">
      <pivotArea dataOnly="0" labelOnly="1" fieldPosition="0">
        <references count="3">
          <reference field="0" count="1" selected="0">
            <x v="349"/>
          </reference>
          <reference field="6" count="1">
            <x v="354"/>
          </reference>
          <reference field="7" count="1" selected="0">
            <x v="15"/>
          </reference>
        </references>
      </pivotArea>
    </format>
    <format dxfId="3384">
      <pivotArea dataOnly="0" labelOnly="1" fieldPosition="0">
        <references count="3">
          <reference field="0" count="1" selected="0">
            <x v="350"/>
          </reference>
          <reference field="6" count="1">
            <x v="516"/>
          </reference>
          <reference field="7" count="1" selected="0">
            <x v="15"/>
          </reference>
        </references>
      </pivotArea>
    </format>
    <format dxfId="3383">
      <pivotArea dataOnly="0" labelOnly="1" fieldPosition="0">
        <references count="3">
          <reference field="0" count="1" selected="0">
            <x v="351"/>
          </reference>
          <reference field="6" count="1">
            <x v="390"/>
          </reference>
          <reference field="7" count="1" selected="0">
            <x v="15"/>
          </reference>
        </references>
      </pivotArea>
    </format>
    <format dxfId="3382">
      <pivotArea dataOnly="0" labelOnly="1" fieldPosition="0">
        <references count="3">
          <reference field="0" count="1" selected="0">
            <x v="352"/>
          </reference>
          <reference field="6" count="1">
            <x v="204"/>
          </reference>
          <reference field="7" count="1" selected="0">
            <x v="15"/>
          </reference>
        </references>
      </pivotArea>
    </format>
    <format dxfId="3381">
      <pivotArea dataOnly="0" labelOnly="1" fieldPosition="0">
        <references count="3">
          <reference field="0" count="1" selected="0">
            <x v="353"/>
          </reference>
          <reference field="6" count="1">
            <x v="124"/>
          </reference>
          <reference field="7" count="1" selected="0">
            <x v="15"/>
          </reference>
        </references>
      </pivotArea>
    </format>
    <format dxfId="3380">
      <pivotArea dataOnly="0" labelOnly="1" fieldPosition="0">
        <references count="3">
          <reference field="0" count="1" selected="0">
            <x v="354"/>
          </reference>
          <reference field="6" count="1">
            <x v="35"/>
          </reference>
          <reference field="7" count="1" selected="0">
            <x v="15"/>
          </reference>
        </references>
      </pivotArea>
    </format>
    <format dxfId="3379">
      <pivotArea dataOnly="0" labelOnly="1" fieldPosition="0">
        <references count="3">
          <reference field="0" count="1" selected="0">
            <x v="355"/>
          </reference>
          <reference field="6" count="1">
            <x v="51"/>
          </reference>
          <reference field="7" count="1" selected="0">
            <x v="15"/>
          </reference>
        </references>
      </pivotArea>
    </format>
    <format dxfId="3378">
      <pivotArea dataOnly="0" labelOnly="1" fieldPosition="0">
        <references count="3">
          <reference field="0" count="1" selected="0">
            <x v="356"/>
          </reference>
          <reference field="6" count="1">
            <x v="78"/>
          </reference>
          <reference field="7" count="1" selected="0">
            <x v="15"/>
          </reference>
        </references>
      </pivotArea>
    </format>
    <format dxfId="3377">
      <pivotArea dataOnly="0" labelOnly="1" fieldPosition="0">
        <references count="3">
          <reference field="0" count="1" selected="0">
            <x v="357"/>
          </reference>
          <reference field="6" count="1">
            <x v="546"/>
          </reference>
          <reference field="7" count="1" selected="0">
            <x v="15"/>
          </reference>
        </references>
      </pivotArea>
    </format>
    <format dxfId="3376">
      <pivotArea dataOnly="0" labelOnly="1" fieldPosition="0">
        <references count="3">
          <reference field="0" count="1" selected="0">
            <x v="358"/>
          </reference>
          <reference field="6" count="1">
            <x v="549"/>
          </reference>
          <reference field="7" count="1" selected="0">
            <x v="15"/>
          </reference>
        </references>
      </pivotArea>
    </format>
    <format dxfId="3375">
      <pivotArea dataOnly="0" labelOnly="1" fieldPosition="0">
        <references count="3">
          <reference field="0" count="1" selected="0">
            <x v="359"/>
          </reference>
          <reference field="6" count="1">
            <x v="98"/>
          </reference>
          <reference field="7" count="1" selected="0">
            <x v="15"/>
          </reference>
        </references>
      </pivotArea>
    </format>
    <format dxfId="3374">
      <pivotArea dataOnly="0" labelOnly="1" fieldPosition="0">
        <references count="3">
          <reference field="0" count="1" selected="0">
            <x v="360"/>
          </reference>
          <reference field="6" count="1">
            <x v="522"/>
          </reference>
          <reference field="7" count="1" selected="0">
            <x v="15"/>
          </reference>
        </references>
      </pivotArea>
    </format>
    <format dxfId="3373">
      <pivotArea dataOnly="0" labelOnly="1" fieldPosition="0">
        <references count="3">
          <reference field="0" count="1" selected="0">
            <x v="361"/>
          </reference>
          <reference field="6" count="1">
            <x v="525"/>
          </reference>
          <reference field="7" count="1" selected="0">
            <x v="15"/>
          </reference>
        </references>
      </pivotArea>
    </format>
    <format dxfId="3372">
      <pivotArea dataOnly="0" labelOnly="1" fieldPosition="0">
        <references count="3">
          <reference field="0" count="1" selected="0">
            <x v="362"/>
          </reference>
          <reference field="6" count="1">
            <x v="401"/>
          </reference>
          <reference field="7" count="1" selected="0">
            <x v="15"/>
          </reference>
        </references>
      </pivotArea>
    </format>
    <format dxfId="3371">
      <pivotArea dataOnly="0" labelOnly="1" fieldPosition="0">
        <references count="3">
          <reference field="0" count="1" selected="0">
            <x v="363"/>
          </reference>
          <reference field="6" count="1">
            <x v="14"/>
          </reference>
          <reference field="7" count="1" selected="0">
            <x v="15"/>
          </reference>
        </references>
      </pivotArea>
    </format>
    <format dxfId="3370">
      <pivotArea dataOnly="0" labelOnly="1" fieldPosition="0">
        <references count="3">
          <reference field="0" count="1" selected="0">
            <x v="364"/>
          </reference>
          <reference field="6" count="1">
            <x v="403"/>
          </reference>
          <reference field="7" count="1" selected="0">
            <x v="15"/>
          </reference>
        </references>
      </pivotArea>
    </format>
    <format dxfId="3369">
      <pivotArea dataOnly="0" labelOnly="1" fieldPosition="0">
        <references count="3">
          <reference field="0" count="1" selected="0">
            <x v="365"/>
          </reference>
          <reference field="6" count="1">
            <x v="73"/>
          </reference>
          <reference field="7" count="1" selected="0">
            <x v="15"/>
          </reference>
        </references>
      </pivotArea>
    </format>
    <format dxfId="3368">
      <pivotArea dataOnly="0" labelOnly="1" fieldPosition="0">
        <references count="3">
          <reference field="0" count="1" selected="0">
            <x v="366"/>
          </reference>
          <reference field="6" count="1">
            <x v="76"/>
          </reference>
          <reference field="7" count="1" selected="0">
            <x v="15"/>
          </reference>
        </references>
      </pivotArea>
    </format>
    <format dxfId="3367">
      <pivotArea dataOnly="0" labelOnly="1" fieldPosition="0">
        <references count="3">
          <reference field="0" count="1" selected="0">
            <x v="367"/>
          </reference>
          <reference field="6" count="1">
            <x v="505"/>
          </reference>
          <reference field="7" count="1" selected="0">
            <x v="15"/>
          </reference>
        </references>
      </pivotArea>
    </format>
    <format dxfId="3366">
      <pivotArea dataOnly="0" labelOnly="1" fieldPosition="0">
        <references count="3">
          <reference field="0" count="1" selected="0">
            <x v="368"/>
          </reference>
          <reference field="6" count="1">
            <x v="420"/>
          </reference>
          <reference field="7" count="1" selected="0">
            <x v="15"/>
          </reference>
        </references>
      </pivotArea>
    </format>
    <format dxfId="3365">
      <pivotArea dataOnly="0" labelOnly="1" fieldPosition="0">
        <references count="3">
          <reference field="0" count="1" selected="0">
            <x v="369"/>
          </reference>
          <reference field="6" count="1">
            <x v="79"/>
          </reference>
          <reference field="7" count="1" selected="0">
            <x v="15"/>
          </reference>
        </references>
      </pivotArea>
    </format>
    <format dxfId="3364">
      <pivotArea dataOnly="0" labelOnly="1" fieldPosition="0">
        <references count="3">
          <reference field="0" count="1" selected="0">
            <x v="370"/>
          </reference>
          <reference field="6" count="1">
            <x v="434"/>
          </reference>
          <reference field="7" count="1" selected="0">
            <x v="15"/>
          </reference>
        </references>
      </pivotArea>
    </format>
    <format dxfId="3363">
      <pivotArea dataOnly="0" labelOnly="1" fieldPosition="0">
        <references count="3">
          <reference field="0" count="1" selected="0">
            <x v="371"/>
          </reference>
          <reference field="6" count="1">
            <x v="460"/>
          </reference>
          <reference field="7" count="1" selected="0">
            <x v="15"/>
          </reference>
        </references>
      </pivotArea>
    </format>
    <format dxfId="3362">
      <pivotArea dataOnly="0" labelOnly="1" fieldPosition="0">
        <references count="3">
          <reference field="0" count="1" selected="0">
            <x v="372"/>
          </reference>
          <reference field="6" count="1">
            <x v="72"/>
          </reference>
          <reference field="7" count="1" selected="0">
            <x v="15"/>
          </reference>
        </references>
      </pivotArea>
    </format>
    <format dxfId="3361">
      <pivotArea dataOnly="0" labelOnly="1" fieldPosition="0">
        <references count="3">
          <reference field="0" count="1" selected="0">
            <x v="373"/>
          </reference>
          <reference field="6" count="1">
            <x v="388"/>
          </reference>
          <reference field="7" count="1" selected="0">
            <x v="15"/>
          </reference>
        </references>
      </pivotArea>
    </format>
    <format dxfId="3360">
      <pivotArea dataOnly="0" labelOnly="1" fieldPosition="0">
        <references count="3">
          <reference field="0" count="1" selected="0">
            <x v="374"/>
          </reference>
          <reference field="6" count="1">
            <x v="61"/>
          </reference>
          <reference field="7" count="1" selected="0">
            <x v="15"/>
          </reference>
        </references>
      </pivotArea>
    </format>
    <format dxfId="3359">
      <pivotArea dataOnly="0" labelOnly="1" fieldPosition="0">
        <references count="3">
          <reference field="0" count="1" selected="0">
            <x v="375"/>
          </reference>
          <reference field="6" count="1">
            <x v="344"/>
          </reference>
          <reference field="7" count="1" selected="0">
            <x v="15"/>
          </reference>
        </references>
      </pivotArea>
    </format>
    <format dxfId="3358">
      <pivotArea dataOnly="0" labelOnly="1" fieldPosition="0">
        <references count="3">
          <reference field="0" count="1" selected="0">
            <x v="376"/>
          </reference>
          <reference field="6" count="1">
            <x v="127"/>
          </reference>
          <reference field="7" count="1" selected="0">
            <x v="15"/>
          </reference>
        </references>
      </pivotArea>
    </format>
    <format dxfId="3357">
      <pivotArea dataOnly="0" labelOnly="1" fieldPosition="0">
        <references count="3">
          <reference field="0" count="1" selected="0">
            <x v="377"/>
          </reference>
          <reference field="6" count="1">
            <x v="455"/>
          </reference>
          <reference field="7" count="1" selected="0">
            <x v="15"/>
          </reference>
        </references>
      </pivotArea>
    </format>
    <format dxfId="3356">
      <pivotArea dataOnly="0" labelOnly="1" fieldPosition="0">
        <references count="3">
          <reference field="0" count="1" selected="0">
            <x v="378"/>
          </reference>
          <reference field="6" count="1">
            <x v="405"/>
          </reference>
          <reference field="7" count="1" selected="0">
            <x v="15"/>
          </reference>
        </references>
      </pivotArea>
    </format>
    <format dxfId="3355">
      <pivotArea dataOnly="0" labelOnly="1" fieldPosition="0">
        <references count="3">
          <reference field="0" count="1" selected="0">
            <x v="379"/>
          </reference>
          <reference field="6" count="1">
            <x v="52"/>
          </reference>
          <reference field="7" count="1" selected="0">
            <x v="15"/>
          </reference>
        </references>
      </pivotArea>
    </format>
    <format dxfId="3354">
      <pivotArea dataOnly="0" labelOnly="1" fieldPosition="0">
        <references count="3">
          <reference field="0" count="1" selected="0">
            <x v="380"/>
          </reference>
          <reference field="6" count="1">
            <x v="531"/>
          </reference>
          <reference field="7" count="1" selected="0">
            <x v="15"/>
          </reference>
        </references>
      </pivotArea>
    </format>
    <format dxfId="3353">
      <pivotArea dataOnly="0" labelOnly="1" fieldPosition="0">
        <references count="3">
          <reference field="0" count="1" selected="0">
            <x v="381"/>
          </reference>
          <reference field="6" count="1">
            <x v="285"/>
          </reference>
          <reference field="7" count="1" selected="0">
            <x v="15"/>
          </reference>
        </references>
      </pivotArea>
    </format>
    <format dxfId="3352">
      <pivotArea dataOnly="0" labelOnly="1" fieldPosition="0">
        <references count="3">
          <reference field="0" count="1" selected="0">
            <x v="382"/>
          </reference>
          <reference field="6" count="1">
            <x v="291"/>
          </reference>
          <reference field="7" count="1" selected="0">
            <x v="15"/>
          </reference>
        </references>
      </pivotArea>
    </format>
    <format dxfId="3351">
      <pivotArea dataOnly="0" labelOnly="1" fieldPosition="0">
        <references count="3">
          <reference field="0" count="1" selected="0">
            <x v="383"/>
          </reference>
          <reference field="6" count="1">
            <x v="36"/>
          </reference>
          <reference field="7" count="1" selected="0">
            <x v="15"/>
          </reference>
        </references>
      </pivotArea>
    </format>
    <format dxfId="3350">
      <pivotArea dataOnly="0" labelOnly="1" fieldPosition="0">
        <references count="3">
          <reference field="0" count="1" selected="0">
            <x v="384"/>
          </reference>
          <reference field="6" count="1">
            <x v="402"/>
          </reference>
          <reference field="7" count="1" selected="0">
            <x v="15"/>
          </reference>
        </references>
      </pivotArea>
    </format>
    <format dxfId="3349">
      <pivotArea dataOnly="0" labelOnly="1" fieldPosition="0">
        <references count="3">
          <reference field="0" count="1" selected="0">
            <x v="385"/>
          </reference>
          <reference field="6" count="1">
            <x v="91"/>
          </reference>
          <reference field="7" count="1" selected="0">
            <x v="15"/>
          </reference>
        </references>
      </pivotArea>
    </format>
    <format dxfId="3348">
      <pivotArea dataOnly="0" labelOnly="1" fieldPosition="0">
        <references count="3">
          <reference field="0" count="1" selected="0">
            <x v="386"/>
          </reference>
          <reference field="6" count="1">
            <x v="408"/>
          </reference>
          <reference field="7" count="1" selected="0">
            <x v="15"/>
          </reference>
        </references>
      </pivotArea>
    </format>
    <format dxfId="3347">
      <pivotArea dataOnly="0" labelOnly="1" fieldPosition="0">
        <references count="3">
          <reference field="0" count="1" selected="0">
            <x v="387"/>
          </reference>
          <reference field="6" count="1">
            <x v="523"/>
          </reference>
          <reference field="7" count="1" selected="0">
            <x v="15"/>
          </reference>
        </references>
      </pivotArea>
    </format>
    <format dxfId="3346">
      <pivotArea dataOnly="0" labelOnly="1" fieldPosition="0">
        <references count="3">
          <reference field="0" count="1" selected="0">
            <x v="388"/>
          </reference>
          <reference field="6" count="1">
            <x v="541"/>
          </reference>
          <reference field="7" count="1" selected="0">
            <x v="15"/>
          </reference>
        </references>
      </pivotArea>
    </format>
    <format dxfId="3345">
      <pivotArea dataOnly="0" labelOnly="1" fieldPosition="0">
        <references count="3">
          <reference field="0" count="1" selected="0">
            <x v="389"/>
          </reference>
          <reference field="6" count="1">
            <x v="24"/>
          </reference>
          <reference field="7" count="1" selected="0">
            <x v="15"/>
          </reference>
        </references>
      </pivotArea>
    </format>
    <format dxfId="3344">
      <pivotArea dataOnly="0" labelOnly="1" fieldPosition="0">
        <references count="3">
          <reference field="0" count="1" selected="0">
            <x v="390"/>
          </reference>
          <reference field="6" count="1">
            <x v="398"/>
          </reference>
          <reference field="7" count="1" selected="0">
            <x v="15"/>
          </reference>
        </references>
      </pivotArea>
    </format>
    <format dxfId="3343">
      <pivotArea dataOnly="0" labelOnly="1" fieldPosition="0">
        <references count="3">
          <reference field="0" count="1" selected="0">
            <x v="391"/>
          </reference>
          <reference field="6" count="1">
            <x v="334"/>
          </reference>
          <reference field="7" count="1" selected="0">
            <x v="15"/>
          </reference>
        </references>
      </pivotArea>
    </format>
    <format dxfId="3342">
      <pivotArea dataOnly="0" labelOnly="1" fieldPosition="0">
        <references count="3">
          <reference field="0" count="1" selected="0">
            <x v="392"/>
          </reference>
          <reference field="6" count="1">
            <x v="96"/>
          </reference>
          <reference field="7" count="1" selected="0">
            <x v="15"/>
          </reference>
        </references>
      </pivotArea>
    </format>
    <format dxfId="3341">
      <pivotArea dataOnly="0" labelOnly="1" fieldPosition="0">
        <references count="3">
          <reference field="0" count="1" selected="0">
            <x v="393"/>
          </reference>
          <reference field="6" count="1">
            <x v="463"/>
          </reference>
          <reference field="7" count="1" selected="0">
            <x v="15"/>
          </reference>
        </references>
      </pivotArea>
    </format>
    <format dxfId="3340">
      <pivotArea dataOnly="0" labelOnly="1" fieldPosition="0">
        <references count="3">
          <reference field="0" count="1" selected="0">
            <x v="394"/>
          </reference>
          <reference field="6" count="1">
            <x v="335"/>
          </reference>
          <reference field="7" count="1" selected="0">
            <x v="15"/>
          </reference>
        </references>
      </pivotArea>
    </format>
    <format dxfId="3339">
      <pivotArea dataOnly="0" labelOnly="1" fieldPosition="0">
        <references count="3">
          <reference field="0" count="1" selected="0">
            <x v="395"/>
          </reference>
          <reference field="6" count="1">
            <x v="2"/>
          </reference>
          <reference field="7" count="1" selected="0">
            <x v="15"/>
          </reference>
        </references>
      </pivotArea>
    </format>
    <format dxfId="3338">
      <pivotArea dataOnly="0" labelOnly="1" fieldPosition="0">
        <references count="3">
          <reference field="0" count="1" selected="0">
            <x v="396"/>
          </reference>
          <reference field="6" count="1">
            <x v="28"/>
          </reference>
          <reference field="7" count="1" selected="0">
            <x v="15"/>
          </reference>
        </references>
      </pivotArea>
    </format>
    <format dxfId="3337">
      <pivotArea dataOnly="0" labelOnly="1" fieldPosition="0">
        <references count="3">
          <reference field="0" count="1" selected="0">
            <x v="397"/>
          </reference>
          <reference field="6" count="1">
            <x v="418"/>
          </reference>
          <reference field="7" count="1" selected="0">
            <x v="15"/>
          </reference>
        </references>
      </pivotArea>
    </format>
    <format dxfId="3336">
      <pivotArea dataOnly="0" labelOnly="1" fieldPosition="0">
        <references count="3">
          <reference field="0" count="1" selected="0">
            <x v="398"/>
          </reference>
          <reference field="6" count="1">
            <x v="292"/>
          </reference>
          <reference field="7" count="1" selected="0">
            <x v="15"/>
          </reference>
        </references>
      </pivotArea>
    </format>
    <format dxfId="3335">
      <pivotArea dataOnly="0" labelOnly="1" fieldPosition="0">
        <references count="3">
          <reference field="0" count="1" selected="0">
            <x v="399"/>
          </reference>
          <reference field="6" count="1">
            <x v="11"/>
          </reference>
          <reference field="7" count="1" selected="0">
            <x v="15"/>
          </reference>
        </references>
      </pivotArea>
    </format>
    <format dxfId="3334">
      <pivotArea dataOnly="0" labelOnly="1" fieldPosition="0">
        <references count="3">
          <reference field="0" count="1" selected="0">
            <x v="400"/>
          </reference>
          <reference field="6" count="1">
            <x v="37"/>
          </reference>
          <reference field="7" count="1" selected="0">
            <x v="15"/>
          </reference>
        </references>
      </pivotArea>
    </format>
    <format dxfId="3333">
      <pivotArea dataOnly="0" labelOnly="1" fieldPosition="0">
        <references count="3">
          <reference field="0" count="1" selected="0">
            <x v="401"/>
          </reference>
          <reference field="6" count="1">
            <x v="48"/>
          </reference>
          <reference field="7" count="1" selected="0">
            <x v="15"/>
          </reference>
        </references>
      </pivotArea>
    </format>
    <format dxfId="3332">
      <pivotArea dataOnly="0" labelOnly="1" fieldPosition="0">
        <references count="3">
          <reference field="0" count="1" selected="0">
            <x v="402"/>
          </reference>
          <reference field="6" count="1">
            <x v="74"/>
          </reference>
          <reference field="7" count="1" selected="0">
            <x v="15"/>
          </reference>
        </references>
      </pivotArea>
    </format>
    <format dxfId="3331">
      <pivotArea dataOnly="0" labelOnly="1" fieldPosition="0">
        <references count="3">
          <reference field="0" count="1" selected="0">
            <x v="403"/>
          </reference>
          <reference field="6" count="1">
            <x v="81"/>
          </reference>
          <reference field="7" count="1" selected="0">
            <x v="15"/>
          </reference>
        </references>
      </pivotArea>
    </format>
    <format dxfId="3330">
      <pivotArea dataOnly="0" labelOnly="1" fieldPosition="0">
        <references count="3">
          <reference field="0" count="1" selected="0">
            <x v="404"/>
          </reference>
          <reference field="6" count="1">
            <x v="203"/>
          </reference>
          <reference field="7" count="1" selected="0">
            <x v="15"/>
          </reference>
        </references>
      </pivotArea>
    </format>
    <format dxfId="3329">
      <pivotArea dataOnly="0" labelOnly="1" fieldPosition="0">
        <references count="3">
          <reference field="0" count="1" selected="0">
            <x v="405"/>
          </reference>
          <reference field="6" count="1">
            <x v="461"/>
          </reference>
          <reference field="7" count="1" selected="0">
            <x v="15"/>
          </reference>
        </references>
      </pivotArea>
    </format>
    <format dxfId="3328">
      <pivotArea dataOnly="0" labelOnly="1" fieldPosition="0">
        <references count="3">
          <reference field="0" count="1" selected="0">
            <x v="406"/>
          </reference>
          <reference field="6" count="1">
            <x v="338"/>
          </reference>
          <reference field="7" count="1" selected="0">
            <x v="15"/>
          </reference>
        </references>
      </pivotArea>
    </format>
    <format dxfId="3327">
      <pivotArea dataOnly="0" labelOnly="1" fieldPosition="0">
        <references count="3">
          <reference field="0" count="1" selected="0">
            <x v="407"/>
          </reference>
          <reference field="6" count="1">
            <x v="424"/>
          </reference>
          <reference field="7" count="1" selected="0">
            <x v="15"/>
          </reference>
        </references>
      </pivotArea>
    </format>
    <format dxfId="3326">
      <pivotArea dataOnly="0" labelOnly="1" fieldPosition="0">
        <references count="3">
          <reference field="0" count="1" selected="0">
            <x v="408"/>
          </reference>
          <reference field="6" count="1">
            <x v="395"/>
          </reference>
          <reference field="7" count="1" selected="0">
            <x v="15"/>
          </reference>
        </references>
      </pivotArea>
    </format>
    <format dxfId="3325">
      <pivotArea dataOnly="0" labelOnly="1" fieldPosition="0">
        <references count="3">
          <reference field="0" count="1" selected="0">
            <x v="409"/>
          </reference>
          <reference field="6" count="1">
            <x v="310"/>
          </reference>
          <reference field="7" count="1" selected="0">
            <x v="15"/>
          </reference>
        </references>
      </pivotArea>
    </format>
    <format dxfId="3324">
      <pivotArea dataOnly="0" labelOnly="1" fieldPosition="0">
        <references count="3">
          <reference field="0" count="1" selected="0">
            <x v="410"/>
          </reference>
          <reference field="6" count="1">
            <x v="435"/>
          </reference>
          <reference field="7" count="1" selected="0">
            <x v="15"/>
          </reference>
        </references>
      </pivotArea>
    </format>
    <format dxfId="3323">
      <pivotArea dataOnly="0" labelOnly="1" fieldPosition="0">
        <references count="3">
          <reference field="0" count="1" selected="0">
            <x v="411"/>
          </reference>
          <reference field="6" count="1">
            <x v="432"/>
          </reference>
          <reference field="7" count="1" selected="0">
            <x v="15"/>
          </reference>
        </references>
      </pivotArea>
    </format>
    <format dxfId="3322">
      <pivotArea dataOnly="0" labelOnly="1" fieldPosition="0">
        <references count="3">
          <reference field="0" count="1" selected="0">
            <x v="412"/>
          </reference>
          <reference field="6" count="1">
            <x v="122"/>
          </reference>
          <reference field="7" count="1" selected="0">
            <x v="15"/>
          </reference>
        </references>
      </pivotArea>
    </format>
    <format dxfId="3321">
      <pivotArea dataOnly="0" labelOnly="1" fieldPosition="0">
        <references count="3">
          <reference field="0" count="1" selected="0">
            <x v="413"/>
          </reference>
          <reference field="6" count="1">
            <x v="441"/>
          </reference>
          <reference field="7" count="1" selected="0">
            <x v="15"/>
          </reference>
        </references>
      </pivotArea>
    </format>
    <format dxfId="3320">
      <pivotArea dataOnly="0" labelOnly="1" fieldPosition="0">
        <references count="3">
          <reference field="0" count="1" selected="0">
            <x v="414"/>
          </reference>
          <reference field="6" count="1">
            <x v="480"/>
          </reference>
          <reference field="7" count="1" selected="0">
            <x v="15"/>
          </reference>
        </references>
      </pivotArea>
    </format>
    <format dxfId="3319">
      <pivotArea dataOnly="0" labelOnly="1" fieldPosition="0">
        <references count="3">
          <reference field="0" count="1" selected="0">
            <x v="415"/>
          </reference>
          <reference field="6" count="1">
            <x v="41"/>
          </reference>
          <reference field="7" count="1" selected="0">
            <x v="15"/>
          </reference>
        </references>
      </pivotArea>
    </format>
    <format dxfId="3318">
      <pivotArea dataOnly="0" labelOnly="1" fieldPosition="0">
        <references count="3">
          <reference field="0" count="1" selected="0">
            <x v="416"/>
          </reference>
          <reference field="6" count="1">
            <x v="128"/>
          </reference>
          <reference field="7" count="1" selected="0">
            <x v="15"/>
          </reference>
        </references>
      </pivotArea>
    </format>
    <format dxfId="3317">
      <pivotArea dataOnly="0" labelOnly="1" fieldPosition="0">
        <references count="3">
          <reference field="0" count="1" selected="0">
            <x v="417"/>
          </reference>
          <reference field="6" count="1">
            <x v="290"/>
          </reference>
          <reference field="7" count="1" selected="0">
            <x v="15"/>
          </reference>
        </references>
      </pivotArea>
    </format>
    <format dxfId="3316">
      <pivotArea dataOnly="0" labelOnly="1" fieldPosition="0">
        <references count="3">
          <reference field="0" count="1" selected="0">
            <x v="418"/>
          </reference>
          <reference field="6" count="1">
            <x v="553"/>
          </reference>
          <reference field="7" count="1" selected="0">
            <x v="15"/>
          </reference>
        </references>
      </pivotArea>
    </format>
    <format dxfId="3315">
      <pivotArea dataOnly="0" labelOnly="1" fieldPosition="0">
        <references count="3">
          <reference field="0" count="1" selected="0">
            <x v="419"/>
          </reference>
          <reference field="6" count="1">
            <x v="511"/>
          </reference>
          <reference field="7" count="1" selected="0">
            <x v="15"/>
          </reference>
        </references>
      </pivotArea>
    </format>
    <format dxfId="3314">
      <pivotArea dataOnly="0" labelOnly="1" fieldPosition="0">
        <references count="3">
          <reference field="0" count="1" selected="0">
            <x v="420"/>
          </reference>
          <reference field="6" count="1">
            <x v="361"/>
          </reference>
          <reference field="7" count="1" selected="0">
            <x v="15"/>
          </reference>
        </references>
      </pivotArea>
    </format>
    <format dxfId="3313">
      <pivotArea dataOnly="0" labelOnly="1" fieldPosition="0">
        <references count="3">
          <reference field="0" count="1" selected="0">
            <x v="421"/>
          </reference>
          <reference field="6" count="1">
            <x v="5"/>
          </reference>
          <reference field="7" count="1" selected="0">
            <x v="15"/>
          </reference>
        </references>
      </pivotArea>
    </format>
    <format dxfId="3312">
      <pivotArea dataOnly="0" labelOnly="1" fieldPosition="0">
        <references count="3">
          <reference field="0" count="1" selected="0">
            <x v="422"/>
          </reference>
          <reference field="6" count="1">
            <x v="18"/>
          </reference>
          <reference field="7" count="1" selected="0">
            <x v="15"/>
          </reference>
        </references>
      </pivotArea>
    </format>
    <format dxfId="3311">
      <pivotArea dataOnly="0" labelOnly="1" fieldPosition="0">
        <references count="3">
          <reference field="0" count="1" selected="0">
            <x v="423"/>
          </reference>
          <reference field="6" count="1">
            <x v="222"/>
          </reference>
          <reference field="7" count="1" selected="0">
            <x v="15"/>
          </reference>
        </references>
      </pivotArea>
    </format>
    <format dxfId="3310">
      <pivotArea dataOnly="0" labelOnly="1" fieldPosition="0">
        <references count="3">
          <reference field="0" count="1" selected="0">
            <x v="424"/>
          </reference>
          <reference field="6" count="1">
            <x v="62"/>
          </reference>
          <reference field="7" count="1" selected="0">
            <x v="15"/>
          </reference>
        </references>
      </pivotArea>
    </format>
    <format dxfId="3309">
      <pivotArea dataOnly="0" labelOnly="1" fieldPosition="0">
        <references count="3">
          <reference field="0" count="1" selected="0">
            <x v="425"/>
          </reference>
          <reference field="6" count="1">
            <x v="520"/>
          </reference>
          <reference field="7" count="1" selected="0">
            <x v="15"/>
          </reference>
        </references>
      </pivotArea>
    </format>
    <format dxfId="3308">
      <pivotArea dataOnly="0" labelOnly="1" fieldPosition="0">
        <references count="3">
          <reference field="0" count="1" selected="0">
            <x v="426"/>
          </reference>
          <reference field="6" count="1">
            <x v="430"/>
          </reference>
          <reference field="7" count="1" selected="0">
            <x v="15"/>
          </reference>
        </references>
      </pivotArea>
    </format>
    <format dxfId="3307">
      <pivotArea dataOnly="0" labelOnly="1" fieldPosition="0">
        <references count="3">
          <reference field="0" count="1" selected="0">
            <x v="427"/>
          </reference>
          <reference field="6" count="1">
            <x v="15"/>
          </reference>
          <reference field="7" count="1" selected="0">
            <x v="15"/>
          </reference>
        </references>
      </pivotArea>
    </format>
    <format dxfId="3306">
      <pivotArea dataOnly="0" labelOnly="1" fieldPosition="0">
        <references count="3">
          <reference field="0" count="1" selected="0">
            <x v="428"/>
          </reference>
          <reference field="6" count="1">
            <x v="519"/>
          </reference>
          <reference field="7" count="1" selected="0">
            <x v="15"/>
          </reference>
        </references>
      </pivotArea>
    </format>
    <format dxfId="3305">
      <pivotArea dataOnly="0" labelOnly="1" fieldPosition="0">
        <references count="3">
          <reference field="0" count="1" selected="0">
            <x v="429"/>
          </reference>
          <reference field="6" count="1">
            <x v="288"/>
          </reference>
          <reference field="7" count="1" selected="0">
            <x v="15"/>
          </reference>
        </references>
      </pivotArea>
    </format>
    <format dxfId="3304">
      <pivotArea dataOnly="0" labelOnly="1" fieldPosition="0">
        <references count="3">
          <reference field="0" count="1" selected="0">
            <x v="430"/>
          </reference>
          <reference field="6" count="1">
            <x v="557"/>
          </reference>
          <reference field="7" count="1" selected="0">
            <x v="16"/>
          </reference>
        </references>
      </pivotArea>
    </format>
    <format dxfId="3303">
      <pivotArea dataOnly="0" labelOnly="1" fieldPosition="0">
        <references count="3">
          <reference field="0" count="1" selected="0">
            <x v="431"/>
          </reference>
          <reference field="6" count="1">
            <x v="267"/>
          </reference>
          <reference field="7" count="1" selected="0">
            <x v="16"/>
          </reference>
        </references>
      </pivotArea>
    </format>
    <format dxfId="3302">
      <pivotArea dataOnly="0" labelOnly="1" fieldPosition="0">
        <references count="3">
          <reference field="0" count="1" selected="0">
            <x v="432"/>
          </reference>
          <reference field="6" count="1">
            <x v="321"/>
          </reference>
          <reference field="7" count="1" selected="0">
            <x v="17"/>
          </reference>
        </references>
      </pivotArea>
    </format>
    <format dxfId="3301">
      <pivotArea dataOnly="0" labelOnly="1" fieldPosition="0">
        <references count="3">
          <reference field="0" count="1" selected="0">
            <x v="433"/>
          </reference>
          <reference field="6" count="1">
            <x v="439"/>
          </reference>
          <reference field="7" count="1" selected="0">
            <x v="18"/>
          </reference>
        </references>
      </pivotArea>
    </format>
    <format dxfId="3300">
      <pivotArea dataOnly="0" labelOnly="1" fieldPosition="0">
        <references count="3">
          <reference field="0" count="1" selected="0">
            <x v="434"/>
          </reference>
          <reference field="6" count="1">
            <x v="304"/>
          </reference>
          <reference field="7" count="1" selected="0">
            <x v="18"/>
          </reference>
        </references>
      </pivotArea>
    </format>
    <format dxfId="3299">
      <pivotArea dataOnly="0" labelOnly="1" fieldPosition="0">
        <references count="3">
          <reference field="0" count="1" selected="0">
            <x v="435"/>
          </reference>
          <reference field="6" count="1">
            <x v="252"/>
          </reference>
          <reference field="7" count="1" selected="0">
            <x v="18"/>
          </reference>
        </references>
      </pivotArea>
    </format>
    <format dxfId="3298">
      <pivotArea dataOnly="0" labelOnly="1" fieldPosition="0">
        <references count="3">
          <reference field="0" count="1" selected="0">
            <x v="436"/>
          </reference>
          <reference field="6" count="1">
            <x v="102"/>
          </reference>
          <reference field="7" count="1" selected="0">
            <x v="18"/>
          </reference>
        </references>
      </pivotArea>
    </format>
    <format dxfId="3297">
      <pivotArea dataOnly="0" labelOnly="1" fieldPosition="0">
        <references count="3">
          <reference field="0" count="1" selected="0">
            <x v="437"/>
          </reference>
          <reference field="6" count="1">
            <x v="328"/>
          </reference>
          <reference field="7" count="1" selected="0">
            <x v="19"/>
          </reference>
        </references>
      </pivotArea>
    </format>
    <format dxfId="3296">
      <pivotArea dataOnly="0" labelOnly="1" fieldPosition="0">
        <references count="3">
          <reference field="0" count="1" selected="0">
            <x v="438"/>
          </reference>
          <reference field="6" count="1">
            <x v="470"/>
          </reference>
          <reference field="7" count="1" selected="0">
            <x v="20"/>
          </reference>
        </references>
      </pivotArea>
    </format>
    <format dxfId="3295">
      <pivotArea dataOnly="0" labelOnly="1" fieldPosition="0">
        <references count="3">
          <reference field="0" count="1" selected="0">
            <x v="439"/>
          </reference>
          <reference field="6" count="1">
            <x v="13"/>
          </reference>
          <reference field="7" count="1" selected="0">
            <x v="20"/>
          </reference>
        </references>
      </pivotArea>
    </format>
    <format dxfId="3294">
      <pivotArea dataOnly="0" labelOnly="1" fieldPosition="0">
        <references count="3">
          <reference field="0" count="1" selected="0">
            <x v="440"/>
          </reference>
          <reference field="6" count="1">
            <x v="446"/>
          </reference>
          <reference field="7" count="1" selected="0">
            <x v="20"/>
          </reference>
        </references>
      </pivotArea>
    </format>
    <format dxfId="3293">
      <pivotArea dataOnly="0" labelOnly="1" fieldPosition="0">
        <references count="3">
          <reference field="0" count="1" selected="0">
            <x v="441"/>
          </reference>
          <reference field="6" count="1">
            <x v="537"/>
          </reference>
          <reference field="7" count="1" selected="0">
            <x v="20"/>
          </reference>
        </references>
      </pivotArea>
    </format>
    <format dxfId="3292">
      <pivotArea dataOnly="0" labelOnly="1" fieldPosition="0">
        <references count="3">
          <reference field="0" count="1" selected="0">
            <x v="442"/>
          </reference>
          <reference field="6" count="1">
            <x v="116"/>
          </reference>
          <reference field="7" count="1" selected="0">
            <x v="20"/>
          </reference>
        </references>
      </pivotArea>
    </format>
    <format dxfId="3291">
      <pivotArea dataOnly="0" labelOnly="1" fieldPosition="0">
        <references count="3">
          <reference field="0" count="1" selected="0">
            <x v="443"/>
          </reference>
          <reference field="6" count="1">
            <x v="513"/>
          </reference>
          <reference field="7" count="1" selected="0">
            <x v="20"/>
          </reference>
        </references>
      </pivotArea>
    </format>
    <format dxfId="3290">
      <pivotArea dataOnly="0" labelOnly="1" fieldPosition="0">
        <references count="3">
          <reference field="0" count="1" selected="0">
            <x v="444"/>
          </reference>
          <reference field="6" count="1">
            <x v="221"/>
          </reference>
          <reference field="7" count="1" selected="0">
            <x v="20"/>
          </reference>
        </references>
      </pivotArea>
    </format>
    <format dxfId="3289">
      <pivotArea dataOnly="0" labelOnly="1" fieldPosition="0">
        <references count="3">
          <reference field="0" count="1" selected="0">
            <x v="445"/>
          </reference>
          <reference field="6" count="1">
            <x v="119"/>
          </reference>
          <reference field="7" count="1" selected="0">
            <x v="20"/>
          </reference>
        </references>
      </pivotArea>
    </format>
    <format dxfId="3288">
      <pivotArea dataOnly="0" labelOnly="1" fieldPosition="0">
        <references count="3">
          <reference field="0" count="1" selected="0">
            <x v="446"/>
          </reference>
          <reference field="6" count="1">
            <x v="20"/>
          </reference>
          <reference field="7" count="1" selected="0">
            <x v="20"/>
          </reference>
        </references>
      </pivotArea>
    </format>
    <format dxfId="3287">
      <pivotArea dataOnly="0" labelOnly="1" fieldPosition="0">
        <references count="3">
          <reference field="0" count="1" selected="0">
            <x v="447"/>
          </reference>
          <reference field="6" count="1">
            <x v="232"/>
          </reference>
          <reference field="7" count="1" selected="0">
            <x v="20"/>
          </reference>
        </references>
      </pivotArea>
    </format>
    <format dxfId="3286">
      <pivotArea dataOnly="0" labelOnly="1" fieldPosition="0">
        <references count="3">
          <reference field="0" count="1" selected="0">
            <x v="448"/>
          </reference>
          <reference field="6" count="1">
            <x v="58"/>
          </reference>
          <reference field="7" count="1" selected="0">
            <x v="20"/>
          </reference>
        </references>
      </pivotArea>
    </format>
    <format dxfId="3285">
      <pivotArea dataOnly="0" labelOnly="1" fieldPosition="0">
        <references count="3">
          <reference field="0" count="1" selected="0">
            <x v="449"/>
          </reference>
          <reference field="6" count="1">
            <x v="358"/>
          </reference>
          <reference field="7" count="1" selected="0">
            <x v="20"/>
          </reference>
        </references>
      </pivotArea>
    </format>
    <format dxfId="3284">
      <pivotArea dataOnly="0" labelOnly="1" fieldPosition="0">
        <references count="3">
          <reference field="0" count="1" selected="0">
            <x v="450"/>
          </reference>
          <reference field="6" count="1">
            <x v="17"/>
          </reference>
          <reference field="7" count="1" selected="0">
            <x v="20"/>
          </reference>
        </references>
      </pivotArea>
    </format>
    <format dxfId="3283">
      <pivotArea dataOnly="0" labelOnly="1" fieldPosition="0">
        <references count="3">
          <reference field="0" count="1" selected="0">
            <x v="451"/>
          </reference>
          <reference field="6" count="1">
            <x v="293"/>
          </reference>
          <reference field="7" count="1" selected="0">
            <x v="20"/>
          </reference>
        </references>
      </pivotArea>
    </format>
    <format dxfId="3282">
      <pivotArea dataOnly="0" labelOnly="1" fieldPosition="0">
        <references count="3">
          <reference field="0" count="1" selected="0">
            <x v="452"/>
          </reference>
          <reference field="6" count="1">
            <x v="481"/>
          </reference>
          <reference field="7" count="1" selected="0">
            <x v="20"/>
          </reference>
        </references>
      </pivotArea>
    </format>
    <format dxfId="3281">
      <pivotArea dataOnly="0" labelOnly="1" fieldPosition="0">
        <references count="3">
          <reference field="0" count="1" selected="0">
            <x v="453"/>
          </reference>
          <reference field="6" count="1">
            <x v="443"/>
          </reference>
          <reference field="7" count="1" selected="0">
            <x v="20"/>
          </reference>
        </references>
      </pivotArea>
    </format>
    <format dxfId="3280">
      <pivotArea dataOnly="0" labelOnly="1" fieldPosition="0">
        <references count="3">
          <reference field="0" count="1" selected="0">
            <x v="454"/>
          </reference>
          <reference field="6" count="1">
            <x v="10"/>
          </reference>
          <reference field="7" count="1" selected="0">
            <x v="20"/>
          </reference>
        </references>
      </pivotArea>
    </format>
    <format dxfId="3279">
      <pivotArea dataOnly="0" labelOnly="1" fieldPosition="0">
        <references count="3">
          <reference field="0" count="1" selected="0">
            <x v="455"/>
          </reference>
          <reference field="6" count="1">
            <x v="42"/>
          </reference>
          <reference field="7" count="1" selected="0">
            <x v="20"/>
          </reference>
        </references>
      </pivotArea>
    </format>
    <format dxfId="3278">
      <pivotArea dataOnly="0" labelOnly="1" fieldPosition="0">
        <references count="3">
          <reference field="0" count="1" selected="0">
            <x v="456"/>
          </reference>
          <reference field="6" count="1">
            <x v="217"/>
          </reference>
          <reference field="7" count="1" selected="0">
            <x v="20"/>
          </reference>
        </references>
      </pivotArea>
    </format>
    <format dxfId="3277">
      <pivotArea dataOnly="0" labelOnly="1" fieldPosition="0">
        <references count="3">
          <reference field="0" count="1" selected="0">
            <x v="457"/>
          </reference>
          <reference field="6" count="1">
            <x v="339"/>
          </reference>
          <reference field="7" count="1" selected="0">
            <x v="20"/>
          </reference>
        </references>
      </pivotArea>
    </format>
    <format dxfId="3276">
      <pivotArea dataOnly="0" labelOnly="1" fieldPosition="0">
        <references count="3">
          <reference field="0" count="1" selected="0">
            <x v="458"/>
          </reference>
          <reference field="6" count="1">
            <x v="471"/>
          </reference>
          <reference field="7" count="1" selected="0">
            <x v="20"/>
          </reference>
        </references>
      </pivotArea>
    </format>
    <format dxfId="3275">
      <pivotArea dataOnly="0" labelOnly="1" fieldPosition="0">
        <references count="3">
          <reference field="0" count="1" selected="0">
            <x v="459"/>
          </reference>
          <reference field="6" count="1">
            <x v="12"/>
          </reference>
          <reference field="7" count="1" selected="0">
            <x v="20"/>
          </reference>
        </references>
      </pivotArea>
    </format>
    <format dxfId="3274">
      <pivotArea dataOnly="0" labelOnly="1" fieldPosition="0">
        <references count="3">
          <reference field="0" count="1" selected="0">
            <x v="460"/>
          </reference>
          <reference field="6" count="1">
            <x v="322"/>
          </reference>
          <reference field="7" count="1" selected="0">
            <x v="20"/>
          </reference>
        </references>
      </pivotArea>
    </format>
    <format dxfId="3273">
      <pivotArea dataOnly="0" labelOnly="1" fieldPosition="0">
        <references count="3">
          <reference field="0" count="1" selected="0">
            <x v="461"/>
          </reference>
          <reference field="6" count="1">
            <x v="296"/>
          </reference>
          <reference field="7" count="1" selected="0">
            <x v="20"/>
          </reference>
        </references>
      </pivotArea>
    </format>
    <format dxfId="3272">
      <pivotArea dataOnly="0" labelOnly="1" fieldPosition="0">
        <references count="3">
          <reference field="0" count="1" selected="0">
            <x v="462"/>
          </reference>
          <reference field="6" count="1">
            <x v="588"/>
          </reference>
          <reference field="7" count="1" selected="0">
            <x v="20"/>
          </reference>
        </references>
      </pivotArea>
    </format>
    <format dxfId="3271">
      <pivotArea dataOnly="0" labelOnly="1" fieldPosition="0">
        <references count="3">
          <reference field="0" count="1" selected="0">
            <x v="463"/>
          </reference>
          <reference field="6" count="1">
            <x v="114"/>
          </reference>
          <reference field="7" count="1" selected="0">
            <x v="20"/>
          </reference>
        </references>
      </pivotArea>
    </format>
    <format dxfId="3270">
      <pivotArea dataOnly="0" labelOnly="1" fieldPosition="0">
        <references count="3">
          <reference field="0" count="1" selected="0">
            <x v="464"/>
          </reference>
          <reference field="6" count="1">
            <x v="105"/>
          </reference>
          <reference field="7" count="1" selected="0">
            <x v="20"/>
          </reference>
        </references>
      </pivotArea>
    </format>
    <format dxfId="3269">
      <pivotArea dataOnly="0" labelOnly="1" fieldPosition="0">
        <references count="3">
          <reference field="0" count="1" selected="0">
            <x v="465"/>
          </reference>
          <reference field="6" count="1">
            <x v="7"/>
          </reference>
          <reference field="7" count="1" selected="0">
            <x v="20"/>
          </reference>
        </references>
      </pivotArea>
    </format>
    <format dxfId="3268">
      <pivotArea dataOnly="0" labelOnly="1" fieldPosition="0">
        <references count="3">
          <reference field="0" count="1" selected="0">
            <x v="466"/>
          </reference>
          <reference field="6" count="1">
            <x v="547"/>
          </reference>
          <reference field="7" count="1" selected="0">
            <x v="20"/>
          </reference>
        </references>
      </pivotArea>
    </format>
    <format dxfId="3267">
      <pivotArea dataOnly="0" labelOnly="1" fieldPosition="0">
        <references count="3">
          <reference field="0" count="1" selected="0">
            <x v="467"/>
          </reference>
          <reference field="6" count="1">
            <x v="8"/>
          </reference>
          <reference field="7" count="1" selected="0">
            <x v="20"/>
          </reference>
        </references>
      </pivotArea>
    </format>
    <format dxfId="3266">
      <pivotArea dataOnly="0" labelOnly="1" fieldPosition="0">
        <references count="3">
          <reference field="0" count="1" selected="0">
            <x v="468"/>
          </reference>
          <reference field="6" count="1">
            <x v="298"/>
          </reference>
          <reference field="7" count="1" selected="0">
            <x v="20"/>
          </reference>
        </references>
      </pivotArea>
    </format>
    <format dxfId="3265">
      <pivotArea dataOnly="0" labelOnly="1" fieldPosition="0">
        <references count="3">
          <reference field="0" count="1" selected="0">
            <x v="469"/>
          </reference>
          <reference field="6" count="1">
            <x v="379"/>
          </reference>
          <reference field="7" count="1" selected="0">
            <x v="20"/>
          </reference>
        </references>
      </pivotArea>
    </format>
    <format dxfId="3264">
      <pivotArea dataOnly="0" labelOnly="1" fieldPosition="0">
        <references count="3">
          <reference field="0" count="1" selected="0">
            <x v="470"/>
          </reference>
          <reference field="6" count="1">
            <x v="23"/>
          </reference>
          <reference field="7" count="1" selected="0">
            <x v="20"/>
          </reference>
        </references>
      </pivotArea>
    </format>
    <format dxfId="3263">
      <pivotArea dataOnly="0" labelOnly="1" fieldPosition="0">
        <references count="3">
          <reference field="0" count="1" selected="0">
            <x v="471"/>
          </reference>
          <reference field="6" count="1">
            <x v="544"/>
          </reference>
          <reference field="7" count="1" selected="0">
            <x v="20"/>
          </reference>
        </references>
      </pivotArea>
    </format>
    <format dxfId="3262">
      <pivotArea dataOnly="0" labelOnly="1" fieldPosition="0">
        <references count="3">
          <reference field="0" count="1" selected="0">
            <x v="472"/>
          </reference>
          <reference field="6" count="1">
            <x v="486"/>
          </reference>
          <reference field="7" count="1" selected="0">
            <x v="20"/>
          </reference>
        </references>
      </pivotArea>
    </format>
    <format dxfId="3261">
      <pivotArea dataOnly="0" labelOnly="1" fieldPosition="0">
        <references count="3">
          <reference field="0" count="1" selected="0">
            <x v="473"/>
          </reference>
          <reference field="6" count="1">
            <x v="565"/>
          </reference>
          <reference field="7" count="1" selected="0">
            <x v="21"/>
          </reference>
        </references>
      </pivotArea>
    </format>
    <format dxfId="3260">
      <pivotArea dataOnly="0" labelOnly="1" fieldPosition="0">
        <references count="3">
          <reference field="0" count="1" selected="0">
            <x v="474"/>
          </reference>
          <reference field="6" count="1">
            <x v="312"/>
          </reference>
          <reference field="7" count="1" selected="0">
            <x v="21"/>
          </reference>
        </references>
      </pivotArea>
    </format>
    <format dxfId="3259">
      <pivotArea dataOnly="0" labelOnly="1" fieldPosition="0">
        <references count="3">
          <reference field="0" count="1" selected="0">
            <x v="475"/>
          </reference>
          <reference field="6" count="1">
            <x v="281"/>
          </reference>
          <reference field="7" count="1" selected="0">
            <x v="21"/>
          </reference>
        </references>
      </pivotArea>
    </format>
    <format dxfId="3258">
      <pivotArea dataOnly="0" labelOnly="1" fieldPosition="0">
        <references count="3">
          <reference field="0" count="1" selected="0">
            <x v="476"/>
          </reference>
          <reference field="6" count="1">
            <x v="573"/>
          </reference>
          <reference field="7" count="1" selected="0">
            <x v="21"/>
          </reference>
        </references>
      </pivotArea>
    </format>
    <format dxfId="3257">
      <pivotArea dataOnly="0" labelOnly="1" fieldPosition="0">
        <references count="3">
          <reference field="0" count="1" selected="0">
            <x v="477"/>
          </reference>
          <reference field="6" count="1">
            <x v="422"/>
          </reference>
          <reference field="7" count="1" selected="0">
            <x v="21"/>
          </reference>
        </references>
      </pivotArea>
    </format>
    <format dxfId="3256">
      <pivotArea dataOnly="0" labelOnly="1" fieldPosition="0">
        <references count="3">
          <reference field="0" count="1" selected="0">
            <x v="478"/>
          </reference>
          <reference field="6" count="1">
            <x v="202"/>
          </reference>
          <reference field="7" count="1" selected="0">
            <x v="21"/>
          </reference>
        </references>
      </pivotArea>
    </format>
    <format dxfId="3255">
      <pivotArea dataOnly="0" labelOnly="1" fieldPosition="0">
        <references count="3">
          <reference field="0" count="1" selected="0">
            <x v="479"/>
          </reference>
          <reference field="6" count="1">
            <x v="498"/>
          </reference>
          <reference field="7" count="1" selected="0">
            <x v="21"/>
          </reference>
        </references>
      </pivotArea>
    </format>
    <format dxfId="3254">
      <pivotArea dataOnly="0" labelOnly="1" fieldPosition="0">
        <references count="3">
          <reference field="0" count="1" selected="0">
            <x v="480"/>
          </reference>
          <reference field="6" count="1">
            <x v="69"/>
          </reference>
          <reference field="7" count="1" selected="0">
            <x v="21"/>
          </reference>
        </references>
      </pivotArea>
    </format>
    <format dxfId="3253">
      <pivotArea dataOnly="0" labelOnly="1" fieldPosition="0">
        <references count="3">
          <reference field="0" count="1" selected="0">
            <x v="481"/>
          </reference>
          <reference field="6" count="1">
            <x v="318"/>
          </reference>
          <reference field="7" count="1" selected="0">
            <x v="21"/>
          </reference>
        </references>
      </pivotArea>
    </format>
    <format dxfId="3252">
      <pivotArea dataOnly="0" labelOnly="1" fieldPosition="0">
        <references count="3">
          <reference field="0" count="1" selected="0">
            <x v="482"/>
          </reference>
          <reference field="6" count="1">
            <x v="266"/>
          </reference>
          <reference field="7" count="1" selected="0">
            <x v="21"/>
          </reference>
        </references>
      </pivotArea>
    </format>
    <format dxfId="3251">
      <pivotArea dataOnly="0" labelOnly="1" fieldPosition="0">
        <references count="3">
          <reference field="0" count="1" selected="0">
            <x v="483"/>
          </reference>
          <reference field="6" count="1">
            <x v="44"/>
          </reference>
          <reference field="7" count="1" selected="0">
            <x v="21"/>
          </reference>
        </references>
      </pivotArea>
    </format>
    <format dxfId="3250">
      <pivotArea dataOnly="0" labelOnly="1" fieldPosition="0">
        <references count="3">
          <reference field="0" count="1" selected="0">
            <x v="484"/>
          </reference>
          <reference field="6" count="1">
            <x v="272"/>
          </reference>
          <reference field="7" count="1" selected="0">
            <x v="21"/>
          </reference>
        </references>
      </pivotArea>
    </format>
    <format dxfId="3249">
      <pivotArea dataOnly="0" labelOnly="1" fieldPosition="0">
        <references count="3">
          <reference field="0" count="1" selected="0">
            <x v="485"/>
          </reference>
          <reference field="6" count="1">
            <x v="518"/>
          </reference>
          <reference field="7" count="1" selected="0">
            <x v="21"/>
          </reference>
        </references>
      </pivotArea>
    </format>
    <format dxfId="3248">
      <pivotArea dataOnly="0" labelOnly="1" fieldPosition="0">
        <references count="3">
          <reference field="0" count="1" selected="0">
            <x v="486"/>
          </reference>
          <reference field="6" count="1">
            <x v="369"/>
          </reference>
          <reference field="7" count="1" selected="0">
            <x v="21"/>
          </reference>
        </references>
      </pivotArea>
    </format>
    <format dxfId="3247">
      <pivotArea dataOnly="0" labelOnly="1" fieldPosition="0">
        <references count="3">
          <reference field="0" count="1" selected="0">
            <x v="487"/>
          </reference>
          <reference field="6" count="1">
            <x v="450"/>
          </reference>
          <reference field="7" count="1" selected="0">
            <x v="21"/>
          </reference>
        </references>
      </pivotArea>
    </format>
    <format dxfId="3246">
      <pivotArea dataOnly="0" labelOnly="1" fieldPosition="0">
        <references count="3">
          <reference field="0" count="1" selected="0">
            <x v="488"/>
          </reference>
          <reference field="6" count="1">
            <x v="371"/>
          </reference>
          <reference field="7" count="1" selected="0">
            <x v="21"/>
          </reference>
        </references>
      </pivotArea>
    </format>
    <format dxfId="3245">
      <pivotArea dataOnly="0" labelOnly="1" fieldPosition="0">
        <references count="3">
          <reference field="0" count="1" selected="0">
            <x v="489"/>
          </reference>
          <reference field="6" count="1">
            <x v="214"/>
          </reference>
          <reference field="7" count="1" selected="0">
            <x v="21"/>
          </reference>
        </references>
      </pivotArea>
    </format>
    <format dxfId="3244">
      <pivotArea dataOnly="0" labelOnly="1" fieldPosition="0">
        <references count="3">
          <reference field="0" count="1" selected="0">
            <x v="490"/>
          </reference>
          <reference field="6" count="1">
            <x v="584"/>
          </reference>
          <reference field="7" count="1" selected="0">
            <x v="21"/>
          </reference>
        </references>
      </pivotArea>
    </format>
    <format dxfId="3243">
      <pivotArea dataOnly="0" labelOnly="1" fieldPosition="0">
        <references count="3">
          <reference field="0" count="1" selected="0">
            <x v="491"/>
          </reference>
          <reference field="6" count="1">
            <x v="251"/>
          </reference>
          <reference field="7" count="1" selected="0">
            <x v="21"/>
          </reference>
        </references>
      </pivotArea>
    </format>
    <format dxfId="3242">
      <pivotArea dataOnly="0" labelOnly="1" fieldPosition="0">
        <references count="3">
          <reference field="0" count="1" selected="0">
            <x v="492"/>
          </reference>
          <reference field="6" count="1">
            <x v="362"/>
          </reference>
          <reference field="7" count="1" selected="0">
            <x v="21"/>
          </reference>
        </references>
      </pivotArea>
    </format>
    <format dxfId="3241">
      <pivotArea dataOnly="0" labelOnly="1" fieldPosition="0">
        <references count="3">
          <reference field="0" count="1" selected="0">
            <x v="493"/>
          </reference>
          <reference field="6" count="1">
            <x v="496"/>
          </reference>
          <reference field="7" count="1" selected="0">
            <x v="21"/>
          </reference>
        </references>
      </pivotArea>
    </format>
    <format dxfId="3240">
      <pivotArea dataOnly="0" labelOnly="1" fieldPosition="0">
        <references count="3">
          <reference field="0" count="1" selected="0">
            <x v="494"/>
          </reference>
          <reference field="6" count="1">
            <x v="277"/>
          </reference>
          <reference field="7" count="1" selected="0">
            <x v="21"/>
          </reference>
        </references>
      </pivotArea>
    </format>
    <format dxfId="3239">
      <pivotArea dataOnly="0" labelOnly="1" fieldPosition="0">
        <references count="3">
          <reference field="0" count="1" selected="0">
            <x v="495"/>
          </reference>
          <reference field="6" count="1">
            <x v="100"/>
          </reference>
          <reference field="7" count="1" selected="0">
            <x v="21"/>
          </reference>
        </references>
      </pivotArea>
    </format>
    <format dxfId="3238">
      <pivotArea dataOnly="0" labelOnly="1" fieldPosition="0">
        <references count="3">
          <reference field="0" count="1" selected="0">
            <x v="496"/>
          </reference>
          <reference field="6" count="1">
            <x v="429"/>
          </reference>
          <reference field="7" count="1" selected="0">
            <x v="21"/>
          </reference>
        </references>
      </pivotArea>
    </format>
    <format dxfId="3237">
      <pivotArea dataOnly="0" labelOnly="1" fieldPosition="0">
        <references count="3">
          <reference field="0" count="1" selected="0">
            <x v="497"/>
          </reference>
          <reference field="6" count="1">
            <x v="411"/>
          </reference>
          <reference field="7" count="1" selected="0">
            <x v="21"/>
          </reference>
        </references>
      </pivotArea>
    </format>
    <format dxfId="3236">
      <pivotArea dataOnly="0" labelOnly="1" fieldPosition="0">
        <references count="3">
          <reference field="0" count="1" selected="0">
            <x v="498"/>
          </reference>
          <reference field="6" count="1">
            <x v="260"/>
          </reference>
          <reference field="7" count="1" selected="0">
            <x v="21"/>
          </reference>
        </references>
      </pivotArea>
    </format>
    <format dxfId="3235">
      <pivotArea dataOnly="0" labelOnly="1" fieldPosition="0">
        <references count="3">
          <reference field="0" count="1" selected="0">
            <x v="499"/>
          </reference>
          <reference field="6" count="1">
            <x v="280"/>
          </reference>
          <reference field="7" count="1" selected="0">
            <x v="21"/>
          </reference>
        </references>
      </pivotArea>
    </format>
    <format dxfId="3234">
      <pivotArea dataOnly="0" labelOnly="1" fieldPosition="0">
        <references count="3">
          <reference field="0" count="1" selected="0">
            <x v="500"/>
          </reference>
          <reference field="6" count="1">
            <x v="485"/>
          </reference>
          <reference field="7" count="1" selected="0">
            <x v="21"/>
          </reference>
        </references>
      </pivotArea>
    </format>
    <format dxfId="3233">
      <pivotArea dataOnly="0" labelOnly="1" fieldPosition="0">
        <references count="3">
          <reference field="0" count="1" selected="0">
            <x v="501"/>
          </reference>
          <reference field="6" count="1">
            <x v="250"/>
          </reference>
          <reference field="7" count="1" selected="0">
            <x v="21"/>
          </reference>
        </references>
      </pivotArea>
    </format>
    <format dxfId="3232">
      <pivotArea dataOnly="0" labelOnly="1" fieldPosition="0">
        <references count="3">
          <reference field="0" count="1" selected="0">
            <x v="502"/>
          </reference>
          <reference field="6" count="1">
            <x v="473"/>
          </reference>
          <reference field="7" count="1" selected="0">
            <x v="21"/>
          </reference>
        </references>
      </pivotArea>
    </format>
    <format dxfId="3231">
      <pivotArea dataOnly="0" labelOnly="1" fieldPosition="0">
        <references count="3">
          <reference field="0" count="1" selected="0">
            <x v="503"/>
          </reference>
          <reference field="6" count="1">
            <x v="407"/>
          </reference>
          <reference field="7" count="1" selected="0">
            <x v="21"/>
          </reference>
        </references>
      </pivotArea>
    </format>
    <format dxfId="3230">
      <pivotArea dataOnly="0" labelOnly="1" fieldPosition="0">
        <references count="3">
          <reference field="0" count="1" selected="0">
            <x v="504"/>
          </reference>
          <reference field="6" count="1">
            <x v="317"/>
          </reference>
          <reference field="7" count="1" selected="0">
            <x v="21"/>
          </reference>
        </references>
      </pivotArea>
    </format>
    <format dxfId="3229">
      <pivotArea dataOnly="0" labelOnly="1" fieldPosition="0">
        <references count="3">
          <reference field="0" count="1" selected="0">
            <x v="505"/>
          </reference>
          <reference field="6" count="1">
            <x v="406"/>
          </reference>
          <reference field="7" count="1" selected="0">
            <x v="21"/>
          </reference>
        </references>
      </pivotArea>
    </format>
    <format dxfId="3228">
      <pivotArea dataOnly="0" labelOnly="1" fieldPosition="0">
        <references count="3">
          <reference field="0" count="1" selected="0">
            <x v="506"/>
          </reference>
          <reference field="6" count="1">
            <x v="382"/>
          </reference>
          <reference field="7" count="1" selected="0">
            <x v="21"/>
          </reference>
        </references>
      </pivotArea>
    </format>
    <format dxfId="3227">
      <pivotArea dataOnly="0" labelOnly="1" fieldPosition="0">
        <references count="3">
          <reference field="0" count="1" selected="0">
            <x v="507"/>
          </reference>
          <reference field="6" count="1">
            <x v="212"/>
          </reference>
          <reference field="7" count="1" selected="0">
            <x v="21"/>
          </reference>
        </references>
      </pivotArea>
    </format>
    <format dxfId="3226">
      <pivotArea dataOnly="0" labelOnly="1" fieldPosition="0">
        <references count="3">
          <reference field="0" count="1" selected="0">
            <x v="508"/>
          </reference>
          <reference field="6" count="1">
            <x v="381"/>
          </reference>
          <reference field="7" count="1" selected="0">
            <x v="21"/>
          </reference>
        </references>
      </pivotArea>
    </format>
    <format dxfId="3225">
      <pivotArea dataOnly="0" labelOnly="1" fieldPosition="0">
        <references count="3">
          <reference field="0" count="1" selected="0">
            <x v="509"/>
          </reference>
          <reference field="6" count="1">
            <x v="426"/>
          </reference>
          <reference field="7" count="1" selected="0">
            <x v="21"/>
          </reference>
        </references>
      </pivotArea>
    </format>
    <format dxfId="3224">
      <pivotArea dataOnly="0" labelOnly="1" fieldPosition="0">
        <references count="3">
          <reference field="0" count="1" selected="0">
            <x v="510"/>
          </reference>
          <reference field="6" count="1">
            <x v="582"/>
          </reference>
          <reference field="7" count="1" selected="0">
            <x v="21"/>
          </reference>
        </references>
      </pivotArea>
    </format>
    <format dxfId="3223">
      <pivotArea dataOnly="0" labelOnly="1" fieldPosition="0">
        <references count="3">
          <reference field="0" count="1" selected="0">
            <x v="511"/>
          </reference>
          <reference field="6" count="1">
            <x v="85"/>
          </reference>
          <reference field="7" count="1" selected="0">
            <x v="21"/>
          </reference>
        </references>
      </pivotArea>
    </format>
    <format dxfId="3222">
      <pivotArea dataOnly="0" labelOnly="1" fieldPosition="0">
        <references count="3">
          <reference field="0" count="1" selected="0">
            <x v="512"/>
          </reference>
          <reference field="6" count="1">
            <x v="386"/>
          </reference>
          <reference field="7" count="1" selected="0">
            <x v="21"/>
          </reference>
        </references>
      </pivotArea>
    </format>
    <format dxfId="3221">
      <pivotArea dataOnly="0" labelOnly="1" fieldPosition="0">
        <references count="3">
          <reference field="0" count="1" selected="0">
            <x v="513"/>
          </reference>
          <reference field="6" count="1">
            <x v="211"/>
          </reference>
          <reference field="7" count="1" selected="0">
            <x v="21"/>
          </reference>
        </references>
      </pivotArea>
    </format>
    <format dxfId="3220">
      <pivotArea dataOnly="0" labelOnly="1" fieldPosition="0">
        <references count="3">
          <reference field="0" count="1" selected="0">
            <x v="514"/>
          </reference>
          <reference field="6" count="1">
            <x v="491"/>
          </reference>
          <reference field="7" count="1" selected="0">
            <x v="21"/>
          </reference>
        </references>
      </pivotArea>
    </format>
    <format dxfId="3219">
      <pivotArea dataOnly="0" labelOnly="1" fieldPosition="0">
        <references count="3">
          <reference field="0" count="1" selected="0">
            <x v="515"/>
          </reference>
          <reference field="6" count="1">
            <x v="314"/>
          </reference>
          <reference field="7" count="1" selected="0">
            <x v="21"/>
          </reference>
        </references>
      </pivotArea>
    </format>
    <format dxfId="3218">
      <pivotArea dataOnly="0" labelOnly="1" fieldPosition="0">
        <references count="3">
          <reference field="0" count="1" selected="0">
            <x v="516"/>
          </reference>
          <reference field="6" count="1">
            <x v="301"/>
          </reference>
          <reference field="7" count="1" selected="0">
            <x v="21"/>
          </reference>
        </references>
      </pivotArea>
    </format>
    <format dxfId="3217">
      <pivotArea dataOnly="0" labelOnly="1" fieldPosition="0">
        <references count="3">
          <reference field="0" count="1" selected="0">
            <x v="517"/>
          </reference>
          <reference field="6" count="1">
            <x v="497"/>
          </reference>
          <reference field="7" count="1" selected="0">
            <x v="21"/>
          </reference>
        </references>
      </pivotArea>
    </format>
    <format dxfId="3216">
      <pivotArea dataOnly="0" labelOnly="1" fieldPosition="0">
        <references count="3">
          <reference field="0" count="1" selected="0">
            <x v="518"/>
          </reference>
          <reference field="6" count="1">
            <x v="510"/>
          </reference>
          <reference field="7" count="1" selected="0">
            <x v="21"/>
          </reference>
        </references>
      </pivotArea>
    </format>
    <format dxfId="3215">
      <pivotArea dataOnly="0" labelOnly="1" fieldPosition="0">
        <references count="3">
          <reference field="0" count="1" selected="0">
            <x v="519"/>
          </reference>
          <reference field="6" count="1">
            <x v="46"/>
          </reference>
          <reference field="7" count="1" selected="0">
            <x v="21"/>
          </reference>
        </references>
      </pivotArea>
    </format>
    <format dxfId="3214">
      <pivotArea dataOnly="0" labelOnly="1" fieldPosition="0">
        <references count="3">
          <reference field="0" count="1" selected="0">
            <x v="520"/>
          </reference>
          <reference field="6" count="1">
            <x v="449"/>
          </reference>
          <reference field="7" count="1" selected="0">
            <x v="21"/>
          </reference>
        </references>
      </pivotArea>
    </format>
    <format dxfId="3213">
      <pivotArea dataOnly="0" labelOnly="1" fieldPosition="0">
        <references count="3">
          <reference field="0" count="1" selected="0">
            <x v="521"/>
          </reference>
          <reference field="6" count="1">
            <x v="564"/>
          </reference>
          <reference field="7" count="1" selected="0">
            <x v="21"/>
          </reference>
        </references>
      </pivotArea>
    </format>
    <format dxfId="3212">
      <pivotArea dataOnly="0" labelOnly="1" fieldPosition="0">
        <references count="3">
          <reference field="0" count="1" selected="0">
            <x v="522"/>
          </reference>
          <reference field="6" count="1">
            <x v="117"/>
          </reference>
          <reference field="7" count="1" selected="0">
            <x v="21"/>
          </reference>
        </references>
      </pivotArea>
    </format>
    <format dxfId="3211">
      <pivotArea dataOnly="0" labelOnly="1" fieldPosition="0">
        <references count="3">
          <reference field="0" count="1" selected="0">
            <x v="523"/>
          </reference>
          <reference field="6" count="1">
            <x v="572"/>
          </reference>
          <reference field="7" count="1" selected="0">
            <x v="21"/>
          </reference>
        </references>
      </pivotArea>
    </format>
    <format dxfId="3210">
      <pivotArea dataOnly="0" labelOnly="1" fieldPosition="0">
        <references count="3">
          <reference field="0" count="1" selected="0">
            <x v="524"/>
          </reference>
          <reference field="6" count="1">
            <x v="506"/>
          </reference>
          <reference field="7" count="1" selected="0">
            <x v="21"/>
          </reference>
        </references>
      </pivotArea>
    </format>
    <format dxfId="3209">
      <pivotArea dataOnly="0" labelOnly="1" fieldPosition="0">
        <references count="3">
          <reference field="0" count="1" selected="0">
            <x v="525"/>
          </reference>
          <reference field="6" count="1">
            <x v="295"/>
          </reference>
          <reference field="7" count="1" selected="0">
            <x v="21"/>
          </reference>
        </references>
      </pivotArea>
    </format>
    <format dxfId="3208">
      <pivotArea dataOnly="0" labelOnly="1" fieldPosition="0">
        <references count="3">
          <reference field="0" count="1" selected="0">
            <x v="526"/>
          </reference>
          <reference field="6" count="1">
            <x v="223"/>
          </reference>
          <reference field="7" count="1" selected="0">
            <x v="21"/>
          </reference>
        </references>
      </pivotArea>
    </format>
    <format dxfId="3207">
      <pivotArea dataOnly="0" labelOnly="1" fieldPosition="0">
        <references count="3">
          <reference field="0" count="1" selected="0">
            <x v="527"/>
          </reference>
          <reference field="6" count="1">
            <x v="309"/>
          </reference>
          <reference field="7" count="1" selected="0">
            <x v="22"/>
          </reference>
        </references>
      </pivotArea>
    </format>
    <format dxfId="3206">
      <pivotArea dataOnly="0" labelOnly="1" fieldPosition="0">
        <references count="3">
          <reference field="0" count="1" selected="0">
            <x v="528"/>
          </reference>
          <reference field="6" count="1">
            <x v="419"/>
          </reference>
          <reference field="7" count="1" selected="0">
            <x v="22"/>
          </reference>
        </references>
      </pivotArea>
    </format>
    <format dxfId="3205">
      <pivotArea dataOnly="0" labelOnly="1" fieldPosition="0">
        <references count="3">
          <reference field="0" count="1" selected="0">
            <x v="529"/>
          </reference>
          <reference field="6" count="1">
            <x v="55"/>
          </reference>
          <reference field="7" count="1" selected="0">
            <x v="22"/>
          </reference>
        </references>
      </pivotArea>
    </format>
    <format dxfId="3204">
      <pivotArea dataOnly="0" labelOnly="1" fieldPosition="0">
        <references count="3">
          <reference field="0" count="1" selected="0">
            <x v="530"/>
          </reference>
          <reference field="6" count="1">
            <x v="199"/>
          </reference>
          <reference field="7" count="1" selected="0">
            <x v="22"/>
          </reference>
        </references>
      </pivotArea>
    </format>
    <format dxfId="3203">
      <pivotArea dataOnly="0" labelOnly="1" fieldPosition="0">
        <references count="3">
          <reference field="0" count="1" selected="0">
            <x v="531"/>
          </reference>
          <reference field="6" count="1">
            <x v="90"/>
          </reference>
          <reference field="7" count="1" selected="0">
            <x v="22"/>
          </reference>
        </references>
      </pivotArea>
    </format>
    <format dxfId="3202">
      <pivotArea dataOnly="0" labelOnly="1" fieldPosition="0">
        <references count="3">
          <reference field="0" count="1" selected="0">
            <x v="532"/>
          </reference>
          <reference field="6" count="1">
            <x v="416"/>
          </reference>
          <reference field="7" count="1" selected="0">
            <x v="22"/>
          </reference>
        </references>
      </pivotArea>
    </format>
    <format dxfId="3201">
      <pivotArea dataOnly="0" labelOnly="1" fieldPosition="0">
        <references count="3">
          <reference field="0" count="1" selected="0">
            <x v="533"/>
          </reference>
          <reference field="6" count="1">
            <x v="27"/>
          </reference>
          <reference field="7" count="1" selected="0">
            <x v="22"/>
          </reference>
        </references>
      </pivotArea>
    </format>
    <format dxfId="3200">
      <pivotArea dataOnly="0" labelOnly="1" fieldPosition="0">
        <references count="3">
          <reference field="0" count="1" selected="0">
            <x v="534"/>
          </reference>
          <reference field="6" count="1">
            <x v="121"/>
          </reference>
          <reference field="7" count="1" selected="0">
            <x v="22"/>
          </reference>
        </references>
      </pivotArea>
    </format>
    <format dxfId="3199">
      <pivotArea dataOnly="0" labelOnly="1" fieldPosition="0">
        <references count="3">
          <reference field="0" count="1" selected="0">
            <x v="535"/>
          </reference>
          <reference field="6" count="1">
            <x v="558"/>
          </reference>
          <reference field="7" count="1" selected="0">
            <x v="22"/>
          </reference>
        </references>
      </pivotArea>
    </format>
    <format dxfId="3198">
      <pivotArea dataOnly="0" labelOnly="1" fieldPosition="0">
        <references count="3">
          <reference field="0" count="1" selected="0">
            <x v="536"/>
          </reference>
          <reference field="6" count="1">
            <x v="552"/>
          </reference>
          <reference field="7" count="1" selected="0">
            <x v="22"/>
          </reference>
        </references>
      </pivotArea>
    </format>
    <format dxfId="3197">
      <pivotArea dataOnly="0" labelOnly="1" fieldPosition="0">
        <references count="3">
          <reference field="0" count="1" selected="0">
            <x v="537"/>
          </reference>
          <reference field="6" count="1">
            <x v="421"/>
          </reference>
          <reference field="7" count="1" selected="0">
            <x v="22"/>
          </reference>
        </references>
      </pivotArea>
    </format>
    <format dxfId="3196">
      <pivotArea dataOnly="0" labelOnly="1" fieldPosition="0">
        <references count="3">
          <reference field="0" count="1" selected="0">
            <x v="538"/>
          </reference>
          <reference field="6" count="1">
            <x v="225"/>
          </reference>
          <reference field="7" count="1" selected="0">
            <x v="22"/>
          </reference>
        </references>
      </pivotArea>
    </format>
    <format dxfId="3195">
      <pivotArea dataOnly="0" labelOnly="1" fieldPosition="0">
        <references count="3">
          <reference field="0" count="1" selected="0">
            <x v="539"/>
          </reference>
          <reference field="6" count="1">
            <x v="92"/>
          </reference>
          <reference field="7" count="1" selected="0">
            <x v="23"/>
          </reference>
        </references>
      </pivotArea>
    </format>
    <format dxfId="3194">
      <pivotArea dataOnly="0" labelOnly="1" fieldPosition="0">
        <references count="3">
          <reference field="0" count="1" selected="0">
            <x v="540"/>
          </reference>
          <reference field="6" count="1">
            <x v="126"/>
          </reference>
          <reference field="7" count="1" selected="0">
            <x v="23"/>
          </reference>
        </references>
      </pivotArea>
    </format>
    <format dxfId="3193">
      <pivotArea dataOnly="0" labelOnly="1" fieldPosition="0">
        <references count="3">
          <reference field="0" count="1" selected="0">
            <x v="541"/>
          </reference>
          <reference field="6" count="1">
            <x v="209"/>
          </reference>
          <reference field="7" count="1" selected="0">
            <x v="23"/>
          </reference>
        </references>
      </pivotArea>
    </format>
    <format dxfId="3192">
      <pivotArea dataOnly="0" labelOnly="1" fieldPosition="0">
        <references count="3">
          <reference field="0" count="1" selected="0">
            <x v="542"/>
          </reference>
          <reference field="6" count="1">
            <x v="476"/>
          </reference>
          <reference field="7" count="1" selected="0">
            <x v="23"/>
          </reference>
        </references>
      </pivotArea>
    </format>
    <format dxfId="3191">
      <pivotArea dataOnly="0" labelOnly="1" fieldPosition="0">
        <references count="3">
          <reference field="0" count="1" selected="0">
            <x v="543"/>
          </reference>
          <reference field="6" count="1">
            <x v="87"/>
          </reference>
          <reference field="7" count="1" selected="0">
            <x v="23"/>
          </reference>
        </references>
      </pivotArea>
    </format>
    <format dxfId="3190">
      <pivotArea dataOnly="0" labelOnly="1" fieldPosition="0">
        <references count="3">
          <reference field="0" count="1" selected="0">
            <x v="544"/>
          </reference>
          <reference field="6" count="1">
            <x v="479"/>
          </reference>
          <reference field="7" count="1" selected="0">
            <x v="23"/>
          </reference>
        </references>
      </pivotArea>
    </format>
    <format dxfId="3189">
      <pivotArea dataOnly="0" labelOnly="1" fieldPosition="0">
        <references count="3">
          <reference field="0" count="1" selected="0">
            <x v="545"/>
          </reference>
          <reference field="6" count="1">
            <x v="333"/>
          </reference>
          <reference field="7" count="1" selected="0">
            <x v="23"/>
          </reference>
        </references>
      </pivotArea>
    </format>
    <format dxfId="3188">
      <pivotArea dataOnly="0" labelOnly="1" fieldPosition="0">
        <references count="3">
          <reference field="0" count="1" selected="0">
            <x v="546"/>
          </reference>
          <reference field="6" count="1">
            <x v="561"/>
          </reference>
          <reference field="7" count="1" selected="0">
            <x v="23"/>
          </reference>
        </references>
      </pivotArea>
    </format>
    <format dxfId="3187">
      <pivotArea dataOnly="0" labelOnly="1" fieldPosition="0">
        <references count="3">
          <reference field="0" count="1" selected="0">
            <x v="547"/>
          </reference>
          <reference field="6" count="1">
            <x v="373"/>
          </reference>
          <reference field="7" count="1" selected="0">
            <x v="23"/>
          </reference>
        </references>
      </pivotArea>
    </format>
    <format dxfId="3186">
      <pivotArea dataOnly="0" labelOnly="1" fieldPosition="0">
        <references count="3">
          <reference field="0" count="1" selected="0">
            <x v="548"/>
          </reference>
          <reference field="6" count="1">
            <x v="478"/>
          </reference>
          <reference field="7" count="1" selected="0">
            <x v="23"/>
          </reference>
        </references>
      </pivotArea>
    </format>
    <format dxfId="3185">
      <pivotArea dataOnly="0" labelOnly="1" fieldPosition="0">
        <references count="3">
          <reference field="0" count="1" selected="0">
            <x v="549"/>
          </reference>
          <reference field="6" count="1">
            <x v="462"/>
          </reference>
          <reference field="7" count="1" selected="0">
            <x v="23"/>
          </reference>
        </references>
      </pivotArea>
    </format>
    <format dxfId="3184">
      <pivotArea dataOnly="0" labelOnly="1" fieldPosition="0">
        <references count="3">
          <reference field="0" count="1" selected="0">
            <x v="550"/>
          </reference>
          <reference field="6" count="1">
            <x v="343"/>
          </reference>
          <reference field="7" count="1" selected="0">
            <x v="23"/>
          </reference>
        </references>
      </pivotArea>
    </format>
    <format dxfId="3183">
      <pivotArea dataOnly="0" labelOnly="1" fieldPosition="0">
        <references count="3">
          <reference field="0" count="1" selected="0">
            <x v="551"/>
          </reference>
          <reference field="6" count="1">
            <x v="484"/>
          </reference>
          <reference field="7" count="1" selected="0">
            <x v="23"/>
          </reference>
        </references>
      </pivotArea>
    </format>
    <format dxfId="3182">
      <pivotArea dataOnly="0" labelOnly="1" fieldPosition="0">
        <references count="3">
          <reference field="0" count="1" selected="0">
            <x v="552"/>
          </reference>
          <reference field="6" count="1">
            <x v="350"/>
          </reference>
          <reference field="7" count="1" selected="0">
            <x v="23"/>
          </reference>
        </references>
      </pivotArea>
    </format>
    <format dxfId="3181">
      <pivotArea dataOnly="0" labelOnly="1" fieldPosition="0">
        <references count="3">
          <reference field="0" count="1" selected="0">
            <x v="553"/>
          </reference>
          <reference field="6" count="1">
            <x v="431"/>
          </reference>
          <reference field="7" count="1" selected="0">
            <x v="23"/>
          </reference>
        </references>
      </pivotArea>
    </format>
    <format dxfId="3180">
      <pivotArea dataOnly="0" labelOnly="1" fieldPosition="0">
        <references count="3">
          <reference field="0" count="1" selected="0">
            <x v="554"/>
          </reference>
          <reference field="6" count="1">
            <x v="108"/>
          </reference>
          <reference field="7" count="1" selected="0">
            <x v="23"/>
          </reference>
        </references>
      </pivotArea>
    </format>
    <format dxfId="3179">
      <pivotArea dataOnly="0" labelOnly="1" fieldPosition="0">
        <references count="3">
          <reference field="0" count="1" selected="0">
            <x v="555"/>
          </reference>
          <reference field="6" count="1">
            <x v="533"/>
          </reference>
          <reference field="7" count="1" selected="0">
            <x v="23"/>
          </reference>
        </references>
      </pivotArea>
    </format>
    <format dxfId="3178">
      <pivotArea dataOnly="0" labelOnly="1" fieldPosition="0">
        <references count="3">
          <reference field="0" count="1" selected="0">
            <x v="556"/>
          </reference>
          <reference field="6" count="1">
            <x v="586"/>
          </reference>
          <reference field="7" count="1" selected="0">
            <x v="23"/>
          </reference>
        </references>
      </pivotArea>
    </format>
    <format dxfId="3177">
      <pivotArea dataOnly="0" labelOnly="1" fieldPosition="0">
        <references count="3">
          <reference field="0" count="1" selected="0">
            <x v="557"/>
          </reference>
          <reference field="6" count="1">
            <x v="452"/>
          </reference>
          <reference field="7" count="1" selected="0">
            <x v="23"/>
          </reference>
        </references>
      </pivotArea>
    </format>
    <format dxfId="3176">
      <pivotArea dataOnly="0" labelOnly="1" fieldPosition="0">
        <references count="3">
          <reference field="0" count="1" selected="0">
            <x v="558"/>
          </reference>
          <reference field="6" count="1">
            <x v="475"/>
          </reference>
          <reference field="7" count="1" selected="0">
            <x v="23"/>
          </reference>
        </references>
      </pivotArea>
    </format>
    <format dxfId="3175">
      <pivotArea dataOnly="0" labelOnly="1" fieldPosition="0">
        <references count="3">
          <reference field="0" count="1" selected="0">
            <x v="559"/>
          </reference>
          <reference field="6" count="1">
            <x v="540"/>
          </reference>
          <reference field="7" count="1" selected="0">
            <x v="23"/>
          </reference>
        </references>
      </pivotArea>
    </format>
    <format dxfId="3174">
      <pivotArea dataOnly="0" labelOnly="1" fieldPosition="0">
        <references count="3">
          <reference field="0" count="1" selected="0">
            <x v="560"/>
          </reference>
          <reference field="6" count="1">
            <x v="465"/>
          </reference>
          <reference field="7" count="1" selected="0">
            <x v="23"/>
          </reference>
        </references>
      </pivotArea>
    </format>
    <format dxfId="3173">
      <pivotArea dataOnly="0" labelOnly="1" fieldPosition="0">
        <references count="3">
          <reference field="0" count="1" selected="0">
            <x v="561"/>
          </reference>
          <reference field="6" count="1">
            <x v="529"/>
          </reference>
          <reference field="7" count="1" selected="0">
            <x v="23"/>
          </reference>
        </references>
      </pivotArea>
    </format>
    <format dxfId="3172">
      <pivotArea dataOnly="0" labelOnly="1" fieldPosition="0">
        <references count="3">
          <reference field="0" count="1" selected="0">
            <x v="562"/>
          </reference>
          <reference field="6" count="1">
            <x v="477"/>
          </reference>
          <reference field="7" count="1" selected="0">
            <x v="23"/>
          </reference>
        </references>
      </pivotArea>
    </format>
    <format dxfId="3171">
      <pivotArea dataOnly="0" labelOnly="1" fieldPosition="0">
        <references count="3">
          <reference field="0" count="1" selected="0">
            <x v="563"/>
          </reference>
          <reference field="6" count="1">
            <x v="514"/>
          </reference>
          <reference field="7" count="1" selected="0">
            <x v="23"/>
          </reference>
        </references>
      </pivotArea>
    </format>
    <format dxfId="3170">
      <pivotArea dataOnly="0" labelOnly="1" fieldPosition="0">
        <references count="3">
          <reference field="0" count="1" selected="0">
            <x v="564"/>
          </reference>
          <reference field="6" count="1">
            <x v="374"/>
          </reference>
          <reference field="7" count="1" selected="0">
            <x v="23"/>
          </reference>
        </references>
      </pivotArea>
    </format>
    <format dxfId="3169">
      <pivotArea dataOnly="0" labelOnly="1" fieldPosition="0">
        <references count="3">
          <reference field="0" count="1" selected="0">
            <x v="565"/>
          </reference>
          <reference field="6" count="1">
            <x v="372"/>
          </reference>
          <reference field="7" count="1" selected="0">
            <x v="23"/>
          </reference>
        </references>
      </pivotArea>
    </format>
    <format dxfId="3168">
      <pivotArea dataOnly="0" labelOnly="1" fieldPosition="0">
        <references count="3">
          <reference field="0" count="1" selected="0">
            <x v="566"/>
          </reference>
          <reference field="6" count="1">
            <x v="548"/>
          </reference>
          <reference field="7" count="1" selected="0">
            <x v="23"/>
          </reference>
        </references>
      </pivotArea>
    </format>
    <format dxfId="3167">
      <pivotArea dataOnly="0" labelOnly="1" fieldPosition="0">
        <references count="3">
          <reference field="0" count="1" selected="0">
            <x v="567"/>
          </reference>
          <reference field="6" count="1">
            <x v="340"/>
          </reference>
          <reference field="7" count="1" selected="0">
            <x v="23"/>
          </reference>
        </references>
      </pivotArea>
    </format>
    <format dxfId="3166">
      <pivotArea dataOnly="0" labelOnly="1" fieldPosition="0">
        <references count="3">
          <reference field="0" count="1" selected="0">
            <x v="568"/>
          </reference>
          <reference field="6" count="1">
            <x v="560"/>
          </reference>
          <reference field="7" count="1" selected="0">
            <x v="23"/>
          </reference>
        </references>
      </pivotArea>
    </format>
    <format dxfId="3165">
      <pivotArea dataOnly="0" labelOnly="1" fieldPosition="0">
        <references count="3">
          <reference field="0" count="1" selected="0">
            <x v="569"/>
          </reference>
          <reference field="6" count="1">
            <x v="464"/>
          </reference>
          <reference field="7" count="1" selected="0">
            <x v="23"/>
          </reference>
        </references>
      </pivotArea>
    </format>
    <format dxfId="3164">
      <pivotArea dataOnly="0" labelOnly="1" fieldPosition="0">
        <references count="3">
          <reference field="0" count="1" selected="0">
            <x v="570"/>
          </reference>
          <reference field="6" count="1">
            <x v="248"/>
          </reference>
          <reference field="7" count="1" selected="0">
            <x v="23"/>
          </reference>
        </references>
      </pivotArea>
    </format>
    <format dxfId="3163">
      <pivotArea dataOnly="0" labelOnly="1" fieldPosition="0">
        <references count="3">
          <reference field="0" count="1" selected="0">
            <x v="571"/>
          </reference>
          <reference field="6" count="1">
            <x v="493"/>
          </reference>
          <reference field="7" count="1" selected="0">
            <x v="24"/>
          </reference>
        </references>
      </pivotArea>
    </format>
    <format dxfId="3162">
      <pivotArea dataOnly="0" labelOnly="1" fieldPosition="0">
        <references count="3">
          <reference field="0" count="1" selected="0">
            <x v="572"/>
          </reference>
          <reference field="6" count="1">
            <x v="215"/>
          </reference>
          <reference field="7" count="1" selected="0">
            <x v="24"/>
          </reference>
        </references>
      </pivotArea>
    </format>
    <format dxfId="3161">
      <pivotArea dataOnly="0" labelOnly="1" fieldPosition="0">
        <references count="3">
          <reference field="0" count="1" selected="0">
            <x v="573"/>
          </reference>
          <reference field="6" count="1">
            <x v="327"/>
          </reference>
          <reference field="7" count="1" selected="0">
            <x v="24"/>
          </reference>
        </references>
      </pivotArea>
    </format>
    <format dxfId="3160">
      <pivotArea dataOnly="0" labelOnly="1" fieldPosition="0">
        <references count="3">
          <reference field="0" count="1" selected="0">
            <x v="574"/>
          </reference>
          <reference field="6" count="1">
            <x v="256"/>
          </reference>
          <reference field="7" count="1" selected="0">
            <x v="24"/>
          </reference>
        </references>
      </pivotArea>
    </format>
    <format dxfId="3159">
      <pivotArea dataOnly="0" labelOnly="1" fieldPosition="0">
        <references count="3">
          <reference field="0" count="1" selected="0">
            <x v="575"/>
          </reference>
          <reference field="6" count="1">
            <x v="534"/>
          </reference>
          <reference field="7" count="1" selected="0">
            <x v="24"/>
          </reference>
        </references>
      </pivotArea>
    </format>
    <format dxfId="3158">
      <pivotArea dataOnly="0" labelOnly="1" fieldPosition="0">
        <references count="3">
          <reference field="0" count="1" selected="0">
            <x v="576"/>
          </reference>
          <reference field="6" count="1">
            <x v="535"/>
          </reference>
          <reference field="7" count="1" selected="0">
            <x v="24"/>
          </reference>
        </references>
      </pivotArea>
    </format>
    <format dxfId="3157">
      <pivotArea dataOnly="0" labelOnly="1" fieldPosition="0">
        <references count="3">
          <reference field="0" count="1" selected="0">
            <x v="577"/>
          </reference>
          <reference field="6" count="1">
            <x v="307"/>
          </reference>
          <reference field="7" count="1" selected="0">
            <x v="24"/>
          </reference>
        </references>
      </pivotArea>
    </format>
    <format dxfId="3156">
      <pivotArea dataOnly="0" labelOnly="1" fieldPosition="0">
        <references count="3">
          <reference field="0" count="1" selected="0">
            <x v="578"/>
          </reference>
          <reference field="6" count="1">
            <x v="375"/>
          </reference>
          <reference field="7" count="1" selected="0">
            <x v="24"/>
          </reference>
        </references>
      </pivotArea>
    </format>
    <format dxfId="3155">
      <pivotArea dataOnly="0" labelOnly="1" fieldPosition="0">
        <references count="3">
          <reference field="0" count="1" selected="0">
            <x v="579"/>
          </reference>
          <reference field="6" count="1">
            <x v="543"/>
          </reference>
          <reference field="7" count="1" selected="0">
            <x v="24"/>
          </reference>
        </references>
      </pivotArea>
    </format>
    <format dxfId="3154">
      <pivotArea dataOnly="0" labelOnly="1" fieldPosition="0">
        <references count="3">
          <reference field="0" count="1" selected="0">
            <x v="580"/>
          </reference>
          <reference field="6" count="1">
            <x v="360"/>
          </reference>
          <reference field="7" count="1" selected="0">
            <x v="24"/>
          </reference>
        </references>
      </pivotArea>
    </format>
    <format dxfId="3153">
      <pivotArea dataOnly="0" labelOnly="1" fieldPosition="0">
        <references count="3">
          <reference field="0" count="1" selected="0">
            <x v="581"/>
          </reference>
          <reference field="6" count="1">
            <x v="235"/>
          </reference>
          <reference field="7" count="1" selected="0">
            <x v="24"/>
          </reference>
        </references>
      </pivotArea>
    </format>
    <format dxfId="3152">
      <pivotArea dataOnly="0" labelOnly="1" fieldPosition="0">
        <references count="3">
          <reference field="0" count="1" selected="0">
            <x v="582"/>
          </reference>
          <reference field="6" count="1">
            <x v="54"/>
          </reference>
          <reference field="7" count="1" selected="0">
            <x v="24"/>
          </reference>
        </references>
      </pivotArea>
    </format>
    <format dxfId="3151">
      <pivotArea dataOnly="0" labelOnly="1" fieldPosition="0">
        <references count="3">
          <reference field="0" count="1" selected="0">
            <x v="583"/>
          </reference>
          <reference field="6" count="1">
            <x v="378"/>
          </reference>
          <reference field="7" count="1" selected="0">
            <x v="25"/>
          </reference>
        </references>
      </pivotArea>
    </format>
    <format dxfId="3150">
      <pivotArea dataOnly="0" labelOnly="1" fieldPosition="0">
        <references count="3">
          <reference field="0" count="1" selected="0">
            <x v="584"/>
          </reference>
          <reference field="6" count="1">
            <x v="414"/>
          </reference>
          <reference field="7" count="1" selected="0">
            <x v="25"/>
          </reference>
        </references>
      </pivotArea>
    </format>
    <format dxfId="3149">
      <pivotArea dataOnly="0" labelOnly="1" fieldPosition="0">
        <references count="3">
          <reference field="0" count="1" selected="0">
            <x v="585"/>
          </reference>
          <reference field="6" count="1">
            <x v="56"/>
          </reference>
          <reference field="7" count="1" selected="0">
            <x v="26"/>
          </reference>
        </references>
      </pivotArea>
    </format>
    <format dxfId="3148">
      <pivotArea dataOnly="0" labelOnly="1" fieldPosition="0">
        <references count="3">
          <reference field="0" count="1" selected="0">
            <x v="586"/>
          </reference>
          <reference field="6" count="1">
            <x v="33"/>
          </reference>
          <reference field="7" count="1" selected="0">
            <x v="26"/>
          </reference>
        </references>
      </pivotArea>
    </format>
    <format dxfId="3147">
      <pivotArea dataOnly="0" labelOnly="1" fieldPosition="0">
        <references count="3">
          <reference field="0" count="1" selected="0">
            <x v="587"/>
          </reference>
          <reference field="6" count="1">
            <x v="359"/>
          </reference>
          <reference field="7" count="1" selected="0">
            <x v="26"/>
          </reference>
        </references>
      </pivotArea>
    </format>
    <format dxfId="3146">
      <pivotArea dataOnly="0" labelOnly="1" fieldPosition="0">
        <references count="3">
          <reference field="0" count="1" selected="0">
            <x v="588"/>
          </reference>
          <reference field="6" count="1">
            <x v="425"/>
          </reference>
          <reference field="7" count="1" selected="0">
            <x v="26"/>
          </reference>
        </references>
      </pivotArea>
    </format>
    <format dxfId="3145">
      <pivotArea dataOnly="0" labelOnly="1" fieldPosition="0">
        <references count="3">
          <reference field="0" count="1" selected="0">
            <x v="589"/>
          </reference>
          <reference field="6" count="1">
            <x v="527"/>
          </reference>
          <reference field="7" count="1" selected="0">
            <x v="26"/>
          </reference>
        </references>
      </pivotArea>
    </format>
    <format dxfId="3144">
      <pivotArea dataOnly="0" labelOnly="1" fieldPosition="0">
        <references count="3">
          <reference field="0" count="1" selected="0">
            <x v="590"/>
          </reference>
          <reference field="6" count="1">
            <x v="521"/>
          </reference>
          <reference field="7" count="1" selected="0">
            <x v="26"/>
          </reference>
        </references>
      </pivotArea>
    </format>
    <format dxfId="3143">
      <pivotArea dataOnly="0" labelOnly="1" fieldPosition="0">
        <references count="4">
          <reference field="0" count="1" selected="0">
            <x v="0"/>
          </reference>
          <reference field="6" count="1" selected="0">
            <x v="569"/>
          </reference>
          <reference field="7" count="1" selected="0">
            <x v="0"/>
          </reference>
          <reference field="8" count="1">
            <x v="499"/>
          </reference>
        </references>
      </pivotArea>
    </format>
    <format dxfId="3142">
      <pivotArea dataOnly="0" labelOnly="1" fieldPosition="0">
        <references count="4">
          <reference field="0" count="1" selected="0">
            <x v="1"/>
          </reference>
          <reference field="6" count="1" selected="0">
            <x v="219"/>
          </reference>
          <reference field="7" count="1" selected="0">
            <x v="0"/>
          </reference>
          <reference field="8" count="1">
            <x v="432"/>
          </reference>
        </references>
      </pivotArea>
    </format>
    <format dxfId="3141">
      <pivotArea dataOnly="0" labelOnly="1" fieldPosition="0">
        <references count="4">
          <reference field="0" count="1" selected="0">
            <x v="2"/>
          </reference>
          <reference field="6" count="1" selected="0">
            <x v="308"/>
          </reference>
          <reference field="7" count="1" selected="0">
            <x v="0"/>
          </reference>
          <reference field="8" count="1">
            <x v="430"/>
          </reference>
        </references>
      </pivotArea>
    </format>
    <format dxfId="3140">
      <pivotArea dataOnly="0" labelOnly="1" fieldPosition="0">
        <references count="4">
          <reference field="0" count="1" selected="0">
            <x v="3"/>
          </reference>
          <reference field="6" count="1" selected="0">
            <x v="456"/>
          </reference>
          <reference field="7" count="1" selected="0">
            <x v="0"/>
          </reference>
          <reference field="8" count="1">
            <x v="355"/>
          </reference>
        </references>
      </pivotArea>
    </format>
    <format dxfId="3139">
      <pivotArea dataOnly="0" labelOnly="1" fieldPosition="0">
        <references count="4">
          <reference field="0" count="1" selected="0">
            <x v="4"/>
          </reference>
          <reference field="6" count="1" selected="0">
            <x v="243"/>
          </reference>
          <reference field="7" count="1" selected="0">
            <x v="0"/>
          </reference>
          <reference field="8" count="1">
            <x v="343"/>
          </reference>
        </references>
      </pivotArea>
    </format>
    <format dxfId="3138">
      <pivotArea dataOnly="0" labelOnly="1" fieldPosition="0">
        <references count="4">
          <reference field="0" count="1" selected="0">
            <x v="5"/>
          </reference>
          <reference field="6" count="1" selected="0">
            <x v="273"/>
          </reference>
          <reference field="7" count="1" selected="0">
            <x v="0"/>
          </reference>
          <reference field="8" count="1">
            <x v="280"/>
          </reference>
        </references>
      </pivotArea>
    </format>
    <format dxfId="3137">
      <pivotArea dataOnly="0" labelOnly="1" fieldPosition="0">
        <references count="4">
          <reference field="0" count="1" selected="0">
            <x v="6"/>
          </reference>
          <reference field="6" count="1" selected="0">
            <x v="65"/>
          </reference>
          <reference field="7" count="1" selected="0">
            <x v="1"/>
          </reference>
          <reference field="8" count="1">
            <x v="494"/>
          </reference>
        </references>
      </pivotArea>
    </format>
    <format dxfId="3136">
      <pivotArea dataOnly="0" labelOnly="1" fieldPosition="0">
        <references count="4">
          <reference field="0" count="1" selected="0">
            <x v="7"/>
          </reference>
          <reference field="6" count="1" selected="0">
            <x v="16"/>
          </reference>
          <reference field="7" count="1" selected="0">
            <x v="1"/>
          </reference>
          <reference field="8" count="1">
            <x v="470"/>
          </reference>
        </references>
      </pivotArea>
    </format>
    <format dxfId="3135">
      <pivotArea dataOnly="0" labelOnly="1" fieldPosition="0">
        <references count="4">
          <reference field="0" count="1" selected="0">
            <x v="8"/>
          </reference>
          <reference field="6" count="1" selected="0">
            <x v="205"/>
          </reference>
          <reference field="7" count="1" selected="0">
            <x v="1"/>
          </reference>
          <reference field="8" count="1">
            <x v="426"/>
          </reference>
        </references>
      </pivotArea>
    </format>
    <format dxfId="3134">
      <pivotArea dataOnly="0" labelOnly="1" fieldPosition="0">
        <references count="4">
          <reference field="0" count="1" selected="0">
            <x v="9"/>
          </reference>
          <reference field="6" count="1" selected="0">
            <x v="84"/>
          </reference>
          <reference field="7" count="1" selected="0">
            <x v="1"/>
          </reference>
          <reference field="8" count="1">
            <x v="400"/>
          </reference>
        </references>
      </pivotArea>
    </format>
    <format dxfId="3133">
      <pivotArea dataOnly="0" labelOnly="1" fieldPosition="0">
        <references count="4">
          <reference field="0" count="1" selected="0">
            <x v="10"/>
          </reference>
          <reference field="6" count="1" selected="0">
            <x v="303"/>
          </reference>
          <reference field="7" count="1" selected="0">
            <x v="1"/>
          </reference>
          <reference field="8" count="1">
            <x v="448"/>
          </reference>
        </references>
      </pivotArea>
    </format>
    <format dxfId="3132">
      <pivotArea dataOnly="0" labelOnly="1" fieldPosition="0">
        <references count="4">
          <reference field="0" count="1" selected="0">
            <x v="11"/>
          </reference>
          <reference field="6" count="1" selected="0">
            <x v="64"/>
          </reference>
          <reference field="7" count="1" selected="0">
            <x v="1"/>
          </reference>
          <reference field="8" count="1">
            <x v="249"/>
          </reference>
        </references>
      </pivotArea>
    </format>
    <format dxfId="3131">
      <pivotArea dataOnly="0" labelOnly="1" fieldPosition="0">
        <references count="4">
          <reference field="0" count="1" selected="0">
            <x v="12"/>
          </reference>
          <reference field="6" count="1" selected="0">
            <x v="353"/>
          </reference>
          <reference field="7" count="1" selected="0">
            <x v="1"/>
          </reference>
          <reference field="8" count="1">
            <x v="239"/>
          </reference>
        </references>
      </pivotArea>
    </format>
    <format dxfId="3130">
      <pivotArea dataOnly="0" labelOnly="1" fieldPosition="0">
        <references count="4">
          <reference field="0" count="1" selected="0">
            <x v="13"/>
          </reference>
          <reference field="6" count="1" selected="0">
            <x v="346"/>
          </reference>
          <reference field="7" count="1" selected="0">
            <x v="1"/>
          </reference>
          <reference field="8" count="1">
            <x v="208"/>
          </reference>
        </references>
      </pivotArea>
    </format>
    <format dxfId="3129">
      <pivotArea dataOnly="0" labelOnly="1" fieldPosition="0">
        <references count="4">
          <reference field="0" count="1" selected="0">
            <x v="14"/>
          </reference>
          <reference field="6" count="1" selected="0">
            <x v="279"/>
          </reference>
          <reference field="7" count="1" selected="0">
            <x v="1"/>
          </reference>
          <reference field="8" count="1">
            <x v="169"/>
          </reference>
        </references>
      </pivotArea>
    </format>
    <format dxfId="3128">
      <pivotArea dataOnly="0" labelOnly="1" fieldPosition="0">
        <references count="4">
          <reference field="0" count="1" selected="0">
            <x v="15"/>
          </reference>
          <reference field="6" count="1" selected="0">
            <x v="370"/>
          </reference>
          <reference field="7" count="1" selected="0">
            <x v="1"/>
          </reference>
          <reference field="8" count="1">
            <x v="111"/>
          </reference>
        </references>
      </pivotArea>
    </format>
    <format dxfId="3127">
      <pivotArea dataOnly="0" labelOnly="1" fieldPosition="0">
        <references count="4">
          <reference field="0" count="1" selected="0">
            <x v="16"/>
          </reference>
          <reference field="6" count="1" selected="0">
            <x v="336"/>
          </reference>
          <reference field="7" count="1" selected="0">
            <x v="1"/>
          </reference>
          <reference field="8" count="1">
            <x v="512"/>
          </reference>
        </references>
      </pivotArea>
    </format>
    <format dxfId="3126">
      <pivotArea dataOnly="0" labelOnly="1" fieldPosition="0">
        <references count="4">
          <reference field="0" count="1" selected="0">
            <x v="17"/>
          </reference>
          <reference field="6" count="1" selected="0">
            <x v="348"/>
          </reference>
          <reference field="7" count="1" selected="0">
            <x v="1"/>
          </reference>
          <reference field="8" count="1">
            <x v="512"/>
          </reference>
        </references>
      </pivotArea>
    </format>
    <format dxfId="3125">
      <pivotArea dataOnly="0" labelOnly="1" fieldPosition="0">
        <references count="4">
          <reference field="0" count="1" selected="0">
            <x v="18"/>
          </reference>
          <reference field="6" count="1" selected="0">
            <x v="284"/>
          </reference>
          <reference field="7" count="1" selected="0">
            <x v="1"/>
          </reference>
          <reference field="8" count="1">
            <x v="512"/>
          </reference>
        </references>
      </pivotArea>
    </format>
    <format dxfId="3124">
      <pivotArea dataOnly="0" labelOnly="1" fieldPosition="0">
        <references count="4">
          <reference field="0" count="1" selected="0">
            <x v="19"/>
          </reference>
          <reference field="6" count="1" selected="0">
            <x v="284"/>
          </reference>
          <reference field="7" count="1" selected="0">
            <x v="1"/>
          </reference>
          <reference field="8" count="1">
            <x v="512"/>
          </reference>
        </references>
      </pivotArea>
    </format>
    <format dxfId="3123">
      <pivotArea dataOnly="0" labelOnly="1" fieldPosition="0">
        <references count="4">
          <reference field="0" count="1" selected="0">
            <x v="20"/>
          </reference>
          <reference field="6" count="1" selected="0">
            <x v="550"/>
          </reference>
          <reference field="7" count="1" selected="0">
            <x v="1"/>
          </reference>
          <reference field="8" count="1">
            <x v="512"/>
          </reference>
        </references>
      </pivotArea>
    </format>
    <format dxfId="3122">
      <pivotArea dataOnly="0" labelOnly="1" fieldPosition="0">
        <references count="4">
          <reference field="0" count="1" selected="0">
            <x v="21"/>
          </reference>
          <reference field="6" count="1" selected="0">
            <x v="487"/>
          </reference>
          <reference field="7" count="1" selected="0">
            <x v="2"/>
          </reference>
          <reference field="8" count="1">
            <x v="482"/>
          </reference>
        </references>
      </pivotArea>
    </format>
    <format dxfId="3121">
      <pivotArea dataOnly="0" labelOnly="1" fieldPosition="0">
        <references count="4">
          <reference field="0" count="1" selected="0">
            <x v="22"/>
          </reference>
          <reference field="6" count="1" selected="0">
            <x v="412"/>
          </reference>
          <reference field="7" count="1" selected="0">
            <x v="2"/>
          </reference>
          <reference field="8" count="1">
            <x v="418"/>
          </reference>
        </references>
      </pivotArea>
    </format>
    <format dxfId="3120">
      <pivotArea dataOnly="0" labelOnly="1" fieldPosition="0">
        <references count="4">
          <reference field="0" count="1" selected="0">
            <x v="23"/>
          </reference>
          <reference field="6" count="1" selected="0">
            <x v="542"/>
          </reference>
          <reference field="7" count="1" selected="0">
            <x v="2"/>
          </reference>
          <reference field="8" count="1">
            <x v="375"/>
          </reference>
        </references>
      </pivotArea>
    </format>
    <format dxfId="3119">
      <pivotArea dataOnly="0" labelOnly="1" fieldPosition="0">
        <references count="4">
          <reference field="0" count="1" selected="0">
            <x v="24"/>
          </reference>
          <reference field="6" count="1" selected="0">
            <x v="67"/>
          </reference>
          <reference field="7" count="1" selected="0">
            <x v="2"/>
          </reference>
          <reference field="8" count="1">
            <x v="296"/>
          </reference>
        </references>
      </pivotArea>
    </format>
    <format dxfId="3118">
      <pivotArea dataOnly="0" labelOnly="1" fieldPosition="0">
        <references count="4">
          <reference field="0" count="1" selected="0">
            <x v="25"/>
          </reference>
          <reference field="6" count="1" selected="0">
            <x v="410"/>
          </reference>
          <reference field="7" count="1" selected="0">
            <x v="2"/>
          </reference>
          <reference field="8" count="1">
            <x v="133"/>
          </reference>
        </references>
      </pivotArea>
    </format>
    <format dxfId="3117">
      <pivotArea dataOnly="0" labelOnly="1" fieldPosition="0">
        <references count="4">
          <reference field="0" count="1" selected="0">
            <x v="26"/>
          </reference>
          <reference field="6" count="1" selected="0">
            <x v="448"/>
          </reference>
          <reference field="7" count="1" selected="0">
            <x v="2"/>
          </reference>
          <reference field="8" count="1">
            <x v="174"/>
          </reference>
        </references>
      </pivotArea>
    </format>
    <format dxfId="3116">
      <pivotArea dataOnly="0" labelOnly="1" fieldPosition="0">
        <references count="4">
          <reference field="0" count="1" selected="0">
            <x v="27"/>
          </reference>
          <reference field="6" count="1" selected="0">
            <x v="554"/>
          </reference>
          <reference field="7" count="1" selected="0">
            <x v="2"/>
          </reference>
          <reference field="8" count="1">
            <x v="3"/>
          </reference>
        </references>
      </pivotArea>
    </format>
    <format dxfId="3115">
      <pivotArea dataOnly="0" labelOnly="1" fieldPosition="0">
        <references count="4">
          <reference field="0" count="1" selected="0">
            <x v="28"/>
          </reference>
          <reference field="6" count="1" selected="0">
            <x v="492"/>
          </reference>
          <reference field="7" count="1" selected="0">
            <x v="2"/>
          </reference>
          <reference field="8" count="1">
            <x v="153"/>
          </reference>
        </references>
      </pivotArea>
    </format>
    <format dxfId="3114">
      <pivotArea dataOnly="0" labelOnly="1" fieldPosition="0">
        <references count="4">
          <reference field="0" count="1" selected="0">
            <x v="29"/>
          </reference>
          <reference field="6" count="1" selected="0">
            <x v="483"/>
          </reference>
          <reference field="7" count="1" selected="0">
            <x v="2"/>
          </reference>
          <reference field="8" count="1">
            <x v="90"/>
          </reference>
        </references>
      </pivotArea>
    </format>
    <format dxfId="3113">
      <pivotArea dataOnly="0" labelOnly="1" fieldPosition="0">
        <references count="4">
          <reference field="0" count="1" selected="0">
            <x v="30"/>
          </reference>
          <reference field="6" count="1" selected="0">
            <x v="106"/>
          </reference>
          <reference field="7" count="1" selected="0">
            <x v="2"/>
          </reference>
          <reference field="8" count="1">
            <x v="62"/>
          </reference>
        </references>
      </pivotArea>
    </format>
    <format dxfId="3112">
      <pivotArea dataOnly="0" labelOnly="1" fieldPosition="0">
        <references count="4">
          <reference field="0" count="1" selected="0">
            <x v="31"/>
          </reference>
          <reference field="6" count="1" selected="0">
            <x v="472"/>
          </reference>
          <reference field="7" count="1" selected="0">
            <x v="2"/>
          </reference>
          <reference field="8" count="1">
            <x v="47"/>
          </reference>
        </references>
      </pivotArea>
    </format>
    <format dxfId="3111">
      <pivotArea dataOnly="0" labelOnly="1" fieldPosition="0">
        <references count="4">
          <reference field="0" count="1" selected="0">
            <x v="32"/>
          </reference>
          <reference field="6" count="1" selected="0">
            <x v="577"/>
          </reference>
          <reference field="7" count="1" selected="0">
            <x v="2"/>
          </reference>
          <reference field="8" count="1">
            <x v="42"/>
          </reference>
        </references>
      </pivotArea>
    </format>
    <format dxfId="3110">
      <pivotArea dataOnly="0" labelOnly="1" fieldPosition="0">
        <references count="4">
          <reference field="0" count="1" selected="0">
            <x v="33"/>
          </reference>
          <reference field="6" count="1" selected="0">
            <x v="231"/>
          </reference>
          <reference field="7" count="1" selected="0">
            <x v="2"/>
          </reference>
          <reference field="8" count="1">
            <x v="36"/>
          </reference>
        </references>
      </pivotArea>
    </format>
    <format dxfId="3109">
      <pivotArea dataOnly="0" labelOnly="1" fieldPosition="0">
        <references count="4">
          <reference field="0" count="1" selected="0">
            <x v="34"/>
          </reference>
          <reference field="6" count="1" selected="0">
            <x v="399"/>
          </reference>
          <reference field="7" count="1" selected="0">
            <x v="2"/>
          </reference>
          <reference field="8" count="1">
            <x v="64"/>
          </reference>
        </references>
      </pivotArea>
    </format>
    <format dxfId="3108">
      <pivotArea dataOnly="0" labelOnly="1" fieldPosition="0">
        <references count="4">
          <reference field="0" count="1" selected="0">
            <x v="35"/>
          </reference>
          <reference field="6" count="1" selected="0">
            <x v="49"/>
          </reference>
          <reference field="7" count="1" selected="0">
            <x v="2"/>
          </reference>
          <reference field="8" count="1">
            <x v="46"/>
          </reference>
        </references>
      </pivotArea>
    </format>
    <format dxfId="3107">
      <pivotArea dataOnly="0" labelOnly="1" fieldPosition="0">
        <references count="4">
          <reference field="0" count="1" selected="0">
            <x v="36"/>
          </reference>
          <reference field="6" count="1" selected="0">
            <x v="545"/>
          </reference>
          <reference field="7" count="1" selected="0">
            <x v="2"/>
          </reference>
          <reference field="8" count="1">
            <x v="37"/>
          </reference>
        </references>
      </pivotArea>
    </format>
    <format dxfId="3106">
      <pivotArea dataOnly="0" labelOnly="1" fieldPosition="0">
        <references count="4">
          <reference field="0" count="1" selected="0">
            <x v="37"/>
          </reference>
          <reference field="6" count="1" selected="0">
            <x v="563"/>
          </reference>
          <reference field="7" count="1" selected="0">
            <x v="2"/>
          </reference>
          <reference field="8" count="1">
            <x v="11"/>
          </reference>
        </references>
      </pivotArea>
    </format>
    <format dxfId="3105">
      <pivotArea dataOnly="0" labelOnly="1" fieldPosition="0">
        <references count="4">
          <reference field="0" count="1" selected="0">
            <x v="38"/>
          </reference>
          <reference field="6" count="1" selected="0">
            <x v="294"/>
          </reference>
          <reference field="7" count="1" selected="0">
            <x v="3"/>
          </reference>
          <reference field="8" count="1">
            <x v="337"/>
          </reference>
        </references>
      </pivotArea>
    </format>
    <format dxfId="3104">
      <pivotArea dataOnly="0" labelOnly="1" fieldPosition="0">
        <references count="4">
          <reference field="0" count="1" selected="0">
            <x v="39"/>
          </reference>
          <reference field="6" count="1" selected="0">
            <x v="299"/>
          </reference>
          <reference field="7" count="1" selected="0">
            <x v="3"/>
          </reference>
          <reference field="8" count="1">
            <x v="262"/>
          </reference>
        </references>
      </pivotArea>
    </format>
    <format dxfId="3103">
      <pivotArea dataOnly="0" labelOnly="1" fieldPosition="0">
        <references count="4">
          <reference field="0" count="1" selected="0">
            <x v="40"/>
          </reference>
          <reference field="6" count="1" selected="0">
            <x v="423"/>
          </reference>
          <reference field="7" count="1" selected="0">
            <x v="4"/>
          </reference>
          <reference field="8" count="1">
            <x v="491"/>
          </reference>
        </references>
      </pivotArea>
    </format>
    <format dxfId="3102">
      <pivotArea dataOnly="0" labelOnly="1" fieldPosition="0">
        <references count="4">
          <reference field="0" count="1" selected="0">
            <x v="41"/>
          </reference>
          <reference field="6" count="1" selected="0">
            <x v="63"/>
          </reference>
          <reference field="7" count="1" selected="0">
            <x v="4"/>
          </reference>
          <reference field="8" count="1">
            <x v="447"/>
          </reference>
        </references>
      </pivotArea>
    </format>
    <format dxfId="3101">
      <pivotArea dataOnly="0" labelOnly="1" fieldPosition="0">
        <references count="4">
          <reference field="0" count="1" selected="0">
            <x v="42"/>
          </reference>
          <reference field="6" count="1" selected="0">
            <x v="380"/>
          </reference>
          <reference field="7" count="1" selected="0">
            <x v="4"/>
          </reference>
          <reference field="8" count="1">
            <x v="443"/>
          </reference>
        </references>
      </pivotArea>
    </format>
    <format dxfId="3100">
      <pivotArea dataOnly="0" labelOnly="1" fieldPosition="0">
        <references count="4">
          <reference field="0" count="1" selected="0">
            <x v="43"/>
          </reference>
          <reference field="6" count="1" selected="0">
            <x v="413"/>
          </reference>
          <reference field="7" count="1" selected="0">
            <x v="4"/>
          </reference>
          <reference field="8" count="1">
            <x v="346"/>
          </reference>
        </references>
      </pivotArea>
    </format>
    <format dxfId="3099">
      <pivotArea dataOnly="0" labelOnly="1" fieldPosition="0">
        <references count="4">
          <reference field="0" count="1" selected="0">
            <x v="44"/>
          </reference>
          <reference field="6" count="1" selected="0">
            <x v="536"/>
          </reference>
          <reference field="7" count="1" selected="0">
            <x v="4"/>
          </reference>
          <reference field="8" count="1">
            <x v="91"/>
          </reference>
        </references>
      </pivotArea>
    </format>
    <format dxfId="3098">
      <pivotArea dataOnly="0" labelOnly="1" fieldPosition="0">
        <references count="4">
          <reference field="0" count="1" selected="0">
            <x v="45"/>
          </reference>
          <reference field="6" count="1" selected="0">
            <x v="368"/>
          </reference>
          <reference field="7" count="1" selected="0">
            <x v="4"/>
          </reference>
          <reference field="8" count="1">
            <x v="223"/>
          </reference>
        </references>
      </pivotArea>
    </format>
    <format dxfId="3097">
      <pivotArea dataOnly="0" labelOnly="1" fieldPosition="0">
        <references count="4">
          <reference field="0" count="1" selected="0">
            <x v="46"/>
          </reference>
          <reference field="6" count="1" selected="0">
            <x v="302"/>
          </reference>
          <reference field="7" count="1" selected="0">
            <x v="4"/>
          </reference>
          <reference field="8" count="1">
            <x v="129"/>
          </reference>
        </references>
      </pivotArea>
    </format>
    <format dxfId="3096">
      <pivotArea dataOnly="0" labelOnly="1" fieldPosition="0">
        <references count="4">
          <reference field="0" count="1" selected="0">
            <x v="47"/>
          </reference>
          <reference field="6" count="1" selected="0">
            <x v="82"/>
          </reference>
          <reference field="7" count="1" selected="0">
            <x v="4"/>
          </reference>
          <reference field="8" count="1">
            <x v="192"/>
          </reference>
        </references>
      </pivotArea>
    </format>
    <format dxfId="3095">
      <pivotArea dataOnly="0" labelOnly="1" fieldPosition="0">
        <references count="4">
          <reference field="0" count="1" selected="0">
            <x v="48"/>
          </reference>
          <reference field="6" count="1" selected="0">
            <x v="238"/>
          </reference>
          <reference field="7" count="1" selected="0">
            <x v="4"/>
          </reference>
          <reference field="8" count="1">
            <x v="146"/>
          </reference>
        </references>
      </pivotArea>
    </format>
    <format dxfId="3094">
      <pivotArea dataOnly="0" labelOnly="1" fieldPosition="0">
        <references count="4">
          <reference field="0" count="1" selected="0">
            <x v="49"/>
          </reference>
          <reference field="6" count="1" selected="0">
            <x v="394"/>
          </reference>
          <reference field="7" count="1" selected="0">
            <x v="4"/>
          </reference>
          <reference field="8" count="1">
            <x v="218"/>
          </reference>
        </references>
      </pivotArea>
    </format>
    <format dxfId="3093">
      <pivotArea dataOnly="0" labelOnly="1" fieldPosition="0">
        <references count="4">
          <reference field="0" count="1" selected="0">
            <x v="50"/>
          </reference>
          <reference field="6" count="1" selected="0">
            <x v="585"/>
          </reference>
          <reference field="7" count="1" selected="0">
            <x v="4"/>
          </reference>
          <reference field="8" count="1">
            <x v="131"/>
          </reference>
        </references>
      </pivotArea>
    </format>
    <format dxfId="3092">
      <pivotArea dataOnly="0" labelOnly="1" fieldPosition="0">
        <references count="4">
          <reference field="0" count="1" selected="0">
            <x v="51"/>
          </reference>
          <reference field="6" count="1" selected="0">
            <x v="262"/>
          </reference>
          <reference field="7" count="1" selected="0">
            <x v="4"/>
          </reference>
          <reference field="8" count="1">
            <x v="43"/>
          </reference>
        </references>
      </pivotArea>
    </format>
    <format dxfId="3091">
      <pivotArea dataOnly="0" labelOnly="1" fieldPosition="0">
        <references count="4">
          <reference field="0" count="1" selected="0">
            <x v="52"/>
          </reference>
          <reference field="6" count="1" selected="0">
            <x v="255"/>
          </reference>
          <reference field="7" count="1" selected="0">
            <x v="4"/>
          </reference>
          <reference field="8" count="1">
            <x v="61"/>
          </reference>
        </references>
      </pivotArea>
    </format>
    <format dxfId="3090">
      <pivotArea dataOnly="0" labelOnly="1" fieldPosition="0">
        <references count="4">
          <reference field="0" count="1" selected="0">
            <x v="53"/>
          </reference>
          <reference field="6" count="1" selected="0">
            <x v="347"/>
          </reference>
          <reference field="7" count="1" selected="0">
            <x v="4"/>
          </reference>
          <reference field="8" count="1">
            <x v="60"/>
          </reference>
        </references>
      </pivotArea>
    </format>
    <format dxfId="3089">
      <pivotArea dataOnly="0" labelOnly="1" fieldPosition="0">
        <references count="4">
          <reference field="0" count="1" selected="0">
            <x v="54"/>
          </reference>
          <reference field="6" count="1" selected="0">
            <x v="88"/>
          </reference>
          <reference field="7" count="1" selected="0">
            <x v="4"/>
          </reference>
          <reference field="8" count="1">
            <x v="28"/>
          </reference>
        </references>
      </pivotArea>
    </format>
    <format dxfId="3088">
      <pivotArea dataOnly="0" labelOnly="1" fieldPosition="0">
        <references count="4">
          <reference field="0" count="1" selected="0">
            <x v="55"/>
          </reference>
          <reference field="6" count="1" selected="0">
            <x v="43"/>
          </reference>
          <reference field="7" count="1" selected="0">
            <x v="5"/>
          </reference>
          <reference field="8" count="1">
            <x v="509"/>
          </reference>
        </references>
      </pivotArea>
    </format>
    <format dxfId="3087">
      <pivotArea dataOnly="0" labelOnly="1" fieldPosition="0">
        <references count="4">
          <reference field="0" count="1" selected="0">
            <x v="56"/>
          </reference>
          <reference field="6" count="1" selected="0">
            <x v="228"/>
          </reference>
          <reference field="7" count="1" selected="0">
            <x v="5"/>
          </reference>
          <reference field="8" count="1">
            <x v="502"/>
          </reference>
        </references>
      </pivotArea>
    </format>
    <format dxfId="3086">
      <pivotArea dataOnly="0" labelOnly="1" fieldPosition="0">
        <references count="4">
          <reference field="0" count="1" selected="0">
            <x v="57"/>
          </reference>
          <reference field="6" count="1" selected="0">
            <x v="349"/>
          </reference>
          <reference field="7" count="1" selected="0">
            <x v="5"/>
          </reference>
          <reference field="8" count="1">
            <x v="498"/>
          </reference>
        </references>
      </pivotArea>
    </format>
    <format dxfId="3085">
      <pivotArea dataOnly="0" labelOnly="1" fieldPosition="0">
        <references count="4">
          <reference field="0" count="1" selected="0">
            <x v="58"/>
          </reference>
          <reference field="6" count="1" selected="0">
            <x v="276"/>
          </reference>
          <reference field="7" count="1" selected="0">
            <x v="5"/>
          </reference>
          <reference field="8" count="1">
            <x v="489"/>
          </reference>
        </references>
      </pivotArea>
    </format>
    <format dxfId="3084">
      <pivotArea dataOnly="0" labelOnly="1" fieldPosition="0">
        <references count="4">
          <reference field="0" count="1" selected="0">
            <x v="59"/>
          </reference>
          <reference field="6" count="1" selected="0">
            <x v="130"/>
          </reference>
          <reference field="7" count="1" selected="0">
            <x v="5"/>
          </reference>
          <reference field="8" count="1">
            <x v="495"/>
          </reference>
        </references>
      </pivotArea>
    </format>
    <format dxfId="3083">
      <pivotArea dataOnly="0" labelOnly="1" fieldPosition="0">
        <references count="4">
          <reference field="0" count="1" selected="0">
            <x v="60"/>
          </reference>
          <reference field="6" count="1" selected="0">
            <x v="495"/>
          </reference>
          <reference field="7" count="1" selected="0">
            <x v="5"/>
          </reference>
          <reference field="8" count="1">
            <x v="496"/>
          </reference>
        </references>
      </pivotArea>
    </format>
    <format dxfId="3082">
      <pivotArea dataOnly="0" labelOnly="1" fieldPosition="0">
        <references count="4">
          <reference field="0" count="1" selected="0">
            <x v="61"/>
          </reference>
          <reference field="6" count="1" selected="0">
            <x v="297"/>
          </reference>
          <reference field="7" count="1" selected="0">
            <x v="5"/>
          </reference>
          <reference field="8" count="1">
            <x v="468"/>
          </reference>
        </references>
      </pivotArea>
    </format>
    <format dxfId="3081">
      <pivotArea dataOnly="0" labelOnly="1" fieldPosition="0">
        <references count="4">
          <reference field="0" count="1" selected="0">
            <x v="62"/>
          </reference>
          <reference field="6" count="1" selected="0">
            <x v="109"/>
          </reference>
          <reference field="7" count="1" selected="0">
            <x v="5"/>
          </reference>
          <reference field="8" count="1">
            <x v="476"/>
          </reference>
        </references>
      </pivotArea>
    </format>
    <format dxfId="3080">
      <pivotArea dataOnly="0" labelOnly="1" fieldPosition="0">
        <references count="4">
          <reference field="0" count="1" selected="0">
            <x v="63"/>
          </reference>
          <reference field="6" count="1" selected="0">
            <x v="113"/>
          </reference>
          <reference field="7" count="1" selected="0">
            <x v="5"/>
          </reference>
          <reference field="8" count="1">
            <x v="483"/>
          </reference>
        </references>
      </pivotArea>
    </format>
    <format dxfId="3079">
      <pivotArea dataOnly="0" labelOnly="1" fieldPosition="0">
        <references count="4">
          <reference field="0" count="1" selected="0">
            <x v="64"/>
          </reference>
          <reference field="6" count="1" selected="0">
            <x v="59"/>
          </reference>
          <reference field="7" count="1" selected="0">
            <x v="5"/>
          </reference>
          <reference field="8" count="1">
            <x v="473"/>
          </reference>
        </references>
      </pivotArea>
    </format>
    <format dxfId="3078">
      <pivotArea dataOnly="0" labelOnly="1" fieldPosition="0">
        <references count="4">
          <reference field="0" count="1" selected="0">
            <x v="65"/>
          </reference>
          <reference field="6" count="1" selected="0">
            <x v="229"/>
          </reference>
          <reference field="7" count="1" selected="0">
            <x v="5"/>
          </reference>
          <reference field="8" count="1">
            <x v="475"/>
          </reference>
        </references>
      </pivotArea>
    </format>
    <format dxfId="3077">
      <pivotArea dataOnly="0" labelOnly="1" fieldPosition="0">
        <references count="4">
          <reference field="0" count="1" selected="0">
            <x v="66"/>
          </reference>
          <reference field="6" count="1" selected="0">
            <x v="363"/>
          </reference>
          <reference field="7" count="1" selected="0">
            <x v="5"/>
          </reference>
          <reference field="8" count="1">
            <x v="477"/>
          </reference>
        </references>
      </pivotArea>
    </format>
    <format dxfId="3076">
      <pivotArea dataOnly="0" labelOnly="1" fieldPosition="0">
        <references count="4">
          <reference field="0" count="1" selected="0">
            <x v="67"/>
          </reference>
          <reference field="6" count="1" selected="0">
            <x v="45"/>
          </reference>
          <reference field="7" count="1" selected="0">
            <x v="5"/>
          </reference>
          <reference field="8" count="1">
            <x v="339"/>
          </reference>
        </references>
      </pivotArea>
    </format>
    <format dxfId="3075">
      <pivotArea dataOnly="0" labelOnly="1" fieldPosition="0">
        <references count="4">
          <reference field="0" count="1" selected="0">
            <x v="68"/>
          </reference>
          <reference field="6" count="1" selected="0">
            <x v="227"/>
          </reference>
          <reference field="7" count="1" selected="0">
            <x v="5"/>
          </reference>
          <reference field="8" count="1">
            <x v="378"/>
          </reference>
        </references>
      </pivotArea>
    </format>
    <format dxfId="3074">
      <pivotArea dataOnly="0" labelOnly="1" fieldPosition="0">
        <references count="4">
          <reference field="0" count="1" selected="0">
            <x v="69"/>
          </reference>
          <reference field="6" count="1" selected="0">
            <x v="324"/>
          </reference>
          <reference field="7" count="1" selected="0">
            <x v="5"/>
          </reference>
          <reference field="8" count="1">
            <x v="403"/>
          </reference>
        </references>
      </pivotArea>
    </format>
    <format dxfId="3073">
      <pivotArea dataOnly="0" labelOnly="1" fieldPosition="0">
        <references count="4">
          <reference field="0" count="1" selected="0">
            <x v="70"/>
          </reference>
          <reference field="6" count="1" selected="0">
            <x v="570"/>
          </reference>
          <reference field="7" count="1" selected="0">
            <x v="5"/>
          </reference>
          <reference field="8" count="1">
            <x v="392"/>
          </reference>
        </references>
      </pivotArea>
    </format>
    <format dxfId="3072">
      <pivotArea dataOnly="0" labelOnly="1" fieldPosition="0">
        <references count="4">
          <reference field="0" count="1" selected="0">
            <x v="71"/>
          </reference>
          <reference field="6" count="1" selected="0">
            <x v="216"/>
          </reference>
          <reference field="7" count="1" selected="0">
            <x v="5"/>
          </reference>
          <reference field="8" count="1">
            <x v="391"/>
          </reference>
        </references>
      </pivotArea>
    </format>
    <format dxfId="3071">
      <pivotArea dataOnly="0" labelOnly="1" fieldPosition="0">
        <references count="4">
          <reference field="0" count="1" selected="0">
            <x v="72"/>
          </reference>
          <reference field="6" count="1" selected="0">
            <x v="101"/>
          </reference>
          <reference field="7" count="1" selected="0">
            <x v="5"/>
          </reference>
          <reference field="8" count="1">
            <x v="390"/>
          </reference>
        </references>
      </pivotArea>
    </format>
    <format dxfId="3070">
      <pivotArea dataOnly="0" labelOnly="1" fieldPosition="0">
        <references count="4">
          <reference field="0" count="1" selected="0">
            <x v="73"/>
          </reference>
          <reference field="6" count="1" selected="0">
            <x v="524"/>
          </reference>
          <reference field="7" count="1" selected="0">
            <x v="5"/>
          </reference>
          <reference field="8" count="1">
            <x v="284"/>
          </reference>
        </references>
      </pivotArea>
    </format>
    <format dxfId="3069">
      <pivotArea dataOnly="0" labelOnly="1" fieldPosition="0">
        <references count="4">
          <reference field="0" count="1" selected="0">
            <x v="74"/>
          </reference>
          <reference field="6" count="1" selected="0">
            <x v="131"/>
          </reference>
          <reference field="7" count="1" selected="0">
            <x v="5"/>
          </reference>
          <reference field="8" count="1">
            <x v="434"/>
          </reference>
        </references>
      </pivotArea>
    </format>
    <format dxfId="3068">
      <pivotArea dataOnly="0" labelOnly="1" fieldPosition="0">
        <references count="4">
          <reference field="0" count="1" selected="0">
            <x v="75"/>
          </reference>
          <reference field="6" count="1" selected="0">
            <x v="433"/>
          </reference>
          <reference field="7" count="1" selected="0">
            <x v="5"/>
          </reference>
          <reference field="8" count="1">
            <x v="393"/>
          </reference>
        </references>
      </pivotArea>
    </format>
    <format dxfId="3067">
      <pivotArea dataOnly="0" labelOnly="1" fieldPosition="0">
        <references count="4">
          <reference field="0" count="1" selected="0">
            <x v="76"/>
          </reference>
          <reference field="6" count="1" selected="0">
            <x v="129"/>
          </reference>
          <reference field="7" count="1" selected="0">
            <x v="5"/>
          </reference>
          <reference field="8" count="1">
            <x v="4"/>
          </reference>
        </references>
      </pivotArea>
    </format>
    <format dxfId="3066">
      <pivotArea dataOnly="0" labelOnly="1" fieldPosition="0">
        <references count="4">
          <reference field="0" count="1" selected="0">
            <x v="77"/>
          </reference>
          <reference field="6" count="1" selected="0">
            <x v="567"/>
          </reference>
          <reference field="7" count="1" selected="0">
            <x v="5"/>
          </reference>
          <reference field="8" count="1">
            <x v="130"/>
          </reference>
        </references>
      </pivotArea>
    </format>
    <format dxfId="3065">
      <pivotArea dataOnly="0" labelOnly="1" fieldPosition="0">
        <references count="4">
          <reference field="0" count="1" selected="0">
            <x v="78"/>
          </reference>
          <reference field="6" count="1" selected="0">
            <x v="467"/>
          </reference>
          <reference field="7" count="1" selected="0">
            <x v="5"/>
          </reference>
          <reference field="8" count="1">
            <x v="318"/>
          </reference>
        </references>
      </pivotArea>
    </format>
    <format dxfId="3064">
      <pivotArea dataOnly="0" labelOnly="1" fieldPosition="0">
        <references count="4">
          <reference field="0" count="1" selected="0">
            <x v="79"/>
          </reference>
          <reference field="6" count="1" selected="0">
            <x v="120"/>
          </reference>
          <reference field="7" count="1" selected="0">
            <x v="5"/>
          </reference>
          <reference field="8" count="1">
            <x v="413"/>
          </reference>
        </references>
      </pivotArea>
    </format>
    <format dxfId="3063">
      <pivotArea dataOnly="0" labelOnly="1" fieldPosition="0">
        <references count="4">
          <reference field="0" count="1" selected="0">
            <x v="80"/>
          </reference>
          <reference field="6" count="1" selected="0">
            <x v="26"/>
          </reference>
          <reference field="7" count="1" selected="0">
            <x v="5"/>
          </reference>
          <reference field="8" count="1">
            <x v="437"/>
          </reference>
        </references>
      </pivotArea>
    </format>
    <format dxfId="3062">
      <pivotArea dataOnly="0" labelOnly="1" fieldPosition="0">
        <references count="4">
          <reference field="0" count="1" selected="0">
            <x v="81"/>
          </reference>
          <reference field="6" count="1" selected="0">
            <x v="53"/>
          </reference>
          <reference field="7" count="1" selected="0">
            <x v="5"/>
          </reference>
          <reference field="8" count="1">
            <x v="459"/>
          </reference>
        </references>
      </pivotArea>
    </format>
    <format dxfId="3061">
      <pivotArea dataOnly="0" labelOnly="1" fieldPosition="0">
        <references count="4">
          <reference field="0" count="1" selected="0">
            <x v="82"/>
          </reference>
          <reference field="6" count="1" selected="0">
            <x v="263"/>
          </reference>
          <reference field="7" count="1" selected="0">
            <x v="5"/>
          </reference>
          <reference field="8" count="1">
            <x v="449"/>
          </reference>
        </references>
      </pivotArea>
    </format>
    <format dxfId="3060">
      <pivotArea dataOnly="0" labelOnly="1" fieldPosition="0">
        <references count="4">
          <reference field="0" count="1" selected="0">
            <x v="83"/>
          </reference>
          <reference field="6" count="1" selected="0">
            <x v="345"/>
          </reference>
          <reference field="7" count="1" selected="0">
            <x v="5"/>
          </reference>
          <reference field="8" count="1">
            <x v="285"/>
          </reference>
        </references>
      </pivotArea>
    </format>
    <format dxfId="3059">
      <pivotArea dataOnly="0" labelOnly="1" fieldPosition="0">
        <references count="4">
          <reference field="0" count="1" selected="0">
            <x v="84"/>
          </reference>
          <reference field="6" count="1" selected="0">
            <x v="325"/>
          </reference>
          <reference field="7" count="1" selected="0">
            <x v="5"/>
          </reference>
          <reference field="8" count="1">
            <x v="384"/>
          </reference>
        </references>
      </pivotArea>
    </format>
    <format dxfId="3058">
      <pivotArea dataOnly="0" labelOnly="1" fieldPosition="0">
        <references count="4">
          <reference field="0" count="1" selected="0">
            <x v="85"/>
          </reference>
          <reference field="6" count="1" selected="0">
            <x v="447"/>
          </reference>
          <reference field="7" count="1" selected="0">
            <x v="5"/>
          </reference>
          <reference field="8" count="1">
            <x v="508"/>
          </reference>
        </references>
      </pivotArea>
    </format>
    <format dxfId="3057">
      <pivotArea dataOnly="0" labelOnly="1" fieldPosition="0">
        <references count="4">
          <reference field="0" count="1" selected="0">
            <x v="86"/>
          </reference>
          <reference field="6" count="1" selected="0">
            <x v="271"/>
          </reference>
          <reference field="7" count="1" selected="0">
            <x v="5"/>
          </reference>
          <reference field="8" count="1">
            <x v="431"/>
          </reference>
        </references>
      </pivotArea>
    </format>
    <format dxfId="3056">
      <pivotArea dataOnly="0" labelOnly="1" fieldPosition="0">
        <references count="4">
          <reference field="0" count="1" selected="0">
            <x v="87"/>
          </reference>
          <reference field="6" count="1" selected="0">
            <x v="451"/>
          </reference>
          <reference field="7" count="1" selected="0">
            <x v="5"/>
          </reference>
          <reference field="8" count="1">
            <x v="454"/>
          </reference>
        </references>
      </pivotArea>
    </format>
    <format dxfId="3055">
      <pivotArea dataOnly="0" labelOnly="1" fieldPosition="0">
        <references count="4">
          <reference field="0" count="1" selected="0">
            <x v="88"/>
          </reference>
          <reference field="6" count="1" selected="0">
            <x v="275"/>
          </reference>
          <reference field="7" count="1" selected="0">
            <x v="5"/>
          </reference>
          <reference field="8" count="1">
            <x v="335"/>
          </reference>
        </references>
      </pivotArea>
    </format>
    <format dxfId="3054">
      <pivotArea dataOnly="0" labelOnly="1" fieldPosition="0">
        <references count="4">
          <reference field="0" count="1" selected="0">
            <x v="89"/>
          </reference>
          <reference field="6" count="1" selected="0">
            <x v="445"/>
          </reference>
          <reference field="7" count="1" selected="0">
            <x v="5"/>
          </reference>
          <reference field="8" count="1">
            <x v="382"/>
          </reference>
        </references>
      </pivotArea>
    </format>
    <format dxfId="3053">
      <pivotArea dataOnly="0" labelOnly="1" fieldPosition="0">
        <references count="4">
          <reference field="0" count="1" selected="0">
            <x v="90"/>
          </reference>
          <reference field="6" count="1" selected="0">
            <x v="258"/>
          </reference>
          <reference field="7" count="1" selected="0">
            <x v="5"/>
          </reference>
          <reference field="8" count="1">
            <x v="299"/>
          </reference>
        </references>
      </pivotArea>
    </format>
    <format dxfId="3052">
      <pivotArea dataOnly="0" labelOnly="1" fieldPosition="0">
        <references count="4">
          <reference field="0" count="1" selected="0">
            <x v="91"/>
          </reference>
          <reference field="6" count="1" selected="0">
            <x v="247"/>
          </reference>
          <reference field="7" count="1" selected="0">
            <x v="5"/>
          </reference>
          <reference field="8" count="1">
            <x v="372"/>
          </reference>
        </references>
      </pivotArea>
    </format>
    <format dxfId="3051">
      <pivotArea dataOnly="0" labelOnly="1" fieldPosition="0">
        <references count="4">
          <reference field="0" count="1" selected="0">
            <x v="92"/>
          </reference>
          <reference field="6" count="1" selected="0">
            <x v="571"/>
          </reference>
          <reference field="7" count="1" selected="0">
            <x v="5"/>
          </reference>
          <reference field="8" count="1">
            <x v="170"/>
          </reference>
        </references>
      </pivotArea>
    </format>
    <format dxfId="3050">
      <pivotArea dataOnly="0" labelOnly="1" fieldPosition="0">
        <references count="4">
          <reference field="0" count="1" selected="0">
            <x v="93"/>
          </reference>
          <reference field="6" count="1" selected="0">
            <x v="528"/>
          </reference>
          <reference field="7" count="1" selected="0">
            <x v="5"/>
          </reference>
          <reference field="8" count="1">
            <x v="248"/>
          </reference>
        </references>
      </pivotArea>
    </format>
    <format dxfId="3049">
      <pivotArea dataOnly="0" labelOnly="1" fieldPosition="0">
        <references count="4">
          <reference field="0" count="1" selected="0">
            <x v="94"/>
          </reference>
          <reference field="6" count="1" selected="0">
            <x v="556"/>
          </reference>
          <reference field="7" count="1" selected="0">
            <x v="5"/>
          </reference>
          <reference field="8" count="1">
            <x v="228"/>
          </reference>
        </references>
      </pivotArea>
    </format>
    <format dxfId="3048">
      <pivotArea dataOnly="0" labelOnly="1" fieldPosition="0">
        <references count="4">
          <reference field="0" count="1" selected="0">
            <x v="95"/>
          </reference>
          <reference field="6" count="1" selected="0">
            <x v="125"/>
          </reference>
          <reference field="7" count="1" selected="0">
            <x v="5"/>
          </reference>
          <reference field="8" count="1">
            <x v="313"/>
          </reference>
        </references>
      </pivotArea>
    </format>
    <format dxfId="3047">
      <pivotArea dataOnly="0" labelOnly="1" fieldPosition="0">
        <references count="4">
          <reference field="0" count="1" selected="0">
            <x v="96"/>
          </reference>
          <reference field="6" count="1" selected="0">
            <x v="332"/>
          </reference>
          <reference field="7" count="1" selected="0">
            <x v="5"/>
          </reference>
          <reference field="8" count="1">
            <x v="272"/>
          </reference>
        </references>
      </pivotArea>
    </format>
    <format dxfId="3046">
      <pivotArea dataOnly="0" labelOnly="1" fieldPosition="0">
        <references count="4">
          <reference field="0" count="1" selected="0">
            <x v="97"/>
          </reference>
          <reference field="6" count="1" selected="0">
            <x v="278"/>
          </reference>
          <reference field="7" count="1" selected="0">
            <x v="5"/>
          </reference>
          <reference field="8" count="1">
            <x v="309"/>
          </reference>
        </references>
      </pivotArea>
    </format>
    <format dxfId="3045">
      <pivotArea dataOnly="0" labelOnly="1" fieldPosition="0">
        <references count="4">
          <reference field="0" count="1" selected="0">
            <x v="98"/>
          </reference>
          <reference field="6" count="1" selected="0">
            <x v="357"/>
          </reference>
          <reference field="7" count="1" selected="0">
            <x v="5"/>
          </reference>
          <reference field="8" count="1">
            <x v="26"/>
          </reference>
        </references>
      </pivotArea>
    </format>
    <format dxfId="3044">
      <pivotArea dataOnly="0" labelOnly="1" fieldPosition="0">
        <references count="4">
          <reference field="0" count="1" selected="0">
            <x v="99"/>
          </reference>
          <reference field="6" count="1" selected="0">
            <x v="207"/>
          </reference>
          <reference field="7" count="1" selected="0">
            <x v="5"/>
          </reference>
          <reference field="8" count="1">
            <x v="292"/>
          </reference>
        </references>
      </pivotArea>
    </format>
    <format dxfId="3043">
      <pivotArea dataOnly="0" labelOnly="1" fieldPosition="0">
        <references count="4">
          <reference field="0" count="1" selected="0">
            <x v="100"/>
          </reference>
          <reference field="6" count="1" selected="0">
            <x v="320"/>
          </reference>
          <reference field="7" count="1" selected="0">
            <x v="5"/>
          </reference>
          <reference field="8" count="1">
            <x v="185"/>
          </reference>
        </references>
      </pivotArea>
    </format>
    <format dxfId="3042">
      <pivotArea dataOnly="0" labelOnly="1" fieldPosition="0">
        <references count="4">
          <reference field="0" count="1" selected="0">
            <x v="101"/>
          </reference>
          <reference field="6" count="1" selected="0">
            <x v="38"/>
          </reference>
          <reference field="7" count="1" selected="0">
            <x v="5"/>
          </reference>
          <reference field="8" count="1">
            <x v="275"/>
          </reference>
        </references>
      </pivotArea>
    </format>
    <format dxfId="3041">
      <pivotArea dataOnly="0" labelOnly="1" fieldPosition="0">
        <references count="4">
          <reference field="0" count="1" selected="0">
            <x v="102"/>
          </reference>
          <reference field="6" count="1" selected="0">
            <x v="80"/>
          </reference>
          <reference field="7" count="1" selected="0">
            <x v="5"/>
          </reference>
          <reference field="8" count="1">
            <x v="175"/>
          </reference>
        </references>
      </pivotArea>
    </format>
    <format dxfId="3040">
      <pivotArea dataOnly="0" labelOnly="1" fieldPosition="0">
        <references count="4">
          <reference field="0" count="1" selected="0">
            <x v="103"/>
          </reference>
          <reference field="6" count="1" selected="0">
            <x v="22"/>
          </reference>
          <reference field="7" count="1" selected="0">
            <x v="5"/>
          </reference>
          <reference field="8" count="1">
            <x v="359"/>
          </reference>
        </references>
      </pivotArea>
    </format>
    <format dxfId="3039">
      <pivotArea dataOnly="0" labelOnly="1" fieldPosition="0">
        <references count="4">
          <reference field="0" count="1" selected="0">
            <x v="104"/>
          </reference>
          <reference field="6" count="1" selected="0">
            <x v="32"/>
          </reference>
          <reference field="7" count="1" selected="0">
            <x v="5"/>
          </reference>
          <reference field="8" count="1">
            <x v="240"/>
          </reference>
        </references>
      </pivotArea>
    </format>
    <format dxfId="3038">
      <pivotArea dataOnly="0" labelOnly="1" fieldPosition="0">
        <references count="4">
          <reference field="0" count="1" selected="0">
            <x v="105"/>
          </reference>
          <reference field="6" count="1" selected="0">
            <x v="409"/>
          </reference>
          <reference field="7" count="1" selected="0">
            <x v="5"/>
          </reference>
          <reference field="8" count="1">
            <x v="246"/>
          </reference>
        </references>
      </pivotArea>
    </format>
    <format dxfId="3037">
      <pivotArea dataOnly="0" labelOnly="1" fieldPosition="0">
        <references count="4">
          <reference field="0" count="1" selected="0">
            <x v="106"/>
          </reference>
          <reference field="6" count="1" selected="0">
            <x v="356"/>
          </reference>
          <reference field="7" count="1" selected="0">
            <x v="5"/>
          </reference>
          <reference field="8" count="1">
            <x v="282"/>
          </reference>
        </references>
      </pivotArea>
    </format>
    <format dxfId="3036">
      <pivotArea dataOnly="0" labelOnly="1" fieldPosition="0">
        <references count="4">
          <reference field="0" count="1" selected="0">
            <x v="107"/>
          </reference>
          <reference field="6" count="1" selected="0">
            <x v="198"/>
          </reference>
          <reference field="7" count="1" selected="0">
            <x v="5"/>
          </reference>
          <reference field="8" count="1">
            <x v="238"/>
          </reference>
        </references>
      </pivotArea>
    </format>
    <format dxfId="3035">
      <pivotArea dataOnly="0" labelOnly="1" fieldPosition="0">
        <references count="4">
          <reference field="0" count="1" selected="0">
            <x v="108"/>
          </reference>
          <reference field="6" count="1" selected="0">
            <x v="270"/>
          </reference>
          <reference field="7" count="1" selected="0">
            <x v="5"/>
          </reference>
          <reference field="8" count="1">
            <x v="244"/>
          </reference>
        </references>
      </pivotArea>
    </format>
    <format dxfId="3034">
      <pivotArea dataOnly="0" labelOnly="1" fieldPosition="0">
        <references count="4">
          <reference field="0" count="1" selected="0">
            <x v="109"/>
          </reference>
          <reference field="6" count="1" selected="0">
            <x v="287"/>
          </reference>
          <reference field="7" count="1" selected="0">
            <x v="5"/>
          </reference>
          <reference field="8" count="1">
            <x v="255"/>
          </reference>
        </references>
      </pivotArea>
    </format>
    <format dxfId="3033">
      <pivotArea dataOnly="0" labelOnly="1" fieldPosition="0">
        <references count="4">
          <reference field="0" count="1" selected="0">
            <x v="110"/>
          </reference>
          <reference field="6" count="1" selected="0">
            <x v="444"/>
          </reference>
          <reference field="7" count="1" selected="0">
            <x v="5"/>
          </reference>
          <reference field="8" count="1">
            <x v="329"/>
          </reference>
        </references>
      </pivotArea>
    </format>
    <format dxfId="3032">
      <pivotArea dataOnly="0" labelOnly="1" fieldPosition="0">
        <references count="4">
          <reference field="0" count="1" selected="0">
            <x v="111"/>
          </reference>
          <reference field="6" count="1" selected="0">
            <x v="494"/>
          </reference>
          <reference field="7" count="1" selected="0">
            <x v="5"/>
          </reference>
          <reference field="8" count="1">
            <x v="241"/>
          </reference>
        </references>
      </pivotArea>
    </format>
    <format dxfId="3031">
      <pivotArea dataOnly="0" labelOnly="1" fieldPosition="0">
        <references count="4">
          <reference field="0" count="1" selected="0">
            <x v="112"/>
          </reference>
          <reference field="6" count="1" selected="0">
            <x v="132"/>
          </reference>
          <reference field="7" count="1" selected="0">
            <x v="5"/>
          </reference>
          <reference field="8" count="1">
            <x v="233"/>
          </reference>
        </references>
      </pivotArea>
    </format>
    <format dxfId="3030">
      <pivotArea dataOnly="0" labelOnly="1" fieldPosition="0">
        <references count="4">
          <reference field="0" count="1" selected="0">
            <x v="113"/>
          </reference>
          <reference field="6" count="1" selected="0">
            <x v="366"/>
          </reference>
          <reference field="7" count="1" selected="0">
            <x v="5"/>
          </reference>
          <reference field="8" count="1">
            <x v="385"/>
          </reference>
        </references>
      </pivotArea>
    </format>
    <format dxfId="3029">
      <pivotArea dataOnly="0" labelOnly="1" fieldPosition="0">
        <references count="4">
          <reference field="0" count="1" selected="0">
            <x v="114"/>
          </reference>
          <reference field="6" count="1" selected="0">
            <x v="213"/>
          </reference>
          <reference field="7" count="1" selected="0">
            <x v="5"/>
          </reference>
          <reference field="8" count="1">
            <x v="278"/>
          </reference>
        </references>
      </pivotArea>
    </format>
    <format dxfId="3028">
      <pivotArea dataOnly="0" labelOnly="1" fieldPosition="0">
        <references count="4">
          <reference field="0" count="1" selected="0">
            <x v="115"/>
          </reference>
          <reference field="6" count="1" selected="0">
            <x v="466"/>
          </reference>
          <reference field="7" count="1" selected="0">
            <x v="5"/>
          </reference>
          <reference field="8" count="1">
            <x v="295"/>
          </reference>
        </references>
      </pivotArea>
    </format>
    <format dxfId="3027">
      <pivotArea dataOnly="0" labelOnly="1" fieldPosition="0">
        <references count="4">
          <reference field="0" count="1" selected="0">
            <x v="116"/>
          </reference>
          <reference field="6" count="1" selected="0">
            <x v="220"/>
          </reference>
          <reference field="7" count="1" selected="0">
            <x v="5"/>
          </reference>
          <reference field="8" count="1">
            <x v="261"/>
          </reference>
        </references>
      </pivotArea>
    </format>
    <format dxfId="3026">
      <pivotArea dataOnly="0" labelOnly="1" fieldPosition="0">
        <references count="4">
          <reference field="0" count="1" selected="0">
            <x v="117"/>
          </reference>
          <reference field="6" count="1" selected="0">
            <x v="568"/>
          </reference>
          <reference field="7" count="1" selected="0">
            <x v="5"/>
          </reference>
          <reference field="8" count="1">
            <x v="279"/>
          </reference>
        </references>
      </pivotArea>
    </format>
    <format dxfId="3025">
      <pivotArea dataOnly="0" labelOnly="1" fieldPosition="0">
        <references count="4">
          <reference field="0" count="1" selected="0">
            <x v="118"/>
          </reference>
          <reference field="6" count="1" selected="0">
            <x v="396"/>
          </reference>
          <reference field="7" count="1" selected="0">
            <x v="5"/>
          </reference>
          <reference field="8" count="1">
            <x v="269"/>
          </reference>
        </references>
      </pivotArea>
    </format>
    <format dxfId="3024">
      <pivotArea dataOnly="0" labelOnly="1" fieldPosition="0">
        <references count="4">
          <reference field="0" count="1" selected="0">
            <x v="119"/>
          </reference>
          <reference field="6" count="1" selected="0">
            <x v="104"/>
          </reference>
          <reference field="7" count="1" selected="0">
            <x v="5"/>
          </reference>
          <reference field="8" count="1">
            <x v="25"/>
          </reference>
        </references>
      </pivotArea>
    </format>
    <format dxfId="3023">
      <pivotArea dataOnly="0" labelOnly="1" fieldPosition="0">
        <references count="4">
          <reference field="0" count="1" selected="0">
            <x v="120"/>
          </reference>
          <reference field="6" count="1" selected="0">
            <x v="57"/>
          </reference>
          <reference field="7" count="1" selected="0">
            <x v="5"/>
          </reference>
          <reference field="8" count="1">
            <x v="464"/>
          </reference>
        </references>
      </pivotArea>
    </format>
    <format dxfId="3022">
      <pivotArea dataOnly="0" labelOnly="1" fieldPosition="0">
        <references count="4">
          <reference field="0" count="1" selected="0">
            <x v="121"/>
          </reference>
          <reference field="6" count="1" selected="0">
            <x v="329"/>
          </reference>
          <reference field="7" count="1" selected="0">
            <x v="5"/>
          </reference>
          <reference field="8" count="1">
            <x v="471"/>
          </reference>
        </references>
      </pivotArea>
    </format>
    <format dxfId="3021">
      <pivotArea dataOnly="0" labelOnly="1" fieldPosition="0">
        <references count="4">
          <reference field="0" count="1" selected="0">
            <x v="122"/>
          </reference>
          <reference field="6" count="1" selected="0">
            <x v="351"/>
          </reference>
          <reference field="7" count="1" selected="0">
            <x v="5"/>
          </reference>
          <reference field="8" count="1">
            <x v="415"/>
          </reference>
        </references>
      </pivotArea>
    </format>
    <format dxfId="3020">
      <pivotArea dataOnly="0" labelOnly="1" fieldPosition="0">
        <references count="4">
          <reference field="0" count="1" selected="0">
            <x v="123"/>
          </reference>
          <reference field="6" count="1" selected="0">
            <x v="86"/>
          </reference>
          <reference field="7" count="1" selected="0">
            <x v="5"/>
          </reference>
          <reference field="8" count="1">
            <x v="271"/>
          </reference>
        </references>
      </pivotArea>
    </format>
    <format dxfId="3019">
      <pivotArea dataOnly="0" labelOnly="1" fieldPosition="0">
        <references count="4">
          <reference field="0" count="1" selected="0">
            <x v="124"/>
          </reference>
          <reference field="6" count="1" selected="0">
            <x v="0"/>
          </reference>
          <reference field="7" count="1" selected="0">
            <x v="5"/>
          </reference>
          <reference field="8" count="1">
            <x v="421"/>
          </reference>
        </references>
      </pivotArea>
    </format>
    <format dxfId="3018">
      <pivotArea dataOnly="0" labelOnly="1" fieldPosition="0">
        <references count="4">
          <reference field="0" count="1" selected="0">
            <x v="125"/>
          </reference>
          <reference field="6" count="1" selected="0">
            <x v="282"/>
          </reference>
          <reference field="7" count="1" selected="0">
            <x v="5"/>
          </reference>
          <reference field="8" count="1">
            <x v="247"/>
          </reference>
        </references>
      </pivotArea>
    </format>
    <format dxfId="3017">
      <pivotArea dataOnly="0" labelOnly="1" fieldPosition="0">
        <references count="4">
          <reference field="0" count="1" selected="0">
            <x v="126"/>
          </reference>
          <reference field="6" count="1" selected="0">
            <x v="316"/>
          </reference>
          <reference field="7" count="1" selected="0">
            <x v="5"/>
          </reference>
          <reference field="8" count="1">
            <x v="374"/>
          </reference>
        </references>
      </pivotArea>
    </format>
    <format dxfId="3016">
      <pivotArea dataOnly="0" labelOnly="1" fieldPosition="0">
        <references count="4">
          <reference field="0" count="1" selected="0">
            <x v="127"/>
          </reference>
          <reference field="6" count="1" selected="0">
            <x v="264"/>
          </reference>
          <reference field="7" count="1" selected="0">
            <x v="5"/>
          </reference>
          <reference field="8" count="1">
            <x v="386"/>
          </reference>
        </references>
      </pivotArea>
    </format>
    <format dxfId="3015">
      <pivotArea dataOnly="0" labelOnly="1" fieldPosition="0">
        <references count="4">
          <reference field="0" count="1" selected="0">
            <x v="128"/>
          </reference>
          <reference field="6" count="1" selected="0">
            <x v="488"/>
          </reference>
          <reference field="7" count="1" selected="0">
            <x v="5"/>
          </reference>
          <reference field="8" count="1">
            <x v="154"/>
          </reference>
        </references>
      </pivotArea>
    </format>
    <format dxfId="3014">
      <pivotArea dataOnly="0" labelOnly="1" fieldPosition="0">
        <references count="4">
          <reference field="0" count="1" selected="0">
            <x v="129"/>
          </reference>
          <reference field="6" count="1" selected="0">
            <x v="377"/>
          </reference>
          <reference field="7" count="1" selected="0">
            <x v="5"/>
          </reference>
          <reference field="8" count="1">
            <x v="412"/>
          </reference>
        </references>
      </pivotArea>
    </format>
    <format dxfId="3013">
      <pivotArea dataOnly="0" labelOnly="1" fieldPosition="0">
        <references count="4">
          <reference field="0" count="1" selected="0">
            <x v="130"/>
          </reference>
          <reference field="6" count="1" selected="0">
            <x v="367"/>
          </reference>
          <reference field="7" count="1" selected="0">
            <x v="5"/>
          </reference>
          <reference field="8" count="1">
            <x v="381"/>
          </reference>
        </references>
      </pivotArea>
    </format>
    <format dxfId="3012">
      <pivotArea dataOnly="0" labelOnly="1" fieldPosition="0">
        <references count="4">
          <reference field="0" count="1" selected="0">
            <x v="131"/>
          </reference>
          <reference field="6" count="1" selected="0">
            <x v="233"/>
          </reference>
          <reference field="7" count="1" selected="0">
            <x v="5"/>
          </reference>
          <reference field="8" count="1">
            <x v="444"/>
          </reference>
        </references>
      </pivotArea>
    </format>
    <format dxfId="3011">
      <pivotArea dataOnly="0" labelOnly="1" fieldPosition="0">
        <references count="4">
          <reference field="0" count="1" selected="0">
            <x v="132"/>
          </reference>
          <reference field="6" count="1" selected="0">
            <x v="387"/>
          </reference>
          <reference field="7" count="1" selected="0">
            <x v="5"/>
          </reference>
          <reference field="8" count="1">
            <x v="319"/>
          </reference>
        </references>
      </pivotArea>
    </format>
    <format dxfId="3010">
      <pivotArea dataOnly="0" labelOnly="1" fieldPosition="0">
        <references count="4">
          <reference field="0" count="1" selected="0">
            <x v="133"/>
          </reference>
          <reference field="6" count="1" selected="0">
            <x v="575"/>
          </reference>
          <reference field="7" count="1" selected="0">
            <x v="5"/>
          </reference>
          <reference field="8" count="1">
            <x v="408"/>
          </reference>
        </references>
      </pivotArea>
    </format>
    <format dxfId="3009">
      <pivotArea dataOnly="0" labelOnly="1" fieldPosition="0">
        <references count="4">
          <reference field="0" count="1" selected="0">
            <x v="134"/>
          </reference>
          <reference field="6" count="1" selected="0">
            <x v="60"/>
          </reference>
          <reference field="7" count="1" selected="0">
            <x v="5"/>
          </reference>
          <reference field="8" count="1">
            <x v="321"/>
          </reference>
        </references>
      </pivotArea>
    </format>
    <format dxfId="3008">
      <pivotArea dataOnly="0" labelOnly="1" fieldPosition="0">
        <references count="4">
          <reference field="0" count="1" selected="0">
            <x v="135"/>
          </reference>
          <reference field="6" count="1" selected="0">
            <x v="234"/>
          </reference>
          <reference field="7" count="1" selected="0">
            <x v="5"/>
          </reference>
          <reference field="8" count="1">
            <x v="395"/>
          </reference>
        </references>
      </pivotArea>
    </format>
    <format dxfId="3007">
      <pivotArea dataOnly="0" labelOnly="1" fieldPosition="0">
        <references count="4">
          <reference field="0" count="1" selected="0">
            <x v="136"/>
          </reference>
          <reference field="6" count="1" selected="0">
            <x v="436"/>
          </reference>
          <reference field="7" count="1" selected="0">
            <x v="5"/>
          </reference>
          <reference field="8" count="1">
            <x v="78"/>
          </reference>
        </references>
      </pivotArea>
    </format>
    <format dxfId="3006">
      <pivotArea dataOnly="0" labelOnly="1" fieldPosition="0">
        <references count="4">
          <reference field="0" count="1" selected="0">
            <x v="137"/>
          </reference>
          <reference field="6" count="1" selected="0">
            <x v="532"/>
          </reference>
          <reference field="7" count="1" selected="0">
            <x v="5"/>
          </reference>
          <reference field="8" count="1">
            <x v="404"/>
          </reference>
        </references>
      </pivotArea>
    </format>
    <format dxfId="3005">
      <pivotArea dataOnly="0" labelOnly="1" fieldPosition="0">
        <references count="4">
          <reference field="0" count="1" selected="0">
            <x v="138"/>
          </reference>
          <reference field="6" count="1" selected="0">
            <x v="404"/>
          </reference>
          <reference field="7" count="1" selected="0">
            <x v="5"/>
          </reference>
          <reference field="8" count="1">
            <x v="331"/>
          </reference>
        </references>
      </pivotArea>
    </format>
    <format dxfId="3004">
      <pivotArea dataOnly="0" labelOnly="1" fieldPosition="0">
        <references count="4">
          <reference field="0" count="1" selected="0">
            <x v="139"/>
          </reference>
          <reference field="6" count="1" selected="0">
            <x v="242"/>
          </reference>
          <reference field="7" count="1" selected="0">
            <x v="5"/>
          </reference>
          <reference field="8" count="1">
            <x v="402"/>
          </reference>
        </references>
      </pivotArea>
    </format>
    <format dxfId="3003">
      <pivotArea dataOnly="0" labelOnly="1" fieldPosition="0">
        <references count="4">
          <reference field="0" count="1" selected="0">
            <x v="140"/>
          </reference>
          <reference field="6" count="1" selected="0">
            <x v="206"/>
          </reference>
          <reference field="7" count="1" selected="0">
            <x v="5"/>
          </reference>
          <reference field="8" count="1">
            <x v="195"/>
          </reference>
        </references>
      </pivotArea>
    </format>
    <format dxfId="3002">
      <pivotArea dataOnly="0" labelOnly="1" fieldPosition="0">
        <references count="4">
          <reference field="0" count="1" selected="0">
            <x v="141"/>
          </reference>
          <reference field="6" count="1" selected="0">
            <x v="438"/>
          </reference>
          <reference field="7" count="1" selected="0">
            <x v="5"/>
          </reference>
          <reference field="8" count="1">
            <x v="310"/>
          </reference>
        </references>
      </pivotArea>
    </format>
    <format dxfId="3001">
      <pivotArea dataOnly="0" labelOnly="1" fieldPosition="0">
        <references count="4">
          <reference field="0" count="1" selected="0">
            <x v="142"/>
          </reference>
          <reference field="6" count="1" selected="0">
            <x v="97"/>
          </reference>
          <reference field="7" count="1" selected="0">
            <x v="5"/>
          </reference>
          <reference field="8" count="1">
            <x v="229"/>
          </reference>
        </references>
      </pivotArea>
    </format>
    <format dxfId="3000">
      <pivotArea dataOnly="0" labelOnly="1" fieldPosition="0">
        <references count="4">
          <reference field="0" count="1" selected="0">
            <x v="143"/>
          </reference>
          <reference field="6" count="1" selected="0">
            <x v="474"/>
          </reference>
          <reference field="7" count="1" selected="0">
            <x v="5"/>
          </reference>
          <reference field="8" count="1">
            <x v="369"/>
          </reference>
        </references>
      </pivotArea>
    </format>
    <format dxfId="2999">
      <pivotArea dataOnly="0" labelOnly="1" fieldPosition="0">
        <references count="4">
          <reference field="0" count="1" selected="0">
            <x v="144"/>
          </reference>
          <reference field="6" count="1" selected="0">
            <x v="237"/>
          </reference>
          <reference field="7" count="1" selected="0">
            <x v="5"/>
          </reference>
          <reference field="8" count="1">
            <x v="298"/>
          </reference>
        </references>
      </pivotArea>
    </format>
    <format dxfId="2998">
      <pivotArea dataOnly="0" labelOnly="1" fieldPosition="0">
        <references count="4">
          <reference field="0" count="1" selected="0">
            <x v="145"/>
          </reference>
          <reference field="6" count="1" selected="0">
            <x v="587"/>
          </reference>
          <reference field="7" count="1" selected="0">
            <x v="5"/>
          </reference>
          <reference field="8" count="1">
            <x v="323"/>
          </reference>
        </references>
      </pivotArea>
    </format>
    <format dxfId="2997">
      <pivotArea dataOnly="0" labelOnly="1" fieldPosition="0">
        <references count="4">
          <reference field="0" count="1" selected="0">
            <x v="146"/>
          </reference>
          <reference field="6" count="1" selected="0">
            <x v="574"/>
          </reference>
          <reference field="7" count="1" selected="0">
            <x v="5"/>
          </reference>
          <reference field="8" count="1">
            <x v="347"/>
          </reference>
        </references>
      </pivotArea>
    </format>
    <format dxfId="2996">
      <pivotArea dataOnly="0" labelOnly="1" fieldPosition="0">
        <references count="4">
          <reference field="0" count="1" selected="0">
            <x v="147"/>
          </reference>
          <reference field="6" count="1" selected="0">
            <x v="253"/>
          </reference>
          <reference field="7" count="1" selected="0">
            <x v="5"/>
          </reference>
          <reference field="8" count="1">
            <x v="202"/>
          </reference>
        </references>
      </pivotArea>
    </format>
    <format dxfId="2995">
      <pivotArea dataOnly="0" labelOnly="1" fieldPosition="0">
        <references count="4">
          <reference field="0" count="1" selected="0">
            <x v="148"/>
          </reference>
          <reference field="6" count="1" selected="0">
            <x v="112"/>
          </reference>
          <reference field="7" count="1" selected="0">
            <x v="5"/>
          </reference>
          <reference field="8" count="1">
            <x v="289"/>
          </reference>
        </references>
      </pivotArea>
    </format>
    <format dxfId="2994">
      <pivotArea dataOnly="0" labelOnly="1" fieldPosition="0">
        <references count="4">
          <reference field="0" count="1" selected="0">
            <x v="149"/>
          </reference>
          <reference field="6" count="1" selected="0">
            <x v="50"/>
          </reference>
          <reference field="7" count="1" selected="0">
            <x v="5"/>
          </reference>
          <reference field="8" count="1">
            <x v="357"/>
          </reference>
        </references>
      </pivotArea>
    </format>
    <format dxfId="2993">
      <pivotArea dataOnly="0" labelOnly="1" fieldPosition="0">
        <references count="4">
          <reference field="0" count="1" selected="0">
            <x v="150"/>
          </reference>
          <reference field="6" count="1" selected="0">
            <x v="274"/>
          </reference>
          <reference field="7" count="1" selected="0">
            <x v="6"/>
          </reference>
          <reference field="8" count="1">
            <x v="488"/>
          </reference>
        </references>
      </pivotArea>
    </format>
    <format dxfId="2992">
      <pivotArea dataOnly="0" labelOnly="1" fieldPosition="0">
        <references count="4">
          <reference field="0" count="1" selected="0">
            <x v="151"/>
          </reference>
          <reference field="6" count="1" selected="0">
            <x v="19"/>
          </reference>
          <reference field="7" count="1" selected="0">
            <x v="6"/>
          </reference>
          <reference field="8" count="1">
            <x v="456"/>
          </reference>
        </references>
      </pivotArea>
    </format>
    <format dxfId="2991">
      <pivotArea dataOnly="0" labelOnly="1" fieldPosition="0">
        <references count="4">
          <reference field="0" count="1" selected="0">
            <x v="152"/>
          </reference>
          <reference field="6" count="1" selected="0">
            <x v="365"/>
          </reference>
          <reference field="7" count="1" selected="0">
            <x v="6"/>
          </reference>
          <reference field="8" count="1">
            <x v="398"/>
          </reference>
        </references>
      </pivotArea>
    </format>
    <format dxfId="2990">
      <pivotArea dataOnly="0" labelOnly="1" fieldPosition="0">
        <references count="4">
          <reference field="0" count="1" selected="0">
            <x v="153"/>
          </reference>
          <reference field="6" count="1" selected="0">
            <x v="1"/>
          </reference>
          <reference field="7" count="1" selected="0">
            <x v="6"/>
          </reference>
          <reference field="8" count="1">
            <x v="424"/>
          </reference>
        </references>
      </pivotArea>
    </format>
    <format dxfId="2989">
      <pivotArea dataOnly="0" labelOnly="1" fieldPosition="0">
        <references count="4">
          <reference field="0" count="1" selected="0">
            <x v="154"/>
          </reference>
          <reference field="6" count="1" selected="0">
            <x v="230"/>
          </reference>
          <reference field="7" count="1" selected="0">
            <x v="7"/>
          </reference>
          <reference field="8" count="1">
            <x v="425"/>
          </reference>
        </references>
      </pivotArea>
    </format>
    <format dxfId="2988">
      <pivotArea dataOnly="0" labelOnly="1" fieldPosition="0">
        <references count="4">
          <reference field="0" count="1" selected="0">
            <x v="155"/>
          </reference>
          <reference field="6" count="1" selected="0">
            <x v="508"/>
          </reference>
          <reference field="7" count="1" selected="0">
            <x v="7"/>
          </reference>
          <reference field="8" count="1">
            <x v="512"/>
          </reference>
        </references>
      </pivotArea>
    </format>
    <format dxfId="2987">
      <pivotArea dataOnly="0" labelOnly="1" fieldPosition="0">
        <references count="4">
          <reference field="0" count="1" selected="0">
            <x v="156"/>
          </reference>
          <reference field="6" count="1" selected="0">
            <x v="355"/>
          </reference>
          <reference field="7" count="1" selected="0">
            <x v="7"/>
          </reference>
          <reference field="8" count="1">
            <x v="512"/>
          </reference>
        </references>
      </pivotArea>
    </format>
    <format dxfId="2986">
      <pivotArea dataOnly="0" labelOnly="1" fieldPosition="0">
        <references count="4">
          <reference field="0" count="1" selected="0">
            <x v="157"/>
          </reference>
          <reference field="6" count="1" selected="0">
            <x v="25"/>
          </reference>
          <reference field="7" count="1" selected="0">
            <x v="8"/>
          </reference>
          <reference field="8" count="1">
            <x v="504"/>
          </reference>
        </references>
      </pivotArea>
    </format>
    <format dxfId="2985">
      <pivotArea dataOnly="0" labelOnly="1" fieldPosition="0">
        <references count="4">
          <reference field="0" count="1" selected="0">
            <x v="158"/>
          </reference>
          <reference field="6" count="1" selected="0">
            <x v="512"/>
          </reference>
          <reference field="7" count="1" selected="0">
            <x v="8"/>
          </reference>
          <reference field="8" count="1">
            <x v="461"/>
          </reference>
        </references>
      </pivotArea>
    </format>
    <format dxfId="2984">
      <pivotArea dataOnly="0" labelOnly="1" fieldPosition="0">
        <references count="4">
          <reference field="0" count="1" selected="0">
            <x v="159"/>
          </reference>
          <reference field="6" count="1" selected="0">
            <x v="397"/>
          </reference>
          <reference field="7" count="1" selected="0">
            <x v="8"/>
          </reference>
          <reference field="8" count="1">
            <x v="234"/>
          </reference>
        </references>
      </pivotArea>
    </format>
    <format dxfId="2983">
      <pivotArea dataOnly="0" labelOnly="1" fieldPosition="0">
        <references count="4">
          <reference field="0" count="1" selected="0">
            <x v="160"/>
          </reference>
          <reference field="6" count="1" selected="0">
            <x v="245"/>
          </reference>
          <reference field="7" count="1" selected="0">
            <x v="8"/>
          </reference>
          <reference field="8" count="1">
            <x v="225"/>
          </reference>
        </references>
      </pivotArea>
    </format>
    <format dxfId="2982">
      <pivotArea dataOnly="0" labelOnly="1" fieldPosition="0">
        <references count="4">
          <reference field="0" count="1" selected="0">
            <x v="161"/>
          </reference>
          <reference field="6" count="1" selected="0">
            <x v="289"/>
          </reference>
          <reference field="7" count="1" selected="0">
            <x v="8"/>
          </reference>
          <reference field="8" count="1">
            <x v="203"/>
          </reference>
        </references>
      </pivotArea>
    </format>
    <format dxfId="2981">
      <pivotArea dataOnly="0" labelOnly="1" fieldPosition="0">
        <references count="4">
          <reference field="0" count="1" selected="0">
            <x v="162"/>
          </reference>
          <reference field="6" count="1" selected="0">
            <x v="562"/>
          </reference>
          <reference field="7" count="1" selected="0">
            <x v="8"/>
          </reference>
          <reference field="8" count="1">
            <x v="118"/>
          </reference>
        </references>
      </pivotArea>
    </format>
    <format dxfId="2980">
      <pivotArea dataOnly="0" labelOnly="1" fieldPosition="0">
        <references count="4">
          <reference field="0" count="1" selected="0">
            <x v="163"/>
          </reference>
          <reference field="6" count="1" selected="0">
            <x v="244"/>
          </reference>
          <reference field="7" count="1" selected="0">
            <x v="8"/>
          </reference>
          <reference field="8" count="1">
            <x v="113"/>
          </reference>
        </references>
      </pivotArea>
    </format>
    <format dxfId="2979">
      <pivotArea dataOnly="0" labelOnly="1" fieldPosition="0">
        <references count="4">
          <reference field="0" count="1" selected="0">
            <x v="164"/>
          </reference>
          <reference field="6" count="1" selected="0">
            <x v="268"/>
          </reference>
          <reference field="7" count="1" selected="0">
            <x v="8"/>
          </reference>
          <reference field="8" count="1">
            <x v="16"/>
          </reference>
        </references>
      </pivotArea>
    </format>
    <format dxfId="2978">
      <pivotArea dataOnly="0" labelOnly="1" fieldPosition="0">
        <references count="4">
          <reference field="0" count="1" selected="0">
            <x v="165"/>
          </reference>
          <reference field="6" count="1" selected="0">
            <x v="259"/>
          </reference>
          <reference field="7" count="1" selected="0">
            <x v="8"/>
          </reference>
          <reference field="8" count="1">
            <x v="14"/>
          </reference>
        </references>
      </pivotArea>
    </format>
    <format dxfId="2977">
      <pivotArea dataOnly="0" labelOnly="1" fieldPosition="0">
        <references count="4">
          <reference field="0" count="1" selected="0">
            <x v="166"/>
          </reference>
          <reference field="6" count="1" selected="0">
            <x v="526"/>
          </reference>
          <reference field="7" count="1" selected="0">
            <x v="8"/>
          </reference>
          <reference field="8" count="1">
            <x v="512"/>
          </reference>
        </references>
      </pivotArea>
    </format>
    <format dxfId="2976">
      <pivotArea dataOnly="0" labelOnly="1" fieldPosition="0">
        <references count="4">
          <reference field="0" count="1" selected="0">
            <x v="167"/>
          </reference>
          <reference field="6" count="1" selected="0">
            <x v="468"/>
          </reference>
          <reference field="7" count="1" selected="0">
            <x v="8"/>
          </reference>
          <reference field="8" count="1">
            <x v="512"/>
          </reference>
        </references>
      </pivotArea>
    </format>
    <format dxfId="2975">
      <pivotArea dataOnly="0" labelOnly="1" fieldPosition="0">
        <references count="4">
          <reference field="0" count="1" selected="0">
            <x v="168"/>
          </reference>
          <reference field="6" count="1" selected="0">
            <x v="265"/>
          </reference>
          <reference field="7" count="1" selected="0">
            <x v="8"/>
          </reference>
          <reference field="8" count="1">
            <x v="512"/>
          </reference>
        </references>
      </pivotArea>
    </format>
    <format dxfId="2974">
      <pivotArea dataOnly="0" labelOnly="1" fieldPosition="0">
        <references count="4">
          <reference field="0" count="1" selected="0">
            <x v="169"/>
          </reference>
          <reference field="6" count="1" selected="0">
            <x v="576"/>
          </reference>
          <reference field="7" count="1" selected="0">
            <x v="8"/>
          </reference>
          <reference field="8" count="1">
            <x v="512"/>
          </reference>
        </references>
      </pivotArea>
    </format>
    <format dxfId="2973">
      <pivotArea dataOnly="0" labelOnly="1" fieldPosition="0">
        <references count="4">
          <reference field="0" count="1" selected="0">
            <x v="170"/>
          </reference>
          <reference field="6" count="1" selected="0">
            <x v="83"/>
          </reference>
          <reference field="7" count="1" selected="0">
            <x v="8"/>
          </reference>
          <reference field="8" count="1">
            <x v="512"/>
          </reference>
        </references>
      </pivotArea>
    </format>
    <format dxfId="2972">
      <pivotArea dataOnly="0" labelOnly="1" fieldPosition="0">
        <references count="4">
          <reference field="0" count="1" selected="0">
            <x v="171"/>
          </reference>
          <reference field="6" count="1" selected="0">
            <x v="323"/>
          </reference>
          <reference field="7" count="1" selected="0">
            <x v="9"/>
          </reference>
          <reference field="8" count="1">
            <x v="510"/>
          </reference>
        </references>
      </pivotArea>
    </format>
    <format dxfId="2971">
      <pivotArea dataOnly="0" labelOnly="1" fieldPosition="0">
        <references count="4">
          <reference field="0" count="1" selected="0">
            <x v="172"/>
          </reference>
          <reference field="6" count="1" selected="0">
            <x v="34"/>
          </reference>
          <reference field="7" count="1" selected="0">
            <x v="9"/>
          </reference>
          <reference field="8" count="1">
            <x v="507"/>
          </reference>
        </references>
      </pivotArea>
    </format>
    <format dxfId="2970">
      <pivotArea dataOnly="0" labelOnly="1" fieldPosition="0">
        <references count="4">
          <reference field="0" count="1" selected="0">
            <x v="173"/>
          </reference>
          <reference field="6" count="1" selected="0">
            <x v="538"/>
          </reference>
          <reference field="7" count="1" selected="0">
            <x v="9"/>
          </reference>
          <reference field="8" count="1">
            <x v="485"/>
          </reference>
        </references>
      </pivotArea>
    </format>
    <format dxfId="2969">
      <pivotArea dataOnly="0" labelOnly="1" fieldPosition="0">
        <references count="4">
          <reference field="0" count="1" selected="0">
            <x v="174"/>
          </reference>
          <reference field="6" count="1" selected="0">
            <x v="469"/>
          </reference>
          <reference field="7" count="1" selected="0">
            <x v="9"/>
          </reference>
          <reference field="8" count="1">
            <x v="481"/>
          </reference>
        </references>
      </pivotArea>
    </format>
    <format dxfId="2968">
      <pivotArea dataOnly="0" labelOnly="1" fieldPosition="0">
        <references count="4">
          <reference field="0" count="1" selected="0">
            <x v="175"/>
          </reference>
          <reference field="6" count="1" selected="0">
            <x v="583"/>
          </reference>
          <reference field="7" count="1" selected="0">
            <x v="9"/>
          </reference>
          <reference field="8" count="1">
            <x v="451"/>
          </reference>
        </references>
      </pivotArea>
    </format>
    <format dxfId="2967">
      <pivotArea dataOnly="0" labelOnly="1" fieldPosition="0">
        <references count="4">
          <reference field="0" count="1" selected="0">
            <x v="176"/>
          </reference>
          <reference field="6" count="1" selected="0">
            <x v="326"/>
          </reference>
          <reference field="7" count="1" selected="0">
            <x v="9"/>
          </reference>
          <reference field="8" count="1">
            <x v="457"/>
          </reference>
        </references>
      </pivotArea>
    </format>
    <format dxfId="2966">
      <pivotArea dataOnly="0" labelOnly="1" fieldPosition="0">
        <references count="4">
          <reference field="0" count="1" selected="0">
            <x v="177"/>
          </reference>
          <reference field="6" count="1" selected="0">
            <x v="352"/>
          </reference>
          <reference field="7" count="1" selected="0">
            <x v="9"/>
          </reference>
          <reference field="8" count="1">
            <x v="429"/>
          </reference>
        </references>
      </pivotArea>
    </format>
    <format dxfId="2965">
      <pivotArea dataOnly="0" labelOnly="1" fieldPosition="0">
        <references count="4">
          <reference field="0" count="1" selected="0">
            <x v="178"/>
          </reference>
          <reference field="6" count="1" selected="0">
            <x v="392"/>
          </reference>
          <reference field="7" count="1" selected="0">
            <x v="9"/>
          </reference>
          <reference field="8" count="1">
            <x v="427"/>
          </reference>
        </references>
      </pivotArea>
    </format>
    <format dxfId="2964">
      <pivotArea dataOnly="0" labelOnly="1" fieldPosition="0">
        <references count="4">
          <reference field="0" count="1" selected="0">
            <x v="179"/>
          </reference>
          <reference field="6" count="1" selected="0">
            <x v="539"/>
          </reference>
          <reference field="7" count="1" selected="0">
            <x v="9"/>
          </reference>
          <reference field="8" count="1">
            <x v="379"/>
          </reference>
        </references>
      </pivotArea>
    </format>
    <format dxfId="2963">
      <pivotArea dataOnly="0" labelOnly="1" fieldPosition="0">
        <references count="4">
          <reference field="0" count="1" selected="0">
            <x v="180"/>
          </reference>
          <reference field="6" count="1" selected="0">
            <x v="391"/>
          </reference>
          <reference field="7" count="1" selected="0">
            <x v="9"/>
          </reference>
          <reference field="8" count="1">
            <x v="441"/>
          </reference>
        </references>
      </pivotArea>
    </format>
    <format dxfId="2962">
      <pivotArea dataOnly="0" labelOnly="1" fieldPosition="0">
        <references count="4">
          <reference field="0" count="1" selected="0">
            <x v="181"/>
          </reference>
          <reference field="6" count="1" selected="0">
            <x v="459"/>
          </reference>
          <reference field="7" count="1" selected="0">
            <x v="9"/>
          </reference>
          <reference field="8" count="1">
            <x v="215"/>
          </reference>
        </references>
      </pivotArea>
    </format>
    <format dxfId="2961">
      <pivotArea dataOnly="0" labelOnly="1" fieldPosition="0">
        <references count="4">
          <reference field="0" count="1" selected="0">
            <x v="182"/>
          </reference>
          <reference field="6" count="1" selected="0">
            <x v="559"/>
          </reference>
          <reference field="7" count="1" selected="0">
            <x v="9"/>
          </reference>
          <reference field="8" count="1">
            <x v="303"/>
          </reference>
        </references>
      </pivotArea>
    </format>
    <format dxfId="2960">
      <pivotArea dataOnly="0" labelOnly="1" fieldPosition="0">
        <references count="4">
          <reference field="0" count="1" selected="0">
            <x v="183"/>
          </reference>
          <reference field="6" count="1" selected="0">
            <x v="385"/>
          </reference>
          <reference field="7" count="1" selected="0">
            <x v="9"/>
          </reference>
          <reference field="8" count="1">
            <x v="320"/>
          </reference>
        </references>
      </pivotArea>
    </format>
    <format dxfId="2959">
      <pivotArea dataOnly="0" labelOnly="1" fieldPosition="0">
        <references count="4">
          <reference field="0" count="1" selected="0">
            <x v="184"/>
          </reference>
          <reference field="6" count="1" selected="0">
            <x v="393"/>
          </reference>
          <reference field="7" count="1" selected="0">
            <x v="9"/>
          </reference>
          <reference field="8" count="1">
            <x v="363"/>
          </reference>
        </references>
      </pivotArea>
    </format>
    <format dxfId="2958">
      <pivotArea dataOnly="0" labelOnly="1" fieldPosition="0">
        <references count="4">
          <reference field="0" count="1" selected="0">
            <x v="185"/>
          </reference>
          <reference field="6" count="1" selected="0">
            <x v="458"/>
          </reference>
          <reference field="7" count="1" selected="0">
            <x v="9"/>
          </reference>
          <reference field="8" count="1">
            <x v="361"/>
          </reference>
        </references>
      </pivotArea>
    </format>
    <format dxfId="2957">
      <pivotArea dataOnly="0" labelOnly="1" fieldPosition="0">
        <references count="4">
          <reference field="0" count="1" selected="0">
            <x v="186"/>
          </reference>
          <reference field="6" count="1" selected="0">
            <x v="515"/>
          </reference>
          <reference field="7" count="1" selected="0">
            <x v="9"/>
          </reference>
          <reference field="8" count="1">
            <x v="142"/>
          </reference>
        </references>
      </pivotArea>
    </format>
    <format dxfId="2956">
      <pivotArea dataOnly="0" labelOnly="1" fieldPosition="0">
        <references count="4">
          <reference field="0" count="1" selected="0">
            <x v="187"/>
          </reference>
          <reference field="6" count="1" selected="0">
            <x v="31"/>
          </reference>
          <reference field="7" count="1" selected="0">
            <x v="9"/>
          </reference>
          <reference field="8" count="1">
            <x v="180"/>
          </reference>
        </references>
      </pivotArea>
    </format>
    <format dxfId="2955">
      <pivotArea dataOnly="0" labelOnly="1" fieldPosition="0">
        <references count="4">
          <reference field="0" count="1" selected="0">
            <x v="188"/>
          </reference>
          <reference field="6" count="1" selected="0">
            <x v="313"/>
          </reference>
          <reference field="7" count="1" selected="0">
            <x v="9"/>
          </reference>
          <reference field="8" count="1">
            <x v="201"/>
          </reference>
        </references>
      </pivotArea>
    </format>
    <format dxfId="2954">
      <pivotArea dataOnly="0" labelOnly="1" fieldPosition="0">
        <references count="4">
          <reference field="0" count="1" selected="0">
            <x v="189"/>
          </reference>
          <reference field="6" count="1" selected="0">
            <x v="47"/>
          </reference>
          <reference field="7" count="1" selected="0">
            <x v="9"/>
          </reference>
          <reference field="8" count="1">
            <x v="467"/>
          </reference>
        </references>
      </pivotArea>
    </format>
    <format dxfId="2953">
      <pivotArea dataOnly="0" labelOnly="1" fieldPosition="0">
        <references count="4">
          <reference field="0" count="1" selected="0">
            <x v="190"/>
          </reference>
          <reference field="6" count="1" selected="0">
            <x v="93"/>
          </reference>
          <reference field="7" count="1" selected="0">
            <x v="9"/>
          </reference>
          <reference field="8" count="1">
            <x v="349"/>
          </reference>
        </references>
      </pivotArea>
    </format>
    <format dxfId="2952">
      <pivotArea dataOnly="0" labelOnly="1" fieldPosition="0">
        <references count="4">
          <reference field="0" count="1" selected="0">
            <x v="191"/>
          </reference>
          <reference field="6" count="1" selected="0">
            <x v="6"/>
          </reference>
          <reference field="7" count="1" selected="0">
            <x v="9"/>
          </reference>
          <reference field="8" count="1">
            <x v="394"/>
          </reference>
        </references>
      </pivotArea>
    </format>
    <format dxfId="2951">
      <pivotArea dataOnly="0" labelOnly="1" fieldPosition="0">
        <references count="4">
          <reference field="0" count="1" selected="0">
            <x v="192"/>
          </reference>
          <reference field="6" count="1" selected="0">
            <x v="555"/>
          </reference>
          <reference field="7" count="1" selected="0">
            <x v="9"/>
          </reference>
          <reference field="8" count="1">
            <x v="419"/>
          </reference>
        </references>
      </pivotArea>
    </format>
    <format dxfId="2950">
      <pivotArea dataOnly="0" labelOnly="1" fieldPosition="0">
        <references count="4">
          <reference field="0" count="1" selected="0">
            <x v="193"/>
          </reference>
          <reference field="6" count="1" selected="0">
            <x v="208"/>
          </reference>
          <reference field="7" count="1" selected="0">
            <x v="9"/>
          </reference>
          <reference field="8" count="1">
            <x v="316"/>
          </reference>
        </references>
      </pivotArea>
    </format>
    <format dxfId="2949">
      <pivotArea dataOnly="0" labelOnly="1" fieldPosition="0">
        <references count="4">
          <reference field="0" count="1" selected="0">
            <x v="194"/>
          </reference>
          <reference field="6" count="1" selected="0">
            <x v="457"/>
          </reference>
          <reference field="7" count="1" selected="0">
            <x v="9"/>
          </reference>
          <reference field="8" count="1">
            <x v="410"/>
          </reference>
        </references>
      </pivotArea>
    </format>
    <format dxfId="2948">
      <pivotArea dataOnly="0" labelOnly="1" fieldPosition="0">
        <references count="4">
          <reference field="0" count="1" selected="0">
            <x v="195"/>
          </reference>
          <reference field="6" count="1" selected="0">
            <x v="95"/>
          </reference>
          <reference field="7" count="1" selected="0">
            <x v="9"/>
          </reference>
          <reference field="8" count="1">
            <x v="377"/>
          </reference>
        </references>
      </pivotArea>
    </format>
    <format dxfId="2947">
      <pivotArea dataOnly="0" labelOnly="1" fieldPosition="0">
        <references count="4">
          <reference field="0" count="1" selected="0">
            <x v="196"/>
          </reference>
          <reference field="6" count="1" selected="0">
            <x v="437"/>
          </reference>
          <reference field="7" count="1" selected="0">
            <x v="9"/>
          </reference>
          <reference field="8" count="1">
            <x v="92"/>
          </reference>
        </references>
      </pivotArea>
    </format>
    <format dxfId="2946">
      <pivotArea dataOnly="0" labelOnly="1" fieldPosition="0">
        <references count="4">
          <reference field="0" count="1" selected="0">
            <x v="197"/>
          </reference>
          <reference field="6" count="1" selected="0">
            <x v="319"/>
          </reference>
          <reference field="7" count="1" selected="0">
            <x v="9"/>
          </reference>
          <reference field="8" count="1">
            <x v="95"/>
          </reference>
        </references>
      </pivotArea>
    </format>
    <format dxfId="2945">
      <pivotArea dataOnly="0" labelOnly="1" fieldPosition="0">
        <references count="4">
          <reference field="0" count="1" selected="0">
            <x v="198"/>
          </reference>
          <reference field="6" count="1" selected="0">
            <x v="210"/>
          </reference>
          <reference field="7" count="1" selected="0">
            <x v="9"/>
          </reference>
          <reference field="8" count="1">
            <x v="181"/>
          </reference>
        </references>
      </pivotArea>
    </format>
    <format dxfId="2944">
      <pivotArea dataOnly="0" labelOnly="1" fieldPosition="0">
        <references count="4">
          <reference field="0" count="1" selected="0">
            <x v="199"/>
          </reference>
          <reference field="6" count="1" selected="0">
            <x v="70"/>
          </reference>
          <reference field="7" count="1" selected="0">
            <x v="9"/>
          </reference>
          <reference field="8" count="1">
            <x v="88"/>
          </reference>
        </references>
      </pivotArea>
    </format>
    <format dxfId="2943">
      <pivotArea dataOnly="0" labelOnly="1" fieldPosition="0">
        <references count="4">
          <reference field="0" count="1" selected="0">
            <x v="200"/>
          </reference>
          <reference field="6" count="1" selected="0">
            <x v="517"/>
          </reference>
          <reference field="7" count="1" selected="0">
            <x v="9"/>
          </reference>
          <reference field="8" count="1">
            <x v="41"/>
          </reference>
        </references>
      </pivotArea>
    </format>
    <format dxfId="2942">
      <pivotArea dataOnly="0" labelOnly="1" fieldPosition="0">
        <references count="4">
          <reference field="0" count="1" selected="0">
            <x v="201"/>
          </reference>
          <reference field="6" count="1" selected="0">
            <x v="30"/>
          </reference>
          <reference field="7" count="1" selected="0">
            <x v="9"/>
          </reference>
          <reference field="8" count="1">
            <x v="96"/>
          </reference>
        </references>
      </pivotArea>
    </format>
    <format dxfId="2941">
      <pivotArea dataOnly="0" labelOnly="1" fieldPosition="0">
        <references count="4">
          <reference field="0" count="1" selected="0">
            <x v="202"/>
          </reference>
          <reference field="6" count="1" selected="0">
            <x v="503"/>
          </reference>
          <reference field="7" count="1" selected="0">
            <x v="9"/>
          </reference>
          <reference field="8" count="1">
            <x v="57"/>
          </reference>
        </references>
      </pivotArea>
    </format>
    <format dxfId="2940">
      <pivotArea dataOnly="0" labelOnly="1" fieldPosition="0">
        <references count="4">
          <reference field="0" count="1" selected="0">
            <x v="203"/>
          </reference>
          <reference field="6" count="1" selected="0">
            <x v="389"/>
          </reference>
          <reference field="7" count="1" selected="0">
            <x v="9"/>
          </reference>
          <reference field="8" count="1">
            <x v="50"/>
          </reference>
        </references>
      </pivotArea>
    </format>
    <format dxfId="2939">
      <pivotArea dataOnly="0" labelOnly="1" fieldPosition="0">
        <references count="4">
          <reference field="0" count="1" selected="0">
            <x v="204"/>
          </reference>
          <reference field="6" count="1" selected="0">
            <x v="123"/>
          </reference>
          <reference field="7" count="1" selected="0">
            <x v="9"/>
          </reference>
          <reference field="8" count="1">
            <x v="128"/>
          </reference>
        </references>
      </pivotArea>
    </format>
    <format dxfId="2938">
      <pivotArea dataOnly="0" labelOnly="1" fieldPosition="0">
        <references count="4">
          <reference field="0" count="1" selected="0">
            <x v="205"/>
          </reference>
          <reference field="6" count="1" selected="0">
            <x v="417"/>
          </reference>
          <reference field="7" count="1" selected="0">
            <x v="9"/>
          </reference>
          <reference field="8" count="1">
            <x v="123"/>
          </reference>
        </references>
      </pivotArea>
    </format>
    <format dxfId="2937">
      <pivotArea dataOnly="0" labelOnly="1" fieldPosition="0">
        <references count="4">
          <reference field="0" count="1" selected="0">
            <x v="206"/>
          </reference>
          <reference field="6" count="1" selected="0">
            <x v="201"/>
          </reference>
          <reference field="7" count="1" selected="0">
            <x v="9"/>
          </reference>
          <reference field="8" count="1">
            <x v="72"/>
          </reference>
        </references>
      </pivotArea>
    </format>
    <format dxfId="2936">
      <pivotArea dataOnly="0" labelOnly="1" fieldPosition="0">
        <references count="4">
          <reference field="0" count="1" selected="0">
            <x v="207"/>
          </reference>
          <reference field="6" count="1" selected="0">
            <x v="224"/>
          </reference>
          <reference field="7" count="1" selected="0">
            <x v="9"/>
          </reference>
          <reference field="8" count="1">
            <x v="93"/>
          </reference>
        </references>
      </pivotArea>
    </format>
    <format dxfId="2935">
      <pivotArea dataOnly="0" labelOnly="1" fieldPosition="0">
        <references count="4">
          <reference field="0" count="1" selected="0">
            <x v="208"/>
          </reference>
          <reference field="6" count="1" selected="0">
            <x v="330"/>
          </reference>
          <reference field="7" count="1" selected="0">
            <x v="9"/>
          </reference>
          <reference field="8" count="1">
            <x v="106"/>
          </reference>
        </references>
      </pivotArea>
    </format>
    <format dxfId="2934">
      <pivotArea dataOnly="0" labelOnly="1" fieldPosition="0">
        <references count="4">
          <reference field="0" count="1" selected="0">
            <x v="209"/>
          </reference>
          <reference field="6" count="1" selected="0">
            <x v="89"/>
          </reference>
          <reference field="7" count="1" selected="0">
            <x v="9"/>
          </reference>
          <reference field="8" count="1">
            <x v="63"/>
          </reference>
        </references>
      </pivotArea>
    </format>
    <format dxfId="2933">
      <pivotArea dataOnly="0" labelOnly="1" fieldPosition="0">
        <references count="4">
          <reference field="0" count="1" selected="0">
            <x v="210"/>
          </reference>
          <reference field="6" count="1" selected="0">
            <x v="40"/>
          </reference>
          <reference field="7" count="1" selected="0">
            <x v="9"/>
          </reference>
          <reference field="8" count="1">
            <x v="144"/>
          </reference>
        </references>
      </pivotArea>
    </format>
    <format dxfId="2932">
      <pivotArea dataOnly="0" labelOnly="1" fieldPosition="0">
        <references count="4">
          <reference field="0" count="1" selected="0">
            <x v="211"/>
          </reference>
          <reference field="6" count="1" selected="0">
            <x v="415"/>
          </reference>
          <reference field="7" count="1" selected="0">
            <x v="9"/>
          </reference>
          <reference field="8" count="1">
            <x v="29"/>
          </reference>
        </references>
      </pivotArea>
    </format>
    <format dxfId="2931">
      <pivotArea dataOnly="0" labelOnly="1" fieldPosition="0">
        <references count="4">
          <reference field="0" count="1" selected="0">
            <x v="212"/>
          </reference>
          <reference field="6" count="1" selected="0">
            <x v="581"/>
          </reference>
          <reference field="7" count="1" selected="0">
            <x v="9"/>
          </reference>
          <reference field="8" count="1">
            <x v="12"/>
          </reference>
        </references>
      </pivotArea>
    </format>
    <format dxfId="2930">
      <pivotArea dataOnly="0" labelOnly="1" fieldPosition="0">
        <references count="4">
          <reference field="0" count="1" selected="0">
            <x v="213"/>
          </reference>
          <reference field="6" count="1" selected="0">
            <x v="246"/>
          </reference>
          <reference field="7" count="1" selected="0">
            <x v="9"/>
          </reference>
          <reference field="8" count="1">
            <x v="24"/>
          </reference>
        </references>
      </pivotArea>
    </format>
    <format dxfId="2929">
      <pivotArea dataOnly="0" labelOnly="1" fieldPosition="0">
        <references count="4">
          <reference field="0" count="1" selected="0">
            <x v="214"/>
          </reference>
          <reference field="6" count="1" selected="0">
            <x v="21"/>
          </reference>
          <reference field="7" count="1" selected="0">
            <x v="9"/>
          </reference>
          <reference field="8" count="1">
            <x v="84"/>
          </reference>
        </references>
      </pivotArea>
    </format>
    <format dxfId="2928">
      <pivotArea dataOnly="0" labelOnly="1" fieldPosition="0">
        <references count="4">
          <reference field="0" count="1" selected="0">
            <x v="215"/>
          </reference>
          <reference field="6" count="1" selected="0">
            <x v="218"/>
          </reference>
          <reference field="7" count="1" selected="0">
            <x v="9"/>
          </reference>
          <reference field="8" count="1">
            <x v="423"/>
          </reference>
        </references>
      </pivotArea>
    </format>
    <format dxfId="2927">
      <pivotArea dataOnly="0" labelOnly="1" fieldPosition="0">
        <references count="4">
          <reference field="0" count="1" selected="0">
            <x v="216"/>
          </reference>
          <reference field="6" count="1" selected="0">
            <x v="118"/>
          </reference>
          <reference field="7" count="1" selected="0">
            <x v="9"/>
          </reference>
          <reference field="8" count="1">
            <x v="291"/>
          </reference>
        </references>
      </pivotArea>
    </format>
    <format dxfId="2926">
      <pivotArea dataOnly="0" labelOnly="1" fieldPosition="0">
        <references count="4">
          <reference field="0" count="1" selected="0">
            <x v="217"/>
          </reference>
          <reference field="6" count="1" selected="0">
            <x v="75"/>
          </reference>
          <reference field="7" count="1" selected="0">
            <x v="9"/>
          </reference>
          <reference field="8" count="1">
            <x v="258"/>
          </reference>
        </references>
      </pivotArea>
    </format>
    <format dxfId="2925">
      <pivotArea dataOnly="0" labelOnly="1" fieldPosition="0">
        <references count="4">
          <reference field="0" count="1" selected="0">
            <x v="218"/>
          </reference>
          <reference field="6" count="1" selected="0">
            <x v="254"/>
          </reference>
          <reference field="7" count="1" selected="0">
            <x v="9"/>
          </reference>
          <reference field="8" count="1">
            <x v="235"/>
          </reference>
        </references>
      </pivotArea>
    </format>
    <format dxfId="2924">
      <pivotArea dataOnly="0" labelOnly="1" fieldPosition="0">
        <references count="4">
          <reference field="0" count="1" selected="0">
            <x v="219"/>
          </reference>
          <reference field="6" count="1" selected="0">
            <x v="107"/>
          </reference>
          <reference field="7" count="1" selected="0">
            <x v="9"/>
          </reference>
          <reference field="8" count="1">
            <x v="341"/>
          </reference>
        </references>
      </pivotArea>
    </format>
    <format dxfId="2923">
      <pivotArea dataOnly="0" labelOnly="1" fieldPosition="0">
        <references count="4">
          <reference field="0" count="1" selected="0">
            <x v="220"/>
          </reference>
          <reference field="6" count="1" selected="0">
            <x v="9"/>
          </reference>
          <reference field="7" count="1" selected="0">
            <x v="9"/>
          </reference>
          <reference field="8" count="1">
            <x v="252"/>
          </reference>
        </references>
      </pivotArea>
    </format>
    <format dxfId="2922">
      <pivotArea dataOnly="0" labelOnly="1" fieldPosition="0">
        <references count="4">
          <reference field="0" count="1" selected="0">
            <x v="221"/>
          </reference>
          <reference field="6" count="1" selected="0">
            <x v="68"/>
          </reference>
          <reference field="7" count="1" selected="0">
            <x v="9"/>
          </reference>
          <reference field="8" count="1">
            <x v="210"/>
          </reference>
        </references>
      </pivotArea>
    </format>
    <format dxfId="2921">
      <pivotArea dataOnly="0" labelOnly="1" fieldPosition="0">
        <references count="4">
          <reference field="0" count="1" selected="0">
            <x v="222"/>
          </reference>
          <reference field="6" count="1" selected="0">
            <x v="454"/>
          </reference>
          <reference field="7" count="1" selected="0">
            <x v="9"/>
          </reference>
          <reference field="8" count="1">
            <x v="213"/>
          </reference>
        </references>
      </pivotArea>
    </format>
    <format dxfId="2920">
      <pivotArea dataOnly="0" labelOnly="1" fieldPosition="0">
        <references count="4">
          <reference field="0" count="1" selected="0">
            <x v="223"/>
          </reference>
          <reference field="6" count="1" selected="0">
            <x v="3"/>
          </reference>
          <reference field="7" count="1" selected="0">
            <x v="9"/>
          </reference>
          <reference field="8" count="1">
            <x v="198"/>
          </reference>
        </references>
      </pivotArea>
    </format>
    <format dxfId="2919">
      <pivotArea dataOnly="0" labelOnly="1" fieldPosition="0">
        <references count="4">
          <reference field="0" count="1" selected="0">
            <x v="224"/>
          </reference>
          <reference field="6" count="1" selected="0">
            <x v="77"/>
          </reference>
          <reference field="7" count="1" selected="0">
            <x v="9"/>
          </reference>
          <reference field="8" count="1">
            <x v="257"/>
          </reference>
        </references>
      </pivotArea>
    </format>
    <format dxfId="2918">
      <pivotArea dataOnly="0" labelOnly="1" fieldPosition="0">
        <references count="4">
          <reference field="0" count="1" selected="0">
            <x v="225"/>
          </reference>
          <reference field="6" count="1" selected="0">
            <x v="239"/>
          </reference>
          <reference field="7" count="1" selected="0">
            <x v="9"/>
          </reference>
          <reference field="8" count="1">
            <x v="250"/>
          </reference>
        </references>
      </pivotArea>
    </format>
    <format dxfId="2917">
      <pivotArea dataOnly="0" labelOnly="1" fieldPosition="0">
        <references count="4">
          <reference field="0" count="1" selected="0">
            <x v="226"/>
          </reference>
          <reference field="6" count="1" selected="0">
            <x v="71"/>
          </reference>
          <reference field="7" count="1" selected="0">
            <x v="9"/>
          </reference>
          <reference field="8" count="1">
            <x v="277"/>
          </reference>
        </references>
      </pivotArea>
    </format>
    <format dxfId="2916">
      <pivotArea dataOnly="0" labelOnly="1" fieldPosition="0">
        <references count="4">
          <reference field="0" count="1" selected="0">
            <x v="227"/>
          </reference>
          <reference field="6" count="1" selected="0">
            <x v="300"/>
          </reference>
          <reference field="7" count="1" selected="0">
            <x v="9"/>
          </reference>
          <reference field="8" count="1">
            <x v="220"/>
          </reference>
        </references>
      </pivotArea>
    </format>
    <format dxfId="2915">
      <pivotArea dataOnly="0" labelOnly="1" fieldPosition="0">
        <references count="4">
          <reference field="0" count="1" selected="0">
            <x v="228"/>
          </reference>
          <reference field="6" count="1" selected="0">
            <x v="507"/>
          </reference>
          <reference field="7" count="1" selected="0">
            <x v="9"/>
          </reference>
          <reference field="8" count="1">
            <x v="237"/>
          </reference>
        </references>
      </pivotArea>
    </format>
    <format dxfId="2914">
      <pivotArea dataOnly="0" labelOnly="1" fieldPosition="0">
        <references count="4">
          <reference field="0" count="1" selected="0">
            <x v="229"/>
          </reference>
          <reference field="6" count="1" selected="0">
            <x v="249"/>
          </reference>
          <reference field="7" count="1" selected="0">
            <x v="9"/>
          </reference>
          <reference field="8" count="1">
            <x v="150"/>
          </reference>
        </references>
      </pivotArea>
    </format>
    <format dxfId="2913">
      <pivotArea dataOnly="0" labelOnly="1" fieldPosition="0">
        <references count="4">
          <reference field="0" count="1" selected="0">
            <x v="230"/>
          </reference>
          <reference field="6" count="1" selected="0">
            <x v="311"/>
          </reference>
          <reference field="7" count="1" selected="0">
            <x v="9"/>
          </reference>
          <reference field="8" count="1">
            <x v="190"/>
          </reference>
        </references>
      </pivotArea>
    </format>
    <format dxfId="2912">
      <pivotArea dataOnly="0" labelOnly="1" fieldPosition="0">
        <references count="4">
          <reference field="0" count="1" selected="0">
            <x v="231"/>
          </reference>
          <reference field="6" count="1" selected="0">
            <x v="384"/>
          </reference>
          <reference field="7" count="1" selected="0">
            <x v="9"/>
          </reference>
          <reference field="8" count="1">
            <x v="135"/>
          </reference>
        </references>
      </pivotArea>
    </format>
    <format dxfId="2911">
      <pivotArea dataOnly="0" labelOnly="1" fieldPosition="0">
        <references count="4">
          <reference field="0" count="1" selected="0">
            <x v="232"/>
          </reference>
          <reference field="6" count="1" selected="0">
            <x v="71"/>
          </reference>
          <reference field="7" count="1" selected="0">
            <x v="9"/>
          </reference>
          <reference field="8" count="1">
            <x v="127"/>
          </reference>
        </references>
      </pivotArea>
    </format>
    <format dxfId="2910">
      <pivotArea dataOnly="0" labelOnly="1" fieldPosition="0">
        <references count="4">
          <reference field="0" count="1" selected="0">
            <x v="233"/>
          </reference>
          <reference field="6" count="1" selected="0">
            <x v="331"/>
          </reference>
          <reference field="7" count="1" selected="0">
            <x v="9"/>
          </reference>
          <reference field="8" count="1">
            <x v="328"/>
          </reference>
        </references>
      </pivotArea>
    </format>
    <format dxfId="2909">
      <pivotArea dataOnly="0" labelOnly="1" fieldPosition="0">
        <references count="4">
          <reference field="0" count="1" selected="0">
            <x v="234"/>
          </reference>
          <reference field="6" count="1" selected="0">
            <x v="4"/>
          </reference>
          <reference field="7" count="1" selected="0">
            <x v="9"/>
          </reference>
          <reference field="8" count="1">
            <x v="17"/>
          </reference>
        </references>
      </pivotArea>
    </format>
    <format dxfId="2908">
      <pivotArea dataOnly="0" labelOnly="1" fieldPosition="0">
        <references count="4">
          <reference field="0" count="1" selected="0">
            <x v="235"/>
          </reference>
          <reference field="6" count="1" selected="0">
            <x v="29"/>
          </reference>
          <reference field="7" count="1" selected="0">
            <x v="9"/>
          </reference>
          <reference field="8" count="1">
            <x v="8"/>
          </reference>
        </references>
      </pivotArea>
    </format>
    <format dxfId="2907">
      <pivotArea dataOnly="0" labelOnly="1" fieldPosition="0">
        <references count="4">
          <reference field="0" count="1" selected="0">
            <x v="236"/>
          </reference>
          <reference field="6" count="1" selected="0">
            <x v="99"/>
          </reference>
          <reference field="7" count="1" selected="0">
            <x v="9"/>
          </reference>
          <reference field="8" count="1">
            <x v="6"/>
          </reference>
        </references>
      </pivotArea>
    </format>
    <format dxfId="2906">
      <pivotArea dataOnly="0" labelOnly="1" fieldPosition="0">
        <references count="4">
          <reference field="0" count="1" selected="0">
            <x v="237"/>
          </reference>
          <reference field="6" count="1" selected="0">
            <x v="240"/>
          </reference>
          <reference field="7" count="1" selected="0">
            <x v="9"/>
          </reference>
          <reference field="8" count="1">
            <x v="132"/>
          </reference>
        </references>
      </pivotArea>
    </format>
    <format dxfId="2905">
      <pivotArea dataOnly="0" labelOnly="1" fieldPosition="0">
        <references count="4">
          <reference field="0" count="1" selected="0">
            <x v="238"/>
          </reference>
          <reference field="6" count="1" selected="0">
            <x v="306"/>
          </reference>
          <reference field="7" count="1" selected="0">
            <x v="9"/>
          </reference>
          <reference field="8" count="1">
            <x v="7"/>
          </reference>
        </references>
      </pivotArea>
    </format>
    <format dxfId="2904">
      <pivotArea dataOnly="0" labelOnly="1" fieldPosition="0">
        <references count="4">
          <reference field="0" count="1" selected="0">
            <x v="239"/>
          </reference>
          <reference field="6" count="1" selected="0">
            <x v="315"/>
          </reference>
          <reference field="7" count="1" selected="0">
            <x v="9"/>
          </reference>
          <reference field="8" count="1">
            <x v="71"/>
          </reference>
        </references>
      </pivotArea>
    </format>
    <format dxfId="2903">
      <pivotArea dataOnly="0" labelOnly="1" fieldPosition="0">
        <references count="4">
          <reference field="0" count="1" selected="0">
            <x v="240"/>
          </reference>
          <reference field="6" count="1" selected="0">
            <x v="337"/>
          </reference>
          <reference field="7" count="1" selected="0">
            <x v="9"/>
          </reference>
          <reference field="8" count="1">
            <x v="31"/>
          </reference>
        </references>
      </pivotArea>
    </format>
    <format dxfId="2902">
      <pivotArea dataOnly="0" labelOnly="1" fieldPosition="0">
        <references count="4">
          <reference field="0" count="1" selected="0">
            <x v="241"/>
          </reference>
          <reference field="6" count="1" selected="0">
            <x v="453"/>
          </reference>
          <reference field="7" count="1" selected="0">
            <x v="9"/>
          </reference>
          <reference field="8" count="1">
            <x v="27"/>
          </reference>
        </references>
      </pivotArea>
    </format>
    <format dxfId="2901">
      <pivotArea dataOnly="0" labelOnly="1" fieldPosition="0">
        <references count="4">
          <reference field="0" count="1" selected="0">
            <x v="242"/>
          </reference>
          <reference field="6" count="1" selected="0">
            <x v="427"/>
          </reference>
          <reference field="7" count="1" selected="0">
            <x v="9"/>
          </reference>
          <reference field="8" count="1">
            <x v="69"/>
          </reference>
        </references>
      </pivotArea>
    </format>
    <format dxfId="2900">
      <pivotArea dataOnly="0" labelOnly="1" fieldPosition="0">
        <references count="4">
          <reference field="0" count="1" selected="0">
            <x v="243"/>
          </reference>
          <reference field="6" count="1" selected="0">
            <x v="241"/>
          </reference>
          <reference field="7" count="1" selected="0">
            <x v="9"/>
          </reference>
          <reference field="8" count="1">
            <x v="20"/>
          </reference>
        </references>
      </pivotArea>
    </format>
    <format dxfId="2899">
      <pivotArea dataOnly="0" labelOnly="1" fieldPosition="0">
        <references count="4">
          <reference field="0" count="1" selected="0">
            <x v="244"/>
          </reference>
          <reference field="6" count="1" selected="0">
            <x v="236"/>
          </reference>
          <reference field="7" count="1" selected="0">
            <x v="10"/>
          </reference>
          <reference field="8" count="1">
            <x v="480"/>
          </reference>
        </references>
      </pivotArea>
    </format>
    <format dxfId="2898">
      <pivotArea dataOnly="0" labelOnly="1" fieldPosition="0">
        <references count="4">
          <reference field="0" count="1" selected="0">
            <x v="245"/>
          </reference>
          <reference field="6" count="1" selected="0">
            <x v="504"/>
          </reference>
          <reference field="7" count="1" selected="0">
            <x v="10"/>
          </reference>
          <reference field="8" count="1">
            <x v="389"/>
          </reference>
        </references>
      </pivotArea>
    </format>
    <format dxfId="2897">
      <pivotArea dataOnly="0" labelOnly="1" fieldPosition="0">
        <references count="4">
          <reference field="0" count="1" selected="0">
            <x v="246"/>
          </reference>
          <reference field="6" count="1" selected="0">
            <x v="530"/>
          </reference>
          <reference field="7" count="1" selected="0">
            <x v="10"/>
          </reference>
          <reference field="8" count="1">
            <x v="351"/>
          </reference>
        </references>
      </pivotArea>
    </format>
    <format dxfId="2896">
      <pivotArea dataOnly="0" labelOnly="1" fieldPosition="0">
        <references count="4">
          <reference field="0" count="1" selected="0">
            <x v="247"/>
          </reference>
          <reference field="6" count="1" selected="0">
            <x v="383"/>
          </reference>
          <reference field="7" count="1" selected="0">
            <x v="10"/>
          </reference>
          <reference field="8" count="1">
            <x v="288"/>
          </reference>
        </references>
      </pivotArea>
    </format>
    <format dxfId="2895">
      <pivotArea dataOnly="0" labelOnly="1" fieldPosition="0">
        <references count="4">
          <reference field="0" count="1" selected="0">
            <x v="248"/>
          </reference>
          <reference field="6" count="1" selected="0">
            <x v="286"/>
          </reference>
          <reference field="7" count="1" selected="0">
            <x v="10"/>
          </reference>
          <reference field="8" count="1">
            <x v="194"/>
          </reference>
        </references>
      </pivotArea>
    </format>
    <format dxfId="2894">
      <pivotArea dataOnly="0" labelOnly="1" fieldPosition="0">
        <references count="4">
          <reference field="0" count="1" selected="0">
            <x v="249"/>
          </reference>
          <reference field="6" count="1" selected="0">
            <x v="283"/>
          </reference>
          <reference field="7" count="1" selected="0">
            <x v="10"/>
          </reference>
          <reference field="8" count="1">
            <x v="160"/>
          </reference>
        </references>
      </pivotArea>
    </format>
    <format dxfId="2893">
      <pivotArea dataOnly="0" labelOnly="1" fieldPosition="0">
        <references count="4">
          <reference field="0" count="1" selected="0">
            <x v="250"/>
          </reference>
          <reference field="6" count="1" selected="0">
            <x v="257"/>
          </reference>
          <reference field="7" count="1" selected="0">
            <x v="10"/>
          </reference>
          <reference field="8" count="1">
            <x v="189"/>
          </reference>
        </references>
      </pivotArea>
    </format>
    <format dxfId="2892">
      <pivotArea dataOnly="0" labelOnly="1" fieldPosition="0">
        <references count="4">
          <reference field="0" count="1" selected="0">
            <x v="251"/>
          </reference>
          <reference field="6" count="1" selected="0">
            <x v="191"/>
          </reference>
          <reference field="7" count="1" selected="0">
            <x v="11"/>
          </reference>
          <reference field="8" count="1">
            <x v="511"/>
          </reference>
        </references>
      </pivotArea>
    </format>
    <format dxfId="2891">
      <pivotArea dataOnly="0" labelOnly="1" fieldPosition="0">
        <references count="4">
          <reference field="0" count="1" selected="0">
            <x v="252"/>
          </reference>
          <reference field="6" count="1" selected="0">
            <x v="167"/>
          </reference>
          <reference field="7" count="1" selected="0">
            <x v="11"/>
          </reference>
          <reference field="8" count="1">
            <x v="490"/>
          </reference>
        </references>
      </pivotArea>
    </format>
    <format dxfId="2890">
      <pivotArea dataOnly="0" labelOnly="1" fieldPosition="0">
        <references count="4">
          <reference field="0" count="1" selected="0">
            <x v="253"/>
          </reference>
          <reference field="6" count="1" selected="0">
            <x v="193"/>
          </reference>
          <reference field="7" count="1" selected="0">
            <x v="11"/>
          </reference>
          <reference field="8" count="1">
            <x v="478"/>
          </reference>
        </references>
      </pivotArea>
    </format>
    <format dxfId="2889">
      <pivotArea dataOnly="0" labelOnly="1" fieldPosition="0">
        <references count="4">
          <reference field="0" count="1" selected="0">
            <x v="254"/>
          </reference>
          <reference field="6" count="1" selected="0">
            <x v="190"/>
          </reference>
          <reference field="7" count="1" selected="0">
            <x v="11"/>
          </reference>
          <reference field="8" count="1">
            <x v="455"/>
          </reference>
        </references>
      </pivotArea>
    </format>
    <format dxfId="2888">
      <pivotArea dataOnly="0" labelOnly="1" fieldPosition="0">
        <references count="4">
          <reference field="0" count="1" selected="0">
            <x v="255"/>
          </reference>
          <reference field="6" count="1" selected="0">
            <x v="144"/>
          </reference>
          <reference field="7" count="1" selected="0">
            <x v="11"/>
          </reference>
          <reference field="8" count="1">
            <x v="472"/>
          </reference>
        </references>
      </pivotArea>
    </format>
    <format dxfId="2887">
      <pivotArea dataOnly="0" labelOnly="1" fieldPosition="0">
        <references count="4">
          <reference field="0" count="1" selected="0">
            <x v="256"/>
          </reference>
          <reference field="6" count="1" selected="0">
            <x v="175"/>
          </reference>
          <reference field="7" count="1" selected="0">
            <x v="11"/>
          </reference>
          <reference field="8" count="1">
            <x v="462"/>
          </reference>
        </references>
      </pivotArea>
    </format>
    <format dxfId="2886">
      <pivotArea dataOnly="0" labelOnly="1" fieldPosition="0">
        <references count="4">
          <reference field="0" count="1" selected="0">
            <x v="257"/>
          </reference>
          <reference field="6" count="1" selected="0">
            <x v="164"/>
          </reference>
          <reference field="7" count="1" selected="0">
            <x v="11"/>
          </reference>
          <reference field="8" count="1">
            <x v="479"/>
          </reference>
        </references>
      </pivotArea>
    </format>
    <format dxfId="2885">
      <pivotArea dataOnly="0" labelOnly="1" fieldPosition="0">
        <references count="4">
          <reference field="0" count="1" selected="0">
            <x v="258"/>
          </reference>
          <reference field="6" count="1" selected="0">
            <x v="172"/>
          </reference>
          <reference field="7" count="1" selected="0">
            <x v="11"/>
          </reference>
          <reference field="8" count="1">
            <x v="445"/>
          </reference>
        </references>
      </pivotArea>
    </format>
    <format dxfId="2884">
      <pivotArea dataOnly="0" labelOnly="1" fieldPosition="0">
        <references count="4">
          <reference field="0" count="1" selected="0">
            <x v="259"/>
          </reference>
          <reference field="6" count="1" selected="0">
            <x v="187"/>
          </reference>
          <reference field="7" count="1" selected="0">
            <x v="11"/>
          </reference>
          <reference field="8" count="1">
            <x v="399"/>
          </reference>
        </references>
      </pivotArea>
    </format>
    <format dxfId="2883">
      <pivotArea dataOnly="0" labelOnly="1" fieldPosition="0">
        <references count="4">
          <reference field="0" count="1" selected="0">
            <x v="260"/>
          </reference>
          <reference field="6" count="1" selected="0">
            <x v="161"/>
          </reference>
          <reference field="7" count="1" selected="0">
            <x v="11"/>
          </reference>
          <reference field="8" count="1">
            <x v="330"/>
          </reference>
        </references>
      </pivotArea>
    </format>
    <format dxfId="2882">
      <pivotArea dataOnly="0" labelOnly="1" fieldPosition="0">
        <references count="4">
          <reference field="0" count="1" selected="0">
            <x v="261"/>
          </reference>
          <reference field="6" count="1" selected="0">
            <x v="183"/>
          </reference>
          <reference field="7" count="1" selected="0">
            <x v="11"/>
          </reference>
          <reference field="8" count="1">
            <x v="439"/>
          </reference>
        </references>
      </pivotArea>
    </format>
    <format dxfId="2881">
      <pivotArea dataOnly="0" labelOnly="1" fieldPosition="0">
        <references count="4">
          <reference field="0" count="1" selected="0">
            <x v="262"/>
          </reference>
          <reference field="6" count="1" selected="0">
            <x v="134"/>
          </reference>
          <reference field="7" count="1" selected="0">
            <x v="11"/>
          </reference>
          <reference field="8" count="1">
            <x v="340"/>
          </reference>
        </references>
      </pivotArea>
    </format>
    <format dxfId="2880">
      <pivotArea dataOnly="0" labelOnly="1" fieldPosition="0">
        <references count="4">
          <reference field="0" count="1" selected="0">
            <x v="263"/>
          </reference>
          <reference field="6" count="1" selected="0">
            <x v="174"/>
          </reference>
          <reference field="7" count="1" selected="0">
            <x v="11"/>
          </reference>
          <reference field="8" count="1">
            <x v="407"/>
          </reference>
        </references>
      </pivotArea>
    </format>
    <format dxfId="2879">
      <pivotArea dataOnly="0" labelOnly="1" fieldPosition="0">
        <references count="4">
          <reference field="0" count="1" selected="0">
            <x v="264"/>
          </reference>
          <reference field="6" count="1" selected="0">
            <x v="171"/>
          </reference>
          <reference field="7" count="1" selected="0">
            <x v="11"/>
          </reference>
          <reference field="8" count="1">
            <x v="353"/>
          </reference>
        </references>
      </pivotArea>
    </format>
    <format dxfId="2878">
      <pivotArea dataOnly="0" labelOnly="1" fieldPosition="0">
        <references count="4">
          <reference field="0" count="1" selected="0">
            <x v="265"/>
          </reference>
          <reference field="6" count="1" selected="0">
            <x v="182"/>
          </reference>
          <reference field="7" count="1" selected="0">
            <x v="11"/>
          </reference>
          <reference field="8" count="1">
            <x v="345"/>
          </reference>
        </references>
      </pivotArea>
    </format>
    <format dxfId="2877">
      <pivotArea dataOnly="0" labelOnly="1" fieldPosition="0">
        <references count="4">
          <reference field="0" count="1" selected="0">
            <x v="266"/>
          </reference>
          <reference field="6" count="1" selected="0">
            <x v="178"/>
          </reference>
          <reference field="7" count="1" selected="0">
            <x v="11"/>
          </reference>
          <reference field="8" count="1">
            <x v="388"/>
          </reference>
        </references>
      </pivotArea>
    </format>
    <format dxfId="2876">
      <pivotArea dataOnly="0" labelOnly="1" fieldPosition="0">
        <references count="4">
          <reference field="0" count="1" selected="0">
            <x v="267"/>
          </reference>
          <reference field="6" count="1" selected="0">
            <x v="155"/>
          </reference>
          <reference field="7" count="1" selected="0">
            <x v="11"/>
          </reference>
          <reference field="8" count="1">
            <x v="373"/>
          </reference>
        </references>
      </pivotArea>
    </format>
    <format dxfId="2875">
      <pivotArea dataOnly="0" labelOnly="1" fieldPosition="0">
        <references count="4">
          <reference field="0" count="1" selected="0">
            <x v="268"/>
          </reference>
          <reference field="6" count="1" selected="0">
            <x v="181"/>
          </reference>
          <reference field="7" count="1" selected="0">
            <x v="11"/>
          </reference>
          <reference field="8" count="1">
            <x v="297"/>
          </reference>
        </references>
      </pivotArea>
    </format>
    <format dxfId="2874">
      <pivotArea dataOnly="0" labelOnly="1" fieldPosition="0">
        <references count="4">
          <reference field="0" count="1" selected="0">
            <x v="269"/>
          </reference>
          <reference field="6" count="1" selected="0">
            <x v="153"/>
          </reference>
          <reference field="7" count="1" selected="0">
            <x v="11"/>
          </reference>
          <reference field="8" count="1">
            <x v="406"/>
          </reference>
        </references>
      </pivotArea>
    </format>
    <format dxfId="2873">
      <pivotArea dataOnly="0" labelOnly="1" fieldPosition="0">
        <references count="4">
          <reference field="0" count="1" selected="0">
            <x v="270"/>
          </reference>
          <reference field="6" count="1" selected="0">
            <x v="148"/>
          </reference>
          <reference field="7" count="1" selected="0">
            <x v="11"/>
          </reference>
          <reference field="8" count="1">
            <x v="387"/>
          </reference>
        </references>
      </pivotArea>
    </format>
    <format dxfId="2872">
      <pivotArea dataOnly="0" labelOnly="1" fieldPosition="0">
        <references count="4">
          <reference field="0" count="1" selected="0">
            <x v="271"/>
          </reference>
          <reference field="6" count="1" selected="0">
            <x v="165"/>
          </reference>
          <reference field="7" count="1" selected="0">
            <x v="11"/>
          </reference>
          <reference field="8" count="1">
            <x v="333"/>
          </reference>
        </references>
      </pivotArea>
    </format>
    <format dxfId="2871">
      <pivotArea dataOnly="0" labelOnly="1" fieldPosition="0">
        <references count="4">
          <reference field="0" count="1" selected="0">
            <x v="272"/>
          </reference>
          <reference field="6" count="1" selected="0">
            <x v="142"/>
          </reference>
          <reference field="7" count="1" selected="0">
            <x v="11"/>
          </reference>
          <reference field="8" count="1">
            <x v="300"/>
          </reference>
        </references>
      </pivotArea>
    </format>
    <format dxfId="2870">
      <pivotArea dataOnly="0" labelOnly="1" fieldPosition="0">
        <references count="4">
          <reference field="0" count="1" selected="0">
            <x v="273"/>
          </reference>
          <reference field="6" count="1" selected="0">
            <x v="159"/>
          </reference>
          <reference field="7" count="1" selected="0">
            <x v="11"/>
          </reference>
          <reference field="8" count="1">
            <x v="435"/>
          </reference>
        </references>
      </pivotArea>
    </format>
    <format dxfId="2869">
      <pivotArea dataOnly="0" labelOnly="1" fieldPosition="0">
        <references count="4">
          <reference field="0" count="1" selected="0">
            <x v="274"/>
          </reference>
          <reference field="6" count="1" selected="0">
            <x v="192"/>
          </reference>
          <reference field="7" count="1" selected="0">
            <x v="11"/>
          </reference>
          <reference field="8" count="1">
            <x v="422"/>
          </reference>
        </references>
      </pivotArea>
    </format>
    <format dxfId="2868">
      <pivotArea dataOnly="0" labelOnly="1" fieldPosition="0">
        <references count="4">
          <reference field="0" count="1" selected="0">
            <x v="275"/>
          </reference>
          <reference field="6" count="1" selected="0">
            <x v="197"/>
          </reference>
          <reference field="7" count="1" selected="0">
            <x v="11"/>
          </reference>
          <reference field="8" count="1">
            <x v="334"/>
          </reference>
        </references>
      </pivotArea>
    </format>
    <format dxfId="2867">
      <pivotArea dataOnly="0" labelOnly="1" fieldPosition="0">
        <references count="4">
          <reference field="0" count="1" selected="0">
            <x v="276"/>
          </reference>
          <reference field="6" count="1" selected="0">
            <x v="194"/>
          </reference>
          <reference field="7" count="1" selected="0">
            <x v="11"/>
          </reference>
          <reference field="8" count="1">
            <x v="409"/>
          </reference>
        </references>
      </pivotArea>
    </format>
    <format dxfId="2866">
      <pivotArea dataOnly="0" labelOnly="1" fieldPosition="0">
        <references count="4">
          <reference field="0" count="1" selected="0">
            <x v="277"/>
          </reference>
          <reference field="6" count="1" selected="0">
            <x v="135"/>
          </reference>
          <reference field="7" count="1" selected="0">
            <x v="11"/>
          </reference>
          <reference field="8" count="1">
            <x v="383"/>
          </reference>
        </references>
      </pivotArea>
    </format>
    <format dxfId="2865">
      <pivotArea dataOnly="0" labelOnly="1" fieldPosition="0">
        <references count="4">
          <reference field="0" count="1" selected="0">
            <x v="278"/>
          </reference>
          <reference field="6" count="1" selected="0">
            <x v="147"/>
          </reference>
          <reference field="7" count="1" selected="0">
            <x v="11"/>
          </reference>
          <reference field="8" count="1">
            <x v="356"/>
          </reference>
        </references>
      </pivotArea>
    </format>
    <format dxfId="2864">
      <pivotArea dataOnly="0" labelOnly="1" fieldPosition="0">
        <references count="4">
          <reference field="0" count="1" selected="0">
            <x v="279"/>
          </reference>
          <reference field="6" count="1" selected="0">
            <x v="162"/>
          </reference>
          <reference field="7" count="1" selected="0">
            <x v="11"/>
          </reference>
          <reference field="8" count="1">
            <x v="354"/>
          </reference>
        </references>
      </pivotArea>
    </format>
    <format dxfId="2863">
      <pivotArea dataOnly="0" labelOnly="1" fieldPosition="0">
        <references count="4">
          <reference field="0" count="1" selected="0">
            <x v="280"/>
          </reference>
          <reference field="6" count="1" selected="0">
            <x v="139"/>
          </reference>
          <reference field="7" count="1" selected="0">
            <x v="11"/>
          </reference>
          <reference field="8" count="1">
            <x v="336"/>
          </reference>
        </references>
      </pivotArea>
    </format>
    <format dxfId="2862">
      <pivotArea dataOnly="0" labelOnly="1" fieldPosition="0">
        <references count="4">
          <reference field="0" count="1" selected="0">
            <x v="281"/>
          </reference>
          <reference field="6" count="1" selected="0">
            <x v="173"/>
          </reference>
          <reference field="7" count="1" selected="0">
            <x v="11"/>
          </reference>
          <reference field="8" count="1">
            <x v="365"/>
          </reference>
        </references>
      </pivotArea>
    </format>
    <format dxfId="2861">
      <pivotArea dataOnly="0" labelOnly="1" fieldPosition="0">
        <references count="4">
          <reference field="0" count="1" selected="0">
            <x v="282"/>
          </reference>
          <reference field="6" count="1" selected="0">
            <x v="157"/>
          </reference>
          <reference field="7" count="1" selected="0">
            <x v="11"/>
          </reference>
          <reference field="8" count="1">
            <x v="286"/>
          </reference>
        </references>
      </pivotArea>
    </format>
    <format dxfId="2860">
      <pivotArea dataOnly="0" labelOnly="1" fieldPosition="0">
        <references count="4">
          <reference field="0" count="1" selected="0">
            <x v="283"/>
          </reference>
          <reference field="6" count="1" selected="0">
            <x v="180"/>
          </reference>
          <reference field="7" count="1" selected="0">
            <x v="11"/>
          </reference>
          <reference field="8" count="1">
            <x v="370"/>
          </reference>
        </references>
      </pivotArea>
    </format>
    <format dxfId="2859">
      <pivotArea dataOnly="0" labelOnly="1" fieldPosition="0">
        <references count="4">
          <reference field="0" count="1" selected="0">
            <x v="284"/>
          </reference>
          <reference field="6" count="1" selected="0">
            <x v="177"/>
          </reference>
          <reference field="7" count="1" selected="0">
            <x v="11"/>
          </reference>
          <reference field="8" count="1">
            <x v="342"/>
          </reference>
        </references>
      </pivotArea>
    </format>
    <format dxfId="2858">
      <pivotArea dataOnly="0" labelOnly="1" fieldPosition="0">
        <references count="4">
          <reference field="0" count="1" selected="0">
            <x v="285"/>
          </reference>
          <reference field="6" count="1" selected="0">
            <x v="179"/>
          </reference>
          <reference field="7" count="1" selected="0">
            <x v="11"/>
          </reference>
          <reference field="8" count="1">
            <x v="304"/>
          </reference>
        </references>
      </pivotArea>
    </format>
    <format dxfId="2857">
      <pivotArea dataOnly="0" labelOnly="1" fieldPosition="0">
        <references count="4">
          <reference field="0" count="1" selected="0">
            <x v="286"/>
          </reference>
          <reference field="6" count="1" selected="0">
            <x v="140"/>
          </reference>
          <reference field="7" count="1" selected="0">
            <x v="11"/>
          </reference>
          <reference field="8" count="1">
            <x v="293"/>
          </reference>
        </references>
      </pivotArea>
    </format>
    <format dxfId="2856">
      <pivotArea dataOnly="0" labelOnly="1" fieldPosition="0">
        <references count="4">
          <reference field="0" count="1" selected="0">
            <x v="287"/>
          </reference>
          <reference field="6" count="1" selected="0">
            <x v="137"/>
          </reference>
          <reference field="7" count="1" selected="0">
            <x v="11"/>
          </reference>
          <reference field="8" count="1">
            <x v="512"/>
          </reference>
        </references>
      </pivotArea>
    </format>
    <format dxfId="2855">
      <pivotArea dataOnly="0" labelOnly="1" fieldPosition="0">
        <references count="4">
          <reference field="0" count="1" selected="0">
            <x v="288"/>
          </reference>
          <reference field="6" count="1" selected="0">
            <x v="136"/>
          </reference>
          <reference field="7" count="1" selected="0">
            <x v="11"/>
          </reference>
          <reference field="8" count="1">
            <x v="312"/>
          </reference>
        </references>
      </pivotArea>
    </format>
    <format dxfId="2854">
      <pivotArea dataOnly="0" labelOnly="1" fieldPosition="0">
        <references count="4">
          <reference field="0" count="1" selected="0">
            <x v="289"/>
          </reference>
          <reference field="6" count="1" selected="0">
            <x v="166"/>
          </reference>
          <reference field="7" count="1" selected="0">
            <x v="11"/>
          </reference>
          <reference field="8" count="1">
            <x v="242"/>
          </reference>
        </references>
      </pivotArea>
    </format>
    <format dxfId="2853">
      <pivotArea dataOnly="0" labelOnly="1" fieldPosition="0">
        <references count="4">
          <reference field="0" count="1" selected="0">
            <x v="290"/>
          </reference>
          <reference field="6" count="1" selected="0">
            <x v="195"/>
          </reference>
          <reference field="7" count="1" selected="0">
            <x v="11"/>
          </reference>
          <reference field="8" count="1">
            <x v="224"/>
          </reference>
        </references>
      </pivotArea>
    </format>
    <format dxfId="2852">
      <pivotArea dataOnly="0" labelOnly="1" fieldPosition="0">
        <references count="4">
          <reference field="0" count="1" selected="0">
            <x v="291"/>
          </reference>
          <reference field="6" count="1" selected="0">
            <x v="188"/>
          </reference>
          <reference field="7" count="1" selected="0">
            <x v="11"/>
          </reference>
          <reference field="8" count="1">
            <x v="177"/>
          </reference>
        </references>
      </pivotArea>
    </format>
    <format dxfId="2851">
      <pivotArea dataOnly="0" labelOnly="1" fieldPosition="0">
        <references count="4">
          <reference field="0" count="1" selected="0">
            <x v="292"/>
          </reference>
          <reference field="6" count="1" selected="0">
            <x v="160"/>
          </reference>
          <reference field="7" count="1" selected="0">
            <x v="11"/>
          </reference>
          <reference field="8" count="1">
            <x v="243"/>
          </reference>
        </references>
      </pivotArea>
    </format>
    <format dxfId="2850">
      <pivotArea dataOnly="0" labelOnly="1" fieldPosition="0">
        <references count="4">
          <reference field="0" count="1" selected="0">
            <x v="293"/>
          </reference>
          <reference field="6" count="1" selected="0">
            <x v="145"/>
          </reference>
          <reference field="7" count="1" selected="0">
            <x v="11"/>
          </reference>
          <reference field="8" count="1">
            <x v="156"/>
          </reference>
        </references>
      </pivotArea>
    </format>
    <format dxfId="2849">
      <pivotArea dataOnly="0" labelOnly="1" fieldPosition="0">
        <references count="4">
          <reference field="0" count="1" selected="0">
            <x v="294"/>
          </reference>
          <reference field="6" count="1" selected="0">
            <x v="150"/>
          </reference>
          <reference field="7" count="1" selected="0">
            <x v="11"/>
          </reference>
          <reference field="8" count="1">
            <x v="211"/>
          </reference>
        </references>
      </pivotArea>
    </format>
    <format dxfId="2848">
      <pivotArea dataOnly="0" labelOnly="1" fieldPosition="0">
        <references count="4">
          <reference field="0" count="1" selected="0">
            <x v="295"/>
          </reference>
          <reference field="6" count="1" selected="0">
            <x v="151"/>
          </reference>
          <reference field="7" count="1" selected="0">
            <x v="11"/>
          </reference>
          <reference field="8" count="1">
            <x v="162"/>
          </reference>
        </references>
      </pivotArea>
    </format>
    <format dxfId="2847">
      <pivotArea dataOnly="0" labelOnly="1" fieldPosition="0">
        <references count="4">
          <reference field="0" count="1" selected="0">
            <x v="296"/>
          </reference>
          <reference field="6" count="1" selected="0">
            <x v="149"/>
          </reference>
          <reference field="7" count="1" selected="0">
            <x v="11"/>
          </reference>
          <reference field="8" count="1">
            <x v="136"/>
          </reference>
        </references>
      </pivotArea>
    </format>
    <format dxfId="2846">
      <pivotArea dataOnly="0" labelOnly="1" fieldPosition="0">
        <references count="4">
          <reference field="0" count="1" selected="0">
            <x v="297"/>
          </reference>
          <reference field="6" count="1" selected="0">
            <x v="143"/>
          </reference>
          <reference field="7" count="1" selected="0">
            <x v="11"/>
          </reference>
          <reference field="8" count="1">
            <x v="197"/>
          </reference>
        </references>
      </pivotArea>
    </format>
    <format dxfId="2845">
      <pivotArea dataOnly="0" labelOnly="1" fieldPosition="0">
        <references count="4">
          <reference field="0" count="1" selected="0">
            <x v="298"/>
          </reference>
          <reference field="6" count="1" selected="0">
            <x v="138"/>
          </reference>
          <reference field="7" count="1" selected="0">
            <x v="11"/>
          </reference>
          <reference field="8" count="1">
            <x v="151"/>
          </reference>
        </references>
      </pivotArea>
    </format>
    <format dxfId="2844">
      <pivotArea dataOnly="0" labelOnly="1" fieldPosition="0">
        <references count="4">
          <reference field="0" count="1" selected="0">
            <x v="299"/>
          </reference>
          <reference field="6" count="1" selected="0">
            <x v="146"/>
          </reference>
          <reference field="7" count="1" selected="0">
            <x v="11"/>
          </reference>
          <reference field="8" count="1">
            <x v="168"/>
          </reference>
        </references>
      </pivotArea>
    </format>
    <format dxfId="2843">
      <pivotArea dataOnly="0" labelOnly="1" fieldPosition="0">
        <references count="4">
          <reference field="0" count="1" selected="0">
            <x v="300"/>
          </reference>
          <reference field="6" count="1" selected="0">
            <x v="186"/>
          </reference>
          <reference field="7" count="1" selected="0">
            <x v="11"/>
          </reference>
          <reference field="8" count="1">
            <x v="173"/>
          </reference>
        </references>
      </pivotArea>
    </format>
    <format dxfId="2842">
      <pivotArea dataOnly="0" labelOnly="1" fieldPosition="0">
        <references count="4">
          <reference field="0" count="1" selected="0">
            <x v="301"/>
          </reference>
          <reference field="6" count="1" selected="0">
            <x v="152"/>
          </reference>
          <reference field="7" count="1" selected="0">
            <x v="11"/>
          </reference>
          <reference field="8" count="1">
            <x v="140"/>
          </reference>
        </references>
      </pivotArea>
    </format>
    <format dxfId="2841">
      <pivotArea dataOnly="0" labelOnly="1" fieldPosition="0">
        <references count="4">
          <reference field="0" count="1" selected="0">
            <x v="302"/>
          </reference>
          <reference field="6" count="1" selected="0">
            <x v="141"/>
          </reference>
          <reference field="7" count="1" selected="0">
            <x v="11"/>
          </reference>
          <reference field="8" count="1">
            <x v="122"/>
          </reference>
        </references>
      </pivotArea>
    </format>
    <format dxfId="2840">
      <pivotArea dataOnly="0" labelOnly="1" fieldPosition="0">
        <references count="4">
          <reference field="0" count="1" selected="0">
            <x v="303"/>
          </reference>
          <reference field="6" count="1" selected="0">
            <x v="184"/>
          </reference>
          <reference field="7" count="1" selected="0">
            <x v="11"/>
          </reference>
          <reference field="8" count="1">
            <x v="109"/>
          </reference>
        </references>
      </pivotArea>
    </format>
    <format dxfId="2839">
      <pivotArea dataOnly="0" labelOnly="1" fieldPosition="0">
        <references count="4">
          <reference field="0" count="1" selected="0">
            <x v="304"/>
          </reference>
          <reference field="6" count="1" selected="0">
            <x v="189"/>
          </reference>
          <reference field="7" count="1" selected="0">
            <x v="11"/>
          </reference>
          <reference field="8" count="1">
            <x v="94"/>
          </reference>
        </references>
      </pivotArea>
    </format>
    <format dxfId="2838">
      <pivotArea dataOnly="0" labelOnly="1" fieldPosition="0">
        <references count="4">
          <reference field="0" count="1" selected="0">
            <x v="305"/>
          </reference>
          <reference field="6" count="1" selected="0">
            <x v="158"/>
          </reference>
          <reference field="7" count="1" selected="0">
            <x v="11"/>
          </reference>
          <reference field="8" count="1">
            <x v="98"/>
          </reference>
        </references>
      </pivotArea>
    </format>
    <format dxfId="2837">
      <pivotArea dataOnly="0" labelOnly="1" fieldPosition="0">
        <references count="4">
          <reference field="0" count="1" selected="0">
            <x v="306"/>
          </reference>
          <reference field="6" count="1" selected="0">
            <x v="133"/>
          </reference>
          <reference field="7" count="1" selected="0">
            <x v="11"/>
          </reference>
          <reference field="8" count="1">
            <x v="512"/>
          </reference>
        </references>
      </pivotArea>
    </format>
    <format dxfId="2836">
      <pivotArea dataOnly="0" labelOnly="1" fieldPosition="0">
        <references count="4">
          <reference field="0" count="1" selected="0">
            <x v="307"/>
          </reference>
          <reference field="6" count="1" selected="0">
            <x v="169"/>
          </reference>
          <reference field="7" count="1" selected="0">
            <x v="11"/>
          </reference>
          <reference field="8" count="1">
            <x v="512"/>
          </reference>
        </references>
      </pivotArea>
    </format>
    <format dxfId="2835">
      <pivotArea dataOnly="0" labelOnly="1" fieldPosition="0">
        <references count="4">
          <reference field="0" count="1" selected="0">
            <x v="308"/>
          </reference>
          <reference field="6" count="1" selected="0">
            <x v="176"/>
          </reference>
          <reference field="7" count="1" selected="0">
            <x v="11"/>
          </reference>
          <reference field="8" count="1">
            <x v="465"/>
          </reference>
        </references>
      </pivotArea>
    </format>
    <format dxfId="2834">
      <pivotArea dataOnly="0" labelOnly="1" fieldPosition="0">
        <references count="4">
          <reference field="0" count="1" selected="0">
            <x v="309"/>
          </reference>
          <reference field="6" count="1" selected="0">
            <x v="163"/>
          </reference>
          <reference field="7" count="1" selected="0">
            <x v="11"/>
          </reference>
          <reference field="8" count="1">
            <x v="317"/>
          </reference>
        </references>
      </pivotArea>
    </format>
    <format dxfId="2833">
      <pivotArea dataOnly="0" labelOnly="1" fieldPosition="0">
        <references count="4">
          <reference field="0" count="1" selected="0">
            <x v="310"/>
          </reference>
          <reference field="6" count="1" selected="0">
            <x v="156"/>
          </reference>
          <reference field="7" count="1" selected="0">
            <x v="11"/>
          </reference>
          <reference field="8" count="1">
            <x v="206"/>
          </reference>
        </references>
      </pivotArea>
    </format>
    <format dxfId="2832">
      <pivotArea dataOnly="0" labelOnly="1" fieldPosition="0">
        <references count="4">
          <reference field="0" count="1" selected="0">
            <x v="311"/>
          </reference>
          <reference field="6" count="1" selected="0">
            <x v="196"/>
          </reference>
          <reference field="7" count="1" selected="0">
            <x v="11"/>
          </reference>
          <reference field="8" count="1">
            <x v="276"/>
          </reference>
        </references>
      </pivotArea>
    </format>
    <format dxfId="2831">
      <pivotArea dataOnly="0" labelOnly="1" fieldPosition="0">
        <references count="4">
          <reference field="0" count="1" selected="0">
            <x v="312"/>
          </reference>
          <reference field="6" count="1" selected="0">
            <x v="185"/>
          </reference>
          <reference field="7" count="1" selected="0">
            <x v="11"/>
          </reference>
          <reference field="8" count="1">
            <x v="440"/>
          </reference>
        </references>
      </pivotArea>
    </format>
    <format dxfId="2830">
      <pivotArea dataOnly="0" labelOnly="1" fieldPosition="0">
        <references count="4">
          <reference field="0" count="1" selected="0">
            <x v="313"/>
          </reference>
          <reference field="6" count="1" selected="0">
            <x v="170"/>
          </reference>
          <reference field="7" count="1" selected="0">
            <x v="11"/>
          </reference>
          <reference field="8" count="1">
            <x v="34"/>
          </reference>
        </references>
      </pivotArea>
    </format>
    <format dxfId="2829">
      <pivotArea dataOnly="0" labelOnly="1" fieldPosition="0">
        <references count="4">
          <reference field="0" count="1" selected="0">
            <x v="314"/>
          </reference>
          <reference field="6" count="1" selected="0">
            <x v="154"/>
          </reference>
          <reference field="7" count="1" selected="0">
            <x v="11"/>
          </reference>
          <reference field="8" count="1">
            <x v="205"/>
          </reference>
        </references>
      </pivotArea>
    </format>
    <format dxfId="2828">
      <pivotArea dataOnly="0" labelOnly="1" fieldPosition="0">
        <references count="4">
          <reference field="0" count="1" selected="0">
            <x v="315"/>
          </reference>
          <reference field="6" count="1" selected="0">
            <x v="168"/>
          </reference>
          <reference field="7" count="1" selected="0">
            <x v="11"/>
          </reference>
          <reference field="8" count="1">
            <x v="512"/>
          </reference>
        </references>
      </pivotArea>
    </format>
    <format dxfId="2827">
      <pivotArea dataOnly="0" labelOnly="1" fieldPosition="0">
        <references count="4">
          <reference field="0" count="1" selected="0">
            <x v="316"/>
          </reference>
          <reference field="6" count="1" selected="0">
            <x v="579"/>
          </reference>
          <reference field="7" count="1" selected="0">
            <x v="12"/>
          </reference>
          <reference field="8" count="1">
            <x v="512"/>
          </reference>
        </references>
      </pivotArea>
    </format>
    <format dxfId="2826">
      <pivotArea dataOnly="0" labelOnly="1" fieldPosition="0">
        <references count="4">
          <reference field="0" count="1" selected="0">
            <x v="317"/>
          </reference>
          <reference field="6" count="1" selected="0">
            <x v="440"/>
          </reference>
          <reference field="7" count="1" selected="0">
            <x v="12"/>
          </reference>
          <reference field="8" count="1">
            <x v="512"/>
          </reference>
        </references>
      </pivotArea>
    </format>
    <format dxfId="2825">
      <pivotArea dataOnly="0" labelOnly="1" fieldPosition="0">
        <references count="4">
          <reference field="0" count="1" selected="0">
            <x v="318"/>
          </reference>
          <reference field="6" count="1" selected="0">
            <x v="482"/>
          </reference>
          <reference field="7" count="1" selected="0">
            <x v="12"/>
          </reference>
          <reference field="8" count="1">
            <x v="512"/>
          </reference>
        </references>
      </pivotArea>
    </format>
    <format dxfId="2824">
      <pivotArea dataOnly="0" labelOnly="1" fieldPosition="0">
        <references count="4">
          <reference field="0" count="1" selected="0">
            <x v="319"/>
          </reference>
          <reference field="6" count="1" selected="0">
            <x v="376"/>
          </reference>
          <reference field="7" count="1" selected="0">
            <x v="12"/>
          </reference>
          <reference field="8" count="1">
            <x v="512"/>
          </reference>
        </references>
      </pivotArea>
    </format>
    <format dxfId="2823">
      <pivotArea dataOnly="0" labelOnly="1" fieldPosition="0">
        <references count="4">
          <reference field="0" count="1" selected="0">
            <x v="320"/>
          </reference>
          <reference field="6" count="1" selected="0">
            <x v="490"/>
          </reference>
          <reference field="7" count="1" selected="0">
            <x v="12"/>
          </reference>
          <reference field="8" count="1">
            <x v="512"/>
          </reference>
        </references>
      </pivotArea>
    </format>
    <format dxfId="2822">
      <pivotArea dataOnly="0" labelOnly="1" fieldPosition="0">
        <references count="4">
          <reference field="0" count="1" selected="0">
            <x v="321"/>
          </reference>
          <reference field="6" count="1" selected="0">
            <x v="428"/>
          </reference>
          <reference field="7" count="1" selected="0">
            <x v="12"/>
          </reference>
          <reference field="8" count="1">
            <x v="512"/>
          </reference>
        </references>
      </pivotArea>
    </format>
    <format dxfId="2821">
      <pivotArea dataOnly="0" labelOnly="1" fieldPosition="0">
        <references count="4">
          <reference field="0" count="1" selected="0">
            <x v="322"/>
          </reference>
          <reference field="6" count="1" selected="0">
            <x v="578"/>
          </reference>
          <reference field="7" count="1" selected="0">
            <x v="12"/>
          </reference>
          <reference field="8" count="1">
            <x v="512"/>
          </reference>
        </references>
      </pivotArea>
    </format>
    <format dxfId="2820">
      <pivotArea dataOnly="0" labelOnly="1" fieldPosition="0">
        <references count="4">
          <reference field="0" count="1" selected="0">
            <x v="323"/>
          </reference>
          <reference field="6" count="1" selected="0">
            <x v="66"/>
          </reference>
          <reference field="7" count="1" selected="0">
            <x v="13"/>
          </reference>
          <reference field="8" count="1">
            <x v="500"/>
          </reference>
        </references>
      </pivotArea>
    </format>
    <format dxfId="2819">
      <pivotArea dataOnly="0" labelOnly="1" fieldPosition="0">
        <references count="4">
          <reference field="0" count="1" selected="0">
            <x v="324"/>
          </reference>
          <reference field="6" count="1" selected="0">
            <x v="342"/>
          </reference>
          <reference field="7" count="1" selected="0">
            <x v="13"/>
          </reference>
          <reference field="8" count="1">
            <x v="307"/>
          </reference>
        </references>
      </pivotArea>
    </format>
    <format dxfId="2818">
      <pivotArea dataOnly="0" labelOnly="1" fieldPosition="0">
        <references count="4">
          <reference field="0" count="1" selected="0">
            <x v="325"/>
          </reference>
          <reference field="6" count="1" selected="0">
            <x v="364"/>
          </reference>
          <reference field="7" count="1" selected="0">
            <x v="13"/>
          </reference>
          <reference field="8" count="1">
            <x v="256"/>
          </reference>
        </references>
      </pivotArea>
    </format>
    <format dxfId="2817">
      <pivotArea dataOnly="0" labelOnly="1" fieldPosition="0">
        <references count="4">
          <reference field="0" count="1" selected="0">
            <x v="326"/>
          </reference>
          <reference field="6" count="1" selected="0">
            <x v="400"/>
          </reference>
          <reference field="7" count="1" selected="0">
            <x v="13"/>
          </reference>
          <reference field="8" count="1">
            <x v="270"/>
          </reference>
        </references>
      </pivotArea>
    </format>
    <format dxfId="2816">
      <pivotArea dataOnly="0" labelOnly="1" fieldPosition="0">
        <references count="4">
          <reference field="0" count="1" selected="0">
            <x v="327"/>
          </reference>
          <reference field="6" count="1" selected="0">
            <x v="103"/>
          </reference>
          <reference field="7" count="1" selected="0">
            <x v="13"/>
          </reference>
          <reference field="8" count="1">
            <x v="332"/>
          </reference>
        </references>
      </pivotArea>
    </format>
    <format dxfId="2815">
      <pivotArea dataOnly="0" labelOnly="1" fieldPosition="0">
        <references count="4">
          <reference field="0" count="1" selected="0">
            <x v="328"/>
          </reference>
          <reference field="6" count="1" selected="0">
            <x v="499"/>
          </reference>
          <reference field="7" count="1" selected="0">
            <x v="13"/>
          </reference>
          <reference field="8" count="1">
            <x v="267"/>
          </reference>
        </references>
      </pivotArea>
    </format>
    <format dxfId="2814">
      <pivotArea dataOnly="0" labelOnly="1" fieldPosition="0">
        <references count="4">
          <reference field="0" count="1" selected="0">
            <x v="329"/>
          </reference>
          <reference field="6" count="1" selected="0">
            <x v="226"/>
          </reference>
          <reference field="7" count="1" selected="0">
            <x v="13"/>
          </reference>
          <reference field="8" count="1">
            <x v="281"/>
          </reference>
        </references>
      </pivotArea>
    </format>
    <format dxfId="2813">
      <pivotArea dataOnly="0" labelOnly="1" fieldPosition="0">
        <references count="4">
          <reference field="0" count="1" selected="0">
            <x v="330"/>
          </reference>
          <reference field="6" count="1" selected="0">
            <x v="269"/>
          </reference>
          <reference field="7" count="1" selected="0">
            <x v="13"/>
          </reference>
          <reference field="8" count="1">
            <x v="191"/>
          </reference>
        </references>
      </pivotArea>
    </format>
    <format dxfId="2812">
      <pivotArea dataOnly="0" labelOnly="1" fieldPosition="0">
        <references count="4">
          <reference field="0" count="1" selected="0">
            <x v="331"/>
          </reference>
          <reference field="6" count="1" selected="0">
            <x v="500"/>
          </reference>
          <reference field="7" count="1" selected="0">
            <x v="13"/>
          </reference>
          <reference field="8" count="1">
            <x v="294"/>
          </reference>
        </references>
      </pivotArea>
    </format>
    <format dxfId="2811">
      <pivotArea dataOnly="0" labelOnly="1" fieldPosition="0">
        <references count="4">
          <reference field="0" count="1" selected="0">
            <x v="332"/>
          </reference>
          <reference field="6" count="1" selected="0">
            <x v="502"/>
          </reference>
          <reference field="7" count="1" selected="0">
            <x v="13"/>
          </reference>
          <reference field="8" count="1">
            <x v="134"/>
          </reference>
        </references>
      </pivotArea>
    </format>
    <format dxfId="2810">
      <pivotArea dataOnly="0" labelOnly="1" fieldPosition="0">
        <references count="4">
          <reference field="0" count="1" selected="0">
            <x v="333"/>
          </reference>
          <reference field="6" count="1" selected="0">
            <x v="501"/>
          </reference>
          <reference field="7" count="1" selected="0">
            <x v="13"/>
          </reference>
          <reference field="8" count="1">
            <x v="152"/>
          </reference>
        </references>
      </pivotArea>
    </format>
    <format dxfId="2809">
      <pivotArea dataOnly="0" labelOnly="1" fieldPosition="0">
        <references count="4">
          <reference field="0" count="1" selected="0">
            <x v="334"/>
          </reference>
          <reference field="6" count="1" selected="0">
            <x v="509"/>
          </reference>
          <reference field="7" count="1" selected="0">
            <x v="13"/>
          </reference>
          <reference field="8" count="1">
            <x v="121"/>
          </reference>
        </references>
      </pivotArea>
    </format>
    <format dxfId="2808">
      <pivotArea dataOnly="0" labelOnly="1" fieldPosition="0">
        <references count="4">
          <reference field="0" count="1" selected="0">
            <x v="335"/>
          </reference>
          <reference field="6" count="1" selected="0">
            <x v="551"/>
          </reference>
          <reference field="7" count="1" selected="0">
            <x v="13"/>
          </reference>
          <reference field="8" count="1">
            <x v="115"/>
          </reference>
        </references>
      </pivotArea>
    </format>
    <format dxfId="2807">
      <pivotArea dataOnly="0" labelOnly="1" fieldPosition="0">
        <references count="4">
          <reference field="0" count="1" selected="0">
            <x v="336"/>
          </reference>
          <reference field="6" count="1" selected="0">
            <x v="39"/>
          </reference>
          <reference field="7" count="1" selected="0">
            <x v="13"/>
          </reference>
          <reference field="8" count="1">
            <x v="79"/>
          </reference>
        </references>
      </pivotArea>
    </format>
    <format dxfId="2806">
      <pivotArea dataOnly="0" labelOnly="1" fieldPosition="0">
        <references count="4">
          <reference field="0" count="1" selected="0">
            <x v="337"/>
          </reference>
          <reference field="6" count="1" selected="0">
            <x v="261"/>
          </reference>
          <reference field="7" count="1" selected="0">
            <x v="13"/>
          </reference>
          <reference field="8" count="1">
            <x v="67"/>
          </reference>
        </references>
      </pivotArea>
    </format>
    <format dxfId="2805">
      <pivotArea dataOnly="0" labelOnly="1" fieldPosition="0">
        <references count="4">
          <reference field="0" count="1" selected="0">
            <x v="338"/>
          </reference>
          <reference field="6" count="1" selected="0">
            <x v="115"/>
          </reference>
          <reference field="7" count="1" selected="0">
            <x v="13"/>
          </reference>
          <reference field="8" count="1">
            <x v="56"/>
          </reference>
        </references>
      </pivotArea>
    </format>
    <format dxfId="2804">
      <pivotArea dataOnly="0" labelOnly="1" fieldPosition="0">
        <references count="4">
          <reference field="0" count="1" selected="0">
            <x v="339"/>
          </reference>
          <reference field="6" count="1" selected="0">
            <x v="111"/>
          </reference>
          <reference field="7" count="1" selected="0">
            <x v="13"/>
          </reference>
          <reference field="8" count="1">
            <x v="33"/>
          </reference>
        </references>
      </pivotArea>
    </format>
    <format dxfId="2803">
      <pivotArea dataOnly="0" labelOnly="1" fieldPosition="0">
        <references count="4">
          <reference field="0" count="1" selected="0">
            <x v="340"/>
          </reference>
          <reference field="6" count="1" selected="0">
            <x v="580"/>
          </reference>
          <reference field="7" count="1" selected="0">
            <x v="13"/>
          </reference>
          <reference field="8" count="1">
            <x v="66"/>
          </reference>
        </references>
      </pivotArea>
    </format>
    <format dxfId="2802">
      <pivotArea dataOnly="0" labelOnly="1" fieldPosition="0">
        <references count="4">
          <reference field="0" count="1" selected="0">
            <x v="341"/>
          </reference>
          <reference field="6" count="1" selected="0">
            <x v="489"/>
          </reference>
          <reference field="7" count="1" selected="0">
            <x v="13"/>
          </reference>
          <reference field="8" count="1">
            <x v="58"/>
          </reference>
        </references>
      </pivotArea>
    </format>
    <format dxfId="2801">
      <pivotArea dataOnly="0" labelOnly="1" fieldPosition="0">
        <references count="4">
          <reference field="0" count="1" selected="0">
            <x v="342"/>
          </reference>
          <reference field="6" count="1" selected="0">
            <x v="110"/>
          </reference>
          <reference field="7" count="1" selected="0">
            <x v="14"/>
          </reference>
          <reference field="8" count="1">
            <x v="486"/>
          </reference>
        </references>
      </pivotArea>
    </format>
    <format dxfId="2800">
      <pivotArea dataOnly="0" labelOnly="1" fieldPosition="0">
        <references count="4">
          <reference field="0" count="1" selected="0">
            <x v="343"/>
          </reference>
          <reference field="6" count="1" selected="0">
            <x v="94"/>
          </reference>
          <reference field="7" count="1" selected="0">
            <x v="14"/>
          </reference>
          <reference field="8" count="1">
            <x v="371"/>
          </reference>
        </references>
      </pivotArea>
    </format>
    <format dxfId="2799">
      <pivotArea dataOnly="0" labelOnly="1" fieldPosition="0">
        <references count="4">
          <reference field="0" count="1" selected="0">
            <x v="344"/>
          </reference>
          <reference field="6" count="1" selected="0">
            <x v="305"/>
          </reference>
          <reference field="7" count="1" selected="0">
            <x v="14"/>
          </reference>
          <reference field="8" count="1">
            <x v="158"/>
          </reference>
        </references>
      </pivotArea>
    </format>
    <format dxfId="2798">
      <pivotArea dataOnly="0" labelOnly="1" fieldPosition="0">
        <references count="4">
          <reference field="0" count="1" selected="0">
            <x v="345"/>
          </reference>
          <reference field="6" count="1" selected="0">
            <x v="200"/>
          </reference>
          <reference field="7" count="1" selected="0">
            <x v="14"/>
          </reference>
          <reference field="8" count="1">
            <x v="176"/>
          </reference>
        </references>
      </pivotArea>
    </format>
    <format dxfId="2797">
      <pivotArea dataOnly="0" labelOnly="1" fieldPosition="0">
        <references count="4">
          <reference field="0" count="1" selected="0">
            <x v="346"/>
          </reference>
          <reference field="6" count="1" selected="0">
            <x v="566"/>
          </reference>
          <reference field="7" count="1" selected="0">
            <x v="14"/>
          </reference>
          <reference field="8" count="1">
            <x v="52"/>
          </reference>
        </references>
      </pivotArea>
    </format>
    <format dxfId="2796">
      <pivotArea dataOnly="0" labelOnly="1" fieldPosition="0">
        <references count="4">
          <reference field="0" count="1" selected="0">
            <x v="347"/>
          </reference>
          <reference field="6" count="1" selected="0">
            <x v="442"/>
          </reference>
          <reference field="7" count="1" selected="0">
            <x v="15"/>
          </reference>
          <reference field="8" count="1">
            <x v="505"/>
          </reference>
        </references>
      </pivotArea>
    </format>
    <format dxfId="2795">
      <pivotArea dataOnly="0" labelOnly="1" fieldPosition="0">
        <references count="4">
          <reference field="0" count="1" selected="0">
            <x v="348"/>
          </reference>
          <reference field="6" count="1" selected="0">
            <x v="341"/>
          </reference>
          <reference field="7" count="1" selected="0">
            <x v="15"/>
          </reference>
          <reference field="8" count="1">
            <x v="506"/>
          </reference>
        </references>
      </pivotArea>
    </format>
    <format dxfId="2794">
      <pivotArea dataOnly="0" labelOnly="1" fieldPosition="0">
        <references count="4">
          <reference field="0" count="1" selected="0">
            <x v="349"/>
          </reference>
          <reference field="6" count="1" selected="0">
            <x v="354"/>
          </reference>
          <reference field="7" count="1" selected="0">
            <x v="15"/>
          </reference>
          <reference field="8" count="1">
            <x v="503"/>
          </reference>
        </references>
      </pivotArea>
    </format>
    <format dxfId="2793">
      <pivotArea dataOnly="0" labelOnly="1" fieldPosition="0">
        <references count="4">
          <reference field="0" count="1" selected="0">
            <x v="350"/>
          </reference>
          <reference field="6" count="1" selected="0">
            <x v="516"/>
          </reference>
          <reference field="7" count="1" selected="0">
            <x v="15"/>
          </reference>
          <reference field="8" count="1">
            <x v="484"/>
          </reference>
        </references>
      </pivotArea>
    </format>
    <format dxfId="2792">
      <pivotArea dataOnly="0" labelOnly="1" fieldPosition="0">
        <references count="4">
          <reference field="0" count="1" selected="0">
            <x v="351"/>
          </reference>
          <reference field="6" count="1" selected="0">
            <x v="390"/>
          </reference>
          <reference field="7" count="1" selected="0">
            <x v="15"/>
          </reference>
          <reference field="8" count="1">
            <x v="463"/>
          </reference>
        </references>
      </pivotArea>
    </format>
    <format dxfId="2791">
      <pivotArea dataOnly="0" labelOnly="1" fieldPosition="0">
        <references count="4">
          <reference field="0" count="1" selected="0">
            <x v="352"/>
          </reference>
          <reference field="6" count="1" selected="0">
            <x v="204"/>
          </reference>
          <reference field="7" count="1" selected="0">
            <x v="15"/>
          </reference>
          <reference field="8" count="1">
            <x v="438"/>
          </reference>
        </references>
      </pivotArea>
    </format>
    <format dxfId="2790">
      <pivotArea dataOnly="0" labelOnly="1" fieldPosition="0">
        <references count="4">
          <reference field="0" count="1" selected="0">
            <x v="353"/>
          </reference>
          <reference field="6" count="1" selected="0">
            <x v="124"/>
          </reference>
          <reference field="7" count="1" selected="0">
            <x v="15"/>
          </reference>
          <reference field="8" count="1">
            <x v="453"/>
          </reference>
        </references>
      </pivotArea>
    </format>
    <format dxfId="2789">
      <pivotArea dataOnly="0" labelOnly="1" fieldPosition="0">
        <references count="4">
          <reference field="0" count="1" selected="0">
            <x v="354"/>
          </reference>
          <reference field="6" count="1" selected="0">
            <x v="35"/>
          </reference>
          <reference field="7" count="1" selected="0">
            <x v="15"/>
          </reference>
          <reference field="8" count="1">
            <x v="446"/>
          </reference>
        </references>
      </pivotArea>
    </format>
    <format dxfId="2788">
      <pivotArea dataOnly="0" labelOnly="1" fieldPosition="0">
        <references count="4">
          <reference field="0" count="1" selected="0">
            <x v="355"/>
          </reference>
          <reference field="6" count="1" selected="0">
            <x v="51"/>
          </reference>
          <reference field="7" count="1" selected="0">
            <x v="15"/>
          </reference>
          <reference field="8" count="1">
            <x v="452"/>
          </reference>
        </references>
      </pivotArea>
    </format>
    <format dxfId="2787">
      <pivotArea dataOnly="0" labelOnly="1" fieldPosition="0">
        <references count="4">
          <reference field="0" count="1" selected="0">
            <x v="356"/>
          </reference>
          <reference field="6" count="1" selected="0">
            <x v="78"/>
          </reference>
          <reference field="7" count="1" selected="0">
            <x v="15"/>
          </reference>
          <reference field="8" count="1">
            <x v="428"/>
          </reference>
        </references>
      </pivotArea>
    </format>
    <format dxfId="2786">
      <pivotArea dataOnly="0" labelOnly="1" fieldPosition="0">
        <references count="4">
          <reference field="0" count="1" selected="0">
            <x v="357"/>
          </reference>
          <reference field="6" count="1" selected="0">
            <x v="546"/>
          </reference>
          <reference field="7" count="1" selected="0">
            <x v="15"/>
          </reference>
          <reference field="8" count="1">
            <x v="420"/>
          </reference>
        </references>
      </pivotArea>
    </format>
    <format dxfId="2785">
      <pivotArea dataOnly="0" labelOnly="1" fieldPosition="0">
        <references count="4">
          <reference field="0" count="1" selected="0">
            <x v="358"/>
          </reference>
          <reference field="6" count="1" selected="0">
            <x v="549"/>
          </reference>
          <reference field="7" count="1" selected="0">
            <x v="15"/>
          </reference>
          <reference field="8" count="1">
            <x v="411"/>
          </reference>
        </references>
      </pivotArea>
    </format>
    <format dxfId="2784">
      <pivotArea dataOnly="0" labelOnly="1" fieldPosition="0">
        <references count="4">
          <reference field="0" count="1" selected="0">
            <x v="359"/>
          </reference>
          <reference field="6" count="1" selected="0">
            <x v="98"/>
          </reference>
          <reference field="7" count="1" selected="0">
            <x v="15"/>
          </reference>
          <reference field="8" count="1">
            <x v="105"/>
          </reference>
        </references>
      </pivotArea>
    </format>
    <format dxfId="2783">
      <pivotArea dataOnly="0" labelOnly="1" fieldPosition="0">
        <references count="4">
          <reference field="0" count="1" selected="0">
            <x v="360"/>
          </reference>
          <reference field="6" count="1" selected="0">
            <x v="522"/>
          </reference>
          <reference field="7" count="1" selected="0">
            <x v="15"/>
          </reference>
          <reference field="8" count="1">
            <x v="266"/>
          </reference>
        </references>
      </pivotArea>
    </format>
    <format dxfId="2782">
      <pivotArea dataOnly="0" labelOnly="1" fieldPosition="0">
        <references count="4">
          <reference field="0" count="1" selected="0">
            <x v="361"/>
          </reference>
          <reference field="6" count="1" selected="0">
            <x v="525"/>
          </reference>
          <reference field="7" count="1" selected="0">
            <x v="15"/>
          </reference>
          <reference field="8" count="1">
            <x v="254"/>
          </reference>
        </references>
      </pivotArea>
    </format>
    <format dxfId="2781">
      <pivotArea dataOnly="0" labelOnly="1" fieldPosition="0">
        <references count="4">
          <reference field="0" count="1" selected="0">
            <x v="362"/>
          </reference>
          <reference field="6" count="1" selected="0">
            <x v="401"/>
          </reference>
          <reference field="7" count="1" selected="0">
            <x v="15"/>
          </reference>
          <reference field="8" count="1">
            <x v="301"/>
          </reference>
        </references>
      </pivotArea>
    </format>
    <format dxfId="2780">
      <pivotArea dataOnly="0" labelOnly="1" fieldPosition="0">
        <references count="4">
          <reference field="0" count="1" selected="0">
            <x v="363"/>
          </reference>
          <reference field="6" count="1" selected="0">
            <x v="14"/>
          </reference>
          <reference field="7" count="1" selected="0">
            <x v="15"/>
          </reference>
          <reference field="8" count="1">
            <x v="236"/>
          </reference>
        </references>
      </pivotArea>
    </format>
    <format dxfId="2779">
      <pivotArea dataOnly="0" labelOnly="1" fieldPosition="0">
        <references count="4">
          <reference field="0" count="1" selected="0">
            <x v="364"/>
          </reference>
          <reference field="6" count="1" selected="0">
            <x v="403"/>
          </reference>
          <reference field="7" count="1" selected="0">
            <x v="15"/>
          </reference>
          <reference field="8" count="1">
            <x v="263"/>
          </reference>
        </references>
      </pivotArea>
    </format>
    <format dxfId="2778">
      <pivotArea dataOnly="0" labelOnly="1" fieldPosition="0">
        <references count="4">
          <reference field="0" count="1" selected="0">
            <x v="365"/>
          </reference>
          <reference field="6" count="1" selected="0">
            <x v="73"/>
          </reference>
          <reference field="7" count="1" selected="0">
            <x v="15"/>
          </reference>
          <reference field="8" count="1">
            <x v="53"/>
          </reference>
        </references>
      </pivotArea>
    </format>
    <format dxfId="2777">
      <pivotArea dataOnly="0" labelOnly="1" fieldPosition="0">
        <references count="4">
          <reference field="0" count="1" selected="0">
            <x v="366"/>
          </reference>
          <reference field="6" count="1" selected="0">
            <x v="76"/>
          </reference>
          <reference field="7" count="1" selected="0">
            <x v="15"/>
          </reference>
          <reference field="8" count="1">
            <x v="97"/>
          </reference>
        </references>
      </pivotArea>
    </format>
    <format dxfId="2776">
      <pivotArea dataOnly="0" labelOnly="1" fieldPosition="0">
        <references count="4">
          <reference field="0" count="1" selected="0">
            <x v="367"/>
          </reference>
          <reference field="6" count="1" selected="0">
            <x v="505"/>
          </reference>
          <reference field="7" count="1" selected="0">
            <x v="15"/>
          </reference>
          <reference field="8" count="1">
            <x v="368"/>
          </reference>
        </references>
      </pivotArea>
    </format>
    <format dxfId="2775">
      <pivotArea dataOnly="0" labelOnly="1" fieldPosition="0">
        <references count="4">
          <reference field="0" count="1" selected="0">
            <x v="368"/>
          </reference>
          <reference field="6" count="1" selected="0">
            <x v="420"/>
          </reference>
          <reference field="7" count="1" selected="0">
            <x v="15"/>
          </reference>
          <reference field="8" count="1">
            <x v="102"/>
          </reference>
        </references>
      </pivotArea>
    </format>
    <format dxfId="2774">
      <pivotArea dataOnly="0" labelOnly="1" fieldPosition="0">
        <references count="4">
          <reference field="0" count="1" selected="0">
            <x v="369"/>
          </reference>
          <reference field="6" count="1" selected="0">
            <x v="79"/>
          </reference>
          <reference field="7" count="1" selected="0">
            <x v="15"/>
          </reference>
          <reference field="8" count="1">
            <x v="138"/>
          </reference>
        </references>
      </pivotArea>
    </format>
    <format dxfId="2773">
      <pivotArea dataOnly="0" labelOnly="1" fieldPosition="0">
        <references count="4">
          <reference field="0" count="1" selected="0">
            <x v="370"/>
          </reference>
          <reference field="6" count="1" selected="0">
            <x v="434"/>
          </reference>
          <reference field="7" count="1" selected="0">
            <x v="15"/>
          </reference>
          <reference field="8" count="1">
            <x v="222"/>
          </reference>
        </references>
      </pivotArea>
    </format>
    <format dxfId="2772">
      <pivotArea dataOnly="0" labelOnly="1" fieldPosition="0">
        <references count="4">
          <reference field="0" count="1" selected="0">
            <x v="371"/>
          </reference>
          <reference field="6" count="1" selected="0">
            <x v="460"/>
          </reference>
          <reference field="7" count="1" selected="0">
            <x v="15"/>
          </reference>
          <reference field="8" count="1">
            <x v="227"/>
          </reference>
        </references>
      </pivotArea>
    </format>
    <format dxfId="2771">
      <pivotArea dataOnly="0" labelOnly="1" fieldPosition="0">
        <references count="4">
          <reference field="0" count="1" selected="0">
            <x v="372"/>
          </reference>
          <reference field="6" count="1" selected="0">
            <x v="72"/>
          </reference>
          <reference field="7" count="1" selected="0">
            <x v="15"/>
          </reference>
          <reference field="8" count="1">
            <x v="397"/>
          </reference>
        </references>
      </pivotArea>
    </format>
    <format dxfId="2770">
      <pivotArea dataOnly="0" labelOnly="1" fieldPosition="0">
        <references count="4">
          <reference field="0" count="1" selected="0">
            <x v="373"/>
          </reference>
          <reference field="6" count="1" selected="0">
            <x v="388"/>
          </reference>
          <reference field="7" count="1" selected="0">
            <x v="15"/>
          </reference>
          <reference field="8" count="1">
            <x v="414"/>
          </reference>
        </references>
      </pivotArea>
    </format>
    <format dxfId="2769">
      <pivotArea dataOnly="0" labelOnly="1" fieldPosition="0">
        <references count="4">
          <reference field="0" count="1" selected="0">
            <x v="374"/>
          </reference>
          <reference field="6" count="1" selected="0">
            <x v="61"/>
          </reference>
          <reference field="7" count="1" selected="0">
            <x v="15"/>
          </reference>
          <reference field="8" count="1">
            <x v="396"/>
          </reference>
        </references>
      </pivotArea>
    </format>
    <format dxfId="2768">
      <pivotArea dataOnly="0" labelOnly="1" fieldPosition="0">
        <references count="4">
          <reference field="0" count="1" selected="0">
            <x v="375"/>
          </reference>
          <reference field="6" count="1" selected="0">
            <x v="344"/>
          </reference>
          <reference field="7" count="1" selected="0">
            <x v="15"/>
          </reference>
          <reference field="8" count="1">
            <x v="358"/>
          </reference>
        </references>
      </pivotArea>
    </format>
    <format dxfId="2767">
      <pivotArea dataOnly="0" labelOnly="1" fieldPosition="0">
        <references count="4">
          <reference field="0" count="1" selected="0">
            <x v="376"/>
          </reference>
          <reference field="6" count="1" selected="0">
            <x v="127"/>
          </reference>
          <reference field="7" count="1" selected="0">
            <x v="15"/>
          </reference>
          <reference field="8" count="1">
            <x v="166"/>
          </reference>
        </references>
      </pivotArea>
    </format>
    <format dxfId="2766">
      <pivotArea dataOnly="0" labelOnly="1" fieldPosition="0">
        <references count="4">
          <reference field="0" count="1" selected="0">
            <x v="377"/>
          </reference>
          <reference field="6" count="1" selected="0">
            <x v="455"/>
          </reference>
          <reference field="7" count="1" selected="0">
            <x v="15"/>
          </reference>
          <reference field="8" count="1">
            <x v="274"/>
          </reference>
        </references>
      </pivotArea>
    </format>
    <format dxfId="2765">
      <pivotArea dataOnly="0" labelOnly="1" fieldPosition="0">
        <references count="4">
          <reference field="0" count="1" selected="0">
            <x v="378"/>
          </reference>
          <reference field="6" count="1" selected="0">
            <x v="405"/>
          </reference>
          <reference field="7" count="1" selected="0">
            <x v="15"/>
          </reference>
          <reference field="8" count="1">
            <x v="214"/>
          </reference>
        </references>
      </pivotArea>
    </format>
    <format dxfId="2764">
      <pivotArea dataOnly="0" labelOnly="1" fieldPosition="0">
        <references count="4">
          <reference field="0" count="1" selected="0">
            <x v="379"/>
          </reference>
          <reference field="6" count="1" selected="0">
            <x v="52"/>
          </reference>
          <reference field="7" count="1" selected="0">
            <x v="15"/>
          </reference>
          <reference field="8" count="1">
            <x v="209"/>
          </reference>
        </references>
      </pivotArea>
    </format>
    <format dxfId="2763">
      <pivotArea dataOnly="0" labelOnly="1" fieldPosition="0">
        <references count="4">
          <reference field="0" count="1" selected="0">
            <x v="380"/>
          </reference>
          <reference field="6" count="1" selected="0">
            <x v="531"/>
          </reference>
          <reference field="7" count="1" selected="0">
            <x v="15"/>
          </reference>
          <reference field="8" count="1">
            <x v="259"/>
          </reference>
        </references>
      </pivotArea>
    </format>
    <format dxfId="2762">
      <pivotArea dataOnly="0" labelOnly="1" fieldPosition="0">
        <references count="4">
          <reference field="0" count="1" selected="0">
            <x v="381"/>
          </reference>
          <reference field="6" count="1" selected="0">
            <x v="285"/>
          </reference>
          <reference field="7" count="1" selected="0">
            <x v="15"/>
          </reference>
          <reference field="8" count="1">
            <x v="196"/>
          </reference>
        </references>
      </pivotArea>
    </format>
    <format dxfId="2761">
      <pivotArea dataOnly="0" labelOnly="1" fieldPosition="0">
        <references count="4">
          <reference field="0" count="1" selected="0">
            <x v="382"/>
          </reference>
          <reference field="6" count="1" selected="0">
            <x v="291"/>
          </reference>
          <reference field="7" count="1" selected="0">
            <x v="15"/>
          </reference>
          <reference field="8" count="1">
            <x v="253"/>
          </reference>
        </references>
      </pivotArea>
    </format>
    <format dxfId="2760">
      <pivotArea dataOnly="0" labelOnly="1" fieldPosition="0">
        <references count="4">
          <reference field="0" count="1" selected="0">
            <x v="383"/>
          </reference>
          <reference field="6" count="1" selected="0">
            <x v="36"/>
          </reference>
          <reference field="7" count="1" selected="0">
            <x v="15"/>
          </reference>
          <reference field="8" count="1">
            <x v="512"/>
          </reference>
        </references>
      </pivotArea>
    </format>
    <format dxfId="2759">
      <pivotArea dataOnly="0" labelOnly="1" fieldPosition="0">
        <references count="4">
          <reference field="0" count="1" selected="0">
            <x v="384"/>
          </reference>
          <reference field="6" count="1" selected="0">
            <x v="402"/>
          </reference>
          <reference field="7" count="1" selected="0">
            <x v="15"/>
          </reference>
          <reference field="8" count="1">
            <x v="108"/>
          </reference>
        </references>
      </pivotArea>
    </format>
    <format dxfId="2758">
      <pivotArea dataOnly="0" labelOnly="1" fieldPosition="0">
        <references count="4">
          <reference field="0" count="1" selected="0">
            <x v="385"/>
          </reference>
          <reference field="6" count="1" selected="0">
            <x v="91"/>
          </reference>
          <reference field="7" count="1" selected="0">
            <x v="15"/>
          </reference>
          <reference field="8" count="1">
            <x v="164"/>
          </reference>
        </references>
      </pivotArea>
    </format>
    <format dxfId="2757">
      <pivotArea dataOnly="0" labelOnly="1" fieldPosition="0">
        <references count="4">
          <reference field="0" count="1" selected="0">
            <x v="386"/>
          </reference>
          <reference field="6" count="1" selected="0">
            <x v="408"/>
          </reference>
          <reference field="7" count="1" selected="0">
            <x v="15"/>
          </reference>
          <reference field="8" count="1">
            <x v="199"/>
          </reference>
        </references>
      </pivotArea>
    </format>
    <format dxfId="2756">
      <pivotArea dataOnly="0" labelOnly="1" fieldPosition="0">
        <references count="4">
          <reference field="0" count="1" selected="0">
            <x v="387"/>
          </reference>
          <reference field="6" count="1" selected="0">
            <x v="523"/>
          </reference>
          <reference field="7" count="1" selected="0">
            <x v="15"/>
          </reference>
          <reference field="8" count="1">
            <x v="204"/>
          </reference>
        </references>
      </pivotArea>
    </format>
    <format dxfId="2755">
      <pivotArea dataOnly="0" labelOnly="1" fieldPosition="0">
        <references count="4">
          <reference field="0" count="1" selected="0">
            <x v="388"/>
          </reference>
          <reference field="6" count="1" selected="0">
            <x v="541"/>
          </reference>
          <reference field="7" count="1" selected="0">
            <x v="15"/>
          </reference>
          <reference field="8" count="1">
            <x v="200"/>
          </reference>
        </references>
      </pivotArea>
    </format>
    <format dxfId="2754">
      <pivotArea dataOnly="0" labelOnly="1" fieldPosition="0">
        <references count="4">
          <reference field="0" count="1" selected="0">
            <x v="389"/>
          </reference>
          <reference field="6" count="1" selected="0">
            <x v="24"/>
          </reference>
          <reference field="7" count="1" selected="0">
            <x v="15"/>
          </reference>
          <reference field="8" count="1">
            <x v="80"/>
          </reference>
        </references>
      </pivotArea>
    </format>
    <format dxfId="2753">
      <pivotArea dataOnly="0" labelOnly="1" fieldPosition="0">
        <references count="4">
          <reference field="0" count="1" selected="0">
            <x v="390"/>
          </reference>
          <reference field="6" count="1" selected="0">
            <x v="398"/>
          </reference>
          <reference field="7" count="1" selected="0">
            <x v="15"/>
          </reference>
          <reference field="8" count="1">
            <x v="117"/>
          </reference>
        </references>
      </pivotArea>
    </format>
    <format dxfId="2752">
      <pivotArea dataOnly="0" labelOnly="1" fieldPosition="0">
        <references count="4">
          <reference field="0" count="1" selected="0">
            <x v="391"/>
          </reference>
          <reference field="6" count="1" selected="0">
            <x v="334"/>
          </reference>
          <reference field="7" count="1" selected="0">
            <x v="15"/>
          </reference>
          <reference field="8" count="1">
            <x v="23"/>
          </reference>
        </references>
      </pivotArea>
    </format>
    <format dxfId="2751">
      <pivotArea dataOnly="0" labelOnly="1" fieldPosition="0">
        <references count="4">
          <reference field="0" count="1" selected="0">
            <x v="392"/>
          </reference>
          <reference field="6" count="1" selected="0">
            <x v="96"/>
          </reference>
          <reference field="7" count="1" selected="0">
            <x v="15"/>
          </reference>
          <reference field="8" count="1">
            <x v="186"/>
          </reference>
        </references>
      </pivotArea>
    </format>
    <format dxfId="2750">
      <pivotArea dataOnly="0" labelOnly="1" fieldPosition="0">
        <references count="4">
          <reference field="0" count="1" selected="0">
            <x v="393"/>
          </reference>
          <reference field="6" count="1" selected="0">
            <x v="463"/>
          </reference>
          <reference field="7" count="1" selected="0">
            <x v="15"/>
          </reference>
          <reference field="8" count="1">
            <x v="59"/>
          </reference>
        </references>
      </pivotArea>
    </format>
    <format dxfId="2749">
      <pivotArea dataOnly="0" labelOnly="1" fieldPosition="0">
        <references count="4">
          <reference field="0" count="1" selected="0">
            <x v="394"/>
          </reference>
          <reference field="6" count="1" selected="0">
            <x v="335"/>
          </reference>
          <reference field="7" count="1" selected="0">
            <x v="15"/>
          </reference>
          <reference field="8" count="1">
            <x v="22"/>
          </reference>
        </references>
      </pivotArea>
    </format>
    <format dxfId="2748">
      <pivotArea dataOnly="0" labelOnly="1" fieldPosition="0">
        <references count="4">
          <reference field="0" count="1" selected="0">
            <x v="395"/>
          </reference>
          <reference field="6" count="1" selected="0">
            <x v="2"/>
          </reference>
          <reference field="7" count="1" selected="0">
            <x v="15"/>
          </reference>
          <reference field="8" count="1">
            <x v="5"/>
          </reference>
        </references>
      </pivotArea>
    </format>
    <format dxfId="2747">
      <pivotArea dataOnly="0" labelOnly="1" fieldPosition="0">
        <references count="4">
          <reference field="0" count="1" selected="0">
            <x v="396"/>
          </reference>
          <reference field="6" count="1" selected="0">
            <x v="28"/>
          </reference>
          <reference field="7" count="1" selected="0">
            <x v="15"/>
          </reference>
          <reference field="8" count="1">
            <x v="137"/>
          </reference>
        </references>
      </pivotArea>
    </format>
    <format dxfId="2746">
      <pivotArea dataOnly="0" labelOnly="1" fieldPosition="0">
        <references count="4">
          <reference field="0" count="1" selected="0">
            <x v="397"/>
          </reference>
          <reference field="6" count="1" selected="0">
            <x v="418"/>
          </reference>
          <reference field="7" count="1" selected="0">
            <x v="15"/>
          </reference>
          <reference field="8" count="1">
            <x v="126"/>
          </reference>
        </references>
      </pivotArea>
    </format>
    <format dxfId="2745">
      <pivotArea dataOnly="0" labelOnly="1" fieldPosition="0">
        <references count="4">
          <reference field="0" count="1" selected="0">
            <x v="398"/>
          </reference>
          <reference field="6" count="1" selected="0">
            <x v="292"/>
          </reference>
          <reference field="7" count="1" selected="0">
            <x v="15"/>
          </reference>
          <reference field="8" count="1">
            <x v="120"/>
          </reference>
        </references>
      </pivotArea>
    </format>
    <format dxfId="2744">
      <pivotArea dataOnly="0" labelOnly="1" fieldPosition="0">
        <references count="4">
          <reference field="0" count="1" selected="0">
            <x v="399"/>
          </reference>
          <reference field="6" count="1" selected="0">
            <x v="11"/>
          </reference>
          <reference field="7" count="1" selected="0">
            <x v="15"/>
          </reference>
          <reference field="8" count="1">
            <x v="15"/>
          </reference>
        </references>
      </pivotArea>
    </format>
    <format dxfId="2743">
      <pivotArea dataOnly="0" labelOnly="1" fieldPosition="0">
        <references count="4">
          <reference field="0" count="1" selected="0">
            <x v="400"/>
          </reference>
          <reference field="6" count="1" selected="0">
            <x v="37"/>
          </reference>
          <reference field="7" count="1" selected="0">
            <x v="15"/>
          </reference>
          <reference field="8" count="1">
            <x v="10"/>
          </reference>
        </references>
      </pivotArea>
    </format>
    <format dxfId="2742">
      <pivotArea dataOnly="0" labelOnly="1" fieldPosition="0">
        <references count="4">
          <reference field="0" count="1" selected="0">
            <x v="401"/>
          </reference>
          <reference field="6" count="1" selected="0">
            <x v="48"/>
          </reference>
          <reference field="7" count="1" selected="0">
            <x v="15"/>
          </reference>
          <reference field="8" count="1">
            <x v="0"/>
          </reference>
        </references>
      </pivotArea>
    </format>
    <format dxfId="2741">
      <pivotArea dataOnly="0" labelOnly="1" fieldPosition="0">
        <references count="4">
          <reference field="0" count="1" selected="0">
            <x v="402"/>
          </reference>
          <reference field="6" count="1" selected="0">
            <x v="74"/>
          </reference>
          <reference field="7" count="1" selected="0">
            <x v="15"/>
          </reference>
          <reference field="8" count="1">
            <x v="40"/>
          </reference>
        </references>
      </pivotArea>
    </format>
    <format dxfId="2740">
      <pivotArea dataOnly="0" labelOnly="1" fieldPosition="0">
        <references count="4">
          <reference field="0" count="1" selected="0">
            <x v="403"/>
          </reference>
          <reference field="6" count="1" selected="0">
            <x v="81"/>
          </reference>
          <reference field="7" count="1" selected="0">
            <x v="15"/>
          </reference>
          <reference field="8" count="1">
            <x v="1"/>
          </reference>
        </references>
      </pivotArea>
    </format>
    <format dxfId="2739">
      <pivotArea dataOnly="0" labelOnly="1" fieldPosition="0">
        <references count="4">
          <reference field="0" count="1" selected="0">
            <x v="404"/>
          </reference>
          <reference field="6" count="1" selected="0">
            <x v="203"/>
          </reference>
          <reference field="7" count="1" selected="0">
            <x v="15"/>
          </reference>
          <reference field="8" count="1">
            <x v="21"/>
          </reference>
        </references>
      </pivotArea>
    </format>
    <format dxfId="2738">
      <pivotArea dataOnly="0" labelOnly="1" fieldPosition="0">
        <references count="4">
          <reference field="0" count="1" selected="0">
            <x v="405"/>
          </reference>
          <reference field="6" count="1" selected="0">
            <x v="461"/>
          </reference>
          <reference field="7" count="1" selected="0">
            <x v="15"/>
          </reference>
          <reference field="8" count="1">
            <x v="48"/>
          </reference>
        </references>
      </pivotArea>
    </format>
    <format dxfId="2737">
      <pivotArea dataOnly="0" labelOnly="1" fieldPosition="0">
        <references count="4">
          <reference field="0" count="1" selected="0">
            <x v="406"/>
          </reference>
          <reference field="6" count="1" selected="0">
            <x v="338"/>
          </reference>
          <reference field="7" count="1" selected="0">
            <x v="15"/>
          </reference>
          <reference field="8" count="1">
            <x v="287"/>
          </reference>
        </references>
      </pivotArea>
    </format>
    <format dxfId="2736">
      <pivotArea dataOnly="0" labelOnly="1" fieldPosition="0">
        <references count="4">
          <reference field="0" count="1" selected="0">
            <x v="407"/>
          </reference>
          <reference field="6" count="1" selected="0">
            <x v="424"/>
          </reference>
          <reference field="7" count="1" selected="0">
            <x v="15"/>
          </reference>
          <reference field="8" count="1">
            <x v="308"/>
          </reference>
        </references>
      </pivotArea>
    </format>
    <format dxfId="2735">
      <pivotArea dataOnly="0" labelOnly="1" fieldPosition="0">
        <references count="4">
          <reference field="0" count="1" selected="0">
            <x v="408"/>
          </reference>
          <reference field="6" count="1" selected="0">
            <x v="395"/>
          </reference>
          <reference field="7" count="1" selected="0">
            <x v="15"/>
          </reference>
          <reference field="8" count="1">
            <x v="344"/>
          </reference>
        </references>
      </pivotArea>
    </format>
    <format dxfId="2734">
      <pivotArea dataOnly="0" labelOnly="1" fieldPosition="0">
        <references count="4">
          <reference field="0" count="1" selected="0">
            <x v="409"/>
          </reference>
          <reference field="6" count="1" selected="0">
            <x v="310"/>
          </reference>
          <reference field="7" count="1" selected="0">
            <x v="15"/>
          </reference>
          <reference field="8" count="1">
            <x v="183"/>
          </reference>
        </references>
      </pivotArea>
    </format>
    <format dxfId="2733">
      <pivotArea dataOnly="0" labelOnly="1" fieldPosition="0">
        <references count="4">
          <reference field="0" count="1" selected="0">
            <x v="410"/>
          </reference>
          <reference field="6" count="1" selected="0">
            <x v="435"/>
          </reference>
          <reference field="7" count="1" selected="0">
            <x v="15"/>
          </reference>
          <reference field="8" count="1">
            <x v="306"/>
          </reference>
        </references>
      </pivotArea>
    </format>
    <format dxfId="2732">
      <pivotArea dataOnly="0" labelOnly="1" fieldPosition="0">
        <references count="4">
          <reference field="0" count="1" selected="0">
            <x v="411"/>
          </reference>
          <reference field="6" count="1" selected="0">
            <x v="432"/>
          </reference>
          <reference field="7" count="1" selected="0">
            <x v="15"/>
          </reference>
          <reference field="8" count="1">
            <x v="182"/>
          </reference>
        </references>
      </pivotArea>
    </format>
    <format dxfId="2731">
      <pivotArea dataOnly="0" labelOnly="1" fieldPosition="0">
        <references count="4">
          <reference field="0" count="1" selected="0">
            <x v="412"/>
          </reference>
          <reference field="6" count="1" selected="0">
            <x v="122"/>
          </reference>
          <reference field="7" count="1" selected="0">
            <x v="15"/>
          </reference>
          <reference field="8" count="1">
            <x v="226"/>
          </reference>
        </references>
      </pivotArea>
    </format>
    <format dxfId="2730">
      <pivotArea dataOnly="0" labelOnly="1" fieldPosition="0">
        <references count="4">
          <reference field="0" count="1" selected="0">
            <x v="413"/>
          </reference>
          <reference field="6" count="1" selected="0">
            <x v="441"/>
          </reference>
          <reference field="7" count="1" selected="0">
            <x v="15"/>
          </reference>
          <reference field="8" count="1">
            <x v="283"/>
          </reference>
        </references>
      </pivotArea>
    </format>
    <format dxfId="2729">
      <pivotArea dataOnly="0" labelOnly="1" fieldPosition="0">
        <references count="4">
          <reference field="0" count="1" selected="0">
            <x v="414"/>
          </reference>
          <reference field="6" count="1" selected="0">
            <x v="480"/>
          </reference>
          <reference field="7" count="1" selected="0">
            <x v="15"/>
          </reference>
          <reference field="8" count="1">
            <x v="187"/>
          </reference>
        </references>
      </pivotArea>
    </format>
    <format dxfId="2728">
      <pivotArea dataOnly="0" labelOnly="1" fieldPosition="0">
        <references count="4">
          <reference field="0" count="1" selected="0">
            <x v="415"/>
          </reference>
          <reference field="6" count="1" selected="0">
            <x v="41"/>
          </reference>
          <reference field="7" count="1" selected="0">
            <x v="15"/>
          </reference>
          <reference field="8" count="1">
            <x v="322"/>
          </reference>
        </references>
      </pivotArea>
    </format>
    <format dxfId="2727">
      <pivotArea dataOnly="0" labelOnly="1" fieldPosition="0">
        <references count="4">
          <reference field="0" count="1" selected="0">
            <x v="416"/>
          </reference>
          <reference field="6" count="1" selected="0">
            <x v="128"/>
          </reference>
          <reference field="7" count="1" selected="0">
            <x v="15"/>
          </reference>
          <reference field="8" count="1">
            <x v="167"/>
          </reference>
        </references>
      </pivotArea>
    </format>
    <format dxfId="2726">
      <pivotArea dataOnly="0" labelOnly="1" fieldPosition="0">
        <references count="4">
          <reference field="0" count="1" selected="0">
            <x v="417"/>
          </reference>
          <reference field="6" count="1" selected="0">
            <x v="290"/>
          </reference>
          <reference field="7" count="1" selected="0">
            <x v="15"/>
          </reference>
          <reference field="8" count="1">
            <x v="193"/>
          </reference>
        </references>
      </pivotArea>
    </format>
    <format dxfId="2725">
      <pivotArea dataOnly="0" labelOnly="1" fieldPosition="0">
        <references count="4">
          <reference field="0" count="1" selected="0">
            <x v="418"/>
          </reference>
          <reference field="6" count="1" selected="0">
            <x v="553"/>
          </reference>
          <reference field="7" count="1" selected="0">
            <x v="15"/>
          </reference>
          <reference field="8" count="1">
            <x v="251"/>
          </reference>
        </references>
      </pivotArea>
    </format>
    <format dxfId="2724">
      <pivotArea dataOnly="0" labelOnly="1" fieldPosition="0">
        <references count="4">
          <reference field="0" count="1" selected="0">
            <x v="419"/>
          </reference>
          <reference field="6" count="1" selected="0">
            <x v="511"/>
          </reference>
          <reference field="7" count="1" selected="0">
            <x v="15"/>
          </reference>
          <reference field="8" count="1">
            <x v="163"/>
          </reference>
        </references>
      </pivotArea>
    </format>
    <format dxfId="2723">
      <pivotArea dataOnly="0" labelOnly="1" fieldPosition="0">
        <references count="4">
          <reference field="0" count="1" selected="0">
            <x v="420"/>
          </reference>
          <reference field="6" count="1" selected="0">
            <x v="361"/>
          </reference>
          <reference field="7" count="1" selected="0">
            <x v="15"/>
          </reference>
          <reference field="8" count="1">
            <x v="155"/>
          </reference>
        </references>
      </pivotArea>
    </format>
    <format dxfId="2722">
      <pivotArea dataOnly="0" labelOnly="1" fieldPosition="0">
        <references count="4">
          <reference field="0" count="1" selected="0">
            <x v="421"/>
          </reference>
          <reference field="6" count="1" selected="0">
            <x v="5"/>
          </reference>
          <reference field="7" count="1" selected="0">
            <x v="15"/>
          </reference>
          <reference field="8" count="1">
            <x v="114"/>
          </reference>
        </references>
      </pivotArea>
    </format>
    <format dxfId="2721">
      <pivotArea dataOnly="0" labelOnly="1" fieldPosition="0">
        <references count="4">
          <reference field="0" count="1" selected="0">
            <x v="422"/>
          </reference>
          <reference field="6" count="1" selected="0">
            <x v="18"/>
          </reference>
          <reference field="7" count="1" selected="0">
            <x v="15"/>
          </reference>
          <reference field="8" count="1">
            <x v="141"/>
          </reference>
        </references>
      </pivotArea>
    </format>
    <format dxfId="2720">
      <pivotArea dataOnly="0" labelOnly="1" fieldPosition="0">
        <references count="4">
          <reference field="0" count="1" selected="0">
            <x v="423"/>
          </reference>
          <reference field="6" count="1" selected="0">
            <x v="222"/>
          </reference>
          <reference field="7" count="1" selected="0">
            <x v="15"/>
          </reference>
          <reference field="8" count="1">
            <x v="51"/>
          </reference>
        </references>
      </pivotArea>
    </format>
    <format dxfId="2719">
      <pivotArea dataOnly="0" labelOnly="1" fieldPosition="0">
        <references count="4">
          <reference field="0" count="1" selected="0">
            <x v="424"/>
          </reference>
          <reference field="6" count="1" selected="0">
            <x v="62"/>
          </reference>
          <reference field="7" count="1" selected="0">
            <x v="15"/>
          </reference>
          <reference field="8" count="1">
            <x v="143"/>
          </reference>
        </references>
      </pivotArea>
    </format>
    <format dxfId="2718">
      <pivotArea dataOnly="0" labelOnly="1" fieldPosition="0">
        <references count="4">
          <reference field="0" count="1" selected="0">
            <x v="425"/>
          </reference>
          <reference field="6" count="1" selected="0">
            <x v="520"/>
          </reference>
          <reference field="7" count="1" selected="0">
            <x v="15"/>
          </reference>
          <reference field="8" count="1">
            <x v="86"/>
          </reference>
        </references>
      </pivotArea>
    </format>
    <format dxfId="2717">
      <pivotArea dataOnly="0" labelOnly="1" fieldPosition="0">
        <references count="4">
          <reference field="0" count="1" selected="0">
            <x v="426"/>
          </reference>
          <reference field="6" count="1" selected="0">
            <x v="430"/>
          </reference>
          <reference field="7" count="1" selected="0">
            <x v="15"/>
          </reference>
          <reference field="8" count="1">
            <x v="32"/>
          </reference>
        </references>
      </pivotArea>
    </format>
    <format dxfId="2716">
      <pivotArea dataOnly="0" labelOnly="1" fieldPosition="0">
        <references count="4">
          <reference field="0" count="1" selected="0">
            <x v="427"/>
          </reference>
          <reference field="6" count="1" selected="0">
            <x v="15"/>
          </reference>
          <reference field="7" count="1" selected="0">
            <x v="15"/>
          </reference>
          <reference field="8" count="1">
            <x v="55"/>
          </reference>
        </references>
      </pivotArea>
    </format>
    <format dxfId="2715">
      <pivotArea dataOnly="0" labelOnly="1" fieldPosition="0">
        <references count="4">
          <reference field="0" count="1" selected="0">
            <x v="428"/>
          </reference>
          <reference field="6" count="1" selected="0">
            <x v="519"/>
          </reference>
          <reference field="7" count="1" selected="0">
            <x v="15"/>
          </reference>
          <reference field="8" count="1">
            <x v="2"/>
          </reference>
        </references>
      </pivotArea>
    </format>
    <format dxfId="2714">
      <pivotArea dataOnly="0" labelOnly="1" fieldPosition="0">
        <references count="4">
          <reference field="0" count="1" selected="0">
            <x v="429"/>
          </reference>
          <reference field="6" count="1" selected="0">
            <x v="288"/>
          </reference>
          <reference field="7" count="1" selected="0">
            <x v="15"/>
          </reference>
          <reference field="8" count="1">
            <x v="54"/>
          </reference>
        </references>
      </pivotArea>
    </format>
    <format dxfId="2713">
      <pivotArea dataOnly="0" labelOnly="1" fieldPosition="0">
        <references count="4">
          <reference field="0" count="1" selected="0">
            <x v="430"/>
          </reference>
          <reference field="6" count="1" selected="0">
            <x v="557"/>
          </reference>
          <reference field="7" count="1" selected="0">
            <x v="16"/>
          </reference>
          <reference field="8" count="1">
            <x v="442"/>
          </reference>
        </references>
      </pivotArea>
    </format>
    <format dxfId="2712">
      <pivotArea dataOnly="0" labelOnly="1" fieldPosition="0">
        <references count="4">
          <reference field="0" count="1" selected="0">
            <x v="431"/>
          </reference>
          <reference field="6" count="1" selected="0">
            <x v="267"/>
          </reference>
          <reference field="7" count="1" selected="0">
            <x v="16"/>
          </reference>
          <reference field="8" count="1">
            <x v="362"/>
          </reference>
        </references>
      </pivotArea>
    </format>
    <format dxfId="2711">
      <pivotArea dataOnly="0" labelOnly="1" fieldPosition="0">
        <references count="4">
          <reference field="0" count="1" selected="0">
            <x v="432"/>
          </reference>
          <reference field="6" count="1" selected="0">
            <x v="321"/>
          </reference>
          <reference field="7" count="1" selected="0">
            <x v="17"/>
          </reference>
          <reference field="8" count="1">
            <x v="401"/>
          </reference>
        </references>
      </pivotArea>
    </format>
    <format dxfId="2710">
      <pivotArea dataOnly="0" labelOnly="1" fieldPosition="0">
        <references count="4">
          <reference field="0" count="1" selected="0">
            <x v="433"/>
          </reference>
          <reference field="6" count="1" selected="0">
            <x v="439"/>
          </reference>
          <reference field="7" count="1" selected="0">
            <x v="18"/>
          </reference>
          <reference field="8" count="1">
            <x v="460"/>
          </reference>
        </references>
      </pivotArea>
    </format>
    <format dxfId="2709">
      <pivotArea dataOnly="0" labelOnly="1" fieldPosition="0">
        <references count="4">
          <reference field="0" count="1" selected="0">
            <x v="434"/>
          </reference>
          <reference field="6" count="1" selected="0">
            <x v="304"/>
          </reference>
          <reference field="7" count="1" selected="0">
            <x v="18"/>
          </reference>
          <reference field="8" count="1">
            <x v="45"/>
          </reference>
        </references>
      </pivotArea>
    </format>
    <format dxfId="2708">
      <pivotArea dataOnly="0" labelOnly="1" fieldPosition="0">
        <references count="4">
          <reference field="0" count="1" selected="0">
            <x v="435"/>
          </reference>
          <reference field="6" count="1" selected="0">
            <x v="252"/>
          </reference>
          <reference field="7" count="1" selected="0">
            <x v="18"/>
          </reference>
          <reference field="8" count="1">
            <x v="38"/>
          </reference>
        </references>
      </pivotArea>
    </format>
    <format dxfId="2707">
      <pivotArea dataOnly="0" labelOnly="1" fieldPosition="0">
        <references count="4">
          <reference field="0" count="1" selected="0">
            <x v="436"/>
          </reference>
          <reference field="6" count="1" selected="0">
            <x v="102"/>
          </reference>
          <reference field="7" count="1" selected="0">
            <x v="18"/>
          </reference>
          <reference field="8" count="1">
            <x v="70"/>
          </reference>
        </references>
      </pivotArea>
    </format>
    <format dxfId="2706">
      <pivotArea dataOnly="0" labelOnly="1" fieldPosition="0">
        <references count="4">
          <reference field="0" count="1" selected="0">
            <x v="437"/>
          </reference>
          <reference field="6" count="1" selected="0">
            <x v="328"/>
          </reference>
          <reference field="7" count="1" selected="0">
            <x v="19"/>
          </reference>
          <reference field="8" count="1">
            <x v="512"/>
          </reference>
        </references>
      </pivotArea>
    </format>
    <format dxfId="2705">
      <pivotArea dataOnly="0" labelOnly="1" fieldPosition="0">
        <references count="4">
          <reference field="0" count="1" selected="0">
            <x v="438"/>
          </reference>
          <reference field="6" count="1" selected="0">
            <x v="470"/>
          </reference>
          <reference field="7" count="1" selected="0">
            <x v="20"/>
          </reference>
          <reference field="8" count="1">
            <x v="469"/>
          </reference>
        </references>
      </pivotArea>
    </format>
    <format dxfId="2704">
      <pivotArea dataOnly="0" labelOnly="1" fieldPosition="0">
        <references count="4">
          <reference field="0" count="1" selected="0">
            <x v="439"/>
          </reference>
          <reference field="6" count="1" selected="0">
            <x v="13"/>
          </reference>
          <reference field="7" count="1" selected="0">
            <x v="20"/>
          </reference>
          <reference field="8" count="1">
            <x v="497"/>
          </reference>
        </references>
      </pivotArea>
    </format>
    <format dxfId="2703">
      <pivotArea dataOnly="0" labelOnly="1" fieldPosition="0">
        <references count="4">
          <reference field="0" count="1" selected="0">
            <x v="440"/>
          </reference>
          <reference field="6" count="1" selected="0">
            <x v="446"/>
          </reference>
          <reference field="7" count="1" selected="0">
            <x v="20"/>
          </reference>
          <reference field="8" count="1">
            <x v="487"/>
          </reference>
        </references>
      </pivotArea>
    </format>
    <format dxfId="2702">
      <pivotArea dataOnly="0" labelOnly="1" fieldPosition="0">
        <references count="4">
          <reference field="0" count="1" selected="0">
            <x v="441"/>
          </reference>
          <reference field="6" count="1" selected="0">
            <x v="537"/>
          </reference>
          <reference field="7" count="1" selected="0">
            <x v="20"/>
          </reference>
          <reference field="8" count="1">
            <x v="458"/>
          </reference>
        </references>
      </pivotArea>
    </format>
    <format dxfId="2701">
      <pivotArea dataOnly="0" labelOnly="1" fieldPosition="0">
        <references count="4">
          <reference field="0" count="1" selected="0">
            <x v="442"/>
          </reference>
          <reference field="6" count="1" selected="0">
            <x v="116"/>
          </reference>
          <reference field="7" count="1" selected="0">
            <x v="20"/>
          </reference>
          <reference field="8" count="1">
            <x v="450"/>
          </reference>
        </references>
      </pivotArea>
    </format>
    <format dxfId="2700">
      <pivotArea dataOnly="0" labelOnly="1" fieldPosition="0">
        <references count="4">
          <reference field="0" count="1" selected="0">
            <x v="443"/>
          </reference>
          <reference field="6" count="1" selected="0">
            <x v="513"/>
          </reference>
          <reference field="7" count="1" selected="0">
            <x v="20"/>
          </reference>
          <reference field="8" count="1">
            <x v="324"/>
          </reference>
        </references>
      </pivotArea>
    </format>
    <format dxfId="2699">
      <pivotArea dataOnly="0" labelOnly="1" fieldPosition="0">
        <references count="4">
          <reference field="0" count="1" selected="0">
            <x v="444"/>
          </reference>
          <reference field="6" count="1" selected="0">
            <x v="221"/>
          </reference>
          <reference field="7" count="1" selected="0">
            <x v="20"/>
          </reference>
          <reference field="8" count="1">
            <x v="416"/>
          </reference>
        </references>
      </pivotArea>
    </format>
    <format dxfId="2698">
      <pivotArea dataOnly="0" labelOnly="1" fieldPosition="0">
        <references count="4">
          <reference field="0" count="1" selected="0">
            <x v="445"/>
          </reference>
          <reference field="6" count="1" selected="0">
            <x v="119"/>
          </reference>
          <reference field="7" count="1" selected="0">
            <x v="20"/>
          </reference>
          <reference field="8" count="1">
            <x v="367"/>
          </reference>
        </references>
      </pivotArea>
    </format>
    <format dxfId="2697">
      <pivotArea dataOnly="0" labelOnly="1" fieldPosition="0">
        <references count="4">
          <reference field="0" count="1" selected="0">
            <x v="446"/>
          </reference>
          <reference field="6" count="1" selected="0">
            <x v="20"/>
          </reference>
          <reference field="7" count="1" selected="0">
            <x v="20"/>
          </reference>
          <reference field="8" count="1">
            <x v="380"/>
          </reference>
        </references>
      </pivotArea>
    </format>
    <format dxfId="2696">
      <pivotArea dataOnly="0" labelOnly="1" fieldPosition="0">
        <references count="4">
          <reference field="0" count="1" selected="0">
            <x v="447"/>
          </reference>
          <reference field="6" count="1" selected="0">
            <x v="232"/>
          </reference>
          <reference field="7" count="1" selected="0">
            <x v="20"/>
          </reference>
          <reference field="8" count="1">
            <x v="305"/>
          </reference>
        </references>
      </pivotArea>
    </format>
    <format dxfId="2695">
      <pivotArea dataOnly="0" labelOnly="1" fieldPosition="0">
        <references count="4">
          <reference field="0" count="1" selected="0">
            <x v="448"/>
          </reference>
          <reference field="6" count="1" selected="0">
            <x v="58"/>
          </reference>
          <reference field="7" count="1" selected="0">
            <x v="20"/>
          </reference>
          <reference field="8" count="1">
            <x v="360"/>
          </reference>
        </references>
      </pivotArea>
    </format>
    <format dxfId="2694">
      <pivotArea dataOnly="0" labelOnly="1" fieldPosition="0">
        <references count="4">
          <reference field="0" count="1" selected="0">
            <x v="449"/>
          </reference>
          <reference field="6" count="1" selected="0">
            <x v="358"/>
          </reference>
          <reference field="7" count="1" selected="0">
            <x v="20"/>
          </reference>
          <reference field="8" count="1">
            <x v="338"/>
          </reference>
        </references>
      </pivotArea>
    </format>
    <format dxfId="2693">
      <pivotArea dataOnly="0" labelOnly="1" fieldPosition="0">
        <references count="4">
          <reference field="0" count="1" selected="0">
            <x v="450"/>
          </reference>
          <reference field="6" count="1" selected="0">
            <x v="17"/>
          </reference>
          <reference field="7" count="1" selected="0">
            <x v="20"/>
          </reference>
          <reference field="8" count="1">
            <x v="265"/>
          </reference>
        </references>
      </pivotArea>
    </format>
    <format dxfId="2692">
      <pivotArea dataOnly="0" labelOnly="1" fieldPosition="0">
        <references count="4">
          <reference field="0" count="1" selected="0">
            <x v="451"/>
          </reference>
          <reference field="6" count="1" selected="0">
            <x v="293"/>
          </reference>
          <reference field="7" count="1" selected="0">
            <x v="20"/>
          </reference>
          <reference field="8" count="1">
            <x v="260"/>
          </reference>
        </references>
      </pivotArea>
    </format>
    <format dxfId="2691">
      <pivotArea dataOnly="0" labelOnly="1" fieldPosition="0">
        <references count="4">
          <reference field="0" count="1" selected="0">
            <x v="452"/>
          </reference>
          <reference field="6" count="1" selected="0">
            <x v="481"/>
          </reference>
          <reference field="7" count="1" selected="0">
            <x v="20"/>
          </reference>
          <reference field="8" count="1">
            <x v="161"/>
          </reference>
        </references>
      </pivotArea>
    </format>
    <format dxfId="2690">
      <pivotArea dataOnly="0" labelOnly="1" fieldPosition="0">
        <references count="4">
          <reference field="0" count="1" selected="0">
            <x v="453"/>
          </reference>
          <reference field="6" count="1" selected="0">
            <x v="443"/>
          </reference>
          <reference field="7" count="1" selected="0">
            <x v="20"/>
          </reference>
          <reference field="8" count="1">
            <x v="110"/>
          </reference>
        </references>
      </pivotArea>
    </format>
    <format dxfId="2689">
      <pivotArea dataOnly="0" labelOnly="1" fieldPosition="0">
        <references count="4">
          <reference field="0" count="1" selected="0">
            <x v="454"/>
          </reference>
          <reference field="6" count="1" selected="0">
            <x v="10"/>
          </reference>
          <reference field="7" count="1" selected="0">
            <x v="20"/>
          </reference>
          <reference field="8" count="1">
            <x v="76"/>
          </reference>
        </references>
      </pivotArea>
    </format>
    <format dxfId="2688">
      <pivotArea dataOnly="0" labelOnly="1" fieldPosition="0">
        <references count="4">
          <reference field="0" count="1" selected="0">
            <x v="455"/>
          </reference>
          <reference field="6" count="1" selected="0">
            <x v="42"/>
          </reference>
          <reference field="7" count="1" selected="0">
            <x v="20"/>
          </reference>
          <reference field="8" count="1">
            <x v="82"/>
          </reference>
        </references>
      </pivotArea>
    </format>
    <format dxfId="2687">
      <pivotArea dataOnly="0" labelOnly="1" fieldPosition="0">
        <references count="4">
          <reference field="0" count="1" selected="0">
            <x v="456"/>
          </reference>
          <reference field="6" count="1" selected="0">
            <x v="217"/>
          </reference>
          <reference field="7" count="1" selected="0">
            <x v="20"/>
          </reference>
          <reference field="8" count="1">
            <x v="19"/>
          </reference>
        </references>
      </pivotArea>
    </format>
    <format dxfId="2686">
      <pivotArea dataOnly="0" labelOnly="1" fieldPosition="0">
        <references count="4">
          <reference field="0" count="1" selected="0">
            <x v="457"/>
          </reference>
          <reference field="6" count="1" selected="0">
            <x v="339"/>
          </reference>
          <reference field="7" count="1" selected="0">
            <x v="20"/>
          </reference>
          <reference field="8" count="1">
            <x v="83"/>
          </reference>
        </references>
      </pivotArea>
    </format>
    <format dxfId="2685">
      <pivotArea dataOnly="0" labelOnly="1" fieldPosition="0">
        <references count="4">
          <reference field="0" count="1" selected="0">
            <x v="458"/>
          </reference>
          <reference field="6" count="1" selected="0">
            <x v="471"/>
          </reference>
          <reference field="7" count="1" selected="0">
            <x v="20"/>
          </reference>
          <reference field="8" count="1">
            <x v="302"/>
          </reference>
        </references>
      </pivotArea>
    </format>
    <format dxfId="2684">
      <pivotArea dataOnly="0" labelOnly="1" fieldPosition="0">
        <references count="4">
          <reference field="0" count="1" selected="0">
            <x v="459"/>
          </reference>
          <reference field="6" count="1" selected="0">
            <x v="12"/>
          </reference>
          <reference field="7" count="1" selected="0">
            <x v="20"/>
          </reference>
          <reference field="8" count="1">
            <x v="188"/>
          </reference>
        </references>
      </pivotArea>
    </format>
    <format dxfId="2683">
      <pivotArea dataOnly="0" labelOnly="1" fieldPosition="0">
        <references count="4">
          <reference field="0" count="1" selected="0">
            <x v="460"/>
          </reference>
          <reference field="6" count="1" selected="0">
            <x v="322"/>
          </reference>
          <reference field="7" count="1" selected="0">
            <x v="20"/>
          </reference>
          <reference field="8" count="1">
            <x v="184"/>
          </reference>
        </references>
      </pivotArea>
    </format>
    <format dxfId="2682">
      <pivotArea dataOnly="0" labelOnly="1" fieldPosition="0">
        <references count="4">
          <reference field="0" count="1" selected="0">
            <x v="461"/>
          </reference>
          <reference field="6" count="1" selected="0">
            <x v="296"/>
          </reference>
          <reference field="7" count="1" selected="0">
            <x v="20"/>
          </reference>
          <reference field="8" count="1">
            <x v="348"/>
          </reference>
        </references>
      </pivotArea>
    </format>
    <format dxfId="2681">
      <pivotArea dataOnly="0" labelOnly="1" fieldPosition="0">
        <references count="4">
          <reference field="0" count="1" selected="0">
            <x v="462"/>
          </reference>
          <reference field="6" count="1" selected="0">
            <x v="588"/>
          </reference>
          <reference field="7" count="1" selected="0">
            <x v="20"/>
          </reference>
          <reference field="8" count="1">
            <x v="350"/>
          </reference>
        </references>
      </pivotArea>
    </format>
    <format dxfId="2680">
      <pivotArea dataOnly="0" labelOnly="1" fieldPosition="0">
        <references count="4">
          <reference field="0" count="1" selected="0">
            <x v="463"/>
          </reference>
          <reference field="6" count="1" selected="0">
            <x v="114"/>
          </reference>
          <reference field="7" count="1" selected="0">
            <x v="20"/>
          </reference>
          <reference field="8" count="1">
            <x v="145"/>
          </reference>
        </references>
      </pivotArea>
    </format>
    <format dxfId="2679">
      <pivotArea dataOnly="0" labelOnly="1" fieldPosition="0">
        <references count="4">
          <reference field="0" count="1" selected="0">
            <x v="464"/>
          </reference>
          <reference field="6" count="1" selected="0">
            <x v="105"/>
          </reference>
          <reference field="7" count="1" selected="0">
            <x v="20"/>
          </reference>
          <reference field="8" count="1">
            <x v="87"/>
          </reference>
        </references>
      </pivotArea>
    </format>
    <format dxfId="2678">
      <pivotArea dataOnly="0" labelOnly="1" fieldPosition="0">
        <references count="4">
          <reference field="0" count="1" selected="0">
            <x v="465"/>
          </reference>
          <reference field="6" count="1" selected="0">
            <x v="7"/>
          </reference>
          <reference field="7" count="1" selected="0">
            <x v="20"/>
          </reference>
          <reference field="8" count="1">
            <x v="314"/>
          </reference>
        </references>
      </pivotArea>
    </format>
    <format dxfId="2677">
      <pivotArea dataOnly="0" labelOnly="1" fieldPosition="0">
        <references count="4">
          <reference field="0" count="1" selected="0">
            <x v="466"/>
          </reference>
          <reference field="6" count="1" selected="0">
            <x v="547"/>
          </reference>
          <reference field="7" count="1" selected="0">
            <x v="20"/>
          </reference>
          <reference field="8" count="1">
            <x v="212"/>
          </reference>
        </references>
      </pivotArea>
    </format>
    <format dxfId="2676">
      <pivotArea dataOnly="0" labelOnly="1" fieldPosition="0">
        <references count="4">
          <reference field="0" count="1" selected="0">
            <x v="467"/>
          </reference>
          <reference field="6" count="1" selected="0">
            <x v="8"/>
          </reference>
          <reference field="7" count="1" selected="0">
            <x v="20"/>
          </reference>
          <reference field="8" count="1">
            <x v="139"/>
          </reference>
        </references>
      </pivotArea>
    </format>
    <format dxfId="2675">
      <pivotArea dataOnly="0" labelOnly="1" fieldPosition="0">
        <references count="4">
          <reference field="0" count="1" selected="0">
            <x v="468"/>
          </reference>
          <reference field="6" count="1" selected="0">
            <x v="298"/>
          </reference>
          <reference field="7" count="1" selected="0">
            <x v="20"/>
          </reference>
          <reference field="8" count="1">
            <x v="89"/>
          </reference>
        </references>
      </pivotArea>
    </format>
    <format dxfId="2674">
      <pivotArea dataOnly="0" labelOnly="1" fieldPosition="0">
        <references count="4">
          <reference field="0" count="1" selected="0">
            <x v="469"/>
          </reference>
          <reference field="6" count="1" selected="0">
            <x v="379"/>
          </reference>
          <reference field="7" count="1" selected="0">
            <x v="20"/>
          </reference>
          <reference field="8" count="1">
            <x v="119"/>
          </reference>
        </references>
      </pivotArea>
    </format>
    <format dxfId="2673">
      <pivotArea dataOnly="0" labelOnly="1" fieldPosition="0">
        <references count="4">
          <reference field="0" count="1" selected="0">
            <x v="470"/>
          </reference>
          <reference field="6" count="1" selected="0">
            <x v="23"/>
          </reference>
          <reference field="7" count="1" selected="0">
            <x v="20"/>
          </reference>
          <reference field="8" count="1">
            <x v="104"/>
          </reference>
        </references>
      </pivotArea>
    </format>
    <format dxfId="2672">
      <pivotArea dataOnly="0" labelOnly="1" fieldPosition="0">
        <references count="4">
          <reference field="0" count="1" selected="0">
            <x v="471"/>
          </reference>
          <reference field="6" count="1" selected="0">
            <x v="544"/>
          </reference>
          <reference field="7" count="1" selected="0">
            <x v="20"/>
          </reference>
          <reference field="8" count="1">
            <x v="44"/>
          </reference>
        </references>
      </pivotArea>
    </format>
    <format dxfId="2671">
      <pivotArea dataOnly="0" labelOnly="1" fieldPosition="0">
        <references count="4">
          <reference field="0" count="1" selected="0">
            <x v="472"/>
          </reference>
          <reference field="6" count="1" selected="0">
            <x v="486"/>
          </reference>
          <reference field="7" count="1" selected="0">
            <x v="20"/>
          </reference>
          <reference field="8" count="1">
            <x v="18"/>
          </reference>
        </references>
      </pivotArea>
    </format>
    <format dxfId="2670">
      <pivotArea dataOnly="0" labelOnly="1" fieldPosition="0">
        <references count="4">
          <reference field="0" count="1" selected="0">
            <x v="473"/>
          </reference>
          <reference field="6" count="1" selected="0">
            <x v="565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2669">
      <pivotArea dataOnly="0" labelOnly="1" fieldPosition="0">
        <references count="4">
          <reference field="0" count="1" selected="0">
            <x v="474"/>
          </reference>
          <reference field="6" count="1" selected="0">
            <x v="312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2668">
      <pivotArea dataOnly="0" labelOnly="1" fieldPosition="0">
        <references count="4">
          <reference field="0" count="1" selected="0">
            <x v="475"/>
          </reference>
          <reference field="6" count="1" selected="0">
            <x v="281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2667">
      <pivotArea dataOnly="0" labelOnly="1" fieldPosition="0">
        <references count="4">
          <reference field="0" count="1" selected="0">
            <x v="476"/>
          </reference>
          <reference field="6" count="1" selected="0">
            <x v="573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2666">
      <pivotArea dataOnly="0" labelOnly="1" fieldPosition="0">
        <references count="4">
          <reference field="0" count="1" selected="0">
            <x v="477"/>
          </reference>
          <reference field="6" count="1" selected="0">
            <x v="422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2665">
      <pivotArea dataOnly="0" labelOnly="1" fieldPosition="0">
        <references count="4">
          <reference field="0" count="1" selected="0">
            <x v="478"/>
          </reference>
          <reference field="6" count="1" selected="0">
            <x v="202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2664">
      <pivotArea dataOnly="0" labelOnly="1" fieldPosition="0">
        <references count="4">
          <reference field="0" count="1" selected="0">
            <x v="479"/>
          </reference>
          <reference field="6" count="1" selected="0">
            <x v="498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2663">
      <pivotArea dataOnly="0" labelOnly="1" fieldPosition="0">
        <references count="4">
          <reference field="0" count="1" selected="0">
            <x v="480"/>
          </reference>
          <reference field="6" count="1" selected="0">
            <x v="69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2662">
      <pivotArea dataOnly="0" labelOnly="1" fieldPosition="0">
        <references count="4">
          <reference field="0" count="1" selected="0">
            <x v="481"/>
          </reference>
          <reference field="6" count="1" selected="0">
            <x v="318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2661">
      <pivotArea dataOnly="0" labelOnly="1" fieldPosition="0">
        <references count="4">
          <reference field="0" count="1" selected="0">
            <x v="482"/>
          </reference>
          <reference field="6" count="1" selected="0">
            <x v="266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2660">
      <pivotArea dataOnly="0" labelOnly="1" fieldPosition="0">
        <references count="4">
          <reference field="0" count="1" selected="0">
            <x v="483"/>
          </reference>
          <reference field="6" count="1" selected="0">
            <x v="44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2659">
      <pivotArea dataOnly="0" labelOnly="1" fieldPosition="0">
        <references count="4">
          <reference field="0" count="1" selected="0">
            <x v="484"/>
          </reference>
          <reference field="6" count="1" selected="0">
            <x v="272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2658">
      <pivotArea dataOnly="0" labelOnly="1" fieldPosition="0">
        <references count="4">
          <reference field="0" count="1" selected="0">
            <x v="485"/>
          </reference>
          <reference field="6" count="1" selected="0">
            <x v="518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2657">
      <pivotArea dataOnly="0" labelOnly="1" fieldPosition="0">
        <references count="4">
          <reference field="0" count="1" selected="0">
            <x v="486"/>
          </reference>
          <reference field="6" count="1" selected="0">
            <x v="369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2656">
      <pivotArea dataOnly="0" labelOnly="1" fieldPosition="0">
        <references count="4">
          <reference field="0" count="1" selected="0">
            <x v="487"/>
          </reference>
          <reference field="6" count="1" selected="0">
            <x v="450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2655">
      <pivotArea dataOnly="0" labelOnly="1" fieldPosition="0">
        <references count="4">
          <reference field="0" count="1" selected="0">
            <x v="488"/>
          </reference>
          <reference field="6" count="1" selected="0">
            <x v="371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2654">
      <pivotArea dataOnly="0" labelOnly="1" fieldPosition="0">
        <references count="4">
          <reference field="0" count="1" selected="0">
            <x v="489"/>
          </reference>
          <reference field="6" count="1" selected="0">
            <x v="214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2653">
      <pivotArea dataOnly="0" labelOnly="1" fieldPosition="0">
        <references count="4">
          <reference field="0" count="1" selected="0">
            <x v="490"/>
          </reference>
          <reference field="6" count="1" selected="0">
            <x v="584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2652">
      <pivotArea dataOnly="0" labelOnly="1" fieldPosition="0">
        <references count="4">
          <reference field="0" count="1" selected="0">
            <x v="491"/>
          </reference>
          <reference field="6" count="1" selected="0">
            <x v="251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2651">
      <pivotArea dataOnly="0" labelOnly="1" fieldPosition="0">
        <references count="4">
          <reference field="0" count="1" selected="0">
            <x v="492"/>
          </reference>
          <reference field="6" count="1" selected="0">
            <x v="362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2650">
      <pivotArea dataOnly="0" labelOnly="1" fieldPosition="0">
        <references count="4">
          <reference field="0" count="1" selected="0">
            <x v="493"/>
          </reference>
          <reference field="6" count="1" selected="0">
            <x v="496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2649">
      <pivotArea dataOnly="0" labelOnly="1" fieldPosition="0">
        <references count="4">
          <reference field="0" count="1" selected="0">
            <x v="494"/>
          </reference>
          <reference field="6" count="1" selected="0">
            <x v="277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2648">
      <pivotArea dataOnly="0" labelOnly="1" fieldPosition="0">
        <references count="4">
          <reference field="0" count="1" selected="0">
            <x v="495"/>
          </reference>
          <reference field="6" count="1" selected="0">
            <x v="100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2647">
      <pivotArea dataOnly="0" labelOnly="1" fieldPosition="0">
        <references count="4">
          <reference field="0" count="1" selected="0">
            <x v="496"/>
          </reference>
          <reference field="6" count="1" selected="0">
            <x v="429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2646">
      <pivotArea dataOnly="0" labelOnly="1" fieldPosition="0">
        <references count="4">
          <reference field="0" count="1" selected="0">
            <x v="497"/>
          </reference>
          <reference field="6" count="1" selected="0">
            <x v="411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2645">
      <pivotArea dataOnly="0" labelOnly="1" fieldPosition="0">
        <references count="4">
          <reference field="0" count="1" selected="0">
            <x v="498"/>
          </reference>
          <reference field="6" count="1" selected="0">
            <x v="260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2644">
      <pivotArea dataOnly="0" labelOnly="1" fieldPosition="0">
        <references count="4">
          <reference field="0" count="1" selected="0">
            <x v="499"/>
          </reference>
          <reference field="6" count="1" selected="0">
            <x v="280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2643">
      <pivotArea dataOnly="0" labelOnly="1" fieldPosition="0">
        <references count="4">
          <reference field="0" count="1" selected="0">
            <x v="500"/>
          </reference>
          <reference field="6" count="1" selected="0">
            <x v="485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2642">
      <pivotArea dataOnly="0" labelOnly="1" fieldPosition="0">
        <references count="4">
          <reference field="0" count="1" selected="0">
            <x v="501"/>
          </reference>
          <reference field="6" count="1" selected="0">
            <x v="250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2641">
      <pivotArea dataOnly="0" labelOnly="1" fieldPosition="0">
        <references count="4">
          <reference field="0" count="1" selected="0">
            <x v="502"/>
          </reference>
          <reference field="6" count="1" selected="0">
            <x v="473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2640">
      <pivotArea dataOnly="0" labelOnly="1" fieldPosition="0">
        <references count="4">
          <reference field="0" count="1" selected="0">
            <x v="503"/>
          </reference>
          <reference field="6" count="1" selected="0">
            <x v="407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2639">
      <pivotArea dataOnly="0" labelOnly="1" fieldPosition="0">
        <references count="4">
          <reference field="0" count="1" selected="0">
            <x v="504"/>
          </reference>
          <reference field="6" count="1" selected="0">
            <x v="317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2638">
      <pivotArea dataOnly="0" labelOnly="1" fieldPosition="0">
        <references count="4">
          <reference field="0" count="1" selected="0">
            <x v="505"/>
          </reference>
          <reference field="6" count="1" selected="0">
            <x v="406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2637">
      <pivotArea dataOnly="0" labelOnly="1" fieldPosition="0">
        <references count="4">
          <reference field="0" count="1" selected="0">
            <x v="506"/>
          </reference>
          <reference field="6" count="1" selected="0">
            <x v="382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2636">
      <pivotArea dataOnly="0" labelOnly="1" fieldPosition="0">
        <references count="4">
          <reference field="0" count="1" selected="0">
            <x v="507"/>
          </reference>
          <reference field="6" count="1" selected="0">
            <x v="212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2635">
      <pivotArea dataOnly="0" labelOnly="1" fieldPosition="0">
        <references count="4">
          <reference field="0" count="1" selected="0">
            <x v="508"/>
          </reference>
          <reference field="6" count="1" selected="0">
            <x v="381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2634">
      <pivotArea dataOnly="0" labelOnly="1" fieldPosition="0">
        <references count="4">
          <reference field="0" count="1" selected="0">
            <x v="509"/>
          </reference>
          <reference field="6" count="1" selected="0">
            <x v="426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2633">
      <pivotArea dataOnly="0" labelOnly="1" fieldPosition="0">
        <references count="4">
          <reference field="0" count="1" selected="0">
            <x v="510"/>
          </reference>
          <reference field="6" count="1" selected="0">
            <x v="582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2632">
      <pivotArea dataOnly="0" labelOnly="1" fieldPosition="0">
        <references count="4">
          <reference field="0" count="1" selected="0">
            <x v="511"/>
          </reference>
          <reference field="6" count="1" selected="0">
            <x v="85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2631">
      <pivotArea dataOnly="0" labelOnly="1" fieldPosition="0">
        <references count="4">
          <reference field="0" count="1" selected="0">
            <x v="512"/>
          </reference>
          <reference field="6" count="1" selected="0">
            <x v="386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2630">
      <pivotArea dataOnly="0" labelOnly="1" fieldPosition="0">
        <references count="4">
          <reference field="0" count="1" selected="0">
            <x v="513"/>
          </reference>
          <reference field="6" count="1" selected="0">
            <x v="211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2629">
      <pivotArea dataOnly="0" labelOnly="1" fieldPosition="0">
        <references count="4">
          <reference field="0" count="1" selected="0">
            <x v="514"/>
          </reference>
          <reference field="6" count="1" selected="0">
            <x v="491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2628">
      <pivotArea dataOnly="0" labelOnly="1" fieldPosition="0">
        <references count="4">
          <reference field="0" count="1" selected="0">
            <x v="515"/>
          </reference>
          <reference field="6" count="1" selected="0">
            <x v="314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2627">
      <pivotArea dataOnly="0" labelOnly="1" fieldPosition="0">
        <references count="4">
          <reference field="0" count="1" selected="0">
            <x v="516"/>
          </reference>
          <reference field="6" count="1" selected="0">
            <x v="301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2626">
      <pivotArea dataOnly="0" labelOnly="1" fieldPosition="0">
        <references count="4">
          <reference field="0" count="1" selected="0">
            <x v="517"/>
          </reference>
          <reference field="6" count="1" selected="0">
            <x v="497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2625">
      <pivotArea dataOnly="0" labelOnly="1" fieldPosition="0">
        <references count="4">
          <reference field="0" count="1" selected="0">
            <x v="518"/>
          </reference>
          <reference field="6" count="1" selected="0">
            <x v="510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2624">
      <pivotArea dataOnly="0" labelOnly="1" fieldPosition="0">
        <references count="4">
          <reference field="0" count="1" selected="0">
            <x v="519"/>
          </reference>
          <reference field="6" count="1" selected="0">
            <x v="46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2623">
      <pivotArea dataOnly="0" labelOnly="1" fieldPosition="0">
        <references count="4">
          <reference field="0" count="1" selected="0">
            <x v="520"/>
          </reference>
          <reference field="6" count="1" selected="0">
            <x v="449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2622">
      <pivotArea dataOnly="0" labelOnly="1" fieldPosition="0">
        <references count="4">
          <reference field="0" count="1" selected="0">
            <x v="521"/>
          </reference>
          <reference field="6" count="1" selected="0">
            <x v="564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2621">
      <pivotArea dataOnly="0" labelOnly="1" fieldPosition="0">
        <references count="4">
          <reference field="0" count="1" selected="0">
            <x v="522"/>
          </reference>
          <reference field="6" count="1" selected="0">
            <x v="117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2620">
      <pivotArea dataOnly="0" labelOnly="1" fieldPosition="0">
        <references count="4">
          <reference field="0" count="1" selected="0">
            <x v="523"/>
          </reference>
          <reference field="6" count="1" selected="0">
            <x v="572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2619">
      <pivotArea dataOnly="0" labelOnly="1" fieldPosition="0">
        <references count="4">
          <reference field="0" count="1" selected="0">
            <x v="524"/>
          </reference>
          <reference field="6" count="1" selected="0">
            <x v="506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2618">
      <pivotArea dataOnly="0" labelOnly="1" fieldPosition="0">
        <references count="4">
          <reference field="0" count="1" selected="0">
            <x v="525"/>
          </reference>
          <reference field="6" count="1" selected="0">
            <x v="295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2617">
      <pivotArea dataOnly="0" labelOnly="1" fieldPosition="0">
        <references count="4">
          <reference field="0" count="1" selected="0">
            <x v="526"/>
          </reference>
          <reference field="6" count="1" selected="0">
            <x v="223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2616">
      <pivotArea dataOnly="0" labelOnly="1" fieldPosition="0">
        <references count="4">
          <reference field="0" count="1" selected="0">
            <x v="527"/>
          </reference>
          <reference field="6" count="1" selected="0">
            <x v="309"/>
          </reference>
          <reference field="7" count="1" selected="0">
            <x v="22"/>
          </reference>
          <reference field="8" count="1">
            <x v="501"/>
          </reference>
        </references>
      </pivotArea>
    </format>
    <format dxfId="2615">
      <pivotArea dataOnly="0" labelOnly="1" fieldPosition="0">
        <references count="4">
          <reference field="0" count="1" selected="0">
            <x v="528"/>
          </reference>
          <reference field="6" count="1" selected="0">
            <x v="419"/>
          </reference>
          <reference field="7" count="1" selected="0">
            <x v="22"/>
          </reference>
          <reference field="8" count="1">
            <x v="474"/>
          </reference>
        </references>
      </pivotArea>
    </format>
    <format dxfId="2614">
      <pivotArea dataOnly="0" labelOnly="1" fieldPosition="0">
        <references count="4">
          <reference field="0" count="1" selected="0">
            <x v="529"/>
          </reference>
          <reference field="6" count="1" selected="0">
            <x v="55"/>
          </reference>
          <reference field="7" count="1" selected="0">
            <x v="22"/>
          </reference>
          <reference field="8" count="1">
            <x v="273"/>
          </reference>
        </references>
      </pivotArea>
    </format>
    <format dxfId="2613">
      <pivotArea dataOnly="0" labelOnly="1" fieldPosition="0">
        <references count="4">
          <reference field="0" count="1" selected="0">
            <x v="530"/>
          </reference>
          <reference field="6" count="1" selected="0">
            <x v="199"/>
          </reference>
          <reference field="7" count="1" selected="0">
            <x v="22"/>
          </reference>
          <reference field="8" count="1">
            <x v="232"/>
          </reference>
        </references>
      </pivotArea>
    </format>
    <format dxfId="2612">
      <pivotArea dataOnly="0" labelOnly="1" fieldPosition="0">
        <references count="4">
          <reference field="0" count="1" selected="0">
            <x v="531"/>
          </reference>
          <reference field="6" count="1" selected="0">
            <x v="90"/>
          </reference>
          <reference field="7" count="1" selected="0">
            <x v="22"/>
          </reference>
          <reference field="8" count="1">
            <x v="290"/>
          </reference>
        </references>
      </pivotArea>
    </format>
    <format dxfId="2611">
      <pivotArea dataOnly="0" labelOnly="1" fieldPosition="0">
        <references count="4">
          <reference field="0" count="1" selected="0">
            <x v="532"/>
          </reference>
          <reference field="6" count="1" selected="0">
            <x v="416"/>
          </reference>
          <reference field="7" count="1" selected="0">
            <x v="22"/>
          </reference>
          <reference field="8" count="1">
            <x v="103"/>
          </reference>
        </references>
      </pivotArea>
    </format>
    <format dxfId="2610">
      <pivotArea dataOnly="0" labelOnly="1" fieldPosition="0">
        <references count="4">
          <reference field="0" count="1" selected="0">
            <x v="533"/>
          </reference>
          <reference field="6" count="1" selected="0">
            <x v="27"/>
          </reference>
          <reference field="7" count="1" selected="0">
            <x v="22"/>
          </reference>
          <reference field="8" count="1">
            <x v="124"/>
          </reference>
        </references>
      </pivotArea>
    </format>
    <format dxfId="2609">
      <pivotArea dataOnly="0" labelOnly="1" fieldPosition="0">
        <references count="4">
          <reference field="0" count="1" selected="0">
            <x v="534"/>
          </reference>
          <reference field="6" count="1" selected="0">
            <x v="121"/>
          </reference>
          <reference field="7" count="1" selected="0">
            <x v="22"/>
          </reference>
          <reference field="8" count="1">
            <x v="85"/>
          </reference>
        </references>
      </pivotArea>
    </format>
    <format dxfId="2608">
      <pivotArea dataOnly="0" labelOnly="1" fieldPosition="0">
        <references count="4">
          <reference field="0" count="1" selected="0">
            <x v="535"/>
          </reference>
          <reference field="6" count="1" selected="0">
            <x v="558"/>
          </reference>
          <reference field="7" count="1" selected="0">
            <x v="22"/>
          </reference>
          <reference field="8" count="1">
            <x v="68"/>
          </reference>
        </references>
      </pivotArea>
    </format>
    <format dxfId="2607">
      <pivotArea dataOnly="0" labelOnly="1" fieldPosition="0">
        <references count="4">
          <reference field="0" count="1" selected="0">
            <x v="536"/>
          </reference>
          <reference field="6" count="1" selected="0">
            <x v="552"/>
          </reference>
          <reference field="7" count="1" selected="0">
            <x v="22"/>
          </reference>
          <reference field="8" count="1">
            <x v="30"/>
          </reference>
        </references>
      </pivotArea>
    </format>
    <format dxfId="2606">
      <pivotArea dataOnly="0" labelOnly="1" fieldPosition="0">
        <references count="4">
          <reference field="0" count="1" selected="0">
            <x v="537"/>
          </reference>
          <reference field="6" count="1" selected="0">
            <x v="421"/>
          </reference>
          <reference field="7" count="1" selected="0">
            <x v="22"/>
          </reference>
          <reference field="8" count="1">
            <x v="9"/>
          </reference>
        </references>
      </pivotArea>
    </format>
    <format dxfId="2605">
      <pivotArea dataOnly="0" labelOnly="1" fieldPosition="0">
        <references count="4">
          <reference field="0" count="1" selected="0">
            <x v="538"/>
          </reference>
          <reference field="6" count="1" selected="0">
            <x v="225"/>
          </reference>
          <reference field="7" count="1" selected="0">
            <x v="22"/>
          </reference>
          <reference field="8" count="1">
            <x v="172"/>
          </reference>
        </references>
      </pivotArea>
    </format>
    <format dxfId="2604">
      <pivotArea dataOnly="0" labelOnly="1" fieldPosition="0">
        <references count="4">
          <reference field="0" count="1" selected="0">
            <x v="539"/>
          </reference>
          <reference field="6" count="1" selected="0">
            <x v="92"/>
          </reference>
          <reference field="7" count="1" selected="0">
            <x v="23"/>
          </reference>
          <reference field="8" count="1">
            <x v="493"/>
          </reference>
        </references>
      </pivotArea>
    </format>
    <format dxfId="2603">
      <pivotArea dataOnly="0" labelOnly="1" fieldPosition="0">
        <references count="4">
          <reference field="0" count="1" selected="0">
            <x v="540"/>
          </reference>
          <reference field="6" count="1" selected="0">
            <x v="126"/>
          </reference>
          <reference field="7" count="1" selected="0">
            <x v="23"/>
          </reference>
          <reference field="8" count="1">
            <x v="364"/>
          </reference>
        </references>
      </pivotArea>
    </format>
    <format dxfId="2602">
      <pivotArea dataOnly="0" labelOnly="1" fieldPosition="0">
        <references count="4">
          <reference field="0" count="1" selected="0">
            <x v="541"/>
          </reference>
          <reference field="6" count="1" selected="0">
            <x v="209"/>
          </reference>
          <reference field="7" count="1" selected="0">
            <x v="23"/>
          </reference>
          <reference field="8" count="1">
            <x v="352"/>
          </reference>
        </references>
      </pivotArea>
    </format>
    <format dxfId="2601">
      <pivotArea dataOnly="0" labelOnly="1" fieldPosition="0">
        <references count="4">
          <reference field="0" count="1" selected="0">
            <x v="542"/>
          </reference>
          <reference field="6" count="1" selected="0">
            <x v="476"/>
          </reference>
          <reference field="7" count="1" selected="0">
            <x v="23"/>
          </reference>
          <reference field="8" count="1">
            <x v="325"/>
          </reference>
        </references>
      </pivotArea>
    </format>
    <format dxfId="2600">
      <pivotArea dataOnly="0" labelOnly="1" fieldPosition="0">
        <references count="4">
          <reference field="0" count="1" selected="0">
            <x v="543"/>
          </reference>
          <reference field="6" count="1" selected="0">
            <x v="87"/>
          </reference>
          <reference field="7" count="1" selected="0">
            <x v="23"/>
          </reference>
          <reference field="8" count="1">
            <x v="221"/>
          </reference>
        </references>
      </pivotArea>
    </format>
    <format dxfId="2599">
      <pivotArea dataOnly="0" labelOnly="1" fieldPosition="0">
        <references count="4">
          <reference field="0" count="1" selected="0">
            <x v="544"/>
          </reference>
          <reference field="6" count="1" selected="0">
            <x v="479"/>
          </reference>
          <reference field="7" count="1" selected="0">
            <x v="23"/>
          </reference>
          <reference field="8" count="1">
            <x v="264"/>
          </reference>
        </references>
      </pivotArea>
    </format>
    <format dxfId="2598">
      <pivotArea dataOnly="0" labelOnly="1" fieldPosition="0">
        <references count="4">
          <reference field="0" count="1" selected="0">
            <x v="545"/>
          </reference>
          <reference field="6" count="1" selected="0">
            <x v="333"/>
          </reference>
          <reference field="7" count="1" selected="0">
            <x v="23"/>
          </reference>
          <reference field="8" count="1">
            <x v="245"/>
          </reference>
        </references>
      </pivotArea>
    </format>
    <format dxfId="2597">
      <pivotArea dataOnly="0" labelOnly="1" fieldPosition="0">
        <references count="4">
          <reference field="0" count="1" selected="0">
            <x v="546"/>
          </reference>
          <reference field="6" count="1" selected="0">
            <x v="561"/>
          </reference>
          <reference field="7" count="1" selected="0">
            <x v="23"/>
          </reference>
          <reference field="8" count="1">
            <x v="216"/>
          </reference>
        </references>
      </pivotArea>
    </format>
    <format dxfId="2596">
      <pivotArea dataOnly="0" labelOnly="1" fieldPosition="0">
        <references count="4">
          <reference field="0" count="1" selected="0">
            <x v="547"/>
          </reference>
          <reference field="6" count="1" selected="0">
            <x v="373"/>
          </reference>
          <reference field="7" count="1" selected="0">
            <x v="23"/>
          </reference>
          <reference field="8" count="1">
            <x v="231"/>
          </reference>
        </references>
      </pivotArea>
    </format>
    <format dxfId="2595">
      <pivotArea dataOnly="0" labelOnly="1" fieldPosition="0">
        <references count="4">
          <reference field="0" count="1" selected="0">
            <x v="548"/>
          </reference>
          <reference field="6" count="1" selected="0">
            <x v="478"/>
          </reference>
          <reference field="7" count="1" selected="0">
            <x v="23"/>
          </reference>
          <reference field="8" count="1">
            <x v="178"/>
          </reference>
        </references>
      </pivotArea>
    </format>
    <format dxfId="2594">
      <pivotArea dataOnly="0" labelOnly="1" fieldPosition="0">
        <references count="4">
          <reference field="0" count="1" selected="0">
            <x v="549"/>
          </reference>
          <reference field="6" count="1" selected="0">
            <x v="462"/>
          </reference>
          <reference field="7" count="1" selected="0">
            <x v="23"/>
          </reference>
          <reference field="8" count="1">
            <x v="107"/>
          </reference>
        </references>
      </pivotArea>
    </format>
    <format dxfId="2593">
      <pivotArea dataOnly="0" labelOnly="1" fieldPosition="0">
        <references count="4">
          <reference field="0" count="1" selected="0">
            <x v="550"/>
          </reference>
          <reference field="6" count="1" selected="0">
            <x v="343"/>
          </reference>
          <reference field="7" count="1" selected="0">
            <x v="23"/>
          </reference>
          <reference field="8" count="1">
            <x v="35"/>
          </reference>
        </references>
      </pivotArea>
    </format>
    <format dxfId="2592">
      <pivotArea dataOnly="0" labelOnly="1" fieldPosition="0">
        <references count="4">
          <reference field="0" count="1" selected="0">
            <x v="551"/>
          </reference>
          <reference field="6" count="1" selected="0">
            <x v="484"/>
          </reference>
          <reference field="7" count="1" selected="0">
            <x v="23"/>
          </reference>
          <reference field="8" count="1">
            <x v="13"/>
          </reference>
        </references>
      </pivotArea>
    </format>
    <format dxfId="2591">
      <pivotArea dataOnly="0" labelOnly="1" fieldPosition="0">
        <references count="4">
          <reference field="0" count="1" selected="0">
            <x v="552"/>
          </reference>
          <reference field="6" count="1" selected="0">
            <x v="350"/>
          </reference>
          <reference field="7" count="1" selected="0">
            <x v="23"/>
          </reference>
          <reference field="8" count="1">
            <x v="74"/>
          </reference>
        </references>
      </pivotArea>
    </format>
    <format dxfId="2590">
      <pivotArea dataOnly="0" labelOnly="1" fieldPosition="0">
        <references count="4">
          <reference field="0" count="1" selected="0">
            <x v="553"/>
          </reference>
          <reference field="6" count="1" selected="0">
            <x v="431"/>
          </reference>
          <reference field="7" count="1" selected="0">
            <x v="23"/>
          </reference>
          <reference field="8" count="1">
            <x v="100"/>
          </reference>
        </references>
      </pivotArea>
    </format>
    <format dxfId="2589">
      <pivotArea dataOnly="0" labelOnly="1" fieldPosition="0">
        <references count="4">
          <reference field="0" count="1" selected="0">
            <x v="554"/>
          </reference>
          <reference field="6" count="1" selected="0">
            <x v="108"/>
          </reference>
          <reference field="7" count="1" selected="0">
            <x v="23"/>
          </reference>
          <reference field="8" count="1">
            <x v="65"/>
          </reference>
        </references>
      </pivotArea>
    </format>
    <format dxfId="2588">
      <pivotArea dataOnly="0" labelOnly="1" fieldPosition="0">
        <references count="4">
          <reference field="0" count="1" selected="0">
            <x v="555"/>
          </reference>
          <reference field="6" count="1" selected="0">
            <x v="533"/>
          </reference>
          <reference field="7" count="1" selected="0">
            <x v="23"/>
          </reference>
          <reference field="8" count="1">
            <x v="99"/>
          </reference>
        </references>
      </pivotArea>
    </format>
    <format dxfId="2587">
      <pivotArea dataOnly="0" labelOnly="1" fieldPosition="0">
        <references count="4">
          <reference field="0" count="1" selected="0">
            <x v="556"/>
          </reference>
          <reference field="6" count="1" selected="0">
            <x v="586"/>
          </reference>
          <reference field="7" count="1" selected="0">
            <x v="23"/>
          </reference>
          <reference field="8" count="1">
            <x v="39"/>
          </reference>
        </references>
      </pivotArea>
    </format>
    <format dxfId="2586">
      <pivotArea dataOnly="0" labelOnly="1" fieldPosition="0">
        <references count="4">
          <reference field="0" count="1" selected="0">
            <x v="557"/>
          </reference>
          <reference field="6" count="1" selected="0">
            <x v="452"/>
          </reference>
          <reference field="7" count="1" selected="0">
            <x v="23"/>
          </reference>
          <reference field="8" count="1">
            <x v="49"/>
          </reference>
        </references>
      </pivotArea>
    </format>
    <format dxfId="2585">
      <pivotArea dataOnly="0" labelOnly="1" fieldPosition="0">
        <references count="4">
          <reference field="0" count="1" selected="0">
            <x v="558"/>
          </reference>
          <reference field="6" count="1" selected="0">
            <x v="475"/>
          </reference>
          <reference field="7" count="1" selected="0">
            <x v="23"/>
          </reference>
          <reference field="8" count="1">
            <x v="73"/>
          </reference>
        </references>
      </pivotArea>
    </format>
    <format dxfId="2584">
      <pivotArea dataOnly="0" labelOnly="1" fieldPosition="0">
        <references count="4">
          <reference field="0" count="1" selected="0">
            <x v="559"/>
          </reference>
          <reference field="6" count="1" selected="0">
            <x v="540"/>
          </reference>
          <reference field="7" count="1" selected="0">
            <x v="23"/>
          </reference>
          <reference field="8" count="1">
            <x v="376"/>
          </reference>
        </references>
      </pivotArea>
    </format>
    <format dxfId="2583">
      <pivotArea dataOnly="0" labelOnly="1" fieldPosition="0">
        <references count="4">
          <reference field="0" count="1" selected="0">
            <x v="560"/>
          </reference>
          <reference field="6" count="1" selected="0">
            <x v="465"/>
          </reference>
          <reference field="7" count="1" selected="0">
            <x v="23"/>
          </reference>
          <reference field="8" count="1">
            <x v="405"/>
          </reference>
        </references>
      </pivotArea>
    </format>
    <format dxfId="2582">
      <pivotArea dataOnly="0" labelOnly="1" fieldPosition="0">
        <references count="4">
          <reference field="0" count="1" selected="0">
            <x v="561"/>
          </reference>
          <reference field="6" count="1" selected="0">
            <x v="529"/>
          </reference>
          <reference field="7" count="1" selected="0">
            <x v="23"/>
          </reference>
          <reference field="8" count="1">
            <x v="327"/>
          </reference>
        </references>
      </pivotArea>
    </format>
    <format dxfId="2581">
      <pivotArea dataOnly="0" labelOnly="1" fieldPosition="0">
        <references count="4">
          <reference field="0" count="1" selected="0">
            <x v="562"/>
          </reference>
          <reference field="6" count="1" selected="0">
            <x v="477"/>
          </reference>
          <reference field="7" count="1" selected="0">
            <x v="23"/>
          </reference>
          <reference field="8" count="1">
            <x v="366"/>
          </reference>
        </references>
      </pivotArea>
    </format>
    <format dxfId="2580">
      <pivotArea dataOnly="0" labelOnly="1" fieldPosition="0">
        <references count="4">
          <reference field="0" count="1" selected="0">
            <x v="563"/>
          </reference>
          <reference field="6" count="1" selected="0">
            <x v="514"/>
          </reference>
          <reference field="7" count="1" selected="0">
            <x v="23"/>
          </reference>
          <reference field="8" count="1">
            <x v="311"/>
          </reference>
        </references>
      </pivotArea>
    </format>
    <format dxfId="2579">
      <pivotArea dataOnly="0" labelOnly="1" fieldPosition="0">
        <references count="4">
          <reference field="0" count="1" selected="0">
            <x v="564"/>
          </reference>
          <reference field="6" count="1" selected="0">
            <x v="374"/>
          </reference>
          <reference field="7" count="1" selected="0">
            <x v="23"/>
          </reference>
          <reference field="8" count="1">
            <x v="230"/>
          </reference>
        </references>
      </pivotArea>
    </format>
    <format dxfId="2578">
      <pivotArea dataOnly="0" labelOnly="1" fieldPosition="0">
        <references count="4">
          <reference field="0" count="1" selected="0">
            <x v="565"/>
          </reference>
          <reference field="6" count="1" selected="0">
            <x v="372"/>
          </reference>
          <reference field="7" count="1" selected="0">
            <x v="23"/>
          </reference>
          <reference field="8" count="1">
            <x v="179"/>
          </reference>
        </references>
      </pivotArea>
    </format>
    <format dxfId="2577">
      <pivotArea dataOnly="0" labelOnly="1" fieldPosition="0">
        <references count="4">
          <reference field="0" count="1" selected="0">
            <x v="566"/>
          </reference>
          <reference field="6" count="1" selected="0">
            <x v="548"/>
          </reference>
          <reference field="7" count="1" selected="0">
            <x v="23"/>
          </reference>
          <reference field="8" count="1">
            <x v="149"/>
          </reference>
        </references>
      </pivotArea>
    </format>
    <format dxfId="2576">
      <pivotArea dataOnly="0" labelOnly="1" fieldPosition="0">
        <references count="4">
          <reference field="0" count="1" selected="0">
            <x v="567"/>
          </reference>
          <reference field="6" count="1" selected="0">
            <x v="340"/>
          </reference>
          <reference field="7" count="1" selected="0">
            <x v="23"/>
          </reference>
          <reference field="8" count="1">
            <x v="125"/>
          </reference>
        </references>
      </pivotArea>
    </format>
    <format dxfId="2575">
      <pivotArea dataOnly="0" labelOnly="1" fieldPosition="0">
        <references count="4">
          <reference field="0" count="1" selected="0">
            <x v="568"/>
          </reference>
          <reference field="6" count="1" selected="0">
            <x v="560"/>
          </reference>
          <reference field="7" count="1" selected="0">
            <x v="23"/>
          </reference>
          <reference field="8" count="1">
            <x v="116"/>
          </reference>
        </references>
      </pivotArea>
    </format>
    <format dxfId="2574">
      <pivotArea dataOnly="0" labelOnly="1" fieldPosition="0">
        <references count="4">
          <reference field="0" count="1" selected="0">
            <x v="569"/>
          </reference>
          <reference field="6" count="1" selected="0">
            <x v="464"/>
          </reference>
          <reference field="7" count="1" selected="0">
            <x v="23"/>
          </reference>
          <reference field="8" count="1">
            <x v="147"/>
          </reference>
        </references>
      </pivotArea>
    </format>
    <format dxfId="2573">
      <pivotArea dataOnly="0" labelOnly="1" fieldPosition="0">
        <references count="4">
          <reference field="0" count="1" selected="0">
            <x v="570"/>
          </reference>
          <reference field="6" count="1" selected="0">
            <x v="248"/>
          </reference>
          <reference field="7" count="1" selected="0">
            <x v="23"/>
          </reference>
          <reference field="8" count="1">
            <x v="101"/>
          </reference>
        </references>
      </pivotArea>
    </format>
    <format dxfId="2572">
      <pivotArea dataOnly="0" labelOnly="1" fieldPosition="0">
        <references count="4">
          <reference field="0" count="1" selected="0">
            <x v="571"/>
          </reference>
          <reference field="6" count="1" selected="0">
            <x v="493"/>
          </reference>
          <reference field="7" count="1" selected="0">
            <x v="24"/>
          </reference>
          <reference field="8" count="1">
            <x v="492"/>
          </reference>
        </references>
      </pivotArea>
    </format>
    <format dxfId="2571">
      <pivotArea dataOnly="0" labelOnly="1" fieldPosition="0">
        <references count="4">
          <reference field="0" count="1" selected="0">
            <x v="572"/>
          </reference>
          <reference field="6" count="1" selected="0">
            <x v="215"/>
          </reference>
          <reference field="7" count="1" selected="0">
            <x v="24"/>
          </reference>
          <reference field="8" count="1">
            <x v="466"/>
          </reference>
        </references>
      </pivotArea>
    </format>
    <format dxfId="2570">
      <pivotArea dataOnly="0" labelOnly="1" fieldPosition="0">
        <references count="4">
          <reference field="0" count="1" selected="0">
            <x v="573"/>
          </reference>
          <reference field="6" count="1" selected="0">
            <x v="327"/>
          </reference>
          <reference field="7" count="1" selected="0">
            <x v="24"/>
          </reference>
          <reference field="8" count="1">
            <x v="436"/>
          </reference>
        </references>
      </pivotArea>
    </format>
    <format dxfId="2569">
      <pivotArea dataOnly="0" labelOnly="1" fieldPosition="0">
        <references count="4">
          <reference field="0" count="1" selected="0">
            <x v="574"/>
          </reference>
          <reference field="6" count="1" selected="0">
            <x v="256"/>
          </reference>
          <reference field="7" count="1" selected="0">
            <x v="24"/>
          </reference>
          <reference field="8" count="1">
            <x v="165"/>
          </reference>
        </references>
      </pivotArea>
    </format>
    <format dxfId="2568">
      <pivotArea dataOnly="0" labelOnly="1" fieldPosition="0">
        <references count="4">
          <reference field="0" count="1" selected="0">
            <x v="575"/>
          </reference>
          <reference field="6" count="1" selected="0">
            <x v="534"/>
          </reference>
          <reference field="7" count="1" selected="0">
            <x v="24"/>
          </reference>
          <reference field="8" count="1">
            <x v="148"/>
          </reference>
        </references>
      </pivotArea>
    </format>
    <format dxfId="2567">
      <pivotArea dataOnly="0" labelOnly="1" fieldPosition="0">
        <references count="4">
          <reference field="0" count="1" selected="0">
            <x v="576"/>
          </reference>
          <reference field="6" count="1" selected="0">
            <x v="535"/>
          </reference>
          <reference field="7" count="1" selected="0">
            <x v="24"/>
          </reference>
          <reference field="8" count="1">
            <x v="315"/>
          </reference>
        </references>
      </pivotArea>
    </format>
    <format dxfId="2566">
      <pivotArea dataOnly="0" labelOnly="1" fieldPosition="0">
        <references count="4">
          <reference field="0" count="1" selected="0">
            <x v="577"/>
          </reference>
          <reference field="6" count="1" selected="0">
            <x v="307"/>
          </reference>
          <reference field="7" count="1" selected="0">
            <x v="24"/>
          </reference>
          <reference field="8" count="1">
            <x v="219"/>
          </reference>
        </references>
      </pivotArea>
    </format>
    <format dxfId="2565">
      <pivotArea dataOnly="0" labelOnly="1" fieldPosition="0">
        <references count="4">
          <reference field="0" count="1" selected="0">
            <x v="578"/>
          </reference>
          <reference field="6" count="1" selected="0">
            <x v="375"/>
          </reference>
          <reference field="7" count="1" selected="0">
            <x v="24"/>
          </reference>
          <reference field="8" count="1">
            <x v="217"/>
          </reference>
        </references>
      </pivotArea>
    </format>
    <format dxfId="2564">
      <pivotArea dataOnly="0" labelOnly="1" fieldPosition="0">
        <references count="4">
          <reference field="0" count="1" selected="0">
            <x v="579"/>
          </reference>
          <reference field="6" count="1" selected="0">
            <x v="543"/>
          </reference>
          <reference field="7" count="1" selected="0">
            <x v="24"/>
          </reference>
          <reference field="8" count="1">
            <x v="207"/>
          </reference>
        </references>
      </pivotArea>
    </format>
    <format dxfId="2563">
      <pivotArea dataOnly="0" labelOnly="1" fieldPosition="0">
        <references count="4">
          <reference field="0" count="1" selected="0">
            <x v="580"/>
          </reference>
          <reference field="6" count="1" selected="0">
            <x v="360"/>
          </reference>
          <reference field="7" count="1" selected="0">
            <x v="24"/>
          </reference>
          <reference field="8" count="1">
            <x v="159"/>
          </reference>
        </references>
      </pivotArea>
    </format>
    <format dxfId="2562">
      <pivotArea dataOnly="0" labelOnly="1" fieldPosition="0">
        <references count="4">
          <reference field="0" count="1" selected="0">
            <x v="581"/>
          </reference>
          <reference field="6" count="1" selected="0">
            <x v="235"/>
          </reference>
          <reference field="7" count="1" selected="0">
            <x v="24"/>
          </reference>
          <reference field="8" count="1">
            <x v="268"/>
          </reference>
        </references>
      </pivotArea>
    </format>
    <format dxfId="2561">
      <pivotArea dataOnly="0" labelOnly="1" fieldPosition="0">
        <references count="4">
          <reference field="0" count="1" selected="0">
            <x v="582"/>
          </reference>
          <reference field="6" count="1" selected="0">
            <x v="54"/>
          </reference>
          <reference field="7" count="1" selected="0">
            <x v="24"/>
          </reference>
          <reference field="8" count="1">
            <x v="77"/>
          </reference>
        </references>
      </pivotArea>
    </format>
    <format dxfId="2560">
      <pivotArea dataOnly="0" labelOnly="1" fieldPosition="0">
        <references count="4">
          <reference field="0" count="1" selected="0">
            <x v="583"/>
          </reference>
          <reference field="6" count="1" selected="0">
            <x v="378"/>
          </reference>
          <reference field="7" count="1" selected="0">
            <x v="25"/>
          </reference>
          <reference field="8" count="1">
            <x v="417"/>
          </reference>
        </references>
      </pivotArea>
    </format>
    <format dxfId="2559">
      <pivotArea dataOnly="0" labelOnly="1" fieldPosition="0">
        <references count="4">
          <reference field="0" count="1" selected="0">
            <x v="584"/>
          </reference>
          <reference field="6" count="1" selected="0">
            <x v="414"/>
          </reference>
          <reference field="7" count="1" selected="0">
            <x v="25"/>
          </reference>
          <reference field="8" count="1">
            <x v="326"/>
          </reference>
        </references>
      </pivotArea>
    </format>
    <format dxfId="2558">
      <pivotArea dataOnly="0" labelOnly="1" fieldPosition="0">
        <references count="4">
          <reference field="0" count="1" selected="0">
            <x v="585"/>
          </reference>
          <reference field="6" count="1" selected="0">
            <x v="56"/>
          </reference>
          <reference field="7" count="1" selected="0">
            <x v="26"/>
          </reference>
          <reference field="8" count="1">
            <x v="433"/>
          </reference>
        </references>
      </pivotArea>
    </format>
    <format dxfId="2557">
      <pivotArea dataOnly="0" labelOnly="1" fieldPosition="0">
        <references count="4">
          <reference field="0" count="1" selected="0">
            <x v="586"/>
          </reference>
          <reference field="6" count="1" selected="0">
            <x v="33"/>
          </reference>
          <reference field="7" count="1" selected="0">
            <x v="26"/>
          </reference>
          <reference field="8" count="1">
            <x v="75"/>
          </reference>
        </references>
      </pivotArea>
    </format>
    <format dxfId="2556">
      <pivotArea dataOnly="0" labelOnly="1" fieldPosition="0">
        <references count="4">
          <reference field="0" count="1" selected="0">
            <x v="587"/>
          </reference>
          <reference field="6" count="1" selected="0">
            <x v="359"/>
          </reference>
          <reference field="7" count="1" selected="0">
            <x v="26"/>
          </reference>
          <reference field="8" count="1">
            <x v="157"/>
          </reference>
        </references>
      </pivotArea>
    </format>
    <format dxfId="2555">
      <pivotArea dataOnly="0" labelOnly="1" fieldPosition="0">
        <references count="4">
          <reference field="0" count="1" selected="0">
            <x v="588"/>
          </reference>
          <reference field="6" count="1" selected="0">
            <x v="425"/>
          </reference>
          <reference field="7" count="1" selected="0">
            <x v="26"/>
          </reference>
          <reference field="8" count="1">
            <x v="171"/>
          </reference>
        </references>
      </pivotArea>
    </format>
    <format dxfId="2554">
      <pivotArea dataOnly="0" labelOnly="1" fieldPosition="0">
        <references count="4">
          <reference field="0" count="1" selected="0">
            <x v="589"/>
          </reference>
          <reference field="6" count="1" selected="0">
            <x v="527"/>
          </reference>
          <reference field="7" count="1" selected="0">
            <x v="26"/>
          </reference>
          <reference field="8" count="1">
            <x v="112"/>
          </reference>
        </references>
      </pivotArea>
    </format>
    <format dxfId="2553">
      <pivotArea dataOnly="0" labelOnly="1" fieldPosition="0">
        <references count="4">
          <reference field="0" count="1" selected="0">
            <x v="590"/>
          </reference>
          <reference field="6" count="1" selected="0">
            <x v="521"/>
          </reference>
          <reference field="7" count="1" selected="0">
            <x v="26"/>
          </reference>
          <reference field="8" count="1">
            <x v="81"/>
          </reference>
        </references>
      </pivotArea>
    </format>
    <format dxfId="2552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2551">
      <pivotArea field="1" dataOnly="0" labelOnly="1" grandCol="1" outline="0" axis="axisCol" fieldPosition="1">
        <references count="1">
          <reference field="4294967294" count="1" selected="0">
            <x v="0"/>
          </reference>
        </references>
      </pivotArea>
    </format>
    <format dxfId="2550">
      <pivotArea field="1" dataOnly="0" labelOnly="1" grandCol="1" outline="0" axis="axisCol" fieldPosition="1">
        <references count="1">
          <reference field="4294967294" count="1" selected="0">
            <x v="1"/>
          </reference>
        </references>
      </pivotArea>
    </format>
    <format dxfId="2549">
      <pivotArea field="1" dataOnly="0" labelOnly="1" grandCol="1" outline="0" axis="axisCol" fieldPosition="1">
        <references count="1">
          <reference field="4294967294" count="1" selected="0">
            <x v="2"/>
          </reference>
        </references>
      </pivotArea>
    </format>
    <format dxfId="2548">
      <pivotArea field="1" dataOnly="0" labelOnly="1" grandCol="1" outline="0" axis="axisCol" fieldPosition="1">
        <references count="1">
          <reference field="4294967294" count="1" selected="0">
            <x v="3"/>
          </reference>
        </references>
      </pivotArea>
    </format>
    <format dxfId="2547">
      <pivotArea field="1" dataOnly="0" labelOnly="1" grandCol="1" outline="0" axis="axisCol" fieldPosition="1">
        <references count="1">
          <reference field="4294967294" count="1" selected="0">
            <x v="0"/>
          </reference>
        </references>
      </pivotArea>
    </format>
    <format dxfId="2546">
      <pivotArea field="1" dataOnly="0" labelOnly="1" grandCol="1" outline="0" axis="axisCol" fieldPosition="1">
        <references count="1">
          <reference field="4294967294" count="1" selected="0">
            <x v="1"/>
          </reference>
        </references>
      </pivotArea>
    </format>
    <format dxfId="2545">
      <pivotArea field="1" dataOnly="0" labelOnly="1" grandCol="1" outline="0" axis="axisCol" fieldPosition="1">
        <references count="1">
          <reference field="4294967294" count="1" selected="0">
            <x v="2"/>
          </reference>
        </references>
      </pivotArea>
    </format>
    <format dxfId="2544">
      <pivotArea field="1" dataOnly="0" labelOnly="1" grandCol="1" outline="0" axis="axisCol" fieldPosition="1">
        <references count="1">
          <reference field="4294967294" count="1" selected="0">
            <x v="3"/>
          </reference>
        </references>
      </pivotArea>
    </format>
    <format dxfId="2543">
      <pivotArea field="1" dataOnly="0" labelOnly="1" grandCol="1" outline="0" axis="axisCol" fieldPosition="1">
        <references count="1">
          <reference field="4294967294" count="1" selected="0">
            <x v="0"/>
          </reference>
        </references>
      </pivotArea>
    </format>
    <format dxfId="2542">
      <pivotArea field="1" dataOnly="0" labelOnly="1" grandCol="1" outline="0" axis="axisCol" fieldPosition="1">
        <references count="1">
          <reference field="4294967294" count="1" selected="0">
            <x v="1"/>
          </reference>
        </references>
      </pivotArea>
    </format>
    <format dxfId="2541">
      <pivotArea field="1" dataOnly="0" labelOnly="1" grandCol="1" outline="0" axis="axisCol" fieldPosition="1">
        <references count="1">
          <reference field="4294967294" count="1" selected="0">
            <x v="2"/>
          </reference>
        </references>
      </pivotArea>
    </format>
    <format dxfId="2540">
      <pivotArea field="1" dataOnly="0" labelOnly="1" grandCol="1" outline="0" axis="axisCol" fieldPosition="1">
        <references count="1">
          <reference field="4294967294" count="1" selected="0">
            <x v="3"/>
          </reference>
        </references>
      </pivotArea>
    </format>
    <format dxfId="2539">
      <pivotArea field="1" dataOnly="0" labelOnly="1" grandCol="1" outline="0" axis="axisCol" fieldPosition="1">
        <references count="1">
          <reference field="4294967294" count="1" selected="0">
            <x v="0"/>
          </reference>
        </references>
      </pivotArea>
    </format>
    <format dxfId="2538">
      <pivotArea field="1" dataOnly="0" labelOnly="1" grandCol="1" outline="0" axis="axisCol" fieldPosition="1">
        <references count="1">
          <reference field="4294967294" count="1" selected="0">
            <x v="1"/>
          </reference>
        </references>
      </pivotArea>
    </format>
    <format dxfId="2537">
      <pivotArea field="1" dataOnly="0" labelOnly="1" grandCol="1" outline="0" axis="axisCol" fieldPosition="1">
        <references count="1">
          <reference field="4294967294" count="1" selected="0">
            <x v="2"/>
          </reference>
        </references>
      </pivotArea>
    </format>
    <format dxfId="2536">
      <pivotArea field="1" dataOnly="0" labelOnly="1" grandCol="1" outline="0" axis="axisCol" fieldPosition="1">
        <references count="1">
          <reference field="4294967294" count="1" selected="0">
            <x v="3"/>
          </reference>
        </references>
      </pivotArea>
    </format>
    <format dxfId="2535">
      <pivotArea dataOnly="0" labelOnly="1" fieldPosition="0">
        <references count="2">
          <reference field="4294967294" count="1" selected="0">
            <x v="0"/>
          </reference>
          <reference field="1" count="0"/>
        </references>
      </pivotArea>
    </format>
    <format dxfId="2534">
      <pivotArea dataOnly="0" labelOnly="1" fieldPosition="0">
        <references count="2">
          <reference field="4294967294" count="1" selected="0">
            <x v="1"/>
          </reference>
          <reference field="1" count="0"/>
        </references>
      </pivotArea>
    </format>
    <format dxfId="2533">
      <pivotArea dataOnly="0" labelOnly="1" fieldPosition="0">
        <references count="2">
          <reference field="4294967294" count="1" selected="0">
            <x v="2"/>
          </reference>
          <reference field="1" count="0"/>
        </references>
      </pivotArea>
    </format>
    <format dxfId="2532">
      <pivotArea dataOnly="0" labelOnly="1" fieldPosition="0">
        <references count="2">
          <reference field="4294967294" count="1" selected="0">
            <x v="3"/>
          </reference>
          <reference field="1" count="0"/>
        </references>
      </pivotArea>
    </format>
    <format dxfId="2531">
      <pivotArea type="all" dataOnly="0" outline="0" fieldPosition="0"/>
    </format>
    <format dxfId="2530">
      <pivotArea outline="0" collapsedLevelsAreSubtotals="1" fieldPosition="0"/>
    </format>
    <format dxfId="2529">
      <pivotArea type="origin" dataOnly="0" labelOnly="1" outline="0" fieldPosition="0"/>
    </format>
    <format dxfId="2528">
      <pivotArea field="-2" type="button" dataOnly="0" labelOnly="1" outline="0" axis="axisCol" fieldPosition="0"/>
    </format>
    <format dxfId="2527">
      <pivotArea field="1" type="button" dataOnly="0" labelOnly="1" outline="0" axis="axisCol" fieldPosition="1"/>
    </format>
    <format dxfId="2526">
      <pivotArea type="topRight" dataOnly="0" labelOnly="1" outline="0" fieldPosition="0"/>
    </format>
    <format dxfId="2525">
      <pivotArea field="7" type="button" dataOnly="0" labelOnly="1" outline="0" axis="axisRow" fieldPosition="0"/>
    </format>
    <format dxfId="2524">
      <pivotArea field="0" type="button" dataOnly="0" labelOnly="1" outline="0" axis="axisRow" fieldPosition="1"/>
    </format>
    <format dxfId="2523">
      <pivotArea field="6" type="button" dataOnly="0" labelOnly="1" outline="0" axis="axisRow" fieldPosition="2"/>
    </format>
    <format dxfId="2522">
      <pivotArea field="8" type="button" dataOnly="0" labelOnly="1" outline="0" axis="axisRow" fieldPosition="3"/>
    </format>
    <format dxfId="2521">
      <pivotArea dataOnly="0" labelOnly="1" fieldPosition="0">
        <references count="1">
          <reference field="7" count="0"/>
        </references>
      </pivotArea>
    </format>
    <format dxfId="2520">
      <pivotArea dataOnly="0" labelOnly="1" grandRow="1" outline="0" fieldPosition="0"/>
    </format>
    <format dxfId="2519">
      <pivotArea dataOnly="0" labelOnly="1" outline="0" fieldPosition="0">
        <references count="2">
          <reference field="0" count="6">
            <x v="0"/>
            <x v="1"/>
            <x v="2"/>
            <x v="3"/>
            <x v="4"/>
            <x v="5"/>
          </reference>
          <reference field="7" count="1" selected="0">
            <x v="0"/>
          </reference>
        </references>
      </pivotArea>
    </format>
    <format dxfId="2518">
      <pivotArea dataOnly="0" labelOnly="1" outline="0" fieldPosition="0">
        <references count="2">
          <reference field="0" count="15"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</reference>
          <reference field="7" count="1" selected="0">
            <x v="1"/>
          </reference>
        </references>
      </pivotArea>
    </format>
    <format dxfId="2517">
      <pivotArea dataOnly="0" labelOnly="1" outline="0" fieldPosition="0">
        <references count="2">
          <reference field="0" count="17"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</reference>
          <reference field="7" count="1" selected="0">
            <x v="2"/>
          </reference>
        </references>
      </pivotArea>
    </format>
    <format dxfId="2516">
      <pivotArea dataOnly="0" labelOnly="1" outline="0" fieldPosition="0">
        <references count="2">
          <reference field="0" count="2">
            <x v="38"/>
            <x v="39"/>
          </reference>
          <reference field="7" count="1" selected="0">
            <x v="3"/>
          </reference>
        </references>
      </pivotArea>
    </format>
    <format dxfId="2515">
      <pivotArea dataOnly="0" labelOnly="1" outline="0" fieldPosition="0">
        <references count="2">
          <reference field="0" count="15"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</reference>
          <reference field="7" count="1" selected="0">
            <x v="4"/>
          </reference>
        </references>
      </pivotArea>
    </format>
    <format dxfId="2514">
      <pivotArea dataOnly="0" labelOnly="1" outline="0" fieldPosition="0">
        <references count="2">
          <reference field="0" count="50"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</reference>
          <reference field="7" count="1" selected="0">
            <x v="5"/>
          </reference>
        </references>
      </pivotArea>
    </format>
    <format dxfId="2513">
      <pivotArea dataOnly="0" labelOnly="1" outline="0" fieldPosition="0">
        <references count="2">
          <reference field="0" count="45"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  <reference field="7" count="1" selected="0">
            <x v="5"/>
          </reference>
        </references>
      </pivotArea>
    </format>
    <format dxfId="2512">
      <pivotArea dataOnly="0" labelOnly="1" outline="0" fieldPosition="0">
        <references count="2">
          <reference field="0" count="4">
            <x v="150"/>
            <x v="151"/>
            <x v="152"/>
            <x v="153"/>
          </reference>
          <reference field="7" count="1" selected="0">
            <x v="6"/>
          </reference>
        </references>
      </pivotArea>
    </format>
    <format dxfId="2511">
      <pivotArea dataOnly="0" labelOnly="1" outline="0" fieldPosition="0">
        <references count="2">
          <reference field="0" count="3">
            <x v="154"/>
            <x v="155"/>
            <x v="156"/>
          </reference>
          <reference field="7" count="1" selected="0">
            <x v="7"/>
          </reference>
        </references>
      </pivotArea>
    </format>
    <format dxfId="2510">
      <pivotArea dataOnly="0" labelOnly="1" outline="0" fieldPosition="0">
        <references count="2">
          <reference field="0" count="14"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</reference>
          <reference field="7" count="1" selected="0">
            <x v="8"/>
          </reference>
        </references>
      </pivotArea>
    </format>
    <format dxfId="2509">
      <pivotArea dataOnly="0" labelOnly="1" outline="0" fieldPosition="0">
        <references count="2">
          <reference field="0" count="50"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</reference>
          <reference field="7" count="1" selected="0">
            <x v="9"/>
          </reference>
        </references>
      </pivotArea>
    </format>
    <format dxfId="2508">
      <pivotArea dataOnly="0" labelOnly="1" outline="0" fieldPosition="0">
        <references count="2">
          <reference field="0" count="23"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</reference>
          <reference field="7" count="1" selected="0">
            <x v="9"/>
          </reference>
        </references>
      </pivotArea>
    </format>
    <format dxfId="2507">
      <pivotArea dataOnly="0" labelOnly="1" outline="0" fieldPosition="0">
        <references count="2">
          <reference field="0" count="7">
            <x v="244"/>
            <x v="245"/>
            <x v="246"/>
            <x v="247"/>
            <x v="248"/>
            <x v="249"/>
            <x v="250"/>
          </reference>
          <reference field="7" count="1" selected="0">
            <x v="10"/>
          </reference>
        </references>
      </pivotArea>
    </format>
    <format dxfId="2506">
      <pivotArea dataOnly="0" labelOnly="1" outline="0" fieldPosition="0">
        <references count="2">
          <reference field="0" count="50"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</reference>
          <reference field="7" count="1" selected="0">
            <x v="11"/>
          </reference>
        </references>
      </pivotArea>
    </format>
    <format dxfId="2505">
      <pivotArea dataOnly="0" labelOnly="1" outline="0" fieldPosition="0">
        <references count="2">
          <reference field="0" count="15"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</reference>
          <reference field="7" count="1" selected="0">
            <x v="11"/>
          </reference>
        </references>
      </pivotArea>
    </format>
    <format dxfId="2504">
      <pivotArea dataOnly="0" labelOnly="1" outline="0" fieldPosition="0">
        <references count="2">
          <reference field="0" count="7">
            <x v="316"/>
            <x v="317"/>
            <x v="318"/>
            <x v="319"/>
            <x v="320"/>
            <x v="321"/>
            <x v="322"/>
          </reference>
          <reference field="7" count="1" selected="0">
            <x v="12"/>
          </reference>
        </references>
      </pivotArea>
    </format>
    <format dxfId="2503">
      <pivotArea dataOnly="0" labelOnly="1" outline="0" fieldPosition="0">
        <references count="2">
          <reference field="0" count="19"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</reference>
          <reference field="7" count="1" selected="0">
            <x v="13"/>
          </reference>
        </references>
      </pivotArea>
    </format>
    <format dxfId="2502">
      <pivotArea dataOnly="0" labelOnly="1" outline="0" fieldPosition="0">
        <references count="2">
          <reference field="0" count="5">
            <x v="342"/>
            <x v="343"/>
            <x v="344"/>
            <x v="345"/>
            <x v="346"/>
          </reference>
          <reference field="7" count="1" selected="0">
            <x v="14"/>
          </reference>
        </references>
      </pivotArea>
    </format>
    <format dxfId="2501">
      <pivotArea dataOnly="0" labelOnly="1" outline="0" fieldPosition="0">
        <references count="2">
          <reference field="0" count="50"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</reference>
          <reference field="7" count="1" selected="0">
            <x v="15"/>
          </reference>
        </references>
      </pivotArea>
    </format>
    <format dxfId="2500">
      <pivotArea dataOnly="0" labelOnly="1" outline="0" fieldPosition="0">
        <references count="2">
          <reference field="0" count="33">
            <x v="397"/>
            <x v="398"/>
            <x v="399"/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</reference>
          <reference field="7" count="1" selected="0">
            <x v="15"/>
          </reference>
        </references>
      </pivotArea>
    </format>
    <format dxfId="2499">
      <pivotArea dataOnly="0" labelOnly="1" outline="0" fieldPosition="0">
        <references count="2">
          <reference field="0" count="2">
            <x v="430"/>
            <x v="431"/>
          </reference>
          <reference field="7" count="1" selected="0">
            <x v="16"/>
          </reference>
        </references>
      </pivotArea>
    </format>
    <format dxfId="2498">
      <pivotArea dataOnly="0" labelOnly="1" outline="0" fieldPosition="0">
        <references count="2">
          <reference field="0" count="1">
            <x v="432"/>
          </reference>
          <reference field="7" count="1" selected="0">
            <x v="17"/>
          </reference>
        </references>
      </pivotArea>
    </format>
    <format dxfId="2497">
      <pivotArea dataOnly="0" labelOnly="1" outline="0" fieldPosition="0">
        <references count="2">
          <reference field="0" count="4">
            <x v="433"/>
            <x v="434"/>
            <x v="435"/>
            <x v="436"/>
          </reference>
          <reference field="7" count="1" selected="0">
            <x v="18"/>
          </reference>
        </references>
      </pivotArea>
    </format>
    <format dxfId="2496">
      <pivotArea dataOnly="0" labelOnly="1" outline="0" fieldPosition="0">
        <references count="2">
          <reference field="0" count="1">
            <x v="437"/>
          </reference>
          <reference field="7" count="1" selected="0">
            <x v="19"/>
          </reference>
        </references>
      </pivotArea>
    </format>
    <format dxfId="2495">
      <pivotArea dataOnly="0" labelOnly="1" outline="0" fieldPosition="0">
        <references count="2">
          <reference field="0" count="35"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</reference>
          <reference field="7" count="1" selected="0">
            <x v="20"/>
          </reference>
        </references>
      </pivotArea>
    </format>
    <format dxfId="2494">
      <pivotArea dataOnly="0" labelOnly="1" outline="0" fieldPosition="0">
        <references count="2">
          <reference field="0" count="50"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</reference>
          <reference field="7" count="1" selected="0">
            <x v="21"/>
          </reference>
        </references>
      </pivotArea>
    </format>
    <format dxfId="2493">
      <pivotArea dataOnly="0" labelOnly="1" outline="0" fieldPosition="0">
        <references count="2">
          <reference field="0" count="4">
            <x v="523"/>
            <x v="524"/>
            <x v="525"/>
            <x v="526"/>
          </reference>
          <reference field="7" count="1" selected="0">
            <x v="21"/>
          </reference>
        </references>
      </pivotArea>
    </format>
    <format dxfId="2492">
      <pivotArea dataOnly="0" labelOnly="1" outline="0" fieldPosition="0">
        <references count="2">
          <reference field="0" count="12"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</reference>
          <reference field="7" count="1" selected="0">
            <x v="22"/>
          </reference>
        </references>
      </pivotArea>
    </format>
    <format dxfId="2491">
      <pivotArea dataOnly="0" labelOnly="1" outline="0" fieldPosition="0">
        <references count="2">
          <reference field="0" count="32"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</reference>
          <reference field="7" count="1" selected="0">
            <x v="23"/>
          </reference>
        </references>
      </pivotArea>
    </format>
    <format dxfId="2490">
      <pivotArea dataOnly="0" labelOnly="1" outline="0" fieldPosition="0">
        <references count="2">
          <reference field="0" count="12"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</reference>
          <reference field="7" count="1" selected="0">
            <x v="24"/>
          </reference>
        </references>
      </pivotArea>
    </format>
    <format dxfId="2489">
      <pivotArea dataOnly="0" labelOnly="1" outline="0" fieldPosition="0">
        <references count="2">
          <reference field="0" count="2">
            <x v="583"/>
            <x v="584"/>
          </reference>
          <reference field="7" count="1" selected="0">
            <x v="25"/>
          </reference>
        </references>
      </pivotArea>
    </format>
    <format dxfId="2488">
      <pivotArea dataOnly="0" labelOnly="1" outline="0" fieldPosition="0">
        <references count="2">
          <reference field="0" count="6">
            <x v="585"/>
            <x v="586"/>
            <x v="587"/>
            <x v="588"/>
            <x v="589"/>
            <x v="590"/>
          </reference>
          <reference field="7" count="1" selected="0">
            <x v="26"/>
          </reference>
        </references>
      </pivotArea>
    </format>
    <format dxfId="2487">
      <pivotArea dataOnly="0" labelOnly="1" fieldPosition="0">
        <references count="3">
          <reference field="0" count="1" selected="0">
            <x v="0"/>
          </reference>
          <reference field="6" count="1">
            <x v="569"/>
          </reference>
          <reference field="7" count="1" selected="0">
            <x v="0"/>
          </reference>
        </references>
      </pivotArea>
    </format>
    <format dxfId="2486">
      <pivotArea dataOnly="0" labelOnly="1" fieldPosition="0">
        <references count="3">
          <reference field="0" count="1" selected="0">
            <x v="1"/>
          </reference>
          <reference field="6" count="1">
            <x v="219"/>
          </reference>
          <reference field="7" count="1" selected="0">
            <x v="0"/>
          </reference>
        </references>
      </pivotArea>
    </format>
    <format dxfId="2485">
      <pivotArea dataOnly="0" labelOnly="1" fieldPosition="0">
        <references count="3">
          <reference field="0" count="1" selected="0">
            <x v="2"/>
          </reference>
          <reference field="6" count="1">
            <x v="308"/>
          </reference>
          <reference field="7" count="1" selected="0">
            <x v="0"/>
          </reference>
        </references>
      </pivotArea>
    </format>
    <format dxfId="2484">
      <pivotArea dataOnly="0" labelOnly="1" fieldPosition="0">
        <references count="3">
          <reference field="0" count="1" selected="0">
            <x v="3"/>
          </reference>
          <reference field="6" count="1">
            <x v="456"/>
          </reference>
          <reference field="7" count="1" selected="0">
            <x v="0"/>
          </reference>
        </references>
      </pivotArea>
    </format>
    <format dxfId="2483">
      <pivotArea dataOnly="0" labelOnly="1" fieldPosition="0">
        <references count="3">
          <reference field="0" count="1" selected="0">
            <x v="4"/>
          </reference>
          <reference field="6" count="1">
            <x v="243"/>
          </reference>
          <reference field="7" count="1" selected="0">
            <x v="0"/>
          </reference>
        </references>
      </pivotArea>
    </format>
    <format dxfId="2482">
      <pivotArea dataOnly="0" labelOnly="1" fieldPosition="0">
        <references count="3">
          <reference field="0" count="1" selected="0">
            <x v="5"/>
          </reference>
          <reference field="6" count="1">
            <x v="273"/>
          </reference>
          <reference field="7" count="1" selected="0">
            <x v="0"/>
          </reference>
        </references>
      </pivotArea>
    </format>
    <format dxfId="2481">
      <pivotArea dataOnly="0" labelOnly="1" fieldPosition="0">
        <references count="3">
          <reference field="0" count="1" selected="0">
            <x v="6"/>
          </reference>
          <reference field="6" count="1">
            <x v="65"/>
          </reference>
          <reference field="7" count="1" selected="0">
            <x v="1"/>
          </reference>
        </references>
      </pivotArea>
    </format>
    <format dxfId="2480">
      <pivotArea dataOnly="0" labelOnly="1" fieldPosition="0">
        <references count="3">
          <reference field="0" count="1" selected="0">
            <x v="7"/>
          </reference>
          <reference field="6" count="1">
            <x v="16"/>
          </reference>
          <reference field="7" count="1" selected="0">
            <x v="1"/>
          </reference>
        </references>
      </pivotArea>
    </format>
    <format dxfId="2479">
      <pivotArea dataOnly="0" labelOnly="1" fieldPosition="0">
        <references count="3">
          <reference field="0" count="1" selected="0">
            <x v="8"/>
          </reference>
          <reference field="6" count="1">
            <x v="205"/>
          </reference>
          <reference field="7" count="1" selected="0">
            <x v="1"/>
          </reference>
        </references>
      </pivotArea>
    </format>
    <format dxfId="2478">
      <pivotArea dataOnly="0" labelOnly="1" fieldPosition="0">
        <references count="3">
          <reference field="0" count="1" selected="0">
            <x v="9"/>
          </reference>
          <reference field="6" count="1">
            <x v="84"/>
          </reference>
          <reference field="7" count="1" selected="0">
            <x v="1"/>
          </reference>
        </references>
      </pivotArea>
    </format>
    <format dxfId="2477">
      <pivotArea dataOnly="0" labelOnly="1" fieldPosition="0">
        <references count="3">
          <reference field="0" count="1" selected="0">
            <x v="10"/>
          </reference>
          <reference field="6" count="1">
            <x v="303"/>
          </reference>
          <reference field="7" count="1" selected="0">
            <x v="1"/>
          </reference>
        </references>
      </pivotArea>
    </format>
    <format dxfId="2476">
      <pivotArea dataOnly="0" labelOnly="1" fieldPosition="0">
        <references count="3">
          <reference field="0" count="1" selected="0">
            <x v="11"/>
          </reference>
          <reference field="6" count="1">
            <x v="64"/>
          </reference>
          <reference field="7" count="1" selected="0">
            <x v="1"/>
          </reference>
        </references>
      </pivotArea>
    </format>
    <format dxfId="2475">
      <pivotArea dataOnly="0" labelOnly="1" fieldPosition="0">
        <references count="3">
          <reference field="0" count="1" selected="0">
            <x v="12"/>
          </reference>
          <reference field="6" count="1">
            <x v="353"/>
          </reference>
          <reference field="7" count="1" selected="0">
            <x v="1"/>
          </reference>
        </references>
      </pivotArea>
    </format>
    <format dxfId="2474">
      <pivotArea dataOnly="0" labelOnly="1" fieldPosition="0">
        <references count="3">
          <reference field="0" count="1" selected="0">
            <x v="13"/>
          </reference>
          <reference field="6" count="1">
            <x v="346"/>
          </reference>
          <reference field="7" count="1" selected="0">
            <x v="1"/>
          </reference>
        </references>
      </pivotArea>
    </format>
    <format dxfId="2473">
      <pivotArea dataOnly="0" labelOnly="1" fieldPosition="0">
        <references count="3">
          <reference field="0" count="1" selected="0">
            <x v="14"/>
          </reference>
          <reference field="6" count="1">
            <x v="279"/>
          </reference>
          <reference field="7" count="1" selected="0">
            <x v="1"/>
          </reference>
        </references>
      </pivotArea>
    </format>
    <format dxfId="2472">
      <pivotArea dataOnly="0" labelOnly="1" fieldPosition="0">
        <references count="3">
          <reference field="0" count="1" selected="0">
            <x v="15"/>
          </reference>
          <reference field="6" count="1">
            <x v="370"/>
          </reference>
          <reference field="7" count="1" selected="0">
            <x v="1"/>
          </reference>
        </references>
      </pivotArea>
    </format>
    <format dxfId="2471">
      <pivotArea dataOnly="0" labelOnly="1" fieldPosition="0">
        <references count="3">
          <reference field="0" count="1" selected="0">
            <x v="16"/>
          </reference>
          <reference field="6" count="1">
            <x v="336"/>
          </reference>
          <reference field="7" count="1" selected="0">
            <x v="1"/>
          </reference>
        </references>
      </pivotArea>
    </format>
    <format dxfId="2470">
      <pivotArea dataOnly="0" labelOnly="1" fieldPosition="0">
        <references count="3">
          <reference field="0" count="1" selected="0">
            <x v="17"/>
          </reference>
          <reference field="6" count="1">
            <x v="348"/>
          </reference>
          <reference field="7" count="1" selected="0">
            <x v="1"/>
          </reference>
        </references>
      </pivotArea>
    </format>
    <format dxfId="2469">
      <pivotArea dataOnly="0" labelOnly="1" fieldPosition="0">
        <references count="3">
          <reference field="0" count="1" selected="0">
            <x v="18"/>
          </reference>
          <reference field="6" count="1">
            <x v="284"/>
          </reference>
          <reference field="7" count="1" selected="0">
            <x v="1"/>
          </reference>
        </references>
      </pivotArea>
    </format>
    <format dxfId="2468">
      <pivotArea dataOnly="0" labelOnly="1" fieldPosition="0">
        <references count="3">
          <reference field="0" count="1" selected="0">
            <x v="20"/>
          </reference>
          <reference field="6" count="1">
            <x v="550"/>
          </reference>
          <reference field="7" count="1" selected="0">
            <x v="1"/>
          </reference>
        </references>
      </pivotArea>
    </format>
    <format dxfId="2467">
      <pivotArea dataOnly="0" labelOnly="1" fieldPosition="0">
        <references count="3">
          <reference field="0" count="1" selected="0">
            <x v="21"/>
          </reference>
          <reference field="6" count="1">
            <x v="487"/>
          </reference>
          <reference field="7" count="1" selected="0">
            <x v="2"/>
          </reference>
        </references>
      </pivotArea>
    </format>
    <format dxfId="2466">
      <pivotArea dataOnly="0" labelOnly="1" fieldPosition="0">
        <references count="3">
          <reference field="0" count="1" selected="0">
            <x v="22"/>
          </reference>
          <reference field="6" count="1">
            <x v="412"/>
          </reference>
          <reference field="7" count="1" selected="0">
            <x v="2"/>
          </reference>
        </references>
      </pivotArea>
    </format>
    <format dxfId="2465">
      <pivotArea dataOnly="0" labelOnly="1" fieldPosition="0">
        <references count="3">
          <reference field="0" count="1" selected="0">
            <x v="23"/>
          </reference>
          <reference field="6" count="1">
            <x v="542"/>
          </reference>
          <reference field="7" count="1" selected="0">
            <x v="2"/>
          </reference>
        </references>
      </pivotArea>
    </format>
    <format dxfId="2464">
      <pivotArea dataOnly="0" labelOnly="1" fieldPosition="0">
        <references count="3">
          <reference field="0" count="1" selected="0">
            <x v="24"/>
          </reference>
          <reference field="6" count="1">
            <x v="67"/>
          </reference>
          <reference field="7" count="1" selected="0">
            <x v="2"/>
          </reference>
        </references>
      </pivotArea>
    </format>
    <format dxfId="2463">
      <pivotArea dataOnly="0" labelOnly="1" fieldPosition="0">
        <references count="3">
          <reference field="0" count="1" selected="0">
            <x v="25"/>
          </reference>
          <reference field="6" count="1">
            <x v="410"/>
          </reference>
          <reference field="7" count="1" selected="0">
            <x v="2"/>
          </reference>
        </references>
      </pivotArea>
    </format>
    <format dxfId="2462">
      <pivotArea dataOnly="0" labelOnly="1" fieldPosition="0">
        <references count="3">
          <reference field="0" count="1" selected="0">
            <x v="26"/>
          </reference>
          <reference field="6" count="1">
            <x v="448"/>
          </reference>
          <reference field="7" count="1" selected="0">
            <x v="2"/>
          </reference>
        </references>
      </pivotArea>
    </format>
    <format dxfId="2461">
      <pivotArea dataOnly="0" labelOnly="1" fieldPosition="0">
        <references count="3">
          <reference field="0" count="1" selected="0">
            <x v="27"/>
          </reference>
          <reference field="6" count="1">
            <x v="554"/>
          </reference>
          <reference field="7" count="1" selected="0">
            <x v="2"/>
          </reference>
        </references>
      </pivotArea>
    </format>
    <format dxfId="2460">
      <pivotArea dataOnly="0" labelOnly="1" fieldPosition="0">
        <references count="3">
          <reference field="0" count="1" selected="0">
            <x v="28"/>
          </reference>
          <reference field="6" count="1">
            <x v="492"/>
          </reference>
          <reference field="7" count="1" selected="0">
            <x v="2"/>
          </reference>
        </references>
      </pivotArea>
    </format>
    <format dxfId="2459">
      <pivotArea dataOnly="0" labelOnly="1" fieldPosition="0">
        <references count="3">
          <reference field="0" count="1" selected="0">
            <x v="29"/>
          </reference>
          <reference field="6" count="1">
            <x v="483"/>
          </reference>
          <reference field="7" count="1" selected="0">
            <x v="2"/>
          </reference>
        </references>
      </pivotArea>
    </format>
    <format dxfId="2458">
      <pivotArea dataOnly="0" labelOnly="1" fieldPosition="0">
        <references count="3">
          <reference field="0" count="1" selected="0">
            <x v="30"/>
          </reference>
          <reference field="6" count="1">
            <x v="106"/>
          </reference>
          <reference field="7" count="1" selected="0">
            <x v="2"/>
          </reference>
        </references>
      </pivotArea>
    </format>
    <format dxfId="2457">
      <pivotArea dataOnly="0" labelOnly="1" fieldPosition="0">
        <references count="3">
          <reference field="0" count="1" selected="0">
            <x v="31"/>
          </reference>
          <reference field="6" count="1">
            <x v="472"/>
          </reference>
          <reference field="7" count="1" selected="0">
            <x v="2"/>
          </reference>
        </references>
      </pivotArea>
    </format>
    <format dxfId="2456">
      <pivotArea dataOnly="0" labelOnly="1" fieldPosition="0">
        <references count="3">
          <reference field="0" count="1" selected="0">
            <x v="32"/>
          </reference>
          <reference field="6" count="1">
            <x v="577"/>
          </reference>
          <reference field="7" count="1" selected="0">
            <x v="2"/>
          </reference>
        </references>
      </pivotArea>
    </format>
    <format dxfId="2455">
      <pivotArea dataOnly="0" labelOnly="1" fieldPosition="0">
        <references count="3">
          <reference field="0" count="1" selected="0">
            <x v="33"/>
          </reference>
          <reference field="6" count="1">
            <x v="231"/>
          </reference>
          <reference field="7" count="1" selected="0">
            <x v="2"/>
          </reference>
        </references>
      </pivotArea>
    </format>
    <format dxfId="2454">
      <pivotArea dataOnly="0" labelOnly="1" fieldPosition="0">
        <references count="3">
          <reference field="0" count="1" selected="0">
            <x v="34"/>
          </reference>
          <reference field="6" count="1">
            <x v="399"/>
          </reference>
          <reference field="7" count="1" selected="0">
            <x v="2"/>
          </reference>
        </references>
      </pivotArea>
    </format>
    <format dxfId="2453">
      <pivotArea dataOnly="0" labelOnly="1" fieldPosition="0">
        <references count="3">
          <reference field="0" count="1" selected="0">
            <x v="35"/>
          </reference>
          <reference field="6" count="1">
            <x v="49"/>
          </reference>
          <reference field="7" count="1" selected="0">
            <x v="2"/>
          </reference>
        </references>
      </pivotArea>
    </format>
    <format dxfId="2452">
      <pivotArea dataOnly="0" labelOnly="1" fieldPosition="0">
        <references count="3">
          <reference field="0" count="1" selected="0">
            <x v="36"/>
          </reference>
          <reference field="6" count="1">
            <x v="545"/>
          </reference>
          <reference field="7" count="1" selected="0">
            <x v="2"/>
          </reference>
        </references>
      </pivotArea>
    </format>
    <format dxfId="2451">
      <pivotArea dataOnly="0" labelOnly="1" fieldPosition="0">
        <references count="3">
          <reference field="0" count="1" selected="0">
            <x v="37"/>
          </reference>
          <reference field="6" count="1">
            <x v="563"/>
          </reference>
          <reference field="7" count="1" selected="0">
            <x v="2"/>
          </reference>
        </references>
      </pivotArea>
    </format>
    <format dxfId="2450">
      <pivotArea dataOnly="0" labelOnly="1" fieldPosition="0">
        <references count="3">
          <reference field="0" count="1" selected="0">
            <x v="38"/>
          </reference>
          <reference field="6" count="1">
            <x v="294"/>
          </reference>
          <reference field="7" count="1" selected="0">
            <x v="3"/>
          </reference>
        </references>
      </pivotArea>
    </format>
    <format dxfId="2449">
      <pivotArea dataOnly="0" labelOnly="1" fieldPosition="0">
        <references count="3">
          <reference field="0" count="1" selected="0">
            <x v="39"/>
          </reference>
          <reference field="6" count="1">
            <x v="299"/>
          </reference>
          <reference field="7" count="1" selected="0">
            <x v="3"/>
          </reference>
        </references>
      </pivotArea>
    </format>
    <format dxfId="2448">
      <pivotArea dataOnly="0" labelOnly="1" fieldPosition="0">
        <references count="3">
          <reference field="0" count="1" selected="0">
            <x v="40"/>
          </reference>
          <reference field="6" count="1">
            <x v="423"/>
          </reference>
          <reference field="7" count="1" selected="0">
            <x v="4"/>
          </reference>
        </references>
      </pivotArea>
    </format>
    <format dxfId="2447">
      <pivotArea dataOnly="0" labelOnly="1" fieldPosition="0">
        <references count="3">
          <reference field="0" count="1" selected="0">
            <x v="41"/>
          </reference>
          <reference field="6" count="1">
            <x v="63"/>
          </reference>
          <reference field="7" count="1" selected="0">
            <x v="4"/>
          </reference>
        </references>
      </pivotArea>
    </format>
    <format dxfId="2446">
      <pivotArea dataOnly="0" labelOnly="1" fieldPosition="0">
        <references count="3">
          <reference field="0" count="1" selected="0">
            <x v="42"/>
          </reference>
          <reference field="6" count="1">
            <x v="380"/>
          </reference>
          <reference field="7" count="1" selected="0">
            <x v="4"/>
          </reference>
        </references>
      </pivotArea>
    </format>
    <format dxfId="2445">
      <pivotArea dataOnly="0" labelOnly="1" fieldPosition="0">
        <references count="3">
          <reference field="0" count="1" selected="0">
            <x v="43"/>
          </reference>
          <reference field="6" count="1">
            <x v="413"/>
          </reference>
          <reference field="7" count="1" selected="0">
            <x v="4"/>
          </reference>
        </references>
      </pivotArea>
    </format>
    <format dxfId="2444">
      <pivotArea dataOnly="0" labelOnly="1" fieldPosition="0">
        <references count="3">
          <reference field="0" count="1" selected="0">
            <x v="44"/>
          </reference>
          <reference field="6" count="1">
            <x v="536"/>
          </reference>
          <reference field="7" count="1" selected="0">
            <x v="4"/>
          </reference>
        </references>
      </pivotArea>
    </format>
    <format dxfId="2443">
      <pivotArea dataOnly="0" labelOnly="1" fieldPosition="0">
        <references count="3">
          <reference field="0" count="1" selected="0">
            <x v="45"/>
          </reference>
          <reference field="6" count="1">
            <x v="368"/>
          </reference>
          <reference field="7" count="1" selected="0">
            <x v="4"/>
          </reference>
        </references>
      </pivotArea>
    </format>
    <format dxfId="2442">
      <pivotArea dataOnly="0" labelOnly="1" fieldPosition="0">
        <references count="3">
          <reference field="0" count="1" selected="0">
            <x v="46"/>
          </reference>
          <reference field="6" count="1">
            <x v="302"/>
          </reference>
          <reference field="7" count="1" selected="0">
            <x v="4"/>
          </reference>
        </references>
      </pivotArea>
    </format>
    <format dxfId="2441">
      <pivotArea dataOnly="0" labelOnly="1" fieldPosition="0">
        <references count="3">
          <reference field="0" count="1" selected="0">
            <x v="47"/>
          </reference>
          <reference field="6" count="1">
            <x v="82"/>
          </reference>
          <reference field="7" count="1" selected="0">
            <x v="4"/>
          </reference>
        </references>
      </pivotArea>
    </format>
    <format dxfId="2440">
      <pivotArea dataOnly="0" labelOnly="1" fieldPosition="0">
        <references count="3">
          <reference field="0" count="1" selected="0">
            <x v="48"/>
          </reference>
          <reference field="6" count="1">
            <x v="238"/>
          </reference>
          <reference field="7" count="1" selected="0">
            <x v="4"/>
          </reference>
        </references>
      </pivotArea>
    </format>
    <format dxfId="2439">
      <pivotArea dataOnly="0" labelOnly="1" fieldPosition="0">
        <references count="3">
          <reference field="0" count="1" selected="0">
            <x v="49"/>
          </reference>
          <reference field="6" count="1">
            <x v="394"/>
          </reference>
          <reference field="7" count="1" selected="0">
            <x v="4"/>
          </reference>
        </references>
      </pivotArea>
    </format>
    <format dxfId="2438">
      <pivotArea dataOnly="0" labelOnly="1" fieldPosition="0">
        <references count="3">
          <reference field="0" count="1" selected="0">
            <x v="50"/>
          </reference>
          <reference field="6" count="1">
            <x v="585"/>
          </reference>
          <reference field="7" count="1" selected="0">
            <x v="4"/>
          </reference>
        </references>
      </pivotArea>
    </format>
    <format dxfId="2437">
      <pivotArea dataOnly="0" labelOnly="1" fieldPosition="0">
        <references count="3">
          <reference field="0" count="1" selected="0">
            <x v="51"/>
          </reference>
          <reference field="6" count="1">
            <x v="262"/>
          </reference>
          <reference field="7" count="1" selected="0">
            <x v="4"/>
          </reference>
        </references>
      </pivotArea>
    </format>
    <format dxfId="2436">
      <pivotArea dataOnly="0" labelOnly="1" fieldPosition="0">
        <references count="3">
          <reference field="0" count="1" selected="0">
            <x v="52"/>
          </reference>
          <reference field="6" count="1">
            <x v="255"/>
          </reference>
          <reference field="7" count="1" selected="0">
            <x v="4"/>
          </reference>
        </references>
      </pivotArea>
    </format>
    <format dxfId="2435">
      <pivotArea dataOnly="0" labelOnly="1" fieldPosition="0">
        <references count="3">
          <reference field="0" count="1" selected="0">
            <x v="53"/>
          </reference>
          <reference field="6" count="1">
            <x v="347"/>
          </reference>
          <reference field="7" count="1" selected="0">
            <x v="4"/>
          </reference>
        </references>
      </pivotArea>
    </format>
    <format dxfId="2434">
      <pivotArea dataOnly="0" labelOnly="1" fieldPosition="0">
        <references count="3">
          <reference field="0" count="1" selected="0">
            <x v="54"/>
          </reference>
          <reference field="6" count="1">
            <x v="88"/>
          </reference>
          <reference field="7" count="1" selected="0">
            <x v="4"/>
          </reference>
        </references>
      </pivotArea>
    </format>
    <format dxfId="2433">
      <pivotArea dataOnly="0" labelOnly="1" fieldPosition="0">
        <references count="3">
          <reference field="0" count="1" selected="0">
            <x v="55"/>
          </reference>
          <reference field="6" count="1">
            <x v="43"/>
          </reference>
          <reference field="7" count="1" selected="0">
            <x v="5"/>
          </reference>
        </references>
      </pivotArea>
    </format>
    <format dxfId="2432">
      <pivotArea dataOnly="0" labelOnly="1" fieldPosition="0">
        <references count="3">
          <reference field="0" count="1" selected="0">
            <x v="56"/>
          </reference>
          <reference field="6" count="1">
            <x v="228"/>
          </reference>
          <reference field="7" count="1" selected="0">
            <x v="5"/>
          </reference>
        </references>
      </pivotArea>
    </format>
    <format dxfId="2431">
      <pivotArea dataOnly="0" labelOnly="1" fieldPosition="0">
        <references count="3">
          <reference field="0" count="1" selected="0">
            <x v="57"/>
          </reference>
          <reference field="6" count="1">
            <x v="349"/>
          </reference>
          <reference field="7" count="1" selected="0">
            <x v="5"/>
          </reference>
        </references>
      </pivotArea>
    </format>
    <format dxfId="2430">
      <pivotArea dataOnly="0" labelOnly="1" fieldPosition="0">
        <references count="3">
          <reference field="0" count="1" selected="0">
            <x v="58"/>
          </reference>
          <reference field="6" count="1">
            <x v="276"/>
          </reference>
          <reference field="7" count="1" selected="0">
            <x v="5"/>
          </reference>
        </references>
      </pivotArea>
    </format>
    <format dxfId="2429">
      <pivotArea dataOnly="0" labelOnly="1" fieldPosition="0">
        <references count="3">
          <reference field="0" count="1" selected="0">
            <x v="59"/>
          </reference>
          <reference field="6" count="1">
            <x v="130"/>
          </reference>
          <reference field="7" count="1" selected="0">
            <x v="5"/>
          </reference>
        </references>
      </pivotArea>
    </format>
    <format dxfId="2428">
      <pivotArea dataOnly="0" labelOnly="1" fieldPosition="0">
        <references count="3">
          <reference field="0" count="1" selected="0">
            <x v="60"/>
          </reference>
          <reference field="6" count="1">
            <x v="495"/>
          </reference>
          <reference field="7" count="1" selected="0">
            <x v="5"/>
          </reference>
        </references>
      </pivotArea>
    </format>
    <format dxfId="2427">
      <pivotArea dataOnly="0" labelOnly="1" fieldPosition="0">
        <references count="3">
          <reference field="0" count="1" selected="0">
            <x v="61"/>
          </reference>
          <reference field="6" count="1">
            <x v="297"/>
          </reference>
          <reference field="7" count="1" selected="0">
            <x v="5"/>
          </reference>
        </references>
      </pivotArea>
    </format>
    <format dxfId="2426">
      <pivotArea dataOnly="0" labelOnly="1" fieldPosition="0">
        <references count="3">
          <reference field="0" count="1" selected="0">
            <x v="62"/>
          </reference>
          <reference field="6" count="1">
            <x v="109"/>
          </reference>
          <reference field="7" count="1" selected="0">
            <x v="5"/>
          </reference>
        </references>
      </pivotArea>
    </format>
    <format dxfId="2425">
      <pivotArea dataOnly="0" labelOnly="1" fieldPosition="0">
        <references count="3">
          <reference field="0" count="1" selected="0">
            <x v="63"/>
          </reference>
          <reference field="6" count="1">
            <x v="113"/>
          </reference>
          <reference field="7" count="1" selected="0">
            <x v="5"/>
          </reference>
        </references>
      </pivotArea>
    </format>
    <format dxfId="2424">
      <pivotArea dataOnly="0" labelOnly="1" fieldPosition="0">
        <references count="3">
          <reference field="0" count="1" selected="0">
            <x v="64"/>
          </reference>
          <reference field="6" count="1">
            <x v="59"/>
          </reference>
          <reference field="7" count="1" selected="0">
            <x v="5"/>
          </reference>
        </references>
      </pivotArea>
    </format>
    <format dxfId="2423">
      <pivotArea dataOnly="0" labelOnly="1" fieldPosition="0">
        <references count="3">
          <reference field="0" count="1" selected="0">
            <x v="65"/>
          </reference>
          <reference field="6" count="1">
            <x v="229"/>
          </reference>
          <reference field="7" count="1" selected="0">
            <x v="5"/>
          </reference>
        </references>
      </pivotArea>
    </format>
    <format dxfId="2422">
      <pivotArea dataOnly="0" labelOnly="1" fieldPosition="0">
        <references count="3">
          <reference field="0" count="1" selected="0">
            <x v="66"/>
          </reference>
          <reference field="6" count="1">
            <x v="363"/>
          </reference>
          <reference field="7" count="1" selected="0">
            <x v="5"/>
          </reference>
        </references>
      </pivotArea>
    </format>
    <format dxfId="2421">
      <pivotArea dataOnly="0" labelOnly="1" fieldPosition="0">
        <references count="3">
          <reference field="0" count="1" selected="0">
            <x v="67"/>
          </reference>
          <reference field="6" count="1">
            <x v="45"/>
          </reference>
          <reference field="7" count="1" selected="0">
            <x v="5"/>
          </reference>
        </references>
      </pivotArea>
    </format>
    <format dxfId="2420">
      <pivotArea dataOnly="0" labelOnly="1" fieldPosition="0">
        <references count="3">
          <reference field="0" count="1" selected="0">
            <x v="68"/>
          </reference>
          <reference field="6" count="1">
            <x v="227"/>
          </reference>
          <reference field="7" count="1" selected="0">
            <x v="5"/>
          </reference>
        </references>
      </pivotArea>
    </format>
    <format dxfId="2419">
      <pivotArea dataOnly="0" labelOnly="1" fieldPosition="0">
        <references count="3">
          <reference field="0" count="1" selected="0">
            <x v="69"/>
          </reference>
          <reference field="6" count="1">
            <x v="324"/>
          </reference>
          <reference field="7" count="1" selected="0">
            <x v="5"/>
          </reference>
        </references>
      </pivotArea>
    </format>
    <format dxfId="2418">
      <pivotArea dataOnly="0" labelOnly="1" fieldPosition="0">
        <references count="3">
          <reference field="0" count="1" selected="0">
            <x v="70"/>
          </reference>
          <reference field="6" count="1">
            <x v="570"/>
          </reference>
          <reference field="7" count="1" selected="0">
            <x v="5"/>
          </reference>
        </references>
      </pivotArea>
    </format>
    <format dxfId="2417">
      <pivotArea dataOnly="0" labelOnly="1" fieldPosition="0">
        <references count="3">
          <reference field="0" count="1" selected="0">
            <x v="71"/>
          </reference>
          <reference field="6" count="1">
            <x v="216"/>
          </reference>
          <reference field="7" count="1" selected="0">
            <x v="5"/>
          </reference>
        </references>
      </pivotArea>
    </format>
    <format dxfId="2416">
      <pivotArea dataOnly="0" labelOnly="1" fieldPosition="0">
        <references count="3">
          <reference field="0" count="1" selected="0">
            <x v="72"/>
          </reference>
          <reference field="6" count="1">
            <x v="101"/>
          </reference>
          <reference field="7" count="1" selected="0">
            <x v="5"/>
          </reference>
        </references>
      </pivotArea>
    </format>
    <format dxfId="2415">
      <pivotArea dataOnly="0" labelOnly="1" fieldPosition="0">
        <references count="3">
          <reference field="0" count="1" selected="0">
            <x v="73"/>
          </reference>
          <reference field="6" count="1">
            <x v="524"/>
          </reference>
          <reference field="7" count="1" selected="0">
            <x v="5"/>
          </reference>
        </references>
      </pivotArea>
    </format>
    <format dxfId="2414">
      <pivotArea dataOnly="0" labelOnly="1" fieldPosition="0">
        <references count="3">
          <reference field="0" count="1" selected="0">
            <x v="74"/>
          </reference>
          <reference field="6" count="1">
            <x v="131"/>
          </reference>
          <reference field="7" count="1" selected="0">
            <x v="5"/>
          </reference>
        </references>
      </pivotArea>
    </format>
    <format dxfId="2413">
      <pivotArea dataOnly="0" labelOnly="1" fieldPosition="0">
        <references count="3">
          <reference field="0" count="1" selected="0">
            <x v="75"/>
          </reference>
          <reference field="6" count="1">
            <x v="433"/>
          </reference>
          <reference field="7" count="1" selected="0">
            <x v="5"/>
          </reference>
        </references>
      </pivotArea>
    </format>
    <format dxfId="2412">
      <pivotArea dataOnly="0" labelOnly="1" fieldPosition="0">
        <references count="3">
          <reference field="0" count="1" selected="0">
            <x v="76"/>
          </reference>
          <reference field="6" count="1">
            <x v="129"/>
          </reference>
          <reference field="7" count="1" selected="0">
            <x v="5"/>
          </reference>
        </references>
      </pivotArea>
    </format>
    <format dxfId="2411">
      <pivotArea dataOnly="0" labelOnly="1" fieldPosition="0">
        <references count="3">
          <reference field="0" count="1" selected="0">
            <x v="77"/>
          </reference>
          <reference field="6" count="1">
            <x v="567"/>
          </reference>
          <reference field="7" count="1" selected="0">
            <x v="5"/>
          </reference>
        </references>
      </pivotArea>
    </format>
    <format dxfId="2410">
      <pivotArea dataOnly="0" labelOnly="1" fieldPosition="0">
        <references count="3">
          <reference field="0" count="1" selected="0">
            <x v="78"/>
          </reference>
          <reference field="6" count="1">
            <x v="467"/>
          </reference>
          <reference field="7" count="1" selected="0">
            <x v="5"/>
          </reference>
        </references>
      </pivotArea>
    </format>
    <format dxfId="2409">
      <pivotArea dataOnly="0" labelOnly="1" fieldPosition="0">
        <references count="3">
          <reference field="0" count="1" selected="0">
            <x v="79"/>
          </reference>
          <reference field="6" count="1">
            <x v="120"/>
          </reference>
          <reference field="7" count="1" selected="0">
            <x v="5"/>
          </reference>
        </references>
      </pivotArea>
    </format>
    <format dxfId="2408">
      <pivotArea dataOnly="0" labelOnly="1" fieldPosition="0">
        <references count="3">
          <reference field="0" count="1" selected="0">
            <x v="80"/>
          </reference>
          <reference field="6" count="1">
            <x v="26"/>
          </reference>
          <reference field="7" count="1" selected="0">
            <x v="5"/>
          </reference>
        </references>
      </pivotArea>
    </format>
    <format dxfId="2407">
      <pivotArea dataOnly="0" labelOnly="1" fieldPosition="0">
        <references count="3">
          <reference field="0" count="1" selected="0">
            <x v="81"/>
          </reference>
          <reference field="6" count="1">
            <x v="53"/>
          </reference>
          <reference field="7" count="1" selected="0">
            <x v="5"/>
          </reference>
        </references>
      </pivotArea>
    </format>
    <format dxfId="2406">
      <pivotArea dataOnly="0" labelOnly="1" fieldPosition="0">
        <references count="3">
          <reference field="0" count="1" selected="0">
            <x v="82"/>
          </reference>
          <reference field="6" count="1">
            <x v="263"/>
          </reference>
          <reference field="7" count="1" selected="0">
            <x v="5"/>
          </reference>
        </references>
      </pivotArea>
    </format>
    <format dxfId="2405">
      <pivotArea dataOnly="0" labelOnly="1" fieldPosition="0">
        <references count="3">
          <reference field="0" count="1" selected="0">
            <x v="83"/>
          </reference>
          <reference field="6" count="1">
            <x v="345"/>
          </reference>
          <reference field="7" count="1" selected="0">
            <x v="5"/>
          </reference>
        </references>
      </pivotArea>
    </format>
    <format dxfId="2404">
      <pivotArea dataOnly="0" labelOnly="1" fieldPosition="0">
        <references count="3">
          <reference field="0" count="1" selected="0">
            <x v="84"/>
          </reference>
          <reference field="6" count="1">
            <x v="325"/>
          </reference>
          <reference field="7" count="1" selected="0">
            <x v="5"/>
          </reference>
        </references>
      </pivotArea>
    </format>
    <format dxfId="2403">
      <pivotArea dataOnly="0" labelOnly="1" fieldPosition="0">
        <references count="3">
          <reference field="0" count="1" selected="0">
            <x v="85"/>
          </reference>
          <reference field="6" count="1">
            <x v="447"/>
          </reference>
          <reference field="7" count="1" selected="0">
            <x v="5"/>
          </reference>
        </references>
      </pivotArea>
    </format>
    <format dxfId="2402">
      <pivotArea dataOnly="0" labelOnly="1" fieldPosition="0">
        <references count="3">
          <reference field="0" count="1" selected="0">
            <x v="86"/>
          </reference>
          <reference field="6" count="1">
            <x v="271"/>
          </reference>
          <reference field="7" count="1" selected="0">
            <x v="5"/>
          </reference>
        </references>
      </pivotArea>
    </format>
    <format dxfId="2401">
      <pivotArea dataOnly="0" labelOnly="1" fieldPosition="0">
        <references count="3">
          <reference field="0" count="1" selected="0">
            <x v="87"/>
          </reference>
          <reference field="6" count="1">
            <x v="451"/>
          </reference>
          <reference field="7" count="1" selected="0">
            <x v="5"/>
          </reference>
        </references>
      </pivotArea>
    </format>
    <format dxfId="2400">
      <pivotArea dataOnly="0" labelOnly="1" fieldPosition="0">
        <references count="3">
          <reference field="0" count="1" selected="0">
            <x v="88"/>
          </reference>
          <reference field="6" count="1">
            <x v="275"/>
          </reference>
          <reference field="7" count="1" selected="0">
            <x v="5"/>
          </reference>
        </references>
      </pivotArea>
    </format>
    <format dxfId="2399">
      <pivotArea dataOnly="0" labelOnly="1" fieldPosition="0">
        <references count="3">
          <reference field="0" count="1" selected="0">
            <x v="89"/>
          </reference>
          <reference field="6" count="1">
            <x v="445"/>
          </reference>
          <reference field="7" count="1" selected="0">
            <x v="5"/>
          </reference>
        </references>
      </pivotArea>
    </format>
    <format dxfId="2398">
      <pivotArea dataOnly="0" labelOnly="1" fieldPosition="0">
        <references count="3">
          <reference field="0" count="1" selected="0">
            <x v="90"/>
          </reference>
          <reference field="6" count="1">
            <x v="258"/>
          </reference>
          <reference field="7" count="1" selected="0">
            <x v="5"/>
          </reference>
        </references>
      </pivotArea>
    </format>
    <format dxfId="2397">
      <pivotArea dataOnly="0" labelOnly="1" fieldPosition="0">
        <references count="3">
          <reference field="0" count="1" selected="0">
            <x v="91"/>
          </reference>
          <reference field="6" count="1">
            <x v="247"/>
          </reference>
          <reference field="7" count="1" selected="0">
            <x v="5"/>
          </reference>
        </references>
      </pivotArea>
    </format>
    <format dxfId="2396">
      <pivotArea dataOnly="0" labelOnly="1" fieldPosition="0">
        <references count="3">
          <reference field="0" count="1" selected="0">
            <x v="92"/>
          </reference>
          <reference field="6" count="1">
            <x v="571"/>
          </reference>
          <reference field="7" count="1" selected="0">
            <x v="5"/>
          </reference>
        </references>
      </pivotArea>
    </format>
    <format dxfId="2395">
      <pivotArea dataOnly="0" labelOnly="1" fieldPosition="0">
        <references count="3">
          <reference field="0" count="1" selected="0">
            <x v="93"/>
          </reference>
          <reference field="6" count="1">
            <x v="528"/>
          </reference>
          <reference field="7" count="1" selected="0">
            <x v="5"/>
          </reference>
        </references>
      </pivotArea>
    </format>
    <format dxfId="2394">
      <pivotArea dataOnly="0" labelOnly="1" fieldPosition="0">
        <references count="3">
          <reference field="0" count="1" selected="0">
            <x v="94"/>
          </reference>
          <reference field="6" count="1">
            <x v="556"/>
          </reference>
          <reference field="7" count="1" selected="0">
            <x v="5"/>
          </reference>
        </references>
      </pivotArea>
    </format>
    <format dxfId="2393">
      <pivotArea dataOnly="0" labelOnly="1" fieldPosition="0">
        <references count="3">
          <reference field="0" count="1" selected="0">
            <x v="95"/>
          </reference>
          <reference field="6" count="1">
            <x v="125"/>
          </reference>
          <reference field="7" count="1" selected="0">
            <x v="5"/>
          </reference>
        </references>
      </pivotArea>
    </format>
    <format dxfId="2392">
      <pivotArea dataOnly="0" labelOnly="1" fieldPosition="0">
        <references count="3">
          <reference field="0" count="1" selected="0">
            <x v="96"/>
          </reference>
          <reference field="6" count="1">
            <x v="332"/>
          </reference>
          <reference field="7" count="1" selected="0">
            <x v="5"/>
          </reference>
        </references>
      </pivotArea>
    </format>
    <format dxfId="2391">
      <pivotArea dataOnly="0" labelOnly="1" fieldPosition="0">
        <references count="3">
          <reference field="0" count="1" selected="0">
            <x v="97"/>
          </reference>
          <reference field="6" count="1">
            <x v="278"/>
          </reference>
          <reference field="7" count="1" selected="0">
            <x v="5"/>
          </reference>
        </references>
      </pivotArea>
    </format>
    <format dxfId="2390">
      <pivotArea dataOnly="0" labelOnly="1" fieldPosition="0">
        <references count="3">
          <reference field="0" count="1" selected="0">
            <x v="98"/>
          </reference>
          <reference field="6" count="1">
            <x v="357"/>
          </reference>
          <reference field="7" count="1" selected="0">
            <x v="5"/>
          </reference>
        </references>
      </pivotArea>
    </format>
    <format dxfId="2389">
      <pivotArea dataOnly="0" labelOnly="1" fieldPosition="0">
        <references count="3">
          <reference field="0" count="1" selected="0">
            <x v="99"/>
          </reference>
          <reference field="6" count="1">
            <x v="207"/>
          </reference>
          <reference field="7" count="1" selected="0">
            <x v="5"/>
          </reference>
        </references>
      </pivotArea>
    </format>
    <format dxfId="2388">
      <pivotArea dataOnly="0" labelOnly="1" fieldPosition="0">
        <references count="3">
          <reference field="0" count="1" selected="0">
            <x v="100"/>
          </reference>
          <reference field="6" count="1">
            <x v="320"/>
          </reference>
          <reference field="7" count="1" selected="0">
            <x v="5"/>
          </reference>
        </references>
      </pivotArea>
    </format>
    <format dxfId="2387">
      <pivotArea dataOnly="0" labelOnly="1" fieldPosition="0">
        <references count="3">
          <reference field="0" count="1" selected="0">
            <x v="101"/>
          </reference>
          <reference field="6" count="1">
            <x v="38"/>
          </reference>
          <reference field="7" count="1" selected="0">
            <x v="5"/>
          </reference>
        </references>
      </pivotArea>
    </format>
    <format dxfId="2386">
      <pivotArea dataOnly="0" labelOnly="1" fieldPosition="0">
        <references count="3">
          <reference field="0" count="1" selected="0">
            <x v="102"/>
          </reference>
          <reference field="6" count="1">
            <x v="80"/>
          </reference>
          <reference field="7" count="1" selected="0">
            <x v="5"/>
          </reference>
        </references>
      </pivotArea>
    </format>
    <format dxfId="2385">
      <pivotArea dataOnly="0" labelOnly="1" fieldPosition="0">
        <references count="3">
          <reference field="0" count="1" selected="0">
            <x v="103"/>
          </reference>
          <reference field="6" count="1">
            <x v="22"/>
          </reference>
          <reference field="7" count="1" selected="0">
            <x v="5"/>
          </reference>
        </references>
      </pivotArea>
    </format>
    <format dxfId="2384">
      <pivotArea dataOnly="0" labelOnly="1" fieldPosition="0">
        <references count="3">
          <reference field="0" count="1" selected="0">
            <x v="104"/>
          </reference>
          <reference field="6" count="1">
            <x v="32"/>
          </reference>
          <reference field="7" count="1" selected="0">
            <x v="5"/>
          </reference>
        </references>
      </pivotArea>
    </format>
    <format dxfId="2383">
      <pivotArea dataOnly="0" labelOnly="1" fieldPosition="0">
        <references count="3">
          <reference field="0" count="1" selected="0">
            <x v="105"/>
          </reference>
          <reference field="6" count="1">
            <x v="409"/>
          </reference>
          <reference field="7" count="1" selected="0">
            <x v="5"/>
          </reference>
        </references>
      </pivotArea>
    </format>
    <format dxfId="2382">
      <pivotArea dataOnly="0" labelOnly="1" fieldPosition="0">
        <references count="3">
          <reference field="0" count="1" selected="0">
            <x v="106"/>
          </reference>
          <reference field="6" count="1">
            <x v="356"/>
          </reference>
          <reference field="7" count="1" selected="0">
            <x v="5"/>
          </reference>
        </references>
      </pivotArea>
    </format>
    <format dxfId="2381">
      <pivotArea dataOnly="0" labelOnly="1" fieldPosition="0">
        <references count="3">
          <reference field="0" count="1" selected="0">
            <x v="107"/>
          </reference>
          <reference field="6" count="1">
            <x v="198"/>
          </reference>
          <reference field="7" count="1" selected="0">
            <x v="5"/>
          </reference>
        </references>
      </pivotArea>
    </format>
    <format dxfId="2380">
      <pivotArea dataOnly="0" labelOnly="1" fieldPosition="0">
        <references count="3">
          <reference field="0" count="1" selected="0">
            <x v="108"/>
          </reference>
          <reference field="6" count="1">
            <x v="270"/>
          </reference>
          <reference field="7" count="1" selected="0">
            <x v="5"/>
          </reference>
        </references>
      </pivotArea>
    </format>
    <format dxfId="2379">
      <pivotArea dataOnly="0" labelOnly="1" fieldPosition="0">
        <references count="3">
          <reference field="0" count="1" selected="0">
            <x v="109"/>
          </reference>
          <reference field="6" count="1">
            <x v="287"/>
          </reference>
          <reference field="7" count="1" selected="0">
            <x v="5"/>
          </reference>
        </references>
      </pivotArea>
    </format>
    <format dxfId="2378">
      <pivotArea dataOnly="0" labelOnly="1" fieldPosition="0">
        <references count="3">
          <reference field="0" count="1" selected="0">
            <x v="110"/>
          </reference>
          <reference field="6" count="1">
            <x v="444"/>
          </reference>
          <reference field="7" count="1" selected="0">
            <x v="5"/>
          </reference>
        </references>
      </pivotArea>
    </format>
    <format dxfId="2377">
      <pivotArea dataOnly="0" labelOnly="1" fieldPosition="0">
        <references count="3">
          <reference field="0" count="1" selected="0">
            <x v="111"/>
          </reference>
          <reference field="6" count="1">
            <x v="494"/>
          </reference>
          <reference field="7" count="1" selected="0">
            <x v="5"/>
          </reference>
        </references>
      </pivotArea>
    </format>
    <format dxfId="2376">
      <pivotArea dataOnly="0" labelOnly="1" fieldPosition="0">
        <references count="3">
          <reference field="0" count="1" selected="0">
            <x v="112"/>
          </reference>
          <reference field="6" count="1">
            <x v="132"/>
          </reference>
          <reference field="7" count="1" selected="0">
            <x v="5"/>
          </reference>
        </references>
      </pivotArea>
    </format>
    <format dxfId="2375">
      <pivotArea dataOnly="0" labelOnly="1" fieldPosition="0">
        <references count="3">
          <reference field="0" count="1" selected="0">
            <x v="113"/>
          </reference>
          <reference field="6" count="1">
            <x v="366"/>
          </reference>
          <reference field="7" count="1" selected="0">
            <x v="5"/>
          </reference>
        </references>
      </pivotArea>
    </format>
    <format dxfId="2374">
      <pivotArea dataOnly="0" labelOnly="1" fieldPosition="0">
        <references count="3">
          <reference field="0" count="1" selected="0">
            <x v="114"/>
          </reference>
          <reference field="6" count="1">
            <x v="213"/>
          </reference>
          <reference field="7" count="1" selected="0">
            <x v="5"/>
          </reference>
        </references>
      </pivotArea>
    </format>
    <format dxfId="2373">
      <pivotArea dataOnly="0" labelOnly="1" fieldPosition="0">
        <references count="3">
          <reference field="0" count="1" selected="0">
            <x v="115"/>
          </reference>
          <reference field="6" count="1">
            <x v="466"/>
          </reference>
          <reference field="7" count="1" selected="0">
            <x v="5"/>
          </reference>
        </references>
      </pivotArea>
    </format>
    <format dxfId="2372">
      <pivotArea dataOnly="0" labelOnly="1" fieldPosition="0">
        <references count="3">
          <reference field="0" count="1" selected="0">
            <x v="116"/>
          </reference>
          <reference field="6" count="1">
            <x v="220"/>
          </reference>
          <reference field="7" count="1" selected="0">
            <x v="5"/>
          </reference>
        </references>
      </pivotArea>
    </format>
    <format dxfId="2371">
      <pivotArea dataOnly="0" labelOnly="1" fieldPosition="0">
        <references count="3">
          <reference field="0" count="1" selected="0">
            <x v="117"/>
          </reference>
          <reference field="6" count="1">
            <x v="568"/>
          </reference>
          <reference field="7" count="1" selected="0">
            <x v="5"/>
          </reference>
        </references>
      </pivotArea>
    </format>
    <format dxfId="2370">
      <pivotArea dataOnly="0" labelOnly="1" fieldPosition="0">
        <references count="3">
          <reference field="0" count="1" selected="0">
            <x v="118"/>
          </reference>
          <reference field="6" count="1">
            <x v="396"/>
          </reference>
          <reference field="7" count="1" selected="0">
            <x v="5"/>
          </reference>
        </references>
      </pivotArea>
    </format>
    <format dxfId="2369">
      <pivotArea dataOnly="0" labelOnly="1" fieldPosition="0">
        <references count="3">
          <reference field="0" count="1" selected="0">
            <x v="119"/>
          </reference>
          <reference field="6" count="1">
            <x v="104"/>
          </reference>
          <reference field="7" count="1" selected="0">
            <x v="5"/>
          </reference>
        </references>
      </pivotArea>
    </format>
    <format dxfId="2368">
      <pivotArea dataOnly="0" labelOnly="1" fieldPosition="0">
        <references count="3">
          <reference field="0" count="1" selected="0">
            <x v="120"/>
          </reference>
          <reference field="6" count="1">
            <x v="57"/>
          </reference>
          <reference field="7" count="1" selected="0">
            <x v="5"/>
          </reference>
        </references>
      </pivotArea>
    </format>
    <format dxfId="2367">
      <pivotArea dataOnly="0" labelOnly="1" fieldPosition="0">
        <references count="3">
          <reference field="0" count="1" selected="0">
            <x v="121"/>
          </reference>
          <reference field="6" count="1">
            <x v="329"/>
          </reference>
          <reference field="7" count="1" selected="0">
            <x v="5"/>
          </reference>
        </references>
      </pivotArea>
    </format>
    <format dxfId="2366">
      <pivotArea dataOnly="0" labelOnly="1" fieldPosition="0">
        <references count="3">
          <reference field="0" count="1" selected="0">
            <x v="122"/>
          </reference>
          <reference field="6" count="1">
            <x v="351"/>
          </reference>
          <reference field="7" count="1" selected="0">
            <x v="5"/>
          </reference>
        </references>
      </pivotArea>
    </format>
    <format dxfId="2365">
      <pivotArea dataOnly="0" labelOnly="1" fieldPosition="0">
        <references count="3">
          <reference field="0" count="1" selected="0">
            <x v="123"/>
          </reference>
          <reference field="6" count="1">
            <x v="86"/>
          </reference>
          <reference field="7" count="1" selected="0">
            <x v="5"/>
          </reference>
        </references>
      </pivotArea>
    </format>
    <format dxfId="2364">
      <pivotArea dataOnly="0" labelOnly="1" fieldPosition="0">
        <references count="3">
          <reference field="0" count="1" selected="0">
            <x v="124"/>
          </reference>
          <reference field="6" count="1">
            <x v="0"/>
          </reference>
          <reference field="7" count="1" selected="0">
            <x v="5"/>
          </reference>
        </references>
      </pivotArea>
    </format>
    <format dxfId="2363">
      <pivotArea dataOnly="0" labelOnly="1" fieldPosition="0">
        <references count="3">
          <reference field="0" count="1" selected="0">
            <x v="125"/>
          </reference>
          <reference field="6" count="1">
            <x v="282"/>
          </reference>
          <reference field="7" count="1" selected="0">
            <x v="5"/>
          </reference>
        </references>
      </pivotArea>
    </format>
    <format dxfId="2362">
      <pivotArea dataOnly="0" labelOnly="1" fieldPosition="0">
        <references count="3">
          <reference field="0" count="1" selected="0">
            <x v="126"/>
          </reference>
          <reference field="6" count="1">
            <x v="316"/>
          </reference>
          <reference field="7" count="1" selected="0">
            <x v="5"/>
          </reference>
        </references>
      </pivotArea>
    </format>
    <format dxfId="2361">
      <pivotArea dataOnly="0" labelOnly="1" fieldPosition="0">
        <references count="3">
          <reference field="0" count="1" selected="0">
            <x v="127"/>
          </reference>
          <reference field="6" count="1">
            <x v="264"/>
          </reference>
          <reference field="7" count="1" selected="0">
            <x v="5"/>
          </reference>
        </references>
      </pivotArea>
    </format>
    <format dxfId="2360">
      <pivotArea dataOnly="0" labelOnly="1" fieldPosition="0">
        <references count="3">
          <reference field="0" count="1" selected="0">
            <x v="128"/>
          </reference>
          <reference field="6" count="1">
            <x v="488"/>
          </reference>
          <reference field="7" count="1" selected="0">
            <x v="5"/>
          </reference>
        </references>
      </pivotArea>
    </format>
    <format dxfId="2359">
      <pivotArea dataOnly="0" labelOnly="1" fieldPosition="0">
        <references count="3">
          <reference field="0" count="1" selected="0">
            <x v="129"/>
          </reference>
          <reference field="6" count="1">
            <x v="377"/>
          </reference>
          <reference field="7" count="1" selected="0">
            <x v="5"/>
          </reference>
        </references>
      </pivotArea>
    </format>
    <format dxfId="2358">
      <pivotArea dataOnly="0" labelOnly="1" fieldPosition="0">
        <references count="3">
          <reference field="0" count="1" selected="0">
            <x v="130"/>
          </reference>
          <reference field="6" count="1">
            <x v="367"/>
          </reference>
          <reference field="7" count="1" selected="0">
            <x v="5"/>
          </reference>
        </references>
      </pivotArea>
    </format>
    <format dxfId="2357">
      <pivotArea dataOnly="0" labelOnly="1" fieldPosition="0">
        <references count="3">
          <reference field="0" count="1" selected="0">
            <x v="131"/>
          </reference>
          <reference field="6" count="1">
            <x v="233"/>
          </reference>
          <reference field="7" count="1" selected="0">
            <x v="5"/>
          </reference>
        </references>
      </pivotArea>
    </format>
    <format dxfId="2356">
      <pivotArea dataOnly="0" labelOnly="1" fieldPosition="0">
        <references count="3">
          <reference field="0" count="1" selected="0">
            <x v="132"/>
          </reference>
          <reference field="6" count="1">
            <x v="387"/>
          </reference>
          <reference field="7" count="1" selected="0">
            <x v="5"/>
          </reference>
        </references>
      </pivotArea>
    </format>
    <format dxfId="2355">
      <pivotArea dataOnly="0" labelOnly="1" fieldPosition="0">
        <references count="3">
          <reference field="0" count="1" selected="0">
            <x v="133"/>
          </reference>
          <reference field="6" count="1">
            <x v="575"/>
          </reference>
          <reference field="7" count="1" selected="0">
            <x v="5"/>
          </reference>
        </references>
      </pivotArea>
    </format>
    <format dxfId="2354">
      <pivotArea dataOnly="0" labelOnly="1" fieldPosition="0">
        <references count="3">
          <reference field="0" count="1" selected="0">
            <x v="134"/>
          </reference>
          <reference field="6" count="1">
            <x v="60"/>
          </reference>
          <reference field="7" count="1" selected="0">
            <x v="5"/>
          </reference>
        </references>
      </pivotArea>
    </format>
    <format dxfId="2353">
      <pivotArea dataOnly="0" labelOnly="1" fieldPosition="0">
        <references count="3">
          <reference field="0" count="1" selected="0">
            <x v="135"/>
          </reference>
          <reference field="6" count="1">
            <x v="234"/>
          </reference>
          <reference field="7" count="1" selected="0">
            <x v="5"/>
          </reference>
        </references>
      </pivotArea>
    </format>
    <format dxfId="2352">
      <pivotArea dataOnly="0" labelOnly="1" fieldPosition="0">
        <references count="3">
          <reference field="0" count="1" selected="0">
            <x v="136"/>
          </reference>
          <reference field="6" count="1">
            <x v="436"/>
          </reference>
          <reference field="7" count="1" selected="0">
            <x v="5"/>
          </reference>
        </references>
      </pivotArea>
    </format>
    <format dxfId="2351">
      <pivotArea dataOnly="0" labelOnly="1" fieldPosition="0">
        <references count="3">
          <reference field="0" count="1" selected="0">
            <x v="137"/>
          </reference>
          <reference field="6" count="1">
            <x v="532"/>
          </reference>
          <reference field="7" count="1" selected="0">
            <x v="5"/>
          </reference>
        </references>
      </pivotArea>
    </format>
    <format dxfId="2350">
      <pivotArea dataOnly="0" labelOnly="1" fieldPosition="0">
        <references count="3">
          <reference field="0" count="1" selected="0">
            <x v="138"/>
          </reference>
          <reference field="6" count="1">
            <x v="404"/>
          </reference>
          <reference field="7" count="1" selected="0">
            <x v="5"/>
          </reference>
        </references>
      </pivotArea>
    </format>
    <format dxfId="2349">
      <pivotArea dataOnly="0" labelOnly="1" fieldPosition="0">
        <references count="3">
          <reference field="0" count="1" selected="0">
            <x v="139"/>
          </reference>
          <reference field="6" count="1">
            <x v="242"/>
          </reference>
          <reference field="7" count="1" selected="0">
            <x v="5"/>
          </reference>
        </references>
      </pivotArea>
    </format>
    <format dxfId="2348">
      <pivotArea dataOnly="0" labelOnly="1" fieldPosition="0">
        <references count="3">
          <reference field="0" count="1" selected="0">
            <x v="140"/>
          </reference>
          <reference field="6" count="1">
            <x v="206"/>
          </reference>
          <reference field="7" count="1" selected="0">
            <x v="5"/>
          </reference>
        </references>
      </pivotArea>
    </format>
    <format dxfId="2347">
      <pivotArea dataOnly="0" labelOnly="1" fieldPosition="0">
        <references count="3">
          <reference field="0" count="1" selected="0">
            <x v="141"/>
          </reference>
          <reference field="6" count="1">
            <x v="438"/>
          </reference>
          <reference field="7" count="1" selected="0">
            <x v="5"/>
          </reference>
        </references>
      </pivotArea>
    </format>
    <format dxfId="2346">
      <pivotArea dataOnly="0" labelOnly="1" fieldPosition="0">
        <references count="3">
          <reference field="0" count="1" selected="0">
            <x v="142"/>
          </reference>
          <reference field="6" count="1">
            <x v="97"/>
          </reference>
          <reference field="7" count="1" selected="0">
            <x v="5"/>
          </reference>
        </references>
      </pivotArea>
    </format>
    <format dxfId="2345">
      <pivotArea dataOnly="0" labelOnly="1" fieldPosition="0">
        <references count="3">
          <reference field="0" count="1" selected="0">
            <x v="143"/>
          </reference>
          <reference field="6" count="1">
            <x v="474"/>
          </reference>
          <reference field="7" count="1" selected="0">
            <x v="5"/>
          </reference>
        </references>
      </pivotArea>
    </format>
    <format dxfId="2344">
      <pivotArea dataOnly="0" labelOnly="1" fieldPosition="0">
        <references count="3">
          <reference field="0" count="1" selected="0">
            <x v="144"/>
          </reference>
          <reference field="6" count="1">
            <x v="237"/>
          </reference>
          <reference field="7" count="1" selected="0">
            <x v="5"/>
          </reference>
        </references>
      </pivotArea>
    </format>
    <format dxfId="2343">
      <pivotArea dataOnly="0" labelOnly="1" fieldPosition="0">
        <references count="3">
          <reference field="0" count="1" selected="0">
            <x v="145"/>
          </reference>
          <reference field="6" count="1">
            <x v="587"/>
          </reference>
          <reference field="7" count="1" selected="0">
            <x v="5"/>
          </reference>
        </references>
      </pivotArea>
    </format>
    <format dxfId="2342">
      <pivotArea dataOnly="0" labelOnly="1" fieldPosition="0">
        <references count="3">
          <reference field="0" count="1" selected="0">
            <x v="146"/>
          </reference>
          <reference field="6" count="1">
            <x v="574"/>
          </reference>
          <reference field="7" count="1" selected="0">
            <x v="5"/>
          </reference>
        </references>
      </pivotArea>
    </format>
    <format dxfId="2341">
      <pivotArea dataOnly="0" labelOnly="1" fieldPosition="0">
        <references count="3">
          <reference field="0" count="1" selected="0">
            <x v="147"/>
          </reference>
          <reference field="6" count="1">
            <x v="253"/>
          </reference>
          <reference field="7" count="1" selected="0">
            <x v="5"/>
          </reference>
        </references>
      </pivotArea>
    </format>
    <format dxfId="2340">
      <pivotArea dataOnly="0" labelOnly="1" fieldPosition="0">
        <references count="3">
          <reference field="0" count="1" selected="0">
            <x v="148"/>
          </reference>
          <reference field="6" count="1">
            <x v="112"/>
          </reference>
          <reference field="7" count="1" selected="0">
            <x v="5"/>
          </reference>
        </references>
      </pivotArea>
    </format>
    <format dxfId="2339">
      <pivotArea dataOnly="0" labelOnly="1" fieldPosition="0">
        <references count="3">
          <reference field="0" count="1" selected="0">
            <x v="149"/>
          </reference>
          <reference field="6" count="1">
            <x v="50"/>
          </reference>
          <reference field="7" count="1" selected="0">
            <x v="5"/>
          </reference>
        </references>
      </pivotArea>
    </format>
    <format dxfId="2338">
      <pivotArea dataOnly="0" labelOnly="1" fieldPosition="0">
        <references count="3">
          <reference field="0" count="1" selected="0">
            <x v="150"/>
          </reference>
          <reference field="6" count="1">
            <x v="274"/>
          </reference>
          <reference field="7" count="1" selected="0">
            <x v="6"/>
          </reference>
        </references>
      </pivotArea>
    </format>
    <format dxfId="2337">
      <pivotArea dataOnly="0" labelOnly="1" fieldPosition="0">
        <references count="3">
          <reference field="0" count="1" selected="0">
            <x v="151"/>
          </reference>
          <reference field="6" count="1">
            <x v="19"/>
          </reference>
          <reference field="7" count="1" selected="0">
            <x v="6"/>
          </reference>
        </references>
      </pivotArea>
    </format>
    <format dxfId="2336">
      <pivotArea dataOnly="0" labelOnly="1" fieldPosition="0">
        <references count="3">
          <reference field="0" count="1" selected="0">
            <x v="152"/>
          </reference>
          <reference field="6" count="1">
            <x v="365"/>
          </reference>
          <reference field="7" count="1" selected="0">
            <x v="6"/>
          </reference>
        </references>
      </pivotArea>
    </format>
    <format dxfId="2335">
      <pivotArea dataOnly="0" labelOnly="1" fieldPosition="0">
        <references count="3">
          <reference field="0" count="1" selected="0">
            <x v="153"/>
          </reference>
          <reference field="6" count="1">
            <x v="1"/>
          </reference>
          <reference field="7" count="1" selected="0">
            <x v="6"/>
          </reference>
        </references>
      </pivotArea>
    </format>
    <format dxfId="2334">
      <pivotArea dataOnly="0" labelOnly="1" fieldPosition="0">
        <references count="3">
          <reference field="0" count="1" selected="0">
            <x v="154"/>
          </reference>
          <reference field="6" count="1">
            <x v="230"/>
          </reference>
          <reference field="7" count="1" selected="0">
            <x v="7"/>
          </reference>
        </references>
      </pivotArea>
    </format>
    <format dxfId="2333">
      <pivotArea dataOnly="0" labelOnly="1" fieldPosition="0">
        <references count="3">
          <reference field="0" count="1" selected="0">
            <x v="155"/>
          </reference>
          <reference field="6" count="1">
            <x v="508"/>
          </reference>
          <reference field="7" count="1" selected="0">
            <x v="7"/>
          </reference>
        </references>
      </pivotArea>
    </format>
    <format dxfId="2332">
      <pivotArea dataOnly="0" labelOnly="1" fieldPosition="0">
        <references count="3">
          <reference field="0" count="1" selected="0">
            <x v="156"/>
          </reference>
          <reference field="6" count="1">
            <x v="355"/>
          </reference>
          <reference field="7" count="1" selected="0">
            <x v="7"/>
          </reference>
        </references>
      </pivotArea>
    </format>
    <format dxfId="2331">
      <pivotArea dataOnly="0" labelOnly="1" fieldPosition="0">
        <references count="3">
          <reference field="0" count="1" selected="0">
            <x v="157"/>
          </reference>
          <reference field="6" count="1">
            <x v="25"/>
          </reference>
          <reference field="7" count="1" selected="0">
            <x v="8"/>
          </reference>
        </references>
      </pivotArea>
    </format>
    <format dxfId="2330">
      <pivotArea dataOnly="0" labelOnly="1" fieldPosition="0">
        <references count="3">
          <reference field="0" count="1" selected="0">
            <x v="158"/>
          </reference>
          <reference field="6" count="1">
            <x v="512"/>
          </reference>
          <reference field="7" count="1" selected="0">
            <x v="8"/>
          </reference>
        </references>
      </pivotArea>
    </format>
    <format dxfId="2329">
      <pivotArea dataOnly="0" labelOnly="1" fieldPosition="0">
        <references count="3">
          <reference field="0" count="1" selected="0">
            <x v="159"/>
          </reference>
          <reference field="6" count="1">
            <x v="397"/>
          </reference>
          <reference field="7" count="1" selected="0">
            <x v="8"/>
          </reference>
        </references>
      </pivotArea>
    </format>
    <format dxfId="2328">
      <pivotArea dataOnly="0" labelOnly="1" fieldPosition="0">
        <references count="3">
          <reference field="0" count="1" selected="0">
            <x v="160"/>
          </reference>
          <reference field="6" count="1">
            <x v="245"/>
          </reference>
          <reference field="7" count="1" selected="0">
            <x v="8"/>
          </reference>
        </references>
      </pivotArea>
    </format>
    <format dxfId="2327">
      <pivotArea dataOnly="0" labelOnly="1" fieldPosition="0">
        <references count="3">
          <reference field="0" count="1" selected="0">
            <x v="161"/>
          </reference>
          <reference field="6" count="1">
            <x v="289"/>
          </reference>
          <reference field="7" count="1" selected="0">
            <x v="8"/>
          </reference>
        </references>
      </pivotArea>
    </format>
    <format dxfId="2326">
      <pivotArea dataOnly="0" labelOnly="1" fieldPosition="0">
        <references count="3">
          <reference field="0" count="1" selected="0">
            <x v="162"/>
          </reference>
          <reference field="6" count="1">
            <x v="562"/>
          </reference>
          <reference field="7" count="1" selected="0">
            <x v="8"/>
          </reference>
        </references>
      </pivotArea>
    </format>
    <format dxfId="2325">
      <pivotArea dataOnly="0" labelOnly="1" fieldPosition="0">
        <references count="3">
          <reference field="0" count="1" selected="0">
            <x v="163"/>
          </reference>
          <reference field="6" count="1">
            <x v="244"/>
          </reference>
          <reference field="7" count="1" selected="0">
            <x v="8"/>
          </reference>
        </references>
      </pivotArea>
    </format>
    <format dxfId="2324">
      <pivotArea dataOnly="0" labelOnly="1" fieldPosition="0">
        <references count="3">
          <reference field="0" count="1" selected="0">
            <x v="164"/>
          </reference>
          <reference field="6" count="1">
            <x v="268"/>
          </reference>
          <reference field="7" count="1" selected="0">
            <x v="8"/>
          </reference>
        </references>
      </pivotArea>
    </format>
    <format dxfId="2323">
      <pivotArea dataOnly="0" labelOnly="1" fieldPosition="0">
        <references count="3">
          <reference field="0" count="1" selected="0">
            <x v="165"/>
          </reference>
          <reference field="6" count="1">
            <x v="259"/>
          </reference>
          <reference field="7" count="1" selected="0">
            <x v="8"/>
          </reference>
        </references>
      </pivotArea>
    </format>
    <format dxfId="2322">
      <pivotArea dataOnly="0" labelOnly="1" fieldPosition="0">
        <references count="3">
          <reference field="0" count="1" selected="0">
            <x v="166"/>
          </reference>
          <reference field="6" count="1">
            <x v="526"/>
          </reference>
          <reference field="7" count="1" selected="0">
            <x v="8"/>
          </reference>
        </references>
      </pivotArea>
    </format>
    <format dxfId="2321">
      <pivotArea dataOnly="0" labelOnly="1" fieldPosition="0">
        <references count="3">
          <reference field="0" count="1" selected="0">
            <x v="167"/>
          </reference>
          <reference field="6" count="1">
            <x v="468"/>
          </reference>
          <reference field="7" count="1" selected="0">
            <x v="8"/>
          </reference>
        </references>
      </pivotArea>
    </format>
    <format dxfId="2320">
      <pivotArea dataOnly="0" labelOnly="1" fieldPosition="0">
        <references count="3">
          <reference field="0" count="1" selected="0">
            <x v="168"/>
          </reference>
          <reference field="6" count="1">
            <x v="265"/>
          </reference>
          <reference field="7" count="1" selected="0">
            <x v="8"/>
          </reference>
        </references>
      </pivotArea>
    </format>
    <format dxfId="2319">
      <pivotArea dataOnly="0" labelOnly="1" fieldPosition="0">
        <references count="3">
          <reference field="0" count="1" selected="0">
            <x v="169"/>
          </reference>
          <reference field="6" count="1">
            <x v="576"/>
          </reference>
          <reference field="7" count="1" selected="0">
            <x v="8"/>
          </reference>
        </references>
      </pivotArea>
    </format>
    <format dxfId="2318">
      <pivotArea dataOnly="0" labelOnly="1" fieldPosition="0">
        <references count="3">
          <reference field="0" count="1" selected="0">
            <x v="170"/>
          </reference>
          <reference field="6" count="1">
            <x v="83"/>
          </reference>
          <reference field="7" count="1" selected="0">
            <x v="8"/>
          </reference>
        </references>
      </pivotArea>
    </format>
    <format dxfId="2317">
      <pivotArea dataOnly="0" labelOnly="1" fieldPosition="0">
        <references count="3">
          <reference field="0" count="1" selected="0">
            <x v="171"/>
          </reference>
          <reference field="6" count="1">
            <x v="323"/>
          </reference>
          <reference field="7" count="1" selected="0">
            <x v="9"/>
          </reference>
        </references>
      </pivotArea>
    </format>
    <format dxfId="2316">
      <pivotArea dataOnly="0" labelOnly="1" fieldPosition="0">
        <references count="3">
          <reference field="0" count="1" selected="0">
            <x v="172"/>
          </reference>
          <reference field="6" count="1">
            <x v="34"/>
          </reference>
          <reference field="7" count="1" selected="0">
            <x v="9"/>
          </reference>
        </references>
      </pivotArea>
    </format>
    <format dxfId="2315">
      <pivotArea dataOnly="0" labelOnly="1" fieldPosition="0">
        <references count="3">
          <reference field="0" count="1" selected="0">
            <x v="173"/>
          </reference>
          <reference field="6" count="1">
            <x v="538"/>
          </reference>
          <reference field="7" count="1" selected="0">
            <x v="9"/>
          </reference>
        </references>
      </pivotArea>
    </format>
    <format dxfId="2314">
      <pivotArea dataOnly="0" labelOnly="1" fieldPosition="0">
        <references count="3">
          <reference field="0" count="1" selected="0">
            <x v="174"/>
          </reference>
          <reference field="6" count="1">
            <x v="469"/>
          </reference>
          <reference field="7" count="1" selected="0">
            <x v="9"/>
          </reference>
        </references>
      </pivotArea>
    </format>
    <format dxfId="2313">
      <pivotArea dataOnly="0" labelOnly="1" fieldPosition="0">
        <references count="3">
          <reference field="0" count="1" selected="0">
            <x v="175"/>
          </reference>
          <reference field="6" count="1">
            <x v="583"/>
          </reference>
          <reference field="7" count="1" selected="0">
            <x v="9"/>
          </reference>
        </references>
      </pivotArea>
    </format>
    <format dxfId="2312">
      <pivotArea dataOnly="0" labelOnly="1" fieldPosition="0">
        <references count="3">
          <reference field="0" count="1" selected="0">
            <x v="176"/>
          </reference>
          <reference field="6" count="1">
            <x v="326"/>
          </reference>
          <reference field="7" count="1" selected="0">
            <x v="9"/>
          </reference>
        </references>
      </pivotArea>
    </format>
    <format dxfId="2311">
      <pivotArea dataOnly="0" labelOnly="1" fieldPosition="0">
        <references count="3">
          <reference field="0" count="1" selected="0">
            <x v="177"/>
          </reference>
          <reference field="6" count="1">
            <x v="352"/>
          </reference>
          <reference field="7" count="1" selected="0">
            <x v="9"/>
          </reference>
        </references>
      </pivotArea>
    </format>
    <format dxfId="2310">
      <pivotArea dataOnly="0" labelOnly="1" fieldPosition="0">
        <references count="3">
          <reference field="0" count="1" selected="0">
            <x v="178"/>
          </reference>
          <reference field="6" count="1">
            <x v="392"/>
          </reference>
          <reference field="7" count="1" selected="0">
            <x v="9"/>
          </reference>
        </references>
      </pivotArea>
    </format>
    <format dxfId="2309">
      <pivotArea dataOnly="0" labelOnly="1" fieldPosition="0">
        <references count="3">
          <reference field="0" count="1" selected="0">
            <x v="179"/>
          </reference>
          <reference field="6" count="1">
            <x v="539"/>
          </reference>
          <reference field="7" count="1" selected="0">
            <x v="9"/>
          </reference>
        </references>
      </pivotArea>
    </format>
    <format dxfId="2308">
      <pivotArea dataOnly="0" labelOnly="1" fieldPosition="0">
        <references count="3">
          <reference field="0" count="1" selected="0">
            <x v="180"/>
          </reference>
          <reference field="6" count="1">
            <x v="391"/>
          </reference>
          <reference field="7" count="1" selected="0">
            <x v="9"/>
          </reference>
        </references>
      </pivotArea>
    </format>
    <format dxfId="2307">
      <pivotArea dataOnly="0" labelOnly="1" fieldPosition="0">
        <references count="3">
          <reference field="0" count="1" selected="0">
            <x v="181"/>
          </reference>
          <reference field="6" count="1">
            <x v="459"/>
          </reference>
          <reference field="7" count="1" selected="0">
            <x v="9"/>
          </reference>
        </references>
      </pivotArea>
    </format>
    <format dxfId="2306">
      <pivotArea dataOnly="0" labelOnly="1" fieldPosition="0">
        <references count="3">
          <reference field="0" count="1" selected="0">
            <x v="182"/>
          </reference>
          <reference field="6" count="1">
            <x v="559"/>
          </reference>
          <reference field="7" count="1" selected="0">
            <x v="9"/>
          </reference>
        </references>
      </pivotArea>
    </format>
    <format dxfId="2305">
      <pivotArea dataOnly="0" labelOnly="1" fieldPosition="0">
        <references count="3">
          <reference field="0" count="1" selected="0">
            <x v="183"/>
          </reference>
          <reference field="6" count="1">
            <x v="385"/>
          </reference>
          <reference field="7" count="1" selected="0">
            <x v="9"/>
          </reference>
        </references>
      </pivotArea>
    </format>
    <format dxfId="2304">
      <pivotArea dataOnly="0" labelOnly="1" fieldPosition="0">
        <references count="3">
          <reference field="0" count="1" selected="0">
            <x v="184"/>
          </reference>
          <reference field="6" count="1">
            <x v="393"/>
          </reference>
          <reference field="7" count="1" selected="0">
            <x v="9"/>
          </reference>
        </references>
      </pivotArea>
    </format>
    <format dxfId="2303">
      <pivotArea dataOnly="0" labelOnly="1" fieldPosition="0">
        <references count="3">
          <reference field="0" count="1" selected="0">
            <x v="185"/>
          </reference>
          <reference field="6" count="1">
            <x v="458"/>
          </reference>
          <reference field="7" count="1" selected="0">
            <x v="9"/>
          </reference>
        </references>
      </pivotArea>
    </format>
    <format dxfId="2302">
      <pivotArea dataOnly="0" labelOnly="1" fieldPosition="0">
        <references count="3">
          <reference field="0" count="1" selected="0">
            <x v="186"/>
          </reference>
          <reference field="6" count="1">
            <x v="515"/>
          </reference>
          <reference field="7" count="1" selected="0">
            <x v="9"/>
          </reference>
        </references>
      </pivotArea>
    </format>
    <format dxfId="2301">
      <pivotArea dataOnly="0" labelOnly="1" fieldPosition="0">
        <references count="3">
          <reference field="0" count="1" selected="0">
            <x v="187"/>
          </reference>
          <reference field="6" count="1">
            <x v="31"/>
          </reference>
          <reference field="7" count="1" selected="0">
            <x v="9"/>
          </reference>
        </references>
      </pivotArea>
    </format>
    <format dxfId="2300">
      <pivotArea dataOnly="0" labelOnly="1" fieldPosition="0">
        <references count="3">
          <reference field="0" count="1" selected="0">
            <x v="188"/>
          </reference>
          <reference field="6" count="1">
            <x v="313"/>
          </reference>
          <reference field="7" count="1" selected="0">
            <x v="9"/>
          </reference>
        </references>
      </pivotArea>
    </format>
    <format dxfId="2299">
      <pivotArea dataOnly="0" labelOnly="1" fieldPosition="0">
        <references count="3">
          <reference field="0" count="1" selected="0">
            <x v="189"/>
          </reference>
          <reference field="6" count="1">
            <x v="47"/>
          </reference>
          <reference field="7" count="1" selected="0">
            <x v="9"/>
          </reference>
        </references>
      </pivotArea>
    </format>
    <format dxfId="2298">
      <pivotArea dataOnly="0" labelOnly="1" fieldPosition="0">
        <references count="3">
          <reference field="0" count="1" selected="0">
            <x v="190"/>
          </reference>
          <reference field="6" count="1">
            <x v="93"/>
          </reference>
          <reference field="7" count="1" selected="0">
            <x v="9"/>
          </reference>
        </references>
      </pivotArea>
    </format>
    <format dxfId="2297">
      <pivotArea dataOnly="0" labelOnly="1" fieldPosition="0">
        <references count="3">
          <reference field="0" count="1" selected="0">
            <x v="191"/>
          </reference>
          <reference field="6" count="1">
            <x v="6"/>
          </reference>
          <reference field="7" count="1" selected="0">
            <x v="9"/>
          </reference>
        </references>
      </pivotArea>
    </format>
    <format dxfId="2296">
      <pivotArea dataOnly="0" labelOnly="1" fieldPosition="0">
        <references count="3">
          <reference field="0" count="1" selected="0">
            <x v="192"/>
          </reference>
          <reference field="6" count="1">
            <x v="555"/>
          </reference>
          <reference field="7" count="1" selected="0">
            <x v="9"/>
          </reference>
        </references>
      </pivotArea>
    </format>
    <format dxfId="2295">
      <pivotArea dataOnly="0" labelOnly="1" fieldPosition="0">
        <references count="3">
          <reference field="0" count="1" selected="0">
            <x v="193"/>
          </reference>
          <reference field="6" count="1">
            <x v="208"/>
          </reference>
          <reference field="7" count="1" selected="0">
            <x v="9"/>
          </reference>
        </references>
      </pivotArea>
    </format>
    <format dxfId="2294">
      <pivotArea dataOnly="0" labelOnly="1" fieldPosition="0">
        <references count="3">
          <reference field="0" count="1" selected="0">
            <x v="194"/>
          </reference>
          <reference field="6" count="1">
            <x v="457"/>
          </reference>
          <reference field="7" count="1" selected="0">
            <x v="9"/>
          </reference>
        </references>
      </pivotArea>
    </format>
    <format dxfId="2293">
      <pivotArea dataOnly="0" labelOnly="1" fieldPosition="0">
        <references count="3">
          <reference field="0" count="1" selected="0">
            <x v="195"/>
          </reference>
          <reference field="6" count="1">
            <x v="95"/>
          </reference>
          <reference field="7" count="1" selected="0">
            <x v="9"/>
          </reference>
        </references>
      </pivotArea>
    </format>
    <format dxfId="2292">
      <pivotArea dataOnly="0" labelOnly="1" fieldPosition="0">
        <references count="3">
          <reference field="0" count="1" selected="0">
            <x v="196"/>
          </reference>
          <reference field="6" count="1">
            <x v="437"/>
          </reference>
          <reference field="7" count="1" selected="0">
            <x v="9"/>
          </reference>
        </references>
      </pivotArea>
    </format>
    <format dxfId="2291">
      <pivotArea dataOnly="0" labelOnly="1" fieldPosition="0">
        <references count="3">
          <reference field="0" count="1" selected="0">
            <x v="197"/>
          </reference>
          <reference field="6" count="1">
            <x v="319"/>
          </reference>
          <reference field="7" count="1" selected="0">
            <x v="9"/>
          </reference>
        </references>
      </pivotArea>
    </format>
    <format dxfId="2290">
      <pivotArea dataOnly="0" labelOnly="1" fieldPosition="0">
        <references count="3">
          <reference field="0" count="1" selected="0">
            <x v="198"/>
          </reference>
          <reference field="6" count="1">
            <x v="210"/>
          </reference>
          <reference field="7" count="1" selected="0">
            <x v="9"/>
          </reference>
        </references>
      </pivotArea>
    </format>
    <format dxfId="2289">
      <pivotArea dataOnly="0" labelOnly="1" fieldPosition="0">
        <references count="3">
          <reference field="0" count="1" selected="0">
            <x v="199"/>
          </reference>
          <reference field="6" count="1">
            <x v="70"/>
          </reference>
          <reference field="7" count="1" selected="0">
            <x v="9"/>
          </reference>
        </references>
      </pivotArea>
    </format>
    <format dxfId="2288">
      <pivotArea dataOnly="0" labelOnly="1" fieldPosition="0">
        <references count="3">
          <reference field="0" count="1" selected="0">
            <x v="200"/>
          </reference>
          <reference field="6" count="1">
            <x v="517"/>
          </reference>
          <reference field="7" count="1" selected="0">
            <x v="9"/>
          </reference>
        </references>
      </pivotArea>
    </format>
    <format dxfId="2287">
      <pivotArea dataOnly="0" labelOnly="1" fieldPosition="0">
        <references count="3">
          <reference field="0" count="1" selected="0">
            <x v="201"/>
          </reference>
          <reference field="6" count="1">
            <x v="30"/>
          </reference>
          <reference field="7" count="1" selected="0">
            <x v="9"/>
          </reference>
        </references>
      </pivotArea>
    </format>
    <format dxfId="2286">
      <pivotArea dataOnly="0" labelOnly="1" fieldPosition="0">
        <references count="3">
          <reference field="0" count="1" selected="0">
            <x v="202"/>
          </reference>
          <reference field="6" count="1">
            <x v="503"/>
          </reference>
          <reference field="7" count="1" selected="0">
            <x v="9"/>
          </reference>
        </references>
      </pivotArea>
    </format>
    <format dxfId="2285">
      <pivotArea dataOnly="0" labelOnly="1" fieldPosition="0">
        <references count="3">
          <reference field="0" count="1" selected="0">
            <x v="203"/>
          </reference>
          <reference field="6" count="1">
            <x v="389"/>
          </reference>
          <reference field="7" count="1" selected="0">
            <x v="9"/>
          </reference>
        </references>
      </pivotArea>
    </format>
    <format dxfId="2284">
      <pivotArea dataOnly="0" labelOnly="1" fieldPosition="0">
        <references count="3">
          <reference field="0" count="1" selected="0">
            <x v="204"/>
          </reference>
          <reference field="6" count="1">
            <x v="123"/>
          </reference>
          <reference field="7" count="1" selected="0">
            <x v="9"/>
          </reference>
        </references>
      </pivotArea>
    </format>
    <format dxfId="2283">
      <pivotArea dataOnly="0" labelOnly="1" fieldPosition="0">
        <references count="3">
          <reference field="0" count="1" selected="0">
            <x v="205"/>
          </reference>
          <reference field="6" count="1">
            <x v="417"/>
          </reference>
          <reference field="7" count="1" selected="0">
            <x v="9"/>
          </reference>
        </references>
      </pivotArea>
    </format>
    <format dxfId="2282">
      <pivotArea dataOnly="0" labelOnly="1" fieldPosition="0">
        <references count="3">
          <reference field="0" count="1" selected="0">
            <x v="206"/>
          </reference>
          <reference field="6" count="1">
            <x v="201"/>
          </reference>
          <reference field="7" count="1" selected="0">
            <x v="9"/>
          </reference>
        </references>
      </pivotArea>
    </format>
    <format dxfId="2281">
      <pivotArea dataOnly="0" labelOnly="1" fieldPosition="0">
        <references count="3">
          <reference field="0" count="1" selected="0">
            <x v="207"/>
          </reference>
          <reference field="6" count="1">
            <x v="224"/>
          </reference>
          <reference field="7" count="1" selected="0">
            <x v="9"/>
          </reference>
        </references>
      </pivotArea>
    </format>
    <format dxfId="2280">
      <pivotArea dataOnly="0" labelOnly="1" fieldPosition="0">
        <references count="3">
          <reference field="0" count="1" selected="0">
            <x v="208"/>
          </reference>
          <reference field="6" count="1">
            <x v="330"/>
          </reference>
          <reference field="7" count="1" selected="0">
            <x v="9"/>
          </reference>
        </references>
      </pivotArea>
    </format>
    <format dxfId="2279">
      <pivotArea dataOnly="0" labelOnly="1" fieldPosition="0">
        <references count="3">
          <reference field="0" count="1" selected="0">
            <x v="209"/>
          </reference>
          <reference field="6" count="1">
            <x v="89"/>
          </reference>
          <reference field="7" count="1" selected="0">
            <x v="9"/>
          </reference>
        </references>
      </pivotArea>
    </format>
    <format dxfId="2278">
      <pivotArea dataOnly="0" labelOnly="1" fieldPosition="0">
        <references count="3">
          <reference field="0" count="1" selected="0">
            <x v="210"/>
          </reference>
          <reference field="6" count="1">
            <x v="40"/>
          </reference>
          <reference field="7" count="1" selected="0">
            <x v="9"/>
          </reference>
        </references>
      </pivotArea>
    </format>
    <format dxfId="2277">
      <pivotArea dataOnly="0" labelOnly="1" fieldPosition="0">
        <references count="3">
          <reference field="0" count="1" selected="0">
            <x v="211"/>
          </reference>
          <reference field="6" count="1">
            <x v="415"/>
          </reference>
          <reference field="7" count="1" selected="0">
            <x v="9"/>
          </reference>
        </references>
      </pivotArea>
    </format>
    <format dxfId="2276">
      <pivotArea dataOnly="0" labelOnly="1" fieldPosition="0">
        <references count="3">
          <reference field="0" count="1" selected="0">
            <x v="212"/>
          </reference>
          <reference field="6" count="1">
            <x v="581"/>
          </reference>
          <reference field="7" count="1" selected="0">
            <x v="9"/>
          </reference>
        </references>
      </pivotArea>
    </format>
    <format dxfId="2275">
      <pivotArea dataOnly="0" labelOnly="1" fieldPosition="0">
        <references count="3">
          <reference field="0" count="1" selected="0">
            <x v="213"/>
          </reference>
          <reference field="6" count="1">
            <x v="246"/>
          </reference>
          <reference field="7" count="1" selected="0">
            <x v="9"/>
          </reference>
        </references>
      </pivotArea>
    </format>
    <format dxfId="2274">
      <pivotArea dataOnly="0" labelOnly="1" fieldPosition="0">
        <references count="3">
          <reference field="0" count="1" selected="0">
            <x v="214"/>
          </reference>
          <reference field="6" count="1">
            <x v="21"/>
          </reference>
          <reference field="7" count="1" selected="0">
            <x v="9"/>
          </reference>
        </references>
      </pivotArea>
    </format>
    <format dxfId="2273">
      <pivotArea dataOnly="0" labelOnly="1" fieldPosition="0">
        <references count="3">
          <reference field="0" count="1" selected="0">
            <x v="215"/>
          </reference>
          <reference field="6" count="1">
            <x v="218"/>
          </reference>
          <reference field="7" count="1" selected="0">
            <x v="9"/>
          </reference>
        </references>
      </pivotArea>
    </format>
    <format dxfId="2272">
      <pivotArea dataOnly="0" labelOnly="1" fieldPosition="0">
        <references count="3">
          <reference field="0" count="1" selected="0">
            <x v="216"/>
          </reference>
          <reference field="6" count="1">
            <x v="118"/>
          </reference>
          <reference field="7" count="1" selected="0">
            <x v="9"/>
          </reference>
        </references>
      </pivotArea>
    </format>
    <format dxfId="2271">
      <pivotArea dataOnly="0" labelOnly="1" fieldPosition="0">
        <references count="3">
          <reference field="0" count="1" selected="0">
            <x v="217"/>
          </reference>
          <reference field="6" count="1">
            <x v="75"/>
          </reference>
          <reference field="7" count="1" selected="0">
            <x v="9"/>
          </reference>
        </references>
      </pivotArea>
    </format>
    <format dxfId="2270">
      <pivotArea dataOnly="0" labelOnly="1" fieldPosition="0">
        <references count="3">
          <reference field="0" count="1" selected="0">
            <x v="218"/>
          </reference>
          <reference field="6" count="1">
            <x v="254"/>
          </reference>
          <reference field="7" count="1" selected="0">
            <x v="9"/>
          </reference>
        </references>
      </pivotArea>
    </format>
    <format dxfId="2269">
      <pivotArea dataOnly="0" labelOnly="1" fieldPosition="0">
        <references count="3">
          <reference field="0" count="1" selected="0">
            <x v="219"/>
          </reference>
          <reference field="6" count="1">
            <x v="107"/>
          </reference>
          <reference field="7" count="1" selected="0">
            <x v="9"/>
          </reference>
        </references>
      </pivotArea>
    </format>
    <format dxfId="2268">
      <pivotArea dataOnly="0" labelOnly="1" fieldPosition="0">
        <references count="3">
          <reference field="0" count="1" selected="0">
            <x v="220"/>
          </reference>
          <reference field="6" count="1">
            <x v="9"/>
          </reference>
          <reference field="7" count="1" selected="0">
            <x v="9"/>
          </reference>
        </references>
      </pivotArea>
    </format>
    <format dxfId="2267">
      <pivotArea dataOnly="0" labelOnly="1" fieldPosition="0">
        <references count="3">
          <reference field="0" count="1" selected="0">
            <x v="221"/>
          </reference>
          <reference field="6" count="1">
            <x v="68"/>
          </reference>
          <reference field="7" count="1" selected="0">
            <x v="9"/>
          </reference>
        </references>
      </pivotArea>
    </format>
    <format dxfId="2266">
      <pivotArea dataOnly="0" labelOnly="1" fieldPosition="0">
        <references count="3">
          <reference field="0" count="1" selected="0">
            <x v="222"/>
          </reference>
          <reference field="6" count="1">
            <x v="454"/>
          </reference>
          <reference field="7" count="1" selected="0">
            <x v="9"/>
          </reference>
        </references>
      </pivotArea>
    </format>
    <format dxfId="2265">
      <pivotArea dataOnly="0" labelOnly="1" fieldPosition="0">
        <references count="3">
          <reference field="0" count="1" selected="0">
            <x v="223"/>
          </reference>
          <reference field="6" count="1">
            <x v="3"/>
          </reference>
          <reference field="7" count="1" selected="0">
            <x v="9"/>
          </reference>
        </references>
      </pivotArea>
    </format>
    <format dxfId="2264">
      <pivotArea dataOnly="0" labelOnly="1" fieldPosition="0">
        <references count="3">
          <reference field="0" count="1" selected="0">
            <x v="224"/>
          </reference>
          <reference field="6" count="1">
            <x v="77"/>
          </reference>
          <reference field="7" count="1" selected="0">
            <x v="9"/>
          </reference>
        </references>
      </pivotArea>
    </format>
    <format dxfId="2263">
      <pivotArea dataOnly="0" labelOnly="1" fieldPosition="0">
        <references count="3">
          <reference field="0" count="1" selected="0">
            <x v="225"/>
          </reference>
          <reference field="6" count="1">
            <x v="239"/>
          </reference>
          <reference field="7" count="1" selected="0">
            <x v="9"/>
          </reference>
        </references>
      </pivotArea>
    </format>
    <format dxfId="2262">
      <pivotArea dataOnly="0" labelOnly="1" fieldPosition="0">
        <references count="3">
          <reference field="0" count="1" selected="0">
            <x v="226"/>
          </reference>
          <reference field="6" count="1">
            <x v="71"/>
          </reference>
          <reference field="7" count="1" selected="0">
            <x v="9"/>
          </reference>
        </references>
      </pivotArea>
    </format>
    <format dxfId="2261">
      <pivotArea dataOnly="0" labelOnly="1" fieldPosition="0">
        <references count="3">
          <reference field="0" count="1" selected="0">
            <x v="227"/>
          </reference>
          <reference field="6" count="1">
            <x v="300"/>
          </reference>
          <reference field="7" count="1" selected="0">
            <x v="9"/>
          </reference>
        </references>
      </pivotArea>
    </format>
    <format dxfId="2260">
      <pivotArea dataOnly="0" labelOnly="1" fieldPosition="0">
        <references count="3">
          <reference field="0" count="1" selected="0">
            <x v="228"/>
          </reference>
          <reference field="6" count="1">
            <x v="507"/>
          </reference>
          <reference field="7" count="1" selected="0">
            <x v="9"/>
          </reference>
        </references>
      </pivotArea>
    </format>
    <format dxfId="2259">
      <pivotArea dataOnly="0" labelOnly="1" fieldPosition="0">
        <references count="3">
          <reference field="0" count="1" selected="0">
            <x v="229"/>
          </reference>
          <reference field="6" count="1">
            <x v="249"/>
          </reference>
          <reference field="7" count="1" selected="0">
            <x v="9"/>
          </reference>
        </references>
      </pivotArea>
    </format>
    <format dxfId="2258">
      <pivotArea dataOnly="0" labelOnly="1" fieldPosition="0">
        <references count="3">
          <reference field="0" count="1" selected="0">
            <x v="230"/>
          </reference>
          <reference field="6" count="1">
            <x v="311"/>
          </reference>
          <reference field="7" count="1" selected="0">
            <x v="9"/>
          </reference>
        </references>
      </pivotArea>
    </format>
    <format dxfId="2257">
      <pivotArea dataOnly="0" labelOnly="1" fieldPosition="0">
        <references count="3">
          <reference field="0" count="1" selected="0">
            <x v="231"/>
          </reference>
          <reference field="6" count="1">
            <x v="384"/>
          </reference>
          <reference field="7" count="1" selected="0">
            <x v="9"/>
          </reference>
        </references>
      </pivotArea>
    </format>
    <format dxfId="2256">
      <pivotArea dataOnly="0" labelOnly="1" fieldPosition="0">
        <references count="3">
          <reference field="0" count="1" selected="0">
            <x v="232"/>
          </reference>
          <reference field="6" count="1">
            <x v="71"/>
          </reference>
          <reference field="7" count="1" selected="0">
            <x v="9"/>
          </reference>
        </references>
      </pivotArea>
    </format>
    <format dxfId="2255">
      <pivotArea dataOnly="0" labelOnly="1" fieldPosition="0">
        <references count="3">
          <reference field="0" count="1" selected="0">
            <x v="233"/>
          </reference>
          <reference field="6" count="1">
            <x v="331"/>
          </reference>
          <reference field="7" count="1" selected="0">
            <x v="9"/>
          </reference>
        </references>
      </pivotArea>
    </format>
    <format dxfId="2254">
      <pivotArea dataOnly="0" labelOnly="1" fieldPosition="0">
        <references count="3">
          <reference field="0" count="1" selected="0">
            <x v="234"/>
          </reference>
          <reference field="6" count="1">
            <x v="4"/>
          </reference>
          <reference field="7" count="1" selected="0">
            <x v="9"/>
          </reference>
        </references>
      </pivotArea>
    </format>
    <format dxfId="2253">
      <pivotArea dataOnly="0" labelOnly="1" fieldPosition="0">
        <references count="3">
          <reference field="0" count="1" selected="0">
            <x v="235"/>
          </reference>
          <reference field="6" count="1">
            <x v="29"/>
          </reference>
          <reference field="7" count="1" selected="0">
            <x v="9"/>
          </reference>
        </references>
      </pivotArea>
    </format>
    <format dxfId="2252">
      <pivotArea dataOnly="0" labelOnly="1" fieldPosition="0">
        <references count="3">
          <reference field="0" count="1" selected="0">
            <x v="236"/>
          </reference>
          <reference field="6" count="1">
            <x v="99"/>
          </reference>
          <reference field="7" count="1" selected="0">
            <x v="9"/>
          </reference>
        </references>
      </pivotArea>
    </format>
    <format dxfId="2251">
      <pivotArea dataOnly="0" labelOnly="1" fieldPosition="0">
        <references count="3">
          <reference field="0" count="1" selected="0">
            <x v="237"/>
          </reference>
          <reference field="6" count="1">
            <x v="240"/>
          </reference>
          <reference field="7" count="1" selected="0">
            <x v="9"/>
          </reference>
        </references>
      </pivotArea>
    </format>
    <format dxfId="2250">
      <pivotArea dataOnly="0" labelOnly="1" fieldPosition="0">
        <references count="3">
          <reference field="0" count="1" selected="0">
            <x v="238"/>
          </reference>
          <reference field="6" count="1">
            <x v="306"/>
          </reference>
          <reference field="7" count="1" selected="0">
            <x v="9"/>
          </reference>
        </references>
      </pivotArea>
    </format>
    <format dxfId="2249">
      <pivotArea dataOnly="0" labelOnly="1" fieldPosition="0">
        <references count="3">
          <reference field="0" count="1" selected="0">
            <x v="239"/>
          </reference>
          <reference field="6" count="1">
            <x v="315"/>
          </reference>
          <reference field="7" count="1" selected="0">
            <x v="9"/>
          </reference>
        </references>
      </pivotArea>
    </format>
    <format dxfId="2248">
      <pivotArea dataOnly="0" labelOnly="1" fieldPosition="0">
        <references count="3">
          <reference field="0" count="1" selected="0">
            <x v="240"/>
          </reference>
          <reference field="6" count="1">
            <x v="337"/>
          </reference>
          <reference field="7" count="1" selected="0">
            <x v="9"/>
          </reference>
        </references>
      </pivotArea>
    </format>
    <format dxfId="2247">
      <pivotArea dataOnly="0" labelOnly="1" fieldPosition="0">
        <references count="3">
          <reference field="0" count="1" selected="0">
            <x v="241"/>
          </reference>
          <reference field="6" count="1">
            <x v="453"/>
          </reference>
          <reference field="7" count="1" selected="0">
            <x v="9"/>
          </reference>
        </references>
      </pivotArea>
    </format>
    <format dxfId="2246">
      <pivotArea dataOnly="0" labelOnly="1" fieldPosition="0">
        <references count="3">
          <reference field="0" count="1" selected="0">
            <x v="242"/>
          </reference>
          <reference field="6" count="1">
            <x v="427"/>
          </reference>
          <reference field="7" count="1" selected="0">
            <x v="9"/>
          </reference>
        </references>
      </pivotArea>
    </format>
    <format dxfId="2245">
      <pivotArea dataOnly="0" labelOnly="1" fieldPosition="0">
        <references count="3">
          <reference field="0" count="1" selected="0">
            <x v="243"/>
          </reference>
          <reference field="6" count="1">
            <x v="241"/>
          </reference>
          <reference field="7" count="1" selected="0">
            <x v="9"/>
          </reference>
        </references>
      </pivotArea>
    </format>
    <format dxfId="2244">
      <pivotArea dataOnly="0" labelOnly="1" fieldPosition="0">
        <references count="3">
          <reference field="0" count="1" selected="0">
            <x v="244"/>
          </reference>
          <reference field="6" count="1">
            <x v="236"/>
          </reference>
          <reference field="7" count="1" selected="0">
            <x v="10"/>
          </reference>
        </references>
      </pivotArea>
    </format>
    <format dxfId="2243">
      <pivotArea dataOnly="0" labelOnly="1" fieldPosition="0">
        <references count="3">
          <reference field="0" count="1" selected="0">
            <x v="245"/>
          </reference>
          <reference field="6" count="1">
            <x v="504"/>
          </reference>
          <reference field="7" count="1" selected="0">
            <x v="10"/>
          </reference>
        </references>
      </pivotArea>
    </format>
    <format dxfId="2242">
      <pivotArea dataOnly="0" labelOnly="1" fieldPosition="0">
        <references count="3">
          <reference field="0" count="1" selected="0">
            <x v="246"/>
          </reference>
          <reference field="6" count="1">
            <x v="530"/>
          </reference>
          <reference field="7" count="1" selected="0">
            <x v="10"/>
          </reference>
        </references>
      </pivotArea>
    </format>
    <format dxfId="2241">
      <pivotArea dataOnly="0" labelOnly="1" fieldPosition="0">
        <references count="3">
          <reference field="0" count="1" selected="0">
            <x v="247"/>
          </reference>
          <reference field="6" count="1">
            <x v="383"/>
          </reference>
          <reference field="7" count="1" selected="0">
            <x v="10"/>
          </reference>
        </references>
      </pivotArea>
    </format>
    <format dxfId="2240">
      <pivotArea dataOnly="0" labelOnly="1" fieldPosition="0">
        <references count="3">
          <reference field="0" count="1" selected="0">
            <x v="248"/>
          </reference>
          <reference field="6" count="1">
            <x v="286"/>
          </reference>
          <reference field="7" count="1" selected="0">
            <x v="10"/>
          </reference>
        </references>
      </pivotArea>
    </format>
    <format dxfId="2239">
      <pivotArea dataOnly="0" labelOnly="1" fieldPosition="0">
        <references count="3">
          <reference field="0" count="1" selected="0">
            <x v="249"/>
          </reference>
          <reference field="6" count="1">
            <x v="283"/>
          </reference>
          <reference field="7" count="1" selected="0">
            <x v="10"/>
          </reference>
        </references>
      </pivotArea>
    </format>
    <format dxfId="2238">
      <pivotArea dataOnly="0" labelOnly="1" fieldPosition="0">
        <references count="3">
          <reference field="0" count="1" selected="0">
            <x v="250"/>
          </reference>
          <reference field="6" count="1">
            <x v="257"/>
          </reference>
          <reference field="7" count="1" selected="0">
            <x v="10"/>
          </reference>
        </references>
      </pivotArea>
    </format>
    <format dxfId="2237">
      <pivotArea dataOnly="0" labelOnly="1" fieldPosition="0">
        <references count="3">
          <reference field="0" count="1" selected="0">
            <x v="251"/>
          </reference>
          <reference field="6" count="1">
            <x v="191"/>
          </reference>
          <reference field="7" count="1" selected="0">
            <x v="11"/>
          </reference>
        </references>
      </pivotArea>
    </format>
    <format dxfId="2236">
      <pivotArea dataOnly="0" labelOnly="1" fieldPosition="0">
        <references count="3">
          <reference field="0" count="1" selected="0">
            <x v="252"/>
          </reference>
          <reference field="6" count="1">
            <x v="167"/>
          </reference>
          <reference field="7" count="1" selected="0">
            <x v="11"/>
          </reference>
        </references>
      </pivotArea>
    </format>
    <format dxfId="2235">
      <pivotArea dataOnly="0" labelOnly="1" fieldPosition="0">
        <references count="3">
          <reference field="0" count="1" selected="0">
            <x v="253"/>
          </reference>
          <reference field="6" count="1">
            <x v="193"/>
          </reference>
          <reference field="7" count="1" selected="0">
            <x v="11"/>
          </reference>
        </references>
      </pivotArea>
    </format>
    <format dxfId="2234">
      <pivotArea dataOnly="0" labelOnly="1" fieldPosition="0">
        <references count="3">
          <reference field="0" count="1" selected="0">
            <x v="254"/>
          </reference>
          <reference field="6" count="1">
            <x v="190"/>
          </reference>
          <reference field="7" count="1" selected="0">
            <x v="11"/>
          </reference>
        </references>
      </pivotArea>
    </format>
    <format dxfId="2233">
      <pivotArea dataOnly="0" labelOnly="1" fieldPosition="0">
        <references count="3">
          <reference field="0" count="1" selected="0">
            <x v="255"/>
          </reference>
          <reference field="6" count="1">
            <x v="144"/>
          </reference>
          <reference field="7" count="1" selected="0">
            <x v="11"/>
          </reference>
        </references>
      </pivotArea>
    </format>
    <format dxfId="2232">
      <pivotArea dataOnly="0" labelOnly="1" fieldPosition="0">
        <references count="3">
          <reference field="0" count="1" selected="0">
            <x v="256"/>
          </reference>
          <reference field="6" count="1">
            <x v="175"/>
          </reference>
          <reference field="7" count="1" selected="0">
            <x v="11"/>
          </reference>
        </references>
      </pivotArea>
    </format>
    <format dxfId="2231">
      <pivotArea dataOnly="0" labelOnly="1" fieldPosition="0">
        <references count="3">
          <reference field="0" count="1" selected="0">
            <x v="257"/>
          </reference>
          <reference field="6" count="1">
            <x v="164"/>
          </reference>
          <reference field="7" count="1" selected="0">
            <x v="11"/>
          </reference>
        </references>
      </pivotArea>
    </format>
    <format dxfId="2230">
      <pivotArea dataOnly="0" labelOnly="1" fieldPosition="0">
        <references count="3">
          <reference field="0" count="1" selected="0">
            <x v="258"/>
          </reference>
          <reference field="6" count="1">
            <x v="172"/>
          </reference>
          <reference field="7" count="1" selected="0">
            <x v="11"/>
          </reference>
        </references>
      </pivotArea>
    </format>
    <format dxfId="2229">
      <pivotArea dataOnly="0" labelOnly="1" fieldPosition="0">
        <references count="3">
          <reference field="0" count="1" selected="0">
            <x v="259"/>
          </reference>
          <reference field="6" count="1">
            <x v="187"/>
          </reference>
          <reference field="7" count="1" selected="0">
            <x v="11"/>
          </reference>
        </references>
      </pivotArea>
    </format>
    <format dxfId="2228">
      <pivotArea dataOnly="0" labelOnly="1" fieldPosition="0">
        <references count="3">
          <reference field="0" count="1" selected="0">
            <x v="260"/>
          </reference>
          <reference field="6" count="1">
            <x v="161"/>
          </reference>
          <reference field="7" count="1" selected="0">
            <x v="11"/>
          </reference>
        </references>
      </pivotArea>
    </format>
    <format dxfId="2227">
      <pivotArea dataOnly="0" labelOnly="1" fieldPosition="0">
        <references count="3">
          <reference field="0" count="1" selected="0">
            <x v="261"/>
          </reference>
          <reference field="6" count="1">
            <x v="183"/>
          </reference>
          <reference field="7" count="1" selected="0">
            <x v="11"/>
          </reference>
        </references>
      </pivotArea>
    </format>
    <format dxfId="2226">
      <pivotArea dataOnly="0" labelOnly="1" fieldPosition="0">
        <references count="3">
          <reference field="0" count="1" selected="0">
            <x v="262"/>
          </reference>
          <reference field="6" count="1">
            <x v="134"/>
          </reference>
          <reference field="7" count="1" selected="0">
            <x v="11"/>
          </reference>
        </references>
      </pivotArea>
    </format>
    <format dxfId="2225">
      <pivotArea dataOnly="0" labelOnly="1" fieldPosition="0">
        <references count="3">
          <reference field="0" count="1" selected="0">
            <x v="263"/>
          </reference>
          <reference field="6" count="1">
            <x v="174"/>
          </reference>
          <reference field="7" count="1" selected="0">
            <x v="11"/>
          </reference>
        </references>
      </pivotArea>
    </format>
    <format dxfId="2224">
      <pivotArea dataOnly="0" labelOnly="1" fieldPosition="0">
        <references count="3">
          <reference field="0" count="1" selected="0">
            <x v="264"/>
          </reference>
          <reference field="6" count="1">
            <x v="171"/>
          </reference>
          <reference field="7" count="1" selected="0">
            <x v="11"/>
          </reference>
        </references>
      </pivotArea>
    </format>
    <format dxfId="2223">
      <pivotArea dataOnly="0" labelOnly="1" fieldPosition="0">
        <references count="3">
          <reference field="0" count="1" selected="0">
            <x v="265"/>
          </reference>
          <reference field="6" count="1">
            <x v="182"/>
          </reference>
          <reference field="7" count="1" selected="0">
            <x v="11"/>
          </reference>
        </references>
      </pivotArea>
    </format>
    <format dxfId="2222">
      <pivotArea dataOnly="0" labelOnly="1" fieldPosition="0">
        <references count="3">
          <reference field="0" count="1" selected="0">
            <x v="266"/>
          </reference>
          <reference field="6" count="1">
            <x v="178"/>
          </reference>
          <reference field="7" count="1" selected="0">
            <x v="11"/>
          </reference>
        </references>
      </pivotArea>
    </format>
    <format dxfId="2221">
      <pivotArea dataOnly="0" labelOnly="1" fieldPosition="0">
        <references count="3">
          <reference field="0" count="1" selected="0">
            <x v="267"/>
          </reference>
          <reference field="6" count="1">
            <x v="155"/>
          </reference>
          <reference field="7" count="1" selected="0">
            <x v="11"/>
          </reference>
        </references>
      </pivotArea>
    </format>
    <format dxfId="2220">
      <pivotArea dataOnly="0" labelOnly="1" fieldPosition="0">
        <references count="3">
          <reference field="0" count="1" selected="0">
            <x v="268"/>
          </reference>
          <reference field="6" count="1">
            <x v="181"/>
          </reference>
          <reference field="7" count="1" selected="0">
            <x v="11"/>
          </reference>
        </references>
      </pivotArea>
    </format>
    <format dxfId="2219">
      <pivotArea dataOnly="0" labelOnly="1" fieldPosition="0">
        <references count="3">
          <reference field="0" count="1" selected="0">
            <x v="269"/>
          </reference>
          <reference field="6" count="1">
            <x v="153"/>
          </reference>
          <reference field="7" count="1" selected="0">
            <x v="11"/>
          </reference>
        </references>
      </pivotArea>
    </format>
    <format dxfId="2218">
      <pivotArea dataOnly="0" labelOnly="1" fieldPosition="0">
        <references count="3">
          <reference field="0" count="1" selected="0">
            <x v="270"/>
          </reference>
          <reference field="6" count="1">
            <x v="148"/>
          </reference>
          <reference field="7" count="1" selected="0">
            <x v="11"/>
          </reference>
        </references>
      </pivotArea>
    </format>
    <format dxfId="2217">
      <pivotArea dataOnly="0" labelOnly="1" fieldPosition="0">
        <references count="3">
          <reference field="0" count="1" selected="0">
            <x v="271"/>
          </reference>
          <reference field="6" count="1">
            <x v="165"/>
          </reference>
          <reference field="7" count="1" selected="0">
            <x v="11"/>
          </reference>
        </references>
      </pivotArea>
    </format>
    <format dxfId="2216">
      <pivotArea dataOnly="0" labelOnly="1" fieldPosition="0">
        <references count="3">
          <reference field="0" count="1" selected="0">
            <x v="272"/>
          </reference>
          <reference field="6" count="1">
            <x v="142"/>
          </reference>
          <reference field="7" count="1" selected="0">
            <x v="11"/>
          </reference>
        </references>
      </pivotArea>
    </format>
    <format dxfId="2215">
      <pivotArea dataOnly="0" labelOnly="1" fieldPosition="0">
        <references count="3">
          <reference field="0" count="1" selected="0">
            <x v="273"/>
          </reference>
          <reference field="6" count="1">
            <x v="159"/>
          </reference>
          <reference field="7" count="1" selected="0">
            <x v="11"/>
          </reference>
        </references>
      </pivotArea>
    </format>
    <format dxfId="2214">
      <pivotArea dataOnly="0" labelOnly="1" fieldPosition="0">
        <references count="3">
          <reference field="0" count="1" selected="0">
            <x v="274"/>
          </reference>
          <reference field="6" count="1">
            <x v="192"/>
          </reference>
          <reference field="7" count="1" selected="0">
            <x v="11"/>
          </reference>
        </references>
      </pivotArea>
    </format>
    <format dxfId="2213">
      <pivotArea dataOnly="0" labelOnly="1" fieldPosition="0">
        <references count="3">
          <reference field="0" count="1" selected="0">
            <x v="275"/>
          </reference>
          <reference field="6" count="1">
            <x v="197"/>
          </reference>
          <reference field="7" count="1" selected="0">
            <x v="11"/>
          </reference>
        </references>
      </pivotArea>
    </format>
    <format dxfId="2212">
      <pivotArea dataOnly="0" labelOnly="1" fieldPosition="0">
        <references count="3">
          <reference field="0" count="1" selected="0">
            <x v="276"/>
          </reference>
          <reference field="6" count="1">
            <x v="194"/>
          </reference>
          <reference field="7" count="1" selected="0">
            <x v="11"/>
          </reference>
        </references>
      </pivotArea>
    </format>
    <format dxfId="2211">
      <pivotArea dataOnly="0" labelOnly="1" fieldPosition="0">
        <references count="3">
          <reference field="0" count="1" selected="0">
            <x v="277"/>
          </reference>
          <reference field="6" count="1">
            <x v="135"/>
          </reference>
          <reference field="7" count="1" selected="0">
            <x v="11"/>
          </reference>
        </references>
      </pivotArea>
    </format>
    <format dxfId="2210">
      <pivotArea dataOnly="0" labelOnly="1" fieldPosition="0">
        <references count="3">
          <reference field="0" count="1" selected="0">
            <x v="278"/>
          </reference>
          <reference field="6" count="1">
            <x v="147"/>
          </reference>
          <reference field="7" count="1" selected="0">
            <x v="11"/>
          </reference>
        </references>
      </pivotArea>
    </format>
    <format dxfId="2209">
      <pivotArea dataOnly="0" labelOnly="1" fieldPosition="0">
        <references count="3">
          <reference field="0" count="1" selected="0">
            <x v="279"/>
          </reference>
          <reference field="6" count="1">
            <x v="162"/>
          </reference>
          <reference field="7" count="1" selected="0">
            <x v="11"/>
          </reference>
        </references>
      </pivotArea>
    </format>
    <format dxfId="2208">
      <pivotArea dataOnly="0" labelOnly="1" fieldPosition="0">
        <references count="3">
          <reference field="0" count="1" selected="0">
            <x v="280"/>
          </reference>
          <reference field="6" count="1">
            <x v="139"/>
          </reference>
          <reference field="7" count="1" selected="0">
            <x v="11"/>
          </reference>
        </references>
      </pivotArea>
    </format>
    <format dxfId="2207">
      <pivotArea dataOnly="0" labelOnly="1" fieldPosition="0">
        <references count="3">
          <reference field="0" count="1" selected="0">
            <x v="281"/>
          </reference>
          <reference field="6" count="1">
            <x v="173"/>
          </reference>
          <reference field="7" count="1" selected="0">
            <x v="11"/>
          </reference>
        </references>
      </pivotArea>
    </format>
    <format dxfId="2206">
      <pivotArea dataOnly="0" labelOnly="1" fieldPosition="0">
        <references count="3">
          <reference field="0" count="1" selected="0">
            <x v="282"/>
          </reference>
          <reference field="6" count="1">
            <x v="157"/>
          </reference>
          <reference field="7" count="1" selected="0">
            <x v="11"/>
          </reference>
        </references>
      </pivotArea>
    </format>
    <format dxfId="2205">
      <pivotArea dataOnly="0" labelOnly="1" fieldPosition="0">
        <references count="3">
          <reference field="0" count="1" selected="0">
            <x v="283"/>
          </reference>
          <reference field="6" count="1">
            <x v="180"/>
          </reference>
          <reference field="7" count="1" selected="0">
            <x v="11"/>
          </reference>
        </references>
      </pivotArea>
    </format>
    <format dxfId="2204">
      <pivotArea dataOnly="0" labelOnly="1" fieldPosition="0">
        <references count="3">
          <reference field="0" count="1" selected="0">
            <x v="284"/>
          </reference>
          <reference field="6" count="1">
            <x v="177"/>
          </reference>
          <reference field="7" count="1" selected="0">
            <x v="11"/>
          </reference>
        </references>
      </pivotArea>
    </format>
    <format dxfId="2203">
      <pivotArea dataOnly="0" labelOnly="1" fieldPosition="0">
        <references count="3">
          <reference field="0" count="1" selected="0">
            <x v="285"/>
          </reference>
          <reference field="6" count="1">
            <x v="179"/>
          </reference>
          <reference field="7" count="1" selected="0">
            <x v="11"/>
          </reference>
        </references>
      </pivotArea>
    </format>
    <format dxfId="2202">
      <pivotArea dataOnly="0" labelOnly="1" fieldPosition="0">
        <references count="3">
          <reference field="0" count="1" selected="0">
            <x v="286"/>
          </reference>
          <reference field="6" count="1">
            <x v="140"/>
          </reference>
          <reference field="7" count="1" selected="0">
            <x v="11"/>
          </reference>
        </references>
      </pivotArea>
    </format>
    <format dxfId="2201">
      <pivotArea dataOnly="0" labelOnly="1" fieldPosition="0">
        <references count="3">
          <reference field="0" count="1" selected="0">
            <x v="287"/>
          </reference>
          <reference field="6" count="1">
            <x v="137"/>
          </reference>
          <reference field="7" count="1" selected="0">
            <x v="11"/>
          </reference>
        </references>
      </pivotArea>
    </format>
    <format dxfId="2200">
      <pivotArea dataOnly="0" labelOnly="1" fieldPosition="0">
        <references count="3">
          <reference field="0" count="1" selected="0">
            <x v="288"/>
          </reference>
          <reference field="6" count="1">
            <x v="136"/>
          </reference>
          <reference field="7" count="1" selected="0">
            <x v="11"/>
          </reference>
        </references>
      </pivotArea>
    </format>
    <format dxfId="2199">
      <pivotArea dataOnly="0" labelOnly="1" fieldPosition="0">
        <references count="3">
          <reference field="0" count="1" selected="0">
            <x v="289"/>
          </reference>
          <reference field="6" count="1">
            <x v="166"/>
          </reference>
          <reference field="7" count="1" selected="0">
            <x v="11"/>
          </reference>
        </references>
      </pivotArea>
    </format>
    <format dxfId="2198">
      <pivotArea dataOnly="0" labelOnly="1" fieldPosition="0">
        <references count="3">
          <reference field="0" count="1" selected="0">
            <x v="290"/>
          </reference>
          <reference field="6" count="1">
            <x v="195"/>
          </reference>
          <reference field="7" count="1" selected="0">
            <x v="11"/>
          </reference>
        </references>
      </pivotArea>
    </format>
    <format dxfId="2197">
      <pivotArea dataOnly="0" labelOnly="1" fieldPosition="0">
        <references count="3">
          <reference field="0" count="1" selected="0">
            <x v="291"/>
          </reference>
          <reference field="6" count="1">
            <x v="188"/>
          </reference>
          <reference field="7" count="1" selected="0">
            <x v="11"/>
          </reference>
        </references>
      </pivotArea>
    </format>
    <format dxfId="2196">
      <pivotArea dataOnly="0" labelOnly="1" fieldPosition="0">
        <references count="3">
          <reference field="0" count="1" selected="0">
            <x v="292"/>
          </reference>
          <reference field="6" count="1">
            <x v="160"/>
          </reference>
          <reference field="7" count="1" selected="0">
            <x v="11"/>
          </reference>
        </references>
      </pivotArea>
    </format>
    <format dxfId="2195">
      <pivotArea dataOnly="0" labelOnly="1" fieldPosition="0">
        <references count="3">
          <reference field="0" count="1" selected="0">
            <x v="293"/>
          </reference>
          <reference field="6" count="1">
            <x v="145"/>
          </reference>
          <reference field="7" count="1" selected="0">
            <x v="11"/>
          </reference>
        </references>
      </pivotArea>
    </format>
    <format dxfId="2194">
      <pivotArea dataOnly="0" labelOnly="1" fieldPosition="0">
        <references count="3">
          <reference field="0" count="1" selected="0">
            <x v="294"/>
          </reference>
          <reference field="6" count="1">
            <x v="150"/>
          </reference>
          <reference field="7" count="1" selected="0">
            <x v="11"/>
          </reference>
        </references>
      </pivotArea>
    </format>
    <format dxfId="2193">
      <pivotArea dataOnly="0" labelOnly="1" fieldPosition="0">
        <references count="3">
          <reference field="0" count="1" selected="0">
            <x v="295"/>
          </reference>
          <reference field="6" count="1">
            <x v="151"/>
          </reference>
          <reference field="7" count="1" selected="0">
            <x v="11"/>
          </reference>
        </references>
      </pivotArea>
    </format>
    <format dxfId="2192">
      <pivotArea dataOnly="0" labelOnly="1" fieldPosition="0">
        <references count="3">
          <reference field="0" count="1" selected="0">
            <x v="296"/>
          </reference>
          <reference field="6" count="1">
            <x v="149"/>
          </reference>
          <reference field="7" count="1" selected="0">
            <x v="11"/>
          </reference>
        </references>
      </pivotArea>
    </format>
    <format dxfId="2191">
      <pivotArea dataOnly="0" labelOnly="1" fieldPosition="0">
        <references count="3">
          <reference field="0" count="1" selected="0">
            <x v="297"/>
          </reference>
          <reference field="6" count="1">
            <x v="143"/>
          </reference>
          <reference field="7" count="1" selected="0">
            <x v="11"/>
          </reference>
        </references>
      </pivotArea>
    </format>
    <format dxfId="2190">
      <pivotArea dataOnly="0" labelOnly="1" fieldPosition="0">
        <references count="3">
          <reference field="0" count="1" selected="0">
            <x v="298"/>
          </reference>
          <reference field="6" count="1">
            <x v="138"/>
          </reference>
          <reference field="7" count="1" selected="0">
            <x v="11"/>
          </reference>
        </references>
      </pivotArea>
    </format>
    <format dxfId="2189">
      <pivotArea dataOnly="0" labelOnly="1" fieldPosition="0">
        <references count="3">
          <reference field="0" count="1" selected="0">
            <x v="299"/>
          </reference>
          <reference field="6" count="1">
            <x v="146"/>
          </reference>
          <reference field="7" count="1" selected="0">
            <x v="11"/>
          </reference>
        </references>
      </pivotArea>
    </format>
    <format dxfId="2188">
      <pivotArea dataOnly="0" labelOnly="1" fieldPosition="0">
        <references count="3">
          <reference field="0" count="1" selected="0">
            <x v="300"/>
          </reference>
          <reference field="6" count="1">
            <x v="186"/>
          </reference>
          <reference field="7" count="1" selected="0">
            <x v="11"/>
          </reference>
        </references>
      </pivotArea>
    </format>
    <format dxfId="2187">
      <pivotArea dataOnly="0" labelOnly="1" fieldPosition="0">
        <references count="3">
          <reference field="0" count="1" selected="0">
            <x v="301"/>
          </reference>
          <reference field="6" count="1">
            <x v="152"/>
          </reference>
          <reference field="7" count="1" selected="0">
            <x v="11"/>
          </reference>
        </references>
      </pivotArea>
    </format>
    <format dxfId="2186">
      <pivotArea dataOnly="0" labelOnly="1" fieldPosition="0">
        <references count="3">
          <reference field="0" count="1" selected="0">
            <x v="302"/>
          </reference>
          <reference field="6" count="1">
            <x v="141"/>
          </reference>
          <reference field="7" count="1" selected="0">
            <x v="11"/>
          </reference>
        </references>
      </pivotArea>
    </format>
    <format dxfId="2185">
      <pivotArea dataOnly="0" labelOnly="1" fieldPosition="0">
        <references count="3">
          <reference field="0" count="1" selected="0">
            <x v="303"/>
          </reference>
          <reference field="6" count="1">
            <x v="184"/>
          </reference>
          <reference field="7" count="1" selected="0">
            <x v="11"/>
          </reference>
        </references>
      </pivotArea>
    </format>
    <format dxfId="2184">
      <pivotArea dataOnly="0" labelOnly="1" fieldPosition="0">
        <references count="3">
          <reference field="0" count="1" selected="0">
            <x v="304"/>
          </reference>
          <reference field="6" count="1">
            <x v="189"/>
          </reference>
          <reference field="7" count="1" selected="0">
            <x v="11"/>
          </reference>
        </references>
      </pivotArea>
    </format>
    <format dxfId="2183">
      <pivotArea dataOnly="0" labelOnly="1" fieldPosition="0">
        <references count="3">
          <reference field="0" count="1" selected="0">
            <x v="305"/>
          </reference>
          <reference field="6" count="1">
            <x v="158"/>
          </reference>
          <reference field="7" count="1" selected="0">
            <x v="11"/>
          </reference>
        </references>
      </pivotArea>
    </format>
    <format dxfId="2182">
      <pivotArea dataOnly="0" labelOnly="1" fieldPosition="0">
        <references count="3">
          <reference field="0" count="1" selected="0">
            <x v="306"/>
          </reference>
          <reference field="6" count="1">
            <x v="133"/>
          </reference>
          <reference field="7" count="1" selected="0">
            <x v="11"/>
          </reference>
        </references>
      </pivotArea>
    </format>
    <format dxfId="2181">
      <pivotArea dataOnly="0" labelOnly="1" fieldPosition="0">
        <references count="3">
          <reference field="0" count="1" selected="0">
            <x v="307"/>
          </reference>
          <reference field="6" count="1">
            <x v="169"/>
          </reference>
          <reference field="7" count="1" selected="0">
            <x v="11"/>
          </reference>
        </references>
      </pivotArea>
    </format>
    <format dxfId="2180">
      <pivotArea dataOnly="0" labelOnly="1" fieldPosition="0">
        <references count="3">
          <reference field="0" count="1" selected="0">
            <x v="308"/>
          </reference>
          <reference field="6" count="1">
            <x v="176"/>
          </reference>
          <reference field="7" count="1" selected="0">
            <x v="11"/>
          </reference>
        </references>
      </pivotArea>
    </format>
    <format dxfId="2179">
      <pivotArea dataOnly="0" labelOnly="1" fieldPosition="0">
        <references count="3">
          <reference field="0" count="1" selected="0">
            <x v="309"/>
          </reference>
          <reference field="6" count="1">
            <x v="163"/>
          </reference>
          <reference field="7" count="1" selected="0">
            <x v="11"/>
          </reference>
        </references>
      </pivotArea>
    </format>
    <format dxfId="2178">
      <pivotArea dataOnly="0" labelOnly="1" fieldPosition="0">
        <references count="3">
          <reference field="0" count="1" selected="0">
            <x v="310"/>
          </reference>
          <reference field="6" count="1">
            <x v="156"/>
          </reference>
          <reference field="7" count="1" selected="0">
            <x v="11"/>
          </reference>
        </references>
      </pivotArea>
    </format>
    <format dxfId="2177">
      <pivotArea dataOnly="0" labelOnly="1" fieldPosition="0">
        <references count="3">
          <reference field="0" count="1" selected="0">
            <x v="311"/>
          </reference>
          <reference field="6" count="1">
            <x v="196"/>
          </reference>
          <reference field="7" count="1" selected="0">
            <x v="11"/>
          </reference>
        </references>
      </pivotArea>
    </format>
    <format dxfId="2176">
      <pivotArea dataOnly="0" labelOnly="1" fieldPosition="0">
        <references count="3">
          <reference field="0" count="1" selected="0">
            <x v="312"/>
          </reference>
          <reference field="6" count="1">
            <x v="185"/>
          </reference>
          <reference field="7" count="1" selected="0">
            <x v="11"/>
          </reference>
        </references>
      </pivotArea>
    </format>
    <format dxfId="2175">
      <pivotArea dataOnly="0" labelOnly="1" fieldPosition="0">
        <references count="3">
          <reference field="0" count="1" selected="0">
            <x v="313"/>
          </reference>
          <reference field="6" count="1">
            <x v="170"/>
          </reference>
          <reference field="7" count="1" selected="0">
            <x v="11"/>
          </reference>
        </references>
      </pivotArea>
    </format>
    <format dxfId="2174">
      <pivotArea dataOnly="0" labelOnly="1" fieldPosition="0">
        <references count="3">
          <reference field="0" count="1" selected="0">
            <x v="314"/>
          </reference>
          <reference field="6" count="1">
            <x v="154"/>
          </reference>
          <reference field="7" count="1" selected="0">
            <x v="11"/>
          </reference>
        </references>
      </pivotArea>
    </format>
    <format dxfId="2173">
      <pivotArea dataOnly="0" labelOnly="1" fieldPosition="0">
        <references count="3">
          <reference field="0" count="1" selected="0">
            <x v="315"/>
          </reference>
          <reference field="6" count="1">
            <x v="168"/>
          </reference>
          <reference field="7" count="1" selected="0">
            <x v="11"/>
          </reference>
        </references>
      </pivotArea>
    </format>
    <format dxfId="2172">
      <pivotArea dataOnly="0" labelOnly="1" fieldPosition="0">
        <references count="3">
          <reference field="0" count="1" selected="0">
            <x v="316"/>
          </reference>
          <reference field="6" count="1">
            <x v="579"/>
          </reference>
          <reference field="7" count="1" selected="0">
            <x v="12"/>
          </reference>
        </references>
      </pivotArea>
    </format>
    <format dxfId="2171">
      <pivotArea dataOnly="0" labelOnly="1" fieldPosition="0">
        <references count="3">
          <reference field="0" count="1" selected="0">
            <x v="317"/>
          </reference>
          <reference field="6" count="1">
            <x v="440"/>
          </reference>
          <reference field="7" count="1" selected="0">
            <x v="12"/>
          </reference>
        </references>
      </pivotArea>
    </format>
    <format dxfId="2170">
      <pivotArea dataOnly="0" labelOnly="1" fieldPosition="0">
        <references count="3">
          <reference field="0" count="1" selected="0">
            <x v="318"/>
          </reference>
          <reference field="6" count="1">
            <x v="482"/>
          </reference>
          <reference field="7" count="1" selected="0">
            <x v="12"/>
          </reference>
        </references>
      </pivotArea>
    </format>
    <format dxfId="2169">
      <pivotArea dataOnly="0" labelOnly="1" fieldPosition="0">
        <references count="3">
          <reference field="0" count="1" selected="0">
            <x v="319"/>
          </reference>
          <reference field="6" count="1">
            <x v="376"/>
          </reference>
          <reference field="7" count="1" selected="0">
            <x v="12"/>
          </reference>
        </references>
      </pivotArea>
    </format>
    <format dxfId="2168">
      <pivotArea dataOnly="0" labelOnly="1" fieldPosition="0">
        <references count="3">
          <reference field="0" count="1" selected="0">
            <x v="320"/>
          </reference>
          <reference field="6" count="1">
            <x v="490"/>
          </reference>
          <reference field="7" count="1" selected="0">
            <x v="12"/>
          </reference>
        </references>
      </pivotArea>
    </format>
    <format dxfId="2167">
      <pivotArea dataOnly="0" labelOnly="1" fieldPosition="0">
        <references count="3">
          <reference field="0" count="1" selected="0">
            <x v="321"/>
          </reference>
          <reference field="6" count="1">
            <x v="428"/>
          </reference>
          <reference field="7" count="1" selected="0">
            <x v="12"/>
          </reference>
        </references>
      </pivotArea>
    </format>
    <format dxfId="2166">
      <pivotArea dataOnly="0" labelOnly="1" fieldPosition="0">
        <references count="3">
          <reference field="0" count="1" selected="0">
            <x v="322"/>
          </reference>
          <reference field="6" count="1">
            <x v="578"/>
          </reference>
          <reference field="7" count="1" selected="0">
            <x v="12"/>
          </reference>
        </references>
      </pivotArea>
    </format>
    <format dxfId="2165">
      <pivotArea dataOnly="0" labelOnly="1" fieldPosition="0">
        <references count="3">
          <reference field="0" count="1" selected="0">
            <x v="323"/>
          </reference>
          <reference field="6" count="1">
            <x v="66"/>
          </reference>
          <reference field="7" count="1" selected="0">
            <x v="13"/>
          </reference>
        </references>
      </pivotArea>
    </format>
    <format dxfId="2164">
      <pivotArea dataOnly="0" labelOnly="1" fieldPosition="0">
        <references count="3">
          <reference field="0" count="1" selected="0">
            <x v="324"/>
          </reference>
          <reference field="6" count="1">
            <x v="342"/>
          </reference>
          <reference field="7" count="1" selected="0">
            <x v="13"/>
          </reference>
        </references>
      </pivotArea>
    </format>
    <format dxfId="2163">
      <pivotArea dataOnly="0" labelOnly="1" fieldPosition="0">
        <references count="3">
          <reference field="0" count="1" selected="0">
            <x v="325"/>
          </reference>
          <reference field="6" count="1">
            <x v="364"/>
          </reference>
          <reference field="7" count="1" selected="0">
            <x v="13"/>
          </reference>
        </references>
      </pivotArea>
    </format>
    <format dxfId="2162">
      <pivotArea dataOnly="0" labelOnly="1" fieldPosition="0">
        <references count="3">
          <reference field="0" count="1" selected="0">
            <x v="326"/>
          </reference>
          <reference field="6" count="1">
            <x v="400"/>
          </reference>
          <reference field="7" count="1" selected="0">
            <x v="13"/>
          </reference>
        </references>
      </pivotArea>
    </format>
    <format dxfId="2161">
      <pivotArea dataOnly="0" labelOnly="1" fieldPosition="0">
        <references count="3">
          <reference field="0" count="1" selected="0">
            <x v="327"/>
          </reference>
          <reference field="6" count="1">
            <x v="103"/>
          </reference>
          <reference field="7" count="1" selected="0">
            <x v="13"/>
          </reference>
        </references>
      </pivotArea>
    </format>
    <format dxfId="2160">
      <pivotArea dataOnly="0" labelOnly="1" fieldPosition="0">
        <references count="3">
          <reference field="0" count="1" selected="0">
            <x v="328"/>
          </reference>
          <reference field="6" count="1">
            <x v="499"/>
          </reference>
          <reference field="7" count="1" selected="0">
            <x v="13"/>
          </reference>
        </references>
      </pivotArea>
    </format>
    <format dxfId="2159">
      <pivotArea dataOnly="0" labelOnly="1" fieldPosition="0">
        <references count="3">
          <reference field="0" count="1" selected="0">
            <x v="329"/>
          </reference>
          <reference field="6" count="1">
            <x v="226"/>
          </reference>
          <reference field="7" count="1" selected="0">
            <x v="13"/>
          </reference>
        </references>
      </pivotArea>
    </format>
    <format dxfId="2158">
      <pivotArea dataOnly="0" labelOnly="1" fieldPosition="0">
        <references count="3">
          <reference field="0" count="1" selected="0">
            <x v="330"/>
          </reference>
          <reference field="6" count="1">
            <x v="269"/>
          </reference>
          <reference field="7" count="1" selected="0">
            <x v="13"/>
          </reference>
        </references>
      </pivotArea>
    </format>
    <format dxfId="2157">
      <pivotArea dataOnly="0" labelOnly="1" fieldPosition="0">
        <references count="3">
          <reference field="0" count="1" selected="0">
            <x v="331"/>
          </reference>
          <reference field="6" count="1">
            <x v="500"/>
          </reference>
          <reference field="7" count="1" selected="0">
            <x v="13"/>
          </reference>
        </references>
      </pivotArea>
    </format>
    <format dxfId="2156">
      <pivotArea dataOnly="0" labelOnly="1" fieldPosition="0">
        <references count="3">
          <reference field="0" count="1" selected="0">
            <x v="332"/>
          </reference>
          <reference field="6" count="1">
            <x v="502"/>
          </reference>
          <reference field="7" count="1" selected="0">
            <x v="13"/>
          </reference>
        </references>
      </pivotArea>
    </format>
    <format dxfId="2155">
      <pivotArea dataOnly="0" labelOnly="1" fieldPosition="0">
        <references count="3">
          <reference field="0" count="1" selected="0">
            <x v="333"/>
          </reference>
          <reference field="6" count="1">
            <x v="501"/>
          </reference>
          <reference field="7" count="1" selected="0">
            <x v="13"/>
          </reference>
        </references>
      </pivotArea>
    </format>
    <format dxfId="2154">
      <pivotArea dataOnly="0" labelOnly="1" fieldPosition="0">
        <references count="3">
          <reference field="0" count="1" selected="0">
            <x v="334"/>
          </reference>
          <reference field="6" count="1">
            <x v="509"/>
          </reference>
          <reference field="7" count="1" selected="0">
            <x v="13"/>
          </reference>
        </references>
      </pivotArea>
    </format>
    <format dxfId="2153">
      <pivotArea dataOnly="0" labelOnly="1" fieldPosition="0">
        <references count="3">
          <reference field="0" count="1" selected="0">
            <x v="335"/>
          </reference>
          <reference field="6" count="1">
            <x v="551"/>
          </reference>
          <reference field="7" count="1" selected="0">
            <x v="13"/>
          </reference>
        </references>
      </pivotArea>
    </format>
    <format dxfId="2152">
      <pivotArea dataOnly="0" labelOnly="1" fieldPosition="0">
        <references count="3">
          <reference field="0" count="1" selected="0">
            <x v="336"/>
          </reference>
          <reference field="6" count="1">
            <x v="39"/>
          </reference>
          <reference field="7" count="1" selected="0">
            <x v="13"/>
          </reference>
        </references>
      </pivotArea>
    </format>
    <format dxfId="2151">
      <pivotArea dataOnly="0" labelOnly="1" fieldPosition="0">
        <references count="3">
          <reference field="0" count="1" selected="0">
            <x v="337"/>
          </reference>
          <reference field="6" count="1">
            <x v="261"/>
          </reference>
          <reference field="7" count="1" selected="0">
            <x v="13"/>
          </reference>
        </references>
      </pivotArea>
    </format>
    <format dxfId="2150">
      <pivotArea dataOnly="0" labelOnly="1" fieldPosition="0">
        <references count="3">
          <reference field="0" count="1" selected="0">
            <x v="338"/>
          </reference>
          <reference field="6" count="1">
            <x v="115"/>
          </reference>
          <reference field="7" count="1" selected="0">
            <x v="13"/>
          </reference>
        </references>
      </pivotArea>
    </format>
    <format dxfId="2149">
      <pivotArea dataOnly="0" labelOnly="1" fieldPosition="0">
        <references count="3">
          <reference field="0" count="1" selected="0">
            <x v="339"/>
          </reference>
          <reference field="6" count="1">
            <x v="111"/>
          </reference>
          <reference field="7" count="1" selected="0">
            <x v="13"/>
          </reference>
        </references>
      </pivotArea>
    </format>
    <format dxfId="2148">
      <pivotArea dataOnly="0" labelOnly="1" fieldPosition="0">
        <references count="3">
          <reference field="0" count="1" selected="0">
            <x v="340"/>
          </reference>
          <reference field="6" count="1">
            <x v="580"/>
          </reference>
          <reference field="7" count="1" selected="0">
            <x v="13"/>
          </reference>
        </references>
      </pivotArea>
    </format>
    <format dxfId="2147">
      <pivotArea dataOnly="0" labelOnly="1" fieldPosition="0">
        <references count="3">
          <reference field="0" count="1" selected="0">
            <x v="341"/>
          </reference>
          <reference field="6" count="1">
            <x v="489"/>
          </reference>
          <reference field="7" count="1" selected="0">
            <x v="13"/>
          </reference>
        </references>
      </pivotArea>
    </format>
    <format dxfId="2146">
      <pivotArea dataOnly="0" labelOnly="1" fieldPosition="0">
        <references count="3">
          <reference field="0" count="1" selected="0">
            <x v="342"/>
          </reference>
          <reference field="6" count="1">
            <x v="110"/>
          </reference>
          <reference field="7" count="1" selected="0">
            <x v="14"/>
          </reference>
        </references>
      </pivotArea>
    </format>
    <format dxfId="2145">
      <pivotArea dataOnly="0" labelOnly="1" fieldPosition="0">
        <references count="3">
          <reference field="0" count="1" selected="0">
            <x v="343"/>
          </reference>
          <reference field="6" count="1">
            <x v="94"/>
          </reference>
          <reference field="7" count="1" selected="0">
            <x v="14"/>
          </reference>
        </references>
      </pivotArea>
    </format>
    <format dxfId="2144">
      <pivotArea dataOnly="0" labelOnly="1" fieldPosition="0">
        <references count="3">
          <reference field="0" count="1" selected="0">
            <x v="344"/>
          </reference>
          <reference field="6" count="1">
            <x v="305"/>
          </reference>
          <reference field="7" count="1" selected="0">
            <x v="14"/>
          </reference>
        </references>
      </pivotArea>
    </format>
    <format dxfId="2143">
      <pivotArea dataOnly="0" labelOnly="1" fieldPosition="0">
        <references count="3">
          <reference field="0" count="1" selected="0">
            <x v="345"/>
          </reference>
          <reference field="6" count="1">
            <x v="200"/>
          </reference>
          <reference field="7" count="1" selected="0">
            <x v="14"/>
          </reference>
        </references>
      </pivotArea>
    </format>
    <format dxfId="2142">
      <pivotArea dataOnly="0" labelOnly="1" fieldPosition="0">
        <references count="3">
          <reference field="0" count="1" selected="0">
            <x v="346"/>
          </reference>
          <reference field="6" count="1">
            <x v="566"/>
          </reference>
          <reference field="7" count="1" selected="0">
            <x v="14"/>
          </reference>
        </references>
      </pivotArea>
    </format>
    <format dxfId="2141">
      <pivotArea dataOnly="0" labelOnly="1" fieldPosition="0">
        <references count="3">
          <reference field="0" count="1" selected="0">
            <x v="347"/>
          </reference>
          <reference field="6" count="1">
            <x v="442"/>
          </reference>
          <reference field="7" count="1" selected="0">
            <x v="15"/>
          </reference>
        </references>
      </pivotArea>
    </format>
    <format dxfId="2140">
      <pivotArea dataOnly="0" labelOnly="1" fieldPosition="0">
        <references count="3">
          <reference field="0" count="1" selected="0">
            <x v="348"/>
          </reference>
          <reference field="6" count="1">
            <x v="341"/>
          </reference>
          <reference field="7" count="1" selected="0">
            <x v="15"/>
          </reference>
        </references>
      </pivotArea>
    </format>
    <format dxfId="2139">
      <pivotArea dataOnly="0" labelOnly="1" fieldPosition="0">
        <references count="3">
          <reference field="0" count="1" selected="0">
            <x v="349"/>
          </reference>
          <reference field="6" count="1">
            <x v="354"/>
          </reference>
          <reference field="7" count="1" selected="0">
            <x v="15"/>
          </reference>
        </references>
      </pivotArea>
    </format>
    <format dxfId="2138">
      <pivotArea dataOnly="0" labelOnly="1" fieldPosition="0">
        <references count="3">
          <reference field="0" count="1" selected="0">
            <x v="350"/>
          </reference>
          <reference field="6" count="1">
            <x v="516"/>
          </reference>
          <reference field="7" count="1" selected="0">
            <x v="15"/>
          </reference>
        </references>
      </pivotArea>
    </format>
    <format dxfId="2137">
      <pivotArea dataOnly="0" labelOnly="1" fieldPosition="0">
        <references count="3">
          <reference field="0" count="1" selected="0">
            <x v="351"/>
          </reference>
          <reference field="6" count="1">
            <x v="390"/>
          </reference>
          <reference field="7" count="1" selected="0">
            <x v="15"/>
          </reference>
        </references>
      </pivotArea>
    </format>
    <format dxfId="2136">
      <pivotArea dataOnly="0" labelOnly="1" fieldPosition="0">
        <references count="3">
          <reference field="0" count="1" selected="0">
            <x v="352"/>
          </reference>
          <reference field="6" count="1">
            <x v="204"/>
          </reference>
          <reference field="7" count="1" selected="0">
            <x v="15"/>
          </reference>
        </references>
      </pivotArea>
    </format>
    <format dxfId="2135">
      <pivotArea dataOnly="0" labelOnly="1" fieldPosition="0">
        <references count="3">
          <reference field="0" count="1" selected="0">
            <x v="353"/>
          </reference>
          <reference field="6" count="1">
            <x v="124"/>
          </reference>
          <reference field="7" count="1" selected="0">
            <x v="15"/>
          </reference>
        </references>
      </pivotArea>
    </format>
    <format dxfId="2134">
      <pivotArea dataOnly="0" labelOnly="1" fieldPosition="0">
        <references count="3">
          <reference field="0" count="1" selected="0">
            <x v="354"/>
          </reference>
          <reference field="6" count="1">
            <x v="35"/>
          </reference>
          <reference field="7" count="1" selected="0">
            <x v="15"/>
          </reference>
        </references>
      </pivotArea>
    </format>
    <format dxfId="2133">
      <pivotArea dataOnly="0" labelOnly="1" fieldPosition="0">
        <references count="3">
          <reference field="0" count="1" selected="0">
            <x v="355"/>
          </reference>
          <reference field="6" count="1">
            <x v="51"/>
          </reference>
          <reference field="7" count="1" selected="0">
            <x v="15"/>
          </reference>
        </references>
      </pivotArea>
    </format>
    <format dxfId="2132">
      <pivotArea dataOnly="0" labelOnly="1" fieldPosition="0">
        <references count="3">
          <reference field="0" count="1" selected="0">
            <x v="356"/>
          </reference>
          <reference field="6" count="1">
            <x v="78"/>
          </reference>
          <reference field="7" count="1" selected="0">
            <x v="15"/>
          </reference>
        </references>
      </pivotArea>
    </format>
    <format dxfId="2131">
      <pivotArea dataOnly="0" labelOnly="1" fieldPosition="0">
        <references count="3">
          <reference field="0" count="1" selected="0">
            <x v="357"/>
          </reference>
          <reference field="6" count="1">
            <x v="546"/>
          </reference>
          <reference field="7" count="1" selected="0">
            <x v="15"/>
          </reference>
        </references>
      </pivotArea>
    </format>
    <format dxfId="2130">
      <pivotArea dataOnly="0" labelOnly="1" fieldPosition="0">
        <references count="3">
          <reference field="0" count="1" selected="0">
            <x v="358"/>
          </reference>
          <reference field="6" count="1">
            <x v="549"/>
          </reference>
          <reference field="7" count="1" selected="0">
            <x v="15"/>
          </reference>
        </references>
      </pivotArea>
    </format>
    <format dxfId="2129">
      <pivotArea dataOnly="0" labelOnly="1" fieldPosition="0">
        <references count="3">
          <reference field="0" count="1" selected="0">
            <x v="359"/>
          </reference>
          <reference field="6" count="1">
            <x v="98"/>
          </reference>
          <reference field="7" count="1" selected="0">
            <x v="15"/>
          </reference>
        </references>
      </pivotArea>
    </format>
    <format dxfId="2128">
      <pivotArea dataOnly="0" labelOnly="1" fieldPosition="0">
        <references count="3">
          <reference field="0" count="1" selected="0">
            <x v="360"/>
          </reference>
          <reference field="6" count="1">
            <x v="522"/>
          </reference>
          <reference field="7" count="1" selected="0">
            <x v="15"/>
          </reference>
        </references>
      </pivotArea>
    </format>
    <format dxfId="2127">
      <pivotArea dataOnly="0" labelOnly="1" fieldPosition="0">
        <references count="3">
          <reference field="0" count="1" selected="0">
            <x v="361"/>
          </reference>
          <reference field="6" count="1">
            <x v="525"/>
          </reference>
          <reference field="7" count="1" selected="0">
            <x v="15"/>
          </reference>
        </references>
      </pivotArea>
    </format>
    <format dxfId="2126">
      <pivotArea dataOnly="0" labelOnly="1" fieldPosition="0">
        <references count="3">
          <reference field="0" count="1" selected="0">
            <x v="362"/>
          </reference>
          <reference field="6" count="1">
            <x v="401"/>
          </reference>
          <reference field="7" count="1" selected="0">
            <x v="15"/>
          </reference>
        </references>
      </pivotArea>
    </format>
    <format dxfId="2125">
      <pivotArea dataOnly="0" labelOnly="1" fieldPosition="0">
        <references count="3">
          <reference field="0" count="1" selected="0">
            <x v="363"/>
          </reference>
          <reference field="6" count="1">
            <x v="14"/>
          </reference>
          <reference field="7" count="1" selected="0">
            <x v="15"/>
          </reference>
        </references>
      </pivotArea>
    </format>
    <format dxfId="2124">
      <pivotArea dataOnly="0" labelOnly="1" fieldPosition="0">
        <references count="3">
          <reference field="0" count="1" selected="0">
            <x v="364"/>
          </reference>
          <reference field="6" count="1">
            <x v="403"/>
          </reference>
          <reference field="7" count="1" selected="0">
            <x v="15"/>
          </reference>
        </references>
      </pivotArea>
    </format>
    <format dxfId="2123">
      <pivotArea dataOnly="0" labelOnly="1" fieldPosition="0">
        <references count="3">
          <reference field="0" count="1" selected="0">
            <x v="365"/>
          </reference>
          <reference field="6" count="1">
            <x v="73"/>
          </reference>
          <reference field="7" count="1" selected="0">
            <x v="15"/>
          </reference>
        </references>
      </pivotArea>
    </format>
    <format dxfId="2122">
      <pivotArea dataOnly="0" labelOnly="1" fieldPosition="0">
        <references count="3">
          <reference field="0" count="1" selected="0">
            <x v="366"/>
          </reference>
          <reference field="6" count="1">
            <x v="76"/>
          </reference>
          <reference field="7" count="1" selected="0">
            <x v="15"/>
          </reference>
        </references>
      </pivotArea>
    </format>
    <format dxfId="2121">
      <pivotArea dataOnly="0" labelOnly="1" fieldPosition="0">
        <references count="3">
          <reference field="0" count="1" selected="0">
            <x v="367"/>
          </reference>
          <reference field="6" count="1">
            <x v="505"/>
          </reference>
          <reference field="7" count="1" selected="0">
            <x v="15"/>
          </reference>
        </references>
      </pivotArea>
    </format>
    <format dxfId="2120">
      <pivotArea dataOnly="0" labelOnly="1" fieldPosition="0">
        <references count="3">
          <reference field="0" count="1" selected="0">
            <x v="368"/>
          </reference>
          <reference field="6" count="1">
            <x v="420"/>
          </reference>
          <reference field="7" count="1" selected="0">
            <x v="15"/>
          </reference>
        </references>
      </pivotArea>
    </format>
    <format dxfId="2119">
      <pivotArea dataOnly="0" labelOnly="1" fieldPosition="0">
        <references count="3">
          <reference field="0" count="1" selected="0">
            <x v="369"/>
          </reference>
          <reference field="6" count="1">
            <x v="79"/>
          </reference>
          <reference field="7" count="1" selected="0">
            <x v="15"/>
          </reference>
        </references>
      </pivotArea>
    </format>
    <format dxfId="2118">
      <pivotArea dataOnly="0" labelOnly="1" fieldPosition="0">
        <references count="3">
          <reference field="0" count="1" selected="0">
            <x v="370"/>
          </reference>
          <reference field="6" count="1">
            <x v="434"/>
          </reference>
          <reference field="7" count="1" selected="0">
            <x v="15"/>
          </reference>
        </references>
      </pivotArea>
    </format>
    <format dxfId="2117">
      <pivotArea dataOnly="0" labelOnly="1" fieldPosition="0">
        <references count="3">
          <reference field="0" count="1" selected="0">
            <x v="371"/>
          </reference>
          <reference field="6" count="1">
            <x v="460"/>
          </reference>
          <reference field="7" count="1" selected="0">
            <x v="15"/>
          </reference>
        </references>
      </pivotArea>
    </format>
    <format dxfId="2116">
      <pivotArea dataOnly="0" labelOnly="1" fieldPosition="0">
        <references count="3">
          <reference field="0" count="1" selected="0">
            <x v="372"/>
          </reference>
          <reference field="6" count="1">
            <x v="72"/>
          </reference>
          <reference field="7" count="1" selected="0">
            <x v="15"/>
          </reference>
        </references>
      </pivotArea>
    </format>
    <format dxfId="2115">
      <pivotArea dataOnly="0" labelOnly="1" fieldPosition="0">
        <references count="3">
          <reference field="0" count="1" selected="0">
            <x v="373"/>
          </reference>
          <reference field="6" count="1">
            <x v="388"/>
          </reference>
          <reference field="7" count="1" selected="0">
            <x v="15"/>
          </reference>
        </references>
      </pivotArea>
    </format>
    <format dxfId="2114">
      <pivotArea dataOnly="0" labelOnly="1" fieldPosition="0">
        <references count="3">
          <reference field="0" count="1" selected="0">
            <x v="374"/>
          </reference>
          <reference field="6" count="1">
            <x v="61"/>
          </reference>
          <reference field="7" count="1" selected="0">
            <x v="15"/>
          </reference>
        </references>
      </pivotArea>
    </format>
    <format dxfId="2113">
      <pivotArea dataOnly="0" labelOnly="1" fieldPosition="0">
        <references count="3">
          <reference field="0" count="1" selected="0">
            <x v="375"/>
          </reference>
          <reference field="6" count="1">
            <x v="344"/>
          </reference>
          <reference field="7" count="1" selected="0">
            <x v="15"/>
          </reference>
        </references>
      </pivotArea>
    </format>
    <format dxfId="2112">
      <pivotArea dataOnly="0" labelOnly="1" fieldPosition="0">
        <references count="3">
          <reference field="0" count="1" selected="0">
            <x v="376"/>
          </reference>
          <reference field="6" count="1">
            <x v="127"/>
          </reference>
          <reference field="7" count="1" selected="0">
            <x v="15"/>
          </reference>
        </references>
      </pivotArea>
    </format>
    <format dxfId="2111">
      <pivotArea dataOnly="0" labelOnly="1" fieldPosition="0">
        <references count="3">
          <reference field="0" count="1" selected="0">
            <x v="377"/>
          </reference>
          <reference field="6" count="1">
            <x v="455"/>
          </reference>
          <reference field="7" count="1" selected="0">
            <x v="15"/>
          </reference>
        </references>
      </pivotArea>
    </format>
    <format dxfId="2110">
      <pivotArea dataOnly="0" labelOnly="1" fieldPosition="0">
        <references count="3">
          <reference field="0" count="1" selected="0">
            <x v="378"/>
          </reference>
          <reference field="6" count="1">
            <x v="405"/>
          </reference>
          <reference field="7" count="1" selected="0">
            <x v="15"/>
          </reference>
        </references>
      </pivotArea>
    </format>
    <format dxfId="2109">
      <pivotArea dataOnly="0" labelOnly="1" fieldPosition="0">
        <references count="3">
          <reference field="0" count="1" selected="0">
            <x v="379"/>
          </reference>
          <reference field="6" count="1">
            <x v="52"/>
          </reference>
          <reference field="7" count="1" selected="0">
            <x v="15"/>
          </reference>
        </references>
      </pivotArea>
    </format>
    <format dxfId="2108">
      <pivotArea dataOnly="0" labelOnly="1" fieldPosition="0">
        <references count="3">
          <reference field="0" count="1" selected="0">
            <x v="380"/>
          </reference>
          <reference field="6" count="1">
            <x v="531"/>
          </reference>
          <reference field="7" count="1" selected="0">
            <x v="15"/>
          </reference>
        </references>
      </pivotArea>
    </format>
    <format dxfId="2107">
      <pivotArea dataOnly="0" labelOnly="1" fieldPosition="0">
        <references count="3">
          <reference field="0" count="1" selected="0">
            <x v="381"/>
          </reference>
          <reference field="6" count="1">
            <x v="285"/>
          </reference>
          <reference field="7" count="1" selected="0">
            <x v="15"/>
          </reference>
        </references>
      </pivotArea>
    </format>
    <format dxfId="2106">
      <pivotArea dataOnly="0" labelOnly="1" fieldPosition="0">
        <references count="3">
          <reference field="0" count="1" selected="0">
            <x v="382"/>
          </reference>
          <reference field="6" count="1">
            <x v="291"/>
          </reference>
          <reference field="7" count="1" selected="0">
            <x v="15"/>
          </reference>
        </references>
      </pivotArea>
    </format>
    <format dxfId="2105">
      <pivotArea dataOnly="0" labelOnly="1" fieldPosition="0">
        <references count="3">
          <reference field="0" count="1" selected="0">
            <x v="383"/>
          </reference>
          <reference field="6" count="1">
            <x v="36"/>
          </reference>
          <reference field="7" count="1" selected="0">
            <x v="15"/>
          </reference>
        </references>
      </pivotArea>
    </format>
    <format dxfId="2104">
      <pivotArea dataOnly="0" labelOnly="1" fieldPosition="0">
        <references count="3">
          <reference field="0" count="1" selected="0">
            <x v="384"/>
          </reference>
          <reference field="6" count="1">
            <x v="402"/>
          </reference>
          <reference field="7" count="1" selected="0">
            <x v="15"/>
          </reference>
        </references>
      </pivotArea>
    </format>
    <format dxfId="2103">
      <pivotArea dataOnly="0" labelOnly="1" fieldPosition="0">
        <references count="3">
          <reference field="0" count="1" selected="0">
            <x v="385"/>
          </reference>
          <reference field="6" count="1">
            <x v="91"/>
          </reference>
          <reference field="7" count="1" selected="0">
            <x v="15"/>
          </reference>
        </references>
      </pivotArea>
    </format>
    <format dxfId="2102">
      <pivotArea dataOnly="0" labelOnly="1" fieldPosition="0">
        <references count="3">
          <reference field="0" count="1" selected="0">
            <x v="386"/>
          </reference>
          <reference field="6" count="1">
            <x v="408"/>
          </reference>
          <reference field="7" count="1" selected="0">
            <x v="15"/>
          </reference>
        </references>
      </pivotArea>
    </format>
    <format dxfId="2101">
      <pivotArea dataOnly="0" labelOnly="1" fieldPosition="0">
        <references count="3">
          <reference field="0" count="1" selected="0">
            <x v="387"/>
          </reference>
          <reference field="6" count="1">
            <x v="523"/>
          </reference>
          <reference field="7" count="1" selected="0">
            <x v="15"/>
          </reference>
        </references>
      </pivotArea>
    </format>
    <format dxfId="2100">
      <pivotArea dataOnly="0" labelOnly="1" fieldPosition="0">
        <references count="3">
          <reference field="0" count="1" selected="0">
            <x v="388"/>
          </reference>
          <reference field="6" count="1">
            <x v="541"/>
          </reference>
          <reference field="7" count="1" selected="0">
            <x v="15"/>
          </reference>
        </references>
      </pivotArea>
    </format>
    <format dxfId="2099">
      <pivotArea dataOnly="0" labelOnly="1" fieldPosition="0">
        <references count="3">
          <reference field="0" count="1" selected="0">
            <x v="389"/>
          </reference>
          <reference field="6" count="1">
            <x v="24"/>
          </reference>
          <reference field="7" count="1" selected="0">
            <x v="15"/>
          </reference>
        </references>
      </pivotArea>
    </format>
    <format dxfId="2098">
      <pivotArea dataOnly="0" labelOnly="1" fieldPosition="0">
        <references count="3">
          <reference field="0" count="1" selected="0">
            <x v="390"/>
          </reference>
          <reference field="6" count="1">
            <x v="398"/>
          </reference>
          <reference field="7" count="1" selected="0">
            <x v="15"/>
          </reference>
        </references>
      </pivotArea>
    </format>
    <format dxfId="2097">
      <pivotArea dataOnly="0" labelOnly="1" fieldPosition="0">
        <references count="3">
          <reference field="0" count="1" selected="0">
            <x v="391"/>
          </reference>
          <reference field="6" count="1">
            <x v="334"/>
          </reference>
          <reference field="7" count="1" selected="0">
            <x v="15"/>
          </reference>
        </references>
      </pivotArea>
    </format>
    <format dxfId="2096">
      <pivotArea dataOnly="0" labelOnly="1" fieldPosition="0">
        <references count="3">
          <reference field="0" count="1" selected="0">
            <x v="392"/>
          </reference>
          <reference field="6" count="1">
            <x v="96"/>
          </reference>
          <reference field="7" count="1" selected="0">
            <x v="15"/>
          </reference>
        </references>
      </pivotArea>
    </format>
    <format dxfId="2095">
      <pivotArea dataOnly="0" labelOnly="1" fieldPosition="0">
        <references count="3">
          <reference field="0" count="1" selected="0">
            <x v="393"/>
          </reference>
          <reference field="6" count="1">
            <x v="463"/>
          </reference>
          <reference field="7" count="1" selected="0">
            <x v="15"/>
          </reference>
        </references>
      </pivotArea>
    </format>
    <format dxfId="2094">
      <pivotArea dataOnly="0" labelOnly="1" fieldPosition="0">
        <references count="3">
          <reference field="0" count="1" selected="0">
            <x v="394"/>
          </reference>
          <reference field="6" count="1">
            <x v="335"/>
          </reference>
          <reference field="7" count="1" selected="0">
            <x v="15"/>
          </reference>
        </references>
      </pivotArea>
    </format>
    <format dxfId="2093">
      <pivotArea dataOnly="0" labelOnly="1" fieldPosition="0">
        <references count="3">
          <reference field="0" count="1" selected="0">
            <x v="395"/>
          </reference>
          <reference field="6" count="1">
            <x v="2"/>
          </reference>
          <reference field="7" count="1" selected="0">
            <x v="15"/>
          </reference>
        </references>
      </pivotArea>
    </format>
    <format dxfId="2092">
      <pivotArea dataOnly="0" labelOnly="1" fieldPosition="0">
        <references count="3">
          <reference field="0" count="1" selected="0">
            <x v="396"/>
          </reference>
          <reference field="6" count="1">
            <x v="28"/>
          </reference>
          <reference field="7" count="1" selected="0">
            <x v="15"/>
          </reference>
        </references>
      </pivotArea>
    </format>
    <format dxfId="2091">
      <pivotArea dataOnly="0" labelOnly="1" fieldPosition="0">
        <references count="3">
          <reference field="0" count="1" selected="0">
            <x v="397"/>
          </reference>
          <reference field="6" count="1">
            <x v="418"/>
          </reference>
          <reference field="7" count="1" selected="0">
            <x v="15"/>
          </reference>
        </references>
      </pivotArea>
    </format>
    <format dxfId="2090">
      <pivotArea dataOnly="0" labelOnly="1" fieldPosition="0">
        <references count="3">
          <reference field="0" count="1" selected="0">
            <x v="398"/>
          </reference>
          <reference field="6" count="1">
            <x v="292"/>
          </reference>
          <reference field="7" count="1" selected="0">
            <x v="15"/>
          </reference>
        </references>
      </pivotArea>
    </format>
    <format dxfId="2089">
      <pivotArea dataOnly="0" labelOnly="1" fieldPosition="0">
        <references count="3">
          <reference field="0" count="1" selected="0">
            <x v="399"/>
          </reference>
          <reference field="6" count="1">
            <x v="11"/>
          </reference>
          <reference field="7" count="1" selected="0">
            <x v="15"/>
          </reference>
        </references>
      </pivotArea>
    </format>
    <format dxfId="2088">
      <pivotArea dataOnly="0" labelOnly="1" fieldPosition="0">
        <references count="3">
          <reference field="0" count="1" selected="0">
            <x v="400"/>
          </reference>
          <reference field="6" count="1">
            <x v="37"/>
          </reference>
          <reference field="7" count="1" selected="0">
            <x v="15"/>
          </reference>
        </references>
      </pivotArea>
    </format>
    <format dxfId="2087">
      <pivotArea dataOnly="0" labelOnly="1" fieldPosition="0">
        <references count="3">
          <reference field="0" count="1" selected="0">
            <x v="401"/>
          </reference>
          <reference field="6" count="1">
            <x v="48"/>
          </reference>
          <reference field="7" count="1" selected="0">
            <x v="15"/>
          </reference>
        </references>
      </pivotArea>
    </format>
    <format dxfId="2086">
      <pivotArea dataOnly="0" labelOnly="1" fieldPosition="0">
        <references count="3">
          <reference field="0" count="1" selected="0">
            <x v="402"/>
          </reference>
          <reference field="6" count="1">
            <x v="74"/>
          </reference>
          <reference field="7" count="1" selected="0">
            <x v="15"/>
          </reference>
        </references>
      </pivotArea>
    </format>
    <format dxfId="2085">
      <pivotArea dataOnly="0" labelOnly="1" fieldPosition="0">
        <references count="3">
          <reference field="0" count="1" selected="0">
            <x v="403"/>
          </reference>
          <reference field="6" count="1">
            <x v="81"/>
          </reference>
          <reference field="7" count="1" selected="0">
            <x v="15"/>
          </reference>
        </references>
      </pivotArea>
    </format>
    <format dxfId="2084">
      <pivotArea dataOnly="0" labelOnly="1" fieldPosition="0">
        <references count="3">
          <reference field="0" count="1" selected="0">
            <x v="404"/>
          </reference>
          <reference field="6" count="1">
            <x v="203"/>
          </reference>
          <reference field="7" count="1" selected="0">
            <x v="15"/>
          </reference>
        </references>
      </pivotArea>
    </format>
    <format dxfId="2083">
      <pivotArea dataOnly="0" labelOnly="1" fieldPosition="0">
        <references count="3">
          <reference field="0" count="1" selected="0">
            <x v="405"/>
          </reference>
          <reference field="6" count="1">
            <x v="461"/>
          </reference>
          <reference field="7" count="1" selected="0">
            <x v="15"/>
          </reference>
        </references>
      </pivotArea>
    </format>
    <format dxfId="2082">
      <pivotArea dataOnly="0" labelOnly="1" fieldPosition="0">
        <references count="3">
          <reference field="0" count="1" selected="0">
            <x v="406"/>
          </reference>
          <reference field="6" count="1">
            <x v="338"/>
          </reference>
          <reference field="7" count="1" selected="0">
            <x v="15"/>
          </reference>
        </references>
      </pivotArea>
    </format>
    <format dxfId="2081">
      <pivotArea dataOnly="0" labelOnly="1" fieldPosition="0">
        <references count="3">
          <reference field="0" count="1" selected="0">
            <x v="407"/>
          </reference>
          <reference field="6" count="1">
            <x v="424"/>
          </reference>
          <reference field="7" count="1" selected="0">
            <x v="15"/>
          </reference>
        </references>
      </pivotArea>
    </format>
    <format dxfId="2080">
      <pivotArea dataOnly="0" labelOnly="1" fieldPosition="0">
        <references count="3">
          <reference field="0" count="1" selected="0">
            <x v="408"/>
          </reference>
          <reference field="6" count="1">
            <x v="395"/>
          </reference>
          <reference field="7" count="1" selected="0">
            <x v="15"/>
          </reference>
        </references>
      </pivotArea>
    </format>
    <format dxfId="2079">
      <pivotArea dataOnly="0" labelOnly="1" fieldPosition="0">
        <references count="3">
          <reference field="0" count="1" selected="0">
            <x v="409"/>
          </reference>
          <reference field="6" count="1">
            <x v="310"/>
          </reference>
          <reference field="7" count="1" selected="0">
            <x v="15"/>
          </reference>
        </references>
      </pivotArea>
    </format>
    <format dxfId="2078">
      <pivotArea dataOnly="0" labelOnly="1" fieldPosition="0">
        <references count="3">
          <reference field="0" count="1" selected="0">
            <x v="410"/>
          </reference>
          <reference field="6" count="1">
            <x v="435"/>
          </reference>
          <reference field="7" count="1" selected="0">
            <x v="15"/>
          </reference>
        </references>
      </pivotArea>
    </format>
    <format dxfId="2077">
      <pivotArea dataOnly="0" labelOnly="1" fieldPosition="0">
        <references count="3">
          <reference field="0" count="1" selected="0">
            <x v="411"/>
          </reference>
          <reference field="6" count="1">
            <x v="432"/>
          </reference>
          <reference field="7" count="1" selected="0">
            <x v="15"/>
          </reference>
        </references>
      </pivotArea>
    </format>
    <format dxfId="2076">
      <pivotArea dataOnly="0" labelOnly="1" fieldPosition="0">
        <references count="3">
          <reference field="0" count="1" selected="0">
            <x v="412"/>
          </reference>
          <reference field="6" count="1">
            <x v="122"/>
          </reference>
          <reference field="7" count="1" selected="0">
            <x v="15"/>
          </reference>
        </references>
      </pivotArea>
    </format>
    <format dxfId="2075">
      <pivotArea dataOnly="0" labelOnly="1" fieldPosition="0">
        <references count="3">
          <reference field="0" count="1" selected="0">
            <x v="413"/>
          </reference>
          <reference field="6" count="1">
            <x v="441"/>
          </reference>
          <reference field="7" count="1" selected="0">
            <x v="15"/>
          </reference>
        </references>
      </pivotArea>
    </format>
    <format dxfId="2074">
      <pivotArea dataOnly="0" labelOnly="1" fieldPosition="0">
        <references count="3">
          <reference field="0" count="1" selected="0">
            <x v="414"/>
          </reference>
          <reference field="6" count="1">
            <x v="480"/>
          </reference>
          <reference field="7" count="1" selected="0">
            <x v="15"/>
          </reference>
        </references>
      </pivotArea>
    </format>
    <format dxfId="2073">
      <pivotArea dataOnly="0" labelOnly="1" fieldPosition="0">
        <references count="3">
          <reference field="0" count="1" selected="0">
            <x v="415"/>
          </reference>
          <reference field="6" count="1">
            <x v="41"/>
          </reference>
          <reference field="7" count="1" selected="0">
            <x v="15"/>
          </reference>
        </references>
      </pivotArea>
    </format>
    <format dxfId="2072">
      <pivotArea dataOnly="0" labelOnly="1" fieldPosition="0">
        <references count="3">
          <reference field="0" count="1" selected="0">
            <x v="416"/>
          </reference>
          <reference field="6" count="1">
            <x v="128"/>
          </reference>
          <reference field="7" count="1" selected="0">
            <x v="15"/>
          </reference>
        </references>
      </pivotArea>
    </format>
    <format dxfId="2071">
      <pivotArea dataOnly="0" labelOnly="1" fieldPosition="0">
        <references count="3">
          <reference field="0" count="1" selected="0">
            <x v="417"/>
          </reference>
          <reference field="6" count="1">
            <x v="290"/>
          </reference>
          <reference field="7" count="1" selected="0">
            <x v="15"/>
          </reference>
        </references>
      </pivotArea>
    </format>
    <format dxfId="2070">
      <pivotArea dataOnly="0" labelOnly="1" fieldPosition="0">
        <references count="3">
          <reference field="0" count="1" selected="0">
            <x v="418"/>
          </reference>
          <reference field="6" count="1">
            <x v="553"/>
          </reference>
          <reference field="7" count="1" selected="0">
            <x v="15"/>
          </reference>
        </references>
      </pivotArea>
    </format>
    <format dxfId="2069">
      <pivotArea dataOnly="0" labelOnly="1" fieldPosition="0">
        <references count="3">
          <reference field="0" count="1" selected="0">
            <x v="419"/>
          </reference>
          <reference field="6" count="1">
            <x v="511"/>
          </reference>
          <reference field="7" count="1" selected="0">
            <x v="15"/>
          </reference>
        </references>
      </pivotArea>
    </format>
    <format dxfId="2068">
      <pivotArea dataOnly="0" labelOnly="1" fieldPosition="0">
        <references count="3">
          <reference field="0" count="1" selected="0">
            <x v="420"/>
          </reference>
          <reference field="6" count="1">
            <x v="361"/>
          </reference>
          <reference field="7" count="1" selected="0">
            <x v="15"/>
          </reference>
        </references>
      </pivotArea>
    </format>
    <format dxfId="2067">
      <pivotArea dataOnly="0" labelOnly="1" fieldPosition="0">
        <references count="3">
          <reference field="0" count="1" selected="0">
            <x v="421"/>
          </reference>
          <reference field="6" count="1">
            <x v="5"/>
          </reference>
          <reference field="7" count="1" selected="0">
            <x v="15"/>
          </reference>
        </references>
      </pivotArea>
    </format>
    <format dxfId="2066">
      <pivotArea dataOnly="0" labelOnly="1" fieldPosition="0">
        <references count="3">
          <reference field="0" count="1" selected="0">
            <x v="422"/>
          </reference>
          <reference field="6" count="1">
            <x v="18"/>
          </reference>
          <reference field="7" count="1" selected="0">
            <x v="15"/>
          </reference>
        </references>
      </pivotArea>
    </format>
    <format dxfId="2065">
      <pivotArea dataOnly="0" labelOnly="1" fieldPosition="0">
        <references count="3">
          <reference field="0" count="1" selected="0">
            <x v="423"/>
          </reference>
          <reference field="6" count="1">
            <x v="222"/>
          </reference>
          <reference field="7" count="1" selected="0">
            <x v="15"/>
          </reference>
        </references>
      </pivotArea>
    </format>
    <format dxfId="2064">
      <pivotArea dataOnly="0" labelOnly="1" fieldPosition="0">
        <references count="3">
          <reference field="0" count="1" selected="0">
            <x v="424"/>
          </reference>
          <reference field="6" count="1">
            <x v="62"/>
          </reference>
          <reference field="7" count="1" selected="0">
            <x v="15"/>
          </reference>
        </references>
      </pivotArea>
    </format>
    <format dxfId="2063">
      <pivotArea dataOnly="0" labelOnly="1" fieldPosition="0">
        <references count="3">
          <reference field="0" count="1" selected="0">
            <x v="425"/>
          </reference>
          <reference field="6" count="1">
            <x v="520"/>
          </reference>
          <reference field="7" count="1" selected="0">
            <x v="15"/>
          </reference>
        </references>
      </pivotArea>
    </format>
    <format dxfId="2062">
      <pivotArea dataOnly="0" labelOnly="1" fieldPosition="0">
        <references count="3">
          <reference field="0" count="1" selected="0">
            <x v="426"/>
          </reference>
          <reference field="6" count="1">
            <x v="430"/>
          </reference>
          <reference field="7" count="1" selected="0">
            <x v="15"/>
          </reference>
        </references>
      </pivotArea>
    </format>
    <format dxfId="2061">
      <pivotArea dataOnly="0" labelOnly="1" fieldPosition="0">
        <references count="3">
          <reference field="0" count="1" selected="0">
            <x v="427"/>
          </reference>
          <reference field="6" count="1">
            <x v="15"/>
          </reference>
          <reference field="7" count="1" selected="0">
            <x v="15"/>
          </reference>
        </references>
      </pivotArea>
    </format>
    <format dxfId="2060">
      <pivotArea dataOnly="0" labelOnly="1" fieldPosition="0">
        <references count="3">
          <reference field="0" count="1" selected="0">
            <x v="428"/>
          </reference>
          <reference field="6" count="1">
            <x v="519"/>
          </reference>
          <reference field="7" count="1" selected="0">
            <x v="15"/>
          </reference>
        </references>
      </pivotArea>
    </format>
    <format dxfId="2059">
      <pivotArea dataOnly="0" labelOnly="1" fieldPosition="0">
        <references count="3">
          <reference field="0" count="1" selected="0">
            <x v="429"/>
          </reference>
          <reference field="6" count="1">
            <x v="288"/>
          </reference>
          <reference field="7" count="1" selected="0">
            <x v="15"/>
          </reference>
        </references>
      </pivotArea>
    </format>
    <format dxfId="2058">
      <pivotArea dataOnly="0" labelOnly="1" fieldPosition="0">
        <references count="3">
          <reference field="0" count="1" selected="0">
            <x v="430"/>
          </reference>
          <reference field="6" count="1">
            <x v="557"/>
          </reference>
          <reference field="7" count="1" selected="0">
            <x v="16"/>
          </reference>
        </references>
      </pivotArea>
    </format>
    <format dxfId="2057">
      <pivotArea dataOnly="0" labelOnly="1" fieldPosition="0">
        <references count="3">
          <reference field="0" count="1" selected="0">
            <x v="431"/>
          </reference>
          <reference field="6" count="1">
            <x v="267"/>
          </reference>
          <reference field="7" count="1" selected="0">
            <x v="16"/>
          </reference>
        </references>
      </pivotArea>
    </format>
    <format dxfId="2056">
      <pivotArea dataOnly="0" labelOnly="1" fieldPosition="0">
        <references count="3">
          <reference field="0" count="1" selected="0">
            <x v="432"/>
          </reference>
          <reference field="6" count="1">
            <x v="321"/>
          </reference>
          <reference field="7" count="1" selected="0">
            <x v="17"/>
          </reference>
        </references>
      </pivotArea>
    </format>
    <format dxfId="2055">
      <pivotArea dataOnly="0" labelOnly="1" fieldPosition="0">
        <references count="3">
          <reference field="0" count="1" selected="0">
            <x v="433"/>
          </reference>
          <reference field="6" count="1">
            <x v="439"/>
          </reference>
          <reference field="7" count="1" selected="0">
            <x v="18"/>
          </reference>
        </references>
      </pivotArea>
    </format>
    <format dxfId="2054">
      <pivotArea dataOnly="0" labelOnly="1" fieldPosition="0">
        <references count="3">
          <reference field="0" count="1" selected="0">
            <x v="434"/>
          </reference>
          <reference field="6" count="1">
            <x v="304"/>
          </reference>
          <reference field="7" count="1" selected="0">
            <x v="18"/>
          </reference>
        </references>
      </pivotArea>
    </format>
    <format dxfId="2053">
      <pivotArea dataOnly="0" labelOnly="1" fieldPosition="0">
        <references count="3">
          <reference field="0" count="1" selected="0">
            <x v="435"/>
          </reference>
          <reference field="6" count="1">
            <x v="252"/>
          </reference>
          <reference field="7" count="1" selected="0">
            <x v="18"/>
          </reference>
        </references>
      </pivotArea>
    </format>
    <format dxfId="2052">
      <pivotArea dataOnly="0" labelOnly="1" fieldPosition="0">
        <references count="3">
          <reference field="0" count="1" selected="0">
            <x v="436"/>
          </reference>
          <reference field="6" count="1">
            <x v="102"/>
          </reference>
          <reference field="7" count="1" selected="0">
            <x v="18"/>
          </reference>
        </references>
      </pivotArea>
    </format>
    <format dxfId="2051">
      <pivotArea dataOnly="0" labelOnly="1" fieldPosition="0">
        <references count="3">
          <reference field="0" count="1" selected="0">
            <x v="437"/>
          </reference>
          <reference field="6" count="1">
            <x v="328"/>
          </reference>
          <reference field="7" count="1" selected="0">
            <x v="19"/>
          </reference>
        </references>
      </pivotArea>
    </format>
    <format dxfId="2050">
      <pivotArea dataOnly="0" labelOnly="1" fieldPosition="0">
        <references count="3">
          <reference field="0" count="1" selected="0">
            <x v="438"/>
          </reference>
          <reference field="6" count="1">
            <x v="470"/>
          </reference>
          <reference field="7" count="1" selected="0">
            <x v="20"/>
          </reference>
        </references>
      </pivotArea>
    </format>
    <format dxfId="2049">
      <pivotArea dataOnly="0" labelOnly="1" fieldPosition="0">
        <references count="3">
          <reference field="0" count="1" selected="0">
            <x v="439"/>
          </reference>
          <reference field="6" count="1">
            <x v="13"/>
          </reference>
          <reference field="7" count="1" selected="0">
            <x v="20"/>
          </reference>
        </references>
      </pivotArea>
    </format>
    <format dxfId="2048">
      <pivotArea dataOnly="0" labelOnly="1" fieldPosition="0">
        <references count="3">
          <reference field="0" count="1" selected="0">
            <x v="440"/>
          </reference>
          <reference field="6" count="1">
            <x v="446"/>
          </reference>
          <reference field="7" count="1" selected="0">
            <x v="20"/>
          </reference>
        </references>
      </pivotArea>
    </format>
    <format dxfId="2047">
      <pivotArea dataOnly="0" labelOnly="1" fieldPosition="0">
        <references count="3">
          <reference field="0" count="1" selected="0">
            <x v="441"/>
          </reference>
          <reference field="6" count="1">
            <x v="537"/>
          </reference>
          <reference field="7" count="1" selected="0">
            <x v="20"/>
          </reference>
        </references>
      </pivotArea>
    </format>
    <format dxfId="2046">
      <pivotArea dataOnly="0" labelOnly="1" fieldPosition="0">
        <references count="3">
          <reference field="0" count="1" selected="0">
            <x v="442"/>
          </reference>
          <reference field="6" count="1">
            <x v="116"/>
          </reference>
          <reference field="7" count="1" selected="0">
            <x v="20"/>
          </reference>
        </references>
      </pivotArea>
    </format>
    <format dxfId="2045">
      <pivotArea dataOnly="0" labelOnly="1" fieldPosition="0">
        <references count="3">
          <reference field="0" count="1" selected="0">
            <x v="443"/>
          </reference>
          <reference field="6" count="1">
            <x v="513"/>
          </reference>
          <reference field="7" count="1" selected="0">
            <x v="20"/>
          </reference>
        </references>
      </pivotArea>
    </format>
    <format dxfId="2044">
      <pivotArea dataOnly="0" labelOnly="1" fieldPosition="0">
        <references count="3">
          <reference field="0" count="1" selected="0">
            <x v="444"/>
          </reference>
          <reference field="6" count="1">
            <x v="221"/>
          </reference>
          <reference field="7" count="1" selected="0">
            <x v="20"/>
          </reference>
        </references>
      </pivotArea>
    </format>
    <format dxfId="2043">
      <pivotArea dataOnly="0" labelOnly="1" fieldPosition="0">
        <references count="3">
          <reference field="0" count="1" selected="0">
            <x v="445"/>
          </reference>
          <reference field="6" count="1">
            <x v="119"/>
          </reference>
          <reference field="7" count="1" selected="0">
            <x v="20"/>
          </reference>
        </references>
      </pivotArea>
    </format>
    <format dxfId="2042">
      <pivotArea dataOnly="0" labelOnly="1" fieldPosition="0">
        <references count="3">
          <reference field="0" count="1" selected="0">
            <x v="446"/>
          </reference>
          <reference field="6" count="1">
            <x v="20"/>
          </reference>
          <reference field="7" count="1" selected="0">
            <x v="20"/>
          </reference>
        </references>
      </pivotArea>
    </format>
    <format dxfId="2041">
      <pivotArea dataOnly="0" labelOnly="1" fieldPosition="0">
        <references count="3">
          <reference field="0" count="1" selected="0">
            <x v="447"/>
          </reference>
          <reference field="6" count="1">
            <x v="232"/>
          </reference>
          <reference field="7" count="1" selected="0">
            <x v="20"/>
          </reference>
        </references>
      </pivotArea>
    </format>
    <format dxfId="2040">
      <pivotArea dataOnly="0" labelOnly="1" fieldPosition="0">
        <references count="3">
          <reference field="0" count="1" selected="0">
            <x v="448"/>
          </reference>
          <reference field="6" count="1">
            <x v="58"/>
          </reference>
          <reference field="7" count="1" selected="0">
            <x v="20"/>
          </reference>
        </references>
      </pivotArea>
    </format>
    <format dxfId="2039">
      <pivotArea dataOnly="0" labelOnly="1" fieldPosition="0">
        <references count="3">
          <reference field="0" count="1" selected="0">
            <x v="449"/>
          </reference>
          <reference field="6" count="1">
            <x v="358"/>
          </reference>
          <reference field="7" count="1" selected="0">
            <x v="20"/>
          </reference>
        </references>
      </pivotArea>
    </format>
    <format dxfId="2038">
      <pivotArea dataOnly="0" labelOnly="1" fieldPosition="0">
        <references count="3">
          <reference field="0" count="1" selected="0">
            <x v="450"/>
          </reference>
          <reference field="6" count="1">
            <x v="17"/>
          </reference>
          <reference field="7" count="1" selected="0">
            <x v="20"/>
          </reference>
        </references>
      </pivotArea>
    </format>
    <format dxfId="2037">
      <pivotArea dataOnly="0" labelOnly="1" fieldPosition="0">
        <references count="3">
          <reference field="0" count="1" selected="0">
            <x v="451"/>
          </reference>
          <reference field="6" count="1">
            <x v="293"/>
          </reference>
          <reference field="7" count="1" selected="0">
            <x v="20"/>
          </reference>
        </references>
      </pivotArea>
    </format>
    <format dxfId="2036">
      <pivotArea dataOnly="0" labelOnly="1" fieldPosition="0">
        <references count="3">
          <reference field="0" count="1" selected="0">
            <x v="452"/>
          </reference>
          <reference field="6" count="1">
            <x v="481"/>
          </reference>
          <reference field="7" count="1" selected="0">
            <x v="20"/>
          </reference>
        </references>
      </pivotArea>
    </format>
    <format dxfId="2035">
      <pivotArea dataOnly="0" labelOnly="1" fieldPosition="0">
        <references count="3">
          <reference field="0" count="1" selected="0">
            <x v="453"/>
          </reference>
          <reference field="6" count="1">
            <x v="443"/>
          </reference>
          <reference field="7" count="1" selected="0">
            <x v="20"/>
          </reference>
        </references>
      </pivotArea>
    </format>
    <format dxfId="2034">
      <pivotArea dataOnly="0" labelOnly="1" fieldPosition="0">
        <references count="3">
          <reference field="0" count="1" selected="0">
            <x v="454"/>
          </reference>
          <reference field="6" count="1">
            <x v="10"/>
          </reference>
          <reference field="7" count="1" selected="0">
            <x v="20"/>
          </reference>
        </references>
      </pivotArea>
    </format>
    <format dxfId="2033">
      <pivotArea dataOnly="0" labelOnly="1" fieldPosition="0">
        <references count="3">
          <reference field="0" count="1" selected="0">
            <x v="455"/>
          </reference>
          <reference field="6" count="1">
            <x v="42"/>
          </reference>
          <reference field="7" count="1" selected="0">
            <x v="20"/>
          </reference>
        </references>
      </pivotArea>
    </format>
    <format dxfId="2032">
      <pivotArea dataOnly="0" labelOnly="1" fieldPosition="0">
        <references count="3">
          <reference field="0" count="1" selected="0">
            <x v="456"/>
          </reference>
          <reference field="6" count="1">
            <x v="217"/>
          </reference>
          <reference field="7" count="1" selected="0">
            <x v="20"/>
          </reference>
        </references>
      </pivotArea>
    </format>
    <format dxfId="2031">
      <pivotArea dataOnly="0" labelOnly="1" fieldPosition="0">
        <references count="3">
          <reference field="0" count="1" selected="0">
            <x v="457"/>
          </reference>
          <reference field="6" count="1">
            <x v="339"/>
          </reference>
          <reference field="7" count="1" selected="0">
            <x v="20"/>
          </reference>
        </references>
      </pivotArea>
    </format>
    <format dxfId="2030">
      <pivotArea dataOnly="0" labelOnly="1" fieldPosition="0">
        <references count="3">
          <reference field="0" count="1" selected="0">
            <x v="458"/>
          </reference>
          <reference field="6" count="1">
            <x v="471"/>
          </reference>
          <reference field="7" count="1" selected="0">
            <x v="20"/>
          </reference>
        </references>
      </pivotArea>
    </format>
    <format dxfId="2029">
      <pivotArea dataOnly="0" labelOnly="1" fieldPosition="0">
        <references count="3">
          <reference field="0" count="1" selected="0">
            <x v="459"/>
          </reference>
          <reference field="6" count="1">
            <x v="12"/>
          </reference>
          <reference field="7" count="1" selected="0">
            <x v="20"/>
          </reference>
        </references>
      </pivotArea>
    </format>
    <format dxfId="2028">
      <pivotArea dataOnly="0" labelOnly="1" fieldPosition="0">
        <references count="3">
          <reference field="0" count="1" selected="0">
            <x v="460"/>
          </reference>
          <reference field="6" count="1">
            <x v="322"/>
          </reference>
          <reference field="7" count="1" selected="0">
            <x v="20"/>
          </reference>
        </references>
      </pivotArea>
    </format>
    <format dxfId="2027">
      <pivotArea dataOnly="0" labelOnly="1" fieldPosition="0">
        <references count="3">
          <reference field="0" count="1" selected="0">
            <x v="461"/>
          </reference>
          <reference field="6" count="1">
            <x v="296"/>
          </reference>
          <reference field="7" count="1" selected="0">
            <x v="20"/>
          </reference>
        </references>
      </pivotArea>
    </format>
    <format dxfId="2026">
      <pivotArea dataOnly="0" labelOnly="1" fieldPosition="0">
        <references count="3">
          <reference field="0" count="1" selected="0">
            <x v="462"/>
          </reference>
          <reference field="6" count="1">
            <x v="588"/>
          </reference>
          <reference field="7" count="1" selected="0">
            <x v="20"/>
          </reference>
        </references>
      </pivotArea>
    </format>
    <format dxfId="2025">
      <pivotArea dataOnly="0" labelOnly="1" fieldPosition="0">
        <references count="3">
          <reference field="0" count="1" selected="0">
            <x v="463"/>
          </reference>
          <reference field="6" count="1">
            <x v="114"/>
          </reference>
          <reference field="7" count="1" selected="0">
            <x v="20"/>
          </reference>
        </references>
      </pivotArea>
    </format>
    <format dxfId="2024">
      <pivotArea dataOnly="0" labelOnly="1" fieldPosition="0">
        <references count="3">
          <reference field="0" count="1" selected="0">
            <x v="464"/>
          </reference>
          <reference field="6" count="1">
            <x v="105"/>
          </reference>
          <reference field="7" count="1" selected="0">
            <x v="20"/>
          </reference>
        </references>
      </pivotArea>
    </format>
    <format dxfId="2023">
      <pivotArea dataOnly="0" labelOnly="1" fieldPosition="0">
        <references count="3">
          <reference field="0" count="1" selected="0">
            <x v="465"/>
          </reference>
          <reference field="6" count="1">
            <x v="7"/>
          </reference>
          <reference field="7" count="1" selected="0">
            <x v="20"/>
          </reference>
        </references>
      </pivotArea>
    </format>
    <format dxfId="2022">
      <pivotArea dataOnly="0" labelOnly="1" fieldPosition="0">
        <references count="3">
          <reference field="0" count="1" selected="0">
            <x v="466"/>
          </reference>
          <reference field="6" count="1">
            <x v="547"/>
          </reference>
          <reference field="7" count="1" selected="0">
            <x v="20"/>
          </reference>
        </references>
      </pivotArea>
    </format>
    <format dxfId="2021">
      <pivotArea dataOnly="0" labelOnly="1" fieldPosition="0">
        <references count="3">
          <reference field="0" count="1" selected="0">
            <x v="467"/>
          </reference>
          <reference field="6" count="1">
            <x v="8"/>
          </reference>
          <reference field="7" count="1" selected="0">
            <x v="20"/>
          </reference>
        </references>
      </pivotArea>
    </format>
    <format dxfId="2020">
      <pivotArea dataOnly="0" labelOnly="1" fieldPosition="0">
        <references count="3">
          <reference field="0" count="1" selected="0">
            <x v="468"/>
          </reference>
          <reference field="6" count="1">
            <x v="298"/>
          </reference>
          <reference field="7" count="1" selected="0">
            <x v="20"/>
          </reference>
        </references>
      </pivotArea>
    </format>
    <format dxfId="2019">
      <pivotArea dataOnly="0" labelOnly="1" fieldPosition="0">
        <references count="3">
          <reference field="0" count="1" selected="0">
            <x v="469"/>
          </reference>
          <reference field="6" count="1">
            <x v="379"/>
          </reference>
          <reference field="7" count="1" selected="0">
            <x v="20"/>
          </reference>
        </references>
      </pivotArea>
    </format>
    <format dxfId="2018">
      <pivotArea dataOnly="0" labelOnly="1" fieldPosition="0">
        <references count="3">
          <reference field="0" count="1" selected="0">
            <x v="470"/>
          </reference>
          <reference field="6" count="1">
            <x v="23"/>
          </reference>
          <reference field="7" count="1" selected="0">
            <x v="20"/>
          </reference>
        </references>
      </pivotArea>
    </format>
    <format dxfId="2017">
      <pivotArea dataOnly="0" labelOnly="1" fieldPosition="0">
        <references count="3">
          <reference field="0" count="1" selected="0">
            <x v="471"/>
          </reference>
          <reference field="6" count="1">
            <x v="544"/>
          </reference>
          <reference field="7" count="1" selected="0">
            <x v="20"/>
          </reference>
        </references>
      </pivotArea>
    </format>
    <format dxfId="2016">
      <pivotArea dataOnly="0" labelOnly="1" fieldPosition="0">
        <references count="3">
          <reference field="0" count="1" selected="0">
            <x v="472"/>
          </reference>
          <reference field="6" count="1">
            <x v="486"/>
          </reference>
          <reference field="7" count="1" selected="0">
            <x v="20"/>
          </reference>
        </references>
      </pivotArea>
    </format>
    <format dxfId="2015">
      <pivotArea dataOnly="0" labelOnly="1" fieldPosition="0">
        <references count="3">
          <reference field="0" count="1" selected="0">
            <x v="473"/>
          </reference>
          <reference field="6" count="1">
            <x v="565"/>
          </reference>
          <reference field="7" count="1" selected="0">
            <x v="21"/>
          </reference>
        </references>
      </pivotArea>
    </format>
    <format dxfId="2014">
      <pivotArea dataOnly="0" labelOnly="1" fieldPosition="0">
        <references count="3">
          <reference field="0" count="1" selected="0">
            <x v="474"/>
          </reference>
          <reference field="6" count="1">
            <x v="312"/>
          </reference>
          <reference field="7" count="1" selected="0">
            <x v="21"/>
          </reference>
        </references>
      </pivotArea>
    </format>
    <format dxfId="2013">
      <pivotArea dataOnly="0" labelOnly="1" fieldPosition="0">
        <references count="3">
          <reference field="0" count="1" selected="0">
            <x v="475"/>
          </reference>
          <reference field="6" count="1">
            <x v="281"/>
          </reference>
          <reference field="7" count="1" selected="0">
            <x v="21"/>
          </reference>
        </references>
      </pivotArea>
    </format>
    <format dxfId="2012">
      <pivotArea dataOnly="0" labelOnly="1" fieldPosition="0">
        <references count="3">
          <reference field="0" count="1" selected="0">
            <x v="476"/>
          </reference>
          <reference field="6" count="1">
            <x v="573"/>
          </reference>
          <reference field="7" count="1" selected="0">
            <x v="21"/>
          </reference>
        </references>
      </pivotArea>
    </format>
    <format dxfId="2011">
      <pivotArea dataOnly="0" labelOnly="1" fieldPosition="0">
        <references count="3">
          <reference field="0" count="1" selected="0">
            <x v="477"/>
          </reference>
          <reference field="6" count="1">
            <x v="422"/>
          </reference>
          <reference field="7" count="1" selected="0">
            <x v="21"/>
          </reference>
        </references>
      </pivotArea>
    </format>
    <format dxfId="2010">
      <pivotArea dataOnly="0" labelOnly="1" fieldPosition="0">
        <references count="3">
          <reference field="0" count="1" selected="0">
            <x v="478"/>
          </reference>
          <reference field="6" count="1">
            <x v="202"/>
          </reference>
          <reference field="7" count="1" selected="0">
            <x v="21"/>
          </reference>
        </references>
      </pivotArea>
    </format>
    <format dxfId="2009">
      <pivotArea dataOnly="0" labelOnly="1" fieldPosition="0">
        <references count="3">
          <reference field="0" count="1" selected="0">
            <x v="479"/>
          </reference>
          <reference field="6" count="1">
            <x v="498"/>
          </reference>
          <reference field="7" count="1" selected="0">
            <x v="21"/>
          </reference>
        </references>
      </pivotArea>
    </format>
    <format dxfId="2008">
      <pivotArea dataOnly="0" labelOnly="1" fieldPosition="0">
        <references count="3">
          <reference field="0" count="1" selected="0">
            <x v="480"/>
          </reference>
          <reference field="6" count="1">
            <x v="69"/>
          </reference>
          <reference field="7" count="1" selected="0">
            <x v="21"/>
          </reference>
        </references>
      </pivotArea>
    </format>
    <format dxfId="2007">
      <pivotArea dataOnly="0" labelOnly="1" fieldPosition="0">
        <references count="3">
          <reference field="0" count="1" selected="0">
            <x v="481"/>
          </reference>
          <reference field="6" count="1">
            <x v="318"/>
          </reference>
          <reference field="7" count="1" selected="0">
            <x v="21"/>
          </reference>
        </references>
      </pivotArea>
    </format>
    <format dxfId="2006">
      <pivotArea dataOnly="0" labelOnly="1" fieldPosition="0">
        <references count="3">
          <reference field="0" count="1" selected="0">
            <x v="482"/>
          </reference>
          <reference field="6" count="1">
            <x v="266"/>
          </reference>
          <reference field="7" count="1" selected="0">
            <x v="21"/>
          </reference>
        </references>
      </pivotArea>
    </format>
    <format dxfId="2005">
      <pivotArea dataOnly="0" labelOnly="1" fieldPosition="0">
        <references count="3">
          <reference field="0" count="1" selected="0">
            <x v="483"/>
          </reference>
          <reference field="6" count="1">
            <x v="44"/>
          </reference>
          <reference field="7" count="1" selected="0">
            <x v="21"/>
          </reference>
        </references>
      </pivotArea>
    </format>
    <format dxfId="2004">
      <pivotArea dataOnly="0" labelOnly="1" fieldPosition="0">
        <references count="3">
          <reference field="0" count="1" selected="0">
            <x v="484"/>
          </reference>
          <reference field="6" count="1">
            <x v="272"/>
          </reference>
          <reference field="7" count="1" selected="0">
            <x v="21"/>
          </reference>
        </references>
      </pivotArea>
    </format>
    <format dxfId="2003">
      <pivotArea dataOnly="0" labelOnly="1" fieldPosition="0">
        <references count="3">
          <reference field="0" count="1" selected="0">
            <x v="485"/>
          </reference>
          <reference field="6" count="1">
            <x v="518"/>
          </reference>
          <reference field="7" count="1" selected="0">
            <x v="21"/>
          </reference>
        </references>
      </pivotArea>
    </format>
    <format dxfId="2002">
      <pivotArea dataOnly="0" labelOnly="1" fieldPosition="0">
        <references count="3">
          <reference field="0" count="1" selected="0">
            <x v="486"/>
          </reference>
          <reference field="6" count="1">
            <x v="369"/>
          </reference>
          <reference field="7" count="1" selected="0">
            <x v="21"/>
          </reference>
        </references>
      </pivotArea>
    </format>
    <format dxfId="2001">
      <pivotArea dataOnly="0" labelOnly="1" fieldPosition="0">
        <references count="3">
          <reference field="0" count="1" selected="0">
            <x v="487"/>
          </reference>
          <reference field="6" count="1">
            <x v="450"/>
          </reference>
          <reference field="7" count="1" selected="0">
            <x v="21"/>
          </reference>
        </references>
      </pivotArea>
    </format>
    <format dxfId="2000">
      <pivotArea dataOnly="0" labelOnly="1" fieldPosition="0">
        <references count="3">
          <reference field="0" count="1" selected="0">
            <x v="488"/>
          </reference>
          <reference field="6" count="1">
            <x v="371"/>
          </reference>
          <reference field="7" count="1" selected="0">
            <x v="21"/>
          </reference>
        </references>
      </pivotArea>
    </format>
    <format dxfId="1999">
      <pivotArea dataOnly="0" labelOnly="1" fieldPosition="0">
        <references count="3">
          <reference field="0" count="1" selected="0">
            <x v="489"/>
          </reference>
          <reference field="6" count="1">
            <x v="214"/>
          </reference>
          <reference field="7" count="1" selected="0">
            <x v="21"/>
          </reference>
        </references>
      </pivotArea>
    </format>
    <format dxfId="1998">
      <pivotArea dataOnly="0" labelOnly="1" fieldPosition="0">
        <references count="3">
          <reference field="0" count="1" selected="0">
            <x v="490"/>
          </reference>
          <reference field="6" count="1">
            <x v="584"/>
          </reference>
          <reference field="7" count="1" selected="0">
            <x v="21"/>
          </reference>
        </references>
      </pivotArea>
    </format>
    <format dxfId="1997">
      <pivotArea dataOnly="0" labelOnly="1" fieldPosition="0">
        <references count="3">
          <reference field="0" count="1" selected="0">
            <x v="491"/>
          </reference>
          <reference field="6" count="1">
            <x v="251"/>
          </reference>
          <reference field="7" count="1" selected="0">
            <x v="21"/>
          </reference>
        </references>
      </pivotArea>
    </format>
    <format dxfId="1996">
      <pivotArea dataOnly="0" labelOnly="1" fieldPosition="0">
        <references count="3">
          <reference field="0" count="1" selected="0">
            <x v="492"/>
          </reference>
          <reference field="6" count="1">
            <x v="362"/>
          </reference>
          <reference field="7" count="1" selected="0">
            <x v="21"/>
          </reference>
        </references>
      </pivotArea>
    </format>
    <format dxfId="1995">
      <pivotArea dataOnly="0" labelOnly="1" fieldPosition="0">
        <references count="3">
          <reference field="0" count="1" selected="0">
            <x v="493"/>
          </reference>
          <reference field="6" count="1">
            <x v="496"/>
          </reference>
          <reference field="7" count="1" selected="0">
            <x v="21"/>
          </reference>
        </references>
      </pivotArea>
    </format>
    <format dxfId="1994">
      <pivotArea dataOnly="0" labelOnly="1" fieldPosition="0">
        <references count="3">
          <reference field="0" count="1" selected="0">
            <x v="494"/>
          </reference>
          <reference field="6" count="1">
            <x v="277"/>
          </reference>
          <reference field="7" count="1" selected="0">
            <x v="21"/>
          </reference>
        </references>
      </pivotArea>
    </format>
    <format dxfId="1993">
      <pivotArea dataOnly="0" labelOnly="1" fieldPosition="0">
        <references count="3">
          <reference field="0" count="1" selected="0">
            <x v="495"/>
          </reference>
          <reference field="6" count="1">
            <x v="100"/>
          </reference>
          <reference field="7" count="1" selected="0">
            <x v="21"/>
          </reference>
        </references>
      </pivotArea>
    </format>
    <format dxfId="1992">
      <pivotArea dataOnly="0" labelOnly="1" fieldPosition="0">
        <references count="3">
          <reference field="0" count="1" selected="0">
            <x v="496"/>
          </reference>
          <reference field="6" count="1">
            <x v="429"/>
          </reference>
          <reference field="7" count="1" selected="0">
            <x v="21"/>
          </reference>
        </references>
      </pivotArea>
    </format>
    <format dxfId="1991">
      <pivotArea dataOnly="0" labelOnly="1" fieldPosition="0">
        <references count="3">
          <reference field="0" count="1" selected="0">
            <x v="497"/>
          </reference>
          <reference field="6" count="1">
            <x v="411"/>
          </reference>
          <reference field="7" count="1" selected="0">
            <x v="21"/>
          </reference>
        </references>
      </pivotArea>
    </format>
    <format dxfId="1990">
      <pivotArea dataOnly="0" labelOnly="1" fieldPosition="0">
        <references count="3">
          <reference field="0" count="1" selected="0">
            <x v="498"/>
          </reference>
          <reference field="6" count="1">
            <x v="260"/>
          </reference>
          <reference field="7" count="1" selected="0">
            <x v="21"/>
          </reference>
        </references>
      </pivotArea>
    </format>
    <format dxfId="1989">
      <pivotArea dataOnly="0" labelOnly="1" fieldPosition="0">
        <references count="3">
          <reference field="0" count="1" selected="0">
            <x v="499"/>
          </reference>
          <reference field="6" count="1">
            <x v="280"/>
          </reference>
          <reference field="7" count="1" selected="0">
            <x v="21"/>
          </reference>
        </references>
      </pivotArea>
    </format>
    <format dxfId="1988">
      <pivotArea dataOnly="0" labelOnly="1" fieldPosition="0">
        <references count="3">
          <reference field="0" count="1" selected="0">
            <x v="500"/>
          </reference>
          <reference field="6" count="1">
            <x v="485"/>
          </reference>
          <reference field="7" count="1" selected="0">
            <x v="21"/>
          </reference>
        </references>
      </pivotArea>
    </format>
    <format dxfId="1987">
      <pivotArea dataOnly="0" labelOnly="1" fieldPosition="0">
        <references count="3">
          <reference field="0" count="1" selected="0">
            <x v="501"/>
          </reference>
          <reference field="6" count="1">
            <x v="250"/>
          </reference>
          <reference field="7" count="1" selected="0">
            <x v="21"/>
          </reference>
        </references>
      </pivotArea>
    </format>
    <format dxfId="1986">
      <pivotArea dataOnly="0" labelOnly="1" fieldPosition="0">
        <references count="3">
          <reference field="0" count="1" selected="0">
            <x v="502"/>
          </reference>
          <reference field="6" count="1">
            <x v="473"/>
          </reference>
          <reference field="7" count="1" selected="0">
            <x v="21"/>
          </reference>
        </references>
      </pivotArea>
    </format>
    <format dxfId="1985">
      <pivotArea dataOnly="0" labelOnly="1" fieldPosition="0">
        <references count="3">
          <reference field="0" count="1" selected="0">
            <x v="503"/>
          </reference>
          <reference field="6" count="1">
            <x v="407"/>
          </reference>
          <reference field="7" count="1" selected="0">
            <x v="21"/>
          </reference>
        </references>
      </pivotArea>
    </format>
    <format dxfId="1984">
      <pivotArea dataOnly="0" labelOnly="1" fieldPosition="0">
        <references count="3">
          <reference field="0" count="1" selected="0">
            <x v="504"/>
          </reference>
          <reference field="6" count="1">
            <x v="317"/>
          </reference>
          <reference field="7" count="1" selected="0">
            <x v="21"/>
          </reference>
        </references>
      </pivotArea>
    </format>
    <format dxfId="1983">
      <pivotArea dataOnly="0" labelOnly="1" fieldPosition="0">
        <references count="3">
          <reference field="0" count="1" selected="0">
            <x v="505"/>
          </reference>
          <reference field="6" count="1">
            <x v="406"/>
          </reference>
          <reference field="7" count="1" selected="0">
            <x v="21"/>
          </reference>
        </references>
      </pivotArea>
    </format>
    <format dxfId="1982">
      <pivotArea dataOnly="0" labelOnly="1" fieldPosition="0">
        <references count="3">
          <reference field="0" count="1" selected="0">
            <x v="506"/>
          </reference>
          <reference field="6" count="1">
            <x v="382"/>
          </reference>
          <reference field="7" count="1" selected="0">
            <x v="21"/>
          </reference>
        </references>
      </pivotArea>
    </format>
    <format dxfId="1981">
      <pivotArea dataOnly="0" labelOnly="1" fieldPosition="0">
        <references count="3">
          <reference field="0" count="1" selected="0">
            <x v="507"/>
          </reference>
          <reference field="6" count="1">
            <x v="212"/>
          </reference>
          <reference field="7" count="1" selected="0">
            <x v="21"/>
          </reference>
        </references>
      </pivotArea>
    </format>
    <format dxfId="1980">
      <pivotArea dataOnly="0" labelOnly="1" fieldPosition="0">
        <references count="3">
          <reference field="0" count="1" selected="0">
            <x v="508"/>
          </reference>
          <reference field="6" count="1">
            <x v="381"/>
          </reference>
          <reference field="7" count="1" selected="0">
            <x v="21"/>
          </reference>
        </references>
      </pivotArea>
    </format>
    <format dxfId="1979">
      <pivotArea dataOnly="0" labelOnly="1" fieldPosition="0">
        <references count="3">
          <reference field="0" count="1" selected="0">
            <x v="509"/>
          </reference>
          <reference field="6" count="1">
            <x v="426"/>
          </reference>
          <reference field="7" count="1" selected="0">
            <x v="21"/>
          </reference>
        </references>
      </pivotArea>
    </format>
    <format dxfId="1978">
      <pivotArea dataOnly="0" labelOnly="1" fieldPosition="0">
        <references count="3">
          <reference field="0" count="1" selected="0">
            <x v="510"/>
          </reference>
          <reference field="6" count="1">
            <x v="582"/>
          </reference>
          <reference field="7" count="1" selected="0">
            <x v="21"/>
          </reference>
        </references>
      </pivotArea>
    </format>
    <format dxfId="1977">
      <pivotArea dataOnly="0" labelOnly="1" fieldPosition="0">
        <references count="3">
          <reference field="0" count="1" selected="0">
            <x v="511"/>
          </reference>
          <reference field="6" count="1">
            <x v="85"/>
          </reference>
          <reference field="7" count="1" selected="0">
            <x v="21"/>
          </reference>
        </references>
      </pivotArea>
    </format>
    <format dxfId="1976">
      <pivotArea dataOnly="0" labelOnly="1" fieldPosition="0">
        <references count="3">
          <reference field="0" count="1" selected="0">
            <x v="512"/>
          </reference>
          <reference field="6" count="1">
            <x v="386"/>
          </reference>
          <reference field="7" count="1" selected="0">
            <x v="21"/>
          </reference>
        </references>
      </pivotArea>
    </format>
    <format dxfId="1975">
      <pivotArea dataOnly="0" labelOnly="1" fieldPosition="0">
        <references count="3">
          <reference field="0" count="1" selected="0">
            <x v="513"/>
          </reference>
          <reference field="6" count="1">
            <x v="211"/>
          </reference>
          <reference field="7" count="1" selected="0">
            <x v="21"/>
          </reference>
        </references>
      </pivotArea>
    </format>
    <format dxfId="1974">
      <pivotArea dataOnly="0" labelOnly="1" fieldPosition="0">
        <references count="3">
          <reference field="0" count="1" selected="0">
            <x v="514"/>
          </reference>
          <reference field="6" count="1">
            <x v="491"/>
          </reference>
          <reference field="7" count="1" selected="0">
            <x v="21"/>
          </reference>
        </references>
      </pivotArea>
    </format>
    <format dxfId="1973">
      <pivotArea dataOnly="0" labelOnly="1" fieldPosition="0">
        <references count="3">
          <reference field="0" count="1" selected="0">
            <x v="515"/>
          </reference>
          <reference field="6" count="1">
            <x v="314"/>
          </reference>
          <reference field="7" count="1" selected="0">
            <x v="21"/>
          </reference>
        </references>
      </pivotArea>
    </format>
    <format dxfId="1972">
      <pivotArea dataOnly="0" labelOnly="1" fieldPosition="0">
        <references count="3">
          <reference field="0" count="1" selected="0">
            <x v="516"/>
          </reference>
          <reference field="6" count="1">
            <x v="301"/>
          </reference>
          <reference field="7" count="1" selected="0">
            <x v="21"/>
          </reference>
        </references>
      </pivotArea>
    </format>
    <format dxfId="1971">
      <pivotArea dataOnly="0" labelOnly="1" fieldPosition="0">
        <references count="3">
          <reference field="0" count="1" selected="0">
            <x v="517"/>
          </reference>
          <reference field="6" count="1">
            <x v="497"/>
          </reference>
          <reference field="7" count="1" selected="0">
            <x v="21"/>
          </reference>
        </references>
      </pivotArea>
    </format>
    <format dxfId="1970">
      <pivotArea dataOnly="0" labelOnly="1" fieldPosition="0">
        <references count="3">
          <reference field="0" count="1" selected="0">
            <x v="518"/>
          </reference>
          <reference field="6" count="1">
            <x v="510"/>
          </reference>
          <reference field="7" count="1" selected="0">
            <x v="21"/>
          </reference>
        </references>
      </pivotArea>
    </format>
    <format dxfId="1969">
      <pivotArea dataOnly="0" labelOnly="1" fieldPosition="0">
        <references count="3">
          <reference field="0" count="1" selected="0">
            <x v="519"/>
          </reference>
          <reference field="6" count="1">
            <x v="46"/>
          </reference>
          <reference field="7" count="1" selected="0">
            <x v="21"/>
          </reference>
        </references>
      </pivotArea>
    </format>
    <format dxfId="1968">
      <pivotArea dataOnly="0" labelOnly="1" fieldPosition="0">
        <references count="3">
          <reference field="0" count="1" selected="0">
            <x v="520"/>
          </reference>
          <reference field="6" count="1">
            <x v="449"/>
          </reference>
          <reference field="7" count="1" selected="0">
            <x v="21"/>
          </reference>
        </references>
      </pivotArea>
    </format>
    <format dxfId="1967">
      <pivotArea dataOnly="0" labelOnly="1" fieldPosition="0">
        <references count="3">
          <reference field="0" count="1" selected="0">
            <x v="521"/>
          </reference>
          <reference field="6" count="1">
            <x v="564"/>
          </reference>
          <reference field="7" count="1" selected="0">
            <x v="21"/>
          </reference>
        </references>
      </pivotArea>
    </format>
    <format dxfId="1966">
      <pivotArea dataOnly="0" labelOnly="1" fieldPosition="0">
        <references count="3">
          <reference field="0" count="1" selected="0">
            <x v="522"/>
          </reference>
          <reference field="6" count="1">
            <x v="117"/>
          </reference>
          <reference field="7" count="1" selected="0">
            <x v="21"/>
          </reference>
        </references>
      </pivotArea>
    </format>
    <format dxfId="1965">
      <pivotArea dataOnly="0" labelOnly="1" fieldPosition="0">
        <references count="3">
          <reference field="0" count="1" selected="0">
            <x v="523"/>
          </reference>
          <reference field="6" count="1">
            <x v="572"/>
          </reference>
          <reference field="7" count="1" selected="0">
            <x v="21"/>
          </reference>
        </references>
      </pivotArea>
    </format>
    <format dxfId="1964">
      <pivotArea dataOnly="0" labelOnly="1" fieldPosition="0">
        <references count="3">
          <reference field="0" count="1" selected="0">
            <x v="524"/>
          </reference>
          <reference field="6" count="1">
            <x v="506"/>
          </reference>
          <reference field="7" count="1" selected="0">
            <x v="21"/>
          </reference>
        </references>
      </pivotArea>
    </format>
    <format dxfId="1963">
      <pivotArea dataOnly="0" labelOnly="1" fieldPosition="0">
        <references count="3">
          <reference field="0" count="1" selected="0">
            <x v="525"/>
          </reference>
          <reference field="6" count="1">
            <x v="295"/>
          </reference>
          <reference field="7" count="1" selected="0">
            <x v="21"/>
          </reference>
        </references>
      </pivotArea>
    </format>
    <format dxfId="1962">
      <pivotArea dataOnly="0" labelOnly="1" fieldPosition="0">
        <references count="3">
          <reference field="0" count="1" selected="0">
            <x v="526"/>
          </reference>
          <reference field="6" count="1">
            <x v="223"/>
          </reference>
          <reference field="7" count="1" selected="0">
            <x v="21"/>
          </reference>
        </references>
      </pivotArea>
    </format>
    <format dxfId="1961">
      <pivotArea dataOnly="0" labelOnly="1" fieldPosition="0">
        <references count="3">
          <reference field="0" count="1" selected="0">
            <x v="527"/>
          </reference>
          <reference field="6" count="1">
            <x v="309"/>
          </reference>
          <reference field="7" count="1" selected="0">
            <x v="22"/>
          </reference>
        </references>
      </pivotArea>
    </format>
    <format dxfId="1960">
      <pivotArea dataOnly="0" labelOnly="1" fieldPosition="0">
        <references count="3">
          <reference field="0" count="1" selected="0">
            <x v="528"/>
          </reference>
          <reference field="6" count="1">
            <x v="419"/>
          </reference>
          <reference field="7" count="1" selected="0">
            <x v="22"/>
          </reference>
        </references>
      </pivotArea>
    </format>
    <format dxfId="1959">
      <pivotArea dataOnly="0" labelOnly="1" fieldPosition="0">
        <references count="3">
          <reference field="0" count="1" selected="0">
            <x v="529"/>
          </reference>
          <reference field="6" count="1">
            <x v="55"/>
          </reference>
          <reference field="7" count="1" selected="0">
            <x v="22"/>
          </reference>
        </references>
      </pivotArea>
    </format>
    <format dxfId="1958">
      <pivotArea dataOnly="0" labelOnly="1" fieldPosition="0">
        <references count="3">
          <reference field="0" count="1" selected="0">
            <x v="530"/>
          </reference>
          <reference field="6" count="1">
            <x v="199"/>
          </reference>
          <reference field="7" count="1" selected="0">
            <x v="22"/>
          </reference>
        </references>
      </pivotArea>
    </format>
    <format dxfId="1957">
      <pivotArea dataOnly="0" labelOnly="1" fieldPosition="0">
        <references count="3">
          <reference field="0" count="1" selected="0">
            <x v="531"/>
          </reference>
          <reference field="6" count="1">
            <x v="90"/>
          </reference>
          <reference field="7" count="1" selected="0">
            <x v="22"/>
          </reference>
        </references>
      </pivotArea>
    </format>
    <format dxfId="1956">
      <pivotArea dataOnly="0" labelOnly="1" fieldPosition="0">
        <references count="3">
          <reference field="0" count="1" selected="0">
            <x v="532"/>
          </reference>
          <reference field="6" count="1">
            <x v="416"/>
          </reference>
          <reference field="7" count="1" selected="0">
            <x v="22"/>
          </reference>
        </references>
      </pivotArea>
    </format>
    <format dxfId="1955">
      <pivotArea dataOnly="0" labelOnly="1" fieldPosition="0">
        <references count="3">
          <reference field="0" count="1" selected="0">
            <x v="533"/>
          </reference>
          <reference field="6" count="1">
            <x v="27"/>
          </reference>
          <reference field="7" count="1" selected="0">
            <x v="22"/>
          </reference>
        </references>
      </pivotArea>
    </format>
    <format dxfId="1954">
      <pivotArea dataOnly="0" labelOnly="1" fieldPosition="0">
        <references count="3">
          <reference field="0" count="1" selected="0">
            <x v="534"/>
          </reference>
          <reference field="6" count="1">
            <x v="121"/>
          </reference>
          <reference field="7" count="1" selected="0">
            <x v="22"/>
          </reference>
        </references>
      </pivotArea>
    </format>
    <format dxfId="1953">
      <pivotArea dataOnly="0" labelOnly="1" fieldPosition="0">
        <references count="3">
          <reference field="0" count="1" selected="0">
            <x v="535"/>
          </reference>
          <reference field="6" count="1">
            <x v="558"/>
          </reference>
          <reference field="7" count="1" selected="0">
            <x v="22"/>
          </reference>
        </references>
      </pivotArea>
    </format>
    <format dxfId="1952">
      <pivotArea dataOnly="0" labelOnly="1" fieldPosition="0">
        <references count="3">
          <reference field="0" count="1" selected="0">
            <x v="536"/>
          </reference>
          <reference field="6" count="1">
            <x v="552"/>
          </reference>
          <reference field="7" count="1" selected="0">
            <x v="22"/>
          </reference>
        </references>
      </pivotArea>
    </format>
    <format dxfId="1951">
      <pivotArea dataOnly="0" labelOnly="1" fieldPosition="0">
        <references count="3">
          <reference field="0" count="1" selected="0">
            <x v="537"/>
          </reference>
          <reference field="6" count="1">
            <x v="421"/>
          </reference>
          <reference field="7" count="1" selected="0">
            <x v="22"/>
          </reference>
        </references>
      </pivotArea>
    </format>
    <format dxfId="1950">
      <pivotArea dataOnly="0" labelOnly="1" fieldPosition="0">
        <references count="3">
          <reference field="0" count="1" selected="0">
            <x v="538"/>
          </reference>
          <reference field="6" count="1">
            <x v="225"/>
          </reference>
          <reference field="7" count="1" selected="0">
            <x v="22"/>
          </reference>
        </references>
      </pivotArea>
    </format>
    <format dxfId="1949">
      <pivotArea dataOnly="0" labelOnly="1" fieldPosition="0">
        <references count="3">
          <reference field="0" count="1" selected="0">
            <x v="539"/>
          </reference>
          <reference field="6" count="1">
            <x v="92"/>
          </reference>
          <reference field="7" count="1" selected="0">
            <x v="23"/>
          </reference>
        </references>
      </pivotArea>
    </format>
    <format dxfId="1948">
      <pivotArea dataOnly="0" labelOnly="1" fieldPosition="0">
        <references count="3">
          <reference field="0" count="1" selected="0">
            <x v="540"/>
          </reference>
          <reference field="6" count="1">
            <x v="126"/>
          </reference>
          <reference field="7" count="1" selected="0">
            <x v="23"/>
          </reference>
        </references>
      </pivotArea>
    </format>
    <format dxfId="1947">
      <pivotArea dataOnly="0" labelOnly="1" fieldPosition="0">
        <references count="3">
          <reference field="0" count="1" selected="0">
            <x v="541"/>
          </reference>
          <reference field="6" count="1">
            <x v="209"/>
          </reference>
          <reference field="7" count="1" selected="0">
            <x v="23"/>
          </reference>
        </references>
      </pivotArea>
    </format>
    <format dxfId="1946">
      <pivotArea dataOnly="0" labelOnly="1" fieldPosition="0">
        <references count="3">
          <reference field="0" count="1" selected="0">
            <x v="542"/>
          </reference>
          <reference field="6" count="1">
            <x v="476"/>
          </reference>
          <reference field="7" count="1" selected="0">
            <x v="23"/>
          </reference>
        </references>
      </pivotArea>
    </format>
    <format dxfId="1945">
      <pivotArea dataOnly="0" labelOnly="1" fieldPosition="0">
        <references count="3">
          <reference field="0" count="1" selected="0">
            <x v="543"/>
          </reference>
          <reference field="6" count="1">
            <x v="87"/>
          </reference>
          <reference field="7" count="1" selected="0">
            <x v="23"/>
          </reference>
        </references>
      </pivotArea>
    </format>
    <format dxfId="1944">
      <pivotArea dataOnly="0" labelOnly="1" fieldPosition="0">
        <references count="3">
          <reference field="0" count="1" selected="0">
            <x v="544"/>
          </reference>
          <reference field="6" count="1">
            <x v="479"/>
          </reference>
          <reference field="7" count="1" selected="0">
            <x v="23"/>
          </reference>
        </references>
      </pivotArea>
    </format>
    <format dxfId="1943">
      <pivotArea dataOnly="0" labelOnly="1" fieldPosition="0">
        <references count="3">
          <reference field="0" count="1" selected="0">
            <x v="545"/>
          </reference>
          <reference field="6" count="1">
            <x v="333"/>
          </reference>
          <reference field="7" count="1" selected="0">
            <x v="23"/>
          </reference>
        </references>
      </pivotArea>
    </format>
    <format dxfId="1942">
      <pivotArea dataOnly="0" labelOnly="1" fieldPosition="0">
        <references count="3">
          <reference field="0" count="1" selected="0">
            <x v="546"/>
          </reference>
          <reference field="6" count="1">
            <x v="561"/>
          </reference>
          <reference field="7" count="1" selected="0">
            <x v="23"/>
          </reference>
        </references>
      </pivotArea>
    </format>
    <format dxfId="1941">
      <pivotArea dataOnly="0" labelOnly="1" fieldPosition="0">
        <references count="3">
          <reference field="0" count="1" selected="0">
            <x v="547"/>
          </reference>
          <reference field="6" count="1">
            <x v="373"/>
          </reference>
          <reference field="7" count="1" selected="0">
            <x v="23"/>
          </reference>
        </references>
      </pivotArea>
    </format>
    <format dxfId="1940">
      <pivotArea dataOnly="0" labelOnly="1" fieldPosition="0">
        <references count="3">
          <reference field="0" count="1" selected="0">
            <x v="548"/>
          </reference>
          <reference field="6" count="1">
            <x v="478"/>
          </reference>
          <reference field="7" count="1" selected="0">
            <x v="23"/>
          </reference>
        </references>
      </pivotArea>
    </format>
    <format dxfId="1939">
      <pivotArea dataOnly="0" labelOnly="1" fieldPosition="0">
        <references count="3">
          <reference field="0" count="1" selected="0">
            <x v="549"/>
          </reference>
          <reference field="6" count="1">
            <x v="462"/>
          </reference>
          <reference field="7" count="1" selected="0">
            <x v="23"/>
          </reference>
        </references>
      </pivotArea>
    </format>
    <format dxfId="1938">
      <pivotArea dataOnly="0" labelOnly="1" fieldPosition="0">
        <references count="3">
          <reference field="0" count="1" selected="0">
            <x v="550"/>
          </reference>
          <reference field="6" count="1">
            <x v="343"/>
          </reference>
          <reference field="7" count="1" selected="0">
            <x v="23"/>
          </reference>
        </references>
      </pivotArea>
    </format>
    <format dxfId="1937">
      <pivotArea dataOnly="0" labelOnly="1" fieldPosition="0">
        <references count="3">
          <reference field="0" count="1" selected="0">
            <x v="551"/>
          </reference>
          <reference field="6" count="1">
            <x v="484"/>
          </reference>
          <reference field="7" count="1" selected="0">
            <x v="23"/>
          </reference>
        </references>
      </pivotArea>
    </format>
    <format dxfId="1936">
      <pivotArea dataOnly="0" labelOnly="1" fieldPosition="0">
        <references count="3">
          <reference field="0" count="1" selected="0">
            <x v="552"/>
          </reference>
          <reference field="6" count="1">
            <x v="350"/>
          </reference>
          <reference field="7" count="1" selected="0">
            <x v="23"/>
          </reference>
        </references>
      </pivotArea>
    </format>
    <format dxfId="1935">
      <pivotArea dataOnly="0" labelOnly="1" fieldPosition="0">
        <references count="3">
          <reference field="0" count="1" selected="0">
            <x v="553"/>
          </reference>
          <reference field="6" count="1">
            <x v="431"/>
          </reference>
          <reference field="7" count="1" selected="0">
            <x v="23"/>
          </reference>
        </references>
      </pivotArea>
    </format>
    <format dxfId="1934">
      <pivotArea dataOnly="0" labelOnly="1" fieldPosition="0">
        <references count="3">
          <reference field="0" count="1" selected="0">
            <x v="554"/>
          </reference>
          <reference field="6" count="1">
            <x v="108"/>
          </reference>
          <reference field="7" count="1" selected="0">
            <x v="23"/>
          </reference>
        </references>
      </pivotArea>
    </format>
    <format dxfId="1933">
      <pivotArea dataOnly="0" labelOnly="1" fieldPosition="0">
        <references count="3">
          <reference field="0" count="1" selected="0">
            <x v="555"/>
          </reference>
          <reference field="6" count="1">
            <x v="533"/>
          </reference>
          <reference field="7" count="1" selected="0">
            <x v="23"/>
          </reference>
        </references>
      </pivotArea>
    </format>
    <format dxfId="1932">
      <pivotArea dataOnly="0" labelOnly="1" fieldPosition="0">
        <references count="3">
          <reference field="0" count="1" selected="0">
            <x v="556"/>
          </reference>
          <reference field="6" count="1">
            <x v="586"/>
          </reference>
          <reference field="7" count="1" selected="0">
            <x v="23"/>
          </reference>
        </references>
      </pivotArea>
    </format>
    <format dxfId="1931">
      <pivotArea dataOnly="0" labelOnly="1" fieldPosition="0">
        <references count="3">
          <reference field="0" count="1" selected="0">
            <x v="557"/>
          </reference>
          <reference field="6" count="1">
            <x v="452"/>
          </reference>
          <reference field="7" count="1" selected="0">
            <x v="23"/>
          </reference>
        </references>
      </pivotArea>
    </format>
    <format dxfId="1930">
      <pivotArea dataOnly="0" labelOnly="1" fieldPosition="0">
        <references count="3">
          <reference field="0" count="1" selected="0">
            <x v="558"/>
          </reference>
          <reference field="6" count="1">
            <x v="475"/>
          </reference>
          <reference field="7" count="1" selected="0">
            <x v="23"/>
          </reference>
        </references>
      </pivotArea>
    </format>
    <format dxfId="1929">
      <pivotArea dataOnly="0" labelOnly="1" fieldPosition="0">
        <references count="3">
          <reference field="0" count="1" selected="0">
            <x v="559"/>
          </reference>
          <reference field="6" count="1">
            <x v="540"/>
          </reference>
          <reference field="7" count="1" selected="0">
            <x v="23"/>
          </reference>
        </references>
      </pivotArea>
    </format>
    <format dxfId="1928">
      <pivotArea dataOnly="0" labelOnly="1" fieldPosition="0">
        <references count="3">
          <reference field="0" count="1" selected="0">
            <x v="560"/>
          </reference>
          <reference field="6" count="1">
            <x v="465"/>
          </reference>
          <reference field="7" count="1" selected="0">
            <x v="23"/>
          </reference>
        </references>
      </pivotArea>
    </format>
    <format dxfId="1927">
      <pivotArea dataOnly="0" labelOnly="1" fieldPosition="0">
        <references count="3">
          <reference field="0" count="1" selected="0">
            <x v="561"/>
          </reference>
          <reference field="6" count="1">
            <x v="529"/>
          </reference>
          <reference field="7" count="1" selected="0">
            <x v="23"/>
          </reference>
        </references>
      </pivotArea>
    </format>
    <format dxfId="1926">
      <pivotArea dataOnly="0" labelOnly="1" fieldPosition="0">
        <references count="3">
          <reference field="0" count="1" selected="0">
            <x v="562"/>
          </reference>
          <reference field="6" count="1">
            <x v="477"/>
          </reference>
          <reference field="7" count="1" selected="0">
            <x v="23"/>
          </reference>
        </references>
      </pivotArea>
    </format>
    <format dxfId="1925">
      <pivotArea dataOnly="0" labelOnly="1" fieldPosition="0">
        <references count="3">
          <reference field="0" count="1" selected="0">
            <x v="563"/>
          </reference>
          <reference field="6" count="1">
            <x v="514"/>
          </reference>
          <reference field="7" count="1" selected="0">
            <x v="23"/>
          </reference>
        </references>
      </pivotArea>
    </format>
    <format dxfId="1924">
      <pivotArea dataOnly="0" labelOnly="1" fieldPosition="0">
        <references count="3">
          <reference field="0" count="1" selected="0">
            <x v="564"/>
          </reference>
          <reference field="6" count="1">
            <x v="374"/>
          </reference>
          <reference field="7" count="1" selected="0">
            <x v="23"/>
          </reference>
        </references>
      </pivotArea>
    </format>
    <format dxfId="1923">
      <pivotArea dataOnly="0" labelOnly="1" fieldPosition="0">
        <references count="3">
          <reference field="0" count="1" selected="0">
            <x v="565"/>
          </reference>
          <reference field="6" count="1">
            <x v="372"/>
          </reference>
          <reference field="7" count="1" selected="0">
            <x v="23"/>
          </reference>
        </references>
      </pivotArea>
    </format>
    <format dxfId="1922">
      <pivotArea dataOnly="0" labelOnly="1" fieldPosition="0">
        <references count="3">
          <reference field="0" count="1" selected="0">
            <x v="566"/>
          </reference>
          <reference field="6" count="1">
            <x v="548"/>
          </reference>
          <reference field="7" count="1" selected="0">
            <x v="23"/>
          </reference>
        </references>
      </pivotArea>
    </format>
    <format dxfId="1921">
      <pivotArea dataOnly="0" labelOnly="1" fieldPosition="0">
        <references count="3">
          <reference field="0" count="1" selected="0">
            <x v="567"/>
          </reference>
          <reference field="6" count="1">
            <x v="340"/>
          </reference>
          <reference field="7" count="1" selected="0">
            <x v="23"/>
          </reference>
        </references>
      </pivotArea>
    </format>
    <format dxfId="1920">
      <pivotArea dataOnly="0" labelOnly="1" fieldPosition="0">
        <references count="3">
          <reference field="0" count="1" selected="0">
            <x v="568"/>
          </reference>
          <reference field="6" count="1">
            <x v="560"/>
          </reference>
          <reference field="7" count="1" selected="0">
            <x v="23"/>
          </reference>
        </references>
      </pivotArea>
    </format>
    <format dxfId="1919">
      <pivotArea dataOnly="0" labelOnly="1" fieldPosition="0">
        <references count="3">
          <reference field="0" count="1" selected="0">
            <x v="569"/>
          </reference>
          <reference field="6" count="1">
            <x v="464"/>
          </reference>
          <reference field="7" count="1" selected="0">
            <x v="23"/>
          </reference>
        </references>
      </pivotArea>
    </format>
    <format dxfId="1918">
      <pivotArea dataOnly="0" labelOnly="1" fieldPosition="0">
        <references count="3">
          <reference field="0" count="1" selected="0">
            <x v="570"/>
          </reference>
          <reference field="6" count="1">
            <x v="248"/>
          </reference>
          <reference field="7" count="1" selected="0">
            <x v="23"/>
          </reference>
        </references>
      </pivotArea>
    </format>
    <format dxfId="1917">
      <pivotArea dataOnly="0" labelOnly="1" fieldPosition="0">
        <references count="3">
          <reference field="0" count="1" selected="0">
            <x v="571"/>
          </reference>
          <reference field="6" count="1">
            <x v="493"/>
          </reference>
          <reference field="7" count="1" selected="0">
            <x v="24"/>
          </reference>
        </references>
      </pivotArea>
    </format>
    <format dxfId="1916">
      <pivotArea dataOnly="0" labelOnly="1" fieldPosition="0">
        <references count="3">
          <reference field="0" count="1" selected="0">
            <x v="572"/>
          </reference>
          <reference field="6" count="1">
            <x v="215"/>
          </reference>
          <reference field="7" count="1" selected="0">
            <x v="24"/>
          </reference>
        </references>
      </pivotArea>
    </format>
    <format dxfId="1915">
      <pivotArea dataOnly="0" labelOnly="1" fieldPosition="0">
        <references count="3">
          <reference field="0" count="1" selected="0">
            <x v="573"/>
          </reference>
          <reference field="6" count="1">
            <x v="327"/>
          </reference>
          <reference field="7" count="1" selected="0">
            <x v="24"/>
          </reference>
        </references>
      </pivotArea>
    </format>
    <format dxfId="1914">
      <pivotArea dataOnly="0" labelOnly="1" fieldPosition="0">
        <references count="3">
          <reference field="0" count="1" selected="0">
            <x v="574"/>
          </reference>
          <reference field="6" count="1">
            <x v="256"/>
          </reference>
          <reference field="7" count="1" selected="0">
            <x v="24"/>
          </reference>
        </references>
      </pivotArea>
    </format>
    <format dxfId="1913">
      <pivotArea dataOnly="0" labelOnly="1" fieldPosition="0">
        <references count="3">
          <reference field="0" count="1" selected="0">
            <x v="575"/>
          </reference>
          <reference field="6" count="1">
            <x v="534"/>
          </reference>
          <reference field="7" count="1" selected="0">
            <x v="24"/>
          </reference>
        </references>
      </pivotArea>
    </format>
    <format dxfId="1912">
      <pivotArea dataOnly="0" labelOnly="1" fieldPosition="0">
        <references count="3">
          <reference field="0" count="1" selected="0">
            <x v="576"/>
          </reference>
          <reference field="6" count="1">
            <x v="535"/>
          </reference>
          <reference field="7" count="1" selected="0">
            <x v="24"/>
          </reference>
        </references>
      </pivotArea>
    </format>
    <format dxfId="1911">
      <pivotArea dataOnly="0" labelOnly="1" fieldPosition="0">
        <references count="3">
          <reference field="0" count="1" selected="0">
            <x v="577"/>
          </reference>
          <reference field="6" count="1">
            <x v="307"/>
          </reference>
          <reference field="7" count="1" selected="0">
            <x v="24"/>
          </reference>
        </references>
      </pivotArea>
    </format>
    <format dxfId="1910">
      <pivotArea dataOnly="0" labelOnly="1" fieldPosition="0">
        <references count="3">
          <reference field="0" count="1" selected="0">
            <x v="578"/>
          </reference>
          <reference field="6" count="1">
            <x v="375"/>
          </reference>
          <reference field="7" count="1" selected="0">
            <x v="24"/>
          </reference>
        </references>
      </pivotArea>
    </format>
    <format dxfId="1909">
      <pivotArea dataOnly="0" labelOnly="1" fieldPosition="0">
        <references count="3">
          <reference field="0" count="1" selected="0">
            <x v="579"/>
          </reference>
          <reference field="6" count="1">
            <x v="543"/>
          </reference>
          <reference field="7" count="1" selected="0">
            <x v="24"/>
          </reference>
        </references>
      </pivotArea>
    </format>
    <format dxfId="1908">
      <pivotArea dataOnly="0" labelOnly="1" fieldPosition="0">
        <references count="3">
          <reference field="0" count="1" selected="0">
            <x v="580"/>
          </reference>
          <reference field="6" count="1">
            <x v="360"/>
          </reference>
          <reference field="7" count="1" selected="0">
            <x v="24"/>
          </reference>
        </references>
      </pivotArea>
    </format>
    <format dxfId="1907">
      <pivotArea dataOnly="0" labelOnly="1" fieldPosition="0">
        <references count="3">
          <reference field="0" count="1" selected="0">
            <x v="581"/>
          </reference>
          <reference field="6" count="1">
            <x v="235"/>
          </reference>
          <reference field="7" count="1" selected="0">
            <x v="24"/>
          </reference>
        </references>
      </pivotArea>
    </format>
    <format dxfId="1906">
      <pivotArea dataOnly="0" labelOnly="1" fieldPosition="0">
        <references count="3">
          <reference field="0" count="1" selected="0">
            <x v="582"/>
          </reference>
          <reference field="6" count="1">
            <x v="54"/>
          </reference>
          <reference field="7" count="1" selected="0">
            <x v="24"/>
          </reference>
        </references>
      </pivotArea>
    </format>
    <format dxfId="1905">
      <pivotArea dataOnly="0" labelOnly="1" fieldPosition="0">
        <references count="3">
          <reference field="0" count="1" selected="0">
            <x v="583"/>
          </reference>
          <reference field="6" count="1">
            <x v="378"/>
          </reference>
          <reference field="7" count="1" selected="0">
            <x v="25"/>
          </reference>
        </references>
      </pivotArea>
    </format>
    <format dxfId="1904">
      <pivotArea dataOnly="0" labelOnly="1" fieldPosition="0">
        <references count="3">
          <reference field="0" count="1" selected="0">
            <x v="584"/>
          </reference>
          <reference field="6" count="1">
            <x v="414"/>
          </reference>
          <reference field="7" count="1" selected="0">
            <x v="25"/>
          </reference>
        </references>
      </pivotArea>
    </format>
    <format dxfId="1903">
      <pivotArea dataOnly="0" labelOnly="1" fieldPosition="0">
        <references count="3">
          <reference field="0" count="1" selected="0">
            <x v="585"/>
          </reference>
          <reference field="6" count="1">
            <x v="56"/>
          </reference>
          <reference field="7" count="1" selected="0">
            <x v="26"/>
          </reference>
        </references>
      </pivotArea>
    </format>
    <format dxfId="1902">
      <pivotArea dataOnly="0" labelOnly="1" fieldPosition="0">
        <references count="3">
          <reference field="0" count="1" selected="0">
            <x v="586"/>
          </reference>
          <reference field="6" count="1">
            <x v="33"/>
          </reference>
          <reference field="7" count="1" selected="0">
            <x v="26"/>
          </reference>
        </references>
      </pivotArea>
    </format>
    <format dxfId="1901">
      <pivotArea dataOnly="0" labelOnly="1" fieldPosition="0">
        <references count="3">
          <reference field="0" count="1" selected="0">
            <x v="587"/>
          </reference>
          <reference field="6" count="1">
            <x v="359"/>
          </reference>
          <reference field="7" count="1" selected="0">
            <x v="26"/>
          </reference>
        </references>
      </pivotArea>
    </format>
    <format dxfId="1900">
      <pivotArea dataOnly="0" labelOnly="1" fieldPosition="0">
        <references count="3">
          <reference field="0" count="1" selected="0">
            <x v="588"/>
          </reference>
          <reference field="6" count="1">
            <x v="425"/>
          </reference>
          <reference field="7" count="1" selected="0">
            <x v="26"/>
          </reference>
        </references>
      </pivotArea>
    </format>
    <format dxfId="1899">
      <pivotArea dataOnly="0" labelOnly="1" fieldPosition="0">
        <references count="3">
          <reference field="0" count="1" selected="0">
            <x v="589"/>
          </reference>
          <reference field="6" count="1">
            <x v="527"/>
          </reference>
          <reference field="7" count="1" selected="0">
            <x v="26"/>
          </reference>
        </references>
      </pivotArea>
    </format>
    <format dxfId="1898">
      <pivotArea dataOnly="0" labelOnly="1" fieldPosition="0">
        <references count="3">
          <reference field="0" count="1" selected="0">
            <x v="590"/>
          </reference>
          <reference field="6" count="1">
            <x v="521"/>
          </reference>
          <reference field="7" count="1" selected="0">
            <x v="26"/>
          </reference>
        </references>
      </pivotArea>
    </format>
    <format dxfId="1897">
      <pivotArea dataOnly="0" labelOnly="1" fieldPosition="0">
        <references count="4">
          <reference field="0" count="1" selected="0">
            <x v="0"/>
          </reference>
          <reference field="6" count="1" selected="0">
            <x v="569"/>
          </reference>
          <reference field="7" count="1" selected="0">
            <x v="0"/>
          </reference>
          <reference field="8" count="1">
            <x v="499"/>
          </reference>
        </references>
      </pivotArea>
    </format>
    <format dxfId="1896">
      <pivotArea dataOnly="0" labelOnly="1" fieldPosition="0">
        <references count="4">
          <reference field="0" count="1" selected="0">
            <x v="1"/>
          </reference>
          <reference field="6" count="1" selected="0">
            <x v="219"/>
          </reference>
          <reference field="7" count="1" selected="0">
            <x v="0"/>
          </reference>
          <reference field="8" count="1">
            <x v="432"/>
          </reference>
        </references>
      </pivotArea>
    </format>
    <format dxfId="1895">
      <pivotArea dataOnly="0" labelOnly="1" fieldPosition="0">
        <references count="4">
          <reference field="0" count="1" selected="0">
            <x v="2"/>
          </reference>
          <reference field="6" count="1" selected="0">
            <x v="308"/>
          </reference>
          <reference field="7" count="1" selected="0">
            <x v="0"/>
          </reference>
          <reference field="8" count="1">
            <x v="430"/>
          </reference>
        </references>
      </pivotArea>
    </format>
    <format dxfId="1894">
      <pivotArea dataOnly="0" labelOnly="1" fieldPosition="0">
        <references count="4">
          <reference field="0" count="1" selected="0">
            <x v="3"/>
          </reference>
          <reference field="6" count="1" selected="0">
            <x v="456"/>
          </reference>
          <reference field="7" count="1" selected="0">
            <x v="0"/>
          </reference>
          <reference field="8" count="1">
            <x v="355"/>
          </reference>
        </references>
      </pivotArea>
    </format>
    <format dxfId="1893">
      <pivotArea dataOnly="0" labelOnly="1" fieldPosition="0">
        <references count="4">
          <reference field="0" count="1" selected="0">
            <x v="4"/>
          </reference>
          <reference field="6" count="1" selected="0">
            <x v="243"/>
          </reference>
          <reference field="7" count="1" selected="0">
            <x v="0"/>
          </reference>
          <reference field="8" count="1">
            <x v="343"/>
          </reference>
        </references>
      </pivotArea>
    </format>
    <format dxfId="1892">
      <pivotArea dataOnly="0" labelOnly="1" fieldPosition="0">
        <references count="4">
          <reference field="0" count="1" selected="0">
            <x v="5"/>
          </reference>
          <reference field="6" count="1" selected="0">
            <x v="273"/>
          </reference>
          <reference field="7" count="1" selected="0">
            <x v="0"/>
          </reference>
          <reference field="8" count="1">
            <x v="280"/>
          </reference>
        </references>
      </pivotArea>
    </format>
    <format dxfId="1891">
      <pivotArea dataOnly="0" labelOnly="1" fieldPosition="0">
        <references count="4">
          <reference field="0" count="1" selected="0">
            <x v="6"/>
          </reference>
          <reference field="6" count="1" selected="0">
            <x v="65"/>
          </reference>
          <reference field="7" count="1" selected="0">
            <x v="1"/>
          </reference>
          <reference field="8" count="1">
            <x v="494"/>
          </reference>
        </references>
      </pivotArea>
    </format>
    <format dxfId="1890">
      <pivotArea dataOnly="0" labelOnly="1" fieldPosition="0">
        <references count="4">
          <reference field="0" count="1" selected="0">
            <x v="7"/>
          </reference>
          <reference field="6" count="1" selected="0">
            <x v="16"/>
          </reference>
          <reference field="7" count="1" selected="0">
            <x v="1"/>
          </reference>
          <reference field="8" count="1">
            <x v="470"/>
          </reference>
        </references>
      </pivotArea>
    </format>
    <format dxfId="1889">
      <pivotArea dataOnly="0" labelOnly="1" fieldPosition="0">
        <references count="4">
          <reference field="0" count="1" selected="0">
            <x v="8"/>
          </reference>
          <reference field="6" count="1" selected="0">
            <x v="205"/>
          </reference>
          <reference field="7" count="1" selected="0">
            <x v="1"/>
          </reference>
          <reference field="8" count="1">
            <x v="426"/>
          </reference>
        </references>
      </pivotArea>
    </format>
    <format dxfId="1888">
      <pivotArea dataOnly="0" labelOnly="1" fieldPosition="0">
        <references count="4">
          <reference field="0" count="1" selected="0">
            <x v="9"/>
          </reference>
          <reference field="6" count="1" selected="0">
            <x v="84"/>
          </reference>
          <reference field="7" count="1" selected="0">
            <x v="1"/>
          </reference>
          <reference field="8" count="1">
            <x v="400"/>
          </reference>
        </references>
      </pivotArea>
    </format>
    <format dxfId="1887">
      <pivotArea dataOnly="0" labelOnly="1" fieldPosition="0">
        <references count="4">
          <reference field="0" count="1" selected="0">
            <x v="10"/>
          </reference>
          <reference field="6" count="1" selected="0">
            <x v="303"/>
          </reference>
          <reference field="7" count="1" selected="0">
            <x v="1"/>
          </reference>
          <reference field="8" count="1">
            <x v="448"/>
          </reference>
        </references>
      </pivotArea>
    </format>
    <format dxfId="1886">
      <pivotArea dataOnly="0" labelOnly="1" fieldPosition="0">
        <references count="4">
          <reference field="0" count="1" selected="0">
            <x v="11"/>
          </reference>
          <reference field="6" count="1" selected="0">
            <x v="64"/>
          </reference>
          <reference field="7" count="1" selected="0">
            <x v="1"/>
          </reference>
          <reference field="8" count="1">
            <x v="249"/>
          </reference>
        </references>
      </pivotArea>
    </format>
    <format dxfId="1885">
      <pivotArea dataOnly="0" labelOnly="1" fieldPosition="0">
        <references count="4">
          <reference field="0" count="1" selected="0">
            <x v="12"/>
          </reference>
          <reference field="6" count="1" selected="0">
            <x v="353"/>
          </reference>
          <reference field="7" count="1" selected="0">
            <x v="1"/>
          </reference>
          <reference field="8" count="1">
            <x v="239"/>
          </reference>
        </references>
      </pivotArea>
    </format>
    <format dxfId="1884">
      <pivotArea dataOnly="0" labelOnly="1" fieldPosition="0">
        <references count="4">
          <reference field="0" count="1" selected="0">
            <x v="13"/>
          </reference>
          <reference field="6" count="1" selected="0">
            <x v="346"/>
          </reference>
          <reference field="7" count="1" selected="0">
            <x v="1"/>
          </reference>
          <reference field="8" count="1">
            <x v="208"/>
          </reference>
        </references>
      </pivotArea>
    </format>
    <format dxfId="1883">
      <pivotArea dataOnly="0" labelOnly="1" fieldPosition="0">
        <references count="4">
          <reference field="0" count="1" selected="0">
            <x v="14"/>
          </reference>
          <reference field="6" count="1" selected="0">
            <x v="279"/>
          </reference>
          <reference field="7" count="1" selected="0">
            <x v="1"/>
          </reference>
          <reference field="8" count="1">
            <x v="169"/>
          </reference>
        </references>
      </pivotArea>
    </format>
    <format dxfId="1882">
      <pivotArea dataOnly="0" labelOnly="1" fieldPosition="0">
        <references count="4">
          <reference field="0" count="1" selected="0">
            <x v="15"/>
          </reference>
          <reference field="6" count="1" selected="0">
            <x v="370"/>
          </reference>
          <reference field="7" count="1" selected="0">
            <x v="1"/>
          </reference>
          <reference field="8" count="1">
            <x v="111"/>
          </reference>
        </references>
      </pivotArea>
    </format>
    <format dxfId="1881">
      <pivotArea dataOnly="0" labelOnly="1" fieldPosition="0">
        <references count="4">
          <reference field="0" count="1" selected="0">
            <x v="16"/>
          </reference>
          <reference field="6" count="1" selected="0">
            <x v="336"/>
          </reference>
          <reference field="7" count="1" selected="0">
            <x v="1"/>
          </reference>
          <reference field="8" count="1">
            <x v="512"/>
          </reference>
        </references>
      </pivotArea>
    </format>
    <format dxfId="1880">
      <pivotArea dataOnly="0" labelOnly="1" fieldPosition="0">
        <references count="4">
          <reference field="0" count="1" selected="0">
            <x v="17"/>
          </reference>
          <reference field="6" count="1" selected="0">
            <x v="348"/>
          </reference>
          <reference field="7" count="1" selected="0">
            <x v="1"/>
          </reference>
          <reference field="8" count="1">
            <x v="512"/>
          </reference>
        </references>
      </pivotArea>
    </format>
    <format dxfId="1879">
      <pivotArea dataOnly="0" labelOnly="1" fieldPosition="0">
        <references count="4">
          <reference field="0" count="1" selected="0">
            <x v="18"/>
          </reference>
          <reference field="6" count="1" selected="0">
            <x v="284"/>
          </reference>
          <reference field="7" count="1" selected="0">
            <x v="1"/>
          </reference>
          <reference field="8" count="1">
            <x v="512"/>
          </reference>
        </references>
      </pivotArea>
    </format>
    <format dxfId="1878">
      <pivotArea dataOnly="0" labelOnly="1" fieldPosition="0">
        <references count="4">
          <reference field="0" count="1" selected="0">
            <x v="19"/>
          </reference>
          <reference field="6" count="1" selected="0">
            <x v="284"/>
          </reference>
          <reference field="7" count="1" selected="0">
            <x v="1"/>
          </reference>
          <reference field="8" count="1">
            <x v="512"/>
          </reference>
        </references>
      </pivotArea>
    </format>
    <format dxfId="1877">
      <pivotArea dataOnly="0" labelOnly="1" fieldPosition="0">
        <references count="4">
          <reference field="0" count="1" selected="0">
            <x v="20"/>
          </reference>
          <reference field="6" count="1" selected="0">
            <x v="550"/>
          </reference>
          <reference field="7" count="1" selected="0">
            <x v="1"/>
          </reference>
          <reference field="8" count="1">
            <x v="512"/>
          </reference>
        </references>
      </pivotArea>
    </format>
    <format dxfId="1876">
      <pivotArea dataOnly="0" labelOnly="1" fieldPosition="0">
        <references count="4">
          <reference field="0" count="1" selected="0">
            <x v="21"/>
          </reference>
          <reference field="6" count="1" selected="0">
            <x v="487"/>
          </reference>
          <reference field="7" count="1" selected="0">
            <x v="2"/>
          </reference>
          <reference field="8" count="1">
            <x v="482"/>
          </reference>
        </references>
      </pivotArea>
    </format>
    <format dxfId="1875">
      <pivotArea dataOnly="0" labelOnly="1" fieldPosition="0">
        <references count="4">
          <reference field="0" count="1" selected="0">
            <x v="22"/>
          </reference>
          <reference field="6" count="1" selected="0">
            <x v="412"/>
          </reference>
          <reference field="7" count="1" selected="0">
            <x v="2"/>
          </reference>
          <reference field="8" count="1">
            <x v="418"/>
          </reference>
        </references>
      </pivotArea>
    </format>
    <format dxfId="1874">
      <pivotArea dataOnly="0" labelOnly="1" fieldPosition="0">
        <references count="4">
          <reference field="0" count="1" selected="0">
            <x v="23"/>
          </reference>
          <reference field="6" count="1" selected="0">
            <x v="542"/>
          </reference>
          <reference field="7" count="1" selected="0">
            <x v="2"/>
          </reference>
          <reference field="8" count="1">
            <x v="375"/>
          </reference>
        </references>
      </pivotArea>
    </format>
    <format dxfId="1873">
      <pivotArea dataOnly="0" labelOnly="1" fieldPosition="0">
        <references count="4">
          <reference field="0" count="1" selected="0">
            <x v="24"/>
          </reference>
          <reference field="6" count="1" selected="0">
            <x v="67"/>
          </reference>
          <reference field="7" count="1" selected="0">
            <x v="2"/>
          </reference>
          <reference field="8" count="1">
            <x v="296"/>
          </reference>
        </references>
      </pivotArea>
    </format>
    <format dxfId="1872">
      <pivotArea dataOnly="0" labelOnly="1" fieldPosition="0">
        <references count="4">
          <reference field="0" count="1" selected="0">
            <x v="25"/>
          </reference>
          <reference field="6" count="1" selected="0">
            <x v="410"/>
          </reference>
          <reference field="7" count="1" selected="0">
            <x v="2"/>
          </reference>
          <reference field="8" count="1">
            <x v="133"/>
          </reference>
        </references>
      </pivotArea>
    </format>
    <format dxfId="1871">
      <pivotArea dataOnly="0" labelOnly="1" fieldPosition="0">
        <references count="4">
          <reference field="0" count="1" selected="0">
            <x v="26"/>
          </reference>
          <reference field="6" count="1" selected="0">
            <x v="448"/>
          </reference>
          <reference field="7" count="1" selected="0">
            <x v="2"/>
          </reference>
          <reference field="8" count="1">
            <x v="174"/>
          </reference>
        </references>
      </pivotArea>
    </format>
    <format dxfId="1870">
      <pivotArea dataOnly="0" labelOnly="1" fieldPosition="0">
        <references count="4">
          <reference field="0" count="1" selected="0">
            <x v="27"/>
          </reference>
          <reference field="6" count="1" selected="0">
            <x v="554"/>
          </reference>
          <reference field="7" count="1" selected="0">
            <x v="2"/>
          </reference>
          <reference field="8" count="1">
            <x v="3"/>
          </reference>
        </references>
      </pivotArea>
    </format>
    <format dxfId="1869">
      <pivotArea dataOnly="0" labelOnly="1" fieldPosition="0">
        <references count="4">
          <reference field="0" count="1" selected="0">
            <x v="28"/>
          </reference>
          <reference field="6" count="1" selected="0">
            <x v="492"/>
          </reference>
          <reference field="7" count="1" selected="0">
            <x v="2"/>
          </reference>
          <reference field="8" count="1">
            <x v="153"/>
          </reference>
        </references>
      </pivotArea>
    </format>
    <format dxfId="1868">
      <pivotArea dataOnly="0" labelOnly="1" fieldPosition="0">
        <references count="4">
          <reference field="0" count="1" selected="0">
            <x v="29"/>
          </reference>
          <reference field="6" count="1" selected="0">
            <x v="483"/>
          </reference>
          <reference field="7" count="1" selected="0">
            <x v="2"/>
          </reference>
          <reference field="8" count="1">
            <x v="90"/>
          </reference>
        </references>
      </pivotArea>
    </format>
    <format dxfId="1867">
      <pivotArea dataOnly="0" labelOnly="1" fieldPosition="0">
        <references count="4">
          <reference field="0" count="1" selected="0">
            <x v="30"/>
          </reference>
          <reference field="6" count="1" selected="0">
            <x v="106"/>
          </reference>
          <reference field="7" count="1" selected="0">
            <x v="2"/>
          </reference>
          <reference field="8" count="1">
            <x v="62"/>
          </reference>
        </references>
      </pivotArea>
    </format>
    <format dxfId="1866">
      <pivotArea dataOnly="0" labelOnly="1" fieldPosition="0">
        <references count="4">
          <reference field="0" count="1" selected="0">
            <x v="31"/>
          </reference>
          <reference field="6" count="1" selected="0">
            <x v="472"/>
          </reference>
          <reference field="7" count="1" selected="0">
            <x v="2"/>
          </reference>
          <reference field="8" count="1">
            <x v="47"/>
          </reference>
        </references>
      </pivotArea>
    </format>
    <format dxfId="1865">
      <pivotArea dataOnly="0" labelOnly="1" fieldPosition="0">
        <references count="4">
          <reference field="0" count="1" selected="0">
            <x v="32"/>
          </reference>
          <reference field="6" count="1" selected="0">
            <x v="577"/>
          </reference>
          <reference field="7" count="1" selected="0">
            <x v="2"/>
          </reference>
          <reference field="8" count="1">
            <x v="42"/>
          </reference>
        </references>
      </pivotArea>
    </format>
    <format dxfId="1864">
      <pivotArea dataOnly="0" labelOnly="1" fieldPosition="0">
        <references count="4">
          <reference field="0" count="1" selected="0">
            <x v="33"/>
          </reference>
          <reference field="6" count="1" selected="0">
            <x v="231"/>
          </reference>
          <reference field="7" count="1" selected="0">
            <x v="2"/>
          </reference>
          <reference field="8" count="1">
            <x v="36"/>
          </reference>
        </references>
      </pivotArea>
    </format>
    <format dxfId="1863">
      <pivotArea dataOnly="0" labelOnly="1" fieldPosition="0">
        <references count="4">
          <reference field="0" count="1" selected="0">
            <x v="34"/>
          </reference>
          <reference field="6" count="1" selected="0">
            <x v="399"/>
          </reference>
          <reference field="7" count="1" selected="0">
            <x v="2"/>
          </reference>
          <reference field="8" count="1">
            <x v="64"/>
          </reference>
        </references>
      </pivotArea>
    </format>
    <format dxfId="1862">
      <pivotArea dataOnly="0" labelOnly="1" fieldPosition="0">
        <references count="4">
          <reference field="0" count="1" selected="0">
            <x v="35"/>
          </reference>
          <reference field="6" count="1" selected="0">
            <x v="49"/>
          </reference>
          <reference field="7" count="1" selected="0">
            <x v="2"/>
          </reference>
          <reference field="8" count="1">
            <x v="46"/>
          </reference>
        </references>
      </pivotArea>
    </format>
    <format dxfId="1861">
      <pivotArea dataOnly="0" labelOnly="1" fieldPosition="0">
        <references count="4">
          <reference field="0" count="1" selected="0">
            <x v="36"/>
          </reference>
          <reference field="6" count="1" selected="0">
            <x v="545"/>
          </reference>
          <reference field="7" count="1" selected="0">
            <x v="2"/>
          </reference>
          <reference field="8" count="1">
            <x v="37"/>
          </reference>
        </references>
      </pivotArea>
    </format>
    <format dxfId="1860">
      <pivotArea dataOnly="0" labelOnly="1" fieldPosition="0">
        <references count="4">
          <reference field="0" count="1" selected="0">
            <x v="37"/>
          </reference>
          <reference field="6" count="1" selected="0">
            <x v="563"/>
          </reference>
          <reference field="7" count="1" selected="0">
            <x v="2"/>
          </reference>
          <reference field="8" count="1">
            <x v="11"/>
          </reference>
        </references>
      </pivotArea>
    </format>
    <format dxfId="1859">
      <pivotArea dataOnly="0" labelOnly="1" fieldPosition="0">
        <references count="4">
          <reference field="0" count="1" selected="0">
            <x v="38"/>
          </reference>
          <reference field="6" count="1" selected="0">
            <x v="294"/>
          </reference>
          <reference field="7" count="1" selected="0">
            <x v="3"/>
          </reference>
          <reference field="8" count="1">
            <x v="337"/>
          </reference>
        </references>
      </pivotArea>
    </format>
    <format dxfId="1858">
      <pivotArea dataOnly="0" labelOnly="1" fieldPosition="0">
        <references count="4">
          <reference field="0" count="1" selected="0">
            <x v="39"/>
          </reference>
          <reference field="6" count="1" selected="0">
            <x v="299"/>
          </reference>
          <reference field="7" count="1" selected="0">
            <x v="3"/>
          </reference>
          <reference field="8" count="1">
            <x v="262"/>
          </reference>
        </references>
      </pivotArea>
    </format>
    <format dxfId="1857">
      <pivotArea dataOnly="0" labelOnly="1" fieldPosition="0">
        <references count="4">
          <reference field="0" count="1" selected="0">
            <x v="40"/>
          </reference>
          <reference field="6" count="1" selected="0">
            <x v="423"/>
          </reference>
          <reference field="7" count="1" selected="0">
            <x v="4"/>
          </reference>
          <reference field="8" count="1">
            <x v="491"/>
          </reference>
        </references>
      </pivotArea>
    </format>
    <format dxfId="1856">
      <pivotArea dataOnly="0" labelOnly="1" fieldPosition="0">
        <references count="4">
          <reference field="0" count="1" selected="0">
            <x v="41"/>
          </reference>
          <reference field="6" count="1" selected="0">
            <x v="63"/>
          </reference>
          <reference field="7" count="1" selected="0">
            <x v="4"/>
          </reference>
          <reference field="8" count="1">
            <x v="447"/>
          </reference>
        </references>
      </pivotArea>
    </format>
    <format dxfId="1855">
      <pivotArea dataOnly="0" labelOnly="1" fieldPosition="0">
        <references count="4">
          <reference field="0" count="1" selected="0">
            <x v="42"/>
          </reference>
          <reference field="6" count="1" selected="0">
            <x v="380"/>
          </reference>
          <reference field="7" count="1" selected="0">
            <x v="4"/>
          </reference>
          <reference field="8" count="1">
            <x v="443"/>
          </reference>
        </references>
      </pivotArea>
    </format>
    <format dxfId="1854">
      <pivotArea dataOnly="0" labelOnly="1" fieldPosition="0">
        <references count="4">
          <reference field="0" count="1" selected="0">
            <x v="43"/>
          </reference>
          <reference field="6" count="1" selected="0">
            <x v="413"/>
          </reference>
          <reference field="7" count="1" selected="0">
            <x v="4"/>
          </reference>
          <reference field="8" count="1">
            <x v="346"/>
          </reference>
        </references>
      </pivotArea>
    </format>
    <format dxfId="1853">
      <pivotArea dataOnly="0" labelOnly="1" fieldPosition="0">
        <references count="4">
          <reference field="0" count="1" selected="0">
            <x v="44"/>
          </reference>
          <reference field="6" count="1" selected="0">
            <x v="536"/>
          </reference>
          <reference field="7" count="1" selected="0">
            <x v="4"/>
          </reference>
          <reference field="8" count="1">
            <x v="91"/>
          </reference>
        </references>
      </pivotArea>
    </format>
    <format dxfId="1852">
      <pivotArea dataOnly="0" labelOnly="1" fieldPosition="0">
        <references count="4">
          <reference field="0" count="1" selected="0">
            <x v="45"/>
          </reference>
          <reference field="6" count="1" selected="0">
            <x v="368"/>
          </reference>
          <reference field="7" count="1" selected="0">
            <x v="4"/>
          </reference>
          <reference field="8" count="1">
            <x v="223"/>
          </reference>
        </references>
      </pivotArea>
    </format>
    <format dxfId="1851">
      <pivotArea dataOnly="0" labelOnly="1" fieldPosition="0">
        <references count="4">
          <reference field="0" count="1" selected="0">
            <x v="46"/>
          </reference>
          <reference field="6" count="1" selected="0">
            <x v="302"/>
          </reference>
          <reference field="7" count="1" selected="0">
            <x v="4"/>
          </reference>
          <reference field="8" count="1">
            <x v="129"/>
          </reference>
        </references>
      </pivotArea>
    </format>
    <format dxfId="1850">
      <pivotArea dataOnly="0" labelOnly="1" fieldPosition="0">
        <references count="4">
          <reference field="0" count="1" selected="0">
            <x v="47"/>
          </reference>
          <reference field="6" count="1" selected="0">
            <x v="82"/>
          </reference>
          <reference field="7" count="1" selected="0">
            <x v="4"/>
          </reference>
          <reference field="8" count="1">
            <x v="192"/>
          </reference>
        </references>
      </pivotArea>
    </format>
    <format dxfId="1849">
      <pivotArea dataOnly="0" labelOnly="1" fieldPosition="0">
        <references count="4">
          <reference field="0" count="1" selected="0">
            <x v="48"/>
          </reference>
          <reference field="6" count="1" selected="0">
            <x v="238"/>
          </reference>
          <reference field="7" count="1" selected="0">
            <x v="4"/>
          </reference>
          <reference field="8" count="1">
            <x v="146"/>
          </reference>
        </references>
      </pivotArea>
    </format>
    <format dxfId="1848">
      <pivotArea dataOnly="0" labelOnly="1" fieldPosition="0">
        <references count="4">
          <reference field="0" count="1" selected="0">
            <x v="49"/>
          </reference>
          <reference field="6" count="1" selected="0">
            <x v="394"/>
          </reference>
          <reference field="7" count="1" selected="0">
            <x v="4"/>
          </reference>
          <reference field="8" count="1">
            <x v="218"/>
          </reference>
        </references>
      </pivotArea>
    </format>
    <format dxfId="1847">
      <pivotArea dataOnly="0" labelOnly="1" fieldPosition="0">
        <references count="4">
          <reference field="0" count="1" selected="0">
            <x v="50"/>
          </reference>
          <reference field="6" count="1" selected="0">
            <x v="585"/>
          </reference>
          <reference field="7" count="1" selected="0">
            <x v="4"/>
          </reference>
          <reference field="8" count="1">
            <x v="131"/>
          </reference>
        </references>
      </pivotArea>
    </format>
    <format dxfId="1846">
      <pivotArea dataOnly="0" labelOnly="1" fieldPosition="0">
        <references count="4">
          <reference field="0" count="1" selected="0">
            <x v="51"/>
          </reference>
          <reference field="6" count="1" selected="0">
            <x v="262"/>
          </reference>
          <reference field="7" count="1" selected="0">
            <x v="4"/>
          </reference>
          <reference field="8" count="1">
            <x v="43"/>
          </reference>
        </references>
      </pivotArea>
    </format>
    <format dxfId="1845">
      <pivotArea dataOnly="0" labelOnly="1" fieldPosition="0">
        <references count="4">
          <reference field="0" count="1" selected="0">
            <x v="52"/>
          </reference>
          <reference field="6" count="1" selected="0">
            <x v="255"/>
          </reference>
          <reference field="7" count="1" selected="0">
            <x v="4"/>
          </reference>
          <reference field="8" count="1">
            <x v="61"/>
          </reference>
        </references>
      </pivotArea>
    </format>
    <format dxfId="1844">
      <pivotArea dataOnly="0" labelOnly="1" fieldPosition="0">
        <references count="4">
          <reference field="0" count="1" selected="0">
            <x v="53"/>
          </reference>
          <reference field="6" count="1" selected="0">
            <x v="347"/>
          </reference>
          <reference field="7" count="1" selected="0">
            <x v="4"/>
          </reference>
          <reference field="8" count="1">
            <x v="60"/>
          </reference>
        </references>
      </pivotArea>
    </format>
    <format dxfId="1843">
      <pivotArea dataOnly="0" labelOnly="1" fieldPosition="0">
        <references count="4">
          <reference field="0" count="1" selected="0">
            <x v="54"/>
          </reference>
          <reference field="6" count="1" selected="0">
            <x v="88"/>
          </reference>
          <reference field="7" count="1" selected="0">
            <x v="4"/>
          </reference>
          <reference field="8" count="1">
            <x v="28"/>
          </reference>
        </references>
      </pivotArea>
    </format>
    <format dxfId="1842">
      <pivotArea dataOnly="0" labelOnly="1" fieldPosition="0">
        <references count="4">
          <reference field="0" count="1" selected="0">
            <x v="55"/>
          </reference>
          <reference field="6" count="1" selected="0">
            <x v="43"/>
          </reference>
          <reference field="7" count="1" selected="0">
            <x v="5"/>
          </reference>
          <reference field="8" count="1">
            <x v="509"/>
          </reference>
        </references>
      </pivotArea>
    </format>
    <format dxfId="1841">
      <pivotArea dataOnly="0" labelOnly="1" fieldPosition="0">
        <references count="4">
          <reference field="0" count="1" selected="0">
            <x v="56"/>
          </reference>
          <reference field="6" count="1" selected="0">
            <x v="228"/>
          </reference>
          <reference field="7" count="1" selected="0">
            <x v="5"/>
          </reference>
          <reference field="8" count="1">
            <x v="502"/>
          </reference>
        </references>
      </pivotArea>
    </format>
    <format dxfId="1840">
      <pivotArea dataOnly="0" labelOnly="1" fieldPosition="0">
        <references count="4">
          <reference field="0" count="1" selected="0">
            <x v="57"/>
          </reference>
          <reference field="6" count="1" selected="0">
            <x v="349"/>
          </reference>
          <reference field="7" count="1" selected="0">
            <x v="5"/>
          </reference>
          <reference field="8" count="1">
            <x v="498"/>
          </reference>
        </references>
      </pivotArea>
    </format>
    <format dxfId="1839">
      <pivotArea dataOnly="0" labelOnly="1" fieldPosition="0">
        <references count="4">
          <reference field="0" count="1" selected="0">
            <x v="58"/>
          </reference>
          <reference field="6" count="1" selected="0">
            <x v="276"/>
          </reference>
          <reference field="7" count="1" selected="0">
            <x v="5"/>
          </reference>
          <reference field="8" count="1">
            <x v="489"/>
          </reference>
        </references>
      </pivotArea>
    </format>
    <format dxfId="1838">
      <pivotArea dataOnly="0" labelOnly="1" fieldPosition="0">
        <references count="4">
          <reference field="0" count="1" selected="0">
            <x v="59"/>
          </reference>
          <reference field="6" count="1" selected="0">
            <x v="130"/>
          </reference>
          <reference field="7" count="1" selected="0">
            <x v="5"/>
          </reference>
          <reference field="8" count="1">
            <x v="495"/>
          </reference>
        </references>
      </pivotArea>
    </format>
    <format dxfId="1837">
      <pivotArea dataOnly="0" labelOnly="1" fieldPosition="0">
        <references count="4">
          <reference field="0" count="1" selected="0">
            <x v="60"/>
          </reference>
          <reference field="6" count="1" selected="0">
            <x v="495"/>
          </reference>
          <reference field="7" count="1" selected="0">
            <x v="5"/>
          </reference>
          <reference field="8" count="1">
            <x v="496"/>
          </reference>
        </references>
      </pivotArea>
    </format>
    <format dxfId="1836">
      <pivotArea dataOnly="0" labelOnly="1" fieldPosition="0">
        <references count="4">
          <reference field="0" count="1" selected="0">
            <x v="61"/>
          </reference>
          <reference field="6" count="1" selected="0">
            <x v="297"/>
          </reference>
          <reference field="7" count="1" selected="0">
            <x v="5"/>
          </reference>
          <reference field="8" count="1">
            <x v="468"/>
          </reference>
        </references>
      </pivotArea>
    </format>
    <format dxfId="1835">
      <pivotArea dataOnly="0" labelOnly="1" fieldPosition="0">
        <references count="4">
          <reference field="0" count="1" selected="0">
            <x v="62"/>
          </reference>
          <reference field="6" count="1" selected="0">
            <x v="109"/>
          </reference>
          <reference field="7" count="1" selected="0">
            <x v="5"/>
          </reference>
          <reference field="8" count="1">
            <x v="476"/>
          </reference>
        </references>
      </pivotArea>
    </format>
    <format dxfId="1834">
      <pivotArea dataOnly="0" labelOnly="1" fieldPosition="0">
        <references count="4">
          <reference field="0" count="1" selected="0">
            <x v="63"/>
          </reference>
          <reference field="6" count="1" selected="0">
            <x v="113"/>
          </reference>
          <reference field="7" count="1" selected="0">
            <x v="5"/>
          </reference>
          <reference field="8" count="1">
            <x v="483"/>
          </reference>
        </references>
      </pivotArea>
    </format>
    <format dxfId="1833">
      <pivotArea dataOnly="0" labelOnly="1" fieldPosition="0">
        <references count="4">
          <reference field="0" count="1" selected="0">
            <x v="64"/>
          </reference>
          <reference field="6" count="1" selected="0">
            <x v="59"/>
          </reference>
          <reference field="7" count="1" selected="0">
            <x v="5"/>
          </reference>
          <reference field="8" count="1">
            <x v="473"/>
          </reference>
        </references>
      </pivotArea>
    </format>
    <format dxfId="1832">
      <pivotArea dataOnly="0" labelOnly="1" fieldPosition="0">
        <references count="4">
          <reference field="0" count="1" selected="0">
            <x v="65"/>
          </reference>
          <reference field="6" count="1" selected="0">
            <x v="229"/>
          </reference>
          <reference field="7" count="1" selected="0">
            <x v="5"/>
          </reference>
          <reference field="8" count="1">
            <x v="475"/>
          </reference>
        </references>
      </pivotArea>
    </format>
    <format dxfId="1831">
      <pivotArea dataOnly="0" labelOnly="1" fieldPosition="0">
        <references count="4">
          <reference field="0" count="1" selected="0">
            <x v="66"/>
          </reference>
          <reference field="6" count="1" selected="0">
            <x v="363"/>
          </reference>
          <reference field="7" count="1" selected="0">
            <x v="5"/>
          </reference>
          <reference field="8" count="1">
            <x v="477"/>
          </reference>
        </references>
      </pivotArea>
    </format>
    <format dxfId="1830">
      <pivotArea dataOnly="0" labelOnly="1" fieldPosition="0">
        <references count="4">
          <reference field="0" count="1" selected="0">
            <x v="67"/>
          </reference>
          <reference field="6" count="1" selected="0">
            <x v="45"/>
          </reference>
          <reference field="7" count="1" selected="0">
            <x v="5"/>
          </reference>
          <reference field="8" count="1">
            <x v="339"/>
          </reference>
        </references>
      </pivotArea>
    </format>
    <format dxfId="1829">
      <pivotArea dataOnly="0" labelOnly="1" fieldPosition="0">
        <references count="4">
          <reference field="0" count="1" selected="0">
            <x v="68"/>
          </reference>
          <reference field="6" count="1" selected="0">
            <x v="227"/>
          </reference>
          <reference field="7" count="1" selected="0">
            <x v="5"/>
          </reference>
          <reference field="8" count="1">
            <x v="378"/>
          </reference>
        </references>
      </pivotArea>
    </format>
    <format dxfId="1828">
      <pivotArea dataOnly="0" labelOnly="1" fieldPosition="0">
        <references count="4">
          <reference field="0" count="1" selected="0">
            <x v="69"/>
          </reference>
          <reference field="6" count="1" selected="0">
            <x v="324"/>
          </reference>
          <reference field="7" count="1" selected="0">
            <x v="5"/>
          </reference>
          <reference field="8" count="1">
            <x v="403"/>
          </reference>
        </references>
      </pivotArea>
    </format>
    <format dxfId="1827">
      <pivotArea dataOnly="0" labelOnly="1" fieldPosition="0">
        <references count="4">
          <reference field="0" count="1" selected="0">
            <x v="70"/>
          </reference>
          <reference field="6" count="1" selected="0">
            <x v="570"/>
          </reference>
          <reference field="7" count="1" selected="0">
            <x v="5"/>
          </reference>
          <reference field="8" count="1">
            <x v="392"/>
          </reference>
        </references>
      </pivotArea>
    </format>
    <format dxfId="1826">
      <pivotArea dataOnly="0" labelOnly="1" fieldPosition="0">
        <references count="4">
          <reference field="0" count="1" selected="0">
            <x v="71"/>
          </reference>
          <reference field="6" count="1" selected="0">
            <x v="216"/>
          </reference>
          <reference field="7" count="1" selected="0">
            <x v="5"/>
          </reference>
          <reference field="8" count="1">
            <x v="391"/>
          </reference>
        </references>
      </pivotArea>
    </format>
    <format dxfId="1825">
      <pivotArea dataOnly="0" labelOnly="1" fieldPosition="0">
        <references count="4">
          <reference field="0" count="1" selected="0">
            <x v="72"/>
          </reference>
          <reference field="6" count="1" selected="0">
            <x v="101"/>
          </reference>
          <reference field="7" count="1" selected="0">
            <x v="5"/>
          </reference>
          <reference field="8" count="1">
            <x v="390"/>
          </reference>
        </references>
      </pivotArea>
    </format>
    <format dxfId="1824">
      <pivotArea dataOnly="0" labelOnly="1" fieldPosition="0">
        <references count="4">
          <reference field="0" count="1" selected="0">
            <x v="73"/>
          </reference>
          <reference field="6" count="1" selected="0">
            <x v="524"/>
          </reference>
          <reference field="7" count="1" selected="0">
            <x v="5"/>
          </reference>
          <reference field="8" count="1">
            <x v="284"/>
          </reference>
        </references>
      </pivotArea>
    </format>
    <format dxfId="1823">
      <pivotArea dataOnly="0" labelOnly="1" fieldPosition="0">
        <references count="4">
          <reference field="0" count="1" selected="0">
            <x v="74"/>
          </reference>
          <reference field="6" count="1" selected="0">
            <x v="131"/>
          </reference>
          <reference field="7" count="1" selected="0">
            <x v="5"/>
          </reference>
          <reference field="8" count="1">
            <x v="434"/>
          </reference>
        </references>
      </pivotArea>
    </format>
    <format dxfId="1822">
      <pivotArea dataOnly="0" labelOnly="1" fieldPosition="0">
        <references count="4">
          <reference field="0" count="1" selected="0">
            <x v="75"/>
          </reference>
          <reference field="6" count="1" selected="0">
            <x v="433"/>
          </reference>
          <reference field="7" count="1" selected="0">
            <x v="5"/>
          </reference>
          <reference field="8" count="1">
            <x v="393"/>
          </reference>
        </references>
      </pivotArea>
    </format>
    <format dxfId="1821">
      <pivotArea dataOnly="0" labelOnly="1" fieldPosition="0">
        <references count="4">
          <reference field="0" count="1" selected="0">
            <x v="76"/>
          </reference>
          <reference field="6" count="1" selected="0">
            <x v="129"/>
          </reference>
          <reference field="7" count="1" selected="0">
            <x v="5"/>
          </reference>
          <reference field="8" count="1">
            <x v="4"/>
          </reference>
        </references>
      </pivotArea>
    </format>
    <format dxfId="1820">
      <pivotArea dataOnly="0" labelOnly="1" fieldPosition="0">
        <references count="4">
          <reference field="0" count="1" selected="0">
            <x v="77"/>
          </reference>
          <reference field="6" count="1" selected="0">
            <x v="567"/>
          </reference>
          <reference field="7" count="1" selected="0">
            <x v="5"/>
          </reference>
          <reference field="8" count="1">
            <x v="130"/>
          </reference>
        </references>
      </pivotArea>
    </format>
    <format dxfId="1819">
      <pivotArea dataOnly="0" labelOnly="1" fieldPosition="0">
        <references count="4">
          <reference field="0" count="1" selected="0">
            <x v="78"/>
          </reference>
          <reference field="6" count="1" selected="0">
            <x v="467"/>
          </reference>
          <reference field="7" count="1" selected="0">
            <x v="5"/>
          </reference>
          <reference field="8" count="1">
            <x v="318"/>
          </reference>
        </references>
      </pivotArea>
    </format>
    <format dxfId="1818">
      <pivotArea dataOnly="0" labelOnly="1" fieldPosition="0">
        <references count="4">
          <reference field="0" count="1" selected="0">
            <x v="79"/>
          </reference>
          <reference field="6" count="1" selected="0">
            <x v="120"/>
          </reference>
          <reference field="7" count="1" selected="0">
            <x v="5"/>
          </reference>
          <reference field="8" count="1">
            <x v="413"/>
          </reference>
        </references>
      </pivotArea>
    </format>
    <format dxfId="1817">
      <pivotArea dataOnly="0" labelOnly="1" fieldPosition="0">
        <references count="4">
          <reference field="0" count="1" selected="0">
            <x v="80"/>
          </reference>
          <reference field="6" count="1" selected="0">
            <x v="26"/>
          </reference>
          <reference field="7" count="1" selected="0">
            <x v="5"/>
          </reference>
          <reference field="8" count="1">
            <x v="437"/>
          </reference>
        </references>
      </pivotArea>
    </format>
    <format dxfId="1816">
      <pivotArea dataOnly="0" labelOnly="1" fieldPosition="0">
        <references count="4">
          <reference field="0" count="1" selected="0">
            <x v="81"/>
          </reference>
          <reference field="6" count="1" selected="0">
            <x v="53"/>
          </reference>
          <reference field="7" count="1" selected="0">
            <x v="5"/>
          </reference>
          <reference field="8" count="1">
            <x v="459"/>
          </reference>
        </references>
      </pivotArea>
    </format>
    <format dxfId="1815">
      <pivotArea dataOnly="0" labelOnly="1" fieldPosition="0">
        <references count="4">
          <reference field="0" count="1" selected="0">
            <x v="82"/>
          </reference>
          <reference field="6" count="1" selected="0">
            <x v="263"/>
          </reference>
          <reference field="7" count="1" selected="0">
            <x v="5"/>
          </reference>
          <reference field="8" count="1">
            <x v="449"/>
          </reference>
        </references>
      </pivotArea>
    </format>
    <format dxfId="1814">
      <pivotArea dataOnly="0" labelOnly="1" fieldPosition="0">
        <references count="4">
          <reference field="0" count="1" selected="0">
            <x v="83"/>
          </reference>
          <reference field="6" count="1" selected="0">
            <x v="345"/>
          </reference>
          <reference field="7" count="1" selected="0">
            <x v="5"/>
          </reference>
          <reference field="8" count="1">
            <x v="285"/>
          </reference>
        </references>
      </pivotArea>
    </format>
    <format dxfId="1813">
      <pivotArea dataOnly="0" labelOnly="1" fieldPosition="0">
        <references count="4">
          <reference field="0" count="1" selected="0">
            <x v="84"/>
          </reference>
          <reference field="6" count="1" selected="0">
            <x v="325"/>
          </reference>
          <reference field="7" count="1" selected="0">
            <x v="5"/>
          </reference>
          <reference field="8" count="1">
            <x v="384"/>
          </reference>
        </references>
      </pivotArea>
    </format>
    <format dxfId="1812">
      <pivotArea dataOnly="0" labelOnly="1" fieldPosition="0">
        <references count="4">
          <reference field="0" count="1" selected="0">
            <x v="85"/>
          </reference>
          <reference field="6" count="1" selected="0">
            <x v="447"/>
          </reference>
          <reference field="7" count="1" selected="0">
            <x v="5"/>
          </reference>
          <reference field="8" count="1">
            <x v="508"/>
          </reference>
        </references>
      </pivotArea>
    </format>
    <format dxfId="1811">
      <pivotArea dataOnly="0" labelOnly="1" fieldPosition="0">
        <references count="4">
          <reference field="0" count="1" selected="0">
            <x v="86"/>
          </reference>
          <reference field="6" count="1" selected="0">
            <x v="271"/>
          </reference>
          <reference field="7" count="1" selected="0">
            <x v="5"/>
          </reference>
          <reference field="8" count="1">
            <x v="431"/>
          </reference>
        </references>
      </pivotArea>
    </format>
    <format dxfId="1810">
      <pivotArea dataOnly="0" labelOnly="1" fieldPosition="0">
        <references count="4">
          <reference field="0" count="1" selected="0">
            <x v="87"/>
          </reference>
          <reference field="6" count="1" selected="0">
            <x v="451"/>
          </reference>
          <reference field="7" count="1" selected="0">
            <x v="5"/>
          </reference>
          <reference field="8" count="1">
            <x v="454"/>
          </reference>
        </references>
      </pivotArea>
    </format>
    <format dxfId="1809">
      <pivotArea dataOnly="0" labelOnly="1" fieldPosition="0">
        <references count="4">
          <reference field="0" count="1" selected="0">
            <x v="88"/>
          </reference>
          <reference field="6" count="1" selected="0">
            <x v="275"/>
          </reference>
          <reference field="7" count="1" selected="0">
            <x v="5"/>
          </reference>
          <reference field="8" count="1">
            <x v="335"/>
          </reference>
        </references>
      </pivotArea>
    </format>
    <format dxfId="1808">
      <pivotArea dataOnly="0" labelOnly="1" fieldPosition="0">
        <references count="4">
          <reference field="0" count="1" selected="0">
            <x v="89"/>
          </reference>
          <reference field="6" count="1" selected="0">
            <x v="445"/>
          </reference>
          <reference field="7" count="1" selected="0">
            <x v="5"/>
          </reference>
          <reference field="8" count="1">
            <x v="382"/>
          </reference>
        </references>
      </pivotArea>
    </format>
    <format dxfId="1807">
      <pivotArea dataOnly="0" labelOnly="1" fieldPosition="0">
        <references count="4">
          <reference field="0" count="1" selected="0">
            <x v="90"/>
          </reference>
          <reference field="6" count="1" selected="0">
            <x v="258"/>
          </reference>
          <reference field="7" count="1" selected="0">
            <x v="5"/>
          </reference>
          <reference field="8" count="1">
            <x v="299"/>
          </reference>
        </references>
      </pivotArea>
    </format>
    <format dxfId="1806">
      <pivotArea dataOnly="0" labelOnly="1" fieldPosition="0">
        <references count="4">
          <reference field="0" count="1" selected="0">
            <x v="91"/>
          </reference>
          <reference field="6" count="1" selected="0">
            <x v="247"/>
          </reference>
          <reference field="7" count="1" selected="0">
            <x v="5"/>
          </reference>
          <reference field="8" count="1">
            <x v="372"/>
          </reference>
        </references>
      </pivotArea>
    </format>
    <format dxfId="1805">
      <pivotArea dataOnly="0" labelOnly="1" fieldPosition="0">
        <references count="4">
          <reference field="0" count="1" selected="0">
            <x v="92"/>
          </reference>
          <reference field="6" count="1" selected="0">
            <x v="571"/>
          </reference>
          <reference field="7" count="1" selected="0">
            <x v="5"/>
          </reference>
          <reference field="8" count="1">
            <x v="170"/>
          </reference>
        </references>
      </pivotArea>
    </format>
    <format dxfId="1804">
      <pivotArea dataOnly="0" labelOnly="1" fieldPosition="0">
        <references count="4">
          <reference field="0" count="1" selected="0">
            <x v="93"/>
          </reference>
          <reference field="6" count="1" selected="0">
            <x v="528"/>
          </reference>
          <reference field="7" count="1" selected="0">
            <x v="5"/>
          </reference>
          <reference field="8" count="1">
            <x v="248"/>
          </reference>
        </references>
      </pivotArea>
    </format>
    <format dxfId="1803">
      <pivotArea dataOnly="0" labelOnly="1" fieldPosition="0">
        <references count="4">
          <reference field="0" count="1" selected="0">
            <x v="94"/>
          </reference>
          <reference field="6" count="1" selected="0">
            <x v="556"/>
          </reference>
          <reference field="7" count="1" selected="0">
            <x v="5"/>
          </reference>
          <reference field="8" count="1">
            <x v="228"/>
          </reference>
        </references>
      </pivotArea>
    </format>
    <format dxfId="1802">
      <pivotArea dataOnly="0" labelOnly="1" fieldPosition="0">
        <references count="4">
          <reference field="0" count="1" selected="0">
            <x v="95"/>
          </reference>
          <reference field="6" count="1" selected="0">
            <x v="125"/>
          </reference>
          <reference field="7" count="1" selected="0">
            <x v="5"/>
          </reference>
          <reference field="8" count="1">
            <x v="313"/>
          </reference>
        </references>
      </pivotArea>
    </format>
    <format dxfId="1801">
      <pivotArea dataOnly="0" labelOnly="1" fieldPosition="0">
        <references count="4">
          <reference field="0" count="1" selected="0">
            <x v="96"/>
          </reference>
          <reference field="6" count="1" selected="0">
            <x v="332"/>
          </reference>
          <reference field="7" count="1" selected="0">
            <x v="5"/>
          </reference>
          <reference field="8" count="1">
            <x v="272"/>
          </reference>
        </references>
      </pivotArea>
    </format>
    <format dxfId="1800">
      <pivotArea dataOnly="0" labelOnly="1" fieldPosition="0">
        <references count="4">
          <reference field="0" count="1" selected="0">
            <x v="97"/>
          </reference>
          <reference field="6" count="1" selected="0">
            <x v="278"/>
          </reference>
          <reference field="7" count="1" selected="0">
            <x v="5"/>
          </reference>
          <reference field="8" count="1">
            <x v="309"/>
          </reference>
        </references>
      </pivotArea>
    </format>
    <format dxfId="1799">
      <pivotArea dataOnly="0" labelOnly="1" fieldPosition="0">
        <references count="4">
          <reference field="0" count="1" selected="0">
            <x v="98"/>
          </reference>
          <reference field="6" count="1" selected="0">
            <x v="357"/>
          </reference>
          <reference field="7" count="1" selected="0">
            <x v="5"/>
          </reference>
          <reference field="8" count="1">
            <x v="26"/>
          </reference>
        </references>
      </pivotArea>
    </format>
    <format dxfId="1798">
      <pivotArea dataOnly="0" labelOnly="1" fieldPosition="0">
        <references count="4">
          <reference field="0" count="1" selected="0">
            <x v="99"/>
          </reference>
          <reference field="6" count="1" selected="0">
            <x v="207"/>
          </reference>
          <reference field="7" count="1" selected="0">
            <x v="5"/>
          </reference>
          <reference field="8" count="1">
            <x v="292"/>
          </reference>
        </references>
      </pivotArea>
    </format>
    <format dxfId="1797">
      <pivotArea dataOnly="0" labelOnly="1" fieldPosition="0">
        <references count="4">
          <reference field="0" count="1" selected="0">
            <x v="100"/>
          </reference>
          <reference field="6" count="1" selected="0">
            <x v="320"/>
          </reference>
          <reference field="7" count="1" selected="0">
            <x v="5"/>
          </reference>
          <reference field="8" count="1">
            <x v="185"/>
          </reference>
        </references>
      </pivotArea>
    </format>
    <format dxfId="1796">
      <pivotArea dataOnly="0" labelOnly="1" fieldPosition="0">
        <references count="4">
          <reference field="0" count="1" selected="0">
            <x v="101"/>
          </reference>
          <reference field="6" count="1" selected="0">
            <x v="38"/>
          </reference>
          <reference field="7" count="1" selected="0">
            <x v="5"/>
          </reference>
          <reference field="8" count="1">
            <x v="275"/>
          </reference>
        </references>
      </pivotArea>
    </format>
    <format dxfId="1795">
      <pivotArea dataOnly="0" labelOnly="1" fieldPosition="0">
        <references count="4">
          <reference field="0" count="1" selected="0">
            <x v="102"/>
          </reference>
          <reference field="6" count="1" selected="0">
            <x v="80"/>
          </reference>
          <reference field="7" count="1" selected="0">
            <x v="5"/>
          </reference>
          <reference field="8" count="1">
            <x v="175"/>
          </reference>
        </references>
      </pivotArea>
    </format>
    <format dxfId="1794">
      <pivotArea dataOnly="0" labelOnly="1" fieldPosition="0">
        <references count="4">
          <reference field="0" count="1" selected="0">
            <x v="103"/>
          </reference>
          <reference field="6" count="1" selected="0">
            <x v="22"/>
          </reference>
          <reference field="7" count="1" selected="0">
            <x v="5"/>
          </reference>
          <reference field="8" count="1">
            <x v="359"/>
          </reference>
        </references>
      </pivotArea>
    </format>
    <format dxfId="1793">
      <pivotArea dataOnly="0" labelOnly="1" fieldPosition="0">
        <references count="4">
          <reference field="0" count="1" selected="0">
            <x v="104"/>
          </reference>
          <reference field="6" count="1" selected="0">
            <x v="32"/>
          </reference>
          <reference field="7" count="1" selected="0">
            <x v="5"/>
          </reference>
          <reference field="8" count="1">
            <x v="240"/>
          </reference>
        </references>
      </pivotArea>
    </format>
    <format dxfId="1792">
      <pivotArea dataOnly="0" labelOnly="1" fieldPosition="0">
        <references count="4">
          <reference field="0" count="1" selected="0">
            <x v="105"/>
          </reference>
          <reference field="6" count="1" selected="0">
            <x v="409"/>
          </reference>
          <reference field="7" count="1" selected="0">
            <x v="5"/>
          </reference>
          <reference field="8" count="1">
            <x v="246"/>
          </reference>
        </references>
      </pivotArea>
    </format>
    <format dxfId="1791">
      <pivotArea dataOnly="0" labelOnly="1" fieldPosition="0">
        <references count="4">
          <reference field="0" count="1" selected="0">
            <x v="106"/>
          </reference>
          <reference field="6" count="1" selected="0">
            <x v="356"/>
          </reference>
          <reference field="7" count="1" selected="0">
            <x v="5"/>
          </reference>
          <reference field="8" count="1">
            <x v="282"/>
          </reference>
        </references>
      </pivotArea>
    </format>
    <format dxfId="1790">
      <pivotArea dataOnly="0" labelOnly="1" fieldPosition="0">
        <references count="4">
          <reference field="0" count="1" selected="0">
            <x v="107"/>
          </reference>
          <reference field="6" count="1" selected="0">
            <x v="198"/>
          </reference>
          <reference field="7" count="1" selected="0">
            <x v="5"/>
          </reference>
          <reference field="8" count="1">
            <x v="238"/>
          </reference>
        </references>
      </pivotArea>
    </format>
    <format dxfId="1789">
      <pivotArea dataOnly="0" labelOnly="1" fieldPosition="0">
        <references count="4">
          <reference field="0" count="1" selected="0">
            <x v="108"/>
          </reference>
          <reference field="6" count="1" selected="0">
            <x v="270"/>
          </reference>
          <reference field="7" count="1" selected="0">
            <x v="5"/>
          </reference>
          <reference field="8" count="1">
            <x v="244"/>
          </reference>
        </references>
      </pivotArea>
    </format>
    <format dxfId="1788">
      <pivotArea dataOnly="0" labelOnly="1" fieldPosition="0">
        <references count="4">
          <reference field="0" count="1" selected="0">
            <x v="109"/>
          </reference>
          <reference field="6" count="1" selected="0">
            <x v="287"/>
          </reference>
          <reference field="7" count="1" selected="0">
            <x v="5"/>
          </reference>
          <reference field="8" count="1">
            <x v="255"/>
          </reference>
        </references>
      </pivotArea>
    </format>
    <format dxfId="1787">
      <pivotArea dataOnly="0" labelOnly="1" fieldPosition="0">
        <references count="4">
          <reference field="0" count="1" selected="0">
            <x v="110"/>
          </reference>
          <reference field="6" count="1" selected="0">
            <x v="444"/>
          </reference>
          <reference field="7" count="1" selected="0">
            <x v="5"/>
          </reference>
          <reference field="8" count="1">
            <x v="329"/>
          </reference>
        </references>
      </pivotArea>
    </format>
    <format dxfId="1786">
      <pivotArea dataOnly="0" labelOnly="1" fieldPosition="0">
        <references count="4">
          <reference field="0" count="1" selected="0">
            <x v="111"/>
          </reference>
          <reference field="6" count="1" selected="0">
            <x v="494"/>
          </reference>
          <reference field="7" count="1" selected="0">
            <x v="5"/>
          </reference>
          <reference field="8" count="1">
            <x v="241"/>
          </reference>
        </references>
      </pivotArea>
    </format>
    <format dxfId="1785">
      <pivotArea dataOnly="0" labelOnly="1" fieldPosition="0">
        <references count="4">
          <reference field="0" count="1" selected="0">
            <x v="112"/>
          </reference>
          <reference field="6" count="1" selected="0">
            <x v="132"/>
          </reference>
          <reference field="7" count="1" selected="0">
            <x v="5"/>
          </reference>
          <reference field="8" count="1">
            <x v="233"/>
          </reference>
        </references>
      </pivotArea>
    </format>
    <format dxfId="1784">
      <pivotArea dataOnly="0" labelOnly="1" fieldPosition="0">
        <references count="4">
          <reference field="0" count="1" selected="0">
            <x v="113"/>
          </reference>
          <reference field="6" count="1" selected="0">
            <x v="366"/>
          </reference>
          <reference field="7" count="1" selected="0">
            <x v="5"/>
          </reference>
          <reference field="8" count="1">
            <x v="385"/>
          </reference>
        </references>
      </pivotArea>
    </format>
    <format dxfId="1783">
      <pivotArea dataOnly="0" labelOnly="1" fieldPosition="0">
        <references count="4">
          <reference field="0" count="1" selected="0">
            <x v="114"/>
          </reference>
          <reference field="6" count="1" selected="0">
            <x v="213"/>
          </reference>
          <reference field="7" count="1" selected="0">
            <x v="5"/>
          </reference>
          <reference field="8" count="1">
            <x v="278"/>
          </reference>
        </references>
      </pivotArea>
    </format>
    <format dxfId="1782">
      <pivotArea dataOnly="0" labelOnly="1" fieldPosition="0">
        <references count="4">
          <reference field="0" count="1" selected="0">
            <x v="115"/>
          </reference>
          <reference field="6" count="1" selected="0">
            <x v="466"/>
          </reference>
          <reference field="7" count="1" selected="0">
            <x v="5"/>
          </reference>
          <reference field="8" count="1">
            <x v="295"/>
          </reference>
        </references>
      </pivotArea>
    </format>
    <format dxfId="1781">
      <pivotArea dataOnly="0" labelOnly="1" fieldPosition="0">
        <references count="4">
          <reference field="0" count="1" selected="0">
            <x v="116"/>
          </reference>
          <reference field="6" count="1" selected="0">
            <x v="220"/>
          </reference>
          <reference field="7" count="1" selected="0">
            <x v="5"/>
          </reference>
          <reference field="8" count="1">
            <x v="261"/>
          </reference>
        </references>
      </pivotArea>
    </format>
    <format dxfId="1780">
      <pivotArea dataOnly="0" labelOnly="1" fieldPosition="0">
        <references count="4">
          <reference field="0" count="1" selected="0">
            <x v="117"/>
          </reference>
          <reference field="6" count="1" selected="0">
            <x v="568"/>
          </reference>
          <reference field="7" count="1" selected="0">
            <x v="5"/>
          </reference>
          <reference field="8" count="1">
            <x v="279"/>
          </reference>
        </references>
      </pivotArea>
    </format>
    <format dxfId="1779">
      <pivotArea dataOnly="0" labelOnly="1" fieldPosition="0">
        <references count="4">
          <reference field="0" count="1" selected="0">
            <x v="118"/>
          </reference>
          <reference field="6" count="1" selected="0">
            <x v="396"/>
          </reference>
          <reference field="7" count="1" selected="0">
            <x v="5"/>
          </reference>
          <reference field="8" count="1">
            <x v="269"/>
          </reference>
        </references>
      </pivotArea>
    </format>
    <format dxfId="1778">
      <pivotArea dataOnly="0" labelOnly="1" fieldPosition="0">
        <references count="4">
          <reference field="0" count="1" selected="0">
            <x v="119"/>
          </reference>
          <reference field="6" count="1" selected="0">
            <x v="104"/>
          </reference>
          <reference field="7" count="1" selected="0">
            <x v="5"/>
          </reference>
          <reference field="8" count="1">
            <x v="25"/>
          </reference>
        </references>
      </pivotArea>
    </format>
    <format dxfId="1777">
      <pivotArea dataOnly="0" labelOnly="1" fieldPosition="0">
        <references count="4">
          <reference field="0" count="1" selected="0">
            <x v="120"/>
          </reference>
          <reference field="6" count="1" selected="0">
            <x v="57"/>
          </reference>
          <reference field="7" count="1" selected="0">
            <x v="5"/>
          </reference>
          <reference field="8" count="1">
            <x v="464"/>
          </reference>
        </references>
      </pivotArea>
    </format>
    <format dxfId="1776">
      <pivotArea dataOnly="0" labelOnly="1" fieldPosition="0">
        <references count="4">
          <reference field="0" count="1" selected="0">
            <x v="121"/>
          </reference>
          <reference field="6" count="1" selected="0">
            <x v="329"/>
          </reference>
          <reference field="7" count="1" selected="0">
            <x v="5"/>
          </reference>
          <reference field="8" count="1">
            <x v="471"/>
          </reference>
        </references>
      </pivotArea>
    </format>
    <format dxfId="1775">
      <pivotArea dataOnly="0" labelOnly="1" fieldPosition="0">
        <references count="4">
          <reference field="0" count="1" selected="0">
            <x v="122"/>
          </reference>
          <reference field="6" count="1" selected="0">
            <x v="351"/>
          </reference>
          <reference field="7" count="1" selected="0">
            <x v="5"/>
          </reference>
          <reference field="8" count="1">
            <x v="415"/>
          </reference>
        </references>
      </pivotArea>
    </format>
    <format dxfId="1774">
      <pivotArea dataOnly="0" labelOnly="1" fieldPosition="0">
        <references count="4">
          <reference field="0" count="1" selected="0">
            <x v="123"/>
          </reference>
          <reference field="6" count="1" selected="0">
            <x v="86"/>
          </reference>
          <reference field="7" count="1" selected="0">
            <x v="5"/>
          </reference>
          <reference field="8" count="1">
            <x v="271"/>
          </reference>
        </references>
      </pivotArea>
    </format>
    <format dxfId="1773">
      <pivotArea dataOnly="0" labelOnly="1" fieldPosition="0">
        <references count="4">
          <reference field="0" count="1" selected="0">
            <x v="124"/>
          </reference>
          <reference field="6" count="1" selected="0">
            <x v="0"/>
          </reference>
          <reference field="7" count="1" selected="0">
            <x v="5"/>
          </reference>
          <reference field="8" count="1">
            <x v="421"/>
          </reference>
        </references>
      </pivotArea>
    </format>
    <format dxfId="1772">
      <pivotArea dataOnly="0" labelOnly="1" fieldPosition="0">
        <references count="4">
          <reference field="0" count="1" selected="0">
            <x v="125"/>
          </reference>
          <reference field="6" count="1" selected="0">
            <x v="282"/>
          </reference>
          <reference field="7" count="1" selected="0">
            <x v="5"/>
          </reference>
          <reference field="8" count="1">
            <x v="247"/>
          </reference>
        </references>
      </pivotArea>
    </format>
    <format dxfId="1771">
      <pivotArea dataOnly="0" labelOnly="1" fieldPosition="0">
        <references count="4">
          <reference field="0" count="1" selected="0">
            <x v="126"/>
          </reference>
          <reference field="6" count="1" selected="0">
            <x v="316"/>
          </reference>
          <reference field="7" count="1" selected="0">
            <x v="5"/>
          </reference>
          <reference field="8" count="1">
            <x v="374"/>
          </reference>
        </references>
      </pivotArea>
    </format>
    <format dxfId="1770">
      <pivotArea dataOnly="0" labelOnly="1" fieldPosition="0">
        <references count="4">
          <reference field="0" count="1" selected="0">
            <x v="127"/>
          </reference>
          <reference field="6" count="1" selected="0">
            <x v="264"/>
          </reference>
          <reference field="7" count="1" selected="0">
            <x v="5"/>
          </reference>
          <reference field="8" count="1">
            <x v="386"/>
          </reference>
        </references>
      </pivotArea>
    </format>
    <format dxfId="1769">
      <pivotArea dataOnly="0" labelOnly="1" fieldPosition="0">
        <references count="4">
          <reference field="0" count="1" selected="0">
            <x v="128"/>
          </reference>
          <reference field="6" count="1" selected="0">
            <x v="488"/>
          </reference>
          <reference field="7" count="1" selected="0">
            <x v="5"/>
          </reference>
          <reference field="8" count="1">
            <x v="154"/>
          </reference>
        </references>
      </pivotArea>
    </format>
    <format dxfId="1768">
      <pivotArea dataOnly="0" labelOnly="1" fieldPosition="0">
        <references count="4">
          <reference field="0" count="1" selected="0">
            <x v="129"/>
          </reference>
          <reference field="6" count="1" selected="0">
            <x v="377"/>
          </reference>
          <reference field="7" count="1" selected="0">
            <x v="5"/>
          </reference>
          <reference field="8" count="1">
            <x v="412"/>
          </reference>
        </references>
      </pivotArea>
    </format>
    <format dxfId="1767">
      <pivotArea dataOnly="0" labelOnly="1" fieldPosition="0">
        <references count="4">
          <reference field="0" count="1" selected="0">
            <x v="130"/>
          </reference>
          <reference field="6" count="1" selected="0">
            <x v="367"/>
          </reference>
          <reference field="7" count="1" selected="0">
            <x v="5"/>
          </reference>
          <reference field="8" count="1">
            <x v="381"/>
          </reference>
        </references>
      </pivotArea>
    </format>
    <format dxfId="1766">
      <pivotArea dataOnly="0" labelOnly="1" fieldPosition="0">
        <references count="4">
          <reference field="0" count="1" selected="0">
            <x v="131"/>
          </reference>
          <reference field="6" count="1" selected="0">
            <x v="233"/>
          </reference>
          <reference field="7" count="1" selected="0">
            <x v="5"/>
          </reference>
          <reference field="8" count="1">
            <x v="444"/>
          </reference>
        </references>
      </pivotArea>
    </format>
    <format dxfId="1765">
      <pivotArea dataOnly="0" labelOnly="1" fieldPosition="0">
        <references count="4">
          <reference field="0" count="1" selected="0">
            <x v="132"/>
          </reference>
          <reference field="6" count="1" selected="0">
            <x v="387"/>
          </reference>
          <reference field="7" count="1" selected="0">
            <x v="5"/>
          </reference>
          <reference field="8" count="1">
            <x v="319"/>
          </reference>
        </references>
      </pivotArea>
    </format>
    <format dxfId="1764">
      <pivotArea dataOnly="0" labelOnly="1" fieldPosition="0">
        <references count="4">
          <reference field="0" count="1" selected="0">
            <x v="133"/>
          </reference>
          <reference field="6" count="1" selected="0">
            <x v="575"/>
          </reference>
          <reference field="7" count="1" selected="0">
            <x v="5"/>
          </reference>
          <reference field="8" count="1">
            <x v="408"/>
          </reference>
        </references>
      </pivotArea>
    </format>
    <format dxfId="1763">
      <pivotArea dataOnly="0" labelOnly="1" fieldPosition="0">
        <references count="4">
          <reference field="0" count="1" selected="0">
            <x v="134"/>
          </reference>
          <reference field="6" count="1" selected="0">
            <x v="60"/>
          </reference>
          <reference field="7" count="1" selected="0">
            <x v="5"/>
          </reference>
          <reference field="8" count="1">
            <x v="321"/>
          </reference>
        </references>
      </pivotArea>
    </format>
    <format dxfId="1762">
      <pivotArea dataOnly="0" labelOnly="1" fieldPosition="0">
        <references count="4">
          <reference field="0" count="1" selected="0">
            <x v="135"/>
          </reference>
          <reference field="6" count="1" selected="0">
            <x v="234"/>
          </reference>
          <reference field="7" count="1" selected="0">
            <x v="5"/>
          </reference>
          <reference field="8" count="1">
            <x v="395"/>
          </reference>
        </references>
      </pivotArea>
    </format>
    <format dxfId="1761">
      <pivotArea dataOnly="0" labelOnly="1" fieldPosition="0">
        <references count="4">
          <reference field="0" count="1" selected="0">
            <x v="136"/>
          </reference>
          <reference field="6" count="1" selected="0">
            <x v="436"/>
          </reference>
          <reference field="7" count="1" selected="0">
            <x v="5"/>
          </reference>
          <reference field="8" count="1">
            <x v="78"/>
          </reference>
        </references>
      </pivotArea>
    </format>
    <format dxfId="1760">
      <pivotArea dataOnly="0" labelOnly="1" fieldPosition="0">
        <references count="4">
          <reference field="0" count="1" selected="0">
            <x v="137"/>
          </reference>
          <reference field="6" count="1" selected="0">
            <x v="532"/>
          </reference>
          <reference field="7" count="1" selected="0">
            <x v="5"/>
          </reference>
          <reference field="8" count="1">
            <x v="404"/>
          </reference>
        </references>
      </pivotArea>
    </format>
    <format dxfId="1759">
      <pivotArea dataOnly="0" labelOnly="1" fieldPosition="0">
        <references count="4">
          <reference field="0" count="1" selected="0">
            <x v="138"/>
          </reference>
          <reference field="6" count="1" selected="0">
            <x v="404"/>
          </reference>
          <reference field="7" count="1" selected="0">
            <x v="5"/>
          </reference>
          <reference field="8" count="1">
            <x v="331"/>
          </reference>
        </references>
      </pivotArea>
    </format>
    <format dxfId="1758">
      <pivotArea dataOnly="0" labelOnly="1" fieldPosition="0">
        <references count="4">
          <reference field="0" count="1" selected="0">
            <x v="139"/>
          </reference>
          <reference field="6" count="1" selected="0">
            <x v="242"/>
          </reference>
          <reference field="7" count="1" selected="0">
            <x v="5"/>
          </reference>
          <reference field="8" count="1">
            <x v="402"/>
          </reference>
        </references>
      </pivotArea>
    </format>
    <format dxfId="1757">
      <pivotArea dataOnly="0" labelOnly="1" fieldPosition="0">
        <references count="4">
          <reference field="0" count="1" selected="0">
            <x v="140"/>
          </reference>
          <reference field="6" count="1" selected="0">
            <x v="206"/>
          </reference>
          <reference field="7" count="1" selected="0">
            <x v="5"/>
          </reference>
          <reference field="8" count="1">
            <x v="195"/>
          </reference>
        </references>
      </pivotArea>
    </format>
    <format dxfId="1756">
      <pivotArea dataOnly="0" labelOnly="1" fieldPosition="0">
        <references count="4">
          <reference field="0" count="1" selected="0">
            <x v="141"/>
          </reference>
          <reference field="6" count="1" selected="0">
            <x v="438"/>
          </reference>
          <reference field="7" count="1" selected="0">
            <x v="5"/>
          </reference>
          <reference field="8" count="1">
            <x v="310"/>
          </reference>
        </references>
      </pivotArea>
    </format>
    <format dxfId="1755">
      <pivotArea dataOnly="0" labelOnly="1" fieldPosition="0">
        <references count="4">
          <reference field="0" count="1" selected="0">
            <x v="142"/>
          </reference>
          <reference field="6" count="1" selected="0">
            <x v="97"/>
          </reference>
          <reference field="7" count="1" selected="0">
            <x v="5"/>
          </reference>
          <reference field="8" count="1">
            <x v="229"/>
          </reference>
        </references>
      </pivotArea>
    </format>
    <format dxfId="1754">
      <pivotArea dataOnly="0" labelOnly="1" fieldPosition="0">
        <references count="4">
          <reference field="0" count="1" selected="0">
            <x v="143"/>
          </reference>
          <reference field="6" count="1" selected="0">
            <x v="474"/>
          </reference>
          <reference field="7" count="1" selected="0">
            <x v="5"/>
          </reference>
          <reference field="8" count="1">
            <x v="369"/>
          </reference>
        </references>
      </pivotArea>
    </format>
    <format dxfId="1753">
      <pivotArea dataOnly="0" labelOnly="1" fieldPosition="0">
        <references count="4">
          <reference field="0" count="1" selected="0">
            <x v="144"/>
          </reference>
          <reference field="6" count="1" selected="0">
            <x v="237"/>
          </reference>
          <reference field="7" count="1" selected="0">
            <x v="5"/>
          </reference>
          <reference field="8" count="1">
            <x v="298"/>
          </reference>
        </references>
      </pivotArea>
    </format>
    <format dxfId="1752">
      <pivotArea dataOnly="0" labelOnly="1" fieldPosition="0">
        <references count="4">
          <reference field="0" count="1" selected="0">
            <x v="145"/>
          </reference>
          <reference field="6" count="1" selected="0">
            <x v="587"/>
          </reference>
          <reference field="7" count="1" selected="0">
            <x v="5"/>
          </reference>
          <reference field="8" count="1">
            <x v="323"/>
          </reference>
        </references>
      </pivotArea>
    </format>
    <format dxfId="1751">
      <pivotArea dataOnly="0" labelOnly="1" fieldPosition="0">
        <references count="4">
          <reference field="0" count="1" selected="0">
            <x v="146"/>
          </reference>
          <reference field="6" count="1" selected="0">
            <x v="574"/>
          </reference>
          <reference field="7" count="1" selected="0">
            <x v="5"/>
          </reference>
          <reference field="8" count="1">
            <x v="347"/>
          </reference>
        </references>
      </pivotArea>
    </format>
    <format dxfId="1750">
      <pivotArea dataOnly="0" labelOnly="1" fieldPosition="0">
        <references count="4">
          <reference field="0" count="1" selected="0">
            <x v="147"/>
          </reference>
          <reference field="6" count="1" selected="0">
            <x v="253"/>
          </reference>
          <reference field="7" count="1" selected="0">
            <x v="5"/>
          </reference>
          <reference field="8" count="1">
            <x v="202"/>
          </reference>
        </references>
      </pivotArea>
    </format>
    <format dxfId="1749">
      <pivotArea dataOnly="0" labelOnly="1" fieldPosition="0">
        <references count="4">
          <reference field="0" count="1" selected="0">
            <x v="148"/>
          </reference>
          <reference field="6" count="1" selected="0">
            <x v="112"/>
          </reference>
          <reference field="7" count="1" selected="0">
            <x v="5"/>
          </reference>
          <reference field="8" count="1">
            <x v="289"/>
          </reference>
        </references>
      </pivotArea>
    </format>
    <format dxfId="1748">
      <pivotArea dataOnly="0" labelOnly="1" fieldPosition="0">
        <references count="4">
          <reference field="0" count="1" selected="0">
            <x v="149"/>
          </reference>
          <reference field="6" count="1" selected="0">
            <x v="50"/>
          </reference>
          <reference field="7" count="1" selected="0">
            <x v="5"/>
          </reference>
          <reference field="8" count="1">
            <x v="357"/>
          </reference>
        </references>
      </pivotArea>
    </format>
    <format dxfId="1747">
      <pivotArea dataOnly="0" labelOnly="1" fieldPosition="0">
        <references count="4">
          <reference field="0" count="1" selected="0">
            <x v="150"/>
          </reference>
          <reference field="6" count="1" selected="0">
            <x v="274"/>
          </reference>
          <reference field="7" count="1" selected="0">
            <x v="6"/>
          </reference>
          <reference field="8" count="1">
            <x v="488"/>
          </reference>
        </references>
      </pivotArea>
    </format>
    <format dxfId="1746">
      <pivotArea dataOnly="0" labelOnly="1" fieldPosition="0">
        <references count="4">
          <reference field="0" count="1" selected="0">
            <x v="151"/>
          </reference>
          <reference field="6" count="1" selected="0">
            <x v="19"/>
          </reference>
          <reference field="7" count="1" selected="0">
            <x v="6"/>
          </reference>
          <reference field="8" count="1">
            <x v="456"/>
          </reference>
        </references>
      </pivotArea>
    </format>
    <format dxfId="1745">
      <pivotArea dataOnly="0" labelOnly="1" fieldPosition="0">
        <references count="4">
          <reference field="0" count="1" selected="0">
            <x v="152"/>
          </reference>
          <reference field="6" count="1" selected="0">
            <x v="365"/>
          </reference>
          <reference field="7" count="1" selected="0">
            <x v="6"/>
          </reference>
          <reference field="8" count="1">
            <x v="398"/>
          </reference>
        </references>
      </pivotArea>
    </format>
    <format dxfId="1744">
      <pivotArea dataOnly="0" labelOnly="1" fieldPosition="0">
        <references count="4">
          <reference field="0" count="1" selected="0">
            <x v="153"/>
          </reference>
          <reference field="6" count="1" selected="0">
            <x v="1"/>
          </reference>
          <reference field="7" count="1" selected="0">
            <x v="6"/>
          </reference>
          <reference field="8" count="1">
            <x v="424"/>
          </reference>
        </references>
      </pivotArea>
    </format>
    <format dxfId="1743">
      <pivotArea dataOnly="0" labelOnly="1" fieldPosition="0">
        <references count="4">
          <reference field="0" count="1" selected="0">
            <x v="154"/>
          </reference>
          <reference field="6" count="1" selected="0">
            <x v="230"/>
          </reference>
          <reference field="7" count="1" selected="0">
            <x v="7"/>
          </reference>
          <reference field="8" count="1">
            <x v="425"/>
          </reference>
        </references>
      </pivotArea>
    </format>
    <format dxfId="1742">
      <pivotArea dataOnly="0" labelOnly="1" fieldPosition="0">
        <references count="4">
          <reference field="0" count="1" selected="0">
            <x v="155"/>
          </reference>
          <reference field="6" count="1" selected="0">
            <x v="508"/>
          </reference>
          <reference field="7" count="1" selected="0">
            <x v="7"/>
          </reference>
          <reference field="8" count="1">
            <x v="512"/>
          </reference>
        </references>
      </pivotArea>
    </format>
    <format dxfId="1741">
      <pivotArea dataOnly="0" labelOnly="1" fieldPosition="0">
        <references count="4">
          <reference field="0" count="1" selected="0">
            <x v="156"/>
          </reference>
          <reference field="6" count="1" selected="0">
            <x v="355"/>
          </reference>
          <reference field="7" count="1" selected="0">
            <x v="7"/>
          </reference>
          <reference field="8" count="1">
            <x v="512"/>
          </reference>
        </references>
      </pivotArea>
    </format>
    <format dxfId="1740">
      <pivotArea dataOnly="0" labelOnly="1" fieldPosition="0">
        <references count="4">
          <reference field="0" count="1" selected="0">
            <x v="157"/>
          </reference>
          <reference field="6" count="1" selected="0">
            <x v="25"/>
          </reference>
          <reference field="7" count="1" selected="0">
            <x v="8"/>
          </reference>
          <reference field="8" count="1">
            <x v="504"/>
          </reference>
        </references>
      </pivotArea>
    </format>
    <format dxfId="1739">
      <pivotArea dataOnly="0" labelOnly="1" fieldPosition="0">
        <references count="4">
          <reference field="0" count="1" selected="0">
            <x v="158"/>
          </reference>
          <reference field="6" count="1" selected="0">
            <x v="512"/>
          </reference>
          <reference field="7" count="1" selected="0">
            <x v="8"/>
          </reference>
          <reference field="8" count="1">
            <x v="461"/>
          </reference>
        </references>
      </pivotArea>
    </format>
    <format dxfId="1738">
      <pivotArea dataOnly="0" labelOnly="1" fieldPosition="0">
        <references count="4">
          <reference field="0" count="1" selected="0">
            <x v="159"/>
          </reference>
          <reference field="6" count="1" selected="0">
            <x v="397"/>
          </reference>
          <reference field="7" count="1" selected="0">
            <x v="8"/>
          </reference>
          <reference field="8" count="1">
            <x v="234"/>
          </reference>
        </references>
      </pivotArea>
    </format>
    <format dxfId="1737">
      <pivotArea dataOnly="0" labelOnly="1" fieldPosition="0">
        <references count="4">
          <reference field="0" count="1" selected="0">
            <x v="160"/>
          </reference>
          <reference field="6" count="1" selected="0">
            <x v="245"/>
          </reference>
          <reference field="7" count="1" selected="0">
            <x v="8"/>
          </reference>
          <reference field="8" count="1">
            <x v="225"/>
          </reference>
        </references>
      </pivotArea>
    </format>
    <format dxfId="1736">
      <pivotArea dataOnly="0" labelOnly="1" fieldPosition="0">
        <references count="4">
          <reference field="0" count="1" selected="0">
            <x v="161"/>
          </reference>
          <reference field="6" count="1" selected="0">
            <x v="289"/>
          </reference>
          <reference field="7" count="1" selected="0">
            <x v="8"/>
          </reference>
          <reference field="8" count="1">
            <x v="203"/>
          </reference>
        </references>
      </pivotArea>
    </format>
    <format dxfId="1735">
      <pivotArea dataOnly="0" labelOnly="1" fieldPosition="0">
        <references count="4">
          <reference field="0" count="1" selected="0">
            <x v="162"/>
          </reference>
          <reference field="6" count="1" selected="0">
            <x v="562"/>
          </reference>
          <reference field="7" count="1" selected="0">
            <x v="8"/>
          </reference>
          <reference field="8" count="1">
            <x v="118"/>
          </reference>
        </references>
      </pivotArea>
    </format>
    <format dxfId="1734">
      <pivotArea dataOnly="0" labelOnly="1" fieldPosition="0">
        <references count="4">
          <reference field="0" count="1" selected="0">
            <x v="163"/>
          </reference>
          <reference field="6" count="1" selected="0">
            <x v="244"/>
          </reference>
          <reference field="7" count="1" selected="0">
            <x v="8"/>
          </reference>
          <reference field="8" count="1">
            <x v="113"/>
          </reference>
        </references>
      </pivotArea>
    </format>
    <format dxfId="1733">
      <pivotArea dataOnly="0" labelOnly="1" fieldPosition="0">
        <references count="4">
          <reference field="0" count="1" selected="0">
            <x v="164"/>
          </reference>
          <reference field="6" count="1" selected="0">
            <x v="268"/>
          </reference>
          <reference field="7" count="1" selected="0">
            <x v="8"/>
          </reference>
          <reference field="8" count="1">
            <x v="16"/>
          </reference>
        </references>
      </pivotArea>
    </format>
    <format dxfId="1732">
      <pivotArea dataOnly="0" labelOnly="1" fieldPosition="0">
        <references count="4">
          <reference field="0" count="1" selected="0">
            <x v="165"/>
          </reference>
          <reference field="6" count="1" selected="0">
            <x v="259"/>
          </reference>
          <reference field="7" count="1" selected="0">
            <x v="8"/>
          </reference>
          <reference field="8" count="1">
            <x v="14"/>
          </reference>
        </references>
      </pivotArea>
    </format>
    <format dxfId="1731">
      <pivotArea dataOnly="0" labelOnly="1" fieldPosition="0">
        <references count="4">
          <reference field="0" count="1" selected="0">
            <x v="166"/>
          </reference>
          <reference field="6" count="1" selected="0">
            <x v="526"/>
          </reference>
          <reference field="7" count="1" selected="0">
            <x v="8"/>
          </reference>
          <reference field="8" count="1">
            <x v="512"/>
          </reference>
        </references>
      </pivotArea>
    </format>
    <format dxfId="1730">
      <pivotArea dataOnly="0" labelOnly="1" fieldPosition="0">
        <references count="4">
          <reference field="0" count="1" selected="0">
            <x v="167"/>
          </reference>
          <reference field="6" count="1" selected="0">
            <x v="468"/>
          </reference>
          <reference field="7" count="1" selected="0">
            <x v="8"/>
          </reference>
          <reference field="8" count="1">
            <x v="512"/>
          </reference>
        </references>
      </pivotArea>
    </format>
    <format dxfId="1729">
      <pivotArea dataOnly="0" labelOnly="1" fieldPosition="0">
        <references count="4">
          <reference field="0" count="1" selected="0">
            <x v="168"/>
          </reference>
          <reference field="6" count="1" selected="0">
            <x v="265"/>
          </reference>
          <reference field="7" count="1" selected="0">
            <x v="8"/>
          </reference>
          <reference field="8" count="1">
            <x v="512"/>
          </reference>
        </references>
      </pivotArea>
    </format>
    <format dxfId="1728">
      <pivotArea dataOnly="0" labelOnly="1" fieldPosition="0">
        <references count="4">
          <reference field="0" count="1" selected="0">
            <x v="169"/>
          </reference>
          <reference field="6" count="1" selected="0">
            <x v="576"/>
          </reference>
          <reference field="7" count="1" selected="0">
            <x v="8"/>
          </reference>
          <reference field="8" count="1">
            <x v="512"/>
          </reference>
        </references>
      </pivotArea>
    </format>
    <format dxfId="1727">
      <pivotArea dataOnly="0" labelOnly="1" fieldPosition="0">
        <references count="4">
          <reference field="0" count="1" selected="0">
            <x v="170"/>
          </reference>
          <reference field="6" count="1" selected="0">
            <x v="83"/>
          </reference>
          <reference field="7" count="1" selected="0">
            <x v="8"/>
          </reference>
          <reference field="8" count="1">
            <x v="512"/>
          </reference>
        </references>
      </pivotArea>
    </format>
    <format dxfId="1726">
      <pivotArea dataOnly="0" labelOnly="1" fieldPosition="0">
        <references count="4">
          <reference field="0" count="1" selected="0">
            <x v="171"/>
          </reference>
          <reference field="6" count="1" selected="0">
            <x v="323"/>
          </reference>
          <reference field="7" count="1" selected="0">
            <x v="9"/>
          </reference>
          <reference field="8" count="1">
            <x v="510"/>
          </reference>
        </references>
      </pivotArea>
    </format>
    <format dxfId="1725">
      <pivotArea dataOnly="0" labelOnly="1" fieldPosition="0">
        <references count="4">
          <reference field="0" count="1" selected="0">
            <x v="172"/>
          </reference>
          <reference field="6" count="1" selected="0">
            <x v="34"/>
          </reference>
          <reference field="7" count="1" selected="0">
            <x v="9"/>
          </reference>
          <reference field="8" count="1">
            <x v="507"/>
          </reference>
        </references>
      </pivotArea>
    </format>
    <format dxfId="1724">
      <pivotArea dataOnly="0" labelOnly="1" fieldPosition="0">
        <references count="4">
          <reference field="0" count="1" selected="0">
            <x v="173"/>
          </reference>
          <reference field="6" count="1" selected="0">
            <x v="538"/>
          </reference>
          <reference field="7" count="1" selected="0">
            <x v="9"/>
          </reference>
          <reference field="8" count="1">
            <x v="485"/>
          </reference>
        </references>
      </pivotArea>
    </format>
    <format dxfId="1723">
      <pivotArea dataOnly="0" labelOnly="1" fieldPosition="0">
        <references count="4">
          <reference field="0" count="1" selected="0">
            <x v="174"/>
          </reference>
          <reference field="6" count="1" selected="0">
            <x v="469"/>
          </reference>
          <reference field="7" count="1" selected="0">
            <x v="9"/>
          </reference>
          <reference field="8" count="1">
            <x v="481"/>
          </reference>
        </references>
      </pivotArea>
    </format>
    <format dxfId="1722">
      <pivotArea dataOnly="0" labelOnly="1" fieldPosition="0">
        <references count="4">
          <reference field="0" count="1" selected="0">
            <x v="175"/>
          </reference>
          <reference field="6" count="1" selected="0">
            <x v="583"/>
          </reference>
          <reference field="7" count="1" selected="0">
            <x v="9"/>
          </reference>
          <reference field="8" count="1">
            <x v="451"/>
          </reference>
        </references>
      </pivotArea>
    </format>
    <format dxfId="1721">
      <pivotArea dataOnly="0" labelOnly="1" fieldPosition="0">
        <references count="4">
          <reference field="0" count="1" selected="0">
            <x v="176"/>
          </reference>
          <reference field="6" count="1" selected="0">
            <x v="326"/>
          </reference>
          <reference field="7" count="1" selected="0">
            <x v="9"/>
          </reference>
          <reference field="8" count="1">
            <x v="457"/>
          </reference>
        </references>
      </pivotArea>
    </format>
    <format dxfId="1720">
      <pivotArea dataOnly="0" labelOnly="1" fieldPosition="0">
        <references count="4">
          <reference field="0" count="1" selected="0">
            <x v="177"/>
          </reference>
          <reference field="6" count="1" selected="0">
            <x v="352"/>
          </reference>
          <reference field="7" count="1" selected="0">
            <x v="9"/>
          </reference>
          <reference field="8" count="1">
            <x v="429"/>
          </reference>
        </references>
      </pivotArea>
    </format>
    <format dxfId="1719">
      <pivotArea dataOnly="0" labelOnly="1" fieldPosition="0">
        <references count="4">
          <reference field="0" count="1" selected="0">
            <x v="178"/>
          </reference>
          <reference field="6" count="1" selected="0">
            <x v="392"/>
          </reference>
          <reference field="7" count="1" selected="0">
            <x v="9"/>
          </reference>
          <reference field="8" count="1">
            <x v="427"/>
          </reference>
        </references>
      </pivotArea>
    </format>
    <format dxfId="1718">
      <pivotArea dataOnly="0" labelOnly="1" fieldPosition="0">
        <references count="4">
          <reference field="0" count="1" selected="0">
            <x v="179"/>
          </reference>
          <reference field="6" count="1" selected="0">
            <x v="539"/>
          </reference>
          <reference field="7" count="1" selected="0">
            <x v="9"/>
          </reference>
          <reference field="8" count="1">
            <x v="379"/>
          </reference>
        </references>
      </pivotArea>
    </format>
    <format dxfId="1717">
      <pivotArea dataOnly="0" labelOnly="1" fieldPosition="0">
        <references count="4">
          <reference field="0" count="1" selected="0">
            <x v="180"/>
          </reference>
          <reference field="6" count="1" selected="0">
            <x v="391"/>
          </reference>
          <reference field="7" count="1" selected="0">
            <x v="9"/>
          </reference>
          <reference field="8" count="1">
            <x v="441"/>
          </reference>
        </references>
      </pivotArea>
    </format>
    <format dxfId="1716">
      <pivotArea dataOnly="0" labelOnly="1" fieldPosition="0">
        <references count="4">
          <reference field="0" count="1" selected="0">
            <x v="181"/>
          </reference>
          <reference field="6" count="1" selected="0">
            <x v="459"/>
          </reference>
          <reference field="7" count="1" selected="0">
            <x v="9"/>
          </reference>
          <reference field="8" count="1">
            <x v="215"/>
          </reference>
        </references>
      </pivotArea>
    </format>
    <format dxfId="1715">
      <pivotArea dataOnly="0" labelOnly="1" fieldPosition="0">
        <references count="4">
          <reference field="0" count="1" selected="0">
            <x v="182"/>
          </reference>
          <reference field="6" count="1" selected="0">
            <x v="559"/>
          </reference>
          <reference field="7" count="1" selected="0">
            <x v="9"/>
          </reference>
          <reference field="8" count="1">
            <x v="303"/>
          </reference>
        </references>
      </pivotArea>
    </format>
    <format dxfId="1714">
      <pivotArea dataOnly="0" labelOnly="1" fieldPosition="0">
        <references count="4">
          <reference field="0" count="1" selected="0">
            <x v="183"/>
          </reference>
          <reference field="6" count="1" selected="0">
            <x v="385"/>
          </reference>
          <reference field="7" count="1" selected="0">
            <x v="9"/>
          </reference>
          <reference field="8" count="1">
            <x v="320"/>
          </reference>
        </references>
      </pivotArea>
    </format>
    <format dxfId="1713">
      <pivotArea dataOnly="0" labelOnly="1" fieldPosition="0">
        <references count="4">
          <reference field="0" count="1" selected="0">
            <x v="184"/>
          </reference>
          <reference field="6" count="1" selected="0">
            <x v="393"/>
          </reference>
          <reference field="7" count="1" selected="0">
            <x v="9"/>
          </reference>
          <reference field="8" count="1">
            <x v="363"/>
          </reference>
        </references>
      </pivotArea>
    </format>
    <format dxfId="1712">
      <pivotArea dataOnly="0" labelOnly="1" fieldPosition="0">
        <references count="4">
          <reference field="0" count="1" selected="0">
            <x v="185"/>
          </reference>
          <reference field="6" count="1" selected="0">
            <x v="458"/>
          </reference>
          <reference field="7" count="1" selected="0">
            <x v="9"/>
          </reference>
          <reference field="8" count="1">
            <x v="361"/>
          </reference>
        </references>
      </pivotArea>
    </format>
    <format dxfId="1711">
      <pivotArea dataOnly="0" labelOnly="1" fieldPosition="0">
        <references count="4">
          <reference field="0" count="1" selected="0">
            <x v="186"/>
          </reference>
          <reference field="6" count="1" selected="0">
            <x v="515"/>
          </reference>
          <reference field="7" count="1" selected="0">
            <x v="9"/>
          </reference>
          <reference field="8" count="1">
            <x v="142"/>
          </reference>
        </references>
      </pivotArea>
    </format>
    <format dxfId="1710">
      <pivotArea dataOnly="0" labelOnly="1" fieldPosition="0">
        <references count="4">
          <reference field="0" count="1" selected="0">
            <x v="187"/>
          </reference>
          <reference field="6" count="1" selected="0">
            <x v="31"/>
          </reference>
          <reference field="7" count="1" selected="0">
            <x v="9"/>
          </reference>
          <reference field="8" count="1">
            <x v="180"/>
          </reference>
        </references>
      </pivotArea>
    </format>
    <format dxfId="1709">
      <pivotArea dataOnly="0" labelOnly="1" fieldPosition="0">
        <references count="4">
          <reference field="0" count="1" selected="0">
            <x v="188"/>
          </reference>
          <reference field="6" count="1" selected="0">
            <x v="313"/>
          </reference>
          <reference field="7" count="1" selected="0">
            <x v="9"/>
          </reference>
          <reference field="8" count="1">
            <x v="201"/>
          </reference>
        </references>
      </pivotArea>
    </format>
    <format dxfId="1708">
      <pivotArea dataOnly="0" labelOnly="1" fieldPosition="0">
        <references count="4">
          <reference field="0" count="1" selected="0">
            <x v="189"/>
          </reference>
          <reference field="6" count="1" selected="0">
            <x v="47"/>
          </reference>
          <reference field="7" count="1" selected="0">
            <x v="9"/>
          </reference>
          <reference field="8" count="1">
            <x v="467"/>
          </reference>
        </references>
      </pivotArea>
    </format>
    <format dxfId="1707">
      <pivotArea dataOnly="0" labelOnly="1" fieldPosition="0">
        <references count="4">
          <reference field="0" count="1" selected="0">
            <x v="190"/>
          </reference>
          <reference field="6" count="1" selected="0">
            <x v="93"/>
          </reference>
          <reference field="7" count="1" selected="0">
            <x v="9"/>
          </reference>
          <reference field="8" count="1">
            <x v="349"/>
          </reference>
        </references>
      </pivotArea>
    </format>
    <format dxfId="1706">
      <pivotArea dataOnly="0" labelOnly="1" fieldPosition="0">
        <references count="4">
          <reference field="0" count="1" selected="0">
            <x v="191"/>
          </reference>
          <reference field="6" count="1" selected="0">
            <x v="6"/>
          </reference>
          <reference field="7" count="1" selected="0">
            <x v="9"/>
          </reference>
          <reference field="8" count="1">
            <x v="394"/>
          </reference>
        </references>
      </pivotArea>
    </format>
    <format dxfId="1705">
      <pivotArea dataOnly="0" labelOnly="1" fieldPosition="0">
        <references count="4">
          <reference field="0" count="1" selected="0">
            <x v="192"/>
          </reference>
          <reference field="6" count="1" selected="0">
            <x v="555"/>
          </reference>
          <reference field="7" count="1" selected="0">
            <x v="9"/>
          </reference>
          <reference field="8" count="1">
            <x v="419"/>
          </reference>
        </references>
      </pivotArea>
    </format>
    <format dxfId="1704">
      <pivotArea dataOnly="0" labelOnly="1" fieldPosition="0">
        <references count="4">
          <reference field="0" count="1" selected="0">
            <x v="193"/>
          </reference>
          <reference field="6" count="1" selected="0">
            <x v="208"/>
          </reference>
          <reference field="7" count="1" selected="0">
            <x v="9"/>
          </reference>
          <reference field="8" count="1">
            <x v="316"/>
          </reference>
        </references>
      </pivotArea>
    </format>
    <format dxfId="1703">
      <pivotArea dataOnly="0" labelOnly="1" fieldPosition="0">
        <references count="4">
          <reference field="0" count="1" selected="0">
            <x v="194"/>
          </reference>
          <reference field="6" count="1" selected="0">
            <x v="457"/>
          </reference>
          <reference field="7" count="1" selected="0">
            <x v="9"/>
          </reference>
          <reference field="8" count="1">
            <x v="410"/>
          </reference>
        </references>
      </pivotArea>
    </format>
    <format dxfId="1702">
      <pivotArea dataOnly="0" labelOnly="1" fieldPosition="0">
        <references count="4">
          <reference field="0" count="1" selected="0">
            <x v="195"/>
          </reference>
          <reference field="6" count="1" selected="0">
            <x v="95"/>
          </reference>
          <reference field="7" count="1" selected="0">
            <x v="9"/>
          </reference>
          <reference field="8" count="1">
            <x v="377"/>
          </reference>
        </references>
      </pivotArea>
    </format>
    <format dxfId="1701">
      <pivotArea dataOnly="0" labelOnly="1" fieldPosition="0">
        <references count="4">
          <reference field="0" count="1" selected="0">
            <x v="196"/>
          </reference>
          <reference field="6" count="1" selected="0">
            <x v="437"/>
          </reference>
          <reference field="7" count="1" selected="0">
            <x v="9"/>
          </reference>
          <reference field="8" count="1">
            <x v="92"/>
          </reference>
        </references>
      </pivotArea>
    </format>
    <format dxfId="1700">
      <pivotArea dataOnly="0" labelOnly="1" fieldPosition="0">
        <references count="4">
          <reference field="0" count="1" selected="0">
            <x v="197"/>
          </reference>
          <reference field="6" count="1" selected="0">
            <x v="319"/>
          </reference>
          <reference field="7" count="1" selected="0">
            <x v="9"/>
          </reference>
          <reference field="8" count="1">
            <x v="95"/>
          </reference>
        </references>
      </pivotArea>
    </format>
    <format dxfId="1699">
      <pivotArea dataOnly="0" labelOnly="1" fieldPosition="0">
        <references count="4">
          <reference field="0" count="1" selected="0">
            <x v="198"/>
          </reference>
          <reference field="6" count="1" selected="0">
            <x v="210"/>
          </reference>
          <reference field="7" count="1" selected="0">
            <x v="9"/>
          </reference>
          <reference field="8" count="1">
            <x v="181"/>
          </reference>
        </references>
      </pivotArea>
    </format>
    <format dxfId="1698">
      <pivotArea dataOnly="0" labelOnly="1" fieldPosition="0">
        <references count="4">
          <reference field="0" count="1" selected="0">
            <x v="199"/>
          </reference>
          <reference field="6" count="1" selected="0">
            <x v="70"/>
          </reference>
          <reference field="7" count="1" selected="0">
            <x v="9"/>
          </reference>
          <reference field="8" count="1">
            <x v="88"/>
          </reference>
        </references>
      </pivotArea>
    </format>
    <format dxfId="1697">
      <pivotArea dataOnly="0" labelOnly="1" fieldPosition="0">
        <references count="4">
          <reference field="0" count="1" selected="0">
            <x v="200"/>
          </reference>
          <reference field="6" count="1" selected="0">
            <x v="517"/>
          </reference>
          <reference field="7" count="1" selected="0">
            <x v="9"/>
          </reference>
          <reference field="8" count="1">
            <x v="41"/>
          </reference>
        </references>
      </pivotArea>
    </format>
    <format dxfId="1696">
      <pivotArea dataOnly="0" labelOnly="1" fieldPosition="0">
        <references count="4">
          <reference field="0" count="1" selected="0">
            <x v="201"/>
          </reference>
          <reference field="6" count="1" selected="0">
            <x v="30"/>
          </reference>
          <reference field="7" count="1" selected="0">
            <x v="9"/>
          </reference>
          <reference field="8" count="1">
            <x v="96"/>
          </reference>
        </references>
      </pivotArea>
    </format>
    <format dxfId="1695">
      <pivotArea dataOnly="0" labelOnly="1" fieldPosition="0">
        <references count="4">
          <reference field="0" count="1" selected="0">
            <x v="202"/>
          </reference>
          <reference field="6" count="1" selected="0">
            <x v="503"/>
          </reference>
          <reference field="7" count="1" selected="0">
            <x v="9"/>
          </reference>
          <reference field="8" count="1">
            <x v="57"/>
          </reference>
        </references>
      </pivotArea>
    </format>
    <format dxfId="1694">
      <pivotArea dataOnly="0" labelOnly="1" fieldPosition="0">
        <references count="4">
          <reference field="0" count="1" selected="0">
            <x v="203"/>
          </reference>
          <reference field="6" count="1" selected="0">
            <x v="389"/>
          </reference>
          <reference field="7" count="1" selected="0">
            <x v="9"/>
          </reference>
          <reference field="8" count="1">
            <x v="50"/>
          </reference>
        </references>
      </pivotArea>
    </format>
    <format dxfId="1693">
      <pivotArea dataOnly="0" labelOnly="1" fieldPosition="0">
        <references count="4">
          <reference field="0" count="1" selected="0">
            <x v="204"/>
          </reference>
          <reference field="6" count="1" selected="0">
            <x v="123"/>
          </reference>
          <reference field="7" count="1" selected="0">
            <x v="9"/>
          </reference>
          <reference field="8" count="1">
            <x v="128"/>
          </reference>
        </references>
      </pivotArea>
    </format>
    <format dxfId="1692">
      <pivotArea dataOnly="0" labelOnly="1" fieldPosition="0">
        <references count="4">
          <reference field="0" count="1" selected="0">
            <x v="205"/>
          </reference>
          <reference field="6" count="1" selected="0">
            <x v="417"/>
          </reference>
          <reference field="7" count="1" selected="0">
            <x v="9"/>
          </reference>
          <reference field="8" count="1">
            <x v="123"/>
          </reference>
        </references>
      </pivotArea>
    </format>
    <format dxfId="1691">
      <pivotArea dataOnly="0" labelOnly="1" fieldPosition="0">
        <references count="4">
          <reference field="0" count="1" selected="0">
            <x v="206"/>
          </reference>
          <reference field="6" count="1" selected="0">
            <x v="201"/>
          </reference>
          <reference field="7" count="1" selected="0">
            <x v="9"/>
          </reference>
          <reference field="8" count="1">
            <x v="72"/>
          </reference>
        </references>
      </pivotArea>
    </format>
    <format dxfId="1690">
      <pivotArea dataOnly="0" labelOnly="1" fieldPosition="0">
        <references count="4">
          <reference field="0" count="1" selected="0">
            <x v="207"/>
          </reference>
          <reference field="6" count="1" selected="0">
            <x v="224"/>
          </reference>
          <reference field="7" count="1" selected="0">
            <x v="9"/>
          </reference>
          <reference field="8" count="1">
            <x v="93"/>
          </reference>
        </references>
      </pivotArea>
    </format>
    <format dxfId="1689">
      <pivotArea dataOnly="0" labelOnly="1" fieldPosition="0">
        <references count="4">
          <reference field="0" count="1" selected="0">
            <x v="208"/>
          </reference>
          <reference field="6" count="1" selected="0">
            <x v="330"/>
          </reference>
          <reference field="7" count="1" selected="0">
            <x v="9"/>
          </reference>
          <reference field="8" count="1">
            <x v="106"/>
          </reference>
        </references>
      </pivotArea>
    </format>
    <format dxfId="1688">
      <pivotArea dataOnly="0" labelOnly="1" fieldPosition="0">
        <references count="4">
          <reference field="0" count="1" selected="0">
            <x v="209"/>
          </reference>
          <reference field="6" count="1" selected="0">
            <x v="89"/>
          </reference>
          <reference field="7" count="1" selected="0">
            <x v="9"/>
          </reference>
          <reference field="8" count="1">
            <x v="63"/>
          </reference>
        </references>
      </pivotArea>
    </format>
    <format dxfId="1687">
      <pivotArea dataOnly="0" labelOnly="1" fieldPosition="0">
        <references count="4">
          <reference field="0" count="1" selected="0">
            <x v="210"/>
          </reference>
          <reference field="6" count="1" selected="0">
            <x v="40"/>
          </reference>
          <reference field="7" count="1" selected="0">
            <x v="9"/>
          </reference>
          <reference field="8" count="1">
            <x v="144"/>
          </reference>
        </references>
      </pivotArea>
    </format>
    <format dxfId="1686">
      <pivotArea dataOnly="0" labelOnly="1" fieldPosition="0">
        <references count="4">
          <reference field="0" count="1" selected="0">
            <x v="211"/>
          </reference>
          <reference field="6" count="1" selected="0">
            <x v="415"/>
          </reference>
          <reference field="7" count="1" selected="0">
            <x v="9"/>
          </reference>
          <reference field="8" count="1">
            <x v="29"/>
          </reference>
        </references>
      </pivotArea>
    </format>
    <format dxfId="1685">
      <pivotArea dataOnly="0" labelOnly="1" fieldPosition="0">
        <references count="4">
          <reference field="0" count="1" selected="0">
            <x v="212"/>
          </reference>
          <reference field="6" count="1" selected="0">
            <x v="581"/>
          </reference>
          <reference field="7" count="1" selected="0">
            <x v="9"/>
          </reference>
          <reference field="8" count="1">
            <x v="12"/>
          </reference>
        </references>
      </pivotArea>
    </format>
    <format dxfId="1684">
      <pivotArea dataOnly="0" labelOnly="1" fieldPosition="0">
        <references count="4">
          <reference field="0" count="1" selected="0">
            <x v="213"/>
          </reference>
          <reference field="6" count="1" selected="0">
            <x v="246"/>
          </reference>
          <reference field="7" count="1" selected="0">
            <x v="9"/>
          </reference>
          <reference field="8" count="1">
            <x v="24"/>
          </reference>
        </references>
      </pivotArea>
    </format>
    <format dxfId="1683">
      <pivotArea dataOnly="0" labelOnly="1" fieldPosition="0">
        <references count="4">
          <reference field="0" count="1" selected="0">
            <x v="214"/>
          </reference>
          <reference field="6" count="1" selected="0">
            <x v="21"/>
          </reference>
          <reference field="7" count="1" selected="0">
            <x v="9"/>
          </reference>
          <reference field="8" count="1">
            <x v="84"/>
          </reference>
        </references>
      </pivotArea>
    </format>
    <format dxfId="1682">
      <pivotArea dataOnly="0" labelOnly="1" fieldPosition="0">
        <references count="4">
          <reference field="0" count="1" selected="0">
            <x v="215"/>
          </reference>
          <reference field="6" count="1" selected="0">
            <x v="218"/>
          </reference>
          <reference field="7" count="1" selected="0">
            <x v="9"/>
          </reference>
          <reference field="8" count="1">
            <x v="423"/>
          </reference>
        </references>
      </pivotArea>
    </format>
    <format dxfId="1681">
      <pivotArea dataOnly="0" labelOnly="1" fieldPosition="0">
        <references count="4">
          <reference field="0" count="1" selected="0">
            <x v="216"/>
          </reference>
          <reference field="6" count="1" selected="0">
            <x v="118"/>
          </reference>
          <reference field="7" count="1" selected="0">
            <x v="9"/>
          </reference>
          <reference field="8" count="1">
            <x v="291"/>
          </reference>
        </references>
      </pivotArea>
    </format>
    <format dxfId="1680">
      <pivotArea dataOnly="0" labelOnly="1" fieldPosition="0">
        <references count="4">
          <reference field="0" count="1" selected="0">
            <x v="217"/>
          </reference>
          <reference field="6" count="1" selected="0">
            <x v="75"/>
          </reference>
          <reference field="7" count="1" selected="0">
            <x v="9"/>
          </reference>
          <reference field="8" count="1">
            <x v="258"/>
          </reference>
        </references>
      </pivotArea>
    </format>
    <format dxfId="1679">
      <pivotArea dataOnly="0" labelOnly="1" fieldPosition="0">
        <references count="4">
          <reference field="0" count="1" selected="0">
            <x v="218"/>
          </reference>
          <reference field="6" count="1" selected="0">
            <x v="254"/>
          </reference>
          <reference field="7" count="1" selected="0">
            <x v="9"/>
          </reference>
          <reference field="8" count="1">
            <x v="235"/>
          </reference>
        </references>
      </pivotArea>
    </format>
    <format dxfId="1678">
      <pivotArea dataOnly="0" labelOnly="1" fieldPosition="0">
        <references count="4">
          <reference field="0" count="1" selected="0">
            <x v="219"/>
          </reference>
          <reference field="6" count="1" selected="0">
            <x v="107"/>
          </reference>
          <reference field="7" count="1" selected="0">
            <x v="9"/>
          </reference>
          <reference field="8" count="1">
            <x v="341"/>
          </reference>
        </references>
      </pivotArea>
    </format>
    <format dxfId="1677">
      <pivotArea dataOnly="0" labelOnly="1" fieldPosition="0">
        <references count="4">
          <reference field="0" count="1" selected="0">
            <x v="220"/>
          </reference>
          <reference field="6" count="1" selected="0">
            <x v="9"/>
          </reference>
          <reference field="7" count="1" selected="0">
            <x v="9"/>
          </reference>
          <reference field="8" count="1">
            <x v="252"/>
          </reference>
        </references>
      </pivotArea>
    </format>
    <format dxfId="1676">
      <pivotArea dataOnly="0" labelOnly="1" fieldPosition="0">
        <references count="4">
          <reference field="0" count="1" selected="0">
            <x v="221"/>
          </reference>
          <reference field="6" count="1" selected="0">
            <x v="68"/>
          </reference>
          <reference field="7" count="1" selected="0">
            <x v="9"/>
          </reference>
          <reference field="8" count="1">
            <x v="210"/>
          </reference>
        </references>
      </pivotArea>
    </format>
    <format dxfId="1675">
      <pivotArea dataOnly="0" labelOnly="1" fieldPosition="0">
        <references count="4">
          <reference field="0" count="1" selected="0">
            <x v="222"/>
          </reference>
          <reference field="6" count="1" selected="0">
            <x v="454"/>
          </reference>
          <reference field="7" count="1" selected="0">
            <x v="9"/>
          </reference>
          <reference field="8" count="1">
            <x v="213"/>
          </reference>
        </references>
      </pivotArea>
    </format>
    <format dxfId="1674">
      <pivotArea dataOnly="0" labelOnly="1" fieldPosition="0">
        <references count="4">
          <reference field="0" count="1" selected="0">
            <x v="223"/>
          </reference>
          <reference field="6" count="1" selected="0">
            <x v="3"/>
          </reference>
          <reference field="7" count="1" selected="0">
            <x v="9"/>
          </reference>
          <reference field="8" count="1">
            <x v="198"/>
          </reference>
        </references>
      </pivotArea>
    </format>
    <format dxfId="1673">
      <pivotArea dataOnly="0" labelOnly="1" fieldPosition="0">
        <references count="4">
          <reference field="0" count="1" selected="0">
            <x v="224"/>
          </reference>
          <reference field="6" count="1" selected="0">
            <x v="77"/>
          </reference>
          <reference field="7" count="1" selected="0">
            <x v="9"/>
          </reference>
          <reference field="8" count="1">
            <x v="257"/>
          </reference>
        </references>
      </pivotArea>
    </format>
    <format dxfId="1672">
      <pivotArea dataOnly="0" labelOnly="1" fieldPosition="0">
        <references count="4">
          <reference field="0" count="1" selected="0">
            <x v="225"/>
          </reference>
          <reference field="6" count="1" selected="0">
            <x v="239"/>
          </reference>
          <reference field="7" count="1" selected="0">
            <x v="9"/>
          </reference>
          <reference field="8" count="1">
            <x v="250"/>
          </reference>
        </references>
      </pivotArea>
    </format>
    <format dxfId="1671">
      <pivotArea dataOnly="0" labelOnly="1" fieldPosition="0">
        <references count="4">
          <reference field="0" count="1" selected="0">
            <x v="226"/>
          </reference>
          <reference field="6" count="1" selected="0">
            <x v="71"/>
          </reference>
          <reference field="7" count="1" selected="0">
            <x v="9"/>
          </reference>
          <reference field="8" count="1">
            <x v="277"/>
          </reference>
        </references>
      </pivotArea>
    </format>
    <format dxfId="1670">
      <pivotArea dataOnly="0" labelOnly="1" fieldPosition="0">
        <references count="4">
          <reference field="0" count="1" selected="0">
            <x v="227"/>
          </reference>
          <reference field="6" count="1" selected="0">
            <x v="300"/>
          </reference>
          <reference field="7" count="1" selected="0">
            <x v="9"/>
          </reference>
          <reference field="8" count="1">
            <x v="220"/>
          </reference>
        </references>
      </pivotArea>
    </format>
    <format dxfId="1669">
      <pivotArea dataOnly="0" labelOnly="1" fieldPosition="0">
        <references count="4">
          <reference field="0" count="1" selected="0">
            <x v="228"/>
          </reference>
          <reference field="6" count="1" selected="0">
            <x v="507"/>
          </reference>
          <reference field="7" count="1" selected="0">
            <x v="9"/>
          </reference>
          <reference field="8" count="1">
            <x v="237"/>
          </reference>
        </references>
      </pivotArea>
    </format>
    <format dxfId="1668">
      <pivotArea dataOnly="0" labelOnly="1" fieldPosition="0">
        <references count="4">
          <reference field="0" count="1" selected="0">
            <x v="229"/>
          </reference>
          <reference field="6" count="1" selected="0">
            <x v="249"/>
          </reference>
          <reference field="7" count="1" selected="0">
            <x v="9"/>
          </reference>
          <reference field="8" count="1">
            <x v="150"/>
          </reference>
        </references>
      </pivotArea>
    </format>
    <format dxfId="1667">
      <pivotArea dataOnly="0" labelOnly="1" fieldPosition="0">
        <references count="4">
          <reference field="0" count="1" selected="0">
            <x v="230"/>
          </reference>
          <reference field="6" count="1" selected="0">
            <x v="311"/>
          </reference>
          <reference field="7" count="1" selected="0">
            <x v="9"/>
          </reference>
          <reference field="8" count="1">
            <x v="190"/>
          </reference>
        </references>
      </pivotArea>
    </format>
    <format dxfId="1666">
      <pivotArea dataOnly="0" labelOnly="1" fieldPosition="0">
        <references count="4">
          <reference field="0" count="1" selected="0">
            <x v="231"/>
          </reference>
          <reference field="6" count="1" selected="0">
            <x v="384"/>
          </reference>
          <reference field="7" count="1" selected="0">
            <x v="9"/>
          </reference>
          <reference field="8" count="1">
            <x v="135"/>
          </reference>
        </references>
      </pivotArea>
    </format>
    <format dxfId="1665">
      <pivotArea dataOnly="0" labelOnly="1" fieldPosition="0">
        <references count="4">
          <reference field="0" count="1" selected="0">
            <x v="232"/>
          </reference>
          <reference field="6" count="1" selected="0">
            <x v="71"/>
          </reference>
          <reference field="7" count="1" selected="0">
            <x v="9"/>
          </reference>
          <reference field="8" count="1">
            <x v="127"/>
          </reference>
        </references>
      </pivotArea>
    </format>
    <format dxfId="1664">
      <pivotArea dataOnly="0" labelOnly="1" fieldPosition="0">
        <references count="4">
          <reference field="0" count="1" selected="0">
            <x v="233"/>
          </reference>
          <reference field="6" count="1" selected="0">
            <x v="331"/>
          </reference>
          <reference field="7" count="1" selected="0">
            <x v="9"/>
          </reference>
          <reference field="8" count="1">
            <x v="328"/>
          </reference>
        </references>
      </pivotArea>
    </format>
    <format dxfId="1663">
      <pivotArea dataOnly="0" labelOnly="1" fieldPosition="0">
        <references count="4">
          <reference field="0" count="1" selected="0">
            <x v="234"/>
          </reference>
          <reference field="6" count="1" selected="0">
            <x v="4"/>
          </reference>
          <reference field="7" count="1" selected="0">
            <x v="9"/>
          </reference>
          <reference field="8" count="1">
            <x v="17"/>
          </reference>
        </references>
      </pivotArea>
    </format>
    <format dxfId="1662">
      <pivotArea dataOnly="0" labelOnly="1" fieldPosition="0">
        <references count="4">
          <reference field="0" count="1" selected="0">
            <x v="235"/>
          </reference>
          <reference field="6" count="1" selected="0">
            <x v="29"/>
          </reference>
          <reference field="7" count="1" selected="0">
            <x v="9"/>
          </reference>
          <reference field="8" count="1">
            <x v="8"/>
          </reference>
        </references>
      </pivotArea>
    </format>
    <format dxfId="1661">
      <pivotArea dataOnly="0" labelOnly="1" fieldPosition="0">
        <references count="4">
          <reference field="0" count="1" selected="0">
            <x v="236"/>
          </reference>
          <reference field="6" count="1" selected="0">
            <x v="99"/>
          </reference>
          <reference field="7" count="1" selected="0">
            <x v="9"/>
          </reference>
          <reference field="8" count="1">
            <x v="6"/>
          </reference>
        </references>
      </pivotArea>
    </format>
    <format dxfId="1660">
      <pivotArea dataOnly="0" labelOnly="1" fieldPosition="0">
        <references count="4">
          <reference field="0" count="1" selected="0">
            <x v="237"/>
          </reference>
          <reference field="6" count="1" selected="0">
            <x v="240"/>
          </reference>
          <reference field="7" count="1" selected="0">
            <x v="9"/>
          </reference>
          <reference field="8" count="1">
            <x v="132"/>
          </reference>
        </references>
      </pivotArea>
    </format>
    <format dxfId="1659">
      <pivotArea dataOnly="0" labelOnly="1" fieldPosition="0">
        <references count="4">
          <reference field="0" count="1" selected="0">
            <x v="238"/>
          </reference>
          <reference field="6" count="1" selected="0">
            <x v="306"/>
          </reference>
          <reference field="7" count="1" selected="0">
            <x v="9"/>
          </reference>
          <reference field="8" count="1">
            <x v="7"/>
          </reference>
        </references>
      </pivotArea>
    </format>
    <format dxfId="1658">
      <pivotArea dataOnly="0" labelOnly="1" fieldPosition="0">
        <references count="4">
          <reference field="0" count="1" selected="0">
            <x v="239"/>
          </reference>
          <reference field="6" count="1" selected="0">
            <x v="315"/>
          </reference>
          <reference field="7" count="1" selected="0">
            <x v="9"/>
          </reference>
          <reference field="8" count="1">
            <x v="71"/>
          </reference>
        </references>
      </pivotArea>
    </format>
    <format dxfId="1657">
      <pivotArea dataOnly="0" labelOnly="1" fieldPosition="0">
        <references count="4">
          <reference field="0" count="1" selected="0">
            <x v="240"/>
          </reference>
          <reference field="6" count="1" selected="0">
            <x v="337"/>
          </reference>
          <reference field="7" count="1" selected="0">
            <x v="9"/>
          </reference>
          <reference field="8" count="1">
            <x v="31"/>
          </reference>
        </references>
      </pivotArea>
    </format>
    <format dxfId="1656">
      <pivotArea dataOnly="0" labelOnly="1" fieldPosition="0">
        <references count="4">
          <reference field="0" count="1" selected="0">
            <x v="241"/>
          </reference>
          <reference field="6" count="1" selected="0">
            <x v="453"/>
          </reference>
          <reference field="7" count="1" selected="0">
            <x v="9"/>
          </reference>
          <reference field="8" count="1">
            <x v="27"/>
          </reference>
        </references>
      </pivotArea>
    </format>
    <format dxfId="1655">
      <pivotArea dataOnly="0" labelOnly="1" fieldPosition="0">
        <references count="4">
          <reference field="0" count="1" selected="0">
            <x v="242"/>
          </reference>
          <reference field="6" count="1" selected="0">
            <x v="427"/>
          </reference>
          <reference field="7" count="1" selected="0">
            <x v="9"/>
          </reference>
          <reference field="8" count="1">
            <x v="69"/>
          </reference>
        </references>
      </pivotArea>
    </format>
    <format dxfId="1654">
      <pivotArea dataOnly="0" labelOnly="1" fieldPosition="0">
        <references count="4">
          <reference field="0" count="1" selected="0">
            <x v="243"/>
          </reference>
          <reference field="6" count="1" selected="0">
            <x v="241"/>
          </reference>
          <reference field="7" count="1" selected="0">
            <x v="9"/>
          </reference>
          <reference field="8" count="1">
            <x v="20"/>
          </reference>
        </references>
      </pivotArea>
    </format>
    <format dxfId="1653">
      <pivotArea dataOnly="0" labelOnly="1" fieldPosition="0">
        <references count="4">
          <reference field="0" count="1" selected="0">
            <x v="244"/>
          </reference>
          <reference field="6" count="1" selected="0">
            <x v="236"/>
          </reference>
          <reference field="7" count="1" selected="0">
            <x v="10"/>
          </reference>
          <reference field="8" count="1">
            <x v="480"/>
          </reference>
        </references>
      </pivotArea>
    </format>
    <format dxfId="1652">
      <pivotArea dataOnly="0" labelOnly="1" fieldPosition="0">
        <references count="4">
          <reference field="0" count="1" selected="0">
            <x v="245"/>
          </reference>
          <reference field="6" count="1" selected="0">
            <x v="504"/>
          </reference>
          <reference field="7" count="1" selected="0">
            <x v="10"/>
          </reference>
          <reference field="8" count="1">
            <x v="389"/>
          </reference>
        </references>
      </pivotArea>
    </format>
    <format dxfId="1651">
      <pivotArea dataOnly="0" labelOnly="1" fieldPosition="0">
        <references count="4">
          <reference field="0" count="1" selected="0">
            <x v="246"/>
          </reference>
          <reference field="6" count="1" selected="0">
            <x v="530"/>
          </reference>
          <reference field="7" count="1" selected="0">
            <x v="10"/>
          </reference>
          <reference field="8" count="1">
            <x v="351"/>
          </reference>
        </references>
      </pivotArea>
    </format>
    <format dxfId="1650">
      <pivotArea dataOnly="0" labelOnly="1" fieldPosition="0">
        <references count="4">
          <reference field="0" count="1" selected="0">
            <x v="247"/>
          </reference>
          <reference field="6" count="1" selected="0">
            <x v="383"/>
          </reference>
          <reference field="7" count="1" selected="0">
            <x v="10"/>
          </reference>
          <reference field="8" count="1">
            <x v="288"/>
          </reference>
        </references>
      </pivotArea>
    </format>
    <format dxfId="1649">
      <pivotArea dataOnly="0" labelOnly="1" fieldPosition="0">
        <references count="4">
          <reference field="0" count="1" selected="0">
            <x v="248"/>
          </reference>
          <reference field="6" count="1" selected="0">
            <x v="286"/>
          </reference>
          <reference field="7" count="1" selected="0">
            <x v="10"/>
          </reference>
          <reference field="8" count="1">
            <x v="194"/>
          </reference>
        </references>
      </pivotArea>
    </format>
    <format dxfId="1648">
      <pivotArea dataOnly="0" labelOnly="1" fieldPosition="0">
        <references count="4">
          <reference field="0" count="1" selected="0">
            <x v="249"/>
          </reference>
          <reference field="6" count="1" selected="0">
            <x v="283"/>
          </reference>
          <reference field="7" count="1" selected="0">
            <x v="10"/>
          </reference>
          <reference field="8" count="1">
            <x v="160"/>
          </reference>
        </references>
      </pivotArea>
    </format>
    <format dxfId="1647">
      <pivotArea dataOnly="0" labelOnly="1" fieldPosition="0">
        <references count="4">
          <reference field="0" count="1" selected="0">
            <x v="250"/>
          </reference>
          <reference field="6" count="1" selected="0">
            <x v="257"/>
          </reference>
          <reference field="7" count="1" selected="0">
            <x v="10"/>
          </reference>
          <reference field="8" count="1">
            <x v="189"/>
          </reference>
        </references>
      </pivotArea>
    </format>
    <format dxfId="1646">
      <pivotArea dataOnly="0" labelOnly="1" fieldPosition="0">
        <references count="4">
          <reference field="0" count="1" selected="0">
            <x v="251"/>
          </reference>
          <reference field="6" count="1" selected="0">
            <x v="191"/>
          </reference>
          <reference field="7" count="1" selected="0">
            <x v="11"/>
          </reference>
          <reference field="8" count="1">
            <x v="511"/>
          </reference>
        </references>
      </pivotArea>
    </format>
    <format dxfId="1645">
      <pivotArea dataOnly="0" labelOnly="1" fieldPosition="0">
        <references count="4">
          <reference field="0" count="1" selected="0">
            <x v="252"/>
          </reference>
          <reference field="6" count="1" selected="0">
            <x v="167"/>
          </reference>
          <reference field="7" count="1" selected="0">
            <x v="11"/>
          </reference>
          <reference field="8" count="1">
            <x v="490"/>
          </reference>
        </references>
      </pivotArea>
    </format>
    <format dxfId="1644">
      <pivotArea dataOnly="0" labelOnly="1" fieldPosition="0">
        <references count="4">
          <reference field="0" count="1" selected="0">
            <x v="253"/>
          </reference>
          <reference field="6" count="1" selected="0">
            <x v="193"/>
          </reference>
          <reference field="7" count="1" selected="0">
            <x v="11"/>
          </reference>
          <reference field="8" count="1">
            <x v="478"/>
          </reference>
        </references>
      </pivotArea>
    </format>
    <format dxfId="1643">
      <pivotArea dataOnly="0" labelOnly="1" fieldPosition="0">
        <references count="4">
          <reference field="0" count="1" selected="0">
            <x v="254"/>
          </reference>
          <reference field="6" count="1" selected="0">
            <x v="190"/>
          </reference>
          <reference field="7" count="1" selected="0">
            <x v="11"/>
          </reference>
          <reference field="8" count="1">
            <x v="455"/>
          </reference>
        </references>
      </pivotArea>
    </format>
    <format dxfId="1642">
      <pivotArea dataOnly="0" labelOnly="1" fieldPosition="0">
        <references count="4">
          <reference field="0" count="1" selected="0">
            <x v="255"/>
          </reference>
          <reference field="6" count="1" selected="0">
            <x v="144"/>
          </reference>
          <reference field="7" count="1" selected="0">
            <x v="11"/>
          </reference>
          <reference field="8" count="1">
            <x v="472"/>
          </reference>
        </references>
      </pivotArea>
    </format>
    <format dxfId="1641">
      <pivotArea dataOnly="0" labelOnly="1" fieldPosition="0">
        <references count="4">
          <reference field="0" count="1" selected="0">
            <x v="256"/>
          </reference>
          <reference field="6" count="1" selected="0">
            <x v="175"/>
          </reference>
          <reference field="7" count="1" selected="0">
            <x v="11"/>
          </reference>
          <reference field="8" count="1">
            <x v="462"/>
          </reference>
        </references>
      </pivotArea>
    </format>
    <format dxfId="1640">
      <pivotArea dataOnly="0" labelOnly="1" fieldPosition="0">
        <references count="4">
          <reference field="0" count="1" selected="0">
            <x v="257"/>
          </reference>
          <reference field="6" count="1" selected="0">
            <x v="164"/>
          </reference>
          <reference field="7" count="1" selected="0">
            <x v="11"/>
          </reference>
          <reference field="8" count="1">
            <x v="479"/>
          </reference>
        </references>
      </pivotArea>
    </format>
    <format dxfId="1639">
      <pivotArea dataOnly="0" labelOnly="1" fieldPosition="0">
        <references count="4">
          <reference field="0" count="1" selected="0">
            <x v="258"/>
          </reference>
          <reference field="6" count="1" selected="0">
            <x v="172"/>
          </reference>
          <reference field="7" count="1" selected="0">
            <x v="11"/>
          </reference>
          <reference field="8" count="1">
            <x v="445"/>
          </reference>
        </references>
      </pivotArea>
    </format>
    <format dxfId="1638">
      <pivotArea dataOnly="0" labelOnly="1" fieldPosition="0">
        <references count="4">
          <reference field="0" count="1" selected="0">
            <x v="259"/>
          </reference>
          <reference field="6" count="1" selected="0">
            <x v="187"/>
          </reference>
          <reference field="7" count="1" selected="0">
            <x v="11"/>
          </reference>
          <reference field="8" count="1">
            <x v="399"/>
          </reference>
        </references>
      </pivotArea>
    </format>
    <format dxfId="1637">
      <pivotArea dataOnly="0" labelOnly="1" fieldPosition="0">
        <references count="4">
          <reference field="0" count="1" selected="0">
            <x v="260"/>
          </reference>
          <reference field="6" count="1" selected="0">
            <x v="161"/>
          </reference>
          <reference field="7" count="1" selected="0">
            <x v="11"/>
          </reference>
          <reference field="8" count="1">
            <x v="330"/>
          </reference>
        </references>
      </pivotArea>
    </format>
    <format dxfId="1636">
      <pivotArea dataOnly="0" labelOnly="1" fieldPosition="0">
        <references count="4">
          <reference field="0" count="1" selected="0">
            <x v="261"/>
          </reference>
          <reference field="6" count="1" selected="0">
            <x v="183"/>
          </reference>
          <reference field="7" count="1" selected="0">
            <x v="11"/>
          </reference>
          <reference field="8" count="1">
            <x v="439"/>
          </reference>
        </references>
      </pivotArea>
    </format>
    <format dxfId="1635">
      <pivotArea dataOnly="0" labelOnly="1" fieldPosition="0">
        <references count="4">
          <reference field="0" count="1" selected="0">
            <x v="262"/>
          </reference>
          <reference field="6" count="1" selected="0">
            <x v="134"/>
          </reference>
          <reference field="7" count="1" selected="0">
            <x v="11"/>
          </reference>
          <reference field="8" count="1">
            <x v="340"/>
          </reference>
        </references>
      </pivotArea>
    </format>
    <format dxfId="1634">
      <pivotArea dataOnly="0" labelOnly="1" fieldPosition="0">
        <references count="4">
          <reference field="0" count="1" selected="0">
            <x v="263"/>
          </reference>
          <reference field="6" count="1" selected="0">
            <x v="174"/>
          </reference>
          <reference field="7" count="1" selected="0">
            <x v="11"/>
          </reference>
          <reference field="8" count="1">
            <x v="407"/>
          </reference>
        </references>
      </pivotArea>
    </format>
    <format dxfId="1633">
      <pivotArea dataOnly="0" labelOnly="1" fieldPosition="0">
        <references count="4">
          <reference field="0" count="1" selected="0">
            <x v="264"/>
          </reference>
          <reference field="6" count="1" selected="0">
            <x v="171"/>
          </reference>
          <reference field="7" count="1" selected="0">
            <x v="11"/>
          </reference>
          <reference field="8" count="1">
            <x v="353"/>
          </reference>
        </references>
      </pivotArea>
    </format>
    <format dxfId="1632">
      <pivotArea dataOnly="0" labelOnly="1" fieldPosition="0">
        <references count="4">
          <reference field="0" count="1" selected="0">
            <x v="265"/>
          </reference>
          <reference field="6" count="1" selected="0">
            <x v="182"/>
          </reference>
          <reference field="7" count="1" selected="0">
            <x v="11"/>
          </reference>
          <reference field="8" count="1">
            <x v="345"/>
          </reference>
        </references>
      </pivotArea>
    </format>
    <format dxfId="1631">
      <pivotArea dataOnly="0" labelOnly="1" fieldPosition="0">
        <references count="4">
          <reference field="0" count="1" selected="0">
            <x v="266"/>
          </reference>
          <reference field="6" count="1" selected="0">
            <x v="178"/>
          </reference>
          <reference field="7" count="1" selected="0">
            <x v="11"/>
          </reference>
          <reference field="8" count="1">
            <x v="388"/>
          </reference>
        </references>
      </pivotArea>
    </format>
    <format dxfId="1630">
      <pivotArea dataOnly="0" labelOnly="1" fieldPosition="0">
        <references count="4">
          <reference field="0" count="1" selected="0">
            <x v="267"/>
          </reference>
          <reference field="6" count="1" selected="0">
            <x v="155"/>
          </reference>
          <reference field="7" count="1" selected="0">
            <x v="11"/>
          </reference>
          <reference field="8" count="1">
            <x v="373"/>
          </reference>
        </references>
      </pivotArea>
    </format>
    <format dxfId="1629">
      <pivotArea dataOnly="0" labelOnly="1" fieldPosition="0">
        <references count="4">
          <reference field="0" count="1" selected="0">
            <x v="268"/>
          </reference>
          <reference field="6" count="1" selected="0">
            <x v="181"/>
          </reference>
          <reference field="7" count="1" selected="0">
            <x v="11"/>
          </reference>
          <reference field="8" count="1">
            <x v="297"/>
          </reference>
        </references>
      </pivotArea>
    </format>
    <format dxfId="1628">
      <pivotArea dataOnly="0" labelOnly="1" fieldPosition="0">
        <references count="4">
          <reference field="0" count="1" selected="0">
            <x v="269"/>
          </reference>
          <reference field="6" count="1" selected="0">
            <x v="153"/>
          </reference>
          <reference field="7" count="1" selected="0">
            <x v="11"/>
          </reference>
          <reference field="8" count="1">
            <x v="406"/>
          </reference>
        </references>
      </pivotArea>
    </format>
    <format dxfId="1627">
      <pivotArea dataOnly="0" labelOnly="1" fieldPosition="0">
        <references count="4">
          <reference field="0" count="1" selected="0">
            <x v="270"/>
          </reference>
          <reference field="6" count="1" selected="0">
            <x v="148"/>
          </reference>
          <reference field="7" count="1" selected="0">
            <x v="11"/>
          </reference>
          <reference field="8" count="1">
            <x v="387"/>
          </reference>
        </references>
      </pivotArea>
    </format>
    <format dxfId="1626">
      <pivotArea dataOnly="0" labelOnly="1" fieldPosition="0">
        <references count="4">
          <reference field="0" count="1" selected="0">
            <x v="271"/>
          </reference>
          <reference field="6" count="1" selected="0">
            <x v="165"/>
          </reference>
          <reference field="7" count="1" selected="0">
            <x v="11"/>
          </reference>
          <reference field="8" count="1">
            <x v="333"/>
          </reference>
        </references>
      </pivotArea>
    </format>
    <format dxfId="1625">
      <pivotArea dataOnly="0" labelOnly="1" fieldPosition="0">
        <references count="4">
          <reference field="0" count="1" selected="0">
            <x v="272"/>
          </reference>
          <reference field="6" count="1" selected="0">
            <x v="142"/>
          </reference>
          <reference field="7" count="1" selected="0">
            <x v="11"/>
          </reference>
          <reference field="8" count="1">
            <x v="300"/>
          </reference>
        </references>
      </pivotArea>
    </format>
    <format dxfId="1624">
      <pivotArea dataOnly="0" labelOnly="1" fieldPosition="0">
        <references count="4">
          <reference field="0" count="1" selected="0">
            <x v="273"/>
          </reference>
          <reference field="6" count="1" selected="0">
            <x v="159"/>
          </reference>
          <reference field="7" count="1" selected="0">
            <x v="11"/>
          </reference>
          <reference field="8" count="1">
            <x v="435"/>
          </reference>
        </references>
      </pivotArea>
    </format>
    <format dxfId="1623">
      <pivotArea dataOnly="0" labelOnly="1" fieldPosition="0">
        <references count="4">
          <reference field="0" count="1" selected="0">
            <x v="274"/>
          </reference>
          <reference field="6" count="1" selected="0">
            <x v="192"/>
          </reference>
          <reference field="7" count="1" selected="0">
            <x v="11"/>
          </reference>
          <reference field="8" count="1">
            <x v="422"/>
          </reference>
        </references>
      </pivotArea>
    </format>
    <format dxfId="1622">
      <pivotArea dataOnly="0" labelOnly="1" fieldPosition="0">
        <references count="4">
          <reference field="0" count="1" selected="0">
            <x v="275"/>
          </reference>
          <reference field="6" count="1" selected="0">
            <x v="197"/>
          </reference>
          <reference field="7" count="1" selected="0">
            <x v="11"/>
          </reference>
          <reference field="8" count="1">
            <x v="334"/>
          </reference>
        </references>
      </pivotArea>
    </format>
    <format dxfId="1621">
      <pivotArea dataOnly="0" labelOnly="1" fieldPosition="0">
        <references count="4">
          <reference field="0" count="1" selected="0">
            <x v="276"/>
          </reference>
          <reference field="6" count="1" selected="0">
            <x v="194"/>
          </reference>
          <reference field="7" count="1" selected="0">
            <x v="11"/>
          </reference>
          <reference field="8" count="1">
            <x v="409"/>
          </reference>
        </references>
      </pivotArea>
    </format>
    <format dxfId="1620">
      <pivotArea dataOnly="0" labelOnly="1" fieldPosition="0">
        <references count="4">
          <reference field="0" count="1" selected="0">
            <x v="277"/>
          </reference>
          <reference field="6" count="1" selected="0">
            <x v="135"/>
          </reference>
          <reference field="7" count="1" selected="0">
            <x v="11"/>
          </reference>
          <reference field="8" count="1">
            <x v="383"/>
          </reference>
        </references>
      </pivotArea>
    </format>
    <format dxfId="1619">
      <pivotArea dataOnly="0" labelOnly="1" fieldPosition="0">
        <references count="4">
          <reference field="0" count="1" selected="0">
            <x v="278"/>
          </reference>
          <reference field="6" count="1" selected="0">
            <x v="147"/>
          </reference>
          <reference field="7" count="1" selected="0">
            <x v="11"/>
          </reference>
          <reference field="8" count="1">
            <x v="356"/>
          </reference>
        </references>
      </pivotArea>
    </format>
    <format dxfId="1618">
      <pivotArea dataOnly="0" labelOnly="1" fieldPosition="0">
        <references count="4">
          <reference field="0" count="1" selected="0">
            <x v="279"/>
          </reference>
          <reference field="6" count="1" selected="0">
            <x v="162"/>
          </reference>
          <reference field="7" count="1" selected="0">
            <x v="11"/>
          </reference>
          <reference field="8" count="1">
            <x v="354"/>
          </reference>
        </references>
      </pivotArea>
    </format>
    <format dxfId="1617">
      <pivotArea dataOnly="0" labelOnly="1" fieldPosition="0">
        <references count="4">
          <reference field="0" count="1" selected="0">
            <x v="280"/>
          </reference>
          <reference field="6" count="1" selected="0">
            <x v="139"/>
          </reference>
          <reference field="7" count="1" selected="0">
            <x v="11"/>
          </reference>
          <reference field="8" count="1">
            <x v="336"/>
          </reference>
        </references>
      </pivotArea>
    </format>
    <format dxfId="1616">
      <pivotArea dataOnly="0" labelOnly="1" fieldPosition="0">
        <references count="4">
          <reference field="0" count="1" selected="0">
            <x v="281"/>
          </reference>
          <reference field="6" count="1" selected="0">
            <x v="173"/>
          </reference>
          <reference field="7" count="1" selected="0">
            <x v="11"/>
          </reference>
          <reference field="8" count="1">
            <x v="365"/>
          </reference>
        </references>
      </pivotArea>
    </format>
    <format dxfId="1615">
      <pivotArea dataOnly="0" labelOnly="1" fieldPosition="0">
        <references count="4">
          <reference field="0" count="1" selected="0">
            <x v="282"/>
          </reference>
          <reference field="6" count="1" selected="0">
            <x v="157"/>
          </reference>
          <reference field="7" count="1" selected="0">
            <x v="11"/>
          </reference>
          <reference field="8" count="1">
            <x v="286"/>
          </reference>
        </references>
      </pivotArea>
    </format>
    <format dxfId="1614">
      <pivotArea dataOnly="0" labelOnly="1" fieldPosition="0">
        <references count="4">
          <reference field="0" count="1" selected="0">
            <x v="283"/>
          </reference>
          <reference field="6" count="1" selected="0">
            <x v="180"/>
          </reference>
          <reference field="7" count="1" selected="0">
            <x v="11"/>
          </reference>
          <reference field="8" count="1">
            <x v="370"/>
          </reference>
        </references>
      </pivotArea>
    </format>
    <format dxfId="1613">
      <pivotArea dataOnly="0" labelOnly="1" fieldPosition="0">
        <references count="4">
          <reference field="0" count="1" selected="0">
            <x v="284"/>
          </reference>
          <reference field="6" count="1" selected="0">
            <x v="177"/>
          </reference>
          <reference field="7" count="1" selected="0">
            <x v="11"/>
          </reference>
          <reference field="8" count="1">
            <x v="342"/>
          </reference>
        </references>
      </pivotArea>
    </format>
    <format dxfId="1612">
      <pivotArea dataOnly="0" labelOnly="1" fieldPosition="0">
        <references count="4">
          <reference field="0" count="1" selected="0">
            <x v="285"/>
          </reference>
          <reference field="6" count="1" selected="0">
            <x v="179"/>
          </reference>
          <reference field="7" count="1" selected="0">
            <x v="11"/>
          </reference>
          <reference field="8" count="1">
            <x v="304"/>
          </reference>
        </references>
      </pivotArea>
    </format>
    <format dxfId="1611">
      <pivotArea dataOnly="0" labelOnly="1" fieldPosition="0">
        <references count="4">
          <reference field="0" count="1" selected="0">
            <x v="286"/>
          </reference>
          <reference field="6" count="1" selected="0">
            <x v="140"/>
          </reference>
          <reference field="7" count="1" selected="0">
            <x v="11"/>
          </reference>
          <reference field="8" count="1">
            <x v="293"/>
          </reference>
        </references>
      </pivotArea>
    </format>
    <format dxfId="1610">
      <pivotArea dataOnly="0" labelOnly="1" fieldPosition="0">
        <references count="4">
          <reference field="0" count="1" selected="0">
            <x v="287"/>
          </reference>
          <reference field="6" count="1" selected="0">
            <x v="137"/>
          </reference>
          <reference field="7" count="1" selected="0">
            <x v="11"/>
          </reference>
          <reference field="8" count="1">
            <x v="512"/>
          </reference>
        </references>
      </pivotArea>
    </format>
    <format dxfId="1609">
      <pivotArea dataOnly="0" labelOnly="1" fieldPosition="0">
        <references count="4">
          <reference field="0" count="1" selected="0">
            <x v="288"/>
          </reference>
          <reference field="6" count="1" selected="0">
            <x v="136"/>
          </reference>
          <reference field="7" count="1" selected="0">
            <x v="11"/>
          </reference>
          <reference field="8" count="1">
            <x v="312"/>
          </reference>
        </references>
      </pivotArea>
    </format>
    <format dxfId="1608">
      <pivotArea dataOnly="0" labelOnly="1" fieldPosition="0">
        <references count="4">
          <reference field="0" count="1" selected="0">
            <x v="289"/>
          </reference>
          <reference field="6" count="1" selected="0">
            <x v="166"/>
          </reference>
          <reference field="7" count="1" selected="0">
            <x v="11"/>
          </reference>
          <reference field="8" count="1">
            <x v="242"/>
          </reference>
        </references>
      </pivotArea>
    </format>
    <format dxfId="1607">
      <pivotArea dataOnly="0" labelOnly="1" fieldPosition="0">
        <references count="4">
          <reference field="0" count="1" selected="0">
            <x v="290"/>
          </reference>
          <reference field="6" count="1" selected="0">
            <x v="195"/>
          </reference>
          <reference field="7" count="1" selected="0">
            <x v="11"/>
          </reference>
          <reference field="8" count="1">
            <x v="224"/>
          </reference>
        </references>
      </pivotArea>
    </format>
    <format dxfId="1606">
      <pivotArea dataOnly="0" labelOnly="1" fieldPosition="0">
        <references count="4">
          <reference field="0" count="1" selected="0">
            <x v="291"/>
          </reference>
          <reference field="6" count="1" selected="0">
            <x v="188"/>
          </reference>
          <reference field="7" count="1" selected="0">
            <x v="11"/>
          </reference>
          <reference field="8" count="1">
            <x v="177"/>
          </reference>
        </references>
      </pivotArea>
    </format>
    <format dxfId="1605">
      <pivotArea dataOnly="0" labelOnly="1" fieldPosition="0">
        <references count="4">
          <reference field="0" count="1" selected="0">
            <x v="292"/>
          </reference>
          <reference field="6" count="1" selected="0">
            <x v="160"/>
          </reference>
          <reference field="7" count="1" selected="0">
            <x v="11"/>
          </reference>
          <reference field="8" count="1">
            <x v="243"/>
          </reference>
        </references>
      </pivotArea>
    </format>
    <format dxfId="1604">
      <pivotArea dataOnly="0" labelOnly="1" fieldPosition="0">
        <references count="4">
          <reference field="0" count="1" selected="0">
            <x v="293"/>
          </reference>
          <reference field="6" count="1" selected="0">
            <x v="145"/>
          </reference>
          <reference field="7" count="1" selected="0">
            <x v="11"/>
          </reference>
          <reference field="8" count="1">
            <x v="156"/>
          </reference>
        </references>
      </pivotArea>
    </format>
    <format dxfId="1603">
      <pivotArea dataOnly="0" labelOnly="1" fieldPosition="0">
        <references count="4">
          <reference field="0" count="1" selected="0">
            <x v="294"/>
          </reference>
          <reference field="6" count="1" selected="0">
            <x v="150"/>
          </reference>
          <reference field="7" count="1" selected="0">
            <x v="11"/>
          </reference>
          <reference field="8" count="1">
            <x v="211"/>
          </reference>
        </references>
      </pivotArea>
    </format>
    <format dxfId="1602">
      <pivotArea dataOnly="0" labelOnly="1" fieldPosition="0">
        <references count="4">
          <reference field="0" count="1" selected="0">
            <x v="295"/>
          </reference>
          <reference field="6" count="1" selected="0">
            <x v="151"/>
          </reference>
          <reference field="7" count="1" selected="0">
            <x v="11"/>
          </reference>
          <reference field="8" count="1">
            <x v="162"/>
          </reference>
        </references>
      </pivotArea>
    </format>
    <format dxfId="1601">
      <pivotArea dataOnly="0" labelOnly="1" fieldPosition="0">
        <references count="4">
          <reference field="0" count="1" selected="0">
            <x v="296"/>
          </reference>
          <reference field="6" count="1" selected="0">
            <x v="149"/>
          </reference>
          <reference field="7" count="1" selected="0">
            <x v="11"/>
          </reference>
          <reference field="8" count="1">
            <x v="136"/>
          </reference>
        </references>
      </pivotArea>
    </format>
    <format dxfId="1600">
      <pivotArea dataOnly="0" labelOnly="1" fieldPosition="0">
        <references count="4">
          <reference field="0" count="1" selected="0">
            <x v="297"/>
          </reference>
          <reference field="6" count="1" selected="0">
            <x v="143"/>
          </reference>
          <reference field="7" count="1" selected="0">
            <x v="11"/>
          </reference>
          <reference field="8" count="1">
            <x v="197"/>
          </reference>
        </references>
      </pivotArea>
    </format>
    <format dxfId="1599">
      <pivotArea dataOnly="0" labelOnly="1" fieldPosition="0">
        <references count="4">
          <reference field="0" count="1" selected="0">
            <x v="298"/>
          </reference>
          <reference field="6" count="1" selected="0">
            <x v="138"/>
          </reference>
          <reference field="7" count="1" selected="0">
            <x v="11"/>
          </reference>
          <reference field="8" count="1">
            <x v="151"/>
          </reference>
        </references>
      </pivotArea>
    </format>
    <format dxfId="1598">
      <pivotArea dataOnly="0" labelOnly="1" fieldPosition="0">
        <references count="4">
          <reference field="0" count="1" selected="0">
            <x v="299"/>
          </reference>
          <reference field="6" count="1" selected="0">
            <x v="146"/>
          </reference>
          <reference field="7" count="1" selected="0">
            <x v="11"/>
          </reference>
          <reference field="8" count="1">
            <x v="168"/>
          </reference>
        </references>
      </pivotArea>
    </format>
    <format dxfId="1597">
      <pivotArea dataOnly="0" labelOnly="1" fieldPosition="0">
        <references count="4">
          <reference field="0" count="1" selected="0">
            <x v="300"/>
          </reference>
          <reference field="6" count="1" selected="0">
            <x v="186"/>
          </reference>
          <reference field="7" count="1" selected="0">
            <x v="11"/>
          </reference>
          <reference field="8" count="1">
            <x v="173"/>
          </reference>
        </references>
      </pivotArea>
    </format>
    <format dxfId="1596">
      <pivotArea dataOnly="0" labelOnly="1" fieldPosition="0">
        <references count="4">
          <reference field="0" count="1" selected="0">
            <x v="301"/>
          </reference>
          <reference field="6" count="1" selected="0">
            <x v="152"/>
          </reference>
          <reference field="7" count="1" selected="0">
            <x v="11"/>
          </reference>
          <reference field="8" count="1">
            <x v="140"/>
          </reference>
        </references>
      </pivotArea>
    </format>
    <format dxfId="1595">
      <pivotArea dataOnly="0" labelOnly="1" fieldPosition="0">
        <references count="4">
          <reference field="0" count="1" selected="0">
            <x v="302"/>
          </reference>
          <reference field="6" count="1" selected="0">
            <x v="141"/>
          </reference>
          <reference field="7" count="1" selected="0">
            <x v="11"/>
          </reference>
          <reference field="8" count="1">
            <x v="122"/>
          </reference>
        </references>
      </pivotArea>
    </format>
    <format dxfId="1594">
      <pivotArea dataOnly="0" labelOnly="1" fieldPosition="0">
        <references count="4">
          <reference field="0" count="1" selected="0">
            <x v="303"/>
          </reference>
          <reference field="6" count="1" selected="0">
            <x v="184"/>
          </reference>
          <reference field="7" count="1" selected="0">
            <x v="11"/>
          </reference>
          <reference field="8" count="1">
            <x v="109"/>
          </reference>
        </references>
      </pivotArea>
    </format>
    <format dxfId="1593">
      <pivotArea dataOnly="0" labelOnly="1" fieldPosition="0">
        <references count="4">
          <reference field="0" count="1" selected="0">
            <x v="304"/>
          </reference>
          <reference field="6" count="1" selected="0">
            <x v="189"/>
          </reference>
          <reference field="7" count="1" selected="0">
            <x v="11"/>
          </reference>
          <reference field="8" count="1">
            <x v="94"/>
          </reference>
        </references>
      </pivotArea>
    </format>
    <format dxfId="1592">
      <pivotArea dataOnly="0" labelOnly="1" fieldPosition="0">
        <references count="4">
          <reference field="0" count="1" selected="0">
            <x v="305"/>
          </reference>
          <reference field="6" count="1" selected="0">
            <x v="158"/>
          </reference>
          <reference field="7" count="1" selected="0">
            <x v="11"/>
          </reference>
          <reference field="8" count="1">
            <x v="98"/>
          </reference>
        </references>
      </pivotArea>
    </format>
    <format dxfId="1591">
      <pivotArea dataOnly="0" labelOnly="1" fieldPosition="0">
        <references count="4">
          <reference field="0" count="1" selected="0">
            <x v="306"/>
          </reference>
          <reference field="6" count="1" selected="0">
            <x v="133"/>
          </reference>
          <reference field="7" count="1" selected="0">
            <x v="11"/>
          </reference>
          <reference field="8" count="1">
            <x v="512"/>
          </reference>
        </references>
      </pivotArea>
    </format>
    <format dxfId="1590">
      <pivotArea dataOnly="0" labelOnly="1" fieldPosition="0">
        <references count="4">
          <reference field="0" count="1" selected="0">
            <x v="307"/>
          </reference>
          <reference field="6" count="1" selected="0">
            <x v="169"/>
          </reference>
          <reference field="7" count="1" selected="0">
            <x v="11"/>
          </reference>
          <reference field="8" count="1">
            <x v="512"/>
          </reference>
        </references>
      </pivotArea>
    </format>
    <format dxfId="1589">
      <pivotArea dataOnly="0" labelOnly="1" fieldPosition="0">
        <references count="4">
          <reference field="0" count="1" selected="0">
            <x v="308"/>
          </reference>
          <reference field="6" count="1" selected="0">
            <x v="176"/>
          </reference>
          <reference field="7" count="1" selected="0">
            <x v="11"/>
          </reference>
          <reference field="8" count="1">
            <x v="465"/>
          </reference>
        </references>
      </pivotArea>
    </format>
    <format dxfId="1588">
      <pivotArea dataOnly="0" labelOnly="1" fieldPosition="0">
        <references count="4">
          <reference field="0" count="1" selected="0">
            <x v="309"/>
          </reference>
          <reference field="6" count="1" selected="0">
            <x v="163"/>
          </reference>
          <reference field="7" count="1" selected="0">
            <x v="11"/>
          </reference>
          <reference field="8" count="1">
            <x v="317"/>
          </reference>
        </references>
      </pivotArea>
    </format>
    <format dxfId="1587">
      <pivotArea dataOnly="0" labelOnly="1" fieldPosition="0">
        <references count="4">
          <reference field="0" count="1" selected="0">
            <x v="310"/>
          </reference>
          <reference field="6" count="1" selected="0">
            <x v="156"/>
          </reference>
          <reference field="7" count="1" selected="0">
            <x v="11"/>
          </reference>
          <reference field="8" count="1">
            <x v="206"/>
          </reference>
        </references>
      </pivotArea>
    </format>
    <format dxfId="1586">
      <pivotArea dataOnly="0" labelOnly="1" fieldPosition="0">
        <references count="4">
          <reference field="0" count="1" selected="0">
            <x v="311"/>
          </reference>
          <reference field="6" count="1" selected="0">
            <x v="196"/>
          </reference>
          <reference field="7" count="1" selected="0">
            <x v="11"/>
          </reference>
          <reference field="8" count="1">
            <x v="276"/>
          </reference>
        </references>
      </pivotArea>
    </format>
    <format dxfId="1585">
      <pivotArea dataOnly="0" labelOnly="1" fieldPosition="0">
        <references count="4">
          <reference field="0" count="1" selected="0">
            <x v="312"/>
          </reference>
          <reference field="6" count="1" selected="0">
            <x v="185"/>
          </reference>
          <reference field="7" count="1" selected="0">
            <x v="11"/>
          </reference>
          <reference field="8" count="1">
            <x v="440"/>
          </reference>
        </references>
      </pivotArea>
    </format>
    <format dxfId="1584">
      <pivotArea dataOnly="0" labelOnly="1" fieldPosition="0">
        <references count="4">
          <reference field="0" count="1" selected="0">
            <x v="313"/>
          </reference>
          <reference field="6" count="1" selected="0">
            <x v="170"/>
          </reference>
          <reference field="7" count="1" selected="0">
            <x v="11"/>
          </reference>
          <reference field="8" count="1">
            <x v="34"/>
          </reference>
        </references>
      </pivotArea>
    </format>
    <format dxfId="1583">
      <pivotArea dataOnly="0" labelOnly="1" fieldPosition="0">
        <references count="4">
          <reference field="0" count="1" selected="0">
            <x v="314"/>
          </reference>
          <reference field="6" count="1" selected="0">
            <x v="154"/>
          </reference>
          <reference field="7" count="1" selected="0">
            <x v="11"/>
          </reference>
          <reference field="8" count="1">
            <x v="205"/>
          </reference>
        </references>
      </pivotArea>
    </format>
    <format dxfId="1582">
      <pivotArea dataOnly="0" labelOnly="1" fieldPosition="0">
        <references count="4">
          <reference field="0" count="1" selected="0">
            <x v="315"/>
          </reference>
          <reference field="6" count="1" selected="0">
            <x v="168"/>
          </reference>
          <reference field="7" count="1" selected="0">
            <x v="11"/>
          </reference>
          <reference field="8" count="1">
            <x v="512"/>
          </reference>
        </references>
      </pivotArea>
    </format>
    <format dxfId="1581">
      <pivotArea dataOnly="0" labelOnly="1" fieldPosition="0">
        <references count="4">
          <reference field="0" count="1" selected="0">
            <x v="316"/>
          </reference>
          <reference field="6" count="1" selected="0">
            <x v="579"/>
          </reference>
          <reference field="7" count="1" selected="0">
            <x v="12"/>
          </reference>
          <reference field="8" count="1">
            <x v="512"/>
          </reference>
        </references>
      </pivotArea>
    </format>
    <format dxfId="1580">
      <pivotArea dataOnly="0" labelOnly="1" fieldPosition="0">
        <references count="4">
          <reference field="0" count="1" selected="0">
            <x v="317"/>
          </reference>
          <reference field="6" count="1" selected="0">
            <x v="440"/>
          </reference>
          <reference field="7" count="1" selected="0">
            <x v="12"/>
          </reference>
          <reference field="8" count="1">
            <x v="512"/>
          </reference>
        </references>
      </pivotArea>
    </format>
    <format dxfId="1579">
      <pivotArea dataOnly="0" labelOnly="1" fieldPosition="0">
        <references count="4">
          <reference field="0" count="1" selected="0">
            <x v="318"/>
          </reference>
          <reference field="6" count="1" selected="0">
            <x v="482"/>
          </reference>
          <reference field="7" count="1" selected="0">
            <x v="12"/>
          </reference>
          <reference field="8" count="1">
            <x v="512"/>
          </reference>
        </references>
      </pivotArea>
    </format>
    <format dxfId="1578">
      <pivotArea dataOnly="0" labelOnly="1" fieldPosition="0">
        <references count="4">
          <reference field="0" count="1" selected="0">
            <x v="319"/>
          </reference>
          <reference field="6" count="1" selected="0">
            <x v="376"/>
          </reference>
          <reference field="7" count="1" selected="0">
            <x v="12"/>
          </reference>
          <reference field="8" count="1">
            <x v="512"/>
          </reference>
        </references>
      </pivotArea>
    </format>
    <format dxfId="1577">
      <pivotArea dataOnly="0" labelOnly="1" fieldPosition="0">
        <references count="4">
          <reference field="0" count="1" selected="0">
            <x v="320"/>
          </reference>
          <reference field="6" count="1" selected="0">
            <x v="490"/>
          </reference>
          <reference field="7" count="1" selected="0">
            <x v="12"/>
          </reference>
          <reference field="8" count="1">
            <x v="512"/>
          </reference>
        </references>
      </pivotArea>
    </format>
    <format dxfId="1576">
      <pivotArea dataOnly="0" labelOnly="1" fieldPosition="0">
        <references count="4">
          <reference field="0" count="1" selected="0">
            <x v="321"/>
          </reference>
          <reference field="6" count="1" selected="0">
            <x v="428"/>
          </reference>
          <reference field="7" count="1" selected="0">
            <x v="12"/>
          </reference>
          <reference field="8" count="1">
            <x v="512"/>
          </reference>
        </references>
      </pivotArea>
    </format>
    <format dxfId="1575">
      <pivotArea dataOnly="0" labelOnly="1" fieldPosition="0">
        <references count="4">
          <reference field="0" count="1" selected="0">
            <x v="322"/>
          </reference>
          <reference field="6" count="1" selected="0">
            <x v="578"/>
          </reference>
          <reference field="7" count="1" selected="0">
            <x v="12"/>
          </reference>
          <reference field="8" count="1">
            <x v="512"/>
          </reference>
        </references>
      </pivotArea>
    </format>
    <format dxfId="1574">
      <pivotArea dataOnly="0" labelOnly="1" fieldPosition="0">
        <references count="4">
          <reference field="0" count="1" selected="0">
            <x v="323"/>
          </reference>
          <reference field="6" count="1" selected="0">
            <x v="66"/>
          </reference>
          <reference field="7" count="1" selected="0">
            <x v="13"/>
          </reference>
          <reference field="8" count="1">
            <x v="500"/>
          </reference>
        </references>
      </pivotArea>
    </format>
    <format dxfId="1573">
      <pivotArea dataOnly="0" labelOnly="1" fieldPosition="0">
        <references count="4">
          <reference field="0" count="1" selected="0">
            <x v="324"/>
          </reference>
          <reference field="6" count="1" selected="0">
            <x v="342"/>
          </reference>
          <reference field="7" count="1" selected="0">
            <x v="13"/>
          </reference>
          <reference field="8" count="1">
            <x v="307"/>
          </reference>
        </references>
      </pivotArea>
    </format>
    <format dxfId="1572">
      <pivotArea dataOnly="0" labelOnly="1" fieldPosition="0">
        <references count="4">
          <reference field="0" count="1" selected="0">
            <x v="325"/>
          </reference>
          <reference field="6" count="1" selected="0">
            <x v="364"/>
          </reference>
          <reference field="7" count="1" selected="0">
            <x v="13"/>
          </reference>
          <reference field="8" count="1">
            <x v="256"/>
          </reference>
        </references>
      </pivotArea>
    </format>
    <format dxfId="1571">
      <pivotArea dataOnly="0" labelOnly="1" fieldPosition="0">
        <references count="4">
          <reference field="0" count="1" selected="0">
            <x v="326"/>
          </reference>
          <reference field="6" count="1" selected="0">
            <x v="400"/>
          </reference>
          <reference field="7" count="1" selected="0">
            <x v="13"/>
          </reference>
          <reference field="8" count="1">
            <x v="270"/>
          </reference>
        </references>
      </pivotArea>
    </format>
    <format dxfId="1570">
      <pivotArea dataOnly="0" labelOnly="1" fieldPosition="0">
        <references count="4">
          <reference field="0" count="1" selected="0">
            <x v="327"/>
          </reference>
          <reference field="6" count="1" selected="0">
            <x v="103"/>
          </reference>
          <reference field="7" count="1" selected="0">
            <x v="13"/>
          </reference>
          <reference field="8" count="1">
            <x v="332"/>
          </reference>
        </references>
      </pivotArea>
    </format>
    <format dxfId="1569">
      <pivotArea dataOnly="0" labelOnly="1" fieldPosition="0">
        <references count="4">
          <reference field="0" count="1" selected="0">
            <x v="328"/>
          </reference>
          <reference field="6" count="1" selected="0">
            <x v="499"/>
          </reference>
          <reference field="7" count="1" selected="0">
            <x v="13"/>
          </reference>
          <reference field="8" count="1">
            <x v="267"/>
          </reference>
        </references>
      </pivotArea>
    </format>
    <format dxfId="1568">
      <pivotArea dataOnly="0" labelOnly="1" fieldPosition="0">
        <references count="4">
          <reference field="0" count="1" selected="0">
            <x v="329"/>
          </reference>
          <reference field="6" count="1" selected="0">
            <x v="226"/>
          </reference>
          <reference field="7" count="1" selected="0">
            <x v="13"/>
          </reference>
          <reference field="8" count="1">
            <x v="281"/>
          </reference>
        </references>
      </pivotArea>
    </format>
    <format dxfId="1567">
      <pivotArea dataOnly="0" labelOnly="1" fieldPosition="0">
        <references count="4">
          <reference field="0" count="1" selected="0">
            <x v="330"/>
          </reference>
          <reference field="6" count="1" selected="0">
            <x v="269"/>
          </reference>
          <reference field="7" count="1" selected="0">
            <x v="13"/>
          </reference>
          <reference field="8" count="1">
            <x v="191"/>
          </reference>
        </references>
      </pivotArea>
    </format>
    <format dxfId="1566">
      <pivotArea dataOnly="0" labelOnly="1" fieldPosition="0">
        <references count="4">
          <reference field="0" count="1" selected="0">
            <x v="331"/>
          </reference>
          <reference field="6" count="1" selected="0">
            <x v="500"/>
          </reference>
          <reference field="7" count="1" selected="0">
            <x v="13"/>
          </reference>
          <reference field="8" count="1">
            <x v="294"/>
          </reference>
        </references>
      </pivotArea>
    </format>
    <format dxfId="1565">
      <pivotArea dataOnly="0" labelOnly="1" fieldPosition="0">
        <references count="4">
          <reference field="0" count="1" selected="0">
            <x v="332"/>
          </reference>
          <reference field="6" count="1" selected="0">
            <x v="502"/>
          </reference>
          <reference field="7" count="1" selected="0">
            <x v="13"/>
          </reference>
          <reference field="8" count="1">
            <x v="134"/>
          </reference>
        </references>
      </pivotArea>
    </format>
    <format dxfId="1564">
      <pivotArea dataOnly="0" labelOnly="1" fieldPosition="0">
        <references count="4">
          <reference field="0" count="1" selected="0">
            <x v="333"/>
          </reference>
          <reference field="6" count="1" selected="0">
            <x v="501"/>
          </reference>
          <reference field="7" count="1" selected="0">
            <x v="13"/>
          </reference>
          <reference field="8" count="1">
            <x v="152"/>
          </reference>
        </references>
      </pivotArea>
    </format>
    <format dxfId="1563">
      <pivotArea dataOnly="0" labelOnly="1" fieldPosition="0">
        <references count="4">
          <reference field="0" count="1" selected="0">
            <x v="334"/>
          </reference>
          <reference field="6" count="1" selected="0">
            <x v="509"/>
          </reference>
          <reference field="7" count="1" selected="0">
            <x v="13"/>
          </reference>
          <reference field="8" count="1">
            <x v="121"/>
          </reference>
        </references>
      </pivotArea>
    </format>
    <format dxfId="1562">
      <pivotArea dataOnly="0" labelOnly="1" fieldPosition="0">
        <references count="4">
          <reference field="0" count="1" selected="0">
            <x v="335"/>
          </reference>
          <reference field="6" count="1" selected="0">
            <x v="551"/>
          </reference>
          <reference field="7" count="1" selected="0">
            <x v="13"/>
          </reference>
          <reference field="8" count="1">
            <x v="115"/>
          </reference>
        </references>
      </pivotArea>
    </format>
    <format dxfId="1561">
      <pivotArea dataOnly="0" labelOnly="1" fieldPosition="0">
        <references count="4">
          <reference field="0" count="1" selected="0">
            <x v="336"/>
          </reference>
          <reference field="6" count="1" selected="0">
            <x v="39"/>
          </reference>
          <reference field="7" count="1" selected="0">
            <x v="13"/>
          </reference>
          <reference field="8" count="1">
            <x v="79"/>
          </reference>
        </references>
      </pivotArea>
    </format>
    <format dxfId="1560">
      <pivotArea dataOnly="0" labelOnly="1" fieldPosition="0">
        <references count="4">
          <reference field="0" count="1" selected="0">
            <x v="337"/>
          </reference>
          <reference field="6" count="1" selected="0">
            <x v="261"/>
          </reference>
          <reference field="7" count="1" selected="0">
            <x v="13"/>
          </reference>
          <reference field="8" count="1">
            <x v="67"/>
          </reference>
        </references>
      </pivotArea>
    </format>
    <format dxfId="1559">
      <pivotArea dataOnly="0" labelOnly="1" fieldPosition="0">
        <references count="4">
          <reference field="0" count="1" selected="0">
            <x v="338"/>
          </reference>
          <reference field="6" count="1" selected="0">
            <x v="115"/>
          </reference>
          <reference field="7" count="1" selected="0">
            <x v="13"/>
          </reference>
          <reference field="8" count="1">
            <x v="56"/>
          </reference>
        </references>
      </pivotArea>
    </format>
    <format dxfId="1558">
      <pivotArea dataOnly="0" labelOnly="1" fieldPosition="0">
        <references count="4">
          <reference field="0" count="1" selected="0">
            <x v="339"/>
          </reference>
          <reference field="6" count="1" selected="0">
            <x v="111"/>
          </reference>
          <reference field="7" count="1" selected="0">
            <x v="13"/>
          </reference>
          <reference field="8" count="1">
            <x v="33"/>
          </reference>
        </references>
      </pivotArea>
    </format>
    <format dxfId="1557">
      <pivotArea dataOnly="0" labelOnly="1" fieldPosition="0">
        <references count="4">
          <reference field="0" count="1" selected="0">
            <x v="340"/>
          </reference>
          <reference field="6" count="1" selected="0">
            <x v="580"/>
          </reference>
          <reference field="7" count="1" selected="0">
            <x v="13"/>
          </reference>
          <reference field="8" count="1">
            <x v="66"/>
          </reference>
        </references>
      </pivotArea>
    </format>
    <format dxfId="1556">
      <pivotArea dataOnly="0" labelOnly="1" fieldPosition="0">
        <references count="4">
          <reference field="0" count="1" selected="0">
            <x v="341"/>
          </reference>
          <reference field="6" count="1" selected="0">
            <x v="489"/>
          </reference>
          <reference field="7" count="1" selected="0">
            <x v="13"/>
          </reference>
          <reference field="8" count="1">
            <x v="58"/>
          </reference>
        </references>
      </pivotArea>
    </format>
    <format dxfId="1555">
      <pivotArea dataOnly="0" labelOnly="1" fieldPosition="0">
        <references count="4">
          <reference field="0" count="1" selected="0">
            <x v="342"/>
          </reference>
          <reference field="6" count="1" selected="0">
            <x v="110"/>
          </reference>
          <reference field="7" count="1" selected="0">
            <x v="14"/>
          </reference>
          <reference field="8" count="1">
            <x v="486"/>
          </reference>
        </references>
      </pivotArea>
    </format>
    <format dxfId="1554">
      <pivotArea dataOnly="0" labelOnly="1" fieldPosition="0">
        <references count="4">
          <reference field="0" count="1" selected="0">
            <x v="343"/>
          </reference>
          <reference field="6" count="1" selected="0">
            <x v="94"/>
          </reference>
          <reference field="7" count="1" selected="0">
            <x v="14"/>
          </reference>
          <reference field="8" count="1">
            <x v="371"/>
          </reference>
        </references>
      </pivotArea>
    </format>
    <format dxfId="1553">
      <pivotArea dataOnly="0" labelOnly="1" fieldPosition="0">
        <references count="4">
          <reference field="0" count="1" selected="0">
            <x v="344"/>
          </reference>
          <reference field="6" count="1" selected="0">
            <x v="305"/>
          </reference>
          <reference field="7" count="1" selected="0">
            <x v="14"/>
          </reference>
          <reference field="8" count="1">
            <x v="158"/>
          </reference>
        </references>
      </pivotArea>
    </format>
    <format dxfId="1552">
      <pivotArea dataOnly="0" labelOnly="1" fieldPosition="0">
        <references count="4">
          <reference field="0" count="1" selected="0">
            <x v="345"/>
          </reference>
          <reference field="6" count="1" selected="0">
            <x v="200"/>
          </reference>
          <reference field="7" count="1" selected="0">
            <x v="14"/>
          </reference>
          <reference field="8" count="1">
            <x v="176"/>
          </reference>
        </references>
      </pivotArea>
    </format>
    <format dxfId="1551">
      <pivotArea dataOnly="0" labelOnly="1" fieldPosition="0">
        <references count="4">
          <reference field="0" count="1" selected="0">
            <x v="346"/>
          </reference>
          <reference field="6" count="1" selected="0">
            <x v="566"/>
          </reference>
          <reference field="7" count="1" selected="0">
            <x v="14"/>
          </reference>
          <reference field="8" count="1">
            <x v="52"/>
          </reference>
        </references>
      </pivotArea>
    </format>
    <format dxfId="1550">
      <pivotArea dataOnly="0" labelOnly="1" fieldPosition="0">
        <references count="4">
          <reference field="0" count="1" selected="0">
            <x v="347"/>
          </reference>
          <reference field="6" count="1" selected="0">
            <x v="442"/>
          </reference>
          <reference field="7" count="1" selected="0">
            <x v="15"/>
          </reference>
          <reference field="8" count="1">
            <x v="505"/>
          </reference>
        </references>
      </pivotArea>
    </format>
    <format dxfId="1549">
      <pivotArea dataOnly="0" labelOnly="1" fieldPosition="0">
        <references count="4">
          <reference field="0" count="1" selected="0">
            <x v="348"/>
          </reference>
          <reference field="6" count="1" selected="0">
            <x v="341"/>
          </reference>
          <reference field="7" count="1" selected="0">
            <x v="15"/>
          </reference>
          <reference field="8" count="1">
            <x v="506"/>
          </reference>
        </references>
      </pivotArea>
    </format>
    <format dxfId="1548">
      <pivotArea dataOnly="0" labelOnly="1" fieldPosition="0">
        <references count="4">
          <reference field="0" count="1" selected="0">
            <x v="349"/>
          </reference>
          <reference field="6" count="1" selected="0">
            <x v="354"/>
          </reference>
          <reference field="7" count="1" selected="0">
            <x v="15"/>
          </reference>
          <reference field="8" count="1">
            <x v="503"/>
          </reference>
        </references>
      </pivotArea>
    </format>
    <format dxfId="1547">
      <pivotArea dataOnly="0" labelOnly="1" fieldPosition="0">
        <references count="4">
          <reference field="0" count="1" selected="0">
            <x v="350"/>
          </reference>
          <reference field="6" count="1" selected="0">
            <x v="516"/>
          </reference>
          <reference field="7" count="1" selected="0">
            <x v="15"/>
          </reference>
          <reference field="8" count="1">
            <x v="484"/>
          </reference>
        </references>
      </pivotArea>
    </format>
    <format dxfId="1546">
      <pivotArea dataOnly="0" labelOnly="1" fieldPosition="0">
        <references count="4">
          <reference field="0" count="1" selected="0">
            <x v="351"/>
          </reference>
          <reference field="6" count="1" selected="0">
            <x v="390"/>
          </reference>
          <reference field="7" count="1" selected="0">
            <x v="15"/>
          </reference>
          <reference field="8" count="1">
            <x v="463"/>
          </reference>
        </references>
      </pivotArea>
    </format>
    <format dxfId="1545">
      <pivotArea dataOnly="0" labelOnly="1" fieldPosition="0">
        <references count="4">
          <reference field="0" count="1" selected="0">
            <x v="352"/>
          </reference>
          <reference field="6" count="1" selected="0">
            <x v="204"/>
          </reference>
          <reference field="7" count="1" selected="0">
            <x v="15"/>
          </reference>
          <reference field="8" count="1">
            <x v="438"/>
          </reference>
        </references>
      </pivotArea>
    </format>
    <format dxfId="1544">
      <pivotArea dataOnly="0" labelOnly="1" fieldPosition="0">
        <references count="4">
          <reference field="0" count="1" selected="0">
            <x v="353"/>
          </reference>
          <reference field="6" count="1" selected="0">
            <x v="124"/>
          </reference>
          <reference field="7" count="1" selected="0">
            <x v="15"/>
          </reference>
          <reference field="8" count="1">
            <x v="453"/>
          </reference>
        </references>
      </pivotArea>
    </format>
    <format dxfId="1543">
      <pivotArea dataOnly="0" labelOnly="1" fieldPosition="0">
        <references count="4">
          <reference field="0" count="1" selected="0">
            <x v="354"/>
          </reference>
          <reference field="6" count="1" selected="0">
            <x v="35"/>
          </reference>
          <reference field="7" count="1" selected="0">
            <x v="15"/>
          </reference>
          <reference field="8" count="1">
            <x v="446"/>
          </reference>
        </references>
      </pivotArea>
    </format>
    <format dxfId="1542">
      <pivotArea dataOnly="0" labelOnly="1" fieldPosition="0">
        <references count="4">
          <reference field="0" count="1" selected="0">
            <x v="355"/>
          </reference>
          <reference field="6" count="1" selected="0">
            <x v="51"/>
          </reference>
          <reference field="7" count="1" selected="0">
            <x v="15"/>
          </reference>
          <reference field="8" count="1">
            <x v="452"/>
          </reference>
        </references>
      </pivotArea>
    </format>
    <format dxfId="1541">
      <pivotArea dataOnly="0" labelOnly="1" fieldPosition="0">
        <references count="4">
          <reference field="0" count="1" selected="0">
            <x v="356"/>
          </reference>
          <reference field="6" count="1" selected="0">
            <x v="78"/>
          </reference>
          <reference field="7" count="1" selected="0">
            <x v="15"/>
          </reference>
          <reference field="8" count="1">
            <x v="428"/>
          </reference>
        </references>
      </pivotArea>
    </format>
    <format dxfId="1540">
      <pivotArea dataOnly="0" labelOnly="1" fieldPosition="0">
        <references count="4">
          <reference field="0" count="1" selected="0">
            <x v="357"/>
          </reference>
          <reference field="6" count="1" selected="0">
            <x v="546"/>
          </reference>
          <reference field="7" count="1" selected="0">
            <x v="15"/>
          </reference>
          <reference field="8" count="1">
            <x v="420"/>
          </reference>
        </references>
      </pivotArea>
    </format>
    <format dxfId="1539">
      <pivotArea dataOnly="0" labelOnly="1" fieldPosition="0">
        <references count="4">
          <reference field="0" count="1" selected="0">
            <x v="358"/>
          </reference>
          <reference field="6" count="1" selected="0">
            <x v="549"/>
          </reference>
          <reference field="7" count="1" selected="0">
            <x v="15"/>
          </reference>
          <reference field="8" count="1">
            <x v="411"/>
          </reference>
        </references>
      </pivotArea>
    </format>
    <format dxfId="1538">
      <pivotArea dataOnly="0" labelOnly="1" fieldPosition="0">
        <references count="4">
          <reference field="0" count="1" selected="0">
            <x v="359"/>
          </reference>
          <reference field="6" count="1" selected="0">
            <x v="98"/>
          </reference>
          <reference field="7" count="1" selected="0">
            <x v="15"/>
          </reference>
          <reference field="8" count="1">
            <x v="105"/>
          </reference>
        </references>
      </pivotArea>
    </format>
    <format dxfId="1537">
      <pivotArea dataOnly="0" labelOnly="1" fieldPosition="0">
        <references count="4">
          <reference field="0" count="1" selected="0">
            <x v="360"/>
          </reference>
          <reference field="6" count="1" selected="0">
            <x v="522"/>
          </reference>
          <reference field="7" count="1" selected="0">
            <x v="15"/>
          </reference>
          <reference field="8" count="1">
            <x v="266"/>
          </reference>
        </references>
      </pivotArea>
    </format>
    <format dxfId="1536">
      <pivotArea dataOnly="0" labelOnly="1" fieldPosition="0">
        <references count="4">
          <reference field="0" count="1" selected="0">
            <x v="361"/>
          </reference>
          <reference field="6" count="1" selected="0">
            <x v="525"/>
          </reference>
          <reference field="7" count="1" selected="0">
            <x v="15"/>
          </reference>
          <reference field="8" count="1">
            <x v="254"/>
          </reference>
        </references>
      </pivotArea>
    </format>
    <format dxfId="1535">
      <pivotArea dataOnly="0" labelOnly="1" fieldPosition="0">
        <references count="4">
          <reference field="0" count="1" selected="0">
            <x v="362"/>
          </reference>
          <reference field="6" count="1" selected="0">
            <x v="401"/>
          </reference>
          <reference field="7" count="1" selected="0">
            <x v="15"/>
          </reference>
          <reference field="8" count="1">
            <x v="301"/>
          </reference>
        </references>
      </pivotArea>
    </format>
    <format dxfId="1534">
      <pivotArea dataOnly="0" labelOnly="1" fieldPosition="0">
        <references count="4">
          <reference field="0" count="1" selected="0">
            <x v="363"/>
          </reference>
          <reference field="6" count="1" selected="0">
            <x v="14"/>
          </reference>
          <reference field="7" count="1" selected="0">
            <x v="15"/>
          </reference>
          <reference field="8" count="1">
            <x v="236"/>
          </reference>
        </references>
      </pivotArea>
    </format>
    <format dxfId="1533">
      <pivotArea dataOnly="0" labelOnly="1" fieldPosition="0">
        <references count="4">
          <reference field="0" count="1" selected="0">
            <x v="364"/>
          </reference>
          <reference field="6" count="1" selected="0">
            <x v="403"/>
          </reference>
          <reference field="7" count="1" selected="0">
            <x v="15"/>
          </reference>
          <reference field="8" count="1">
            <x v="263"/>
          </reference>
        </references>
      </pivotArea>
    </format>
    <format dxfId="1532">
      <pivotArea dataOnly="0" labelOnly="1" fieldPosition="0">
        <references count="4">
          <reference field="0" count="1" selected="0">
            <x v="365"/>
          </reference>
          <reference field="6" count="1" selected="0">
            <x v="73"/>
          </reference>
          <reference field="7" count="1" selected="0">
            <x v="15"/>
          </reference>
          <reference field="8" count="1">
            <x v="53"/>
          </reference>
        </references>
      </pivotArea>
    </format>
    <format dxfId="1531">
      <pivotArea dataOnly="0" labelOnly="1" fieldPosition="0">
        <references count="4">
          <reference field="0" count="1" selected="0">
            <x v="366"/>
          </reference>
          <reference field="6" count="1" selected="0">
            <x v="76"/>
          </reference>
          <reference field="7" count="1" selected="0">
            <x v="15"/>
          </reference>
          <reference field="8" count="1">
            <x v="97"/>
          </reference>
        </references>
      </pivotArea>
    </format>
    <format dxfId="1530">
      <pivotArea dataOnly="0" labelOnly="1" fieldPosition="0">
        <references count="4">
          <reference field="0" count="1" selected="0">
            <x v="367"/>
          </reference>
          <reference field="6" count="1" selected="0">
            <x v="505"/>
          </reference>
          <reference field="7" count="1" selected="0">
            <x v="15"/>
          </reference>
          <reference field="8" count="1">
            <x v="368"/>
          </reference>
        </references>
      </pivotArea>
    </format>
    <format dxfId="1529">
      <pivotArea dataOnly="0" labelOnly="1" fieldPosition="0">
        <references count="4">
          <reference field="0" count="1" selected="0">
            <x v="368"/>
          </reference>
          <reference field="6" count="1" selected="0">
            <x v="420"/>
          </reference>
          <reference field="7" count="1" selected="0">
            <x v="15"/>
          </reference>
          <reference field="8" count="1">
            <x v="102"/>
          </reference>
        </references>
      </pivotArea>
    </format>
    <format dxfId="1528">
      <pivotArea dataOnly="0" labelOnly="1" fieldPosition="0">
        <references count="4">
          <reference field="0" count="1" selected="0">
            <x v="369"/>
          </reference>
          <reference field="6" count="1" selected="0">
            <x v="79"/>
          </reference>
          <reference field="7" count="1" selected="0">
            <x v="15"/>
          </reference>
          <reference field="8" count="1">
            <x v="138"/>
          </reference>
        </references>
      </pivotArea>
    </format>
    <format dxfId="1527">
      <pivotArea dataOnly="0" labelOnly="1" fieldPosition="0">
        <references count="4">
          <reference field="0" count="1" selected="0">
            <x v="370"/>
          </reference>
          <reference field="6" count="1" selected="0">
            <x v="434"/>
          </reference>
          <reference field="7" count="1" selected="0">
            <x v="15"/>
          </reference>
          <reference field="8" count="1">
            <x v="222"/>
          </reference>
        </references>
      </pivotArea>
    </format>
    <format dxfId="1526">
      <pivotArea dataOnly="0" labelOnly="1" fieldPosition="0">
        <references count="4">
          <reference field="0" count="1" selected="0">
            <x v="371"/>
          </reference>
          <reference field="6" count="1" selected="0">
            <x v="460"/>
          </reference>
          <reference field="7" count="1" selected="0">
            <x v="15"/>
          </reference>
          <reference field="8" count="1">
            <x v="227"/>
          </reference>
        </references>
      </pivotArea>
    </format>
    <format dxfId="1525">
      <pivotArea dataOnly="0" labelOnly="1" fieldPosition="0">
        <references count="4">
          <reference field="0" count="1" selected="0">
            <x v="372"/>
          </reference>
          <reference field="6" count="1" selected="0">
            <x v="72"/>
          </reference>
          <reference field="7" count="1" selected="0">
            <x v="15"/>
          </reference>
          <reference field="8" count="1">
            <x v="397"/>
          </reference>
        </references>
      </pivotArea>
    </format>
    <format dxfId="1524">
      <pivotArea dataOnly="0" labelOnly="1" fieldPosition="0">
        <references count="4">
          <reference field="0" count="1" selected="0">
            <x v="373"/>
          </reference>
          <reference field="6" count="1" selected="0">
            <x v="388"/>
          </reference>
          <reference field="7" count="1" selected="0">
            <x v="15"/>
          </reference>
          <reference field="8" count="1">
            <x v="414"/>
          </reference>
        </references>
      </pivotArea>
    </format>
    <format dxfId="1523">
      <pivotArea dataOnly="0" labelOnly="1" fieldPosition="0">
        <references count="4">
          <reference field="0" count="1" selected="0">
            <x v="374"/>
          </reference>
          <reference field="6" count="1" selected="0">
            <x v="61"/>
          </reference>
          <reference field="7" count="1" selected="0">
            <x v="15"/>
          </reference>
          <reference field="8" count="1">
            <x v="396"/>
          </reference>
        </references>
      </pivotArea>
    </format>
    <format dxfId="1522">
      <pivotArea dataOnly="0" labelOnly="1" fieldPosition="0">
        <references count="4">
          <reference field="0" count="1" selected="0">
            <x v="375"/>
          </reference>
          <reference field="6" count="1" selected="0">
            <x v="344"/>
          </reference>
          <reference field="7" count="1" selected="0">
            <x v="15"/>
          </reference>
          <reference field="8" count="1">
            <x v="358"/>
          </reference>
        </references>
      </pivotArea>
    </format>
    <format dxfId="1521">
      <pivotArea dataOnly="0" labelOnly="1" fieldPosition="0">
        <references count="4">
          <reference field="0" count="1" selected="0">
            <x v="376"/>
          </reference>
          <reference field="6" count="1" selected="0">
            <x v="127"/>
          </reference>
          <reference field="7" count="1" selected="0">
            <x v="15"/>
          </reference>
          <reference field="8" count="1">
            <x v="166"/>
          </reference>
        </references>
      </pivotArea>
    </format>
    <format dxfId="1520">
      <pivotArea dataOnly="0" labelOnly="1" fieldPosition="0">
        <references count="4">
          <reference field="0" count="1" selected="0">
            <x v="377"/>
          </reference>
          <reference field="6" count="1" selected="0">
            <x v="455"/>
          </reference>
          <reference field="7" count="1" selected="0">
            <x v="15"/>
          </reference>
          <reference field="8" count="1">
            <x v="274"/>
          </reference>
        </references>
      </pivotArea>
    </format>
    <format dxfId="1519">
      <pivotArea dataOnly="0" labelOnly="1" fieldPosition="0">
        <references count="4">
          <reference field="0" count="1" selected="0">
            <x v="378"/>
          </reference>
          <reference field="6" count="1" selected="0">
            <x v="405"/>
          </reference>
          <reference field="7" count="1" selected="0">
            <x v="15"/>
          </reference>
          <reference field="8" count="1">
            <x v="214"/>
          </reference>
        </references>
      </pivotArea>
    </format>
    <format dxfId="1518">
      <pivotArea dataOnly="0" labelOnly="1" fieldPosition="0">
        <references count="4">
          <reference field="0" count="1" selected="0">
            <x v="379"/>
          </reference>
          <reference field="6" count="1" selected="0">
            <x v="52"/>
          </reference>
          <reference field="7" count="1" selected="0">
            <x v="15"/>
          </reference>
          <reference field="8" count="1">
            <x v="209"/>
          </reference>
        </references>
      </pivotArea>
    </format>
    <format dxfId="1517">
      <pivotArea dataOnly="0" labelOnly="1" fieldPosition="0">
        <references count="4">
          <reference field="0" count="1" selected="0">
            <x v="380"/>
          </reference>
          <reference field="6" count="1" selected="0">
            <x v="531"/>
          </reference>
          <reference field="7" count="1" selected="0">
            <x v="15"/>
          </reference>
          <reference field="8" count="1">
            <x v="259"/>
          </reference>
        </references>
      </pivotArea>
    </format>
    <format dxfId="1516">
      <pivotArea dataOnly="0" labelOnly="1" fieldPosition="0">
        <references count="4">
          <reference field="0" count="1" selected="0">
            <x v="381"/>
          </reference>
          <reference field="6" count="1" selected="0">
            <x v="285"/>
          </reference>
          <reference field="7" count="1" selected="0">
            <x v="15"/>
          </reference>
          <reference field="8" count="1">
            <x v="196"/>
          </reference>
        </references>
      </pivotArea>
    </format>
    <format dxfId="1515">
      <pivotArea dataOnly="0" labelOnly="1" fieldPosition="0">
        <references count="4">
          <reference field="0" count="1" selected="0">
            <x v="382"/>
          </reference>
          <reference field="6" count="1" selected="0">
            <x v="291"/>
          </reference>
          <reference field="7" count="1" selected="0">
            <x v="15"/>
          </reference>
          <reference field="8" count="1">
            <x v="253"/>
          </reference>
        </references>
      </pivotArea>
    </format>
    <format dxfId="1514">
      <pivotArea dataOnly="0" labelOnly="1" fieldPosition="0">
        <references count="4">
          <reference field="0" count="1" selected="0">
            <x v="383"/>
          </reference>
          <reference field="6" count="1" selected="0">
            <x v="36"/>
          </reference>
          <reference field="7" count="1" selected="0">
            <x v="15"/>
          </reference>
          <reference field="8" count="1">
            <x v="512"/>
          </reference>
        </references>
      </pivotArea>
    </format>
    <format dxfId="1513">
      <pivotArea dataOnly="0" labelOnly="1" fieldPosition="0">
        <references count="4">
          <reference field="0" count="1" selected="0">
            <x v="384"/>
          </reference>
          <reference field="6" count="1" selected="0">
            <x v="402"/>
          </reference>
          <reference field="7" count="1" selected="0">
            <x v="15"/>
          </reference>
          <reference field="8" count="1">
            <x v="108"/>
          </reference>
        </references>
      </pivotArea>
    </format>
    <format dxfId="1512">
      <pivotArea dataOnly="0" labelOnly="1" fieldPosition="0">
        <references count="4">
          <reference field="0" count="1" selected="0">
            <x v="385"/>
          </reference>
          <reference field="6" count="1" selected="0">
            <x v="91"/>
          </reference>
          <reference field="7" count="1" selected="0">
            <x v="15"/>
          </reference>
          <reference field="8" count="1">
            <x v="164"/>
          </reference>
        </references>
      </pivotArea>
    </format>
    <format dxfId="1511">
      <pivotArea dataOnly="0" labelOnly="1" fieldPosition="0">
        <references count="4">
          <reference field="0" count="1" selected="0">
            <x v="386"/>
          </reference>
          <reference field="6" count="1" selected="0">
            <x v="408"/>
          </reference>
          <reference field="7" count="1" selected="0">
            <x v="15"/>
          </reference>
          <reference field="8" count="1">
            <x v="199"/>
          </reference>
        </references>
      </pivotArea>
    </format>
    <format dxfId="1510">
      <pivotArea dataOnly="0" labelOnly="1" fieldPosition="0">
        <references count="4">
          <reference field="0" count="1" selected="0">
            <x v="387"/>
          </reference>
          <reference field="6" count="1" selected="0">
            <x v="523"/>
          </reference>
          <reference field="7" count="1" selected="0">
            <x v="15"/>
          </reference>
          <reference field="8" count="1">
            <x v="204"/>
          </reference>
        </references>
      </pivotArea>
    </format>
    <format dxfId="1509">
      <pivotArea dataOnly="0" labelOnly="1" fieldPosition="0">
        <references count="4">
          <reference field="0" count="1" selected="0">
            <x v="388"/>
          </reference>
          <reference field="6" count="1" selected="0">
            <x v="541"/>
          </reference>
          <reference field="7" count="1" selected="0">
            <x v="15"/>
          </reference>
          <reference field="8" count="1">
            <x v="200"/>
          </reference>
        </references>
      </pivotArea>
    </format>
    <format dxfId="1508">
      <pivotArea dataOnly="0" labelOnly="1" fieldPosition="0">
        <references count="4">
          <reference field="0" count="1" selected="0">
            <x v="389"/>
          </reference>
          <reference field="6" count="1" selected="0">
            <x v="24"/>
          </reference>
          <reference field="7" count="1" selected="0">
            <x v="15"/>
          </reference>
          <reference field="8" count="1">
            <x v="80"/>
          </reference>
        </references>
      </pivotArea>
    </format>
    <format dxfId="1507">
      <pivotArea dataOnly="0" labelOnly="1" fieldPosition="0">
        <references count="4">
          <reference field="0" count="1" selected="0">
            <x v="390"/>
          </reference>
          <reference field="6" count="1" selected="0">
            <x v="398"/>
          </reference>
          <reference field="7" count="1" selected="0">
            <x v="15"/>
          </reference>
          <reference field="8" count="1">
            <x v="117"/>
          </reference>
        </references>
      </pivotArea>
    </format>
    <format dxfId="1506">
      <pivotArea dataOnly="0" labelOnly="1" fieldPosition="0">
        <references count="4">
          <reference field="0" count="1" selected="0">
            <x v="391"/>
          </reference>
          <reference field="6" count="1" selected="0">
            <x v="334"/>
          </reference>
          <reference field="7" count="1" selected="0">
            <x v="15"/>
          </reference>
          <reference field="8" count="1">
            <x v="23"/>
          </reference>
        </references>
      </pivotArea>
    </format>
    <format dxfId="1505">
      <pivotArea dataOnly="0" labelOnly="1" fieldPosition="0">
        <references count="4">
          <reference field="0" count="1" selected="0">
            <x v="392"/>
          </reference>
          <reference field="6" count="1" selected="0">
            <x v="96"/>
          </reference>
          <reference field="7" count="1" selected="0">
            <x v="15"/>
          </reference>
          <reference field="8" count="1">
            <x v="186"/>
          </reference>
        </references>
      </pivotArea>
    </format>
    <format dxfId="1504">
      <pivotArea dataOnly="0" labelOnly="1" fieldPosition="0">
        <references count="4">
          <reference field="0" count="1" selected="0">
            <x v="393"/>
          </reference>
          <reference field="6" count="1" selected="0">
            <x v="463"/>
          </reference>
          <reference field="7" count="1" selected="0">
            <x v="15"/>
          </reference>
          <reference field="8" count="1">
            <x v="59"/>
          </reference>
        </references>
      </pivotArea>
    </format>
    <format dxfId="1503">
      <pivotArea dataOnly="0" labelOnly="1" fieldPosition="0">
        <references count="4">
          <reference field="0" count="1" selected="0">
            <x v="394"/>
          </reference>
          <reference field="6" count="1" selected="0">
            <x v="335"/>
          </reference>
          <reference field="7" count="1" selected="0">
            <x v="15"/>
          </reference>
          <reference field="8" count="1">
            <x v="22"/>
          </reference>
        </references>
      </pivotArea>
    </format>
    <format dxfId="1502">
      <pivotArea dataOnly="0" labelOnly="1" fieldPosition="0">
        <references count="4">
          <reference field="0" count="1" selected="0">
            <x v="395"/>
          </reference>
          <reference field="6" count="1" selected="0">
            <x v="2"/>
          </reference>
          <reference field="7" count="1" selected="0">
            <x v="15"/>
          </reference>
          <reference field="8" count="1">
            <x v="5"/>
          </reference>
        </references>
      </pivotArea>
    </format>
    <format dxfId="1501">
      <pivotArea dataOnly="0" labelOnly="1" fieldPosition="0">
        <references count="4">
          <reference field="0" count="1" selected="0">
            <x v="396"/>
          </reference>
          <reference field="6" count="1" selected="0">
            <x v="28"/>
          </reference>
          <reference field="7" count="1" selected="0">
            <x v="15"/>
          </reference>
          <reference field="8" count="1">
            <x v="137"/>
          </reference>
        </references>
      </pivotArea>
    </format>
    <format dxfId="1500">
      <pivotArea dataOnly="0" labelOnly="1" fieldPosition="0">
        <references count="4">
          <reference field="0" count="1" selected="0">
            <x v="397"/>
          </reference>
          <reference field="6" count="1" selected="0">
            <x v="418"/>
          </reference>
          <reference field="7" count="1" selected="0">
            <x v="15"/>
          </reference>
          <reference field="8" count="1">
            <x v="126"/>
          </reference>
        </references>
      </pivotArea>
    </format>
    <format dxfId="1499">
      <pivotArea dataOnly="0" labelOnly="1" fieldPosition="0">
        <references count="4">
          <reference field="0" count="1" selected="0">
            <x v="398"/>
          </reference>
          <reference field="6" count="1" selected="0">
            <x v="292"/>
          </reference>
          <reference field="7" count="1" selected="0">
            <x v="15"/>
          </reference>
          <reference field="8" count="1">
            <x v="120"/>
          </reference>
        </references>
      </pivotArea>
    </format>
    <format dxfId="1498">
      <pivotArea dataOnly="0" labelOnly="1" fieldPosition="0">
        <references count="4">
          <reference field="0" count="1" selected="0">
            <x v="399"/>
          </reference>
          <reference field="6" count="1" selected="0">
            <x v="11"/>
          </reference>
          <reference field="7" count="1" selected="0">
            <x v="15"/>
          </reference>
          <reference field="8" count="1">
            <x v="15"/>
          </reference>
        </references>
      </pivotArea>
    </format>
    <format dxfId="1497">
      <pivotArea dataOnly="0" labelOnly="1" fieldPosition="0">
        <references count="4">
          <reference field="0" count="1" selected="0">
            <x v="400"/>
          </reference>
          <reference field="6" count="1" selected="0">
            <x v="37"/>
          </reference>
          <reference field="7" count="1" selected="0">
            <x v="15"/>
          </reference>
          <reference field="8" count="1">
            <x v="10"/>
          </reference>
        </references>
      </pivotArea>
    </format>
    <format dxfId="1496">
      <pivotArea dataOnly="0" labelOnly="1" fieldPosition="0">
        <references count="4">
          <reference field="0" count="1" selected="0">
            <x v="401"/>
          </reference>
          <reference field="6" count="1" selected="0">
            <x v="48"/>
          </reference>
          <reference field="7" count="1" selected="0">
            <x v="15"/>
          </reference>
          <reference field="8" count="1">
            <x v="0"/>
          </reference>
        </references>
      </pivotArea>
    </format>
    <format dxfId="1495">
      <pivotArea dataOnly="0" labelOnly="1" fieldPosition="0">
        <references count="4">
          <reference field="0" count="1" selected="0">
            <x v="402"/>
          </reference>
          <reference field="6" count="1" selected="0">
            <x v="74"/>
          </reference>
          <reference field="7" count="1" selected="0">
            <x v="15"/>
          </reference>
          <reference field="8" count="1">
            <x v="40"/>
          </reference>
        </references>
      </pivotArea>
    </format>
    <format dxfId="1494">
      <pivotArea dataOnly="0" labelOnly="1" fieldPosition="0">
        <references count="4">
          <reference field="0" count="1" selected="0">
            <x v="403"/>
          </reference>
          <reference field="6" count="1" selected="0">
            <x v="81"/>
          </reference>
          <reference field="7" count="1" selected="0">
            <x v="15"/>
          </reference>
          <reference field="8" count="1">
            <x v="1"/>
          </reference>
        </references>
      </pivotArea>
    </format>
    <format dxfId="1493">
      <pivotArea dataOnly="0" labelOnly="1" fieldPosition="0">
        <references count="4">
          <reference field="0" count="1" selected="0">
            <x v="404"/>
          </reference>
          <reference field="6" count="1" selected="0">
            <x v="203"/>
          </reference>
          <reference field="7" count="1" selected="0">
            <x v="15"/>
          </reference>
          <reference field="8" count="1">
            <x v="21"/>
          </reference>
        </references>
      </pivotArea>
    </format>
    <format dxfId="1492">
      <pivotArea dataOnly="0" labelOnly="1" fieldPosition="0">
        <references count="4">
          <reference field="0" count="1" selected="0">
            <x v="405"/>
          </reference>
          <reference field="6" count="1" selected="0">
            <x v="461"/>
          </reference>
          <reference field="7" count="1" selected="0">
            <x v="15"/>
          </reference>
          <reference field="8" count="1">
            <x v="48"/>
          </reference>
        </references>
      </pivotArea>
    </format>
    <format dxfId="1491">
      <pivotArea dataOnly="0" labelOnly="1" fieldPosition="0">
        <references count="4">
          <reference field="0" count="1" selected="0">
            <x v="406"/>
          </reference>
          <reference field="6" count="1" selected="0">
            <x v="338"/>
          </reference>
          <reference field="7" count="1" selected="0">
            <x v="15"/>
          </reference>
          <reference field="8" count="1">
            <x v="287"/>
          </reference>
        </references>
      </pivotArea>
    </format>
    <format dxfId="1490">
      <pivotArea dataOnly="0" labelOnly="1" fieldPosition="0">
        <references count="4">
          <reference field="0" count="1" selected="0">
            <x v="407"/>
          </reference>
          <reference field="6" count="1" selected="0">
            <x v="424"/>
          </reference>
          <reference field="7" count="1" selected="0">
            <x v="15"/>
          </reference>
          <reference field="8" count="1">
            <x v="308"/>
          </reference>
        </references>
      </pivotArea>
    </format>
    <format dxfId="1489">
      <pivotArea dataOnly="0" labelOnly="1" fieldPosition="0">
        <references count="4">
          <reference field="0" count="1" selected="0">
            <x v="408"/>
          </reference>
          <reference field="6" count="1" selected="0">
            <x v="395"/>
          </reference>
          <reference field="7" count="1" selected="0">
            <x v="15"/>
          </reference>
          <reference field="8" count="1">
            <x v="344"/>
          </reference>
        </references>
      </pivotArea>
    </format>
    <format dxfId="1488">
      <pivotArea dataOnly="0" labelOnly="1" fieldPosition="0">
        <references count="4">
          <reference field="0" count="1" selected="0">
            <x v="409"/>
          </reference>
          <reference field="6" count="1" selected="0">
            <x v="310"/>
          </reference>
          <reference field="7" count="1" selected="0">
            <x v="15"/>
          </reference>
          <reference field="8" count="1">
            <x v="183"/>
          </reference>
        </references>
      </pivotArea>
    </format>
    <format dxfId="1487">
      <pivotArea dataOnly="0" labelOnly="1" fieldPosition="0">
        <references count="4">
          <reference field="0" count="1" selected="0">
            <x v="410"/>
          </reference>
          <reference field="6" count="1" selected="0">
            <x v="435"/>
          </reference>
          <reference field="7" count="1" selected="0">
            <x v="15"/>
          </reference>
          <reference field="8" count="1">
            <x v="306"/>
          </reference>
        </references>
      </pivotArea>
    </format>
    <format dxfId="1486">
      <pivotArea dataOnly="0" labelOnly="1" fieldPosition="0">
        <references count="4">
          <reference field="0" count="1" selected="0">
            <x v="411"/>
          </reference>
          <reference field="6" count="1" selected="0">
            <x v="432"/>
          </reference>
          <reference field="7" count="1" selected="0">
            <x v="15"/>
          </reference>
          <reference field="8" count="1">
            <x v="182"/>
          </reference>
        </references>
      </pivotArea>
    </format>
    <format dxfId="1485">
      <pivotArea dataOnly="0" labelOnly="1" fieldPosition="0">
        <references count="4">
          <reference field="0" count="1" selected="0">
            <x v="412"/>
          </reference>
          <reference field="6" count="1" selected="0">
            <x v="122"/>
          </reference>
          <reference field="7" count="1" selected="0">
            <x v="15"/>
          </reference>
          <reference field="8" count="1">
            <x v="226"/>
          </reference>
        </references>
      </pivotArea>
    </format>
    <format dxfId="1484">
      <pivotArea dataOnly="0" labelOnly="1" fieldPosition="0">
        <references count="4">
          <reference field="0" count="1" selected="0">
            <x v="413"/>
          </reference>
          <reference field="6" count="1" selected="0">
            <x v="441"/>
          </reference>
          <reference field="7" count="1" selected="0">
            <x v="15"/>
          </reference>
          <reference field="8" count="1">
            <x v="283"/>
          </reference>
        </references>
      </pivotArea>
    </format>
    <format dxfId="1483">
      <pivotArea dataOnly="0" labelOnly="1" fieldPosition="0">
        <references count="4">
          <reference field="0" count="1" selected="0">
            <x v="414"/>
          </reference>
          <reference field="6" count="1" selected="0">
            <x v="480"/>
          </reference>
          <reference field="7" count="1" selected="0">
            <x v="15"/>
          </reference>
          <reference field="8" count="1">
            <x v="187"/>
          </reference>
        </references>
      </pivotArea>
    </format>
    <format dxfId="1482">
      <pivotArea dataOnly="0" labelOnly="1" fieldPosition="0">
        <references count="4">
          <reference field="0" count="1" selected="0">
            <x v="415"/>
          </reference>
          <reference field="6" count="1" selected="0">
            <x v="41"/>
          </reference>
          <reference field="7" count="1" selected="0">
            <x v="15"/>
          </reference>
          <reference field="8" count="1">
            <x v="322"/>
          </reference>
        </references>
      </pivotArea>
    </format>
    <format dxfId="1481">
      <pivotArea dataOnly="0" labelOnly="1" fieldPosition="0">
        <references count="4">
          <reference field="0" count="1" selected="0">
            <x v="416"/>
          </reference>
          <reference field="6" count="1" selected="0">
            <x v="128"/>
          </reference>
          <reference field="7" count="1" selected="0">
            <x v="15"/>
          </reference>
          <reference field="8" count="1">
            <x v="167"/>
          </reference>
        </references>
      </pivotArea>
    </format>
    <format dxfId="1480">
      <pivotArea dataOnly="0" labelOnly="1" fieldPosition="0">
        <references count="4">
          <reference field="0" count="1" selected="0">
            <x v="417"/>
          </reference>
          <reference field="6" count="1" selected="0">
            <x v="290"/>
          </reference>
          <reference field="7" count="1" selected="0">
            <x v="15"/>
          </reference>
          <reference field="8" count="1">
            <x v="193"/>
          </reference>
        </references>
      </pivotArea>
    </format>
    <format dxfId="1479">
      <pivotArea dataOnly="0" labelOnly="1" fieldPosition="0">
        <references count="4">
          <reference field="0" count="1" selected="0">
            <x v="418"/>
          </reference>
          <reference field="6" count="1" selected="0">
            <x v="553"/>
          </reference>
          <reference field="7" count="1" selected="0">
            <x v="15"/>
          </reference>
          <reference field="8" count="1">
            <x v="251"/>
          </reference>
        </references>
      </pivotArea>
    </format>
    <format dxfId="1478">
      <pivotArea dataOnly="0" labelOnly="1" fieldPosition="0">
        <references count="4">
          <reference field="0" count="1" selected="0">
            <x v="419"/>
          </reference>
          <reference field="6" count="1" selected="0">
            <x v="511"/>
          </reference>
          <reference field="7" count="1" selected="0">
            <x v="15"/>
          </reference>
          <reference field="8" count="1">
            <x v="163"/>
          </reference>
        </references>
      </pivotArea>
    </format>
    <format dxfId="1477">
      <pivotArea dataOnly="0" labelOnly="1" fieldPosition="0">
        <references count="4">
          <reference field="0" count="1" selected="0">
            <x v="420"/>
          </reference>
          <reference field="6" count="1" selected="0">
            <x v="361"/>
          </reference>
          <reference field="7" count="1" selected="0">
            <x v="15"/>
          </reference>
          <reference field="8" count="1">
            <x v="155"/>
          </reference>
        </references>
      </pivotArea>
    </format>
    <format dxfId="1476">
      <pivotArea dataOnly="0" labelOnly="1" fieldPosition="0">
        <references count="4">
          <reference field="0" count="1" selected="0">
            <x v="421"/>
          </reference>
          <reference field="6" count="1" selected="0">
            <x v="5"/>
          </reference>
          <reference field="7" count="1" selected="0">
            <x v="15"/>
          </reference>
          <reference field="8" count="1">
            <x v="114"/>
          </reference>
        </references>
      </pivotArea>
    </format>
    <format dxfId="1475">
      <pivotArea dataOnly="0" labelOnly="1" fieldPosition="0">
        <references count="4">
          <reference field="0" count="1" selected="0">
            <x v="422"/>
          </reference>
          <reference field="6" count="1" selected="0">
            <x v="18"/>
          </reference>
          <reference field="7" count="1" selected="0">
            <x v="15"/>
          </reference>
          <reference field="8" count="1">
            <x v="141"/>
          </reference>
        </references>
      </pivotArea>
    </format>
    <format dxfId="1474">
      <pivotArea dataOnly="0" labelOnly="1" fieldPosition="0">
        <references count="4">
          <reference field="0" count="1" selected="0">
            <x v="423"/>
          </reference>
          <reference field="6" count="1" selected="0">
            <x v="222"/>
          </reference>
          <reference field="7" count="1" selected="0">
            <x v="15"/>
          </reference>
          <reference field="8" count="1">
            <x v="51"/>
          </reference>
        </references>
      </pivotArea>
    </format>
    <format dxfId="1473">
      <pivotArea dataOnly="0" labelOnly="1" fieldPosition="0">
        <references count="4">
          <reference field="0" count="1" selected="0">
            <x v="424"/>
          </reference>
          <reference field="6" count="1" selected="0">
            <x v="62"/>
          </reference>
          <reference field="7" count="1" selected="0">
            <x v="15"/>
          </reference>
          <reference field="8" count="1">
            <x v="143"/>
          </reference>
        </references>
      </pivotArea>
    </format>
    <format dxfId="1472">
      <pivotArea dataOnly="0" labelOnly="1" fieldPosition="0">
        <references count="4">
          <reference field="0" count="1" selected="0">
            <x v="425"/>
          </reference>
          <reference field="6" count="1" selected="0">
            <x v="520"/>
          </reference>
          <reference field="7" count="1" selected="0">
            <x v="15"/>
          </reference>
          <reference field="8" count="1">
            <x v="86"/>
          </reference>
        </references>
      </pivotArea>
    </format>
    <format dxfId="1471">
      <pivotArea dataOnly="0" labelOnly="1" fieldPosition="0">
        <references count="4">
          <reference field="0" count="1" selected="0">
            <x v="426"/>
          </reference>
          <reference field="6" count="1" selected="0">
            <x v="430"/>
          </reference>
          <reference field="7" count="1" selected="0">
            <x v="15"/>
          </reference>
          <reference field="8" count="1">
            <x v="32"/>
          </reference>
        </references>
      </pivotArea>
    </format>
    <format dxfId="1470">
      <pivotArea dataOnly="0" labelOnly="1" fieldPosition="0">
        <references count="4">
          <reference field="0" count="1" selected="0">
            <x v="427"/>
          </reference>
          <reference field="6" count="1" selected="0">
            <x v="15"/>
          </reference>
          <reference field="7" count="1" selected="0">
            <x v="15"/>
          </reference>
          <reference field="8" count="1">
            <x v="55"/>
          </reference>
        </references>
      </pivotArea>
    </format>
    <format dxfId="1469">
      <pivotArea dataOnly="0" labelOnly="1" fieldPosition="0">
        <references count="4">
          <reference field="0" count="1" selected="0">
            <x v="428"/>
          </reference>
          <reference field="6" count="1" selected="0">
            <x v="519"/>
          </reference>
          <reference field="7" count="1" selected="0">
            <x v="15"/>
          </reference>
          <reference field="8" count="1">
            <x v="2"/>
          </reference>
        </references>
      </pivotArea>
    </format>
    <format dxfId="1468">
      <pivotArea dataOnly="0" labelOnly="1" fieldPosition="0">
        <references count="4">
          <reference field="0" count="1" selected="0">
            <x v="429"/>
          </reference>
          <reference field="6" count="1" selected="0">
            <x v="288"/>
          </reference>
          <reference field="7" count="1" selected="0">
            <x v="15"/>
          </reference>
          <reference field="8" count="1">
            <x v="54"/>
          </reference>
        </references>
      </pivotArea>
    </format>
    <format dxfId="1467">
      <pivotArea dataOnly="0" labelOnly="1" fieldPosition="0">
        <references count="4">
          <reference field="0" count="1" selected="0">
            <x v="430"/>
          </reference>
          <reference field="6" count="1" selected="0">
            <x v="557"/>
          </reference>
          <reference field="7" count="1" selected="0">
            <x v="16"/>
          </reference>
          <reference field="8" count="1">
            <x v="442"/>
          </reference>
        </references>
      </pivotArea>
    </format>
    <format dxfId="1466">
      <pivotArea dataOnly="0" labelOnly="1" fieldPosition="0">
        <references count="4">
          <reference field="0" count="1" selected="0">
            <x v="431"/>
          </reference>
          <reference field="6" count="1" selected="0">
            <x v="267"/>
          </reference>
          <reference field="7" count="1" selected="0">
            <x v="16"/>
          </reference>
          <reference field="8" count="1">
            <x v="362"/>
          </reference>
        </references>
      </pivotArea>
    </format>
    <format dxfId="1465">
      <pivotArea dataOnly="0" labelOnly="1" fieldPosition="0">
        <references count="4">
          <reference field="0" count="1" selected="0">
            <x v="432"/>
          </reference>
          <reference field="6" count="1" selected="0">
            <x v="321"/>
          </reference>
          <reference field="7" count="1" selected="0">
            <x v="17"/>
          </reference>
          <reference field="8" count="1">
            <x v="401"/>
          </reference>
        </references>
      </pivotArea>
    </format>
    <format dxfId="1464">
      <pivotArea dataOnly="0" labelOnly="1" fieldPosition="0">
        <references count="4">
          <reference field="0" count="1" selected="0">
            <x v="433"/>
          </reference>
          <reference field="6" count="1" selected="0">
            <x v="439"/>
          </reference>
          <reference field="7" count="1" selected="0">
            <x v="18"/>
          </reference>
          <reference field="8" count="1">
            <x v="460"/>
          </reference>
        </references>
      </pivotArea>
    </format>
    <format dxfId="1463">
      <pivotArea dataOnly="0" labelOnly="1" fieldPosition="0">
        <references count="4">
          <reference field="0" count="1" selected="0">
            <x v="434"/>
          </reference>
          <reference field="6" count="1" selected="0">
            <x v="304"/>
          </reference>
          <reference field="7" count="1" selected="0">
            <x v="18"/>
          </reference>
          <reference field="8" count="1">
            <x v="45"/>
          </reference>
        </references>
      </pivotArea>
    </format>
    <format dxfId="1462">
      <pivotArea dataOnly="0" labelOnly="1" fieldPosition="0">
        <references count="4">
          <reference field="0" count="1" selected="0">
            <x v="435"/>
          </reference>
          <reference field="6" count="1" selected="0">
            <x v="252"/>
          </reference>
          <reference field="7" count="1" selected="0">
            <x v="18"/>
          </reference>
          <reference field="8" count="1">
            <x v="38"/>
          </reference>
        </references>
      </pivotArea>
    </format>
    <format dxfId="1461">
      <pivotArea dataOnly="0" labelOnly="1" fieldPosition="0">
        <references count="4">
          <reference field="0" count="1" selected="0">
            <x v="436"/>
          </reference>
          <reference field="6" count="1" selected="0">
            <x v="102"/>
          </reference>
          <reference field="7" count="1" selected="0">
            <x v="18"/>
          </reference>
          <reference field="8" count="1">
            <x v="70"/>
          </reference>
        </references>
      </pivotArea>
    </format>
    <format dxfId="1460">
      <pivotArea dataOnly="0" labelOnly="1" fieldPosition="0">
        <references count="4">
          <reference field="0" count="1" selected="0">
            <x v="437"/>
          </reference>
          <reference field="6" count="1" selected="0">
            <x v="328"/>
          </reference>
          <reference field="7" count="1" selected="0">
            <x v="19"/>
          </reference>
          <reference field="8" count="1">
            <x v="512"/>
          </reference>
        </references>
      </pivotArea>
    </format>
    <format dxfId="1459">
      <pivotArea dataOnly="0" labelOnly="1" fieldPosition="0">
        <references count="4">
          <reference field="0" count="1" selected="0">
            <x v="438"/>
          </reference>
          <reference field="6" count="1" selected="0">
            <x v="470"/>
          </reference>
          <reference field="7" count="1" selected="0">
            <x v="20"/>
          </reference>
          <reference field="8" count="1">
            <x v="469"/>
          </reference>
        </references>
      </pivotArea>
    </format>
    <format dxfId="1458">
      <pivotArea dataOnly="0" labelOnly="1" fieldPosition="0">
        <references count="4">
          <reference field="0" count="1" selected="0">
            <x v="439"/>
          </reference>
          <reference field="6" count="1" selected="0">
            <x v="13"/>
          </reference>
          <reference field="7" count="1" selected="0">
            <x v="20"/>
          </reference>
          <reference field="8" count="1">
            <x v="497"/>
          </reference>
        </references>
      </pivotArea>
    </format>
    <format dxfId="1457">
      <pivotArea dataOnly="0" labelOnly="1" fieldPosition="0">
        <references count="4">
          <reference field="0" count="1" selected="0">
            <x v="440"/>
          </reference>
          <reference field="6" count="1" selected="0">
            <x v="446"/>
          </reference>
          <reference field="7" count="1" selected="0">
            <x v="20"/>
          </reference>
          <reference field="8" count="1">
            <x v="487"/>
          </reference>
        </references>
      </pivotArea>
    </format>
    <format dxfId="1456">
      <pivotArea dataOnly="0" labelOnly="1" fieldPosition="0">
        <references count="4">
          <reference field="0" count="1" selected="0">
            <x v="441"/>
          </reference>
          <reference field="6" count="1" selected="0">
            <x v="537"/>
          </reference>
          <reference field="7" count="1" selected="0">
            <x v="20"/>
          </reference>
          <reference field="8" count="1">
            <x v="458"/>
          </reference>
        </references>
      </pivotArea>
    </format>
    <format dxfId="1455">
      <pivotArea dataOnly="0" labelOnly="1" fieldPosition="0">
        <references count="4">
          <reference field="0" count="1" selected="0">
            <x v="442"/>
          </reference>
          <reference field="6" count="1" selected="0">
            <x v="116"/>
          </reference>
          <reference field="7" count="1" selected="0">
            <x v="20"/>
          </reference>
          <reference field="8" count="1">
            <x v="450"/>
          </reference>
        </references>
      </pivotArea>
    </format>
    <format dxfId="1454">
      <pivotArea dataOnly="0" labelOnly="1" fieldPosition="0">
        <references count="4">
          <reference field="0" count="1" selected="0">
            <x v="443"/>
          </reference>
          <reference field="6" count="1" selected="0">
            <x v="513"/>
          </reference>
          <reference field="7" count="1" selected="0">
            <x v="20"/>
          </reference>
          <reference field="8" count="1">
            <x v="324"/>
          </reference>
        </references>
      </pivotArea>
    </format>
    <format dxfId="1453">
      <pivotArea dataOnly="0" labelOnly="1" fieldPosition="0">
        <references count="4">
          <reference field="0" count="1" selected="0">
            <x v="444"/>
          </reference>
          <reference field="6" count="1" selected="0">
            <x v="221"/>
          </reference>
          <reference field="7" count="1" selected="0">
            <x v="20"/>
          </reference>
          <reference field="8" count="1">
            <x v="416"/>
          </reference>
        </references>
      </pivotArea>
    </format>
    <format dxfId="1452">
      <pivotArea dataOnly="0" labelOnly="1" fieldPosition="0">
        <references count="4">
          <reference field="0" count="1" selected="0">
            <x v="445"/>
          </reference>
          <reference field="6" count="1" selected="0">
            <x v="119"/>
          </reference>
          <reference field="7" count="1" selected="0">
            <x v="20"/>
          </reference>
          <reference field="8" count="1">
            <x v="367"/>
          </reference>
        </references>
      </pivotArea>
    </format>
    <format dxfId="1451">
      <pivotArea dataOnly="0" labelOnly="1" fieldPosition="0">
        <references count="4">
          <reference field="0" count="1" selected="0">
            <x v="446"/>
          </reference>
          <reference field="6" count="1" selected="0">
            <x v="20"/>
          </reference>
          <reference field="7" count="1" selected="0">
            <x v="20"/>
          </reference>
          <reference field="8" count="1">
            <x v="380"/>
          </reference>
        </references>
      </pivotArea>
    </format>
    <format dxfId="1450">
      <pivotArea dataOnly="0" labelOnly="1" fieldPosition="0">
        <references count="4">
          <reference field="0" count="1" selected="0">
            <x v="447"/>
          </reference>
          <reference field="6" count="1" selected="0">
            <x v="232"/>
          </reference>
          <reference field="7" count="1" selected="0">
            <x v="20"/>
          </reference>
          <reference field="8" count="1">
            <x v="305"/>
          </reference>
        </references>
      </pivotArea>
    </format>
    <format dxfId="1449">
      <pivotArea dataOnly="0" labelOnly="1" fieldPosition="0">
        <references count="4">
          <reference field="0" count="1" selected="0">
            <x v="448"/>
          </reference>
          <reference field="6" count="1" selected="0">
            <x v="58"/>
          </reference>
          <reference field="7" count="1" selected="0">
            <x v="20"/>
          </reference>
          <reference field="8" count="1">
            <x v="360"/>
          </reference>
        </references>
      </pivotArea>
    </format>
    <format dxfId="1448">
      <pivotArea dataOnly="0" labelOnly="1" fieldPosition="0">
        <references count="4">
          <reference field="0" count="1" selected="0">
            <x v="449"/>
          </reference>
          <reference field="6" count="1" selected="0">
            <x v="358"/>
          </reference>
          <reference field="7" count="1" selected="0">
            <x v="20"/>
          </reference>
          <reference field="8" count="1">
            <x v="338"/>
          </reference>
        </references>
      </pivotArea>
    </format>
    <format dxfId="1447">
      <pivotArea dataOnly="0" labelOnly="1" fieldPosition="0">
        <references count="4">
          <reference field="0" count="1" selected="0">
            <x v="450"/>
          </reference>
          <reference field="6" count="1" selected="0">
            <x v="17"/>
          </reference>
          <reference field="7" count="1" selected="0">
            <x v="20"/>
          </reference>
          <reference field="8" count="1">
            <x v="265"/>
          </reference>
        </references>
      </pivotArea>
    </format>
    <format dxfId="1446">
      <pivotArea dataOnly="0" labelOnly="1" fieldPosition="0">
        <references count="4">
          <reference field="0" count="1" selected="0">
            <x v="451"/>
          </reference>
          <reference field="6" count="1" selected="0">
            <x v="293"/>
          </reference>
          <reference field="7" count="1" selected="0">
            <x v="20"/>
          </reference>
          <reference field="8" count="1">
            <x v="260"/>
          </reference>
        </references>
      </pivotArea>
    </format>
    <format dxfId="1445">
      <pivotArea dataOnly="0" labelOnly="1" fieldPosition="0">
        <references count="4">
          <reference field="0" count="1" selected="0">
            <x v="452"/>
          </reference>
          <reference field="6" count="1" selected="0">
            <x v="481"/>
          </reference>
          <reference field="7" count="1" selected="0">
            <x v="20"/>
          </reference>
          <reference field="8" count="1">
            <x v="161"/>
          </reference>
        </references>
      </pivotArea>
    </format>
    <format dxfId="1444">
      <pivotArea dataOnly="0" labelOnly="1" fieldPosition="0">
        <references count="4">
          <reference field="0" count="1" selected="0">
            <x v="453"/>
          </reference>
          <reference field="6" count="1" selected="0">
            <x v="443"/>
          </reference>
          <reference field="7" count="1" selected="0">
            <x v="20"/>
          </reference>
          <reference field="8" count="1">
            <x v="110"/>
          </reference>
        </references>
      </pivotArea>
    </format>
    <format dxfId="1443">
      <pivotArea dataOnly="0" labelOnly="1" fieldPosition="0">
        <references count="4">
          <reference field="0" count="1" selected="0">
            <x v="454"/>
          </reference>
          <reference field="6" count="1" selected="0">
            <x v="10"/>
          </reference>
          <reference field="7" count="1" selected="0">
            <x v="20"/>
          </reference>
          <reference field="8" count="1">
            <x v="76"/>
          </reference>
        </references>
      </pivotArea>
    </format>
    <format dxfId="1442">
      <pivotArea dataOnly="0" labelOnly="1" fieldPosition="0">
        <references count="4">
          <reference field="0" count="1" selected="0">
            <x v="455"/>
          </reference>
          <reference field="6" count="1" selected="0">
            <x v="42"/>
          </reference>
          <reference field="7" count="1" selected="0">
            <x v="20"/>
          </reference>
          <reference field="8" count="1">
            <x v="82"/>
          </reference>
        </references>
      </pivotArea>
    </format>
    <format dxfId="1441">
      <pivotArea dataOnly="0" labelOnly="1" fieldPosition="0">
        <references count="4">
          <reference field="0" count="1" selected="0">
            <x v="456"/>
          </reference>
          <reference field="6" count="1" selected="0">
            <x v="217"/>
          </reference>
          <reference field="7" count="1" selected="0">
            <x v="20"/>
          </reference>
          <reference field="8" count="1">
            <x v="19"/>
          </reference>
        </references>
      </pivotArea>
    </format>
    <format dxfId="1440">
      <pivotArea dataOnly="0" labelOnly="1" fieldPosition="0">
        <references count="4">
          <reference field="0" count="1" selected="0">
            <x v="457"/>
          </reference>
          <reference field="6" count="1" selected="0">
            <x v="339"/>
          </reference>
          <reference field="7" count="1" selected="0">
            <x v="20"/>
          </reference>
          <reference field="8" count="1">
            <x v="83"/>
          </reference>
        </references>
      </pivotArea>
    </format>
    <format dxfId="1439">
      <pivotArea dataOnly="0" labelOnly="1" fieldPosition="0">
        <references count="4">
          <reference field="0" count="1" selected="0">
            <x v="458"/>
          </reference>
          <reference field="6" count="1" selected="0">
            <x v="471"/>
          </reference>
          <reference field="7" count="1" selected="0">
            <x v="20"/>
          </reference>
          <reference field="8" count="1">
            <x v="302"/>
          </reference>
        </references>
      </pivotArea>
    </format>
    <format dxfId="1438">
      <pivotArea dataOnly="0" labelOnly="1" fieldPosition="0">
        <references count="4">
          <reference field="0" count="1" selected="0">
            <x v="459"/>
          </reference>
          <reference field="6" count="1" selected="0">
            <x v="12"/>
          </reference>
          <reference field="7" count="1" selected="0">
            <x v="20"/>
          </reference>
          <reference field="8" count="1">
            <x v="188"/>
          </reference>
        </references>
      </pivotArea>
    </format>
    <format dxfId="1437">
      <pivotArea dataOnly="0" labelOnly="1" fieldPosition="0">
        <references count="4">
          <reference field="0" count="1" selected="0">
            <x v="460"/>
          </reference>
          <reference field="6" count="1" selected="0">
            <x v="322"/>
          </reference>
          <reference field="7" count="1" selected="0">
            <x v="20"/>
          </reference>
          <reference field="8" count="1">
            <x v="184"/>
          </reference>
        </references>
      </pivotArea>
    </format>
    <format dxfId="1436">
      <pivotArea dataOnly="0" labelOnly="1" fieldPosition="0">
        <references count="4">
          <reference field="0" count="1" selected="0">
            <x v="461"/>
          </reference>
          <reference field="6" count="1" selected="0">
            <x v="296"/>
          </reference>
          <reference field="7" count="1" selected="0">
            <x v="20"/>
          </reference>
          <reference field="8" count="1">
            <x v="348"/>
          </reference>
        </references>
      </pivotArea>
    </format>
    <format dxfId="1435">
      <pivotArea dataOnly="0" labelOnly="1" fieldPosition="0">
        <references count="4">
          <reference field="0" count="1" selected="0">
            <x v="462"/>
          </reference>
          <reference field="6" count="1" selected="0">
            <x v="588"/>
          </reference>
          <reference field="7" count="1" selected="0">
            <x v="20"/>
          </reference>
          <reference field="8" count="1">
            <x v="350"/>
          </reference>
        </references>
      </pivotArea>
    </format>
    <format dxfId="1434">
      <pivotArea dataOnly="0" labelOnly="1" fieldPosition="0">
        <references count="4">
          <reference field="0" count="1" selected="0">
            <x v="463"/>
          </reference>
          <reference field="6" count="1" selected="0">
            <x v="114"/>
          </reference>
          <reference field="7" count="1" selected="0">
            <x v="20"/>
          </reference>
          <reference field="8" count="1">
            <x v="145"/>
          </reference>
        </references>
      </pivotArea>
    </format>
    <format dxfId="1433">
      <pivotArea dataOnly="0" labelOnly="1" fieldPosition="0">
        <references count="4">
          <reference field="0" count="1" selected="0">
            <x v="464"/>
          </reference>
          <reference field="6" count="1" selected="0">
            <x v="105"/>
          </reference>
          <reference field="7" count="1" selected="0">
            <x v="20"/>
          </reference>
          <reference field="8" count="1">
            <x v="87"/>
          </reference>
        </references>
      </pivotArea>
    </format>
    <format dxfId="1432">
      <pivotArea dataOnly="0" labelOnly="1" fieldPosition="0">
        <references count="4">
          <reference field="0" count="1" selected="0">
            <x v="465"/>
          </reference>
          <reference field="6" count="1" selected="0">
            <x v="7"/>
          </reference>
          <reference field="7" count="1" selected="0">
            <x v="20"/>
          </reference>
          <reference field="8" count="1">
            <x v="314"/>
          </reference>
        </references>
      </pivotArea>
    </format>
    <format dxfId="1431">
      <pivotArea dataOnly="0" labelOnly="1" fieldPosition="0">
        <references count="4">
          <reference field="0" count="1" selected="0">
            <x v="466"/>
          </reference>
          <reference field="6" count="1" selected="0">
            <x v="547"/>
          </reference>
          <reference field="7" count="1" selected="0">
            <x v="20"/>
          </reference>
          <reference field="8" count="1">
            <x v="212"/>
          </reference>
        </references>
      </pivotArea>
    </format>
    <format dxfId="1430">
      <pivotArea dataOnly="0" labelOnly="1" fieldPosition="0">
        <references count="4">
          <reference field="0" count="1" selected="0">
            <x v="467"/>
          </reference>
          <reference field="6" count="1" selected="0">
            <x v="8"/>
          </reference>
          <reference field="7" count="1" selected="0">
            <x v="20"/>
          </reference>
          <reference field="8" count="1">
            <x v="139"/>
          </reference>
        </references>
      </pivotArea>
    </format>
    <format dxfId="1429">
      <pivotArea dataOnly="0" labelOnly="1" fieldPosition="0">
        <references count="4">
          <reference field="0" count="1" selected="0">
            <x v="468"/>
          </reference>
          <reference field="6" count="1" selected="0">
            <x v="298"/>
          </reference>
          <reference field="7" count="1" selected="0">
            <x v="20"/>
          </reference>
          <reference field="8" count="1">
            <x v="89"/>
          </reference>
        </references>
      </pivotArea>
    </format>
    <format dxfId="1428">
      <pivotArea dataOnly="0" labelOnly="1" fieldPosition="0">
        <references count="4">
          <reference field="0" count="1" selected="0">
            <x v="469"/>
          </reference>
          <reference field="6" count="1" selected="0">
            <x v="379"/>
          </reference>
          <reference field="7" count="1" selected="0">
            <x v="20"/>
          </reference>
          <reference field="8" count="1">
            <x v="119"/>
          </reference>
        </references>
      </pivotArea>
    </format>
    <format dxfId="1427">
      <pivotArea dataOnly="0" labelOnly="1" fieldPosition="0">
        <references count="4">
          <reference field="0" count="1" selected="0">
            <x v="470"/>
          </reference>
          <reference field="6" count="1" selected="0">
            <x v="23"/>
          </reference>
          <reference field="7" count="1" selected="0">
            <x v="20"/>
          </reference>
          <reference field="8" count="1">
            <x v="104"/>
          </reference>
        </references>
      </pivotArea>
    </format>
    <format dxfId="1426">
      <pivotArea dataOnly="0" labelOnly="1" fieldPosition="0">
        <references count="4">
          <reference field="0" count="1" selected="0">
            <x v="471"/>
          </reference>
          <reference field="6" count="1" selected="0">
            <x v="544"/>
          </reference>
          <reference field="7" count="1" selected="0">
            <x v="20"/>
          </reference>
          <reference field="8" count="1">
            <x v="44"/>
          </reference>
        </references>
      </pivotArea>
    </format>
    <format dxfId="1425">
      <pivotArea dataOnly="0" labelOnly="1" fieldPosition="0">
        <references count="4">
          <reference field="0" count="1" selected="0">
            <x v="472"/>
          </reference>
          <reference field="6" count="1" selected="0">
            <x v="486"/>
          </reference>
          <reference field="7" count="1" selected="0">
            <x v="20"/>
          </reference>
          <reference field="8" count="1">
            <x v="18"/>
          </reference>
        </references>
      </pivotArea>
    </format>
    <format dxfId="1424">
      <pivotArea dataOnly="0" labelOnly="1" fieldPosition="0">
        <references count="4">
          <reference field="0" count="1" selected="0">
            <x v="473"/>
          </reference>
          <reference field="6" count="1" selected="0">
            <x v="565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1423">
      <pivotArea dataOnly="0" labelOnly="1" fieldPosition="0">
        <references count="4">
          <reference field="0" count="1" selected="0">
            <x v="474"/>
          </reference>
          <reference field="6" count="1" selected="0">
            <x v="312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1422">
      <pivotArea dataOnly="0" labelOnly="1" fieldPosition="0">
        <references count="4">
          <reference field="0" count="1" selected="0">
            <x v="475"/>
          </reference>
          <reference field="6" count="1" selected="0">
            <x v="281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1421">
      <pivotArea dataOnly="0" labelOnly="1" fieldPosition="0">
        <references count="4">
          <reference field="0" count="1" selected="0">
            <x v="476"/>
          </reference>
          <reference field="6" count="1" selected="0">
            <x v="573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1420">
      <pivotArea dataOnly="0" labelOnly="1" fieldPosition="0">
        <references count="4">
          <reference field="0" count="1" selected="0">
            <x v="477"/>
          </reference>
          <reference field="6" count="1" selected="0">
            <x v="422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1419">
      <pivotArea dataOnly="0" labelOnly="1" fieldPosition="0">
        <references count="4">
          <reference field="0" count="1" selected="0">
            <x v="478"/>
          </reference>
          <reference field="6" count="1" selected="0">
            <x v="202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1418">
      <pivotArea dataOnly="0" labelOnly="1" fieldPosition="0">
        <references count="4">
          <reference field="0" count="1" selected="0">
            <x v="479"/>
          </reference>
          <reference field="6" count="1" selected="0">
            <x v="498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1417">
      <pivotArea dataOnly="0" labelOnly="1" fieldPosition="0">
        <references count="4">
          <reference field="0" count="1" selected="0">
            <x v="480"/>
          </reference>
          <reference field="6" count="1" selected="0">
            <x v="69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1416">
      <pivotArea dataOnly="0" labelOnly="1" fieldPosition="0">
        <references count="4">
          <reference field="0" count="1" selected="0">
            <x v="481"/>
          </reference>
          <reference field="6" count="1" selected="0">
            <x v="318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1415">
      <pivotArea dataOnly="0" labelOnly="1" fieldPosition="0">
        <references count="4">
          <reference field="0" count="1" selected="0">
            <x v="482"/>
          </reference>
          <reference field="6" count="1" selected="0">
            <x v="266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1414">
      <pivotArea dataOnly="0" labelOnly="1" fieldPosition="0">
        <references count="4">
          <reference field="0" count="1" selected="0">
            <x v="483"/>
          </reference>
          <reference field="6" count="1" selected="0">
            <x v="44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1413">
      <pivotArea dataOnly="0" labelOnly="1" fieldPosition="0">
        <references count="4">
          <reference field="0" count="1" selected="0">
            <x v="484"/>
          </reference>
          <reference field="6" count="1" selected="0">
            <x v="272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1412">
      <pivotArea dataOnly="0" labelOnly="1" fieldPosition="0">
        <references count="4">
          <reference field="0" count="1" selected="0">
            <x v="485"/>
          </reference>
          <reference field="6" count="1" selected="0">
            <x v="518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1411">
      <pivotArea dataOnly="0" labelOnly="1" fieldPosition="0">
        <references count="4">
          <reference field="0" count="1" selected="0">
            <x v="486"/>
          </reference>
          <reference field="6" count="1" selected="0">
            <x v="369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1410">
      <pivotArea dataOnly="0" labelOnly="1" fieldPosition="0">
        <references count="4">
          <reference field="0" count="1" selected="0">
            <x v="487"/>
          </reference>
          <reference field="6" count="1" selected="0">
            <x v="450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1409">
      <pivotArea dataOnly="0" labelOnly="1" fieldPosition="0">
        <references count="4">
          <reference field="0" count="1" selected="0">
            <x v="488"/>
          </reference>
          <reference field="6" count="1" selected="0">
            <x v="371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1408">
      <pivotArea dataOnly="0" labelOnly="1" fieldPosition="0">
        <references count="4">
          <reference field="0" count="1" selected="0">
            <x v="489"/>
          </reference>
          <reference field="6" count="1" selected="0">
            <x v="214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1407">
      <pivotArea dataOnly="0" labelOnly="1" fieldPosition="0">
        <references count="4">
          <reference field="0" count="1" selected="0">
            <x v="490"/>
          </reference>
          <reference field="6" count="1" selected="0">
            <x v="584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1406">
      <pivotArea dataOnly="0" labelOnly="1" fieldPosition="0">
        <references count="4">
          <reference field="0" count="1" selected="0">
            <x v="491"/>
          </reference>
          <reference field="6" count="1" selected="0">
            <x v="251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1405">
      <pivotArea dataOnly="0" labelOnly="1" fieldPosition="0">
        <references count="4">
          <reference field="0" count="1" selected="0">
            <x v="492"/>
          </reference>
          <reference field="6" count="1" selected="0">
            <x v="362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1404">
      <pivotArea dataOnly="0" labelOnly="1" fieldPosition="0">
        <references count="4">
          <reference field="0" count="1" selected="0">
            <x v="493"/>
          </reference>
          <reference field="6" count="1" selected="0">
            <x v="496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1403">
      <pivotArea dataOnly="0" labelOnly="1" fieldPosition="0">
        <references count="4">
          <reference field="0" count="1" selected="0">
            <x v="494"/>
          </reference>
          <reference field="6" count="1" selected="0">
            <x v="277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1402">
      <pivotArea dataOnly="0" labelOnly="1" fieldPosition="0">
        <references count="4">
          <reference field="0" count="1" selected="0">
            <x v="495"/>
          </reference>
          <reference field="6" count="1" selected="0">
            <x v="100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1401">
      <pivotArea dataOnly="0" labelOnly="1" fieldPosition="0">
        <references count="4">
          <reference field="0" count="1" selected="0">
            <x v="496"/>
          </reference>
          <reference field="6" count="1" selected="0">
            <x v="429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1400">
      <pivotArea dataOnly="0" labelOnly="1" fieldPosition="0">
        <references count="4">
          <reference field="0" count="1" selected="0">
            <x v="497"/>
          </reference>
          <reference field="6" count="1" selected="0">
            <x v="411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1399">
      <pivotArea dataOnly="0" labelOnly="1" fieldPosition="0">
        <references count="4">
          <reference field="0" count="1" selected="0">
            <x v="498"/>
          </reference>
          <reference field="6" count="1" selected="0">
            <x v="260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1398">
      <pivotArea dataOnly="0" labelOnly="1" fieldPosition="0">
        <references count="4">
          <reference field="0" count="1" selected="0">
            <x v="499"/>
          </reference>
          <reference field="6" count="1" selected="0">
            <x v="280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1397">
      <pivotArea dataOnly="0" labelOnly="1" fieldPosition="0">
        <references count="4">
          <reference field="0" count="1" selected="0">
            <x v="500"/>
          </reference>
          <reference field="6" count="1" selected="0">
            <x v="485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1396">
      <pivotArea dataOnly="0" labelOnly="1" fieldPosition="0">
        <references count="4">
          <reference field="0" count="1" selected="0">
            <x v="501"/>
          </reference>
          <reference field="6" count="1" selected="0">
            <x v="250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1395">
      <pivotArea dataOnly="0" labelOnly="1" fieldPosition="0">
        <references count="4">
          <reference field="0" count="1" selected="0">
            <x v="502"/>
          </reference>
          <reference field="6" count="1" selected="0">
            <x v="473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1394">
      <pivotArea dataOnly="0" labelOnly="1" fieldPosition="0">
        <references count="4">
          <reference field="0" count="1" selected="0">
            <x v="503"/>
          </reference>
          <reference field="6" count="1" selected="0">
            <x v="407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1393">
      <pivotArea dataOnly="0" labelOnly="1" fieldPosition="0">
        <references count="4">
          <reference field="0" count="1" selected="0">
            <x v="504"/>
          </reference>
          <reference field="6" count="1" selected="0">
            <x v="317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1392">
      <pivotArea dataOnly="0" labelOnly="1" fieldPosition="0">
        <references count="4">
          <reference field="0" count="1" selected="0">
            <x v="505"/>
          </reference>
          <reference field="6" count="1" selected="0">
            <x v="406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1391">
      <pivotArea dataOnly="0" labelOnly="1" fieldPosition="0">
        <references count="4">
          <reference field="0" count="1" selected="0">
            <x v="506"/>
          </reference>
          <reference field="6" count="1" selected="0">
            <x v="382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1390">
      <pivotArea dataOnly="0" labelOnly="1" fieldPosition="0">
        <references count="4">
          <reference field="0" count="1" selected="0">
            <x v="507"/>
          </reference>
          <reference field="6" count="1" selected="0">
            <x v="212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1389">
      <pivotArea dataOnly="0" labelOnly="1" fieldPosition="0">
        <references count="4">
          <reference field="0" count="1" selected="0">
            <x v="508"/>
          </reference>
          <reference field="6" count="1" selected="0">
            <x v="381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1388">
      <pivotArea dataOnly="0" labelOnly="1" fieldPosition="0">
        <references count="4">
          <reference field="0" count="1" selected="0">
            <x v="509"/>
          </reference>
          <reference field="6" count="1" selected="0">
            <x v="426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1387">
      <pivotArea dataOnly="0" labelOnly="1" fieldPosition="0">
        <references count="4">
          <reference field="0" count="1" selected="0">
            <x v="510"/>
          </reference>
          <reference field="6" count="1" selected="0">
            <x v="582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1386">
      <pivotArea dataOnly="0" labelOnly="1" fieldPosition="0">
        <references count="4">
          <reference field="0" count="1" selected="0">
            <x v="511"/>
          </reference>
          <reference field="6" count="1" selected="0">
            <x v="85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1385">
      <pivotArea dataOnly="0" labelOnly="1" fieldPosition="0">
        <references count="4">
          <reference field="0" count="1" selected="0">
            <x v="512"/>
          </reference>
          <reference field="6" count="1" selected="0">
            <x v="386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1384">
      <pivotArea dataOnly="0" labelOnly="1" fieldPosition="0">
        <references count="4">
          <reference field="0" count="1" selected="0">
            <x v="513"/>
          </reference>
          <reference field="6" count="1" selected="0">
            <x v="211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1383">
      <pivotArea dataOnly="0" labelOnly="1" fieldPosition="0">
        <references count="4">
          <reference field="0" count="1" selected="0">
            <x v="514"/>
          </reference>
          <reference field="6" count="1" selected="0">
            <x v="491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1382">
      <pivotArea dataOnly="0" labelOnly="1" fieldPosition="0">
        <references count="4">
          <reference field="0" count="1" selected="0">
            <x v="515"/>
          </reference>
          <reference field="6" count="1" selected="0">
            <x v="314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1381">
      <pivotArea dataOnly="0" labelOnly="1" fieldPosition="0">
        <references count="4">
          <reference field="0" count="1" selected="0">
            <x v="516"/>
          </reference>
          <reference field="6" count="1" selected="0">
            <x v="301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1380">
      <pivotArea dataOnly="0" labelOnly="1" fieldPosition="0">
        <references count="4">
          <reference field="0" count="1" selected="0">
            <x v="517"/>
          </reference>
          <reference field="6" count="1" selected="0">
            <x v="497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1379">
      <pivotArea dataOnly="0" labelOnly="1" fieldPosition="0">
        <references count="4">
          <reference field="0" count="1" selected="0">
            <x v="518"/>
          </reference>
          <reference field="6" count="1" selected="0">
            <x v="510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1378">
      <pivotArea dataOnly="0" labelOnly="1" fieldPosition="0">
        <references count="4">
          <reference field="0" count="1" selected="0">
            <x v="519"/>
          </reference>
          <reference field="6" count="1" selected="0">
            <x v="46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1377">
      <pivotArea dataOnly="0" labelOnly="1" fieldPosition="0">
        <references count="4">
          <reference field="0" count="1" selected="0">
            <x v="520"/>
          </reference>
          <reference field="6" count="1" selected="0">
            <x v="449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1376">
      <pivotArea dataOnly="0" labelOnly="1" fieldPosition="0">
        <references count="4">
          <reference field="0" count="1" selected="0">
            <x v="521"/>
          </reference>
          <reference field="6" count="1" selected="0">
            <x v="564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1375">
      <pivotArea dataOnly="0" labelOnly="1" fieldPosition="0">
        <references count="4">
          <reference field="0" count="1" selected="0">
            <x v="522"/>
          </reference>
          <reference field="6" count="1" selected="0">
            <x v="117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1374">
      <pivotArea dataOnly="0" labelOnly="1" fieldPosition="0">
        <references count="4">
          <reference field="0" count="1" selected="0">
            <x v="523"/>
          </reference>
          <reference field="6" count="1" selected="0">
            <x v="572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1373">
      <pivotArea dataOnly="0" labelOnly="1" fieldPosition="0">
        <references count="4">
          <reference field="0" count="1" selected="0">
            <x v="524"/>
          </reference>
          <reference field="6" count="1" selected="0">
            <x v="506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1372">
      <pivotArea dataOnly="0" labelOnly="1" fieldPosition="0">
        <references count="4">
          <reference field="0" count="1" selected="0">
            <x v="525"/>
          </reference>
          <reference field="6" count="1" selected="0">
            <x v="295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1371">
      <pivotArea dataOnly="0" labelOnly="1" fieldPosition="0">
        <references count="4">
          <reference field="0" count="1" selected="0">
            <x v="526"/>
          </reference>
          <reference field="6" count="1" selected="0">
            <x v="223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1370">
      <pivotArea dataOnly="0" labelOnly="1" fieldPosition="0">
        <references count="4">
          <reference field="0" count="1" selected="0">
            <x v="527"/>
          </reference>
          <reference field="6" count="1" selected="0">
            <x v="309"/>
          </reference>
          <reference field="7" count="1" selected="0">
            <x v="22"/>
          </reference>
          <reference field="8" count="1">
            <x v="501"/>
          </reference>
        </references>
      </pivotArea>
    </format>
    <format dxfId="1369">
      <pivotArea dataOnly="0" labelOnly="1" fieldPosition="0">
        <references count="4">
          <reference field="0" count="1" selected="0">
            <x v="528"/>
          </reference>
          <reference field="6" count="1" selected="0">
            <x v="419"/>
          </reference>
          <reference field="7" count="1" selected="0">
            <x v="22"/>
          </reference>
          <reference field="8" count="1">
            <x v="474"/>
          </reference>
        </references>
      </pivotArea>
    </format>
    <format dxfId="1368">
      <pivotArea dataOnly="0" labelOnly="1" fieldPosition="0">
        <references count="4">
          <reference field="0" count="1" selected="0">
            <x v="529"/>
          </reference>
          <reference field="6" count="1" selected="0">
            <x v="55"/>
          </reference>
          <reference field="7" count="1" selected="0">
            <x v="22"/>
          </reference>
          <reference field="8" count="1">
            <x v="273"/>
          </reference>
        </references>
      </pivotArea>
    </format>
    <format dxfId="1367">
      <pivotArea dataOnly="0" labelOnly="1" fieldPosition="0">
        <references count="4">
          <reference field="0" count="1" selected="0">
            <x v="530"/>
          </reference>
          <reference field="6" count="1" selected="0">
            <x v="199"/>
          </reference>
          <reference field="7" count="1" selected="0">
            <x v="22"/>
          </reference>
          <reference field="8" count="1">
            <x v="232"/>
          </reference>
        </references>
      </pivotArea>
    </format>
    <format dxfId="1366">
      <pivotArea dataOnly="0" labelOnly="1" fieldPosition="0">
        <references count="4">
          <reference field="0" count="1" selected="0">
            <x v="531"/>
          </reference>
          <reference field="6" count="1" selected="0">
            <x v="90"/>
          </reference>
          <reference field="7" count="1" selected="0">
            <x v="22"/>
          </reference>
          <reference field="8" count="1">
            <x v="290"/>
          </reference>
        </references>
      </pivotArea>
    </format>
    <format dxfId="1365">
      <pivotArea dataOnly="0" labelOnly="1" fieldPosition="0">
        <references count="4">
          <reference field="0" count="1" selected="0">
            <x v="532"/>
          </reference>
          <reference field="6" count="1" selected="0">
            <x v="416"/>
          </reference>
          <reference field="7" count="1" selected="0">
            <x v="22"/>
          </reference>
          <reference field="8" count="1">
            <x v="103"/>
          </reference>
        </references>
      </pivotArea>
    </format>
    <format dxfId="1364">
      <pivotArea dataOnly="0" labelOnly="1" fieldPosition="0">
        <references count="4">
          <reference field="0" count="1" selected="0">
            <x v="533"/>
          </reference>
          <reference field="6" count="1" selected="0">
            <x v="27"/>
          </reference>
          <reference field="7" count="1" selected="0">
            <x v="22"/>
          </reference>
          <reference field="8" count="1">
            <x v="124"/>
          </reference>
        </references>
      </pivotArea>
    </format>
    <format dxfId="1363">
      <pivotArea dataOnly="0" labelOnly="1" fieldPosition="0">
        <references count="4">
          <reference field="0" count="1" selected="0">
            <x v="534"/>
          </reference>
          <reference field="6" count="1" selected="0">
            <x v="121"/>
          </reference>
          <reference field="7" count="1" selected="0">
            <x v="22"/>
          </reference>
          <reference field="8" count="1">
            <x v="85"/>
          </reference>
        </references>
      </pivotArea>
    </format>
    <format dxfId="1362">
      <pivotArea dataOnly="0" labelOnly="1" fieldPosition="0">
        <references count="4">
          <reference field="0" count="1" selected="0">
            <x v="535"/>
          </reference>
          <reference field="6" count="1" selected="0">
            <x v="558"/>
          </reference>
          <reference field="7" count="1" selected="0">
            <x v="22"/>
          </reference>
          <reference field="8" count="1">
            <x v="68"/>
          </reference>
        </references>
      </pivotArea>
    </format>
    <format dxfId="1361">
      <pivotArea dataOnly="0" labelOnly="1" fieldPosition="0">
        <references count="4">
          <reference field="0" count="1" selected="0">
            <x v="536"/>
          </reference>
          <reference field="6" count="1" selected="0">
            <x v="552"/>
          </reference>
          <reference field="7" count="1" selected="0">
            <x v="22"/>
          </reference>
          <reference field="8" count="1">
            <x v="30"/>
          </reference>
        </references>
      </pivotArea>
    </format>
    <format dxfId="1360">
      <pivotArea dataOnly="0" labelOnly="1" fieldPosition="0">
        <references count="4">
          <reference field="0" count="1" selected="0">
            <x v="537"/>
          </reference>
          <reference field="6" count="1" selected="0">
            <x v="421"/>
          </reference>
          <reference field="7" count="1" selected="0">
            <x v="22"/>
          </reference>
          <reference field="8" count="1">
            <x v="9"/>
          </reference>
        </references>
      </pivotArea>
    </format>
    <format dxfId="1359">
      <pivotArea dataOnly="0" labelOnly="1" fieldPosition="0">
        <references count="4">
          <reference field="0" count="1" selected="0">
            <x v="538"/>
          </reference>
          <reference field="6" count="1" selected="0">
            <x v="225"/>
          </reference>
          <reference field="7" count="1" selected="0">
            <x v="22"/>
          </reference>
          <reference field="8" count="1">
            <x v="172"/>
          </reference>
        </references>
      </pivotArea>
    </format>
    <format dxfId="1358">
      <pivotArea dataOnly="0" labelOnly="1" fieldPosition="0">
        <references count="4">
          <reference field="0" count="1" selected="0">
            <x v="539"/>
          </reference>
          <reference field="6" count="1" selected="0">
            <x v="92"/>
          </reference>
          <reference field="7" count="1" selected="0">
            <x v="23"/>
          </reference>
          <reference field="8" count="1">
            <x v="493"/>
          </reference>
        </references>
      </pivotArea>
    </format>
    <format dxfId="1357">
      <pivotArea dataOnly="0" labelOnly="1" fieldPosition="0">
        <references count="4">
          <reference field="0" count="1" selected="0">
            <x v="540"/>
          </reference>
          <reference field="6" count="1" selected="0">
            <x v="126"/>
          </reference>
          <reference field="7" count="1" selected="0">
            <x v="23"/>
          </reference>
          <reference field="8" count="1">
            <x v="364"/>
          </reference>
        </references>
      </pivotArea>
    </format>
    <format dxfId="1356">
      <pivotArea dataOnly="0" labelOnly="1" fieldPosition="0">
        <references count="4">
          <reference field="0" count="1" selected="0">
            <x v="541"/>
          </reference>
          <reference field="6" count="1" selected="0">
            <x v="209"/>
          </reference>
          <reference field="7" count="1" selected="0">
            <x v="23"/>
          </reference>
          <reference field="8" count="1">
            <x v="352"/>
          </reference>
        </references>
      </pivotArea>
    </format>
    <format dxfId="1355">
      <pivotArea dataOnly="0" labelOnly="1" fieldPosition="0">
        <references count="4">
          <reference field="0" count="1" selected="0">
            <x v="542"/>
          </reference>
          <reference field="6" count="1" selected="0">
            <x v="476"/>
          </reference>
          <reference field="7" count="1" selected="0">
            <x v="23"/>
          </reference>
          <reference field="8" count="1">
            <x v="325"/>
          </reference>
        </references>
      </pivotArea>
    </format>
    <format dxfId="1354">
      <pivotArea dataOnly="0" labelOnly="1" fieldPosition="0">
        <references count="4">
          <reference field="0" count="1" selected="0">
            <x v="543"/>
          </reference>
          <reference field="6" count="1" selected="0">
            <x v="87"/>
          </reference>
          <reference field="7" count="1" selected="0">
            <x v="23"/>
          </reference>
          <reference field="8" count="1">
            <x v="221"/>
          </reference>
        </references>
      </pivotArea>
    </format>
    <format dxfId="1353">
      <pivotArea dataOnly="0" labelOnly="1" fieldPosition="0">
        <references count="4">
          <reference field="0" count="1" selected="0">
            <x v="544"/>
          </reference>
          <reference field="6" count="1" selected="0">
            <x v="479"/>
          </reference>
          <reference field="7" count="1" selected="0">
            <x v="23"/>
          </reference>
          <reference field="8" count="1">
            <x v="264"/>
          </reference>
        </references>
      </pivotArea>
    </format>
    <format dxfId="1352">
      <pivotArea dataOnly="0" labelOnly="1" fieldPosition="0">
        <references count="4">
          <reference field="0" count="1" selected="0">
            <x v="545"/>
          </reference>
          <reference field="6" count="1" selected="0">
            <x v="333"/>
          </reference>
          <reference field="7" count="1" selected="0">
            <x v="23"/>
          </reference>
          <reference field="8" count="1">
            <x v="245"/>
          </reference>
        </references>
      </pivotArea>
    </format>
    <format dxfId="1351">
      <pivotArea dataOnly="0" labelOnly="1" fieldPosition="0">
        <references count="4">
          <reference field="0" count="1" selected="0">
            <x v="546"/>
          </reference>
          <reference field="6" count="1" selected="0">
            <x v="561"/>
          </reference>
          <reference field="7" count="1" selected="0">
            <x v="23"/>
          </reference>
          <reference field="8" count="1">
            <x v="216"/>
          </reference>
        </references>
      </pivotArea>
    </format>
    <format dxfId="1350">
      <pivotArea dataOnly="0" labelOnly="1" fieldPosition="0">
        <references count="4">
          <reference field="0" count="1" selected="0">
            <x v="547"/>
          </reference>
          <reference field="6" count="1" selected="0">
            <x v="373"/>
          </reference>
          <reference field="7" count="1" selected="0">
            <x v="23"/>
          </reference>
          <reference field="8" count="1">
            <x v="231"/>
          </reference>
        </references>
      </pivotArea>
    </format>
    <format dxfId="1349">
      <pivotArea dataOnly="0" labelOnly="1" fieldPosition="0">
        <references count="4">
          <reference field="0" count="1" selected="0">
            <x v="548"/>
          </reference>
          <reference field="6" count="1" selected="0">
            <x v="478"/>
          </reference>
          <reference field="7" count="1" selected="0">
            <x v="23"/>
          </reference>
          <reference field="8" count="1">
            <x v="178"/>
          </reference>
        </references>
      </pivotArea>
    </format>
    <format dxfId="1348">
      <pivotArea dataOnly="0" labelOnly="1" fieldPosition="0">
        <references count="4">
          <reference field="0" count="1" selected="0">
            <x v="549"/>
          </reference>
          <reference field="6" count="1" selected="0">
            <x v="462"/>
          </reference>
          <reference field="7" count="1" selected="0">
            <x v="23"/>
          </reference>
          <reference field="8" count="1">
            <x v="107"/>
          </reference>
        </references>
      </pivotArea>
    </format>
    <format dxfId="1347">
      <pivotArea dataOnly="0" labelOnly="1" fieldPosition="0">
        <references count="4">
          <reference field="0" count="1" selected="0">
            <x v="550"/>
          </reference>
          <reference field="6" count="1" selected="0">
            <x v="343"/>
          </reference>
          <reference field="7" count="1" selected="0">
            <x v="23"/>
          </reference>
          <reference field="8" count="1">
            <x v="35"/>
          </reference>
        </references>
      </pivotArea>
    </format>
    <format dxfId="1346">
      <pivotArea dataOnly="0" labelOnly="1" fieldPosition="0">
        <references count="4">
          <reference field="0" count="1" selected="0">
            <x v="551"/>
          </reference>
          <reference field="6" count="1" selected="0">
            <x v="484"/>
          </reference>
          <reference field="7" count="1" selected="0">
            <x v="23"/>
          </reference>
          <reference field="8" count="1">
            <x v="13"/>
          </reference>
        </references>
      </pivotArea>
    </format>
    <format dxfId="1345">
      <pivotArea dataOnly="0" labelOnly="1" fieldPosition="0">
        <references count="4">
          <reference field="0" count="1" selected="0">
            <x v="552"/>
          </reference>
          <reference field="6" count="1" selected="0">
            <x v="350"/>
          </reference>
          <reference field="7" count="1" selected="0">
            <x v="23"/>
          </reference>
          <reference field="8" count="1">
            <x v="74"/>
          </reference>
        </references>
      </pivotArea>
    </format>
    <format dxfId="1344">
      <pivotArea dataOnly="0" labelOnly="1" fieldPosition="0">
        <references count="4">
          <reference field="0" count="1" selected="0">
            <x v="553"/>
          </reference>
          <reference field="6" count="1" selected="0">
            <x v="431"/>
          </reference>
          <reference field="7" count="1" selected="0">
            <x v="23"/>
          </reference>
          <reference field="8" count="1">
            <x v="100"/>
          </reference>
        </references>
      </pivotArea>
    </format>
    <format dxfId="1343">
      <pivotArea dataOnly="0" labelOnly="1" fieldPosition="0">
        <references count="4">
          <reference field="0" count="1" selected="0">
            <x v="554"/>
          </reference>
          <reference field="6" count="1" selected="0">
            <x v="108"/>
          </reference>
          <reference field="7" count="1" selected="0">
            <x v="23"/>
          </reference>
          <reference field="8" count="1">
            <x v="65"/>
          </reference>
        </references>
      </pivotArea>
    </format>
    <format dxfId="1342">
      <pivotArea dataOnly="0" labelOnly="1" fieldPosition="0">
        <references count="4">
          <reference field="0" count="1" selected="0">
            <x v="555"/>
          </reference>
          <reference field="6" count="1" selected="0">
            <x v="533"/>
          </reference>
          <reference field="7" count="1" selected="0">
            <x v="23"/>
          </reference>
          <reference field="8" count="1">
            <x v="99"/>
          </reference>
        </references>
      </pivotArea>
    </format>
    <format dxfId="1341">
      <pivotArea dataOnly="0" labelOnly="1" fieldPosition="0">
        <references count="4">
          <reference field="0" count="1" selected="0">
            <x v="556"/>
          </reference>
          <reference field="6" count="1" selected="0">
            <x v="586"/>
          </reference>
          <reference field="7" count="1" selected="0">
            <x v="23"/>
          </reference>
          <reference field="8" count="1">
            <x v="39"/>
          </reference>
        </references>
      </pivotArea>
    </format>
    <format dxfId="1340">
      <pivotArea dataOnly="0" labelOnly="1" fieldPosition="0">
        <references count="4">
          <reference field="0" count="1" selected="0">
            <x v="557"/>
          </reference>
          <reference field="6" count="1" selected="0">
            <x v="452"/>
          </reference>
          <reference field="7" count="1" selected="0">
            <x v="23"/>
          </reference>
          <reference field="8" count="1">
            <x v="49"/>
          </reference>
        </references>
      </pivotArea>
    </format>
    <format dxfId="1339">
      <pivotArea dataOnly="0" labelOnly="1" fieldPosition="0">
        <references count="4">
          <reference field="0" count="1" selected="0">
            <x v="558"/>
          </reference>
          <reference field="6" count="1" selected="0">
            <x v="475"/>
          </reference>
          <reference field="7" count="1" selected="0">
            <x v="23"/>
          </reference>
          <reference field="8" count="1">
            <x v="73"/>
          </reference>
        </references>
      </pivotArea>
    </format>
    <format dxfId="1338">
      <pivotArea dataOnly="0" labelOnly="1" fieldPosition="0">
        <references count="4">
          <reference field="0" count="1" selected="0">
            <x v="559"/>
          </reference>
          <reference field="6" count="1" selected="0">
            <x v="540"/>
          </reference>
          <reference field="7" count="1" selected="0">
            <x v="23"/>
          </reference>
          <reference field="8" count="1">
            <x v="376"/>
          </reference>
        </references>
      </pivotArea>
    </format>
    <format dxfId="1337">
      <pivotArea dataOnly="0" labelOnly="1" fieldPosition="0">
        <references count="4">
          <reference field="0" count="1" selected="0">
            <x v="560"/>
          </reference>
          <reference field="6" count="1" selected="0">
            <x v="465"/>
          </reference>
          <reference field="7" count="1" selected="0">
            <x v="23"/>
          </reference>
          <reference field="8" count="1">
            <x v="405"/>
          </reference>
        </references>
      </pivotArea>
    </format>
    <format dxfId="1336">
      <pivotArea dataOnly="0" labelOnly="1" fieldPosition="0">
        <references count="4">
          <reference field="0" count="1" selected="0">
            <x v="561"/>
          </reference>
          <reference field="6" count="1" selected="0">
            <x v="529"/>
          </reference>
          <reference field="7" count="1" selected="0">
            <x v="23"/>
          </reference>
          <reference field="8" count="1">
            <x v="327"/>
          </reference>
        </references>
      </pivotArea>
    </format>
    <format dxfId="1335">
      <pivotArea dataOnly="0" labelOnly="1" fieldPosition="0">
        <references count="4">
          <reference field="0" count="1" selected="0">
            <x v="562"/>
          </reference>
          <reference field="6" count="1" selected="0">
            <x v="477"/>
          </reference>
          <reference field="7" count="1" selected="0">
            <x v="23"/>
          </reference>
          <reference field="8" count="1">
            <x v="366"/>
          </reference>
        </references>
      </pivotArea>
    </format>
    <format dxfId="1334">
      <pivotArea dataOnly="0" labelOnly="1" fieldPosition="0">
        <references count="4">
          <reference field="0" count="1" selected="0">
            <x v="563"/>
          </reference>
          <reference field="6" count="1" selected="0">
            <x v="514"/>
          </reference>
          <reference field="7" count="1" selected="0">
            <x v="23"/>
          </reference>
          <reference field="8" count="1">
            <x v="311"/>
          </reference>
        </references>
      </pivotArea>
    </format>
    <format dxfId="1333">
      <pivotArea dataOnly="0" labelOnly="1" fieldPosition="0">
        <references count="4">
          <reference field="0" count="1" selected="0">
            <x v="564"/>
          </reference>
          <reference field="6" count="1" selected="0">
            <x v="374"/>
          </reference>
          <reference field="7" count="1" selected="0">
            <x v="23"/>
          </reference>
          <reference field="8" count="1">
            <x v="230"/>
          </reference>
        </references>
      </pivotArea>
    </format>
    <format dxfId="1332">
      <pivotArea dataOnly="0" labelOnly="1" fieldPosition="0">
        <references count="4">
          <reference field="0" count="1" selected="0">
            <x v="565"/>
          </reference>
          <reference field="6" count="1" selected="0">
            <x v="372"/>
          </reference>
          <reference field="7" count="1" selected="0">
            <x v="23"/>
          </reference>
          <reference field="8" count="1">
            <x v="179"/>
          </reference>
        </references>
      </pivotArea>
    </format>
    <format dxfId="1331">
      <pivotArea dataOnly="0" labelOnly="1" fieldPosition="0">
        <references count="4">
          <reference field="0" count="1" selected="0">
            <x v="566"/>
          </reference>
          <reference field="6" count="1" selected="0">
            <x v="548"/>
          </reference>
          <reference field="7" count="1" selected="0">
            <x v="23"/>
          </reference>
          <reference field="8" count="1">
            <x v="149"/>
          </reference>
        </references>
      </pivotArea>
    </format>
    <format dxfId="1330">
      <pivotArea dataOnly="0" labelOnly="1" fieldPosition="0">
        <references count="4">
          <reference field="0" count="1" selected="0">
            <x v="567"/>
          </reference>
          <reference field="6" count="1" selected="0">
            <x v="340"/>
          </reference>
          <reference field="7" count="1" selected="0">
            <x v="23"/>
          </reference>
          <reference field="8" count="1">
            <x v="125"/>
          </reference>
        </references>
      </pivotArea>
    </format>
    <format dxfId="1329">
      <pivotArea dataOnly="0" labelOnly="1" fieldPosition="0">
        <references count="4">
          <reference field="0" count="1" selected="0">
            <x v="568"/>
          </reference>
          <reference field="6" count="1" selected="0">
            <x v="560"/>
          </reference>
          <reference field="7" count="1" selected="0">
            <x v="23"/>
          </reference>
          <reference field="8" count="1">
            <x v="116"/>
          </reference>
        </references>
      </pivotArea>
    </format>
    <format dxfId="1328">
      <pivotArea dataOnly="0" labelOnly="1" fieldPosition="0">
        <references count="4">
          <reference field="0" count="1" selected="0">
            <x v="569"/>
          </reference>
          <reference field="6" count="1" selected="0">
            <x v="464"/>
          </reference>
          <reference field="7" count="1" selected="0">
            <x v="23"/>
          </reference>
          <reference field="8" count="1">
            <x v="147"/>
          </reference>
        </references>
      </pivotArea>
    </format>
    <format dxfId="1327">
      <pivotArea dataOnly="0" labelOnly="1" fieldPosition="0">
        <references count="4">
          <reference field="0" count="1" selected="0">
            <x v="570"/>
          </reference>
          <reference field="6" count="1" selected="0">
            <x v="248"/>
          </reference>
          <reference field="7" count="1" selected="0">
            <x v="23"/>
          </reference>
          <reference field="8" count="1">
            <x v="101"/>
          </reference>
        </references>
      </pivotArea>
    </format>
    <format dxfId="1326">
      <pivotArea dataOnly="0" labelOnly="1" fieldPosition="0">
        <references count="4">
          <reference field="0" count="1" selected="0">
            <x v="571"/>
          </reference>
          <reference field="6" count="1" selected="0">
            <x v="493"/>
          </reference>
          <reference field="7" count="1" selected="0">
            <x v="24"/>
          </reference>
          <reference field="8" count="1">
            <x v="492"/>
          </reference>
        </references>
      </pivotArea>
    </format>
    <format dxfId="1325">
      <pivotArea dataOnly="0" labelOnly="1" fieldPosition="0">
        <references count="4">
          <reference field="0" count="1" selected="0">
            <x v="572"/>
          </reference>
          <reference field="6" count="1" selected="0">
            <x v="215"/>
          </reference>
          <reference field="7" count="1" selected="0">
            <x v="24"/>
          </reference>
          <reference field="8" count="1">
            <x v="466"/>
          </reference>
        </references>
      </pivotArea>
    </format>
    <format dxfId="1324">
      <pivotArea dataOnly="0" labelOnly="1" fieldPosition="0">
        <references count="4">
          <reference field="0" count="1" selected="0">
            <x v="573"/>
          </reference>
          <reference field="6" count="1" selected="0">
            <x v="327"/>
          </reference>
          <reference field="7" count="1" selected="0">
            <x v="24"/>
          </reference>
          <reference field="8" count="1">
            <x v="436"/>
          </reference>
        </references>
      </pivotArea>
    </format>
    <format dxfId="1323">
      <pivotArea dataOnly="0" labelOnly="1" fieldPosition="0">
        <references count="4">
          <reference field="0" count="1" selected="0">
            <x v="574"/>
          </reference>
          <reference field="6" count="1" selected="0">
            <x v="256"/>
          </reference>
          <reference field="7" count="1" selected="0">
            <x v="24"/>
          </reference>
          <reference field="8" count="1">
            <x v="165"/>
          </reference>
        </references>
      </pivotArea>
    </format>
    <format dxfId="1322">
      <pivotArea dataOnly="0" labelOnly="1" fieldPosition="0">
        <references count="4">
          <reference field="0" count="1" selected="0">
            <x v="575"/>
          </reference>
          <reference field="6" count="1" selected="0">
            <x v="534"/>
          </reference>
          <reference field="7" count="1" selected="0">
            <x v="24"/>
          </reference>
          <reference field="8" count="1">
            <x v="148"/>
          </reference>
        </references>
      </pivotArea>
    </format>
    <format dxfId="1321">
      <pivotArea dataOnly="0" labelOnly="1" fieldPosition="0">
        <references count="4">
          <reference field="0" count="1" selected="0">
            <x v="576"/>
          </reference>
          <reference field="6" count="1" selected="0">
            <x v="535"/>
          </reference>
          <reference field="7" count="1" selected="0">
            <x v="24"/>
          </reference>
          <reference field="8" count="1">
            <x v="315"/>
          </reference>
        </references>
      </pivotArea>
    </format>
    <format dxfId="1320">
      <pivotArea dataOnly="0" labelOnly="1" fieldPosition="0">
        <references count="4">
          <reference field="0" count="1" selected="0">
            <x v="577"/>
          </reference>
          <reference field="6" count="1" selected="0">
            <x v="307"/>
          </reference>
          <reference field="7" count="1" selected="0">
            <x v="24"/>
          </reference>
          <reference field="8" count="1">
            <x v="219"/>
          </reference>
        </references>
      </pivotArea>
    </format>
    <format dxfId="1319">
      <pivotArea dataOnly="0" labelOnly="1" fieldPosition="0">
        <references count="4">
          <reference field="0" count="1" selected="0">
            <x v="578"/>
          </reference>
          <reference field="6" count="1" selected="0">
            <x v="375"/>
          </reference>
          <reference field="7" count="1" selected="0">
            <x v="24"/>
          </reference>
          <reference field="8" count="1">
            <x v="217"/>
          </reference>
        </references>
      </pivotArea>
    </format>
    <format dxfId="1318">
      <pivotArea dataOnly="0" labelOnly="1" fieldPosition="0">
        <references count="4">
          <reference field="0" count="1" selected="0">
            <x v="579"/>
          </reference>
          <reference field="6" count="1" selected="0">
            <x v="543"/>
          </reference>
          <reference field="7" count="1" selected="0">
            <x v="24"/>
          </reference>
          <reference field="8" count="1">
            <x v="207"/>
          </reference>
        </references>
      </pivotArea>
    </format>
    <format dxfId="1317">
      <pivotArea dataOnly="0" labelOnly="1" fieldPosition="0">
        <references count="4">
          <reference field="0" count="1" selected="0">
            <x v="580"/>
          </reference>
          <reference field="6" count="1" selected="0">
            <x v="360"/>
          </reference>
          <reference field="7" count="1" selected="0">
            <x v="24"/>
          </reference>
          <reference field="8" count="1">
            <x v="159"/>
          </reference>
        </references>
      </pivotArea>
    </format>
    <format dxfId="1316">
      <pivotArea dataOnly="0" labelOnly="1" fieldPosition="0">
        <references count="4">
          <reference field="0" count="1" selected="0">
            <x v="581"/>
          </reference>
          <reference field="6" count="1" selected="0">
            <x v="235"/>
          </reference>
          <reference field="7" count="1" selected="0">
            <x v="24"/>
          </reference>
          <reference field="8" count="1">
            <x v="268"/>
          </reference>
        </references>
      </pivotArea>
    </format>
    <format dxfId="1315">
      <pivotArea dataOnly="0" labelOnly="1" fieldPosition="0">
        <references count="4">
          <reference field="0" count="1" selected="0">
            <x v="582"/>
          </reference>
          <reference field="6" count="1" selected="0">
            <x v="54"/>
          </reference>
          <reference field="7" count="1" selected="0">
            <x v="24"/>
          </reference>
          <reference field="8" count="1">
            <x v="77"/>
          </reference>
        </references>
      </pivotArea>
    </format>
    <format dxfId="1314">
      <pivotArea dataOnly="0" labelOnly="1" fieldPosition="0">
        <references count="4">
          <reference field="0" count="1" selected="0">
            <x v="583"/>
          </reference>
          <reference field="6" count="1" selected="0">
            <x v="378"/>
          </reference>
          <reference field="7" count="1" selected="0">
            <x v="25"/>
          </reference>
          <reference field="8" count="1">
            <x v="417"/>
          </reference>
        </references>
      </pivotArea>
    </format>
    <format dxfId="1313">
      <pivotArea dataOnly="0" labelOnly="1" fieldPosition="0">
        <references count="4">
          <reference field="0" count="1" selected="0">
            <x v="584"/>
          </reference>
          <reference field="6" count="1" selected="0">
            <x v="414"/>
          </reference>
          <reference field="7" count="1" selected="0">
            <x v="25"/>
          </reference>
          <reference field="8" count="1">
            <x v="326"/>
          </reference>
        </references>
      </pivotArea>
    </format>
    <format dxfId="1312">
      <pivotArea dataOnly="0" labelOnly="1" fieldPosition="0">
        <references count="4">
          <reference field="0" count="1" selected="0">
            <x v="585"/>
          </reference>
          <reference field="6" count="1" selected="0">
            <x v="56"/>
          </reference>
          <reference field="7" count="1" selected="0">
            <x v="26"/>
          </reference>
          <reference field="8" count="1">
            <x v="433"/>
          </reference>
        </references>
      </pivotArea>
    </format>
    <format dxfId="1311">
      <pivotArea dataOnly="0" labelOnly="1" fieldPosition="0">
        <references count="4">
          <reference field="0" count="1" selected="0">
            <x v="586"/>
          </reference>
          <reference field="6" count="1" selected="0">
            <x v="33"/>
          </reference>
          <reference field="7" count="1" selected="0">
            <x v="26"/>
          </reference>
          <reference field="8" count="1">
            <x v="75"/>
          </reference>
        </references>
      </pivotArea>
    </format>
    <format dxfId="1310">
      <pivotArea dataOnly="0" labelOnly="1" fieldPosition="0">
        <references count="4">
          <reference field="0" count="1" selected="0">
            <x v="587"/>
          </reference>
          <reference field="6" count="1" selected="0">
            <x v="359"/>
          </reference>
          <reference field="7" count="1" selected="0">
            <x v="26"/>
          </reference>
          <reference field="8" count="1">
            <x v="157"/>
          </reference>
        </references>
      </pivotArea>
    </format>
    <format dxfId="1309">
      <pivotArea dataOnly="0" labelOnly="1" fieldPosition="0">
        <references count="4">
          <reference field="0" count="1" selected="0">
            <x v="588"/>
          </reference>
          <reference field="6" count="1" selected="0">
            <x v="425"/>
          </reference>
          <reference field="7" count="1" selected="0">
            <x v="26"/>
          </reference>
          <reference field="8" count="1">
            <x v="171"/>
          </reference>
        </references>
      </pivotArea>
    </format>
    <format dxfId="1308">
      <pivotArea dataOnly="0" labelOnly="1" fieldPosition="0">
        <references count="4">
          <reference field="0" count="1" selected="0">
            <x v="589"/>
          </reference>
          <reference field="6" count="1" selected="0">
            <x v="527"/>
          </reference>
          <reference field="7" count="1" selected="0">
            <x v="26"/>
          </reference>
          <reference field="8" count="1">
            <x v="112"/>
          </reference>
        </references>
      </pivotArea>
    </format>
    <format dxfId="1307">
      <pivotArea dataOnly="0" labelOnly="1" fieldPosition="0">
        <references count="4">
          <reference field="0" count="1" selected="0">
            <x v="590"/>
          </reference>
          <reference field="6" count="1" selected="0">
            <x v="521"/>
          </reference>
          <reference field="7" count="1" selected="0">
            <x v="26"/>
          </reference>
          <reference field="8" count="1">
            <x v="81"/>
          </reference>
        </references>
      </pivotArea>
    </format>
    <format dxfId="1306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305">
      <pivotArea field="1" dataOnly="0" labelOnly="1" grandCol="1" outline="0" axis="axisCol" fieldPosition="1">
        <references count="1">
          <reference field="4294967294" count="1" selected="0">
            <x v="0"/>
          </reference>
        </references>
      </pivotArea>
    </format>
    <format dxfId="1304">
      <pivotArea field="1" dataOnly="0" labelOnly="1" grandCol="1" outline="0" axis="axisCol" fieldPosition="1">
        <references count="1">
          <reference field="4294967294" count="1" selected="0">
            <x v="1"/>
          </reference>
        </references>
      </pivotArea>
    </format>
    <format dxfId="1303">
      <pivotArea field="1" dataOnly="0" labelOnly="1" grandCol="1" outline="0" axis="axisCol" fieldPosition="1">
        <references count="1">
          <reference field="4294967294" count="1" selected="0">
            <x v="2"/>
          </reference>
        </references>
      </pivotArea>
    </format>
    <format dxfId="1302">
      <pivotArea field="1" dataOnly="0" labelOnly="1" grandCol="1" outline="0" axis="axisCol" fieldPosition="1">
        <references count="1">
          <reference field="4294967294" count="1" selected="0">
            <x v="3"/>
          </reference>
        </references>
      </pivotArea>
    </format>
    <format dxfId="1301">
      <pivotArea field="1" dataOnly="0" labelOnly="1" grandCol="1" outline="0" axis="axisCol" fieldPosition="1">
        <references count="1">
          <reference field="4294967294" count="1" selected="0">
            <x v="0"/>
          </reference>
        </references>
      </pivotArea>
    </format>
    <format dxfId="1300">
      <pivotArea field="1" dataOnly="0" labelOnly="1" grandCol="1" outline="0" axis="axisCol" fieldPosition="1">
        <references count="1">
          <reference field="4294967294" count="1" selected="0">
            <x v="1"/>
          </reference>
        </references>
      </pivotArea>
    </format>
    <format dxfId="1299">
      <pivotArea field="1" dataOnly="0" labelOnly="1" grandCol="1" outline="0" axis="axisCol" fieldPosition="1">
        <references count="1">
          <reference field="4294967294" count="1" selected="0">
            <x v="2"/>
          </reference>
        </references>
      </pivotArea>
    </format>
    <format dxfId="1298">
      <pivotArea field="1" dataOnly="0" labelOnly="1" grandCol="1" outline="0" axis="axisCol" fieldPosition="1">
        <references count="1">
          <reference field="4294967294" count="1" selected="0">
            <x v="3"/>
          </reference>
        </references>
      </pivotArea>
    </format>
    <format dxfId="1297">
      <pivotArea field="1" dataOnly="0" labelOnly="1" grandCol="1" outline="0" axis="axisCol" fieldPosition="1">
        <references count="1">
          <reference field="4294967294" count="1" selected="0">
            <x v="0"/>
          </reference>
        </references>
      </pivotArea>
    </format>
    <format dxfId="1296">
      <pivotArea field="1" dataOnly="0" labelOnly="1" grandCol="1" outline="0" axis="axisCol" fieldPosition="1">
        <references count="1">
          <reference field="4294967294" count="1" selected="0">
            <x v="1"/>
          </reference>
        </references>
      </pivotArea>
    </format>
    <format dxfId="1295">
      <pivotArea field="1" dataOnly="0" labelOnly="1" grandCol="1" outline="0" axis="axisCol" fieldPosition="1">
        <references count="1">
          <reference field="4294967294" count="1" selected="0">
            <x v="2"/>
          </reference>
        </references>
      </pivotArea>
    </format>
    <format dxfId="1294">
      <pivotArea field="1" dataOnly="0" labelOnly="1" grandCol="1" outline="0" axis="axisCol" fieldPosition="1">
        <references count="1">
          <reference field="4294967294" count="1" selected="0">
            <x v="3"/>
          </reference>
        </references>
      </pivotArea>
    </format>
    <format dxfId="1293">
      <pivotArea field="1" dataOnly="0" labelOnly="1" grandCol="1" outline="0" axis="axisCol" fieldPosition="1">
        <references count="1">
          <reference field="4294967294" count="1" selected="0">
            <x v="0"/>
          </reference>
        </references>
      </pivotArea>
    </format>
    <format dxfId="1292">
      <pivotArea field="1" dataOnly="0" labelOnly="1" grandCol="1" outline="0" axis="axisCol" fieldPosition="1">
        <references count="1">
          <reference field="4294967294" count="1" selected="0">
            <x v="1"/>
          </reference>
        </references>
      </pivotArea>
    </format>
    <format dxfId="1291">
      <pivotArea field="1" dataOnly="0" labelOnly="1" grandCol="1" outline="0" axis="axisCol" fieldPosition="1">
        <references count="1">
          <reference field="4294967294" count="1" selected="0">
            <x v="2"/>
          </reference>
        </references>
      </pivotArea>
    </format>
    <format dxfId="1290">
      <pivotArea field="1" dataOnly="0" labelOnly="1" grandCol="1" outline="0" axis="axisCol" fieldPosition="1">
        <references count="1">
          <reference field="4294967294" count="1" selected="0">
            <x v="3"/>
          </reference>
        </references>
      </pivotArea>
    </format>
    <format dxfId="1289">
      <pivotArea dataOnly="0" labelOnly="1" fieldPosition="0">
        <references count="2">
          <reference field="4294967294" count="1" selected="0">
            <x v="0"/>
          </reference>
          <reference field="1" count="0"/>
        </references>
      </pivotArea>
    </format>
    <format dxfId="1288">
      <pivotArea dataOnly="0" labelOnly="1" fieldPosition="0">
        <references count="2">
          <reference field="4294967294" count="1" selected="0">
            <x v="1"/>
          </reference>
          <reference field="1" count="0"/>
        </references>
      </pivotArea>
    </format>
    <format dxfId="1287">
      <pivotArea dataOnly="0" labelOnly="1" fieldPosition="0">
        <references count="2">
          <reference field="4294967294" count="1" selected="0">
            <x v="2"/>
          </reference>
          <reference field="1" count="0"/>
        </references>
      </pivotArea>
    </format>
    <format dxfId="1286">
      <pivotArea dataOnly="0" labelOnly="1" fieldPosition="0">
        <references count="2">
          <reference field="4294967294" count="1" selected="0">
            <x v="3"/>
          </reference>
          <reference field="1" count="0"/>
        </references>
      </pivotArea>
    </format>
    <format dxfId="1285">
      <pivotArea type="all" dataOnly="0" outline="0" fieldPosition="0"/>
    </format>
    <format dxfId="1284">
      <pivotArea outline="0" collapsedLevelsAreSubtotals="1" fieldPosition="0"/>
    </format>
    <format dxfId="1283">
      <pivotArea type="origin" dataOnly="0" labelOnly="1" outline="0" fieldPosition="0"/>
    </format>
    <format dxfId="1282">
      <pivotArea field="-2" type="button" dataOnly="0" labelOnly="1" outline="0" axis="axisCol" fieldPosition="0"/>
    </format>
    <format dxfId="1281">
      <pivotArea field="1" type="button" dataOnly="0" labelOnly="1" outline="0" axis="axisCol" fieldPosition="1"/>
    </format>
    <format dxfId="1280">
      <pivotArea type="topRight" dataOnly="0" labelOnly="1" outline="0" fieldPosition="0"/>
    </format>
    <format dxfId="1279">
      <pivotArea field="7" type="button" dataOnly="0" labelOnly="1" outline="0" axis="axisRow" fieldPosition="0"/>
    </format>
    <format dxfId="1278">
      <pivotArea field="0" type="button" dataOnly="0" labelOnly="1" outline="0" axis="axisRow" fieldPosition="1"/>
    </format>
    <format dxfId="1277">
      <pivotArea field="6" type="button" dataOnly="0" labelOnly="1" outline="0" axis="axisRow" fieldPosition="2"/>
    </format>
    <format dxfId="1276">
      <pivotArea field="8" type="button" dataOnly="0" labelOnly="1" outline="0" axis="axisRow" fieldPosition="3"/>
    </format>
    <format dxfId="1275">
      <pivotArea dataOnly="0" labelOnly="1" fieldPosition="0">
        <references count="1">
          <reference field="7" count="0"/>
        </references>
      </pivotArea>
    </format>
    <format dxfId="1274">
      <pivotArea dataOnly="0" labelOnly="1" grandRow="1" outline="0" fieldPosition="0"/>
    </format>
    <format dxfId="1273">
      <pivotArea dataOnly="0" labelOnly="1" outline="0" fieldPosition="0">
        <references count="2">
          <reference field="0" count="6">
            <x v="0"/>
            <x v="1"/>
            <x v="2"/>
            <x v="3"/>
            <x v="4"/>
            <x v="5"/>
          </reference>
          <reference field="7" count="1" selected="0">
            <x v="0"/>
          </reference>
        </references>
      </pivotArea>
    </format>
    <format dxfId="1272">
      <pivotArea dataOnly="0" labelOnly="1" outline="0" fieldPosition="0">
        <references count="2">
          <reference field="0" count="15"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</reference>
          <reference field="7" count="1" selected="0">
            <x v="1"/>
          </reference>
        </references>
      </pivotArea>
    </format>
    <format dxfId="1271">
      <pivotArea dataOnly="0" labelOnly="1" outline="0" fieldPosition="0">
        <references count="2">
          <reference field="0" count="17"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</reference>
          <reference field="7" count="1" selected="0">
            <x v="2"/>
          </reference>
        </references>
      </pivotArea>
    </format>
    <format dxfId="1270">
      <pivotArea dataOnly="0" labelOnly="1" outline="0" fieldPosition="0">
        <references count="2">
          <reference field="0" count="2">
            <x v="38"/>
            <x v="39"/>
          </reference>
          <reference field="7" count="1" selected="0">
            <x v="3"/>
          </reference>
        </references>
      </pivotArea>
    </format>
    <format dxfId="1269">
      <pivotArea dataOnly="0" labelOnly="1" outline="0" fieldPosition="0">
        <references count="2">
          <reference field="0" count="15"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</reference>
          <reference field="7" count="1" selected="0">
            <x v="4"/>
          </reference>
        </references>
      </pivotArea>
    </format>
    <format dxfId="1268">
      <pivotArea dataOnly="0" labelOnly="1" outline="0" fieldPosition="0">
        <references count="2">
          <reference field="0" count="50"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</reference>
          <reference field="7" count="1" selected="0">
            <x v="5"/>
          </reference>
        </references>
      </pivotArea>
    </format>
    <format dxfId="1267">
      <pivotArea dataOnly="0" labelOnly="1" outline="0" fieldPosition="0">
        <references count="2">
          <reference field="0" count="45"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  <reference field="7" count="1" selected="0">
            <x v="5"/>
          </reference>
        </references>
      </pivotArea>
    </format>
    <format dxfId="1266">
      <pivotArea dataOnly="0" labelOnly="1" outline="0" fieldPosition="0">
        <references count="2">
          <reference field="0" count="4">
            <x v="150"/>
            <x v="151"/>
            <x v="152"/>
            <x v="153"/>
          </reference>
          <reference field="7" count="1" selected="0">
            <x v="6"/>
          </reference>
        </references>
      </pivotArea>
    </format>
    <format dxfId="1265">
      <pivotArea dataOnly="0" labelOnly="1" outline="0" fieldPosition="0">
        <references count="2">
          <reference field="0" count="3">
            <x v="154"/>
            <x v="155"/>
            <x v="156"/>
          </reference>
          <reference field="7" count="1" selected="0">
            <x v="7"/>
          </reference>
        </references>
      </pivotArea>
    </format>
    <format dxfId="1264">
      <pivotArea dataOnly="0" labelOnly="1" outline="0" fieldPosition="0">
        <references count="2">
          <reference field="0" count="14"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</reference>
          <reference field="7" count="1" selected="0">
            <x v="8"/>
          </reference>
        </references>
      </pivotArea>
    </format>
    <format dxfId="1263">
      <pivotArea dataOnly="0" labelOnly="1" outline="0" fieldPosition="0">
        <references count="2">
          <reference field="0" count="50"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</reference>
          <reference field="7" count="1" selected="0">
            <x v="9"/>
          </reference>
        </references>
      </pivotArea>
    </format>
    <format dxfId="1262">
      <pivotArea dataOnly="0" labelOnly="1" outline="0" fieldPosition="0">
        <references count="2">
          <reference field="0" count="23"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</reference>
          <reference field="7" count="1" selected="0">
            <x v="9"/>
          </reference>
        </references>
      </pivotArea>
    </format>
    <format dxfId="1261">
      <pivotArea dataOnly="0" labelOnly="1" outline="0" fieldPosition="0">
        <references count="2">
          <reference field="0" count="7">
            <x v="244"/>
            <x v="245"/>
            <x v="246"/>
            <x v="247"/>
            <x v="248"/>
            <x v="249"/>
            <x v="250"/>
          </reference>
          <reference field="7" count="1" selected="0">
            <x v="10"/>
          </reference>
        </references>
      </pivotArea>
    </format>
    <format dxfId="1260">
      <pivotArea dataOnly="0" labelOnly="1" outline="0" fieldPosition="0">
        <references count="2">
          <reference field="0" count="50"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</reference>
          <reference field="7" count="1" selected="0">
            <x v="11"/>
          </reference>
        </references>
      </pivotArea>
    </format>
    <format dxfId="1259">
      <pivotArea dataOnly="0" labelOnly="1" outline="0" fieldPosition="0">
        <references count="2">
          <reference field="0" count="15"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</reference>
          <reference field="7" count="1" selected="0">
            <x v="11"/>
          </reference>
        </references>
      </pivotArea>
    </format>
    <format dxfId="1258">
      <pivotArea dataOnly="0" labelOnly="1" outline="0" fieldPosition="0">
        <references count="2">
          <reference field="0" count="7">
            <x v="316"/>
            <x v="317"/>
            <x v="318"/>
            <x v="319"/>
            <x v="320"/>
            <x v="321"/>
            <x v="322"/>
          </reference>
          <reference field="7" count="1" selected="0">
            <x v="12"/>
          </reference>
        </references>
      </pivotArea>
    </format>
    <format dxfId="1257">
      <pivotArea dataOnly="0" labelOnly="1" outline="0" fieldPosition="0">
        <references count="2">
          <reference field="0" count="19"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</reference>
          <reference field="7" count="1" selected="0">
            <x v="13"/>
          </reference>
        </references>
      </pivotArea>
    </format>
    <format dxfId="1256">
      <pivotArea dataOnly="0" labelOnly="1" outline="0" fieldPosition="0">
        <references count="2">
          <reference field="0" count="5">
            <x v="342"/>
            <x v="343"/>
            <x v="344"/>
            <x v="345"/>
            <x v="346"/>
          </reference>
          <reference field="7" count="1" selected="0">
            <x v="14"/>
          </reference>
        </references>
      </pivotArea>
    </format>
    <format dxfId="1255">
      <pivotArea dataOnly="0" labelOnly="1" outline="0" fieldPosition="0">
        <references count="2">
          <reference field="0" count="50"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</reference>
          <reference field="7" count="1" selected="0">
            <x v="15"/>
          </reference>
        </references>
      </pivotArea>
    </format>
    <format dxfId="1254">
      <pivotArea dataOnly="0" labelOnly="1" outline="0" fieldPosition="0">
        <references count="2">
          <reference field="0" count="33">
            <x v="397"/>
            <x v="398"/>
            <x v="399"/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</reference>
          <reference field="7" count="1" selected="0">
            <x v="15"/>
          </reference>
        </references>
      </pivotArea>
    </format>
    <format dxfId="1253">
      <pivotArea dataOnly="0" labelOnly="1" outline="0" fieldPosition="0">
        <references count="2">
          <reference field="0" count="2">
            <x v="430"/>
            <x v="431"/>
          </reference>
          <reference field="7" count="1" selected="0">
            <x v="16"/>
          </reference>
        </references>
      </pivotArea>
    </format>
    <format dxfId="1252">
      <pivotArea dataOnly="0" labelOnly="1" outline="0" fieldPosition="0">
        <references count="2">
          <reference field="0" count="1">
            <x v="432"/>
          </reference>
          <reference field="7" count="1" selected="0">
            <x v="17"/>
          </reference>
        </references>
      </pivotArea>
    </format>
    <format dxfId="1251">
      <pivotArea dataOnly="0" labelOnly="1" outline="0" fieldPosition="0">
        <references count="2">
          <reference field="0" count="4">
            <x v="433"/>
            <x v="434"/>
            <x v="435"/>
            <x v="436"/>
          </reference>
          <reference field="7" count="1" selected="0">
            <x v="18"/>
          </reference>
        </references>
      </pivotArea>
    </format>
    <format dxfId="1250">
      <pivotArea dataOnly="0" labelOnly="1" outline="0" fieldPosition="0">
        <references count="2">
          <reference field="0" count="1">
            <x v="437"/>
          </reference>
          <reference field="7" count="1" selected="0">
            <x v="19"/>
          </reference>
        </references>
      </pivotArea>
    </format>
    <format dxfId="1249">
      <pivotArea dataOnly="0" labelOnly="1" outline="0" fieldPosition="0">
        <references count="2">
          <reference field="0" count="35"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</reference>
          <reference field="7" count="1" selected="0">
            <x v="20"/>
          </reference>
        </references>
      </pivotArea>
    </format>
    <format dxfId="1248">
      <pivotArea dataOnly="0" labelOnly="1" outline="0" fieldPosition="0">
        <references count="2">
          <reference field="0" count="50"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</reference>
          <reference field="7" count="1" selected="0">
            <x v="21"/>
          </reference>
        </references>
      </pivotArea>
    </format>
    <format dxfId="1247">
      <pivotArea dataOnly="0" labelOnly="1" outline="0" fieldPosition="0">
        <references count="2">
          <reference field="0" count="4">
            <x v="523"/>
            <x v="524"/>
            <x v="525"/>
            <x v="526"/>
          </reference>
          <reference field="7" count="1" selected="0">
            <x v="21"/>
          </reference>
        </references>
      </pivotArea>
    </format>
    <format dxfId="1246">
      <pivotArea dataOnly="0" labelOnly="1" outline="0" fieldPosition="0">
        <references count="2">
          <reference field="0" count="12"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</reference>
          <reference field="7" count="1" selected="0">
            <x v="22"/>
          </reference>
        </references>
      </pivotArea>
    </format>
    <format dxfId="1245">
      <pivotArea dataOnly="0" labelOnly="1" outline="0" fieldPosition="0">
        <references count="2">
          <reference field="0" count="32"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</reference>
          <reference field="7" count="1" selected="0">
            <x v="23"/>
          </reference>
        </references>
      </pivotArea>
    </format>
    <format dxfId="1244">
      <pivotArea dataOnly="0" labelOnly="1" outline="0" fieldPosition="0">
        <references count="2">
          <reference field="0" count="12"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</reference>
          <reference field="7" count="1" selected="0">
            <x v="24"/>
          </reference>
        </references>
      </pivotArea>
    </format>
    <format dxfId="1243">
      <pivotArea dataOnly="0" labelOnly="1" outline="0" fieldPosition="0">
        <references count="2">
          <reference field="0" count="2">
            <x v="583"/>
            <x v="584"/>
          </reference>
          <reference field="7" count="1" selected="0">
            <x v="25"/>
          </reference>
        </references>
      </pivotArea>
    </format>
    <format dxfId="1242">
      <pivotArea dataOnly="0" labelOnly="1" outline="0" fieldPosition="0">
        <references count="2">
          <reference field="0" count="6">
            <x v="585"/>
            <x v="586"/>
            <x v="587"/>
            <x v="588"/>
            <x v="589"/>
            <x v="590"/>
          </reference>
          <reference field="7" count="1" selected="0">
            <x v="26"/>
          </reference>
        </references>
      </pivotArea>
    </format>
    <format dxfId="1241">
      <pivotArea dataOnly="0" labelOnly="1" fieldPosition="0">
        <references count="3">
          <reference field="0" count="1" selected="0">
            <x v="0"/>
          </reference>
          <reference field="6" count="1">
            <x v="569"/>
          </reference>
          <reference field="7" count="1" selected="0">
            <x v="0"/>
          </reference>
        </references>
      </pivotArea>
    </format>
    <format dxfId="1240">
      <pivotArea dataOnly="0" labelOnly="1" fieldPosition="0">
        <references count="3">
          <reference field="0" count="1" selected="0">
            <x v="1"/>
          </reference>
          <reference field="6" count="1">
            <x v="219"/>
          </reference>
          <reference field="7" count="1" selected="0">
            <x v="0"/>
          </reference>
        </references>
      </pivotArea>
    </format>
    <format dxfId="1239">
      <pivotArea dataOnly="0" labelOnly="1" fieldPosition="0">
        <references count="3">
          <reference field="0" count="1" selected="0">
            <x v="2"/>
          </reference>
          <reference field="6" count="1">
            <x v="308"/>
          </reference>
          <reference field="7" count="1" selected="0">
            <x v="0"/>
          </reference>
        </references>
      </pivotArea>
    </format>
    <format dxfId="1238">
      <pivotArea dataOnly="0" labelOnly="1" fieldPosition="0">
        <references count="3">
          <reference field="0" count="1" selected="0">
            <x v="3"/>
          </reference>
          <reference field="6" count="1">
            <x v="456"/>
          </reference>
          <reference field="7" count="1" selected="0">
            <x v="0"/>
          </reference>
        </references>
      </pivotArea>
    </format>
    <format dxfId="1237">
      <pivotArea dataOnly="0" labelOnly="1" fieldPosition="0">
        <references count="3">
          <reference field="0" count="1" selected="0">
            <x v="4"/>
          </reference>
          <reference field="6" count="1">
            <x v="243"/>
          </reference>
          <reference field="7" count="1" selected="0">
            <x v="0"/>
          </reference>
        </references>
      </pivotArea>
    </format>
    <format dxfId="1236">
      <pivotArea dataOnly="0" labelOnly="1" fieldPosition="0">
        <references count="3">
          <reference field="0" count="1" selected="0">
            <x v="5"/>
          </reference>
          <reference field="6" count="1">
            <x v="273"/>
          </reference>
          <reference field="7" count="1" selected="0">
            <x v="0"/>
          </reference>
        </references>
      </pivotArea>
    </format>
    <format dxfId="1235">
      <pivotArea dataOnly="0" labelOnly="1" fieldPosition="0">
        <references count="3">
          <reference field="0" count="1" selected="0">
            <x v="6"/>
          </reference>
          <reference field="6" count="1">
            <x v="65"/>
          </reference>
          <reference field="7" count="1" selected="0">
            <x v="1"/>
          </reference>
        </references>
      </pivotArea>
    </format>
    <format dxfId="1234">
      <pivotArea dataOnly="0" labelOnly="1" fieldPosition="0">
        <references count="3">
          <reference field="0" count="1" selected="0">
            <x v="7"/>
          </reference>
          <reference field="6" count="1">
            <x v="16"/>
          </reference>
          <reference field="7" count="1" selected="0">
            <x v="1"/>
          </reference>
        </references>
      </pivotArea>
    </format>
    <format dxfId="1233">
      <pivotArea dataOnly="0" labelOnly="1" fieldPosition="0">
        <references count="3">
          <reference field="0" count="1" selected="0">
            <x v="8"/>
          </reference>
          <reference field="6" count="1">
            <x v="205"/>
          </reference>
          <reference field="7" count="1" selected="0">
            <x v="1"/>
          </reference>
        </references>
      </pivotArea>
    </format>
    <format dxfId="1232">
      <pivotArea dataOnly="0" labelOnly="1" fieldPosition="0">
        <references count="3">
          <reference field="0" count="1" selected="0">
            <x v="9"/>
          </reference>
          <reference field="6" count="1">
            <x v="84"/>
          </reference>
          <reference field="7" count="1" selected="0">
            <x v="1"/>
          </reference>
        </references>
      </pivotArea>
    </format>
    <format dxfId="1231">
      <pivotArea dataOnly="0" labelOnly="1" fieldPosition="0">
        <references count="3">
          <reference field="0" count="1" selected="0">
            <x v="10"/>
          </reference>
          <reference field="6" count="1">
            <x v="303"/>
          </reference>
          <reference field="7" count="1" selected="0">
            <x v="1"/>
          </reference>
        </references>
      </pivotArea>
    </format>
    <format dxfId="1230">
      <pivotArea dataOnly="0" labelOnly="1" fieldPosition="0">
        <references count="3">
          <reference field="0" count="1" selected="0">
            <x v="11"/>
          </reference>
          <reference field="6" count="1">
            <x v="64"/>
          </reference>
          <reference field="7" count="1" selected="0">
            <x v="1"/>
          </reference>
        </references>
      </pivotArea>
    </format>
    <format dxfId="1229">
      <pivotArea dataOnly="0" labelOnly="1" fieldPosition="0">
        <references count="3">
          <reference field="0" count="1" selected="0">
            <x v="12"/>
          </reference>
          <reference field="6" count="1">
            <x v="353"/>
          </reference>
          <reference field="7" count="1" selected="0">
            <x v="1"/>
          </reference>
        </references>
      </pivotArea>
    </format>
    <format dxfId="1228">
      <pivotArea dataOnly="0" labelOnly="1" fieldPosition="0">
        <references count="3">
          <reference field="0" count="1" selected="0">
            <x v="13"/>
          </reference>
          <reference field="6" count="1">
            <x v="346"/>
          </reference>
          <reference field="7" count="1" selected="0">
            <x v="1"/>
          </reference>
        </references>
      </pivotArea>
    </format>
    <format dxfId="1227">
      <pivotArea dataOnly="0" labelOnly="1" fieldPosition="0">
        <references count="3">
          <reference field="0" count="1" selected="0">
            <x v="14"/>
          </reference>
          <reference field="6" count="1">
            <x v="279"/>
          </reference>
          <reference field="7" count="1" selected="0">
            <x v="1"/>
          </reference>
        </references>
      </pivotArea>
    </format>
    <format dxfId="1226">
      <pivotArea dataOnly="0" labelOnly="1" fieldPosition="0">
        <references count="3">
          <reference field="0" count="1" selected="0">
            <x v="15"/>
          </reference>
          <reference field="6" count="1">
            <x v="370"/>
          </reference>
          <reference field="7" count="1" selected="0">
            <x v="1"/>
          </reference>
        </references>
      </pivotArea>
    </format>
    <format dxfId="1225">
      <pivotArea dataOnly="0" labelOnly="1" fieldPosition="0">
        <references count="3">
          <reference field="0" count="1" selected="0">
            <x v="16"/>
          </reference>
          <reference field="6" count="1">
            <x v="336"/>
          </reference>
          <reference field="7" count="1" selected="0">
            <x v="1"/>
          </reference>
        </references>
      </pivotArea>
    </format>
    <format dxfId="1224">
      <pivotArea dataOnly="0" labelOnly="1" fieldPosition="0">
        <references count="3">
          <reference field="0" count="1" selected="0">
            <x v="17"/>
          </reference>
          <reference field="6" count="1">
            <x v="348"/>
          </reference>
          <reference field="7" count="1" selected="0">
            <x v="1"/>
          </reference>
        </references>
      </pivotArea>
    </format>
    <format dxfId="1223">
      <pivotArea dataOnly="0" labelOnly="1" fieldPosition="0">
        <references count="3">
          <reference field="0" count="1" selected="0">
            <x v="18"/>
          </reference>
          <reference field="6" count="1">
            <x v="284"/>
          </reference>
          <reference field="7" count="1" selected="0">
            <x v="1"/>
          </reference>
        </references>
      </pivotArea>
    </format>
    <format dxfId="1222">
      <pivotArea dataOnly="0" labelOnly="1" fieldPosition="0">
        <references count="3">
          <reference field="0" count="1" selected="0">
            <x v="20"/>
          </reference>
          <reference field="6" count="1">
            <x v="550"/>
          </reference>
          <reference field="7" count="1" selected="0">
            <x v="1"/>
          </reference>
        </references>
      </pivotArea>
    </format>
    <format dxfId="1221">
      <pivotArea dataOnly="0" labelOnly="1" fieldPosition="0">
        <references count="3">
          <reference field="0" count="1" selected="0">
            <x v="21"/>
          </reference>
          <reference field="6" count="1">
            <x v="487"/>
          </reference>
          <reference field="7" count="1" selected="0">
            <x v="2"/>
          </reference>
        </references>
      </pivotArea>
    </format>
    <format dxfId="1220">
      <pivotArea dataOnly="0" labelOnly="1" fieldPosition="0">
        <references count="3">
          <reference field="0" count="1" selected="0">
            <x v="22"/>
          </reference>
          <reference field="6" count="1">
            <x v="412"/>
          </reference>
          <reference field="7" count="1" selected="0">
            <x v="2"/>
          </reference>
        </references>
      </pivotArea>
    </format>
    <format dxfId="1219">
      <pivotArea dataOnly="0" labelOnly="1" fieldPosition="0">
        <references count="3">
          <reference field="0" count="1" selected="0">
            <x v="23"/>
          </reference>
          <reference field="6" count="1">
            <x v="542"/>
          </reference>
          <reference field="7" count="1" selected="0">
            <x v="2"/>
          </reference>
        </references>
      </pivotArea>
    </format>
    <format dxfId="1218">
      <pivotArea dataOnly="0" labelOnly="1" fieldPosition="0">
        <references count="3">
          <reference field="0" count="1" selected="0">
            <x v="24"/>
          </reference>
          <reference field="6" count="1">
            <x v="67"/>
          </reference>
          <reference field="7" count="1" selected="0">
            <x v="2"/>
          </reference>
        </references>
      </pivotArea>
    </format>
    <format dxfId="1217">
      <pivotArea dataOnly="0" labelOnly="1" fieldPosition="0">
        <references count="3">
          <reference field="0" count="1" selected="0">
            <x v="25"/>
          </reference>
          <reference field="6" count="1">
            <x v="410"/>
          </reference>
          <reference field="7" count="1" selected="0">
            <x v="2"/>
          </reference>
        </references>
      </pivotArea>
    </format>
    <format dxfId="1216">
      <pivotArea dataOnly="0" labelOnly="1" fieldPosition="0">
        <references count="3">
          <reference field="0" count="1" selected="0">
            <x v="26"/>
          </reference>
          <reference field="6" count="1">
            <x v="448"/>
          </reference>
          <reference field="7" count="1" selected="0">
            <x v="2"/>
          </reference>
        </references>
      </pivotArea>
    </format>
    <format dxfId="1215">
      <pivotArea dataOnly="0" labelOnly="1" fieldPosition="0">
        <references count="3">
          <reference field="0" count="1" selected="0">
            <x v="27"/>
          </reference>
          <reference field="6" count="1">
            <x v="554"/>
          </reference>
          <reference field="7" count="1" selected="0">
            <x v="2"/>
          </reference>
        </references>
      </pivotArea>
    </format>
    <format dxfId="1214">
      <pivotArea dataOnly="0" labelOnly="1" fieldPosition="0">
        <references count="3">
          <reference field="0" count="1" selected="0">
            <x v="28"/>
          </reference>
          <reference field="6" count="1">
            <x v="492"/>
          </reference>
          <reference field="7" count="1" selected="0">
            <x v="2"/>
          </reference>
        </references>
      </pivotArea>
    </format>
    <format dxfId="1213">
      <pivotArea dataOnly="0" labelOnly="1" fieldPosition="0">
        <references count="3">
          <reference field="0" count="1" selected="0">
            <x v="29"/>
          </reference>
          <reference field="6" count="1">
            <x v="483"/>
          </reference>
          <reference field="7" count="1" selected="0">
            <x v="2"/>
          </reference>
        </references>
      </pivotArea>
    </format>
    <format dxfId="1212">
      <pivotArea dataOnly="0" labelOnly="1" fieldPosition="0">
        <references count="3">
          <reference field="0" count="1" selected="0">
            <x v="30"/>
          </reference>
          <reference field="6" count="1">
            <x v="106"/>
          </reference>
          <reference field="7" count="1" selected="0">
            <x v="2"/>
          </reference>
        </references>
      </pivotArea>
    </format>
    <format dxfId="1211">
      <pivotArea dataOnly="0" labelOnly="1" fieldPosition="0">
        <references count="3">
          <reference field="0" count="1" selected="0">
            <x v="31"/>
          </reference>
          <reference field="6" count="1">
            <x v="472"/>
          </reference>
          <reference field="7" count="1" selected="0">
            <x v="2"/>
          </reference>
        </references>
      </pivotArea>
    </format>
    <format dxfId="1210">
      <pivotArea dataOnly="0" labelOnly="1" fieldPosition="0">
        <references count="3">
          <reference field="0" count="1" selected="0">
            <x v="32"/>
          </reference>
          <reference field="6" count="1">
            <x v="577"/>
          </reference>
          <reference field="7" count="1" selected="0">
            <x v="2"/>
          </reference>
        </references>
      </pivotArea>
    </format>
    <format dxfId="1209">
      <pivotArea dataOnly="0" labelOnly="1" fieldPosition="0">
        <references count="3">
          <reference field="0" count="1" selected="0">
            <x v="33"/>
          </reference>
          <reference field="6" count="1">
            <x v="231"/>
          </reference>
          <reference field="7" count="1" selected="0">
            <x v="2"/>
          </reference>
        </references>
      </pivotArea>
    </format>
    <format dxfId="1208">
      <pivotArea dataOnly="0" labelOnly="1" fieldPosition="0">
        <references count="3">
          <reference field="0" count="1" selected="0">
            <x v="34"/>
          </reference>
          <reference field="6" count="1">
            <x v="399"/>
          </reference>
          <reference field="7" count="1" selected="0">
            <x v="2"/>
          </reference>
        </references>
      </pivotArea>
    </format>
    <format dxfId="1207">
      <pivotArea dataOnly="0" labelOnly="1" fieldPosition="0">
        <references count="3">
          <reference field="0" count="1" selected="0">
            <x v="35"/>
          </reference>
          <reference field="6" count="1">
            <x v="49"/>
          </reference>
          <reference field="7" count="1" selected="0">
            <x v="2"/>
          </reference>
        </references>
      </pivotArea>
    </format>
    <format dxfId="1206">
      <pivotArea dataOnly="0" labelOnly="1" fieldPosition="0">
        <references count="3">
          <reference field="0" count="1" selected="0">
            <x v="36"/>
          </reference>
          <reference field="6" count="1">
            <x v="545"/>
          </reference>
          <reference field="7" count="1" selected="0">
            <x v="2"/>
          </reference>
        </references>
      </pivotArea>
    </format>
    <format dxfId="1205">
      <pivotArea dataOnly="0" labelOnly="1" fieldPosition="0">
        <references count="3">
          <reference field="0" count="1" selected="0">
            <x v="37"/>
          </reference>
          <reference field="6" count="1">
            <x v="563"/>
          </reference>
          <reference field="7" count="1" selected="0">
            <x v="2"/>
          </reference>
        </references>
      </pivotArea>
    </format>
    <format dxfId="1204">
      <pivotArea dataOnly="0" labelOnly="1" fieldPosition="0">
        <references count="3">
          <reference field="0" count="1" selected="0">
            <x v="38"/>
          </reference>
          <reference field="6" count="1">
            <x v="294"/>
          </reference>
          <reference field="7" count="1" selected="0">
            <x v="3"/>
          </reference>
        </references>
      </pivotArea>
    </format>
    <format dxfId="1203">
      <pivotArea dataOnly="0" labelOnly="1" fieldPosition="0">
        <references count="3">
          <reference field="0" count="1" selected="0">
            <x v="39"/>
          </reference>
          <reference field="6" count="1">
            <x v="299"/>
          </reference>
          <reference field="7" count="1" selected="0">
            <x v="3"/>
          </reference>
        </references>
      </pivotArea>
    </format>
    <format dxfId="1202">
      <pivotArea dataOnly="0" labelOnly="1" fieldPosition="0">
        <references count="3">
          <reference field="0" count="1" selected="0">
            <x v="40"/>
          </reference>
          <reference field="6" count="1">
            <x v="423"/>
          </reference>
          <reference field="7" count="1" selected="0">
            <x v="4"/>
          </reference>
        </references>
      </pivotArea>
    </format>
    <format dxfId="1201">
      <pivotArea dataOnly="0" labelOnly="1" fieldPosition="0">
        <references count="3">
          <reference field="0" count="1" selected="0">
            <x v="41"/>
          </reference>
          <reference field="6" count="1">
            <x v="63"/>
          </reference>
          <reference field="7" count="1" selected="0">
            <x v="4"/>
          </reference>
        </references>
      </pivotArea>
    </format>
    <format dxfId="1200">
      <pivotArea dataOnly="0" labelOnly="1" fieldPosition="0">
        <references count="3">
          <reference field="0" count="1" selected="0">
            <x v="42"/>
          </reference>
          <reference field="6" count="1">
            <x v="380"/>
          </reference>
          <reference field="7" count="1" selected="0">
            <x v="4"/>
          </reference>
        </references>
      </pivotArea>
    </format>
    <format dxfId="1199">
      <pivotArea dataOnly="0" labelOnly="1" fieldPosition="0">
        <references count="3">
          <reference field="0" count="1" selected="0">
            <x v="43"/>
          </reference>
          <reference field="6" count="1">
            <x v="413"/>
          </reference>
          <reference field="7" count="1" selected="0">
            <x v="4"/>
          </reference>
        </references>
      </pivotArea>
    </format>
    <format dxfId="1198">
      <pivotArea dataOnly="0" labelOnly="1" fieldPosition="0">
        <references count="3">
          <reference field="0" count="1" selected="0">
            <x v="44"/>
          </reference>
          <reference field="6" count="1">
            <x v="536"/>
          </reference>
          <reference field="7" count="1" selected="0">
            <x v="4"/>
          </reference>
        </references>
      </pivotArea>
    </format>
    <format dxfId="1197">
      <pivotArea dataOnly="0" labelOnly="1" fieldPosition="0">
        <references count="3">
          <reference field="0" count="1" selected="0">
            <x v="45"/>
          </reference>
          <reference field="6" count="1">
            <x v="368"/>
          </reference>
          <reference field="7" count="1" selected="0">
            <x v="4"/>
          </reference>
        </references>
      </pivotArea>
    </format>
    <format dxfId="1196">
      <pivotArea dataOnly="0" labelOnly="1" fieldPosition="0">
        <references count="3">
          <reference field="0" count="1" selected="0">
            <x v="46"/>
          </reference>
          <reference field="6" count="1">
            <x v="302"/>
          </reference>
          <reference field="7" count="1" selected="0">
            <x v="4"/>
          </reference>
        </references>
      </pivotArea>
    </format>
    <format dxfId="1195">
      <pivotArea dataOnly="0" labelOnly="1" fieldPosition="0">
        <references count="3">
          <reference field="0" count="1" selected="0">
            <x v="47"/>
          </reference>
          <reference field="6" count="1">
            <x v="82"/>
          </reference>
          <reference field="7" count="1" selected="0">
            <x v="4"/>
          </reference>
        </references>
      </pivotArea>
    </format>
    <format dxfId="1194">
      <pivotArea dataOnly="0" labelOnly="1" fieldPosition="0">
        <references count="3">
          <reference field="0" count="1" selected="0">
            <x v="48"/>
          </reference>
          <reference field="6" count="1">
            <x v="238"/>
          </reference>
          <reference field="7" count="1" selected="0">
            <x v="4"/>
          </reference>
        </references>
      </pivotArea>
    </format>
    <format dxfId="1193">
      <pivotArea dataOnly="0" labelOnly="1" fieldPosition="0">
        <references count="3">
          <reference field="0" count="1" selected="0">
            <x v="49"/>
          </reference>
          <reference field="6" count="1">
            <x v="394"/>
          </reference>
          <reference field="7" count="1" selected="0">
            <x v="4"/>
          </reference>
        </references>
      </pivotArea>
    </format>
    <format dxfId="1192">
      <pivotArea dataOnly="0" labelOnly="1" fieldPosition="0">
        <references count="3">
          <reference field="0" count="1" selected="0">
            <x v="50"/>
          </reference>
          <reference field="6" count="1">
            <x v="585"/>
          </reference>
          <reference field="7" count="1" selected="0">
            <x v="4"/>
          </reference>
        </references>
      </pivotArea>
    </format>
    <format dxfId="1191">
      <pivotArea dataOnly="0" labelOnly="1" fieldPosition="0">
        <references count="3">
          <reference field="0" count="1" selected="0">
            <x v="51"/>
          </reference>
          <reference field="6" count="1">
            <x v="262"/>
          </reference>
          <reference field="7" count="1" selected="0">
            <x v="4"/>
          </reference>
        </references>
      </pivotArea>
    </format>
    <format dxfId="1190">
      <pivotArea dataOnly="0" labelOnly="1" fieldPosition="0">
        <references count="3">
          <reference field="0" count="1" selected="0">
            <x v="52"/>
          </reference>
          <reference field="6" count="1">
            <x v="255"/>
          </reference>
          <reference field="7" count="1" selected="0">
            <x v="4"/>
          </reference>
        </references>
      </pivotArea>
    </format>
    <format dxfId="1189">
      <pivotArea dataOnly="0" labelOnly="1" fieldPosition="0">
        <references count="3">
          <reference field="0" count="1" selected="0">
            <x v="53"/>
          </reference>
          <reference field="6" count="1">
            <x v="347"/>
          </reference>
          <reference field="7" count="1" selected="0">
            <x v="4"/>
          </reference>
        </references>
      </pivotArea>
    </format>
    <format dxfId="1188">
      <pivotArea dataOnly="0" labelOnly="1" fieldPosition="0">
        <references count="3">
          <reference field="0" count="1" selected="0">
            <x v="54"/>
          </reference>
          <reference field="6" count="1">
            <x v="88"/>
          </reference>
          <reference field="7" count="1" selected="0">
            <x v="4"/>
          </reference>
        </references>
      </pivotArea>
    </format>
    <format dxfId="1187">
      <pivotArea dataOnly="0" labelOnly="1" fieldPosition="0">
        <references count="3">
          <reference field="0" count="1" selected="0">
            <x v="55"/>
          </reference>
          <reference field="6" count="1">
            <x v="43"/>
          </reference>
          <reference field="7" count="1" selected="0">
            <x v="5"/>
          </reference>
        </references>
      </pivotArea>
    </format>
    <format dxfId="1186">
      <pivotArea dataOnly="0" labelOnly="1" fieldPosition="0">
        <references count="3">
          <reference field="0" count="1" selected="0">
            <x v="56"/>
          </reference>
          <reference field="6" count="1">
            <x v="228"/>
          </reference>
          <reference field="7" count="1" selected="0">
            <x v="5"/>
          </reference>
        </references>
      </pivotArea>
    </format>
    <format dxfId="1185">
      <pivotArea dataOnly="0" labelOnly="1" fieldPosition="0">
        <references count="3">
          <reference field="0" count="1" selected="0">
            <x v="57"/>
          </reference>
          <reference field="6" count="1">
            <x v="349"/>
          </reference>
          <reference field="7" count="1" selected="0">
            <x v="5"/>
          </reference>
        </references>
      </pivotArea>
    </format>
    <format dxfId="1184">
      <pivotArea dataOnly="0" labelOnly="1" fieldPosition="0">
        <references count="3">
          <reference field="0" count="1" selected="0">
            <x v="58"/>
          </reference>
          <reference field="6" count="1">
            <x v="276"/>
          </reference>
          <reference field="7" count="1" selected="0">
            <x v="5"/>
          </reference>
        </references>
      </pivotArea>
    </format>
    <format dxfId="1183">
      <pivotArea dataOnly="0" labelOnly="1" fieldPosition="0">
        <references count="3">
          <reference field="0" count="1" selected="0">
            <x v="59"/>
          </reference>
          <reference field="6" count="1">
            <x v="130"/>
          </reference>
          <reference field="7" count="1" selected="0">
            <x v="5"/>
          </reference>
        </references>
      </pivotArea>
    </format>
    <format dxfId="1182">
      <pivotArea dataOnly="0" labelOnly="1" fieldPosition="0">
        <references count="3">
          <reference field="0" count="1" selected="0">
            <x v="60"/>
          </reference>
          <reference field="6" count="1">
            <x v="495"/>
          </reference>
          <reference field="7" count="1" selected="0">
            <x v="5"/>
          </reference>
        </references>
      </pivotArea>
    </format>
    <format dxfId="1181">
      <pivotArea dataOnly="0" labelOnly="1" fieldPosition="0">
        <references count="3">
          <reference field="0" count="1" selected="0">
            <x v="61"/>
          </reference>
          <reference field="6" count="1">
            <x v="297"/>
          </reference>
          <reference field="7" count="1" selected="0">
            <x v="5"/>
          </reference>
        </references>
      </pivotArea>
    </format>
    <format dxfId="1180">
      <pivotArea dataOnly="0" labelOnly="1" fieldPosition="0">
        <references count="3">
          <reference field="0" count="1" selected="0">
            <x v="62"/>
          </reference>
          <reference field="6" count="1">
            <x v="109"/>
          </reference>
          <reference field="7" count="1" selected="0">
            <x v="5"/>
          </reference>
        </references>
      </pivotArea>
    </format>
    <format dxfId="1179">
      <pivotArea dataOnly="0" labelOnly="1" fieldPosition="0">
        <references count="3">
          <reference field="0" count="1" selected="0">
            <x v="63"/>
          </reference>
          <reference field="6" count="1">
            <x v="113"/>
          </reference>
          <reference field="7" count="1" selected="0">
            <x v="5"/>
          </reference>
        </references>
      </pivotArea>
    </format>
    <format dxfId="1178">
      <pivotArea dataOnly="0" labelOnly="1" fieldPosition="0">
        <references count="3">
          <reference field="0" count="1" selected="0">
            <x v="64"/>
          </reference>
          <reference field="6" count="1">
            <x v="59"/>
          </reference>
          <reference field="7" count="1" selected="0">
            <x v="5"/>
          </reference>
        </references>
      </pivotArea>
    </format>
    <format dxfId="1177">
      <pivotArea dataOnly="0" labelOnly="1" fieldPosition="0">
        <references count="3">
          <reference field="0" count="1" selected="0">
            <x v="65"/>
          </reference>
          <reference field="6" count="1">
            <x v="229"/>
          </reference>
          <reference field="7" count="1" selected="0">
            <x v="5"/>
          </reference>
        </references>
      </pivotArea>
    </format>
    <format dxfId="1176">
      <pivotArea dataOnly="0" labelOnly="1" fieldPosition="0">
        <references count="3">
          <reference field="0" count="1" selected="0">
            <x v="66"/>
          </reference>
          <reference field="6" count="1">
            <x v="363"/>
          </reference>
          <reference field="7" count="1" selected="0">
            <x v="5"/>
          </reference>
        </references>
      </pivotArea>
    </format>
    <format dxfId="1175">
      <pivotArea dataOnly="0" labelOnly="1" fieldPosition="0">
        <references count="3">
          <reference field="0" count="1" selected="0">
            <x v="67"/>
          </reference>
          <reference field="6" count="1">
            <x v="45"/>
          </reference>
          <reference field="7" count="1" selected="0">
            <x v="5"/>
          </reference>
        </references>
      </pivotArea>
    </format>
    <format dxfId="1174">
      <pivotArea dataOnly="0" labelOnly="1" fieldPosition="0">
        <references count="3">
          <reference field="0" count="1" selected="0">
            <x v="68"/>
          </reference>
          <reference field="6" count="1">
            <x v="227"/>
          </reference>
          <reference field="7" count="1" selected="0">
            <x v="5"/>
          </reference>
        </references>
      </pivotArea>
    </format>
    <format dxfId="1173">
      <pivotArea dataOnly="0" labelOnly="1" fieldPosition="0">
        <references count="3">
          <reference field="0" count="1" selected="0">
            <x v="69"/>
          </reference>
          <reference field="6" count="1">
            <x v="324"/>
          </reference>
          <reference field="7" count="1" selected="0">
            <x v="5"/>
          </reference>
        </references>
      </pivotArea>
    </format>
    <format dxfId="1172">
      <pivotArea dataOnly="0" labelOnly="1" fieldPosition="0">
        <references count="3">
          <reference field="0" count="1" selected="0">
            <x v="70"/>
          </reference>
          <reference field="6" count="1">
            <x v="570"/>
          </reference>
          <reference field="7" count="1" selected="0">
            <x v="5"/>
          </reference>
        </references>
      </pivotArea>
    </format>
    <format dxfId="1171">
      <pivotArea dataOnly="0" labelOnly="1" fieldPosition="0">
        <references count="3">
          <reference field="0" count="1" selected="0">
            <x v="71"/>
          </reference>
          <reference field="6" count="1">
            <x v="216"/>
          </reference>
          <reference field="7" count="1" selected="0">
            <x v="5"/>
          </reference>
        </references>
      </pivotArea>
    </format>
    <format dxfId="1170">
      <pivotArea dataOnly="0" labelOnly="1" fieldPosition="0">
        <references count="3">
          <reference field="0" count="1" selected="0">
            <x v="72"/>
          </reference>
          <reference field="6" count="1">
            <x v="101"/>
          </reference>
          <reference field="7" count="1" selected="0">
            <x v="5"/>
          </reference>
        </references>
      </pivotArea>
    </format>
    <format dxfId="1169">
      <pivotArea dataOnly="0" labelOnly="1" fieldPosition="0">
        <references count="3">
          <reference field="0" count="1" selected="0">
            <x v="73"/>
          </reference>
          <reference field="6" count="1">
            <x v="524"/>
          </reference>
          <reference field="7" count="1" selected="0">
            <x v="5"/>
          </reference>
        </references>
      </pivotArea>
    </format>
    <format dxfId="1168">
      <pivotArea dataOnly="0" labelOnly="1" fieldPosition="0">
        <references count="3">
          <reference field="0" count="1" selected="0">
            <x v="74"/>
          </reference>
          <reference field="6" count="1">
            <x v="131"/>
          </reference>
          <reference field="7" count="1" selected="0">
            <x v="5"/>
          </reference>
        </references>
      </pivotArea>
    </format>
    <format dxfId="1167">
      <pivotArea dataOnly="0" labelOnly="1" fieldPosition="0">
        <references count="3">
          <reference field="0" count="1" selected="0">
            <x v="75"/>
          </reference>
          <reference field="6" count="1">
            <x v="433"/>
          </reference>
          <reference field="7" count="1" selected="0">
            <x v="5"/>
          </reference>
        </references>
      </pivotArea>
    </format>
    <format dxfId="1166">
      <pivotArea dataOnly="0" labelOnly="1" fieldPosition="0">
        <references count="3">
          <reference field="0" count="1" selected="0">
            <x v="76"/>
          </reference>
          <reference field="6" count="1">
            <x v="129"/>
          </reference>
          <reference field="7" count="1" selected="0">
            <x v="5"/>
          </reference>
        </references>
      </pivotArea>
    </format>
    <format dxfId="1165">
      <pivotArea dataOnly="0" labelOnly="1" fieldPosition="0">
        <references count="3">
          <reference field="0" count="1" selected="0">
            <x v="77"/>
          </reference>
          <reference field="6" count="1">
            <x v="567"/>
          </reference>
          <reference field="7" count="1" selected="0">
            <x v="5"/>
          </reference>
        </references>
      </pivotArea>
    </format>
    <format dxfId="1164">
      <pivotArea dataOnly="0" labelOnly="1" fieldPosition="0">
        <references count="3">
          <reference field="0" count="1" selected="0">
            <x v="78"/>
          </reference>
          <reference field="6" count="1">
            <x v="467"/>
          </reference>
          <reference field="7" count="1" selected="0">
            <x v="5"/>
          </reference>
        </references>
      </pivotArea>
    </format>
    <format dxfId="1163">
      <pivotArea dataOnly="0" labelOnly="1" fieldPosition="0">
        <references count="3">
          <reference field="0" count="1" selected="0">
            <x v="79"/>
          </reference>
          <reference field="6" count="1">
            <x v="120"/>
          </reference>
          <reference field="7" count="1" selected="0">
            <x v="5"/>
          </reference>
        </references>
      </pivotArea>
    </format>
    <format dxfId="1162">
      <pivotArea dataOnly="0" labelOnly="1" fieldPosition="0">
        <references count="3">
          <reference field="0" count="1" selected="0">
            <x v="80"/>
          </reference>
          <reference field="6" count="1">
            <x v="26"/>
          </reference>
          <reference field="7" count="1" selected="0">
            <x v="5"/>
          </reference>
        </references>
      </pivotArea>
    </format>
    <format dxfId="1161">
      <pivotArea dataOnly="0" labelOnly="1" fieldPosition="0">
        <references count="3">
          <reference field="0" count="1" selected="0">
            <x v="81"/>
          </reference>
          <reference field="6" count="1">
            <x v="53"/>
          </reference>
          <reference field="7" count="1" selected="0">
            <x v="5"/>
          </reference>
        </references>
      </pivotArea>
    </format>
    <format dxfId="1160">
      <pivotArea dataOnly="0" labelOnly="1" fieldPosition="0">
        <references count="3">
          <reference field="0" count="1" selected="0">
            <x v="82"/>
          </reference>
          <reference field="6" count="1">
            <x v="263"/>
          </reference>
          <reference field="7" count="1" selected="0">
            <x v="5"/>
          </reference>
        </references>
      </pivotArea>
    </format>
    <format dxfId="1159">
      <pivotArea dataOnly="0" labelOnly="1" fieldPosition="0">
        <references count="3">
          <reference field="0" count="1" selected="0">
            <x v="83"/>
          </reference>
          <reference field="6" count="1">
            <x v="345"/>
          </reference>
          <reference field="7" count="1" selected="0">
            <x v="5"/>
          </reference>
        </references>
      </pivotArea>
    </format>
    <format dxfId="1158">
      <pivotArea dataOnly="0" labelOnly="1" fieldPosition="0">
        <references count="3">
          <reference field="0" count="1" selected="0">
            <x v="84"/>
          </reference>
          <reference field="6" count="1">
            <x v="325"/>
          </reference>
          <reference field="7" count="1" selected="0">
            <x v="5"/>
          </reference>
        </references>
      </pivotArea>
    </format>
    <format dxfId="1157">
      <pivotArea dataOnly="0" labelOnly="1" fieldPosition="0">
        <references count="3">
          <reference field="0" count="1" selected="0">
            <x v="85"/>
          </reference>
          <reference field="6" count="1">
            <x v="447"/>
          </reference>
          <reference field="7" count="1" selected="0">
            <x v="5"/>
          </reference>
        </references>
      </pivotArea>
    </format>
    <format dxfId="1156">
      <pivotArea dataOnly="0" labelOnly="1" fieldPosition="0">
        <references count="3">
          <reference field="0" count="1" selected="0">
            <x v="86"/>
          </reference>
          <reference field="6" count="1">
            <x v="271"/>
          </reference>
          <reference field="7" count="1" selected="0">
            <x v="5"/>
          </reference>
        </references>
      </pivotArea>
    </format>
    <format dxfId="1155">
      <pivotArea dataOnly="0" labelOnly="1" fieldPosition="0">
        <references count="3">
          <reference field="0" count="1" selected="0">
            <x v="87"/>
          </reference>
          <reference field="6" count="1">
            <x v="451"/>
          </reference>
          <reference field="7" count="1" selected="0">
            <x v="5"/>
          </reference>
        </references>
      </pivotArea>
    </format>
    <format dxfId="1154">
      <pivotArea dataOnly="0" labelOnly="1" fieldPosition="0">
        <references count="3">
          <reference field="0" count="1" selected="0">
            <x v="88"/>
          </reference>
          <reference field="6" count="1">
            <x v="275"/>
          </reference>
          <reference field="7" count="1" selected="0">
            <x v="5"/>
          </reference>
        </references>
      </pivotArea>
    </format>
    <format dxfId="1153">
      <pivotArea dataOnly="0" labelOnly="1" fieldPosition="0">
        <references count="3">
          <reference field="0" count="1" selected="0">
            <x v="89"/>
          </reference>
          <reference field="6" count="1">
            <x v="445"/>
          </reference>
          <reference field="7" count="1" selected="0">
            <x v="5"/>
          </reference>
        </references>
      </pivotArea>
    </format>
    <format dxfId="1152">
      <pivotArea dataOnly="0" labelOnly="1" fieldPosition="0">
        <references count="3">
          <reference field="0" count="1" selected="0">
            <x v="90"/>
          </reference>
          <reference field="6" count="1">
            <x v="258"/>
          </reference>
          <reference field="7" count="1" selected="0">
            <x v="5"/>
          </reference>
        </references>
      </pivotArea>
    </format>
    <format dxfId="1151">
      <pivotArea dataOnly="0" labelOnly="1" fieldPosition="0">
        <references count="3">
          <reference field="0" count="1" selected="0">
            <x v="91"/>
          </reference>
          <reference field="6" count="1">
            <x v="247"/>
          </reference>
          <reference field="7" count="1" selected="0">
            <x v="5"/>
          </reference>
        </references>
      </pivotArea>
    </format>
    <format dxfId="1150">
      <pivotArea dataOnly="0" labelOnly="1" fieldPosition="0">
        <references count="3">
          <reference field="0" count="1" selected="0">
            <x v="92"/>
          </reference>
          <reference field="6" count="1">
            <x v="571"/>
          </reference>
          <reference field="7" count="1" selected="0">
            <x v="5"/>
          </reference>
        </references>
      </pivotArea>
    </format>
    <format dxfId="1149">
      <pivotArea dataOnly="0" labelOnly="1" fieldPosition="0">
        <references count="3">
          <reference field="0" count="1" selected="0">
            <x v="93"/>
          </reference>
          <reference field="6" count="1">
            <x v="528"/>
          </reference>
          <reference field="7" count="1" selected="0">
            <x v="5"/>
          </reference>
        </references>
      </pivotArea>
    </format>
    <format dxfId="1148">
      <pivotArea dataOnly="0" labelOnly="1" fieldPosition="0">
        <references count="3">
          <reference field="0" count="1" selected="0">
            <x v="94"/>
          </reference>
          <reference field="6" count="1">
            <x v="556"/>
          </reference>
          <reference field="7" count="1" selected="0">
            <x v="5"/>
          </reference>
        </references>
      </pivotArea>
    </format>
    <format dxfId="1147">
      <pivotArea dataOnly="0" labelOnly="1" fieldPosition="0">
        <references count="3">
          <reference field="0" count="1" selected="0">
            <x v="95"/>
          </reference>
          <reference field="6" count="1">
            <x v="125"/>
          </reference>
          <reference field="7" count="1" selected="0">
            <x v="5"/>
          </reference>
        </references>
      </pivotArea>
    </format>
    <format dxfId="1146">
      <pivotArea dataOnly="0" labelOnly="1" fieldPosition="0">
        <references count="3">
          <reference field="0" count="1" selected="0">
            <x v="96"/>
          </reference>
          <reference field="6" count="1">
            <x v="332"/>
          </reference>
          <reference field="7" count="1" selected="0">
            <x v="5"/>
          </reference>
        </references>
      </pivotArea>
    </format>
    <format dxfId="1145">
      <pivotArea dataOnly="0" labelOnly="1" fieldPosition="0">
        <references count="3">
          <reference field="0" count="1" selected="0">
            <x v="97"/>
          </reference>
          <reference field="6" count="1">
            <x v="278"/>
          </reference>
          <reference field="7" count="1" selected="0">
            <x v="5"/>
          </reference>
        </references>
      </pivotArea>
    </format>
    <format dxfId="1144">
      <pivotArea dataOnly="0" labelOnly="1" fieldPosition="0">
        <references count="3">
          <reference field="0" count="1" selected="0">
            <x v="98"/>
          </reference>
          <reference field="6" count="1">
            <x v="357"/>
          </reference>
          <reference field="7" count="1" selected="0">
            <x v="5"/>
          </reference>
        </references>
      </pivotArea>
    </format>
    <format dxfId="1143">
      <pivotArea dataOnly="0" labelOnly="1" fieldPosition="0">
        <references count="3">
          <reference field="0" count="1" selected="0">
            <x v="99"/>
          </reference>
          <reference field="6" count="1">
            <x v="207"/>
          </reference>
          <reference field="7" count="1" selected="0">
            <x v="5"/>
          </reference>
        </references>
      </pivotArea>
    </format>
    <format dxfId="1142">
      <pivotArea dataOnly="0" labelOnly="1" fieldPosition="0">
        <references count="3">
          <reference field="0" count="1" selected="0">
            <x v="100"/>
          </reference>
          <reference field="6" count="1">
            <x v="320"/>
          </reference>
          <reference field="7" count="1" selected="0">
            <x v="5"/>
          </reference>
        </references>
      </pivotArea>
    </format>
    <format dxfId="1141">
      <pivotArea dataOnly="0" labelOnly="1" fieldPosition="0">
        <references count="3">
          <reference field="0" count="1" selected="0">
            <x v="101"/>
          </reference>
          <reference field="6" count="1">
            <x v="38"/>
          </reference>
          <reference field="7" count="1" selected="0">
            <x v="5"/>
          </reference>
        </references>
      </pivotArea>
    </format>
    <format dxfId="1140">
      <pivotArea dataOnly="0" labelOnly="1" fieldPosition="0">
        <references count="3">
          <reference field="0" count="1" selected="0">
            <x v="102"/>
          </reference>
          <reference field="6" count="1">
            <x v="80"/>
          </reference>
          <reference field="7" count="1" selected="0">
            <x v="5"/>
          </reference>
        </references>
      </pivotArea>
    </format>
    <format dxfId="1139">
      <pivotArea dataOnly="0" labelOnly="1" fieldPosition="0">
        <references count="3">
          <reference field="0" count="1" selected="0">
            <x v="103"/>
          </reference>
          <reference field="6" count="1">
            <x v="22"/>
          </reference>
          <reference field="7" count="1" selected="0">
            <x v="5"/>
          </reference>
        </references>
      </pivotArea>
    </format>
    <format dxfId="1138">
      <pivotArea dataOnly="0" labelOnly="1" fieldPosition="0">
        <references count="3">
          <reference field="0" count="1" selected="0">
            <x v="104"/>
          </reference>
          <reference field="6" count="1">
            <x v="32"/>
          </reference>
          <reference field="7" count="1" selected="0">
            <x v="5"/>
          </reference>
        </references>
      </pivotArea>
    </format>
    <format dxfId="1137">
      <pivotArea dataOnly="0" labelOnly="1" fieldPosition="0">
        <references count="3">
          <reference field="0" count="1" selected="0">
            <x v="105"/>
          </reference>
          <reference field="6" count="1">
            <x v="409"/>
          </reference>
          <reference field="7" count="1" selected="0">
            <x v="5"/>
          </reference>
        </references>
      </pivotArea>
    </format>
    <format dxfId="1136">
      <pivotArea dataOnly="0" labelOnly="1" fieldPosition="0">
        <references count="3">
          <reference field="0" count="1" selected="0">
            <x v="106"/>
          </reference>
          <reference field="6" count="1">
            <x v="356"/>
          </reference>
          <reference field="7" count="1" selected="0">
            <x v="5"/>
          </reference>
        </references>
      </pivotArea>
    </format>
    <format dxfId="1135">
      <pivotArea dataOnly="0" labelOnly="1" fieldPosition="0">
        <references count="3">
          <reference field="0" count="1" selected="0">
            <x v="107"/>
          </reference>
          <reference field="6" count="1">
            <x v="198"/>
          </reference>
          <reference field="7" count="1" selected="0">
            <x v="5"/>
          </reference>
        </references>
      </pivotArea>
    </format>
    <format dxfId="1134">
      <pivotArea dataOnly="0" labelOnly="1" fieldPosition="0">
        <references count="3">
          <reference field="0" count="1" selected="0">
            <x v="108"/>
          </reference>
          <reference field="6" count="1">
            <x v="270"/>
          </reference>
          <reference field="7" count="1" selected="0">
            <x v="5"/>
          </reference>
        </references>
      </pivotArea>
    </format>
    <format dxfId="1133">
      <pivotArea dataOnly="0" labelOnly="1" fieldPosition="0">
        <references count="3">
          <reference field="0" count="1" selected="0">
            <x v="109"/>
          </reference>
          <reference field="6" count="1">
            <x v="287"/>
          </reference>
          <reference field="7" count="1" selected="0">
            <x v="5"/>
          </reference>
        </references>
      </pivotArea>
    </format>
    <format dxfId="1132">
      <pivotArea dataOnly="0" labelOnly="1" fieldPosition="0">
        <references count="3">
          <reference field="0" count="1" selected="0">
            <x v="110"/>
          </reference>
          <reference field="6" count="1">
            <x v="444"/>
          </reference>
          <reference field="7" count="1" selected="0">
            <x v="5"/>
          </reference>
        </references>
      </pivotArea>
    </format>
    <format dxfId="1131">
      <pivotArea dataOnly="0" labelOnly="1" fieldPosition="0">
        <references count="3">
          <reference field="0" count="1" selected="0">
            <x v="111"/>
          </reference>
          <reference field="6" count="1">
            <x v="494"/>
          </reference>
          <reference field="7" count="1" selected="0">
            <x v="5"/>
          </reference>
        </references>
      </pivotArea>
    </format>
    <format dxfId="1130">
      <pivotArea dataOnly="0" labelOnly="1" fieldPosition="0">
        <references count="3">
          <reference field="0" count="1" selected="0">
            <x v="112"/>
          </reference>
          <reference field="6" count="1">
            <x v="132"/>
          </reference>
          <reference field="7" count="1" selected="0">
            <x v="5"/>
          </reference>
        </references>
      </pivotArea>
    </format>
    <format dxfId="1129">
      <pivotArea dataOnly="0" labelOnly="1" fieldPosition="0">
        <references count="3">
          <reference field="0" count="1" selected="0">
            <x v="113"/>
          </reference>
          <reference field="6" count="1">
            <x v="366"/>
          </reference>
          <reference field="7" count="1" selected="0">
            <x v="5"/>
          </reference>
        </references>
      </pivotArea>
    </format>
    <format dxfId="1128">
      <pivotArea dataOnly="0" labelOnly="1" fieldPosition="0">
        <references count="3">
          <reference field="0" count="1" selected="0">
            <x v="114"/>
          </reference>
          <reference field="6" count="1">
            <x v="213"/>
          </reference>
          <reference field="7" count="1" selected="0">
            <x v="5"/>
          </reference>
        </references>
      </pivotArea>
    </format>
    <format dxfId="1127">
      <pivotArea dataOnly="0" labelOnly="1" fieldPosition="0">
        <references count="3">
          <reference field="0" count="1" selected="0">
            <x v="115"/>
          </reference>
          <reference field="6" count="1">
            <x v="466"/>
          </reference>
          <reference field="7" count="1" selected="0">
            <x v="5"/>
          </reference>
        </references>
      </pivotArea>
    </format>
    <format dxfId="1126">
      <pivotArea dataOnly="0" labelOnly="1" fieldPosition="0">
        <references count="3">
          <reference field="0" count="1" selected="0">
            <x v="116"/>
          </reference>
          <reference field="6" count="1">
            <x v="220"/>
          </reference>
          <reference field="7" count="1" selected="0">
            <x v="5"/>
          </reference>
        </references>
      </pivotArea>
    </format>
    <format dxfId="1125">
      <pivotArea dataOnly="0" labelOnly="1" fieldPosition="0">
        <references count="3">
          <reference field="0" count="1" selected="0">
            <x v="117"/>
          </reference>
          <reference field="6" count="1">
            <x v="568"/>
          </reference>
          <reference field="7" count="1" selected="0">
            <x v="5"/>
          </reference>
        </references>
      </pivotArea>
    </format>
    <format dxfId="1124">
      <pivotArea dataOnly="0" labelOnly="1" fieldPosition="0">
        <references count="3">
          <reference field="0" count="1" selected="0">
            <x v="118"/>
          </reference>
          <reference field="6" count="1">
            <x v="396"/>
          </reference>
          <reference field="7" count="1" selected="0">
            <x v="5"/>
          </reference>
        </references>
      </pivotArea>
    </format>
    <format dxfId="1123">
      <pivotArea dataOnly="0" labelOnly="1" fieldPosition="0">
        <references count="3">
          <reference field="0" count="1" selected="0">
            <x v="119"/>
          </reference>
          <reference field="6" count="1">
            <x v="104"/>
          </reference>
          <reference field="7" count="1" selected="0">
            <x v="5"/>
          </reference>
        </references>
      </pivotArea>
    </format>
    <format dxfId="1122">
      <pivotArea dataOnly="0" labelOnly="1" fieldPosition="0">
        <references count="3">
          <reference field="0" count="1" selected="0">
            <x v="120"/>
          </reference>
          <reference field="6" count="1">
            <x v="57"/>
          </reference>
          <reference field="7" count="1" selected="0">
            <x v="5"/>
          </reference>
        </references>
      </pivotArea>
    </format>
    <format dxfId="1121">
      <pivotArea dataOnly="0" labelOnly="1" fieldPosition="0">
        <references count="3">
          <reference field="0" count="1" selected="0">
            <x v="121"/>
          </reference>
          <reference field="6" count="1">
            <x v="329"/>
          </reference>
          <reference field="7" count="1" selected="0">
            <x v="5"/>
          </reference>
        </references>
      </pivotArea>
    </format>
    <format dxfId="1120">
      <pivotArea dataOnly="0" labelOnly="1" fieldPosition="0">
        <references count="3">
          <reference field="0" count="1" selected="0">
            <x v="122"/>
          </reference>
          <reference field="6" count="1">
            <x v="351"/>
          </reference>
          <reference field="7" count="1" selected="0">
            <x v="5"/>
          </reference>
        </references>
      </pivotArea>
    </format>
    <format dxfId="1119">
      <pivotArea dataOnly="0" labelOnly="1" fieldPosition="0">
        <references count="3">
          <reference field="0" count="1" selected="0">
            <x v="123"/>
          </reference>
          <reference field="6" count="1">
            <x v="86"/>
          </reference>
          <reference field="7" count="1" selected="0">
            <x v="5"/>
          </reference>
        </references>
      </pivotArea>
    </format>
    <format dxfId="1118">
      <pivotArea dataOnly="0" labelOnly="1" fieldPosition="0">
        <references count="3">
          <reference field="0" count="1" selected="0">
            <x v="124"/>
          </reference>
          <reference field="6" count="1">
            <x v="0"/>
          </reference>
          <reference field="7" count="1" selected="0">
            <x v="5"/>
          </reference>
        </references>
      </pivotArea>
    </format>
    <format dxfId="1117">
      <pivotArea dataOnly="0" labelOnly="1" fieldPosition="0">
        <references count="3">
          <reference field="0" count="1" selected="0">
            <x v="125"/>
          </reference>
          <reference field="6" count="1">
            <x v="282"/>
          </reference>
          <reference field="7" count="1" selected="0">
            <x v="5"/>
          </reference>
        </references>
      </pivotArea>
    </format>
    <format dxfId="1116">
      <pivotArea dataOnly="0" labelOnly="1" fieldPosition="0">
        <references count="3">
          <reference field="0" count="1" selected="0">
            <x v="126"/>
          </reference>
          <reference field="6" count="1">
            <x v="316"/>
          </reference>
          <reference field="7" count="1" selected="0">
            <x v="5"/>
          </reference>
        </references>
      </pivotArea>
    </format>
    <format dxfId="1115">
      <pivotArea dataOnly="0" labelOnly="1" fieldPosition="0">
        <references count="3">
          <reference field="0" count="1" selected="0">
            <x v="127"/>
          </reference>
          <reference field="6" count="1">
            <x v="264"/>
          </reference>
          <reference field="7" count="1" selected="0">
            <x v="5"/>
          </reference>
        </references>
      </pivotArea>
    </format>
    <format dxfId="1114">
      <pivotArea dataOnly="0" labelOnly="1" fieldPosition="0">
        <references count="3">
          <reference field="0" count="1" selected="0">
            <x v="128"/>
          </reference>
          <reference field="6" count="1">
            <x v="488"/>
          </reference>
          <reference field="7" count="1" selected="0">
            <x v="5"/>
          </reference>
        </references>
      </pivotArea>
    </format>
    <format dxfId="1113">
      <pivotArea dataOnly="0" labelOnly="1" fieldPosition="0">
        <references count="3">
          <reference field="0" count="1" selected="0">
            <x v="129"/>
          </reference>
          <reference field="6" count="1">
            <x v="377"/>
          </reference>
          <reference field="7" count="1" selected="0">
            <x v="5"/>
          </reference>
        </references>
      </pivotArea>
    </format>
    <format dxfId="1112">
      <pivotArea dataOnly="0" labelOnly="1" fieldPosition="0">
        <references count="3">
          <reference field="0" count="1" selected="0">
            <x v="130"/>
          </reference>
          <reference field="6" count="1">
            <x v="367"/>
          </reference>
          <reference field="7" count="1" selected="0">
            <x v="5"/>
          </reference>
        </references>
      </pivotArea>
    </format>
    <format dxfId="1111">
      <pivotArea dataOnly="0" labelOnly="1" fieldPosition="0">
        <references count="3">
          <reference field="0" count="1" selected="0">
            <x v="131"/>
          </reference>
          <reference field="6" count="1">
            <x v="233"/>
          </reference>
          <reference field="7" count="1" selected="0">
            <x v="5"/>
          </reference>
        </references>
      </pivotArea>
    </format>
    <format dxfId="1110">
      <pivotArea dataOnly="0" labelOnly="1" fieldPosition="0">
        <references count="3">
          <reference field="0" count="1" selected="0">
            <x v="132"/>
          </reference>
          <reference field="6" count="1">
            <x v="387"/>
          </reference>
          <reference field="7" count="1" selected="0">
            <x v="5"/>
          </reference>
        </references>
      </pivotArea>
    </format>
    <format dxfId="1109">
      <pivotArea dataOnly="0" labelOnly="1" fieldPosition="0">
        <references count="3">
          <reference field="0" count="1" selected="0">
            <x v="133"/>
          </reference>
          <reference field="6" count="1">
            <x v="575"/>
          </reference>
          <reference field="7" count="1" selected="0">
            <x v="5"/>
          </reference>
        </references>
      </pivotArea>
    </format>
    <format dxfId="1108">
      <pivotArea dataOnly="0" labelOnly="1" fieldPosition="0">
        <references count="3">
          <reference field="0" count="1" selected="0">
            <x v="134"/>
          </reference>
          <reference field="6" count="1">
            <x v="60"/>
          </reference>
          <reference field="7" count="1" selected="0">
            <x v="5"/>
          </reference>
        </references>
      </pivotArea>
    </format>
    <format dxfId="1107">
      <pivotArea dataOnly="0" labelOnly="1" fieldPosition="0">
        <references count="3">
          <reference field="0" count="1" selected="0">
            <x v="135"/>
          </reference>
          <reference field="6" count="1">
            <x v="234"/>
          </reference>
          <reference field="7" count="1" selected="0">
            <x v="5"/>
          </reference>
        </references>
      </pivotArea>
    </format>
    <format dxfId="1106">
      <pivotArea dataOnly="0" labelOnly="1" fieldPosition="0">
        <references count="3">
          <reference field="0" count="1" selected="0">
            <x v="136"/>
          </reference>
          <reference field="6" count="1">
            <x v="436"/>
          </reference>
          <reference field="7" count="1" selected="0">
            <x v="5"/>
          </reference>
        </references>
      </pivotArea>
    </format>
    <format dxfId="1105">
      <pivotArea dataOnly="0" labelOnly="1" fieldPosition="0">
        <references count="3">
          <reference field="0" count="1" selected="0">
            <x v="137"/>
          </reference>
          <reference field="6" count="1">
            <x v="532"/>
          </reference>
          <reference field="7" count="1" selected="0">
            <x v="5"/>
          </reference>
        </references>
      </pivotArea>
    </format>
    <format dxfId="1104">
      <pivotArea dataOnly="0" labelOnly="1" fieldPosition="0">
        <references count="3">
          <reference field="0" count="1" selected="0">
            <x v="138"/>
          </reference>
          <reference field="6" count="1">
            <x v="404"/>
          </reference>
          <reference field="7" count="1" selected="0">
            <x v="5"/>
          </reference>
        </references>
      </pivotArea>
    </format>
    <format dxfId="1103">
      <pivotArea dataOnly="0" labelOnly="1" fieldPosition="0">
        <references count="3">
          <reference field="0" count="1" selected="0">
            <x v="139"/>
          </reference>
          <reference field="6" count="1">
            <x v="242"/>
          </reference>
          <reference field="7" count="1" selected="0">
            <x v="5"/>
          </reference>
        </references>
      </pivotArea>
    </format>
    <format dxfId="1102">
      <pivotArea dataOnly="0" labelOnly="1" fieldPosition="0">
        <references count="3">
          <reference field="0" count="1" selected="0">
            <x v="140"/>
          </reference>
          <reference field="6" count="1">
            <x v="206"/>
          </reference>
          <reference field="7" count="1" selected="0">
            <x v="5"/>
          </reference>
        </references>
      </pivotArea>
    </format>
    <format dxfId="1101">
      <pivotArea dataOnly="0" labelOnly="1" fieldPosition="0">
        <references count="3">
          <reference field="0" count="1" selected="0">
            <x v="141"/>
          </reference>
          <reference field="6" count="1">
            <x v="438"/>
          </reference>
          <reference field="7" count="1" selected="0">
            <x v="5"/>
          </reference>
        </references>
      </pivotArea>
    </format>
    <format dxfId="1100">
      <pivotArea dataOnly="0" labelOnly="1" fieldPosition="0">
        <references count="3">
          <reference field="0" count="1" selected="0">
            <x v="142"/>
          </reference>
          <reference field="6" count="1">
            <x v="97"/>
          </reference>
          <reference field="7" count="1" selected="0">
            <x v="5"/>
          </reference>
        </references>
      </pivotArea>
    </format>
    <format dxfId="1099">
      <pivotArea dataOnly="0" labelOnly="1" fieldPosition="0">
        <references count="3">
          <reference field="0" count="1" selected="0">
            <x v="143"/>
          </reference>
          <reference field="6" count="1">
            <x v="474"/>
          </reference>
          <reference field="7" count="1" selected="0">
            <x v="5"/>
          </reference>
        </references>
      </pivotArea>
    </format>
    <format dxfId="1098">
      <pivotArea dataOnly="0" labelOnly="1" fieldPosition="0">
        <references count="3">
          <reference field="0" count="1" selected="0">
            <x v="144"/>
          </reference>
          <reference field="6" count="1">
            <x v="237"/>
          </reference>
          <reference field="7" count="1" selected="0">
            <x v="5"/>
          </reference>
        </references>
      </pivotArea>
    </format>
    <format dxfId="1097">
      <pivotArea dataOnly="0" labelOnly="1" fieldPosition="0">
        <references count="3">
          <reference field="0" count="1" selected="0">
            <x v="145"/>
          </reference>
          <reference field="6" count="1">
            <x v="587"/>
          </reference>
          <reference field="7" count="1" selected="0">
            <x v="5"/>
          </reference>
        </references>
      </pivotArea>
    </format>
    <format dxfId="1096">
      <pivotArea dataOnly="0" labelOnly="1" fieldPosition="0">
        <references count="3">
          <reference field="0" count="1" selected="0">
            <x v="146"/>
          </reference>
          <reference field="6" count="1">
            <x v="574"/>
          </reference>
          <reference field="7" count="1" selected="0">
            <x v="5"/>
          </reference>
        </references>
      </pivotArea>
    </format>
    <format dxfId="1095">
      <pivotArea dataOnly="0" labelOnly="1" fieldPosition="0">
        <references count="3">
          <reference field="0" count="1" selected="0">
            <x v="147"/>
          </reference>
          <reference field="6" count="1">
            <x v="253"/>
          </reference>
          <reference field="7" count="1" selected="0">
            <x v="5"/>
          </reference>
        </references>
      </pivotArea>
    </format>
    <format dxfId="1094">
      <pivotArea dataOnly="0" labelOnly="1" fieldPosition="0">
        <references count="3">
          <reference field="0" count="1" selected="0">
            <x v="148"/>
          </reference>
          <reference field="6" count="1">
            <x v="112"/>
          </reference>
          <reference field="7" count="1" selected="0">
            <x v="5"/>
          </reference>
        </references>
      </pivotArea>
    </format>
    <format dxfId="1093">
      <pivotArea dataOnly="0" labelOnly="1" fieldPosition="0">
        <references count="3">
          <reference field="0" count="1" selected="0">
            <x v="149"/>
          </reference>
          <reference field="6" count="1">
            <x v="50"/>
          </reference>
          <reference field="7" count="1" selected="0">
            <x v="5"/>
          </reference>
        </references>
      </pivotArea>
    </format>
    <format dxfId="1092">
      <pivotArea dataOnly="0" labelOnly="1" fieldPosition="0">
        <references count="3">
          <reference field="0" count="1" selected="0">
            <x v="150"/>
          </reference>
          <reference field="6" count="1">
            <x v="274"/>
          </reference>
          <reference field="7" count="1" selected="0">
            <x v="6"/>
          </reference>
        </references>
      </pivotArea>
    </format>
    <format dxfId="1091">
      <pivotArea dataOnly="0" labelOnly="1" fieldPosition="0">
        <references count="3">
          <reference field="0" count="1" selected="0">
            <x v="151"/>
          </reference>
          <reference field="6" count="1">
            <x v="19"/>
          </reference>
          <reference field="7" count="1" selected="0">
            <x v="6"/>
          </reference>
        </references>
      </pivotArea>
    </format>
    <format dxfId="1090">
      <pivotArea dataOnly="0" labelOnly="1" fieldPosition="0">
        <references count="3">
          <reference field="0" count="1" selected="0">
            <x v="152"/>
          </reference>
          <reference field="6" count="1">
            <x v="365"/>
          </reference>
          <reference field="7" count="1" selected="0">
            <x v="6"/>
          </reference>
        </references>
      </pivotArea>
    </format>
    <format dxfId="1089">
      <pivotArea dataOnly="0" labelOnly="1" fieldPosition="0">
        <references count="3">
          <reference field="0" count="1" selected="0">
            <x v="153"/>
          </reference>
          <reference field="6" count="1">
            <x v="1"/>
          </reference>
          <reference field="7" count="1" selected="0">
            <x v="6"/>
          </reference>
        </references>
      </pivotArea>
    </format>
    <format dxfId="1088">
      <pivotArea dataOnly="0" labelOnly="1" fieldPosition="0">
        <references count="3">
          <reference field="0" count="1" selected="0">
            <x v="154"/>
          </reference>
          <reference field="6" count="1">
            <x v="230"/>
          </reference>
          <reference field="7" count="1" selected="0">
            <x v="7"/>
          </reference>
        </references>
      </pivotArea>
    </format>
    <format dxfId="1087">
      <pivotArea dataOnly="0" labelOnly="1" fieldPosition="0">
        <references count="3">
          <reference field="0" count="1" selected="0">
            <x v="155"/>
          </reference>
          <reference field="6" count="1">
            <x v="508"/>
          </reference>
          <reference field="7" count="1" selected="0">
            <x v="7"/>
          </reference>
        </references>
      </pivotArea>
    </format>
    <format dxfId="1086">
      <pivotArea dataOnly="0" labelOnly="1" fieldPosition="0">
        <references count="3">
          <reference field="0" count="1" selected="0">
            <x v="156"/>
          </reference>
          <reference field="6" count="1">
            <x v="355"/>
          </reference>
          <reference field="7" count="1" selected="0">
            <x v="7"/>
          </reference>
        </references>
      </pivotArea>
    </format>
    <format dxfId="1085">
      <pivotArea dataOnly="0" labelOnly="1" fieldPosition="0">
        <references count="3">
          <reference field="0" count="1" selected="0">
            <x v="157"/>
          </reference>
          <reference field="6" count="1">
            <x v="25"/>
          </reference>
          <reference field="7" count="1" selected="0">
            <x v="8"/>
          </reference>
        </references>
      </pivotArea>
    </format>
    <format dxfId="1084">
      <pivotArea dataOnly="0" labelOnly="1" fieldPosition="0">
        <references count="3">
          <reference field="0" count="1" selected="0">
            <x v="158"/>
          </reference>
          <reference field="6" count="1">
            <x v="512"/>
          </reference>
          <reference field="7" count="1" selected="0">
            <x v="8"/>
          </reference>
        </references>
      </pivotArea>
    </format>
    <format dxfId="1083">
      <pivotArea dataOnly="0" labelOnly="1" fieldPosition="0">
        <references count="3">
          <reference field="0" count="1" selected="0">
            <x v="159"/>
          </reference>
          <reference field="6" count="1">
            <x v="397"/>
          </reference>
          <reference field="7" count="1" selected="0">
            <x v="8"/>
          </reference>
        </references>
      </pivotArea>
    </format>
    <format dxfId="1082">
      <pivotArea dataOnly="0" labelOnly="1" fieldPosition="0">
        <references count="3">
          <reference field="0" count="1" selected="0">
            <x v="160"/>
          </reference>
          <reference field="6" count="1">
            <x v="245"/>
          </reference>
          <reference field="7" count="1" selected="0">
            <x v="8"/>
          </reference>
        </references>
      </pivotArea>
    </format>
    <format dxfId="1081">
      <pivotArea dataOnly="0" labelOnly="1" fieldPosition="0">
        <references count="3">
          <reference field="0" count="1" selected="0">
            <x v="161"/>
          </reference>
          <reference field="6" count="1">
            <x v="289"/>
          </reference>
          <reference field="7" count="1" selected="0">
            <x v="8"/>
          </reference>
        </references>
      </pivotArea>
    </format>
    <format dxfId="1080">
      <pivotArea dataOnly="0" labelOnly="1" fieldPosition="0">
        <references count="3">
          <reference field="0" count="1" selected="0">
            <x v="162"/>
          </reference>
          <reference field="6" count="1">
            <x v="562"/>
          </reference>
          <reference field="7" count="1" selected="0">
            <x v="8"/>
          </reference>
        </references>
      </pivotArea>
    </format>
    <format dxfId="1079">
      <pivotArea dataOnly="0" labelOnly="1" fieldPosition="0">
        <references count="3">
          <reference field="0" count="1" selected="0">
            <x v="163"/>
          </reference>
          <reference field="6" count="1">
            <x v="244"/>
          </reference>
          <reference field="7" count="1" selected="0">
            <x v="8"/>
          </reference>
        </references>
      </pivotArea>
    </format>
    <format dxfId="1078">
      <pivotArea dataOnly="0" labelOnly="1" fieldPosition="0">
        <references count="3">
          <reference field="0" count="1" selected="0">
            <x v="164"/>
          </reference>
          <reference field="6" count="1">
            <x v="268"/>
          </reference>
          <reference field="7" count="1" selected="0">
            <x v="8"/>
          </reference>
        </references>
      </pivotArea>
    </format>
    <format dxfId="1077">
      <pivotArea dataOnly="0" labelOnly="1" fieldPosition="0">
        <references count="3">
          <reference field="0" count="1" selected="0">
            <x v="165"/>
          </reference>
          <reference field="6" count="1">
            <x v="259"/>
          </reference>
          <reference field="7" count="1" selected="0">
            <x v="8"/>
          </reference>
        </references>
      </pivotArea>
    </format>
    <format dxfId="1076">
      <pivotArea dataOnly="0" labelOnly="1" fieldPosition="0">
        <references count="3">
          <reference field="0" count="1" selected="0">
            <x v="166"/>
          </reference>
          <reference field="6" count="1">
            <x v="526"/>
          </reference>
          <reference field="7" count="1" selected="0">
            <x v="8"/>
          </reference>
        </references>
      </pivotArea>
    </format>
    <format dxfId="1075">
      <pivotArea dataOnly="0" labelOnly="1" fieldPosition="0">
        <references count="3">
          <reference field="0" count="1" selected="0">
            <x v="167"/>
          </reference>
          <reference field="6" count="1">
            <x v="468"/>
          </reference>
          <reference field="7" count="1" selected="0">
            <x v="8"/>
          </reference>
        </references>
      </pivotArea>
    </format>
    <format dxfId="1074">
      <pivotArea dataOnly="0" labelOnly="1" fieldPosition="0">
        <references count="3">
          <reference field="0" count="1" selected="0">
            <x v="168"/>
          </reference>
          <reference field="6" count="1">
            <x v="265"/>
          </reference>
          <reference field="7" count="1" selected="0">
            <x v="8"/>
          </reference>
        </references>
      </pivotArea>
    </format>
    <format dxfId="1073">
      <pivotArea dataOnly="0" labelOnly="1" fieldPosition="0">
        <references count="3">
          <reference field="0" count="1" selected="0">
            <x v="169"/>
          </reference>
          <reference field="6" count="1">
            <x v="576"/>
          </reference>
          <reference field="7" count="1" selected="0">
            <x v="8"/>
          </reference>
        </references>
      </pivotArea>
    </format>
    <format dxfId="1072">
      <pivotArea dataOnly="0" labelOnly="1" fieldPosition="0">
        <references count="3">
          <reference field="0" count="1" selected="0">
            <x v="170"/>
          </reference>
          <reference field="6" count="1">
            <x v="83"/>
          </reference>
          <reference field="7" count="1" selected="0">
            <x v="8"/>
          </reference>
        </references>
      </pivotArea>
    </format>
    <format dxfId="1071">
      <pivotArea dataOnly="0" labelOnly="1" fieldPosition="0">
        <references count="3">
          <reference field="0" count="1" selected="0">
            <x v="171"/>
          </reference>
          <reference field="6" count="1">
            <x v="323"/>
          </reference>
          <reference field="7" count="1" selected="0">
            <x v="9"/>
          </reference>
        </references>
      </pivotArea>
    </format>
    <format dxfId="1070">
      <pivotArea dataOnly="0" labelOnly="1" fieldPosition="0">
        <references count="3">
          <reference field="0" count="1" selected="0">
            <x v="172"/>
          </reference>
          <reference field="6" count="1">
            <x v="34"/>
          </reference>
          <reference field="7" count="1" selected="0">
            <x v="9"/>
          </reference>
        </references>
      </pivotArea>
    </format>
    <format dxfId="1069">
      <pivotArea dataOnly="0" labelOnly="1" fieldPosition="0">
        <references count="3">
          <reference field="0" count="1" selected="0">
            <x v="173"/>
          </reference>
          <reference field="6" count="1">
            <x v="538"/>
          </reference>
          <reference field="7" count="1" selected="0">
            <x v="9"/>
          </reference>
        </references>
      </pivotArea>
    </format>
    <format dxfId="1068">
      <pivotArea dataOnly="0" labelOnly="1" fieldPosition="0">
        <references count="3">
          <reference field="0" count="1" selected="0">
            <x v="174"/>
          </reference>
          <reference field="6" count="1">
            <x v="469"/>
          </reference>
          <reference field="7" count="1" selected="0">
            <x v="9"/>
          </reference>
        </references>
      </pivotArea>
    </format>
    <format dxfId="1067">
      <pivotArea dataOnly="0" labelOnly="1" fieldPosition="0">
        <references count="3">
          <reference field="0" count="1" selected="0">
            <x v="175"/>
          </reference>
          <reference field="6" count="1">
            <x v="583"/>
          </reference>
          <reference field="7" count="1" selected="0">
            <x v="9"/>
          </reference>
        </references>
      </pivotArea>
    </format>
    <format dxfId="1066">
      <pivotArea dataOnly="0" labelOnly="1" fieldPosition="0">
        <references count="3">
          <reference field="0" count="1" selected="0">
            <x v="176"/>
          </reference>
          <reference field="6" count="1">
            <x v="326"/>
          </reference>
          <reference field="7" count="1" selected="0">
            <x v="9"/>
          </reference>
        </references>
      </pivotArea>
    </format>
    <format dxfId="1065">
      <pivotArea dataOnly="0" labelOnly="1" fieldPosition="0">
        <references count="3">
          <reference field="0" count="1" selected="0">
            <x v="177"/>
          </reference>
          <reference field="6" count="1">
            <x v="352"/>
          </reference>
          <reference field="7" count="1" selected="0">
            <x v="9"/>
          </reference>
        </references>
      </pivotArea>
    </format>
    <format dxfId="1064">
      <pivotArea dataOnly="0" labelOnly="1" fieldPosition="0">
        <references count="3">
          <reference field="0" count="1" selected="0">
            <x v="178"/>
          </reference>
          <reference field="6" count="1">
            <x v="392"/>
          </reference>
          <reference field="7" count="1" selected="0">
            <x v="9"/>
          </reference>
        </references>
      </pivotArea>
    </format>
    <format dxfId="1063">
      <pivotArea dataOnly="0" labelOnly="1" fieldPosition="0">
        <references count="3">
          <reference field="0" count="1" selected="0">
            <x v="179"/>
          </reference>
          <reference field="6" count="1">
            <x v="539"/>
          </reference>
          <reference field="7" count="1" selected="0">
            <x v="9"/>
          </reference>
        </references>
      </pivotArea>
    </format>
    <format dxfId="1062">
      <pivotArea dataOnly="0" labelOnly="1" fieldPosition="0">
        <references count="3">
          <reference field="0" count="1" selected="0">
            <x v="180"/>
          </reference>
          <reference field="6" count="1">
            <x v="391"/>
          </reference>
          <reference field="7" count="1" selected="0">
            <x v="9"/>
          </reference>
        </references>
      </pivotArea>
    </format>
    <format dxfId="1061">
      <pivotArea dataOnly="0" labelOnly="1" fieldPosition="0">
        <references count="3">
          <reference field="0" count="1" selected="0">
            <x v="181"/>
          </reference>
          <reference field="6" count="1">
            <x v="459"/>
          </reference>
          <reference field="7" count="1" selected="0">
            <x v="9"/>
          </reference>
        </references>
      </pivotArea>
    </format>
    <format dxfId="1060">
      <pivotArea dataOnly="0" labelOnly="1" fieldPosition="0">
        <references count="3">
          <reference field="0" count="1" selected="0">
            <x v="182"/>
          </reference>
          <reference field="6" count="1">
            <x v="559"/>
          </reference>
          <reference field="7" count="1" selected="0">
            <x v="9"/>
          </reference>
        </references>
      </pivotArea>
    </format>
    <format dxfId="1059">
      <pivotArea dataOnly="0" labelOnly="1" fieldPosition="0">
        <references count="3">
          <reference field="0" count="1" selected="0">
            <x v="183"/>
          </reference>
          <reference field="6" count="1">
            <x v="385"/>
          </reference>
          <reference field="7" count="1" selected="0">
            <x v="9"/>
          </reference>
        </references>
      </pivotArea>
    </format>
    <format dxfId="1058">
      <pivotArea dataOnly="0" labelOnly="1" fieldPosition="0">
        <references count="3">
          <reference field="0" count="1" selected="0">
            <x v="184"/>
          </reference>
          <reference field="6" count="1">
            <x v="393"/>
          </reference>
          <reference field="7" count="1" selected="0">
            <x v="9"/>
          </reference>
        </references>
      </pivotArea>
    </format>
    <format dxfId="1057">
      <pivotArea dataOnly="0" labelOnly="1" fieldPosition="0">
        <references count="3">
          <reference field="0" count="1" selected="0">
            <x v="185"/>
          </reference>
          <reference field="6" count="1">
            <x v="458"/>
          </reference>
          <reference field="7" count="1" selected="0">
            <x v="9"/>
          </reference>
        </references>
      </pivotArea>
    </format>
    <format dxfId="1056">
      <pivotArea dataOnly="0" labelOnly="1" fieldPosition="0">
        <references count="3">
          <reference field="0" count="1" selected="0">
            <x v="186"/>
          </reference>
          <reference field="6" count="1">
            <x v="515"/>
          </reference>
          <reference field="7" count="1" selected="0">
            <x v="9"/>
          </reference>
        </references>
      </pivotArea>
    </format>
    <format dxfId="1055">
      <pivotArea dataOnly="0" labelOnly="1" fieldPosition="0">
        <references count="3">
          <reference field="0" count="1" selected="0">
            <x v="187"/>
          </reference>
          <reference field="6" count="1">
            <x v="31"/>
          </reference>
          <reference field="7" count="1" selected="0">
            <x v="9"/>
          </reference>
        </references>
      </pivotArea>
    </format>
    <format dxfId="1054">
      <pivotArea dataOnly="0" labelOnly="1" fieldPosition="0">
        <references count="3">
          <reference field="0" count="1" selected="0">
            <x v="188"/>
          </reference>
          <reference field="6" count="1">
            <x v="313"/>
          </reference>
          <reference field="7" count="1" selected="0">
            <x v="9"/>
          </reference>
        </references>
      </pivotArea>
    </format>
    <format dxfId="1053">
      <pivotArea dataOnly="0" labelOnly="1" fieldPosition="0">
        <references count="3">
          <reference field="0" count="1" selected="0">
            <x v="189"/>
          </reference>
          <reference field="6" count="1">
            <x v="47"/>
          </reference>
          <reference field="7" count="1" selected="0">
            <x v="9"/>
          </reference>
        </references>
      </pivotArea>
    </format>
    <format dxfId="1052">
      <pivotArea dataOnly="0" labelOnly="1" fieldPosition="0">
        <references count="3">
          <reference field="0" count="1" selected="0">
            <x v="190"/>
          </reference>
          <reference field="6" count="1">
            <x v="93"/>
          </reference>
          <reference field="7" count="1" selected="0">
            <x v="9"/>
          </reference>
        </references>
      </pivotArea>
    </format>
    <format dxfId="1051">
      <pivotArea dataOnly="0" labelOnly="1" fieldPosition="0">
        <references count="3">
          <reference field="0" count="1" selected="0">
            <x v="191"/>
          </reference>
          <reference field="6" count="1">
            <x v="6"/>
          </reference>
          <reference field="7" count="1" selected="0">
            <x v="9"/>
          </reference>
        </references>
      </pivotArea>
    </format>
    <format dxfId="1050">
      <pivotArea dataOnly="0" labelOnly="1" fieldPosition="0">
        <references count="3">
          <reference field="0" count="1" selected="0">
            <x v="192"/>
          </reference>
          <reference field="6" count="1">
            <x v="555"/>
          </reference>
          <reference field="7" count="1" selected="0">
            <x v="9"/>
          </reference>
        </references>
      </pivotArea>
    </format>
    <format dxfId="1049">
      <pivotArea dataOnly="0" labelOnly="1" fieldPosition="0">
        <references count="3">
          <reference field="0" count="1" selected="0">
            <x v="193"/>
          </reference>
          <reference field="6" count="1">
            <x v="208"/>
          </reference>
          <reference field="7" count="1" selected="0">
            <x v="9"/>
          </reference>
        </references>
      </pivotArea>
    </format>
    <format dxfId="1048">
      <pivotArea dataOnly="0" labelOnly="1" fieldPosition="0">
        <references count="3">
          <reference field="0" count="1" selected="0">
            <x v="194"/>
          </reference>
          <reference field="6" count="1">
            <x v="457"/>
          </reference>
          <reference field="7" count="1" selected="0">
            <x v="9"/>
          </reference>
        </references>
      </pivotArea>
    </format>
    <format dxfId="1047">
      <pivotArea dataOnly="0" labelOnly="1" fieldPosition="0">
        <references count="3">
          <reference field="0" count="1" selected="0">
            <x v="195"/>
          </reference>
          <reference field="6" count="1">
            <x v="95"/>
          </reference>
          <reference field="7" count="1" selected="0">
            <x v="9"/>
          </reference>
        </references>
      </pivotArea>
    </format>
    <format dxfId="1046">
      <pivotArea dataOnly="0" labelOnly="1" fieldPosition="0">
        <references count="3">
          <reference field="0" count="1" selected="0">
            <x v="196"/>
          </reference>
          <reference field="6" count="1">
            <x v="437"/>
          </reference>
          <reference field="7" count="1" selected="0">
            <x v="9"/>
          </reference>
        </references>
      </pivotArea>
    </format>
    <format dxfId="1045">
      <pivotArea dataOnly="0" labelOnly="1" fieldPosition="0">
        <references count="3">
          <reference field="0" count="1" selected="0">
            <x v="197"/>
          </reference>
          <reference field="6" count="1">
            <x v="319"/>
          </reference>
          <reference field="7" count="1" selected="0">
            <x v="9"/>
          </reference>
        </references>
      </pivotArea>
    </format>
    <format dxfId="1044">
      <pivotArea dataOnly="0" labelOnly="1" fieldPosition="0">
        <references count="3">
          <reference field="0" count="1" selected="0">
            <x v="198"/>
          </reference>
          <reference field="6" count="1">
            <x v="210"/>
          </reference>
          <reference field="7" count="1" selected="0">
            <x v="9"/>
          </reference>
        </references>
      </pivotArea>
    </format>
    <format dxfId="1043">
      <pivotArea dataOnly="0" labelOnly="1" fieldPosition="0">
        <references count="3">
          <reference field="0" count="1" selected="0">
            <x v="199"/>
          </reference>
          <reference field="6" count="1">
            <x v="70"/>
          </reference>
          <reference field="7" count="1" selected="0">
            <x v="9"/>
          </reference>
        </references>
      </pivotArea>
    </format>
    <format dxfId="1042">
      <pivotArea dataOnly="0" labelOnly="1" fieldPosition="0">
        <references count="3">
          <reference field="0" count="1" selected="0">
            <x v="200"/>
          </reference>
          <reference field="6" count="1">
            <x v="517"/>
          </reference>
          <reference field="7" count="1" selected="0">
            <x v="9"/>
          </reference>
        </references>
      </pivotArea>
    </format>
    <format dxfId="1041">
      <pivotArea dataOnly="0" labelOnly="1" fieldPosition="0">
        <references count="3">
          <reference field="0" count="1" selected="0">
            <x v="201"/>
          </reference>
          <reference field="6" count="1">
            <x v="30"/>
          </reference>
          <reference field="7" count="1" selected="0">
            <x v="9"/>
          </reference>
        </references>
      </pivotArea>
    </format>
    <format dxfId="1040">
      <pivotArea dataOnly="0" labelOnly="1" fieldPosition="0">
        <references count="3">
          <reference field="0" count="1" selected="0">
            <x v="202"/>
          </reference>
          <reference field="6" count="1">
            <x v="503"/>
          </reference>
          <reference field="7" count="1" selected="0">
            <x v="9"/>
          </reference>
        </references>
      </pivotArea>
    </format>
    <format dxfId="1039">
      <pivotArea dataOnly="0" labelOnly="1" fieldPosition="0">
        <references count="3">
          <reference field="0" count="1" selected="0">
            <x v="203"/>
          </reference>
          <reference field="6" count="1">
            <x v="389"/>
          </reference>
          <reference field="7" count="1" selected="0">
            <x v="9"/>
          </reference>
        </references>
      </pivotArea>
    </format>
    <format dxfId="1038">
      <pivotArea dataOnly="0" labelOnly="1" fieldPosition="0">
        <references count="3">
          <reference field="0" count="1" selected="0">
            <x v="204"/>
          </reference>
          <reference field="6" count="1">
            <x v="123"/>
          </reference>
          <reference field="7" count="1" selected="0">
            <x v="9"/>
          </reference>
        </references>
      </pivotArea>
    </format>
    <format dxfId="1037">
      <pivotArea dataOnly="0" labelOnly="1" fieldPosition="0">
        <references count="3">
          <reference field="0" count="1" selected="0">
            <x v="205"/>
          </reference>
          <reference field="6" count="1">
            <x v="417"/>
          </reference>
          <reference field="7" count="1" selected="0">
            <x v="9"/>
          </reference>
        </references>
      </pivotArea>
    </format>
    <format dxfId="1036">
      <pivotArea dataOnly="0" labelOnly="1" fieldPosition="0">
        <references count="3">
          <reference field="0" count="1" selected="0">
            <x v="206"/>
          </reference>
          <reference field="6" count="1">
            <x v="201"/>
          </reference>
          <reference field="7" count="1" selected="0">
            <x v="9"/>
          </reference>
        </references>
      </pivotArea>
    </format>
    <format dxfId="1035">
      <pivotArea dataOnly="0" labelOnly="1" fieldPosition="0">
        <references count="3">
          <reference field="0" count="1" selected="0">
            <x v="207"/>
          </reference>
          <reference field="6" count="1">
            <x v="224"/>
          </reference>
          <reference field="7" count="1" selected="0">
            <x v="9"/>
          </reference>
        </references>
      </pivotArea>
    </format>
    <format dxfId="1034">
      <pivotArea dataOnly="0" labelOnly="1" fieldPosition="0">
        <references count="3">
          <reference field="0" count="1" selected="0">
            <x v="208"/>
          </reference>
          <reference field="6" count="1">
            <x v="330"/>
          </reference>
          <reference field="7" count="1" selected="0">
            <x v="9"/>
          </reference>
        </references>
      </pivotArea>
    </format>
    <format dxfId="1033">
      <pivotArea dataOnly="0" labelOnly="1" fieldPosition="0">
        <references count="3">
          <reference field="0" count="1" selected="0">
            <x v="209"/>
          </reference>
          <reference field="6" count="1">
            <x v="89"/>
          </reference>
          <reference field="7" count="1" selected="0">
            <x v="9"/>
          </reference>
        </references>
      </pivotArea>
    </format>
    <format dxfId="1032">
      <pivotArea dataOnly="0" labelOnly="1" fieldPosition="0">
        <references count="3">
          <reference field="0" count="1" selected="0">
            <x v="210"/>
          </reference>
          <reference field="6" count="1">
            <x v="40"/>
          </reference>
          <reference field="7" count="1" selected="0">
            <x v="9"/>
          </reference>
        </references>
      </pivotArea>
    </format>
    <format dxfId="1031">
      <pivotArea dataOnly="0" labelOnly="1" fieldPosition="0">
        <references count="3">
          <reference field="0" count="1" selected="0">
            <x v="211"/>
          </reference>
          <reference field="6" count="1">
            <x v="415"/>
          </reference>
          <reference field="7" count="1" selected="0">
            <x v="9"/>
          </reference>
        </references>
      </pivotArea>
    </format>
    <format dxfId="1030">
      <pivotArea dataOnly="0" labelOnly="1" fieldPosition="0">
        <references count="3">
          <reference field="0" count="1" selected="0">
            <x v="212"/>
          </reference>
          <reference field="6" count="1">
            <x v="581"/>
          </reference>
          <reference field="7" count="1" selected="0">
            <x v="9"/>
          </reference>
        </references>
      </pivotArea>
    </format>
    <format dxfId="1029">
      <pivotArea dataOnly="0" labelOnly="1" fieldPosition="0">
        <references count="3">
          <reference field="0" count="1" selected="0">
            <x v="213"/>
          </reference>
          <reference field="6" count="1">
            <x v="246"/>
          </reference>
          <reference field="7" count="1" selected="0">
            <x v="9"/>
          </reference>
        </references>
      </pivotArea>
    </format>
    <format dxfId="1028">
      <pivotArea dataOnly="0" labelOnly="1" fieldPosition="0">
        <references count="3">
          <reference field="0" count="1" selected="0">
            <x v="214"/>
          </reference>
          <reference field="6" count="1">
            <x v="21"/>
          </reference>
          <reference field="7" count="1" selected="0">
            <x v="9"/>
          </reference>
        </references>
      </pivotArea>
    </format>
    <format dxfId="1027">
      <pivotArea dataOnly="0" labelOnly="1" fieldPosition="0">
        <references count="3">
          <reference field="0" count="1" selected="0">
            <x v="215"/>
          </reference>
          <reference field="6" count="1">
            <x v="218"/>
          </reference>
          <reference field="7" count="1" selected="0">
            <x v="9"/>
          </reference>
        </references>
      </pivotArea>
    </format>
    <format dxfId="1026">
      <pivotArea dataOnly="0" labelOnly="1" fieldPosition="0">
        <references count="3">
          <reference field="0" count="1" selected="0">
            <x v="216"/>
          </reference>
          <reference field="6" count="1">
            <x v="118"/>
          </reference>
          <reference field="7" count="1" selected="0">
            <x v="9"/>
          </reference>
        </references>
      </pivotArea>
    </format>
    <format dxfId="1025">
      <pivotArea dataOnly="0" labelOnly="1" fieldPosition="0">
        <references count="3">
          <reference field="0" count="1" selected="0">
            <x v="217"/>
          </reference>
          <reference field="6" count="1">
            <x v="75"/>
          </reference>
          <reference field="7" count="1" selected="0">
            <x v="9"/>
          </reference>
        </references>
      </pivotArea>
    </format>
    <format dxfId="1024">
      <pivotArea dataOnly="0" labelOnly="1" fieldPosition="0">
        <references count="3">
          <reference field="0" count="1" selected="0">
            <x v="218"/>
          </reference>
          <reference field="6" count="1">
            <x v="254"/>
          </reference>
          <reference field="7" count="1" selected="0">
            <x v="9"/>
          </reference>
        </references>
      </pivotArea>
    </format>
    <format dxfId="1023">
      <pivotArea dataOnly="0" labelOnly="1" fieldPosition="0">
        <references count="3">
          <reference field="0" count="1" selected="0">
            <x v="219"/>
          </reference>
          <reference field="6" count="1">
            <x v="107"/>
          </reference>
          <reference field="7" count="1" selected="0">
            <x v="9"/>
          </reference>
        </references>
      </pivotArea>
    </format>
    <format dxfId="1022">
      <pivotArea dataOnly="0" labelOnly="1" fieldPosition="0">
        <references count="3">
          <reference field="0" count="1" selected="0">
            <x v="220"/>
          </reference>
          <reference field="6" count="1">
            <x v="9"/>
          </reference>
          <reference field="7" count="1" selected="0">
            <x v="9"/>
          </reference>
        </references>
      </pivotArea>
    </format>
    <format dxfId="1021">
      <pivotArea dataOnly="0" labelOnly="1" fieldPosition="0">
        <references count="3">
          <reference field="0" count="1" selected="0">
            <x v="221"/>
          </reference>
          <reference field="6" count="1">
            <x v="68"/>
          </reference>
          <reference field="7" count="1" selected="0">
            <x v="9"/>
          </reference>
        </references>
      </pivotArea>
    </format>
    <format dxfId="1020">
      <pivotArea dataOnly="0" labelOnly="1" fieldPosition="0">
        <references count="3">
          <reference field="0" count="1" selected="0">
            <x v="222"/>
          </reference>
          <reference field="6" count="1">
            <x v="454"/>
          </reference>
          <reference field="7" count="1" selected="0">
            <x v="9"/>
          </reference>
        </references>
      </pivotArea>
    </format>
    <format dxfId="1019">
      <pivotArea dataOnly="0" labelOnly="1" fieldPosition="0">
        <references count="3">
          <reference field="0" count="1" selected="0">
            <x v="223"/>
          </reference>
          <reference field="6" count="1">
            <x v="3"/>
          </reference>
          <reference field="7" count="1" selected="0">
            <x v="9"/>
          </reference>
        </references>
      </pivotArea>
    </format>
    <format dxfId="1018">
      <pivotArea dataOnly="0" labelOnly="1" fieldPosition="0">
        <references count="3">
          <reference field="0" count="1" selected="0">
            <x v="224"/>
          </reference>
          <reference field="6" count="1">
            <x v="77"/>
          </reference>
          <reference field="7" count="1" selected="0">
            <x v="9"/>
          </reference>
        </references>
      </pivotArea>
    </format>
    <format dxfId="1017">
      <pivotArea dataOnly="0" labelOnly="1" fieldPosition="0">
        <references count="3">
          <reference field="0" count="1" selected="0">
            <x v="225"/>
          </reference>
          <reference field="6" count="1">
            <x v="239"/>
          </reference>
          <reference field="7" count="1" selected="0">
            <x v="9"/>
          </reference>
        </references>
      </pivotArea>
    </format>
    <format dxfId="1016">
      <pivotArea dataOnly="0" labelOnly="1" fieldPosition="0">
        <references count="3">
          <reference field="0" count="1" selected="0">
            <x v="226"/>
          </reference>
          <reference field="6" count="1">
            <x v="71"/>
          </reference>
          <reference field="7" count="1" selected="0">
            <x v="9"/>
          </reference>
        </references>
      </pivotArea>
    </format>
    <format dxfId="1015">
      <pivotArea dataOnly="0" labelOnly="1" fieldPosition="0">
        <references count="3">
          <reference field="0" count="1" selected="0">
            <x v="227"/>
          </reference>
          <reference field="6" count="1">
            <x v="300"/>
          </reference>
          <reference field="7" count="1" selected="0">
            <x v="9"/>
          </reference>
        </references>
      </pivotArea>
    </format>
    <format dxfId="1014">
      <pivotArea dataOnly="0" labelOnly="1" fieldPosition="0">
        <references count="3">
          <reference field="0" count="1" selected="0">
            <x v="228"/>
          </reference>
          <reference field="6" count="1">
            <x v="507"/>
          </reference>
          <reference field="7" count="1" selected="0">
            <x v="9"/>
          </reference>
        </references>
      </pivotArea>
    </format>
    <format dxfId="1013">
      <pivotArea dataOnly="0" labelOnly="1" fieldPosition="0">
        <references count="3">
          <reference field="0" count="1" selected="0">
            <x v="229"/>
          </reference>
          <reference field="6" count="1">
            <x v="249"/>
          </reference>
          <reference field="7" count="1" selected="0">
            <x v="9"/>
          </reference>
        </references>
      </pivotArea>
    </format>
    <format dxfId="1012">
      <pivotArea dataOnly="0" labelOnly="1" fieldPosition="0">
        <references count="3">
          <reference field="0" count="1" selected="0">
            <x v="230"/>
          </reference>
          <reference field="6" count="1">
            <x v="311"/>
          </reference>
          <reference field="7" count="1" selected="0">
            <x v="9"/>
          </reference>
        </references>
      </pivotArea>
    </format>
    <format dxfId="1011">
      <pivotArea dataOnly="0" labelOnly="1" fieldPosition="0">
        <references count="3">
          <reference field="0" count="1" selected="0">
            <x v="231"/>
          </reference>
          <reference field="6" count="1">
            <x v="384"/>
          </reference>
          <reference field="7" count="1" selected="0">
            <x v="9"/>
          </reference>
        </references>
      </pivotArea>
    </format>
    <format dxfId="1010">
      <pivotArea dataOnly="0" labelOnly="1" fieldPosition="0">
        <references count="3">
          <reference field="0" count="1" selected="0">
            <x v="232"/>
          </reference>
          <reference field="6" count="1">
            <x v="71"/>
          </reference>
          <reference field="7" count="1" selected="0">
            <x v="9"/>
          </reference>
        </references>
      </pivotArea>
    </format>
    <format dxfId="1009">
      <pivotArea dataOnly="0" labelOnly="1" fieldPosition="0">
        <references count="3">
          <reference field="0" count="1" selected="0">
            <x v="233"/>
          </reference>
          <reference field="6" count="1">
            <x v="331"/>
          </reference>
          <reference field="7" count="1" selected="0">
            <x v="9"/>
          </reference>
        </references>
      </pivotArea>
    </format>
    <format dxfId="1008">
      <pivotArea dataOnly="0" labelOnly="1" fieldPosition="0">
        <references count="3">
          <reference field="0" count="1" selected="0">
            <x v="234"/>
          </reference>
          <reference field="6" count="1">
            <x v="4"/>
          </reference>
          <reference field="7" count="1" selected="0">
            <x v="9"/>
          </reference>
        </references>
      </pivotArea>
    </format>
    <format dxfId="1007">
      <pivotArea dataOnly="0" labelOnly="1" fieldPosition="0">
        <references count="3">
          <reference field="0" count="1" selected="0">
            <x v="235"/>
          </reference>
          <reference field="6" count="1">
            <x v="29"/>
          </reference>
          <reference field="7" count="1" selected="0">
            <x v="9"/>
          </reference>
        </references>
      </pivotArea>
    </format>
    <format dxfId="1006">
      <pivotArea dataOnly="0" labelOnly="1" fieldPosition="0">
        <references count="3">
          <reference field="0" count="1" selected="0">
            <x v="236"/>
          </reference>
          <reference field="6" count="1">
            <x v="99"/>
          </reference>
          <reference field="7" count="1" selected="0">
            <x v="9"/>
          </reference>
        </references>
      </pivotArea>
    </format>
    <format dxfId="1005">
      <pivotArea dataOnly="0" labelOnly="1" fieldPosition="0">
        <references count="3">
          <reference field="0" count="1" selected="0">
            <x v="237"/>
          </reference>
          <reference field="6" count="1">
            <x v="240"/>
          </reference>
          <reference field="7" count="1" selected="0">
            <x v="9"/>
          </reference>
        </references>
      </pivotArea>
    </format>
    <format dxfId="1004">
      <pivotArea dataOnly="0" labelOnly="1" fieldPosition="0">
        <references count="3">
          <reference field="0" count="1" selected="0">
            <x v="238"/>
          </reference>
          <reference field="6" count="1">
            <x v="306"/>
          </reference>
          <reference field="7" count="1" selected="0">
            <x v="9"/>
          </reference>
        </references>
      </pivotArea>
    </format>
    <format dxfId="1003">
      <pivotArea dataOnly="0" labelOnly="1" fieldPosition="0">
        <references count="3">
          <reference field="0" count="1" selected="0">
            <x v="239"/>
          </reference>
          <reference field="6" count="1">
            <x v="315"/>
          </reference>
          <reference field="7" count="1" selected="0">
            <x v="9"/>
          </reference>
        </references>
      </pivotArea>
    </format>
    <format dxfId="1002">
      <pivotArea dataOnly="0" labelOnly="1" fieldPosition="0">
        <references count="3">
          <reference field="0" count="1" selected="0">
            <x v="240"/>
          </reference>
          <reference field="6" count="1">
            <x v="337"/>
          </reference>
          <reference field="7" count="1" selected="0">
            <x v="9"/>
          </reference>
        </references>
      </pivotArea>
    </format>
    <format dxfId="1001">
      <pivotArea dataOnly="0" labelOnly="1" fieldPosition="0">
        <references count="3">
          <reference field="0" count="1" selected="0">
            <x v="241"/>
          </reference>
          <reference field="6" count="1">
            <x v="453"/>
          </reference>
          <reference field="7" count="1" selected="0">
            <x v="9"/>
          </reference>
        </references>
      </pivotArea>
    </format>
    <format dxfId="1000">
      <pivotArea dataOnly="0" labelOnly="1" fieldPosition="0">
        <references count="3">
          <reference field="0" count="1" selected="0">
            <x v="242"/>
          </reference>
          <reference field="6" count="1">
            <x v="427"/>
          </reference>
          <reference field="7" count="1" selected="0">
            <x v="9"/>
          </reference>
        </references>
      </pivotArea>
    </format>
    <format dxfId="999">
      <pivotArea dataOnly="0" labelOnly="1" fieldPosition="0">
        <references count="3">
          <reference field="0" count="1" selected="0">
            <x v="243"/>
          </reference>
          <reference field="6" count="1">
            <x v="241"/>
          </reference>
          <reference field="7" count="1" selected="0">
            <x v="9"/>
          </reference>
        </references>
      </pivotArea>
    </format>
    <format dxfId="998">
      <pivotArea dataOnly="0" labelOnly="1" fieldPosition="0">
        <references count="3">
          <reference field="0" count="1" selected="0">
            <x v="244"/>
          </reference>
          <reference field="6" count="1">
            <x v="236"/>
          </reference>
          <reference field="7" count="1" selected="0">
            <x v="10"/>
          </reference>
        </references>
      </pivotArea>
    </format>
    <format dxfId="997">
      <pivotArea dataOnly="0" labelOnly="1" fieldPosition="0">
        <references count="3">
          <reference field="0" count="1" selected="0">
            <x v="245"/>
          </reference>
          <reference field="6" count="1">
            <x v="504"/>
          </reference>
          <reference field="7" count="1" selected="0">
            <x v="10"/>
          </reference>
        </references>
      </pivotArea>
    </format>
    <format dxfId="996">
      <pivotArea dataOnly="0" labelOnly="1" fieldPosition="0">
        <references count="3">
          <reference field="0" count="1" selected="0">
            <x v="246"/>
          </reference>
          <reference field="6" count="1">
            <x v="530"/>
          </reference>
          <reference field="7" count="1" selected="0">
            <x v="10"/>
          </reference>
        </references>
      </pivotArea>
    </format>
    <format dxfId="995">
      <pivotArea dataOnly="0" labelOnly="1" fieldPosition="0">
        <references count="3">
          <reference field="0" count="1" selected="0">
            <x v="247"/>
          </reference>
          <reference field="6" count="1">
            <x v="383"/>
          </reference>
          <reference field="7" count="1" selected="0">
            <x v="10"/>
          </reference>
        </references>
      </pivotArea>
    </format>
    <format dxfId="994">
      <pivotArea dataOnly="0" labelOnly="1" fieldPosition="0">
        <references count="3">
          <reference field="0" count="1" selected="0">
            <x v="248"/>
          </reference>
          <reference field="6" count="1">
            <x v="286"/>
          </reference>
          <reference field="7" count="1" selected="0">
            <x v="10"/>
          </reference>
        </references>
      </pivotArea>
    </format>
    <format dxfId="993">
      <pivotArea dataOnly="0" labelOnly="1" fieldPosition="0">
        <references count="3">
          <reference field="0" count="1" selected="0">
            <x v="249"/>
          </reference>
          <reference field="6" count="1">
            <x v="283"/>
          </reference>
          <reference field="7" count="1" selected="0">
            <x v="10"/>
          </reference>
        </references>
      </pivotArea>
    </format>
    <format dxfId="992">
      <pivotArea dataOnly="0" labelOnly="1" fieldPosition="0">
        <references count="3">
          <reference field="0" count="1" selected="0">
            <x v="250"/>
          </reference>
          <reference field="6" count="1">
            <x v="257"/>
          </reference>
          <reference field="7" count="1" selected="0">
            <x v="10"/>
          </reference>
        </references>
      </pivotArea>
    </format>
    <format dxfId="991">
      <pivotArea dataOnly="0" labelOnly="1" fieldPosition="0">
        <references count="3">
          <reference field="0" count="1" selected="0">
            <x v="251"/>
          </reference>
          <reference field="6" count="1">
            <x v="191"/>
          </reference>
          <reference field="7" count="1" selected="0">
            <x v="11"/>
          </reference>
        </references>
      </pivotArea>
    </format>
    <format dxfId="990">
      <pivotArea dataOnly="0" labelOnly="1" fieldPosition="0">
        <references count="3">
          <reference field="0" count="1" selected="0">
            <x v="252"/>
          </reference>
          <reference field="6" count="1">
            <x v="167"/>
          </reference>
          <reference field="7" count="1" selected="0">
            <x v="11"/>
          </reference>
        </references>
      </pivotArea>
    </format>
    <format dxfId="989">
      <pivotArea dataOnly="0" labelOnly="1" fieldPosition="0">
        <references count="3">
          <reference field="0" count="1" selected="0">
            <x v="253"/>
          </reference>
          <reference field="6" count="1">
            <x v="193"/>
          </reference>
          <reference field="7" count="1" selected="0">
            <x v="11"/>
          </reference>
        </references>
      </pivotArea>
    </format>
    <format dxfId="988">
      <pivotArea dataOnly="0" labelOnly="1" fieldPosition="0">
        <references count="3">
          <reference field="0" count="1" selected="0">
            <x v="254"/>
          </reference>
          <reference field="6" count="1">
            <x v="190"/>
          </reference>
          <reference field="7" count="1" selected="0">
            <x v="11"/>
          </reference>
        </references>
      </pivotArea>
    </format>
    <format dxfId="987">
      <pivotArea dataOnly="0" labelOnly="1" fieldPosition="0">
        <references count="3">
          <reference field="0" count="1" selected="0">
            <x v="255"/>
          </reference>
          <reference field="6" count="1">
            <x v="144"/>
          </reference>
          <reference field="7" count="1" selected="0">
            <x v="11"/>
          </reference>
        </references>
      </pivotArea>
    </format>
    <format dxfId="986">
      <pivotArea dataOnly="0" labelOnly="1" fieldPosition="0">
        <references count="3">
          <reference field="0" count="1" selected="0">
            <x v="256"/>
          </reference>
          <reference field="6" count="1">
            <x v="175"/>
          </reference>
          <reference field="7" count="1" selected="0">
            <x v="11"/>
          </reference>
        </references>
      </pivotArea>
    </format>
    <format dxfId="985">
      <pivotArea dataOnly="0" labelOnly="1" fieldPosition="0">
        <references count="3">
          <reference field="0" count="1" selected="0">
            <x v="257"/>
          </reference>
          <reference field="6" count="1">
            <x v="164"/>
          </reference>
          <reference field="7" count="1" selected="0">
            <x v="11"/>
          </reference>
        </references>
      </pivotArea>
    </format>
    <format dxfId="984">
      <pivotArea dataOnly="0" labelOnly="1" fieldPosition="0">
        <references count="3">
          <reference field="0" count="1" selected="0">
            <x v="258"/>
          </reference>
          <reference field="6" count="1">
            <x v="172"/>
          </reference>
          <reference field="7" count="1" selected="0">
            <x v="11"/>
          </reference>
        </references>
      </pivotArea>
    </format>
    <format dxfId="983">
      <pivotArea dataOnly="0" labelOnly="1" fieldPosition="0">
        <references count="3">
          <reference field="0" count="1" selected="0">
            <x v="259"/>
          </reference>
          <reference field="6" count="1">
            <x v="187"/>
          </reference>
          <reference field="7" count="1" selected="0">
            <x v="11"/>
          </reference>
        </references>
      </pivotArea>
    </format>
    <format dxfId="982">
      <pivotArea dataOnly="0" labelOnly="1" fieldPosition="0">
        <references count="3">
          <reference field="0" count="1" selected="0">
            <x v="260"/>
          </reference>
          <reference field="6" count="1">
            <x v="161"/>
          </reference>
          <reference field="7" count="1" selected="0">
            <x v="11"/>
          </reference>
        </references>
      </pivotArea>
    </format>
    <format dxfId="981">
      <pivotArea dataOnly="0" labelOnly="1" fieldPosition="0">
        <references count="3">
          <reference field="0" count="1" selected="0">
            <x v="261"/>
          </reference>
          <reference field="6" count="1">
            <x v="183"/>
          </reference>
          <reference field="7" count="1" selected="0">
            <x v="11"/>
          </reference>
        </references>
      </pivotArea>
    </format>
    <format dxfId="980">
      <pivotArea dataOnly="0" labelOnly="1" fieldPosition="0">
        <references count="3">
          <reference field="0" count="1" selected="0">
            <x v="262"/>
          </reference>
          <reference field="6" count="1">
            <x v="134"/>
          </reference>
          <reference field="7" count="1" selected="0">
            <x v="11"/>
          </reference>
        </references>
      </pivotArea>
    </format>
    <format dxfId="979">
      <pivotArea dataOnly="0" labelOnly="1" fieldPosition="0">
        <references count="3">
          <reference field="0" count="1" selected="0">
            <x v="263"/>
          </reference>
          <reference field="6" count="1">
            <x v="174"/>
          </reference>
          <reference field="7" count="1" selected="0">
            <x v="11"/>
          </reference>
        </references>
      </pivotArea>
    </format>
    <format dxfId="978">
      <pivotArea dataOnly="0" labelOnly="1" fieldPosition="0">
        <references count="3">
          <reference field="0" count="1" selected="0">
            <x v="264"/>
          </reference>
          <reference field="6" count="1">
            <x v="171"/>
          </reference>
          <reference field="7" count="1" selected="0">
            <x v="11"/>
          </reference>
        </references>
      </pivotArea>
    </format>
    <format dxfId="977">
      <pivotArea dataOnly="0" labelOnly="1" fieldPosition="0">
        <references count="3">
          <reference field="0" count="1" selected="0">
            <x v="265"/>
          </reference>
          <reference field="6" count="1">
            <x v="182"/>
          </reference>
          <reference field="7" count="1" selected="0">
            <x v="11"/>
          </reference>
        </references>
      </pivotArea>
    </format>
    <format dxfId="976">
      <pivotArea dataOnly="0" labelOnly="1" fieldPosition="0">
        <references count="3">
          <reference field="0" count="1" selected="0">
            <x v="266"/>
          </reference>
          <reference field="6" count="1">
            <x v="178"/>
          </reference>
          <reference field="7" count="1" selected="0">
            <x v="11"/>
          </reference>
        </references>
      </pivotArea>
    </format>
    <format dxfId="975">
      <pivotArea dataOnly="0" labelOnly="1" fieldPosition="0">
        <references count="3">
          <reference field="0" count="1" selected="0">
            <x v="267"/>
          </reference>
          <reference field="6" count="1">
            <x v="155"/>
          </reference>
          <reference field="7" count="1" selected="0">
            <x v="11"/>
          </reference>
        </references>
      </pivotArea>
    </format>
    <format dxfId="974">
      <pivotArea dataOnly="0" labelOnly="1" fieldPosition="0">
        <references count="3">
          <reference field="0" count="1" selected="0">
            <x v="268"/>
          </reference>
          <reference field="6" count="1">
            <x v="181"/>
          </reference>
          <reference field="7" count="1" selected="0">
            <x v="11"/>
          </reference>
        </references>
      </pivotArea>
    </format>
    <format dxfId="973">
      <pivotArea dataOnly="0" labelOnly="1" fieldPosition="0">
        <references count="3">
          <reference field="0" count="1" selected="0">
            <x v="269"/>
          </reference>
          <reference field="6" count="1">
            <x v="153"/>
          </reference>
          <reference field="7" count="1" selected="0">
            <x v="11"/>
          </reference>
        </references>
      </pivotArea>
    </format>
    <format dxfId="972">
      <pivotArea dataOnly="0" labelOnly="1" fieldPosition="0">
        <references count="3">
          <reference field="0" count="1" selected="0">
            <x v="270"/>
          </reference>
          <reference field="6" count="1">
            <x v="148"/>
          </reference>
          <reference field="7" count="1" selected="0">
            <x v="11"/>
          </reference>
        </references>
      </pivotArea>
    </format>
    <format dxfId="971">
      <pivotArea dataOnly="0" labelOnly="1" fieldPosition="0">
        <references count="3">
          <reference field="0" count="1" selected="0">
            <x v="271"/>
          </reference>
          <reference field="6" count="1">
            <x v="165"/>
          </reference>
          <reference field="7" count="1" selected="0">
            <x v="11"/>
          </reference>
        </references>
      </pivotArea>
    </format>
    <format dxfId="970">
      <pivotArea dataOnly="0" labelOnly="1" fieldPosition="0">
        <references count="3">
          <reference field="0" count="1" selected="0">
            <x v="272"/>
          </reference>
          <reference field="6" count="1">
            <x v="142"/>
          </reference>
          <reference field="7" count="1" selected="0">
            <x v="11"/>
          </reference>
        </references>
      </pivotArea>
    </format>
    <format dxfId="969">
      <pivotArea dataOnly="0" labelOnly="1" fieldPosition="0">
        <references count="3">
          <reference field="0" count="1" selected="0">
            <x v="273"/>
          </reference>
          <reference field="6" count="1">
            <x v="159"/>
          </reference>
          <reference field="7" count="1" selected="0">
            <x v="11"/>
          </reference>
        </references>
      </pivotArea>
    </format>
    <format dxfId="968">
      <pivotArea dataOnly="0" labelOnly="1" fieldPosition="0">
        <references count="3">
          <reference field="0" count="1" selected="0">
            <x v="274"/>
          </reference>
          <reference field="6" count="1">
            <x v="192"/>
          </reference>
          <reference field="7" count="1" selected="0">
            <x v="11"/>
          </reference>
        </references>
      </pivotArea>
    </format>
    <format dxfId="967">
      <pivotArea dataOnly="0" labelOnly="1" fieldPosition="0">
        <references count="3">
          <reference field="0" count="1" selected="0">
            <x v="275"/>
          </reference>
          <reference field="6" count="1">
            <x v="197"/>
          </reference>
          <reference field="7" count="1" selected="0">
            <x v="11"/>
          </reference>
        </references>
      </pivotArea>
    </format>
    <format dxfId="966">
      <pivotArea dataOnly="0" labelOnly="1" fieldPosition="0">
        <references count="3">
          <reference field="0" count="1" selected="0">
            <x v="276"/>
          </reference>
          <reference field="6" count="1">
            <x v="194"/>
          </reference>
          <reference field="7" count="1" selected="0">
            <x v="11"/>
          </reference>
        </references>
      </pivotArea>
    </format>
    <format dxfId="965">
      <pivotArea dataOnly="0" labelOnly="1" fieldPosition="0">
        <references count="3">
          <reference field="0" count="1" selected="0">
            <x v="277"/>
          </reference>
          <reference field="6" count="1">
            <x v="135"/>
          </reference>
          <reference field="7" count="1" selected="0">
            <x v="11"/>
          </reference>
        </references>
      </pivotArea>
    </format>
    <format dxfId="964">
      <pivotArea dataOnly="0" labelOnly="1" fieldPosition="0">
        <references count="3">
          <reference field="0" count="1" selected="0">
            <x v="278"/>
          </reference>
          <reference field="6" count="1">
            <x v="147"/>
          </reference>
          <reference field="7" count="1" selected="0">
            <x v="11"/>
          </reference>
        </references>
      </pivotArea>
    </format>
    <format dxfId="963">
      <pivotArea dataOnly="0" labelOnly="1" fieldPosition="0">
        <references count="3">
          <reference field="0" count="1" selected="0">
            <x v="279"/>
          </reference>
          <reference field="6" count="1">
            <x v="162"/>
          </reference>
          <reference field="7" count="1" selected="0">
            <x v="11"/>
          </reference>
        </references>
      </pivotArea>
    </format>
    <format dxfId="962">
      <pivotArea dataOnly="0" labelOnly="1" fieldPosition="0">
        <references count="3">
          <reference field="0" count="1" selected="0">
            <x v="280"/>
          </reference>
          <reference field="6" count="1">
            <x v="139"/>
          </reference>
          <reference field="7" count="1" selected="0">
            <x v="11"/>
          </reference>
        </references>
      </pivotArea>
    </format>
    <format dxfId="961">
      <pivotArea dataOnly="0" labelOnly="1" fieldPosition="0">
        <references count="3">
          <reference field="0" count="1" selected="0">
            <x v="281"/>
          </reference>
          <reference field="6" count="1">
            <x v="173"/>
          </reference>
          <reference field="7" count="1" selected="0">
            <x v="11"/>
          </reference>
        </references>
      </pivotArea>
    </format>
    <format dxfId="960">
      <pivotArea dataOnly="0" labelOnly="1" fieldPosition="0">
        <references count="3">
          <reference field="0" count="1" selected="0">
            <x v="282"/>
          </reference>
          <reference field="6" count="1">
            <x v="157"/>
          </reference>
          <reference field="7" count="1" selected="0">
            <x v="11"/>
          </reference>
        </references>
      </pivotArea>
    </format>
    <format dxfId="959">
      <pivotArea dataOnly="0" labelOnly="1" fieldPosition="0">
        <references count="3">
          <reference field="0" count="1" selected="0">
            <x v="283"/>
          </reference>
          <reference field="6" count="1">
            <x v="180"/>
          </reference>
          <reference field="7" count="1" selected="0">
            <x v="11"/>
          </reference>
        </references>
      </pivotArea>
    </format>
    <format dxfId="958">
      <pivotArea dataOnly="0" labelOnly="1" fieldPosition="0">
        <references count="3">
          <reference field="0" count="1" selected="0">
            <x v="284"/>
          </reference>
          <reference field="6" count="1">
            <x v="177"/>
          </reference>
          <reference field="7" count="1" selected="0">
            <x v="11"/>
          </reference>
        </references>
      </pivotArea>
    </format>
    <format dxfId="957">
      <pivotArea dataOnly="0" labelOnly="1" fieldPosition="0">
        <references count="3">
          <reference field="0" count="1" selected="0">
            <x v="285"/>
          </reference>
          <reference field="6" count="1">
            <x v="179"/>
          </reference>
          <reference field="7" count="1" selected="0">
            <x v="11"/>
          </reference>
        </references>
      </pivotArea>
    </format>
    <format dxfId="956">
      <pivotArea dataOnly="0" labelOnly="1" fieldPosition="0">
        <references count="3">
          <reference field="0" count="1" selected="0">
            <x v="286"/>
          </reference>
          <reference field="6" count="1">
            <x v="140"/>
          </reference>
          <reference field="7" count="1" selected="0">
            <x v="11"/>
          </reference>
        </references>
      </pivotArea>
    </format>
    <format dxfId="955">
      <pivotArea dataOnly="0" labelOnly="1" fieldPosition="0">
        <references count="3">
          <reference field="0" count="1" selected="0">
            <x v="287"/>
          </reference>
          <reference field="6" count="1">
            <x v="137"/>
          </reference>
          <reference field="7" count="1" selected="0">
            <x v="11"/>
          </reference>
        </references>
      </pivotArea>
    </format>
    <format dxfId="954">
      <pivotArea dataOnly="0" labelOnly="1" fieldPosition="0">
        <references count="3">
          <reference field="0" count="1" selected="0">
            <x v="288"/>
          </reference>
          <reference field="6" count="1">
            <x v="136"/>
          </reference>
          <reference field="7" count="1" selected="0">
            <x v="11"/>
          </reference>
        </references>
      </pivotArea>
    </format>
    <format dxfId="953">
      <pivotArea dataOnly="0" labelOnly="1" fieldPosition="0">
        <references count="3">
          <reference field="0" count="1" selected="0">
            <x v="289"/>
          </reference>
          <reference field="6" count="1">
            <x v="166"/>
          </reference>
          <reference field="7" count="1" selected="0">
            <x v="11"/>
          </reference>
        </references>
      </pivotArea>
    </format>
    <format dxfId="952">
      <pivotArea dataOnly="0" labelOnly="1" fieldPosition="0">
        <references count="3">
          <reference field="0" count="1" selected="0">
            <x v="290"/>
          </reference>
          <reference field="6" count="1">
            <x v="195"/>
          </reference>
          <reference field="7" count="1" selected="0">
            <x v="11"/>
          </reference>
        </references>
      </pivotArea>
    </format>
    <format dxfId="951">
      <pivotArea dataOnly="0" labelOnly="1" fieldPosition="0">
        <references count="3">
          <reference field="0" count="1" selected="0">
            <x v="291"/>
          </reference>
          <reference field="6" count="1">
            <x v="188"/>
          </reference>
          <reference field="7" count="1" selected="0">
            <x v="11"/>
          </reference>
        </references>
      </pivotArea>
    </format>
    <format dxfId="950">
      <pivotArea dataOnly="0" labelOnly="1" fieldPosition="0">
        <references count="3">
          <reference field="0" count="1" selected="0">
            <x v="292"/>
          </reference>
          <reference field="6" count="1">
            <x v="160"/>
          </reference>
          <reference field="7" count="1" selected="0">
            <x v="11"/>
          </reference>
        </references>
      </pivotArea>
    </format>
    <format dxfId="949">
      <pivotArea dataOnly="0" labelOnly="1" fieldPosition="0">
        <references count="3">
          <reference field="0" count="1" selected="0">
            <x v="293"/>
          </reference>
          <reference field="6" count="1">
            <x v="145"/>
          </reference>
          <reference field="7" count="1" selected="0">
            <x v="11"/>
          </reference>
        </references>
      </pivotArea>
    </format>
    <format dxfId="948">
      <pivotArea dataOnly="0" labelOnly="1" fieldPosition="0">
        <references count="3">
          <reference field="0" count="1" selected="0">
            <x v="294"/>
          </reference>
          <reference field="6" count="1">
            <x v="150"/>
          </reference>
          <reference field="7" count="1" selected="0">
            <x v="11"/>
          </reference>
        </references>
      </pivotArea>
    </format>
    <format dxfId="947">
      <pivotArea dataOnly="0" labelOnly="1" fieldPosition="0">
        <references count="3">
          <reference field="0" count="1" selected="0">
            <x v="295"/>
          </reference>
          <reference field="6" count="1">
            <x v="151"/>
          </reference>
          <reference field="7" count="1" selected="0">
            <x v="11"/>
          </reference>
        </references>
      </pivotArea>
    </format>
    <format dxfId="946">
      <pivotArea dataOnly="0" labelOnly="1" fieldPosition="0">
        <references count="3">
          <reference field="0" count="1" selected="0">
            <x v="296"/>
          </reference>
          <reference field="6" count="1">
            <x v="149"/>
          </reference>
          <reference field="7" count="1" selected="0">
            <x v="11"/>
          </reference>
        </references>
      </pivotArea>
    </format>
    <format dxfId="945">
      <pivotArea dataOnly="0" labelOnly="1" fieldPosition="0">
        <references count="3">
          <reference field="0" count="1" selected="0">
            <x v="297"/>
          </reference>
          <reference field="6" count="1">
            <x v="143"/>
          </reference>
          <reference field="7" count="1" selected="0">
            <x v="11"/>
          </reference>
        </references>
      </pivotArea>
    </format>
    <format dxfId="944">
      <pivotArea dataOnly="0" labelOnly="1" fieldPosition="0">
        <references count="3">
          <reference field="0" count="1" selected="0">
            <x v="298"/>
          </reference>
          <reference field="6" count="1">
            <x v="138"/>
          </reference>
          <reference field="7" count="1" selected="0">
            <x v="11"/>
          </reference>
        </references>
      </pivotArea>
    </format>
    <format dxfId="943">
      <pivotArea dataOnly="0" labelOnly="1" fieldPosition="0">
        <references count="3">
          <reference field="0" count="1" selected="0">
            <x v="299"/>
          </reference>
          <reference field="6" count="1">
            <x v="146"/>
          </reference>
          <reference field="7" count="1" selected="0">
            <x v="11"/>
          </reference>
        </references>
      </pivotArea>
    </format>
    <format dxfId="942">
      <pivotArea dataOnly="0" labelOnly="1" fieldPosition="0">
        <references count="3">
          <reference field="0" count="1" selected="0">
            <x v="300"/>
          </reference>
          <reference field="6" count="1">
            <x v="186"/>
          </reference>
          <reference field="7" count="1" selected="0">
            <x v="11"/>
          </reference>
        </references>
      </pivotArea>
    </format>
    <format dxfId="941">
      <pivotArea dataOnly="0" labelOnly="1" fieldPosition="0">
        <references count="3">
          <reference field="0" count="1" selected="0">
            <x v="301"/>
          </reference>
          <reference field="6" count="1">
            <x v="152"/>
          </reference>
          <reference field="7" count="1" selected="0">
            <x v="11"/>
          </reference>
        </references>
      </pivotArea>
    </format>
    <format dxfId="940">
      <pivotArea dataOnly="0" labelOnly="1" fieldPosition="0">
        <references count="3">
          <reference field="0" count="1" selected="0">
            <x v="302"/>
          </reference>
          <reference field="6" count="1">
            <x v="141"/>
          </reference>
          <reference field="7" count="1" selected="0">
            <x v="11"/>
          </reference>
        </references>
      </pivotArea>
    </format>
    <format dxfId="939">
      <pivotArea dataOnly="0" labelOnly="1" fieldPosition="0">
        <references count="3">
          <reference field="0" count="1" selected="0">
            <x v="303"/>
          </reference>
          <reference field="6" count="1">
            <x v="184"/>
          </reference>
          <reference field="7" count="1" selected="0">
            <x v="11"/>
          </reference>
        </references>
      </pivotArea>
    </format>
    <format dxfId="938">
      <pivotArea dataOnly="0" labelOnly="1" fieldPosition="0">
        <references count="3">
          <reference field="0" count="1" selected="0">
            <x v="304"/>
          </reference>
          <reference field="6" count="1">
            <x v="189"/>
          </reference>
          <reference field="7" count="1" selected="0">
            <x v="11"/>
          </reference>
        </references>
      </pivotArea>
    </format>
    <format dxfId="937">
      <pivotArea dataOnly="0" labelOnly="1" fieldPosition="0">
        <references count="3">
          <reference field="0" count="1" selected="0">
            <x v="305"/>
          </reference>
          <reference field="6" count="1">
            <x v="158"/>
          </reference>
          <reference field="7" count="1" selected="0">
            <x v="11"/>
          </reference>
        </references>
      </pivotArea>
    </format>
    <format dxfId="936">
      <pivotArea dataOnly="0" labelOnly="1" fieldPosition="0">
        <references count="3">
          <reference field="0" count="1" selected="0">
            <x v="306"/>
          </reference>
          <reference field="6" count="1">
            <x v="133"/>
          </reference>
          <reference field="7" count="1" selected="0">
            <x v="11"/>
          </reference>
        </references>
      </pivotArea>
    </format>
    <format dxfId="935">
      <pivotArea dataOnly="0" labelOnly="1" fieldPosition="0">
        <references count="3">
          <reference field="0" count="1" selected="0">
            <x v="307"/>
          </reference>
          <reference field="6" count="1">
            <x v="169"/>
          </reference>
          <reference field="7" count="1" selected="0">
            <x v="11"/>
          </reference>
        </references>
      </pivotArea>
    </format>
    <format dxfId="934">
      <pivotArea dataOnly="0" labelOnly="1" fieldPosition="0">
        <references count="3">
          <reference field="0" count="1" selected="0">
            <x v="308"/>
          </reference>
          <reference field="6" count="1">
            <x v="176"/>
          </reference>
          <reference field="7" count="1" selected="0">
            <x v="11"/>
          </reference>
        </references>
      </pivotArea>
    </format>
    <format dxfId="933">
      <pivotArea dataOnly="0" labelOnly="1" fieldPosition="0">
        <references count="3">
          <reference field="0" count="1" selected="0">
            <x v="309"/>
          </reference>
          <reference field="6" count="1">
            <x v="163"/>
          </reference>
          <reference field="7" count="1" selected="0">
            <x v="11"/>
          </reference>
        </references>
      </pivotArea>
    </format>
    <format dxfId="932">
      <pivotArea dataOnly="0" labelOnly="1" fieldPosition="0">
        <references count="3">
          <reference field="0" count="1" selected="0">
            <x v="310"/>
          </reference>
          <reference field="6" count="1">
            <x v="156"/>
          </reference>
          <reference field="7" count="1" selected="0">
            <x v="11"/>
          </reference>
        </references>
      </pivotArea>
    </format>
    <format dxfId="931">
      <pivotArea dataOnly="0" labelOnly="1" fieldPosition="0">
        <references count="3">
          <reference field="0" count="1" selected="0">
            <x v="311"/>
          </reference>
          <reference field="6" count="1">
            <x v="196"/>
          </reference>
          <reference field="7" count="1" selected="0">
            <x v="11"/>
          </reference>
        </references>
      </pivotArea>
    </format>
    <format dxfId="930">
      <pivotArea dataOnly="0" labelOnly="1" fieldPosition="0">
        <references count="3">
          <reference field="0" count="1" selected="0">
            <x v="312"/>
          </reference>
          <reference field="6" count="1">
            <x v="185"/>
          </reference>
          <reference field="7" count="1" selected="0">
            <x v="11"/>
          </reference>
        </references>
      </pivotArea>
    </format>
    <format dxfId="929">
      <pivotArea dataOnly="0" labelOnly="1" fieldPosition="0">
        <references count="3">
          <reference field="0" count="1" selected="0">
            <x v="313"/>
          </reference>
          <reference field="6" count="1">
            <x v="170"/>
          </reference>
          <reference field="7" count="1" selected="0">
            <x v="11"/>
          </reference>
        </references>
      </pivotArea>
    </format>
    <format dxfId="928">
      <pivotArea dataOnly="0" labelOnly="1" fieldPosition="0">
        <references count="3">
          <reference field="0" count="1" selected="0">
            <x v="314"/>
          </reference>
          <reference field="6" count="1">
            <x v="154"/>
          </reference>
          <reference field="7" count="1" selected="0">
            <x v="11"/>
          </reference>
        </references>
      </pivotArea>
    </format>
    <format dxfId="927">
      <pivotArea dataOnly="0" labelOnly="1" fieldPosition="0">
        <references count="3">
          <reference field="0" count="1" selected="0">
            <x v="315"/>
          </reference>
          <reference field="6" count="1">
            <x v="168"/>
          </reference>
          <reference field="7" count="1" selected="0">
            <x v="11"/>
          </reference>
        </references>
      </pivotArea>
    </format>
    <format dxfId="926">
      <pivotArea dataOnly="0" labelOnly="1" fieldPosition="0">
        <references count="3">
          <reference field="0" count="1" selected="0">
            <x v="316"/>
          </reference>
          <reference field="6" count="1">
            <x v="579"/>
          </reference>
          <reference field="7" count="1" selected="0">
            <x v="12"/>
          </reference>
        </references>
      </pivotArea>
    </format>
    <format dxfId="925">
      <pivotArea dataOnly="0" labelOnly="1" fieldPosition="0">
        <references count="3">
          <reference field="0" count="1" selected="0">
            <x v="317"/>
          </reference>
          <reference field="6" count="1">
            <x v="440"/>
          </reference>
          <reference field="7" count="1" selected="0">
            <x v="12"/>
          </reference>
        </references>
      </pivotArea>
    </format>
    <format dxfId="924">
      <pivotArea dataOnly="0" labelOnly="1" fieldPosition="0">
        <references count="3">
          <reference field="0" count="1" selected="0">
            <x v="318"/>
          </reference>
          <reference field="6" count="1">
            <x v="482"/>
          </reference>
          <reference field="7" count="1" selected="0">
            <x v="12"/>
          </reference>
        </references>
      </pivotArea>
    </format>
    <format dxfId="923">
      <pivotArea dataOnly="0" labelOnly="1" fieldPosition="0">
        <references count="3">
          <reference field="0" count="1" selected="0">
            <x v="319"/>
          </reference>
          <reference field="6" count="1">
            <x v="376"/>
          </reference>
          <reference field="7" count="1" selected="0">
            <x v="12"/>
          </reference>
        </references>
      </pivotArea>
    </format>
    <format dxfId="922">
      <pivotArea dataOnly="0" labelOnly="1" fieldPosition="0">
        <references count="3">
          <reference field="0" count="1" selected="0">
            <x v="320"/>
          </reference>
          <reference field="6" count="1">
            <x v="490"/>
          </reference>
          <reference field="7" count="1" selected="0">
            <x v="12"/>
          </reference>
        </references>
      </pivotArea>
    </format>
    <format dxfId="921">
      <pivotArea dataOnly="0" labelOnly="1" fieldPosition="0">
        <references count="3">
          <reference field="0" count="1" selected="0">
            <x v="321"/>
          </reference>
          <reference field="6" count="1">
            <x v="428"/>
          </reference>
          <reference field="7" count="1" selected="0">
            <x v="12"/>
          </reference>
        </references>
      </pivotArea>
    </format>
    <format dxfId="920">
      <pivotArea dataOnly="0" labelOnly="1" fieldPosition="0">
        <references count="3">
          <reference field="0" count="1" selected="0">
            <x v="322"/>
          </reference>
          <reference field="6" count="1">
            <x v="578"/>
          </reference>
          <reference field="7" count="1" selected="0">
            <x v="12"/>
          </reference>
        </references>
      </pivotArea>
    </format>
    <format dxfId="919">
      <pivotArea dataOnly="0" labelOnly="1" fieldPosition="0">
        <references count="3">
          <reference field="0" count="1" selected="0">
            <x v="323"/>
          </reference>
          <reference field="6" count="1">
            <x v="66"/>
          </reference>
          <reference field="7" count="1" selected="0">
            <x v="13"/>
          </reference>
        </references>
      </pivotArea>
    </format>
    <format dxfId="918">
      <pivotArea dataOnly="0" labelOnly="1" fieldPosition="0">
        <references count="3">
          <reference field="0" count="1" selected="0">
            <x v="324"/>
          </reference>
          <reference field="6" count="1">
            <x v="342"/>
          </reference>
          <reference field="7" count="1" selected="0">
            <x v="13"/>
          </reference>
        </references>
      </pivotArea>
    </format>
    <format dxfId="917">
      <pivotArea dataOnly="0" labelOnly="1" fieldPosition="0">
        <references count="3">
          <reference field="0" count="1" selected="0">
            <x v="325"/>
          </reference>
          <reference field="6" count="1">
            <x v="364"/>
          </reference>
          <reference field="7" count="1" selected="0">
            <x v="13"/>
          </reference>
        </references>
      </pivotArea>
    </format>
    <format dxfId="916">
      <pivotArea dataOnly="0" labelOnly="1" fieldPosition="0">
        <references count="3">
          <reference field="0" count="1" selected="0">
            <x v="326"/>
          </reference>
          <reference field="6" count="1">
            <x v="400"/>
          </reference>
          <reference field="7" count="1" selected="0">
            <x v="13"/>
          </reference>
        </references>
      </pivotArea>
    </format>
    <format dxfId="915">
      <pivotArea dataOnly="0" labelOnly="1" fieldPosition="0">
        <references count="3">
          <reference field="0" count="1" selected="0">
            <x v="327"/>
          </reference>
          <reference field="6" count="1">
            <x v="103"/>
          </reference>
          <reference field="7" count="1" selected="0">
            <x v="13"/>
          </reference>
        </references>
      </pivotArea>
    </format>
    <format dxfId="914">
      <pivotArea dataOnly="0" labelOnly="1" fieldPosition="0">
        <references count="3">
          <reference field="0" count="1" selected="0">
            <x v="328"/>
          </reference>
          <reference field="6" count="1">
            <x v="499"/>
          </reference>
          <reference field="7" count="1" selected="0">
            <x v="13"/>
          </reference>
        </references>
      </pivotArea>
    </format>
    <format dxfId="913">
      <pivotArea dataOnly="0" labelOnly="1" fieldPosition="0">
        <references count="3">
          <reference field="0" count="1" selected="0">
            <x v="329"/>
          </reference>
          <reference field="6" count="1">
            <x v="226"/>
          </reference>
          <reference field="7" count="1" selected="0">
            <x v="13"/>
          </reference>
        </references>
      </pivotArea>
    </format>
    <format dxfId="912">
      <pivotArea dataOnly="0" labelOnly="1" fieldPosition="0">
        <references count="3">
          <reference field="0" count="1" selected="0">
            <x v="330"/>
          </reference>
          <reference field="6" count="1">
            <x v="269"/>
          </reference>
          <reference field="7" count="1" selected="0">
            <x v="13"/>
          </reference>
        </references>
      </pivotArea>
    </format>
    <format dxfId="911">
      <pivotArea dataOnly="0" labelOnly="1" fieldPosition="0">
        <references count="3">
          <reference field="0" count="1" selected="0">
            <x v="331"/>
          </reference>
          <reference field="6" count="1">
            <x v="500"/>
          </reference>
          <reference field="7" count="1" selected="0">
            <x v="13"/>
          </reference>
        </references>
      </pivotArea>
    </format>
    <format dxfId="910">
      <pivotArea dataOnly="0" labelOnly="1" fieldPosition="0">
        <references count="3">
          <reference field="0" count="1" selected="0">
            <x v="332"/>
          </reference>
          <reference field="6" count="1">
            <x v="502"/>
          </reference>
          <reference field="7" count="1" selected="0">
            <x v="13"/>
          </reference>
        </references>
      </pivotArea>
    </format>
    <format dxfId="909">
      <pivotArea dataOnly="0" labelOnly="1" fieldPosition="0">
        <references count="3">
          <reference field="0" count="1" selected="0">
            <x v="333"/>
          </reference>
          <reference field="6" count="1">
            <x v="501"/>
          </reference>
          <reference field="7" count="1" selected="0">
            <x v="13"/>
          </reference>
        </references>
      </pivotArea>
    </format>
    <format dxfId="908">
      <pivotArea dataOnly="0" labelOnly="1" fieldPosition="0">
        <references count="3">
          <reference field="0" count="1" selected="0">
            <x v="334"/>
          </reference>
          <reference field="6" count="1">
            <x v="509"/>
          </reference>
          <reference field="7" count="1" selected="0">
            <x v="13"/>
          </reference>
        </references>
      </pivotArea>
    </format>
    <format dxfId="907">
      <pivotArea dataOnly="0" labelOnly="1" fieldPosition="0">
        <references count="3">
          <reference field="0" count="1" selected="0">
            <x v="335"/>
          </reference>
          <reference field="6" count="1">
            <x v="551"/>
          </reference>
          <reference field="7" count="1" selected="0">
            <x v="13"/>
          </reference>
        </references>
      </pivotArea>
    </format>
    <format dxfId="906">
      <pivotArea dataOnly="0" labelOnly="1" fieldPosition="0">
        <references count="3">
          <reference field="0" count="1" selected="0">
            <x v="336"/>
          </reference>
          <reference field="6" count="1">
            <x v="39"/>
          </reference>
          <reference field="7" count="1" selected="0">
            <x v="13"/>
          </reference>
        </references>
      </pivotArea>
    </format>
    <format dxfId="905">
      <pivotArea dataOnly="0" labelOnly="1" fieldPosition="0">
        <references count="3">
          <reference field="0" count="1" selected="0">
            <x v="337"/>
          </reference>
          <reference field="6" count="1">
            <x v="261"/>
          </reference>
          <reference field="7" count="1" selected="0">
            <x v="13"/>
          </reference>
        </references>
      </pivotArea>
    </format>
    <format dxfId="904">
      <pivotArea dataOnly="0" labelOnly="1" fieldPosition="0">
        <references count="3">
          <reference field="0" count="1" selected="0">
            <x v="338"/>
          </reference>
          <reference field="6" count="1">
            <x v="115"/>
          </reference>
          <reference field="7" count="1" selected="0">
            <x v="13"/>
          </reference>
        </references>
      </pivotArea>
    </format>
    <format dxfId="903">
      <pivotArea dataOnly="0" labelOnly="1" fieldPosition="0">
        <references count="3">
          <reference field="0" count="1" selected="0">
            <x v="339"/>
          </reference>
          <reference field="6" count="1">
            <x v="111"/>
          </reference>
          <reference field="7" count="1" selected="0">
            <x v="13"/>
          </reference>
        </references>
      </pivotArea>
    </format>
    <format dxfId="902">
      <pivotArea dataOnly="0" labelOnly="1" fieldPosition="0">
        <references count="3">
          <reference field="0" count="1" selected="0">
            <x v="340"/>
          </reference>
          <reference field="6" count="1">
            <x v="580"/>
          </reference>
          <reference field="7" count="1" selected="0">
            <x v="13"/>
          </reference>
        </references>
      </pivotArea>
    </format>
    <format dxfId="901">
      <pivotArea dataOnly="0" labelOnly="1" fieldPosition="0">
        <references count="3">
          <reference field="0" count="1" selected="0">
            <x v="341"/>
          </reference>
          <reference field="6" count="1">
            <x v="489"/>
          </reference>
          <reference field="7" count="1" selected="0">
            <x v="13"/>
          </reference>
        </references>
      </pivotArea>
    </format>
    <format dxfId="900">
      <pivotArea dataOnly="0" labelOnly="1" fieldPosition="0">
        <references count="3">
          <reference field="0" count="1" selected="0">
            <x v="342"/>
          </reference>
          <reference field="6" count="1">
            <x v="110"/>
          </reference>
          <reference field="7" count="1" selected="0">
            <x v="14"/>
          </reference>
        </references>
      </pivotArea>
    </format>
    <format dxfId="899">
      <pivotArea dataOnly="0" labelOnly="1" fieldPosition="0">
        <references count="3">
          <reference field="0" count="1" selected="0">
            <x v="343"/>
          </reference>
          <reference field="6" count="1">
            <x v="94"/>
          </reference>
          <reference field="7" count="1" selected="0">
            <x v="14"/>
          </reference>
        </references>
      </pivotArea>
    </format>
    <format dxfId="898">
      <pivotArea dataOnly="0" labelOnly="1" fieldPosition="0">
        <references count="3">
          <reference field="0" count="1" selected="0">
            <x v="344"/>
          </reference>
          <reference field="6" count="1">
            <x v="305"/>
          </reference>
          <reference field="7" count="1" selected="0">
            <x v="14"/>
          </reference>
        </references>
      </pivotArea>
    </format>
    <format dxfId="897">
      <pivotArea dataOnly="0" labelOnly="1" fieldPosition="0">
        <references count="3">
          <reference field="0" count="1" selected="0">
            <x v="345"/>
          </reference>
          <reference field="6" count="1">
            <x v="200"/>
          </reference>
          <reference field="7" count="1" selected="0">
            <x v="14"/>
          </reference>
        </references>
      </pivotArea>
    </format>
    <format dxfId="896">
      <pivotArea dataOnly="0" labelOnly="1" fieldPosition="0">
        <references count="3">
          <reference field="0" count="1" selected="0">
            <x v="346"/>
          </reference>
          <reference field="6" count="1">
            <x v="566"/>
          </reference>
          <reference field="7" count="1" selected="0">
            <x v="14"/>
          </reference>
        </references>
      </pivotArea>
    </format>
    <format dxfId="895">
      <pivotArea dataOnly="0" labelOnly="1" fieldPosition="0">
        <references count="3">
          <reference field="0" count="1" selected="0">
            <x v="347"/>
          </reference>
          <reference field="6" count="1">
            <x v="442"/>
          </reference>
          <reference field="7" count="1" selected="0">
            <x v="15"/>
          </reference>
        </references>
      </pivotArea>
    </format>
    <format dxfId="894">
      <pivotArea dataOnly="0" labelOnly="1" fieldPosition="0">
        <references count="3">
          <reference field="0" count="1" selected="0">
            <x v="348"/>
          </reference>
          <reference field="6" count="1">
            <x v="341"/>
          </reference>
          <reference field="7" count="1" selected="0">
            <x v="15"/>
          </reference>
        </references>
      </pivotArea>
    </format>
    <format dxfId="893">
      <pivotArea dataOnly="0" labelOnly="1" fieldPosition="0">
        <references count="3">
          <reference field="0" count="1" selected="0">
            <x v="349"/>
          </reference>
          <reference field="6" count="1">
            <x v="354"/>
          </reference>
          <reference field="7" count="1" selected="0">
            <x v="15"/>
          </reference>
        </references>
      </pivotArea>
    </format>
    <format dxfId="892">
      <pivotArea dataOnly="0" labelOnly="1" fieldPosition="0">
        <references count="3">
          <reference field="0" count="1" selected="0">
            <x v="350"/>
          </reference>
          <reference field="6" count="1">
            <x v="516"/>
          </reference>
          <reference field="7" count="1" selected="0">
            <x v="15"/>
          </reference>
        </references>
      </pivotArea>
    </format>
    <format dxfId="891">
      <pivotArea dataOnly="0" labelOnly="1" fieldPosition="0">
        <references count="3">
          <reference field="0" count="1" selected="0">
            <x v="351"/>
          </reference>
          <reference field="6" count="1">
            <x v="390"/>
          </reference>
          <reference field="7" count="1" selected="0">
            <x v="15"/>
          </reference>
        </references>
      </pivotArea>
    </format>
    <format dxfId="890">
      <pivotArea dataOnly="0" labelOnly="1" fieldPosition="0">
        <references count="3">
          <reference field="0" count="1" selected="0">
            <x v="352"/>
          </reference>
          <reference field="6" count="1">
            <x v="204"/>
          </reference>
          <reference field="7" count="1" selected="0">
            <x v="15"/>
          </reference>
        </references>
      </pivotArea>
    </format>
    <format dxfId="889">
      <pivotArea dataOnly="0" labelOnly="1" fieldPosition="0">
        <references count="3">
          <reference field="0" count="1" selected="0">
            <x v="353"/>
          </reference>
          <reference field="6" count="1">
            <x v="124"/>
          </reference>
          <reference field="7" count="1" selected="0">
            <x v="15"/>
          </reference>
        </references>
      </pivotArea>
    </format>
    <format dxfId="888">
      <pivotArea dataOnly="0" labelOnly="1" fieldPosition="0">
        <references count="3">
          <reference field="0" count="1" selected="0">
            <x v="354"/>
          </reference>
          <reference field="6" count="1">
            <x v="35"/>
          </reference>
          <reference field="7" count="1" selected="0">
            <x v="15"/>
          </reference>
        </references>
      </pivotArea>
    </format>
    <format dxfId="887">
      <pivotArea dataOnly="0" labelOnly="1" fieldPosition="0">
        <references count="3">
          <reference field="0" count="1" selected="0">
            <x v="355"/>
          </reference>
          <reference field="6" count="1">
            <x v="51"/>
          </reference>
          <reference field="7" count="1" selected="0">
            <x v="15"/>
          </reference>
        </references>
      </pivotArea>
    </format>
    <format dxfId="886">
      <pivotArea dataOnly="0" labelOnly="1" fieldPosition="0">
        <references count="3">
          <reference field="0" count="1" selected="0">
            <x v="356"/>
          </reference>
          <reference field="6" count="1">
            <x v="78"/>
          </reference>
          <reference field="7" count="1" selected="0">
            <x v="15"/>
          </reference>
        </references>
      </pivotArea>
    </format>
    <format dxfId="885">
      <pivotArea dataOnly="0" labelOnly="1" fieldPosition="0">
        <references count="3">
          <reference field="0" count="1" selected="0">
            <x v="357"/>
          </reference>
          <reference field="6" count="1">
            <x v="546"/>
          </reference>
          <reference field="7" count="1" selected="0">
            <x v="15"/>
          </reference>
        </references>
      </pivotArea>
    </format>
    <format dxfId="884">
      <pivotArea dataOnly="0" labelOnly="1" fieldPosition="0">
        <references count="3">
          <reference field="0" count="1" selected="0">
            <x v="358"/>
          </reference>
          <reference field="6" count="1">
            <x v="549"/>
          </reference>
          <reference field="7" count="1" selected="0">
            <x v="15"/>
          </reference>
        </references>
      </pivotArea>
    </format>
    <format dxfId="883">
      <pivotArea dataOnly="0" labelOnly="1" fieldPosition="0">
        <references count="3">
          <reference field="0" count="1" selected="0">
            <x v="359"/>
          </reference>
          <reference field="6" count="1">
            <x v="98"/>
          </reference>
          <reference field="7" count="1" selected="0">
            <x v="15"/>
          </reference>
        </references>
      </pivotArea>
    </format>
    <format dxfId="882">
      <pivotArea dataOnly="0" labelOnly="1" fieldPosition="0">
        <references count="3">
          <reference field="0" count="1" selected="0">
            <x v="360"/>
          </reference>
          <reference field="6" count="1">
            <x v="522"/>
          </reference>
          <reference field="7" count="1" selected="0">
            <x v="15"/>
          </reference>
        </references>
      </pivotArea>
    </format>
    <format dxfId="881">
      <pivotArea dataOnly="0" labelOnly="1" fieldPosition="0">
        <references count="3">
          <reference field="0" count="1" selected="0">
            <x v="361"/>
          </reference>
          <reference field="6" count="1">
            <x v="525"/>
          </reference>
          <reference field="7" count="1" selected="0">
            <x v="15"/>
          </reference>
        </references>
      </pivotArea>
    </format>
    <format dxfId="880">
      <pivotArea dataOnly="0" labelOnly="1" fieldPosition="0">
        <references count="3">
          <reference field="0" count="1" selected="0">
            <x v="362"/>
          </reference>
          <reference field="6" count="1">
            <x v="401"/>
          </reference>
          <reference field="7" count="1" selected="0">
            <x v="15"/>
          </reference>
        </references>
      </pivotArea>
    </format>
    <format dxfId="879">
      <pivotArea dataOnly="0" labelOnly="1" fieldPosition="0">
        <references count="3">
          <reference field="0" count="1" selected="0">
            <x v="363"/>
          </reference>
          <reference field="6" count="1">
            <x v="14"/>
          </reference>
          <reference field="7" count="1" selected="0">
            <x v="15"/>
          </reference>
        </references>
      </pivotArea>
    </format>
    <format dxfId="878">
      <pivotArea dataOnly="0" labelOnly="1" fieldPosition="0">
        <references count="3">
          <reference field="0" count="1" selected="0">
            <x v="364"/>
          </reference>
          <reference field="6" count="1">
            <x v="403"/>
          </reference>
          <reference field="7" count="1" selected="0">
            <x v="15"/>
          </reference>
        </references>
      </pivotArea>
    </format>
    <format dxfId="877">
      <pivotArea dataOnly="0" labelOnly="1" fieldPosition="0">
        <references count="3">
          <reference field="0" count="1" selected="0">
            <x v="365"/>
          </reference>
          <reference field="6" count="1">
            <x v="73"/>
          </reference>
          <reference field="7" count="1" selected="0">
            <x v="15"/>
          </reference>
        </references>
      </pivotArea>
    </format>
    <format dxfId="876">
      <pivotArea dataOnly="0" labelOnly="1" fieldPosition="0">
        <references count="3">
          <reference field="0" count="1" selected="0">
            <x v="366"/>
          </reference>
          <reference field="6" count="1">
            <x v="76"/>
          </reference>
          <reference field="7" count="1" selected="0">
            <x v="15"/>
          </reference>
        </references>
      </pivotArea>
    </format>
    <format dxfId="875">
      <pivotArea dataOnly="0" labelOnly="1" fieldPosition="0">
        <references count="3">
          <reference field="0" count="1" selected="0">
            <x v="367"/>
          </reference>
          <reference field="6" count="1">
            <x v="505"/>
          </reference>
          <reference field="7" count="1" selected="0">
            <x v="15"/>
          </reference>
        </references>
      </pivotArea>
    </format>
    <format dxfId="874">
      <pivotArea dataOnly="0" labelOnly="1" fieldPosition="0">
        <references count="3">
          <reference field="0" count="1" selected="0">
            <x v="368"/>
          </reference>
          <reference field="6" count="1">
            <x v="420"/>
          </reference>
          <reference field="7" count="1" selected="0">
            <x v="15"/>
          </reference>
        </references>
      </pivotArea>
    </format>
    <format dxfId="873">
      <pivotArea dataOnly="0" labelOnly="1" fieldPosition="0">
        <references count="3">
          <reference field="0" count="1" selected="0">
            <x v="369"/>
          </reference>
          <reference field="6" count="1">
            <x v="79"/>
          </reference>
          <reference field="7" count="1" selected="0">
            <x v="15"/>
          </reference>
        </references>
      </pivotArea>
    </format>
    <format dxfId="872">
      <pivotArea dataOnly="0" labelOnly="1" fieldPosition="0">
        <references count="3">
          <reference field="0" count="1" selected="0">
            <x v="370"/>
          </reference>
          <reference field="6" count="1">
            <x v="434"/>
          </reference>
          <reference field="7" count="1" selected="0">
            <x v="15"/>
          </reference>
        </references>
      </pivotArea>
    </format>
    <format dxfId="871">
      <pivotArea dataOnly="0" labelOnly="1" fieldPosition="0">
        <references count="3">
          <reference field="0" count="1" selected="0">
            <x v="371"/>
          </reference>
          <reference field="6" count="1">
            <x v="460"/>
          </reference>
          <reference field="7" count="1" selected="0">
            <x v="15"/>
          </reference>
        </references>
      </pivotArea>
    </format>
    <format dxfId="870">
      <pivotArea dataOnly="0" labelOnly="1" fieldPosition="0">
        <references count="3">
          <reference field="0" count="1" selected="0">
            <x v="372"/>
          </reference>
          <reference field="6" count="1">
            <x v="72"/>
          </reference>
          <reference field="7" count="1" selected="0">
            <x v="15"/>
          </reference>
        </references>
      </pivotArea>
    </format>
    <format dxfId="869">
      <pivotArea dataOnly="0" labelOnly="1" fieldPosition="0">
        <references count="3">
          <reference field="0" count="1" selected="0">
            <x v="373"/>
          </reference>
          <reference field="6" count="1">
            <x v="388"/>
          </reference>
          <reference field="7" count="1" selected="0">
            <x v="15"/>
          </reference>
        </references>
      </pivotArea>
    </format>
    <format dxfId="868">
      <pivotArea dataOnly="0" labelOnly="1" fieldPosition="0">
        <references count="3">
          <reference field="0" count="1" selected="0">
            <x v="374"/>
          </reference>
          <reference field="6" count="1">
            <x v="61"/>
          </reference>
          <reference field="7" count="1" selected="0">
            <x v="15"/>
          </reference>
        </references>
      </pivotArea>
    </format>
    <format dxfId="867">
      <pivotArea dataOnly="0" labelOnly="1" fieldPosition="0">
        <references count="3">
          <reference field="0" count="1" selected="0">
            <x v="375"/>
          </reference>
          <reference field="6" count="1">
            <x v="344"/>
          </reference>
          <reference field="7" count="1" selected="0">
            <x v="15"/>
          </reference>
        </references>
      </pivotArea>
    </format>
    <format dxfId="866">
      <pivotArea dataOnly="0" labelOnly="1" fieldPosition="0">
        <references count="3">
          <reference field="0" count="1" selected="0">
            <x v="376"/>
          </reference>
          <reference field="6" count="1">
            <x v="127"/>
          </reference>
          <reference field="7" count="1" selected="0">
            <x v="15"/>
          </reference>
        </references>
      </pivotArea>
    </format>
    <format dxfId="865">
      <pivotArea dataOnly="0" labelOnly="1" fieldPosition="0">
        <references count="3">
          <reference field="0" count="1" selected="0">
            <x v="377"/>
          </reference>
          <reference field="6" count="1">
            <x v="455"/>
          </reference>
          <reference field="7" count="1" selected="0">
            <x v="15"/>
          </reference>
        </references>
      </pivotArea>
    </format>
    <format dxfId="864">
      <pivotArea dataOnly="0" labelOnly="1" fieldPosition="0">
        <references count="3">
          <reference field="0" count="1" selected="0">
            <x v="378"/>
          </reference>
          <reference field="6" count="1">
            <x v="405"/>
          </reference>
          <reference field="7" count="1" selected="0">
            <x v="15"/>
          </reference>
        </references>
      </pivotArea>
    </format>
    <format dxfId="863">
      <pivotArea dataOnly="0" labelOnly="1" fieldPosition="0">
        <references count="3">
          <reference field="0" count="1" selected="0">
            <x v="379"/>
          </reference>
          <reference field="6" count="1">
            <x v="52"/>
          </reference>
          <reference field="7" count="1" selected="0">
            <x v="15"/>
          </reference>
        </references>
      </pivotArea>
    </format>
    <format dxfId="862">
      <pivotArea dataOnly="0" labelOnly="1" fieldPosition="0">
        <references count="3">
          <reference field="0" count="1" selected="0">
            <x v="380"/>
          </reference>
          <reference field="6" count="1">
            <x v="531"/>
          </reference>
          <reference field="7" count="1" selected="0">
            <x v="15"/>
          </reference>
        </references>
      </pivotArea>
    </format>
    <format dxfId="861">
      <pivotArea dataOnly="0" labelOnly="1" fieldPosition="0">
        <references count="3">
          <reference field="0" count="1" selected="0">
            <x v="381"/>
          </reference>
          <reference field="6" count="1">
            <x v="285"/>
          </reference>
          <reference field="7" count="1" selected="0">
            <x v="15"/>
          </reference>
        </references>
      </pivotArea>
    </format>
    <format dxfId="860">
      <pivotArea dataOnly="0" labelOnly="1" fieldPosition="0">
        <references count="3">
          <reference field="0" count="1" selected="0">
            <x v="382"/>
          </reference>
          <reference field="6" count="1">
            <x v="291"/>
          </reference>
          <reference field="7" count="1" selected="0">
            <x v="15"/>
          </reference>
        </references>
      </pivotArea>
    </format>
    <format dxfId="859">
      <pivotArea dataOnly="0" labelOnly="1" fieldPosition="0">
        <references count="3">
          <reference field="0" count="1" selected="0">
            <x v="383"/>
          </reference>
          <reference field="6" count="1">
            <x v="36"/>
          </reference>
          <reference field="7" count="1" selected="0">
            <x v="15"/>
          </reference>
        </references>
      </pivotArea>
    </format>
    <format dxfId="858">
      <pivotArea dataOnly="0" labelOnly="1" fieldPosition="0">
        <references count="3">
          <reference field="0" count="1" selected="0">
            <x v="384"/>
          </reference>
          <reference field="6" count="1">
            <x v="402"/>
          </reference>
          <reference field="7" count="1" selected="0">
            <x v="15"/>
          </reference>
        </references>
      </pivotArea>
    </format>
    <format dxfId="857">
      <pivotArea dataOnly="0" labelOnly="1" fieldPosition="0">
        <references count="3">
          <reference field="0" count="1" selected="0">
            <x v="385"/>
          </reference>
          <reference field="6" count="1">
            <x v="91"/>
          </reference>
          <reference field="7" count="1" selected="0">
            <x v="15"/>
          </reference>
        </references>
      </pivotArea>
    </format>
    <format dxfId="856">
      <pivotArea dataOnly="0" labelOnly="1" fieldPosition="0">
        <references count="3">
          <reference field="0" count="1" selected="0">
            <x v="386"/>
          </reference>
          <reference field="6" count="1">
            <x v="408"/>
          </reference>
          <reference field="7" count="1" selected="0">
            <x v="15"/>
          </reference>
        </references>
      </pivotArea>
    </format>
    <format dxfId="855">
      <pivotArea dataOnly="0" labelOnly="1" fieldPosition="0">
        <references count="3">
          <reference field="0" count="1" selected="0">
            <x v="387"/>
          </reference>
          <reference field="6" count="1">
            <x v="523"/>
          </reference>
          <reference field="7" count="1" selected="0">
            <x v="15"/>
          </reference>
        </references>
      </pivotArea>
    </format>
    <format dxfId="854">
      <pivotArea dataOnly="0" labelOnly="1" fieldPosition="0">
        <references count="3">
          <reference field="0" count="1" selected="0">
            <x v="388"/>
          </reference>
          <reference field="6" count="1">
            <x v="541"/>
          </reference>
          <reference field="7" count="1" selected="0">
            <x v="15"/>
          </reference>
        </references>
      </pivotArea>
    </format>
    <format dxfId="853">
      <pivotArea dataOnly="0" labelOnly="1" fieldPosition="0">
        <references count="3">
          <reference field="0" count="1" selected="0">
            <x v="389"/>
          </reference>
          <reference field="6" count="1">
            <x v="24"/>
          </reference>
          <reference field="7" count="1" selected="0">
            <x v="15"/>
          </reference>
        </references>
      </pivotArea>
    </format>
    <format dxfId="852">
      <pivotArea dataOnly="0" labelOnly="1" fieldPosition="0">
        <references count="3">
          <reference field="0" count="1" selected="0">
            <x v="390"/>
          </reference>
          <reference field="6" count="1">
            <x v="398"/>
          </reference>
          <reference field="7" count="1" selected="0">
            <x v="15"/>
          </reference>
        </references>
      </pivotArea>
    </format>
    <format dxfId="851">
      <pivotArea dataOnly="0" labelOnly="1" fieldPosition="0">
        <references count="3">
          <reference field="0" count="1" selected="0">
            <x v="391"/>
          </reference>
          <reference field="6" count="1">
            <x v="334"/>
          </reference>
          <reference field="7" count="1" selected="0">
            <x v="15"/>
          </reference>
        </references>
      </pivotArea>
    </format>
    <format dxfId="850">
      <pivotArea dataOnly="0" labelOnly="1" fieldPosition="0">
        <references count="3">
          <reference field="0" count="1" selected="0">
            <x v="392"/>
          </reference>
          <reference field="6" count="1">
            <x v="96"/>
          </reference>
          <reference field="7" count="1" selected="0">
            <x v="15"/>
          </reference>
        </references>
      </pivotArea>
    </format>
    <format dxfId="849">
      <pivotArea dataOnly="0" labelOnly="1" fieldPosition="0">
        <references count="3">
          <reference field="0" count="1" selected="0">
            <x v="393"/>
          </reference>
          <reference field="6" count="1">
            <x v="463"/>
          </reference>
          <reference field="7" count="1" selected="0">
            <x v="15"/>
          </reference>
        </references>
      </pivotArea>
    </format>
    <format dxfId="848">
      <pivotArea dataOnly="0" labelOnly="1" fieldPosition="0">
        <references count="3">
          <reference field="0" count="1" selected="0">
            <x v="394"/>
          </reference>
          <reference field="6" count="1">
            <x v="335"/>
          </reference>
          <reference field="7" count="1" selected="0">
            <x v="15"/>
          </reference>
        </references>
      </pivotArea>
    </format>
    <format dxfId="847">
      <pivotArea dataOnly="0" labelOnly="1" fieldPosition="0">
        <references count="3">
          <reference field="0" count="1" selected="0">
            <x v="395"/>
          </reference>
          <reference field="6" count="1">
            <x v="2"/>
          </reference>
          <reference field="7" count="1" selected="0">
            <x v="15"/>
          </reference>
        </references>
      </pivotArea>
    </format>
    <format dxfId="846">
      <pivotArea dataOnly="0" labelOnly="1" fieldPosition="0">
        <references count="3">
          <reference field="0" count="1" selected="0">
            <x v="396"/>
          </reference>
          <reference field="6" count="1">
            <x v="28"/>
          </reference>
          <reference field="7" count="1" selected="0">
            <x v="15"/>
          </reference>
        </references>
      </pivotArea>
    </format>
    <format dxfId="845">
      <pivotArea dataOnly="0" labelOnly="1" fieldPosition="0">
        <references count="3">
          <reference field="0" count="1" selected="0">
            <x v="397"/>
          </reference>
          <reference field="6" count="1">
            <x v="418"/>
          </reference>
          <reference field="7" count="1" selected="0">
            <x v="15"/>
          </reference>
        </references>
      </pivotArea>
    </format>
    <format dxfId="844">
      <pivotArea dataOnly="0" labelOnly="1" fieldPosition="0">
        <references count="3">
          <reference field="0" count="1" selected="0">
            <x v="398"/>
          </reference>
          <reference field="6" count="1">
            <x v="292"/>
          </reference>
          <reference field="7" count="1" selected="0">
            <x v="15"/>
          </reference>
        </references>
      </pivotArea>
    </format>
    <format dxfId="843">
      <pivotArea dataOnly="0" labelOnly="1" fieldPosition="0">
        <references count="3">
          <reference field="0" count="1" selected="0">
            <x v="399"/>
          </reference>
          <reference field="6" count="1">
            <x v="11"/>
          </reference>
          <reference field="7" count="1" selected="0">
            <x v="15"/>
          </reference>
        </references>
      </pivotArea>
    </format>
    <format dxfId="842">
      <pivotArea dataOnly="0" labelOnly="1" fieldPosition="0">
        <references count="3">
          <reference field="0" count="1" selected="0">
            <x v="400"/>
          </reference>
          <reference field="6" count="1">
            <x v="37"/>
          </reference>
          <reference field="7" count="1" selected="0">
            <x v="15"/>
          </reference>
        </references>
      </pivotArea>
    </format>
    <format dxfId="841">
      <pivotArea dataOnly="0" labelOnly="1" fieldPosition="0">
        <references count="3">
          <reference field="0" count="1" selected="0">
            <x v="401"/>
          </reference>
          <reference field="6" count="1">
            <x v="48"/>
          </reference>
          <reference field="7" count="1" selected="0">
            <x v="15"/>
          </reference>
        </references>
      </pivotArea>
    </format>
    <format dxfId="840">
      <pivotArea dataOnly="0" labelOnly="1" fieldPosition="0">
        <references count="3">
          <reference field="0" count="1" selected="0">
            <x v="402"/>
          </reference>
          <reference field="6" count="1">
            <x v="74"/>
          </reference>
          <reference field="7" count="1" selected="0">
            <x v="15"/>
          </reference>
        </references>
      </pivotArea>
    </format>
    <format dxfId="839">
      <pivotArea dataOnly="0" labelOnly="1" fieldPosition="0">
        <references count="3">
          <reference field="0" count="1" selected="0">
            <x v="403"/>
          </reference>
          <reference field="6" count="1">
            <x v="81"/>
          </reference>
          <reference field="7" count="1" selected="0">
            <x v="15"/>
          </reference>
        </references>
      </pivotArea>
    </format>
    <format dxfId="838">
      <pivotArea dataOnly="0" labelOnly="1" fieldPosition="0">
        <references count="3">
          <reference field="0" count="1" selected="0">
            <x v="404"/>
          </reference>
          <reference field="6" count="1">
            <x v="203"/>
          </reference>
          <reference field="7" count="1" selected="0">
            <x v="15"/>
          </reference>
        </references>
      </pivotArea>
    </format>
    <format dxfId="837">
      <pivotArea dataOnly="0" labelOnly="1" fieldPosition="0">
        <references count="3">
          <reference field="0" count="1" selected="0">
            <x v="405"/>
          </reference>
          <reference field="6" count="1">
            <x v="461"/>
          </reference>
          <reference field="7" count="1" selected="0">
            <x v="15"/>
          </reference>
        </references>
      </pivotArea>
    </format>
    <format dxfId="836">
      <pivotArea dataOnly="0" labelOnly="1" fieldPosition="0">
        <references count="3">
          <reference field="0" count="1" selected="0">
            <x v="406"/>
          </reference>
          <reference field="6" count="1">
            <x v="338"/>
          </reference>
          <reference field="7" count="1" selected="0">
            <x v="15"/>
          </reference>
        </references>
      </pivotArea>
    </format>
    <format dxfId="835">
      <pivotArea dataOnly="0" labelOnly="1" fieldPosition="0">
        <references count="3">
          <reference field="0" count="1" selected="0">
            <x v="407"/>
          </reference>
          <reference field="6" count="1">
            <x v="424"/>
          </reference>
          <reference field="7" count="1" selected="0">
            <x v="15"/>
          </reference>
        </references>
      </pivotArea>
    </format>
    <format dxfId="834">
      <pivotArea dataOnly="0" labelOnly="1" fieldPosition="0">
        <references count="3">
          <reference field="0" count="1" selected="0">
            <x v="408"/>
          </reference>
          <reference field="6" count="1">
            <x v="395"/>
          </reference>
          <reference field="7" count="1" selected="0">
            <x v="15"/>
          </reference>
        </references>
      </pivotArea>
    </format>
    <format dxfId="833">
      <pivotArea dataOnly="0" labelOnly="1" fieldPosition="0">
        <references count="3">
          <reference field="0" count="1" selected="0">
            <x v="409"/>
          </reference>
          <reference field="6" count="1">
            <x v="310"/>
          </reference>
          <reference field="7" count="1" selected="0">
            <x v="15"/>
          </reference>
        </references>
      </pivotArea>
    </format>
    <format dxfId="832">
      <pivotArea dataOnly="0" labelOnly="1" fieldPosition="0">
        <references count="3">
          <reference field="0" count="1" selected="0">
            <x v="410"/>
          </reference>
          <reference field="6" count="1">
            <x v="435"/>
          </reference>
          <reference field="7" count="1" selected="0">
            <x v="15"/>
          </reference>
        </references>
      </pivotArea>
    </format>
    <format dxfId="831">
      <pivotArea dataOnly="0" labelOnly="1" fieldPosition="0">
        <references count="3">
          <reference field="0" count="1" selected="0">
            <x v="411"/>
          </reference>
          <reference field="6" count="1">
            <x v="432"/>
          </reference>
          <reference field="7" count="1" selected="0">
            <x v="15"/>
          </reference>
        </references>
      </pivotArea>
    </format>
    <format dxfId="830">
      <pivotArea dataOnly="0" labelOnly="1" fieldPosition="0">
        <references count="3">
          <reference field="0" count="1" selected="0">
            <x v="412"/>
          </reference>
          <reference field="6" count="1">
            <x v="122"/>
          </reference>
          <reference field="7" count="1" selected="0">
            <x v="15"/>
          </reference>
        </references>
      </pivotArea>
    </format>
    <format dxfId="829">
      <pivotArea dataOnly="0" labelOnly="1" fieldPosition="0">
        <references count="3">
          <reference field="0" count="1" selected="0">
            <x v="413"/>
          </reference>
          <reference field="6" count="1">
            <x v="441"/>
          </reference>
          <reference field="7" count="1" selected="0">
            <x v="15"/>
          </reference>
        </references>
      </pivotArea>
    </format>
    <format dxfId="828">
      <pivotArea dataOnly="0" labelOnly="1" fieldPosition="0">
        <references count="3">
          <reference field="0" count="1" selected="0">
            <x v="414"/>
          </reference>
          <reference field="6" count="1">
            <x v="480"/>
          </reference>
          <reference field="7" count="1" selected="0">
            <x v="15"/>
          </reference>
        </references>
      </pivotArea>
    </format>
    <format dxfId="827">
      <pivotArea dataOnly="0" labelOnly="1" fieldPosition="0">
        <references count="3">
          <reference field="0" count="1" selected="0">
            <x v="415"/>
          </reference>
          <reference field="6" count="1">
            <x v="41"/>
          </reference>
          <reference field="7" count="1" selected="0">
            <x v="15"/>
          </reference>
        </references>
      </pivotArea>
    </format>
    <format dxfId="826">
      <pivotArea dataOnly="0" labelOnly="1" fieldPosition="0">
        <references count="3">
          <reference field="0" count="1" selected="0">
            <x v="416"/>
          </reference>
          <reference field="6" count="1">
            <x v="128"/>
          </reference>
          <reference field="7" count="1" selected="0">
            <x v="15"/>
          </reference>
        </references>
      </pivotArea>
    </format>
    <format dxfId="825">
      <pivotArea dataOnly="0" labelOnly="1" fieldPosition="0">
        <references count="3">
          <reference field="0" count="1" selected="0">
            <x v="417"/>
          </reference>
          <reference field="6" count="1">
            <x v="290"/>
          </reference>
          <reference field="7" count="1" selected="0">
            <x v="15"/>
          </reference>
        </references>
      </pivotArea>
    </format>
    <format dxfId="824">
      <pivotArea dataOnly="0" labelOnly="1" fieldPosition="0">
        <references count="3">
          <reference field="0" count="1" selected="0">
            <x v="418"/>
          </reference>
          <reference field="6" count="1">
            <x v="553"/>
          </reference>
          <reference field="7" count="1" selected="0">
            <x v="15"/>
          </reference>
        </references>
      </pivotArea>
    </format>
    <format dxfId="823">
      <pivotArea dataOnly="0" labelOnly="1" fieldPosition="0">
        <references count="3">
          <reference field="0" count="1" selected="0">
            <x v="419"/>
          </reference>
          <reference field="6" count="1">
            <x v="511"/>
          </reference>
          <reference field="7" count="1" selected="0">
            <x v="15"/>
          </reference>
        </references>
      </pivotArea>
    </format>
    <format dxfId="822">
      <pivotArea dataOnly="0" labelOnly="1" fieldPosition="0">
        <references count="3">
          <reference field="0" count="1" selected="0">
            <x v="420"/>
          </reference>
          <reference field="6" count="1">
            <x v="361"/>
          </reference>
          <reference field="7" count="1" selected="0">
            <x v="15"/>
          </reference>
        </references>
      </pivotArea>
    </format>
    <format dxfId="821">
      <pivotArea dataOnly="0" labelOnly="1" fieldPosition="0">
        <references count="3">
          <reference field="0" count="1" selected="0">
            <x v="421"/>
          </reference>
          <reference field="6" count="1">
            <x v="5"/>
          </reference>
          <reference field="7" count="1" selected="0">
            <x v="15"/>
          </reference>
        </references>
      </pivotArea>
    </format>
    <format dxfId="820">
      <pivotArea dataOnly="0" labelOnly="1" fieldPosition="0">
        <references count="3">
          <reference field="0" count="1" selected="0">
            <x v="422"/>
          </reference>
          <reference field="6" count="1">
            <x v="18"/>
          </reference>
          <reference field="7" count="1" selected="0">
            <x v="15"/>
          </reference>
        </references>
      </pivotArea>
    </format>
    <format dxfId="819">
      <pivotArea dataOnly="0" labelOnly="1" fieldPosition="0">
        <references count="3">
          <reference field="0" count="1" selected="0">
            <x v="423"/>
          </reference>
          <reference field="6" count="1">
            <x v="222"/>
          </reference>
          <reference field="7" count="1" selected="0">
            <x v="15"/>
          </reference>
        </references>
      </pivotArea>
    </format>
    <format dxfId="818">
      <pivotArea dataOnly="0" labelOnly="1" fieldPosition="0">
        <references count="3">
          <reference field="0" count="1" selected="0">
            <x v="424"/>
          </reference>
          <reference field="6" count="1">
            <x v="62"/>
          </reference>
          <reference field="7" count="1" selected="0">
            <x v="15"/>
          </reference>
        </references>
      </pivotArea>
    </format>
    <format dxfId="817">
      <pivotArea dataOnly="0" labelOnly="1" fieldPosition="0">
        <references count="3">
          <reference field="0" count="1" selected="0">
            <x v="425"/>
          </reference>
          <reference field="6" count="1">
            <x v="520"/>
          </reference>
          <reference field="7" count="1" selected="0">
            <x v="15"/>
          </reference>
        </references>
      </pivotArea>
    </format>
    <format dxfId="816">
      <pivotArea dataOnly="0" labelOnly="1" fieldPosition="0">
        <references count="3">
          <reference field="0" count="1" selected="0">
            <x v="426"/>
          </reference>
          <reference field="6" count="1">
            <x v="430"/>
          </reference>
          <reference field="7" count="1" selected="0">
            <x v="15"/>
          </reference>
        </references>
      </pivotArea>
    </format>
    <format dxfId="815">
      <pivotArea dataOnly="0" labelOnly="1" fieldPosition="0">
        <references count="3">
          <reference field="0" count="1" selected="0">
            <x v="427"/>
          </reference>
          <reference field="6" count="1">
            <x v="15"/>
          </reference>
          <reference field="7" count="1" selected="0">
            <x v="15"/>
          </reference>
        </references>
      </pivotArea>
    </format>
    <format dxfId="814">
      <pivotArea dataOnly="0" labelOnly="1" fieldPosition="0">
        <references count="3">
          <reference field="0" count="1" selected="0">
            <x v="428"/>
          </reference>
          <reference field="6" count="1">
            <x v="519"/>
          </reference>
          <reference field="7" count="1" selected="0">
            <x v="15"/>
          </reference>
        </references>
      </pivotArea>
    </format>
    <format dxfId="813">
      <pivotArea dataOnly="0" labelOnly="1" fieldPosition="0">
        <references count="3">
          <reference field="0" count="1" selected="0">
            <x v="429"/>
          </reference>
          <reference field="6" count="1">
            <x v="288"/>
          </reference>
          <reference field="7" count="1" selected="0">
            <x v="15"/>
          </reference>
        </references>
      </pivotArea>
    </format>
    <format dxfId="812">
      <pivotArea dataOnly="0" labelOnly="1" fieldPosition="0">
        <references count="3">
          <reference field="0" count="1" selected="0">
            <x v="430"/>
          </reference>
          <reference field="6" count="1">
            <x v="557"/>
          </reference>
          <reference field="7" count="1" selected="0">
            <x v="16"/>
          </reference>
        </references>
      </pivotArea>
    </format>
    <format dxfId="811">
      <pivotArea dataOnly="0" labelOnly="1" fieldPosition="0">
        <references count="3">
          <reference field="0" count="1" selected="0">
            <x v="431"/>
          </reference>
          <reference field="6" count="1">
            <x v="267"/>
          </reference>
          <reference field="7" count="1" selected="0">
            <x v="16"/>
          </reference>
        </references>
      </pivotArea>
    </format>
    <format dxfId="810">
      <pivotArea dataOnly="0" labelOnly="1" fieldPosition="0">
        <references count="3">
          <reference field="0" count="1" selected="0">
            <x v="432"/>
          </reference>
          <reference field="6" count="1">
            <x v="321"/>
          </reference>
          <reference field="7" count="1" selected="0">
            <x v="17"/>
          </reference>
        </references>
      </pivotArea>
    </format>
    <format dxfId="809">
      <pivotArea dataOnly="0" labelOnly="1" fieldPosition="0">
        <references count="3">
          <reference field="0" count="1" selected="0">
            <x v="433"/>
          </reference>
          <reference field="6" count="1">
            <x v="439"/>
          </reference>
          <reference field="7" count="1" selected="0">
            <x v="18"/>
          </reference>
        </references>
      </pivotArea>
    </format>
    <format dxfId="808">
      <pivotArea dataOnly="0" labelOnly="1" fieldPosition="0">
        <references count="3">
          <reference field="0" count="1" selected="0">
            <x v="434"/>
          </reference>
          <reference field="6" count="1">
            <x v="304"/>
          </reference>
          <reference field="7" count="1" selected="0">
            <x v="18"/>
          </reference>
        </references>
      </pivotArea>
    </format>
    <format dxfId="807">
      <pivotArea dataOnly="0" labelOnly="1" fieldPosition="0">
        <references count="3">
          <reference field="0" count="1" selected="0">
            <x v="435"/>
          </reference>
          <reference field="6" count="1">
            <x v="252"/>
          </reference>
          <reference field="7" count="1" selected="0">
            <x v="18"/>
          </reference>
        </references>
      </pivotArea>
    </format>
    <format dxfId="806">
      <pivotArea dataOnly="0" labelOnly="1" fieldPosition="0">
        <references count="3">
          <reference field="0" count="1" selected="0">
            <x v="436"/>
          </reference>
          <reference field="6" count="1">
            <x v="102"/>
          </reference>
          <reference field="7" count="1" selected="0">
            <x v="18"/>
          </reference>
        </references>
      </pivotArea>
    </format>
    <format dxfId="805">
      <pivotArea dataOnly="0" labelOnly="1" fieldPosition="0">
        <references count="3">
          <reference field="0" count="1" selected="0">
            <x v="437"/>
          </reference>
          <reference field="6" count="1">
            <x v="328"/>
          </reference>
          <reference field="7" count="1" selected="0">
            <x v="19"/>
          </reference>
        </references>
      </pivotArea>
    </format>
    <format dxfId="804">
      <pivotArea dataOnly="0" labelOnly="1" fieldPosition="0">
        <references count="3">
          <reference field="0" count="1" selected="0">
            <x v="438"/>
          </reference>
          <reference field="6" count="1">
            <x v="470"/>
          </reference>
          <reference field="7" count="1" selected="0">
            <x v="20"/>
          </reference>
        </references>
      </pivotArea>
    </format>
    <format dxfId="803">
      <pivotArea dataOnly="0" labelOnly="1" fieldPosition="0">
        <references count="3">
          <reference field="0" count="1" selected="0">
            <x v="439"/>
          </reference>
          <reference field="6" count="1">
            <x v="13"/>
          </reference>
          <reference field="7" count="1" selected="0">
            <x v="20"/>
          </reference>
        </references>
      </pivotArea>
    </format>
    <format dxfId="802">
      <pivotArea dataOnly="0" labelOnly="1" fieldPosition="0">
        <references count="3">
          <reference field="0" count="1" selected="0">
            <x v="440"/>
          </reference>
          <reference field="6" count="1">
            <x v="446"/>
          </reference>
          <reference field="7" count="1" selected="0">
            <x v="20"/>
          </reference>
        </references>
      </pivotArea>
    </format>
    <format dxfId="801">
      <pivotArea dataOnly="0" labelOnly="1" fieldPosition="0">
        <references count="3">
          <reference field="0" count="1" selected="0">
            <x v="441"/>
          </reference>
          <reference field="6" count="1">
            <x v="537"/>
          </reference>
          <reference field="7" count="1" selected="0">
            <x v="20"/>
          </reference>
        </references>
      </pivotArea>
    </format>
    <format dxfId="800">
      <pivotArea dataOnly="0" labelOnly="1" fieldPosition="0">
        <references count="3">
          <reference field="0" count="1" selected="0">
            <x v="442"/>
          </reference>
          <reference field="6" count="1">
            <x v="116"/>
          </reference>
          <reference field="7" count="1" selected="0">
            <x v="20"/>
          </reference>
        </references>
      </pivotArea>
    </format>
    <format dxfId="799">
      <pivotArea dataOnly="0" labelOnly="1" fieldPosition="0">
        <references count="3">
          <reference field="0" count="1" selected="0">
            <x v="443"/>
          </reference>
          <reference field="6" count="1">
            <x v="513"/>
          </reference>
          <reference field="7" count="1" selected="0">
            <x v="20"/>
          </reference>
        </references>
      </pivotArea>
    </format>
    <format dxfId="798">
      <pivotArea dataOnly="0" labelOnly="1" fieldPosition="0">
        <references count="3">
          <reference field="0" count="1" selected="0">
            <x v="444"/>
          </reference>
          <reference field="6" count="1">
            <x v="221"/>
          </reference>
          <reference field="7" count="1" selected="0">
            <x v="20"/>
          </reference>
        </references>
      </pivotArea>
    </format>
    <format dxfId="797">
      <pivotArea dataOnly="0" labelOnly="1" fieldPosition="0">
        <references count="3">
          <reference field="0" count="1" selected="0">
            <x v="445"/>
          </reference>
          <reference field="6" count="1">
            <x v="119"/>
          </reference>
          <reference field="7" count="1" selected="0">
            <x v="20"/>
          </reference>
        </references>
      </pivotArea>
    </format>
    <format dxfId="796">
      <pivotArea dataOnly="0" labelOnly="1" fieldPosition="0">
        <references count="3">
          <reference field="0" count="1" selected="0">
            <x v="446"/>
          </reference>
          <reference field="6" count="1">
            <x v="20"/>
          </reference>
          <reference field="7" count="1" selected="0">
            <x v="20"/>
          </reference>
        </references>
      </pivotArea>
    </format>
    <format dxfId="795">
      <pivotArea dataOnly="0" labelOnly="1" fieldPosition="0">
        <references count="3">
          <reference field="0" count="1" selected="0">
            <x v="447"/>
          </reference>
          <reference field="6" count="1">
            <x v="232"/>
          </reference>
          <reference field="7" count="1" selected="0">
            <x v="20"/>
          </reference>
        </references>
      </pivotArea>
    </format>
    <format dxfId="794">
      <pivotArea dataOnly="0" labelOnly="1" fieldPosition="0">
        <references count="3">
          <reference field="0" count="1" selected="0">
            <x v="448"/>
          </reference>
          <reference field="6" count="1">
            <x v="58"/>
          </reference>
          <reference field="7" count="1" selected="0">
            <x v="20"/>
          </reference>
        </references>
      </pivotArea>
    </format>
    <format dxfId="793">
      <pivotArea dataOnly="0" labelOnly="1" fieldPosition="0">
        <references count="3">
          <reference field="0" count="1" selected="0">
            <x v="449"/>
          </reference>
          <reference field="6" count="1">
            <x v="358"/>
          </reference>
          <reference field="7" count="1" selected="0">
            <x v="20"/>
          </reference>
        </references>
      </pivotArea>
    </format>
    <format dxfId="792">
      <pivotArea dataOnly="0" labelOnly="1" fieldPosition="0">
        <references count="3">
          <reference field="0" count="1" selected="0">
            <x v="450"/>
          </reference>
          <reference field="6" count="1">
            <x v="17"/>
          </reference>
          <reference field="7" count="1" selected="0">
            <x v="20"/>
          </reference>
        </references>
      </pivotArea>
    </format>
    <format dxfId="791">
      <pivotArea dataOnly="0" labelOnly="1" fieldPosition="0">
        <references count="3">
          <reference field="0" count="1" selected="0">
            <x v="451"/>
          </reference>
          <reference field="6" count="1">
            <x v="293"/>
          </reference>
          <reference field="7" count="1" selected="0">
            <x v="20"/>
          </reference>
        </references>
      </pivotArea>
    </format>
    <format dxfId="790">
      <pivotArea dataOnly="0" labelOnly="1" fieldPosition="0">
        <references count="3">
          <reference field="0" count="1" selected="0">
            <x v="452"/>
          </reference>
          <reference field="6" count="1">
            <x v="481"/>
          </reference>
          <reference field="7" count="1" selected="0">
            <x v="20"/>
          </reference>
        </references>
      </pivotArea>
    </format>
    <format dxfId="789">
      <pivotArea dataOnly="0" labelOnly="1" fieldPosition="0">
        <references count="3">
          <reference field="0" count="1" selected="0">
            <x v="453"/>
          </reference>
          <reference field="6" count="1">
            <x v="443"/>
          </reference>
          <reference field="7" count="1" selected="0">
            <x v="20"/>
          </reference>
        </references>
      </pivotArea>
    </format>
    <format dxfId="788">
      <pivotArea dataOnly="0" labelOnly="1" fieldPosition="0">
        <references count="3">
          <reference field="0" count="1" selected="0">
            <x v="454"/>
          </reference>
          <reference field="6" count="1">
            <x v="10"/>
          </reference>
          <reference field="7" count="1" selected="0">
            <x v="20"/>
          </reference>
        </references>
      </pivotArea>
    </format>
    <format dxfId="787">
      <pivotArea dataOnly="0" labelOnly="1" fieldPosition="0">
        <references count="3">
          <reference field="0" count="1" selected="0">
            <x v="455"/>
          </reference>
          <reference field="6" count="1">
            <x v="42"/>
          </reference>
          <reference field="7" count="1" selected="0">
            <x v="20"/>
          </reference>
        </references>
      </pivotArea>
    </format>
    <format dxfId="786">
      <pivotArea dataOnly="0" labelOnly="1" fieldPosition="0">
        <references count="3">
          <reference field="0" count="1" selected="0">
            <x v="456"/>
          </reference>
          <reference field="6" count="1">
            <x v="217"/>
          </reference>
          <reference field="7" count="1" selected="0">
            <x v="20"/>
          </reference>
        </references>
      </pivotArea>
    </format>
    <format dxfId="785">
      <pivotArea dataOnly="0" labelOnly="1" fieldPosition="0">
        <references count="3">
          <reference field="0" count="1" selected="0">
            <x v="457"/>
          </reference>
          <reference field="6" count="1">
            <x v="339"/>
          </reference>
          <reference field="7" count="1" selected="0">
            <x v="20"/>
          </reference>
        </references>
      </pivotArea>
    </format>
    <format dxfId="784">
      <pivotArea dataOnly="0" labelOnly="1" fieldPosition="0">
        <references count="3">
          <reference field="0" count="1" selected="0">
            <x v="458"/>
          </reference>
          <reference field="6" count="1">
            <x v="471"/>
          </reference>
          <reference field="7" count="1" selected="0">
            <x v="20"/>
          </reference>
        </references>
      </pivotArea>
    </format>
    <format dxfId="783">
      <pivotArea dataOnly="0" labelOnly="1" fieldPosition="0">
        <references count="3">
          <reference field="0" count="1" selected="0">
            <x v="459"/>
          </reference>
          <reference field="6" count="1">
            <x v="12"/>
          </reference>
          <reference field="7" count="1" selected="0">
            <x v="20"/>
          </reference>
        </references>
      </pivotArea>
    </format>
    <format dxfId="782">
      <pivotArea dataOnly="0" labelOnly="1" fieldPosition="0">
        <references count="3">
          <reference field="0" count="1" selected="0">
            <x v="460"/>
          </reference>
          <reference field="6" count="1">
            <x v="322"/>
          </reference>
          <reference field="7" count="1" selected="0">
            <x v="20"/>
          </reference>
        </references>
      </pivotArea>
    </format>
    <format dxfId="781">
      <pivotArea dataOnly="0" labelOnly="1" fieldPosition="0">
        <references count="3">
          <reference field="0" count="1" selected="0">
            <x v="461"/>
          </reference>
          <reference field="6" count="1">
            <x v="296"/>
          </reference>
          <reference field="7" count="1" selected="0">
            <x v="20"/>
          </reference>
        </references>
      </pivotArea>
    </format>
    <format dxfId="780">
      <pivotArea dataOnly="0" labelOnly="1" fieldPosition="0">
        <references count="3">
          <reference field="0" count="1" selected="0">
            <x v="462"/>
          </reference>
          <reference field="6" count="1">
            <x v="588"/>
          </reference>
          <reference field="7" count="1" selected="0">
            <x v="20"/>
          </reference>
        </references>
      </pivotArea>
    </format>
    <format dxfId="779">
      <pivotArea dataOnly="0" labelOnly="1" fieldPosition="0">
        <references count="3">
          <reference field="0" count="1" selected="0">
            <x v="463"/>
          </reference>
          <reference field="6" count="1">
            <x v="114"/>
          </reference>
          <reference field="7" count="1" selected="0">
            <x v="20"/>
          </reference>
        </references>
      </pivotArea>
    </format>
    <format dxfId="778">
      <pivotArea dataOnly="0" labelOnly="1" fieldPosition="0">
        <references count="3">
          <reference field="0" count="1" selected="0">
            <x v="464"/>
          </reference>
          <reference field="6" count="1">
            <x v="105"/>
          </reference>
          <reference field="7" count="1" selected="0">
            <x v="20"/>
          </reference>
        </references>
      </pivotArea>
    </format>
    <format dxfId="777">
      <pivotArea dataOnly="0" labelOnly="1" fieldPosition="0">
        <references count="3">
          <reference field="0" count="1" selected="0">
            <x v="465"/>
          </reference>
          <reference field="6" count="1">
            <x v="7"/>
          </reference>
          <reference field="7" count="1" selected="0">
            <x v="20"/>
          </reference>
        </references>
      </pivotArea>
    </format>
    <format dxfId="776">
      <pivotArea dataOnly="0" labelOnly="1" fieldPosition="0">
        <references count="3">
          <reference field="0" count="1" selected="0">
            <x v="466"/>
          </reference>
          <reference field="6" count="1">
            <x v="547"/>
          </reference>
          <reference field="7" count="1" selected="0">
            <x v="20"/>
          </reference>
        </references>
      </pivotArea>
    </format>
    <format dxfId="775">
      <pivotArea dataOnly="0" labelOnly="1" fieldPosition="0">
        <references count="3">
          <reference field="0" count="1" selected="0">
            <x v="467"/>
          </reference>
          <reference field="6" count="1">
            <x v="8"/>
          </reference>
          <reference field="7" count="1" selected="0">
            <x v="20"/>
          </reference>
        </references>
      </pivotArea>
    </format>
    <format dxfId="774">
      <pivotArea dataOnly="0" labelOnly="1" fieldPosition="0">
        <references count="3">
          <reference field="0" count="1" selected="0">
            <x v="468"/>
          </reference>
          <reference field="6" count="1">
            <x v="298"/>
          </reference>
          <reference field="7" count="1" selected="0">
            <x v="20"/>
          </reference>
        </references>
      </pivotArea>
    </format>
    <format dxfId="773">
      <pivotArea dataOnly="0" labelOnly="1" fieldPosition="0">
        <references count="3">
          <reference field="0" count="1" selected="0">
            <x v="469"/>
          </reference>
          <reference field="6" count="1">
            <x v="379"/>
          </reference>
          <reference field="7" count="1" selected="0">
            <x v="20"/>
          </reference>
        </references>
      </pivotArea>
    </format>
    <format dxfId="772">
      <pivotArea dataOnly="0" labelOnly="1" fieldPosition="0">
        <references count="3">
          <reference field="0" count="1" selected="0">
            <x v="470"/>
          </reference>
          <reference field="6" count="1">
            <x v="23"/>
          </reference>
          <reference field="7" count="1" selected="0">
            <x v="20"/>
          </reference>
        </references>
      </pivotArea>
    </format>
    <format dxfId="771">
      <pivotArea dataOnly="0" labelOnly="1" fieldPosition="0">
        <references count="3">
          <reference field="0" count="1" selected="0">
            <x v="471"/>
          </reference>
          <reference field="6" count="1">
            <x v="544"/>
          </reference>
          <reference field="7" count="1" selected="0">
            <x v="20"/>
          </reference>
        </references>
      </pivotArea>
    </format>
    <format dxfId="770">
      <pivotArea dataOnly="0" labelOnly="1" fieldPosition="0">
        <references count="3">
          <reference field="0" count="1" selected="0">
            <x v="472"/>
          </reference>
          <reference field="6" count="1">
            <x v="486"/>
          </reference>
          <reference field="7" count="1" selected="0">
            <x v="20"/>
          </reference>
        </references>
      </pivotArea>
    </format>
    <format dxfId="769">
      <pivotArea dataOnly="0" labelOnly="1" fieldPosition="0">
        <references count="3">
          <reference field="0" count="1" selected="0">
            <x v="473"/>
          </reference>
          <reference field="6" count="1">
            <x v="565"/>
          </reference>
          <reference field="7" count="1" selected="0">
            <x v="21"/>
          </reference>
        </references>
      </pivotArea>
    </format>
    <format dxfId="768">
      <pivotArea dataOnly="0" labelOnly="1" fieldPosition="0">
        <references count="3">
          <reference field="0" count="1" selected="0">
            <x v="474"/>
          </reference>
          <reference field="6" count="1">
            <x v="312"/>
          </reference>
          <reference field="7" count="1" selected="0">
            <x v="21"/>
          </reference>
        </references>
      </pivotArea>
    </format>
    <format dxfId="767">
      <pivotArea dataOnly="0" labelOnly="1" fieldPosition="0">
        <references count="3">
          <reference field="0" count="1" selected="0">
            <x v="475"/>
          </reference>
          <reference field="6" count="1">
            <x v="281"/>
          </reference>
          <reference field="7" count="1" selected="0">
            <x v="21"/>
          </reference>
        </references>
      </pivotArea>
    </format>
    <format dxfId="766">
      <pivotArea dataOnly="0" labelOnly="1" fieldPosition="0">
        <references count="3">
          <reference field="0" count="1" selected="0">
            <x v="476"/>
          </reference>
          <reference field="6" count="1">
            <x v="573"/>
          </reference>
          <reference field="7" count="1" selected="0">
            <x v="21"/>
          </reference>
        </references>
      </pivotArea>
    </format>
    <format dxfId="765">
      <pivotArea dataOnly="0" labelOnly="1" fieldPosition="0">
        <references count="3">
          <reference field="0" count="1" selected="0">
            <x v="477"/>
          </reference>
          <reference field="6" count="1">
            <x v="422"/>
          </reference>
          <reference field="7" count="1" selected="0">
            <x v="21"/>
          </reference>
        </references>
      </pivotArea>
    </format>
    <format dxfId="764">
      <pivotArea dataOnly="0" labelOnly="1" fieldPosition="0">
        <references count="3">
          <reference field="0" count="1" selected="0">
            <x v="478"/>
          </reference>
          <reference field="6" count="1">
            <x v="202"/>
          </reference>
          <reference field="7" count="1" selected="0">
            <x v="21"/>
          </reference>
        </references>
      </pivotArea>
    </format>
    <format dxfId="763">
      <pivotArea dataOnly="0" labelOnly="1" fieldPosition="0">
        <references count="3">
          <reference field="0" count="1" selected="0">
            <x v="479"/>
          </reference>
          <reference field="6" count="1">
            <x v="498"/>
          </reference>
          <reference field="7" count="1" selected="0">
            <x v="21"/>
          </reference>
        </references>
      </pivotArea>
    </format>
    <format dxfId="762">
      <pivotArea dataOnly="0" labelOnly="1" fieldPosition="0">
        <references count="3">
          <reference field="0" count="1" selected="0">
            <x v="480"/>
          </reference>
          <reference field="6" count="1">
            <x v="69"/>
          </reference>
          <reference field="7" count="1" selected="0">
            <x v="21"/>
          </reference>
        </references>
      </pivotArea>
    </format>
    <format dxfId="761">
      <pivotArea dataOnly="0" labelOnly="1" fieldPosition="0">
        <references count="3">
          <reference field="0" count="1" selected="0">
            <x v="481"/>
          </reference>
          <reference field="6" count="1">
            <x v="318"/>
          </reference>
          <reference field="7" count="1" selected="0">
            <x v="21"/>
          </reference>
        </references>
      </pivotArea>
    </format>
    <format dxfId="760">
      <pivotArea dataOnly="0" labelOnly="1" fieldPosition="0">
        <references count="3">
          <reference field="0" count="1" selected="0">
            <x v="482"/>
          </reference>
          <reference field="6" count="1">
            <x v="266"/>
          </reference>
          <reference field="7" count="1" selected="0">
            <x v="21"/>
          </reference>
        </references>
      </pivotArea>
    </format>
    <format dxfId="759">
      <pivotArea dataOnly="0" labelOnly="1" fieldPosition="0">
        <references count="3">
          <reference field="0" count="1" selected="0">
            <x v="483"/>
          </reference>
          <reference field="6" count="1">
            <x v="44"/>
          </reference>
          <reference field="7" count="1" selected="0">
            <x v="21"/>
          </reference>
        </references>
      </pivotArea>
    </format>
    <format dxfId="758">
      <pivotArea dataOnly="0" labelOnly="1" fieldPosition="0">
        <references count="3">
          <reference field="0" count="1" selected="0">
            <x v="484"/>
          </reference>
          <reference field="6" count="1">
            <x v="272"/>
          </reference>
          <reference field="7" count="1" selected="0">
            <x v="21"/>
          </reference>
        </references>
      </pivotArea>
    </format>
    <format dxfId="757">
      <pivotArea dataOnly="0" labelOnly="1" fieldPosition="0">
        <references count="3">
          <reference field="0" count="1" selected="0">
            <x v="485"/>
          </reference>
          <reference field="6" count="1">
            <x v="518"/>
          </reference>
          <reference field="7" count="1" selected="0">
            <x v="21"/>
          </reference>
        </references>
      </pivotArea>
    </format>
    <format dxfId="756">
      <pivotArea dataOnly="0" labelOnly="1" fieldPosition="0">
        <references count="3">
          <reference field="0" count="1" selected="0">
            <x v="486"/>
          </reference>
          <reference field="6" count="1">
            <x v="369"/>
          </reference>
          <reference field="7" count="1" selected="0">
            <x v="21"/>
          </reference>
        </references>
      </pivotArea>
    </format>
    <format dxfId="755">
      <pivotArea dataOnly="0" labelOnly="1" fieldPosition="0">
        <references count="3">
          <reference field="0" count="1" selected="0">
            <x v="487"/>
          </reference>
          <reference field="6" count="1">
            <x v="450"/>
          </reference>
          <reference field="7" count="1" selected="0">
            <x v="21"/>
          </reference>
        </references>
      </pivotArea>
    </format>
    <format dxfId="754">
      <pivotArea dataOnly="0" labelOnly="1" fieldPosition="0">
        <references count="3">
          <reference field="0" count="1" selected="0">
            <x v="488"/>
          </reference>
          <reference field="6" count="1">
            <x v="371"/>
          </reference>
          <reference field="7" count="1" selected="0">
            <x v="21"/>
          </reference>
        </references>
      </pivotArea>
    </format>
    <format dxfId="753">
      <pivotArea dataOnly="0" labelOnly="1" fieldPosition="0">
        <references count="3">
          <reference field="0" count="1" selected="0">
            <x v="489"/>
          </reference>
          <reference field="6" count="1">
            <x v="214"/>
          </reference>
          <reference field="7" count="1" selected="0">
            <x v="21"/>
          </reference>
        </references>
      </pivotArea>
    </format>
    <format dxfId="752">
      <pivotArea dataOnly="0" labelOnly="1" fieldPosition="0">
        <references count="3">
          <reference field="0" count="1" selected="0">
            <x v="490"/>
          </reference>
          <reference field="6" count="1">
            <x v="584"/>
          </reference>
          <reference field="7" count="1" selected="0">
            <x v="21"/>
          </reference>
        </references>
      </pivotArea>
    </format>
    <format dxfId="751">
      <pivotArea dataOnly="0" labelOnly="1" fieldPosition="0">
        <references count="3">
          <reference field="0" count="1" selected="0">
            <x v="491"/>
          </reference>
          <reference field="6" count="1">
            <x v="251"/>
          </reference>
          <reference field="7" count="1" selected="0">
            <x v="21"/>
          </reference>
        </references>
      </pivotArea>
    </format>
    <format dxfId="750">
      <pivotArea dataOnly="0" labelOnly="1" fieldPosition="0">
        <references count="3">
          <reference field="0" count="1" selected="0">
            <x v="492"/>
          </reference>
          <reference field="6" count="1">
            <x v="362"/>
          </reference>
          <reference field="7" count="1" selected="0">
            <x v="21"/>
          </reference>
        </references>
      </pivotArea>
    </format>
    <format dxfId="749">
      <pivotArea dataOnly="0" labelOnly="1" fieldPosition="0">
        <references count="3">
          <reference field="0" count="1" selected="0">
            <x v="493"/>
          </reference>
          <reference field="6" count="1">
            <x v="496"/>
          </reference>
          <reference field="7" count="1" selected="0">
            <x v="21"/>
          </reference>
        </references>
      </pivotArea>
    </format>
    <format dxfId="748">
      <pivotArea dataOnly="0" labelOnly="1" fieldPosition="0">
        <references count="3">
          <reference field="0" count="1" selected="0">
            <x v="494"/>
          </reference>
          <reference field="6" count="1">
            <x v="277"/>
          </reference>
          <reference field="7" count="1" selected="0">
            <x v="21"/>
          </reference>
        </references>
      </pivotArea>
    </format>
    <format dxfId="747">
      <pivotArea dataOnly="0" labelOnly="1" fieldPosition="0">
        <references count="3">
          <reference field="0" count="1" selected="0">
            <x v="495"/>
          </reference>
          <reference field="6" count="1">
            <x v="100"/>
          </reference>
          <reference field="7" count="1" selected="0">
            <x v="21"/>
          </reference>
        </references>
      </pivotArea>
    </format>
    <format dxfId="746">
      <pivotArea dataOnly="0" labelOnly="1" fieldPosition="0">
        <references count="3">
          <reference field="0" count="1" selected="0">
            <x v="496"/>
          </reference>
          <reference field="6" count="1">
            <x v="429"/>
          </reference>
          <reference field="7" count="1" selected="0">
            <x v="21"/>
          </reference>
        </references>
      </pivotArea>
    </format>
    <format dxfId="745">
      <pivotArea dataOnly="0" labelOnly="1" fieldPosition="0">
        <references count="3">
          <reference field="0" count="1" selected="0">
            <x v="497"/>
          </reference>
          <reference field="6" count="1">
            <x v="411"/>
          </reference>
          <reference field="7" count="1" selected="0">
            <x v="21"/>
          </reference>
        </references>
      </pivotArea>
    </format>
    <format dxfId="744">
      <pivotArea dataOnly="0" labelOnly="1" fieldPosition="0">
        <references count="3">
          <reference field="0" count="1" selected="0">
            <x v="498"/>
          </reference>
          <reference field="6" count="1">
            <x v="260"/>
          </reference>
          <reference field="7" count="1" selected="0">
            <x v="21"/>
          </reference>
        </references>
      </pivotArea>
    </format>
    <format dxfId="743">
      <pivotArea dataOnly="0" labelOnly="1" fieldPosition="0">
        <references count="3">
          <reference field="0" count="1" selected="0">
            <x v="499"/>
          </reference>
          <reference field="6" count="1">
            <x v="280"/>
          </reference>
          <reference field="7" count="1" selected="0">
            <x v="21"/>
          </reference>
        </references>
      </pivotArea>
    </format>
    <format dxfId="742">
      <pivotArea dataOnly="0" labelOnly="1" fieldPosition="0">
        <references count="3">
          <reference field="0" count="1" selected="0">
            <x v="500"/>
          </reference>
          <reference field="6" count="1">
            <x v="485"/>
          </reference>
          <reference field="7" count="1" selected="0">
            <x v="21"/>
          </reference>
        </references>
      </pivotArea>
    </format>
    <format dxfId="741">
      <pivotArea dataOnly="0" labelOnly="1" fieldPosition="0">
        <references count="3">
          <reference field="0" count="1" selected="0">
            <x v="501"/>
          </reference>
          <reference field="6" count="1">
            <x v="250"/>
          </reference>
          <reference field="7" count="1" selected="0">
            <x v="21"/>
          </reference>
        </references>
      </pivotArea>
    </format>
    <format dxfId="740">
      <pivotArea dataOnly="0" labelOnly="1" fieldPosition="0">
        <references count="3">
          <reference field="0" count="1" selected="0">
            <x v="502"/>
          </reference>
          <reference field="6" count="1">
            <x v="473"/>
          </reference>
          <reference field="7" count="1" selected="0">
            <x v="21"/>
          </reference>
        </references>
      </pivotArea>
    </format>
    <format dxfId="739">
      <pivotArea dataOnly="0" labelOnly="1" fieldPosition="0">
        <references count="3">
          <reference field="0" count="1" selected="0">
            <x v="503"/>
          </reference>
          <reference field="6" count="1">
            <x v="407"/>
          </reference>
          <reference field="7" count="1" selected="0">
            <x v="21"/>
          </reference>
        </references>
      </pivotArea>
    </format>
    <format dxfId="738">
      <pivotArea dataOnly="0" labelOnly="1" fieldPosition="0">
        <references count="3">
          <reference field="0" count="1" selected="0">
            <x v="504"/>
          </reference>
          <reference field="6" count="1">
            <x v="317"/>
          </reference>
          <reference field="7" count="1" selected="0">
            <x v="21"/>
          </reference>
        </references>
      </pivotArea>
    </format>
    <format dxfId="737">
      <pivotArea dataOnly="0" labelOnly="1" fieldPosition="0">
        <references count="3">
          <reference field="0" count="1" selected="0">
            <x v="505"/>
          </reference>
          <reference field="6" count="1">
            <x v="406"/>
          </reference>
          <reference field="7" count="1" selected="0">
            <x v="21"/>
          </reference>
        </references>
      </pivotArea>
    </format>
    <format dxfId="736">
      <pivotArea dataOnly="0" labelOnly="1" fieldPosition="0">
        <references count="3">
          <reference field="0" count="1" selected="0">
            <x v="506"/>
          </reference>
          <reference field="6" count="1">
            <x v="382"/>
          </reference>
          <reference field="7" count="1" selected="0">
            <x v="21"/>
          </reference>
        </references>
      </pivotArea>
    </format>
    <format dxfId="735">
      <pivotArea dataOnly="0" labelOnly="1" fieldPosition="0">
        <references count="3">
          <reference field="0" count="1" selected="0">
            <x v="507"/>
          </reference>
          <reference field="6" count="1">
            <x v="212"/>
          </reference>
          <reference field="7" count="1" selected="0">
            <x v="21"/>
          </reference>
        </references>
      </pivotArea>
    </format>
    <format dxfId="734">
      <pivotArea dataOnly="0" labelOnly="1" fieldPosition="0">
        <references count="3">
          <reference field="0" count="1" selected="0">
            <x v="508"/>
          </reference>
          <reference field="6" count="1">
            <x v="381"/>
          </reference>
          <reference field="7" count="1" selected="0">
            <x v="21"/>
          </reference>
        </references>
      </pivotArea>
    </format>
    <format dxfId="733">
      <pivotArea dataOnly="0" labelOnly="1" fieldPosition="0">
        <references count="3">
          <reference field="0" count="1" selected="0">
            <x v="509"/>
          </reference>
          <reference field="6" count="1">
            <x v="426"/>
          </reference>
          <reference field="7" count="1" selected="0">
            <x v="21"/>
          </reference>
        </references>
      </pivotArea>
    </format>
    <format dxfId="732">
      <pivotArea dataOnly="0" labelOnly="1" fieldPosition="0">
        <references count="3">
          <reference field="0" count="1" selected="0">
            <x v="510"/>
          </reference>
          <reference field="6" count="1">
            <x v="582"/>
          </reference>
          <reference field="7" count="1" selected="0">
            <x v="21"/>
          </reference>
        </references>
      </pivotArea>
    </format>
    <format dxfId="731">
      <pivotArea dataOnly="0" labelOnly="1" fieldPosition="0">
        <references count="3">
          <reference field="0" count="1" selected="0">
            <x v="511"/>
          </reference>
          <reference field="6" count="1">
            <x v="85"/>
          </reference>
          <reference field="7" count="1" selected="0">
            <x v="21"/>
          </reference>
        </references>
      </pivotArea>
    </format>
    <format dxfId="730">
      <pivotArea dataOnly="0" labelOnly="1" fieldPosition="0">
        <references count="3">
          <reference field="0" count="1" selected="0">
            <x v="512"/>
          </reference>
          <reference field="6" count="1">
            <x v="386"/>
          </reference>
          <reference field="7" count="1" selected="0">
            <x v="21"/>
          </reference>
        </references>
      </pivotArea>
    </format>
    <format dxfId="729">
      <pivotArea dataOnly="0" labelOnly="1" fieldPosition="0">
        <references count="3">
          <reference field="0" count="1" selected="0">
            <x v="513"/>
          </reference>
          <reference field="6" count="1">
            <x v="211"/>
          </reference>
          <reference field="7" count="1" selected="0">
            <x v="21"/>
          </reference>
        </references>
      </pivotArea>
    </format>
    <format dxfId="728">
      <pivotArea dataOnly="0" labelOnly="1" fieldPosition="0">
        <references count="3">
          <reference field="0" count="1" selected="0">
            <x v="514"/>
          </reference>
          <reference field="6" count="1">
            <x v="491"/>
          </reference>
          <reference field="7" count="1" selected="0">
            <x v="21"/>
          </reference>
        </references>
      </pivotArea>
    </format>
    <format dxfId="727">
      <pivotArea dataOnly="0" labelOnly="1" fieldPosition="0">
        <references count="3">
          <reference field="0" count="1" selected="0">
            <x v="515"/>
          </reference>
          <reference field="6" count="1">
            <x v="314"/>
          </reference>
          <reference field="7" count="1" selected="0">
            <x v="21"/>
          </reference>
        </references>
      </pivotArea>
    </format>
    <format dxfId="726">
      <pivotArea dataOnly="0" labelOnly="1" fieldPosition="0">
        <references count="3">
          <reference field="0" count="1" selected="0">
            <x v="516"/>
          </reference>
          <reference field="6" count="1">
            <x v="301"/>
          </reference>
          <reference field="7" count="1" selected="0">
            <x v="21"/>
          </reference>
        </references>
      </pivotArea>
    </format>
    <format dxfId="725">
      <pivotArea dataOnly="0" labelOnly="1" fieldPosition="0">
        <references count="3">
          <reference field="0" count="1" selected="0">
            <x v="517"/>
          </reference>
          <reference field="6" count="1">
            <x v="497"/>
          </reference>
          <reference field="7" count="1" selected="0">
            <x v="21"/>
          </reference>
        </references>
      </pivotArea>
    </format>
    <format dxfId="724">
      <pivotArea dataOnly="0" labelOnly="1" fieldPosition="0">
        <references count="3">
          <reference field="0" count="1" selected="0">
            <x v="518"/>
          </reference>
          <reference field="6" count="1">
            <x v="510"/>
          </reference>
          <reference field="7" count="1" selected="0">
            <x v="21"/>
          </reference>
        </references>
      </pivotArea>
    </format>
    <format dxfId="723">
      <pivotArea dataOnly="0" labelOnly="1" fieldPosition="0">
        <references count="3">
          <reference field="0" count="1" selected="0">
            <x v="519"/>
          </reference>
          <reference field="6" count="1">
            <x v="46"/>
          </reference>
          <reference field="7" count="1" selected="0">
            <x v="21"/>
          </reference>
        </references>
      </pivotArea>
    </format>
    <format dxfId="722">
      <pivotArea dataOnly="0" labelOnly="1" fieldPosition="0">
        <references count="3">
          <reference field="0" count="1" selected="0">
            <x v="520"/>
          </reference>
          <reference field="6" count="1">
            <x v="449"/>
          </reference>
          <reference field="7" count="1" selected="0">
            <x v="21"/>
          </reference>
        </references>
      </pivotArea>
    </format>
    <format dxfId="721">
      <pivotArea dataOnly="0" labelOnly="1" fieldPosition="0">
        <references count="3">
          <reference field="0" count="1" selected="0">
            <x v="521"/>
          </reference>
          <reference field="6" count="1">
            <x v="564"/>
          </reference>
          <reference field="7" count="1" selected="0">
            <x v="21"/>
          </reference>
        </references>
      </pivotArea>
    </format>
    <format dxfId="720">
      <pivotArea dataOnly="0" labelOnly="1" fieldPosition="0">
        <references count="3">
          <reference field="0" count="1" selected="0">
            <x v="522"/>
          </reference>
          <reference field="6" count="1">
            <x v="117"/>
          </reference>
          <reference field="7" count="1" selected="0">
            <x v="21"/>
          </reference>
        </references>
      </pivotArea>
    </format>
    <format dxfId="719">
      <pivotArea dataOnly="0" labelOnly="1" fieldPosition="0">
        <references count="3">
          <reference field="0" count="1" selected="0">
            <x v="523"/>
          </reference>
          <reference field="6" count="1">
            <x v="572"/>
          </reference>
          <reference field="7" count="1" selected="0">
            <x v="21"/>
          </reference>
        </references>
      </pivotArea>
    </format>
    <format dxfId="718">
      <pivotArea dataOnly="0" labelOnly="1" fieldPosition="0">
        <references count="3">
          <reference field="0" count="1" selected="0">
            <x v="524"/>
          </reference>
          <reference field="6" count="1">
            <x v="506"/>
          </reference>
          <reference field="7" count="1" selected="0">
            <x v="21"/>
          </reference>
        </references>
      </pivotArea>
    </format>
    <format dxfId="717">
      <pivotArea dataOnly="0" labelOnly="1" fieldPosition="0">
        <references count="3">
          <reference field="0" count="1" selected="0">
            <x v="525"/>
          </reference>
          <reference field="6" count="1">
            <x v="295"/>
          </reference>
          <reference field="7" count="1" selected="0">
            <x v="21"/>
          </reference>
        </references>
      </pivotArea>
    </format>
    <format dxfId="716">
      <pivotArea dataOnly="0" labelOnly="1" fieldPosition="0">
        <references count="3">
          <reference field="0" count="1" selected="0">
            <x v="526"/>
          </reference>
          <reference field="6" count="1">
            <x v="223"/>
          </reference>
          <reference field="7" count="1" selected="0">
            <x v="21"/>
          </reference>
        </references>
      </pivotArea>
    </format>
    <format dxfId="715">
      <pivotArea dataOnly="0" labelOnly="1" fieldPosition="0">
        <references count="3">
          <reference field="0" count="1" selected="0">
            <x v="527"/>
          </reference>
          <reference field="6" count="1">
            <x v="309"/>
          </reference>
          <reference field="7" count="1" selected="0">
            <x v="22"/>
          </reference>
        </references>
      </pivotArea>
    </format>
    <format dxfId="714">
      <pivotArea dataOnly="0" labelOnly="1" fieldPosition="0">
        <references count="3">
          <reference field="0" count="1" selected="0">
            <x v="528"/>
          </reference>
          <reference field="6" count="1">
            <x v="419"/>
          </reference>
          <reference field="7" count="1" selected="0">
            <x v="22"/>
          </reference>
        </references>
      </pivotArea>
    </format>
    <format dxfId="713">
      <pivotArea dataOnly="0" labelOnly="1" fieldPosition="0">
        <references count="3">
          <reference field="0" count="1" selected="0">
            <x v="529"/>
          </reference>
          <reference field="6" count="1">
            <x v="55"/>
          </reference>
          <reference field="7" count="1" selected="0">
            <x v="22"/>
          </reference>
        </references>
      </pivotArea>
    </format>
    <format dxfId="712">
      <pivotArea dataOnly="0" labelOnly="1" fieldPosition="0">
        <references count="3">
          <reference field="0" count="1" selected="0">
            <x v="530"/>
          </reference>
          <reference field="6" count="1">
            <x v="199"/>
          </reference>
          <reference field="7" count="1" selected="0">
            <x v="22"/>
          </reference>
        </references>
      </pivotArea>
    </format>
    <format dxfId="711">
      <pivotArea dataOnly="0" labelOnly="1" fieldPosition="0">
        <references count="3">
          <reference field="0" count="1" selected="0">
            <x v="531"/>
          </reference>
          <reference field="6" count="1">
            <x v="90"/>
          </reference>
          <reference field="7" count="1" selected="0">
            <x v="22"/>
          </reference>
        </references>
      </pivotArea>
    </format>
    <format dxfId="710">
      <pivotArea dataOnly="0" labelOnly="1" fieldPosition="0">
        <references count="3">
          <reference field="0" count="1" selected="0">
            <x v="532"/>
          </reference>
          <reference field="6" count="1">
            <x v="416"/>
          </reference>
          <reference field="7" count="1" selected="0">
            <x v="22"/>
          </reference>
        </references>
      </pivotArea>
    </format>
    <format dxfId="709">
      <pivotArea dataOnly="0" labelOnly="1" fieldPosition="0">
        <references count="3">
          <reference field="0" count="1" selected="0">
            <x v="533"/>
          </reference>
          <reference field="6" count="1">
            <x v="27"/>
          </reference>
          <reference field="7" count="1" selected="0">
            <x v="22"/>
          </reference>
        </references>
      </pivotArea>
    </format>
    <format dxfId="708">
      <pivotArea dataOnly="0" labelOnly="1" fieldPosition="0">
        <references count="3">
          <reference field="0" count="1" selected="0">
            <x v="534"/>
          </reference>
          <reference field="6" count="1">
            <x v="121"/>
          </reference>
          <reference field="7" count="1" selected="0">
            <x v="22"/>
          </reference>
        </references>
      </pivotArea>
    </format>
    <format dxfId="707">
      <pivotArea dataOnly="0" labelOnly="1" fieldPosition="0">
        <references count="3">
          <reference field="0" count="1" selected="0">
            <x v="535"/>
          </reference>
          <reference field="6" count="1">
            <x v="558"/>
          </reference>
          <reference field="7" count="1" selected="0">
            <x v="22"/>
          </reference>
        </references>
      </pivotArea>
    </format>
    <format dxfId="706">
      <pivotArea dataOnly="0" labelOnly="1" fieldPosition="0">
        <references count="3">
          <reference field="0" count="1" selected="0">
            <x v="536"/>
          </reference>
          <reference field="6" count="1">
            <x v="552"/>
          </reference>
          <reference field="7" count="1" selected="0">
            <x v="22"/>
          </reference>
        </references>
      </pivotArea>
    </format>
    <format dxfId="705">
      <pivotArea dataOnly="0" labelOnly="1" fieldPosition="0">
        <references count="3">
          <reference field="0" count="1" selected="0">
            <x v="537"/>
          </reference>
          <reference field="6" count="1">
            <x v="421"/>
          </reference>
          <reference field="7" count="1" selected="0">
            <x v="22"/>
          </reference>
        </references>
      </pivotArea>
    </format>
    <format dxfId="704">
      <pivotArea dataOnly="0" labelOnly="1" fieldPosition="0">
        <references count="3">
          <reference field="0" count="1" selected="0">
            <x v="538"/>
          </reference>
          <reference field="6" count="1">
            <x v="225"/>
          </reference>
          <reference field="7" count="1" selected="0">
            <x v="22"/>
          </reference>
        </references>
      </pivotArea>
    </format>
    <format dxfId="703">
      <pivotArea dataOnly="0" labelOnly="1" fieldPosition="0">
        <references count="3">
          <reference field="0" count="1" selected="0">
            <x v="539"/>
          </reference>
          <reference field="6" count="1">
            <x v="92"/>
          </reference>
          <reference field="7" count="1" selected="0">
            <x v="23"/>
          </reference>
        </references>
      </pivotArea>
    </format>
    <format dxfId="702">
      <pivotArea dataOnly="0" labelOnly="1" fieldPosition="0">
        <references count="3">
          <reference field="0" count="1" selected="0">
            <x v="540"/>
          </reference>
          <reference field="6" count="1">
            <x v="126"/>
          </reference>
          <reference field="7" count="1" selected="0">
            <x v="23"/>
          </reference>
        </references>
      </pivotArea>
    </format>
    <format dxfId="701">
      <pivotArea dataOnly="0" labelOnly="1" fieldPosition="0">
        <references count="3">
          <reference field="0" count="1" selected="0">
            <x v="541"/>
          </reference>
          <reference field="6" count="1">
            <x v="209"/>
          </reference>
          <reference field="7" count="1" selected="0">
            <x v="23"/>
          </reference>
        </references>
      </pivotArea>
    </format>
    <format dxfId="700">
      <pivotArea dataOnly="0" labelOnly="1" fieldPosition="0">
        <references count="3">
          <reference field="0" count="1" selected="0">
            <x v="542"/>
          </reference>
          <reference field="6" count="1">
            <x v="476"/>
          </reference>
          <reference field="7" count="1" selected="0">
            <x v="23"/>
          </reference>
        </references>
      </pivotArea>
    </format>
    <format dxfId="699">
      <pivotArea dataOnly="0" labelOnly="1" fieldPosition="0">
        <references count="3">
          <reference field="0" count="1" selected="0">
            <x v="543"/>
          </reference>
          <reference field="6" count="1">
            <x v="87"/>
          </reference>
          <reference field="7" count="1" selected="0">
            <x v="23"/>
          </reference>
        </references>
      </pivotArea>
    </format>
    <format dxfId="698">
      <pivotArea dataOnly="0" labelOnly="1" fieldPosition="0">
        <references count="3">
          <reference field="0" count="1" selected="0">
            <x v="544"/>
          </reference>
          <reference field="6" count="1">
            <x v="479"/>
          </reference>
          <reference field="7" count="1" selected="0">
            <x v="23"/>
          </reference>
        </references>
      </pivotArea>
    </format>
    <format dxfId="697">
      <pivotArea dataOnly="0" labelOnly="1" fieldPosition="0">
        <references count="3">
          <reference field="0" count="1" selected="0">
            <x v="545"/>
          </reference>
          <reference field="6" count="1">
            <x v="333"/>
          </reference>
          <reference field="7" count="1" selected="0">
            <x v="23"/>
          </reference>
        </references>
      </pivotArea>
    </format>
    <format dxfId="696">
      <pivotArea dataOnly="0" labelOnly="1" fieldPosition="0">
        <references count="3">
          <reference field="0" count="1" selected="0">
            <x v="546"/>
          </reference>
          <reference field="6" count="1">
            <x v="561"/>
          </reference>
          <reference field="7" count="1" selected="0">
            <x v="23"/>
          </reference>
        </references>
      </pivotArea>
    </format>
    <format dxfId="695">
      <pivotArea dataOnly="0" labelOnly="1" fieldPosition="0">
        <references count="3">
          <reference field="0" count="1" selected="0">
            <x v="547"/>
          </reference>
          <reference field="6" count="1">
            <x v="373"/>
          </reference>
          <reference field="7" count="1" selected="0">
            <x v="23"/>
          </reference>
        </references>
      </pivotArea>
    </format>
    <format dxfId="694">
      <pivotArea dataOnly="0" labelOnly="1" fieldPosition="0">
        <references count="3">
          <reference field="0" count="1" selected="0">
            <x v="548"/>
          </reference>
          <reference field="6" count="1">
            <x v="478"/>
          </reference>
          <reference field="7" count="1" selected="0">
            <x v="23"/>
          </reference>
        </references>
      </pivotArea>
    </format>
    <format dxfId="693">
      <pivotArea dataOnly="0" labelOnly="1" fieldPosition="0">
        <references count="3">
          <reference field="0" count="1" selected="0">
            <x v="549"/>
          </reference>
          <reference field="6" count="1">
            <x v="462"/>
          </reference>
          <reference field="7" count="1" selected="0">
            <x v="23"/>
          </reference>
        </references>
      </pivotArea>
    </format>
    <format dxfId="692">
      <pivotArea dataOnly="0" labelOnly="1" fieldPosition="0">
        <references count="3">
          <reference field="0" count="1" selected="0">
            <x v="550"/>
          </reference>
          <reference field="6" count="1">
            <x v="343"/>
          </reference>
          <reference field="7" count="1" selected="0">
            <x v="23"/>
          </reference>
        </references>
      </pivotArea>
    </format>
    <format dxfId="691">
      <pivotArea dataOnly="0" labelOnly="1" fieldPosition="0">
        <references count="3">
          <reference field="0" count="1" selected="0">
            <x v="551"/>
          </reference>
          <reference field="6" count="1">
            <x v="484"/>
          </reference>
          <reference field="7" count="1" selected="0">
            <x v="23"/>
          </reference>
        </references>
      </pivotArea>
    </format>
    <format dxfId="690">
      <pivotArea dataOnly="0" labelOnly="1" fieldPosition="0">
        <references count="3">
          <reference field="0" count="1" selected="0">
            <x v="552"/>
          </reference>
          <reference field="6" count="1">
            <x v="350"/>
          </reference>
          <reference field="7" count="1" selected="0">
            <x v="23"/>
          </reference>
        </references>
      </pivotArea>
    </format>
    <format dxfId="689">
      <pivotArea dataOnly="0" labelOnly="1" fieldPosition="0">
        <references count="3">
          <reference field="0" count="1" selected="0">
            <x v="553"/>
          </reference>
          <reference field="6" count="1">
            <x v="431"/>
          </reference>
          <reference field="7" count="1" selected="0">
            <x v="23"/>
          </reference>
        </references>
      </pivotArea>
    </format>
    <format dxfId="688">
      <pivotArea dataOnly="0" labelOnly="1" fieldPosition="0">
        <references count="3">
          <reference field="0" count="1" selected="0">
            <x v="554"/>
          </reference>
          <reference field="6" count="1">
            <x v="108"/>
          </reference>
          <reference field="7" count="1" selected="0">
            <x v="23"/>
          </reference>
        </references>
      </pivotArea>
    </format>
    <format dxfId="687">
      <pivotArea dataOnly="0" labelOnly="1" fieldPosition="0">
        <references count="3">
          <reference field="0" count="1" selected="0">
            <x v="555"/>
          </reference>
          <reference field="6" count="1">
            <x v="533"/>
          </reference>
          <reference field="7" count="1" selected="0">
            <x v="23"/>
          </reference>
        </references>
      </pivotArea>
    </format>
    <format dxfId="686">
      <pivotArea dataOnly="0" labelOnly="1" fieldPosition="0">
        <references count="3">
          <reference field="0" count="1" selected="0">
            <x v="556"/>
          </reference>
          <reference field="6" count="1">
            <x v="586"/>
          </reference>
          <reference field="7" count="1" selected="0">
            <x v="23"/>
          </reference>
        </references>
      </pivotArea>
    </format>
    <format dxfId="685">
      <pivotArea dataOnly="0" labelOnly="1" fieldPosition="0">
        <references count="3">
          <reference field="0" count="1" selected="0">
            <x v="557"/>
          </reference>
          <reference field="6" count="1">
            <x v="452"/>
          </reference>
          <reference field="7" count="1" selected="0">
            <x v="23"/>
          </reference>
        </references>
      </pivotArea>
    </format>
    <format dxfId="684">
      <pivotArea dataOnly="0" labelOnly="1" fieldPosition="0">
        <references count="3">
          <reference field="0" count="1" selected="0">
            <x v="558"/>
          </reference>
          <reference field="6" count="1">
            <x v="475"/>
          </reference>
          <reference field="7" count="1" selected="0">
            <x v="23"/>
          </reference>
        </references>
      </pivotArea>
    </format>
    <format dxfId="683">
      <pivotArea dataOnly="0" labelOnly="1" fieldPosition="0">
        <references count="3">
          <reference field="0" count="1" selected="0">
            <x v="559"/>
          </reference>
          <reference field="6" count="1">
            <x v="540"/>
          </reference>
          <reference field="7" count="1" selected="0">
            <x v="23"/>
          </reference>
        </references>
      </pivotArea>
    </format>
    <format dxfId="682">
      <pivotArea dataOnly="0" labelOnly="1" fieldPosition="0">
        <references count="3">
          <reference field="0" count="1" selected="0">
            <x v="560"/>
          </reference>
          <reference field="6" count="1">
            <x v="465"/>
          </reference>
          <reference field="7" count="1" selected="0">
            <x v="23"/>
          </reference>
        </references>
      </pivotArea>
    </format>
    <format dxfId="681">
      <pivotArea dataOnly="0" labelOnly="1" fieldPosition="0">
        <references count="3">
          <reference field="0" count="1" selected="0">
            <x v="561"/>
          </reference>
          <reference field="6" count="1">
            <x v="529"/>
          </reference>
          <reference field="7" count="1" selected="0">
            <x v="23"/>
          </reference>
        </references>
      </pivotArea>
    </format>
    <format dxfId="680">
      <pivotArea dataOnly="0" labelOnly="1" fieldPosition="0">
        <references count="3">
          <reference field="0" count="1" selected="0">
            <x v="562"/>
          </reference>
          <reference field="6" count="1">
            <x v="477"/>
          </reference>
          <reference field="7" count="1" selected="0">
            <x v="23"/>
          </reference>
        </references>
      </pivotArea>
    </format>
    <format dxfId="679">
      <pivotArea dataOnly="0" labelOnly="1" fieldPosition="0">
        <references count="3">
          <reference field="0" count="1" selected="0">
            <x v="563"/>
          </reference>
          <reference field="6" count="1">
            <x v="514"/>
          </reference>
          <reference field="7" count="1" selected="0">
            <x v="23"/>
          </reference>
        </references>
      </pivotArea>
    </format>
    <format dxfId="678">
      <pivotArea dataOnly="0" labelOnly="1" fieldPosition="0">
        <references count="3">
          <reference field="0" count="1" selected="0">
            <x v="564"/>
          </reference>
          <reference field="6" count="1">
            <x v="374"/>
          </reference>
          <reference field="7" count="1" selected="0">
            <x v="23"/>
          </reference>
        </references>
      </pivotArea>
    </format>
    <format dxfId="677">
      <pivotArea dataOnly="0" labelOnly="1" fieldPosition="0">
        <references count="3">
          <reference field="0" count="1" selected="0">
            <x v="565"/>
          </reference>
          <reference field="6" count="1">
            <x v="372"/>
          </reference>
          <reference field="7" count="1" selected="0">
            <x v="23"/>
          </reference>
        </references>
      </pivotArea>
    </format>
    <format dxfId="676">
      <pivotArea dataOnly="0" labelOnly="1" fieldPosition="0">
        <references count="3">
          <reference field="0" count="1" selected="0">
            <x v="566"/>
          </reference>
          <reference field="6" count="1">
            <x v="548"/>
          </reference>
          <reference field="7" count="1" selected="0">
            <x v="23"/>
          </reference>
        </references>
      </pivotArea>
    </format>
    <format dxfId="675">
      <pivotArea dataOnly="0" labelOnly="1" fieldPosition="0">
        <references count="3">
          <reference field="0" count="1" selected="0">
            <x v="567"/>
          </reference>
          <reference field="6" count="1">
            <x v="340"/>
          </reference>
          <reference field="7" count="1" selected="0">
            <x v="23"/>
          </reference>
        </references>
      </pivotArea>
    </format>
    <format dxfId="674">
      <pivotArea dataOnly="0" labelOnly="1" fieldPosition="0">
        <references count="3">
          <reference field="0" count="1" selected="0">
            <x v="568"/>
          </reference>
          <reference field="6" count="1">
            <x v="560"/>
          </reference>
          <reference field="7" count="1" selected="0">
            <x v="23"/>
          </reference>
        </references>
      </pivotArea>
    </format>
    <format dxfId="673">
      <pivotArea dataOnly="0" labelOnly="1" fieldPosition="0">
        <references count="3">
          <reference field="0" count="1" selected="0">
            <x v="569"/>
          </reference>
          <reference field="6" count="1">
            <x v="464"/>
          </reference>
          <reference field="7" count="1" selected="0">
            <x v="23"/>
          </reference>
        </references>
      </pivotArea>
    </format>
    <format dxfId="672">
      <pivotArea dataOnly="0" labelOnly="1" fieldPosition="0">
        <references count="3">
          <reference field="0" count="1" selected="0">
            <x v="570"/>
          </reference>
          <reference field="6" count="1">
            <x v="248"/>
          </reference>
          <reference field="7" count="1" selected="0">
            <x v="23"/>
          </reference>
        </references>
      </pivotArea>
    </format>
    <format dxfId="671">
      <pivotArea dataOnly="0" labelOnly="1" fieldPosition="0">
        <references count="3">
          <reference field="0" count="1" selected="0">
            <x v="571"/>
          </reference>
          <reference field="6" count="1">
            <x v="493"/>
          </reference>
          <reference field="7" count="1" selected="0">
            <x v="24"/>
          </reference>
        </references>
      </pivotArea>
    </format>
    <format dxfId="670">
      <pivotArea dataOnly="0" labelOnly="1" fieldPosition="0">
        <references count="3">
          <reference field="0" count="1" selected="0">
            <x v="572"/>
          </reference>
          <reference field="6" count="1">
            <x v="215"/>
          </reference>
          <reference field="7" count="1" selected="0">
            <x v="24"/>
          </reference>
        </references>
      </pivotArea>
    </format>
    <format dxfId="669">
      <pivotArea dataOnly="0" labelOnly="1" fieldPosition="0">
        <references count="3">
          <reference field="0" count="1" selected="0">
            <x v="573"/>
          </reference>
          <reference field="6" count="1">
            <x v="327"/>
          </reference>
          <reference field="7" count="1" selected="0">
            <x v="24"/>
          </reference>
        </references>
      </pivotArea>
    </format>
    <format dxfId="668">
      <pivotArea dataOnly="0" labelOnly="1" fieldPosition="0">
        <references count="3">
          <reference field="0" count="1" selected="0">
            <x v="574"/>
          </reference>
          <reference field="6" count="1">
            <x v="256"/>
          </reference>
          <reference field="7" count="1" selected="0">
            <x v="24"/>
          </reference>
        </references>
      </pivotArea>
    </format>
    <format dxfId="667">
      <pivotArea dataOnly="0" labelOnly="1" fieldPosition="0">
        <references count="3">
          <reference field="0" count="1" selected="0">
            <x v="575"/>
          </reference>
          <reference field="6" count="1">
            <x v="534"/>
          </reference>
          <reference field="7" count="1" selected="0">
            <x v="24"/>
          </reference>
        </references>
      </pivotArea>
    </format>
    <format dxfId="666">
      <pivotArea dataOnly="0" labelOnly="1" fieldPosition="0">
        <references count="3">
          <reference field="0" count="1" selected="0">
            <x v="576"/>
          </reference>
          <reference field="6" count="1">
            <x v="535"/>
          </reference>
          <reference field="7" count="1" selected="0">
            <x v="24"/>
          </reference>
        </references>
      </pivotArea>
    </format>
    <format dxfId="665">
      <pivotArea dataOnly="0" labelOnly="1" fieldPosition="0">
        <references count="3">
          <reference field="0" count="1" selected="0">
            <x v="577"/>
          </reference>
          <reference field="6" count="1">
            <x v="307"/>
          </reference>
          <reference field="7" count="1" selected="0">
            <x v="24"/>
          </reference>
        </references>
      </pivotArea>
    </format>
    <format dxfId="664">
      <pivotArea dataOnly="0" labelOnly="1" fieldPosition="0">
        <references count="3">
          <reference field="0" count="1" selected="0">
            <x v="578"/>
          </reference>
          <reference field="6" count="1">
            <x v="375"/>
          </reference>
          <reference field="7" count="1" selected="0">
            <x v="24"/>
          </reference>
        </references>
      </pivotArea>
    </format>
    <format dxfId="663">
      <pivotArea dataOnly="0" labelOnly="1" fieldPosition="0">
        <references count="3">
          <reference field="0" count="1" selected="0">
            <x v="579"/>
          </reference>
          <reference field="6" count="1">
            <x v="543"/>
          </reference>
          <reference field="7" count="1" selected="0">
            <x v="24"/>
          </reference>
        </references>
      </pivotArea>
    </format>
    <format dxfId="662">
      <pivotArea dataOnly="0" labelOnly="1" fieldPosition="0">
        <references count="3">
          <reference field="0" count="1" selected="0">
            <x v="580"/>
          </reference>
          <reference field="6" count="1">
            <x v="360"/>
          </reference>
          <reference field="7" count="1" selected="0">
            <x v="24"/>
          </reference>
        </references>
      </pivotArea>
    </format>
    <format dxfId="661">
      <pivotArea dataOnly="0" labelOnly="1" fieldPosition="0">
        <references count="3">
          <reference field="0" count="1" selected="0">
            <x v="581"/>
          </reference>
          <reference field="6" count="1">
            <x v="235"/>
          </reference>
          <reference field="7" count="1" selected="0">
            <x v="24"/>
          </reference>
        </references>
      </pivotArea>
    </format>
    <format dxfId="660">
      <pivotArea dataOnly="0" labelOnly="1" fieldPosition="0">
        <references count="3">
          <reference field="0" count="1" selected="0">
            <x v="582"/>
          </reference>
          <reference field="6" count="1">
            <x v="54"/>
          </reference>
          <reference field="7" count="1" selected="0">
            <x v="24"/>
          </reference>
        </references>
      </pivotArea>
    </format>
    <format dxfId="659">
      <pivotArea dataOnly="0" labelOnly="1" fieldPosition="0">
        <references count="3">
          <reference field="0" count="1" selected="0">
            <x v="583"/>
          </reference>
          <reference field="6" count="1">
            <x v="378"/>
          </reference>
          <reference field="7" count="1" selected="0">
            <x v="25"/>
          </reference>
        </references>
      </pivotArea>
    </format>
    <format dxfId="658">
      <pivotArea dataOnly="0" labelOnly="1" fieldPosition="0">
        <references count="3">
          <reference field="0" count="1" selected="0">
            <x v="584"/>
          </reference>
          <reference field="6" count="1">
            <x v="414"/>
          </reference>
          <reference field="7" count="1" selected="0">
            <x v="25"/>
          </reference>
        </references>
      </pivotArea>
    </format>
    <format dxfId="657">
      <pivotArea dataOnly="0" labelOnly="1" fieldPosition="0">
        <references count="3">
          <reference field="0" count="1" selected="0">
            <x v="585"/>
          </reference>
          <reference field="6" count="1">
            <x v="56"/>
          </reference>
          <reference field="7" count="1" selected="0">
            <x v="26"/>
          </reference>
        </references>
      </pivotArea>
    </format>
    <format dxfId="656">
      <pivotArea dataOnly="0" labelOnly="1" fieldPosition="0">
        <references count="3">
          <reference field="0" count="1" selected="0">
            <x v="586"/>
          </reference>
          <reference field="6" count="1">
            <x v="33"/>
          </reference>
          <reference field="7" count="1" selected="0">
            <x v="26"/>
          </reference>
        </references>
      </pivotArea>
    </format>
    <format dxfId="655">
      <pivotArea dataOnly="0" labelOnly="1" fieldPosition="0">
        <references count="3">
          <reference field="0" count="1" selected="0">
            <x v="587"/>
          </reference>
          <reference field="6" count="1">
            <x v="359"/>
          </reference>
          <reference field="7" count="1" selected="0">
            <x v="26"/>
          </reference>
        </references>
      </pivotArea>
    </format>
    <format dxfId="654">
      <pivotArea dataOnly="0" labelOnly="1" fieldPosition="0">
        <references count="3">
          <reference field="0" count="1" selected="0">
            <x v="588"/>
          </reference>
          <reference field="6" count="1">
            <x v="425"/>
          </reference>
          <reference field="7" count="1" selected="0">
            <x v="26"/>
          </reference>
        </references>
      </pivotArea>
    </format>
    <format dxfId="653">
      <pivotArea dataOnly="0" labelOnly="1" fieldPosition="0">
        <references count="3">
          <reference field="0" count="1" selected="0">
            <x v="589"/>
          </reference>
          <reference field="6" count="1">
            <x v="527"/>
          </reference>
          <reference field="7" count="1" selected="0">
            <x v="26"/>
          </reference>
        </references>
      </pivotArea>
    </format>
    <format dxfId="652">
      <pivotArea dataOnly="0" labelOnly="1" fieldPosition="0">
        <references count="3">
          <reference field="0" count="1" selected="0">
            <x v="590"/>
          </reference>
          <reference field="6" count="1">
            <x v="521"/>
          </reference>
          <reference field="7" count="1" selected="0">
            <x v="26"/>
          </reference>
        </references>
      </pivotArea>
    </format>
    <format dxfId="651">
      <pivotArea dataOnly="0" labelOnly="1" fieldPosition="0">
        <references count="4">
          <reference field="0" count="1" selected="0">
            <x v="0"/>
          </reference>
          <reference field="6" count="1" selected="0">
            <x v="569"/>
          </reference>
          <reference field="7" count="1" selected="0">
            <x v="0"/>
          </reference>
          <reference field="8" count="1">
            <x v="499"/>
          </reference>
        </references>
      </pivotArea>
    </format>
    <format dxfId="650">
      <pivotArea dataOnly="0" labelOnly="1" fieldPosition="0">
        <references count="4">
          <reference field="0" count="1" selected="0">
            <x v="1"/>
          </reference>
          <reference field="6" count="1" selected="0">
            <x v="219"/>
          </reference>
          <reference field="7" count="1" selected="0">
            <x v="0"/>
          </reference>
          <reference field="8" count="1">
            <x v="432"/>
          </reference>
        </references>
      </pivotArea>
    </format>
    <format dxfId="649">
      <pivotArea dataOnly="0" labelOnly="1" fieldPosition="0">
        <references count="4">
          <reference field="0" count="1" selected="0">
            <x v="2"/>
          </reference>
          <reference field="6" count="1" selected="0">
            <x v="308"/>
          </reference>
          <reference field="7" count="1" selected="0">
            <x v="0"/>
          </reference>
          <reference field="8" count="1">
            <x v="430"/>
          </reference>
        </references>
      </pivotArea>
    </format>
    <format dxfId="648">
      <pivotArea dataOnly="0" labelOnly="1" fieldPosition="0">
        <references count="4">
          <reference field="0" count="1" selected="0">
            <x v="3"/>
          </reference>
          <reference field="6" count="1" selected="0">
            <x v="456"/>
          </reference>
          <reference field="7" count="1" selected="0">
            <x v="0"/>
          </reference>
          <reference field="8" count="1">
            <x v="355"/>
          </reference>
        </references>
      </pivotArea>
    </format>
    <format dxfId="647">
      <pivotArea dataOnly="0" labelOnly="1" fieldPosition="0">
        <references count="4">
          <reference field="0" count="1" selected="0">
            <x v="4"/>
          </reference>
          <reference field="6" count="1" selected="0">
            <x v="243"/>
          </reference>
          <reference field="7" count="1" selected="0">
            <x v="0"/>
          </reference>
          <reference field="8" count="1">
            <x v="343"/>
          </reference>
        </references>
      </pivotArea>
    </format>
    <format dxfId="646">
      <pivotArea dataOnly="0" labelOnly="1" fieldPosition="0">
        <references count="4">
          <reference field="0" count="1" selected="0">
            <x v="5"/>
          </reference>
          <reference field="6" count="1" selected="0">
            <x v="273"/>
          </reference>
          <reference field="7" count="1" selected="0">
            <x v="0"/>
          </reference>
          <reference field="8" count="1">
            <x v="280"/>
          </reference>
        </references>
      </pivotArea>
    </format>
    <format dxfId="645">
      <pivotArea dataOnly="0" labelOnly="1" fieldPosition="0">
        <references count="4">
          <reference field="0" count="1" selected="0">
            <x v="6"/>
          </reference>
          <reference field="6" count="1" selected="0">
            <x v="65"/>
          </reference>
          <reference field="7" count="1" selected="0">
            <x v="1"/>
          </reference>
          <reference field="8" count="1">
            <x v="494"/>
          </reference>
        </references>
      </pivotArea>
    </format>
    <format dxfId="644">
      <pivotArea dataOnly="0" labelOnly="1" fieldPosition="0">
        <references count="4">
          <reference field="0" count="1" selected="0">
            <x v="7"/>
          </reference>
          <reference field="6" count="1" selected="0">
            <x v="16"/>
          </reference>
          <reference field="7" count="1" selected="0">
            <x v="1"/>
          </reference>
          <reference field="8" count="1">
            <x v="470"/>
          </reference>
        </references>
      </pivotArea>
    </format>
    <format dxfId="643">
      <pivotArea dataOnly="0" labelOnly="1" fieldPosition="0">
        <references count="4">
          <reference field="0" count="1" selected="0">
            <x v="8"/>
          </reference>
          <reference field="6" count="1" selected="0">
            <x v="205"/>
          </reference>
          <reference field="7" count="1" selected="0">
            <x v="1"/>
          </reference>
          <reference field="8" count="1">
            <x v="426"/>
          </reference>
        </references>
      </pivotArea>
    </format>
    <format dxfId="642">
      <pivotArea dataOnly="0" labelOnly="1" fieldPosition="0">
        <references count="4">
          <reference field="0" count="1" selected="0">
            <x v="9"/>
          </reference>
          <reference field="6" count="1" selected="0">
            <x v="84"/>
          </reference>
          <reference field="7" count="1" selected="0">
            <x v="1"/>
          </reference>
          <reference field="8" count="1">
            <x v="400"/>
          </reference>
        </references>
      </pivotArea>
    </format>
    <format dxfId="641">
      <pivotArea dataOnly="0" labelOnly="1" fieldPosition="0">
        <references count="4">
          <reference field="0" count="1" selected="0">
            <x v="10"/>
          </reference>
          <reference field="6" count="1" selected="0">
            <x v="303"/>
          </reference>
          <reference field="7" count="1" selected="0">
            <x v="1"/>
          </reference>
          <reference field="8" count="1">
            <x v="448"/>
          </reference>
        </references>
      </pivotArea>
    </format>
    <format dxfId="640">
      <pivotArea dataOnly="0" labelOnly="1" fieldPosition="0">
        <references count="4">
          <reference field="0" count="1" selected="0">
            <x v="11"/>
          </reference>
          <reference field="6" count="1" selected="0">
            <x v="64"/>
          </reference>
          <reference field="7" count="1" selected="0">
            <x v="1"/>
          </reference>
          <reference field="8" count="1">
            <x v="249"/>
          </reference>
        </references>
      </pivotArea>
    </format>
    <format dxfId="639">
      <pivotArea dataOnly="0" labelOnly="1" fieldPosition="0">
        <references count="4">
          <reference field="0" count="1" selected="0">
            <x v="12"/>
          </reference>
          <reference field="6" count="1" selected="0">
            <x v="353"/>
          </reference>
          <reference field="7" count="1" selected="0">
            <x v="1"/>
          </reference>
          <reference field="8" count="1">
            <x v="239"/>
          </reference>
        </references>
      </pivotArea>
    </format>
    <format dxfId="638">
      <pivotArea dataOnly="0" labelOnly="1" fieldPosition="0">
        <references count="4">
          <reference field="0" count="1" selected="0">
            <x v="13"/>
          </reference>
          <reference field="6" count="1" selected="0">
            <x v="346"/>
          </reference>
          <reference field="7" count="1" selected="0">
            <x v="1"/>
          </reference>
          <reference field="8" count="1">
            <x v="208"/>
          </reference>
        </references>
      </pivotArea>
    </format>
    <format dxfId="637">
      <pivotArea dataOnly="0" labelOnly="1" fieldPosition="0">
        <references count="4">
          <reference field="0" count="1" selected="0">
            <x v="14"/>
          </reference>
          <reference field="6" count="1" selected="0">
            <x v="279"/>
          </reference>
          <reference field="7" count="1" selected="0">
            <x v="1"/>
          </reference>
          <reference field="8" count="1">
            <x v="169"/>
          </reference>
        </references>
      </pivotArea>
    </format>
    <format dxfId="636">
      <pivotArea dataOnly="0" labelOnly="1" fieldPosition="0">
        <references count="4">
          <reference field="0" count="1" selected="0">
            <x v="15"/>
          </reference>
          <reference field="6" count="1" selected="0">
            <x v="370"/>
          </reference>
          <reference field="7" count="1" selected="0">
            <x v="1"/>
          </reference>
          <reference field="8" count="1">
            <x v="111"/>
          </reference>
        </references>
      </pivotArea>
    </format>
    <format dxfId="635">
      <pivotArea dataOnly="0" labelOnly="1" fieldPosition="0">
        <references count="4">
          <reference field="0" count="1" selected="0">
            <x v="16"/>
          </reference>
          <reference field="6" count="1" selected="0">
            <x v="336"/>
          </reference>
          <reference field="7" count="1" selected="0">
            <x v="1"/>
          </reference>
          <reference field="8" count="1">
            <x v="512"/>
          </reference>
        </references>
      </pivotArea>
    </format>
    <format dxfId="634">
      <pivotArea dataOnly="0" labelOnly="1" fieldPosition="0">
        <references count="4">
          <reference field="0" count="1" selected="0">
            <x v="17"/>
          </reference>
          <reference field="6" count="1" selected="0">
            <x v="348"/>
          </reference>
          <reference field="7" count="1" selected="0">
            <x v="1"/>
          </reference>
          <reference field="8" count="1">
            <x v="512"/>
          </reference>
        </references>
      </pivotArea>
    </format>
    <format dxfId="633">
      <pivotArea dataOnly="0" labelOnly="1" fieldPosition="0">
        <references count="4">
          <reference field="0" count="1" selected="0">
            <x v="18"/>
          </reference>
          <reference field="6" count="1" selected="0">
            <x v="284"/>
          </reference>
          <reference field="7" count="1" selected="0">
            <x v="1"/>
          </reference>
          <reference field="8" count="1">
            <x v="512"/>
          </reference>
        </references>
      </pivotArea>
    </format>
    <format dxfId="632">
      <pivotArea dataOnly="0" labelOnly="1" fieldPosition="0">
        <references count="4">
          <reference field="0" count="1" selected="0">
            <x v="19"/>
          </reference>
          <reference field="6" count="1" selected="0">
            <x v="284"/>
          </reference>
          <reference field="7" count="1" selected="0">
            <x v="1"/>
          </reference>
          <reference field="8" count="1">
            <x v="512"/>
          </reference>
        </references>
      </pivotArea>
    </format>
    <format dxfId="631">
      <pivotArea dataOnly="0" labelOnly="1" fieldPosition="0">
        <references count="4">
          <reference field="0" count="1" selected="0">
            <x v="20"/>
          </reference>
          <reference field="6" count="1" selected="0">
            <x v="550"/>
          </reference>
          <reference field="7" count="1" selected="0">
            <x v="1"/>
          </reference>
          <reference field="8" count="1">
            <x v="512"/>
          </reference>
        </references>
      </pivotArea>
    </format>
    <format dxfId="630">
      <pivotArea dataOnly="0" labelOnly="1" fieldPosition="0">
        <references count="4">
          <reference field="0" count="1" selected="0">
            <x v="21"/>
          </reference>
          <reference field="6" count="1" selected="0">
            <x v="487"/>
          </reference>
          <reference field="7" count="1" selected="0">
            <x v="2"/>
          </reference>
          <reference field="8" count="1">
            <x v="482"/>
          </reference>
        </references>
      </pivotArea>
    </format>
    <format dxfId="629">
      <pivotArea dataOnly="0" labelOnly="1" fieldPosition="0">
        <references count="4">
          <reference field="0" count="1" selected="0">
            <x v="22"/>
          </reference>
          <reference field="6" count="1" selected="0">
            <x v="412"/>
          </reference>
          <reference field="7" count="1" selected="0">
            <x v="2"/>
          </reference>
          <reference field="8" count="1">
            <x v="418"/>
          </reference>
        </references>
      </pivotArea>
    </format>
    <format dxfId="628">
      <pivotArea dataOnly="0" labelOnly="1" fieldPosition="0">
        <references count="4">
          <reference field="0" count="1" selected="0">
            <x v="23"/>
          </reference>
          <reference field="6" count="1" selected="0">
            <x v="542"/>
          </reference>
          <reference field="7" count="1" selected="0">
            <x v="2"/>
          </reference>
          <reference field="8" count="1">
            <x v="375"/>
          </reference>
        </references>
      </pivotArea>
    </format>
    <format dxfId="627">
      <pivotArea dataOnly="0" labelOnly="1" fieldPosition="0">
        <references count="4">
          <reference field="0" count="1" selected="0">
            <x v="24"/>
          </reference>
          <reference field="6" count="1" selected="0">
            <x v="67"/>
          </reference>
          <reference field="7" count="1" selected="0">
            <x v="2"/>
          </reference>
          <reference field="8" count="1">
            <x v="296"/>
          </reference>
        </references>
      </pivotArea>
    </format>
    <format dxfId="626">
      <pivotArea dataOnly="0" labelOnly="1" fieldPosition="0">
        <references count="4">
          <reference field="0" count="1" selected="0">
            <x v="25"/>
          </reference>
          <reference field="6" count="1" selected="0">
            <x v="410"/>
          </reference>
          <reference field="7" count="1" selected="0">
            <x v="2"/>
          </reference>
          <reference field="8" count="1">
            <x v="133"/>
          </reference>
        </references>
      </pivotArea>
    </format>
    <format dxfId="625">
      <pivotArea dataOnly="0" labelOnly="1" fieldPosition="0">
        <references count="4">
          <reference field="0" count="1" selected="0">
            <x v="26"/>
          </reference>
          <reference field="6" count="1" selected="0">
            <x v="448"/>
          </reference>
          <reference field="7" count="1" selected="0">
            <x v="2"/>
          </reference>
          <reference field="8" count="1">
            <x v="174"/>
          </reference>
        </references>
      </pivotArea>
    </format>
    <format dxfId="624">
      <pivotArea dataOnly="0" labelOnly="1" fieldPosition="0">
        <references count="4">
          <reference field="0" count="1" selected="0">
            <x v="27"/>
          </reference>
          <reference field="6" count="1" selected="0">
            <x v="554"/>
          </reference>
          <reference field="7" count="1" selected="0">
            <x v="2"/>
          </reference>
          <reference field="8" count="1">
            <x v="3"/>
          </reference>
        </references>
      </pivotArea>
    </format>
    <format dxfId="623">
      <pivotArea dataOnly="0" labelOnly="1" fieldPosition="0">
        <references count="4">
          <reference field="0" count="1" selected="0">
            <x v="28"/>
          </reference>
          <reference field="6" count="1" selected="0">
            <x v="492"/>
          </reference>
          <reference field="7" count="1" selected="0">
            <x v="2"/>
          </reference>
          <reference field="8" count="1">
            <x v="153"/>
          </reference>
        </references>
      </pivotArea>
    </format>
    <format dxfId="622">
      <pivotArea dataOnly="0" labelOnly="1" fieldPosition="0">
        <references count="4">
          <reference field="0" count="1" selected="0">
            <x v="29"/>
          </reference>
          <reference field="6" count="1" selected="0">
            <x v="483"/>
          </reference>
          <reference field="7" count="1" selected="0">
            <x v="2"/>
          </reference>
          <reference field="8" count="1">
            <x v="90"/>
          </reference>
        </references>
      </pivotArea>
    </format>
    <format dxfId="621">
      <pivotArea dataOnly="0" labelOnly="1" fieldPosition="0">
        <references count="4">
          <reference field="0" count="1" selected="0">
            <x v="30"/>
          </reference>
          <reference field="6" count="1" selected="0">
            <x v="106"/>
          </reference>
          <reference field="7" count="1" selected="0">
            <x v="2"/>
          </reference>
          <reference field="8" count="1">
            <x v="62"/>
          </reference>
        </references>
      </pivotArea>
    </format>
    <format dxfId="620">
      <pivotArea dataOnly="0" labelOnly="1" fieldPosition="0">
        <references count="4">
          <reference field="0" count="1" selected="0">
            <x v="31"/>
          </reference>
          <reference field="6" count="1" selected="0">
            <x v="472"/>
          </reference>
          <reference field="7" count="1" selected="0">
            <x v="2"/>
          </reference>
          <reference field="8" count="1">
            <x v="47"/>
          </reference>
        </references>
      </pivotArea>
    </format>
    <format dxfId="619">
      <pivotArea dataOnly="0" labelOnly="1" fieldPosition="0">
        <references count="4">
          <reference field="0" count="1" selected="0">
            <x v="32"/>
          </reference>
          <reference field="6" count="1" selected="0">
            <x v="577"/>
          </reference>
          <reference field="7" count="1" selected="0">
            <x v="2"/>
          </reference>
          <reference field="8" count="1">
            <x v="42"/>
          </reference>
        </references>
      </pivotArea>
    </format>
    <format dxfId="618">
      <pivotArea dataOnly="0" labelOnly="1" fieldPosition="0">
        <references count="4">
          <reference field="0" count="1" selected="0">
            <x v="33"/>
          </reference>
          <reference field="6" count="1" selected="0">
            <x v="231"/>
          </reference>
          <reference field="7" count="1" selected="0">
            <x v="2"/>
          </reference>
          <reference field="8" count="1">
            <x v="36"/>
          </reference>
        </references>
      </pivotArea>
    </format>
    <format dxfId="617">
      <pivotArea dataOnly="0" labelOnly="1" fieldPosition="0">
        <references count="4">
          <reference field="0" count="1" selected="0">
            <x v="34"/>
          </reference>
          <reference field="6" count="1" selected="0">
            <x v="399"/>
          </reference>
          <reference field="7" count="1" selected="0">
            <x v="2"/>
          </reference>
          <reference field="8" count="1">
            <x v="64"/>
          </reference>
        </references>
      </pivotArea>
    </format>
    <format dxfId="616">
      <pivotArea dataOnly="0" labelOnly="1" fieldPosition="0">
        <references count="4">
          <reference field="0" count="1" selected="0">
            <x v="35"/>
          </reference>
          <reference field="6" count="1" selected="0">
            <x v="49"/>
          </reference>
          <reference field="7" count="1" selected="0">
            <x v="2"/>
          </reference>
          <reference field="8" count="1">
            <x v="46"/>
          </reference>
        </references>
      </pivotArea>
    </format>
    <format dxfId="615">
      <pivotArea dataOnly="0" labelOnly="1" fieldPosition="0">
        <references count="4">
          <reference field="0" count="1" selected="0">
            <x v="36"/>
          </reference>
          <reference field="6" count="1" selected="0">
            <x v="545"/>
          </reference>
          <reference field="7" count="1" selected="0">
            <x v="2"/>
          </reference>
          <reference field="8" count="1">
            <x v="37"/>
          </reference>
        </references>
      </pivotArea>
    </format>
    <format dxfId="614">
      <pivotArea dataOnly="0" labelOnly="1" fieldPosition="0">
        <references count="4">
          <reference field="0" count="1" selected="0">
            <x v="37"/>
          </reference>
          <reference field="6" count="1" selected="0">
            <x v="563"/>
          </reference>
          <reference field="7" count="1" selected="0">
            <x v="2"/>
          </reference>
          <reference field="8" count="1">
            <x v="11"/>
          </reference>
        </references>
      </pivotArea>
    </format>
    <format dxfId="613">
      <pivotArea dataOnly="0" labelOnly="1" fieldPosition="0">
        <references count="4">
          <reference field="0" count="1" selected="0">
            <x v="38"/>
          </reference>
          <reference field="6" count="1" selected="0">
            <x v="294"/>
          </reference>
          <reference field="7" count="1" selected="0">
            <x v="3"/>
          </reference>
          <reference field="8" count="1">
            <x v="337"/>
          </reference>
        </references>
      </pivotArea>
    </format>
    <format dxfId="612">
      <pivotArea dataOnly="0" labelOnly="1" fieldPosition="0">
        <references count="4">
          <reference field="0" count="1" selected="0">
            <x v="39"/>
          </reference>
          <reference field="6" count="1" selected="0">
            <x v="299"/>
          </reference>
          <reference field="7" count="1" selected="0">
            <x v="3"/>
          </reference>
          <reference field="8" count="1">
            <x v="262"/>
          </reference>
        </references>
      </pivotArea>
    </format>
    <format dxfId="611">
      <pivotArea dataOnly="0" labelOnly="1" fieldPosition="0">
        <references count="4">
          <reference field="0" count="1" selected="0">
            <x v="40"/>
          </reference>
          <reference field="6" count="1" selected="0">
            <x v="423"/>
          </reference>
          <reference field="7" count="1" selected="0">
            <x v="4"/>
          </reference>
          <reference field="8" count="1">
            <x v="491"/>
          </reference>
        </references>
      </pivotArea>
    </format>
    <format dxfId="610">
      <pivotArea dataOnly="0" labelOnly="1" fieldPosition="0">
        <references count="4">
          <reference field="0" count="1" selected="0">
            <x v="41"/>
          </reference>
          <reference field="6" count="1" selected="0">
            <x v="63"/>
          </reference>
          <reference field="7" count="1" selected="0">
            <x v="4"/>
          </reference>
          <reference field="8" count="1">
            <x v="447"/>
          </reference>
        </references>
      </pivotArea>
    </format>
    <format dxfId="609">
      <pivotArea dataOnly="0" labelOnly="1" fieldPosition="0">
        <references count="4">
          <reference field="0" count="1" selected="0">
            <x v="42"/>
          </reference>
          <reference field="6" count="1" selected="0">
            <x v="380"/>
          </reference>
          <reference field="7" count="1" selected="0">
            <x v="4"/>
          </reference>
          <reference field="8" count="1">
            <x v="443"/>
          </reference>
        </references>
      </pivotArea>
    </format>
    <format dxfId="608">
      <pivotArea dataOnly="0" labelOnly="1" fieldPosition="0">
        <references count="4">
          <reference field="0" count="1" selected="0">
            <x v="43"/>
          </reference>
          <reference field="6" count="1" selected="0">
            <x v="413"/>
          </reference>
          <reference field="7" count="1" selected="0">
            <x v="4"/>
          </reference>
          <reference field="8" count="1">
            <x v="346"/>
          </reference>
        </references>
      </pivotArea>
    </format>
    <format dxfId="607">
      <pivotArea dataOnly="0" labelOnly="1" fieldPosition="0">
        <references count="4">
          <reference field="0" count="1" selected="0">
            <x v="44"/>
          </reference>
          <reference field="6" count="1" selected="0">
            <x v="536"/>
          </reference>
          <reference field="7" count="1" selected="0">
            <x v="4"/>
          </reference>
          <reference field="8" count="1">
            <x v="91"/>
          </reference>
        </references>
      </pivotArea>
    </format>
    <format dxfId="606">
      <pivotArea dataOnly="0" labelOnly="1" fieldPosition="0">
        <references count="4">
          <reference field="0" count="1" selected="0">
            <x v="45"/>
          </reference>
          <reference field="6" count="1" selected="0">
            <x v="368"/>
          </reference>
          <reference field="7" count="1" selected="0">
            <x v="4"/>
          </reference>
          <reference field="8" count="1">
            <x v="223"/>
          </reference>
        </references>
      </pivotArea>
    </format>
    <format dxfId="605">
      <pivotArea dataOnly="0" labelOnly="1" fieldPosition="0">
        <references count="4">
          <reference field="0" count="1" selected="0">
            <x v="46"/>
          </reference>
          <reference field="6" count="1" selected="0">
            <x v="302"/>
          </reference>
          <reference field="7" count="1" selected="0">
            <x v="4"/>
          </reference>
          <reference field="8" count="1">
            <x v="129"/>
          </reference>
        </references>
      </pivotArea>
    </format>
    <format dxfId="604">
      <pivotArea dataOnly="0" labelOnly="1" fieldPosition="0">
        <references count="4">
          <reference field="0" count="1" selected="0">
            <x v="47"/>
          </reference>
          <reference field="6" count="1" selected="0">
            <x v="82"/>
          </reference>
          <reference field="7" count="1" selected="0">
            <x v="4"/>
          </reference>
          <reference field="8" count="1">
            <x v="192"/>
          </reference>
        </references>
      </pivotArea>
    </format>
    <format dxfId="603">
      <pivotArea dataOnly="0" labelOnly="1" fieldPosition="0">
        <references count="4">
          <reference field="0" count="1" selected="0">
            <x v="48"/>
          </reference>
          <reference field="6" count="1" selected="0">
            <x v="238"/>
          </reference>
          <reference field="7" count="1" selected="0">
            <x v="4"/>
          </reference>
          <reference field="8" count="1">
            <x v="146"/>
          </reference>
        </references>
      </pivotArea>
    </format>
    <format dxfId="602">
      <pivotArea dataOnly="0" labelOnly="1" fieldPosition="0">
        <references count="4">
          <reference field="0" count="1" selected="0">
            <x v="49"/>
          </reference>
          <reference field="6" count="1" selected="0">
            <x v="394"/>
          </reference>
          <reference field="7" count="1" selected="0">
            <x v="4"/>
          </reference>
          <reference field="8" count="1">
            <x v="218"/>
          </reference>
        </references>
      </pivotArea>
    </format>
    <format dxfId="601">
      <pivotArea dataOnly="0" labelOnly="1" fieldPosition="0">
        <references count="4">
          <reference field="0" count="1" selected="0">
            <x v="50"/>
          </reference>
          <reference field="6" count="1" selected="0">
            <x v="585"/>
          </reference>
          <reference field="7" count="1" selected="0">
            <x v="4"/>
          </reference>
          <reference field="8" count="1">
            <x v="131"/>
          </reference>
        </references>
      </pivotArea>
    </format>
    <format dxfId="600">
      <pivotArea dataOnly="0" labelOnly="1" fieldPosition="0">
        <references count="4">
          <reference field="0" count="1" selected="0">
            <x v="51"/>
          </reference>
          <reference field="6" count="1" selected="0">
            <x v="262"/>
          </reference>
          <reference field="7" count="1" selected="0">
            <x v="4"/>
          </reference>
          <reference field="8" count="1">
            <x v="43"/>
          </reference>
        </references>
      </pivotArea>
    </format>
    <format dxfId="599">
      <pivotArea dataOnly="0" labelOnly="1" fieldPosition="0">
        <references count="4">
          <reference field="0" count="1" selected="0">
            <x v="52"/>
          </reference>
          <reference field="6" count="1" selected="0">
            <x v="255"/>
          </reference>
          <reference field="7" count="1" selected="0">
            <x v="4"/>
          </reference>
          <reference field="8" count="1">
            <x v="61"/>
          </reference>
        </references>
      </pivotArea>
    </format>
    <format dxfId="598">
      <pivotArea dataOnly="0" labelOnly="1" fieldPosition="0">
        <references count="4">
          <reference field="0" count="1" selected="0">
            <x v="53"/>
          </reference>
          <reference field="6" count="1" selected="0">
            <x v="347"/>
          </reference>
          <reference field="7" count="1" selected="0">
            <x v="4"/>
          </reference>
          <reference field="8" count="1">
            <x v="60"/>
          </reference>
        </references>
      </pivotArea>
    </format>
    <format dxfId="597">
      <pivotArea dataOnly="0" labelOnly="1" fieldPosition="0">
        <references count="4">
          <reference field="0" count="1" selected="0">
            <x v="54"/>
          </reference>
          <reference field="6" count="1" selected="0">
            <x v="88"/>
          </reference>
          <reference field="7" count="1" selected="0">
            <x v="4"/>
          </reference>
          <reference field="8" count="1">
            <x v="28"/>
          </reference>
        </references>
      </pivotArea>
    </format>
    <format dxfId="596">
      <pivotArea dataOnly="0" labelOnly="1" fieldPosition="0">
        <references count="4">
          <reference field="0" count="1" selected="0">
            <x v="55"/>
          </reference>
          <reference field="6" count="1" selected="0">
            <x v="43"/>
          </reference>
          <reference field="7" count="1" selected="0">
            <x v="5"/>
          </reference>
          <reference field="8" count="1">
            <x v="509"/>
          </reference>
        </references>
      </pivotArea>
    </format>
    <format dxfId="595">
      <pivotArea dataOnly="0" labelOnly="1" fieldPosition="0">
        <references count="4">
          <reference field="0" count="1" selected="0">
            <x v="56"/>
          </reference>
          <reference field="6" count="1" selected="0">
            <x v="228"/>
          </reference>
          <reference field="7" count="1" selected="0">
            <x v="5"/>
          </reference>
          <reference field="8" count="1">
            <x v="502"/>
          </reference>
        </references>
      </pivotArea>
    </format>
    <format dxfId="594">
      <pivotArea dataOnly="0" labelOnly="1" fieldPosition="0">
        <references count="4">
          <reference field="0" count="1" selected="0">
            <x v="57"/>
          </reference>
          <reference field="6" count="1" selected="0">
            <x v="349"/>
          </reference>
          <reference field="7" count="1" selected="0">
            <x v="5"/>
          </reference>
          <reference field="8" count="1">
            <x v="498"/>
          </reference>
        </references>
      </pivotArea>
    </format>
    <format dxfId="593">
      <pivotArea dataOnly="0" labelOnly="1" fieldPosition="0">
        <references count="4">
          <reference field="0" count="1" selected="0">
            <x v="58"/>
          </reference>
          <reference field="6" count="1" selected="0">
            <x v="276"/>
          </reference>
          <reference field="7" count="1" selected="0">
            <x v="5"/>
          </reference>
          <reference field="8" count="1">
            <x v="489"/>
          </reference>
        </references>
      </pivotArea>
    </format>
    <format dxfId="592">
      <pivotArea dataOnly="0" labelOnly="1" fieldPosition="0">
        <references count="4">
          <reference field="0" count="1" selected="0">
            <x v="59"/>
          </reference>
          <reference field="6" count="1" selected="0">
            <x v="130"/>
          </reference>
          <reference field="7" count="1" selected="0">
            <x v="5"/>
          </reference>
          <reference field="8" count="1">
            <x v="495"/>
          </reference>
        </references>
      </pivotArea>
    </format>
    <format dxfId="591">
      <pivotArea dataOnly="0" labelOnly="1" fieldPosition="0">
        <references count="4">
          <reference field="0" count="1" selected="0">
            <x v="60"/>
          </reference>
          <reference field="6" count="1" selected="0">
            <x v="495"/>
          </reference>
          <reference field="7" count="1" selected="0">
            <x v="5"/>
          </reference>
          <reference field="8" count="1">
            <x v="496"/>
          </reference>
        </references>
      </pivotArea>
    </format>
    <format dxfId="590">
      <pivotArea dataOnly="0" labelOnly="1" fieldPosition="0">
        <references count="4">
          <reference field="0" count="1" selected="0">
            <x v="61"/>
          </reference>
          <reference field="6" count="1" selected="0">
            <x v="297"/>
          </reference>
          <reference field="7" count="1" selected="0">
            <x v="5"/>
          </reference>
          <reference field="8" count="1">
            <x v="468"/>
          </reference>
        </references>
      </pivotArea>
    </format>
    <format dxfId="589">
      <pivotArea dataOnly="0" labelOnly="1" fieldPosition="0">
        <references count="4">
          <reference field="0" count="1" selected="0">
            <x v="62"/>
          </reference>
          <reference field="6" count="1" selected="0">
            <x v="109"/>
          </reference>
          <reference field="7" count="1" selected="0">
            <x v="5"/>
          </reference>
          <reference field="8" count="1">
            <x v="476"/>
          </reference>
        </references>
      </pivotArea>
    </format>
    <format dxfId="588">
      <pivotArea dataOnly="0" labelOnly="1" fieldPosition="0">
        <references count="4">
          <reference field="0" count="1" selected="0">
            <x v="63"/>
          </reference>
          <reference field="6" count="1" selected="0">
            <x v="113"/>
          </reference>
          <reference field="7" count="1" selected="0">
            <x v="5"/>
          </reference>
          <reference field="8" count="1">
            <x v="483"/>
          </reference>
        </references>
      </pivotArea>
    </format>
    <format dxfId="587">
      <pivotArea dataOnly="0" labelOnly="1" fieldPosition="0">
        <references count="4">
          <reference field="0" count="1" selected="0">
            <x v="64"/>
          </reference>
          <reference field="6" count="1" selected="0">
            <x v="59"/>
          </reference>
          <reference field="7" count="1" selected="0">
            <x v="5"/>
          </reference>
          <reference field="8" count="1">
            <x v="473"/>
          </reference>
        </references>
      </pivotArea>
    </format>
    <format dxfId="586">
      <pivotArea dataOnly="0" labelOnly="1" fieldPosition="0">
        <references count="4">
          <reference field="0" count="1" selected="0">
            <x v="65"/>
          </reference>
          <reference field="6" count="1" selected="0">
            <x v="229"/>
          </reference>
          <reference field="7" count="1" selected="0">
            <x v="5"/>
          </reference>
          <reference field="8" count="1">
            <x v="475"/>
          </reference>
        </references>
      </pivotArea>
    </format>
    <format dxfId="585">
      <pivotArea dataOnly="0" labelOnly="1" fieldPosition="0">
        <references count="4">
          <reference field="0" count="1" selected="0">
            <x v="66"/>
          </reference>
          <reference field="6" count="1" selected="0">
            <x v="363"/>
          </reference>
          <reference field="7" count="1" selected="0">
            <x v="5"/>
          </reference>
          <reference field="8" count="1">
            <x v="477"/>
          </reference>
        </references>
      </pivotArea>
    </format>
    <format dxfId="584">
      <pivotArea dataOnly="0" labelOnly="1" fieldPosition="0">
        <references count="4">
          <reference field="0" count="1" selected="0">
            <x v="67"/>
          </reference>
          <reference field="6" count="1" selected="0">
            <x v="45"/>
          </reference>
          <reference field="7" count="1" selected="0">
            <x v="5"/>
          </reference>
          <reference field="8" count="1">
            <x v="339"/>
          </reference>
        </references>
      </pivotArea>
    </format>
    <format dxfId="583">
      <pivotArea dataOnly="0" labelOnly="1" fieldPosition="0">
        <references count="4">
          <reference field="0" count="1" selected="0">
            <x v="68"/>
          </reference>
          <reference field="6" count="1" selected="0">
            <x v="227"/>
          </reference>
          <reference field="7" count="1" selected="0">
            <x v="5"/>
          </reference>
          <reference field="8" count="1">
            <x v="378"/>
          </reference>
        </references>
      </pivotArea>
    </format>
    <format dxfId="582">
      <pivotArea dataOnly="0" labelOnly="1" fieldPosition="0">
        <references count="4">
          <reference field="0" count="1" selected="0">
            <x v="69"/>
          </reference>
          <reference field="6" count="1" selected="0">
            <x v="324"/>
          </reference>
          <reference field="7" count="1" selected="0">
            <x v="5"/>
          </reference>
          <reference field="8" count="1">
            <x v="403"/>
          </reference>
        </references>
      </pivotArea>
    </format>
    <format dxfId="581">
      <pivotArea dataOnly="0" labelOnly="1" fieldPosition="0">
        <references count="4">
          <reference field="0" count="1" selected="0">
            <x v="70"/>
          </reference>
          <reference field="6" count="1" selected="0">
            <x v="570"/>
          </reference>
          <reference field="7" count="1" selected="0">
            <x v="5"/>
          </reference>
          <reference field="8" count="1">
            <x v="392"/>
          </reference>
        </references>
      </pivotArea>
    </format>
    <format dxfId="580">
      <pivotArea dataOnly="0" labelOnly="1" fieldPosition="0">
        <references count="4">
          <reference field="0" count="1" selected="0">
            <x v="71"/>
          </reference>
          <reference field="6" count="1" selected="0">
            <x v="216"/>
          </reference>
          <reference field="7" count="1" selected="0">
            <x v="5"/>
          </reference>
          <reference field="8" count="1">
            <x v="391"/>
          </reference>
        </references>
      </pivotArea>
    </format>
    <format dxfId="579">
      <pivotArea dataOnly="0" labelOnly="1" fieldPosition="0">
        <references count="4">
          <reference field="0" count="1" selected="0">
            <x v="72"/>
          </reference>
          <reference field="6" count="1" selected="0">
            <x v="101"/>
          </reference>
          <reference field="7" count="1" selected="0">
            <x v="5"/>
          </reference>
          <reference field="8" count="1">
            <x v="390"/>
          </reference>
        </references>
      </pivotArea>
    </format>
    <format dxfId="578">
      <pivotArea dataOnly="0" labelOnly="1" fieldPosition="0">
        <references count="4">
          <reference field="0" count="1" selected="0">
            <x v="73"/>
          </reference>
          <reference field="6" count="1" selected="0">
            <x v="524"/>
          </reference>
          <reference field="7" count="1" selected="0">
            <x v="5"/>
          </reference>
          <reference field="8" count="1">
            <x v="284"/>
          </reference>
        </references>
      </pivotArea>
    </format>
    <format dxfId="577">
      <pivotArea dataOnly="0" labelOnly="1" fieldPosition="0">
        <references count="4">
          <reference field="0" count="1" selected="0">
            <x v="74"/>
          </reference>
          <reference field="6" count="1" selected="0">
            <x v="131"/>
          </reference>
          <reference field="7" count="1" selected="0">
            <x v="5"/>
          </reference>
          <reference field="8" count="1">
            <x v="434"/>
          </reference>
        </references>
      </pivotArea>
    </format>
    <format dxfId="576">
      <pivotArea dataOnly="0" labelOnly="1" fieldPosition="0">
        <references count="4">
          <reference field="0" count="1" selected="0">
            <x v="75"/>
          </reference>
          <reference field="6" count="1" selected="0">
            <x v="433"/>
          </reference>
          <reference field="7" count="1" selected="0">
            <x v="5"/>
          </reference>
          <reference field="8" count="1">
            <x v="393"/>
          </reference>
        </references>
      </pivotArea>
    </format>
    <format dxfId="575">
      <pivotArea dataOnly="0" labelOnly="1" fieldPosition="0">
        <references count="4">
          <reference field="0" count="1" selected="0">
            <x v="76"/>
          </reference>
          <reference field="6" count="1" selected="0">
            <x v="129"/>
          </reference>
          <reference field="7" count="1" selected="0">
            <x v="5"/>
          </reference>
          <reference field="8" count="1">
            <x v="4"/>
          </reference>
        </references>
      </pivotArea>
    </format>
    <format dxfId="574">
      <pivotArea dataOnly="0" labelOnly="1" fieldPosition="0">
        <references count="4">
          <reference field="0" count="1" selected="0">
            <x v="77"/>
          </reference>
          <reference field="6" count="1" selected="0">
            <x v="567"/>
          </reference>
          <reference field="7" count="1" selected="0">
            <x v="5"/>
          </reference>
          <reference field="8" count="1">
            <x v="130"/>
          </reference>
        </references>
      </pivotArea>
    </format>
    <format dxfId="573">
      <pivotArea dataOnly="0" labelOnly="1" fieldPosition="0">
        <references count="4">
          <reference field="0" count="1" selected="0">
            <x v="78"/>
          </reference>
          <reference field="6" count="1" selected="0">
            <x v="467"/>
          </reference>
          <reference field="7" count="1" selected="0">
            <x v="5"/>
          </reference>
          <reference field="8" count="1">
            <x v="318"/>
          </reference>
        </references>
      </pivotArea>
    </format>
    <format dxfId="572">
      <pivotArea dataOnly="0" labelOnly="1" fieldPosition="0">
        <references count="4">
          <reference field="0" count="1" selected="0">
            <x v="79"/>
          </reference>
          <reference field="6" count="1" selected="0">
            <x v="120"/>
          </reference>
          <reference field="7" count="1" selected="0">
            <x v="5"/>
          </reference>
          <reference field="8" count="1">
            <x v="413"/>
          </reference>
        </references>
      </pivotArea>
    </format>
    <format dxfId="571">
      <pivotArea dataOnly="0" labelOnly="1" fieldPosition="0">
        <references count="4">
          <reference field="0" count="1" selected="0">
            <x v="80"/>
          </reference>
          <reference field="6" count="1" selected="0">
            <x v="26"/>
          </reference>
          <reference field="7" count="1" selected="0">
            <x v="5"/>
          </reference>
          <reference field="8" count="1">
            <x v="437"/>
          </reference>
        </references>
      </pivotArea>
    </format>
    <format dxfId="570">
      <pivotArea dataOnly="0" labelOnly="1" fieldPosition="0">
        <references count="4">
          <reference field="0" count="1" selected="0">
            <x v="81"/>
          </reference>
          <reference field="6" count="1" selected="0">
            <x v="53"/>
          </reference>
          <reference field="7" count="1" selected="0">
            <x v="5"/>
          </reference>
          <reference field="8" count="1">
            <x v="459"/>
          </reference>
        </references>
      </pivotArea>
    </format>
    <format dxfId="569">
      <pivotArea dataOnly="0" labelOnly="1" fieldPosition="0">
        <references count="4">
          <reference field="0" count="1" selected="0">
            <x v="82"/>
          </reference>
          <reference field="6" count="1" selected="0">
            <x v="263"/>
          </reference>
          <reference field="7" count="1" selected="0">
            <x v="5"/>
          </reference>
          <reference field="8" count="1">
            <x v="449"/>
          </reference>
        </references>
      </pivotArea>
    </format>
    <format dxfId="568">
      <pivotArea dataOnly="0" labelOnly="1" fieldPosition="0">
        <references count="4">
          <reference field="0" count="1" selected="0">
            <x v="83"/>
          </reference>
          <reference field="6" count="1" selected="0">
            <x v="345"/>
          </reference>
          <reference field="7" count="1" selected="0">
            <x v="5"/>
          </reference>
          <reference field="8" count="1">
            <x v="285"/>
          </reference>
        </references>
      </pivotArea>
    </format>
    <format dxfId="567">
      <pivotArea dataOnly="0" labelOnly="1" fieldPosition="0">
        <references count="4">
          <reference field="0" count="1" selected="0">
            <x v="84"/>
          </reference>
          <reference field="6" count="1" selected="0">
            <x v="325"/>
          </reference>
          <reference field="7" count="1" selected="0">
            <x v="5"/>
          </reference>
          <reference field="8" count="1">
            <x v="384"/>
          </reference>
        </references>
      </pivotArea>
    </format>
    <format dxfId="566">
      <pivotArea dataOnly="0" labelOnly="1" fieldPosition="0">
        <references count="4">
          <reference field="0" count="1" selected="0">
            <x v="85"/>
          </reference>
          <reference field="6" count="1" selected="0">
            <x v="447"/>
          </reference>
          <reference field="7" count="1" selected="0">
            <x v="5"/>
          </reference>
          <reference field="8" count="1">
            <x v="508"/>
          </reference>
        </references>
      </pivotArea>
    </format>
    <format dxfId="565">
      <pivotArea dataOnly="0" labelOnly="1" fieldPosition="0">
        <references count="4">
          <reference field="0" count="1" selected="0">
            <x v="86"/>
          </reference>
          <reference field="6" count="1" selected="0">
            <x v="271"/>
          </reference>
          <reference field="7" count="1" selected="0">
            <x v="5"/>
          </reference>
          <reference field="8" count="1">
            <x v="431"/>
          </reference>
        </references>
      </pivotArea>
    </format>
    <format dxfId="564">
      <pivotArea dataOnly="0" labelOnly="1" fieldPosition="0">
        <references count="4">
          <reference field="0" count="1" selected="0">
            <x v="87"/>
          </reference>
          <reference field="6" count="1" selected="0">
            <x v="451"/>
          </reference>
          <reference field="7" count="1" selected="0">
            <x v="5"/>
          </reference>
          <reference field="8" count="1">
            <x v="454"/>
          </reference>
        </references>
      </pivotArea>
    </format>
    <format dxfId="563">
      <pivotArea dataOnly="0" labelOnly="1" fieldPosition="0">
        <references count="4">
          <reference field="0" count="1" selected="0">
            <x v="88"/>
          </reference>
          <reference field="6" count="1" selected="0">
            <x v="275"/>
          </reference>
          <reference field="7" count="1" selected="0">
            <x v="5"/>
          </reference>
          <reference field="8" count="1">
            <x v="335"/>
          </reference>
        </references>
      </pivotArea>
    </format>
    <format dxfId="562">
      <pivotArea dataOnly="0" labelOnly="1" fieldPosition="0">
        <references count="4">
          <reference field="0" count="1" selected="0">
            <x v="89"/>
          </reference>
          <reference field="6" count="1" selected="0">
            <x v="445"/>
          </reference>
          <reference field="7" count="1" selected="0">
            <x v="5"/>
          </reference>
          <reference field="8" count="1">
            <x v="382"/>
          </reference>
        </references>
      </pivotArea>
    </format>
    <format dxfId="561">
      <pivotArea dataOnly="0" labelOnly="1" fieldPosition="0">
        <references count="4">
          <reference field="0" count="1" selected="0">
            <x v="90"/>
          </reference>
          <reference field="6" count="1" selected="0">
            <x v="258"/>
          </reference>
          <reference field="7" count="1" selected="0">
            <x v="5"/>
          </reference>
          <reference field="8" count="1">
            <x v="299"/>
          </reference>
        </references>
      </pivotArea>
    </format>
    <format dxfId="560">
      <pivotArea dataOnly="0" labelOnly="1" fieldPosition="0">
        <references count="4">
          <reference field="0" count="1" selected="0">
            <x v="91"/>
          </reference>
          <reference field="6" count="1" selected="0">
            <x v="247"/>
          </reference>
          <reference field="7" count="1" selected="0">
            <x v="5"/>
          </reference>
          <reference field="8" count="1">
            <x v="372"/>
          </reference>
        </references>
      </pivotArea>
    </format>
    <format dxfId="559">
      <pivotArea dataOnly="0" labelOnly="1" fieldPosition="0">
        <references count="4">
          <reference field="0" count="1" selected="0">
            <x v="92"/>
          </reference>
          <reference field="6" count="1" selected="0">
            <x v="571"/>
          </reference>
          <reference field="7" count="1" selected="0">
            <x v="5"/>
          </reference>
          <reference field="8" count="1">
            <x v="170"/>
          </reference>
        </references>
      </pivotArea>
    </format>
    <format dxfId="558">
      <pivotArea dataOnly="0" labelOnly="1" fieldPosition="0">
        <references count="4">
          <reference field="0" count="1" selected="0">
            <x v="93"/>
          </reference>
          <reference field="6" count="1" selected="0">
            <x v="528"/>
          </reference>
          <reference field="7" count="1" selected="0">
            <x v="5"/>
          </reference>
          <reference field="8" count="1">
            <x v="248"/>
          </reference>
        </references>
      </pivotArea>
    </format>
    <format dxfId="557">
      <pivotArea dataOnly="0" labelOnly="1" fieldPosition="0">
        <references count="4">
          <reference field="0" count="1" selected="0">
            <x v="94"/>
          </reference>
          <reference field="6" count="1" selected="0">
            <x v="556"/>
          </reference>
          <reference field="7" count="1" selected="0">
            <x v="5"/>
          </reference>
          <reference field="8" count="1">
            <x v="228"/>
          </reference>
        </references>
      </pivotArea>
    </format>
    <format dxfId="556">
      <pivotArea dataOnly="0" labelOnly="1" fieldPosition="0">
        <references count="4">
          <reference field="0" count="1" selected="0">
            <x v="95"/>
          </reference>
          <reference field="6" count="1" selected="0">
            <x v="125"/>
          </reference>
          <reference field="7" count="1" selected="0">
            <x v="5"/>
          </reference>
          <reference field="8" count="1">
            <x v="313"/>
          </reference>
        </references>
      </pivotArea>
    </format>
    <format dxfId="555">
      <pivotArea dataOnly="0" labelOnly="1" fieldPosition="0">
        <references count="4">
          <reference field="0" count="1" selected="0">
            <x v="96"/>
          </reference>
          <reference field="6" count="1" selected="0">
            <x v="332"/>
          </reference>
          <reference field="7" count="1" selected="0">
            <x v="5"/>
          </reference>
          <reference field="8" count="1">
            <x v="272"/>
          </reference>
        </references>
      </pivotArea>
    </format>
    <format dxfId="554">
      <pivotArea dataOnly="0" labelOnly="1" fieldPosition="0">
        <references count="4">
          <reference field="0" count="1" selected="0">
            <x v="97"/>
          </reference>
          <reference field="6" count="1" selected="0">
            <x v="278"/>
          </reference>
          <reference field="7" count="1" selected="0">
            <x v="5"/>
          </reference>
          <reference field="8" count="1">
            <x v="309"/>
          </reference>
        </references>
      </pivotArea>
    </format>
    <format dxfId="553">
      <pivotArea dataOnly="0" labelOnly="1" fieldPosition="0">
        <references count="4">
          <reference field="0" count="1" selected="0">
            <x v="98"/>
          </reference>
          <reference field="6" count="1" selected="0">
            <x v="357"/>
          </reference>
          <reference field="7" count="1" selected="0">
            <x v="5"/>
          </reference>
          <reference field="8" count="1">
            <x v="26"/>
          </reference>
        </references>
      </pivotArea>
    </format>
    <format dxfId="552">
      <pivotArea dataOnly="0" labelOnly="1" fieldPosition="0">
        <references count="4">
          <reference field="0" count="1" selected="0">
            <x v="99"/>
          </reference>
          <reference field="6" count="1" selected="0">
            <x v="207"/>
          </reference>
          <reference field="7" count="1" selected="0">
            <x v="5"/>
          </reference>
          <reference field="8" count="1">
            <x v="292"/>
          </reference>
        </references>
      </pivotArea>
    </format>
    <format dxfId="551">
      <pivotArea dataOnly="0" labelOnly="1" fieldPosition="0">
        <references count="4">
          <reference field="0" count="1" selected="0">
            <x v="100"/>
          </reference>
          <reference field="6" count="1" selected="0">
            <x v="320"/>
          </reference>
          <reference field="7" count="1" selected="0">
            <x v="5"/>
          </reference>
          <reference field="8" count="1">
            <x v="185"/>
          </reference>
        </references>
      </pivotArea>
    </format>
    <format dxfId="550">
      <pivotArea dataOnly="0" labelOnly="1" fieldPosition="0">
        <references count="4">
          <reference field="0" count="1" selected="0">
            <x v="101"/>
          </reference>
          <reference field="6" count="1" selected="0">
            <x v="38"/>
          </reference>
          <reference field="7" count="1" selected="0">
            <x v="5"/>
          </reference>
          <reference field="8" count="1">
            <x v="275"/>
          </reference>
        </references>
      </pivotArea>
    </format>
    <format dxfId="549">
      <pivotArea dataOnly="0" labelOnly="1" fieldPosition="0">
        <references count="4">
          <reference field="0" count="1" selected="0">
            <x v="102"/>
          </reference>
          <reference field="6" count="1" selected="0">
            <x v="80"/>
          </reference>
          <reference field="7" count="1" selected="0">
            <x v="5"/>
          </reference>
          <reference field="8" count="1">
            <x v="175"/>
          </reference>
        </references>
      </pivotArea>
    </format>
    <format dxfId="548">
      <pivotArea dataOnly="0" labelOnly="1" fieldPosition="0">
        <references count="4">
          <reference field="0" count="1" selected="0">
            <x v="103"/>
          </reference>
          <reference field="6" count="1" selected="0">
            <x v="22"/>
          </reference>
          <reference field="7" count="1" selected="0">
            <x v="5"/>
          </reference>
          <reference field="8" count="1">
            <x v="359"/>
          </reference>
        </references>
      </pivotArea>
    </format>
    <format dxfId="547">
      <pivotArea dataOnly="0" labelOnly="1" fieldPosition="0">
        <references count="4">
          <reference field="0" count="1" selected="0">
            <x v="104"/>
          </reference>
          <reference field="6" count="1" selected="0">
            <x v="32"/>
          </reference>
          <reference field="7" count="1" selected="0">
            <x v="5"/>
          </reference>
          <reference field="8" count="1">
            <x v="240"/>
          </reference>
        </references>
      </pivotArea>
    </format>
    <format dxfId="546">
      <pivotArea dataOnly="0" labelOnly="1" fieldPosition="0">
        <references count="4">
          <reference field="0" count="1" selected="0">
            <x v="105"/>
          </reference>
          <reference field="6" count="1" selected="0">
            <x v="409"/>
          </reference>
          <reference field="7" count="1" selected="0">
            <x v="5"/>
          </reference>
          <reference field="8" count="1">
            <x v="246"/>
          </reference>
        </references>
      </pivotArea>
    </format>
    <format dxfId="545">
      <pivotArea dataOnly="0" labelOnly="1" fieldPosition="0">
        <references count="4">
          <reference field="0" count="1" selected="0">
            <x v="106"/>
          </reference>
          <reference field="6" count="1" selected="0">
            <x v="356"/>
          </reference>
          <reference field="7" count="1" selected="0">
            <x v="5"/>
          </reference>
          <reference field="8" count="1">
            <x v="282"/>
          </reference>
        </references>
      </pivotArea>
    </format>
    <format dxfId="544">
      <pivotArea dataOnly="0" labelOnly="1" fieldPosition="0">
        <references count="4">
          <reference field="0" count="1" selected="0">
            <x v="107"/>
          </reference>
          <reference field="6" count="1" selected="0">
            <x v="198"/>
          </reference>
          <reference field="7" count="1" selected="0">
            <x v="5"/>
          </reference>
          <reference field="8" count="1">
            <x v="238"/>
          </reference>
        </references>
      </pivotArea>
    </format>
    <format dxfId="543">
      <pivotArea dataOnly="0" labelOnly="1" fieldPosition="0">
        <references count="4">
          <reference field="0" count="1" selected="0">
            <x v="108"/>
          </reference>
          <reference field="6" count="1" selected="0">
            <x v="270"/>
          </reference>
          <reference field="7" count="1" selected="0">
            <x v="5"/>
          </reference>
          <reference field="8" count="1">
            <x v="244"/>
          </reference>
        </references>
      </pivotArea>
    </format>
    <format dxfId="542">
      <pivotArea dataOnly="0" labelOnly="1" fieldPosition="0">
        <references count="4">
          <reference field="0" count="1" selected="0">
            <x v="109"/>
          </reference>
          <reference field="6" count="1" selected="0">
            <x v="287"/>
          </reference>
          <reference field="7" count="1" selected="0">
            <x v="5"/>
          </reference>
          <reference field="8" count="1">
            <x v="255"/>
          </reference>
        </references>
      </pivotArea>
    </format>
    <format dxfId="541">
      <pivotArea dataOnly="0" labelOnly="1" fieldPosition="0">
        <references count="4">
          <reference field="0" count="1" selected="0">
            <x v="110"/>
          </reference>
          <reference field="6" count="1" selected="0">
            <x v="444"/>
          </reference>
          <reference field="7" count="1" selected="0">
            <x v="5"/>
          </reference>
          <reference field="8" count="1">
            <x v="329"/>
          </reference>
        </references>
      </pivotArea>
    </format>
    <format dxfId="540">
      <pivotArea dataOnly="0" labelOnly="1" fieldPosition="0">
        <references count="4">
          <reference field="0" count="1" selected="0">
            <x v="111"/>
          </reference>
          <reference field="6" count="1" selected="0">
            <x v="494"/>
          </reference>
          <reference field="7" count="1" selected="0">
            <x v="5"/>
          </reference>
          <reference field="8" count="1">
            <x v="241"/>
          </reference>
        </references>
      </pivotArea>
    </format>
    <format dxfId="539">
      <pivotArea dataOnly="0" labelOnly="1" fieldPosition="0">
        <references count="4">
          <reference field="0" count="1" selected="0">
            <x v="112"/>
          </reference>
          <reference field="6" count="1" selected="0">
            <x v="132"/>
          </reference>
          <reference field="7" count="1" selected="0">
            <x v="5"/>
          </reference>
          <reference field="8" count="1">
            <x v="233"/>
          </reference>
        </references>
      </pivotArea>
    </format>
    <format dxfId="538">
      <pivotArea dataOnly="0" labelOnly="1" fieldPosition="0">
        <references count="4">
          <reference field="0" count="1" selected="0">
            <x v="113"/>
          </reference>
          <reference field="6" count="1" selected="0">
            <x v="366"/>
          </reference>
          <reference field="7" count="1" selected="0">
            <x v="5"/>
          </reference>
          <reference field="8" count="1">
            <x v="385"/>
          </reference>
        </references>
      </pivotArea>
    </format>
    <format dxfId="537">
      <pivotArea dataOnly="0" labelOnly="1" fieldPosition="0">
        <references count="4">
          <reference field="0" count="1" selected="0">
            <x v="114"/>
          </reference>
          <reference field="6" count="1" selected="0">
            <x v="213"/>
          </reference>
          <reference field="7" count="1" selected="0">
            <x v="5"/>
          </reference>
          <reference field="8" count="1">
            <x v="278"/>
          </reference>
        </references>
      </pivotArea>
    </format>
    <format dxfId="536">
      <pivotArea dataOnly="0" labelOnly="1" fieldPosition="0">
        <references count="4">
          <reference field="0" count="1" selected="0">
            <x v="115"/>
          </reference>
          <reference field="6" count="1" selected="0">
            <x v="466"/>
          </reference>
          <reference field="7" count="1" selected="0">
            <x v="5"/>
          </reference>
          <reference field="8" count="1">
            <x v="295"/>
          </reference>
        </references>
      </pivotArea>
    </format>
    <format dxfId="535">
      <pivotArea dataOnly="0" labelOnly="1" fieldPosition="0">
        <references count="4">
          <reference field="0" count="1" selected="0">
            <x v="116"/>
          </reference>
          <reference field="6" count="1" selected="0">
            <x v="220"/>
          </reference>
          <reference field="7" count="1" selected="0">
            <x v="5"/>
          </reference>
          <reference field="8" count="1">
            <x v="261"/>
          </reference>
        </references>
      </pivotArea>
    </format>
    <format dxfId="534">
      <pivotArea dataOnly="0" labelOnly="1" fieldPosition="0">
        <references count="4">
          <reference field="0" count="1" selected="0">
            <x v="117"/>
          </reference>
          <reference field="6" count="1" selected="0">
            <x v="568"/>
          </reference>
          <reference field="7" count="1" selected="0">
            <x v="5"/>
          </reference>
          <reference field="8" count="1">
            <x v="279"/>
          </reference>
        </references>
      </pivotArea>
    </format>
    <format dxfId="533">
      <pivotArea dataOnly="0" labelOnly="1" fieldPosition="0">
        <references count="4">
          <reference field="0" count="1" selected="0">
            <x v="118"/>
          </reference>
          <reference field="6" count="1" selected="0">
            <x v="396"/>
          </reference>
          <reference field="7" count="1" selected="0">
            <x v="5"/>
          </reference>
          <reference field="8" count="1">
            <x v="269"/>
          </reference>
        </references>
      </pivotArea>
    </format>
    <format dxfId="532">
      <pivotArea dataOnly="0" labelOnly="1" fieldPosition="0">
        <references count="4">
          <reference field="0" count="1" selected="0">
            <x v="119"/>
          </reference>
          <reference field="6" count="1" selected="0">
            <x v="104"/>
          </reference>
          <reference field="7" count="1" selected="0">
            <x v="5"/>
          </reference>
          <reference field="8" count="1">
            <x v="25"/>
          </reference>
        </references>
      </pivotArea>
    </format>
    <format dxfId="531">
      <pivotArea dataOnly="0" labelOnly="1" fieldPosition="0">
        <references count="4">
          <reference field="0" count="1" selected="0">
            <x v="120"/>
          </reference>
          <reference field="6" count="1" selected="0">
            <x v="57"/>
          </reference>
          <reference field="7" count="1" selected="0">
            <x v="5"/>
          </reference>
          <reference field="8" count="1">
            <x v="464"/>
          </reference>
        </references>
      </pivotArea>
    </format>
    <format dxfId="530">
      <pivotArea dataOnly="0" labelOnly="1" fieldPosition="0">
        <references count="4">
          <reference field="0" count="1" selected="0">
            <x v="121"/>
          </reference>
          <reference field="6" count="1" selected="0">
            <x v="329"/>
          </reference>
          <reference field="7" count="1" selected="0">
            <x v="5"/>
          </reference>
          <reference field="8" count="1">
            <x v="471"/>
          </reference>
        </references>
      </pivotArea>
    </format>
    <format dxfId="529">
      <pivotArea dataOnly="0" labelOnly="1" fieldPosition="0">
        <references count="4">
          <reference field="0" count="1" selected="0">
            <x v="122"/>
          </reference>
          <reference field="6" count="1" selected="0">
            <x v="351"/>
          </reference>
          <reference field="7" count="1" selected="0">
            <x v="5"/>
          </reference>
          <reference field="8" count="1">
            <x v="415"/>
          </reference>
        </references>
      </pivotArea>
    </format>
    <format dxfId="528">
      <pivotArea dataOnly="0" labelOnly="1" fieldPosition="0">
        <references count="4">
          <reference field="0" count="1" selected="0">
            <x v="123"/>
          </reference>
          <reference field="6" count="1" selected="0">
            <x v="86"/>
          </reference>
          <reference field="7" count="1" selected="0">
            <x v="5"/>
          </reference>
          <reference field="8" count="1">
            <x v="271"/>
          </reference>
        </references>
      </pivotArea>
    </format>
    <format dxfId="527">
      <pivotArea dataOnly="0" labelOnly="1" fieldPosition="0">
        <references count="4">
          <reference field="0" count="1" selected="0">
            <x v="124"/>
          </reference>
          <reference field="6" count="1" selected="0">
            <x v="0"/>
          </reference>
          <reference field="7" count="1" selected="0">
            <x v="5"/>
          </reference>
          <reference field="8" count="1">
            <x v="421"/>
          </reference>
        </references>
      </pivotArea>
    </format>
    <format dxfId="526">
      <pivotArea dataOnly="0" labelOnly="1" fieldPosition="0">
        <references count="4">
          <reference field="0" count="1" selected="0">
            <x v="125"/>
          </reference>
          <reference field="6" count="1" selected="0">
            <x v="282"/>
          </reference>
          <reference field="7" count="1" selected="0">
            <x v="5"/>
          </reference>
          <reference field="8" count="1">
            <x v="247"/>
          </reference>
        </references>
      </pivotArea>
    </format>
    <format dxfId="525">
      <pivotArea dataOnly="0" labelOnly="1" fieldPosition="0">
        <references count="4">
          <reference field="0" count="1" selected="0">
            <x v="126"/>
          </reference>
          <reference field="6" count="1" selected="0">
            <x v="316"/>
          </reference>
          <reference field="7" count="1" selected="0">
            <x v="5"/>
          </reference>
          <reference field="8" count="1">
            <x v="374"/>
          </reference>
        </references>
      </pivotArea>
    </format>
    <format dxfId="524">
      <pivotArea dataOnly="0" labelOnly="1" fieldPosition="0">
        <references count="4">
          <reference field="0" count="1" selected="0">
            <x v="127"/>
          </reference>
          <reference field="6" count="1" selected="0">
            <x v="264"/>
          </reference>
          <reference field="7" count="1" selected="0">
            <x v="5"/>
          </reference>
          <reference field="8" count="1">
            <x v="386"/>
          </reference>
        </references>
      </pivotArea>
    </format>
    <format dxfId="523">
      <pivotArea dataOnly="0" labelOnly="1" fieldPosition="0">
        <references count="4">
          <reference field="0" count="1" selected="0">
            <x v="128"/>
          </reference>
          <reference field="6" count="1" selected="0">
            <x v="488"/>
          </reference>
          <reference field="7" count="1" selected="0">
            <x v="5"/>
          </reference>
          <reference field="8" count="1">
            <x v="154"/>
          </reference>
        </references>
      </pivotArea>
    </format>
    <format dxfId="522">
      <pivotArea dataOnly="0" labelOnly="1" fieldPosition="0">
        <references count="4">
          <reference field="0" count="1" selected="0">
            <x v="129"/>
          </reference>
          <reference field="6" count="1" selected="0">
            <x v="377"/>
          </reference>
          <reference field="7" count="1" selected="0">
            <x v="5"/>
          </reference>
          <reference field="8" count="1">
            <x v="412"/>
          </reference>
        </references>
      </pivotArea>
    </format>
    <format dxfId="521">
      <pivotArea dataOnly="0" labelOnly="1" fieldPosition="0">
        <references count="4">
          <reference field="0" count="1" selected="0">
            <x v="130"/>
          </reference>
          <reference field="6" count="1" selected="0">
            <x v="367"/>
          </reference>
          <reference field="7" count="1" selected="0">
            <x v="5"/>
          </reference>
          <reference field="8" count="1">
            <x v="381"/>
          </reference>
        </references>
      </pivotArea>
    </format>
    <format dxfId="520">
      <pivotArea dataOnly="0" labelOnly="1" fieldPosition="0">
        <references count="4">
          <reference field="0" count="1" selected="0">
            <x v="131"/>
          </reference>
          <reference field="6" count="1" selected="0">
            <x v="233"/>
          </reference>
          <reference field="7" count="1" selected="0">
            <x v="5"/>
          </reference>
          <reference field="8" count="1">
            <x v="444"/>
          </reference>
        </references>
      </pivotArea>
    </format>
    <format dxfId="519">
      <pivotArea dataOnly="0" labelOnly="1" fieldPosition="0">
        <references count="4">
          <reference field="0" count="1" selected="0">
            <x v="132"/>
          </reference>
          <reference field="6" count="1" selected="0">
            <x v="387"/>
          </reference>
          <reference field="7" count="1" selected="0">
            <x v="5"/>
          </reference>
          <reference field="8" count="1">
            <x v="319"/>
          </reference>
        </references>
      </pivotArea>
    </format>
    <format dxfId="518">
      <pivotArea dataOnly="0" labelOnly="1" fieldPosition="0">
        <references count="4">
          <reference field="0" count="1" selected="0">
            <x v="133"/>
          </reference>
          <reference field="6" count="1" selected="0">
            <x v="575"/>
          </reference>
          <reference field="7" count="1" selected="0">
            <x v="5"/>
          </reference>
          <reference field="8" count="1">
            <x v="408"/>
          </reference>
        </references>
      </pivotArea>
    </format>
    <format dxfId="517">
      <pivotArea dataOnly="0" labelOnly="1" fieldPosition="0">
        <references count="4">
          <reference field="0" count="1" selected="0">
            <x v="134"/>
          </reference>
          <reference field="6" count="1" selected="0">
            <x v="60"/>
          </reference>
          <reference field="7" count="1" selected="0">
            <x v="5"/>
          </reference>
          <reference field="8" count="1">
            <x v="321"/>
          </reference>
        </references>
      </pivotArea>
    </format>
    <format dxfId="516">
      <pivotArea dataOnly="0" labelOnly="1" fieldPosition="0">
        <references count="4">
          <reference field="0" count="1" selected="0">
            <x v="135"/>
          </reference>
          <reference field="6" count="1" selected="0">
            <x v="234"/>
          </reference>
          <reference field="7" count="1" selected="0">
            <x v="5"/>
          </reference>
          <reference field="8" count="1">
            <x v="395"/>
          </reference>
        </references>
      </pivotArea>
    </format>
    <format dxfId="515">
      <pivotArea dataOnly="0" labelOnly="1" fieldPosition="0">
        <references count="4">
          <reference field="0" count="1" selected="0">
            <x v="136"/>
          </reference>
          <reference field="6" count="1" selected="0">
            <x v="436"/>
          </reference>
          <reference field="7" count="1" selected="0">
            <x v="5"/>
          </reference>
          <reference field="8" count="1">
            <x v="78"/>
          </reference>
        </references>
      </pivotArea>
    </format>
    <format dxfId="514">
      <pivotArea dataOnly="0" labelOnly="1" fieldPosition="0">
        <references count="4">
          <reference field="0" count="1" selected="0">
            <x v="137"/>
          </reference>
          <reference field="6" count="1" selected="0">
            <x v="532"/>
          </reference>
          <reference field="7" count="1" selected="0">
            <x v="5"/>
          </reference>
          <reference field="8" count="1">
            <x v="404"/>
          </reference>
        </references>
      </pivotArea>
    </format>
    <format dxfId="513">
      <pivotArea dataOnly="0" labelOnly="1" fieldPosition="0">
        <references count="4">
          <reference field="0" count="1" selected="0">
            <x v="138"/>
          </reference>
          <reference field="6" count="1" selected="0">
            <x v="404"/>
          </reference>
          <reference field="7" count="1" selected="0">
            <x v="5"/>
          </reference>
          <reference field="8" count="1">
            <x v="331"/>
          </reference>
        </references>
      </pivotArea>
    </format>
    <format dxfId="512">
      <pivotArea dataOnly="0" labelOnly="1" fieldPosition="0">
        <references count="4">
          <reference field="0" count="1" selected="0">
            <x v="139"/>
          </reference>
          <reference field="6" count="1" selected="0">
            <x v="242"/>
          </reference>
          <reference field="7" count="1" selected="0">
            <x v="5"/>
          </reference>
          <reference field="8" count="1">
            <x v="402"/>
          </reference>
        </references>
      </pivotArea>
    </format>
    <format dxfId="511">
      <pivotArea dataOnly="0" labelOnly="1" fieldPosition="0">
        <references count="4">
          <reference field="0" count="1" selected="0">
            <x v="140"/>
          </reference>
          <reference field="6" count="1" selected="0">
            <x v="206"/>
          </reference>
          <reference field="7" count="1" selected="0">
            <x v="5"/>
          </reference>
          <reference field="8" count="1">
            <x v="195"/>
          </reference>
        </references>
      </pivotArea>
    </format>
    <format dxfId="510">
      <pivotArea dataOnly="0" labelOnly="1" fieldPosition="0">
        <references count="4">
          <reference field="0" count="1" selected="0">
            <x v="141"/>
          </reference>
          <reference field="6" count="1" selected="0">
            <x v="438"/>
          </reference>
          <reference field="7" count="1" selected="0">
            <x v="5"/>
          </reference>
          <reference field="8" count="1">
            <x v="310"/>
          </reference>
        </references>
      </pivotArea>
    </format>
    <format dxfId="509">
      <pivotArea dataOnly="0" labelOnly="1" fieldPosition="0">
        <references count="4">
          <reference field="0" count="1" selected="0">
            <x v="142"/>
          </reference>
          <reference field="6" count="1" selected="0">
            <x v="97"/>
          </reference>
          <reference field="7" count="1" selected="0">
            <x v="5"/>
          </reference>
          <reference field="8" count="1">
            <x v="229"/>
          </reference>
        </references>
      </pivotArea>
    </format>
    <format dxfId="508">
      <pivotArea dataOnly="0" labelOnly="1" fieldPosition="0">
        <references count="4">
          <reference field="0" count="1" selected="0">
            <x v="143"/>
          </reference>
          <reference field="6" count="1" selected="0">
            <x v="474"/>
          </reference>
          <reference field="7" count="1" selected="0">
            <x v="5"/>
          </reference>
          <reference field="8" count="1">
            <x v="369"/>
          </reference>
        </references>
      </pivotArea>
    </format>
    <format dxfId="507">
      <pivotArea dataOnly="0" labelOnly="1" fieldPosition="0">
        <references count="4">
          <reference field="0" count="1" selected="0">
            <x v="144"/>
          </reference>
          <reference field="6" count="1" selected="0">
            <x v="237"/>
          </reference>
          <reference field="7" count="1" selected="0">
            <x v="5"/>
          </reference>
          <reference field="8" count="1">
            <x v="298"/>
          </reference>
        </references>
      </pivotArea>
    </format>
    <format dxfId="506">
      <pivotArea dataOnly="0" labelOnly="1" fieldPosition="0">
        <references count="4">
          <reference field="0" count="1" selected="0">
            <x v="145"/>
          </reference>
          <reference field="6" count="1" selected="0">
            <x v="587"/>
          </reference>
          <reference field="7" count="1" selected="0">
            <x v="5"/>
          </reference>
          <reference field="8" count="1">
            <x v="323"/>
          </reference>
        </references>
      </pivotArea>
    </format>
    <format dxfId="505">
      <pivotArea dataOnly="0" labelOnly="1" fieldPosition="0">
        <references count="4">
          <reference field="0" count="1" selected="0">
            <x v="146"/>
          </reference>
          <reference field="6" count="1" selected="0">
            <x v="574"/>
          </reference>
          <reference field="7" count="1" selected="0">
            <x v="5"/>
          </reference>
          <reference field="8" count="1">
            <x v="347"/>
          </reference>
        </references>
      </pivotArea>
    </format>
    <format dxfId="504">
      <pivotArea dataOnly="0" labelOnly="1" fieldPosition="0">
        <references count="4">
          <reference field="0" count="1" selected="0">
            <x v="147"/>
          </reference>
          <reference field="6" count="1" selected="0">
            <x v="253"/>
          </reference>
          <reference field="7" count="1" selected="0">
            <x v="5"/>
          </reference>
          <reference field="8" count="1">
            <x v="202"/>
          </reference>
        </references>
      </pivotArea>
    </format>
    <format dxfId="503">
      <pivotArea dataOnly="0" labelOnly="1" fieldPosition="0">
        <references count="4">
          <reference field="0" count="1" selected="0">
            <x v="148"/>
          </reference>
          <reference field="6" count="1" selected="0">
            <x v="112"/>
          </reference>
          <reference field="7" count="1" selected="0">
            <x v="5"/>
          </reference>
          <reference field="8" count="1">
            <x v="289"/>
          </reference>
        </references>
      </pivotArea>
    </format>
    <format dxfId="502">
      <pivotArea dataOnly="0" labelOnly="1" fieldPosition="0">
        <references count="4">
          <reference field="0" count="1" selected="0">
            <x v="149"/>
          </reference>
          <reference field="6" count="1" selected="0">
            <x v="50"/>
          </reference>
          <reference field="7" count="1" selected="0">
            <x v="5"/>
          </reference>
          <reference field="8" count="1">
            <x v="357"/>
          </reference>
        </references>
      </pivotArea>
    </format>
    <format dxfId="501">
      <pivotArea dataOnly="0" labelOnly="1" fieldPosition="0">
        <references count="4">
          <reference field="0" count="1" selected="0">
            <x v="150"/>
          </reference>
          <reference field="6" count="1" selected="0">
            <x v="274"/>
          </reference>
          <reference field="7" count="1" selected="0">
            <x v="6"/>
          </reference>
          <reference field="8" count="1">
            <x v="488"/>
          </reference>
        </references>
      </pivotArea>
    </format>
    <format dxfId="500">
      <pivotArea dataOnly="0" labelOnly="1" fieldPosition="0">
        <references count="4">
          <reference field="0" count="1" selected="0">
            <x v="151"/>
          </reference>
          <reference field="6" count="1" selected="0">
            <x v="19"/>
          </reference>
          <reference field="7" count="1" selected="0">
            <x v="6"/>
          </reference>
          <reference field="8" count="1">
            <x v="456"/>
          </reference>
        </references>
      </pivotArea>
    </format>
    <format dxfId="499">
      <pivotArea dataOnly="0" labelOnly="1" fieldPosition="0">
        <references count="4">
          <reference field="0" count="1" selected="0">
            <x v="152"/>
          </reference>
          <reference field="6" count="1" selected="0">
            <x v="365"/>
          </reference>
          <reference field="7" count="1" selected="0">
            <x v="6"/>
          </reference>
          <reference field="8" count="1">
            <x v="398"/>
          </reference>
        </references>
      </pivotArea>
    </format>
    <format dxfId="498">
      <pivotArea dataOnly="0" labelOnly="1" fieldPosition="0">
        <references count="4">
          <reference field="0" count="1" selected="0">
            <x v="153"/>
          </reference>
          <reference field="6" count="1" selected="0">
            <x v="1"/>
          </reference>
          <reference field="7" count="1" selected="0">
            <x v="6"/>
          </reference>
          <reference field="8" count="1">
            <x v="424"/>
          </reference>
        </references>
      </pivotArea>
    </format>
    <format dxfId="497">
      <pivotArea dataOnly="0" labelOnly="1" fieldPosition="0">
        <references count="4">
          <reference field="0" count="1" selected="0">
            <x v="154"/>
          </reference>
          <reference field="6" count="1" selected="0">
            <x v="230"/>
          </reference>
          <reference field="7" count="1" selected="0">
            <x v="7"/>
          </reference>
          <reference field="8" count="1">
            <x v="425"/>
          </reference>
        </references>
      </pivotArea>
    </format>
    <format dxfId="496">
      <pivotArea dataOnly="0" labelOnly="1" fieldPosition="0">
        <references count="4">
          <reference field="0" count="1" selected="0">
            <x v="155"/>
          </reference>
          <reference field="6" count="1" selected="0">
            <x v="508"/>
          </reference>
          <reference field="7" count="1" selected="0">
            <x v="7"/>
          </reference>
          <reference field="8" count="1">
            <x v="512"/>
          </reference>
        </references>
      </pivotArea>
    </format>
    <format dxfId="495">
      <pivotArea dataOnly="0" labelOnly="1" fieldPosition="0">
        <references count="4">
          <reference field="0" count="1" selected="0">
            <x v="156"/>
          </reference>
          <reference field="6" count="1" selected="0">
            <x v="355"/>
          </reference>
          <reference field="7" count="1" selected="0">
            <x v="7"/>
          </reference>
          <reference field="8" count="1">
            <x v="512"/>
          </reference>
        </references>
      </pivotArea>
    </format>
    <format dxfId="494">
      <pivotArea dataOnly="0" labelOnly="1" fieldPosition="0">
        <references count="4">
          <reference field="0" count="1" selected="0">
            <x v="157"/>
          </reference>
          <reference field="6" count="1" selected="0">
            <x v="25"/>
          </reference>
          <reference field="7" count="1" selected="0">
            <x v="8"/>
          </reference>
          <reference field="8" count="1">
            <x v="504"/>
          </reference>
        </references>
      </pivotArea>
    </format>
    <format dxfId="493">
      <pivotArea dataOnly="0" labelOnly="1" fieldPosition="0">
        <references count="4">
          <reference field="0" count="1" selected="0">
            <x v="158"/>
          </reference>
          <reference field="6" count="1" selected="0">
            <x v="512"/>
          </reference>
          <reference field="7" count="1" selected="0">
            <x v="8"/>
          </reference>
          <reference field="8" count="1">
            <x v="461"/>
          </reference>
        </references>
      </pivotArea>
    </format>
    <format dxfId="492">
      <pivotArea dataOnly="0" labelOnly="1" fieldPosition="0">
        <references count="4">
          <reference field="0" count="1" selected="0">
            <x v="159"/>
          </reference>
          <reference field="6" count="1" selected="0">
            <x v="397"/>
          </reference>
          <reference field="7" count="1" selected="0">
            <x v="8"/>
          </reference>
          <reference field="8" count="1">
            <x v="234"/>
          </reference>
        </references>
      </pivotArea>
    </format>
    <format dxfId="491">
      <pivotArea dataOnly="0" labelOnly="1" fieldPosition="0">
        <references count="4">
          <reference field="0" count="1" selected="0">
            <x v="160"/>
          </reference>
          <reference field="6" count="1" selected="0">
            <x v="245"/>
          </reference>
          <reference field="7" count="1" selected="0">
            <x v="8"/>
          </reference>
          <reference field="8" count="1">
            <x v="225"/>
          </reference>
        </references>
      </pivotArea>
    </format>
    <format dxfId="490">
      <pivotArea dataOnly="0" labelOnly="1" fieldPosition="0">
        <references count="4">
          <reference field="0" count="1" selected="0">
            <x v="161"/>
          </reference>
          <reference field="6" count="1" selected="0">
            <x v="289"/>
          </reference>
          <reference field="7" count="1" selected="0">
            <x v="8"/>
          </reference>
          <reference field="8" count="1">
            <x v="203"/>
          </reference>
        </references>
      </pivotArea>
    </format>
    <format dxfId="489">
      <pivotArea dataOnly="0" labelOnly="1" fieldPosition="0">
        <references count="4">
          <reference field="0" count="1" selected="0">
            <x v="162"/>
          </reference>
          <reference field="6" count="1" selected="0">
            <x v="562"/>
          </reference>
          <reference field="7" count="1" selected="0">
            <x v="8"/>
          </reference>
          <reference field="8" count="1">
            <x v="118"/>
          </reference>
        </references>
      </pivotArea>
    </format>
    <format dxfId="488">
      <pivotArea dataOnly="0" labelOnly="1" fieldPosition="0">
        <references count="4">
          <reference field="0" count="1" selected="0">
            <x v="163"/>
          </reference>
          <reference field="6" count="1" selected="0">
            <x v="244"/>
          </reference>
          <reference field="7" count="1" selected="0">
            <x v="8"/>
          </reference>
          <reference field="8" count="1">
            <x v="113"/>
          </reference>
        </references>
      </pivotArea>
    </format>
    <format dxfId="487">
      <pivotArea dataOnly="0" labelOnly="1" fieldPosition="0">
        <references count="4">
          <reference field="0" count="1" selected="0">
            <x v="164"/>
          </reference>
          <reference field="6" count="1" selected="0">
            <x v="268"/>
          </reference>
          <reference field="7" count="1" selected="0">
            <x v="8"/>
          </reference>
          <reference field="8" count="1">
            <x v="16"/>
          </reference>
        </references>
      </pivotArea>
    </format>
    <format dxfId="486">
      <pivotArea dataOnly="0" labelOnly="1" fieldPosition="0">
        <references count="4">
          <reference field="0" count="1" selected="0">
            <x v="165"/>
          </reference>
          <reference field="6" count="1" selected="0">
            <x v="259"/>
          </reference>
          <reference field="7" count="1" selected="0">
            <x v="8"/>
          </reference>
          <reference field="8" count="1">
            <x v="14"/>
          </reference>
        </references>
      </pivotArea>
    </format>
    <format dxfId="485">
      <pivotArea dataOnly="0" labelOnly="1" fieldPosition="0">
        <references count="4">
          <reference field="0" count="1" selected="0">
            <x v="166"/>
          </reference>
          <reference field="6" count="1" selected="0">
            <x v="526"/>
          </reference>
          <reference field="7" count="1" selected="0">
            <x v="8"/>
          </reference>
          <reference field="8" count="1">
            <x v="512"/>
          </reference>
        </references>
      </pivotArea>
    </format>
    <format dxfId="484">
      <pivotArea dataOnly="0" labelOnly="1" fieldPosition="0">
        <references count="4">
          <reference field="0" count="1" selected="0">
            <x v="167"/>
          </reference>
          <reference field="6" count="1" selected="0">
            <x v="468"/>
          </reference>
          <reference field="7" count="1" selected="0">
            <x v="8"/>
          </reference>
          <reference field="8" count="1">
            <x v="512"/>
          </reference>
        </references>
      </pivotArea>
    </format>
    <format dxfId="483">
      <pivotArea dataOnly="0" labelOnly="1" fieldPosition="0">
        <references count="4">
          <reference field="0" count="1" selected="0">
            <x v="168"/>
          </reference>
          <reference field="6" count="1" selected="0">
            <x v="265"/>
          </reference>
          <reference field="7" count="1" selected="0">
            <x v="8"/>
          </reference>
          <reference field="8" count="1">
            <x v="512"/>
          </reference>
        </references>
      </pivotArea>
    </format>
    <format dxfId="482">
      <pivotArea dataOnly="0" labelOnly="1" fieldPosition="0">
        <references count="4">
          <reference field="0" count="1" selected="0">
            <x v="169"/>
          </reference>
          <reference field="6" count="1" selected="0">
            <x v="576"/>
          </reference>
          <reference field="7" count="1" selected="0">
            <x v="8"/>
          </reference>
          <reference field="8" count="1">
            <x v="512"/>
          </reference>
        </references>
      </pivotArea>
    </format>
    <format dxfId="481">
      <pivotArea dataOnly="0" labelOnly="1" fieldPosition="0">
        <references count="4">
          <reference field="0" count="1" selected="0">
            <x v="170"/>
          </reference>
          <reference field="6" count="1" selected="0">
            <x v="83"/>
          </reference>
          <reference field="7" count="1" selected="0">
            <x v="8"/>
          </reference>
          <reference field="8" count="1">
            <x v="512"/>
          </reference>
        </references>
      </pivotArea>
    </format>
    <format dxfId="480">
      <pivotArea dataOnly="0" labelOnly="1" fieldPosition="0">
        <references count="4">
          <reference field="0" count="1" selected="0">
            <x v="171"/>
          </reference>
          <reference field="6" count="1" selected="0">
            <x v="323"/>
          </reference>
          <reference field="7" count="1" selected="0">
            <x v="9"/>
          </reference>
          <reference field="8" count="1">
            <x v="510"/>
          </reference>
        </references>
      </pivotArea>
    </format>
    <format dxfId="479">
      <pivotArea dataOnly="0" labelOnly="1" fieldPosition="0">
        <references count="4">
          <reference field="0" count="1" selected="0">
            <x v="172"/>
          </reference>
          <reference field="6" count="1" selected="0">
            <x v="34"/>
          </reference>
          <reference field="7" count="1" selected="0">
            <x v="9"/>
          </reference>
          <reference field="8" count="1">
            <x v="507"/>
          </reference>
        </references>
      </pivotArea>
    </format>
    <format dxfId="478">
      <pivotArea dataOnly="0" labelOnly="1" fieldPosition="0">
        <references count="4">
          <reference field="0" count="1" selected="0">
            <x v="173"/>
          </reference>
          <reference field="6" count="1" selected="0">
            <x v="538"/>
          </reference>
          <reference field="7" count="1" selected="0">
            <x v="9"/>
          </reference>
          <reference field="8" count="1">
            <x v="485"/>
          </reference>
        </references>
      </pivotArea>
    </format>
    <format dxfId="477">
      <pivotArea dataOnly="0" labelOnly="1" fieldPosition="0">
        <references count="4">
          <reference field="0" count="1" selected="0">
            <x v="174"/>
          </reference>
          <reference field="6" count="1" selected="0">
            <x v="469"/>
          </reference>
          <reference field="7" count="1" selected="0">
            <x v="9"/>
          </reference>
          <reference field="8" count="1">
            <x v="481"/>
          </reference>
        </references>
      </pivotArea>
    </format>
    <format dxfId="476">
      <pivotArea dataOnly="0" labelOnly="1" fieldPosition="0">
        <references count="4">
          <reference field="0" count="1" selected="0">
            <x v="175"/>
          </reference>
          <reference field="6" count="1" selected="0">
            <x v="583"/>
          </reference>
          <reference field="7" count="1" selected="0">
            <x v="9"/>
          </reference>
          <reference field="8" count="1">
            <x v="451"/>
          </reference>
        </references>
      </pivotArea>
    </format>
    <format dxfId="475">
      <pivotArea dataOnly="0" labelOnly="1" fieldPosition="0">
        <references count="4">
          <reference field="0" count="1" selected="0">
            <x v="176"/>
          </reference>
          <reference field="6" count="1" selected="0">
            <x v="326"/>
          </reference>
          <reference field="7" count="1" selected="0">
            <x v="9"/>
          </reference>
          <reference field="8" count="1">
            <x v="457"/>
          </reference>
        </references>
      </pivotArea>
    </format>
    <format dxfId="474">
      <pivotArea dataOnly="0" labelOnly="1" fieldPosition="0">
        <references count="4">
          <reference field="0" count="1" selected="0">
            <x v="177"/>
          </reference>
          <reference field="6" count="1" selected="0">
            <x v="352"/>
          </reference>
          <reference field="7" count="1" selected="0">
            <x v="9"/>
          </reference>
          <reference field="8" count="1">
            <x v="429"/>
          </reference>
        </references>
      </pivotArea>
    </format>
    <format dxfId="473">
      <pivotArea dataOnly="0" labelOnly="1" fieldPosition="0">
        <references count="4">
          <reference field="0" count="1" selected="0">
            <x v="178"/>
          </reference>
          <reference field="6" count="1" selected="0">
            <x v="392"/>
          </reference>
          <reference field="7" count="1" selected="0">
            <x v="9"/>
          </reference>
          <reference field="8" count="1">
            <x v="427"/>
          </reference>
        </references>
      </pivotArea>
    </format>
    <format dxfId="472">
      <pivotArea dataOnly="0" labelOnly="1" fieldPosition="0">
        <references count="4">
          <reference field="0" count="1" selected="0">
            <x v="179"/>
          </reference>
          <reference field="6" count="1" selected="0">
            <x v="539"/>
          </reference>
          <reference field="7" count="1" selected="0">
            <x v="9"/>
          </reference>
          <reference field="8" count="1">
            <x v="379"/>
          </reference>
        </references>
      </pivotArea>
    </format>
    <format dxfId="471">
      <pivotArea dataOnly="0" labelOnly="1" fieldPosition="0">
        <references count="4">
          <reference field="0" count="1" selected="0">
            <x v="180"/>
          </reference>
          <reference field="6" count="1" selected="0">
            <x v="391"/>
          </reference>
          <reference field="7" count="1" selected="0">
            <x v="9"/>
          </reference>
          <reference field="8" count="1">
            <x v="441"/>
          </reference>
        </references>
      </pivotArea>
    </format>
    <format dxfId="470">
      <pivotArea dataOnly="0" labelOnly="1" fieldPosition="0">
        <references count="4">
          <reference field="0" count="1" selected="0">
            <x v="181"/>
          </reference>
          <reference field="6" count="1" selected="0">
            <x v="459"/>
          </reference>
          <reference field="7" count="1" selected="0">
            <x v="9"/>
          </reference>
          <reference field="8" count="1">
            <x v="215"/>
          </reference>
        </references>
      </pivotArea>
    </format>
    <format dxfId="469">
      <pivotArea dataOnly="0" labelOnly="1" fieldPosition="0">
        <references count="4">
          <reference field="0" count="1" selected="0">
            <x v="182"/>
          </reference>
          <reference field="6" count="1" selected="0">
            <x v="559"/>
          </reference>
          <reference field="7" count="1" selected="0">
            <x v="9"/>
          </reference>
          <reference field="8" count="1">
            <x v="303"/>
          </reference>
        </references>
      </pivotArea>
    </format>
    <format dxfId="468">
      <pivotArea dataOnly="0" labelOnly="1" fieldPosition="0">
        <references count="4">
          <reference field="0" count="1" selected="0">
            <x v="183"/>
          </reference>
          <reference field="6" count="1" selected="0">
            <x v="385"/>
          </reference>
          <reference field="7" count="1" selected="0">
            <x v="9"/>
          </reference>
          <reference field="8" count="1">
            <x v="320"/>
          </reference>
        </references>
      </pivotArea>
    </format>
    <format dxfId="467">
      <pivotArea dataOnly="0" labelOnly="1" fieldPosition="0">
        <references count="4">
          <reference field="0" count="1" selected="0">
            <x v="184"/>
          </reference>
          <reference field="6" count="1" selected="0">
            <x v="393"/>
          </reference>
          <reference field="7" count="1" selected="0">
            <x v="9"/>
          </reference>
          <reference field="8" count="1">
            <x v="363"/>
          </reference>
        </references>
      </pivotArea>
    </format>
    <format dxfId="466">
      <pivotArea dataOnly="0" labelOnly="1" fieldPosition="0">
        <references count="4">
          <reference field="0" count="1" selected="0">
            <x v="185"/>
          </reference>
          <reference field="6" count="1" selected="0">
            <x v="458"/>
          </reference>
          <reference field="7" count="1" selected="0">
            <x v="9"/>
          </reference>
          <reference field="8" count="1">
            <x v="361"/>
          </reference>
        </references>
      </pivotArea>
    </format>
    <format dxfId="465">
      <pivotArea dataOnly="0" labelOnly="1" fieldPosition="0">
        <references count="4">
          <reference field="0" count="1" selected="0">
            <x v="186"/>
          </reference>
          <reference field="6" count="1" selected="0">
            <x v="515"/>
          </reference>
          <reference field="7" count="1" selected="0">
            <x v="9"/>
          </reference>
          <reference field="8" count="1">
            <x v="142"/>
          </reference>
        </references>
      </pivotArea>
    </format>
    <format dxfId="464">
      <pivotArea dataOnly="0" labelOnly="1" fieldPosition="0">
        <references count="4">
          <reference field="0" count="1" selected="0">
            <x v="187"/>
          </reference>
          <reference field="6" count="1" selected="0">
            <x v="31"/>
          </reference>
          <reference field="7" count="1" selected="0">
            <x v="9"/>
          </reference>
          <reference field="8" count="1">
            <x v="180"/>
          </reference>
        </references>
      </pivotArea>
    </format>
    <format dxfId="463">
      <pivotArea dataOnly="0" labelOnly="1" fieldPosition="0">
        <references count="4">
          <reference field="0" count="1" selected="0">
            <x v="188"/>
          </reference>
          <reference field="6" count="1" selected="0">
            <x v="313"/>
          </reference>
          <reference field="7" count="1" selected="0">
            <x v="9"/>
          </reference>
          <reference field="8" count="1">
            <x v="201"/>
          </reference>
        </references>
      </pivotArea>
    </format>
    <format dxfId="462">
      <pivotArea dataOnly="0" labelOnly="1" fieldPosition="0">
        <references count="4">
          <reference field="0" count="1" selected="0">
            <x v="189"/>
          </reference>
          <reference field="6" count="1" selected="0">
            <x v="47"/>
          </reference>
          <reference field="7" count="1" selected="0">
            <x v="9"/>
          </reference>
          <reference field="8" count="1">
            <x v="467"/>
          </reference>
        </references>
      </pivotArea>
    </format>
    <format dxfId="461">
      <pivotArea dataOnly="0" labelOnly="1" fieldPosition="0">
        <references count="4">
          <reference field="0" count="1" selected="0">
            <x v="190"/>
          </reference>
          <reference field="6" count="1" selected="0">
            <x v="93"/>
          </reference>
          <reference field="7" count="1" selected="0">
            <x v="9"/>
          </reference>
          <reference field="8" count="1">
            <x v="349"/>
          </reference>
        </references>
      </pivotArea>
    </format>
    <format dxfId="460">
      <pivotArea dataOnly="0" labelOnly="1" fieldPosition="0">
        <references count="4">
          <reference field="0" count="1" selected="0">
            <x v="191"/>
          </reference>
          <reference field="6" count="1" selected="0">
            <x v="6"/>
          </reference>
          <reference field="7" count="1" selected="0">
            <x v="9"/>
          </reference>
          <reference field="8" count="1">
            <x v="394"/>
          </reference>
        </references>
      </pivotArea>
    </format>
    <format dxfId="459">
      <pivotArea dataOnly="0" labelOnly="1" fieldPosition="0">
        <references count="4">
          <reference field="0" count="1" selected="0">
            <x v="192"/>
          </reference>
          <reference field="6" count="1" selected="0">
            <x v="555"/>
          </reference>
          <reference field="7" count="1" selected="0">
            <x v="9"/>
          </reference>
          <reference field="8" count="1">
            <x v="419"/>
          </reference>
        </references>
      </pivotArea>
    </format>
    <format dxfId="458">
      <pivotArea dataOnly="0" labelOnly="1" fieldPosition="0">
        <references count="4">
          <reference field="0" count="1" selected="0">
            <x v="193"/>
          </reference>
          <reference field="6" count="1" selected="0">
            <x v="208"/>
          </reference>
          <reference field="7" count="1" selected="0">
            <x v="9"/>
          </reference>
          <reference field="8" count="1">
            <x v="316"/>
          </reference>
        </references>
      </pivotArea>
    </format>
    <format dxfId="457">
      <pivotArea dataOnly="0" labelOnly="1" fieldPosition="0">
        <references count="4">
          <reference field="0" count="1" selected="0">
            <x v="194"/>
          </reference>
          <reference field="6" count="1" selected="0">
            <x v="457"/>
          </reference>
          <reference field="7" count="1" selected="0">
            <x v="9"/>
          </reference>
          <reference field="8" count="1">
            <x v="410"/>
          </reference>
        </references>
      </pivotArea>
    </format>
    <format dxfId="456">
      <pivotArea dataOnly="0" labelOnly="1" fieldPosition="0">
        <references count="4">
          <reference field="0" count="1" selected="0">
            <x v="195"/>
          </reference>
          <reference field="6" count="1" selected="0">
            <x v="95"/>
          </reference>
          <reference field="7" count="1" selected="0">
            <x v="9"/>
          </reference>
          <reference field="8" count="1">
            <x v="377"/>
          </reference>
        </references>
      </pivotArea>
    </format>
    <format dxfId="455">
      <pivotArea dataOnly="0" labelOnly="1" fieldPosition="0">
        <references count="4">
          <reference field="0" count="1" selected="0">
            <x v="196"/>
          </reference>
          <reference field="6" count="1" selected="0">
            <x v="437"/>
          </reference>
          <reference field="7" count="1" selected="0">
            <x v="9"/>
          </reference>
          <reference field="8" count="1">
            <x v="92"/>
          </reference>
        </references>
      </pivotArea>
    </format>
    <format dxfId="454">
      <pivotArea dataOnly="0" labelOnly="1" fieldPosition="0">
        <references count="4">
          <reference field="0" count="1" selected="0">
            <x v="197"/>
          </reference>
          <reference field="6" count="1" selected="0">
            <x v="319"/>
          </reference>
          <reference field="7" count="1" selected="0">
            <x v="9"/>
          </reference>
          <reference field="8" count="1">
            <x v="95"/>
          </reference>
        </references>
      </pivotArea>
    </format>
    <format dxfId="453">
      <pivotArea dataOnly="0" labelOnly="1" fieldPosition="0">
        <references count="4">
          <reference field="0" count="1" selected="0">
            <x v="198"/>
          </reference>
          <reference field="6" count="1" selected="0">
            <x v="210"/>
          </reference>
          <reference field="7" count="1" selected="0">
            <x v="9"/>
          </reference>
          <reference field="8" count="1">
            <x v="181"/>
          </reference>
        </references>
      </pivotArea>
    </format>
    <format dxfId="452">
      <pivotArea dataOnly="0" labelOnly="1" fieldPosition="0">
        <references count="4">
          <reference field="0" count="1" selected="0">
            <x v="199"/>
          </reference>
          <reference field="6" count="1" selected="0">
            <x v="70"/>
          </reference>
          <reference field="7" count="1" selected="0">
            <x v="9"/>
          </reference>
          <reference field="8" count="1">
            <x v="88"/>
          </reference>
        </references>
      </pivotArea>
    </format>
    <format dxfId="451">
      <pivotArea dataOnly="0" labelOnly="1" fieldPosition="0">
        <references count="4">
          <reference field="0" count="1" selected="0">
            <x v="200"/>
          </reference>
          <reference field="6" count="1" selected="0">
            <x v="517"/>
          </reference>
          <reference field="7" count="1" selected="0">
            <x v="9"/>
          </reference>
          <reference field="8" count="1">
            <x v="41"/>
          </reference>
        </references>
      </pivotArea>
    </format>
    <format dxfId="450">
      <pivotArea dataOnly="0" labelOnly="1" fieldPosition="0">
        <references count="4">
          <reference field="0" count="1" selected="0">
            <x v="201"/>
          </reference>
          <reference field="6" count="1" selected="0">
            <x v="30"/>
          </reference>
          <reference field="7" count="1" selected="0">
            <x v="9"/>
          </reference>
          <reference field="8" count="1">
            <x v="96"/>
          </reference>
        </references>
      </pivotArea>
    </format>
    <format dxfId="449">
      <pivotArea dataOnly="0" labelOnly="1" fieldPosition="0">
        <references count="4">
          <reference field="0" count="1" selected="0">
            <x v="202"/>
          </reference>
          <reference field="6" count="1" selected="0">
            <x v="503"/>
          </reference>
          <reference field="7" count="1" selected="0">
            <x v="9"/>
          </reference>
          <reference field="8" count="1">
            <x v="57"/>
          </reference>
        </references>
      </pivotArea>
    </format>
    <format dxfId="448">
      <pivotArea dataOnly="0" labelOnly="1" fieldPosition="0">
        <references count="4">
          <reference field="0" count="1" selected="0">
            <x v="203"/>
          </reference>
          <reference field="6" count="1" selected="0">
            <x v="389"/>
          </reference>
          <reference field="7" count="1" selected="0">
            <x v="9"/>
          </reference>
          <reference field="8" count="1">
            <x v="50"/>
          </reference>
        </references>
      </pivotArea>
    </format>
    <format dxfId="447">
      <pivotArea dataOnly="0" labelOnly="1" fieldPosition="0">
        <references count="4">
          <reference field="0" count="1" selected="0">
            <x v="204"/>
          </reference>
          <reference field="6" count="1" selected="0">
            <x v="123"/>
          </reference>
          <reference field="7" count="1" selected="0">
            <x v="9"/>
          </reference>
          <reference field="8" count="1">
            <x v="128"/>
          </reference>
        </references>
      </pivotArea>
    </format>
    <format dxfId="446">
      <pivotArea dataOnly="0" labelOnly="1" fieldPosition="0">
        <references count="4">
          <reference field="0" count="1" selected="0">
            <x v="205"/>
          </reference>
          <reference field="6" count="1" selected="0">
            <x v="417"/>
          </reference>
          <reference field="7" count="1" selected="0">
            <x v="9"/>
          </reference>
          <reference field="8" count="1">
            <x v="123"/>
          </reference>
        </references>
      </pivotArea>
    </format>
    <format dxfId="445">
      <pivotArea dataOnly="0" labelOnly="1" fieldPosition="0">
        <references count="4">
          <reference field="0" count="1" selected="0">
            <x v="206"/>
          </reference>
          <reference field="6" count="1" selected="0">
            <x v="201"/>
          </reference>
          <reference field="7" count="1" selected="0">
            <x v="9"/>
          </reference>
          <reference field="8" count="1">
            <x v="72"/>
          </reference>
        </references>
      </pivotArea>
    </format>
    <format dxfId="444">
      <pivotArea dataOnly="0" labelOnly="1" fieldPosition="0">
        <references count="4">
          <reference field="0" count="1" selected="0">
            <x v="207"/>
          </reference>
          <reference field="6" count="1" selected="0">
            <x v="224"/>
          </reference>
          <reference field="7" count="1" selected="0">
            <x v="9"/>
          </reference>
          <reference field="8" count="1">
            <x v="93"/>
          </reference>
        </references>
      </pivotArea>
    </format>
    <format dxfId="443">
      <pivotArea dataOnly="0" labelOnly="1" fieldPosition="0">
        <references count="4">
          <reference field="0" count="1" selected="0">
            <x v="208"/>
          </reference>
          <reference field="6" count="1" selected="0">
            <x v="330"/>
          </reference>
          <reference field="7" count="1" selected="0">
            <x v="9"/>
          </reference>
          <reference field="8" count="1">
            <x v="106"/>
          </reference>
        </references>
      </pivotArea>
    </format>
    <format dxfId="442">
      <pivotArea dataOnly="0" labelOnly="1" fieldPosition="0">
        <references count="4">
          <reference field="0" count="1" selected="0">
            <x v="209"/>
          </reference>
          <reference field="6" count="1" selected="0">
            <x v="89"/>
          </reference>
          <reference field="7" count="1" selected="0">
            <x v="9"/>
          </reference>
          <reference field="8" count="1">
            <x v="63"/>
          </reference>
        </references>
      </pivotArea>
    </format>
    <format dxfId="441">
      <pivotArea dataOnly="0" labelOnly="1" fieldPosition="0">
        <references count="4">
          <reference field="0" count="1" selected="0">
            <x v="210"/>
          </reference>
          <reference field="6" count="1" selected="0">
            <x v="40"/>
          </reference>
          <reference field="7" count="1" selected="0">
            <x v="9"/>
          </reference>
          <reference field="8" count="1">
            <x v="144"/>
          </reference>
        </references>
      </pivotArea>
    </format>
    <format dxfId="440">
      <pivotArea dataOnly="0" labelOnly="1" fieldPosition="0">
        <references count="4">
          <reference field="0" count="1" selected="0">
            <x v="211"/>
          </reference>
          <reference field="6" count="1" selected="0">
            <x v="415"/>
          </reference>
          <reference field="7" count="1" selected="0">
            <x v="9"/>
          </reference>
          <reference field="8" count="1">
            <x v="29"/>
          </reference>
        </references>
      </pivotArea>
    </format>
    <format dxfId="439">
      <pivotArea dataOnly="0" labelOnly="1" fieldPosition="0">
        <references count="4">
          <reference field="0" count="1" selected="0">
            <x v="212"/>
          </reference>
          <reference field="6" count="1" selected="0">
            <x v="581"/>
          </reference>
          <reference field="7" count="1" selected="0">
            <x v="9"/>
          </reference>
          <reference field="8" count="1">
            <x v="12"/>
          </reference>
        </references>
      </pivotArea>
    </format>
    <format dxfId="438">
      <pivotArea dataOnly="0" labelOnly="1" fieldPosition="0">
        <references count="4">
          <reference field="0" count="1" selected="0">
            <x v="213"/>
          </reference>
          <reference field="6" count="1" selected="0">
            <x v="246"/>
          </reference>
          <reference field="7" count="1" selected="0">
            <x v="9"/>
          </reference>
          <reference field="8" count="1">
            <x v="24"/>
          </reference>
        </references>
      </pivotArea>
    </format>
    <format dxfId="437">
      <pivotArea dataOnly="0" labelOnly="1" fieldPosition="0">
        <references count="4">
          <reference field="0" count="1" selected="0">
            <x v="214"/>
          </reference>
          <reference field="6" count="1" selected="0">
            <x v="21"/>
          </reference>
          <reference field="7" count="1" selected="0">
            <x v="9"/>
          </reference>
          <reference field="8" count="1">
            <x v="84"/>
          </reference>
        </references>
      </pivotArea>
    </format>
    <format dxfId="436">
      <pivotArea dataOnly="0" labelOnly="1" fieldPosition="0">
        <references count="4">
          <reference field="0" count="1" selected="0">
            <x v="215"/>
          </reference>
          <reference field="6" count="1" selected="0">
            <x v="218"/>
          </reference>
          <reference field="7" count="1" selected="0">
            <x v="9"/>
          </reference>
          <reference field="8" count="1">
            <x v="423"/>
          </reference>
        </references>
      </pivotArea>
    </format>
    <format dxfId="435">
      <pivotArea dataOnly="0" labelOnly="1" fieldPosition="0">
        <references count="4">
          <reference field="0" count="1" selected="0">
            <x v="216"/>
          </reference>
          <reference field="6" count="1" selected="0">
            <x v="118"/>
          </reference>
          <reference field="7" count="1" selected="0">
            <x v="9"/>
          </reference>
          <reference field="8" count="1">
            <x v="291"/>
          </reference>
        </references>
      </pivotArea>
    </format>
    <format dxfId="434">
      <pivotArea dataOnly="0" labelOnly="1" fieldPosition="0">
        <references count="4">
          <reference field="0" count="1" selected="0">
            <x v="217"/>
          </reference>
          <reference field="6" count="1" selected="0">
            <x v="75"/>
          </reference>
          <reference field="7" count="1" selected="0">
            <x v="9"/>
          </reference>
          <reference field="8" count="1">
            <x v="258"/>
          </reference>
        </references>
      </pivotArea>
    </format>
    <format dxfId="433">
      <pivotArea dataOnly="0" labelOnly="1" fieldPosition="0">
        <references count="4">
          <reference field="0" count="1" selected="0">
            <x v="218"/>
          </reference>
          <reference field="6" count="1" selected="0">
            <x v="254"/>
          </reference>
          <reference field="7" count="1" selected="0">
            <x v="9"/>
          </reference>
          <reference field="8" count="1">
            <x v="235"/>
          </reference>
        </references>
      </pivotArea>
    </format>
    <format dxfId="432">
      <pivotArea dataOnly="0" labelOnly="1" fieldPosition="0">
        <references count="4">
          <reference field="0" count="1" selected="0">
            <x v="219"/>
          </reference>
          <reference field="6" count="1" selected="0">
            <x v="107"/>
          </reference>
          <reference field="7" count="1" selected="0">
            <x v="9"/>
          </reference>
          <reference field="8" count="1">
            <x v="341"/>
          </reference>
        </references>
      </pivotArea>
    </format>
    <format dxfId="431">
      <pivotArea dataOnly="0" labelOnly="1" fieldPosition="0">
        <references count="4">
          <reference field="0" count="1" selected="0">
            <x v="220"/>
          </reference>
          <reference field="6" count="1" selected="0">
            <x v="9"/>
          </reference>
          <reference field="7" count="1" selected="0">
            <x v="9"/>
          </reference>
          <reference field="8" count="1">
            <x v="252"/>
          </reference>
        </references>
      </pivotArea>
    </format>
    <format dxfId="430">
      <pivotArea dataOnly="0" labelOnly="1" fieldPosition="0">
        <references count="4">
          <reference field="0" count="1" selected="0">
            <x v="221"/>
          </reference>
          <reference field="6" count="1" selected="0">
            <x v="68"/>
          </reference>
          <reference field="7" count="1" selected="0">
            <x v="9"/>
          </reference>
          <reference field="8" count="1">
            <x v="210"/>
          </reference>
        </references>
      </pivotArea>
    </format>
    <format dxfId="429">
      <pivotArea dataOnly="0" labelOnly="1" fieldPosition="0">
        <references count="4">
          <reference field="0" count="1" selected="0">
            <x v="222"/>
          </reference>
          <reference field="6" count="1" selected="0">
            <x v="454"/>
          </reference>
          <reference field="7" count="1" selected="0">
            <x v="9"/>
          </reference>
          <reference field="8" count="1">
            <x v="213"/>
          </reference>
        </references>
      </pivotArea>
    </format>
    <format dxfId="428">
      <pivotArea dataOnly="0" labelOnly="1" fieldPosition="0">
        <references count="4">
          <reference field="0" count="1" selected="0">
            <x v="223"/>
          </reference>
          <reference field="6" count="1" selected="0">
            <x v="3"/>
          </reference>
          <reference field="7" count="1" selected="0">
            <x v="9"/>
          </reference>
          <reference field="8" count="1">
            <x v="198"/>
          </reference>
        </references>
      </pivotArea>
    </format>
    <format dxfId="427">
      <pivotArea dataOnly="0" labelOnly="1" fieldPosition="0">
        <references count="4">
          <reference field="0" count="1" selected="0">
            <x v="224"/>
          </reference>
          <reference field="6" count="1" selected="0">
            <x v="77"/>
          </reference>
          <reference field="7" count="1" selected="0">
            <x v="9"/>
          </reference>
          <reference field="8" count="1">
            <x v="257"/>
          </reference>
        </references>
      </pivotArea>
    </format>
    <format dxfId="426">
      <pivotArea dataOnly="0" labelOnly="1" fieldPosition="0">
        <references count="4">
          <reference field="0" count="1" selected="0">
            <x v="225"/>
          </reference>
          <reference field="6" count="1" selected="0">
            <x v="239"/>
          </reference>
          <reference field="7" count="1" selected="0">
            <x v="9"/>
          </reference>
          <reference field="8" count="1">
            <x v="250"/>
          </reference>
        </references>
      </pivotArea>
    </format>
    <format dxfId="425">
      <pivotArea dataOnly="0" labelOnly="1" fieldPosition="0">
        <references count="4">
          <reference field="0" count="1" selected="0">
            <x v="226"/>
          </reference>
          <reference field="6" count="1" selected="0">
            <x v="71"/>
          </reference>
          <reference field="7" count="1" selected="0">
            <x v="9"/>
          </reference>
          <reference field="8" count="1">
            <x v="277"/>
          </reference>
        </references>
      </pivotArea>
    </format>
    <format dxfId="424">
      <pivotArea dataOnly="0" labelOnly="1" fieldPosition="0">
        <references count="4">
          <reference field="0" count="1" selected="0">
            <x v="227"/>
          </reference>
          <reference field="6" count="1" selected="0">
            <x v="300"/>
          </reference>
          <reference field="7" count="1" selected="0">
            <x v="9"/>
          </reference>
          <reference field="8" count="1">
            <x v="220"/>
          </reference>
        </references>
      </pivotArea>
    </format>
    <format dxfId="423">
      <pivotArea dataOnly="0" labelOnly="1" fieldPosition="0">
        <references count="4">
          <reference field="0" count="1" selected="0">
            <x v="228"/>
          </reference>
          <reference field="6" count="1" selected="0">
            <x v="507"/>
          </reference>
          <reference field="7" count="1" selected="0">
            <x v="9"/>
          </reference>
          <reference field="8" count="1">
            <x v="237"/>
          </reference>
        </references>
      </pivotArea>
    </format>
    <format dxfId="422">
      <pivotArea dataOnly="0" labelOnly="1" fieldPosition="0">
        <references count="4">
          <reference field="0" count="1" selected="0">
            <x v="229"/>
          </reference>
          <reference field="6" count="1" selected="0">
            <x v="249"/>
          </reference>
          <reference field="7" count="1" selected="0">
            <x v="9"/>
          </reference>
          <reference field="8" count="1">
            <x v="150"/>
          </reference>
        </references>
      </pivotArea>
    </format>
    <format dxfId="421">
      <pivotArea dataOnly="0" labelOnly="1" fieldPosition="0">
        <references count="4">
          <reference field="0" count="1" selected="0">
            <x v="230"/>
          </reference>
          <reference field="6" count="1" selected="0">
            <x v="311"/>
          </reference>
          <reference field="7" count="1" selected="0">
            <x v="9"/>
          </reference>
          <reference field="8" count="1">
            <x v="190"/>
          </reference>
        </references>
      </pivotArea>
    </format>
    <format dxfId="420">
      <pivotArea dataOnly="0" labelOnly="1" fieldPosition="0">
        <references count="4">
          <reference field="0" count="1" selected="0">
            <x v="231"/>
          </reference>
          <reference field="6" count="1" selected="0">
            <x v="384"/>
          </reference>
          <reference field="7" count="1" selected="0">
            <x v="9"/>
          </reference>
          <reference field="8" count="1">
            <x v="135"/>
          </reference>
        </references>
      </pivotArea>
    </format>
    <format dxfId="419">
      <pivotArea dataOnly="0" labelOnly="1" fieldPosition="0">
        <references count="4">
          <reference field="0" count="1" selected="0">
            <x v="232"/>
          </reference>
          <reference field="6" count="1" selected="0">
            <x v="71"/>
          </reference>
          <reference field="7" count="1" selected="0">
            <x v="9"/>
          </reference>
          <reference field="8" count="1">
            <x v="127"/>
          </reference>
        </references>
      </pivotArea>
    </format>
    <format dxfId="418">
      <pivotArea dataOnly="0" labelOnly="1" fieldPosition="0">
        <references count="4">
          <reference field="0" count="1" selected="0">
            <x v="233"/>
          </reference>
          <reference field="6" count="1" selected="0">
            <x v="331"/>
          </reference>
          <reference field="7" count="1" selected="0">
            <x v="9"/>
          </reference>
          <reference field="8" count="1">
            <x v="328"/>
          </reference>
        </references>
      </pivotArea>
    </format>
    <format dxfId="417">
      <pivotArea dataOnly="0" labelOnly="1" fieldPosition="0">
        <references count="4">
          <reference field="0" count="1" selected="0">
            <x v="234"/>
          </reference>
          <reference field="6" count="1" selected="0">
            <x v="4"/>
          </reference>
          <reference field="7" count="1" selected="0">
            <x v="9"/>
          </reference>
          <reference field="8" count="1">
            <x v="17"/>
          </reference>
        </references>
      </pivotArea>
    </format>
    <format dxfId="416">
      <pivotArea dataOnly="0" labelOnly="1" fieldPosition="0">
        <references count="4">
          <reference field="0" count="1" selected="0">
            <x v="235"/>
          </reference>
          <reference field="6" count="1" selected="0">
            <x v="29"/>
          </reference>
          <reference field="7" count="1" selected="0">
            <x v="9"/>
          </reference>
          <reference field="8" count="1">
            <x v="8"/>
          </reference>
        </references>
      </pivotArea>
    </format>
    <format dxfId="415">
      <pivotArea dataOnly="0" labelOnly="1" fieldPosition="0">
        <references count="4">
          <reference field="0" count="1" selected="0">
            <x v="236"/>
          </reference>
          <reference field="6" count="1" selected="0">
            <x v="99"/>
          </reference>
          <reference field="7" count="1" selected="0">
            <x v="9"/>
          </reference>
          <reference field="8" count="1">
            <x v="6"/>
          </reference>
        </references>
      </pivotArea>
    </format>
    <format dxfId="414">
      <pivotArea dataOnly="0" labelOnly="1" fieldPosition="0">
        <references count="4">
          <reference field="0" count="1" selected="0">
            <x v="237"/>
          </reference>
          <reference field="6" count="1" selected="0">
            <x v="240"/>
          </reference>
          <reference field="7" count="1" selected="0">
            <x v="9"/>
          </reference>
          <reference field="8" count="1">
            <x v="132"/>
          </reference>
        </references>
      </pivotArea>
    </format>
    <format dxfId="413">
      <pivotArea dataOnly="0" labelOnly="1" fieldPosition="0">
        <references count="4">
          <reference field="0" count="1" selected="0">
            <x v="238"/>
          </reference>
          <reference field="6" count="1" selected="0">
            <x v="306"/>
          </reference>
          <reference field="7" count="1" selected="0">
            <x v="9"/>
          </reference>
          <reference field="8" count="1">
            <x v="7"/>
          </reference>
        </references>
      </pivotArea>
    </format>
    <format dxfId="412">
      <pivotArea dataOnly="0" labelOnly="1" fieldPosition="0">
        <references count="4">
          <reference field="0" count="1" selected="0">
            <x v="239"/>
          </reference>
          <reference field="6" count="1" selected="0">
            <x v="315"/>
          </reference>
          <reference field="7" count="1" selected="0">
            <x v="9"/>
          </reference>
          <reference field="8" count="1">
            <x v="71"/>
          </reference>
        </references>
      </pivotArea>
    </format>
    <format dxfId="411">
      <pivotArea dataOnly="0" labelOnly="1" fieldPosition="0">
        <references count="4">
          <reference field="0" count="1" selected="0">
            <x v="240"/>
          </reference>
          <reference field="6" count="1" selected="0">
            <x v="337"/>
          </reference>
          <reference field="7" count="1" selected="0">
            <x v="9"/>
          </reference>
          <reference field="8" count="1">
            <x v="31"/>
          </reference>
        </references>
      </pivotArea>
    </format>
    <format dxfId="410">
      <pivotArea dataOnly="0" labelOnly="1" fieldPosition="0">
        <references count="4">
          <reference field="0" count="1" selected="0">
            <x v="241"/>
          </reference>
          <reference field="6" count="1" selected="0">
            <x v="453"/>
          </reference>
          <reference field="7" count="1" selected="0">
            <x v="9"/>
          </reference>
          <reference field="8" count="1">
            <x v="27"/>
          </reference>
        </references>
      </pivotArea>
    </format>
    <format dxfId="409">
      <pivotArea dataOnly="0" labelOnly="1" fieldPosition="0">
        <references count="4">
          <reference field="0" count="1" selected="0">
            <x v="242"/>
          </reference>
          <reference field="6" count="1" selected="0">
            <x v="427"/>
          </reference>
          <reference field="7" count="1" selected="0">
            <x v="9"/>
          </reference>
          <reference field="8" count="1">
            <x v="69"/>
          </reference>
        </references>
      </pivotArea>
    </format>
    <format dxfId="408">
      <pivotArea dataOnly="0" labelOnly="1" fieldPosition="0">
        <references count="4">
          <reference field="0" count="1" selected="0">
            <x v="243"/>
          </reference>
          <reference field="6" count="1" selected="0">
            <x v="241"/>
          </reference>
          <reference field="7" count="1" selected="0">
            <x v="9"/>
          </reference>
          <reference field="8" count="1">
            <x v="20"/>
          </reference>
        </references>
      </pivotArea>
    </format>
    <format dxfId="407">
      <pivotArea dataOnly="0" labelOnly="1" fieldPosition="0">
        <references count="4">
          <reference field="0" count="1" selected="0">
            <x v="244"/>
          </reference>
          <reference field="6" count="1" selected="0">
            <x v="236"/>
          </reference>
          <reference field="7" count="1" selected="0">
            <x v="10"/>
          </reference>
          <reference field="8" count="1">
            <x v="480"/>
          </reference>
        </references>
      </pivotArea>
    </format>
    <format dxfId="406">
      <pivotArea dataOnly="0" labelOnly="1" fieldPosition="0">
        <references count="4">
          <reference field="0" count="1" selected="0">
            <x v="245"/>
          </reference>
          <reference field="6" count="1" selected="0">
            <x v="504"/>
          </reference>
          <reference field="7" count="1" selected="0">
            <x v="10"/>
          </reference>
          <reference field="8" count="1">
            <x v="389"/>
          </reference>
        </references>
      </pivotArea>
    </format>
    <format dxfId="405">
      <pivotArea dataOnly="0" labelOnly="1" fieldPosition="0">
        <references count="4">
          <reference field="0" count="1" selected="0">
            <x v="246"/>
          </reference>
          <reference field="6" count="1" selected="0">
            <x v="530"/>
          </reference>
          <reference field="7" count="1" selected="0">
            <x v="10"/>
          </reference>
          <reference field="8" count="1">
            <x v="351"/>
          </reference>
        </references>
      </pivotArea>
    </format>
    <format dxfId="404">
      <pivotArea dataOnly="0" labelOnly="1" fieldPosition="0">
        <references count="4">
          <reference field="0" count="1" selected="0">
            <x v="247"/>
          </reference>
          <reference field="6" count="1" selected="0">
            <x v="383"/>
          </reference>
          <reference field="7" count="1" selected="0">
            <x v="10"/>
          </reference>
          <reference field="8" count="1">
            <x v="288"/>
          </reference>
        </references>
      </pivotArea>
    </format>
    <format dxfId="403">
      <pivotArea dataOnly="0" labelOnly="1" fieldPosition="0">
        <references count="4">
          <reference field="0" count="1" selected="0">
            <x v="248"/>
          </reference>
          <reference field="6" count="1" selected="0">
            <x v="286"/>
          </reference>
          <reference field="7" count="1" selected="0">
            <x v="10"/>
          </reference>
          <reference field="8" count="1">
            <x v="194"/>
          </reference>
        </references>
      </pivotArea>
    </format>
    <format dxfId="402">
      <pivotArea dataOnly="0" labelOnly="1" fieldPosition="0">
        <references count="4">
          <reference field="0" count="1" selected="0">
            <x v="249"/>
          </reference>
          <reference field="6" count="1" selected="0">
            <x v="283"/>
          </reference>
          <reference field="7" count="1" selected="0">
            <x v="10"/>
          </reference>
          <reference field="8" count="1">
            <x v="160"/>
          </reference>
        </references>
      </pivotArea>
    </format>
    <format dxfId="401">
      <pivotArea dataOnly="0" labelOnly="1" fieldPosition="0">
        <references count="4">
          <reference field="0" count="1" selected="0">
            <x v="250"/>
          </reference>
          <reference field="6" count="1" selected="0">
            <x v="257"/>
          </reference>
          <reference field="7" count="1" selected="0">
            <x v="10"/>
          </reference>
          <reference field="8" count="1">
            <x v="189"/>
          </reference>
        </references>
      </pivotArea>
    </format>
    <format dxfId="400">
      <pivotArea dataOnly="0" labelOnly="1" fieldPosition="0">
        <references count="4">
          <reference field="0" count="1" selected="0">
            <x v="251"/>
          </reference>
          <reference field="6" count="1" selected="0">
            <x v="191"/>
          </reference>
          <reference field="7" count="1" selected="0">
            <x v="11"/>
          </reference>
          <reference field="8" count="1">
            <x v="511"/>
          </reference>
        </references>
      </pivotArea>
    </format>
    <format dxfId="399">
      <pivotArea dataOnly="0" labelOnly="1" fieldPosition="0">
        <references count="4">
          <reference field="0" count="1" selected="0">
            <x v="252"/>
          </reference>
          <reference field="6" count="1" selected="0">
            <x v="167"/>
          </reference>
          <reference field="7" count="1" selected="0">
            <x v="11"/>
          </reference>
          <reference field="8" count="1">
            <x v="490"/>
          </reference>
        </references>
      </pivotArea>
    </format>
    <format dxfId="398">
      <pivotArea dataOnly="0" labelOnly="1" fieldPosition="0">
        <references count="4">
          <reference field="0" count="1" selected="0">
            <x v="253"/>
          </reference>
          <reference field="6" count="1" selected="0">
            <x v="193"/>
          </reference>
          <reference field="7" count="1" selected="0">
            <x v="11"/>
          </reference>
          <reference field="8" count="1">
            <x v="478"/>
          </reference>
        </references>
      </pivotArea>
    </format>
    <format dxfId="397">
      <pivotArea dataOnly="0" labelOnly="1" fieldPosition="0">
        <references count="4">
          <reference field="0" count="1" selected="0">
            <x v="254"/>
          </reference>
          <reference field="6" count="1" selected="0">
            <x v="190"/>
          </reference>
          <reference field="7" count="1" selected="0">
            <x v="11"/>
          </reference>
          <reference field="8" count="1">
            <x v="455"/>
          </reference>
        </references>
      </pivotArea>
    </format>
    <format dxfId="396">
      <pivotArea dataOnly="0" labelOnly="1" fieldPosition="0">
        <references count="4">
          <reference field="0" count="1" selected="0">
            <x v="255"/>
          </reference>
          <reference field="6" count="1" selected="0">
            <x v="144"/>
          </reference>
          <reference field="7" count="1" selected="0">
            <x v="11"/>
          </reference>
          <reference field="8" count="1">
            <x v="472"/>
          </reference>
        </references>
      </pivotArea>
    </format>
    <format dxfId="395">
      <pivotArea dataOnly="0" labelOnly="1" fieldPosition="0">
        <references count="4">
          <reference field="0" count="1" selected="0">
            <x v="256"/>
          </reference>
          <reference field="6" count="1" selected="0">
            <x v="175"/>
          </reference>
          <reference field="7" count="1" selected="0">
            <x v="11"/>
          </reference>
          <reference field="8" count="1">
            <x v="462"/>
          </reference>
        </references>
      </pivotArea>
    </format>
    <format dxfId="394">
      <pivotArea dataOnly="0" labelOnly="1" fieldPosition="0">
        <references count="4">
          <reference field="0" count="1" selected="0">
            <x v="257"/>
          </reference>
          <reference field="6" count="1" selected="0">
            <x v="164"/>
          </reference>
          <reference field="7" count="1" selected="0">
            <x v="11"/>
          </reference>
          <reference field="8" count="1">
            <x v="479"/>
          </reference>
        </references>
      </pivotArea>
    </format>
    <format dxfId="393">
      <pivotArea dataOnly="0" labelOnly="1" fieldPosition="0">
        <references count="4">
          <reference field="0" count="1" selected="0">
            <x v="258"/>
          </reference>
          <reference field="6" count="1" selected="0">
            <x v="172"/>
          </reference>
          <reference field="7" count="1" selected="0">
            <x v="11"/>
          </reference>
          <reference field="8" count="1">
            <x v="445"/>
          </reference>
        </references>
      </pivotArea>
    </format>
    <format dxfId="392">
      <pivotArea dataOnly="0" labelOnly="1" fieldPosition="0">
        <references count="4">
          <reference field="0" count="1" selected="0">
            <x v="259"/>
          </reference>
          <reference field="6" count="1" selected="0">
            <x v="187"/>
          </reference>
          <reference field="7" count="1" selected="0">
            <x v="11"/>
          </reference>
          <reference field="8" count="1">
            <x v="399"/>
          </reference>
        </references>
      </pivotArea>
    </format>
    <format dxfId="391">
      <pivotArea dataOnly="0" labelOnly="1" fieldPosition="0">
        <references count="4">
          <reference field="0" count="1" selected="0">
            <x v="260"/>
          </reference>
          <reference field="6" count="1" selected="0">
            <x v="161"/>
          </reference>
          <reference field="7" count="1" selected="0">
            <x v="11"/>
          </reference>
          <reference field="8" count="1">
            <x v="330"/>
          </reference>
        </references>
      </pivotArea>
    </format>
    <format dxfId="390">
      <pivotArea dataOnly="0" labelOnly="1" fieldPosition="0">
        <references count="4">
          <reference field="0" count="1" selected="0">
            <x v="261"/>
          </reference>
          <reference field="6" count="1" selected="0">
            <x v="183"/>
          </reference>
          <reference field="7" count="1" selected="0">
            <x v="11"/>
          </reference>
          <reference field="8" count="1">
            <x v="439"/>
          </reference>
        </references>
      </pivotArea>
    </format>
    <format dxfId="389">
      <pivotArea dataOnly="0" labelOnly="1" fieldPosition="0">
        <references count="4">
          <reference field="0" count="1" selected="0">
            <x v="262"/>
          </reference>
          <reference field="6" count="1" selected="0">
            <x v="134"/>
          </reference>
          <reference field="7" count="1" selected="0">
            <x v="11"/>
          </reference>
          <reference field="8" count="1">
            <x v="340"/>
          </reference>
        </references>
      </pivotArea>
    </format>
    <format dxfId="388">
      <pivotArea dataOnly="0" labelOnly="1" fieldPosition="0">
        <references count="4">
          <reference field="0" count="1" selected="0">
            <x v="263"/>
          </reference>
          <reference field="6" count="1" selected="0">
            <x v="174"/>
          </reference>
          <reference field="7" count="1" selected="0">
            <x v="11"/>
          </reference>
          <reference field="8" count="1">
            <x v="407"/>
          </reference>
        </references>
      </pivotArea>
    </format>
    <format dxfId="387">
      <pivotArea dataOnly="0" labelOnly="1" fieldPosition="0">
        <references count="4">
          <reference field="0" count="1" selected="0">
            <x v="264"/>
          </reference>
          <reference field="6" count="1" selected="0">
            <x v="171"/>
          </reference>
          <reference field="7" count="1" selected="0">
            <x v="11"/>
          </reference>
          <reference field="8" count="1">
            <x v="353"/>
          </reference>
        </references>
      </pivotArea>
    </format>
    <format dxfId="386">
      <pivotArea dataOnly="0" labelOnly="1" fieldPosition="0">
        <references count="4">
          <reference field="0" count="1" selected="0">
            <x v="265"/>
          </reference>
          <reference field="6" count="1" selected="0">
            <x v="182"/>
          </reference>
          <reference field="7" count="1" selected="0">
            <x v="11"/>
          </reference>
          <reference field="8" count="1">
            <x v="345"/>
          </reference>
        </references>
      </pivotArea>
    </format>
    <format dxfId="385">
      <pivotArea dataOnly="0" labelOnly="1" fieldPosition="0">
        <references count="4">
          <reference field="0" count="1" selected="0">
            <x v="266"/>
          </reference>
          <reference field="6" count="1" selected="0">
            <x v="178"/>
          </reference>
          <reference field="7" count="1" selected="0">
            <x v="11"/>
          </reference>
          <reference field="8" count="1">
            <x v="388"/>
          </reference>
        </references>
      </pivotArea>
    </format>
    <format dxfId="384">
      <pivotArea dataOnly="0" labelOnly="1" fieldPosition="0">
        <references count="4">
          <reference field="0" count="1" selected="0">
            <x v="267"/>
          </reference>
          <reference field="6" count="1" selected="0">
            <x v="155"/>
          </reference>
          <reference field="7" count="1" selected="0">
            <x v="11"/>
          </reference>
          <reference field="8" count="1">
            <x v="373"/>
          </reference>
        </references>
      </pivotArea>
    </format>
    <format dxfId="383">
      <pivotArea dataOnly="0" labelOnly="1" fieldPosition="0">
        <references count="4">
          <reference field="0" count="1" selected="0">
            <x v="268"/>
          </reference>
          <reference field="6" count="1" selected="0">
            <x v="181"/>
          </reference>
          <reference field="7" count="1" selected="0">
            <x v="11"/>
          </reference>
          <reference field="8" count="1">
            <x v="297"/>
          </reference>
        </references>
      </pivotArea>
    </format>
    <format dxfId="382">
      <pivotArea dataOnly="0" labelOnly="1" fieldPosition="0">
        <references count="4">
          <reference field="0" count="1" selected="0">
            <x v="269"/>
          </reference>
          <reference field="6" count="1" selected="0">
            <x v="153"/>
          </reference>
          <reference field="7" count="1" selected="0">
            <x v="11"/>
          </reference>
          <reference field="8" count="1">
            <x v="406"/>
          </reference>
        </references>
      </pivotArea>
    </format>
    <format dxfId="381">
      <pivotArea dataOnly="0" labelOnly="1" fieldPosition="0">
        <references count="4">
          <reference field="0" count="1" selected="0">
            <x v="270"/>
          </reference>
          <reference field="6" count="1" selected="0">
            <x v="148"/>
          </reference>
          <reference field="7" count="1" selected="0">
            <x v="11"/>
          </reference>
          <reference field="8" count="1">
            <x v="387"/>
          </reference>
        </references>
      </pivotArea>
    </format>
    <format dxfId="380">
      <pivotArea dataOnly="0" labelOnly="1" fieldPosition="0">
        <references count="4">
          <reference field="0" count="1" selected="0">
            <x v="271"/>
          </reference>
          <reference field="6" count="1" selected="0">
            <x v="165"/>
          </reference>
          <reference field="7" count="1" selected="0">
            <x v="11"/>
          </reference>
          <reference field="8" count="1">
            <x v="333"/>
          </reference>
        </references>
      </pivotArea>
    </format>
    <format dxfId="379">
      <pivotArea dataOnly="0" labelOnly="1" fieldPosition="0">
        <references count="4">
          <reference field="0" count="1" selected="0">
            <x v="272"/>
          </reference>
          <reference field="6" count="1" selected="0">
            <x v="142"/>
          </reference>
          <reference field="7" count="1" selected="0">
            <x v="11"/>
          </reference>
          <reference field="8" count="1">
            <x v="300"/>
          </reference>
        </references>
      </pivotArea>
    </format>
    <format dxfId="378">
      <pivotArea dataOnly="0" labelOnly="1" fieldPosition="0">
        <references count="4">
          <reference field="0" count="1" selected="0">
            <x v="273"/>
          </reference>
          <reference field="6" count="1" selected="0">
            <x v="159"/>
          </reference>
          <reference field="7" count="1" selected="0">
            <x v="11"/>
          </reference>
          <reference field="8" count="1">
            <x v="435"/>
          </reference>
        </references>
      </pivotArea>
    </format>
    <format dxfId="377">
      <pivotArea dataOnly="0" labelOnly="1" fieldPosition="0">
        <references count="4">
          <reference field="0" count="1" selected="0">
            <x v="274"/>
          </reference>
          <reference field="6" count="1" selected="0">
            <x v="192"/>
          </reference>
          <reference field="7" count="1" selected="0">
            <x v="11"/>
          </reference>
          <reference field="8" count="1">
            <x v="422"/>
          </reference>
        </references>
      </pivotArea>
    </format>
    <format dxfId="376">
      <pivotArea dataOnly="0" labelOnly="1" fieldPosition="0">
        <references count="4">
          <reference field="0" count="1" selected="0">
            <x v="275"/>
          </reference>
          <reference field="6" count="1" selected="0">
            <x v="197"/>
          </reference>
          <reference field="7" count="1" selected="0">
            <x v="11"/>
          </reference>
          <reference field="8" count="1">
            <x v="334"/>
          </reference>
        </references>
      </pivotArea>
    </format>
    <format dxfId="375">
      <pivotArea dataOnly="0" labelOnly="1" fieldPosition="0">
        <references count="4">
          <reference field="0" count="1" selected="0">
            <x v="276"/>
          </reference>
          <reference field="6" count="1" selected="0">
            <x v="194"/>
          </reference>
          <reference field="7" count="1" selected="0">
            <x v="11"/>
          </reference>
          <reference field="8" count="1">
            <x v="409"/>
          </reference>
        </references>
      </pivotArea>
    </format>
    <format dxfId="374">
      <pivotArea dataOnly="0" labelOnly="1" fieldPosition="0">
        <references count="4">
          <reference field="0" count="1" selected="0">
            <x v="277"/>
          </reference>
          <reference field="6" count="1" selected="0">
            <x v="135"/>
          </reference>
          <reference field="7" count="1" selected="0">
            <x v="11"/>
          </reference>
          <reference field="8" count="1">
            <x v="383"/>
          </reference>
        </references>
      </pivotArea>
    </format>
    <format dxfId="373">
      <pivotArea dataOnly="0" labelOnly="1" fieldPosition="0">
        <references count="4">
          <reference field="0" count="1" selected="0">
            <x v="278"/>
          </reference>
          <reference field="6" count="1" selected="0">
            <x v="147"/>
          </reference>
          <reference field="7" count="1" selected="0">
            <x v="11"/>
          </reference>
          <reference field="8" count="1">
            <x v="356"/>
          </reference>
        </references>
      </pivotArea>
    </format>
    <format dxfId="372">
      <pivotArea dataOnly="0" labelOnly="1" fieldPosition="0">
        <references count="4">
          <reference field="0" count="1" selected="0">
            <x v="279"/>
          </reference>
          <reference field="6" count="1" selected="0">
            <x v="162"/>
          </reference>
          <reference field="7" count="1" selected="0">
            <x v="11"/>
          </reference>
          <reference field="8" count="1">
            <x v="354"/>
          </reference>
        </references>
      </pivotArea>
    </format>
    <format dxfId="371">
      <pivotArea dataOnly="0" labelOnly="1" fieldPosition="0">
        <references count="4">
          <reference field="0" count="1" selected="0">
            <x v="280"/>
          </reference>
          <reference field="6" count="1" selected="0">
            <x v="139"/>
          </reference>
          <reference field="7" count="1" selected="0">
            <x v="11"/>
          </reference>
          <reference field="8" count="1">
            <x v="336"/>
          </reference>
        </references>
      </pivotArea>
    </format>
    <format dxfId="370">
      <pivotArea dataOnly="0" labelOnly="1" fieldPosition="0">
        <references count="4">
          <reference field="0" count="1" selected="0">
            <x v="281"/>
          </reference>
          <reference field="6" count="1" selected="0">
            <x v="173"/>
          </reference>
          <reference field="7" count="1" selected="0">
            <x v="11"/>
          </reference>
          <reference field="8" count="1">
            <x v="365"/>
          </reference>
        </references>
      </pivotArea>
    </format>
    <format dxfId="369">
      <pivotArea dataOnly="0" labelOnly="1" fieldPosition="0">
        <references count="4">
          <reference field="0" count="1" selected="0">
            <x v="282"/>
          </reference>
          <reference field="6" count="1" selected="0">
            <x v="157"/>
          </reference>
          <reference field="7" count="1" selected="0">
            <x v="11"/>
          </reference>
          <reference field="8" count="1">
            <x v="286"/>
          </reference>
        </references>
      </pivotArea>
    </format>
    <format dxfId="368">
      <pivotArea dataOnly="0" labelOnly="1" fieldPosition="0">
        <references count="4">
          <reference field="0" count="1" selected="0">
            <x v="283"/>
          </reference>
          <reference field="6" count="1" selected="0">
            <x v="180"/>
          </reference>
          <reference field="7" count="1" selected="0">
            <x v="11"/>
          </reference>
          <reference field="8" count="1">
            <x v="370"/>
          </reference>
        </references>
      </pivotArea>
    </format>
    <format dxfId="367">
      <pivotArea dataOnly="0" labelOnly="1" fieldPosition="0">
        <references count="4">
          <reference field="0" count="1" selected="0">
            <x v="284"/>
          </reference>
          <reference field="6" count="1" selected="0">
            <x v="177"/>
          </reference>
          <reference field="7" count="1" selected="0">
            <x v="11"/>
          </reference>
          <reference field="8" count="1">
            <x v="342"/>
          </reference>
        </references>
      </pivotArea>
    </format>
    <format dxfId="366">
      <pivotArea dataOnly="0" labelOnly="1" fieldPosition="0">
        <references count="4">
          <reference field="0" count="1" selected="0">
            <x v="285"/>
          </reference>
          <reference field="6" count="1" selected="0">
            <x v="179"/>
          </reference>
          <reference field="7" count="1" selected="0">
            <x v="11"/>
          </reference>
          <reference field="8" count="1">
            <x v="304"/>
          </reference>
        </references>
      </pivotArea>
    </format>
    <format dxfId="365">
      <pivotArea dataOnly="0" labelOnly="1" fieldPosition="0">
        <references count="4">
          <reference field="0" count="1" selected="0">
            <x v="286"/>
          </reference>
          <reference field="6" count="1" selected="0">
            <x v="140"/>
          </reference>
          <reference field="7" count="1" selected="0">
            <x v="11"/>
          </reference>
          <reference field="8" count="1">
            <x v="293"/>
          </reference>
        </references>
      </pivotArea>
    </format>
    <format dxfId="364">
      <pivotArea dataOnly="0" labelOnly="1" fieldPosition="0">
        <references count="4">
          <reference field="0" count="1" selected="0">
            <x v="287"/>
          </reference>
          <reference field="6" count="1" selected="0">
            <x v="137"/>
          </reference>
          <reference field="7" count="1" selected="0">
            <x v="11"/>
          </reference>
          <reference field="8" count="1">
            <x v="512"/>
          </reference>
        </references>
      </pivotArea>
    </format>
    <format dxfId="363">
      <pivotArea dataOnly="0" labelOnly="1" fieldPosition="0">
        <references count="4">
          <reference field="0" count="1" selected="0">
            <x v="288"/>
          </reference>
          <reference field="6" count="1" selected="0">
            <x v="136"/>
          </reference>
          <reference field="7" count="1" selected="0">
            <x v="11"/>
          </reference>
          <reference field="8" count="1">
            <x v="312"/>
          </reference>
        </references>
      </pivotArea>
    </format>
    <format dxfId="362">
      <pivotArea dataOnly="0" labelOnly="1" fieldPosition="0">
        <references count="4">
          <reference field="0" count="1" selected="0">
            <x v="289"/>
          </reference>
          <reference field="6" count="1" selected="0">
            <x v="166"/>
          </reference>
          <reference field="7" count="1" selected="0">
            <x v="11"/>
          </reference>
          <reference field="8" count="1">
            <x v="242"/>
          </reference>
        </references>
      </pivotArea>
    </format>
    <format dxfId="361">
      <pivotArea dataOnly="0" labelOnly="1" fieldPosition="0">
        <references count="4">
          <reference field="0" count="1" selected="0">
            <x v="290"/>
          </reference>
          <reference field="6" count="1" selected="0">
            <x v="195"/>
          </reference>
          <reference field="7" count="1" selected="0">
            <x v="11"/>
          </reference>
          <reference field="8" count="1">
            <x v="224"/>
          </reference>
        </references>
      </pivotArea>
    </format>
    <format dxfId="360">
      <pivotArea dataOnly="0" labelOnly="1" fieldPosition="0">
        <references count="4">
          <reference field="0" count="1" selected="0">
            <x v="291"/>
          </reference>
          <reference field="6" count="1" selected="0">
            <x v="188"/>
          </reference>
          <reference field="7" count="1" selected="0">
            <x v="11"/>
          </reference>
          <reference field="8" count="1">
            <x v="177"/>
          </reference>
        </references>
      </pivotArea>
    </format>
    <format dxfId="359">
      <pivotArea dataOnly="0" labelOnly="1" fieldPosition="0">
        <references count="4">
          <reference field="0" count="1" selected="0">
            <x v="292"/>
          </reference>
          <reference field="6" count="1" selected="0">
            <x v="160"/>
          </reference>
          <reference field="7" count="1" selected="0">
            <x v="11"/>
          </reference>
          <reference field="8" count="1">
            <x v="243"/>
          </reference>
        </references>
      </pivotArea>
    </format>
    <format dxfId="358">
      <pivotArea dataOnly="0" labelOnly="1" fieldPosition="0">
        <references count="4">
          <reference field="0" count="1" selected="0">
            <x v="293"/>
          </reference>
          <reference field="6" count="1" selected="0">
            <x v="145"/>
          </reference>
          <reference field="7" count="1" selected="0">
            <x v="11"/>
          </reference>
          <reference field="8" count="1">
            <x v="156"/>
          </reference>
        </references>
      </pivotArea>
    </format>
    <format dxfId="357">
      <pivotArea dataOnly="0" labelOnly="1" fieldPosition="0">
        <references count="4">
          <reference field="0" count="1" selected="0">
            <x v="294"/>
          </reference>
          <reference field="6" count="1" selected="0">
            <x v="150"/>
          </reference>
          <reference field="7" count="1" selected="0">
            <x v="11"/>
          </reference>
          <reference field="8" count="1">
            <x v="211"/>
          </reference>
        </references>
      </pivotArea>
    </format>
    <format dxfId="356">
      <pivotArea dataOnly="0" labelOnly="1" fieldPosition="0">
        <references count="4">
          <reference field="0" count="1" selected="0">
            <x v="295"/>
          </reference>
          <reference field="6" count="1" selected="0">
            <x v="151"/>
          </reference>
          <reference field="7" count="1" selected="0">
            <x v="11"/>
          </reference>
          <reference field="8" count="1">
            <x v="162"/>
          </reference>
        </references>
      </pivotArea>
    </format>
    <format dxfId="355">
      <pivotArea dataOnly="0" labelOnly="1" fieldPosition="0">
        <references count="4">
          <reference field="0" count="1" selected="0">
            <x v="296"/>
          </reference>
          <reference field="6" count="1" selected="0">
            <x v="149"/>
          </reference>
          <reference field="7" count="1" selected="0">
            <x v="11"/>
          </reference>
          <reference field="8" count="1">
            <x v="136"/>
          </reference>
        </references>
      </pivotArea>
    </format>
    <format dxfId="354">
      <pivotArea dataOnly="0" labelOnly="1" fieldPosition="0">
        <references count="4">
          <reference field="0" count="1" selected="0">
            <x v="297"/>
          </reference>
          <reference field="6" count="1" selected="0">
            <x v="143"/>
          </reference>
          <reference field="7" count="1" selected="0">
            <x v="11"/>
          </reference>
          <reference field="8" count="1">
            <x v="197"/>
          </reference>
        </references>
      </pivotArea>
    </format>
    <format dxfId="353">
      <pivotArea dataOnly="0" labelOnly="1" fieldPosition="0">
        <references count="4">
          <reference field="0" count="1" selected="0">
            <x v="298"/>
          </reference>
          <reference field="6" count="1" selected="0">
            <x v="138"/>
          </reference>
          <reference field="7" count="1" selected="0">
            <x v="11"/>
          </reference>
          <reference field="8" count="1">
            <x v="151"/>
          </reference>
        </references>
      </pivotArea>
    </format>
    <format dxfId="352">
      <pivotArea dataOnly="0" labelOnly="1" fieldPosition="0">
        <references count="4">
          <reference field="0" count="1" selected="0">
            <x v="299"/>
          </reference>
          <reference field="6" count="1" selected="0">
            <x v="146"/>
          </reference>
          <reference field="7" count="1" selected="0">
            <x v="11"/>
          </reference>
          <reference field="8" count="1">
            <x v="168"/>
          </reference>
        </references>
      </pivotArea>
    </format>
    <format dxfId="351">
      <pivotArea dataOnly="0" labelOnly="1" fieldPosition="0">
        <references count="4">
          <reference field="0" count="1" selected="0">
            <x v="300"/>
          </reference>
          <reference field="6" count="1" selected="0">
            <x v="186"/>
          </reference>
          <reference field="7" count="1" selected="0">
            <x v="11"/>
          </reference>
          <reference field="8" count="1">
            <x v="173"/>
          </reference>
        </references>
      </pivotArea>
    </format>
    <format dxfId="350">
      <pivotArea dataOnly="0" labelOnly="1" fieldPosition="0">
        <references count="4">
          <reference field="0" count="1" selected="0">
            <x v="301"/>
          </reference>
          <reference field="6" count="1" selected="0">
            <x v="152"/>
          </reference>
          <reference field="7" count="1" selected="0">
            <x v="11"/>
          </reference>
          <reference field="8" count="1">
            <x v="140"/>
          </reference>
        </references>
      </pivotArea>
    </format>
    <format dxfId="349">
      <pivotArea dataOnly="0" labelOnly="1" fieldPosition="0">
        <references count="4">
          <reference field="0" count="1" selected="0">
            <x v="302"/>
          </reference>
          <reference field="6" count="1" selected="0">
            <x v="141"/>
          </reference>
          <reference field="7" count="1" selected="0">
            <x v="11"/>
          </reference>
          <reference field="8" count="1">
            <x v="122"/>
          </reference>
        </references>
      </pivotArea>
    </format>
    <format dxfId="348">
      <pivotArea dataOnly="0" labelOnly="1" fieldPosition="0">
        <references count="4">
          <reference field="0" count="1" selected="0">
            <x v="303"/>
          </reference>
          <reference field="6" count="1" selected="0">
            <x v="184"/>
          </reference>
          <reference field="7" count="1" selected="0">
            <x v="11"/>
          </reference>
          <reference field="8" count="1">
            <x v="109"/>
          </reference>
        </references>
      </pivotArea>
    </format>
    <format dxfId="347">
      <pivotArea dataOnly="0" labelOnly="1" fieldPosition="0">
        <references count="4">
          <reference field="0" count="1" selected="0">
            <x v="304"/>
          </reference>
          <reference field="6" count="1" selected="0">
            <x v="189"/>
          </reference>
          <reference field="7" count="1" selected="0">
            <x v="11"/>
          </reference>
          <reference field="8" count="1">
            <x v="94"/>
          </reference>
        </references>
      </pivotArea>
    </format>
    <format dxfId="346">
      <pivotArea dataOnly="0" labelOnly="1" fieldPosition="0">
        <references count="4">
          <reference field="0" count="1" selected="0">
            <x v="305"/>
          </reference>
          <reference field="6" count="1" selected="0">
            <x v="158"/>
          </reference>
          <reference field="7" count="1" selected="0">
            <x v="11"/>
          </reference>
          <reference field="8" count="1">
            <x v="98"/>
          </reference>
        </references>
      </pivotArea>
    </format>
    <format dxfId="345">
      <pivotArea dataOnly="0" labelOnly="1" fieldPosition="0">
        <references count="4">
          <reference field="0" count="1" selected="0">
            <x v="306"/>
          </reference>
          <reference field="6" count="1" selected="0">
            <x v="133"/>
          </reference>
          <reference field="7" count="1" selected="0">
            <x v="11"/>
          </reference>
          <reference field="8" count="1">
            <x v="512"/>
          </reference>
        </references>
      </pivotArea>
    </format>
    <format dxfId="344">
      <pivotArea dataOnly="0" labelOnly="1" fieldPosition="0">
        <references count="4">
          <reference field="0" count="1" selected="0">
            <x v="307"/>
          </reference>
          <reference field="6" count="1" selected="0">
            <x v="169"/>
          </reference>
          <reference field="7" count="1" selected="0">
            <x v="11"/>
          </reference>
          <reference field="8" count="1">
            <x v="512"/>
          </reference>
        </references>
      </pivotArea>
    </format>
    <format dxfId="343">
      <pivotArea dataOnly="0" labelOnly="1" fieldPosition="0">
        <references count="4">
          <reference field="0" count="1" selected="0">
            <x v="308"/>
          </reference>
          <reference field="6" count="1" selected="0">
            <x v="176"/>
          </reference>
          <reference field="7" count="1" selected="0">
            <x v="11"/>
          </reference>
          <reference field="8" count="1">
            <x v="465"/>
          </reference>
        </references>
      </pivotArea>
    </format>
    <format dxfId="342">
      <pivotArea dataOnly="0" labelOnly="1" fieldPosition="0">
        <references count="4">
          <reference field="0" count="1" selected="0">
            <x v="309"/>
          </reference>
          <reference field="6" count="1" selected="0">
            <x v="163"/>
          </reference>
          <reference field="7" count="1" selected="0">
            <x v="11"/>
          </reference>
          <reference field="8" count="1">
            <x v="317"/>
          </reference>
        </references>
      </pivotArea>
    </format>
    <format dxfId="341">
      <pivotArea dataOnly="0" labelOnly="1" fieldPosition="0">
        <references count="4">
          <reference field="0" count="1" selected="0">
            <x v="310"/>
          </reference>
          <reference field="6" count="1" selected="0">
            <x v="156"/>
          </reference>
          <reference field="7" count="1" selected="0">
            <x v="11"/>
          </reference>
          <reference field="8" count="1">
            <x v="206"/>
          </reference>
        </references>
      </pivotArea>
    </format>
    <format dxfId="340">
      <pivotArea dataOnly="0" labelOnly="1" fieldPosition="0">
        <references count="4">
          <reference field="0" count="1" selected="0">
            <x v="311"/>
          </reference>
          <reference field="6" count="1" selected="0">
            <x v="196"/>
          </reference>
          <reference field="7" count="1" selected="0">
            <x v="11"/>
          </reference>
          <reference field="8" count="1">
            <x v="276"/>
          </reference>
        </references>
      </pivotArea>
    </format>
    <format dxfId="339">
      <pivotArea dataOnly="0" labelOnly="1" fieldPosition="0">
        <references count="4">
          <reference field="0" count="1" selected="0">
            <x v="312"/>
          </reference>
          <reference field="6" count="1" selected="0">
            <x v="185"/>
          </reference>
          <reference field="7" count="1" selected="0">
            <x v="11"/>
          </reference>
          <reference field="8" count="1">
            <x v="440"/>
          </reference>
        </references>
      </pivotArea>
    </format>
    <format dxfId="338">
      <pivotArea dataOnly="0" labelOnly="1" fieldPosition="0">
        <references count="4">
          <reference field="0" count="1" selected="0">
            <x v="313"/>
          </reference>
          <reference field="6" count="1" selected="0">
            <x v="170"/>
          </reference>
          <reference field="7" count="1" selected="0">
            <x v="11"/>
          </reference>
          <reference field="8" count="1">
            <x v="34"/>
          </reference>
        </references>
      </pivotArea>
    </format>
    <format dxfId="337">
      <pivotArea dataOnly="0" labelOnly="1" fieldPosition="0">
        <references count="4">
          <reference field="0" count="1" selected="0">
            <x v="314"/>
          </reference>
          <reference field="6" count="1" selected="0">
            <x v="154"/>
          </reference>
          <reference field="7" count="1" selected="0">
            <x v="11"/>
          </reference>
          <reference field="8" count="1">
            <x v="205"/>
          </reference>
        </references>
      </pivotArea>
    </format>
    <format dxfId="336">
      <pivotArea dataOnly="0" labelOnly="1" fieldPosition="0">
        <references count="4">
          <reference field="0" count="1" selected="0">
            <x v="315"/>
          </reference>
          <reference field="6" count="1" selected="0">
            <x v="168"/>
          </reference>
          <reference field="7" count="1" selected="0">
            <x v="11"/>
          </reference>
          <reference field="8" count="1">
            <x v="512"/>
          </reference>
        </references>
      </pivotArea>
    </format>
    <format dxfId="335">
      <pivotArea dataOnly="0" labelOnly="1" fieldPosition="0">
        <references count="4">
          <reference field="0" count="1" selected="0">
            <x v="316"/>
          </reference>
          <reference field="6" count="1" selected="0">
            <x v="579"/>
          </reference>
          <reference field="7" count="1" selected="0">
            <x v="12"/>
          </reference>
          <reference field="8" count="1">
            <x v="512"/>
          </reference>
        </references>
      </pivotArea>
    </format>
    <format dxfId="334">
      <pivotArea dataOnly="0" labelOnly="1" fieldPosition="0">
        <references count="4">
          <reference field="0" count="1" selected="0">
            <x v="317"/>
          </reference>
          <reference field="6" count="1" selected="0">
            <x v="440"/>
          </reference>
          <reference field="7" count="1" selected="0">
            <x v="12"/>
          </reference>
          <reference field="8" count="1">
            <x v="512"/>
          </reference>
        </references>
      </pivotArea>
    </format>
    <format dxfId="333">
      <pivotArea dataOnly="0" labelOnly="1" fieldPosition="0">
        <references count="4">
          <reference field="0" count="1" selected="0">
            <x v="318"/>
          </reference>
          <reference field="6" count="1" selected="0">
            <x v="482"/>
          </reference>
          <reference field="7" count="1" selected="0">
            <x v="12"/>
          </reference>
          <reference field="8" count="1">
            <x v="512"/>
          </reference>
        </references>
      </pivotArea>
    </format>
    <format dxfId="332">
      <pivotArea dataOnly="0" labelOnly="1" fieldPosition="0">
        <references count="4">
          <reference field="0" count="1" selected="0">
            <x v="319"/>
          </reference>
          <reference field="6" count="1" selected="0">
            <x v="376"/>
          </reference>
          <reference field="7" count="1" selected="0">
            <x v="12"/>
          </reference>
          <reference field="8" count="1">
            <x v="512"/>
          </reference>
        </references>
      </pivotArea>
    </format>
    <format dxfId="331">
      <pivotArea dataOnly="0" labelOnly="1" fieldPosition="0">
        <references count="4">
          <reference field="0" count="1" selected="0">
            <x v="320"/>
          </reference>
          <reference field="6" count="1" selected="0">
            <x v="490"/>
          </reference>
          <reference field="7" count="1" selected="0">
            <x v="12"/>
          </reference>
          <reference field="8" count="1">
            <x v="512"/>
          </reference>
        </references>
      </pivotArea>
    </format>
    <format dxfId="330">
      <pivotArea dataOnly="0" labelOnly="1" fieldPosition="0">
        <references count="4">
          <reference field="0" count="1" selected="0">
            <x v="321"/>
          </reference>
          <reference field="6" count="1" selected="0">
            <x v="428"/>
          </reference>
          <reference field="7" count="1" selected="0">
            <x v="12"/>
          </reference>
          <reference field="8" count="1">
            <x v="512"/>
          </reference>
        </references>
      </pivotArea>
    </format>
    <format dxfId="329">
      <pivotArea dataOnly="0" labelOnly="1" fieldPosition="0">
        <references count="4">
          <reference field="0" count="1" selected="0">
            <x v="322"/>
          </reference>
          <reference field="6" count="1" selected="0">
            <x v="578"/>
          </reference>
          <reference field="7" count="1" selected="0">
            <x v="12"/>
          </reference>
          <reference field="8" count="1">
            <x v="512"/>
          </reference>
        </references>
      </pivotArea>
    </format>
    <format dxfId="328">
      <pivotArea dataOnly="0" labelOnly="1" fieldPosition="0">
        <references count="4">
          <reference field="0" count="1" selected="0">
            <x v="323"/>
          </reference>
          <reference field="6" count="1" selected="0">
            <x v="66"/>
          </reference>
          <reference field="7" count="1" selected="0">
            <x v="13"/>
          </reference>
          <reference field="8" count="1">
            <x v="500"/>
          </reference>
        </references>
      </pivotArea>
    </format>
    <format dxfId="327">
      <pivotArea dataOnly="0" labelOnly="1" fieldPosition="0">
        <references count="4">
          <reference field="0" count="1" selected="0">
            <x v="324"/>
          </reference>
          <reference field="6" count="1" selected="0">
            <x v="342"/>
          </reference>
          <reference field="7" count="1" selected="0">
            <x v="13"/>
          </reference>
          <reference field="8" count="1">
            <x v="307"/>
          </reference>
        </references>
      </pivotArea>
    </format>
    <format dxfId="326">
      <pivotArea dataOnly="0" labelOnly="1" fieldPosition="0">
        <references count="4">
          <reference field="0" count="1" selected="0">
            <x v="325"/>
          </reference>
          <reference field="6" count="1" selected="0">
            <x v="364"/>
          </reference>
          <reference field="7" count="1" selected="0">
            <x v="13"/>
          </reference>
          <reference field="8" count="1">
            <x v="256"/>
          </reference>
        </references>
      </pivotArea>
    </format>
    <format dxfId="325">
      <pivotArea dataOnly="0" labelOnly="1" fieldPosition="0">
        <references count="4">
          <reference field="0" count="1" selected="0">
            <x v="326"/>
          </reference>
          <reference field="6" count="1" selected="0">
            <x v="400"/>
          </reference>
          <reference field="7" count="1" selected="0">
            <x v="13"/>
          </reference>
          <reference field="8" count="1">
            <x v="270"/>
          </reference>
        </references>
      </pivotArea>
    </format>
    <format dxfId="324">
      <pivotArea dataOnly="0" labelOnly="1" fieldPosition="0">
        <references count="4">
          <reference field="0" count="1" selected="0">
            <x v="327"/>
          </reference>
          <reference field="6" count="1" selected="0">
            <x v="103"/>
          </reference>
          <reference field="7" count="1" selected="0">
            <x v="13"/>
          </reference>
          <reference field="8" count="1">
            <x v="332"/>
          </reference>
        </references>
      </pivotArea>
    </format>
    <format dxfId="323">
      <pivotArea dataOnly="0" labelOnly="1" fieldPosition="0">
        <references count="4">
          <reference field="0" count="1" selected="0">
            <x v="328"/>
          </reference>
          <reference field="6" count="1" selected="0">
            <x v="499"/>
          </reference>
          <reference field="7" count="1" selected="0">
            <x v="13"/>
          </reference>
          <reference field="8" count="1">
            <x v="267"/>
          </reference>
        </references>
      </pivotArea>
    </format>
    <format dxfId="322">
      <pivotArea dataOnly="0" labelOnly="1" fieldPosition="0">
        <references count="4">
          <reference field="0" count="1" selected="0">
            <x v="329"/>
          </reference>
          <reference field="6" count="1" selected="0">
            <x v="226"/>
          </reference>
          <reference field="7" count="1" selected="0">
            <x v="13"/>
          </reference>
          <reference field="8" count="1">
            <x v="281"/>
          </reference>
        </references>
      </pivotArea>
    </format>
    <format dxfId="321">
      <pivotArea dataOnly="0" labelOnly="1" fieldPosition="0">
        <references count="4">
          <reference field="0" count="1" selected="0">
            <x v="330"/>
          </reference>
          <reference field="6" count="1" selected="0">
            <x v="269"/>
          </reference>
          <reference field="7" count="1" selected="0">
            <x v="13"/>
          </reference>
          <reference field="8" count="1">
            <x v="191"/>
          </reference>
        </references>
      </pivotArea>
    </format>
    <format dxfId="320">
      <pivotArea dataOnly="0" labelOnly="1" fieldPosition="0">
        <references count="4">
          <reference field="0" count="1" selected="0">
            <x v="331"/>
          </reference>
          <reference field="6" count="1" selected="0">
            <x v="500"/>
          </reference>
          <reference field="7" count="1" selected="0">
            <x v="13"/>
          </reference>
          <reference field="8" count="1">
            <x v="294"/>
          </reference>
        </references>
      </pivotArea>
    </format>
    <format dxfId="319">
      <pivotArea dataOnly="0" labelOnly="1" fieldPosition="0">
        <references count="4">
          <reference field="0" count="1" selected="0">
            <x v="332"/>
          </reference>
          <reference field="6" count="1" selected="0">
            <x v="502"/>
          </reference>
          <reference field="7" count="1" selected="0">
            <x v="13"/>
          </reference>
          <reference field="8" count="1">
            <x v="134"/>
          </reference>
        </references>
      </pivotArea>
    </format>
    <format dxfId="318">
      <pivotArea dataOnly="0" labelOnly="1" fieldPosition="0">
        <references count="4">
          <reference field="0" count="1" selected="0">
            <x v="333"/>
          </reference>
          <reference field="6" count="1" selected="0">
            <x v="501"/>
          </reference>
          <reference field="7" count="1" selected="0">
            <x v="13"/>
          </reference>
          <reference field="8" count="1">
            <x v="152"/>
          </reference>
        </references>
      </pivotArea>
    </format>
    <format dxfId="317">
      <pivotArea dataOnly="0" labelOnly="1" fieldPosition="0">
        <references count="4">
          <reference field="0" count="1" selected="0">
            <x v="334"/>
          </reference>
          <reference field="6" count="1" selected="0">
            <x v="509"/>
          </reference>
          <reference field="7" count="1" selected="0">
            <x v="13"/>
          </reference>
          <reference field="8" count="1">
            <x v="121"/>
          </reference>
        </references>
      </pivotArea>
    </format>
    <format dxfId="316">
      <pivotArea dataOnly="0" labelOnly="1" fieldPosition="0">
        <references count="4">
          <reference field="0" count="1" selected="0">
            <x v="335"/>
          </reference>
          <reference field="6" count="1" selected="0">
            <x v="551"/>
          </reference>
          <reference field="7" count="1" selected="0">
            <x v="13"/>
          </reference>
          <reference field="8" count="1">
            <x v="115"/>
          </reference>
        </references>
      </pivotArea>
    </format>
    <format dxfId="315">
      <pivotArea dataOnly="0" labelOnly="1" fieldPosition="0">
        <references count="4">
          <reference field="0" count="1" selected="0">
            <x v="336"/>
          </reference>
          <reference field="6" count="1" selected="0">
            <x v="39"/>
          </reference>
          <reference field="7" count="1" selected="0">
            <x v="13"/>
          </reference>
          <reference field="8" count="1">
            <x v="79"/>
          </reference>
        </references>
      </pivotArea>
    </format>
    <format dxfId="314">
      <pivotArea dataOnly="0" labelOnly="1" fieldPosition="0">
        <references count="4">
          <reference field="0" count="1" selected="0">
            <x v="337"/>
          </reference>
          <reference field="6" count="1" selected="0">
            <x v="261"/>
          </reference>
          <reference field="7" count="1" selected="0">
            <x v="13"/>
          </reference>
          <reference field="8" count="1">
            <x v="67"/>
          </reference>
        </references>
      </pivotArea>
    </format>
    <format dxfId="313">
      <pivotArea dataOnly="0" labelOnly="1" fieldPosition="0">
        <references count="4">
          <reference field="0" count="1" selected="0">
            <x v="338"/>
          </reference>
          <reference field="6" count="1" selected="0">
            <x v="115"/>
          </reference>
          <reference field="7" count="1" selected="0">
            <x v="13"/>
          </reference>
          <reference field="8" count="1">
            <x v="56"/>
          </reference>
        </references>
      </pivotArea>
    </format>
    <format dxfId="312">
      <pivotArea dataOnly="0" labelOnly="1" fieldPosition="0">
        <references count="4">
          <reference field="0" count="1" selected="0">
            <x v="339"/>
          </reference>
          <reference field="6" count="1" selected="0">
            <x v="111"/>
          </reference>
          <reference field="7" count="1" selected="0">
            <x v="13"/>
          </reference>
          <reference field="8" count="1">
            <x v="33"/>
          </reference>
        </references>
      </pivotArea>
    </format>
    <format dxfId="311">
      <pivotArea dataOnly="0" labelOnly="1" fieldPosition="0">
        <references count="4">
          <reference field="0" count="1" selected="0">
            <x v="340"/>
          </reference>
          <reference field="6" count="1" selected="0">
            <x v="580"/>
          </reference>
          <reference field="7" count="1" selected="0">
            <x v="13"/>
          </reference>
          <reference field="8" count="1">
            <x v="66"/>
          </reference>
        </references>
      </pivotArea>
    </format>
    <format dxfId="310">
      <pivotArea dataOnly="0" labelOnly="1" fieldPosition="0">
        <references count="4">
          <reference field="0" count="1" selected="0">
            <x v="341"/>
          </reference>
          <reference field="6" count="1" selected="0">
            <x v="489"/>
          </reference>
          <reference field="7" count="1" selected="0">
            <x v="13"/>
          </reference>
          <reference field="8" count="1">
            <x v="58"/>
          </reference>
        </references>
      </pivotArea>
    </format>
    <format dxfId="309">
      <pivotArea dataOnly="0" labelOnly="1" fieldPosition="0">
        <references count="4">
          <reference field="0" count="1" selected="0">
            <x v="342"/>
          </reference>
          <reference field="6" count="1" selected="0">
            <x v="110"/>
          </reference>
          <reference field="7" count="1" selected="0">
            <x v="14"/>
          </reference>
          <reference field="8" count="1">
            <x v="486"/>
          </reference>
        </references>
      </pivotArea>
    </format>
    <format dxfId="308">
      <pivotArea dataOnly="0" labelOnly="1" fieldPosition="0">
        <references count="4">
          <reference field="0" count="1" selected="0">
            <x v="343"/>
          </reference>
          <reference field="6" count="1" selected="0">
            <x v="94"/>
          </reference>
          <reference field="7" count="1" selected="0">
            <x v="14"/>
          </reference>
          <reference field="8" count="1">
            <x v="371"/>
          </reference>
        </references>
      </pivotArea>
    </format>
    <format dxfId="307">
      <pivotArea dataOnly="0" labelOnly="1" fieldPosition="0">
        <references count="4">
          <reference field="0" count="1" selected="0">
            <x v="344"/>
          </reference>
          <reference field="6" count="1" selected="0">
            <x v="305"/>
          </reference>
          <reference field="7" count="1" selected="0">
            <x v="14"/>
          </reference>
          <reference field="8" count="1">
            <x v="158"/>
          </reference>
        </references>
      </pivotArea>
    </format>
    <format dxfId="306">
      <pivotArea dataOnly="0" labelOnly="1" fieldPosition="0">
        <references count="4">
          <reference field="0" count="1" selected="0">
            <x v="345"/>
          </reference>
          <reference field="6" count="1" selected="0">
            <x v="200"/>
          </reference>
          <reference field="7" count="1" selected="0">
            <x v="14"/>
          </reference>
          <reference field="8" count="1">
            <x v="176"/>
          </reference>
        </references>
      </pivotArea>
    </format>
    <format dxfId="305">
      <pivotArea dataOnly="0" labelOnly="1" fieldPosition="0">
        <references count="4">
          <reference field="0" count="1" selected="0">
            <x v="346"/>
          </reference>
          <reference field="6" count="1" selected="0">
            <x v="566"/>
          </reference>
          <reference field="7" count="1" selected="0">
            <x v="14"/>
          </reference>
          <reference field="8" count="1">
            <x v="52"/>
          </reference>
        </references>
      </pivotArea>
    </format>
    <format dxfId="304">
      <pivotArea dataOnly="0" labelOnly="1" fieldPosition="0">
        <references count="4">
          <reference field="0" count="1" selected="0">
            <x v="347"/>
          </reference>
          <reference field="6" count="1" selected="0">
            <x v="442"/>
          </reference>
          <reference field="7" count="1" selected="0">
            <x v="15"/>
          </reference>
          <reference field="8" count="1">
            <x v="505"/>
          </reference>
        </references>
      </pivotArea>
    </format>
    <format dxfId="303">
      <pivotArea dataOnly="0" labelOnly="1" fieldPosition="0">
        <references count="4">
          <reference field="0" count="1" selected="0">
            <x v="348"/>
          </reference>
          <reference field="6" count="1" selected="0">
            <x v="341"/>
          </reference>
          <reference field="7" count="1" selected="0">
            <x v="15"/>
          </reference>
          <reference field="8" count="1">
            <x v="506"/>
          </reference>
        </references>
      </pivotArea>
    </format>
    <format dxfId="302">
      <pivotArea dataOnly="0" labelOnly="1" fieldPosition="0">
        <references count="4">
          <reference field="0" count="1" selected="0">
            <x v="349"/>
          </reference>
          <reference field="6" count="1" selected="0">
            <x v="354"/>
          </reference>
          <reference field="7" count="1" selected="0">
            <x v="15"/>
          </reference>
          <reference field="8" count="1">
            <x v="503"/>
          </reference>
        </references>
      </pivotArea>
    </format>
    <format dxfId="301">
      <pivotArea dataOnly="0" labelOnly="1" fieldPosition="0">
        <references count="4">
          <reference field="0" count="1" selected="0">
            <x v="350"/>
          </reference>
          <reference field="6" count="1" selected="0">
            <x v="516"/>
          </reference>
          <reference field="7" count="1" selected="0">
            <x v="15"/>
          </reference>
          <reference field="8" count="1">
            <x v="484"/>
          </reference>
        </references>
      </pivotArea>
    </format>
    <format dxfId="300">
      <pivotArea dataOnly="0" labelOnly="1" fieldPosition="0">
        <references count="4">
          <reference field="0" count="1" selected="0">
            <x v="351"/>
          </reference>
          <reference field="6" count="1" selected="0">
            <x v="390"/>
          </reference>
          <reference field="7" count="1" selected="0">
            <x v="15"/>
          </reference>
          <reference field="8" count="1">
            <x v="463"/>
          </reference>
        </references>
      </pivotArea>
    </format>
    <format dxfId="299">
      <pivotArea dataOnly="0" labelOnly="1" fieldPosition="0">
        <references count="4">
          <reference field="0" count="1" selected="0">
            <x v="352"/>
          </reference>
          <reference field="6" count="1" selected="0">
            <x v="204"/>
          </reference>
          <reference field="7" count="1" selected="0">
            <x v="15"/>
          </reference>
          <reference field="8" count="1">
            <x v="438"/>
          </reference>
        </references>
      </pivotArea>
    </format>
    <format dxfId="298">
      <pivotArea dataOnly="0" labelOnly="1" fieldPosition="0">
        <references count="4">
          <reference field="0" count="1" selected="0">
            <x v="353"/>
          </reference>
          <reference field="6" count="1" selected="0">
            <x v="124"/>
          </reference>
          <reference field="7" count="1" selected="0">
            <x v="15"/>
          </reference>
          <reference field="8" count="1">
            <x v="453"/>
          </reference>
        </references>
      </pivotArea>
    </format>
    <format dxfId="297">
      <pivotArea dataOnly="0" labelOnly="1" fieldPosition="0">
        <references count="4">
          <reference field="0" count="1" selected="0">
            <x v="354"/>
          </reference>
          <reference field="6" count="1" selected="0">
            <x v="35"/>
          </reference>
          <reference field="7" count="1" selected="0">
            <x v="15"/>
          </reference>
          <reference field="8" count="1">
            <x v="446"/>
          </reference>
        </references>
      </pivotArea>
    </format>
    <format dxfId="296">
      <pivotArea dataOnly="0" labelOnly="1" fieldPosition="0">
        <references count="4">
          <reference field="0" count="1" selected="0">
            <x v="355"/>
          </reference>
          <reference field="6" count="1" selected="0">
            <x v="51"/>
          </reference>
          <reference field="7" count="1" selected="0">
            <x v="15"/>
          </reference>
          <reference field="8" count="1">
            <x v="452"/>
          </reference>
        </references>
      </pivotArea>
    </format>
    <format dxfId="295">
      <pivotArea dataOnly="0" labelOnly="1" fieldPosition="0">
        <references count="4">
          <reference field="0" count="1" selected="0">
            <x v="356"/>
          </reference>
          <reference field="6" count="1" selected="0">
            <x v="78"/>
          </reference>
          <reference field="7" count="1" selected="0">
            <x v="15"/>
          </reference>
          <reference field="8" count="1">
            <x v="428"/>
          </reference>
        </references>
      </pivotArea>
    </format>
    <format dxfId="294">
      <pivotArea dataOnly="0" labelOnly="1" fieldPosition="0">
        <references count="4">
          <reference field="0" count="1" selected="0">
            <x v="357"/>
          </reference>
          <reference field="6" count="1" selected="0">
            <x v="546"/>
          </reference>
          <reference field="7" count="1" selected="0">
            <x v="15"/>
          </reference>
          <reference field="8" count="1">
            <x v="420"/>
          </reference>
        </references>
      </pivotArea>
    </format>
    <format dxfId="293">
      <pivotArea dataOnly="0" labelOnly="1" fieldPosition="0">
        <references count="4">
          <reference field="0" count="1" selected="0">
            <x v="358"/>
          </reference>
          <reference field="6" count="1" selected="0">
            <x v="549"/>
          </reference>
          <reference field="7" count="1" selected="0">
            <x v="15"/>
          </reference>
          <reference field="8" count="1">
            <x v="411"/>
          </reference>
        </references>
      </pivotArea>
    </format>
    <format dxfId="292">
      <pivotArea dataOnly="0" labelOnly="1" fieldPosition="0">
        <references count="4">
          <reference field="0" count="1" selected="0">
            <x v="359"/>
          </reference>
          <reference field="6" count="1" selected="0">
            <x v="98"/>
          </reference>
          <reference field="7" count="1" selected="0">
            <x v="15"/>
          </reference>
          <reference field="8" count="1">
            <x v="105"/>
          </reference>
        </references>
      </pivotArea>
    </format>
    <format dxfId="291">
      <pivotArea dataOnly="0" labelOnly="1" fieldPosition="0">
        <references count="4">
          <reference field="0" count="1" selected="0">
            <x v="360"/>
          </reference>
          <reference field="6" count="1" selected="0">
            <x v="522"/>
          </reference>
          <reference field="7" count="1" selected="0">
            <x v="15"/>
          </reference>
          <reference field="8" count="1">
            <x v="266"/>
          </reference>
        </references>
      </pivotArea>
    </format>
    <format dxfId="290">
      <pivotArea dataOnly="0" labelOnly="1" fieldPosition="0">
        <references count="4">
          <reference field="0" count="1" selected="0">
            <x v="361"/>
          </reference>
          <reference field="6" count="1" selected="0">
            <x v="525"/>
          </reference>
          <reference field="7" count="1" selected="0">
            <x v="15"/>
          </reference>
          <reference field="8" count="1">
            <x v="254"/>
          </reference>
        </references>
      </pivotArea>
    </format>
    <format dxfId="289">
      <pivotArea dataOnly="0" labelOnly="1" fieldPosition="0">
        <references count="4">
          <reference field="0" count="1" selected="0">
            <x v="362"/>
          </reference>
          <reference field="6" count="1" selected="0">
            <x v="401"/>
          </reference>
          <reference field="7" count="1" selected="0">
            <x v="15"/>
          </reference>
          <reference field="8" count="1">
            <x v="301"/>
          </reference>
        </references>
      </pivotArea>
    </format>
    <format dxfId="288">
      <pivotArea dataOnly="0" labelOnly="1" fieldPosition="0">
        <references count="4">
          <reference field="0" count="1" selected="0">
            <x v="363"/>
          </reference>
          <reference field="6" count="1" selected="0">
            <x v="14"/>
          </reference>
          <reference field="7" count="1" selected="0">
            <x v="15"/>
          </reference>
          <reference field="8" count="1">
            <x v="236"/>
          </reference>
        </references>
      </pivotArea>
    </format>
    <format dxfId="287">
      <pivotArea dataOnly="0" labelOnly="1" fieldPosition="0">
        <references count="4">
          <reference field="0" count="1" selected="0">
            <x v="364"/>
          </reference>
          <reference field="6" count="1" selected="0">
            <x v="403"/>
          </reference>
          <reference field="7" count="1" selected="0">
            <x v="15"/>
          </reference>
          <reference field="8" count="1">
            <x v="263"/>
          </reference>
        </references>
      </pivotArea>
    </format>
    <format dxfId="286">
      <pivotArea dataOnly="0" labelOnly="1" fieldPosition="0">
        <references count="4">
          <reference field="0" count="1" selected="0">
            <x v="365"/>
          </reference>
          <reference field="6" count="1" selected="0">
            <x v="73"/>
          </reference>
          <reference field="7" count="1" selected="0">
            <x v="15"/>
          </reference>
          <reference field="8" count="1">
            <x v="53"/>
          </reference>
        </references>
      </pivotArea>
    </format>
    <format dxfId="285">
      <pivotArea dataOnly="0" labelOnly="1" fieldPosition="0">
        <references count="4">
          <reference field="0" count="1" selected="0">
            <x v="366"/>
          </reference>
          <reference field="6" count="1" selected="0">
            <x v="76"/>
          </reference>
          <reference field="7" count="1" selected="0">
            <x v="15"/>
          </reference>
          <reference field="8" count="1">
            <x v="97"/>
          </reference>
        </references>
      </pivotArea>
    </format>
    <format dxfId="284">
      <pivotArea dataOnly="0" labelOnly="1" fieldPosition="0">
        <references count="4">
          <reference field="0" count="1" selected="0">
            <x v="367"/>
          </reference>
          <reference field="6" count="1" selected="0">
            <x v="505"/>
          </reference>
          <reference field="7" count="1" selected="0">
            <x v="15"/>
          </reference>
          <reference field="8" count="1">
            <x v="368"/>
          </reference>
        </references>
      </pivotArea>
    </format>
    <format dxfId="283">
      <pivotArea dataOnly="0" labelOnly="1" fieldPosition="0">
        <references count="4">
          <reference field="0" count="1" selected="0">
            <x v="368"/>
          </reference>
          <reference field="6" count="1" selected="0">
            <x v="420"/>
          </reference>
          <reference field="7" count="1" selected="0">
            <x v="15"/>
          </reference>
          <reference field="8" count="1">
            <x v="102"/>
          </reference>
        </references>
      </pivotArea>
    </format>
    <format dxfId="282">
      <pivotArea dataOnly="0" labelOnly="1" fieldPosition="0">
        <references count="4">
          <reference field="0" count="1" selected="0">
            <x v="369"/>
          </reference>
          <reference field="6" count="1" selected="0">
            <x v="79"/>
          </reference>
          <reference field="7" count="1" selected="0">
            <x v="15"/>
          </reference>
          <reference field="8" count="1">
            <x v="138"/>
          </reference>
        </references>
      </pivotArea>
    </format>
    <format dxfId="281">
      <pivotArea dataOnly="0" labelOnly="1" fieldPosition="0">
        <references count="4">
          <reference field="0" count="1" selected="0">
            <x v="370"/>
          </reference>
          <reference field="6" count="1" selected="0">
            <x v="434"/>
          </reference>
          <reference field="7" count="1" selected="0">
            <x v="15"/>
          </reference>
          <reference field="8" count="1">
            <x v="222"/>
          </reference>
        </references>
      </pivotArea>
    </format>
    <format dxfId="280">
      <pivotArea dataOnly="0" labelOnly="1" fieldPosition="0">
        <references count="4">
          <reference field="0" count="1" selected="0">
            <x v="371"/>
          </reference>
          <reference field="6" count="1" selected="0">
            <x v="460"/>
          </reference>
          <reference field="7" count="1" selected="0">
            <x v="15"/>
          </reference>
          <reference field="8" count="1">
            <x v="227"/>
          </reference>
        </references>
      </pivotArea>
    </format>
    <format dxfId="279">
      <pivotArea dataOnly="0" labelOnly="1" fieldPosition="0">
        <references count="4">
          <reference field="0" count="1" selected="0">
            <x v="372"/>
          </reference>
          <reference field="6" count="1" selected="0">
            <x v="72"/>
          </reference>
          <reference field="7" count="1" selected="0">
            <x v="15"/>
          </reference>
          <reference field="8" count="1">
            <x v="397"/>
          </reference>
        </references>
      </pivotArea>
    </format>
    <format dxfId="278">
      <pivotArea dataOnly="0" labelOnly="1" fieldPosition="0">
        <references count="4">
          <reference field="0" count="1" selected="0">
            <x v="373"/>
          </reference>
          <reference field="6" count="1" selected="0">
            <x v="388"/>
          </reference>
          <reference field="7" count="1" selected="0">
            <x v="15"/>
          </reference>
          <reference field="8" count="1">
            <x v="414"/>
          </reference>
        </references>
      </pivotArea>
    </format>
    <format dxfId="277">
      <pivotArea dataOnly="0" labelOnly="1" fieldPosition="0">
        <references count="4">
          <reference field="0" count="1" selected="0">
            <x v="374"/>
          </reference>
          <reference field="6" count="1" selected="0">
            <x v="61"/>
          </reference>
          <reference field="7" count="1" selected="0">
            <x v="15"/>
          </reference>
          <reference field="8" count="1">
            <x v="396"/>
          </reference>
        </references>
      </pivotArea>
    </format>
    <format dxfId="276">
      <pivotArea dataOnly="0" labelOnly="1" fieldPosition="0">
        <references count="4">
          <reference field="0" count="1" selected="0">
            <x v="375"/>
          </reference>
          <reference field="6" count="1" selected="0">
            <x v="344"/>
          </reference>
          <reference field="7" count="1" selected="0">
            <x v="15"/>
          </reference>
          <reference field="8" count="1">
            <x v="358"/>
          </reference>
        </references>
      </pivotArea>
    </format>
    <format dxfId="275">
      <pivotArea dataOnly="0" labelOnly="1" fieldPosition="0">
        <references count="4">
          <reference field="0" count="1" selected="0">
            <x v="376"/>
          </reference>
          <reference field="6" count="1" selected="0">
            <x v="127"/>
          </reference>
          <reference field="7" count="1" selected="0">
            <x v="15"/>
          </reference>
          <reference field="8" count="1">
            <x v="166"/>
          </reference>
        </references>
      </pivotArea>
    </format>
    <format dxfId="274">
      <pivotArea dataOnly="0" labelOnly="1" fieldPosition="0">
        <references count="4">
          <reference field="0" count="1" selected="0">
            <x v="377"/>
          </reference>
          <reference field="6" count="1" selected="0">
            <x v="455"/>
          </reference>
          <reference field="7" count="1" selected="0">
            <x v="15"/>
          </reference>
          <reference field="8" count="1">
            <x v="274"/>
          </reference>
        </references>
      </pivotArea>
    </format>
    <format dxfId="273">
      <pivotArea dataOnly="0" labelOnly="1" fieldPosition="0">
        <references count="4">
          <reference field="0" count="1" selected="0">
            <x v="378"/>
          </reference>
          <reference field="6" count="1" selected="0">
            <x v="405"/>
          </reference>
          <reference field="7" count="1" selected="0">
            <x v="15"/>
          </reference>
          <reference field="8" count="1">
            <x v="214"/>
          </reference>
        </references>
      </pivotArea>
    </format>
    <format dxfId="272">
      <pivotArea dataOnly="0" labelOnly="1" fieldPosition="0">
        <references count="4">
          <reference field="0" count="1" selected="0">
            <x v="379"/>
          </reference>
          <reference field="6" count="1" selected="0">
            <x v="52"/>
          </reference>
          <reference field="7" count="1" selected="0">
            <x v="15"/>
          </reference>
          <reference field="8" count="1">
            <x v="209"/>
          </reference>
        </references>
      </pivotArea>
    </format>
    <format dxfId="271">
      <pivotArea dataOnly="0" labelOnly="1" fieldPosition="0">
        <references count="4">
          <reference field="0" count="1" selected="0">
            <x v="380"/>
          </reference>
          <reference field="6" count="1" selected="0">
            <x v="531"/>
          </reference>
          <reference field="7" count="1" selected="0">
            <x v="15"/>
          </reference>
          <reference field="8" count="1">
            <x v="259"/>
          </reference>
        </references>
      </pivotArea>
    </format>
    <format dxfId="270">
      <pivotArea dataOnly="0" labelOnly="1" fieldPosition="0">
        <references count="4">
          <reference field="0" count="1" selected="0">
            <x v="381"/>
          </reference>
          <reference field="6" count="1" selected="0">
            <x v="285"/>
          </reference>
          <reference field="7" count="1" selected="0">
            <x v="15"/>
          </reference>
          <reference field="8" count="1">
            <x v="196"/>
          </reference>
        </references>
      </pivotArea>
    </format>
    <format dxfId="269">
      <pivotArea dataOnly="0" labelOnly="1" fieldPosition="0">
        <references count="4">
          <reference field="0" count="1" selected="0">
            <x v="382"/>
          </reference>
          <reference field="6" count="1" selected="0">
            <x v="291"/>
          </reference>
          <reference field="7" count="1" selected="0">
            <x v="15"/>
          </reference>
          <reference field="8" count="1">
            <x v="253"/>
          </reference>
        </references>
      </pivotArea>
    </format>
    <format dxfId="268">
      <pivotArea dataOnly="0" labelOnly="1" fieldPosition="0">
        <references count="4">
          <reference field="0" count="1" selected="0">
            <x v="383"/>
          </reference>
          <reference field="6" count="1" selected="0">
            <x v="36"/>
          </reference>
          <reference field="7" count="1" selected="0">
            <x v="15"/>
          </reference>
          <reference field="8" count="1">
            <x v="512"/>
          </reference>
        </references>
      </pivotArea>
    </format>
    <format dxfId="267">
      <pivotArea dataOnly="0" labelOnly="1" fieldPosition="0">
        <references count="4">
          <reference field="0" count="1" selected="0">
            <x v="384"/>
          </reference>
          <reference field="6" count="1" selected="0">
            <x v="402"/>
          </reference>
          <reference field="7" count="1" selected="0">
            <x v="15"/>
          </reference>
          <reference field="8" count="1">
            <x v="108"/>
          </reference>
        </references>
      </pivotArea>
    </format>
    <format dxfId="266">
      <pivotArea dataOnly="0" labelOnly="1" fieldPosition="0">
        <references count="4">
          <reference field="0" count="1" selected="0">
            <x v="385"/>
          </reference>
          <reference field="6" count="1" selected="0">
            <x v="91"/>
          </reference>
          <reference field="7" count="1" selected="0">
            <x v="15"/>
          </reference>
          <reference field="8" count="1">
            <x v="164"/>
          </reference>
        </references>
      </pivotArea>
    </format>
    <format dxfId="265">
      <pivotArea dataOnly="0" labelOnly="1" fieldPosition="0">
        <references count="4">
          <reference field="0" count="1" selected="0">
            <x v="386"/>
          </reference>
          <reference field="6" count="1" selected="0">
            <x v="408"/>
          </reference>
          <reference field="7" count="1" selected="0">
            <x v="15"/>
          </reference>
          <reference field="8" count="1">
            <x v="199"/>
          </reference>
        </references>
      </pivotArea>
    </format>
    <format dxfId="264">
      <pivotArea dataOnly="0" labelOnly="1" fieldPosition="0">
        <references count="4">
          <reference field="0" count="1" selected="0">
            <x v="387"/>
          </reference>
          <reference field="6" count="1" selected="0">
            <x v="523"/>
          </reference>
          <reference field="7" count="1" selected="0">
            <x v="15"/>
          </reference>
          <reference field="8" count="1">
            <x v="204"/>
          </reference>
        </references>
      </pivotArea>
    </format>
    <format dxfId="263">
      <pivotArea dataOnly="0" labelOnly="1" fieldPosition="0">
        <references count="4">
          <reference field="0" count="1" selected="0">
            <x v="388"/>
          </reference>
          <reference field="6" count="1" selected="0">
            <x v="541"/>
          </reference>
          <reference field="7" count="1" selected="0">
            <x v="15"/>
          </reference>
          <reference field="8" count="1">
            <x v="200"/>
          </reference>
        </references>
      </pivotArea>
    </format>
    <format dxfId="262">
      <pivotArea dataOnly="0" labelOnly="1" fieldPosition="0">
        <references count="4">
          <reference field="0" count="1" selected="0">
            <x v="389"/>
          </reference>
          <reference field="6" count="1" selected="0">
            <x v="24"/>
          </reference>
          <reference field="7" count="1" selected="0">
            <x v="15"/>
          </reference>
          <reference field="8" count="1">
            <x v="80"/>
          </reference>
        </references>
      </pivotArea>
    </format>
    <format dxfId="261">
      <pivotArea dataOnly="0" labelOnly="1" fieldPosition="0">
        <references count="4">
          <reference field="0" count="1" selected="0">
            <x v="390"/>
          </reference>
          <reference field="6" count="1" selected="0">
            <x v="398"/>
          </reference>
          <reference field="7" count="1" selected="0">
            <x v="15"/>
          </reference>
          <reference field="8" count="1">
            <x v="117"/>
          </reference>
        </references>
      </pivotArea>
    </format>
    <format dxfId="260">
      <pivotArea dataOnly="0" labelOnly="1" fieldPosition="0">
        <references count="4">
          <reference field="0" count="1" selected="0">
            <x v="391"/>
          </reference>
          <reference field="6" count="1" selected="0">
            <x v="334"/>
          </reference>
          <reference field="7" count="1" selected="0">
            <x v="15"/>
          </reference>
          <reference field="8" count="1">
            <x v="23"/>
          </reference>
        </references>
      </pivotArea>
    </format>
    <format dxfId="259">
      <pivotArea dataOnly="0" labelOnly="1" fieldPosition="0">
        <references count="4">
          <reference field="0" count="1" selected="0">
            <x v="392"/>
          </reference>
          <reference field="6" count="1" selected="0">
            <x v="96"/>
          </reference>
          <reference field="7" count="1" selected="0">
            <x v="15"/>
          </reference>
          <reference field="8" count="1">
            <x v="186"/>
          </reference>
        </references>
      </pivotArea>
    </format>
    <format dxfId="258">
      <pivotArea dataOnly="0" labelOnly="1" fieldPosition="0">
        <references count="4">
          <reference field="0" count="1" selected="0">
            <x v="393"/>
          </reference>
          <reference field="6" count="1" selected="0">
            <x v="463"/>
          </reference>
          <reference field="7" count="1" selected="0">
            <x v="15"/>
          </reference>
          <reference field="8" count="1">
            <x v="59"/>
          </reference>
        </references>
      </pivotArea>
    </format>
    <format dxfId="257">
      <pivotArea dataOnly="0" labelOnly="1" fieldPosition="0">
        <references count="4">
          <reference field="0" count="1" selected="0">
            <x v="394"/>
          </reference>
          <reference field="6" count="1" selected="0">
            <x v="335"/>
          </reference>
          <reference field="7" count="1" selected="0">
            <x v="15"/>
          </reference>
          <reference field="8" count="1">
            <x v="22"/>
          </reference>
        </references>
      </pivotArea>
    </format>
    <format dxfId="256">
      <pivotArea dataOnly="0" labelOnly="1" fieldPosition="0">
        <references count="4">
          <reference field="0" count="1" selected="0">
            <x v="395"/>
          </reference>
          <reference field="6" count="1" selected="0">
            <x v="2"/>
          </reference>
          <reference field="7" count="1" selected="0">
            <x v="15"/>
          </reference>
          <reference field="8" count="1">
            <x v="5"/>
          </reference>
        </references>
      </pivotArea>
    </format>
    <format dxfId="255">
      <pivotArea dataOnly="0" labelOnly="1" fieldPosition="0">
        <references count="4">
          <reference field="0" count="1" selected="0">
            <x v="396"/>
          </reference>
          <reference field="6" count="1" selected="0">
            <x v="28"/>
          </reference>
          <reference field="7" count="1" selected="0">
            <x v="15"/>
          </reference>
          <reference field="8" count="1">
            <x v="137"/>
          </reference>
        </references>
      </pivotArea>
    </format>
    <format dxfId="254">
      <pivotArea dataOnly="0" labelOnly="1" fieldPosition="0">
        <references count="4">
          <reference field="0" count="1" selected="0">
            <x v="397"/>
          </reference>
          <reference field="6" count="1" selected="0">
            <x v="418"/>
          </reference>
          <reference field="7" count="1" selected="0">
            <x v="15"/>
          </reference>
          <reference field="8" count="1">
            <x v="126"/>
          </reference>
        </references>
      </pivotArea>
    </format>
    <format dxfId="253">
      <pivotArea dataOnly="0" labelOnly="1" fieldPosition="0">
        <references count="4">
          <reference field="0" count="1" selected="0">
            <x v="398"/>
          </reference>
          <reference field="6" count="1" selected="0">
            <x v="292"/>
          </reference>
          <reference field="7" count="1" selected="0">
            <x v="15"/>
          </reference>
          <reference field="8" count="1">
            <x v="120"/>
          </reference>
        </references>
      </pivotArea>
    </format>
    <format dxfId="252">
      <pivotArea dataOnly="0" labelOnly="1" fieldPosition="0">
        <references count="4">
          <reference field="0" count="1" selected="0">
            <x v="399"/>
          </reference>
          <reference field="6" count="1" selected="0">
            <x v="11"/>
          </reference>
          <reference field="7" count="1" selected="0">
            <x v="15"/>
          </reference>
          <reference field="8" count="1">
            <x v="15"/>
          </reference>
        </references>
      </pivotArea>
    </format>
    <format dxfId="251">
      <pivotArea dataOnly="0" labelOnly="1" fieldPosition="0">
        <references count="4">
          <reference field="0" count="1" selected="0">
            <x v="400"/>
          </reference>
          <reference field="6" count="1" selected="0">
            <x v="37"/>
          </reference>
          <reference field="7" count="1" selected="0">
            <x v="15"/>
          </reference>
          <reference field="8" count="1">
            <x v="10"/>
          </reference>
        </references>
      </pivotArea>
    </format>
    <format dxfId="250">
      <pivotArea dataOnly="0" labelOnly="1" fieldPosition="0">
        <references count="4">
          <reference field="0" count="1" selected="0">
            <x v="401"/>
          </reference>
          <reference field="6" count="1" selected="0">
            <x v="48"/>
          </reference>
          <reference field="7" count="1" selected="0">
            <x v="15"/>
          </reference>
          <reference field="8" count="1">
            <x v="0"/>
          </reference>
        </references>
      </pivotArea>
    </format>
    <format dxfId="249">
      <pivotArea dataOnly="0" labelOnly="1" fieldPosition="0">
        <references count="4">
          <reference field="0" count="1" selected="0">
            <x v="402"/>
          </reference>
          <reference field="6" count="1" selected="0">
            <x v="74"/>
          </reference>
          <reference field="7" count="1" selected="0">
            <x v="15"/>
          </reference>
          <reference field="8" count="1">
            <x v="40"/>
          </reference>
        </references>
      </pivotArea>
    </format>
    <format dxfId="248">
      <pivotArea dataOnly="0" labelOnly="1" fieldPosition="0">
        <references count="4">
          <reference field="0" count="1" selected="0">
            <x v="403"/>
          </reference>
          <reference field="6" count="1" selected="0">
            <x v="81"/>
          </reference>
          <reference field="7" count="1" selected="0">
            <x v="15"/>
          </reference>
          <reference field="8" count="1">
            <x v="1"/>
          </reference>
        </references>
      </pivotArea>
    </format>
    <format dxfId="247">
      <pivotArea dataOnly="0" labelOnly="1" fieldPosition="0">
        <references count="4">
          <reference field="0" count="1" selected="0">
            <x v="404"/>
          </reference>
          <reference field="6" count="1" selected="0">
            <x v="203"/>
          </reference>
          <reference field="7" count="1" selected="0">
            <x v="15"/>
          </reference>
          <reference field="8" count="1">
            <x v="21"/>
          </reference>
        </references>
      </pivotArea>
    </format>
    <format dxfId="246">
      <pivotArea dataOnly="0" labelOnly="1" fieldPosition="0">
        <references count="4">
          <reference field="0" count="1" selected="0">
            <x v="405"/>
          </reference>
          <reference field="6" count="1" selected="0">
            <x v="461"/>
          </reference>
          <reference field="7" count="1" selected="0">
            <x v="15"/>
          </reference>
          <reference field="8" count="1">
            <x v="48"/>
          </reference>
        </references>
      </pivotArea>
    </format>
    <format dxfId="245">
      <pivotArea dataOnly="0" labelOnly="1" fieldPosition="0">
        <references count="4">
          <reference field="0" count="1" selected="0">
            <x v="406"/>
          </reference>
          <reference field="6" count="1" selected="0">
            <x v="338"/>
          </reference>
          <reference field="7" count="1" selected="0">
            <x v="15"/>
          </reference>
          <reference field="8" count="1">
            <x v="287"/>
          </reference>
        </references>
      </pivotArea>
    </format>
    <format dxfId="244">
      <pivotArea dataOnly="0" labelOnly="1" fieldPosition="0">
        <references count="4">
          <reference field="0" count="1" selected="0">
            <x v="407"/>
          </reference>
          <reference field="6" count="1" selected="0">
            <x v="424"/>
          </reference>
          <reference field="7" count="1" selected="0">
            <x v="15"/>
          </reference>
          <reference field="8" count="1">
            <x v="308"/>
          </reference>
        </references>
      </pivotArea>
    </format>
    <format dxfId="243">
      <pivotArea dataOnly="0" labelOnly="1" fieldPosition="0">
        <references count="4">
          <reference field="0" count="1" selected="0">
            <x v="408"/>
          </reference>
          <reference field="6" count="1" selected="0">
            <x v="395"/>
          </reference>
          <reference field="7" count="1" selected="0">
            <x v="15"/>
          </reference>
          <reference field="8" count="1">
            <x v="344"/>
          </reference>
        </references>
      </pivotArea>
    </format>
    <format dxfId="242">
      <pivotArea dataOnly="0" labelOnly="1" fieldPosition="0">
        <references count="4">
          <reference field="0" count="1" selected="0">
            <x v="409"/>
          </reference>
          <reference field="6" count="1" selected="0">
            <x v="310"/>
          </reference>
          <reference field="7" count="1" selected="0">
            <x v="15"/>
          </reference>
          <reference field="8" count="1">
            <x v="183"/>
          </reference>
        </references>
      </pivotArea>
    </format>
    <format dxfId="241">
      <pivotArea dataOnly="0" labelOnly="1" fieldPosition="0">
        <references count="4">
          <reference field="0" count="1" selected="0">
            <x v="410"/>
          </reference>
          <reference field="6" count="1" selected="0">
            <x v="435"/>
          </reference>
          <reference field="7" count="1" selected="0">
            <x v="15"/>
          </reference>
          <reference field="8" count="1">
            <x v="306"/>
          </reference>
        </references>
      </pivotArea>
    </format>
    <format dxfId="240">
      <pivotArea dataOnly="0" labelOnly="1" fieldPosition="0">
        <references count="4">
          <reference field="0" count="1" selected="0">
            <x v="411"/>
          </reference>
          <reference field="6" count="1" selected="0">
            <x v="432"/>
          </reference>
          <reference field="7" count="1" selected="0">
            <x v="15"/>
          </reference>
          <reference field="8" count="1">
            <x v="182"/>
          </reference>
        </references>
      </pivotArea>
    </format>
    <format dxfId="239">
      <pivotArea dataOnly="0" labelOnly="1" fieldPosition="0">
        <references count="4">
          <reference field="0" count="1" selected="0">
            <x v="412"/>
          </reference>
          <reference field="6" count="1" selected="0">
            <x v="122"/>
          </reference>
          <reference field="7" count="1" selected="0">
            <x v="15"/>
          </reference>
          <reference field="8" count="1">
            <x v="226"/>
          </reference>
        </references>
      </pivotArea>
    </format>
    <format dxfId="238">
      <pivotArea dataOnly="0" labelOnly="1" fieldPosition="0">
        <references count="4">
          <reference field="0" count="1" selected="0">
            <x v="413"/>
          </reference>
          <reference field="6" count="1" selected="0">
            <x v="441"/>
          </reference>
          <reference field="7" count="1" selected="0">
            <x v="15"/>
          </reference>
          <reference field="8" count="1">
            <x v="283"/>
          </reference>
        </references>
      </pivotArea>
    </format>
    <format dxfId="237">
      <pivotArea dataOnly="0" labelOnly="1" fieldPosition="0">
        <references count="4">
          <reference field="0" count="1" selected="0">
            <x v="414"/>
          </reference>
          <reference field="6" count="1" selected="0">
            <x v="480"/>
          </reference>
          <reference field="7" count="1" selected="0">
            <x v="15"/>
          </reference>
          <reference field="8" count="1">
            <x v="187"/>
          </reference>
        </references>
      </pivotArea>
    </format>
    <format dxfId="236">
      <pivotArea dataOnly="0" labelOnly="1" fieldPosition="0">
        <references count="4">
          <reference field="0" count="1" selected="0">
            <x v="415"/>
          </reference>
          <reference field="6" count="1" selected="0">
            <x v="41"/>
          </reference>
          <reference field="7" count="1" selected="0">
            <x v="15"/>
          </reference>
          <reference field="8" count="1">
            <x v="322"/>
          </reference>
        </references>
      </pivotArea>
    </format>
    <format dxfId="235">
      <pivotArea dataOnly="0" labelOnly="1" fieldPosition="0">
        <references count="4">
          <reference field="0" count="1" selected="0">
            <x v="416"/>
          </reference>
          <reference field="6" count="1" selected="0">
            <x v="128"/>
          </reference>
          <reference field="7" count="1" selected="0">
            <x v="15"/>
          </reference>
          <reference field="8" count="1">
            <x v="167"/>
          </reference>
        </references>
      </pivotArea>
    </format>
    <format dxfId="234">
      <pivotArea dataOnly="0" labelOnly="1" fieldPosition="0">
        <references count="4">
          <reference field="0" count="1" selected="0">
            <x v="417"/>
          </reference>
          <reference field="6" count="1" selected="0">
            <x v="290"/>
          </reference>
          <reference field="7" count="1" selected="0">
            <x v="15"/>
          </reference>
          <reference field="8" count="1">
            <x v="193"/>
          </reference>
        </references>
      </pivotArea>
    </format>
    <format dxfId="233">
      <pivotArea dataOnly="0" labelOnly="1" fieldPosition="0">
        <references count="4">
          <reference field="0" count="1" selected="0">
            <x v="418"/>
          </reference>
          <reference field="6" count="1" selected="0">
            <x v="553"/>
          </reference>
          <reference field="7" count="1" selected="0">
            <x v="15"/>
          </reference>
          <reference field="8" count="1">
            <x v="251"/>
          </reference>
        </references>
      </pivotArea>
    </format>
    <format dxfId="232">
      <pivotArea dataOnly="0" labelOnly="1" fieldPosition="0">
        <references count="4">
          <reference field="0" count="1" selected="0">
            <x v="419"/>
          </reference>
          <reference field="6" count="1" selected="0">
            <x v="511"/>
          </reference>
          <reference field="7" count="1" selected="0">
            <x v="15"/>
          </reference>
          <reference field="8" count="1">
            <x v="163"/>
          </reference>
        </references>
      </pivotArea>
    </format>
    <format dxfId="231">
      <pivotArea dataOnly="0" labelOnly="1" fieldPosition="0">
        <references count="4">
          <reference field="0" count="1" selected="0">
            <x v="420"/>
          </reference>
          <reference field="6" count="1" selected="0">
            <x v="361"/>
          </reference>
          <reference field="7" count="1" selected="0">
            <x v="15"/>
          </reference>
          <reference field="8" count="1">
            <x v="155"/>
          </reference>
        </references>
      </pivotArea>
    </format>
    <format dxfId="230">
      <pivotArea dataOnly="0" labelOnly="1" fieldPosition="0">
        <references count="4">
          <reference field="0" count="1" selected="0">
            <x v="421"/>
          </reference>
          <reference field="6" count="1" selected="0">
            <x v="5"/>
          </reference>
          <reference field="7" count="1" selected="0">
            <x v="15"/>
          </reference>
          <reference field="8" count="1">
            <x v="114"/>
          </reference>
        </references>
      </pivotArea>
    </format>
    <format dxfId="229">
      <pivotArea dataOnly="0" labelOnly="1" fieldPosition="0">
        <references count="4">
          <reference field="0" count="1" selected="0">
            <x v="422"/>
          </reference>
          <reference field="6" count="1" selected="0">
            <x v="18"/>
          </reference>
          <reference field="7" count="1" selected="0">
            <x v="15"/>
          </reference>
          <reference field="8" count="1">
            <x v="141"/>
          </reference>
        </references>
      </pivotArea>
    </format>
    <format dxfId="228">
      <pivotArea dataOnly="0" labelOnly="1" fieldPosition="0">
        <references count="4">
          <reference field="0" count="1" selected="0">
            <x v="423"/>
          </reference>
          <reference field="6" count="1" selected="0">
            <x v="222"/>
          </reference>
          <reference field="7" count="1" selected="0">
            <x v="15"/>
          </reference>
          <reference field="8" count="1">
            <x v="51"/>
          </reference>
        </references>
      </pivotArea>
    </format>
    <format dxfId="227">
      <pivotArea dataOnly="0" labelOnly="1" fieldPosition="0">
        <references count="4">
          <reference field="0" count="1" selected="0">
            <x v="424"/>
          </reference>
          <reference field="6" count="1" selected="0">
            <x v="62"/>
          </reference>
          <reference field="7" count="1" selected="0">
            <x v="15"/>
          </reference>
          <reference field="8" count="1">
            <x v="143"/>
          </reference>
        </references>
      </pivotArea>
    </format>
    <format dxfId="226">
      <pivotArea dataOnly="0" labelOnly="1" fieldPosition="0">
        <references count="4">
          <reference field="0" count="1" selected="0">
            <x v="425"/>
          </reference>
          <reference field="6" count="1" selected="0">
            <x v="520"/>
          </reference>
          <reference field="7" count="1" selected="0">
            <x v="15"/>
          </reference>
          <reference field="8" count="1">
            <x v="86"/>
          </reference>
        </references>
      </pivotArea>
    </format>
    <format dxfId="225">
      <pivotArea dataOnly="0" labelOnly="1" fieldPosition="0">
        <references count="4">
          <reference field="0" count="1" selected="0">
            <x v="426"/>
          </reference>
          <reference field="6" count="1" selected="0">
            <x v="430"/>
          </reference>
          <reference field="7" count="1" selected="0">
            <x v="15"/>
          </reference>
          <reference field="8" count="1">
            <x v="32"/>
          </reference>
        </references>
      </pivotArea>
    </format>
    <format dxfId="224">
      <pivotArea dataOnly="0" labelOnly="1" fieldPosition="0">
        <references count="4">
          <reference field="0" count="1" selected="0">
            <x v="427"/>
          </reference>
          <reference field="6" count="1" selected="0">
            <x v="15"/>
          </reference>
          <reference field="7" count="1" selected="0">
            <x v="15"/>
          </reference>
          <reference field="8" count="1">
            <x v="55"/>
          </reference>
        </references>
      </pivotArea>
    </format>
    <format dxfId="223">
      <pivotArea dataOnly="0" labelOnly="1" fieldPosition="0">
        <references count="4">
          <reference field="0" count="1" selected="0">
            <x v="428"/>
          </reference>
          <reference field="6" count="1" selected="0">
            <x v="519"/>
          </reference>
          <reference field="7" count="1" selected="0">
            <x v="15"/>
          </reference>
          <reference field="8" count="1">
            <x v="2"/>
          </reference>
        </references>
      </pivotArea>
    </format>
    <format dxfId="222">
      <pivotArea dataOnly="0" labelOnly="1" fieldPosition="0">
        <references count="4">
          <reference field="0" count="1" selected="0">
            <x v="429"/>
          </reference>
          <reference field="6" count="1" selected="0">
            <x v="288"/>
          </reference>
          <reference field="7" count="1" selected="0">
            <x v="15"/>
          </reference>
          <reference field="8" count="1">
            <x v="54"/>
          </reference>
        </references>
      </pivotArea>
    </format>
    <format dxfId="221">
      <pivotArea dataOnly="0" labelOnly="1" fieldPosition="0">
        <references count="4">
          <reference field="0" count="1" selected="0">
            <x v="430"/>
          </reference>
          <reference field="6" count="1" selected="0">
            <x v="557"/>
          </reference>
          <reference field="7" count="1" selected="0">
            <x v="16"/>
          </reference>
          <reference field="8" count="1">
            <x v="442"/>
          </reference>
        </references>
      </pivotArea>
    </format>
    <format dxfId="220">
      <pivotArea dataOnly="0" labelOnly="1" fieldPosition="0">
        <references count="4">
          <reference field="0" count="1" selected="0">
            <x v="431"/>
          </reference>
          <reference field="6" count="1" selected="0">
            <x v="267"/>
          </reference>
          <reference field="7" count="1" selected="0">
            <x v="16"/>
          </reference>
          <reference field="8" count="1">
            <x v="362"/>
          </reference>
        </references>
      </pivotArea>
    </format>
    <format dxfId="219">
      <pivotArea dataOnly="0" labelOnly="1" fieldPosition="0">
        <references count="4">
          <reference field="0" count="1" selected="0">
            <x v="432"/>
          </reference>
          <reference field="6" count="1" selected="0">
            <x v="321"/>
          </reference>
          <reference field="7" count="1" selected="0">
            <x v="17"/>
          </reference>
          <reference field="8" count="1">
            <x v="401"/>
          </reference>
        </references>
      </pivotArea>
    </format>
    <format dxfId="218">
      <pivotArea dataOnly="0" labelOnly="1" fieldPosition="0">
        <references count="4">
          <reference field="0" count="1" selected="0">
            <x v="433"/>
          </reference>
          <reference field="6" count="1" selected="0">
            <x v="439"/>
          </reference>
          <reference field="7" count="1" selected="0">
            <x v="18"/>
          </reference>
          <reference field="8" count="1">
            <x v="460"/>
          </reference>
        </references>
      </pivotArea>
    </format>
    <format dxfId="217">
      <pivotArea dataOnly="0" labelOnly="1" fieldPosition="0">
        <references count="4">
          <reference field="0" count="1" selected="0">
            <x v="434"/>
          </reference>
          <reference field="6" count="1" selected="0">
            <x v="304"/>
          </reference>
          <reference field="7" count="1" selected="0">
            <x v="18"/>
          </reference>
          <reference field="8" count="1">
            <x v="45"/>
          </reference>
        </references>
      </pivotArea>
    </format>
    <format dxfId="216">
      <pivotArea dataOnly="0" labelOnly="1" fieldPosition="0">
        <references count="4">
          <reference field="0" count="1" selected="0">
            <x v="435"/>
          </reference>
          <reference field="6" count="1" selected="0">
            <x v="252"/>
          </reference>
          <reference field="7" count="1" selected="0">
            <x v="18"/>
          </reference>
          <reference field="8" count="1">
            <x v="38"/>
          </reference>
        </references>
      </pivotArea>
    </format>
    <format dxfId="215">
      <pivotArea dataOnly="0" labelOnly="1" fieldPosition="0">
        <references count="4">
          <reference field="0" count="1" selected="0">
            <x v="436"/>
          </reference>
          <reference field="6" count="1" selected="0">
            <x v="102"/>
          </reference>
          <reference field="7" count="1" selected="0">
            <x v="18"/>
          </reference>
          <reference field="8" count="1">
            <x v="70"/>
          </reference>
        </references>
      </pivotArea>
    </format>
    <format dxfId="214">
      <pivotArea dataOnly="0" labelOnly="1" fieldPosition="0">
        <references count="4">
          <reference field="0" count="1" selected="0">
            <x v="437"/>
          </reference>
          <reference field="6" count="1" selected="0">
            <x v="328"/>
          </reference>
          <reference field="7" count="1" selected="0">
            <x v="19"/>
          </reference>
          <reference field="8" count="1">
            <x v="512"/>
          </reference>
        </references>
      </pivotArea>
    </format>
    <format dxfId="213">
      <pivotArea dataOnly="0" labelOnly="1" fieldPosition="0">
        <references count="4">
          <reference field="0" count="1" selected="0">
            <x v="438"/>
          </reference>
          <reference field="6" count="1" selected="0">
            <x v="470"/>
          </reference>
          <reference field="7" count="1" selected="0">
            <x v="20"/>
          </reference>
          <reference field="8" count="1">
            <x v="469"/>
          </reference>
        </references>
      </pivotArea>
    </format>
    <format dxfId="212">
      <pivotArea dataOnly="0" labelOnly="1" fieldPosition="0">
        <references count="4">
          <reference field="0" count="1" selected="0">
            <x v="439"/>
          </reference>
          <reference field="6" count="1" selected="0">
            <x v="13"/>
          </reference>
          <reference field="7" count="1" selected="0">
            <x v="20"/>
          </reference>
          <reference field="8" count="1">
            <x v="497"/>
          </reference>
        </references>
      </pivotArea>
    </format>
    <format dxfId="211">
      <pivotArea dataOnly="0" labelOnly="1" fieldPosition="0">
        <references count="4">
          <reference field="0" count="1" selected="0">
            <x v="440"/>
          </reference>
          <reference field="6" count="1" selected="0">
            <x v="446"/>
          </reference>
          <reference field="7" count="1" selected="0">
            <x v="20"/>
          </reference>
          <reference field="8" count="1">
            <x v="487"/>
          </reference>
        </references>
      </pivotArea>
    </format>
    <format dxfId="210">
      <pivotArea dataOnly="0" labelOnly="1" fieldPosition="0">
        <references count="4">
          <reference field="0" count="1" selected="0">
            <x v="441"/>
          </reference>
          <reference field="6" count="1" selected="0">
            <x v="537"/>
          </reference>
          <reference field="7" count="1" selected="0">
            <x v="20"/>
          </reference>
          <reference field="8" count="1">
            <x v="458"/>
          </reference>
        </references>
      </pivotArea>
    </format>
    <format dxfId="209">
      <pivotArea dataOnly="0" labelOnly="1" fieldPosition="0">
        <references count="4">
          <reference field="0" count="1" selected="0">
            <x v="442"/>
          </reference>
          <reference field="6" count="1" selected="0">
            <x v="116"/>
          </reference>
          <reference field="7" count="1" selected="0">
            <x v="20"/>
          </reference>
          <reference field="8" count="1">
            <x v="450"/>
          </reference>
        </references>
      </pivotArea>
    </format>
    <format dxfId="208">
      <pivotArea dataOnly="0" labelOnly="1" fieldPosition="0">
        <references count="4">
          <reference field="0" count="1" selected="0">
            <x v="443"/>
          </reference>
          <reference field="6" count="1" selected="0">
            <x v="513"/>
          </reference>
          <reference field="7" count="1" selected="0">
            <x v="20"/>
          </reference>
          <reference field="8" count="1">
            <x v="324"/>
          </reference>
        </references>
      </pivotArea>
    </format>
    <format dxfId="207">
      <pivotArea dataOnly="0" labelOnly="1" fieldPosition="0">
        <references count="4">
          <reference field="0" count="1" selected="0">
            <x v="444"/>
          </reference>
          <reference field="6" count="1" selected="0">
            <x v="221"/>
          </reference>
          <reference field="7" count="1" selected="0">
            <x v="20"/>
          </reference>
          <reference field="8" count="1">
            <x v="416"/>
          </reference>
        </references>
      </pivotArea>
    </format>
    <format dxfId="206">
      <pivotArea dataOnly="0" labelOnly="1" fieldPosition="0">
        <references count="4">
          <reference field="0" count="1" selected="0">
            <x v="445"/>
          </reference>
          <reference field="6" count="1" selected="0">
            <x v="119"/>
          </reference>
          <reference field="7" count="1" selected="0">
            <x v="20"/>
          </reference>
          <reference field="8" count="1">
            <x v="367"/>
          </reference>
        </references>
      </pivotArea>
    </format>
    <format dxfId="205">
      <pivotArea dataOnly="0" labelOnly="1" fieldPosition="0">
        <references count="4">
          <reference field="0" count="1" selected="0">
            <x v="446"/>
          </reference>
          <reference field="6" count="1" selected="0">
            <x v="20"/>
          </reference>
          <reference field="7" count="1" selected="0">
            <x v="20"/>
          </reference>
          <reference field="8" count="1">
            <x v="380"/>
          </reference>
        </references>
      </pivotArea>
    </format>
    <format dxfId="204">
      <pivotArea dataOnly="0" labelOnly="1" fieldPosition="0">
        <references count="4">
          <reference field="0" count="1" selected="0">
            <x v="447"/>
          </reference>
          <reference field="6" count="1" selected="0">
            <x v="232"/>
          </reference>
          <reference field="7" count="1" selected="0">
            <x v="20"/>
          </reference>
          <reference field="8" count="1">
            <x v="305"/>
          </reference>
        </references>
      </pivotArea>
    </format>
    <format dxfId="203">
      <pivotArea dataOnly="0" labelOnly="1" fieldPosition="0">
        <references count="4">
          <reference field="0" count="1" selected="0">
            <x v="448"/>
          </reference>
          <reference field="6" count="1" selected="0">
            <x v="58"/>
          </reference>
          <reference field="7" count="1" selected="0">
            <x v="20"/>
          </reference>
          <reference field="8" count="1">
            <x v="360"/>
          </reference>
        </references>
      </pivotArea>
    </format>
    <format dxfId="202">
      <pivotArea dataOnly="0" labelOnly="1" fieldPosition="0">
        <references count="4">
          <reference field="0" count="1" selected="0">
            <x v="449"/>
          </reference>
          <reference field="6" count="1" selected="0">
            <x v="358"/>
          </reference>
          <reference field="7" count="1" selected="0">
            <x v="20"/>
          </reference>
          <reference field="8" count="1">
            <x v="338"/>
          </reference>
        </references>
      </pivotArea>
    </format>
    <format dxfId="201">
      <pivotArea dataOnly="0" labelOnly="1" fieldPosition="0">
        <references count="4">
          <reference field="0" count="1" selected="0">
            <x v="450"/>
          </reference>
          <reference field="6" count="1" selected="0">
            <x v="17"/>
          </reference>
          <reference field="7" count="1" selected="0">
            <x v="20"/>
          </reference>
          <reference field="8" count="1">
            <x v="265"/>
          </reference>
        </references>
      </pivotArea>
    </format>
    <format dxfId="200">
      <pivotArea dataOnly="0" labelOnly="1" fieldPosition="0">
        <references count="4">
          <reference field="0" count="1" selected="0">
            <x v="451"/>
          </reference>
          <reference field="6" count="1" selected="0">
            <x v="293"/>
          </reference>
          <reference field="7" count="1" selected="0">
            <x v="20"/>
          </reference>
          <reference field="8" count="1">
            <x v="260"/>
          </reference>
        </references>
      </pivotArea>
    </format>
    <format dxfId="199">
      <pivotArea dataOnly="0" labelOnly="1" fieldPosition="0">
        <references count="4">
          <reference field="0" count="1" selected="0">
            <x v="452"/>
          </reference>
          <reference field="6" count="1" selected="0">
            <x v="481"/>
          </reference>
          <reference field="7" count="1" selected="0">
            <x v="20"/>
          </reference>
          <reference field="8" count="1">
            <x v="161"/>
          </reference>
        </references>
      </pivotArea>
    </format>
    <format dxfId="198">
      <pivotArea dataOnly="0" labelOnly="1" fieldPosition="0">
        <references count="4">
          <reference field="0" count="1" selected="0">
            <x v="453"/>
          </reference>
          <reference field="6" count="1" selected="0">
            <x v="443"/>
          </reference>
          <reference field="7" count="1" selected="0">
            <x v="20"/>
          </reference>
          <reference field="8" count="1">
            <x v="110"/>
          </reference>
        </references>
      </pivotArea>
    </format>
    <format dxfId="197">
      <pivotArea dataOnly="0" labelOnly="1" fieldPosition="0">
        <references count="4">
          <reference field="0" count="1" selected="0">
            <x v="454"/>
          </reference>
          <reference field="6" count="1" selected="0">
            <x v="10"/>
          </reference>
          <reference field="7" count="1" selected="0">
            <x v="20"/>
          </reference>
          <reference field="8" count="1">
            <x v="76"/>
          </reference>
        </references>
      </pivotArea>
    </format>
    <format dxfId="196">
      <pivotArea dataOnly="0" labelOnly="1" fieldPosition="0">
        <references count="4">
          <reference field="0" count="1" selected="0">
            <x v="455"/>
          </reference>
          <reference field="6" count="1" selected="0">
            <x v="42"/>
          </reference>
          <reference field="7" count="1" selected="0">
            <x v="20"/>
          </reference>
          <reference field="8" count="1">
            <x v="82"/>
          </reference>
        </references>
      </pivotArea>
    </format>
    <format dxfId="195">
      <pivotArea dataOnly="0" labelOnly="1" fieldPosition="0">
        <references count="4">
          <reference field="0" count="1" selected="0">
            <x v="456"/>
          </reference>
          <reference field="6" count="1" selected="0">
            <x v="217"/>
          </reference>
          <reference field="7" count="1" selected="0">
            <x v="20"/>
          </reference>
          <reference field="8" count="1">
            <x v="19"/>
          </reference>
        </references>
      </pivotArea>
    </format>
    <format dxfId="194">
      <pivotArea dataOnly="0" labelOnly="1" fieldPosition="0">
        <references count="4">
          <reference field="0" count="1" selected="0">
            <x v="457"/>
          </reference>
          <reference field="6" count="1" selected="0">
            <x v="339"/>
          </reference>
          <reference field="7" count="1" selected="0">
            <x v="20"/>
          </reference>
          <reference field="8" count="1">
            <x v="83"/>
          </reference>
        </references>
      </pivotArea>
    </format>
    <format dxfId="193">
      <pivotArea dataOnly="0" labelOnly="1" fieldPosition="0">
        <references count="4">
          <reference field="0" count="1" selected="0">
            <x v="458"/>
          </reference>
          <reference field="6" count="1" selected="0">
            <x v="471"/>
          </reference>
          <reference field="7" count="1" selected="0">
            <x v="20"/>
          </reference>
          <reference field="8" count="1">
            <x v="302"/>
          </reference>
        </references>
      </pivotArea>
    </format>
    <format dxfId="192">
      <pivotArea dataOnly="0" labelOnly="1" fieldPosition="0">
        <references count="4">
          <reference field="0" count="1" selected="0">
            <x v="459"/>
          </reference>
          <reference field="6" count="1" selected="0">
            <x v="12"/>
          </reference>
          <reference field="7" count="1" selected="0">
            <x v="20"/>
          </reference>
          <reference field="8" count="1">
            <x v="188"/>
          </reference>
        </references>
      </pivotArea>
    </format>
    <format dxfId="191">
      <pivotArea dataOnly="0" labelOnly="1" fieldPosition="0">
        <references count="4">
          <reference field="0" count="1" selected="0">
            <x v="460"/>
          </reference>
          <reference field="6" count="1" selected="0">
            <x v="322"/>
          </reference>
          <reference field="7" count="1" selected="0">
            <x v="20"/>
          </reference>
          <reference field="8" count="1">
            <x v="184"/>
          </reference>
        </references>
      </pivotArea>
    </format>
    <format dxfId="190">
      <pivotArea dataOnly="0" labelOnly="1" fieldPosition="0">
        <references count="4">
          <reference field="0" count="1" selected="0">
            <x v="461"/>
          </reference>
          <reference field="6" count="1" selected="0">
            <x v="296"/>
          </reference>
          <reference field="7" count="1" selected="0">
            <x v="20"/>
          </reference>
          <reference field="8" count="1">
            <x v="348"/>
          </reference>
        </references>
      </pivotArea>
    </format>
    <format dxfId="189">
      <pivotArea dataOnly="0" labelOnly="1" fieldPosition="0">
        <references count="4">
          <reference field="0" count="1" selected="0">
            <x v="462"/>
          </reference>
          <reference field="6" count="1" selected="0">
            <x v="588"/>
          </reference>
          <reference field="7" count="1" selected="0">
            <x v="20"/>
          </reference>
          <reference field="8" count="1">
            <x v="350"/>
          </reference>
        </references>
      </pivotArea>
    </format>
    <format dxfId="188">
      <pivotArea dataOnly="0" labelOnly="1" fieldPosition="0">
        <references count="4">
          <reference field="0" count="1" selected="0">
            <x v="463"/>
          </reference>
          <reference field="6" count="1" selected="0">
            <x v="114"/>
          </reference>
          <reference field="7" count="1" selected="0">
            <x v="20"/>
          </reference>
          <reference field="8" count="1">
            <x v="145"/>
          </reference>
        </references>
      </pivotArea>
    </format>
    <format dxfId="187">
      <pivotArea dataOnly="0" labelOnly="1" fieldPosition="0">
        <references count="4">
          <reference field="0" count="1" selected="0">
            <x v="464"/>
          </reference>
          <reference field="6" count="1" selected="0">
            <x v="105"/>
          </reference>
          <reference field="7" count="1" selected="0">
            <x v="20"/>
          </reference>
          <reference field="8" count="1">
            <x v="87"/>
          </reference>
        </references>
      </pivotArea>
    </format>
    <format dxfId="186">
      <pivotArea dataOnly="0" labelOnly="1" fieldPosition="0">
        <references count="4">
          <reference field="0" count="1" selected="0">
            <x v="465"/>
          </reference>
          <reference field="6" count="1" selected="0">
            <x v="7"/>
          </reference>
          <reference field="7" count="1" selected="0">
            <x v="20"/>
          </reference>
          <reference field="8" count="1">
            <x v="314"/>
          </reference>
        </references>
      </pivotArea>
    </format>
    <format dxfId="185">
      <pivotArea dataOnly="0" labelOnly="1" fieldPosition="0">
        <references count="4">
          <reference field="0" count="1" selected="0">
            <x v="466"/>
          </reference>
          <reference field="6" count="1" selected="0">
            <x v="547"/>
          </reference>
          <reference field="7" count="1" selected="0">
            <x v="20"/>
          </reference>
          <reference field="8" count="1">
            <x v="212"/>
          </reference>
        </references>
      </pivotArea>
    </format>
    <format dxfId="184">
      <pivotArea dataOnly="0" labelOnly="1" fieldPosition="0">
        <references count="4">
          <reference field="0" count="1" selected="0">
            <x v="467"/>
          </reference>
          <reference field="6" count="1" selected="0">
            <x v="8"/>
          </reference>
          <reference field="7" count="1" selected="0">
            <x v="20"/>
          </reference>
          <reference field="8" count="1">
            <x v="139"/>
          </reference>
        </references>
      </pivotArea>
    </format>
    <format dxfId="183">
      <pivotArea dataOnly="0" labelOnly="1" fieldPosition="0">
        <references count="4">
          <reference field="0" count="1" selected="0">
            <x v="468"/>
          </reference>
          <reference field="6" count="1" selected="0">
            <x v="298"/>
          </reference>
          <reference field="7" count="1" selected="0">
            <x v="20"/>
          </reference>
          <reference field="8" count="1">
            <x v="89"/>
          </reference>
        </references>
      </pivotArea>
    </format>
    <format dxfId="182">
      <pivotArea dataOnly="0" labelOnly="1" fieldPosition="0">
        <references count="4">
          <reference field="0" count="1" selected="0">
            <x v="469"/>
          </reference>
          <reference field="6" count="1" selected="0">
            <x v="379"/>
          </reference>
          <reference field="7" count="1" selected="0">
            <x v="20"/>
          </reference>
          <reference field="8" count="1">
            <x v="119"/>
          </reference>
        </references>
      </pivotArea>
    </format>
    <format dxfId="181">
      <pivotArea dataOnly="0" labelOnly="1" fieldPosition="0">
        <references count="4">
          <reference field="0" count="1" selected="0">
            <x v="470"/>
          </reference>
          <reference field="6" count="1" selected="0">
            <x v="23"/>
          </reference>
          <reference field="7" count="1" selected="0">
            <x v="20"/>
          </reference>
          <reference field="8" count="1">
            <x v="104"/>
          </reference>
        </references>
      </pivotArea>
    </format>
    <format dxfId="180">
      <pivotArea dataOnly="0" labelOnly="1" fieldPosition="0">
        <references count="4">
          <reference field="0" count="1" selected="0">
            <x v="471"/>
          </reference>
          <reference field="6" count="1" selected="0">
            <x v="544"/>
          </reference>
          <reference field="7" count="1" selected="0">
            <x v="20"/>
          </reference>
          <reference field="8" count="1">
            <x v="44"/>
          </reference>
        </references>
      </pivotArea>
    </format>
    <format dxfId="179">
      <pivotArea dataOnly="0" labelOnly="1" fieldPosition="0">
        <references count="4">
          <reference field="0" count="1" selected="0">
            <x v="472"/>
          </reference>
          <reference field="6" count="1" selected="0">
            <x v="486"/>
          </reference>
          <reference field="7" count="1" selected="0">
            <x v="20"/>
          </reference>
          <reference field="8" count="1">
            <x v="18"/>
          </reference>
        </references>
      </pivotArea>
    </format>
    <format dxfId="178">
      <pivotArea dataOnly="0" labelOnly="1" fieldPosition="0">
        <references count="4">
          <reference field="0" count="1" selected="0">
            <x v="473"/>
          </reference>
          <reference field="6" count="1" selected="0">
            <x v="565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177">
      <pivotArea dataOnly="0" labelOnly="1" fieldPosition="0">
        <references count="4">
          <reference field="0" count="1" selected="0">
            <x v="474"/>
          </reference>
          <reference field="6" count="1" selected="0">
            <x v="312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176">
      <pivotArea dataOnly="0" labelOnly="1" fieldPosition="0">
        <references count="4">
          <reference field="0" count="1" selected="0">
            <x v="475"/>
          </reference>
          <reference field="6" count="1" selected="0">
            <x v="281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175">
      <pivotArea dataOnly="0" labelOnly="1" fieldPosition="0">
        <references count="4">
          <reference field="0" count="1" selected="0">
            <x v="476"/>
          </reference>
          <reference field="6" count="1" selected="0">
            <x v="573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174">
      <pivotArea dataOnly="0" labelOnly="1" fieldPosition="0">
        <references count="4">
          <reference field="0" count="1" selected="0">
            <x v="477"/>
          </reference>
          <reference field="6" count="1" selected="0">
            <x v="422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173">
      <pivotArea dataOnly="0" labelOnly="1" fieldPosition="0">
        <references count="4">
          <reference field="0" count="1" selected="0">
            <x v="478"/>
          </reference>
          <reference field="6" count="1" selected="0">
            <x v="202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172">
      <pivotArea dataOnly="0" labelOnly="1" fieldPosition="0">
        <references count="4">
          <reference field="0" count="1" selected="0">
            <x v="479"/>
          </reference>
          <reference field="6" count="1" selected="0">
            <x v="498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171">
      <pivotArea dataOnly="0" labelOnly="1" fieldPosition="0">
        <references count="4">
          <reference field="0" count="1" selected="0">
            <x v="480"/>
          </reference>
          <reference field="6" count="1" selected="0">
            <x v="69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170">
      <pivotArea dataOnly="0" labelOnly="1" fieldPosition="0">
        <references count="4">
          <reference field="0" count="1" selected="0">
            <x v="481"/>
          </reference>
          <reference field="6" count="1" selected="0">
            <x v="318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169">
      <pivotArea dataOnly="0" labelOnly="1" fieldPosition="0">
        <references count="4">
          <reference field="0" count="1" selected="0">
            <x v="482"/>
          </reference>
          <reference field="6" count="1" selected="0">
            <x v="266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168">
      <pivotArea dataOnly="0" labelOnly="1" fieldPosition="0">
        <references count="4">
          <reference field="0" count="1" selected="0">
            <x v="483"/>
          </reference>
          <reference field="6" count="1" selected="0">
            <x v="44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167">
      <pivotArea dataOnly="0" labelOnly="1" fieldPosition="0">
        <references count="4">
          <reference field="0" count="1" selected="0">
            <x v="484"/>
          </reference>
          <reference field="6" count="1" selected="0">
            <x v="272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166">
      <pivotArea dataOnly="0" labelOnly="1" fieldPosition="0">
        <references count="4">
          <reference field="0" count="1" selected="0">
            <x v="485"/>
          </reference>
          <reference field="6" count="1" selected="0">
            <x v="518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165">
      <pivotArea dataOnly="0" labelOnly="1" fieldPosition="0">
        <references count="4">
          <reference field="0" count="1" selected="0">
            <x v="486"/>
          </reference>
          <reference field="6" count="1" selected="0">
            <x v="369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164">
      <pivotArea dataOnly="0" labelOnly="1" fieldPosition="0">
        <references count="4">
          <reference field="0" count="1" selected="0">
            <x v="487"/>
          </reference>
          <reference field="6" count="1" selected="0">
            <x v="450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163">
      <pivotArea dataOnly="0" labelOnly="1" fieldPosition="0">
        <references count="4">
          <reference field="0" count="1" selected="0">
            <x v="488"/>
          </reference>
          <reference field="6" count="1" selected="0">
            <x v="371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162">
      <pivotArea dataOnly="0" labelOnly="1" fieldPosition="0">
        <references count="4">
          <reference field="0" count="1" selected="0">
            <x v="489"/>
          </reference>
          <reference field="6" count="1" selected="0">
            <x v="214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161">
      <pivotArea dataOnly="0" labelOnly="1" fieldPosition="0">
        <references count="4">
          <reference field="0" count="1" selected="0">
            <x v="490"/>
          </reference>
          <reference field="6" count="1" selected="0">
            <x v="584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160">
      <pivotArea dataOnly="0" labelOnly="1" fieldPosition="0">
        <references count="4">
          <reference field="0" count="1" selected="0">
            <x v="491"/>
          </reference>
          <reference field="6" count="1" selected="0">
            <x v="251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159">
      <pivotArea dataOnly="0" labelOnly="1" fieldPosition="0">
        <references count="4">
          <reference field="0" count="1" selected="0">
            <x v="492"/>
          </reference>
          <reference field="6" count="1" selected="0">
            <x v="362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158">
      <pivotArea dataOnly="0" labelOnly="1" fieldPosition="0">
        <references count="4">
          <reference field="0" count="1" selected="0">
            <x v="493"/>
          </reference>
          <reference field="6" count="1" selected="0">
            <x v="496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157">
      <pivotArea dataOnly="0" labelOnly="1" fieldPosition="0">
        <references count="4">
          <reference field="0" count="1" selected="0">
            <x v="494"/>
          </reference>
          <reference field="6" count="1" selected="0">
            <x v="277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156">
      <pivotArea dataOnly="0" labelOnly="1" fieldPosition="0">
        <references count="4">
          <reference field="0" count="1" selected="0">
            <x v="495"/>
          </reference>
          <reference field="6" count="1" selected="0">
            <x v="100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155">
      <pivotArea dataOnly="0" labelOnly="1" fieldPosition="0">
        <references count="4">
          <reference field="0" count="1" selected="0">
            <x v="496"/>
          </reference>
          <reference field="6" count="1" selected="0">
            <x v="429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154">
      <pivotArea dataOnly="0" labelOnly="1" fieldPosition="0">
        <references count="4">
          <reference field="0" count="1" selected="0">
            <x v="497"/>
          </reference>
          <reference field="6" count="1" selected="0">
            <x v="411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153">
      <pivotArea dataOnly="0" labelOnly="1" fieldPosition="0">
        <references count="4">
          <reference field="0" count="1" selected="0">
            <x v="498"/>
          </reference>
          <reference field="6" count="1" selected="0">
            <x v="260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152">
      <pivotArea dataOnly="0" labelOnly="1" fieldPosition="0">
        <references count="4">
          <reference field="0" count="1" selected="0">
            <x v="499"/>
          </reference>
          <reference field="6" count="1" selected="0">
            <x v="280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151">
      <pivotArea dataOnly="0" labelOnly="1" fieldPosition="0">
        <references count="4">
          <reference field="0" count="1" selected="0">
            <x v="500"/>
          </reference>
          <reference field="6" count="1" selected="0">
            <x v="485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150">
      <pivotArea dataOnly="0" labelOnly="1" fieldPosition="0">
        <references count="4">
          <reference field="0" count="1" selected="0">
            <x v="501"/>
          </reference>
          <reference field="6" count="1" selected="0">
            <x v="250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149">
      <pivotArea dataOnly="0" labelOnly="1" fieldPosition="0">
        <references count="4">
          <reference field="0" count="1" selected="0">
            <x v="502"/>
          </reference>
          <reference field="6" count="1" selected="0">
            <x v="473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148">
      <pivotArea dataOnly="0" labelOnly="1" fieldPosition="0">
        <references count="4">
          <reference field="0" count="1" selected="0">
            <x v="503"/>
          </reference>
          <reference field="6" count="1" selected="0">
            <x v="407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147">
      <pivotArea dataOnly="0" labelOnly="1" fieldPosition="0">
        <references count="4">
          <reference field="0" count="1" selected="0">
            <x v="504"/>
          </reference>
          <reference field="6" count="1" selected="0">
            <x v="317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146">
      <pivotArea dataOnly="0" labelOnly="1" fieldPosition="0">
        <references count="4">
          <reference field="0" count="1" selected="0">
            <x v="505"/>
          </reference>
          <reference field="6" count="1" selected="0">
            <x v="406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145">
      <pivotArea dataOnly="0" labelOnly="1" fieldPosition="0">
        <references count="4">
          <reference field="0" count="1" selected="0">
            <x v="506"/>
          </reference>
          <reference field="6" count="1" selected="0">
            <x v="382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144">
      <pivotArea dataOnly="0" labelOnly="1" fieldPosition="0">
        <references count="4">
          <reference field="0" count="1" selected="0">
            <x v="507"/>
          </reference>
          <reference field="6" count="1" selected="0">
            <x v="212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143">
      <pivotArea dataOnly="0" labelOnly="1" fieldPosition="0">
        <references count="4">
          <reference field="0" count="1" selected="0">
            <x v="508"/>
          </reference>
          <reference field="6" count="1" selected="0">
            <x v="381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142">
      <pivotArea dataOnly="0" labelOnly="1" fieldPosition="0">
        <references count="4">
          <reference field="0" count="1" selected="0">
            <x v="509"/>
          </reference>
          <reference field="6" count="1" selected="0">
            <x v="426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141">
      <pivotArea dataOnly="0" labelOnly="1" fieldPosition="0">
        <references count="4">
          <reference field="0" count="1" selected="0">
            <x v="510"/>
          </reference>
          <reference field="6" count="1" selected="0">
            <x v="582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140">
      <pivotArea dataOnly="0" labelOnly="1" fieldPosition="0">
        <references count="4">
          <reference field="0" count="1" selected="0">
            <x v="511"/>
          </reference>
          <reference field="6" count="1" selected="0">
            <x v="85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139">
      <pivotArea dataOnly="0" labelOnly="1" fieldPosition="0">
        <references count="4">
          <reference field="0" count="1" selected="0">
            <x v="512"/>
          </reference>
          <reference field="6" count="1" selected="0">
            <x v="386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138">
      <pivotArea dataOnly="0" labelOnly="1" fieldPosition="0">
        <references count="4">
          <reference field="0" count="1" selected="0">
            <x v="513"/>
          </reference>
          <reference field="6" count="1" selected="0">
            <x v="211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137">
      <pivotArea dataOnly="0" labelOnly="1" fieldPosition="0">
        <references count="4">
          <reference field="0" count="1" selected="0">
            <x v="514"/>
          </reference>
          <reference field="6" count="1" selected="0">
            <x v="491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136">
      <pivotArea dataOnly="0" labelOnly="1" fieldPosition="0">
        <references count="4">
          <reference field="0" count="1" selected="0">
            <x v="515"/>
          </reference>
          <reference field="6" count="1" selected="0">
            <x v="314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135">
      <pivotArea dataOnly="0" labelOnly="1" fieldPosition="0">
        <references count="4">
          <reference field="0" count="1" selected="0">
            <x v="516"/>
          </reference>
          <reference field="6" count="1" selected="0">
            <x v="301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134">
      <pivotArea dataOnly="0" labelOnly="1" fieldPosition="0">
        <references count="4">
          <reference field="0" count="1" selected="0">
            <x v="517"/>
          </reference>
          <reference field="6" count="1" selected="0">
            <x v="497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133">
      <pivotArea dataOnly="0" labelOnly="1" fieldPosition="0">
        <references count="4">
          <reference field="0" count="1" selected="0">
            <x v="518"/>
          </reference>
          <reference field="6" count="1" selected="0">
            <x v="510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132">
      <pivotArea dataOnly="0" labelOnly="1" fieldPosition="0">
        <references count="4">
          <reference field="0" count="1" selected="0">
            <x v="519"/>
          </reference>
          <reference field="6" count="1" selected="0">
            <x v="46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131">
      <pivotArea dataOnly="0" labelOnly="1" fieldPosition="0">
        <references count="4">
          <reference field="0" count="1" selected="0">
            <x v="520"/>
          </reference>
          <reference field="6" count="1" selected="0">
            <x v="449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130">
      <pivotArea dataOnly="0" labelOnly="1" fieldPosition="0">
        <references count="4">
          <reference field="0" count="1" selected="0">
            <x v="521"/>
          </reference>
          <reference field="6" count="1" selected="0">
            <x v="564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129">
      <pivotArea dataOnly="0" labelOnly="1" fieldPosition="0">
        <references count="4">
          <reference field="0" count="1" selected="0">
            <x v="522"/>
          </reference>
          <reference field="6" count="1" selected="0">
            <x v="117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128">
      <pivotArea dataOnly="0" labelOnly="1" fieldPosition="0">
        <references count="4">
          <reference field="0" count="1" selected="0">
            <x v="523"/>
          </reference>
          <reference field="6" count="1" selected="0">
            <x v="572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127">
      <pivotArea dataOnly="0" labelOnly="1" fieldPosition="0">
        <references count="4">
          <reference field="0" count="1" selected="0">
            <x v="524"/>
          </reference>
          <reference field="6" count="1" selected="0">
            <x v="506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126">
      <pivotArea dataOnly="0" labelOnly="1" fieldPosition="0">
        <references count="4">
          <reference field="0" count="1" selected="0">
            <x v="525"/>
          </reference>
          <reference field="6" count="1" selected="0">
            <x v="295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125">
      <pivotArea dataOnly="0" labelOnly="1" fieldPosition="0">
        <references count="4">
          <reference field="0" count="1" selected="0">
            <x v="526"/>
          </reference>
          <reference field="6" count="1" selected="0">
            <x v="223"/>
          </reference>
          <reference field="7" count="1" selected="0">
            <x v="21"/>
          </reference>
          <reference field="8" count="1">
            <x v="512"/>
          </reference>
        </references>
      </pivotArea>
    </format>
    <format dxfId="124">
      <pivotArea dataOnly="0" labelOnly="1" fieldPosition="0">
        <references count="4">
          <reference field="0" count="1" selected="0">
            <x v="527"/>
          </reference>
          <reference field="6" count="1" selected="0">
            <x v="309"/>
          </reference>
          <reference field="7" count="1" selected="0">
            <x v="22"/>
          </reference>
          <reference field="8" count="1">
            <x v="501"/>
          </reference>
        </references>
      </pivotArea>
    </format>
    <format dxfId="123">
      <pivotArea dataOnly="0" labelOnly="1" fieldPosition="0">
        <references count="4">
          <reference field="0" count="1" selected="0">
            <x v="528"/>
          </reference>
          <reference field="6" count="1" selected="0">
            <x v="419"/>
          </reference>
          <reference field="7" count="1" selected="0">
            <x v="22"/>
          </reference>
          <reference field="8" count="1">
            <x v="474"/>
          </reference>
        </references>
      </pivotArea>
    </format>
    <format dxfId="122">
      <pivotArea dataOnly="0" labelOnly="1" fieldPosition="0">
        <references count="4">
          <reference field="0" count="1" selected="0">
            <x v="529"/>
          </reference>
          <reference field="6" count="1" selected="0">
            <x v="55"/>
          </reference>
          <reference field="7" count="1" selected="0">
            <x v="22"/>
          </reference>
          <reference field="8" count="1">
            <x v="273"/>
          </reference>
        </references>
      </pivotArea>
    </format>
    <format dxfId="121">
      <pivotArea dataOnly="0" labelOnly="1" fieldPosition="0">
        <references count="4">
          <reference field="0" count="1" selected="0">
            <x v="530"/>
          </reference>
          <reference field="6" count="1" selected="0">
            <x v="199"/>
          </reference>
          <reference field="7" count="1" selected="0">
            <x v="22"/>
          </reference>
          <reference field="8" count="1">
            <x v="232"/>
          </reference>
        </references>
      </pivotArea>
    </format>
    <format dxfId="120">
      <pivotArea dataOnly="0" labelOnly="1" fieldPosition="0">
        <references count="4">
          <reference field="0" count="1" selected="0">
            <x v="531"/>
          </reference>
          <reference field="6" count="1" selected="0">
            <x v="90"/>
          </reference>
          <reference field="7" count="1" selected="0">
            <x v="22"/>
          </reference>
          <reference field="8" count="1">
            <x v="290"/>
          </reference>
        </references>
      </pivotArea>
    </format>
    <format dxfId="119">
      <pivotArea dataOnly="0" labelOnly="1" fieldPosition="0">
        <references count="4">
          <reference field="0" count="1" selected="0">
            <x v="532"/>
          </reference>
          <reference field="6" count="1" selected="0">
            <x v="416"/>
          </reference>
          <reference field="7" count="1" selected="0">
            <x v="22"/>
          </reference>
          <reference field="8" count="1">
            <x v="103"/>
          </reference>
        </references>
      </pivotArea>
    </format>
    <format dxfId="118">
      <pivotArea dataOnly="0" labelOnly="1" fieldPosition="0">
        <references count="4">
          <reference field="0" count="1" selected="0">
            <x v="533"/>
          </reference>
          <reference field="6" count="1" selected="0">
            <x v="27"/>
          </reference>
          <reference field="7" count="1" selected="0">
            <x v="22"/>
          </reference>
          <reference field="8" count="1">
            <x v="124"/>
          </reference>
        </references>
      </pivotArea>
    </format>
    <format dxfId="117">
      <pivotArea dataOnly="0" labelOnly="1" fieldPosition="0">
        <references count="4">
          <reference field="0" count="1" selected="0">
            <x v="534"/>
          </reference>
          <reference field="6" count="1" selected="0">
            <x v="121"/>
          </reference>
          <reference field="7" count="1" selected="0">
            <x v="22"/>
          </reference>
          <reference field="8" count="1">
            <x v="85"/>
          </reference>
        </references>
      </pivotArea>
    </format>
    <format dxfId="116">
      <pivotArea dataOnly="0" labelOnly="1" fieldPosition="0">
        <references count="4">
          <reference field="0" count="1" selected="0">
            <x v="535"/>
          </reference>
          <reference field="6" count="1" selected="0">
            <x v="558"/>
          </reference>
          <reference field="7" count="1" selected="0">
            <x v="22"/>
          </reference>
          <reference field="8" count="1">
            <x v="68"/>
          </reference>
        </references>
      </pivotArea>
    </format>
    <format dxfId="115">
      <pivotArea dataOnly="0" labelOnly="1" fieldPosition="0">
        <references count="4">
          <reference field="0" count="1" selected="0">
            <x v="536"/>
          </reference>
          <reference field="6" count="1" selected="0">
            <x v="552"/>
          </reference>
          <reference field="7" count="1" selected="0">
            <x v="22"/>
          </reference>
          <reference field="8" count="1">
            <x v="30"/>
          </reference>
        </references>
      </pivotArea>
    </format>
    <format dxfId="114">
      <pivotArea dataOnly="0" labelOnly="1" fieldPosition="0">
        <references count="4">
          <reference field="0" count="1" selected="0">
            <x v="537"/>
          </reference>
          <reference field="6" count="1" selected="0">
            <x v="421"/>
          </reference>
          <reference field="7" count="1" selected="0">
            <x v="22"/>
          </reference>
          <reference field="8" count="1">
            <x v="9"/>
          </reference>
        </references>
      </pivotArea>
    </format>
    <format dxfId="113">
      <pivotArea dataOnly="0" labelOnly="1" fieldPosition="0">
        <references count="4">
          <reference field="0" count="1" selected="0">
            <x v="538"/>
          </reference>
          <reference field="6" count="1" selected="0">
            <x v="225"/>
          </reference>
          <reference field="7" count="1" selected="0">
            <x v="22"/>
          </reference>
          <reference field="8" count="1">
            <x v="172"/>
          </reference>
        </references>
      </pivotArea>
    </format>
    <format dxfId="112">
      <pivotArea dataOnly="0" labelOnly="1" fieldPosition="0">
        <references count="4">
          <reference field="0" count="1" selected="0">
            <x v="539"/>
          </reference>
          <reference field="6" count="1" selected="0">
            <x v="92"/>
          </reference>
          <reference field="7" count="1" selected="0">
            <x v="23"/>
          </reference>
          <reference field="8" count="1">
            <x v="493"/>
          </reference>
        </references>
      </pivotArea>
    </format>
    <format dxfId="111">
      <pivotArea dataOnly="0" labelOnly="1" fieldPosition="0">
        <references count="4">
          <reference field="0" count="1" selected="0">
            <x v="540"/>
          </reference>
          <reference field="6" count="1" selected="0">
            <x v="126"/>
          </reference>
          <reference field="7" count="1" selected="0">
            <x v="23"/>
          </reference>
          <reference field="8" count="1">
            <x v="364"/>
          </reference>
        </references>
      </pivotArea>
    </format>
    <format dxfId="110">
      <pivotArea dataOnly="0" labelOnly="1" fieldPosition="0">
        <references count="4">
          <reference field="0" count="1" selected="0">
            <x v="541"/>
          </reference>
          <reference field="6" count="1" selected="0">
            <x v="209"/>
          </reference>
          <reference field="7" count="1" selected="0">
            <x v="23"/>
          </reference>
          <reference field="8" count="1">
            <x v="352"/>
          </reference>
        </references>
      </pivotArea>
    </format>
    <format dxfId="109">
      <pivotArea dataOnly="0" labelOnly="1" fieldPosition="0">
        <references count="4">
          <reference field="0" count="1" selected="0">
            <x v="542"/>
          </reference>
          <reference field="6" count="1" selected="0">
            <x v="476"/>
          </reference>
          <reference field="7" count="1" selected="0">
            <x v="23"/>
          </reference>
          <reference field="8" count="1">
            <x v="325"/>
          </reference>
        </references>
      </pivotArea>
    </format>
    <format dxfId="108">
      <pivotArea dataOnly="0" labelOnly="1" fieldPosition="0">
        <references count="4">
          <reference field="0" count="1" selected="0">
            <x v="543"/>
          </reference>
          <reference field="6" count="1" selected="0">
            <x v="87"/>
          </reference>
          <reference field="7" count="1" selected="0">
            <x v="23"/>
          </reference>
          <reference field="8" count="1">
            <x v="221"/>
          </reference>
        </references>
      </pivotArea>
    </format>
    <format dxfId="107">
      <pivotArea dataOnly="0" labelOnly="1" fieldPosition="0">
        <references count="4">
          <reference field="0" count="1" selected="0">
            <x v="544"/>
          </reference>
          <reference field="6" count="1" selected="0">
            <x v="479"/>
          </reference>
          <reference field="7" count="1" selected="0">
            <x v="23"/>
          </reference>
          <reference field="8" count="1">
            <x v="264"/>
          </reference>
        </references>
      </pivotArea>
    </format>
    <format dxfId="106">
      <pivotArea dataOnly="0" labelOnly="1" fieldPosition="0">
        <references count="4">
          <reference field="0" count="1" selected="0">
            <x v="545"/>
          </reference>
          <reference field="6" count="1" selected="0">
            <x v="333"/>
          </reference>
          <reference field="7" count="1" selected="0">
            <x v="23"/>
          </reference>
          <reference field="8" count="1">
            <x v="245"/>
          </reference>
        </references>
      </pivotArea>
    </format>
    <format dxfId="105">
      <pivotArea dataOnly="0" labelOnly="1" fieldPosition="0">
        <references count="4">
          <reference field="0" count="1" selected="0">
            <x v="546"/>
          </reference>
          <reference field="6" count="1" selected="0">
            <x v="561"/>
          </reference>
          <reference field="7" count="1" selected="0">
            <x v="23"/>
          </reference>
          <reference field="8" count="1">
            <x v="216"/>
          </reference>
        </references>
      </pivotArea>
    </format>
    <format dxfId="104">
      <pivotArea dataOnly="0" labelOnly="1" fieldPosition="0">
        <references count="4">
          <reference field="0" count="1" selected="0">
            <x v="547"/>
          </reference>
          <reference field="6" count="1" selected="0">
            <x v="373"/>
          </reference>
          <reference field="7" count="1" selected="0">
            <x v="23"/>
          </reference>
          <reference field="8" count="1">
            <x v="231"/>
          </reference>
        </references>
      </pivotArea>
    </format>
    <format dxfId="103">
      <pivotArea dataOnly="0" labelOnly="1" fieldPosition="0">
        <references count="4">
          <reference field="0" count="1" selected="0">
            <x v="548"/>
          </reference>
          <reference field="6" count="1" selected="0">
            <x v="478"/>
          </reference>
          <reference field="7" count="1" selected="0">
            <x v="23"/>
          </reference>
          <reference field="8" count="1">
            <x v="178"/>
          </reference>
        </references>
      </pivotArea>
    </format>
    <format dxfId="102">
      <pivotArea dataOnly="0" labelOnly="1" fieldPosition="0">
        <references count="4">
          <reference field="0" count="1" selected="0">
            <x v="549"/>
          </reference>
          <reference field="6" count="1" selected="0">
            <x v="462"/>
          </reference>
          <reference field="7" count="1" selected="0">
            <x v="23"/>
          </reference>
          <reference field="8" count="1">
            <x v="107"/>
          </reference>
        </references>
      </pivotArea>
    </format>
    <format dxfId="101">
      <pivotArea dataOnly="0" labelOnly="1" fieldPosition="0">
        <references count="4">
          <reference field="0" count="1" selected="0">
            <x v="550"/>
          </reference>
          <reference field="6" count="1" selected="0">
            <x v="343"/>
          </reference>
          <reference field="7" count="1" selected="0">
            <x v="23"/>
          </reference>
          <reference field="8" count="1">
            <x v="35"/>
          </reference>
        </references>
      </pivotArea>
    </format>
    <format dxfId="100">
      <pivotArea dataOnly="0" labelOnly="1" fieldPosition="0">
        <references count="4">
          <reference field="0" count="1" selected="0">
            <x v="551"/>
          </reference>
          <reference field="6" count="1" selected="0">
            <x v="484"/>
          </reference>
          <reference field="7" count="1" selected="0">
            <x v="23"/>
          </reference>
          <reference field="8" count="1">
            <x v="13"/>
          </reference>
        </references>
      </pivotArea>
    </format>
    <format dxfId="99">
      <pivotArea dataOnly="0" labelOnly="1" fieldPosition="0">
        <references count="4">
          <reference field="0" count="1" selected="0">
            <x v="552"/>
          </reference>
          <reference field="6" count="1" selected="0">
            <x v="350"/>
          </reference>
          <reference field="7" count="1" selected="0">
            <x v="23"/>
          </reference>
          <reference field="8" count="1">
            <x v="74"/>
          </reference>
        </references>
      </pivotArea>
    </format>
    <format dxfId="98">
      <pivotArea dataOnly="0" labelOnly="1" fieldPosition="0">
        <references count="4">
          <reference field="0" count="1" selected="0">
            <x v="553"/>
          </reference>
          <reference field="6" count="1" selected="0">
            <x v="431"/>
          </reference>
          <reference field="7" count="1" selected="0">
            <x v="23"/>
          </reference>
          <reference field="8" count="1">
            <x v="100"/>
          </reference>
        </references>
      </pivotArea>
    </format>
    <format dxfId="97">
      <pivotArea dataOnly="0" labelOnly="1" fieldPosition="0">
        <references count="4">
          <reference field="0" count="1" selected="0">
            <x v="554"/>
          </reference>
          <reference field="6" count="1" selected="0">
            <x v="108"/>
          </reference>
          <reference field="7" count="1" selected="0">
            <x v="23"/>
          </reference>
          <reference field="8" count="1">
            <x v="65"/>
          </reference>
        </references>
      </pivotArea>
    </format>
    <format dxfId="96">
      <pivotArea dataOnly="0" labelOnly="1" fieldPosition="0">
        <references count="4">
          <reference field="0" count="1" selected="0">
            <x v="555"/>
          </reference>
          <reference field="6" count="1" selected="0">
            <x v="533"/>
          </reference>
          <reference field="7" count="1" selected="0">
            <x v="23"/>
          </reference>
          <reference field="8" count="1">
            <x v="99"/>
          </reference>
        </references>
      </pivotArea>
    </format>
    <format dxfId="95">
      <pivotArea dataOnly="0" labelOnly="1" fieldPosition="0">
        <references count="4">
          <reference field="0" count="1" selected="0">
            <x v="556"/>
          </reference>
          <reference field="6" count="1" selected="0">
            <x v="586"/>
          </reference>
          <reference field="7" count="1" selected="0">
            <x v="23"/>
          </reference>
          <reference field="8" count="1">
            <x v="39"/>
          </reference>
        </references>
      </pivotArea>
    </format>
    <format dxfId="94">
      <pivotArea dataOnly="0" labelOnly="1" fieldPosition="0">
        <references count="4">
          <reference field="0" count="1" selected="0">
            <x v="557"/>
          </reference>
          <reference field="6" count="1" selected="0">
            <x v="452"/>
          </reference>
          <reference field="7" count="1" selected="0">
            <x v="23"/>
          </reference>
          <reference field="8" count="1">
            <x v="49"/>
          </reference>
        </references>
      </pivotArea>
    </format>
    <format dxfId="93">
      <pivotArea dataOnly="0" labelOnly="1" fieldPosition="0">
        <references count="4">
          <reference field="0" count="1" selected="0">
            <x v="558"/>
          </reference>
          <reference field="6" count="1" selected="0">
            <x v="475"/>
          </reference>
          <reference field="7" count="1" selected="0">
            <x v="23"/>
          </reference>
          <reference field="8" count="1">
            <x v="73"/>
          </reference>
        </references>
      </pivotArea>
    </format>
    <format dxfId="92">
      <pivotArea dataOnly="0" labelOnly="1" fieldPosition="0">
        <references count="4">
          <reference field="0" count="1" selected="0">
            <x v="559"/>
          </reference>
          <reference field="6" count="1" selected="0">
            <x v="540"/>
          </reference>
          <reference field="7" count="1" selected="0">
            <x v="23"/>
          </reference>
          <reference field="8" count="1">
            <x v="376"/>
          </reference>
        </references>
      </pivotArea>
    </format>
    <format dxfId="91">
      <pivotArea dataOnly="0" labelOnly="1" fieldPosition="0">
        <references count="4">
          <reference field="0" count="1" selected="0">
            <x v="560"/>
          </reference>
          <reference field="6" count="1" selected="0">
            <x v="465"/>
          </reference>
          <reference field="7" count="1" selected="0">
            <x v="23"/>
          </reference>
          <reference field="8" count="1">
            <x v="405"/>
          </reference>
        </references>
      </pivotArea>
    </format>
    <format dxfId="90">
      <pivotArea dataOnly="0" labelOnly="1" fieldPosition="0">
        <references count="4">
          <reference field="0" count="1" selected="0">
            <x v="561"/>
          </reference>
          <reference field="6" count="1" selected="0">
            <x v="529"/>
          </reference>
          <reference field="7" count="1" selected="0">
            <x v="23"/>
          </reference>
          <reference field="8" count="1">
            <x v="327"/>
          </reference>
        </references>
      </pivotArea>
    </format>
    <format dxfId="89">
      <pivotArea dataOnly="0" labelOnly="1" fieldPosition="0">
        <references count="4">
          <reference field="0" count="1" selected="0">
            <x v="562"/>
          </reference>
          <reference field="6" count="1" selected="0">
            <x v="477"/>
          </reference>
          <reference field="7" count="1" selected="0">
            <x v="23"/>
          </reference>
          <reference field="8" count="1">
            <x v="366"/>
          </reference>
        </references>
      </pivotArea>
    </format>
    <format dxfId="88">
      <pivotArea dataOnly="0" labelOnly="1" fieldPosition="0">
        <references count="4">
          <reference field="0" count="1" selected="0">
            <x v="563"/>
          </reference>
          <reference field="6" count="1" selected="0">
            <x v="514"/>
          </reference>
          <reference field="7" count="1" selected="0">
            <x v="23"/>
          </reference>
          <reference field="8" count="1">
            <x v="311"/>
          </reference>
        </references>
      </pivotArea>
    </format>
    <format dxfId="87">
      <pivotArea dataOnly="0" labelOnly="1" fieldPosition="0">
        <references count="4">
          <reference field="0" count="1" selected="0">
            <x v="564"/>
          </reference>
          <reference field="6" count="1" selected="0">
            <x v="374"/>
          </reference>
          <reference field="7" count="1" selected="0">
            <x v="23"/>
          </reference>
          <reference field="8" count="1">
            <x v="230"/>
          </reference>
        </references>
      </pivotArea>
    </format>
    <format dxfId="86">
      <pivotArea dataOnly="0" labelOnly="1" fieldPosition="0">
        <references count="4">
          <reference field="0" count="1" selected="0">
            <x v="565"/>
          </reference>
          <reference field="6" count="1" selected="0">
            <x v="372"/>
          </reference>
          <reference field="7" count="1" selected="0">
            <x v="23"/>
          </reference>
          <reference field="8" count="1">
            <x v="179"/>
          </reference>
        </references>
      </pivotArea>
    </format>
    <format dxfId="85">
      <pivotArea dataOnly="0" labelOnly="1" fieldPosition="0">
        <references count="4">
          <reference field="0" count="1" selected="0">
            <x v="566"/>
          </reference>
          <reference field="6" count="1" selected="0">
            <x v="548"/>
          </reference>
          <reference field="7" count="1" selected="0">
            <x v="23"/>
          </reference>
          <reference field="8" count="1">
            <x v="149"/>
          </reference>
        </references>
      </pivotArea>
    </format>
    <format dxfId="84">
      <pivotArea dataOnly="0" labelOnly="1" fieldPosition="0">
        <references count="4">
          <reference field="0" count="1" selected="0">
            <x v="567"/>
          </reference>
          <reference field="6" count="1" selected="0">
            <x v="340"/>
          </reference>
          <reference field="7" count="1" selected="0">
            <x v="23"/>
          </reference>
          <reference field="8" count="1">
            <x v="125"/>
          </reference>
        </references>
      </pivotArea>
    </format>
    <format dxfId="83">
      <pivotArea dataOnly="0" labelOnly="1" fieldPosition="0">
        <references count="4">
          <reference field="0" count="1" selected="0">
            <x v="568"/>
          </reference>
          <reference field="6" count="1" selected="0">
            <x v="560"/>
          </reference>
          <reference field="7" count="1" selected="0">
            <x v="23"/>
          </reference>
          <reference field="8" count="1">
            <x v="116"/>
          </reference>
        </references>
      </pivotArea>
    </format>
    <format dxfId="82">
      <pivotArea dataOnly="0" labelOnly="1" fieldPosition="0">
        <references count="4">
          <reference field="0" count="1" selected="0">
            <x v="569"/>
          </reference>
          <reference field="6" count="1" selected="0">
            <x v="464"/>
          </reference>
          <reference field="7" count="1" selected="0">
            <x v="23"/>
          </reference>
          <reference field="8" count="1">
            <x v="147"/>
          </reference>
        </references>
      </pivotArea>
    </format>
    <format dxfId="81">
      <pivotArea dataOnly="0" labelOnly="1" fieldPosition="0">
        <references count="4">
          <reference field="0" count="1" selected="0">
            <x v="570"/>
          </reference>
          <reference field="6" count="1" selected="0">
            <x v="248"/>
          </reference>
          <reference field="7" count="1" selected="0">
            <x v="23"/>
          </reference>
          <reference field="8" count="1">
            <x v="101"/>
          </reference>
        </references>
      </pivotArea>
    </format>
    <format dxfId="80">
      <pivotArea dataOnly="0" labelOnly="1" fieldPosition="0">
        <references count="4">
          <reference field="0" count="1" selected="0">
            <x v="571"/>
          </reference>
          <reference field="6" count="1" selected="0">
            <x v="493"/>
          </reference>
          <reference field="7" count="1" selected="0">
            <x v="24"/>
          </reference>
          <reference field="8" count="1">
            <x v="492"/>
          </reference>
        </references>
      </pivotArea>
    </format>
    <format dxfId="79">
      <pivotArea dataOnly="0" labelOnly="1" fieldPosition="0">
        <references count="4">
          <reference field="0" count="1" selected="0">
            <x v="572"/>
          </reference>
          <reference field="6" count="1" selected="0">
            <x v="215"/>
          </reference>
          <reference field="7" count="1" selected="0">
            <x v="24"/>
          </reference>
          <reference field="8" count="1">
            <x v="466"/>
          </reference>
        </references>
      </pivotArea>
    </format>
    <format dxfId="78">
      <pivotArea dataOnly="0" labelOnly="1" fieldPosition="0">
        <references count="4">
          <reference field="0" count="1" selected="0">
            <x v="573"/>
          </reference>
          <reference field="6" count="1" selected="0">
            <x v="327"/>
          </reference>
          <reference field="7" count="1" selected="0">
            <x v="24"/>
          </reference>
          <reference field="8" count="1">
            <x v="436"/>
          </reference>
        </references>
      </pivotArea>
    </format>
    <format dxfId="77">
      <pivotArea dataOnly="0" labelOnly="1" fieldPosition="0">
        <references count="4">
          <reference field="0" count="1" selected="0">
            <x v="574"/>
          </reference>
          <reference field="6" count="1" selected="0">
            <x v="256"/>
          </reference>
          <reference field="7" count="1" selected="0">
            <x v="24"/>
          </reference>
          <reference field="8" count="1">
            <x v="165"/>
          </reference>
        </references>
      </pivotArea>
    </format>
    <format dxfId="76">
      <pivotArea dataOnly="0" labelOnly="1" fieldPosition="0">
        <references count="4">
          <reference field="0" count="1" selected="0">
            <x v="575"/>
          </reference>
          <reference field="6" count="1" selected="0">
            <x v="534"/>
          </reference>
          <reference field="7" count="1" selected="0">
            <x v="24"/>
          </reference>
          <reference field="8" count="1">
            <x v="148"/>
          </reference>
        </references>
      </pivotArea>
    </format>
    <format dxfId="75">
      <pivotArea dataOnly="0" labelOnly="1" fieldPosition="0">
        <references count="4">
          <reference field="0" count="1" selected="0">
            <x v="576"/>
          </reference>
          <reference field="6" count="1" selected="0">
            <x v="535"/>
          </reference>
          <reference field="7" count="1" selected="0">
            <x v="24"/>
          </reference>
          <reference field="8" count="1">
            <x v="315"/>
          </reference>
        </references>
      </pivotArea>
    </format>
    <format dxfId="74">
      <pivotArea dataOnly="0" labelOnly="1" fieldPosition="0">
        <references count="4">
          <reference field="0" count="1" selected="0">
            <x v="577"/>
          </reference>
          <reference field="6" count="1" selected="0">
            <x v="307"/>
          </reference>
          <reference field="7" count="1" selected="0">
            <x v="24"/>
          </reference>
          <reference field="8" count="1">
            <x v="219"/>
          </reference>
        </references>
      </pivotArea>
    </format>
    <format dxfId="73">
      <pivotArea dataOnly="0" labelOnly="1" fieldPosition="0">
        <references count="4">
          <reference field="0" count="1" selected="0">
            <x v="578"/>
          </reference>
          <reference field="6" count="1" selected="0">
            <x v="375"/>
          </reference>
          <reference field="7" count="1" selected="0">
            <x v="24"/>
          </reference>
          <reference field="8" count="1">
            <x v="217"/>
          </reference>
        </references>
      </pivotArea>
    </format>
    <format dxfId="72">
      <pivotArea dataOnly="0" labelOnly="1" fieldPosition="0">
        <references count="4">
          <reference field="0" count="1" selected="0">
            <x v="579"/>
          </reference>
          <reference field="6" count="1" selected="0">
            <x v="543"/>
          </reference>
          <reference field="7" count="1" selected="0">
            <x v="24"/>
          </reference>
          <reference field="8" count="1">
            <x v="207"/>
          </reference>
        </references>
      </pivotArea>
    </format>
    <format dxfId="71">
      <pivotArea dataOnly="0" labelOnly="1" fieldPosition="0">
        <references count="4">
          <reference field="0" count="1" selected="0">
            <x v="580"/>
          </reference>
          <reference field="6" count="1" selected="0">
            <x v="360"/>
          </reference>
          <reference field="7" count="1" selected="0">
            <x v="24"/>
          </reference>
          <reference field="8" count="1">
            <x v="159"/>
          </reference>
        </references>
      </pivotArea>
    </format>
    <format dxfId="70">
      <pivotArea dataOnly="0" labelOnly="1" fieldPosition="0">
        <references count="4">
          <reference field="0" count="1" selected="0">
            <x v="581"/>
          </reference>
          <reference field="6" count="1" selected="0">
            <x v="235"/>
          </reference>
          <reference field="7" count="1" selected="0">
            <x v="24"/>
          </reference>
          <reference field="8" count="1">
            <x v="268"/>
          </reference>
        </references>
      </pivotArea>
    </format>
    <format dxfId="69">
      <pivotArea dataOnly="0" labelOnly="1" fieldPosition="0">
        <references count="4">
          <reference field="0" count="1" selected="0">
            <x v="582"/>
          </reference>
          <reference field="6" count="1" selected="0">
            <x v="54"/>
          </reference>
          <reference field="7" count="1" selected="0">
            <x v="24"/>
          </reference>
          <reference field="8" count="1">
            <x v="77"/>
          </reference>
        </references>
      </pivotArea>
    </format>
    <format dxfId="68">
      <pivotArea dataOnly="0" labelOnly="1" fieldPosition="0">
        <references count="4">
          <reference field="0" count="1" selected="0">
            <x v="583"/>
          </reference>
          <reference field="6" count="1" selected="0">
            <x v="378"/>
          </reference>
          <reference field="7" count="1" selected="0">
            <x v="25"/>
          </reference>
          <reference field="8" count="1">
            <x v="417"/>
          </reference>
        </references>
      </pivotArea>
    </format>
    <format dxfId="67">
      <pivotArea dataOnly="0" labelOnly="1" fieldPosition="0">
        <references count="4">
          <reference field="0" count="1" selected="0">
            <x v="584"/>
          </reference>
          <reference field="6" count="1" selected="0">
            <x v="414"/>
          </reference>
          <reference field="7" count="1" selected="0">
            <x v="25"/>
          </reference>
          <reference field="8" count="1">
            <x v="326"/>
          </reference>
        </references>
      </pivotArea>
    </format>
    <format dxfId="66">
      <pivotArea dataOnly="0" labelOnly="1" fieldPosition="0">
        <references count="4">
          <reference field="0" count="1" selected="0">
            <x v="585"/>
          </reference>
          <reference field="6" count="1" selected="0">
            <x v="56"/>
          </reference>
          <reference field="7" count="1" selected="0">
            <x v="26"/>
          </reference>
          <reference field="8" count="1">
            <x v="433"/>
          </reference>
        </references>
      </pivotArea>
    </format>
    <format dxfId="65">
      <pivotArea dataOnly="0" labelOnly="1" fieldPosition="0">
        <references count="4">
          <reference field="0" count="1" selected="0">
            <x v="586"/>
          </reference>
          <reference field="6" count="1" selected="0">
            <x v="33"/>
          </reference>
          <reference field="7" count="1" selected="0">
            <x v="26"/>
          </reference>
          <reference field="8" count="1">
            <x v="75"/>
          </reference>
        </references>
      </pivotArea>
    </format>
    <format dxfId="64">
      <pivotArea dataOnly="0" labelOnly="1" fieldPosition="0">
        <references count="4">
          <reference field="0" count="1" selected="0">
            <x v="587"/>
          </reference>
          <reference field="6" count="1" selected="0">
            <x v="359"/>
          </reference>
          <reference field="7" count="1" selected="0">
            <x v="26"/>
          </reference>
          <reference field="8" count="1">
            <x v="157"/>
          </reference>
        </references>
      </pivotArea>
    </format>
    <format dxfId="63">
      <pivotArea dataOnly="0" labelOnly="1" fieldPosition="0">
        <references count="4">
          <reference field="0" count="1" selected="0">
            <x v="588"/>
          </reference>
          <reference field="6" count="1" selected="0">
            <x v="425"/>
          </reference>
          <reference field="7" count="1" selected="0">
            <x v="26"/>
          </reference>
          <reference field="8" count="1">
            <x v="171"/>
          </reference>
        </references>
      </pivotArea>
    </format>
    <format dxfId="62">
      <pivotArea dataOnly="0" labelOnly="1" fieldPosition="0">
        <references count="4">
          <reference field="0" count="1" selected="0">
            <x v="589"/>
          </reference>
          <reference field="6" count="1" selected="0">
            <x v="527"/>
          </reference>
          <reference field="7" count="1" selected="0">
            <x v="26"/>
          </reference>
          <reference field="8" count="1">
            <x v="112"/>
          </reference>
        </references>
      </pivotArea>
    </format>
    <format dxfId="61">
      <pivotArea dataOnly="0" labelOnly="1" fieldPosition="0">
        <references count="4">
          <reference field="0" count="1" selected="0">
            <x v="590"/>
          </reference>
          <reference field="6" count="1" selected="0">
            <x v="521"/>
          </reference>
          <reference field="7" count="1" selected="0">
            <x v="26"/>
          </reference>
          <reference field="8" count="1">
            <x v="81"/>
          </reference>
        </references>
      </pivotArea>
    </format>
    <format dxfId="60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59">
      <pivotArea field="1" dataOnly="0" labelOnly="1" grandCol="1" outline="0" axis="axisCol" fieldPosition="1">
        <references count="1">
          <reference field="4294967294" count="1" selected="0">
            <x v="0"/>
          </reference>
        </references>
      </pivotArea>
    </format>
    <format dxfId="58">
      <pivotArea field="1" dataOnly="0" labelOnly="1" grandCol="1" outline="0" axis="axisCol" fieldPosition="1">
        <references count="1">
          <reference field="4294967294" count="1" selected="0">
            <x v="1"/>
          </reference>
        </references>
      </pivotArea>
    </format>
    <format dxfId="57">
      <pivotArea field="1" dataOnly="0" labelOnly="1" grandCol="1" outline="0" axis="axisCol" fieldPosition="1">
        <references count="1">
          <reference field="4294967294" count="1" selected="0">
            <x v="2"/>
          </reference>
        </references>
      </pivotArea>
    </format>
    <format dxfId="56">
      <pivotArea field="1" dataOnly="0" labelOnly="1" grandCol="1" outline="0" axis="axisCol" fieldPosition="1">
        <references count="1">
          <reference field="4294967294" count="1" selected="0">
            <x v="3"/>
          </reference>
        </references>
      </pivotArea>
    </format>
    <format dxfId="55">
      <pivotArea field="1" dataOnly="0" labelOnly="1" grandCol="1" outline="0" axis="axisCol" fieldPosition="1">
        <references count="1">
          <reference field="4294967294" count="1" selected="0">
            <x v="0"/>
          </reference>
        </references>
      </pivotArea>
    </format>
    <format dxfId="54">
      <pivotArea field="1" dataOnly="0" labelOnly="1" grandCol="1" outline="0" axis="axisCol" fieldPosition="1">
        <references count="1">
          <reference field="4294967294" count="1" selected="0">
            <x v="1"/>
          </reference>
        </references>
      </pivotArea>
    </format>
    <format dxfId="53">
      <pivotArea field="1" dataOnly="0" labelOnly="1" grandCol="1" outline="0" axis="axisCol" fieldPosition="1">
        <references count="1">
          <reference field="4294967294" count="1" selected="0">
            <x v="2"/>
          </reference>
        </references>
      </pivotArea>
    </format>
    <format dxfId="52">
      <pivotArea field="1" dataOnly="0" labelOnly="1" grandCol="1" outline="0" axis="axisCol" fieldPosition="1">
        <references count="1">
          <reference field="4294967294" count="1" selected="0">
            <x v="3"/>
          </reference>
        </references>
      </pivotArea>
    </format>
    <format dxfId="51">
      <pivotArea field="1" dataOnly="0" labelOnly="1" grandCol="1" outline="0" axis="axisCol" fieldPosition="1">
        <references count="1">
          <reference field="4294967294" count="1" selected="0">
            <x v="0"/>
          </reference>
        </references>
      </pivotArea>
    </format>
    <format dxfId="50">
      <pivotArea field="1" dataOnly="0" labelOnly="1" grandCol="1" outline="0" axis="axisCol" fieldPosition="1">
        <references count="1">
          <reference field="4294967294" count="1" selected="0">
            <x v="1"/>
          </reference>
        </references>
      </pivotArea>
    </format>
    <format dxfId="49">
      <pivotArea field="1" dataOnly="0" labelOnly="1" grandCol="1" outline="0" axis="axisCol" fieldPosition="1">
        <references count="1">
          <reference field="4294967294" count="1" selected="0">
            <x v="2"/>
          </reference>
        </references>
      </pivotArea>
    </format>
    <format dxfId="48">
      <pivotArea field="1" dataOnly="0" labelOnly="1" grandCol="1" outline="0" axis="axisCol" fieldPosition="1">
        <references count="1">
          <reference field="4294967294" count="1" selected="0">
            <x v="3"/>
          </reference>
        </references>
      </pivotArea>
    </format>
    <format dxfId="47">
      <pivotArea field="1" dataOnly="0" labelOnly="1" grandCol="1" outline="0" axis="axisCol" fieldPosition="1">
        <references count="1">
          <reference field="4294967294" count="1" selected="0">
            <x v="0"/>
          </reference>
        </references>
      </pivotArea>
    </format>
    <format dxfId="46">
      <pivotArea field="1" dataOnly="0" labelOnly="1" grandCol="1" outline="0" axis="axisCol" fieldPosition="1">
        <references count="1">
          <reference field="4294967294" count="1" selected="0">
            <x v="1"/>
          </reference>
        </references>
      </pivotArea>
    </format>
    <format dxfId="45">
      <pivotArea field="1" dataOnly="0" labelOnly="1" grandCol="1" outline="0" axis="axisCol" fieldPosition="1">
        <references count="1">
          <reference field="4294967294" count="1" selected="0">
            <x v="2"/>
          </reference>
        </references>
      </pivotArea>
    </format>
    <format dxfId="44">
      <pivotArea field="1" dataOnly="0" labelOnly="1" grandCol="1" outline="0" axis="axisCol" fieldPosition="1">
        <references count="1">
          <reference field="4294967294" count="1" selected="0">
            <x v="3"/>
          </reference>
        </references>
      </pivotArea>
    </format>
    <format dxfId="43">
      <pivotArea dataOnly="0" labelOnly="1" fieldPosition="0">
        <references count="2">
          <reference field="4294967294" count="1" selected="0">
            <x v="0"/>
          </reference>
          <reference field="1" count="0"/>
        </references>
      </pivotArea>
    </format>
    <format dxfId="42">
      <pivotArea dataOnly="0" labelOnly="1" fieldPosition="0">
        <references count="2">
          <reference field="4294967294" count="1" selected="0">
            <x v="1"/>
          </reference>
          <reference field="1" count="0"/>
        </references>
      </pivotArea>
    </format>
    <format dxfId="41">
      <pivotArea dataOnly="0" labelOnly="1" fieldPosition="0">
        <references count="2">
          <reference field="4294967294" count="1" selected="0">
            <x v="2"/>
          </reference>
          <reference field="1" count="0"/>
        </references>
      </pivotArea>
    </format>
    <format dxfId="40">
      <pivotArea dataOnly="0" labelOnly="1" fieldPosition="0">
        <references count="2">
          <reference field="4294967294" count="1" selected="0">
            <x v="3"/>
          </reference>
          <reference field="1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C17:L46" firstHeaderRow="1" firstDataRow="2" firstDataCol="1"/>
  <pivotFields count="15">
    <pivotField showAll="0" defaultSubtotal="0"/>
    <pivotField axis="axisCol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dataField="1" showAll="0" defaultSubtotal="0">
      <items count="3281">
        <item x="421"/>
        <item x="422"/>
        <item x="437"/>
        <item x="423"/>
        <item x="429"/>
        <item x="427"/>
        <item x="428"/>
        <item x="439"/>
        <item x="438"/>
        <item x="430"/>
        <item x="645"/>
        <item x="436"/>
        <item x="646"/>
        <item x="444"/>
        <item x="3207"/>
        <item x="443"/>
        <item x="431"/>
        <item x="652"/>
        <item x="445"/>
        <item x="2642"/>
        <item x="47"/>
        <item x="435"/>
        <item x="1715"/>
        <item x="1716"/>
        <item x="1713"/>
        <item x="2232"/>
        <item x="425"/>
        <item x="651"/>
        <item x="424"/>
        <item x="440"/>
        <item x="3003"/>
        <item x="1714"/>
        <item x="3210"/>
        <item x="1720"/>
        <item x="481"/>
        <item x="433"/>
        <item x="3213"/>
        <item x="3208"/>
        <item x="1717"/>
        <item x="2234"/>
        <item x="647"/>
        <item x="1"/>
        <item x="1208"/>
        <item x="432"/>
        <item x="2237"/>
        <item x="426"/>
        <item x="1719"/>
        <item x="1718"/>
        <item x="51"/>
        <item x="2230"/>
        <item x="2236"/>
        <item x="2233"/>
        <item x="473"/>
        <item x="2644"/>
        <item x="648"/>
        <item x="48"/>
        <item x="1203"/>
        <item x="460"/>
        <item x="2645"/>
        <item x="6"/>
        <item x="441"/>
        <item x="487"/>
        <item x="466"/>
        <item x="459"/>
        <item x="2646"/>
        <item x="483"/>
        <item x="7"/>
        <item x="446"/>
        <item x="1204"/>
        <item x="449"/>
        <item x="451"/>
        <item x="2235"/>
        <item x="1209"/>
        <item x="1207"/>
        <item x="3212"/>
        <item x="482"/>
        <item x="53"/>
        <item x="442"/>
        <item x="1210"/>
        <item x="55"/>
        <item x="2650"/>
        <item x="488"/>
        <item x="2658"/>
        <item x="1205"/>
        <item x="49"/>
        <item x="2643"/>
        <item x="1202"/>
        <item x="0"/>
        <item x="465"/>
        <item x="1201"/>
        <item x="3001"/>
        <item x="2648"/>
        <item x="479"/>
        <item x="461"/>
        <item x="450"/>
        <item x="1724"/>
        <item x="474"/>
        <item x="2649"/>
        <item x="50"/>
        <item x="2"/>
        <item x="472"/>
        <item x="2228"/>
        <item x="453"/>
        <item x="54"/>
        <item x="467"/>
        <item x="621"/>
        <item x="3209"/>
        <item x="2231"/>
        <item x="489"/>
        <item x="1211"/>
        <item x="504"/>
        <item x="650"/>
        <item x="471"/>
        <item x="1670"/>
        <item x="434"/>
        <item x="649"/>
        <item x="897"/>
        <item x="452"/>
        <item x="2654"/>
        <item x="457"/>
        <item x="484"/>
        <item x="1213"/>
        <item x="2229"/>
        <item x="447"/>
        <item x="891"/>
        <item x="468"/>
        <item x="475"/>
        <item x="480"/>
        <item x="494"/>
        <item x="2647"/>
        <item x="495"/>
        <item x="52"/>
        <item x="613"/>
        <item x="898"/>
        <item x="623"/>
        <item x="2657"/>
        <item x="1671"/>
        <item x="3002"/>
        <item x="1721"/>
        <item x="164"/>
        <item x="2652"/>
        <item x="2656"/>
        <item x="619"/>
        <item x="490"/>
        <item x="622"/>
        <item x="1726"/>
        <item x="2225"/>
        <item x="56"/>
        <item x="2651"/>
        <item x="458"/>
        <item x="455"/>
        <item x="1206"/>
        <item x="2227"/>
        <item x="510"/>
        <item x="3211"/>
        <item x="511"/>
        <item x="1750"/>
        <item x="485"/>
        <item x="477"/>
        <item x="1214"/>
        <item x="628"/>
        <item x="470"/>
        <item x="462"/>
        <item x="2226"/>
        <item x="2758"/>
        <item x="3219"/>
        <item x="2659"/>
        <item x="506"/>
        <item x="454"/>
        <item x="57"/>
        <item x="2653"/>
        <item x="311"/>
        <item x="505"/>
        <item x="2761"/>
        <item x="476"/>
        <item x="165"/>
        <item x="1725"/>
        <item x="168"/>
        <item x="620"/>
        <item x="2760"/>
        <item x="469"/>
        <item x="2244"/>
        <item x="1729"/>
        <item x="2088"/>
        <item x="2245"/>
        <item x="627"/>
        <item x="1740"/>
        <item x="1727"/>
        <item x="2759"/>
        <item x="2660"/>
        <item x="614"/>
        <item x="1723"/>
        <item x="1672"/>
        <item x="166"/>
        <item x="2763"/>
        <item x="892"/>
        <item x="463"/>
        <item x="722"/>
        <item x="1728"/>
        <item x="2635"/>
        <item x="2264"/>
        <item x="1212"/>
        <item x="478"/>
        <item x="2266"/>
        <item x="2001"/>
        <item x="59"/>
        <item x="957"/>
        <item x="2256"/>
        <item x="1748"/>
        <item x="604"/>
        <item x="893"/>
        <item x="62"/>
        <item x="314"/>
        <item x="637"/>
        <item x="1722"/>
        <item x="904"/>
        <item x="2639"/>
        <item x="3000"/>
        <item x="1753"/>
        <item x="598"/>
        <item x="950"/>
        <item x="66"/>
        <item x="1731"/>
        <item x="2655"/>
        <item x="497"/>
        <item x="615"/>
        <item x="905"/>
        <item x="313"/>
        <item x="448"/>
        <item x="1733"/>
        <item x="624"/>
        <item x="1746"/>
        <item x="918"/>
        <item x="606"/>
        <item x="518"/>
        <item x="170"/>
        <item x="171"/>
        <item x="974"/>
        <item x="1674"/>
        <item x="1734"/>
        <item x="1760"/>
        <item x="1730"/>
        <item x="492"/>
        <item x="941"/>
        <item x="64"/>
        <item x="2087"/>
        <item x="643"/>
        <item x="1758"/>
        <item x="2239"/>
        <item x="1732"/>
        <item x="491"/>
        <item x="1745"/>
        <item x="899"/>
        <item x="573"/>
        <item x="571"/>
        <item x="61"/>
        <item x="2350"/>
        <item x="312"/>
        <item x="2262"/>
        <item x="1001"/>
        <item x="486"/>
        <item x="58"/>
        <item x="63"/>
        <item x="456"/>
        <item x="644"/>
        <item x="2005"/>
        <item x="980"/>
        <item x="2357"/>
        <item x="946"/>
        <item x="2242"/>
        <item x="2263"/>
        <item x="605"/>
        <item x="318"/>
        <item x="952"/>
        <item x="1764"/>
        <item x="2089"/>
        <item x="1754"/>
        <item x="5"/>
        <item x="2352"/>
        <item x="1736"/>
        <item x="956"/>
        <item x="512"/>
        <item x="2665"/>
        <item x="951"/>
        <item x="464"/>
        <item x="1784"/>
        <item x="65"/>
        <item x="1763"/>
        <item x="169"/>
        <item x="617"/>
        <item x="1752"/>
        <item x="2638"/>
        <item x="947"/>
        <item x="1781"/>
        <item x="1747"/>
        <item x="3"/>
        <item x="600"/>
        <item x="1045"/>
        <item x="502"/>
        <item x="503"/>
        <item x="2254"/>
        <item x="2637"/>
        <item x="1998"/>
        <item x="1759"/>
        <item x="2793"/>
        <item x="2003"/>
        <item x="2004"/>
        <item x="577"/>
        <item x="943"/>
        <item x="916"/>
        <item x="1742"/>
        <item x="599"/>
        <item x="2641"/>
        <item x="1673"/>
        <item x="2278"/>
        <item x="625"/>
        <item x="1756"/>
        <item x="3218"/>
        <item x="4"/>
        <item x="2253"/>
        <item x="60"/>
        <item x="921"/>
        <item x="981"/>
        <item x="1062"/>
        <item x="67"/>
        <item x="316"/>
        <item x="2354"/>
        <item x="2000"/>
        <item x="519"/>
        <item x="509"/>
        <item x="2661"/>
        <item x="1749"/>
        <item x="2663"/>
        <item x="2238"/>
        <item x="2792"/>
        <item x="507"/>
        <item x="1846"/>
        <item x="2255"/>
        <item x="167"/>
        <item x="638"/>
        <item x="1782"/>
        <item x="639"/>
        <item x="1751"/>
        <item x="629"/>
        <item x="1757"/>
        <item x="612"/>
        <item x="2762"/>
        <item x="563"/>
        <item x="69"/>
        <item x="1762"/>
        <item x="976"/>
        <item x="963"/>
        <item x="572"/>
        <item x="942"/>
        <item x="1785"/>
        <item x="1848"/>
        <item x="2265"/>
        <item x="514"/>
        <item x="2259"/>
        <item x="894"/>
        <item x="2241"/>
        <item x="723"/>
        <item x="962"/>
        <item x="2767"/>
        <item x="1049"/>
        <item x="1783"/>
        <item x="1002"/>
        <item x="2544"/>
        <item x="2783"/>
        <item x="2776"/>
        <item x="672"/>
        <item x="618"/>
        <item x="1850"/>
        <item x="2279"/>
        <item x="496"/>
        <item x="2355"/>
        <item x="498"/>
        <item x="3215"/>
        <item x="2790"/>
        <item x="616"/>
        <item x="978"/>
        <item x="2346"/>
        <item x="1765"/>
        <item x="2668"/>
        <item x="2794"/>
        <item x="1744"/>
        <item x="961"/>
        <item x="954"/>
        <item x="1051"/>
        <item x="902"/>
        <item x="2662"/>
        <item x="1950"/>
        <item x="1849"/>
        <item x="3214"/>
        <item x="78"/>
        <item x="2773"/>
        <item x="917"/>
        <item x="2791"/>
        <item x="975"/>
        <item x="900"/>
        <item x="1739"/>
        <item x="2772"/>
        <item x="611"/>
        <item x="909"/>
        <item x="569"/>
        <item x="903"/>
        <item x="2771"/>
        <item x="1847"/>
        <item x="2378"/>
        <item x="1738"/>
        <item x="2008"/>
        <item x="493"/>
        <item x="1047"/>
        <item x="508"/>
        <item x="2353"/>
        <item x="2411"/>
        <item x="3228"/>
        <item x="717"/>
        <item x="68"/>
        <item x="547"/>
        <item x="1050"/>
        <item x="2666"/>
        <item x="3224"/>
        <item x="1999"/>
        <item x="668"/>
        <item x="2358"/>
        <item x="958"/>
        <item x="895"/>
        <item x="1322"/>
        <item x="1677"/>
        <item x="2508"/>
        <item x="79"/>
        <item x="2374"/>
        <item x="84"/>
        <item x="671"/>
        <item x="109"/>
        <item x="2535"/>
        <item x="2010"/>
        <item x="667"/>
        <item x="2090"/>
        <item x="2277"/>
        <item x="2027"/>
        <item x="2029"/>
        <item x="2032"/>
        <item x="1061"/>
        <item x="2348"/>
        <item x="2376"/>
        <item x="2768"/>
        <item x="896"/>
        <item x="2414"/>
        <item x="2011"/>
        <item x="2033"/>
        <item x="923"/>
        <item x="977"/>
        <item x="2349"/>
        <item x="718"/>
        <item x="564"/>
        <item x="2091"/>
        <item x="602"/>
        <item x="317"/>
        <item x="513"/>
        <item x="2347"/>
        <item x="111"/>
        <item x="1863"/>
        <item x="80"/>
        <item x="1741"/>
        <item x="1800"/>
        <item x="2243"/>
        <item x="929"/>
        <item x="1224"/>
        <item x="500"/>
        <item x="608"/>
        <item x="1040"/>
        <item x="2274"/>
        <item x="15"/>
        <item x="16"/>
        <item x="2770"/>
        <item x="2636"/>
        <item x="1003"/>
        <item x="2280"/>
        <item x="2275"/>
        <item x="2784"/>
        <item x="3216"/>
        <item x="320"/>
        <item x="116"/>
        <item x="2677"/>
        <item x="1833"/>
        <item x="2007"/>
        <item x="1814"/>
        <item x="2611"/>
        <item x="1046"/>
        <item x="1809"/>
        <item x="1012"/>
        <item x="574"/>
        <item x="953"/>
        <item x="22"/>
        <item x="2272"/>
        <item x="110"/>
        <item x="1041"/>
        <item x="777"/>
        <item x="1223"/>
        <item x="2369"/>
        <item x="2506"/>
        <item x="693"/>
        <item x="922"/>
        <item x="2351"/>
        <item x="1813"/>
        <item x="1743"/>
        <item x="915"/>
        <item x="2718"/>
        <item x="1812"/>
        <item x="2240"/>
        <item x="2031"/>
        <item x="2725"/>
        <item x="842"/>
        <item x="2774"/>
        <item x="640"/>
        <item x="669"/>
        <item x="666"/>
        <item x="1832"/>
        <item x="85"/>
        <item x="836"/>
        <item x="2675"/>
        <item x="661"/>
        <item x="2009"/>
        <item x="1815"/>
        <item x="2542"/>
        <item x="1222"/>
        <item x="2377"/>
        <item x="1737"/>
        <item x="2276"/>
        <item x="607"/>
        <item x="1019"/>
        <item x="499"/>
        <item x="2669"/>
        <item x="2640"/>
        <item x="2258"/>
        <item x="548"/>
        <item x="688"/>
        <item x="2413"/>
        <item x="847"/>
        <item x="2782"/>
        <item x="8"/>
        <item x="1860"/>
        <item x="662"/>
        <item x="1859"/>
        <item x="1805"/>
        <item x="635"/>
        <item x="1810"/>
        <item x="843"/>
        <item x="1842"/>
        <item x="315"/>
        <item x="1004"/>
        <item x="2257"/>
        <item x="1678"/>
        <item x="2412"/>
        <item x="2002"/>
        <item x="2781"/>
        <item x="1844"/>
        <item x="1828"/>
        <item x="2252"/>
        <item x="1034"/>
        <item x="1919"/>
        <item x="2028"/>
        <item x="2672"/>
        <item x="1323"/>
        <item x="846"/>
        <item x="783"/>
        <item x="570"/>
        <item x="527"/>
        <item x="1771"/>
        <item x="1766"/>
        <item x="37"/>
        <item x="911"/>
        <item x="2724"/>
        <item x="325"/>
        <item x="1802"/>
        <item x="641"/>
        <item x="2779"/>
        <item x="2451"/>
        <item x="655"/>
        <item x="1816"/>
        <item x="1676"/>
        <item x="994"/>
        <item x="1834"/>
        <item x="18"/>
        <item x="779"/>
        <item x="861"/>
        <item x="1794"/>
        <item x="1033"/>
        <item x="2543"/>
        <item x="156"/>
        <item x="1801"/>
        <item x="1321"/>
        <item x="1795"/>
        <item x="630"/>
        <item x="543"/>
        <item x="516"/>
        <item x="964"/>
        <item x="1883"/>
        <item x="1013"/>
        <item x="565"/>
        <item x="1799"/>
        <item x="567"/>
        <item x="1735"/>
        <item x="844"/>
        <item x="17"/>
        <item x="82"/>
        <item x="687"/>
        <item x="1232"/>
        <item x="87"/>
        <item x="914"/>
        <item x="2450"/>
        <item x="1018"/>
        <item x="2727"/>
        <item x="83"/>
        <item x="566"/>
        <item x="837"/>
        <item x="1886"/>
        <item x="2667"/>
        <item x="2030"/>
        <item x="9"/>
        <item x="2261"/>
        <item x="1885"/>
        <item x="1862"/>
        <item x="1806"/>
        <item x="1786"/>
        <item x="1827"/>
        <item x="2664"/>
        <item x="2728"/>
        <item x="1904"/>
        <item x="1920"/>
        <item x="81"/>
        <item x="1011"/>
        <item x="2719"/>
        <item x="2612"/>
        <item x="944"/>
        <item x="526"/>
        <item x="1884"/>
        <item x="763"/>
        <item x="2300"/>
        <item x="642"/>
        <item x="2507"/>
        <item x="2284"/>
        <item x="319"/>
        <item x="2356"/>
        <item x="1000"/>
        <item x="928"/>
        <item x="2404"/>
        <item x="924"/>
        <item x="1038"/>
        <item x="659"/>
        <item x="2687"/>
        <item x="3227"/>
        <item x="1811"/>
        <item x="855"/>
        <item x="2554"/>
        <item x="1852"/>
        <item x="1831"/>
        <item x="575"/>
        <item x="1798"/>
        <item x="1010"/>
        <item x="92"/>
        <item x="1793"/>
        <item x="999"/>
        <item x="631"/>
        <item x="1803"/>
        <item x="1922"/>
        <item x="2780"/>
        <item x="993"/>
        <item x="115"/>
        <item x="1894"/>
        <item x="14"/>
        <item x="2006"/>
        <item x="778"/>
        <item x="1039"/>
        <item x="1918"/>
        <item x="1843"/>
        <item x="2678"/>
        <item x="965"/>
        <item x="826"/>
        <item x="1017"/>
        <item x="1063"/>
        <item x="23"/>
        <item x="796"/>
        <item x="86"/>
        <item x="3239"/>
        <item x="1951"/>
        <item x="1879"/>
        <item x="636"/>
        <item x="1230"/>
        <item x="694"/>
        <item x="2406"/>
        <item x="1042"/>
        <item x="1755"/>
        <item x="2769"/>
        <item x="2287"/>
        <item x="2613"/>
        <item x="2726"/>
        <item x="2775"/>
        <item x="113"/>
        <item x="1005"/>
        <item x="920"/>
        <item x="1804"/>
        <item x="1845"/>
        <item x="1324"/>
        <item x="1915"/>
        <item x="1817"/>
        <item x="789"/>
        <item x="2778"/>
        <item x="1949"/>
        <item x="1761"/>
        <item x="2764"/>
        <item x="815"/>
        <item x="2671"/>
        <item x="2457"/>
        <item x="3217"/>
        <item x="160"/>
        <item x="681"/>
        <item x="114"/>
        <item x="967"/>
        <item x="1006"/>
        <item x="663"/>
        <item x="2733"/>
        <item x="1790"/>
        <item x="2296"/>
        <item x="1225"/>
        <item x="2273"/>
        <item x="1334"/>
        <item x="10"/>
        <item x="995"/>
        <item x="2555"/>
        <item x="1826"/>
        <item x="653"/>
        <item x="515"/>
        <item x="172"/>
        <item x="1824"/>
        <item x="147"/>
        <item x="144"/>
        <item x="1987"/>
        <item x="817"/>
        <item x="601"/>
        <item x="626"/>
        <item x="2689"/>
        <item x="721"/>
        <item x="800"/>
        <item x="2732"/>
        <item x="2556"/>
        <item x="1917"/>
        <item x="1956"/>
        <item x="1896"/>
        <item x="1381"/>
        <item x="2504"/>
        <item x="2723"/>
        <item x="1825"/>
        <item x="1861"/>
        <item x="979"/>
        <item x="2685"/>
        <item x="2557"/>
        <item x="919"/>
        <item x="1911"/>
        <item x="2516"/>
        <item x="2717"/>
        <item x="1675"/>
        <item x="2614"/>
        <item x="1871"/>
        <item x="1840"/>
        <item x="1325"/>
        <item x="1020"/>
        <item x="682"/>
        <item x="521"/>
        <item x="1229"/>
        <item x="2690"/>
        <item x="738"/>
        <item x="1515"/>
        <item x="603"/>
        <item x="1882"/>
        <item x="517"/>
        <item x="2039"/>
        <item x="1228"/>
        <item x="1870"/>
        <item x="183"/>
        <item x="1382"/>
        <item x="2408"/>
        <item x="1912"/>
        <item x="802"/>
        <item x="2251"/>
        <item x="2676"/>
        <item x="1054"/>
        <item x="545"/>
        <item x="1830"/>
        <item x="2777"/>
        <item x="91"/>
        <item x="146"/>
        <item x="816"/>
        <item x="1881"/>
        <item x="1808"/>
        <item x="2766"/>
        <item x="874"/>
        <item x="807"/>
        <item x="1907"/>
        <item x="1679"/>
        <item x="2683"/>
        <item x="3245"/>
        <item x="2679"/>
        <item x="520"/>
        <item x="323"/>
        <item x="1856"/>
        <item x="841"/>
        <item x="2345"/>
        <item x="70"/>
        <item x="2368"/>
        <item x="857"/>
        <item x="1773"/>
        <item x="2693"/>
        <item x="2526"/>
        <item x="2453"/>
        <item x="680"/>
        <item x="901"/>
        <item x="1851"/>
        <item x="1770"/>
        <item x="89"/>
        <item x="326"/>
        <item x="764"/>
        <item x="1909"/>
        <item x="670"/>
        <item x="2729"/>
        <item x="1947"/>
        <item x="686"/>
        <item x="528"/>
        <item x="1052"/>
        <item x="522"/>
        <item x="576"/>
        <item x="2046"/>
        <item x="991"/>
        <item x="2306"/>
        <item x="720"/>
        <item x="2250"/>
        <item x="875"/>
        <item x="90"/>
        <item x="1901"/>
        <item x="2673"/>
        <item x="1044"/>
        <item x="1807"/>
        <item x="1043"/>
        <item x="1058"/>
        <item x="557"/>
        <item x="910"/>
        <item x="797"/>
        <item x="955"/>
        <item x="733"/>
        <item x="1234"/>
        <item x="2520"/>
        <item x="1065"/>
        <item x="609"/>
        <item x="1838"/>
        <item x="112"/>
        <item x="660"/>
        <item x="1767"/>
        <item x="731"/>
        <item x="561"/>
        <item x="1792"/>
        <item x="38"/>
        <item x="2765"/>
        <item x="1952"/>
        <item x="1107"/>
        <item x="1769"/>
        <item x="1796"/>
        <item x="1898"/>
        <item x="2421"/>
        <item x="966"/>
        <item x="908"/>
        <item x="715"/>
        <item x="827"/>
        <item x="1905"/>
        <item x="1841"/>
        <item x="1053"/>
        <item x="2283"/>
        <item x="710"/>
        <item x="3220"/>
        <item x="2519"/>
        <item x="972"/>
        <item x="2455"/>
        <item x="1252"/>
        <item x="1014"/>
        <item x="982"/>
        <item x="2736"/>
        <item x="327"/>
        <item x="544"/>
        <item x="992"/>
        <item x="2420"/>
        <item x="769"/>
        <item x="555"/>
        <item x="524"/>
        <item x="562"/>
        <item x="1997"/>
        <item x="2282"/>
        <item x="949"/>
        <item x="2720"/>
        <item x="556"/>
        <item x="179"/>
        <item x="1048"/>
        <item x="124"/>
        <item x="1916"/>
        <item x="997"/>
        <item x="1837"/>
        <item x="696"/>
        <item x="324"/>
        <item x="2686"/>
        <item x="1965"/>
        <item x="2456"/>
        <item x="2449"/>
        <item x="737"/>
        <item x="2674"/>
        <item x="1836"/>
        <item x="712"/>
        <item x="945"/>
        <item x="1948"/>
        <item x="2405"/>
        <item x="1025"/>
        <item x="2670"/>
        <item x="2040"/>
        <item x="1968"/>
        <item x="711"/>
        <item x="1493"/>
        <item x="333"/>
        <item x="775"/>
        <item x="2293"/>
        <item x="1908"/>
        <item x="2560"/>
        <item x="849"/>
        <item x="691"/>
        <item x="1513"/>
        <item x="1788"/>
        <item x="1895"/>
        <item x="1858"/>
        <item x="19"/>
        <item x="1821"/>
        <item x="2304"/>
        <item x="719"/>
        <item x="2366"/>
        <item x="1007"/>
        <item x="322"/>
        <item x="1945"/>
        <item x="634"/>
        <item x="1015"/>
        <item x="2288"/>
        <item x="1975"/>
        <item x="2286"/>
        <item x="1327"/>
        <item x="823"/>
        <item x="689"/>
        <item x="878"/>
        <item x="856"/>
        <item x="175"/>
        <item x="632"/>
        <item x="3240"/>
        <item x="533"/>
        <item x="996"/>
        <item x="1791"/>
        <item x="1988"/>
        <item x="1772"/>
        <item x="765"/>
        <item x="2734"/>
        <item x="2518"/>
        <item x="31"/>
        <item x="1231"/>
        <item x="906"/>
        <item x="1333"/>
        <item x="2747"/>
        <item x="1108"/>
        <item x="822"/>
        <item x="2452"/>
        <item x="2536"/>
        <item x="2285"/>
        <item x="1880"/>
        <item x="870"/>
        <item x="2315"/>
        <item x="848"/>
        <item x="968"/>
        <item x="157"/>
        <item x="2523"/>
        <item x="695"/>
        <item x="3236"/>
        <item x="801"/>
        <item x="654"/>
        <item x="2403"/>
        <item x="2367"/>
        <item x="1789"/>
        <item x="780"/>
        <item x="673"/>
        <item x="1976"/>
        <item x="732"/>
        <item x="3222"/>
        <item x="1822"/>
        <item x="1906"/>
        <item x="2291"/>
        <item x="1869"/>
        <item x="163"/>
        <item x="529"/>
        <item x="838"/>
        <item x="2295"/>
        <item x="1569"/>
        <item x="790"/>
        <item x="854"/>
        <item x="1818"/>
        <item x="1855"/>
        <item x="125"/>
        <item x="127"/>
        <item x="2684"/>
        <item x="989"/>
        <item x="1963"/>
        <item x="71"/>
        <item x="716"/>
        <item x="88"/>
        <item x="1797"/>
        <item x="2410"/>
        <item x="173"/>
        <item x="93"/>
        <item x="2012"/>
        <item x="162"/>
        <item x="180"/>
        <item x="3230"/>
        <item x="1251"/>
        <item x="592"/>
        <item x="2271"/>
        <item x="1380"/>
        <item x="568"/>
        <item x="161"/>
        <item x="72"/>
        <item x="799"/>
        <item x="141"/>
        <item x="2260"/>
        <item x="1839"/>
        <item x="679"/>
        <item x="2741"/>
        <item x="882"/>
        <item x="2048"/>
        <item x="1823"/>
        <item x="684"/>
        <item x="2409"/>
        <item x="1233"/>
        <item x="2401"/>
        <item x="130"/>
        <item x="501"/>
        <item x="1983"/>
        <item x="2524"/>
        <item x="2294"/>
        <item x="549"/>
        <item x="334"/>
        <item x="1967"/>
        <item x="1571"/>
        <item x="331"/>
        <item x="332"/>
        <item x="2019"/>
        <item x="633"/>
        <item x="321"/>
        <item x="159"/>
        <item x="869"/>
        <item x="1853"/>
        <item x="1978"/>
        <item x="1891"/>
        <item x="1570"/>
        <item x="1023"/>
        <item x="2505"/>
        <item x="2570"/>
        <item x="1568"/>
        <item x="2344"/>
        <item x="1685"/>
        <item x="1946"/>
        <item x="2407"/>
        <item x="2696"/>
        <item x="1057"/>
        <item x="123"/>
        <item x="1242"/>
        <item x="1236"/>
        <item x="145"/>
        <item x="2502"/>
        <item x="1887"/>
        <item x="1893"/>
        <item x="2563"/>
        <item x="683"/>
        <item x="1914"/>
        <item x="3242"/>
        <item x="2247"/>
        <item x="329"/>
        <item x="94"/>
        <item x="1985"/>
        <item x="3225"/>
        <item x="1227"/>
        <item x="100"/>
        <item x="143"/>
        <item x="2750"/>
        <item x="1899"/>
        <item x="140"/>
        <item x="1829"/>
        <item x="1512"/>
        <item x="558"/>
        <item x="117"/>
        <item x="2049"/>
        <item x="664"/>
        <item x="2552"/>
        <item x="1902"/>
        <item x="2317"/>
        <item x="523"/>
        <item x="1921"/>
        <item x="1514"/>
        <item x="2525"/>
        <item x="657"/>
        <item x="142"/>
        <item x="2559"/>
        <item x="2397"/>
        <item x="2688"/>
        <item x="2695"/>
        <item x="1064"/>
        <item x="33"/>
        <item x="785"/>
        <item x="1857"/>
        <item x="819"/>
        <item x="2281"/>
        <item x="1927"/>
        <item x="690"/>
        <item x="1897"/>
        <item x="1959"/>
        <item x="1957"/>
        <item x="185"/>
        <item x="2297"/>
        <item x="32"/>
        <item x="158"/>
        <item x="546"/>
        <item x="876"/>
        <item x="2302"/>
        <item x="355"/>
        <item x="534"/>
        <item x="2299"/>
        <item x="767"/>
        <item x="990"/>
        <item x="1969"/>
        <item x="798"/>
        <item x="973"/>
        <item x="784"/>
        <item x="1021"/>
        <item x="3238"/>
        <item x="2416"/>
        <item x="2402"/>
        <item x="1680"/>
        <item x="551"/>
        <item x="771"/>
        <item x="2722"/>
        <item x="126"/>
        <item x="99"/>
        <item x="128"/>
        <item x="2698"/>
        <item x="2737"/>
        <item x="1892"/>
        <item x="1960"/>
        <item x="177"/>
        <item x="983"/>
        <item x="1059"/>
        <item x="803"/>
        <item x="1995"/>
        <item x="1900"/>
        <item x="1036"/>
        <item x="1890"/>
        <item x="3229"/>
        <item x="1955"/>
        <item x="2373"/>
        <item x="701"/>
        <item x="959"/>
        <item x="926"/>
        <item x="3244"/>
        <item x="1787"/>
        <item x="1106"/>
        <item x="2539"/>
        <item x="988"/>
        <item x="1768"/>
        <item x="97"/>
        <item x="2343"/>
        <item x="2694"/>
        <item x="2721"/>
        <item x="1056"/>
        <item x="2384"/>
        <item x="2270"/>
        <item x="987"/>
        <item x="2434"/>
        <item x="335"/>
        <item x="2692"/>
        <item x="868"/>
        <item x="1910"/>
        <item x="2713"/>
        <item x="674"/>
        <item x="597"/>
        <item x="1237"/>
        <item x="1335"/>
        <item x="1683"/>
        <item x="1032"/>
        <item x="935"/>
        <item x="776"/>
        <item x="1226"/>
        <item x="181"/>
        <item x="176"/>
        <item x="1492"/>
        <item x="2289"/>
        <item x="2700"/>
        <item x="1085"/>
        <item x="2305"/>
        <item x="2522"/>
        <item x="132"/>
        <item x="925"/>
        <item x="1903"/>
        <item x="877"/>
        <item x="851"/>
        <item x="1238"/>
        <item x="1835"/>
        <item x="3233"/>
        <item x="940"/>
        <item x="593"/>
        <item x="739"/>
        <item x="11"/>
        <item x="1953"/>
        <item x="1820"/>
        <item x="1581"/>
        <item x="907"/>
        <item x="384"/>
        <item x="845"/>
        <item x="1981"/>
        <item x="1104"/>
        <item x="2680"/>
        <item x="692"/>
        <item x="2014"/>
        <item x="2746"/>
        <item x="804"/>
        <item x="74"/>
        <item x="550"/>
        <item x="2340"/>
        <item x="1573"/>
        <item x="1688"/>
        <item x="2047"/>
        <item x="1516"/>
        <item x="713"/>
        <item x="2743"/>
        <item x="1933"/>
        <item x="1240"/>
        <item x="818"/>
        <item x="24"/>
        <item x="2553"/>
        <item x="791"/>
        <item x="2375"/>
        <item x="2785"/>
        <item x="969"/>
        <item x="2521"/>
        <item x="792"/>
        <item x="2681"/>
        <item x="2551"/>
        <item x="1977"/>
        <item x="936"/>
        <item x="1086"/>
        <item x="2432"/>
        <item x="350"/>
        <item x="1982"/>
        <item x="2399"/>
        <item x="3231"/>
        <item x="781"/>
        <item x="178"/>
        <item x="338"/>
        <item x="1105"/>
        <item x="2372"/>
        <item x="349"/>
        <item x="3221"/>
        <item x="2697"/>
        <item x="850"/>
        <item x="2961"/>
        <item x="948"/>
        <item x="675"/>
        <item x="665"/>
        <item x="883"/>
        <item x="2400"/>
        <item x="1239"/>
        <item x="2417"/>
        <item x="1930"/>
        <item x="1962"/>
        <item x="2313"/>
        <item x="95"/>
        <item x="118"/>
        <item x="1964"/>
        <item x="1585"/>
        <item x="1889"/>
        <item x="1593"/>
        <item x="2691"/>
        <item x="2752"/>
        <item x="328"/>
        <item x="3226"/>
        <item x="2599"/>
        <item x="1878"/>
        <item x="3241"/>
        <item x="77"/>
        <item x="2038"/>
        <item x="2383"/>
        <item x="746"/>
        <item x="985"/>
        <item x="1996"/>
        <item x="2389"/>
        <item x="998"/>
        <item x="1235"/>
        <item x="656"/>
        <item x="753"/>
        <item x="2492"/>
        <item x="745"/>
        <item x="852"/>
        <item x="2818"/>
        <item x="1924"/>
        <item x="1986"/>
        <item x="2303"/>
        <item x="1217"/>
        <item x="2712"/>
        <item x="2571"/>
        <item x="377"/>
        <item x="2561"/>
        <item x="2730"/>
        <item x="2268"/>
        <item x="2701"/>
        <item x="770"/>
        <item x="821"/>
        <item x="351"/>
        <item x="357"/>
        <item x="586"/>
        <item x="1970"/>
        <item x="1932"/>
        <item x="2749"/>
        <item x="740"/>
        <item x="2269"/>
        <item x="1689"/>
        <item x="2513"/>
        <item x="131"/>
        <item x="698"/>
        <item x="934"/>
        <item x="610"/>
        <item x="734"/>
        <item x="184"/>
        <item x="786"/>
        <item x="1710"/>
        <item x="2963"/>
        <item x="2787"/>
        <item x="1022"/>
        <item x="1877"/>
        <item x="1991"/>
        <item x="2537"/>
        <item x="2751"/>
        <item x="378"/>
        <item x="2314"/>
        <item x="2514"/>
        <item x="2316"/>
        <item x="73"/>
        <item x="2430"/>
        <item x="858"/>
        <item x="1384"/>
        <item x="2370"/>
        <item x="2267"/>
        <item x="1707"/>
        <item x="2331"/>
        <item x="525"/>
        <item x="530"/>
        <item x="1254"/>
        <item x="1494"/>
        <item x="2478"/>
        <item x="735"/>
        <item x="121"/>
        <item x="699"/>
        <item x="560"/>
        <item x="2494"/>
        <item x="2682"/>
        <item x="3243"/>
        <item x="1055"/>
        <item x="135"/>
        <item x="2020"/>
        <item x="2738"/>
        <item x="76"/>
        <item x="768"/>
        <item x="1594"/>
        <item x="120"/>
        <item x="1684"/>
        <item x="766"/>
        <item x="805"/>
        <item x="1027"/>
        <item x="2517"/>
        <item x="535"/>
        <item x="2699"/>
        <item x="122"/>
        <item x="134"/>
        <item x="1523"/>
        <item x="2323"/>
        <item x="98"/>
        <item x="1031"/>
        <item x="1060"/>
        <item x="2538"/>
        <item x="1923"/>
        <item x="2501"/>
        <item x="2742"/>
        <item x="697"/>
        <item x="1992"/>
        <item x="2388"/>
        <item x="25"/>
        <item x="960"/>
        <item x="1026"/>
        <item x="119"/>
        <item x="1068"/>
        <item x="839"/>
        <item x="2786"/>
        <item x="806"/>
        <item x="2755"/>
        <item x="1876"/>
        <item x="340"/>
        <item x="29"/>
        <item x="3232"/>
        <item x="541"/>
        <item x="186"/>
        <item x="2562"/>
        <item x="1966"/>
        <item x="2398"/>
        <item x="2387"/>
        <item x="307"/>
        <item x="773"/>
        <item x="2431"/>
        <item x="2365"/>
        <item x="2015"/>
        <item x="1430"/>
        <item x="1087"/>
        <item x="2290"/>
        <item x="1681"/>
        <item x="1008"/>
        <item x="938"/>
        <item x="2702"/>
        <item x="591"/>
        <item x="2298"/>
        <item x="2744"/>
        <item x="931"/>
        <item x="337"/>
        <item x="1779"/>
        <item x="1035"/>
        <item x="1429"/>
        <item x="2249"/>
        <item x="20"/>
        <item x="2395"/>
        <item x="825"/>
        <item x="1708"/>
        <item x="1326"/>
        <item x="2714"/>
        <item x="2013"/>
        <item x="3237"/>
        <item x="930"/>
        <item x="658"/>
        <item x="1216"/>
        <item x="1958"/>
        <item x="12"/>
        <item x="1088"/>
        <item x="1067"/>
        <item x="1526"/>
        <item x="2327"/>
        <item x="2735"/>
        <item x="2731"/>
        <item x="787"/>
        <item x="743"/>
        <item x="927"/>
        <item x="1495"/>
        <item x="2433"/>
        <item x="3234"/>
        <item x="2436"/>
        <item x="2819"/>
        <item x="339"/>
        <item x="1432"/>
        <item x="3167"/>
        <item x="2326"/>
        <item x="880"/>
        <item x="2541"/>
        <item x="834"/>
        <item x="96"/>
        <item x="2363"/>
        <item x="2627"/>
        <item x="2512"/>
        <item x="559"/>
        <item x="2342"/>
        <item x="336"/>
        <item x="1241"/>
        <item x="2415"/>
        <item x="1066"/>
        <item x="382"/>
        <item x="1819"/>
        <item x="2567"/>
        <item x="2820"/>
        <item x="1069"/>
        <item x="531"/>
        <item x="2419"/>
        <item x="1253"/>
        <item x="2798"/>
        <item x="1572"/>
        <item x="2339"/>
        <item x="885"/>
        <item x="353"/>
        <item x="129"/>
        <item x="889"/>
        <item x="2788"/>
        <item x="75"/>
        <item x="1301"/>
        <item x="2558"/>
        <item x="2292"/>
        <item x="1699"/>
        <item x="1305"/>
        <item x="860"/>
        <item x="2018"/>
        <item x="2382"/>
        <item x="2754"/>
        <item x="2745"/>
        <item x="182"/>
        <item x="1218"/>
        <item x="2325"/>
        <item x="1562"/>
        <item x="782"/>
        <item x="2859"/>
        <item x="1383"/>
        <item x="872"/>
        <item x="794"/>
        <item x="1931"/>
        <item x="2201"/>
        <item x="741"/>
        <item x="1009"/>
        <item x="1866"/>
        <item x="1687"/>
        <item x="1089"/>
        <item x="912"/>
        <item x="2566"/>
        <item x="1016"/>
        <item x="863"/>
        <item x="970"/>
        <item x="1428"/>
        <item x="3249"/>
        <item x="1073"/>
        <item x="3263"/>
        <item x="2509"/>
        <item x="1854"/>
        <item x="383"/>
        <item x="1961"/>
        <item x="2480"/>
        <item x="2816"/>
        <item x="2803"/>
        <item x="862"/>
        <item x="709"/>
        <item x="552"/>
        <item x="795"/>
        <item x="1329"/>
        <item x="542"/>
        <item x="2821"/>
        <item x="174"/>
        <item x="2715"/>
        <item x="2799"/>
        <item x="2789"/>
        <item x="1582"/>
        <item x="714"/>
        <item x="824"/>
        <item x="3235"/>
        <item x="828"/>
        <item x="1315"/>
        <item x="1583"/>
        <item x="729"/>
        <item x="2540"/>
        <item x="1295"/>
        <item x="2800"/>
        <item x="1993"/>
        <item x="2817"/>
        <item x="677"/>
        <item x="2301"/>
        <item x="2437"/>
        <item x="754"/>
        <item x="1865"/>
        <item x="2364"/>
        <item x="370"/>
        <item x="381"/>
        <item x="2807"/>
        <item x="1090"/>
        <item x="553"/>
        <item x="685"/>
        <item x="1954"/>
        <item x="2454"/>
        <item x="747"/>
        <item x="829"/>
        <item x="1874"/>
        <item x="354"/>
        <item x="190"/>
        <item x="2016"/>
        <item x="1520"/>
        <item x="859"/>
        <item x="2748"/>
        <item x="1221"/>
        <item x="2795"/>
        <item x="1522"/>
        <item x="1980"/>
        <item x="1287"/>
        <item x="1928"/>
        <item x="400"/>
        <item x="2510"/>
        <item x="2564"/>
        <item x="330"/>
        <item x="2503"/>
        <item x="2740"/>
        <item x="136"/>
        <item x="594"/>
        <item x="379"/>
        <item x="2386"/>
        <item x="2418"/>
        <item x="2801"/>
        <item x="2511"/>
        <item x="352"/>
        <item x="984"/>
        <item x="2053"/>
        <item x="206"/>
        <item x="2381"/>
        <item x="2435"/>
        <item x="3250"/>
        <item x="1682"/>
        <item x="356"/>
        <item x="2607"/>
        <item x="2248"/>
        <item x="187"/>
        <item x="2575"/>
        <item x="1868"/>
        <item x="1519"/>
        <item x="2739"/>
        <item x="139"/>
        <item x="2716"/>
        <item x="587"/>
        <item x="748"/>
        <item x="1078"/>
        <item x="21"/>
        <item x="913"/>
        <item x="1072"/>
        <item x="1872"/>
        <item x="2320"/>
        <item x="1255"/>
        <item x="2359"/>
        <item x="871"/>
        <item x="2753"/>
        <item x="1694"/>
        <item x="724"/>
        <item x="971"/>
        <item x="1599"/>
        <item x="1037"/>
        <item x="1580"/>
        <item x="192"/>
        <item x="359"/>
        <item x="1024"/>
        <item x="2025"/>
        <item x="1328"/>
        <item x="1518"/>
        <item x="1029"/>
        <item x="2962"/>
        <item x="840"/>
        <item x="361"/>
        <item x="1220"/>
        <item x="2371"/>
        <item x="2548"/>
        <item x="2805"/>
        <item x="2308"/>
        <item x="1926"/>
        <item x="1427"/>
        <item x="2035"/>
        <item x="224"/>
        <item x="1525"/>
        <item x="1339"/>
        <item x="808"/>
        <item x="1584"/>
        <item x="1939"/>
        <item x="1521"/>
        <item x="1336"/>
        <item x="596"/>
        <item x="2036"/>
        <item x="1563"/>
        <item x="1703"/>
        <item x="2515"/>
        <item x="1690"/>
        <item x="13"/>
        <item x="372"/>
        <item x="2993"/>
        <item x="536"/>
        <item x="1774"/>
        <item x="2361"/>
        <item x="1496"/>
        <item x="1256"/>
        <item x="409"/>
        <item x="835"/>
        <item x="1700"/>
        <item x="2429"/>
        <item x="305"/>
        <item x="1592"/>
        <item x="772"/>
        <item x="3223"/>
        <item x="1775"/>
        <item x="133"/>
        <item x="595"/>
        <item x="1530"/>
        <item x="363"/>
        <item x="1686"/>
        <item x="2319"/>
        <item x="554"/>
        <item x="1433"/>
        <item x="304"/>
        <item x="886"/>
        <item x="744"/>
        <item x="1416"/>
        <item x="1442"/>
        <item x="736"/>
        <item x="1925"/>
        <item x="385"/>
        <item x="879"/>
        <item x="2199"/>
        <item x="676"/>
        <item x="360"/>
        <item x="2806"/>
        <item x="788"/>
        <item x="2822"/>
        <item x="1696"/>
        <item x="2797"/>
        <item x="2200"/>
        <item x="532"/>
        <item x="34"/>
        <item x="3169"/>
        <item x="408"/>
        <item x="380"/>
        <item x="1587"/>
        <item x="1929"/>
        <item x="2362"/>
        <item x="1598"/>
        <item x="2037"/>
        <item x="793"/>
        <item x="390"/>
        <item x="1517"/>
        <item x="830"/>
        <item x="1309"/>
        <item x="1875"/>
        <item x="364"/>
        <item x="1984"/>
        <item x="1538"/>
        <item x="1273"/>
        <item x="2845"/>
        <item x="1709"/>
        <item x="1867"/>
        <item x="2968"/>
        <item x="402"/>
        <item x="3247"/>
        <item x="2337"/>
        <item x="1219"/>
        <item x="2322"/>
        <item x="2379"/>
        <item x="1567"/>
        <item x="1576"/>
        <item x="1527"/>
        <item x="202"/>
        <item x="810"/>
        <item x="1091"/>
        <item x="725"/>
        <item x="1374"/>
        <item x="1337"/>
        <item x="1913"/>
        <item x="1302"/>
        <item x="208"/>
        <item x="362"/>
        <item x="2572"/>
        <item x="1595"/>
        <item x="1888"/>
        <item x="702"/>
        <item x="2568"/>
        <item x="386"/>
        <item x="864"/>
        <item x="1294"/>
        <item x="1691"/>
        <item x="873"/>
        <item x="853"/>
        <item x="2866"/>
        <item x="1994"/>
        <item x="1561"/>
        <item x="2156"/>
        <item x="2545"/>
        <item x="3248"/>
        <item x="191"/>
        <item x="986"/>
        <item x="1864"/>
        <item x="1079"/>
        <item x="774"/>
        <item x="1940"/>
        <item x="30"/>
        <item x="1330"/>
        <item x="537"/>
        <item x="2311"/>
        <item x="2852"/>
        <item x="2796"/>
        <item x="1777"/>
        <item x="1307"/>
        <item x="2633"/>
        <item x="1299"/>
        <item x="1093"/>
        <item x="1575"/>
        <item x="742"/>
        <item x="1274"/>
        <item x="884"/>
        <item x="2802"/>
        <item x="1071"/>
        <item x="749"/>
        <item x="1310"/>
        <item x="939"/>
        <item x="308"/>
        <item x="2198"/>
        <item x="890"/>
        <item x="3153"/>
        <item x="1275"/>
        <item x="1701"/>
        <item x="2448"/>
        <item x="2479"/>
        <item x="2092"/>
        <item x="866"/>
        <item x="2847"/>
        <item x="1524"/>
        <item x="881"/>
        <item x="1695"/>
        <item x="1417"/>
        <item x="2330"/>
        <item x="371"/>
        <item x="1979"/>
        <item x="708"/>
        <item x="2850"/>
        <item x="700"/>
        <item x="2116"/>
        <item x="369"/>
        <item x="2118"/>
        <item x="865"/>
        <item x="2396"/>
        <item x="3246"/>
        <item x="2710"/>
        <item x="2112"/>
        <item x="2496"/>
        <item x="1596"/>
        <item x="3264"/>
        <item x="2598"/>
        <item x="2385"/>
        <item x="296"/>
        <item x="2447"/>
        <item x="2994"/>
        <item x="2477"/>
        <item x="203"/>
        <item x="1215"/>
        <item x="937"/>
        <item x="188"/>
        <item x="1331"/>
        <item x="1588"/>
        <item x="375"/>
        <item x="1778"/>
        <item x="1456"/>
        <item x="299"/>
        <item x="704"/>
        <item x="2569"/>
        <item x="2634"/>
        <item x="1312"/>
        <item x="1533"/>
        <item x="1441"/>
        <item x="1303"/>
        <item x="2804"/>
        <item x="2328"/>
        <item x="2246"/>
        <item x="2757"/>
        <item x="138"/>
        <item x="1338"/>
        <item x="1028"/>
        <item x="1577"/>
        <item x="1990"/>
        <item x="413"/>
        <item x="35"/>
        <item x="2426"/>
        <item x="2152"/>
        <item x="2113"/>
        <item x="2630"/>
        <item x="2341"/>
        <item x="2132"/>
        <item x="2631"/>
        <item x="1306"/>
        <item x="2068"/>
        <item x="1565"/>
        <item x="1291"/>
        <item x="703"/>
        <item x="2547"/>
        <item x="242"/>
        <item x="1564"/>
        <item x="1536"/>
        <item x="2380"/>
        <item x="1340"/>
        <item x="1541"/>
        <item x="1712"/>
        <item x="2126"/>
        <item x="358"/>
        <item x="2446"/>
        <item x="2309"/>
        <item x="1300"/>
        <item x="1873"/>
        <item x="2476"/>
        <item x="365"/>
        <item x="137"/>
        <item x="2114"/>
        <item x="2310"/>
        <item x="1566"/>
        <item x="3070"/>
        <item x="1540"/>
        <item x="887"/>
        <item x="1259"/>
        <item x="730"/>
        <item x="2054"/>
        <item x="578"/>
        <item x="2117"/>
        <item x="406"/>
        <item x="1314"/>
        <item x="2312"/>
        <item x="1288"/>
        <item x="1452"/>
        <item x="2461"/>
        <item x="1780"/>
        <item x="1095"/>
        <item x="2329"/>
        <item x="2825"/>
        <item x="1989"/>
        <item x="1578"/>
        <item x="1693"/>
        <item x="2995"/>
        <item x="832"/>
        <item x="1388"/>
        <item x="1498"/>
        <item x="2154"/>
        <item x="2905"/>
        <item x="1070"/>
        <item x="407"/>
        <item x="2578"/>
        <item x="1296"/>
        <item x="3160"/>
        <item x="2975"/>
        <item x="3103"/>
        <item x="297"/>
        <item x="1574"/>
        <item x="1539"/>
        <item x="809"/>
        <item x="1534"/>
        <item x="3073"/>
        <item x="1077"/>
        <item x="1944"/>
        <item x="2867"/>
        <item x="225"/>
        <item x="366"/>
        <item x="1387"/>
        <item x="1286"/>
        <item x="2115"/>
        <item x="2844"/>
        <item x="2307"/>
        <item x="1549"/>
        <item x="1298"/>
        <item x="1080"/>
        <item x="3158"/>
        <item x="1308"/>
        <item x="831"/>
        <item x="1499"/>
        <item x="2549"/>
        <item x="932"/>
        <item x="1459"/>
        <item x="2338"/>
        <item x="1776"/>
        <item x="415"/>
        <item x="2321"/>
        <item x="1619"/>
        <item x="1385"/>
        <item x="3048"/>
        <item x="1280"/>
        <item x="1419"/>
        <item x="2597"/>
        <item x="2493"/>
        <item x="1597"/>
        <item x="401"/>
        <item x="1973"/>
        <item x="1094"/>
        <item x="306"/>
        <item x="1551"/>
        <item x="309"/>
        <item x="2428"/>
        <item x="867"/>
        <item x="2336"/>
        <item x="2360"/>
        <item x="1535"/>
        <item x="2110"/>
        <item x="1304"/>
        <item x="820"/>
        <item x="209"/>
        <item x="373"/>
        <item x="2843"/>
        <item x="1092"/>
        <item x="678"/>
        <item x="1692"/>
        <item x="1290"/>
        <item x="2026"/>
        <item x="1345"/>
        <item x="389"/>
        <item x="207"/>
        <item x="1537"/>
        <item x="3155"/>
        <item x="2871"/>
        <item x="1431"/>
        <item x="2589"/>
        <item x="1502"/>
        <item x="2869"/>
        <item x="2096"/>
        <item x="2071"/>
        <item x="3159"/>
        <item x="2023"/>
        <item x="376"/>
        <item x="269"/>
        <item x="538"/>
        <item x="3072"/>
        <item x="2858"/>
        <item x="1550"/>
        <item x="2974"/>
        <item x="2202"/>
        <item x="3272"/>
        <item x="2534"/>
        <item x="391"/>
        <item x="246"/>
        <item x="750"/>
        <item x="404"/>
        <item x="2393"/>
        <item x="2756"/>
        <item x="2422"/>
        <item x="2853"/>
        <item x="1497"/>
        <item x="2498"/>
        <item x="2318"/>
        <item x="588"/>
        <item x="2109"/>
        <item x="1532"/>
        <item x="1552"/>
        <item x="3102"/>
        <item x="2546"/>
        <item x="1372"/>
        <item x="2904"/>
        <item x="590"/>
        <item x="1342"/>
        <item x="1702"/>
        <item x="2500"/>
        <item x="1075"/>
        <item x="2848"/>
        <item x="1528"/>
        <item x="2147"/>
        <item x="3278"/>
        <item x="2424"/>
        <item x="2964"/>
        <item x="2565"/>
        <item x="1934"/>
        <item x="403"/>
        <item x="2050"/>
        <item x="1548"/>
        <item x="387"/>
        <item x="2499"/>
        <item x="3260"/>
        <item x="2111"/>
        <item x="1332"/>
        <item x="933"/>
        <item x="1935"/>
        <item x="2067"/>
        <item x="2124"/>
        <item x="1285"/>
        <item x="2863"/>
        <item x="1454"/>
        <item x="1531"/>
        <item x="814"/>
        <item x="393"/>
        <item x="2582"/>
        <item x="2550"/>
        <item x="3093"/>
        <item x="1277"/>
        <item x="2829"/>
        <item x="3071"/>
        <item x="1074"/>
        <item x="303"/>
        <item x="265"/>
        <item x="2632"/>
        <item x="2861"/>
        <item x="1446"/>
        <item x="1436"/>
        <item x="833"/>
        <item x="1297"/>
        <item x="1084"/>
        <item x="405"/>
        <item x="2860"/>
        <item x="2017"/>
        <item x="589"/>
        <item x="2073"/>
        <item x="1292"/>
        <item x="2051"/>
        <item x="2865"/>
        <item x="238"/>
        <item x="2129"/>
        <item x="1373"/>
        <item x="1096"/>
        <item x="2849"/>
        <item x="3168"/>
        <item x="298"/>
        <item x="2882"/>
        <item x="3195"/>
        <item x="1258"/>
        <item x="1443"/>
        <item x="2830"/>
        <item x="2823"/>
        <item x="1455"/>
        <item x="1529"/>
        <item x="2864"/>
        <item x="205"/>
        <item x="1458"/>
        <item x="2856"/>
        <item x="1311"/>
        <item x="36"/>
        <item x="1698"/>
        <item x="2992"/>
        <item x="2119"/>
        <item x="2851"/>
        <item x="2024"/>
        <item x="414"/>
        <item x="811"/>
        <item x="2862"/>
        <item x="419"/>
        <item x="2069"/>
        <item x="1618"/>
        <item x="751"/>
        <item x="1501"/>
        <item x="2706"/>
        <item x="3154"/>
        <item x="2870"/>
        <item x="2497"/>
        <item x="2206"/>
        <item x="420"/>
        <item x="26"/>
        <item x="3274"/>
        <item x="388"/>
        <item x="1971"/>
        <item x="1500"/>
        <item x="301"/>
        <item x="2134"/>
        <item x="204"/>
        <item x="1451"/>
        <item x="1620"/>
        <item x="1344"/>
        <item x="254"/>
        <item x="198"/>
        <item x="392"/>
        <item x="2394"/>
        <item x="1379"/>
        <item x="726"/>
        <item x="3162"/>
        <item x="2145"/>
        <item x="1453"/>
        <item x="3268"/>
        <item x="2102"/>
        <item x="1316"/>
        <item x="2324"/>
        <item x="1600"/>
        <item x="1591"/>
        <item x="2855"/>
        <item x="2709"/>
        <item x="2120"/>
        <item x="2842"/>
        <item x="2066"/>
        <item x="368"/>
        <item x="3068"/>
        <item x="1081"/>
        <item x="1711"/>
        <item x="1370"/>
        <item x="300"/>
        <item x="1293"/>
        <item x="2052"/>
        <item x="277"/>
        <item x="1941"/>
        <item x="2579"/>
        <item x="1586"/>
        <item x="1376"/>
        <item x="2868"/>
        <item x="1030"/>
        <item x="2099"/>
        <item x="2107"/>
        <item x="2846"/>
        <item x="2427"/>
        <item x="3273"/>
        <item x="39"/>
        <item x="1612"/>
        <item x="1972"/>
        <item x="3101"/>
        <item x="1276"/>
        <item x="2194"/>
        <item x="3026"/>
        <item x="1386"/>
        <item x="2586"/>
        <item x="2574"/>
        <item x="1317"/>
        <item x="888"/>
        <item x="230"/>
        <item x="1392"/>
        <item x="310"/>
        <item x="200"/>
        <item x="2708"/>
        <item x="1367"/>
        <item x="287"/>
        <item x="1378"/>
        <item x="1704"/>
        <item x="2703"/>
        <item x="2042"/>
        <item x="2464"/>
        <item x="2831"/>
        <item x="194"/>
        <item x="3170"/>
        <item x="412"/>
        <item x="761"/>
        <item x="3148"/>
        <item x="2146"/>
        <item x="3265"/>
        <item x="2707"/>
        <item x="2158"/>
        <item x="2529"/>
        <item x="248"/>
        <item x="2034"/>
        <item x="2098"/>
        <item x="2854"/>
        <item x="1389"/>
        <item x="2148"/>
        <item x="2587"/>
        <item x="1697"/>
        <item x="1553"/>
        <item x="3047"/>
        <item x="2125"/>
        <item x="46"/>
        <item x="1706"/>
        <item x="727"/>
        <item x="2972"/>
        <item x="2626"/>
        <item x="226"/>
        <item x="1482"/>
        <item x="1083"/>
        <item x="1445"/>
        <item x="2144"/>
        <item x="1249"/>
        <item x="250"/>
        <item x="101"/>
        <item x="1289"/>
        <item x="2137"/>
        <item x="539"/>
        <item x="3150"/>
        <item x="416"/>
        <item x="2879"/>
        <item x="2711"/>
        <item x="2581"/>
        <item x="1601"/>
        <item x="2149"/>
        <item x="1116"/>
        <item x="2094"/>
        <item x="1278"/>
        <item x="1368"/>
        <item x="2095"/>
        <item x="1319"/>
        <item x="1343"/>
        <item x="2153"/>
        <item x="1313"/>
        <item x="1937"/>
        <item x="2828"/>
        <item x="1347"/>
        <item x="410"/>
        <item x="1579"/>
        <item x="263"/>
        <item x="1486"/>
        <item x="1589"/>
        <item x="1375"/>
        <item x="1418"/>
        <item x="273"/>
        <item x="1366"/>
        <item x="3091"/>
        <item x="2892"/>
        <item x="2705"/>
        <item x="1936"/>
        <item x="2204"/>
        <item x="1377"/>
        <item x="2021"/>
        <item x="2824"/>
        <item x="1391"/>
        <item x="189"/>
        <item x="2425"/>
        <item x="102"/>
        <item x="1245"/>
        <item x="193"/>
        <item x="1365"/>
        <item x="417"/>
        <item x="41"/>
        <item x="1341"/>
        <item x="270"/>
        <item x="1942"/>
        <item x="2097"/>
        <item x="705"/>
        <item x="2122"/>
        <item x="2580"/>
        <item x="2965"/>
        <item x="3027"/>
        <item x="2841"/>
        <item x="2196"/>
        <item x="1476"/>
        <item x="1444"/>
        <item x="1475"/>
        <item x="3098"/>
        <item x="1974"/>
        <item x="3174"/>
        <item x="1478"/>
        <item x="3259"/>
        <item x="1625"/>
        <item x="2093"/>
        <item x="2159"/>
        <item x="2966"/>
        <item x="394"/>
        <item x="2596"/>
        <item x="2527"/>
        <item x="247"/>
        <item x="2533"/>
        <item x="3261"/>
        <item x="279"/>
        <item x="262"/>
        <item x="1420"/>
        <item x="1098"/>
        <item x="3269"/>
        <item x="398"/>
        <item x="1447"/>
        <item x="1603"/>
        <item x="197"/>
        <item x="2826"/>
        <item x="271"/>
        <item x="2106"/>
        <item x="2151"/>
        <item x="1097"/>
        <item x="1555"/>
        <item x="395"/>
        <item x="278"/>
        <item x="2108"/>
        <item x="2100"/>
        <item x="104"/>
        <item x="2594"/>
        <item x="3262"/>
        <item x="1483"/>
        <item x="2530"/>
        <item x="3029"/>
        <item x="1257"/>
        <item x="219"/>
        <item x="812"/>
        <item x="1448"/>
        <item x="2423"/>
        <item x="2161"/>
        <item x="2136"/>
        <item x="2197"/>
        <item x="1281"/>
        <item x="2070"/>
        <item x="40"/>
        <item x="249"/>
        <item x="234"/>
        <item x="2531"/>
        <item x="418"/>
        <item x="3188"/>
        <item x="1705"/>
        <item x="1349"/>
        <item x="1279"/>
        <item x="2123"/>
        <item x="1460"/>
        <item x="1938"/>
        <item x="2195"/>
        <item x="1282"/>
        <item x="813"/>
        <item x="196"/>
        <item x="1320"/>
        <item x="3267"/>
        <item x="2155"/>
        <item x="280"/>
        <item x="2891"/>
        <item x="1487"/>
        <item x="1115"/>
        <item x="218"/>
        <item x="1318"/>
        <item x="2576"/>
        <item x="2628"/>
        <item x="1621"/>
        <item x="2967"/>
        <item x="108"/>
        <item x="1360"/>
        <item x="1622"/>
        <item x="2392"/>
        <item x="1504"/>
        <item x="199"/>
        <item x="1437"/>
        <item x="231"/>
        <item x="28"/>
        <item x="1474"/>
        <item x="1371"/>
        <item x="3277"/>
        <item x="2911"/>
        <item x="3079"/>
        <item x="706"/>
        <item x="1113"/>
        <item x="1623"/>
        <item x="1260"/>
        <item x="3171"/>
        <item x="2157"/>
        <item x="2128"/>
        <item x="1602"/>
        <item x="1590"/>
        <item x="1481"/>
        <item x="1604"/>
        <item x="3175"/>
        <item x="2045"/>
        <item x="27"/>
        <item x="1284"/>
        <item x="1076"/>
        <item x="1422"/>
        <item x="2835"/>
        <item x="274"/>
        <item x="2840"/>
        <item x="1101"/>
        <item x="1663"/>
        <item x="2880"/>
        <item x="105"/>
        <item x="2085"/>
        <item x="728"/>
        <item x="2462"/>
        <item x="752"/>
        <item x="2971"/>
        <item x="2838"/>
        <item x="3202"/>
        <item x="2590"/>
        <item x="302"/>
        <item x="232"/>
        <item x="3163"/>
        <item x="295"/>
        <item x="1103"/>
        <item x="2130"/>
        <item x="3198"/>
        <item x="1102"/>
        <item x="2881"/>
        <item x="1248"/>
        <item x="1348"/>
        <item x="2857"/>
        <item x="2970"/>
        <item x="1250"/>
        <item x="2889"/>
        <item x="201"/>
        <item x="2577"/>
        <item x="1264"/>
        <item x="258"/>
        <item x="3092"/>
        <item x="2954"/>
        <item x="103"/>
        <item x="3266"/>
        <item x="2458"/>
        <item x="222"/>
        <item x="3204"/>
        <item x="2044"/>
        <item x="255"/>
        <item x="272"/>
        <item x="2973"/>
        <item x="1457"/>
        <item x="756"/>
        <item x="2609"/>
        <item x="1114"/>
        <item x="223"/>
        <item x="2615"/>
        <item x="1109"/>
        <item x="3052"/>
        <item x="259"/>
        <item x="2573"/>
        <item x="243"/>
        <item x="1505"/>
        <item x="755"/>
        <item x="3164"/>
        <item x="396"/>
        <item x="3069"/>
        <item x="195"/>
        <item x="2133"/>
        <item x="1479"/>
        <item x="3203"/>
        <item x="348"/>
        <item x="1283"/>
        <item x="1627"/>
        <item x="3279"/>
        <item x="2205"/>
        <item x="2041"/>
        <item x="3087"/>
        <item x="1473"/>
        <item x="1112"/>
        <item x="1390"/>
        <item x="293"/>
        <item x="3109"/>
        <item x="3105"/>
        <item x="2390"/>
        <item x="1346"/>
        <item x="288"/>
        <item x="2203"/>
        <item x="3094"/>
        <item x="45"/>
        <item x="540"/>
        <item x="2955"/>
        <item x="3276"/>
        <item x="3191"/>
        <item x="2022"/>
        <item x="2893"/>
        <item x="3201"/>
        <item x="1247"/>
        <item x="2139"/>
        <item x="2610"/>
        <item x="2910"/>
        <item x="2827"/>
        <item x="2624"/>
        <item x="1450"/>
        <item x="1657"/>
        <item x="2104"/>
        <item x="2391"/>
        <item x="2064"/>
        <item x="239"/>
        <item x="2585"/>
        <item x="3107"/>
        <item x="367"/>
        <item x="3270"/>
        <item x="2953"/>
        <item x="2103"/>
        <item x="2121"/>
        <item x="1467"/>
        <item x="2072"/>
        <item x="2495"/>
        <item x="264"/>
        <item x="762"/>
        <item x="1655"/>
        <item x="707"/>
        <item x="3280"/>
        <item x="291"/>
        <item x="3197"/>
        <item x="2131"/>
        <item x="1082"/>
        <item x="2608"/>
        <item x="2909"/>
        <item x="1559"/>
        <item x="2101"/>
        <item x="2834"/>
        <item x="2583"/>
        <item x="2135"/>
        <item x="2625"/>
        <item x="290"/>
        <item x="1421"/>
        <item x="2488"/>
        <item x="3275"/>
        <item x="2595"/>
        <item x="107"/>
        <item x="2163"/>
        <item x="2127"/>
        <item x="251"/>
        <item x="3044"/>
        <item x="2593"/>
        <item x="1485"/>
        <item x="1613"/>
        <item x="3106"/>
        <item x="3028"/>
        <item x="220"/>
        <item x="1243"/>
        <item x="1477"/>
        <item x="227"/>
        <item x="106"/>
        <item x="1395"/>
        <item x="261"/>
        <item x="3196"/>
        <item x="2532"/>
        <item x="2592"/>
        <item x="3016"/>
        <item x="2902"/>
        <item x="2143"/>
        <item x="2890"/>
        <item x="256"/>
        <item x="2063"/>
        <item x="1263"/>
        <item x="266"/>
        <item x="1624"/>
        <item x="2086"/>
        <item x="1139"/>
        <item x="2969"/>
        <item x="267"/>
        <item x="2150"/>
        <item x="1246"/>
        <item x="245"/>
        <item x="233"/>
        <item x="1359"/>
        <item x="1449"/>
        <item x="1488"/>
        <item x="276"/>
        <item x="2839"/>
        <item x="2620"/>
        <item x="2999"/>
        <item x="1244"/>
        <item x="1614"/>
        <item x="2212"/>
        <item x="1356"/>
        <item x="2946"/>
        <item x="1503"/>
        <item x="2983"/>
        <item x="2162"/>
        <item x="1148"/>
        <item x="1560"/>
        <item x="3099"/>
        <item x="3053"/>
        <item x="3025"/>
        <item x="1136"/>
        <item x="2947"/>
        <item x="3130"/>
        <item x="275"/>
        <item x="2138"/>
        <item x="215"/>
        <item x="2160"/>
        <item x="2903"/>
        <item x="1461"/>
        <item x="1656"/>
        <item x="1554"/>
        <item x="1489"/>
        <item x="3078"/>
        <item x="3096"/>
        <item x="2704"/>
        <item x="3045"/>
        <item x="1394"/>
        <item x="1261"/>
        <item x="3271"/>
        <item x="2172"/>
        <item x="1661"/>
        <item x="260"/>
        <item x="3005"/>
        <item x="1556"/>
        <item x="1149"/>
        <item x="3006"/>
        <item x="2489"/>
        <item x="347"/>
        <item x="2588"/>
        <item x="214"/>
        <item x="1666"/>
        <item x="2900"/>
        <item x="2164"/>
        <item x="2616"/>
        <item x="399"/>
        <item x="2811"/>
        <item x="3009"/>
        <item x="2214"/>
        <item x="1110"/>
        <item x="2043"/>
        <item x="3189"/>
        <item x="2217"/>
        <item x="1611"/>
        <item x="1124"/>
        <item x="1616"/>
        <item x="758"/>
        <item x="1658"/>
        <item x="3114"/>
        <item x="3205"/>
        <item x="2528"/>
        <item x="2105"/>
        <item x="3086"/>
        <item x="1665"/>
        <item x="3081"/>
        <item x="240"/>
        <item x="252"/>
        <item x="3190"/>
        <item x="1543"/>
        <item x="1462"/>
        <item x="3074"/>
        <item x="2619"/>
        <item x="1668"/>
        <item x="2837"/>
        <item x="3083"/>
        <item x="1669"/>
        <item x="268"/>
        <item x="411"/>
        <item x="1358"/>
        <item x="2190"/>
        <item x="2836"/>
        <item x="1135"/>
        <item x="210"/>
        <item x="3075"/>
        <item x="217"/>
        <item x="1662"/>
        <item x="1490"/>
        <item x="257"/>
        <item x="1369"/>
        <item x="3152"/>
        <item x="3014"/>
        <item x="2213"/>
        <item x="2491"/>
        <item x="1423"/>
        <item x="1557"/>
        <item x="3011"/>
        <item x="2908"/>
        <item x="374"/>
        <item x="3056"/>
        <item x="1660"/>
        <item x="2215"/>
        <item x="1134"/>
        <item x="1615"/>
        <item x="1438"/>
        <item x="2219"/>
        <item x="244"/>
        <item x="1364"/>
        <item x="1435"/>
        <item x="1138"/>
        <item x="3172"/>
        <item x="235"/>
        <item x="1647"/>
        <item x="3054"/>
        <item x="1606"/>
        <item x="1648"/>
        <item x="3082"/>
        <item x="228"/>
        <item x="3036"/>
        <item x="2186"/>
        <item x="2623"/>
        <item x="1943"/>
        <item x="1111"/>
        <item x="757"/>
        <item x="2060"/>
        <item x="2465"/>
        <item x="2622"/>
        <item x="1197"/>
        <item x="1508"/>
        <item x="1100"/>
        <item x="2062"/>
        <item x="2223"/>
        <item x="2629"/>
        <item x="3141"/>
        <item x="1607"/>
        <item x="2065"/>
        <item x="2463"/>
        <item x="2466"/>
        <item x="2809"/>
        <item x="2193"/>
        <item x="3161"/>
        <item x="1193"/>
        <item x="2617"/>
        <item x="1117"/>
        <item x="2460"/>
        <item x="3004"/>
        <item x="2813"/>
        <item x="2907"/>
        <item x="2958"/>
        <item x="1099"/>
        <item x="292"/>
        <item x="3010"/>
        <item x="3008"/>
        <item x="1152"/>
        <item x="289"/>
        <item x="1426"/>
        <item x="2621"/>
        <item x="1267"/>
        <item x="1617"/>
        <item x="2218"/>
        <item x="3055"/>
        <item x="3156"/>
        <item x="3166"/>
        <item x="1463"/>
        <item x="1268"/>
        <item x="2808"/>
        <item x="3097"/>
        <item x="1434"/>
        <item x="2165"/>
        <item x="1664"/>
        <item x="1132"/>
        <item x="216"/>
        <item x="1401"/>
        <item x="3157"/>
        <item x="3080"/>
        <item x="2901"/>
        <item x="2941"/>
        <item x="294"/>
        <item x="1396"/>
        <item x="1160"/>
        <item x="2833"/>
        <item x="1439"/>
        <item x="1133"/>
        <item x="1480"/>
        <item x="3149"/>
        <item x="2171"/>
        <item x="241"/>
        <item x="2222"/>
        <item x="2959"/>
        <item x="3012"/>
        <item x="3032"/>
        <item x="3181"/>
        <item x="253"/>
        <item x="1652"/>
        <item x="1484"/>
        <item x="1406"/>
        <item x="2912"/>
        <item x="1626"/>
        <item x="2167"/>
        <item x="1410"/>
        <item x="2584"/>
        <item x="1640"/>
        <item x="2467"/>
        <item x="2335"/>
        <item x="1262"/>
        <item x="3035"/>
        <item x="3119"/>
        <item x="3176"/>
        <item x="3104"/>
        <item x="1605"/>
        <item x="3060"/>
        <item x="1608"/>
        <item x="3121"/>
        <item x="2832"/>
        <item x="221"/>
        <item x="2077"/>
        <item x="1641"/>
        <item x="2441"/>
        <item x="1558"/>
        <item x="42"/>
        <item x="2989"/>
        <item x="2207"/>
        <item x="2192"/>
        <item x="1654"/>
        <item x="3076"/>
        <item x="1363"/>
        <item x="3122"/>
        <item x="1402"/>
        <item x="1200"/>
        <item x="1440"/>
        <item x="2061"/>
        <item x="2482"/>
        <item x="3062"/>
        <item x="1509"/>
        <item x="343"/>
        <item x="3031"/>
        <item x="237"/>
        <item x="211"/>
        <item x="2935"/>
        <item x="229"/>
        <item x="3084"/>
        <item x="2991"/>
        <item x="2956"/>
        <item x="2216"/>
        <item x="1507"/>
        <item x="236"/>
        <item x="1425"/>
        <item x="2179"/>
        <item x="1542"/>
        <item x="3007"/>
        <item x="1424"/>
        <item x="2990"/>
        <item x="2440"/>
        <item x="281"/>
        <item x="2211"/>
        <item x="2810"/>
        <item x="3108"/>
        <item x="3193"/>
        <item x="3115"/>
        <item x="3095"/>
        <item x="345"/>
        <item x="1650"/>
        <item x="3042"/>
        <item x="1547"/>
        <item x="1610"/>
        <item x="1126"/>
        <item x="2814"/>
        <item x="3100"/>
        <item x="1164"/>
        <item x="1150"/>
        <item x="1646"/>
        <item x="1466"/>
        <item x="2166"/>
        <item x="2178"/>
        <item x="44"/>
        <item x="2188"/>
        <item x="2142"/>
        <item x="397"/>
        <item x="1506"/>
        <item x="759"/>
        <item x="2618"/>
        <item x="2174"/>
        <item x="2333"/>
        <item x="342"/>
        <item x="2141"/>
        <item x="2079"/>
        <item x="3117"/>
        <item x="1354"/>
        <item x="3049"/>
        <item x="1667"/>
        <item x="2173"/>
        <item x="2945"/>
        <item x="3187"/>
        <item x="2170"/>
        <item x="2986"/>
        <item x="2948"/>
        <item x="1400"/>
        <item x="2182"/>
        <item x="3046"/>
        <item x="1464"/>
        <item x="1544"/>
        <item x="2176"/>
        <item x="1125"/>
        <item x="1639"/>
        <item x="2987"/>
        <item x="3139"/>
        <item x="1361"/>
        <item x="2936"/>
        <item x="1350"/>
        <item x="3127"/>
        <item x="2898"/>
        <item x="1393"/>
        <item x="3116"/>
        <item x="2442"/>
        <item x="2191"/>
        <item x="1362"/>
        <item x="1546"/>
        <item x="1411"/>
        <item x="3257"/>
        <item x="212"/>
        <item x="3037"/>
        <item x="285"/>
        <item x="2175"/>
        <item x="213"/>
        <item x="1642"/>
        <item x="3137"/>
        <item x="2812"/>
        <item x="3177"/>
        <item x="1120"/>
        <item x="3041"/>
        <item x="2591"/>
        <item x="2906"/>
        <item x="2815"/>
        <item x="1137"/>
        <item x="1659"/>
        <item x="2899"/>
        <item x="3125"/>
        <item x="2937"/>
        <item x="1399"/>
        <item x="282"/>
        <item x="3255"/>
        <item x="1142"/>
        <item x="2938"/>
        <item x="2080"/>
        <item x="2475"/>
        <item x="3061"/>
        <item x="1403"/>
        <item x="1128"/>
        <item x="1653"/>
        <item x="3200"/>
        <item x="3034"/>
        <item x="2895"/>
        <item x="1266"/>
        <item x="1159"/>
        <item x="3057"/>
        <item x="3019"/>
        <item x="1415"/>
        <item x="2334"/>
        <item x="2140"/>
        <item x="1644"/>
        <item x="1471"/>
        <item x="1151"/>
        <item x="286"/>
        <item x="1491"/>
        <item x="3024"/>
        <item x="2606"/>
        <item x="2469"/>
        <item x="3023"/>
        <item x="3254"/>
        <item x="2208"/>
        <item x="341"/>
        <item x="2985"/>
        <item x="3113"/>
        <item x="1352"/>
        <item x="2481"/>
        <item x="2984"/>
        <item x="1131"/>
        <item x="2939"/>
        <item x="3173"/>
        <item x="2940"/>
        <item x="149"/>
        <item x="1465"/>
        <item x="2439"/>
        <item x="3124"/>
        <item x="1468"/>
        <item x="1609"/>
        <item x="1409"/>
        <item x="2982"/>
        <item x="1469"/>
        <item x="2083"/>
        <item x="2605"/>
        <item x="2059"/>
        <item x="3135"/>
        <item x="2876"/>
        <item x="2078"/>
        <item x="2074"/>
        <item x="582"/>
        <item x="1645"/>
        <item x="1351"/>
        <item x="2081"/>
        <item x="2180"/>
        <item x="1407"/>
        <item x="3066"/>
        <item x="344"/>
        <item x="1405"/>
        <item x="3090"/>
        <item x="1353"/>
        <item x="3038"/>
        <item x="2177"/>
        <item x="2076"/>
        <item x="2957"/>
        <item x="1127"/>
        <item x="1194"/>
        <item x="3013"/>
        <item x="3251"/>
        <item x="1119"/>
        <item x="3058"/>
        <item x="1629"/>
        <item x="2057"/>
        <item x="3126"/>
        <item x="3136"/>
        <item x="1651"/>
        <item x="1408"/>
        <item x="3033"/>
        <item x="2168"/>
        <item x="1632"/>
        <item x="1129"/>
        <item x="3018"/>
        <item x="2084"/>
        <item x="2189"/>
        <item x="2459"/>
        <item x="3088"/>
        <item x="1472"/>
        <item x="2918"/>
        <item x="3131"/>
        <item x="2187"/>
        <item x="1404"/>
        <item x="1630"/>
        <item x="1272"/>
        <item x="3256"/>
        <item x="1638"/>
        <item x="3059"/>
        <item x="2444"/>
        <item x="1412"/>
        <item x="2920"/>
        <item x="2082"/>
        <item x="3015"/>
        <item x="3194"/>
        <item x="1155"/>
        <item x="3258"/>
        <item x="1357"/>
        <item x="2950"/>
        <item x="2981"/>
        <item x="2184"/>
        <item x="1123"/>
        <item x="3178"/>
        <item x="3182"/>
        <item x="3040"/>
        <item x="1545"/>
        <item x="1196"/>
        <item x="579"/>
        <item x="2921"/>
        <item x="2183"/>
        <item x="760"/>
        <item x="2934"/>
        <item x="2221"/>
        <item x="2468"/>
        <item x="2438"/>
        <item x="1631"/>
        <item x="2169"/>
        <item x="3206"/>
        <item x="3120"/>
        <item x="2930"/>
        <item x="1157"/>
        <item x="2486"/>
        <item x="1649"/>
        <item x="1397"/>
        <item x="2878"/>
        <item x="1130"/>
        <item x="3146"/>
        <item x="3184"/>
        <item x="2332"/>
        <item x="2602"/>
        <item x="2474"/>
        <item x="2897"/>
        <item x="3089"/>
        <item x="1192"/>
        <item x="3185"/>
        <item x="1628"/>
        <item x="1168"/>
        <item x="1170"/>
        <item x="1166"/>
        <item x="2056"/>
        <item x="2896"/>
        <item x="43"/>
        <item x="3118"/>
        <item x="1154"/>
        <item x="1143"/>
        <item x="1153"/>
        <item x="2210"/>
        <item x="1633"/>
        <item x="2951"/>
        <item x="1270"/>
        <item x="2988"/>
        <item x="2872"/>
        <item x="3111"/>
        <item x="3165"/>
        <item x="3110"/>
        <item x="1398"/>
        <item x="2472"/>
        <item x="3138"/>
        <item x="2181"/>
        <item x="1636"/>
        <item x="3043"/>
        <item x="1269"/>
        <item x="1175"/>
        <item x="2875"/>
        <item x="3077"/>
        <item x="3147"/>
        <item x="1184"/>
        <item x="2928"/>
        <item x="3134"/>
        <item x="1470"/>
        <item x="2888"/>
        <item x="3129"/>
        <item x="283"/>
        <item x="3140"/>
        <item x="2443"/>
        <item x="1190"/>
        <item x="1195"/>
        <item x="346"/>
        <item x="2075"/>
        <item x="3183"/>
        <item x="3039"/>
        <item x="2925"/>
        <item x="2952"/>
        <item x="1265"/>
        <item x="2224"/>
        <item x="3020"/>
        <item x="1172"/>
        <item x="2604"/>
        <item x="3063"/>
        <item x="1158"/>
        <item x="1643"/>
        <item x="2445"/>
        <item x="2977"/>
        <item x="3145"/>
        <item x="1414"/>
        <item x="2894"/>
        <item x="2877"/>
        <item x="3067"/>
        <item x="2185"/>
        <item x="2924"/>
        <item x="3253"/>
        <item x="2976"/>
        <item x="1355"/>
        <item x="155"/>
        <item x="3123"/>
        <item x="3112"/>
        <item x="1167"/>
        <item x="1185"/>
        <item x="2485"/>
        <item x="1199"/>
        <item x="1140"/>
        <item x="2980"/>
        <item x="2919"/>
        <item x="2209"/>
        <item x="3022"/>
        <item x="3192"/>
        <item x="2058"/>
        <item x="148"/>
        <item x="2923"/>
        <item x="3180"/>
        <item x="1634"/>
        <item x="3252"/>
        <item x="1413"/>
        <item x="1637"/>
        <item x="3144"/>
        <item x="1271"/>
        <item x="3142"/>
        <item x="2979"/>
        <item x="1118"/>
        <item x="3128"/>
        <item x="3143"/>
        <item x="3030"/>
        <item x="2916"/>
        <item x="1177"/>
        <item x="2886"/>
        <item x="1165"/>
        <item x="1180"/>
        <item x="2601"/>
        <item x="2603"/>
        <item x="150"/>
        <item x="2220"/>
        <item x="3133"/>
        <item x="3064"/>
        <item x="1145"/>
        <item x="3179"/>
        <item x="2949"/>
        <item x="2484"/>
        <item x="1187"/>
        <item x="2933"/>
        <item x="1186"/>
        <item x="2874"/>
        <item x="3199"/>
        <item x="2873"/>
        <item x="2960"/>
        <item x="1156"/>
        <item x="3132"/>
        <item x="2917"/>
        <item x="2932"/>
        <item x="1635"/>
        <item x="1174"/>
        <item x="1121"/>
        <item x="1198"/>
        <item x="2487"/>
        <item x="584"/>
        <item x="1171"/>
        <item x="1147"/>
        <item x="1169"/>
        <item x="2943"/>
        <item x="1163"/>
        <item x="2998"/>
        <item x="2483"/>
        <item x="151"/>
        <item x="2885"/>
        <item x="1179"/>
        <item x="2473"/>
        <item x="3021"/>
        <item x="2913"/>
        <item x="1178"/>
        <item x="2931"/>
        <item x="152"/>
        <item x="3050"/>
        <item x="2922"/>
        <item x="1122"/>
        <item x="2942"/>
        <item x="2915"/>
        <item x="2887"/>
        <item x="154"/>
        <item x="1183"/>
        <item x="2055"/>
        <item x="1511"/>
        <item x="153"/>
        <item x="3085"/>
        <item x="2929"/>
        <item x="284"/>
        <item x="3151"/>
        <item x="1141"/>
        <item x="2914"/>
        <item x="1144"/>
        <item x="2978"/>
        <item x="2470"/>
        <item x="2944"/>
        <item x="581"/>
        <item x="2927"/>
        <item x="1510"/>
        <item x="2600"/>
        <item x="2997"/>
        <item x="2471"/>
        <item x="2883"/>
        <item x="1173"/>
        <item x="1191"/>
        <item x="3065"/>
        <item x="3186"/>
        <item x="3051"/>
        <item x="1188"/>
        <item x="583"/>
        <item x="2490"/>
        <item x="1162"/>
        <item x="1181"/>
        <item x="1146"/>
        <item x="3017"/>
        <item x="2884"/>
        <item x="1161"/>
        <item x="2926"/>
        <item x="2996"/>
        <item x="1189"/>
        <item x="1182"/>
        <item x="580"/>
        <item x="1176"/>
        <item x="585"/>
      </items>
    </pivotField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</items>
    </pivotField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7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1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Average of wmean" fld="2" subtotal="average" baseField="7" baseItem="0"/>
  </dataFields>
  <formats count="20">
    <format dxfId="39">
      <pivotArea type="all" dataOnly="0" outline="0" fieldPosition="0"/>
    </format>
    <format dxfId="38">
      <pivotArea outline="0" collapsedLevelsAreSubtotals="1" fieldPosition="0"/>
    </format>
    <format dxfId="37">
      <pivotArea type="origin" dataOnly="0" labelOnly="1" outline="0" fieldPosition="0"/>
    </format>
    <format dxfId="36">
      <pivotArea field="1" type="button" dataOnly="0" labelOnly="1" outline="0" axis="axisCol" fieldPosition="0"/>
    </format>
    <format dxfId="35">
      <pivotArea type="topRight" dataOnly="0" labelOnly="1" outline="0" fieldPosition="0"/>
    </format>
    <format dxfId="34">
      <pivotArea field="7" type="button" dataOnly="0" labelOnly="1" outline="0" axis="axisRow" fieldPosition="0"/>
    </format>
    <format dxfId="33">
      <pivotArea dataOnly="0" labelOnly="1" fieldPosition="0">
        <references count="1">
          <reference field="7" count="0"/>
        </references>
      </pivotArea>
    </format>
    <format dxfId="32">
      <pivotArea dataOnly="0" labelOnly="1" grandRow="1" outline="0" fieldPosition="0"/>
    </format>
    <format dxfId="31">
      <pivotArea dataOnly="0" labelOnly="1" fieldPosition="0">
        <references count="1">
          <reference field="1" count="0"/>
        </references>
      </pivotArea>
    </format>
    <format dxfId="30">
      <pivotArea dataOnly="0" labelOnly="1" grandCol="1" outline="0" fieldPosition="0"/>
    </format>
    <format dxfId="29">
      <pivotArea type="all" dataOnly="0" outline="0" fieldPosition="0"/>
    </format>
    <format dxfId="28">
      <pivotArea outline="0" collapsedLevelsAreSubtotals="1" fieldPosition="0"/>
    </format>
    <format dxfId="27">
      <pivotArea type="origin" dataOnly="0" labelOnly="1" outline="0" fieldPosition="0"/>
    </format>
    <format dxfId="26">
      <pivotArea field="1" type="button" dataOnly="0" labelOnly="1" outline="0" axis="axisCol" fieldPosition="0"/>
    </format>
    <format dxfId="25">
      <pivotArea type="topRight" dataOnly="0" labelOnly="1" outline="0" fieldPosition="0"/>
    </format>
    <format dxfId="24">
      <pivotArea field="7" type="button" dataOnly="0" labelOnly="1" outline="0" axis="axisRow" fieldPosition="0"/>
    </format>
    <format dxfId="23">
      <pivotArea dataOnly="0" labelOnly="1" fieldPosition="0">
        <references count="1">
          <reference field="7" count="0"/>
        </references>
      </pivotArea>
    </format>
    <format dxfId="22">
      <pivotArea dataOnly="0" labelOnly="1" grandRow="1" outline="0" fieldPosition="0"/>
    </format>
    <format dxfId="21">
      <pivotArea dataOnly="0" labelOnly="1" fieldPosition="0">
        <references count="1">
          <reference field="1" count="0"/>
        </references>
      </pivotArea>
    </format>
    <format dxfId="2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C80:L109" firstHeaderRow="1" firstDataRow="2" firstDataCol="1"/>
  <pivotFields count="15">
    <pivotField showAll="0" defaultSubtotal="0"/>
    <pivotField axis="axisCol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dataField="1" showAll="0" defaultSubtotal="0">
      <items count="3281">
        <item x="421"/>
        <item x="422"/>
        <item x="437"/>
        <item x="423"/>
        <item x="429"/>
        <item x="427"/>
        <item x="428"/>
        <item x="439"/>
        <item x="438"/>
        <item x="430"/>
        <item x="645"/>
        <item x="436"/>
        <item x="646"/>
        <item x="444"/>
        <item x="3207"/>
        <item x="443"/>
        <item x="431"/>
        <item x="652"/>
        <item x="445"/>
        <item x="2642"/>
        <item x="47"/>
        <item x="435"/>
        <item x="1715"/>
        <item x="1716"/>
        <item x="1713"/>
        <item x="2232"/>
        <item x="425"/>
        <item x="651"/>
        <item x="424"/>
        <item x="440"/>
        <item x="3003"/>
        <item x="1714"/>
        <item x="3210"/>
        <item x="1720"/>
        <item x="481"/>
        <item x="433"/>
        <item x="3213"/>
        <item x="3208"/>
        <item x="1717"/>
        <item x="2234"/>
        <item x="647"/>
        <item x="1"/>
        <item x="1208"/>
        <item x="432"/>
        <item x="2237"/>
        <item x="426"/>
        <item x="1719"/>
        <item x="1718"/>
        <item x="51"/>
        <item x="2230"/>
        <item x="2236"/>
        <item x="2233"/>
        <item x="473"/>
        <item x="2644"/>
        <item x="648"/>
        <item x="48"/>
        <item x="1203"/>
        <item x="460"/>
        <item x="2645"/>
        <item x="6"/>
        <item x="441"/>
        <item x="487"/>
        <item x="466"/>
        <item x="459"/>
        <item x="2646"/>
        <item x="483"/>
        <item x="7"/>
        <item x="446"/>
        <item x="1204"/>
        <item x="449"/>
        <item x="451"/>
        <item x="2235"/>
        <item x="1209"/>
        <item x="1207"/>
        <item x="3212"/>
        <item x="482"/>
        <item x="53"/>
        <item x="442"/>
        <item x="1210"/>
        <item x="55"/>
        <item x="2650"/>
        <item x="488"/>
        <item x="2658"/>
        <item x="1205"/>
        <item x="49"/>
        <item x="2643"/>
        <item x="1202"/>
        <item x="0"/>
        <item x="465"/>
        <item x="1201"/>
        <item x="3001"/>
        <item x="2648"/>
        <item x="479"/>
        <item x="461"/>
        <item x="450"/>
        <item x="1724"/>
        <item x="474"/>
        <item x="2649"/>
        <item x="50"/>
        <item x="2"/>
        <item x="472"/>
        <item x="2228"/>
        <item x="453"/>
        <item x="54"/>
        <item x="467"/>
        <item x="621"/>
        <item x="3209"/>
        <item x="2231"/>
        <item x="489"/>
        <item x="1211"/>
        <item x="504"/>
        <item x="650"/>
        <item x="471"/>
        <item x="1670"/>
        <item x="434"/>
        <item x="649"/>
        <item x="897"/>
        <item x="452"/>
        <item x="2654"/>
        <item x="457"/>
        <item x="484"/>
        <item x="1213"/>
        <item x="2229"/>
        <item x="447"/>
        <item x="891"/>
        <item x="468"/>
        <item x="475"/>
        <item x="480"/>
        <item x="494"/>
        <item x="2647"/>
        <item x="495"/>
        <item x="52"/>
        <item x="613"/>
        <item x="898"/>
        <item x="623"/>
        <item x="2657"/>
        <item x="1671"/>
        <item x="3002"/>
        <item x="1721"/>
        <item x="164"/>
        <item x="2652"/>
        <item x="2656"/>
        <item x="619"/>
        <item x="490"/>
        <item x="622"/>
        <item x="1726"/>
        <item x="2225"/>
        <item x="56"/>
        <item x="2651"/>
        <item x="458"/>
        <item x="455"/>
        <item x="1206"/>
        <item x="2227"/>
        <item x="510"/>
        <item x="3211"/>
        <item x="511"/>
        <item x="1750"/>
        <item x="485"/>
        <item x="477"/>
        <item x="1214"/>
        <item x="628"/>
        <item x="470"/>
        <item x="462"/>
        <item x="2226"/>
        <item x="2758"/>
        <item x="3219"/>
        <item x="2659"/>
        <item x="506"/>
        <item x="454"/>
        <item x="57"/>
        <item x="2653"/>
        <item x="311"/>
        <item x="505"/>
        <item x="2761"/>
        <item x="476"/>
        <item x="165"/>
        <item x="1725"/>
        <item x="168"/>
        <item x="620"/>
        <item x="2760"/>
        <item x="469"/>
        <item x="2244"/>
        <item x="1729"/>
        <item x="2088"/>
        <item x="2245"/>
        <item x="627"/>
        <item x="1740"/>
        <item x="1727"/>
        <item x="2759"/>
        <item x="2660"/>
        <item x="614"/>
        <item x="1723"/>
        <item x="1672"/>
        <item x="166"/>
        <item x="2763"/>
        <item x="892"/>
        <item x="463"/>
        <item x="722"/>
        <item x="1728"/>
        <item x="2635"/>
        <item x="2264"/>
        <item x="1212"/>
        <item x="478"/>
        <item x="2266"/>
        <item x="2001"/>
        <item x="59"/>
        <item x="957"/>
        <item x="2256"/>
        <item x="1748"/>
        <item x="604"/>
        <item x="893"/>
        <item x="62"/>
        <item x="314"/>
        <item x="637"/>
        <item x="1722"/>
        <item x="904"/>
        <item x="2639"/>
        <item x="3000"/>
        <item x="1753"/>
        <item x="598"/>
        <item x="950"/>
        <item x="66"/>
        <item x="1731"/>
        <item x="2655"/>
        <item x="497"/>
        <item x="615"/>
        <item x="905"/>
        <item x="313"/>
        <item x="448"/>
        <item x="1733"/>
        <item x="624"/>
        <item x="1746"/>
        <item x="918"/>
        <item x="606"/>
        <item x="518"/>
        <item x="170"/>
        <item x="171"/>
        <item x="974"/>
        <item x="1674"/>
        <item x="1734"/>
        <item x="1760"/>
        <item x="1730"/>
        <item x="492"/>
        <item x="941"/>
        <item x="64"/>
        <item x="2087"/>
        <item x="643"/>
        <item x="1758"/>
        <item x="2239"/>
        <item x="1732"/>
        <item x="491"/>
        <item x="1745"/>
        <item x="899"/>
        <item x="573"/>
        <item x="571"/>
        <item x="61"/>
        <item x="2350"/>
        <item x="312"/>
        <item x="2262"/>
        <item x="1001"/>
        <item x="486"/>
        <item x="58"/>
        <item x="63"/>
        <item x="456"/>
        <item x="644"/>
        <item x="2005"/>
        <item x="980"/>
        <item x="2357"/>
        <item x="946"/>
        <item x="2242"/>
        <item x="2263"/>
        <item x="605"/>
        <item x="318"/>
        <item x="952"/>
        <item x="1764"/>
        <item x="2089"/>
        <item x="1754"/>
        <item x="5"/>
        <item x="2352"/>
        <item x="1736"/>
        <item x="956"/>
        <item x="512"/>
        <item x="2665"/>
        <item x="951"/>
        <item x="464"/>
        <item x="1784"/>
        <item x="65"/>
        <item x="1763"/>
        <item x="169"/>
        <item x="617"/>
        <item x="1752"/>
        <item x="2638"/>
        <item x="947"/>
        <item x="1781"/>
        <item x="1747"/>
        <item x="3"/>
        <item x="600"/>
        <item x="1045"/>
        <item x="502"/>
        <item x="503"/>
        <item x="2254"/>
        <item x="2637"/>
        <item x="1998"/>
        <item x="1759"/>
        <item x="2793"/>
        <item x="2003"/>
        <item x="2004"/>
        <item x="577"/>
        <item x="943"/>
        <item x="916"/>
        <item x="1742"/>
        <item x="599"/>
        <item x="2641"/>
        <item x="1673"/>
        <item x="2278"/>
        <item x="625"/>
        <item x="1756"/>
        <item x="3218"/>
        <item x="4"/>
        <item x="2253"/>
        <item x="60"/>
        <item x="921"/>
        <item x="981"/>
        <item x="1062"/>
        <item x="67"/>
        <item x="316"/>
        <item x="2354"/>
        <item x="2000"/>
        <item x="519"/>
        <item x="509"/>
        <item x="2661"/>
        <item x="1749"/>
        <item x="2663"/>
        <item x="2238"/>
        <item x="2792"/>
        <item x="507"/>
        <item x="1846"/>
        <item x="2255"/>
        <item x="167"/>
        <item x="638"/>
        <item x="1782"/>
        <item x="639"/>
        <item x="1751"/>
        <item x="629"/>
        <item x="1757"/>
        <item x="612"/>
        <item x="2762"/>
        <item x="563"/>
        <item x="69"/>
        <item x="1762"/>
        <item x="976"/>
        <item x="963"/>
        <item x="572"/>
        <item x="942"/>
        <item x="1785"/>
        <item x="1848"/>
        <item x="2265"/>
        <item x="514"/>
        <item x="2259"/>
        <item x="894"/>
        <item x="2241"/>
        <item x="723"/>
        <item x="962"/>
        <item x="2767"/>
        <item x="1049"/>
        <item x="1783"/>
        <item x="1002"/>
        <item x="2544"/>
        <item x="2783"/>
        <item x="2776"/>
        <item x="672"/>
        <item x="618"/>
        <item x="1850"/>
        <item x="2279"/>
        <item x="496"/>
        <item x="2355"/>
        <item x="498"/>
        <item x="3215"/>
        <item x="2790"/>
        <item x="616"/>
        <item x="978"/>
        <item x="2346"/>
        <item x="1765"/>
        <item x="2668"/>
        <item x="2794"/>
        <item x="1744"/>
        <item x="961"/>
        <item x="954"/>
        <item x="1051"/>
        <item x="902"/>
        <item x="2662"/>
        <item x="1950"/>
        <item x="1849"/>
        <item x="3214"/>
        <item x="78"/>
        <item x="2773"/>
        <item x="917"/>
        <item x="2791"/>
        <item x="975"/>
        <item x="900"/>
        <item x="1739"/>
        <item x="2772"/>
        <item x="611"/>
        <item x="909"/>
        <item x="569"/>
        <item x="903"/>
        <item x="2771"/>
        <item x="1847"/>
        <item x="2378"/>
        <item x="1738"/>
        <item x="2008"/>
        <item x="493"/>
        <item x="1047"/>
        <item x="508"/>
        <item x="2353"/>
        <item x="2411"/>
        <item x="3228"/>
        <item x="717"/>
        <item x="68"/>
        <item x="547"/>
        <item x="1050"/>
        <item x="2666"/>
        <item x="3224"/>
        <item x="1999"/>
        <item x="668"/>
        <item x="2358"/>
        <item x="958"/>
        <item x="895"/>
        <item x="1322"/>
        <item x="1677"/>
        <item x="2508"/>
        <item x="79"/>
        <item x="2374"/>
        <item x="84"/>
        <item x="671"/>
        <item x="109"/>
        <item x="2535"/>
        <item x="2010"/>
        <item x="667"/>
        <item x="2090"/>
        <item x="2277"/>
        <item x="2027"/>
        <item x="2029"/>
        <item x="2032"/>
        <item x="1061"/>
        <item x="2348"/>
        <item x="2376"/>
        <item x="2768"/>
        <item x="896"/>
        <item x="2414"/>
        <item x="2011"/>
        <item x="2033"/>
        <item x="923"/>
        <item x="977"/>
        <item x="2349"/>
        <item x="718"/>
        <item x="564"/>
        <item x="2091"/>
        <item x="602"/>
        <item x="317"/>
        <item x="513"/>
        <item x="2347"/>
        <item x="111"/>
        <item x="1863"/>
        <item x="80"/>
        <item x="1741"/>
        <item x="1800"/>
        <item x="2243"/>
        <item x="929"/>
        <item x="1224"/>
        <item x="500"/>
        <item x="608"/>
        <item x="1040"/>
        <item x="2274"/>
        <item x="15"/>
        <item x="16"/>
        <item x="2770"/>
        <item x="2636"/>
        <item x="1003"/>
        <item x="2280"/>
        <item x="2275"/>
        <item x="2784"/>
        <item x="3216"/>
        <item x="320"/>
        <item x="116"/>
        <item x="2677"/>
        <item x="1833"/>
        <item x="2007"/>
        <item x="1814"/>
        <item x="2611"/>
        <item x="1046"/>
        <item x="1809"/>
        <item x="1012"/>
        <item x="574"/>
        <item x="953"/>
        <item x="22"/>
        <item x="2272"/>
        <item x="110"/>
        <item x="1041"/>
        <item x="777"/>
        <item x="1223"/>
        <item x="2369"/>
        <item x="2506"/>
        <item x="693"/>
        <item x="922"/>
        <item x="2351"/>
        <item x="1813"/>
        <item x="1743"/>
        <item x="915"/>
        <item x="2718"/>
        <item x="1812"/>
        <item x="2240"/>
        <item x="2031"/>
        <item x="2725"/>
        <item x="842"/>
        <item x="2774"/>
        <item x="640"/>
        <item x="669"/>
        <item x="666"/>
        <item x="1832"/>
        <item x="85"/>
        <item x="836"/>
        <item x="2675"/>
        <item x="661"/>
        <item x="2009"/>
        <item x="1815"/>
        <item x="2542"/>
        <item x="1222"/>
        <item x="2377"/>
        <item x="1737"/>
        <item x="2276"/>
        <item x="607"/>
        <item x="1019"/>
        <item x="499"/>
        <item x="2669"/>
        <item x="2640"/>
        <item x="2258"/>
        <item x="548"/>
        <item x="688"/>
        <item x="2413"/>
        <item x="847"/>
        <item x="2782"/>
        <item x="8"/>
        <item x="1860"/>
        <item x="662"/>
        <item x="1859"/>
        <item x="1805"/>
        <item x="635"/>
        <item x="1810"/>
        <item x="843"/>
        <item x="1842"/>
        <item x="315"/>
        <item x="1004"/>
        <item x="2257"/>
        <item x="1678"/>
        <item x="2412"/>
        <item x="2002"/>
        <item x="2781"/>
        <item x="1844"/>
        <item x="1828"/>
        <item x="2252"/>
        <item x="1034"/>
        <item x="1919"/>
        <item x="2028"/>
        <item x="2672"/>
        <item x="1323"/>
        <item x="846"/>
        <item x="783"/>
        <item x="570"/>
        <item x="527"/>
        <item x="1771"/>
        <item x="1766"/>
        <item x="37"/>
        <item x="911"/>
        <item x="2724"/>
        <item x="325"/>
        <item x="1802"/>
        <item x="641"/>
        <item x="2779"/>
        <item x="2451"/>
        <item x="655"/>
        <item x="1816"/>
        <item x="1676"/>
        <item x="994"/>
        <item x="1834"/>
        <item x="18"/>
        <item x="779"/>
        <item x="861"/>
        <item x="1794"/>
        <item x="1033"/>
        <item x="2543"/>
        <item x="156"/>
        <item x="1801"/>
        <item x="1321"/>
        <item x="1795"/>
        <item x="630"/>
        <item x="543"/>
        <item x="516"/>
        <item x="964"/>
        <item x="1883"/>
        <item x="1013"/>
        <item x="565"/>
        <item x="1799"/>
        <item x="567"/>
        <item x="1735"/>
        <item x="844"/>
        <item x="17"/>
        <item x="82"/>
        <item x="687"/>
        <item x="1232"/>
        <item x="87"/>
        <item x="914"/>
        <item x="2450"/>
        <item x="1018"/>
        <item x="2727"/>
        <item x="83"/>
        <item x="566"/>
        <item x="837"/>
        <item x="1886"/>
        <item x="2667"/>
        <item x="2030"/>
        <item x="9"/>
        <item x="2261"/>
        <item x="1885"/>
        <item x="1862"/>
        <item x="1806"/>
        <item x="1786"/>
        <item x="1827"/>
        <item x="2664"/>
        <item x="2728"/>
        <item x="1904"/>
        <item x="1920"/>
        <item x="81"/>
        <item x="1011"/>
        <item x="2719"/>
        <item x="2612"/>
        <item x="944"/>
        <item x="526"/>
        <item x="1884"/>
        <item x="763"/>
        <item x="2300"/>
        <item x="642"/>
        <item x="2507"/>
        <item x="2284"/>
        <item x="319"/>
        <item x="2356"/>
        <item x="1000"/>
        <item x="928"/>
        <item x="2404"/>
        <item x="924"/>
        <item x="1038"/>
        <item x="659"/>
        <item x="2687"/>
        <item x="3227"/>
        <item x="1811"/>
        <item x="855"/>
        <item x="2554"/>
        <item x="1852"/>
        <item x="1831"/>
        <item x="575"/>
        <item x="1798"/>
        <item x="1010"/>
        <item x="92"/>
        <item x="1793"/>
        <item x="999"/>
        <item x="631"/>
        <item x="1803"/>
        <item x="1922"/>
        <item x="2780"/>
        <item x="993"/>
        <item x="115"/>
        <item x="1894"/>
        <item x="14"/>
        <item x="2006"/>
        <item x="778"/>
        <item x="1039"/>
        <item x="1918"/>
        <item x="1843"/>
        <item x="2678"/>
        <item x="965"/>
        <item x="826"/>
        <item x="1017"/>
        <item x="1063"/>
        <item x="23"/>
        <item x="796"/>
        <item x="86"/>
        <item x="3239"/>
        <item x="1951"/>
        <item x="1879"/>
        <item x="636"/>
        <item x="1230"/>
        <item x="694"/>
        <item x="2406"/>
        <item x="1042"/>
        <item x="1755"/>
        <item x="2769"/>
        <item x="2287"/>
        <item x="2613"/>
        <item x="2726"/>
        <item x="2775"/>
        <item x="113"/>
        <item x="1005"/>
        <item x="920"/>
        <item x="1804"/>
        <item x="1845"/>
        <item x="1324"/>
        <item x="1915"/>
        <item x="1817"/>
        <item x="789"/>
        <item x="2778"/>
        <item x="1949"/>
        <item x="1761"/>
        <item x="2764"/>
        <item x="815"/>
        <item x="2671"/>
        <item x="2457"/>
        <item x="3217"/>
        <item x="160"/>
        <item x="681"/>
        <item x="114"/>
        <item x="967"/>
        <item x="1006"/>
        <item x="663"/>
        <item x="2733"/>
        <item x="1790"/>
        <item x="2296"/>
        <item x="1225"/>
        <item x="2273"/>
        <item x="1334"/>
        <item x="10"/>
        <item x="995"/>
        <item x="2555"/>
        <item x="1826"/>
        <item x="653"/>
        <item x="515"/>
        <item x="172"/>
        <item x="1824"/>
        <item x="147"/>
        <item x="144"/>
        <item x="1987"/>
        <item x="817"/>
        <item x="601"/>
        <item x="626"/>
        <item x="2689"/>
        <item x="721"/>
        <item x="800"/>
        <item x="2732"/>
        <item x="2556"/>
        <item x="1917"/>
        <item x="1956"/>
        <item x="1896"/>
        <item x="1381"/>
        <item x="2504"/>
        <item x="2723"/>
        <item x="1825"/>
        <item x="1861"/>
        <item x="979"/>
        <item x="2685"/>
        <item x="2557"/>
        <item x="919"/>
        <item x="1911"/>
        <item x="2516"/>
        <item x="2717"/>
        <item x="1675"/>
        <item x="2614"/>
        <item x="1871"/>
        <item x="1840"/>
        <item x="1325"/>
        <item x="1020"/>
        <item x="682"/>
        <item x="521"/>
        <item x="1229"/>
        <item x="2690"/>
        <item x="738"/>
        <item x="1515"/>
        <item x="603"/>
        <item x="1882"/>
        <item x="517"/>
        <item x="2039"/>
        <item x="1228"/>
        <item x="1870"/>
        <item x="183"/>
        <item x="1382"/>
        <item x="2408"/>
        <item x="1912"/>
        <item x="802"/>
        <item x="2251"/>
        <item x="2676"/>
        <item x="1054"/>
        <item x="545"/>
        <item x="1830"/>
        <item x="2777"/>
        <item x="91"/>
        <item x="146"/>
        <item x="816"/>
        <item x="1881"/>
        <item x="1808"/>
        <item x="2766"/>
        <item x="874"/>
        <item x="807"/>
        <item x="1907"/>
        <item x="1679"/>
        <item x="2683"/>
        <item x="3245"/>
        <item x="2679"/>
        <item x="520"/>
        <item x="323"/>
        <item x="1856"/>
        <item x="841"/>
        <item x="2345"/>
        <item x="70"/>
        <item x="2368"/>
        <item x="857"/>
        <item x="1773"/>
        <item x="2693"/>
        <item x="2526"/>
        <item x="2453"/>
        <item x="680"/>
        <item x="901"/>
        <item x="1851"/>
        <item x="1770"/>
        <item x="89"/>
        <item x="326"/>
        <item x="764"/>
        <item x="1909"/>
        <item x="670"/>
        <item x="2729"/>
        <item x="1947"/>
        <item x="686"/>
        <item x="528"/>
        <item x="1052"/>
        <item x="522"/>
        <item x="576"/>
        <item x="2046"/>
        <item x="991"/>
        <item x="2306"/>
        <item x="720"/>
        <item x="2250"/>
        <item x="875"/>
        <item x="90"/>
        <item x="1901"/>
        <item x="2673"/>
        <item x="1044"/>
        <item x="1807"/>
        <item x="1043"/>
        <item x="1058"/>
        <item x="557"/>
        <item x="910"/>
        <item x="797"/>
        <item x="955"/>
        <item x="733"/>
        <item x="1234"/>
        <item x="2520"/>
        <item x="1065"/>
        <item x="609"/>
        <item x="1838"/>
        <item x="112"/>
        <item x="660"/>
        <item x="1767"/>
        <item x="731"/>
        <item x="561"/>
        <item x="1792"/>
        <item x="38"/>
        <item x="2765"/>
        <item x="1952"/>
        <item x="1107"/>
        <item x="1769"/>
        <item x="1796"/>
        <item x="1898"/>
        <item x="2421"/>
        <item x="966"/>
        <item x="908"/>
        <item x="715"/>
        <item x="827"/>
        <item x="1905"/>
        <item x="1841"/>
        <item x="1053"/>
        <item x="2283"/>
        <item x="710"/>
        <item x="3220"/>
        <item x="2519"/>
        <item x="972"/>
        <item x="2455"/>
        <item x="1252"/>
        <item x="1014"/>
        <item x="982"/>
        <item x="2736"/>
        <item x="327"/>
        <item x="544"/>
        <item x="992"/>
        <item x="2420"/>
        <item x="769"/>
        <item x="555"/>
        <item x="524"/>
        <item x="562"/>
        <item x="1997"/>
        <item x="2282"/>
        <item x="949"/>
        <item x="2720"/>
        <item x="556"/>
        <item x="179"/>
        <item x="1048"/>
        <item x="124"/>
        <item x="1916"/>
        <item x="997"/>
        <item x="1837"/>
        <item x="696"/>
        <item x="324"/>
        <item x="2686"/>
        <item x="1965"/>
        <item x="2456"/>
        <item x="2449"/>
        <item x="737"/>
        <item x="2674"/>
        <item x="1836"/>
        <item x="712"/>
        <item x="945"/>
        <item x="1948"/>
        <item x="2405"/>
        <item x="1025"/>
        <item x="2670"/>
        <item x="2040"/>
        <item x="1968"/>
        <item x="711"/>
        <item x="1493"/>
        <item x="333"/>
        <item x="775"/>
        <item x="2293"/>
        <item x="1908"/>
        <item x="2560"/>
        <item x="849"/>
        <item x="691"/>
        <item x="1513"/>
        <item x="1788"/>
        <item x="1895"/>
        <item x="1858"/>
        <item x="19"/>
        <item x="1821"/>
        <item x="2304"/>
        <item x="719"/>
        <item x="2366"/>
        <item x="1007"/>
        <item x="322"/>
        <item x="1945"/>
        <item x="634"/>
        <item x="1015"/>
        <item x="2288"/>
        <item x="1975"/>
        <item x="2286"/>
        <item x="1327"/>
        <item x="823"/>
        <item x="689"/>
        <item x="878"/>
        <item x="856"/>
        <item x="175"/>
        <item x="632"/>
        <item x="3240"/>
        <item x="533"/>
        <item x="996"/>
        <item x="1791"/>
        <item x="1988"/>
        <item x="1772"/>
        <item x="765"/>
        <item x="2734"/>
        <item x="2518"/>
        <item x="31"/>
        <item x="1231"/>
        <item x="906"/>
        <item x="1333"/>
        <item x="2747"/>
        <item x="1108"/>
        <item x="822"/>
        <item x="2452"/>
        <item x="2536"/>
        <item x="2285"/>
        <item x="1880"/>
        <item x="870"/>
        <item x="2315"/>
        <item x="848"/>
        <item x="968"/>
        <item x="157"/>
        <item x="2523"/>
        <item x="695"/>
        <item x="3236"/>
        <item x="801"/>
        <item x="654"/>
        <item x="2403"/>
        <item x="2367"/>
        <item x="1789"/>
        <item x="780"/>
        <item x="673"/>
        <item x="1976"/>
        <item x="732"/>
        <item x="3222"/>
        <item x="1822"/>
        <item x="1906"/>
        <item x="2291"/>
        <item x="1869"/>
        <item x="163"/>
        <item x="529"/>
        <item x="838"/>
        <item x="2295"/>
        <item x="1569"/>
        <item x="790"/>
        <item x="854"/>
        <item x="1818"/>
        <item x="1855"/>
        <item x="125"/>
        <item x="127"/>
        <item x="2684"/>
        <item x="989"/>
        <item x="1963"/>
        <item x="71"/>
        <item x="716"/>
        <item x="88"/>
        <item x="1797"/>
        <item x="2410"/>
        <item x="173"/>
        <item x="93"/>
        <item x="2012"/>
        <item x="162"/>
        <item x="180"/>
        <item x="3230"/>
        <item x="1251"/>
        <item x="592"/>
        <item x="2271"/>
        <item x="1380"/>
        <item x="568"/>
        <item x="161"/>
        <item x="72"/>
        <item x="799"/>
        <item x="141"/>
        <item x="2260"/>
        <item x="1839"/>
        <item x="679"/>
        <item x="2741"/>
        <item x="882"/>
        <item x="2048"/>
        <item x="1823"/>
        <item x="684"/>
        <item x="2409"/>
        <item x="1233"/>
        <item x="2401"/>
        <item x="130"/>
        <item x="501"/>
        <item x="1983"/>
        <item x="2524"/>
        <item x="2294"/>
        <item x="549"/>
        <item x="334"/>
        <item x="1967"/>
        <item x="1571"/>
        <item x="331"/>
        <item x="332"/>
        <item x="2019"/>
        <item x="633"/>
        <item x="321"/>
        <item x="159"/>
        <item x="869"/>
        <item x="1853"/>
        <item x="1978"/>
        <item x="1891"/>
        <item x="1570"/>
        <item x="1023"/>
        <item x="2505"/>
        <item x="2570"/>
        <item x="1568"/>
        <item x="2344"/>
        <item x="1685"/>
        <item x="1946"/>
        <item x="2407"/>
        <item x="2696"/>
        <item x="1057"/>
        <item x="123"/>
        <item x="1242"/>
        <item x="1236"/>
        <item x="145"/>
        <item x="2502"/>
        <item x="1887"/>
        <item x="1893"/>
        <item x="2563"/>
        <item x="683"/>
        <item x="1914"/>
        <item x="3242"/>
        <item x="2247"/>
        <item x="329"/>
        <item x="94"/>
        <item x="1985"/>
        <item x="3225"/>
        <item x="1227"/>
        <item x="100"/>
        <item x="143"/>
        <item x="2750"/>
        <item x="1899"/>
        <item x="140"/>
        <item x="1829"/>
        <item x="1512"/>
        <item x="558"/>
        <item x="117"/>
        <item x="2049"/>
        <item x="664"/>
        <item x="2552"/>
        <item x="1902"/>
        <item x="2317"/>
        <item x="523"/>
        <item x="1921"/>
        <item x="1514"/>
        <item x="2525"/>
        <item x="657"/>
        <item x="142"/>
        <item x="2559"/>
        <item x="2397"/>
        <item x="2688"/>
        <item x="2695"/>
        <item x="1064"/>
        <item x="33"/>
        <item x="785"/>
        <item x="1857"/>
        <item x="819"/>
        <item x="2281"/>
        <item x="1927"/>
        <item x="690"/>
        <item x="1897"/>
        <item x="1959"/>
        <item x="1957"/>
        <item x="185"/>
        <item x="2297"/>
        <item x="32"/>
        <item x="158"/>
        <item x="546"/>
        <item x="876"/>
        <item x="2302"/>
        <item x="355"/>
        <item x="534"/>
        <item x="2299"/>
        <item x="767"/>
        <item x="990"/>
        <item x="1969"/>
        <item x="798"/>
        <item x="973"/>
        <item x="784"/>
        <item x="1021"/>
        <item x="3238"/>
        <item x="2416"/>
        <item x="2402"/>
        <item x="1680"/>
        <item x="551"/>
        <item x="771"/>
        <item x="2722"/>
        <item x="126"/>
        <item x="99"/>
        <item x="128"/>
        <item x="2698"/>
        <item x="2737"/>
        <item x="1892"/>
        <item x="1960"/>
        <item x="177"/>
        <item x="983"/>
        <item x="1059"/>
        <item x="803"/>
        <item x="1995"/>
        <item x="1900"/>
        <item x="1036"/>
        <item x="1890"/>
        <item x="3229"/>
        <item x="1955"/>
        <item x="2373"/>
        <item x="701"/>
        <item x="959"/>
        <item x="926"/>
        <item x="3244"/>
        <item x="1787"/>
        <item x="1106"/>
        <item x="2539"/>
        <item x="988"/>
        <item x="1768"/>
        <item x="97"/>
        <item x="2343"/>
        <item x="2694"/>
        <item x="2721"/>
        <item x="1056"/>
        <item x="2384"/>
        <item x="2270"/>
        <item x="987"/>
        <item x="2434"/>
        <item x="335"/>
        <item x="2692"/>
        <item x="868"/>
        <item x="1910"/>
        <item x="2713"/>
        <item x="674"/>
        <item x="597"/>
        <item x="1237"/>
        <item x="1335"/>
        <item x="1683"/>
        <item x="1032"/>
        <item x="935"/>
        <item x="776"/>
        <item x="1226"/>
        <item x="181"/>
        <item x="176"/>
        <item x="1492"/>
        <item x="2289"/>
        <item x="2700"/>
        <item x="1085"/>
        <item x="2305"/>
        <item x="2522"/>
        <item x="132"/>
        <item x="925"/>
        <item x="1903"/>
        <item x="877"/>
        <item x="851"/>
        <item x="1238"/>
        <item x="1835"/>
        <item x="3233"/>
        <item x="940"/>
        <item x="593"/>
        <item x="739"/>
        <item x="11"/>
        <item x="1953"/>
        <item x="1820"/>
        <item x="1581"/>
        <item x="907"/>
        <item x="384"/>
        <item x="845"/>
        <item x="1981"/>
        <item x="1104"/>
        <item x="2680"/>
        <item x="692"/>
        <item x="2014"/>
        <item x="2746"/>
        <item x="804"/>
        <item x="74"/>
        <item x="550"/>
        <item x="2340"/>
        <item x="1573"/>
        <item x="1688"/>
        <item x="2047"/>
        <item x="1516"/>
        <item x="713"/>
        <item x="2743"/>
        <item x="1933"/>
        <item x="1240"/>
        <item x="818"/>
        <item x="24"/>
        <item x="2553"/>
        <item x="791"/>
        <item x="2375"/>
        <item x="2785"/>
        <item x="969"/>
        <item x="2521"/>
        <item x="792"/>
        <item x="2681"/>
        <item x="2551"/>
        <item x="1977"/>
        <item x="936"/>
        <item x="1086"/>
        <item x="2432"/>
        <item x="350"/>
        <item x="1982"/>
        <item x="2399"/>
        <item x="3231"/>
        <item x="781"/>
        <item x="178"/>
        <item x="338"/>
        <item x="1105"/>
        <item x="2372"/>
        <item x="349"/>
        <item x="3221"/>
        <item x="2697"/>
        <item x="850"/>
        <item x="2961"/>
        <item x="948"/>
        <item x="675"/>
        <item x="665"/>
        <item x="883"/>
        <item x="2400"/>
        <item x="1239"/>
        <item x="2417"/>
        <item x="1930"/>
        <item x="1962"/>
        <item x="2313"/>
        <item x="95"/>
        <item x="118"/>
        <item x="1964"/>
        <item x="1585"/>
        <item x="1889"/>
        <item x="1593"/>
        <item x="2691"/>
        <item x="2752"/>
        <item x="328"/>
        <item x="3226"/>
        <item x="2599"/>
        <item x="1878"/>
        <item x="3241"/>
        <item x="77"/>
        <item x="2038"/>
        <item x="2383"/>
        <item x="746"/>
        <item x="985"/>
        <item x="1996"/>
        <item x="2389"/>
        <item x="998"/>
        <item x="1235"/>
        <item x="656"/>
        <item x="753"/>
        <item x="2492"/>
        <item x="745"/>
        <item x="852"/>
        <item x="2818"/>
        <item x="1924"/>
        <item x="1986"/>
        <item x="2303"/>
        <item x="1217"/>
        <item x="2712"/>
        <item x="2571"/>
        <item x="377"/>
        <item x="2561"/>
        <item x="2730"/>
        <item x="2268"/>
        <item x="2701"/>
        <item x="770"/>
        <item x="821"/>
        <item x="351"/>
        <item x="357"/>
        <item x="586"/>
        <item x="1970"/>
        <item x="1932"/>
        <item x="2749"/>
        <item x="740"/>
        <item x="2269"/>
        <item x="1689"/>
        <item x="2513"/>
        <item x="131"/>
        <item x="698"/>
        <item x="934"/>
        <item x="610"/>
        <item x="734"/>
        <item x="184"/>
        <item x="786"/>
        <item x="1710"/>
        <item x="2963"/>
        <item x="2787"/>
        <item x="1022"/>
        <item x="1877"/>
        <item x="1991"/>
        <item x="2537"/>
        <item x="2751"/>
        <item x="378"/>
        <item x="2314"/>
        <item x="2514"/>
        <item x="2316"/>
        <item x="73"/>
        <item x="2430"/>
        <item x="858"/>
        <item x="1384"/>
        <item x="2370"/>
        <item x="2267"/>
        <item x="1707"/>
        <item x="2331"/>
        <item x="525"/>
        <item x="530"/>
        <item x="1254"/>
        <item x="1494"/>
        <item x="2478"/>
        <item x="735"/>
        <item x="121"/>
        <item x="699"/>
        <item x="560"/>
        <item x="2494"/>
        <item x="2682"/>
        <item x="3243"/>
        <item x="1055"/>
        <item x="135"/>
        <item x="2020"/>
        <item x="2738"/>
        <item x="76"/>
        <item x="768"/>
        <item x="1594"/>
        <item x="120"/>
        <item x="1684"/>
        <item x="766"/>
        <item x="805"/>
        <item x="1027"/>
        <item x="2517"/>
        <item x="535"/>
        <item x="2699"/>
        <item x="122"/>
        <item x="134"/>
        <item x="1523"/>
        <item x="2323"/>
        <item x="98"/>
        <item x="1031"/>
        <item x="1060"/>
        <item x="2538"/>
        <item x="1923"/>
        <item x="2501"/>
        <item x="2742"/>
        <item x="697"/>
        <item x="1992"/>
        <item x="2388"/>
        <item x="25"/>
        <item x="960"/>
        <item x="1026"/>
        <item x="119"/>
        <item x="1068"/>
        <item x="839"/>
        <item x="2786"/>
        <item x="806"/>
        <item x="2755"/>
        <item x="1876"/>
        <item x="340"/>
        <item x="29"/>
        <item x="3232"/>
        <item x="541"/>
        <item x="186"/>
        <item x="2562"/>
        <item x="1966"/>
        <item x="2398"/>
        <item x="2387"/>
        <item x="307"/>
        <item x="773"/>
        <item x="2431"/>
        <item x="2365"/>
        <item x="2015"/>
        <item x="1430"/>
        <item x="1087"/>
        <item x="2290"/>
        <item x="1681"/>
        <item x="1008"/>
        <item x="938"/>
        <item x="2702"/>
        <item x="591"/>
        <item x="2298"/>
        <item x="2744"/>
        <item x="931"/>
        <item x="337"/>
        <item x="1779"/>
        <item x="1035"/>
        <item x="1429"/>
        <item x="2249"/>
        <item x="20"/>
        <item x="2395"/>
        <item x="825"/>
        <item x="1708"/>
        <item x="1326"/>
        <item x="2714"/>
        <item x="2013"/>
        <item x="3237"/>
        <item x="930"/>
        <item x="658"/>
        <item x="1216"/>
        <item x="1958"/>
        <item x="12"/>
        <item x="1088"/>
        <item x="1067"/>
        <item x="1526"/>
        <item x="2327"/>
        <item x="2735"/>
        <item x="2731"/>
        <item x="787"/>
        <item x="743"/>
        <item x="927"/>
        <item x="1495"/>
        <item x="2433"/>
        <item x="3234"/>
        <item x="2436"/>
        <item x="2819"/>
        <item x="339"/>
        <item x="1432"/>
        <item x="3167"/>
        <item x="2326"/>
        <item x="880"/>
        <item x="2541"/>
        <item x="834"/>
        <item x="96"/>
        <item x="2363"/>
        <item x="2627"/>
        <item x="2512"/>
        <item x="559"/>
        <item x="2342"/>
        <item x="336"/>
        <item x="1241"/>
        <item x="2415"/>
        <item x="1066"/>
        <item x="382"/>
        <item x="1819"/>
        <item x="2567"/>
        <item x="2820"/>
        <item x="1069"/>
        <item x="531"/>
        <item x="2419"/>
        <item x="1253"/>
        <item x="2798"/>
        <item x="1572"/>
        <item x="2339"/>
        <item x="885"/>
        <item x="353"/>
        <item x="129"/>
        <item x="889"/>
        <item x="2788"/>
        <item x="75"/>
        <item x="1301"/>
        <item x="2558"/>
        <item x="2292"/>
        <item x="1699"/>
        <item x="1305"/>
        <item x="860"/>
        <item x="2018"/>
        <item x="2382"/>
        <item x="2754"/>
        <item x="2745"/>
        <item x="182"/>
        <item x="1218"/>
        <item x="2325"/>
        <item x="1562"/>
        <item x="782"/>
        <item x="2859"/>
        <item x="1383"/>
        <item x="872"/>
        <item x="794"/>
        <item x="1931"/>
        <item x="2201"/>
        <item x="741"/>
        <item x="1009"/>
        <item x="1866"/>
        <item x="1687"/>
        <item x="1089"/>
        <item x="912"/>
        <item x="2566"/>
        <item x="1016"/>
        <item x="863"/>
        <item x="970"/>
        <item x="1428"/>
        <item x="3249"/>
        <item x="1073"/>
        <item x="3263"/>
        <item x="2509"/>
        <item x="1854"/>
        <item x="383"/>
        <item x="1961"/>
        <item x="2480"/>
        <item x="2816"/>
        <item x="2803"/>
        <item x="862"/>
        <item x="709"/>
        <item x="552"/>
        <item x="795"/>
        <item x="1329"/>
        <item x="542"/>
        <item x="2821"/>
        <item x="174"/>
        <item x="2715"/>
        <item x="2799"/>
        <item x="2789"/>
        <item x="1582"/>
        <item x="714"/>
        <item x="824"/>
        <item x="3235"/>
        <item x="828"/>
        <item x="1315"/>
        <item x="1583"/>
        <item x="729"/>
        <item x="2540"/>
        <item x="1295"/>
        <item x="2800"/>
        <item x="1993"/>
        <item x="2817"/>
        <item x="677"/>
        <item x="2301"/>
        <item x="2437"/>
        <item x="754"/>
        <item x="1865"/>
        <item x="2364"/>
        <item x="370"/>
        <item x="381"/>
        <item x="2807"/>
        <item x="1090"/>
        <item x="553"/>
        <item x="685"/>
        <item x="1954"/>
        <item x="2454"/>
        <item x="747"/>
        <item x="829"/>
        <item x="1874"/>
        <item x="354"/>
        <item x="190"/>
        <item x="2016"/>
        <item x="1520"/>
        <item x="859"/>
        <item x="2748"/>
        <item x="1221"/>
        <item x="2795"/>
        <item x="1522"/>
        <item x="1980"/>
        <item x="1287"/>
        <item x="1928"/>
        <item x="400"/>
        <item x="2510"/>
        <item x="2564"/>
        <item x="330"/>
        <item x="2503"/>
        <item x="2740"/>
        <item x="136"/>
        <item x="594"/>
        <item x="379"/>
        <item x="2386"/>
        <item x="2418"/>
        <item x="2801"/>
        <item x="2511"/>
        <item x="352"/>
        <item x="984"/>
        <item x="2053"/>
        <item x="206"/>
        <item x="2381"/>
        <item x="2435"/>
        <item x="3250"/>
        <item x="1682"/>
        <item x="356"/>
        <item x="2607"/>
        <item x="2248"/>
        <item x="187"/>
        <item x="2575"/>
        <item x="1868"/>
        <item x="1519"/>
        <item x="2739"/>
        <item x="139"/>
        <item x="2716"/>
        <item x="587"/>
        <item x="748"/>
        <item x="1078"/>
        <item x="21"/>
        <item x="913"/>
        <item x="1072"/>
        <item x="1872"/>
        <item x="2320"/>
        <item x="1255"/>
        <item x="2359"/>
        <item x="871"/>
        <item x="2753"/>
        <item x="1694"/>
        <item x="724"/>
        <item x="971"/>
        <item x="1599"/>
        <item x="1037"/>
        <item x="1580"/>
        <item x="192"/>
        <item x="359"/>
        <item x="1024"/>
        <item x="2025"/>
        <item x="1328"/>
        <item x="1518"/>
        <item x="1029"/>
        <item x="2962"/>
        <item x="840"/>
        <item x="361"/>
        <item x="1220"/>
        <item x="2371"/>
        <item x="2548"/>
        <item x="2805"/>
        <item x="2308"/>
        <item x="1926"/>
        <item x="1427"/>
        <item x="2035"/>
        <item x="224"/>
        <item x="1525"/>
        <item x="1339"/>
        <item x="808"/>
        <item x="1584"/>
        <item x="1939"/>
        <item x="1521"/>
        <item x="1336"/>
        <item x="596"/>
        <item x="2036"/>
        <item x="1563"/>
        <item x="1703"/>
        <item x="2515"/>
        <item x="1690"/>
        <item x="13"/>
        <item x="372"/>
        <item x="2993"/>
        <item x="536"/>
        <item x="1774"/>
        <item x="2361"/>
        <item x="1496"/>
        <item x="1256"/>
        <item x="409"/>
        <item x="835"/>
        <item x="1700"/>
        <item x="2429"/>
        <item x="305"/>
        <item x="1592"/>
        <item x="772"/>
        <item x="3223"/>
        <item x="1775"/>
        <item x="133"/>
        <item x="595"/>
        <item x="1530"/>
        <item x="363"/>
        <item x="1686"/>
        <item x="2319"/>
        <item x="554"/>
        <item x="1433"/>
        <item x="304"/>
        <item x="886"/>
        <item x="744"/>
        <item x="1416"/>
        <item x="1442"/>
        <item x="736"/>
        <item x="1925"/>
        <item x="385"/>
        <item x="879"/>
        <item x="2199"/>
        <item x="676"/>
        <item x="360"/>
        <item x="2806"/>
        <item x="788"/>
        <item x="2822"/>
        <item x="1696"/>
        <item x="2797"/>
        <item x="2200"/>
        <item x="532"/>
        <item x="34"/>
        <item x="3169"/>
        <item x="408"/>
        <item x="380"/>
        <item x="1587"/>
        <item x="1929"/>
        <item x="2362"/>
        <item x="1598"/>
        <item x="2037"/>
        <item x="793"/>
        <item x="390"/>
        <item x="1517"/>
        <item x="830"/>
        <item x="1309"/>
        <item x="1875"/>
        <item x="364"/>
        <item x="1984"/>
        <item x="1538"/>
        <item x="1273"/>
        <item x="2845"/>
        <item x="1709"/>
        <item x="1867"/>
        <item x="2968"/>
        <item x="402"/>
        <item x="3247"/>
        <item x="2337"/>
        <item x="1219"/>
        <item x="2322"/>
        <item x="2379"/>
        <item x="1567"/>
        <item x="1576"/>
        <item x="1527"/>
        <item x="202"/>
        <item x="810"/>
        <item x="1091"/>
        <item x="725"/>
        <item x="1374"/>
        <item x="1337"/>
        <item x="1913"/>
        <item x="1302"/>
        <item x="208"/>
        <item x="362"/>
        <item x="2572"/>
        <item x="1595"/>
        <item x="1888"/>
        <item x="702"/>
        <item x="2568"/>
        <item x="386"/>
        <item x="864"/>
        <item x="1294"/>
        <item x="1691"/>
        <item x="873"/>
        <item x="853"/>
        <item x="2866"/>
        <item x="1994"/>
        <item x="1561"/>
        <item x="2156"/>
        <item x="2545"/>
        <item x="3248"/>
        <item x="191"/>
        <item x="986"/>
        <item x="1864"/>
        <item x="1079"/>
        <item x="774"/>
        <item x="1940"/>
        <item x="30"/>
        <item x="1330"/>
        <item x="537"/>
        <item x="2311"/>
        <item x="2852"/>
        <item x="2796"/>
        <item x="1777"/>
        <item x="1307"/>
        <item x="2633"/>
        <item x="1299"/>
        <item x="1093"/>
        <item x="1575"/>
        <item x="742"/>
        <item x="1274"/>
        <item x="884"/>
        <item x="2802"/>
        <item x="1071"/>
        <item x="749"/>
        <item x="1310"/>
        <item x="939"/>
        <item x="308"/>
        <item x="2198"/>
        <item x="890"/>
        <item x="3153"/>
        <item x="1275"/>
        <item x="1701"/>
        <item x="2448"/>
        <item x="2479"/>
        <item x="2092"/>
        <item x="866"/>
        <item x="2847"/>
        <item x="1524"/>
        <item x="881"/>
        <item x="1695"/>
        <item x="1417"/>
        <item x="2330"/>
        <item x="371"/>
        <item x="1979"/>
        <item x="708"/>
        <item x="2850"/>
        <item x="700"/>
        <item x="2116"/>
        <item x="369"/>
        <item x="2118"/>
        <item x="865"/>
        <item x="2396"/>
        <item x="3246"/>
        <item x="2710"/>
        <item x="2112"/>
        <item x="2496"/>
        <item x="1596"/>
        <item x="3264"/>
        <item x="2598"/>
        <item x="2385"/>
        <item x="296"/>
        <item x="2447"/>
        <item x="2994"/>
        <item x="2477"/>
        <item x="203"/>
        <item x="1215"/>
        <item x="937"/>
        <item x="188"/>
        <item x="1331"/>
        <item x="1588"/>
        <item x="375"/>
        <item x="1778"/>
        <item x="1456"/>
        <item x="299"/>
        <item x="704"/>
        <item x="2569"/>
        <item x="2634"/>
        <item x="1312"/>
        <item x="1533"/>
        <item x="1441"/>
        <item x="1303"/>
        <item x="2804"/>
        <item x="2328"/>
        <item x="2246"/>
        <item x="2757"/>
        <item x="138"/>
        <item x="1338"/>
        <item x="1028"/>
        <item x="1577"/>
        <item x="1990"/>
        <item x="413"/>
        <item x="35"/>
        <item x="2426"/>
        <item x="2152"/>
        <item x="2113"/>
        <item x="2630"/>
        <item x="2341"/>
        <item x="2132"/>
        <item x="2631"/>
        <item x="1306"/>
        <item x="2068"/>
        <item x="1565"/>
        <item x="1291"/>
        <item x="703"/>
        <item x="2547"/>
        <item x="242"/>
        <item x="1564"/>
        <item x="1536"/>
        <item x="2380"/>
        <item x="1340"/>
        <item x="1541"/>
        <item x="1712"/>
        <item x="2126"/>
        <item x="358"/>
        <item x="2446"/>
        <item x="2309"/>
        <item x="1300"/>
        <item x="1873"/>
        <item x="2476"/>
        <item x="365"/>
        <item x="137"/>
        <item x="2114"/>
        <item x="2310"/>
        <item x="1566"/>
        <item x="3070"/>
        <item x="1540"/>
        <item x="887"/>
        <item x="1259"/>
        <item x="730"/>
        <item x="2054"/>
        <item x="578"/>
        <item x="2117"/>
        <item x="406"/>
        <item x="1314"/>
        <item x="2312"/>
        <item x="1288"/>
        <item x="1452"/>
        <item x="2461"/>
        <item x="1780"/>
        <item x="1095"/>
        <item x="2329"/>
        <item x="2825"/>
        <item x="1989"/>
        <item x="1578"/>
        <item x="1693"/>
        <item x="2995"/>
        <item x="832"/>
        <item x="1388"/>
        <item x="1498"/>
        <item x="2154"/>
        <item x="2905"/>
        <item x="1070"/>
        <item x="407"/>
        <item x="2578"/>
        <item x="1296"/>
        <item x="3160"/>
        <item x="2975"/>
        <item x="3103"/>
        <item x="297"/>
        <item x="1574"/>
        <item x="1539"/>
        <item x="809"/>
        <item x="1534"/>
        <item x="3073"/>
        <item x="1077"/>
        <item x="1944"/>
        <item x="2867"/>
        <item x="225"/>
        <item x="366"/>
        <item x="1387"/>
        <item x="1286"/>
        <item x="2115"/>
        <item x="2844"/>
        <item x="2307"/>
        <item x="1549"/>
        <item x="1298"/>
        <item x="1080"/>
        <item x="3158"/>
        <item x="1308"/>
        <item x="831"/>
        <item x="1499"/>
        <item x="2549"/>
        <item x="932"/>
        <item x="1459"/>
        <item x="2338"/>
        <item x="1776"/>
        <item x="415"/>
        <item x="2321"/>
        <item x="1619"/>
        <item x="1385"/>
        <item x="3048"/>
        <item x="1280"/>
        <item x="1419"/>
        <item x="2597"/>
        <item x="2493"/>
        <item x="1597"/>
        <item x="401"/>
        <item x="1973"/>
        <item x="1094"/>
        <item x="306"/>
        <item x="1551"/>
        <item x="309"/>
        <item x="2428"/>
        <item x="867"/>
        <item x="2336"/>
        <item x="2360"/>
        <item x="1535"/>
        <item x="2110"/>
        <item x="1304"/>
        <item x="820"/>
        <item x="209"/>
        <item x="373"/>
        <item x="2843"/>
        <item x="1092"/>
        <item x="678"/>
        <item x="1692"/>
        <item x="1290"/>
        <item x="2026"/>
        <item x="1345"/>
        <item x="389"/>
        <item x="207"/>
        <item x="1537"/>
        <item x="3155"/>
        <item x="2871"/>
        <item x="1431"/>
        <item x="2589"/>
        <item x="1502"/>
        <item x="2869"/>
        <item x="2096"/>
        <item x="2071"/>
        <item x="3159"/>
        <item x="2023"/>
        <item x="376"/>
        <item x="269"/>
        <item x="538"/>
        <item x="3072"/>
        <item x="2858"/>
        <item x="1550"/>
        <item x="2974"/>
        <item x="2202"/>
        <item x="3272"/>
        <item x="2534"/>
        <item x="391"/>
        <item x="246"/>
        <item x="750"/>
        <item x="404"/>
        <item x="2393"/>
        <item x="2756"/>
        <item x="2422"/>
        <item x="2853"/>
        <item x="1497"/>
        <item x="2498"/>
        <item x="2318"/>
        <item x="588"/>
        <item x="2109"/>
        <item x="1532"/>
        <item x="1552"/>
        <item x="3102"/>
        <item x="2546"/>
        <item x="1372"/>
        <item x="2904"/>
        <item x="590"/>
        <item x="1342"/>
        <item x="1702"/>
        <item x="2500"/>
        <item x="1075"/>
        <item x="2848"/>
        <item x="1528"/>
        <item x="2147"/>
        <item x="3278"/>
        <item x="2424"/>
        <item x="2964"/>
        <item x="2565"/>
        <item x="1934"/>
        <item x="403"/>
        <item x="2050"/>
        <item x="1548"/>
        <item x="387"/>
        <item x="2499"/>
        <item x="3260"/>
        <item x="2111"/>
        <item x="1332"/>
        <item x="933"/>
        <item x="1935"/>
        <item x="2067"/>
        <item x="2124"/>
        <item x="1285"/>
        <item x="2863"/>
        <item x="1454"/>
        <item x="1531"/>
        <item x="814"/>
        <item x="393"/>
        <item x="2582"/>
        <item x="2550"/>
        <item x="3093"/>
        <item x="1277"/>
        <item x="2829"/>
        <item x="3071"/>
        <item x="1074"/>
        <item x="303"/>
        <item x="265"/>
        <item x="2632"/>
        <item x="2861"/>
        <item x="1446"/>
        <item x="1436"/>
        <item x="833"/>
        <item x="1297"/>
        <item x="1084"/>
        <item x="405"/>
        <item x="2860"/>
        <item x="2017"/>
        <item x="589"/>
        <item x="2073"/>
        <item x="1292"/>
        <item x="2051"/>
        <item x="2865"/>
        <item x="238"/>
        <item x="2129"/>
        <item x="1373"/>
        <item x="1096"/>
        <item x="2849"/>
        <item x="3168"/>
        <item x="298"/>
        <item x="2882"/>
        <item x="3195"/>
        <item x="1258"/>
        <item x="1443"/>
        <item x="2830"/>
        <item x="2823"/>
        <item x="1455"/>
        <item x="1529"/>
        <item x="2864"/>
        <item x="205"/>
        <item x="1458"/>
        <item x="2856"/>
        <item x="1311"/>
        <item x="36"/>
        <item x="1698"/>
        <item x="2992"/>
        <item x="2119"/>
        <item x="2851"/>
        <item x="2024"/>
        <item x="414"/>
        <item x="811"/>
        <item x="2862"/>
        <item x="419"/>
        <item x="2069"/>
        <item x="1618"/>
        <item x="751"/>
        <item x="1501"/>
        <item x="2706"/>
        <item x="3154"/>
        <item x="2870"/>
        <item x="2497"/>
        <item x="2206"/>
        <item x="420"/>
        <item x="26"/>
        <item x="3274"/>
        <item x="388"/>
        <item x="1971"/>
        <item x="1500"/>
        <item x="301"/>
        <item x="2134"/>
        <item x="204"/>
        <item x="1451"/>
        <item x="1620"/>
        <item x="1344"/>
        <item x="254"/>
        <item x="198"/>
        <item x="392"/>
        <item x="2394"/>
        <item x="1379"/>
        <item x="726"/>
        <item x="3162"/>
        <item x="2145"/>
        <item x="1453"/>
        <item x="3268"/>
        <item x="2102"/>
        <item x="1316"/>
        <item x="2324"/>
        <item x="1600"/>
        <item x="1591"/>
        <item x="2855"/>
        <item x="2709"/>
        <item x="2120"/>
        <item x="2842"/>
        <item x="2066"/>
        <item x="368"/>
        <item x="3068"/>
        <item x="1081"/>
        <item x="1711"/>
        <item x="1370"/>
        <item x="300"/>
        <item x="1293"/>
        <item x="2052"/>
        <item x="277"/>
        <item x="1941"/>
        <item x="2579"/>
        <item x="1586"/>
        <item x="1376"/>
        <item x="2868"/>
        <item x="1030"/>
        <item x="2099"/>
        <item x="2107"/>
        <item x="2846"/>
        <item x="2427"/>
        <item x="3273"/>
        <item x="39"/>
        <item x="1612"/>
        <item x="1972"/>
        <item x="3101"/>
        <item x="1276"/>
        <item x="2194"/>
        <item x="3026"/>
        <item x="1386"/>
        <item x="2586"/>
        <item x="2574"/>
        <item x="1317"/>
        <item x="888"/>
        <item x="230"/>
        <item x="1392"/>
        <item x="310"/>
        <item x="200"/>
        <item x="2708"/>
        <item x="1367"/>
        <item x="287"/>
        <item x="1378"/>
        <item x="1704"/>
        <item x="2703"/>
        <item x="2042"/>
        <item x="2464"/>
        <item x="2831"/>
        <item x="194"/>
        <item x="3170"/>
        <item x="412"/>
        <item x="761"/>
        <item x="3148"/>
        <item x="2146"/>
        <item x="3265"/>
        <item x="2707"/>
        <item x="2158"/>
        <item x="2529"/>
        <item x="248"/>
        <item x="2034"/>
        <item x="2098"/>
        <item x="2854"/>
        <item x="1389"/>
        <item x="2148"/>
        <item x="2587"/>
        <item x="1697"/>
        <item x="1553"/>
        <item x="3047"/>
        <item x="2125"/>
        <item x="46"/>
        <item x="1706"/>
        <item x="727"/>
        <item x="2972"/>
        <item x="2626"/>
        <item x="226"/>
        <item x="1482"/>
        <item x="1083"/>
        <item x="1445"/>
        <item x="2144"/>
        <item x="1249"/>
        <item x="250"/>
        <item x="101"/>
        <item x="1289"/>
        <item x="2137"/>
        <item x="539"/>
        <item x="3150"/>
        <item x="416"/>
        <item x="2879"/>
        <item x="2711"/>
        <item x="2581"/>
        <item x="1601"/>
        <item x="2149"/>
        <item x="1116"/>
        <item x="2094"/>
        <item x="1278"/>
        <item x="1368"/>
        <item x="2095"/>
        <item x="1319"/>
        <item x="1343"/>
        <item x="2153"/>
        <item x="1313"/>
        <item x="1937"/>
        <item x="2828"/>
        <item x="1347"/>
        <item x="410"/>
        <item x="1579"/>
        <item x="263"/>
        <item x="1486"/>
        <item x="1589"/>
        <item x="1375"/>
        <item x="1418"/>
        <item x="273"/>
        <item x="1366"/>
        <item x="3091"/>
        <item x="2892"/>
        <item x="2705"/>
        <item x="1936"/>
        <item x="2204"/>
        <item x="1377"/>
        <item x="2021"/>
        <item x="2824"/>
        <item x="1391"/>
        <item x="189"/>
        <item x="2425"/>
        <item x="102"/>
        <item x="1245"/>
        <item x="193"/>
        <item x="1365"/>
        <item x="417"/>
        <item x="41"/>
        <item x="1341"/>
        <item x="270"/>
        <item x="1942"/>
        <item x="2097"/>
        <item x="705"/>
        <item x="2122"/>
        <item x="2580"/>
        <item x="2965"/>
        <item x="3027"/>
        <item x="2841"/>
        <item x="2196"/>
        <item x="1476"/>
        <item x="1444"/>
        <item x="1475"/>
        <item x="3098"/>
        <item x="1974"/>
        <item x="3174"/>
        <item x="1478"/>
        <item x="3259"/>
        <item x="1625"/>
        <item x="2093"/>
        <item x="2159"/>
        <item x="2966"/>
        <item x="394"/>
        <item x="2596"/>
        <item x="2527"/>
        <item x="247"/>
        <item x="2533"/>
        <item x="3261"/>
        <item x="279"/>
        <item x="262"/>
        <item x="1420"/>
        <item x="1098"/>
        <item x="3269"/>
        <item x="398"/>
        <item x="1447"/>
        <item x="1603"/>
        <item x="197"/>
        <item x="2826"/>
        <item x="271"/>
        <item x="2106"/>
        <item x="2151"/>
        <item x="1097"/>
        <item x="1555"/>
        <item x="395"/>
        <item x="278"/>
        <item x="2108"/>
        <item x="2100"/>
        <item x="104"/>
        <item x="2594"/>
        <item x="3262"/>
        <item x="1483"/>
        <item x="2530"/>
        <item x="3029"/>
        <item x="1257"/>
        <item x="219"/>
        <item x="812"/>
        <item x="1448"/>
        <item x="2423"/>
        <item x="2161"/>
        <item x="2136"/>
        <item x="2197"/>
        <item x="1281"/>
        <item x="2070"/>
        <item x="40"/>
        <item x="249"/>
        <item x="234"/>
        <item x="2531"/>
        <item x="418"/>
        <item x="3188"/>
        <item x="1705"/>
        <item x="1349"/>
        <item x="1279"/>
        <item x="2123"/>
        <item x="1460"/>
        <item x="1938"/>
        <item x="2195"/>
        <item x="1282"/>
        <item x="813"/>
        <item x="196"/>
        <item x="1320"/>
        <item x="3267"/>
        <item x="2155"/>
        <item x="280"/>
        <item x="2891"/>
        <item x="1487"/>
        <item x="1115"/>
        <item x="218"/>
        <item x="1318"/>
        <item x="2576"/>
        <item x="2628"/>
        <item x="1621"/>
        <item x="2967"/>
        <item x="108"/>
        <item x="1360"/>
        <item x="1622"/>
        <item x="2392"/>
        <item x="1504"/>
        <item x="199"/>
        <item x="1437"/>
        <item x="231"/>
        <item x="28"/>
        <item x="1474"/>
        <item x="1371"/>
        <item x="3277"/>
        <item x="2911"/>
        <item x="3079"/>
        <item x="706"/>
        <item x="1113"/>
        <item x="1623"/>
        <item x="1260"/>
        <item x="3171"/>
        <item x="2157"/>
        <item x="2128"/>
        <item x="1602"/>
        <item x="1590"/>
        <item x="1481"/>
        <item x="1604"/>
        <item x="3175"/>
        <item x="2045"/>
        <item x="27"/>
        <item x="1284"/>
        <item x="1076"/>
        <item x="1422"/>
        <item x="2835"/>
        <item x="274"/>
        <item x="2840"/>
        <item x="1101"/>
        <item x="1663"/>
        <item x="2880"/>
        <item x="105"/>
        <item x="2085"/>
        <item x="728"/>
        <item x="2462"/>
        <item x="752"/>
        <item x="2971"/>
        <item x="2838"/>
        <item x="3202"/>
        <item x="2590"/>
        <item x="302"/>
        <item x="232"/>
        <item x="3163"/>
        <item x="295"/>
        <item x="1103"/>
        <item x="2130"/>
        <item x="3198"/>
        <item x="1102"/>
        <item x="2881"/>
        <item x="1248"/>
        <item x="1348"/>
        <item x="2857"/>
        <item x="2970"/>
        <item x="1250"/>
        <item x="2889"/>
        <item x="201"/>
        <item x="2577"/>
        <item x="1264"/>
        <item x="258"/>
        <item x="3092"/>
        <item x="2954"/>
        <item x="103"/>
        <item x="3266"/>
        <item x="2458"/>
        <item x="222"/>
        <item x="3204"/>
        <item x="2044"/>
        <item x="255"/>
        <item x="272"/>
        <item x="2973"/>
        <item x="1457"/>
        <item x="756"/>
        <item x="2609"/>
        <item x="1114"/>
        <item x="223"/>
        <item x="2615"/>
        <item x="1109"/>
        <item x="3052"/>
        <item x="259"/>
        <item x="2573"/>
        <item x="243"/>
        <item x="1505"/>
        <item x="755"/>
        <item x="3164"/>
        <item x="396"/>
        <item x="3069"/>
        <item x="195"/>
        <item x="2133"/>
        <item x="1479"/>
        <item x="3203"/>
        <item x="348"/>
        <item x="1283"/>
        <item x="1627"/>
        <item x="3279"/>
        <item x="2205"/>
        <item x="2041"/>
        <item x="3087"/>
        <item x="1473"/>
        <item x="1112"/>
        <item x="1390"/>
        <item x="293"/>
        <item x="3109"/>
        <item x="3105"/>
        <item x="2390"/>
        <item x="1346"/>
        <item x="288"/>
        <item x="2203"/>
        <item x="3094"/>
        <item x="45"/>
        <item x="540"/>
        <item x="2955"/>
        <item x="3276"/>
        <item x="3191"/>
        <item x="2022"/>
        <item x="2893"/>
        <item x="3201"/>
        <item x="1247"/>
        <item x="2139"/>
        <item x="2610"/>
        <item x="2910"/>
        <item x="2827"/>
        <item x="2624"/>
        <item x="1450"/>
        <item x="1657"/>
        <item x="2104"/>
        <item x="2391"/>
        <item x="2064"/>
        <item x="239"/>
        <item x="2585"/>
        <item x="3107"/>
        <item x="367"/>
        <item x="3270"/>
        <item x="2953"/>
        <item x="2103"/>
        <item x="2121"/>
        <item x="1467"/>
        <item x="2072"/>
        <item x="2495"/>
        <item x="264"/>
        <item x="762"/>
        <item x="1655"/>
        <item x="707"/>
        <item x="3280"/>
        <item x="291"/>
        <item x="3197"/>
        <item x="2131"/>
        <item x="1082"/>
        <item x="2608"/>
        <item x="2909"/>
        <item x="1559"/>
        <item x="2101"/>
        <item x="2834"/>
        <item x="2583"/>
        <item x="2135"/>
        <item x="2625"/>
        <item x="290"/>
        <item x="1421"/>
        <item x="2488"/>
        <item x="3275"/>
        <item x="2595"/>
        <item x="107"/>
        <item x="2163"/>
        <item x="2127"/>
        <item x="251"/>
        <item x="3044"/>
        <item x="2593"/>
        <item x="1485"/>
        <item x="1613"/>
        <item x="3106"/>
        <item x="3028"/>
        <item x="220"/>
        <item x="1243"/>
        <item x="1477"/>
        <item x="227"/>
        <item x="106"/>
        <item x="1395"/>
        <item x="261"/>
        <item x="3196"/>
        <item x="2532"/>
        <item x="2592"/>
        <item x="3016"/>
        <item x="2902"/>
        <item x="2143"/>
        <item x="2890"/>
        <item x="256"/>
        <item x="2063"/>
        <item x="1263"/>
        <item x="266"/>
        <item x="1624"/>
        <item x="2086"/>
        <item x="1139"/>
        <item x="2969"/>
        <item x="267"/>
        <item x="2150"/>
        <item x="1246"/>
        <item x="245"/>
        <item x="233"/>
        <item x="1359"/>
        <item x="1449"/>
        <item x="1488"/>
        <item x="276"/>
        <item x="2839"/>
        <item x="2620"/>
        <item x="2999"/>
        <item x="1244"/>
        <item x="1614"/>
        <item x="2212"/>
        <item x="1356"/>
        <item x="2946"/>
        <item x="1503"/>
        <item x="2983"/>
        <item x="2162"/>
        <item x="1148"/>
        <item x="1560"/>
        <item x="3099"/>
        <item x="3053"/>
        <item x="3025"/>
        <item x="1136"/>
        <item x="2947"/>
        <item x="3130"/>
        <item x="275"/>
        <item x="2138"/>
        <item x="215"/>
        <item x="2160"/>
        <item x="2903"/>
        <item x="1461"/>
        <item x="1656"/>
        <item x="1554"/>
        <item x="1489"/>
        <item x="3078"/>
        <item x="3096"/>
        <item x="2704"/>
        <item x="3045"/>
        <item x="1394"/>
        <item x="1261"/>
        <item x="3271"/>
        <item x="2172"/>
        <item x="1661"/>
        <item x="260"/>
        <item x="3005"/>
        <item x="1556"/>
        <item x="1149"/>
        <item x="3006"/>
        <item x="2489"/>
        <item x="347"/>
        <item x="2588"/>
        <item x="214"/>
        <item x="1666"/>
        <item x="2900"/>
        <item x="2164"/>
        <item x="2616"/>
        <item x="399"/>
        <item x="2811"/>
        <item x="3009"/>
        <item x="2214"/>
        <item x="1110"/>
        <item x="2043"/>
        <item x="3189"/>
        <item x="2217"/>
        <item x="1611"/>
        <item x="1124"/>
        <item x="1616"/>
        <item x="758"/>
        <item x="1658"/>
        <item x="3114"/>
        <item x="3205"/>
        <item x="2528"/>
        <item x="2105"/>
        <item x="3086"/>
        <item x="1665"/>
        <item x="3081"/>
        <item x="240"/>
        <item x="252"/>
        <item x="3190"/>
        <item x="1543"/>
        <item x="1462"/>
        <item x="3074"/>
        <item x="2619"/>
        <item x="1668"/>
        <item x="2837"/>
        <item x="3083"/>
        <item x="1669"/>
        <item x="268"/>
        <item x="411"/>
        <item x="1358"/>
        <item x="2190"/>
        <item x="2836"/>
        <item x="1135"/>
        <item x="210"/>
        <item x="3075"/>
        <item x="217"/>
        <item x="1662"/>
        <item x="1490"/>
        <item x="257"/>
        <item x="1369"/>
        <item x="3152"/>
        <item x="3014"/>
        <item x="2213"/>
        <item x="2491"/>
        <item x="1423"/>
        <item x="1557"/>
        <item x="3011"/>
        <item x="2908"/>
        <item x="374"/>
        <item x="3056"/>
        <item x="1660"/>
        <item x="2215"/>
        <item x="1134"/>
        <item x="1615"/>
        <item x="1438"/>
        <item x="2219"/>
        <item x="244"/>
        <item x="1364"/>
        <item x="1435"/>
        <item x="1138"/>
        <item x="3172"/>
        <item x="235"/>
        <item x="1647"/>
        <item x="3054"/>
        <item x="1606"/>
        <item x="1648"/>
        <item x="3082"/>
        <item x="228"/>
        <item x="3036"/>
        <item x="2186"/>
        <item x="2623"/>
        <item x="1943"/>
        <item x="1111"/>
        <item x="757"/>
        <item x="2060"/>
        <item x="2465"/>
        <item x="2622"/>
        <item x="1197"/>
        <item x="1508"/>
        <item x="1100"/>
        <item x="2062"/>
        <item x="2223"/>
        <item x="2629"/>
        <item x="3141"/>
        <item x="1607"/>
        <item x="2065"/>
        <item x="2463"/>
        <item x="2466"/>
        <item x="2809"/>
        <item x="2193"/>
        <item x="3161"/>
        <item x="1193"/>
        <item x="2617"/>
        <item x="1117"/>
        <item x="2460"/>
        <item x="3004"/>
        <item x="2813"/>
        <item x="2907"/>
        <item x="2958"/>
        <item x="1099"/>
        <item x="292"/>
        <item x="3010"/>
        <item x="3008"/>
        <item x="1152"/>
        <item x="289"/>
        <item x="1426"/>
        <item x="2621"/>
        <item x="1267"/>
        <item x="1617"/>
        <item x="2218"/>
        <item x="3055"/>
        <item x="3156"/>
        <item x="3166"/>
        <item x="1463"/>
        <item x="1268"/>
        <item x="2808"/>
        <item x="3097"/>
        <item x="1434"/>
        <item x="2165"/>
        <item x="1664"/>
        <item x="1132"/>
        <item x="216"/>
        <item x="1401"/>
        <item x="3157"/>
        <item x="3080"/>
        <item x="2901"/>
        <item x="2941"/>
        <item x="294"/>
        <item x="1396"/>
        <item x="1160"/>
        <item x="2833"/>
        <item x="1439"/>
        <item x="1133"/>
        <item x="1480"/>
        <item x="3149"/>
        <item x="2171"/>
        <item x="241"/>
        <item x="2222"/>
        <item x="2959"/>
        <item x="3012"/>
        <item x="3032"/>
        <item x="3181"/>
        <item x="253"/>
        <item x="1652"/>
        <item x="1484"/>
        <item x="1406"/>
        <item x="2912"/>
        <item x="1626"/>
        <item x="2167"/>
        <item x="1410"/>
        <item x="2584"/>
        <item x="1640"/>
        <item x="2467"/>
        <item x="2335"/>
        <item x="1262"/>
        <item x="3035"/>
        <item x="3119"/>
        <item x="3176"/>
        <item x="3104"/>
        <item x="1605"/>
        <item x="3060"/>
        <item x="1608"/>
        <item x="3121"/>
        <item x="2832"/>
        <item x="221"/>
        <item x="2077"/>
        <item x="1641"/>
        <item x="2441"/>
        <item x="1558"/>
        <item x="42"/>
        <item x="2989"/>
        <item x="2207"/>
        <item x="2192"/>
        <item x="1654"/>
        <item x="3076"/>
        <item x="1363"/>
        <item x="3122"/>
        <item x="1402"/>
        <item x="1200"/>
        <item x="1440"/>
        <item x="2061"/>
        <item x="2482"/>
        <item x="3062"/>
        <item x="1509"/>
        <item x="343"/>
        <item x="3031"/>
        <item x="237"/>
        <item x="211"/>
        <item x="2935"/>
        <item x="229"/>
        <item x="3084"/>
        <item x="2991"/>
        <item x="2956"/>
        <item x="2216"/>
        <item x="1507"/>
        <item x="236"/>
        <item x="1425"/>
        <item x="2179"/>
        <item x="1542"/>
        <item x="3007"/>
        <item x="1424"/>
        <item x="2990"/>
        <item x="2440"/>
        <item x="281"/>
        <item x="2211"/>
        <item x="2810"/>
        <item x="3108"/>
        <item x="3193"/>
        <item x="3115"/>
        <item x="3095"/>
        <item x="345"/>
        <item x="1650"/>
        <item x="3042"/>
        <item x="1547"/>
        <item x="1610"/>
        <item x="1126"/>
        <item x="2814"/>
        <item x="3100"/>
        <item x="1164"/>
        <item x="1150"/>
        <item x="1646"/>
        <item x="1466"/>
        <item x="2166"/>
        <item x="2178"/>
        <item x="44"/>
        <item x="2188"/>
        <item x="2142"/>
        <item x="397"/>
        <item x="1506"/>
        <item x="759"/>
        <item x="2618"/>
        <item x="2174"/>
        <item x="2333"/>
        <item x="342"/>
        <item x="2141"/>
        <item x="2079"/>
        <item x="3117"/>
        <item x="1354"/>
        <item x="3049"/>
        <item x="1667"/>
        <item x="2173"/>
        <item x="2945"/>
        <item x="3187"/>
        <item x="2170"/>
        <item x="2986"/>
        <item x="2948"/>
        <item x="1400"/>
        <item x="2182"/>
        <item x="3046"/>
        <item x="1464"/>
        <item x="1544"/>
        <item x="2176"/>
        <item x="1125"/>
        <item x="1639"/>
        <item x="2987"/>
        <item x="3139"/>
        <item x="1361"/>
        <item x="2936"/>
        <item x="1350"/>
        <item x="3127"/>
        <item x="2898"/>
        <item x="1393"/>
        <item x="3116"/>
        <item x="2442"/>
        <item x="2191"/>
        <item x="1362"/>
        <item x="1546"/>
        <item x="1411"/>
        <item x="3257"/>
        <item x="212"/>
        <item x="3037"/>
        <item x="285"/>
        <item x="2175"/>
        <item x="213"/>
        <item x="1642"/>
        <item x="3137"/>
        <item x="2812"/>
        <item x="3177"/>
        <item x="1120"/>
        <item x="3041"/>
        <item x="2591"/>
        <item x="2906"/>
        <item x="2815"/>
        <item x="1137"/>
        <item x="1659"/>
        <item x="2899"/>
        <item x="3125"/>
        <item x="2937"/>
        <item x="1399"/>
        <item x="282"/>
        <item x="3255"/>
        <item x="1142"/>
        <item x="2938"/>
        <item x="2080"/>
        <item x="2475"/>
        <item x="3061"/>
        <item x="1403"/>
        <item x="1128"/>
        <item x="1653"/>
        <item x="3200"/>
        <item x="3034"/>
        <item x="2895"/>
        <item x="1266"/>
        <item x="1159"/>
        <item x="3057"/>
        <item x="3019"/>
        <item x="1415"/>
        <item x="2334"/>
        <item x="2140"/>
        <item x="1644"/>
        <item x="1471"/>
        <item x="1151"/>
        <item x="286"/>
        <item x="1491"/>
        <item x="3024"/>
        <item x="2606"/>
        <item x="2469"/>
        <item x="3023"/>
        <item x="3254"/>
        <item x="2208"/>
        <item x="341"/>
        <item x="2985"/>
        <item x="3113"/>
        <item x="1352"/>
        <item x="2481"/>
        <item x="2984"/>
        <item x="1131"/>
        <item x="2939"/>
        <item x="3173"/>
        <item x="2940"/>
        <item x="149"/>
        <item x="1465"/>
        <item x="2439"/>
        <item x="3124"/>
        <item x="1468"/>
        <item x="1609"/>
        <item x="1409"/>
        <item x="2982"/>
        <item x="1469"/>
        <item x="2083"/>
        <item x="2605"/>
        <item x="2059"/>
        <item x="3135"/>
        <item x="2876"/>
        <item x="2078"/>
        <item x="2074"/>
        <item x="582"/>
        <item x="1645"/>
        <item x="1351"/>
        <item x="2081"/>
        <item x="2180"/>
        <item x="1407"/>
        <item x="3066"/>
        <item x="344"/>
        <item x="1405"/>
        <item x="3090"/>
        <item x="1353"/>
        <item x="3038"/>
        <item x="2177"/>
        <item x="2076"/>
        <item x="2957"/>
        <item x="1127"/>
        <item x="1194"/>
        <item x="3013"/>
        <item x="3251"/>
        <item x="1119"/>
        <item x="3058"/>
        <item x="1629"/>
        <item x="2057"/>
        <item x="3126"/>
        <item x="3136"/>
        <item x="1651"/>
        <item x="1408"/>
        <item x="3033"/>
        <item x="2168"/>
        <item x="1632"/>
        <item x="1129"/>
        <item x="3018"/>
        <item x="2084"/>
        <item x="2189"/>
        <item x="2459"/>
        <item x="3088"/>
        <item x="1472"/>
        <item x="2918"/>
        <item x="3131"/>
        <item x="2187"/>
        <item x="1404"/>
        <item x="1630"/>
        <item x="1272"/>
        <item x="3256"/>
        <item x="1638"/>
        <item x="3059"/>
        <item x="2444"/>
        <item x="1412"/>
        <item x="2920"/>
        <item x="2082"/>
        <item x="3015"/>
        <item x="3194"/>
        <item x="1155"/>
        <item x="3258"/>
        <item x="1357"/>
        <item x="2950"/>
        <item x="2981"/>
        <item x="2184"/>
        <item x="1123"/>
        <item x="3178"/>
        <item x="3182"/>
        <item x="3040"/>
        <item x="1545"/>
        <item x="1196"/>
        <item x="579"/>
        <item x="2921"/>
        <item x="2183"/>
        <item x="760"/>
        <item x="2934"/>
        <item x="2221"/>
        <item x="2468"/>
        <item x="2438"/>
        <item x="1631"/>
        <item x="2169"/>
        <item x="3206"/>
        <item x="3120"/>
        <item x="2930"/>
        <item x="1157"/>
        <item x="2486"/>
        <item x="1649"/>
        <item x="1397"/>
        <item x="2878"/>
        <item x="1130"/>
        <item x="3146"/>
        <item x="3184"/>
        <item x="2332"/>
        <item x="2602"/>
        <item x="2474"/>
        <item x="2897"/>
        <item x="3089"/>
        <item x="1192"/>
        <item x="3185"/>
        <item x="1628"/>
        <item x="1168"/>
        <item x="1170"/>
        <item x="1166"/>
        <item x="2056"/>
        <item x="2896"/>
        <item x="43"/>
        <item x="3118"/>
        <item x="1154"/>
        <item x="1143"/>
        <item x="1153"/>
        <item x="2210"/>
        <item x="1633"/>
        <item x="2951"/>
        <item x="1270"/>
        <item x="2988"/>
        <item x="2872"/>
        <item x="3111"/>
        <item x="3165"/>
        <item x="3110"/>
        <item x="1398"/>
        <item x="2472"/>
        <item x="3138"/>
        <item x="2181"/>
        <item x="1636"/>
        <item x="3043"/>
        <item x="1269"/>
        <item x="1175"/>
        <item x="2875"/>
        <item x="3077"/>
        <item x="3147"/>
        <item x="1184"/>
        <item x="2928"/>
        <item x="3134"/>
        <item x="1470"/>
        <item x="2888"/>
        <item x="3129"/>
        <item x="283"/>
        <item x="3140"/>
        <item x="2443"/>
        <item x="1190"/>
        <item x="1195"/>
        <item x="346"/>
        <item x="2075"/>
        <item x="3183"/>
        <item x="3039"/>
        <item x="2925"/>
        <item x="2952"/>
        <item x="1265"/>
        <item x="2224"/>
        <item x="3020"/>
        <item x="1172"/>
        <item x="2604"/>
        <item x="3063"/>
        <item x="1158"/>
        <item x="1643"/>
        <item x="2445"/>
        <item x="2977"/>
        <item x="3145"/>
        <item x="1414"/>
        <item x="2894"/>
        <item x="2877"/>
        <item x="3067"/>
        <item x="2185"/>
        <item x="2924"/>
        <item x="3253"/>
        <item x="2976"/>
        <item x="1355"/>
        <item x="155"/>
        <item x="3123"/>
        <item x="3112"/>
        <item x="1167"/>
        <item x="1185"/>
        <item x="2485"/>
        <item x="1199"/>
        <item x="1140"/>
        <item x="2980"/>
        <item x="2919"/>
        <item x="2209"/>
        <item x="3022"/>
        <item x="3192"/>
        <item x="2058"/>
        <item x="148"/>
        <item x="2923"/>
        <item x="3180"/>
        <item x="1634"/>
        <item x="3252"/>
        <item x="1413"/>
        <item x="1637"/>
        <item x="3144"/>
        <item x="1271"/>
        <item x="3142"/>
        <item x="2979"/>
        <item x="1118"/>
        <item x="3128"/>
        <item x="3143"/>
        <item x="3030"/>
        <item x="2916"/>
        <item x="1177"/>
        <item x="2886"/>
        <item x="1165"/>
        <item x="1180"/>
        <item x="2601"/>
        <item x="2603"/>
        <item x="150"/>
        <item x="2220"/>
        <item x="3133"/>
        <item x="3064"/>
        <item x="1145"/>
        <item x="3179"/>
        <item x="2949"/>
        <item x="2484"/>
        <item x="1187"/>
        <item x="2933"/>
        <item x="1186"/>
        <item x="2874"/>
        <item x="3199"/>
        <item x="2873"/>
        <item x="2960"/>
        <item x="1156"/>
        <item x="3132"/>
        <item x="2917"/>
        <item x="2932"/>
        <item x="1635"/>
        <item x="1174"/>
        <item x="1121"/>
        <item x="1198"/>
        <item x="2487"/>
        <item x="584"/>
        <item x="1171"/>
        <item x="1147"/>
        <item x="1169"/>
        <item x="2943"/>
        <item x="1163"/>
        <item x="2998"/>
        <item x="2483"/>
        <item x="151"/>
        <item x="2885"/>
        <item x="1179"/>
        <item x="2473"/>
        <item x="3021"/>
        <item x="2913"/>
        <item x="1178"/>
        <item x="2931"/>
        <item x="152"/>
        <item x="3050"/>
        <item x="2922"/>
        <item x="1122"/>
        <item x="2942"/>
        <item x="2915"/>
        <item x="2887"/>
        <item x="154"/>
        <item x="1183"/>
        <item x="2055"/>
        <item x="1511"/>
        <item x="153"/>
        <item x="3085"/>
        <item x="2929"/>
        <item x="284"/>
        <item x="3151"/>
        <item x="1141"/>
        <item x="2914"/>
        <item x="1144"/>
        <item x="2978"/>
        <item x="2470"/>
        <item x="2944"/>
        <item x="581"/>
        <item x="2927"/>
        <item x="1510"/>
        <item x="2600"/>
        <item x="2997"/>
        <item x="2471"/>
        <item x="2883"/>
        <item x="1173"/>
        <item x="1191"/>
        <item x="3065"/>
        <item x="3186"/>
        <item x="3051"/>
        <item x="1188"/>
        <item x="583"/>
        <item x="2490"/>
        <item x="1162"/>
        <item x="1181"/>
        <item x="1146"/>
        <item x="3017"/>
        <item x="2884"/>
        <item x="1161"/>
        <item x="2926"/>
        <item x="2996"/>
        <item x="1189"/>
        <item x="1182"/>
        <item x="580"/>
        <item x="1176"/>
        <item x="585"/>
      </items>
    </pivotField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</items>
    </pivotField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7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1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Average of wmean" fld="2" subtotal="average" baseField="7" baseItem="0"/>
  </dataFields>
  <formats count="20">
    <format dxfId="0">
      <pivotArea type="all" dataOnly="0" outline="0" fieldPosition="0"/>
    </format>
    <format dxfId="1">
      <pivotArea outline="0" collapsedLevelsAreSubtotals="1" fieldPosition="0"/>
    </format>
    <format dxfId="2">
      <pivotArea type="origin" dataOnly="0" labelOnly="1" outline="0" fieldPosition="0"/>
    </format>
    <format dxfId="3">
      <pivotArea field="1" type="button" dataOnly="0" labelOnly="1" outline="0" axis="axisCol" fieldPosition="0"/>
    </format>
    <format dxfId="4">
      <pivotArea type="topRight" dataOnly="0" labelOnly="1" outline="0" fieldPosition="0"/>
    </format>
    <format dxfId="5">
      <pivotArea field="7" type="button" dataOnly="0" labelOnly="1" outline="0" axis="axisRow" fieldPosition="0"/>
    </format>
    <format dxfId="6">
      <pivotArea dataOnly="0" labelOnly="1" fieldPosition="0">
        <references count="1">
          <reference field="7" count="0"/>
        </references>
      </pivotArea>
    </format>
    <format dxfId="7">
      <pivotArea dataOnly="0" labelOnly="1" grandRow="1" outline="0" fieldPosition="0"/>
    </format>
    <format dxfId="8">
      <pivotArea dataOnly="0" labelOnly="1" fieldPosition="0">
        <references count="1">
          <reference field="1" count="0"/>
        </references>
      </pivotArea>
    </format>
    <format dxfId="9">
      <pivotArea dataOnly="0" labelOnly="1" grandCol="1" outline="0" fieldPosition="0"/>
    </format>
    <format dxfId="10">
      <pivotArea type="all" dataOnly="0" outline="0" fieldPosition="0"/>
    </format>
    <format dxfId="11">
      <pivotArea outline="0" collapsedLevelsAreSubtotals="1" fieldPosition="0"/>
    </format>
    <format dxfId="12">
      <pivotArea type="origin" dataOnly="0" labelOnly="1" outline="0" fieldPosition="0"/>
    </format>
    <format dxfId="13">
      <pivotArea field="1" type="button" dataOnly="0" labelOnly="1" outline="0" axis="axisCol" fieldPosition="0"/>
    </format>
    <format dxfId="14">
      <pivotArea type="topRight" dataOnly="0" labelOnly="1" outline="0" fieldPosition="0"/>
    </format>
    <format dxfId="15">
      <pivotArea field="7" type="button" dataOnly="0" labelOnly="1" outline="0" axis="axisRow" fieldPosition="0"/>
    </format>
    <format dxfId="16">
      <pivotArea dataOnly="0" labelOnly="1" fieldPosition="0">
        <references count="1">
          <reference field="7" count="0"/>
        </references>
      </pivotArea>
    </format>
    <format dxfId="17">
      <pivotArea dataOnly="0" labelOnly="1" grandRow="1" outline="0" fieldPosition="0"/>
    </format>
    <format dxfId="18">
      <pivotArea dataOnly="0" labelOnly="1" fieldPosition="0">
        <references count="1">
          <reference field="1" count="0"/>
        </references>
      </pivotArea>
    </format>
    <format dxfId="19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3 Population and social conditions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FAA519"/>
      </a:accent1>
      <a:accent2>
        <a:srgbClr val="286EB4"/>
      </a:accent2>
      <a:accent3>
        <a:srgbClr val="F06423"/>
      </a:accent3>
      <a:accent4>
        <a:srgbClr val="B9C31E"/>
      </a:accent4>
      <a:accent5>
        <a:srgbClr val="5FB441"/>
      </a:accent5>
      <a:accent6>
        <a:srgbClr val="32AFAF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ec.europa.eu/eurostat/cache/RCI/rcit/lmci.html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693"/>
  <sheetViews>
    <sheetView zoomScaleNormal="100" workbookViewId="0">
      <selection activeCell="F14" sqref="F14"/>
    </sheetView>
  </sheetViews>
  <sheetFormatPr defaultColWidth="11.42578125" defaultRowHeight="12" x14ac:dyDescent="0.2"/>
  <cols>
    <col min="1" max="5" width="11.42578125" style="3"/>
    <col min="6" max="6" width="14.5703125" style="3" customWidth="1"/>
    <col min="7" max="7" width="14" style="3" customWidth="1"/>
    <col min="8" max="13" width="11.42578125" style="3"/>
    <col min="14" max="14" width="22.42578125" style="3" bestFit="1" customWidth="1"/>
    <col min="15" max="15" width="30.42578125" style="3" customWidth="1"/>
    <col min="16" max="16384" width="11.42578125" style="3"/>
  </cols>
  <sheetData>
    <row r="1" spans="1:15" ht="36" x14ac:dyDescent="0.2">
      <c r="A1" s="3" t="s">
        <v>3362</v>
      </c>
      <c r="B1" s="3" t="s">
        <v>2</v>
      </c>
      <c r="C1" s="3" t="s">
        <v>3361</v>
      </c>
      <c r="D1" s="3" t="s">
        <v>1</v>
      </c>
      <c r="E1" s="3" t="s">
        <v>2559</v>
      </c>
      <c r="F1" s="3" t="s">
        <v>1714</v>
      </c>
      <c r="G1" s="3" t="s">
        <v>3364</v>
      </c>
      <c r="H1" s="3" t="s">
        <v>3363</v>
      </c>
      <c r="I1" s="3" t="s">
        <v>5</v>
      </c>
      <c r="J1" s="3" t="s">
        <v>7</v>
      </c>
      <c r="K1" s="3" t="s">
        <v>6</v>
      </c>
      <c r="N1" s="4" t="s">
        <v>3376</v>
      </c>
      <c r="O1" s="4">
        <f>CORREL(E3:E4693,F3:F4693)</f>
        <v>0.94390672866998271</v>
      </c>
    </row>
    <row r="2" spans="1:15" x14ac:dyDescent="0.2">
      <c r="E2" s="3">
        <f>AVERAGE(E3:E617)</f>
        <v>3989.9382113821139</v>
      </c>
      <c r="F2" s="3">
        <f>AVERAGE(F3:F617)</f>
        <v>1500.3640542896742</v>
      </c>
      <c r="G2" s="3">
        <f>AVERAGE(G3:G617)</f>
        <v>5172.8520325203253</v>
      </c>
      <c r="H2" s="3">
        <f>AVERAGE(H3:H617)</f>
        <v>2794.6431984787805</v>
      </c>
      <c r="N2" s="4"/>
      <c r="O2" s="4"/>
    </row>
    <row r="3" spans="1:15" ht="26.25" customHeight="1" x14ac:dyDescent="0.2">
      <c r="A3" s="3" t="s">
        <v>19</v>
      </c>
      <c r="B3" s="3" t="s">
        <v>17</v>
      </c>
      <c r="C3" s="3" t="s">
        <v>18</v>
      </c>
      <c r="D3" s="3" t="s">
        <v>8</v>
      </c>
      <c r="E3" s="3">
        <v>1485</v>
      </c>
      <c r="F3" s="3">
        <v>149.56310658231399</v>
      </c>
      <c r="G3" s="3">
        <v>1992</v>
      </c>
      <c r="H3" s="3">
        <v>269.55913189639602</v>
      </c>
      <c r="I3" s="3">
        <v>2953118</v>
      </c>
      <c r="J3" s="3">
        <v>0</v>
      </c>
      <c r="K3" s="3">
        <v>0</v>
      </c>
      <c r="N3" s="4" t="s">
        <v>3377</v>
      </c>
      <c r="O3" s="4">
        <f>CORREL(G3:G4693,H3:H4693)</f>
        <v>0.95203334456752486</v>
      </c>
    </row>
    <row r="4" spans="1:15" ht="24" x14ac:dyDescent="0.2">
      <c r="A4" s="3" t="s">
        <v>19</v>
      </c>
      <c r="B4" s="3" t="s">
        <v>17</v>
      </c>
      <c r="C4" s="3" t="s">
        <v>18</v>
      </c>
      <c r="D4" s="3" t="s">
        <v>9</v>
      </c>
      <c r="E4" s="3">
        <v>1231</v>
      </c>
      <c r="F4" s="3">
        <v>126.176886803983</v>
      </c>
      <c r="G4" s="3">
        <v>2230</v>
      </c>
      <c r="H4" s="3">
        <v>460.44424335998502</v>
      </c>
      <c r="I4" s="3">
        <v>2953118</v>
      </c>
      <c r="J4" s="3">
        <v>0</v>
      </c>
      <c r="K4" s="3">
        <v>0</v>
      </c>
      <c r="N4" s="4" t="s">
        <v>3366</v>
      </c>
      <c r="O4" s="4">
        <f>CORREL(E3:E4693,G3:G4693)</f>
        <v>0.92072626739599661</v>
      </c>
    </row>
    <row r="5" spans="1:15" ht="24" x14ac:dyDescent="0.2">
      <c r="A5" s="3" t="s">
        <v>19</v>
      </c>
      <c r="B5" s="3" t="s">
        <v>17</v>
      </c>
      <c r="C5" s="3" t="s">
        <v>18</v>
      </c>
      <c r="D5" s="3" t="s">
        <v>10</v>
      </c>
      <c r="E5" s="3">
        <v>1539</v>
      </c>
      <c r="F5" s="3">
        <v>138.936346452441</v>
      </c>
      <c r="G5" s="3">
        <v>1882</v>
      </c>
      <c r="H5" s="3">
        <v>264.65827765847098</v>
      </c>
      <c r="I5" s="3">
        <v>2953118</v>
      </c>
      <c r="J5" s="3">
        <v>0</v>
      </c>
      <c r="K5" s="3">
        <v>0</v>
      </c>
      <c r="N5" s="4" t="s">
        <v>3365</v>
      </c>
      <c r="O5" s="4">
        <f>CORREL(F3:F4693,H3:H4693)</f>
        <v>0.90811995671086798</v>
      </c>
    </row>
    <row r="6" spans="1:15" ht="24" x14ac:dyDescent="0.2">
      <c r="A6" s="3" t="s">
        <v>19</v>
      </c>
      <c r="B6" s="3" t="s">
        <v>17</v>
      </c>
      <c r="C6" s="3" t="s">
        <v>18</v>
      </c>
      <c r="D6" s="3" t="s">
        <v>11</v>
      </c>
      <c r="E6" s="3">
        <v>2246</v>
      </c>
      <c r="F6" s="3">
        <v>223.61589659069301</v>
      </c>
      <c r="G6" s="3">
        <v>2710</v>
      </c>
      <c r="H6" s="3">
        <v>375.05067734134298</v>
      </c>
      <c r="I6" s="3">
        <v>2953118</v>
      </c>
      <c r="J6" s="3">
        <v>0</v>
      </c>
      <c r="K6" s="3">
        <v>0</v>
      </c>
      <c r="N6" s="4" t="s">
        <v>3367</v>
      </c>
      <c r="O6" s="4">
        <f>CORREL(E3:E4693,H3:H4693)</f>
        <v>0.89649425073938915</v>
      </c>
    </row>
    <row r="7" spans="1:15" x14ac:dyDescent="0.2">
      <c r="A7" s="3" t="s">
        <v>19</v>
      </c>
      <c r="B7" s="3" t="s">
        <v>17</v>
      </c>
      <c r="C7" s="3" t="s">
        <v>18</v>
      </c>
      <c r="D7" s="3" t="s">
        <v>12</v>
      </c>
      <c r="E7" s="3">
        <v>2304</v>
      </c>
      <c r="F7" s="3">
        <v>328.617694295663</v>
      </c>
      <c r="G7" s="3">
        <v>2746</v>
      </c>
      <c r="H7" s="3">
        <v>485.80723180336003</v>
      </c>
      <c r="I7" s="3">
        <v>2953118</v>
      </c>
      <c r="J7" s="3">
        <v>0</v>
      </c>
      <c r="K7" s="3">
        <v>0</v>
      </c>
    </row>
    <row r="8" spans="1:15" x14ac:dyDescent="0.2">
      <c r="A8" s="3" t="s">
        <v>19</v>
      </c>
      <c r="B8" s="3" t="s">
        <v>17</v>
      </c>
      <c r="C8" s="3" t="s">
        <v>18</v>
      </c>
      <c r="D8" s="3" t="s">
        <v>13</v>
      </c>
      <c r="E8" s="3">
        <v>2207</v>
      </c>
      <c r="F8" s="3">
        <v>311.46415453533501</v>
      </c>
      <c r="G8" s="3">
        <v>2605</v>
      </c>
      <c r="H8" s="3">
        <v>466.78933883825499</v>
      </c>
      <c r="I8" s="3">
        <v>2953118</v>
      </c>
      <c r="J8" s="3">
        <v>0</v>
      </c>
      <c r="K8" s="3">
        <v>0</v>
      </c>
    </row>
    <row r="9" spans="1:15" x14ac:dyDescent="0.2">
      <c r="A9" s="3" t="s">
        <v>19</v>
      </c>
      <c r="B9" s="3" t="s">
        <v>17</v>
      </c>
      <c r="C9" s="3" t="s">
        <v>18</v>
      </c>
      <c r="D9" s="3" t="s">
        <v>14</v>
      </c>
      <c r="E9" s="3">
        <v>1346</v>
      </c>
      <c r="F9" s="3">
        <v>141.06742550514201</v>
      </c>
      <c r="G9" s="3">
        <v>1553</v>
      </c>
      <c r="H9" s="3">
        <v>227.50652924220799</v>
      </c>
      <c r="I9" s="3">
        <v>2953118</v>
      </c>
      <c r="J9" s="3">
        <v>0</v>
      </c>
      <c r="K9" s="3">
        <v>0</v>
      </c>
    </row>
    <row r="10" spans="1:15" x14ac:dyDescent="0.2">
      <c r="A10" s="3" t="s">
        <v>19</v>
      </c>
      <c r="B10" s="3" t="s">
        <v>17</v>
      </c>
      <c r="C10" s="3" t="s">
        <v>18</v>
      </c>
      <c r="D10" s="3" t="s">
        <v>15</v>
      </c>
      <c r="E10" s="3">
        <v>1376</v>
      </c>
      <c r="F10" s="3">
        <v>126.962141839514</v>
      </c>
      <c r="G10" s="3">
        <v>1790</v>
      </c>
      <c r="H10" s="3">
        <v>214.48322707432899</v>
      </c>
      <c r="I10" s="3">
        <v>2953118</v>
      </c>
      <c r="J10" s="3">
        <v>0</v>
      </c>
      <c r="K10" s="3">
        <v>0</v>
      </c>
    </row>
    <row r="11" spans="1:15" x14ac:dyDescent="0.2">
      <c r="A11" s="3" t="s">
        <v>19</v>
      </c>
      <c r="B11" s="3" t="s">
        <v>20</v>
      </c>
      <c r="C11" s="3" t="s">
        <v>21</v>
      </c>
      <c r="D11" s="3" t="s">
        <v>8</v>
      </c>
      <c r="E11" s="3">
        <v>2760</v>
      </c>
      <c r="F11" s="3">
        <v>489.70495156090402</v>
      </c>
      <c r="G11" s="3">
        <v>3112</v>
      </c>
      <c r="H11" s="3">
        <v>721.05478377401096</v>
      </c>
      <c r="I11" s="3">
        <v>649704</v>
      </c>
      <c r="J11" s="3">
        <v>0</v>
      </c>
      <c r="K11" s="3">
        <v>0</v>
      </c>
    </row>
    <row r="12" spans="1:15" x14ac:dyDescent="0.2">
      <c r="A12" s="3" t="s">
        <v>19</v>
      </c>
      <c r="B12" s="3" t="s">
        <v>20</v>
      </c>
      <c r="C12" s="3" t="s">
        <v>21</v>
      </c>
      <c r="D12" s="3" t="s">
        <v>9</v>
      </c>
      <c r="E12" s="3">
        <v>2877</v>
      </c>
      <c r="F12" s="3">
        <v>450.96164127528698</v>
      </c>
      <c r="G12" s="3">
        <v>3893</v>
      </c>
      <c r="H12" s="3">
        <v>1319.9544384999299</v>
      </c>
      <c r="I12" s="3">
        <v>649704</v>
      </c>
      <c r="J12" s="3">
        <v>0</v>
      </c>
      <c r="K12" s="3">
        <v>0</v>
      </c>
    </row>
    <row r="13" spans="1:15" x14ac:dyDescent="0.2">
      <c r="A13" s="3" t="s">
        <v>19</v>
      </c>
      <c r="B13" s="3" t="s">
        <v>20</v>
      </c>
      <c r="C13" s="3" t="s">
        <v>21</v>
      </c>
      <c r="D13" s="3" t="s">
        <v>10</v>
      </c>
      <c r="E13" s="3">
        <v>3030</v>
      </c>
      <c r="F13" s="3">
        <v>518.54539850759602</v>
      </c>
      <c r="G13" s="3">
        <v>3374</v>
      </c>
      <c r="H13" s="3">
        <v>793.95902874964804</v>
      </c>
      <c r="I13" s="3">
        <v>649704</v>
      </c>
      <c r="J13" s="3">
        <v>0</v>
      </c>
      <c r="K13" s="3">
        <v>0</v>
      </c>
    </row>
    <row r="14" spans="1:15" x14ac:dyDescent="0.2">
      <c r="A14" s="3" t="s">
        <v>19</v>
      </c>
      <c r="B14" s="3" t="s">
        <v>20</v>
      </c>
      <c r="C14" s="3" t="s">
        <v>21</v>
      </c>
      <c r="D14" s="3" t="s">
        <v>11</v>
      </c>
      <c r="E14" s="3">
        <v>3718</v>
      </c>
      <c r="F14" s="3">
        <v>926.190694992094</v>
      </c>
      <c r="G14" s="3">
        <v>4174</v>
      </c>
      <c r="H14" s="3">
        <v>1241.1592765456001</v>
      </c>
      <c r="I14" s="3">
        <v>649704</v>
      </c>
      <c r="J14" s="3">
        <v>0</v>
      </c>
      <c r="K14" s="3">
        <v>0</v>
      </c>
    </row>
    <row r="15" spans="1:15" x14ac:dyDescent="0.2">
      <c r="A15" s="3" t="s">
        <v>19</v>
      </c>
      <c r="B15" s="3" t="s">
        <v>20</v>
      </c>
      <c r="C15" s="3" t="s">
        <v>21</v>
      </c>
      <c r="D15" s="3" t="s">
        <v>12</v>
      </c>
      <c r="E15" s="3">
        <v>4074</v>
      </c>
      <c r="F15" s="3">
        <v>1273.28105788527</v>
      </c>
      <c r="G15" s="3">
        <v>4622</v>
      </c>
      <c r="H15" s="3">
        <v>1689.0341595677901</v>
      </c>
      <c r="I15" s="3">
        <v>649704</v>
      </c>
      <c r="J15" s="3">
        <v>0</v>
      </c>
      <c r="K15" s="3">
        <v>0</v>
      </c>
    </row>
    <row r="16" spans="1:15" x14ac:dyDescent="0.2">
      <c r="A16" s="3" t="s">
        <v>19</v>
      </c>
      <c r="B16" s="3" t="s">
        <v>20</v>
      </c>
      <c r="C16" s="3" t="s">
        <v>21</v>
      </c>
      <c r="D16" s="3" t="s">
        <v>13</v>
      </c>
      <c r="E16" s="3">
        <v>4461</v>
      </c>
      <c r="F16" s="3">
        <v>1411.06787026897</v>
      </c>
      <c r="G16" s="3">
        <v>4892</v>
      </c>
      <c r="H16" s="3">
        <v>1808.3050260725199</v>
      </c>
      <c r="I16" s="3">
        <v>649704</v>
      </c>
      <c r="J16" s="3">
        <v>0</v>
      </c>
      <c r="K16" s="3">
        <v>0</v>
      </c>
    </row>
    <row r="17" spans="1:11" x14ac:dyDescent="0.2">
      <c r="A17" s="3" t="s">
        <v>19</v>
      </c>
      <c r="B17" s="3" t="s">
        <v>20</v>
      </c>
      <c r="C17" s="3" t="s">
        <v>21</v>
      </c>
      <c r="D17" s="3" t="s">
        <v>14</v>
      </c>
      <c r="E17" s="3">
        <v>2950</v>
      </c>
      <c r="F17" s="3">
        <v>489.75401484309299</v>
      </c>
      <c r="G17" s="3">
        <v>3401</v>
      </c>
      <c r="H17" s="3">
        <v>718.20473064116902</v>
      </c>
      <c r="I17" s="3">
        <v>649704</v>
      </c>
      <c r="J17" s="3">
        <v>0</v>
      </c>
      <c r="K17" s="3">
        <v>0</v>
      </c>
    </row>
    <row r="18" spans="1:11" x14ac:dyDescent="0.2">
      <c r="A18" s="3" t="s">
        <v>19</v>
      </c>
      <c r="B18" s="3" t="s">
        <v>20</v>
      </c>
      <c r="C18" s="3" t="s">
        <v>21</v>
      </c>
      <c r="D18" s="3" t="s">
        <v>15</v>
      </c>
      <c r="E18" s="3">
        <v>2642</v>
      </c>
      <c r="F18" s="3">
        <v>392.05615402788902</v>
      </c>
      <c r="G18" s="3">
        <v>3230</v>
      </c>
      <c r="H18" s="3">
        <v>599.54290953404404</v>
      </c>
      <c r="I18" s="3">
        <v>649704</v>
      </c>
      <c r="J18" s="3">
        <v>0</v>
      </c>
      <c r="K18" s="3">
        <v>0</v>
      </c>
    </row>
    <row r="19" spans="1:11" x14ac:dyDescent="0.2">
      <c r="A19" s="3" t="s">
        <v>19</v>
      </c>
      <c r="B19" s="3" t="s">
        <v>22</v>
      </c>
      <c r="C19" s="3" t="s">
        <v>23</v>
      </c>
      <c r="D19" s="3" t="s">
        <v>8</v>
      </c>
      <c r="E19" s="3">
        <v>2645</v>
      </c>
      <c r="F19" s="3">
        <v>483.06182095496098</v>
      </c>
      <c r="G19" s="3">
        <v>3301</v>
      </c>
      <c r="H19" s="3">
        <v>740.561617604459</v>
      </c>
      <c r="I19" s="3">
        <v>646280</v>
      </c>
      <c r="J19" s="3">
        <v>0</v>
      </c>
      <c r="K19" s="3">
        <v>0</v>
      </c>
    </row>
    <row r="20" spans="1:11" x14ac:dyDescent="0.2">
      <c r="A20" s="3" t="s">
        <v>19</v>
      </c>
      <c r="B20" s="3" t="s">
        <v>22</v>
      </c>
      <c r="C20" s="3" t="s">
        <v>23</v>
      </c>
      <c r="D20" s="3" t="s">
        <v>9</v>
      </c>
      <c r="E20" s="3">
        <v>2851</v>
      </c>
      <c r="F20" s="3">
        <v>398.71216356649398</v>
      </c>
      <c r="G20" s="3">
        <v>3780</v>
      </c>
      <c r="H20" s="3">
        <v>1102.26501590933</v>
      </c>
      <c r="I20" s="3">
        <v>646280</v>
      </c>
      <c r="J20" s="3">
        <v>0</v>
      </c>
      <c r="K20" s="3">
        <v>0</v>
      </c>
    </row>
    <row r="21" spans="1:11" x14ac:dyDescent="0.2">
      <c r="A21" s="3" t="s">
        <v>19</v>
      </c>
      <c r="B21" s="3" t="s">
        <v>22</v>
      </c>
      <c r="C21" s="3" t="s">
        <v>23</v>
      </c>
      <c r="D21" s="3" t="s">
        <v>10</v>
      </c>
      <c r="E21" s="3">
        <v>2822</v>
      </c>
      <c r="F21" s="3">
        <v>528.02697618717104</v>
      </c>
      <c r="G21" s="3">
        <v>3356</v>
      </c>
      <c r="H21" s="3">
        <v>830.69999552669697</v>
      </c>
      <c r="I21" s="3">
        <v>646280</v>
      </c>
      <c r="J21" s="3">
        <v>0</v>
      </c>
      <c r="K21" s="3">
        <v>0</v>
      </c>
    </row>
    <row r="22" spans="1:11" x14ac:dyDescent="0.2">
      <c r="A22" s="3" t="s">
        <v>19</v>
      </c>
      <c r="B22" s="3" t="s">
        <v>22</v>
      </c>
      <c r="C22" s="3" t="s">
        <v>23</v>
      </c>
      <c r="D22" s="3" t="s">
        <v>11</v>
      </c>
      <c r="E22" s="3">
        <v>3324</v>
      </c>
      <c r="F22" s="3">
        <v>905.76335842438198</v>
      </c>
      <c r="G22" s="3">
        <v>3729</v>
      </c>
      <c r="H22" s="3">
        <v>1224.4155039882901</v>
      </c>
      <c r="I22" s="3">
        <v>646280</v>
      </c>
      <c r="J22" s="3">
        <v>0</v>
      </c>
      <c r="K22" s="3">
        <v>0</v>
      </c>
    </row>
    <row r="23" spans="1:11" x14ac:dyDescent="0.2">
      <c r="A23" s="3" t="s">
        <v>19</v>
      </c>
      <c r="B23" s="3" t="s">
        <v>22</v>
      </c>
      <c r="C23" s="3" t="s">
        <v>23</v>
      </c>
      <c r="D23" s="3" t="s">
        <v>12</v>
      </c>
      <c r="E23" s="3">
        <v>4056</v>
      </c>
      <c r="F23" s="3">
        <v>1405.7288659636299</v>
      </c>
      <c r="G23" s="3">
        <v>4472</v>
      </c>
      <c r="H23" s="3">
        <v>1849.0049537514999</v>
      </c>
      <c r="I23" s="3">
        <v>646280</v>
      </c>
      <c r="J23" s="3">
        <v>0</v>
      </c>
      <c r="K23" s="3">
        <v>0</v>
      </c>
    </row>
    <row r="24" spans="1:11" x14ac:dyDescent="0.2">
      <c r="A24" s="3" t="s">
        <v>19</v>
      </c>
      <c r="B24" s="3" t="s">
        <v>22</v>
      </c>
      <c r="C24" s="3" t="s">
        <v>23</v>
      </c>
      <c r="D24" s="3" t="s">
        <v>13</v>
      </c>
      <c r="E24" s="3">
        <v>4357</v>
      </c>
      <c r="F24" s="3">
        <v>1403.1487200648601</v>
      </c>
      <c r="G24" s="3">
        <v>4939</v>
      </c>
      <c r="H24" s="3">
        <v>1916.7864896634801</v>
      </c>
      <c r="I24" s="3">
        <v>646280</v>
      </c>
      <c r="J24" s="3">
        <v>0</v>
      </c>
      <c r="K24" s="3">
        <v>0</v>
      </c>
    </row>
    <row r="25" spans="1:11" x14ac:dyDescent="0.2">
      <c r="A25" s="3" t="s">
        <v>19</v>
      </c>
      <c r="B25" s="3" t="s">
        <v>22</v>
      </c>
      <c r="C25" s="3" t="s">
        <v>23</v>
      </c>
      <c r="D25" s="3" t="s">
        <v>14</v>
      </c>
      <c r="E25" s="3">
        <v>2684</v>
      </c>
      <c r="F25" s="3">
        <v>560.183227614163</v>
      </c>
      <c r="G25" s="3">
        <v>3060</v>
      </c>
      <c r="H25" s="3">
        <v>796.34172503122704</v>
      </c>
      <c r="I25" s="3">
        <v>646280</v>
      </c>
      <c r="J25" s="3">
        <v>0</v>
      </c>
      <c r="K25" s="3">
        <v>0</v>
      </c>
    </row>
    <row r="26" spans="1:11" x14ac:dyDescent="0.2">
      <c r="A26" s="3" t="s">
        <v>19</v>
      </c>
      <c r="B26" s="3" t="s">
        <v>22</v>
      </c>
      <c r="C26" s="3" t="s">
        <v>23</v>
      </c>
      <c r="D26" s="3" t="s">
        <v>15</v>
      </c>
      <c r="E26" s="3">
        <v>2966</v>
      </c>
      <c r="F26" s="3">
        <v>434.39388048282802</v>
      </c>
      <c r="G26" s="3">
        <v>3549</v>
      </c>
      <c r="H26" s="3">
        <v>647.92582230398205</v>
      </c>
      <c r="I26" s="3">
        <v>646280</v>
      </c>
      <c r="J26" s="3">
        <v>0</v>
      </c>
      <c r="K26" s="3">
        <v>0</v>
      </c>
    </row>
    <row r="27" spans="1:11" x14ac:dyDescent="0.2">
      <c r="A27" s="3" t="s">
        <v>19</v>
      </c>
      <c r="B27" s="3" t="s">
        <v>24</v>
      </c>
      <c r="C27" s="3" t="s">
        <v>25</v>
      </c>
      <c r="D27" s="3" t="s">
        <v>8</v>
      </c>
      <c r="E27" s="3">
        <v>3756</v>
      </c>
      <c r="F27" s="3">
        <v>1267.95242593939</v>
      </c>
      <c r="G27" s="3">
        <v>5199</v>
      </c>
      <c r="H27" s="3">
        <v>2081.01040829044</v>
      </c>
      <c r="I27" s="3">
        <v>369528</v>
      </c>
      <c r="J27" s="3">
        <v>0</v>
      </c>
      <c r="K27" s="3">
        <v>0</v>
      </c>
    </row>
    <row r="28" spans="1:11" x14ac:dyDescent="0.2">
      <c r="A28" s="3" t="s">
        <v>19</v>
      </c>
      <c r="B28" s="3" t="s">
        <v>24</v>
      </c>
      <c r="C28" s="3" t="s">
        <v>25</v>
      </c>
      <c r="D28" s="3" t="s">
        <v>9</v>
      </c>
      <c r="E28" s="3">
        <v>3986</v>
      </c>
      <c r="F28" s="3">
        <v>1148.3682755848099</v>
      </c>
      <c r="G28" s="3">
        <v>5784</v>
      </c>
      <c r="H28" s="3">
        <v>2841.6781537213701</v>
      </c>
      <c r="I28" s="3">
        <v>369528</v>
      </c>
      <c r="J28" s="3">
        <v>0</v>
      </c>
      <c r="K28" s="3">
        <v>0</v>
      </c>
    </row>
    <row r="29" spans="1:11" x14ac:dyDescent="0.2">
      <c r="A29" s="3" t="s">
        <v>19</v>
      </c>
      <c r="B29" s="3" t="s">
        <v>24</v>
      </c>
      <c r="C29" s="3" t="s">
        <v>25</v>
      </c>
      <c r="D29" s="3" t="s">
        <v>10</v>
      </c>
      <c r="E29" s="3">
        <v>4074</v>
      </c>
      <c r="F29" s="3">
        <v>1425.00172799038</v>
      </c>
      <c r="G29" s="3">
        <v>5030</v>
      </c>
      <c r="H29" s="3">
        <v>2322.6354399587899</v>
      </c>
      <c r="I29" s="3">
        <v>369528</v>
      </c>
      <c r="J29" s="3">
        <v>0</v>
      </c>
      <c r="K29" s="3">
        <v>0</v>
      </c>
    </row>
    <row r="30" spans="1:11" x14ac:dyDescent="0.2">
      <c r="A30" s="3" t="s">
        <v>19</v>
      </c>
      <c r="B30" s="3" t="s">
        <v>24</v>
      </c>
      <c r="C30" s="3" t="s">
        <v>25</v>
      </c>
      <c r="D30" s="3" t="s">
        <v>11</v>
      </c>
      <c r="E30" s="3">
        <v>5325</v>
      </c>
      <c r="F30" s="3">
        <v>2235.9992838663902</v>
      </c>
      <c r="G30" s="3">
        <v>6712</v>
      </c>
      <c r="H30" s="3">
        <v>3684.7142414729801</v>
      </c>
      <c r="I30" s="3">
        <v>369528</v>
      </c>
      <c r="J30" s="3">
        <v>0</v>
      </c>
      <c r="K30" s="3">
        <v>0</v>
      </c>
    </row>
    <row r="31" spans="1:11" x14ac:dyDescent="0.2">
      <c r="A31" s="3" t="s">
        <v>19</v>
      </c>
      <c r="B31" s="3" t="s">
        <v>24</v>
      </c>
      <c r="C31" s="3" t="s">
        <v>25</v>
      </c>
      <c r="D31" s="3" t="s">
        <v>12</v>
      </c>
      <c r="E31" s="3">
        <v>5900</v>
      </c>
      <c r="F31" s="3">
        <v>2692.2155733459799</v>
      </c>
      <c r="G31" s="3">
        <v>6873</v>
      </c>
      <c r="H31" s="3">
        <v>4212.1190711695199</v>
      </c>
      <c r="I31" s="3">
        <v>369528</v>
      </c>
      <c r="J31" s="3">
        <v>0</v>
      </c>
      <c r="K31" s="3">
        <v>0</v>
      </c>
    </row>
    <row r="32" spans="1:11" x14ac:dyDescent="0.2">
      <c r="A32" s="3" t="s">
        <v>19</v>
      </c>
      <c r="B32" s="3" t="s">
        <v>24</v>
      </c>
      <c r="C32" s="3" t="s">
        <v>25</v>
      </c>
      <c r="D32" s="3" t="s">
        <v>13</v>
      </c>
      <c r="E32" s="3">
        <v>5850</v>
      </c>
      <c r="F32" s="3">
        <v>2863.3647742959502</v>
      </c>
      <c r="G32" s="3">
        <v>6453</v>
      </c>
      <c r="H32" s="3">
        <v>3820.3610362048798</v>
      </c>
      <c r="I32" s="3">
        <v>369528</v>
      </c>
      <c r="J32" s="3">
        <v>0</v>
      </c>
      <c r="K32" s="3">
        <v>0</v>
      </c>
    </row>
    <row r="33" spans="1:11" x14ac:dyDescent="0.2">
      <c r="A33" s="3" t="s">
        <v>19</v>
      </c>
      <c r="B33" s="3" t="s">
        <v>24</v>
      </c>
      <c r="C33" s="3" t="s">
        <v>25</v>
      </c>
      <c r="D33" s="3" t="s">
        <v>14</v>
      </c>
      <c r="E33" s="3">
        <v>4004</v>
      </c>
      <c r="F33" s="3">
        <v>1412.61036783798</v>
      </c>
      <c r="G33" s="3">
        <v>4487</v>
      </c>
      <c r="H33" s="3">
        <v>1865.5037429080301</v>
      </c>
      <c r="I33" s="3">
        <v>369528</v>
      </c>
      <c r="J33" s="3">
        <v>0</v>
      </c>
      <c r="K33" s="3">
        <v>0</v>
      </c>
    </row>
    <row r="34" spans="1:11" x14ac:dyDescent="0.2">
      <c r="A34" s="3" t="s">
        <v>19</v>
      </c>
      <c r="B34" s="3" t="s">
        <v>24</v>
      </c>
      <c r="C34" s="3" t="s">
        <v>25</v>
      </c>
      <c r="D34" s="3" t="s">
        <v>15</v>
      </c>
      <c r="E34" s="3">
        <v>4656</v>
      </c>
      <c r="F34" s="3">
        <v>1433.4924985177799</v>
      </c>
      <c r="G34" s="3">
        <v>5293</v>
      </c>
      <c r="H34" s="3">
        <v>2002.1939036451699</v>
      </c>
      <c r="I34" s="3">
        <v>369528</v>
      </c>
      <c r="J34" s="3">
        <v>0</v>
      </c>
      <c r="K34" s="3">
        <v>0</v>
      </c>
    </row>
    <row r="35" spans="1:11" x14ac:dyDescent="0.2">
      <c r="A35" s="3" t="s">
        <v>19</v>
      </c>
      <c r="B35" s="3" t="s">
        <v>26</v>
      </c>
      <c r="C35" s="3" t="s">
        <v>27</v>
      </c>
      <c r="D35" s="3" t="s">
        <v>8</v>
      </c>
      <c r="E35" s="3">
        <v>3362</v>
      </c>
      <c r="F35" s="3">
        <v>1038.60776121615</v>
      </c>
      <c r="G35" s="3">
        <v>4029</v>
      </c>
      <c r="H35" s="3">
        <v>1496.82776751812</v>
      </c>
      <c r="I35" s="3">
        <v>351215</v>
      </c>
      <c r="J35" s="3">
        <v>0</v>
      </c>
      <c r="K35" s="3">
        <v>0</v>
      </c>
    </row>
    <row r="36" spans="1:11" x14ac:dyDescent="0.2">
      <c r="A36" s="3" t="s">
        <v>19</v>
      </c>
      <c r="B36" s="3" t="s">
        <v>26</v>
      </c>
      <c r="C36" s="3" t="s">
        <v>27</v>
      </c>
      <c r="D36" s="3" t="s">
        <v>9</v>
      </c>
      <c r="E36" s="3">
        <v>3591</v>
      </c>
      <c r="F36" s="3">
        <v>867.85211529768401</v>
      </c>
      <c r="G36" s="3">
        <v>5210</v>
      </c>
      <c r="H36" s="3">
        <v>2214.0245595739798</v>
      </c>
      <c r="I36" s="3">
        <v>351215</v>
      </c>
      <c r="J36" s="3">
        <v>0</v>
      </c>
      <c r="K36" s="3">
        <v>0</v>
      </c>
    </row>
    <row r="37" spans="1:11" x14ac:dyDescent="0.2">
      <c r="A37" s="3" t="s">
        <v>19</v>
      </c>
      <c r="B37" s="3" t="s">
        <v>26</v>
      </c>
      <c r="C37" s="3" t="s">
        <v>27</v>
      </c>
      <c r="D37" s="3" t="s">
        <v>10</v>
      </c>
      <c r="E37" s="3">
        <v>3575</v>
      </c>
      <c r="F37" s="3">
        <v>1110.76773743477</v>
      </c>
      <c r="G37" s="3">
        <v>4374</v>
      </c>
      <c r="H37" s="3">
        <v>1795.5702360551199</v>
      </c>
      <c r="I37" s="3">
        <v>351215</v>
      </c>
      <c r="J37" s="3">
        <v>0</v>
      </c>
      <c r="K37" s="3">
        <v>0</v>
      </c>
    </row>
    <row r="38" spans="1:11" x14ac:dyDescent="0.2">
      <c r="A38" s="3" t="s">
        <v>19</v>
      </c>
      <c r="B38" s="3" t="s">
        <v>26</v>
      </c>
      <c r="C38" s="3" t="s">
        <v>27</v>
      </c>
      <c r="D38" s="3" t="s">
        <v>11</v>
      </c>
      <c r="E38" s="3">
        <v>4544</v>
      </c>
      <c r="F38" s="3">
        <v>1751.0146492704901</v>
      </c>
      <c r="G38" s="3">
        <v>5125</v>
      </c>
      <c r="H38" s="3">
        <v>2626.9978252538099</v>
      </c>
      <c r="I38" s="3">
        <v>351215</v>
      </c>
      <c r="J38" s="3">
        <v>0</v>
      </c>
      <c r="K38" s="3">
        <v>0</v>
      </c>
    </row>
    <row r="39" spans="1:11" x14ac:dyDescent="0.2">
      <c r="A39" s="3" t="s">
        <v>19</v>
      </c>
      <c r="B39" s="3" t="s">
        <v>26</v>
      </c>
      <c r="C39" s="3" t="s">
        <v>27</v>
      </c>
      <c r="D39" s="3" t="s">
        <v>12</v>
      </c>
      <c r="E39" s="3">
        <v>4796</v>
      </c>
      <c r="F39" s="3">
        <v>2102.1343219108298</v>
      </c>
      <c r="G39" s="3">
        <v>5534</v>
      </c>
      <c r="H39" s="3">
        <v>3147.40717177036</v>
      </c>
      <c r="I39" s="3">
        <v>351215</v>
      </c>
      <c r="J39" s="3">
        <v>0</v>
      </c>
      <c r="K39" s="3">
        <v>0</v>
      </c>
    </row>
    <row r="40" spans="1:11" x14ac:dyDescent="0.2">
      <c r="A40" s="3" t="s">
        <v>19</v>
      </c>
      <c r="B40" s="3" t="s">
        <v>26</v>
      </c>
      <c r="C40" s="3" t="s">
        <v>27</v>
      </c>
      <c r="D40" s="3" t="s">
        <v>13</v>
      </c>
      <c r="E40" s="3">
        <v>5275</v>
      </c>
      <c r="F40" s="3">
        <v>2056.4937244315201</v>
      </c>
      <c r="G40" s="3">
        <v>5780</v>
      </c>
      <c r="H40" s="3">
        <v>2661.1707749218499</v>
      </c>
      <c r="I40" s="3">
        <v>351215</v>
      </c>
      <c r="J40" s="3">
        <v>0</v>
      </c>
      <c r="K40" s="3">
        <v>0</v>
      </c>
    </row>
    <row r="41" spans="1:11" x14ac:dyDescent="0.2">
      <c r="A41" s="3" t="s">
        <v>19</v>
      </c>
      <c r="B41" s="3" t="s">
        <v>26</v>
      </c>
      <c r="C41" s="3" t="s">
        <v>27</v>
      </c>
      <c r="D41" s="3" t="s">
        <v>14</v>
      </c>
      <c r="E41" s="3">
        <v>2809</v>
      </c>
      <c r="F41" s="3">
        <v>905.02042983947899</v>
      </c>
      <c r="G41" s="3">
        <v>3517</v>
      </c>
      <c r="H41" s="3">
        <v>1326.43960753545</v>
      </c>
      <c r="I41" s="3">
        <v>351215</v>
      </c>
      <c r="J41" s="3">
        <v>0</v>
      </c>
      <c r="K41" s="3">
        <v>0</v>
      </c>
    </row>
    <row r="42" spans="1:11" x14ac:dyDescent="0.2">
      <c r="A42" s="3" t="s">
        <v>19</v>
      </c>
      <c r="B42" s="3" t="s">
        <v>26</v>
      </c>
      <c r="C42" s="3" t="s">
        <v>27</v>
      </c>
      <c r="D42" s="3" t="s">
        <v>15</v>
      </c>
      <c r="E42" s="3">
        <v>3227</v>
      </c>
      <c r="F42" s="3">
        <v>877.61075574595804</v>
      </c>
      <c r="G42" s="3">
        <v>4027</v>
      </c>
      <c r="H42" s="3">
        <v>1284.8875941367401</v>
      </c>
      <c r="I42" s="3">
        <v>351215</v>
      </c>
      <c r="J42" s="3">
        <v>0</v>
      </c>
      <c r="K42" s="3">
        <v>0</v>
      </c>
    </row>
    <row r="43" spans="1:11" x14ac:dyDescent="0.2">
      <c r="A43" s="3" t="s">
        <v>19</v>
      </c>
      <c r="B43" s="3" t="s">
        <v>28</v>
      </c>
      <c r="C43" s="3" t="s">
        <v>29</v>
      </c>
      <c r="D43" s="3" t="s">
        <v>8</v>
      </c>
      <c r="E43" s="3">
        <v>5433</v>
      </c>
      <c r="F43" s="3">
        <v>2554.8874358670701</v>
      </c>
      <c r="G43" s="3">
        <v>6148</v>
      </c>
      <c r="H43" s="3">
        <v>3431.4082046416902</v>
      </c>
      <c r="I43" s="3">
        <v>255079</v>
      </c>
      <c r="J43" s="3">
        <v>0</v>
      </c>
      <c r="K43" s="3">
        <v>0</v>
      </c>
    </row>
    <row r="44" spans="1:11" x14ac:dyDescent="0.2">
      <c r="A44" s="3" t="s">
        <v>19</v>
      </c>
      <c r="B44" s="3" t="s">
        <v>28</v>
      </c>
      <c r="C44" s="3" t="s">
        <v>29</v>
      </c>
      <c r="D44" s="3" t="s">
        <v>9</v>
      </c>
      <c r="E44" s="3">
        <v>5775</v>
      </c>
      <c r="F44" s="3">
        <v>2926.2609818165402</v>
      </c>
      <c r="G44" s="3">
        <v>7693</v>
      </c>
      <c r="H44" s="3">
        <v>5685.3906611188204</v>
      </c>
      <c r="I44" s="3">
        <v>255079</v>
      </c>
      <c r="J44" s="3">
        <v>0</v>
      </c>
      <c r="K44" s="3">
        <v>0</v>
      </c>
    </row>
    <row r="45" spans="1:11" x14ac:dyDescent="0.2">
      <c r="A45" s="3" t="s">
        <v>19</v>
      </c>
      <c r="B45" s="3" t="s">
        <v>28</v>
      </c>
      <c r="C45" s="3" t="s">
        <v>29</v>
      </c>
      <c r="D45" s="3" t="s">
        <v>10</v>
      </c>
      <c r="E45" s="3">
        <v>5644</v>
      </c>
      <c r="F45" s="3">
        <v>2913.6567208813599</v>
      </c>
      <c r="G45" s="3">
        <v>6636</v>
      </c>
      <c r="H45" s="3">
        <v>3797.5888222367098</v>
      </c>
      <c r="I45" s="3">
        <v>255079</v>
      </c>
      <c r="J45" s="3">
        <v>0</v>
      </c>
      <c r="K45" s="3">
        <v>0</v>
      </c>
    </row>
    <row r="46" spans="1:11" x14ac:dyDescent="0.2">
      <c r="A46" s="3" t="s">
        <v>19</v>
      </c>
      <c r="B46" s="3" t="s">
        <v>28</v>
      </c>
      <c r="C46" s="3" t="s">
        <v>29</v>
      </c>
      <c r="D46" s="3" t="s">
        <v>11</v>
      </c>
      <c r="E46" s="3">
        <v>7048</v>
      </c>
      <c r="F46" s="3">
        <v>4392.8077455048397</v>
      </c>
      <c r="G46" s="3">
        <v>7549</v>
      </c>
      <c r="H46" s="3">
        <v>5056.5780504430804</v>
      </c>
      <c r="I46" s="3">
        <v>255079</v>
      </c>
      <c r="J46" s="3">
        <v>0</v>
      </c>
      <c r="K46" s="3">
        <v>0</v>
      </c>
    </row>
    <row r="47" spans="1:11" x14ac:dyDescent="0.2">
      <c r="A47" s="3" t="s">
        <v>19</v>
      </c>
      <c r="B47" s="3" t="s">
        <v>28</v>
      </c>
      <c r="C47" s="3" t="s">
        <v>29</v>
      </c>
      <c r="D47" s="3" t="s">
        <v>12</v>
      </c>
      <c r="E47" s="3">
        <v>8127</v>
      </c>
      <c r="F47" s="3">
        <v>6088.14102564103</v>
      </c>
      <c r="G47" s="3">
        <v>8542</v>
      </c>
      <c r="H47" s="3">
        <v>7223.8095238095202</v>
      </c>
      <c r="I47" s="3">
        <v>255079</v>
      </c>
      <c r="J47" s="3">
        <v>0</v>
      </c>
      <c r="K47" s="3">
        <v>0</v>
      </c>
    </row>
    <row r="48" spans="1:11" x14ac:dyDescent="0.2">
      <c r="A48" s="3" t="s">
        <v>19</v>
      </c>
      <c r="B48" s="3" t="s">
        <v>28</v>
      </c>
      <c r="C48" s="3" t="s">
        <v>29</v>
      </c>
      <c r="D48" s="3" t="s">
        <v>13</v>
      </c>
      <c r="E48" s="3">
        <v>7219</v>
      </c>
      <c r="F48" s="3">
        <v>5005.1121180434502</v>
      </c>
      <c r="G48" s="3">
        <v>7590</v>
      </c>
      <c r="H48" s="3">
        <v>5535.9572400388697</v>
      </c>
      <c r="I48" s="3">
        <v>255079</v>
      </c>
      <c r="J48" s="3">
        <v>0</v>
      </c>
      <c r="K48" s="3">
        <v>0</v>
      </c>
    </row>
    <row r="49" spans="1:11" x14ac:dyDescent="0.2">
      <c r="A49" s="3" t="s">
        <v>19</v>
      </c>
      <c r="B49" s="3" t="s">
        <v>28</v>
      </c>
      <c r="C49" s="3" t="s">
        <v>29</v>
      </c>
      <c r="D49" s="3" t="s">
        <v>14</v>
      </c>
      <c r="E49" s="3">
        <v>6099</v>
      </c>
      <c r="F49" s="3">
        <v>3137.75979908311</v>
      </c>
      <c r="G49" s="3">
        <v>6791</v>
      </c>
      <c r="H49" s="3">
        <v>3974.68730323824</v>
      </c>
      <c r="I49" s="3">
        <v>255079</v>
      </c>
      <c r="J49" s="3">
        <v>0</v>
      </c>
      <c r="K49" s="3">
        <v>0</v>
      </c>
    </row>
    <row r="50" spans="1:11" x14ac:dyDescent="0.2">
      <c r="A50" s="3" t="s">
        <v>19</v>
      </c>
      <c r="B50" s="3" t="s">
        <v>28</v>
      </c>
      <c r="C50" s="3" t="s">
        <v>29</v>
      </c>
      <c r="D50" s="3" t="s">
        <v>15</v>
      </c>
      <c r="E50" s="3">
        <v>5529</v>
      </c>
      <c r="F50" s="3">
        <v>2735.2011287042501</v>
      </c>
      <c r="G50" s="3">
        <v>6068</v>
      </c>
      <c r="H50" s="3">
        <v>3435.9318418174398</v>
      </c>
      <c r="I50" s="3">
        <v>255079</v>
      </c>
      <c r="J50" s="3">
        <v>0</v>
      </c>
      <c r="K50" s="3">
        <v>0</v>
      </c>
    </row>
    <row r="51" spans="1:11" x14ac:dyDescent="0.2">
      <c r="A51" s="3" t="s">
        <v>32</v>
      </c>
      <c r="B51" s="3" t="s">
        <v>30</v>
      </c>
      <c r="C51" s="3" t="s">
        <v>31</v>
      </c>
      <c r="D51" s="3" t="s">
        <v>8</v>
      </c>
      <c r="E51" s="3">
        <v>1110</v>
      </c>
      <c r="F51" s="3">
        <v>117.15441507337</v>
      </c>
      <c r="G51" s="3">
        <v>1680</v>
      </c>
      <c r="H51" s="3">
        <v>314.65456292380901</v>
      </c>
      <c r="I51" s="3">
        <v>2688354</v>
      </c>
      <c r="J51" s="3">
        <v>1147894</v>
      </c>
      <c r="K51" s="3">
        <v>0.42698766605886002</v>
      </c>
    </row>
    <row r="52" spans="1:11" x14ac:dyDescent="0.2">
      <c r="A52" s="3" t="s">
        <v>32</v>
      </c>
      <c r="B52" s="3" t="s">
        <v>30</v>
      </c>
      <c r="C52" s="3" t="s">
        <v>31</v>
      </c>
      <c r="D52" s="3" t="s">
        <v>9</v>
      </c>
      <c r="E52" s="3">
        <v>1323</v>
      </c>
      <c r="F52" s="3">
        <v>92.270856432757</v>
      </c>
      <c r="G52" s="3">
        <v>1903</v>
      </c>
      <c r="H52" s="3">
        <v>263.79809065777698</v>
      </c>
      <c r="I52" s="3">
        <v>2688354</v>
      </c>
      <c r="J52" s="3">
        <v>1147894</v>
      </c>
      <c r="K52" s="3">
        <v>0.42698766605886002</v>
      </c>
    </row>
    <row r="53" spans="1:11" x14ac:dyDescent="0.2">
      <c r="A53" s="3" t="s">
        <v>32</v>
      </c>
      <c r="B53" s="3" t="s">
        <v>30</v>
      </c>
      <c r="C53" s="3" t="s">
        <v>31</v>
      </c>
      <c r="D53" s="3" t="s">
        <v>10</v>
      </c>
      <c r="E53" s="3">
        <v>1472</v>
      </c>
      <c r="F53" s="3">
        <v>103.998257389139</v>
      </c>
      <c r="G53" s="3">
        <v>1946</v>
      </c>
      <c r="H53" s="3">
        <v>277.568076886261</v>
      </c>
      <c r="I53" s="3">
        <v>2688354</v>
      </c>
      <c r="J53" s="3">
        <v>1147894</v>
      </c>
      <c r="K53" s="3">
        <v>0.42698766605886002</v>
      </c>
    </row>
    <row r="54" spans="1:11" x14ac:dyDescent="0.2">
      <c r="A54" s="3" t="s">
        <v>32</v>
      </c>
      <c r="B54" s="3" t="s">
        <v>30</v>
      </c>
      <c r="C54" s="3" t="s">
        <v>31</v>
      </c>
      <c r="D54" s="3" t="s">
        <v>11</v>
      </c>
      <c r="E54" s="3">
        <v>1538</v>
      </c>
      <c r="F54" s="3">
        <v>121.92167980978699</v>
      </c>
      <c r="G54" s="3">
        <v>2210</v>
      </c>
      <c r="H54" s="3">
        <v>326.58726855045302</v>
      </c>
      <c r="I54" s="3">
        <v>2688354</v>
      </c>
      <c r="J54" s="3">
        <v>1147894</v>
      </c>
      <c r="K54" s="3">
        <v>0.42698766605886002</v>
      </c>
    </row>
    <row r="55" spans="1:11" x14ac:dyDescent="0.2">
      <c r="A55" s="3" t="s">
        <v>32</v>
      </c>
      <c r="B55" s="3" t="s">
        <v>30</v>
      </c>
      <c r="C55" s="3" t="s">
        <v>31</v>
      </c>
      <c r="D55" s="3" t="s">
        <v>12</v>
      </c>
      <c r="E55" s="3">
        <v>1268</v>
      </c>
      <c r="F55" s="3">
        <v>105.428393758231</v>
      </c>
      <c r="G55" s="3">
        <v>1746</v>
      </c>
      <c r="H55" s="3">
        <v>246.690729609139</v>
      </c>
      <c r="I55" s="3">
        <v>2688354</v>
      </c>
      <c r="J55" s="3">
        <v>1147894</v>
      </c>
      <c r="K55" s="3">
        <v>0.42698766605886002</v>
      </c>
    </row>
    <row r="56" spans="1:11" x14ac:dyDescent="0.2">
      <c r="A56" s="3" t="s">
        <v>32</v>
      </c>
      <c r="B56" s="3" t="s">
        <v>30</v>
      </c>
      <c r="C56" s="3" t="s">
        <v>31</v>
      </c>
      <c r="D56" s="3" t="s">
        <v>13</v>
      </c>
      <c r="E56" s="3">
        <v>1706</v>
      </c>
      <c r="F56" s="3">
        <v>154.263806872467</v>
      </c>
      <c r="G56" s="3">
        <v>2179</v>
      </c>
      <c r="H56" s="3">
        <v>351.69997255626703</v>
      </c>
      <c r="I56" s="3">
        <v>2688354</v>
      </c>
      <c r="J56" s="3">
        <v>1147894</v>
      </c>
      <c r="K56" s="3">
        <v>0.42698766605886002</v>
      </c>
    </row>
    <row r="57" spans="1:11" x14ac:dyDescent="0.2">
      <c r="A57" s="3" t="s">
        <v>32</v>
      </c>
      <c r="B57" s="3" t="s">
        <v>30</v>
      </c>
      <c r="C57" s="3" t="s">
        <v>31</v>
      </c>
      <c r="D57" s="3" t="s">
        <v>14</v>
      </c>
      <c r="E57" s="3">
        <v>1430</v>
      </c>
      <c r="F57" s="3">
        <v>127.445100075996</v>
      </c>
      <c r="G57" s="3">
        <v>2007</v>
      </c>
      <c r="H57" s="3">
        <v>297.076158126434</v>
      </c>
      <c r="I57" s="3">
        <v>2688354</v>
      </c>
      <c r="J57" s="3">
        <v>1147894</v>
      </c>
      <c r="K57" s="3">
        <v>0.42698766605886002</v>
      </c>
    </row>
    <row r="58" spans="1:11" x14ac:dyDescent="0.2">
      <c r="A58" s="3" t="s">
        <v>32</v>
      </c>
      <c r="B58" s="3" t="s">
        <v>30</v>
      </c>
      <c r="C58" s="3" t="s">
        <v>31</v>
      </c>
      <c r="D58" s="3" t="s">
        <v>15</v>
      </c>
      <c r="E58" s="3">
        <v>1553</v>
      </c>
      <c r="F58" s="3">
        <v>135.48592510319901</v>
      </c>
      <c r="G58" s="3">
        <v>1999</v>
      </c>
      <c r="H58" s="3">
        <v>318.47104243995699</v>
      </c>
      <c r="I58" s="3">
        <v>2688354</v>
      </c>
      <c r="J58" s="3">
        <v>1147894</v>
      </c>
      <c r="K58" s="3">
        <v>0.42698766605886002</v>
      </c>
    </row>
    <row r="59" spans="1:11" x14ac:dyDescent="0.2">
      <c r="A59" s="3" t="s">
        <v>32</v>
      </c>
      <c r="B59" s="3" t="s">
        <v>34</v>
      </c>
      <c r="C59" s="3" t="s">
        <v>35</v>
      </c>
      <c r="D59" s="3" t="s">
        <v>8</v>
      </c>
      <c r="E59" s="3">
        <v>1440</v>
      </c>
      <c r="F59" s="3">
        <v>159.054488206261</v>
      </c>
      <c r="G59" s="3">
        <v>2048</v>
      </c>
      <c r="H59" s="3">
        <v>382.18363273927298</v>
      </c>
      <c r="I59" s="3">
        <v>1118480</v>
      </c>
      <c r="J59" s="3">
        <v>487960</v>
      </c>
      <c r="K59" s="3">
        <v>0.436270653029111</v>
      </c>
    </row>
    <row r="60" spans="1:11" x14ac:dyDescent="0.2">
      <c r="A60" s="3" t="s">
        <v>32</v>
      </c>
      <c r="B60" s="3" t="s">
        <v>34</v>
      </c>
      <c r="C60" s="3" t="s">
        <v>35</v>
      </c>
      <c r="D60" s="3" t="s">
        <v>9</v>
      </c>
      <c r="E60" s="3">
        <v>1781</v>
      </c>
      <c r="F60" s="3">
        <v>160.67705612133801</v>
      </c>
      <c r="G60" s="3">
        <v>2656</v>
      </c>
      <c r="H60" s="3">
        <v>457.48917631057202</v>
      </c>
      <c r="I60" s="3">
        <v>1118480</v>
      </c>
      <c r="J60" s="3">
        <v>487960</v>
      </c>
      <c r="K60" s="3">
        <v>0.436270653029111</v>
      </c>
    </row>
    <row r="61" spans="1:11" x14ac:dyDescent="0.2">
      <c r="A61" s="3" t="s">
        <v>32</v>
      </c>
      <c r="B61" s="3" t="s">
        <v>34</v>
      </c>
      <c r="C61" s="3" t="s">
        <v>35</v>
      </c>
      <c r="D61" s="3" t="s">
        <v>10</v>
      </c>
      <c r="E61" s="3">
        <v>1869</v>
      </c>
      <c r="F61" s="3">
        <v>157.677883362062</v>
      </c>
      <c r="G61" s="3">
        <v>2466</v>
      </c>
      <c r="H61" s="3">
        <v>397.53156148792499</v>
      </c>
      <c r="I61" s="3">
        <v>1118480</v>
      </c>
      <c r="J61" s="3">
        <v>487960</v>
      </c>
      <c r="K61" s="3">
        <v>0.436270653029111</v>
      </c>
    </row>
    <row r="62" spans="1:11" x14ac:dyDescent="0.2">
      <c r="A62" s="3" t="s">
        <v>32</v>
      </c>
      <c r="B62" s="3" t="s">
        <v>34</v>
      </c>
      <c r="C62" s="3" t="s">
        <v>35</v>
      </c>
      <c r="D62" s="3" t="s">
        <v>11</v>
      </c>
      <c r="E62" s="3">
        <v>2181</v>
      </c>
      <c r="F62" s="3">
        <v>210.23826465054</v>
      </c>
      <c r="G62" s="3">
        <v>2979</v>
      </c>
      <c r="H62" s="3">
        <v>555.19035624089702</v>
      </c>
      <c r="I62" s="3">
        <v>1118480</v>
      </c>
      <c r="J62" s="3">
        <v>487960</v>
      </c>
      <c r="K62" s="3">
        <v>0.436270653029111</v>
      </c>
    </row>
    <row r="63" spans="1:11" x14ac:dyDescent="0.2">
      <c r="A63" s="3" t="s">
        <v>32</v>
      </c>
      <c r="B63" s="3" t="s">
        <v>34</v>
      </c>
      <c r="C63" s="3" t="s">
        <v>35</v>
      </c>
      <c r="D63" s="3" t="s">
        <v>12</v>
      </c>
      <c r="E63" s="3">
        <v>2009</v>
      </c>
      <c r="F63" s="3">
        <v>180.159104358326</v>
      </c>
      <c r="G63" s="3">
        <v>2707</v>
      </c>
      <c r="H63" s="3">
        <v>429.092334237187</v>
      </c>
      <c r="I63" s="3">
        <v>1118480</v>
      </c>
      <c r="J63" s="3">
        <v>487960</v>
      </c>
      <c r="K63" s="3">
        <v>0.436270653029111</v>
      </c>
    </row>
    <row r="64" spans="1:11" x14ac:dyDescent="0.2">
      <c r="A64" s="3" t="s">
        <v>32</v>
      </c>
      <c r="B64" s="3" t="s">
        <v>34</v>
      </c>
      <c r="C64" s="3" t="s">
        <v>35</v>
      </c>
      <c r="D64" s="3" t="s">
        <v>13</v>
      </c>
      <c r="E64" s="3">
        <v>2309</v>
      </c>
      <c r="F64" s="3">
        <v>263.38745717024398</v>
      </c>
      <c r="G64" s="3">
        <v>2812</v>
      </c>
      <c r="H64" s="3">
        <v>604.74225460049001</v>
      </c>
      <c r="I64" s="3">
        <v>1118480</v>
      </c>
      <c r="J64" s="3">
        <v>487960</v>
      </c>
      <c r="K64" s="3">
        <v>0.436270653029111</v>
      </c>
    </row>
    <row r="65" spans="1:11" x14ac:dyDescent="0.2">
      <c r="A65" s="3" t="s">
        <v>32</v>
      </c>
      <c r="B65" s="3" t="s">
        <v>34</v>
      </c>
      <c r="C65" s="3" t="s">
        <v>35</v>
      </c>
      <c r="D65" s="3" t="s">
        <v>14</v>
      </c>
      <c r="E65" s="3">
        <v>2168</v>
      </c>
      <c r="F65" s="3">
        <v>205.498331610343</v>
      </c>
      <c r="G65" s="3">
        <v>2713</v>
      </c>
      <c r="H65" s="3">
        <v>427.13752321931997</v>
      </c>
      <c r="I65" s="3">
        <v>1118480</v>
      </c>
      <c r="J65" s="3">
        <v>487960</v>
      </c>
      <c r="K65" s="3">
        <v>0.436270653029111</v>
      </c>
    </row>
    <row r="66" spans="1:11" x14ac:dyDescent="0.2">
      <c r="A66" s="3" t="s">
        <v>32</v>
      </c>
      <c r="B66" s="3" t="s">
        <v>34</v>
      </c>
      <c r="C66" s="3" t="s">
        <v>35</v>
      </c>
      <c r="D66" s="3" t="s">
        <v>15</v>
      </c>
      <c r="E66" s="3">
        <v>2032</v>
      </c>
      <c r="F66" s="3">
        <v>212.91862876335</v>
      </c>
      <c r="G66" s="3">
        <v>2518</v>
      </c>
      <c r="H66" s="3">
        <v>452.061237532375</v>
      </c>
      <c r="I66" s="3">
        <v>1118480</v>
      </c>
      <c r="J66" s="3">
        <v>487960</v>
      </c>
      <c r="K66" s="3">
        <v>0.436270653029111</v>
      </c>
    </row>
    <row r="67" spans="1:11" x14ac:dyDescent="0.2">
      <c r="A67" s="3" t="s">
        <v>32</v>
      </c>
      <c r="B67" s="3" t="s">
        <v>37</v>
      </c>
      <c r="C67" s="3" t="s">
        <v>38</v>
      </c>
      <c r="D67" s="3" t="s">
        <v>8</v>
      </c>
      <c r="E67" s="3">
        <v>2184</v>
      </c>
      <c r="F67" s="3">
        <v>267.85639787040799</v>
      </c>
      <c r="G67" s="3">
        <v>2756</v>
      </c>
      <c r="H67" s="3">
        <v>631.69891905807106</v>
      </c>
      <c r="I67" s="3">
        <v>618244</v>
      </c>
      <c r="J67" s="3">
        <v>249440</v>
      </c>
      <c r="K67" s="3">
        <v>0.40346529849056401</v>
      </c>
    </row>
    <row r="68" spans="1:11" x14ac:dyDescent="0.2">
      <c r="A68" s="3" t="s">
        <v>32</v>
      </c>
      <c r="B68" s="3" t="s">
        <v>37</v>
      </c>
      <c r="C68" s="3" t="s">
        <v>38</v>
      </c>
      <c r="D68" s="3" t="s">
        <v>9</v>
      </c>
      <c r="E68" s="3">
        <v>2145</v>
      </c>
      <c r="F68" s="3">
        <v>225.30627623131599</v>
      </c>
      <c r="G68" s="3">
        <v>2857</v>
      </c>
      <c r="H68" s="3">
        <v>551.11778374945698</v>
      </c>
      <c r="I68" s="3">
        <v>618244</v>
      </c>
      <c r="J68" s="3">
        <v>249440</v>
      </c>
      <c r="K68" s="3">
        <v>0.40346529849056401</v>
      </c>
    </row>
    <row r="69" spans="1:11" x14ac:dyDescent="0.2">
      <c r="A69" s="3" t="s">
        <v>32</v>
      </c>
      <c r="B69" s="3" t="s">
        <v>37</v>
      </c>
      <c r="C69" s="3" t="s">
        <v>38</v>
      </c>
      <c r="D69" s="3" t="s">
        <v>10</v>
      </c>
      <c r="E69" s="3">
        <v>2228</v>
      </c>
      <c r="F69" s="3">
        <v>260.42186793873299</v>
      </c>
      <c r="G69" s="3">
        <v>2806</v>
      </c>
      <c r="H69" s="3">
        <v>634.62779856890597</v>
      </c>
      <c r="I69" s="3">
        <v>618244</v>
      </c>
      <c r="J69" s="3">
        <v>249440</v>
      </c>
      <c r="K69" s="3">
        <v>0.40346529849056401</v>
      </c>
    </row>
    <row r="70" spans="1:11" x14ac:dyDescent="0.2">
      <c r="A70" s="3" t="s">
        <v>32</v>
      </c>
      <c r="B70" s="3" t="s">
        <v>37</v>
      </c>
      <c r="C70" s="3" t="s">
        <v>38</v>
      </c>
      <c r="D70" s="3" t="s">
        <v>11</v>
      </c>
      <c r="E70" s="3">
        <v>2079</v>
      </c>
      <c r="F70" s="3">
        <v>363.66604335317902</v>
      </c>
      <c r="G70" s="3">
        <v>2829</v>
      </c>
      <c r="H70" s="3">
        <v>817.08869558301399</v>
      </c>
      <c r="I70" s="3">
        <v>618244</v>
      </c>
      <c r="J70" s="3">
        <v>249440</v>
      </c>
      <c r="K70" s="3">
        <v>0.40346529849056401</v>
      </c>
    </row>
    <row r="71" spans="1:11" x14ac:dyDescent="0.2">
      <c r="A71" s="3" t="s">
        <v>32</v>
      </c>
      <c r="B71" s="3" t="s">
        <v>37</v>
      </c>
      <c r="C71" s="3" t="s">
        <v>38</v>
      </c>
      <c r="D71" s="3" t="s">
        <v>12</v>
      </c>
      <c r="E71" s="3">
        <v>2317</v>
      </c>
      <c r="F71" s="3">
        <v>269.84477440299599</v>
      </c>
      <c r="G71" s="3">
        <v>2727</v>
      </c>
      <c r="H71" s="3">
        <v>563.05966144902902</v>
      </c>
      <c r="I71" s="3">
        <v>618244</v>
      </c>
      <c r="J71" s="3">
        <v>249440</v>
      </c>
      <c r="K71" s="3">
        <v>0.40346529849056401</v>
      </c>
    </row>
    <row r="72" spans="1:11" x14ac:dyDescent="0.2">
      <c r="A72" s="3" t="s">
        <v>32</v>
      </c>
      <c r="B72" s="3" t="s">
        <v>37</v>
      </c>
      <c r="C72" s="3" t="s">
        <v>38</v>
      </c>
      <c r="D72" s="3" t="s">
        <v>13</v>
      </c>
      <c r="E72" s="3">
        <v>2535</v>
      </c>
      <c r="F72" s="3">
        <v>394.77563995176598</v>
      </c>
      <c r="G72" s="3">
        <v>3157</v>
      </c>
      <c r="H72" s="3">
        <v>822.79896213809195</v>
      </c>
      <c r="I72" s="3">
        <v>618244</v>
      </c>
      <c r="J72" s="3">
        <v>249440</v>
      </c>
      <c r="K72" s="3">
        <v>0.40346529849056401</v>
      </c>
    </row>
    <row r="73" spans="1:11" x14ac:dyDescent="0.2">
      <c r="A73" s="3" t="s">
        <v>32</v>
      </c>
      <c r="B73" s="3" t="s">
        <v>37</v>
      </c>
      <c r="C73" s="3" t="s">
        <v>38</v>
      </c>
      <c r="D73" s="3" t="s">
        <v>14</v>
      </c>
      <c r="E73" s="3">
        <v>2377</v>
      </c>
      <c r="F73" s="3">
        <v>277.69251541947699</v>
      </c>
      <c r="G73" s="3">
        <v>2878</v>
      </c>
      <c r="H73" s="3">
        <v>559.63625931468096</v>
      </c>
      <c r="I73" s="3">
        <v>618244</v>
      </c>
      <c r="J73" s="3">
        <v>249440</v>
      </c>
      <c r="K73" s="3">
        <v>0.40346529849056401</v>
      </c>
    </row>
    <row r="74" spans="1:11" x14ac:dyDescent="0.2">
      <c r="A74" s="3" t="s">
        <v>32</v>
      </c>
      <c r="B74" s="3" t="s">
        <v>37</v>
      </c>
      <c r="C74" s="3" t="s">
        <v>38</v>
      </c>
      <c r="D74" s="3" t="s">
        <v>15</v>
      </c>
      <c r="E74" s="3">
        <v>2317</v>
      </c>
      <c r="F74" s="3">
        <v>281.54374751608299</v>
      </c>
      <c r="G74" s="3">
        <v>3002</v>
      </c>
      <c r="H74" s="3">
        <v>582.20997548429</v>
      </c>
      <c r="I74" s="3">
        <v>618244</v>
      </c>
      <c r="J74" s="3">
        <v>249440</v>
      </c>
      <c r="K74" s="3">
        <v>0.40346529849056401</v>
      </c>
    </row>
    <row r="75" spans="1:11" x14ac:dyDescent="0.2">
      <c r="A75" s="3" t="s">
        <v>32</v>
      </c>
      <c r="B75" s="3" t="s">
        <v>40</v>
      </c>
      <c r="C75" s="3" t="s">
        <v>41</v>
      </c>
      <c r="D75" s="3" t="s">
        <v>8</v>
      </c>
      <c r="E75" s="3">
        <v>3153</v>
      </c>
      <c r="F75" s="3">
        <v>702.90243455359803</v>
      </c>
      <c r="G75" s="3">
        <v>4338</v>
      </c>
      <c r="H75" s="3">
        <v>1918.3778144563</v>
      </c>
      <c r="I75" s="3">
        <v>489716</v>
      </c>
      <c r="J75" s="3">
        <v>189986</v>
      </c>
      <c r="K75" s="3">
        <v>0.38795138406750002</v>
      </c>
    </row>
    <row r="76" spans="1:11" x14ac:dyDescent="0.2">
      <c r="A76" s="3" t="s">
        <v>32</v>
      </c>
      <c r="B76" s="3" t="s">
        <v>40</v>
      </c>
      <c r="C76" s="3" t="s">
        <v>41</v>
      </c>
      <c r="D76" s="3" t="s">
        <v>9</v>
      </c>
      <c r="E76" s="3">
        <v>3425</v>
      </c>
      <c r="F76" s="3">
        <v>768.76534647820597</v>
      </c>
      <c r="G76" s="3">
        <v>4886</v>
      </c>
      <c r="H76" s="3">
        <v>2083.5741213117599</v>
      </c>
      <c r="I76" s="3">
        <v>489716</v>
      </c>
      <c r="J76" s="3">
        <v>189986</v>
      </c>
      <c r="K76" s="3">
        <v>0.38795138406750002</v>
      </c>
    </row>
    <row r="77" spans="1:11" x14ac:dyDescent="0.2">
      <c r="A77" s="3" t="s">
        <v>32</v>
      </c>
      <c r="B77" s="3" t="s">
        <v>40</v>
      </c>
      <c r="C77" s="3" t="s">
        <v>41</v>
      </c>
      <c r="D77" s="3" t="s">
        <v>10</v>
      </c>
      <c r="E77" s="3">
        <v>3449</v>
      </c>
      <c r="F77" s="3">
        <v>909.69341225943504</v>
      </c>
      <c r="G77" s="3">
        <v>4926</v>
      </c>
      <c r="H77" s="3">
        <v>2395.4931028091901</v>
      </c>
      <c r="I77" s="3">
        <v>489716</v>
      </c>
      <c r="J77" s="3">
        <v>189986</v>
      </c>
      <c r="K77" s="3">
        <v>0.38795138406750002</v>
      </c>
    </row>
    <row r="78" spans="1:11" x14ac:dyDescent="0.2">
      <c r="A78" s="3" t="s">
        <v>32</v>
      </c>
      <c r="B78" s="3" t="s">
        <v>40</v>
      </c>
      <c r="C78" s="3" t="s">
        <v>41</v>
      </c>
      <c r="D78" s="3" t="s">
        <v>11</v>
      </c>
      <c r="E78" s="3">
        <v>3910</v>
      </c>
      <c r="F78" s="3">
        <v>1055.0826258736299</v>
      </c>
      <c r="G78" s="3">
        <v>5259</v>
      </c>
      <c r="H78" s="3">
        <v>2669.9244758682798</v>
      </c>
      <c r="I78" s="3">
        <v>489716</v>
      </c>
      <c r="J78" s="3">
        <v>189986</v>
      </c>
      <c r="K78" s="3">
        <v>0.38795138406750002</v>
      </c>
    </row>
    <row r="79" spans="1:11" x14ac:dyDescent="0.2">
      <c r="A79" s="3" t="s">
        <v>32</v>
      </c>
      <c r="B79" s="3" t="s">
        <v>40</v>
      </c>
      <c r="C79" s="3" t="s">
        <v>41</v>
      </c>
      <c r="D79" s="3" t="s">
        <v>12</v>
      </c>
      <c r="E79" s="3">
        <v>3740</v>
      </c>
      <c r="F79" s="3">
        <v>876.30925286628803</v>
      </c>
      <c r="G79" s="3">
        <v>4916</v>
      </c>
      <c r="H79" s="3">
        <v>2185.46778273464</v>
      </c>
      <c r="I79" s="3">
        <v>489716</v>
      </c>
      <c r="J79" s="3">
        <v>189986</v>
      </c>
      <c r="K79" s="3">
        <v>0.38795138406750002</v>
      </c>
    </row>
    <row r="80" spans="1:11" x14ac:dyDescent="0.2">
      <c r="A80" s="3" t="s">
        <v>32</v>
      </c>
      <c r="B80" s="3" t="s">
        <v>40</v>
      </c>
      <c r="C80" s="3" t="s">
        <v>41</v>
      </c>
      <c r="D80" s="3" t="s">
        <v>13</v>
      </c>
      <c r="E80" s="3">
        <v>4150</v>
      </c>
      <c r="F80" s="3">
        <v>1288.9532722167</v>
      </c>
      <c r="G80" s="3">
        <v>5882</v>
      </c>
      <c r="H80" s="3">
        <v>3141.7528670158699</v>
      </c>
      <c r="I80" s="3">
        <v>489716</v>
      </c>
      <c r="J80" s="3">
        <v>189986</v>
      </c>
      <c r="K80" s="3">
        <v>0.38795138406750002</v>
      </c>
    </row>
    <row r="81" spans="1:11" x14ac:dyDescent="0.2">
      <c r="A81" s="3" t="s">
        <v>32</v>
      </c>
      <c r="B81" s="3" t="s">
        <v>40</v>
      </c>
      <c r="C81" s="3" t="s">
        <v>41</v>
      </c>
      <c r="D81" s="3" t="s">
        <v>14</v>
      </c>
      <c r="E81" s="3">
        <v>3953</v>
      </c>
      <c r="F81" s="3">
        <v>978.55750851361699</v>
      </c>
      <c r="G81" s="3">
        <v>5122</v>
      </c>
      <c r="H81" s="3">
        <v>2203.2857674929701</v>
      </c>
      <c r="I81" s="3">
        <v>489716</v>
      </c>
      <c r="J81" s="3">
        <v>189986</v>
      </c>
      <c r="K81" s="3">
        <v>0.38795138406750002</v>
      </c>
    </row>
    <row r="82" spans="1:11" x14ac:dyDescent="0.2">
      <c r="A82" s="3" t="s">
        <v>32</v>
      </c>
      <c r="B82" s="3" t="s">
        <v>40</v>
      </c>
      <c r="C82" s="3" t="s">
        <v>41</v>
      </c>
      <c r="D82" s="3" t="s">
        <v>15</v>
      </c>
      <c r="E82" s="3">
        <v>3822</v>
      </c>
      <c r="F82" s="3">
        <v>988.06828119340696</v>
      </c>
      <c r="G82" s="3">
        <v>5228</v>
      </c>
      <c r="H82" s="3">
        <v>2390.8707239116902</v>
      </c>
      <c r="I82" s="3">
        <v>489716</v>
      </c>
      <c r="J82" s="3">
        <v>189986</v>
      </c>
      <c r="K82" s="3">
        <v>0.38795138406750002</v>
      </c>
    </row>
    <row r="83" spans="1:11" x14ac:dyDescent="0.2">
      <c r="A83" s="3" t="s">
        <v>32</v>
      </c>
      <c r="B83" s="3" t="s">
        <v>43</v>
      </c>
      <c r="C83" s="3" t="s">
        <v>44</v>
      </c>
      <c r="D83" s="3" t="s">
        <v>8</v>
      </c>
      <c r="E83" s="3">
        <v>2487</v>
      </c>
      <c r="F83" s="3">
        <v>279.00201501851899</v>
      </c>
      <c r="G83" s="3">
        <v>3619</v>
      </c>
      <c r="H83" s="3">
        <v>894.20617528339005</v>
      </c>
      <c r="I83" s="3">
        <v>752663</v>
      </c>
      <c r="J83" s="3">
        <v>306765</v>
      </c>
      <c r="K83" s="3">
        <v>0.40757284468613397</v>
      </c>
    </row>
    <row r="84" spans="1:11" x14ac:dyDescent="0.2">
      <c r="A84" s="3" t="s">
        <v>32</v>
      </c>
      <c r="B84" s="3" t="s">
        <v>43</v>
      </c>
      <c r="C84" s="3" t="s">
        <v>44</v>
      </c>
      <c r="D84" s="3" t="s">
        <v>9</v>
      </c>
      <c r="E84" s="3">
        <v>2559</v>
      </c>
      <c r="F84" s="3">
        <v>291.17281385134299</v>
      </c>
      <c r="G84" s="3">
        <v>3520</v>
      </c>
      <c r="H84" s="3">
        <v>860.23904088277595</v>
      </c>
      <c r="I84" s="3">
        <v>752663</v>
      </c>
      <c r="J84" s="3">
        <v>306765</v>
      </c>
      <c r="K84" s="3">
        <v>0.40757284468613397</v>
      </c>
    </row>
    <row r="85" spans="1:11" x14ac:dyDescent="0.2">
      <c r="A85" s="3" t="s">
        <v>32</v>
      </c>
      <c r="B85" s="3" t="s">
        <v>43</v>
      </c>
      <c r="C85" s="3" t="s">
        <v>44</v>
      </c>
      <c r="D85" s="3" t="s">
        <v>10</v>
      </c>
      <c r="E85" s="3">
        <v>2625</v>
      </c>
      <c r="F85" s="3">
        <v>447.25048163211198</v>
      </c>
      <c r="G85" s="3">
        <v>3875</v>
      </c>
      <c r="H85" s="3">
        <v>1401.0181051426</v>
      </c>
      <c r="I85" s="3">
        <v>752663</v>
      </c>
      <c r="J85" s="3">
        <v>306765</v>
      </c>
      <c r="K85" s="3">
        <v>0.40757284468613397</v>
      </c>
    </row>
    <row r="86" spans="1:11" x14ac:dyDescent="0.2">
      <c r="A86" s="3" t="s">
        <v>32</v>
      </c>
      <c r="B86" s="3" t="s">
        <v>43</v>
      </c>
      <c r="C86" s="3" t="s">
        <v>44</v>
      </c>
      <c r="D86" s="3" t="s">
        <v>11</v>
      </c>
      <c r="E86" s="3">
        <v>2890</v>
      </c>
      <c r="F86" s="3">
        <v>481.88627636663699</v>
      </c>
      <c r="G86" s="3">
        <v>4023</v>
      </c>
      <c r="H86" s="3">
        <v>1405.87331506799</v>
      </c>
      <c r="I86" s="3">
        <v>752663</v>
      </c>
      <c r="J86" s="3">
        <v>306765</v>
      </c>
      <c r="K86" s="3">
        <v>0.40757284468613397</v>
      </c>
    </row>
    <row r="87" spans="1:11" x14ac:dyDescent="0.2">
      <c r="A87" s="3" t="s">
        <v>32</v>
      </c>
      <c r="B87" s="3" t="s">
        <v>43</v>
      </c>
      <c r="C87" s="3" t="s">
        <v>44</v>
      </c>
      <c r="D87" s="3" t="s">
        <v>12</v>
      </c>
      <c r="E87" s="3">
        <v>2855</v>
      </c>
      <c r="F87" s="3">
        <v>345.29475697966302</v>
      </c>
      <c r="G87" s="3">
        <v>3540</v>
      </c>
      <c r="H87" s="3">
        <v>925.47427100801201</v>
      </c>
      <c r="I87" s="3">
        <v>752663</v>
      </c>
      <c r="J87" s="3">
        <v>306765</v>
      </c>
      <c r="K87" s="3">
        <v>0.40757284468613397</v>
      </c>
    </row>
    <row r="88" spans="1:11" x14ac:dyDescent="0.2">
      <c r="A88" s="3" t="s">
        <v>32</v>
      </c>
      <c r="B88" s="3" t="s">
        <v>43</v>
      </c>
      <c r="C88" s="3" t="s">
        <v>44</v>
      </c>
      <c r="D88" s="3" t="s">
        <v>13</v>
      </c>
      <c r="E88" s="3">
        <v>2871</v>
      </c>
      <c r="F88" s="3">
        <v>419.39579931849403</v>
      </c>
      <c r="G88" s="3">
        <v>4100</v>
      </c>
      <c r="H88" s="3">
        <v>1208.64938315872</v>
      </c>
      <c r="I88" s="3">
        <v>752663</v>
      </c>
      <c r="J88" s="3">
        <v>306765</v>
      </c>
      <c r="K88" s="3">
        <v>0.40757284468613397</v>
      </c>
    </row>
    <row r="89" spans="1:11" x14ac:dyDescent="0.2">
      <c r="A89" s="3" t="s">
        <v>32</v>
      </c>
      <c r="B89" s="3" t="s">
        <v>43</v>
      </c>
      <c r="C89" s="3" t="s">
        <v>44</v>
      </c>
      <c r="D89" s="3" t="s">
        <v>14</v>
      </c>
      <c r="E89" s="3">
        <v>2568</v>
      </c>
      <c r="F89" s="3">
        <v>339.29802906320901</v>
      </c>
      <c r="G89" s="3">
        <v>3652</v>
      </c>
      <c r="H89" s="3">
        <v>991.20198754629405</v>
      </c>
      <c r="I89" s="3">
        <v>752663</v>
      </c>
      <c r="J89" s="3">
        <v>306765</v>
      </c>
      <c r="K89" s="3">
        <v>0.40757284468613397</v>
      </c>
    </row>
    <row r="90" spans="1:11" x14ac:dyDescent="0.2">
      <c r="A90" s="3" t="s">
        <v>32</v>
      </c>
      <c r="B90" s="3" t="s">
        <v>43</v>
      </c>
      <c r="C90" s="3" t="s">
        <v>44</v>
      </c>
      <c r="D90" s="3" t="s">
        <v>15</v>
      </c>
      <c r="E90" s="3">
        <v>2719</v>
      </c>
      <c r="F90" s="3">
        <v>347.38981520752202</v>
      </c>
      <c r="G90" s="3">
        <v>3818</v>
      </c>
      <c r="H90" s="3">
        <v>1159.81818487078</v>
      </c>
      <c r="I90" s="3">
        <v>752663</v>
      </c>
      <c r="J90" s="3">
        <v>306765</v>
      </c>
      <c r="K90" s="3">
        <v>0.40757284468613397</v>
      </c>
    </row>
    <row r="91" spans="1:11" x14ac:dyDescent="0.2">
      <c r="A91" s="3" t="s">
        <v>32</v>
      </c>
      <c r="B91" s="3" t="s">
        <v>46</v>
      </c>
      <c r="C91" s="3" t="s">
        <v>47</v>
      </c>
      <c r="D91" s="3" t="s">
        <v>8</v>
      </c>
      <c r="E91" s="3">
        <v>2968</v>
      </c>
      <c r="F91" s="3">
        <v>506.77228845293098</v>
      </c>
      <c r="G91" s="3">
        <v>3824</v>
      </c>
      <c r="H91" s="3">
        <v>1111.4868692421501</v>
      </c>
      <c r="I91" s="3">
        <v>228912</v>
      </c>
      <c r="J91" s="3">
        <v>104277</v>
      </c>
      <c r="K91" s="3">
        <v>0.455533130635353</v>
      </c>
    </row>
    <row r="92" spans="1:11" x14ac:dyDescent="0.2">
      <c r="A92" s="3" t="s">
        <v>32</v>
      </c>
      <c r="B92" s="3" t="s">
        <v>46</v>
      </c>
      <c r="C92" s="3" t="s">
        <v>47</v>
      </c>
      <c r="D92" s="3" t="s">
        <v>9</v>
      </c>
      <c r="E92" s="3">
        <v>2863</v>
      </c>
      <c r="F92" s="3">
        <v>479.00086038868102</v>
      </c>
      <c r="G92" s="3">
        <v>3781</v>
      </c>
      <c r="H92" s="3">
        <v>1031.3361316363801</v>
      </c>
      <c r="I92" s="3">
        <v>228912</v>
      </c>
      <c r="J92" s="3">
        <v>104277</v>
      </c>
      <c r="K92" s="3">
        <v>0.455533130635353</v>
      </c>
    </row>
    <row r="93" spans="1:11" x14ac:dyDescent="0.2">
      <c r="A93" s="3" t="s">
        <v>32</v>
      </c>
      <c r="B93" s="3" t="s">
        <v>46</v>
      </c>
      <c r="C93" s="3" t="s">
        <v>47</v>
      </c>
      <c r="D93" s="3" t="s">
        <v>10</v>
      </c>
      <c r="E93" s="3">
        <v>2855</v>
      </c>
      <c r="F93" s="3">
        <v>513.48147079641899</v>
      </c>
      <c r="G93" s="3">
        <v>4053</v>
      </c>
      <c r="H93" s="3">
        <v>1151.91792921048</v>
      </c>
      <c r="I93" s="3">
        <v>228912</v>
      </c>
      <c r="J93" s="3">
        <v>104277</v>
      </c>
      <c r="K93" s="3">
        <v>0.455533130635353</v>
      </c>
    </row>
    <row r="94" spans="1:11" x14ac:dyDescent="0.2">
      <c r="A94" s="3" t="s">
        <v>32</v>
      </c>
      <c r="B94" s="3" t="s">
        <v>46</v>
      </c>
      <c r="C94" s="3" t="s">
        <v>47</v>
      </c>
      <c r="D94" s="3" t="s">
        <v>11</v>
      </c>
      <c r="E94" s="3">
        <v>3428</v>
      </c>
      <c r="F94" s="3">
        <v>678.74582605946205</v>
      </c>
      <c r="G94" s="3">
        <v>4470</v>
      </c>
      <c r="H94" s="3">
        <v>1440.0862249157101</v>
      </c>
      <c r="I94" s="3">
        <v>228912</v>
      </c>
      <c r="J94" s="3">
        <v>104277</v>
      </c>
      <c r="K94" s="3">
        <v>0.455533130635353</v>
      </c>
    </row>
    <row r="95" spans="1:11" x14ac:dyDescent="0.2">
      <c r="A95" s="3" t="s">
        <v>32</v>
      </c>
      <c r="B95" s="3" t="s">
        <v>46</v>
      </c>
      <c r="C95" s="3" t="s">
        <v>47</v>
      </c>
      <c r="D95" s="3" t="s">
        <v>12</v>
      </c>
      <c r="E95" s="3">
        <v>3170</v>
      </c>
      <c r="F95" s="3">
        <v>536.51922430588502</v>
      </c>
      <c r="G95" s="3">
        <v>3742</v>
      </c>
      <c r="H95" s="3">
        <v>1000.01642723199</v>
      </c>
      <c r="I95" s="3">
        <v>228912</v>
      </c>
      <c r="J95" s="3">
        <v>104277</v>
      </c>
      <c r="K95" s="3">
        <v>0.455533130635353</v>
      </c>
    </row>
    <row r="96" spans="1:11" x14ac:dyDescent="0.2">
      <c r="A96" s="3" t="s">
        <v>32</v>
      </c>
      <c r="B96" s="3" t="s">
        <v>46</v>
      </c>
      <c r="C96" s="3" t="s">
        <v>47</v>
      </c>
      <c r="D96" s="3" t="s">
        <v>13</v>
      </c>
      <c r="E96" s="3">
        <v>3199</v>
      </c>
      <c r="F96" s="3">
        <v>716.932081332954</v>
      </c>
      <c r="G96" s="3">
        <v>4167</v>
      </c>
      <c r="H96" s="3">
        <v>1400.1825082677301</v>
      </c>
      <c r="I96" s="3">
        <v>228912</v>
      </c>
      <c r="J96" s="3">
        <v>104277</v>
      </c>
      <c r="K96" s="3">
        <v>0.455533130635353</v>
      </c>
    </row>
    <row r="97" spans="1:11" x14ac:dyDescent="0.2">
      <c r="A97" s="3" t="s">
        <v>32</v>
      </c>
      <c r="B97" s="3" t="s">
        <v>46</v>
      </c>
      <c r="C97" s="3" t="s">
        <v>47</v>
      </c>
      <c r="D97" s="3" t="s">
        <v>14</v>
      </c>
      <c r="E97" s="3">
        <v>3130</v>
      </c>
      <c r="F97" s="3">
        <v>529.17798002455095</v>
      </c>
      <c r="G97" s="3">
        <v>3951</v>
      </c>
      <c r="H97" s="3">
        <v>1132.3123712961601</v>
      </c>
      <c r="I97" s="3">
        <v>228912</v>
      </c>
      <c r="J97" s="3">
        <v>104277</v>
      </c>
      <c r="K97" s="3">
        <v>0.455533130635353</v>
      </c>
    </row>
    <row r="98" spans="1:11" x14ac:dyDescent="0.2">
      <c r="A98" s="3" t="s">
        <v>32</v>
      </c>
      <c r="B98" s="3" t="s">
        <v>46</v>
      </c>
      <c r="C98" s="3" t="s">
        <v>47</v>
      </c>
      <c r="D98" s="3" t="s">
        <v>15</v>
      </c>
      <c r="E98" s="3">
        <v>2934</v>
      </c>
      <c r="F98" s="3">
        <v>539.56806685345202</v>
      </c>
      <c r="G98" s="3">
        <v>3913</v>
      </c>
      <c r="H98" s="3">
        <v>1275.7942254841701</v>
      </c>
      <c r="I98" s="3">
        <v>228912</v>
      </c>
      <c r="J98" s="3">
        <v>104277</v>
      </c>
      <c r="K98" s="3">
        <v>0.455533130635353</v>
      </c>
    </row>
    <row r="99" spans="1:11" x14ac:dyDescent="0.2">
      <c r="A99" s="3" t="s">
        <v>32</v>
      </c>
      <c r="B99" s="3" t="s">
        <v>49</v>
      </c>
      <c r="C99" s="3" t="s">
        <v>50</v>
      </c>
      <c r="D99" s="3" t="s">
        <v>8</v>
      </c>
      <c r="E99" s="3">
        <v>3434</v>
      </c>
      <c r="F99" s="3">
        <v>662.55020106201005</v>
      </c>
      <c r="G99" s="3">
        <v>4758</v>
      </c>
      <c r="H99" s="3">
        <v>1699.2887111888799</v>
      </c>
      <c r="I99" s="3">
        <v>223751</v>
      </c>
      <c r="J99" s="3">
        <v>96342</v>
      </c>
      <c r="K99" s="3">
        <v>0.43057684658392598</v>
      </c>
    </row>
    <row r="100" spans="1:11" x14ac:dyDescent="0.2">
      <c r="A100" s="3" t="s">
        <v>32</v>
      </c>
      <c r="B100" s="3" t="s">
        <v>49</v>
      </c>
      <c r="C100" s="3" t="s">
        <v>50</v>
      </c>
      <c r="D100" s="3" t="s">
        <v>9</v>
      </c>
      <c r="E100" s="3">
        <v>3531</v>
      </c>
      <c r="F100" s="3">
        <v>779.571119701714</v>
      </c>
      <c r="G100" s="3">
        <v>4962</v>
      </c>
      <c r="H100" s="3">
        <v>2069.3798753306301</v>
      </c>
      <c r="I100" s="3">
        <v>223751</v>
      </c>
      <c r="J100" s="3">
        <v>96342</v>
      </c>
      <c r="K100" s="3">
        <v>0.43057684658392598</v>
      </c>
    </row>
    <row r="101" spans="1:11" x14ac:dyDescent="0.2">
      <c r="A101" s="3" t="s">
        <v>32</v>
      </c>
      <c r="B101" s="3" t="s">
        <v>49</v>
      </c>
      <c r="C101" s="3" t="s">
        <v>50</v>
      </c>
      <c r="D101" s="3" t="s">
        <v>10</v>
      </c>
      <c r="E101" s="3">
        <v>3804</v>
      </c>
      <c r="F101" s="3">
        <v>952.80678584010298</v>
      </c>
      <c r="G101" s="3">
        <v>5493</v>
      </c>
      <c r="H101" s="3">
        <v>2308.6433513469601</v>
      </c>
      <c r="I101" s="3">
        <v>223751</v>
      </c>
      <c r="J101" s="3">
        <v>96342</v>
      </c>
      <c r="K101" s="3">
        <v>0.43057684658392598</v>
      </c>
    </row>
    <row r="102" spans="1:11" x14ac:dyDescent="0.2">
      <c r="A102" s="3" t="s">
        <v>32</v>
      </c>
      <c r="B102" s="3" t="s">
        <v>49</v>
      </c>
      <c r="C102" s="3" t="s">
        <v>50</v>
      </c>
      <c r="D102" s="3" t="s">
        <v>11</v>
      </c>
      <c r="E102" s="3">
        <v>4110</v>
      </c>
      <c r="F102" s="3">
        <v>965.41665375534399</v>
      </c>
      <c r="G102" s="3">
        <v>5106</v>
      </c>
      <c r="H102" s="3">
        <v>2352.7746080294401</v>
      </c>
      <c r="I102" s="3">
        <v>223751</v>
      </c>
      <c r="J102" s="3">
        <v>96342</v>
      </c>
      <c r="K102" s="3">
        <v>0.43057684658392598</v>
      </c>
    </row>
    <row r="103" spans="1:11" x14ac:dyDescent="0.2">
      <c r="A103" s="3" t="s">
        <v>32</v>
      </c>
      <c r="B103" s="3" t="s">
        <v>49</v>
      </c>
      <c r="C103" s="3" t="s">
        <v>50</v>
      </c>
      <c r="D103" s="3" t="s">
        <v>12</v>
      </c>
      <c r="E103" s="3">
        <v>3660</v>
      </c>
      <c r="F103" s="3">
        <v>821.333002309412</v>
      </c>
      <c r="G103" s="3">
        <v>4991</v>
      </c>
      <c r="H103" s="3">
        <v>2027.6159992501</v>
      </c>
      <c r="I103" s="3">
        <v>223751</v>
      </c>
      <c r="J103" s="3">
        <v>96342</v>
      </c>
      <c r="K103" s="3">
        <v>0.43057684658392598</v>
      </c>
    </row>
    <row r="104" spans="1:11" x14ac:dyDescent="0.2">
      <c r="A104" s="3" t="s">
        <v>32</v>
      </c>
      <c r="B104" s="3" t="s">
        <v>49</v>
      </c>
      <c r="C104" s="3" t="s">
        <v>50</v>
      </c>
      <c r="D104" s="3" t="s">
        <v>13</v>
      </c>
      <c r="E104" s="3">
        <v>3973</v>
      </c>
      <c r="F104" s="3">
        <v>1086.91137963193</v>
      </c>
      <c r="G104" s="3">
        <v>5703</v>
      </c>
      <c r="H104" s="3">
        <v>2833.8063509060598</v>
      </c>
      <c r="I104" s="3">
        <v>223751</v>
      </c>
      <c r="J104" s="3">
        <v>96342</v>
      </c>
      <c r="K104" s="3">
        <v>0.43057684658392598</v>
      </c>
    </row>
    <row r="105" spans="1:11" x14ac:dyDescent="0.2">
      <c r="A105" s="3" t="s">
        <v>32</v>
      </c>
      <c r="B105" s="3" t="s">
        <v>49</v>
      </c>
      <c r="C105" s="3" t="s">
        <v>50</v>
      </c>
      <c r="D105" s="3" t="s">
        <v>14</v>
      </c>
      <c r="E105" s="3">
        <v>3622</v>
      </c>
      <c r="F105" s="3">
        <v>820.86409859533603</v>
      </c>
      <c r="G105" s="3">
        <v>5217</v>
      </c>
      <c r="H105" s="3">
        <v>2110.98898316235</v>
      </c>
      <c r="I105" s="3">
        <v>223751</v>
      </c>
      <c r="J105" s="3">
        <v>96342</v>
      </c>
      <c r="K105" s="3">
        <v>0.43057684658392598</v>
      </c>
    </row>
    <row r="106" spans="1:11" x14ac:dyDescent="0.2">
      <c r="A106" s="3" t="s">
        <v>32</v>
      </c>
      <c r="B106" s="3" t="s">
        <v>49</v>
      </c>
      <c r="C106" s="3" t="s">
        <v>50</v>
      </c>
      <c r="D106" s="3" t="s">
        <v>15</v>
      </c>
      <c r="E106" s="3">
        <v>3535</v>
      </c>
      <c r="F106" s="3">
        <v>785.94513057054201</v>
      </c>
      <c r="G106" s="3">
        <v>5251</v>
      </c>
      <c r="H106" s="3">
        <v>2424.6739167692999</v>
      </c>
      <c r="I106" s="3">
        <v>223751</v>
      </c>
      <c r="J106" s="3">
        <v>96342</v>
      </c>
      <c r="K106" s="3">
        <v>0.43057684658392598</v>
      </c>
    </row>
    <row r="107" spans="1:11" x14ac:dyDescent="0.2">
      <c r="A107" s="3" t="s">
        <v>32</v>
      </c>
      <c r="B107" s="3" t="s">
        <v>52</v>
      </c>
      <c r="C107" s="3" t="s">
        <v>53</v>
      </c>
      <c r="D107" s="3" t="s">
        <v>8</v>
      </c>
      <c r="E107" s="3">
        <v>5558</v>
      </c>
      <c r="F107" s="3">
        <v>2440.3720699687201</v>
      </c>
      <c r="G107" s="3">
        <v>6772</v>
      </c>
      <c r="H107" s="3">
        <v>3821.35252707981</v>
      </c>
      <c r="I107" s="3">
        <v>199344</v>
      </c>
      <c r="J107" s="3">
        <v>77084</v>
      </c>
      <c r="K107" s="3">
        <v>0.38668833774781303</v>
      </c>
    </row>
    <row r="108" spans="1:11" x14ac:dyDescent="0.2">
      <c r="A108" s="3" t="s">
        <v>32</v>
      </c>
      <c r="B108" s="3" t="s">
        <v>52</v>
      </c>
      <c r="C108" s="3" t="s">
        <v>53</v>
      </c>
      <c r="D108" s="3" t="s">
        <v>9</v>
      </c>
      <c r="E108" s="3">
        <v>5636</v>
      </c>
      <c r="F108" s="3">
        <v>2799.5698947553301</v>
      </c>
      <c r="G108" s="3">
        <v>6930</v>
      </c>
      <c r="H108" s="3">
        <v>4191.0914272140499</v>
      </c>
      <c r="I108" s="3">
        <v>199344</v>
      </c>
      <c r="J108" s="3">
        <v>77084</v>
      </c>
      <c r="K108" s="3">
        <v>0.38668833774781303</v>
      </c>
    </row>
    <row r="109" spans="1:11" x14ac:dyDescent="0.2">
      <c r="A109" s="3" t="s">
        <v>32</v>
      </c>
      <c r="B109" s="3" t="s">
        <v>52</v>
      </c>
      <c r="C109" s="3" t="s">
        <v>53</v>
      </c>
      <c r="D109" s="3" t="s">
        <v>10</v>
      </c>
      <c r="E109" s="3">
        <v>5993</v>
      </c>
      <c r="F109" s="3">
        <v>2859.4560404807098</v>
      </c>
      <c r="G109" s="3">
        <v>7227</v>
      </c>
      <c r="H109" s="3">
        <v>4864.47811447811</v>
      </c>
      <c r="I109" s="3">
        <v>199344</v>
      </c>
      <c r="J109" s="3">
        <v>77084</v>
      </c>
      <c r="K109" s="3">
        <v>0.38668833774781303</v>
      </c>
    </row>
    <row r="110" spans="1:11" x14ac:dyDescent="0.2">
      <c r="A110" s="3" t="s">
        <v>32</v>
      </c>
      <c r="B110" s="3" t="s">
        <v>52</v>
      </c>
      <c r="C110" s="3" t="s">
        <v>53</v>
      </c>
      <c r="D110" s="3" t="s">
        <v>11</v>
      </c>
      <c r="E110" s="3">
        <v>5748</v>
      </c>
      <c r="F110" s="3">
        <v>3490.4445208882798</v>
      </c>
      <c r="G110" s="3">
        <v>7130</v>
      </c>
      <c r="H110" s="3">
        <v>5123.9076154806498</v>
      </c>
      <c r="I110" s="3">
        <v>199344</v>
      </c>
      <c r="J110" s="3">
        <v>77084</v>
      </c>
      <c r="K110" s="3">
        <v>0.38668833774781303</v>
      </c>
    </row>
    <row r="111" spans="1:11" x14ac:dyDescent="0.2">
      <c r="A111" s="3" t="s">
        <v>32</v>
      </c>
      <c r="B111" s="3" t="s">
        <v>52</v>
      </c>
      <c r="C111" s="3" t="s">
        <v>53</v>
      </c>
      <c r="D111" s="3" t="s">
        <v>12</v>
      </c>
      <c r="E111" s="3">
        <v>5920</v>
      </c>
      <c r="F111" s="3">
        <v>3006.3418747021501</v>
      </c>
      <c r="G111" s="3">
        <v>7065</v>
      </c>
      <c r="H111" s="3">
        <v>4199.7362264537796</v>
      </c>
      <c r="I111" s="3">
        <v>199344</v>
      </c>
      <c r="J111" s="3">
        <v>77084</v>
      </c>
      <c r="K111" s="3">
        <v>0.38668833774781303</v>
      </c>
    </row>
    <row r="112" spans="1:11" x14ac:dyDescent="0.2">
      <c r="A112" s="3" t="s">
        <v>32</v>
      </c>
      <c r="B112" s="3" t="s">
        <v>52</v>
      </c>
      <c r="C112" s="3" t="s">
        <v>53</v>
      </c>
      <c r="D112" s="3" t="s">
        <v>13</v>
      </c>
      <c r="E112" s="3">
        <v>6308</v>
      </c>
      <c r="F112" s="3">
        <v>3651.8448871390101</v>
      </c>
      <c r="G112" s="3">
        <v>7057</v>
      </c>
      <c r="H112" s="3">
        <v>5189.5533407161302</v>
      </c>
      <c r="I112" s="3">
        <v>199344</v>
      </c>
      <c r="J112" s="3">
        <v>77084</v>
      </c>
      <c r="K112" s="3">
        <v>0.38668833774781303</v>
      </c>
    </row>
    <row r="113" spans="1:11" x14ac:dyDescent="0.2">
      <c r="A113" s="3" t="s">
        <v>32</v>
      </c>
      <c r="B113" s="3" t="s">
        <v>52</v>
      </c>
      <c r="C113" s="3" t="s">
        <v>53</v>
      </c>
      <c r="D113" s="3" t="s">
        <v>14</v>
      </c>
      <c r="E113" s="3">
        <v>6269</v>
      </c>
      <c r="F113" s="3">
        <v>3086.7048341772602</v>
      </c>
      <c r="G113" s="3">
        <v>6688</v>
      </c>
      <c r="H113" s="3">
        <v>4256.5023774040201</v>
      </c>
      <c r="I113" s="3">
        <v>199344</v>
      </c>
      <c r="J113" s="3">
        <v>77084</v>
      </c>
      <c r="K113" s="3">
        <v>0.38668833774781303</v>
      </c>
    </row>
    <row r="114" spans="1:11" x14ac:dyDescent="0.2">
      <c r="A114" s="3" t="s">
        <v>32</v>
      </c>
      <c r="B114" s="3" t="s">
        <v>52</v>
      </c>
      <c r="C114" s="3" t="s">
        <v>53</v>
      </c>
      <c r="D114" s="3" t="s">
        <v>15</v>
      </c>
      <c r="E114" s="3">
        <v>5835</v>
      </c>
      <c r="F114" s="3">
        <v>2883.3936106087999</v>
      </c>
      <c r="G114" s="3">
        <v>6909</v>
      </c>
      <c r="H114" s="3">
        <v>4573.8358534567096</v>
      </c>
      <c r="I114" s="3">
        <v>199344</v>
      </c>
      <c r="J114" s="3">
        <v>77084</v>
      </c>
      <c r="K114" s="3">
        <v>0.38668833774781303</v>
      </c>
    </row>
    <row r="115" spans="1:11" x14ac:dyDescent="0.2">
      <c r="A115" s="3" t="s">
        <v>32</v>
      </c>
      <c r="B115" s="3" t="s">
        <v>55</v>
      </c>
      <c r="C115" s="3" t="s">
        <v>56</v>
      </c>
      <c r="D115" s="3" t="s">
        <v>8</v>
      </c>
      <c r="E115" s="3">
        <v>2570</v>
      </c>
      <c r="F115" s="3">
        <v>378.42195389932198</v>
      </c>
      <c r="G115" s="3">
        <v>3403</v>
      </c>
      <c r="H115" s="3">
        <v>936.47882603422897</v>
      </c>
      <c r="I115" s="3">
        <v>174535</v>
      </c>
      <c r="J115" s="3">
        <v>79753</v>
      </c>
      <c r="K115" s="3">
        <v>0.456945598304065</v>
      </c>
    </row>
    <row r="116" spans="1:11" x14ac:dyDescent="0.2">
      <c r="A116" s="3" t="s">
        <v>32</v>
      </c>
      <c r="B116" s="3" t="s">
        <v>55</v>
      </c>
      <c r="C116" s="3" t="s">
        <v>56</v>
      </c>
      <c r="D116" s="3" t="s">
        <v>9</v>
      </c>
      <c r="E116" s="3">
        <v>2686</v>
      </c>
      <c r="F116" s="3">
        <v>386.566437662152</v>
      </c>
      <c r="G116" s="3">
        <v>3696</v>
      </c>
      <c r="H116" s="3">
        <v>938.91138515598698</v>
      </c>
      <c r="I116" s="3">
        <v>174535</v>
      </c>
      <c r="J116" s="3">
        <v>79753</v>
      </c>
      <c r="K116" s="3">
        <v>0.456945598304065</v>
      </c>
    </row>
    <row r="117" spans="1:11" x14ac:dyDescent="0.2">
      <c r="A117" s="3" t="s">
        <v>32</v>
      </c>
      <c r="B117" s="3" t="s">
        <v>55</v>
      </c>
      <c r="C117" s="3" t="s">
        <v>56</v>
      </c>
      <c r="D117" s="3" t="s">
        <v>10</v>
      </c>
      <c r="E117" s="3">
        <v>2623</v>
      </c>
      <c r="F117" s="3">
        <v>432.70994192808701</v>
      </c>
      <c r="G117" s="3">
        <v>3847</v>
      </c>
      <c r="H117" s="3">
        <v>1072.4837804470501</v>
      </c>
      <c r="I117" s="3">
        <v>174535</v>
      </c>
      <c r="J117" s="3">
        <v>79753</v>
      </c>
      <c r="K117" s="3">
        <v>0.456945598304065</v>
      </c>
    </row>
    <row r="118" spans="1:11" x14ac:dyDescent="0.2">
      <c r="A118" s="3" t="s">
        <v>32</v>
      </c>
      <c r="B118" s="3" t="s">
        <v>55</v>
      </c>
      <c r="C118" s="3" t="s">
        <v>56</v>
      </c>
      <c r="D118" s="3" t="s">
        <v>11</v>
      </c>
      <c r="E118" s="3">
        <v>3220</v>
      </c>
      <c r="F118" s="3">
        <v>477.94136278444699</v>
      </c>
      <c r="G118" s="3">
        <v>3566</v>
      </c>
      <c r="H118" s="3">
        <v>1061.4937453331499</v>
      </c>
      <c r="I118" s="3">
        <v>174535</v>
      </c>
      <c r="J118" s="3">
        <v>79753</v>
      </c>
      <c r="K118" s="3">
        <v>0.456945598304065</v>
      </c>
    </row>
    <row r="119" spans="1:11" x14ac:dyDescent="0.2">
      <c r="A119" s="3" t="s">
        <v>32</v>
      </c>
      <c r="B119" s="3" t="s">
        <v>55</v>
      </c>
      <c r="C119" s="3" t="s">
        <v>56</v>
      </c>
      <c r="D119" s="3" t="s">
        <v>12</v>
      </c>
      <c r="E119" s="3">
        <v>2993</v>
      </c>
      <c r="F119" s="3">
        <v>406.02632148323698</v>
      </c>
      <c r="G119" s="3">
        <v>3607</v>
      </c>
      <c r="H119" s="3">
        <v>892.79735819074494</v>
      </c>
      <c r="I119" s="3">
        <v>174535</v>
      </c>
      <c r="J119" s="3">
        <v>79753</v>
      </c>
      <c r="K119" s="3">
        <v>0.456945598304065</v>
      </c>
    </row>
    <row r="120" spans="1:11" x14ac:dyDescent="0.2">
      <c r="A120" s="3" t="s">
        <v>32</v>
      </c>
      <c r="B120" s="3" t="s">
        <v>55</v>
      </c>
      <c r="C120" s="3" t="s">
        <v>56</v>
      </c>
      <c r="D120" s="3" t="s">
        <v>13</v>
      </c>
      <c r="E120" s="3">
        <v>3018</v>
      </c>
      <c r="F120" s="3">
        <v>610.18022676849898</v>
      </c>
      <c r="G120" s="3">
        <v>3964</v>
      </c>
      <c r="H120" s="3">
        <v>1485.40705183564</v>
      </c>
      <c r="I120" s="3">
        <v>174535</v>
      </c>
      <c r="J120" s="3">
        <v>79753</v>
      </c>
      <c r="K120" s="3">
        <v>0.456945598304065</v>
      </c>
    </row>
    <row r="121" spans="1:11" x14ac:dyDescent="0.2">
      <c r="A121" s="3" t="s">
        <v>32</v>
      </c>
      <c r="B121" s="3" t="s">
        <v>55</v>
      </c>
      <c r="C121" s="3" t="s">
        <v>56</v>
      </c>
      <c r="D121" s="3" t="s">
        <v>14</v>
      </c>
      <c r="E121" s="3">
        <v>2946</v>
      </c>
      <c r="F121" s="3">
        <v>442.68088920212602</v>
      </c>
      <c r="G121" s="3">
        <v>3685</v>
      </c>
      <c r="H121" s="3">
        <v>978.41606610032295</v>
      </c>
      <c r="I121" s="3">
        <v>174535</v>
      </c>
      <c r="J121" s="3">
        <v>79753</v>
      </c>
      <c r="K121" s="3">
        <v>0.456945598304065</v>
      </c>
    </row>
    <row r="122" spans="1:11" x14ac:dyDescent="0.2">
      <c r="A122" s="3" t="s">
        <v>32</v>
      </c>
      <c r="B122" s="3" t="s">
        <v>55</v>
      </c>
      <c r="C122" s="3" t="s">
        <v>56</v>
      </c>
      <c r="D122" s="3" t="s">
        <v>15</v>
      </c>
      <c r="E122" s="3">
        <v>2665</v>
      </c>
      <c r="F122" s="3">
        <v>435.74996381296398</v>
      </c>
      <c r="G122" s="3">
        <v>3561</v>
      </c>
      <c r="H122" s="3">
        <v>1036.1909747065399</v>
      </c>
      <c r="I122" s="3">
        <v>174535</v>
      </c>
      <c r="J122" s="3">
        <v>79753</v>
      </c>
      <c r="K122" s="3">
        <v>0.456945598304065</v>
      </c>
    </row>
    <row r="123" spans="1:11" x14ac:dyDescent="0.2">
      <c r="A123" s="3" t="s">
        <v>32</v>
      </c>
      <c r="B123" s="3" t="s">
        <v>58</v>
      </c>
      <c r="C123" s="3" t="s">
        <v>59</v>
      </c>
      <c r="D123" s="3" t="s">
        <v>8</v>
      </c>
      <c r="E123" s="3">
        <v>3548</v>
      </c>
      <c r="F123" s="3">
        <v>1036.2012635618701</v>
      </c>
      <c r="G123" s="3">
        <v>4157</v>
      </c>
      <c r="H123" s="3">
        <v>1727.8584982632401</v>
      </c>
      <c r="I123" s="3">
        <v>130567</v>
      </c>
      <c r="J123" s="3">
        <v>53054</v>
      </c>
      <c r="K123" s="3">
        <v>0.406335444637619</v>
      </c>
    </row>
    <row r="124" spans="1:11" x14ac:dyDescent="0.2">
      <c r="A124" s="3" t="s">
        <v>32</v>
      </c>
      <c r="B124" s="3" t="s">
        <v>58</v>
      </c>
      <c r="C124" s="3" t="s">
        <v>59</v>
      </c>
      <c r="D124" s="3" t="s">
        <v>9</v>
      </c>
      <c r="E124" s="3">
        <v>3973</v>
      </c>
      <c r="F124" s="3">
        <v>1006.57040020006</v>
      </c>
      <c r="G124" s="3">
        <v>4804</v>
      </c>
      <c r="H124" s="3">
        <v>1737.44800482554</v>
      </c>
      <c r="I124" s="3">
        <v>130567</v>
      </c>
      <c r="J124" s="3">
        <v>53054</v>
      </c>
      <c r="K124" s="3">
        <v>0.406335444637619</v>
      </c>
    </row>
    <row r="125" spans="1:11" x14ac:dyDescent="0.2">
      <c r="A125" s="3" t="s">
        <v>32</v>
      </c>
      <c r="B125" s="3" t="s">
        <v>58</v>
      </c>
      <c r="C125" s="3" t="s">
        <v>59</v>
      </c>
      <c r="D125" s="3" t="s">
        <v>10</v>
      </c>
      <c r="E125" s="3">
        <v>3806</v>
      </c>
      <c r="F125" s="3">
        <v>1142.01373638055</v>
      </c>
      <c r="G125" s="3">
        <v>4831</v>
      </c>
      <c r="H125" s="3">
        <v>1896.7515035633</v>
      </c>
      <c r="I125" s="3">
        <v>130567</v>
      </c>
      <c r="J125" s="3">
        <v>53054</v>
      </c>
      <c r="K125" s="3">
        <v>0.406335444637619</v>
      </c>
    </row>
    <row r="126" spans="1:11" x14ac:dyDescent="0.2">
      <c r="A126" s="3" t="s">
        <v>32</v>
      </c>
      <c r="B126" s="3" t="s">
        <v>58</v>
      </c>
      <c r="C126" s="3" t="s">
        <v>59</v>
      </c>
      <c r="D126" s="3" t="s">
        <v>11</v>
      </c>
      <c r="E126" s="3">
        <v>3991</v>
      </c>
      <c r="F126" s="3">
        <v>1248.9668491904399</v>
      </c>
      <c r="G126" s="3">
        <v>4619</v>
      </c>
      <c r="H126" s="3">
        <v>2086.69416236198</v>
      </c>
      <c r="I126" s="3">
        <v>130567</v>
      </c>
      <c r="J126" s="3">
        <v>53054</v>
      </c>
      <c r="K126" s="3">
        <v>0.406335444637619</v>
      </c>
    </row>
    <row r="127" spans="1:11" x14ac:dyDescent="0.2">
      <c r="A127" s="3" t="s">
        <v>32</v>
      </c>
      <c r="B127" s="3" t="s">
        <v>58</v>
      </c>
      <c r="C127" s="3" t="s">
        <v>59</v>
      </c>
      <c r="D127" s="3" t="s">
        <v>12</v>
      </c>
      <c r="E127" s="3">
        <v>3956</v>
      </c>
      <c r="F127" s="3">
        <v>1031.64899367776</v>
      </c>
      <c r="G127" s="3">
        <v>4477</v>
      </c>
      <c r="H127" s="3">
        <v>1574.6963600736999</v>
      </c>
      <c r="I127" s="3">
        <v>130567</v>
      </c>
      <c r="J127" s="3">
        <v>53054</v>
      </c>
      <c r="K127" s="3">
        <v>0.406335444637619</v>
      </c>
    </row>
    <row r="128" spans="1:11" x14ac:dyDescent="0.2">
      <c r="A128" s="3" t="s">
        <v>32</v>
      </c>
      <c r="B128" s="3" t="s">
        <v>58</v>
      </c>
      <c r="C128" s="3" t="s">
        <v>59</v>
      </c>
      <c r="D128" s="3" t="s">
        <v>13</v>
      </c>
      <c r="E128" s="3">
        <v>3937</v>
      </c>
      <c r="F128" s="3">
        <v>1348.92543662909</v>
      </c>
      <c r="G128" s="3">
        <v>4798</v>
      </c>
      <c r="H128" s="3">
        <v>2102.4145620521899</v>
      </c>
      <c r="I128" s="3">
        <v>130567</v>
      </c>
      <c r="J128" s="3">
        <v>53054</v>
      </c>
      <c r="K128" s="3">
        <v>0.406335444637619</v>
      </c>
    </row>
    <row r="129" spans="1:11" x14ac:dyDescent="0.2">
      <c r="A129" s="3" t="s">
        <v>32</v>
      </c>
      <c r="B129" s="3" t="s">
        <v>58</v>
      </c>
      <c r="C129" s="3" t="s">
        <v>59</v>
      </c>
      <c r="D129" s="3" t="s">
        <v>14</v>
      </c>
      <c r="E129" s="3">
        <v>3968</v>
      </c>
      <c r="F129" s="3">
        <v>1058.5171767307399</v>
      </c>
      <c r="G129" s="3">
        <v>4639</v>
      </c>
      <c r="H129" s="3">
        <v>1876.4455131295399</v>
      </c>
      <c r="I129" s="3">
        <v>130567</v>
      </c>
      <c r="J129" s="3">
        <v>53054</v>
      </c>
      <c r="K129" s="3">
        <v>0.406335444637619</v>
      </c>
    </row>
    <row r="130" spans="1:11" x14ac:dyDescent="0.2">
      <c r="A130" s="3" t="s">
        <v>32</v>
      </c>
      <c r="B130" s="3" t="s">
        <v>58</v>
      </c>
      <c r="C130" s="3" t="s">
        <v>59</v>
      </c>
      <c r="D130" s="3" t="s">
        <v>15</v>
      </c>
      <c r="E130" s="3">
        <v>3518</v>
      </c>
      <c r="F130" s="3">
        <v>934.78541375111104</v>
      </c>
      <c r="G130" s="3">
        <v>4816</v>
      </c>
      <c r="H130" s="3">
        <v>1912.14731995789</v>
      </c>
      <c r="I130" s="3">
        <v>130567</v>
      </c>
      <c r="J130" s="3">
        <v>53054</v>
      </c>
      <c r="K130" s="3">
        <v>0.406335444637619</v>
      </c>
    </row>
    <row r="131" spans="1:11" x14ac:dyDescent="0.2">
      <c r="A131" s="3" t="s">
        <v>32</v>
      </c>
      <c r="B131" s="3" t="s">
        <v>61</v>
      </c>
      <c r="C131" s="3" t="s">
        <v>62</v>
      </c>
      <c r="D131" s="3" t="s">
        <v>8</v>
      </c>
      <c r="E131" s="3">
        <v>3277</v>
      </c>
      <c r="F131" s="3">
        <v>656.63430492725695</v>
      </c>
      <c r="G131" s="3">
        <v>4046</v>
      </c>
      <c r="H131" s="3">
        <v>1265.2470413055</v>
      </c>
    </row>
    <row r="132" spans="1:11" x14ac:dyDescent="0.2">
      <c r="A132" s="3" t="s">
        <v>32</v>
      </c>
      <c r="B132" s="3" t="s">
        <v>61</v>
      </c>
      <c r="C132" s="3" t="s">
        <v>62</v>
      </c>
      <c r="D132" s="3" t="s">
        <v>9</v>
      </c>
      <c r="E132" s="3">
        <v>3418</v>
      </c>
      <c r="F132" s="3">
        <v>695.074258105637</v>
      </c>
      <c r="G132" s="3">
        <v>4235</v>
      </c>
      <c r="H132" s="3">
        <v>1380.87879955996</v>
      </c>
    </row>
    <row r="133" spans="1:11" x14ac:dyDescent="0.2">
      <c r="A133" s="3" t="s">
        <v>32</v>
      </c>
      <c r="B133" s="3" t="s">
        <v>61</v>
      </c>
      <c r="C133" s="3" t="s">
        <v>62</v>
      </c>
      <c r="D133" s="3" t="s">
        <v>10</v>
      </c>
      <c r="E133" s="3">
        <v>3621</v>
      </c>
      <c r="F133" s="3">
        <v>761.16297103690999</v>
      </c>
      <c r="G133" s="3">
        <v>4747</v>
      </c>
      <c r="H133" s="3">
        <v>1476.6978784662999</v>
      </c>
    </row>
    <row r="134" spans="1:11" x14ac:dyDescent="0.2">
      <c r="A134" s="3" t="s">
        <v>32</v>
      </c>
      <c r="B134" s="3" t="s">
        <v>61</v>
      </c>
      <c r="C134" s="3" t="s">
        <v>62</v>
      </c>
      <c r="D134" s="3" t="s">
        <v>11</v>
      </c>
      <c r="E134" s="3">
        <v>3420</v>
      </c>
      <c r="F134" s="3">
        <v>837.95541321378505</v>
      </c>
      <c r="G134" s="3">
        <v>4505</v>
      </c>
      <c r="H134" s="3">
        <v>1653.5063021435799</v>
      </c>
    </row>
    <row r="135" spans="1:11" x14ac:dyDescent="0.2">
      <c r="A135" s="3" t="s">
        <v>32</v>
      </c>
      <c r="B135" s="3" t="s">
        <v>61</v>
      </c>
      <c r="C135" s="3" t="s">
        <v>62</v>
      </c>
      <c r="D135" s="3" t="s">
        <v>12</v>
      </c>
      <c r="E135" s="3">
        <v>3623</v>
      </c>
      <c r="F135" s="3">
        <v>771.30913134340597</v>
      </c>
      <c r="G135" s="3">
        <v>4091</v>
      </c>
      <c r="H135" s="3">
        <v>1379.11067134732</v>
      </c>
    </row>
    <row r="136" spans="1:11" x14ac:dyDescent="0.2">
      <c r="A136" s="3" t="s">
        <v>32</v>
      </c>
      <c r="B136" s="3" t="s">
        <v>61</v>
      </c>
      <c r="C136" s="3" t="s">
        <v>62</v>
      </c>
      <c r="D136" s="3" t="s">
        <v>13</v>
      </c>
      <c r="E136" s="3">
        <v>4143</v>
      </c>
      <c r="F136" s="3">
        <v>1019.4021567618</v>
      </c>
      <c r="G136" s="3">
        <v>4813</v>
      </c>
      <c r="H136" s="3">
        <v>1793.0230595206001</v>
      </c>
    </row>
    <row r="137" spans="1:11" x14ac:dyDescent="0.2">
      <c r="A137" s="3" t="s">
        <v>32</v>
      </c>
      <c r="B137" s="3" t="s">
        <v>61</v>
      </c>
      <c r="C137" s="3" t="s">
        <v>62</v>
      </c>
      <c r="D137" s="3" t="s">
        <v>14</v>
      </c>
      <c r="E137" s="3">
        <v>3474</v>
      </c>
      <c r="F137" s="3">
        <v>905.52518698309598</v>
      </c>
      <c r="G137" s="3">
        <v>4699</v>
      </c>
      <c r="H137" s="3">
        <v>1686.4628891407699</v>
      </c>
    </row>
    <row r="138" spans="1:11" x14ac:dyDescent="0.2">
      <c r="A138" s="3" t="s">
        <v>32</v>
      </c>
      <c r="B138" s="3" t="s">
        <v>61</v>
      </c>
      <c r="C138" s="3" t="s">
        <v>62</v>
      </c>
      <c r="D138" s="3" t="s">
        <v>15</v>
      </c>
      <c r="E138" s="3">
        <v>3885</v>
      </c>
      <c r="F138" s="3">
        <v>893.91930977417701</v>
      </c>
      <c r="G138" s="3">
        <v>4970</v>
      </c>
      <c r="H138" s="3">
        <v>1616.08553548085</v>
      </c>
    </row>
    <row r="139" spans="1:11" x14ac:dyDescent="0.2">
      <c r="A139" s="3" t="s">
        <v>32</v>
      </c>
      <c r="B139" s="3" t="s">
        <v>64</v>
      </c>
      <c r="C139" s="3" t="s">
        <v>65</v>
      </c>
      <c r="D139" s="3" t="s">
        <v>8</v>
      </c>
      <c r="E139" s="3">
        <v>3702</v>
      </c>
      <c r="F139" s="3">
        <v>1075.0116786589999</v>
      </c>
      <c r="G139" s="3">
        <v>5166</v>
      </c>
      <c r="H139" s="3">
        <v>2534.6704943889099</v>
      </c>
    </row>
    <row r="140" spans="1:11" x14ac:dyDescent="0.2">
      <c r="A140" s="3" t="s">
        <v>32</v>
      </c>
      <c r="B140" s="3" t="s">
        <v>64</v>
      </c>
      <c r="C140" s="3" t="s">
        <v>65</v>
      </c>
      <c r="D140" s="3" t="s">
        <v>9</v>
      </c>
      <c r="E140" s="3">
        <v>4489</v>
      </c>
      <c r="F140" s="3">
        <v>1327.0697689951401</v>
      </c>
      <c r="G140" s="3">
        <v>5858</v>
      </c>
      <c r="H140" s="3">
        <v>3164.0623609231302</v>
      </c>
    </row>
    <row r="141" spans="1:11" x14ac:dyDescent="0.2">
      <c r="A141" s="3" t="s">
        <v>32</v>
      </c>
      <c r="B141" s="3" t="s">
        <v>64</v>
      </c>
      <c r="C141" s="3" t="s">
        <v>65</v>
      </c>
      <c r="D141" s="3" t="s">
        <v>10</v>
      </c>
      <c r="E141" s="3">
        <v>3970</v>
      </c>
      <c r="F141" s="3">
        <v>1318.4522274178</v>
      </c>
      <c r="G141" s="3">
        <v>5632</v>
      </c>
      <c r="H141" s="3">
        <v>3128.5905618379302</v>
      </c>
    </row>
    <row r="142" spans="1:11" x14ac:dyDescent="0.2">
      <c r="A142" s="3" t="s">
        <v>32</v>
      </c>
      <c r="B142" s="3" t="s">
        <v>64</v>
      </c>
      <c r="C142" s="3" t="s">
        <v>65</v>
      </c>
      <c r="D142" s="3" t="s">
        <v>11</v>
      </c>
      <c r="E142" s="3">
        <v>3947</v>
      </c>
      <c r="F142" s="3">
        <v>1277.34425926173</v>
      </c>
      <c r="G142" s="3">
        <v>5515</v>
      </c>
      <c r="H142" s="3">
        <v>3112.5135175353498</v>
      </c>
    </row>
    <row r="143" spans="1:11" x14ac:dyDescent="0.2">
      <c r="A143" s="3" t="s">
        <v>32</v>
      </c>
      <c r="B143" s="3" t="s">
        <v>64</v>
      </c>
      <c r="C143" s="3" t="s">
        <v>65</v>
      </c>
      <c r="D143" s="3" t="s">
        <v>12</v>
      </c>
      <c r="E143" s="3">
        <v>4305</v>
      </c>
      <c r="F143" s="3">
        <v>1196.0154461867101</v>
      </c>
      <c r="G143" s="3">
        <v>5679</v>
      </c>
      <c r="H143" s="3">
        <v>3094.9675697921298</v>
      </c>
    </row>
    <row r="144" spans="1:11" x14ac:dyDescent="0.2">
      <c r="A144" s="3" t="s">
        <v>32</v>
      </c>
      <c r="B144" s="3" t="s">
        <v>64</v>
      </c>
      <c r="C144" s="3" t="s">
        <v>65</v>
      </c>
      <c r="D144" s="3" t="s">
        <v>13</v>
      </c>
      <c r="E144" s="3">
        <v>4850</v>
      </c>
      <c r="F144" s="3">
        <v>1918.42467252865</v>
      </c>
      <c r="G144" s="3">
        <v>6422</v>
      </c>
      <c r="H144" s="3">
        <v>3996.3228705602401</v>
      </c>
    </row>
    <row r="145" spans="1:8" x14ac:dyDescent="0.2">
      <c r="A145" s="3" t="s">
        <v>32</v>
      </c>
      <c r="B145" s="3" t="s">
        <v>64</v>
      </c>
      <c r="C145" s="3" t="s">
        <v>65</v>
      </c>
      <c r="D145" s="3" t="s">
        <v>14</v>
      </c>
      <c r="E145" s="3">
        <v>4785</v>
      </c>
      <c r="F145" s="3">
        <v>1616.3759586393501</v>
      </c>
      <c r="G145" s="3">
        <v>5868</v>
      </c>
      <c r="H145" s="3">
        <v>3429.4269560226999</v>
      </c>
    </row>
    <row r="146" spans="1:8" x14ac:dyDescent="0.2">
      <c r="A146" s="3" t="s">
        <v>32</v>
      </c>
      <c r="B146" s="3" t="s">
        <v>64</v>
      </c>
      <c r="C146" s="3" t="s">
        <v>65</v>
      </c>
      <c r="D146" s="3" t="s">
        <v>15</v>
      </c>
      <c r="E146" s="3">
        <v>4351</v>
      </c>
      <c r="F146" s="3">
        <v>1433.2913702814899</v>
      </c>
      <c r="G146" s="3">
        <v>6105</v>
      </c>
      <c r="H146" s="3">
        <v>3495.9788691131998</v>
      </c>
    </row>
    <row r="147" spans="1:8" x14ac:dyDescent="0.2">
      <c r="A147" s="3" t="s">
        <v>32</v>
      </c>
      <c r="B147" s="3" t="s">
        <v>66</v>
      </c>
      <c r="C147" s="3" t="s">
        <v>67</v>
      </c>
      <c r="D147" s="3" t="s">
        <v>8</v>
      </c>
      <c r="E147" s="3">
        <v>3542</v>
      </c>
      <c r="F147" s="3">
        <v>681.78248351236596</v>
      </c>
      <c r="G147" s="3">
        <v>4264</v>
      </c>
      <c r="H147" s="3">
        <v>1099.11779788895</v>
      </c>
    </row>
    <row r="148" spans="1:8" x14ac:dyDescent="0.2">
      <c r="A148" s="3" t="s">
        <v>32</v>
      </c>
      <c r="B148" s="3" t="s">
        <v>66</v>
      </c>
      <c r="C148" s="3" t="s">
        <v>67</v>
      </c>
      <c r="D148" s="3" t="s">
        <v>9</v>
      </c>
      <c r="E148" s="3">
        <v>3453</v>
      </c>
      <c r="F148" s="3">
        <v>625.88304765619898</v>
      </c>
      <c r="G148" s="3">
        <v>4170</v>
      </c>
      <c r="H148" s="3">
        <v>1026.5159348385</v>
      </c>
    </row>
    <row r="149" spans="1:8" x14ac:dyDescent="0.2">
      <c r="A149" s="3" t="s">
        <v>32</v>
      </c>
      <c r="B149" s="3" t="s">
        <v>66</v>
      </c>
      <c r="C149" s="3" t="s">
        <v>67</v>
      </c>
      <c r="D149" s="3" t="s">
        <v>10</v>
      </c>
      <c r="E149" s="3">
        <v>3566</v>
      </c>
      <c r="F149" s="3">
        <v>603.77273165867405</v>
      </c>
      <c r="G149" s="3">
        <v>4433</v>
      </c>
      <c r="H149" s="3">
        <v>1004.96526625821</v>
      </c>
    </row>
    <row r="150" spans="1:8" x14ac:dyDescent="0.2">
      <c r="A150" s="3" t="s">
        <v>32</v>
      </c>
      <c r="B150" s="3" t="s">
        <v>66</v>
      </c>
      <c r="C150" s="3" t="s">
        <v>67</v>
      </c>
      <c r="D150" s="3" t="s">
        <v>11</v>
      </c>
      <c r="E150" s="3">
        <v>3536</v>
      </c>
      <c r="F150" s="3">
        <v>674.70531486253503</v>
      </c>
      <c r="G150" s="3">
        <v>4511</v>
      </c>
      <c r="H150" s="3">
        <v>1112.3936899983601</v>
      </c>
    </row>
    <row r="151" spans="1:8" x14ac:dyDescent="0.2">
      <c r="A151" s="3" t="s">
        <v>32</v>
      </c>
      <c r="B151" s="3" t="s">
        <v>66</v>
      </c>
      <c r="C151" s="3" t="s">
        <v>67</v>
      </c>
      <c r="D151" s="3" t="s">
        <v>12</v>
      </c>
      <c r="E151" s="3">
        <v>3045</v>
      </c>
      <c r="F151" s="3">
        <v>537.37990793457402</v>
      </c>
      <c r="G151" s="3">
        <v>3851</v>
      </c>
      <c r="H151" s="3">
        <v>873.63872054636397</v>
      </c>
    </row>
    <row r="152" spans="1:8" x14ac:dyDescent="0.2">
      <c r="A152" s="3" t="s">
        <v>32</v>
      </c>
      <c r="B152" s="3" t="s">
        <v>66</v>
      </c>
      <c r="C152" s="3" t="s">
        <v>67</v>
      </c>
      <c r="D152" s="3" t="s">
        <v>13</v>
      </c>
      <c r="E152" s="3">
        <v>3521</v>
      </c>
      <c r="F152" s="3">
        <v>747.44786532280204</v>
      </c>
      <c r="G152" s="3">
        <v>4431</v>
      </c>
      <c r="H152" s="3">
        <v>1251.65174036198</v>
      </c>
    </row>
    <row r="153" spans="1:8" x14ac:dyDescent="0.2">
      <c r="A153" s="3" t="s">
        <v>32</v>
      </c>
      <c r="B153" s="3" t="s">
        <v>66</v>
      </c>
      <c r="C153" s="3" t="s">
        <v>67</v>
      </c>
      <c r="D153" s="3" t="s">
        <v>14</v>
      </c>
      <c r="E153" s="3">
        <v>3131</v>
      </c>
      <c r="F153" s="3">
        <v>392.05632937466999</v>
      </c>
      <c r="G153" s="3">
        <v>4008</v>
      </c>
      <c r="H153" s="3">
        <v>746.12723177170403</v>
      </c>
    </row>
    <row r="154" spans="1:8" x14ac:dyDescent="0.2">
      <c r="A154" s="3" t="s">
        <v>32</v>
      </c>
      <c r="B154" s="3" t="s">
        <v>66</v>
      </c>
      <c r="C154" s="3" t="s">
        <v>67</v>
      </c>
      <c r="D154" s="3" t="s">
        <v>15</v>
      </c>
      <c r="E154" s="3">
        <v>3044</v>
      </c>
      <c r="F154" s="3">
        <v>397.324266291892</v>
      </c>
      <c r="G154" s="3">
        <v>3638</v>
      </c>
      <c r="H154" s="3">
        <v>653.93169016919001</v>
      </c>
    </row>
    <row r="155" spans="1:8" x14ac:dyDescent="0.2">
      <c r="A155" s="3" t="s">
        <v>32</v>
      </c>
      <c r="B155" s="3" t="s">
        <v>68</v>
      </c>
      <c r="C155" s="3" t="s">
        <v>67</v>
      </c>
      <c r="D155" s="3" t="s">
        <v>8</v>
      </c>
      <c r="E155" s="3">
        <v>8480</v>
      </c>
      <c r="F155" s="3">
        <v>7142.8571428571404</v>
      </c>
      <c r="G155" s="3">
        <v>9350</v>
      </c>
      <c r="H155" s="3">
        <v>8000</v>
      </c>
    </row>
    <row r="156" spans="1:8" x14ac:dyDescent="0.2">
      <c r="A156" s="3" t="s">
        <v>32</v>
      </c>
      <c r="B156" s="3" t="s">
        <v>68</v>
      </c>
      <c r="C156" s="3" t="s">
        <v>67</v>
      </c>
      <c r="D156" s="3" t="s">
        <v>9</v>
      </c>
      <c r="E156" s="3">
        <v>7636</v>
      </c>
      <c r="F156" s="3">
        <v>6000</v>
      </c>
      <c r="G156" s="3">
        <v>8611</v>
      </c>
      <c r="H156" s="3">
        <v>7826.0869565217399</v>
      </c>
    </row>
    <row r="157" spans="1:8" x14ac:dyDescent="0.2">
      <c r="A157" s="3" t="s">
        <v>32</v>
      </c>
      <c r="B157" s="3" t="s">
        <v>68</v>
      </c>
      <c r="C157" s="3" t="s">
        <v>67</v>
      </c>
      <c r="D157" s="3" t="s">
        <v>10</v>
      </c>
      <c r="E157" s="3">
        <v>8596</v>
      </c>
      <c r="F157" s="3">
        <v>7692.3076923076896</v>
      </c>
      <c r="G157" s="3">
        <v>9286</v>
      </c>
      <c r="H157" s="3">
        <v>8888.8888888888905</v>
      </c>
    </row>
    <row r="158" spans="1:8" x14ac:dyDescent="0.2">
      <c r="A158" s="3" t="s">
        <v>32</v>
      </c>
      <c r="B158" s="3" t="s">
        <v>68</v>
      </c>
      <c r="C158" s="3" t="s">
        <v>67</v>
      </c>
      <c r="D158" s="3" t="s">
        <v>11</v>
      </c>
      <c r="E158" s="3">
        <v>8836</v>
      </c>
      <c r="F158" s="3">
        <v>8024.6913580246901</v>
      </c>
      <c r="G158" s="3">
        <v>9056</v>
      </c>
      <c r="H158" s="3">
        <v>8205.1282051282105</v>
      </c>
    </row>
    <row r="159" spans="1:8" x14ac:dyDescent="0.2">
      <c r="A159" s="3" t="s">
        <v>32</v>
      </c>
      <c r="B159" s="3" t="s">
        <v>68</v>
      </c>
      <c r="C159" s="3" t="s">
        <v>67</v>
      </c>
      <c r="D159" s="3" t="s">
        <v>12</v>
      </c>
      <c r="E159" s="3">
        <v>8917</v>
      </c>
      <c r="F159" s="3">
        <v>8275.8620689655199</v>
      </c>
      <c r="G159" s="3">
        <v>9444</v>
      </c>
      <c r="H159" s="3">
        <v>9166.6666666666697</v>
      </c>
    </row>
    <row r="160" spans="1:8" x14ac:dyDescent="0.2">
      <c r="A160" s="3" t="s">
        <v>32</v>
      </c>
      <c r="B160" s="3" t="s">
        <v>68</v>
      </c>
      <c r="C160" s="3" t="s">
        <v>67</v>
      </c>
      <c r="D160" s="3" t="s">
        <v>13</v>
      </c>
      <c r="E160" s="3">
        <v>9044</v>
      </c>
      <c r="F160" s="3">
        <v>8125</v>
      </c>
      <c r="G160" s="3">
        <v>9615</v>
      </c>
      <c r="H160" s="3">
        <v>9411.7647058823495</v>
      </c>
    </row>
    <row r="161" spans="1:11" x14ac:dyDescent="0.2">
      <c r="A161" s="3" t="s">
        <v>32</v>
      </c>
      <c r="B161" s="3" t="s">
        <v>68</v>
      </c>
      <c r="C161" s="3" t="s">
        <v>67</v>
      </c>
      <c r="D161" s="3" t="s">
        <v>14</v>
      </c>
      <c r="E161" s="3">
        <v>8977</v>
      </c>
      <c r="F161" s="3">
        <v>8266.6666666666697</v>
      </c>
      <c r="G161" s="3">
        <v>9141</v>
      </c>
      <c r="H161" s="3">
        <v>8444.4444444444398</v>
      </c>
    </row>
    <row r="162" spans="1:11" x14ac:dyDescent="0.2">
      <c r="A162" s="3" t="s">
        <v>32</v>
      </c>
      <c r="B162" s="3" t="s">
        <v>68</v>
      </c>
      <c r="C162" s="3" t="s">
        <v>67</v>
      </c>
      <c r="D162" s="3" t="s">
        <v>15</v>
      </c>
      <c r="E162" s="3">
        <v>8413</v>
      </c>
      <c r="F162" s="3">
        <v>7027.0270270270303</v>
      </c>
      <c r="G162" s="3">
        <v>9231</v>
      </c>
      <c r="H162" s="3">
        <v>8750</v>
      </c>
    </row>
    <row r="163" spans="1:11" x14ac:dyDescent="0.2">
      <c r="A163" s="3" t="s">
        <v>32</v>
      </c>
      <c r="B163" s="3" t="s">
        <v>69</v>
      </c>
      <c r="C163" s="3" t="s">
        <v>70</v>
      </c>
      <c r="D163" s="3" t="s">
        <v>8</v>
      </c>
      <c r="E163" s="3">
        <v>2829</v>
      </c>
      <c r="F163" s="3">
        <v>483.51824895422197</v>
      </c>
      <c r="G163" s="3">
        <v>3992</v>
      </c>
      <c r="H163" s="3">
        <v>1395.1589433046699</v>
      </c>
    </row>
    <row r="164" spans="1:11" x14ac:dyDescent="0.2">
      <c r="A164" s="3" t="s">
        <v>32</v>
      </c>
      <c r="B164" s="3" t="s">
        <v>69</v>
      </c>
      <c r="C164" s="3" t="s">
        <v>70</v>
      </c>
      <c r="D164" s="3" t="s">
        <v>9</v>
      </c>
      <c r="E164" s="3">
        <v>3384</v>
      </c>
      <c r="F164" s="3">
        <v>572.90371622842599</v>
      </c>
      <c r="G164" s="3">
        <v>4704</v>
      </c>
      <c r="H164" s="3">
        <v>1607.35431897738</v>
      </c>
    </row>
    <row r="165" spans="1:11" x14ac:dyDescent="0.2">
      <c r="A165" s="3" t="s">
        <v>32</v>
      </c>
      <c r="B165" s="3" t="s">
        <v>69</v>
      </c>
      <c r="C165" s="3" t="s">
        <v>70</v>
      </c>
      <c r="D165" s="3" t="s">
        <v>10</v>
      </c>
      <c r="E165" s="3">
        <v>3592</v>
      </c>
      <c r="F165" s="3">
        <v>707.70198832244398</v>
      </c>
      <c r="G165" s="3">
        <v>4479</v>
      </c>
      <c r="H165" s="3">
        <v>1605.3931738826</v>
      </c>
    </row>
    <row r="166" spans="1:11" x14ac:dyDescent="0.2">
      <c r="A166" s="3" t="s">
        <v>32</v>
      </c>
      <c r="B166" s="3" t="s">
        <v>69</v>
      </c>
      <c r="C166" s="3" t="s">
        <v>70</v>
      </c>
      <c r="D166" s="3" t="s">
        <v>11</v>
      </c>
      <c r="E166" s="3">
        <v>3496</v>
      </c>
      <c r="F166" s="3">
        <v>691.78548501507601</v>
      </c>
      <c r="G166" s="3">
        <v>4656</v>
      </c>
      <c r="H166" s="3">
        <v>1613.60401275659</v>
      </c>
    </row>
    <row r="167" spans="1:11" x14ac:dyDescent="0.2">
      <c r="A167" s="3" t="s">
        <v>32</v>
      </c>
      <c r="B167" s="3" t="s">
        <v>69</v>
      </c>
      <c r="C167" s="3" t="s">
        <v>70</v>
      </c>
      <c r="D167" s="3" t="s">
        <v>12</v>
      </c>
      <c r="E167" s="3">
        <v>3016</v>
      </c>
      <c r="F167" s="3">
        <v>642.69782065346999</v>
      </c>
      <c r="G167" s="3">
        <v>4133</v>
      </c>
      <c r="H167" s="3">
        <v>1443.64312329626</v>
      </c>
    </row>
    <row r="168" spans="1:11" x14ac:dyDescent="0.2">
      <c r="A168" s="3" t="s">
        <v>32</v>
      </c>
      <c r="B168" s="3" t="s">
        <v>69</v>
      </c>
      <c r="C168" s="3" t="s">
        <v>70</v>
      </c>
      <c r="D168" s="3" t="s">
        <v>13</v>
      </c>
      <c r="E168" s="3">
        <v>3447</v>
      </c>
      <c r="F168" s="3">
        <v>950.99471711931096</v>
      </c>
      <c r="G168" s="3">
        <v>4326</v>
      </c>
      <c r="H168" s="3">
        <v>1735.6292790075599</v>
      </c>
    </row>
    <row r="169" spans="1:11" x14ac:dyDescent="0.2">
      <c r="A169" s="3" t="s">
        <v>32</v>
      </c>
      <c r="B169" s="3" t="s">
        <v>69</v>
      </c>
      <c r="C169" s="3" t="s">
        <v>70</v>
      </c>
      <c r="D169" s="3" t="s">
        <v>14</v>
      </c>
      <c r="E169" s="3">
        <v>3436</v>
      </c>
      <c r="F169" s="3">
        <v>763.77219371997705</v>
      </c>
      <c r="G169" s="3">
        <v>4661</v>
      </c>
      <c r="H169" s="3">
        <v>1812.1834363308001</v>
      </c>
    </row>
    <row r="170" spans="1:11" x14ac:dyDescent="0.2">
      <c r="A170" s="3" t="s">
        <v>32</v>
      </c>
      <c r="B170" s="3" t="s">
        <v>69</v>
      </c>
      <c r="C170" s="3" t="s">
        <v>70</v>
      </c>
      <c r="D170" s="3" t="s">
        <v>15</v>
      </c>
      <c r="E170" s="3">
        <v>3406</v>
      </c>
      <c r="F170" s="3">
        <v>719.88077689112697</v>
      </c>
      <c r="G170" s="3">
        <v>4210</v>
      </c>
      <c r="H170" s="3">
        <v>1589.0404621247301</v>
      </c>
    </row>
    <row r="171" spans="1:11" x14ac:dyDescent="0.2">
      <c r="A171" s="3" t="s">
        <v>73</v>
      </c>
      <c r="B171" s="3" t="s">
        <v>71</v>
      </c>
      <c r="C171" s="3" t="s">
        <v>72</v>
      </c>
      <c r="D171" s="3" t="s">
        <v>8</v>
      </c>
      <c r="E171" s="3">
        <v>1754</v>
      </c>
      <c r="F171" s="3">
        <v>139.39479354306599</v>
      </c>
      <c r="G171" s="3">
        <v>3042</v>
      </c>
      <c r="H171" s="3">
        <v>621.31115094021595</v>
      </c>
      <c r="I171" s="3">
        <v>1549465</v>
      </c>
      <c r="J171" s="3">
        <v>689878</v>
      </c>
      <c r="K171" s="3">
        <v>0.44523625896680502</v>
      </c>
    </row>
    <row r="172" spans="1:11" x14ac:dyDescent="0.2">
      <c r="A172" s="3" t="s">
        <v>73</v>
      </c>
      <c r="B172" s="3" t="s">
        <v>71</v>
      </c>
      <c r="C172" s="3" t="s">
        <v>72</v>
      </c>
      <c r="D172" s="3" t="s">
        <v>9</v>
      </c>
      <c r="E172" s="3">
        <v>1910</v>
      </c>
      <c r="F172" s="3">
        <v>186.49682188302501</v>
      </c>
      <c r="G172" s="3">
        <v>3021</v>
      </c>
      <c r="H172" s="3">
        <v>630.20387260537598</v>
      </c>
      <c r="I172" s="3">
        <v>1549465</v>
      </c>
      <c r="J172" s="3">
        <v>689878</v>
      </c>
      <c r="K172" s="3">
        <v>0.44523625896680502</v>
      </c>
    </row>
    <row r="173" spans="1:11" x14ac:dyDescent="0.2">
      <c r="A173" s="3" t="s">
        <v>73</v>
      </c>
      <c r="B173" s="3" t="s">
        <v>71</v>
      </c>
      <c r="C173" s="3" t="s">
        <v>72</v>
      </c>
      <c r="D173" s="3" t="s">
        <v>10</v>
      </c>
      <c r="E173" s="3">
        <v>1980</v>
      </c>
      <c r="F173" s="3">
        <v>202.41315439713401</v>
      </c>
      <c r="G173" s="3">
        <v>3191</v>
      </c>
      <c r="H173" s="3">
        <v>705.44481848834505</v>
      </c>
      <c r="I173" s="3">
        <v>1549465</v>
      </c>
      <c r="J173" s="3">
        <v>689878</v>
      </c>
      <c r="K173" s="3">
        <v>0.44523625896680502</v>
      </c>
    </row>
    <row r="174" spans="1:11" x14ac:dyDescent="0.2">
      <c r="A174" s="3" t="s">
        <v>73</v>
      </c>
      <c r="B174" s="3" t="s">
        <v>71</v>
      </c>
      <c r="C174" s="3" t="s">
        <v>72</v>
      </c>
      <c r="D174" s="3" t="s">
        <v>11</v>
      </c>
      <c r="E174" s="3">
        <v>2356</v>
      </c>
      <c r="F174" s="3">
        <v>220.82769420888599</v>
      </c>
      <c r="G174" s="3">
        <v>4151</v>
      </c>
      <c r="H174" s="3">
        <v>942.60304925063701</v>
      </c>
      <c r="I174" s="3">
        <v>1549465</v>
      </c>
      <c r="J174" s="3">
        <v>689878</v>
      </c>
      <c r="K174" s="3">
        <v>0.44523625896680502</v>
      </c>
    </row>
    <row r="175" spans="1:11" x14ac:dyDescent="0.2">
      <c r="A175" s="3" t="s">
        <v>73</v>
      </c>
      <c r="B175" s="3" t="s">
        <v>71</v>
      </c>
      <c r="C175" s="3" t="s">
        <v>72</v>
      </c>
      <c r="D175" s="3" t="s">
        <v>12</v>
      </c>
      <c r="E175" s="3">
        <v>1921</v>
      </c>
      <c r="F175" s="3">
        <v>139.59685329904201</v>
      </c>
      <c r="G175" s="3">
        <v>2421</v>
      </c>
      <c r="H175" s="3">
        <v>246.89784538937201</v>
      </c>
      <c r="I175" s="3">
        <v>1549465</v>
      </c>
      <c r="J175" s="3">
        <v>689878</v>
      </c>
      <c r="K175" s="3">
        <v>0.44523625896680502</v>
      </c>
    </row>
    <row r="176" spans="1:11" x14ac:dyDescent="0.2">
      <c r="A176" s="3" t="s">
        <v>73</v>
      </c>
      <c r="B176" s="3" t="s">
        <v>71</v>
      </c>
      <c r="C176" s="3" t="s">
        <v>72</v>
      </c>
      <c r="D176" s="3" t="s">
        <v>13</v>
      </c>
      <c r="E176" s="3">
        <v>2231</v>
      </c>
      <c r="F176" s="3">
        <v>201.83884611836001</v>
      </c>
      <c r="G176" s="3">
        <v>2340</v>
      </c>
      <c r="H176" s="3">
        <v>234.71749694237701</v>
      </c>
      <c r="I176" s="3">
        <v>1549465</v>
      </c>
      <c r="J176" s="3">
        <v>689878</v>
      </c>
      <c r="K176" s="3">
        <v>0.44523625896680502</v>
      </c>
    </row>
    <row r="177" spans="1:11" x14ac:dyDescent="0.2">
      <c r="A177" s="3" t="s">
        <v>73</v>
      </c>
      <c r="B177" s="3" t="s">
        <v>71</v>
      </c>
      <c r="C177" s="3" t="s">
        <v>72</v>
      </c>
      <c r="D177" s="3" t="s">
        <v>14</v>
      </c>
      <c r="E177" s="3">
        <v>2121</v>
      </c>
      <c r="F177" s="3">
        <v>180.386449109251</v>
      </c>
      <c r="G177" s="3">
        <v>2247</v>
      </c>
      <c r="H177" s="3">
        <v>208.43298122246699</v>
      </c>
      <c r="I177" s="3">
        <v>1549465</v>
      </c>
      <c r="J177" s="3">
        <v>689878</v>
      </c>
      <c r="K177" s="3">
        <v>0.44523625896680502</v>
      </c>
    </row>
    <row r="178" spans="1:11" x14ac:dyDescent="0.2">
      <c r="A178" s="3" t="s">
        <v>73</v>
      </c>
      <c r="B178" s="3" t="s">
        <v>71</v>
      </c>
      <c r="C178" s="3" t="s">
        <v>72</v>
      </c>
      <c r="D178" s="3" t="s">
        <v>15</v>
      </c>
      <c r="E178" s="3">
        <v>2122</v>
      </c>
      <c r="F178" s="3">
        <v>216.220066420916</v>
      </c>
      <c r="G178" s="3">
        <v>2299</v>
      </c>
      <c r="H178" s="3">
        <v>251.95465284664701</v>
      </c>
      <c r="I178" s="3">
        <v>1549465</v>
      </c>
      <c r="J178" s="3">
        <v>689878</v>
      </c>
      <c r="K178" s="3">
        <v>0.44523625896680502</v>
      </c>
    </row>
    <row r="179" spans="1:11" x14ac:dyDescent="0.2">
      <c r="A179" s="3" t="s">
        <v>73</v>
      </c>
      <c r="B179" s="3" t="s">
        <v>75</v>
      </c>
      <c r="C179" s="3" t="s">
        <v>76</v>
      </c>
      <c r="D179" s="3" t="s">
        <v>8</v>
      </c>
      <c r="E179" s="3">
        <v>3038</v>
      </c>
      <c r="F179" s="3">
        <v>548.11765147740005</v>
      </c>
      <c r="G179" s="3">
        <v>5332</v>
      </c>
      <c r="H179" s="3">
        <v>2183.7974400574099</v>
      </c>
      <c r="I179" s="3">
        <v>542481</v>
      </c>
      <c r="J179" s="3">
        <v>236109</v>
      </c>
      <c r="K179" s="3">
        <v>0.435239206534422</v>
      </c>
    </row>
    <row r="180" spans="1:11" x14ac:dyDescent="0.2">
      <c r="A180" s="3" t="s">
        <v>73</v>
      </c>
      <c r="B180" s="3" t="s">
        <v>75</v>
      </c>
      <c r="C180" s="3" t="s">
        <v>76</v>
      </c>
      <c r="D180" s="3" t="s">
        <v>9</v>
      </c>
      <c r="E180" s="3">
        <v>3432</v>
      </c>
      <c r="F180" s="3">
        <v>809.09777664056901</v>
      </c>
      <c r="G180" s="3">
        <v>5257</v>
      </c>
      <c r="H180" s="3">
        <v>2224.46506046167</v>
      </c>
      <c r="I180" s="3">
        <v>542481</v>
      </c>
      <c r="J180" s="3">
        <v>236109</v>
      </c>
      <c r="K180" s="3">
        <v>0.435239206534422</v>
      </c>
    </row>
    <row r="181" spans="1:11" x14ac:dyDescent="0.2">
      <c r="A181" s="3" t="s">
        <v>73</v>
      </c>
      <c r="B181" s="3" t="s">
        <v>75</v>
      </c>
      <c r="C181" s="3" t="s">
        <v>76</v>
      </c>
      <c r="D181" s="3" t="s">
        <v>10</v>
      </c>
      <c r="E181" s="3">
        <v>3521</v>
      </c>
      <c r="F181" s="3">
        <v>941.05614001676099</v>
      </c>
      <c r="G181" s="3">
        <v>5367</v>
      </c>
      <c r="H181" s="3">
        <v>2626.0839611582101</v>
      </c>
      <c r="I181" s="3">
        <v>542481</v>
      </c>
      <c r="J181" s="3">
        <v>236109</v>
      </c>
      <c r="K181" s="3">
        <v>0.435239206534422</v>
      </c>
    </row>
    <row r="182" spans="1:11" x14ac:dyDescent="0.2">
      <c r="A182" s="3" t="s">
        <v>73</v>
      </c>
      <c r="B182" s="3" t="s">
        <v>75</v>
      </c>
      <c r="C182" s="3" t="s">
        <v>76</v>
      </c>
      <c r="D182" s="3" t="s">
        <v>11</v>
      </c>
      <c r="E182" s="3">
        <v>4224</v>
      </c>
      <c r="F182" s="3">
        <v>1128.80654966005</v>
      </c>
      <c r="G182" s="3">
        <v>6609</v>
      </c>
      <c r="H182" s="3">
        <v>3817.6660152902</v>
      </c>
      <c r="I182" s="3">
        <v>542481</v>
      </c>
      <c r="J182" s="3">
        <v>236109</v>
      </c>
      <c r="K182" s="3">
        <v>0.435239206534422</v>
      </c>
    </row>
    <row r="183" spans="1:11" x14ac:dyDescent="0.2">
      <c r="A183" s="3" t="s">
        <v>73</v>
      </c>
      <c r="B183" s="3" t="s">
        <v>75</v>
      </c>
      <c r="C183" s="3" t="s">
        <v>76</v>
      </c>
      <c r="D183" s="3" t="s">
        <v>12</v>
      </c>
      <c r="E183" s="3">
        <v>3347</v>
      </c>
      <c r="F183" s="3">
        <v>577.92790105688596</v>
      </c>
      <c r="G183" s="3">
        <v>4034</v>
      </c>
      <c r="H183" s="3">
        <v>877.07731575241996</v>
      </c>
      <c r="I183" s="3">
        <v>542481</v>
      </c>
      <c r="J183" s="3">
        <v>236109</v>
      </c>
      <c r="K183" s="3">
        <v>0.435239206534422</v>
      </c>
    </row>
    <row r="184" spans="1:11" x14ac:dyDescent="0.2">
      <c r="A184" s="3" t="s">
        <v>73</v>
      </c>
      <c r="B184" s="3" t="s">
        <v>75</v>
      </c>
      <c r="C184" s="3" t="s">
        <v>76</v>
      </c>
      <c r="D184" s="3" t="s">
        <v>13</v>
      </c>
      <c r="E184" s="3">
        <v>3694</v>
      </c>
      <c r="F184" s="3">
        <v>674.338468701853</v>
      </c>
      <c r="G184" s="3">
        <v>3894</v>
      </c>
      <c r="H184" s="3">
        <v>707.43452628971602</v>
      </c>
      <c r="I184" s="3">
        <v>542481</v>
      </c>
      <c r="J184" s="3">
        <v>236109</v>
      </c>
      <c r="K184" s="3">
        <v>0.435239206534422</v>
      </c>
    </row>
    <row r="185" spans="1:11" x14ac:dyDescent="0.2">
      <c r="A185" s="3" t="s">
        <v>73</v>
      </c>
      <c r="B185" s="3" t="s">
        <v>75</v>
      </c>
      <c r="C185" s="3" t="s">
        <v>76</v>
      </c>
      <c r="D185" s="3" t="s">
        <v>14</v>
      </c>
      <c r="E185" s="3">
        <v>3628</v>
      </c>
      <c r="F185" s="3">
        <v>615.32521237359197</v>
      </c>
      <c r="G185" s="3">
        <v>3851</v>
      </c>
      <c r="H185" s="3">
        <v>663.24071163862595</v>
      </c>
      <c r="I185" s="3">
        <v>542481</v>
      </c>
      <c r="J185" s="3">
        <v>236109</v>
      </c>
      <c r="K185" s="3">
        <v>0.435239206534422</v>
      </c>
    </row>
    <row r="186" spans="1:11" x14ac:dyDescent="0.2">
      <c r="A186" s="3" t="s">
        <v>73</v>
      </c>
      <c r="B186" s="3" t="s">
        <v>75</v>
      </c>
      <c r="C186" s="3" t="s">
        <v>76</v>
      </c>
      <c r="D186" s="3" t="s">
        <v>15</v>
      </c>
      <c r="E186" s="3">
        <v>3779</v>
      </c>
      <c r="F186" s="3">
        <v>737.079141981568</v>
      </c>
      <c r="G186" s="3">
        <v>3833</v>
      </c>
      <c r="H186" s="3">
        <v>792.815248922818</v>
      </c>
      <c r="I186" s="3">
        <v>542481</v>
      </c>
      <c r="J186" s="3">
        <v>236109</v>
      </c>
      <c r="K186" s="3">
        <v>0.435239206534422</v>
      </c>
    </row>
    <row r="187" spans="1:11" x14ac:dyDescent="0.2">
      <c r="A187" s="3" t="s">
        <v>73</v>
      </c>
      <c r="B187" s="3" t="s">
        <v>78</v>
      </c>
      <c r="C187" s="3" t="s">
        <v>79</v>
      </c>
      <c r="D187" s="3" t="s">
        <v>8</v>
      </c>
      <c r="E187" s="3">
        <v>3275</v>
      </c>
      <c r="F187" s="3">
        <v>543.64297162533603</v>
      </c>
      <c r="G187" s="3">
        <v>5474</v>
      </c>
      <c r="H187" s="3">
        <v>2214.52430952126</v>
      </c>
      <c r="I187" s="3">
        <v>417224</v>
      </c>
      <c r="J187" s="3">
        <v>182281</v>
      </c>
      <c r="K187" s="3">
        <v>0.43689001591471199</v>
      </c>
    </row>
    <row r="188" spans="1:11" x14ac:dyDescent="0.2">
      <c r="A188" s="3" t="s">
        <v>73</v>
      </c>
      <c r="B188" s="3" t="s">
        <v>78</v>
      </c>
      <c r="C188" s="3" t="s">
        <v>79</v>
      </c>
      <c r="D188" s="3" t="s">
        <v>9</v>
      </c>
      <c r="E188" s="3">
        <v>3437</v>
      </c>
      <c r="F188" s="3">
        <v>725.36750224953596</v>
      </c>
      <c r="G188" s="3">
        <v>5490</v>
      </c>
      <c r="H188" s="3">
        <v>1820.2696881818499</v>
      </c>
      <c r="I188" s="3">
        <v>417224</v>
      </c>
      <c r="J188" s="3">
        <v>182281</v>
      </c>
      <c r="K188" s="3">
        <v>0.43689001591471199</v>
      </c>
    </row>
    <row r="189" spans="1:11" x14ac:dyDescent="0.2">
      <c r="A189" s="3" t="s">
        <v>73</v>
      </c>
      <c r="B189" s="3" t="s">
        <v>78</v>
      </c>
      <c r="C189" s="3" t="s">
        <v>79</v>
      </c>
      <c r="D189" s="3" t="s">
        <v>10</v>
      </c>
      <c r="E189" s="3">
        <v>3692</v>
      </c>
      <c r="F189" s="3">
        <v>979.47919752871701</v>
      </c>
      <c r="G189" s="3">
        <v>6109</v>
      </c>
      <c r="H189" s="3">
        <v>2947.9249010830399</v>
      </c>
      <c r="I189" s="3">
        <v>417224</v>
      </c>
      <c r="J189" s="3">
        <v>182281</v>
      </c>
      <c r="K189" s="3">
        <v>0.43689001591471199</v>
      </c>
    </row>
    <row r="190" spans="1:11" x14ac:dyDescent="0.2">
      <c r="A190" s="3" t="s">
        <v>73</v>
      </c>
      <c r="B190" s="3" t="s">
        <v>78</v>
      </c>
      <c r="C190" s="3" t="s">
        <v>79</v>
      </c>
      <c r="D190" s="3" t="s">
        <v>11</v>
      </c>
      <c r="E190" s="3">
        <v>4167</v>
      </c>
      <c r="F190" s="3">
        <v>1158.07863414198</v>
      </c>
      <c r="G190" s="3">
        <v>7121</v>
      </c>
      <c r="H190" s="3">
        <v>4427.8464079192199</v>
      </c>
      <c r="I190" s="3">
        <v>417224</v>
      </c>
      <c r="J190" s="3">
        <v>182281</v>
      </c>
      <c r="K190" s="3">
        <v>0.43689001591471199</v>
      </c>
    </row>
    <row r="191" spans="1:11" x14ac:dyDescent="0.2">
      <c r="A191" s="3" t="s">
        <v>73</v>
      </c>
      <c r="B191" s="3" t="s">
        <v>78</v>
      </c>
      <c r="C191" s="3" t="s">
        <v>79</v>
      </c>
      <c r="D191" s="3" t="s">
        <v>12</v>
      </c>
      <c r="E191" s="3">
        <v>3111</v>
      </c>
      <c r="F191" s="3">
        <v>455.30143736774397</v>
      </c>
      <c r="G191" s="3">
        <v>3860</v>
      </c>
      <c r="H191" s="3">
        <v>663.90137932435402</v>
      </c>
      <c r="I191" s="3">
        <v>417224</v>
      </c>
      <c r="J191" s="3">
        <v>182281</v>
      </c>
      <c r="K191" s="3">
        <v>0.43689001591471199</v>
      </c>
    </row>
    <row r="192" spans="1:11" x14ac:dyDescent="0.2">
      <c r="A192" s="3" t="s">
        <v>73</v>
      </c>
      <c r="B192" s="3" t="s">
        <v>78</v>
      </c>
      <c r="C192" s="3" t="s">
        <v>79</v>
      </c>
      <c r="D192" s="3" t="s">
        <v>13</v>
      </c>
      <c r="E192" s="3">
        <v>3891</v>
      </c>
      <c r="F192" s="3">
        <v>668.08597754396806</v>
      </c>
      <c r="G192" s="3">
        <v>4072</v>
      </c>
      <c r="H192" s="3">
        <v>704.91504981762603</v>
      </c>
      <c r="I192" s="3">
        <v>417224</v>
      </c>
      <c r="J192" s="3">
        <v>182281</v>
      </c>
      <c r="K192" s="3">
        <v>0.43689001591471199</v>
      </c>
    </row>
    <row r="193" spans="1:11" x14ac:dyDescent="0.2">
      <c r="A193" s="3" t="s">
        <v>73</v>
      </c>
      <c r="B193" s="3" t="s">
        <v>78</v>
      </c>
      <c r="C193" s="3" t="s">
        <v>79</v>
      </c>
      <c r="D193" s="3" t="s">
        <v>14</v>
      </c>
      <c r="E193" s="3">
        <v>3588</v>
      </c>
      <c r="F193" s="3">
        <v>634.20653478596603</v>
      </c>
      <c r="G193" s="3">
        <v>3717</v>
      </c>
      <c r="H193" s="3">
        <v>678.06001971678404</v>
      </c>
      <c r="I193" s="3">
        <v>417224</v>
      </c>
      <c r="J193" s="3">
        <v>182281</v>
      </c>
      <c r="K193" s="3">
        <v>0.43689001591471199</v>
      </c>
    </row>
    <row r="194" spans="1:11" x14ac:dyDescent="0.2">
      <c r="A194" s="3" t="s">
        <v>73</v>
      </c>
      <c r="B194" s="3" t="s">
        <v>78</v>
      </c>
      <c r="C194" s="3" t="s">
        <v>79</v>
      </c>
      <c r="D194" s="3" t="s">
        <v>15</v>
      </c>
      <c r="E194" s="3">
        <v>4008</v>
      </c>
      <c r="F194" s="3">
        <v>933.76921653081001</v>
      </c>
      <c r="G194" s="3">
        <v>4131</v>
      </c>
      <c r="H194" s="3">
        <v>1011.89123536348</v>
      </c>
      <c r="I194" s="3">
        <v>417224</v>
      </c>
      <c r="J194" s="3">
        <v>182281</v>
      </c>
      <c r="K194" s="3">
        <v>0.43689001591471199</v>
      </c>
    </row>
    <row r="195" spans="1:11" x14ac:dyDescent="0.2">
      <c r="A195" s="3" t="s">
        <v>73</v>
      </c>
      <c r="B195" s="3" t="s">
        <v>81</v>
      </c>
      <c r="C195" s="3" t="s">
        <v>82</v>
      </c>
      <c r="D195" s="3" t="s">
        <v>8</v>
      </c>
      <c r="E195" s="3">
        <v>3968</v>
      </c>
      <c r="F195" s="3">
        <v>949.28677468025398</v>
      </c>
      <c r="G195" s="3">
        <v>6575</v>
      </c>
      <c r="H195" s="3">
        <v>2779.1640430276798</v>
      </c>
      <c r="I195" s="3">
        <v>274128</v>
      </c>
      <c r="J195" s="3">
        <v>118196</v>
      </c>
      <c r="K195" s="3">
        <v>0.43117083989960903</v>
      </c>
    </row>
    <row r="196" spans="1:11" x14ac:dyDescent="0.2">
      <c r="A196" s="3" t="s">
        <v>73</v>
      </c>
      <c r="B196" s="3" t="s">
        <v>81</v>
      </c>
      <c r="C196" s="3" t="s">
        <v>82</v>
      </c>
      <c r="D196" s="3" t="s">
        <v>9</v>
      </c>
      <c r="E196" s="3">
        <v>4346</v>
      </c>
      <c r="F196" s="3">
        <v>1128.52352185527</v>
      </c>
      <c r="G196" s="3">
        <v>5984</v>
      </c>
      <c r="H196" s="3">
        <v>2074.4491606986298</v>
      </c>
      <c r="I196" s="3">
        <v>274128</v>
      </c>
      <c r="J196" s="3">
        <v>118196</v>
      </c>
      <c r="K196" s="3">
        <v>0.43117083989960903</v>
      </c>
    </row>
    <row r="197" spans="1:11" x14ac:dyDescent="0.2">
      <c r="A197" s="3" t="s">
        <v>73</v>
      </c>
      <c r="B197" s="3" t="s">
        <v>81</v>
      </c>
      <c r="C197" s="3" t="s">
        <v>82</v>
      </c>
      <c r="D197" s="3" t="s">
        <v>10</v>
      </c>
      <c r="E197" s="3">
        <v>4751</v>
      </c>
      <c r="F197" s="3">
        <v>1696.94701130301</v>
      </c>
      <c r="G197" s="3">
        <v>6313</v>
      </c>
      <c r="H197" s="3">
        <v>3398.24044469521</v>
      </c>
      <c r="I197" s="3">
        <v>274128</v>
      </c>
      <c r="J197" s="3">
        <v>118196</v>
      </c>
      <c r="K197" s="3">
        <v>0.43117083989960903</v>
      </c>
    </row>
    <row r="198" spans="1:11" x14ac:dyDescent="0.2">
      <c r="A198" s="3" t="s">
        <v>73</v>
      </c>
      <c r="B198" s="3" t="s">
        <v>81</v>
      </c>
      <c r="C198" s="3" t="s">
        <v>82</v>
      </c>
      <c r="D198" s="3" t="s">
        <v>11</v>
      </c>
      <c r="E198" s="3">
        <v>5633</v>
      </c>
      <c r="F198" s="3">
        <v>2420.2127659574498</v>
      </c>
      <c r="G198" s="3">
        <v>8755</v>
      </c>
      <c r="H198" s="3">
        <v>7339.4495412843999</v>
      </c>
      <c r="I198" s="3">
        <v>274128</v>
      </c>
      <c r="J198" s="3">
        <v>118196</v>
      </c>
      <c r="K198" s="3">
        <v>0.43117083989960903</v>
      </c>
    </row>
    <row r="199" spans="1:11" x14ac:dyDescent="0.2">
      <c r="A199" s="3" t="s">
        <v>73</v>
      </c>
      <c r="B199" s="3" t="s">
        <v>81</v>
      </c>
      <c r="C199" s="3" t="s">
        <v>82</v>
      </c>
      <c r="D199" s="3" t="s">
        <v>12</v>
      </c>
      <c r="E199" s="3">
        <v>4275</v>
      </c>
      <c r="F199" s="3">
        <v>868.58915383562396</v>
      </c>
      <c r="G199" s="3">
        <v>4799</v>
      </c>
      <c r="H199" s="3">
        <v>1198.2887519236399</v>
      </c>
      <c r="I199" s="3">
        <v>274128</v>
      </c>
      <c r="J199" s="3">
        <v>118196</v>
      </c>
      <c r="K199" s="3">
        <v>0.43117083989960903</v>
      </c>
    </row>
    <row r="200" spans="1:11" x14ac:dyDescent="0.2">
      <c r="A200" s="3" t="s">
        <v>73</v>
      </c>
      <c r="B200" s="3" t="s">
        <v>81</v>
      </c>
      <c r="C200" s="3" t="s">
        <v>82</v>
      </c>
      <c r="D200" s="3" t="s">
        <v>13</v>
      </c>
      <c r="E200" s="3">
        <v>4645</v>
      </c>
      <c r="F200" s="3">
        <v>941.37456657682799</v>
      </c>
      <c r="G200" s="3">
        <v>4743</v>
      </c>
      <c r="H200" s="3">
        <v>970.84112400312904</v>
      </c>
      <c r="I200" s="3">
        <v>274128</v>
      </c>
      <c r="J200" s="3">
        <v>118196</v>
      </c>
      <c r="K200" s="3">
        <v>0.43117083989960903</v>
      </c>
    </row>
    <row r="201" spans="1:11" x14ac:dyDescent="0.2">
      <c r="A201" s="3" t="s">
        <v>73</v>
      </c>
      <c r="B201" s="3" t="s">
        <v>81</v>
      </c>
      <c r="C201" s="3" t="s">
        <v>82</v>
      </c>
      <c r="D201" s="3" t="s">
        <v>14</v>
      </c>
      <c r="E201" s="3">
        <v>4386</v>
      </c>
      <c r="F201" s="3">
        <v>1056.9927695205099</v>
      </c>
      <c r="G201" s="3">
        <v>4464</v>
      </c>
      <c r="H201" s="3">
        <v>1091.07409354878</v>
      </c>
      <c r="I201" s="3">
        <v>274128</v>
      </c>
      <c r="J201" s="3">
        <v>118196</v>
      </c>
      <c r="K201" s="3">
        <v>0.43117083989960903</v>
      </c>
    </row>
    <row r="202" spans="1:11" x14ac:dyDescent="0.2">
      <c r="A202" s="3" t="s">
        <v>73</v>
      </c>
      <c r="B202" s="3" t="s">
        <v>81</v>
      </c>
      <c r="C202" s="3" t="s">
        <v>82</v>
      </c>
      <c r="D202" s="3" t="s">
        <v>15</v>
      </c>
      <c r="E202" s="3">
        <v>5638</v>
      </c>
      <c r="F202" s="3">
        <v>1719.13509102938</v>
      </c>
      <c r="G202" s="3">
        <v>5606</v>
      </c>
      <c r="H202" s="3">
        <v>1760.03938803507</v>
      </c>
      <c r="I202" s="3">
        <v>274128</v>
      </c>
      <c r="J202" s="3">
        <v>118196</v>
      </c>
      <c r="K202" s="3">
        <v>0.43117083989960903</v>
      </c>
    </row>
    <row r="203" spans="1:11" x14ac:dyDescent="0.2">
      <c r="A203" s="3" t="s">
        <v>73</v>
      </c>
      <c r="B203" s="3" t="s">
        <v>84</v>
      </c>
      <c r="C203" s="3" t="s">
        <v>85</v>
      </c>
      <c r="D203" s="3" t="s">
        <v>8</v>
      </c>
      <c r="E203" s="3">
        <v>5479</v>
      </c>
      <c r="F203" s="3">
        <v>2188.5441527446301</v>
      </c>
      <c r="G203" s="3">
        <v>8408</v>
      </c>
      <c r="H203" s="3">
        <v>6666.6666666666697</v>
      </c>
      <c r="I203" s="3">
        <v>148045</v>
      </c>
      <c r="J203" s="3">
        <v>63309</v>
      </c>
      <c r="K203" s="3">
        <v>0.427633489817285</v>
      </c>
    </row>
    <row r="204" spans="1:11" x14ac:dyDescent="0.2">
      <c r="A204" s="3" t="s">
        <v>73</v>
      </c>
      <c r="B204" s="3" t="s">
        <v>84</v>
      </c>
      <c r="C204" s="3" t="s">
        <v>85</v>
      </c>
      <c r="D204" s="3" t="s">
        <v>9</v>
      </c>
      <c r="E204" s="3">
        <v>6060</v>
      </c>
      <c r="F204" s="3">
        <v>2731.8026947498802</v>
      </c>
      <c r="G204" s="3">
        <v>7967</v>
      </c>
      <c r="H204" s="3">
        <v>5896.0113960114004</v>
      </c>
      <c r="I204" s="3">
        <v>148045</v>
      </c>
      <c r="J204" s="3">
        <v>63309</v>
      </c>
      <c r="K204" s="3">
        <v>0.427633489817285</v>
      </c>
    </row>
    <row r="205" spans="1:11" x14ac:dyDescent="0.2">
      <c r="A205" s="3" t="s">
        <v>73</v>
      </c>
      <c r="B205" s="3" t="s">
        <v>84</v>
      </c>
      <c r="C205" s="3" t="s">
        <v>85</v>
      </c>
      <c r="D205" s="3" t="s">
        <v>10</v>
      </c>
      <c r="E205" s="3">
        <v>5808</v>
      </c>
      <c r="F205" s="3">
        <v>2973.8736074139802</v>
      </c>
      <c r="G205" s="3">
        <v>8057</v>
      </c>
      <c r="H205" s="3">
        <v>6378.6008230452699</v>
      </c>
      <c r="I205" s="3">
        <v>148045</v>
      </c>
      <c r="J205" s="3">
        <v>63309</v>
      </c>
      <c r="K205" s="3">
        <v>0.427633489817285</v>
      </c>
    </row>
    <row r="206" spans="1:11" x14ac:dyDescent="0.2">
      <c r="A206" s="3" t="s">
        <v>73</v>
      </c>
      <c r="B206" s="3" t="s">
        <v>84</v>
      </c>
      <c r="C206" s="3" t="s">
        <v>85</v>
      </c>
      <c r="D206" s="3" t="s">
        <v>11</v>
      </c>
      <c r="E206" s="3">
        <v>5716</v>
      </c>
      <c r="F206" s="3">
        <v>2897.8978978978998</v>
      </c>
      <c r="G206" s="3">
        <v>8843</v>
      </c>
      <c r="H206" s="3">
        <v>7142.8571428571404</v>
      </c>
      <c r="I206" s="3">
        <v>148045</v>
      </c>
      <c r="J206" s="3">
        <v>63309</v>
      </c>
      <c r="K206" s="3">
        <v>0.427633489817285</v>
      </c>
    </row>
    <row r="207" spans="1:11" x14ac:dyDescent="0.2">
      <c r="A207" s="3" t="s">
        <v>73</v>
      </c>
      <c r="B207" s="3" t="s">
        <v>84</v>
      </c>
      <c r="C207" s="3" t="s">
        <v>85</v>
      </c>
      <c r="D207" s="3" t="s">
        <v>12</v>
      </c>
      <c r="E207" s="3">
        <v>5348</v>
      </c>
      <c r="F207" s="3">
        <v>1820.0604194397199</v>
      </c>
      <c r="G207" s="3">
        <v>6543</v>
      </c>
      <c r="H207" s="3">
        <v>2489.5888918123701</v>
      </c>
      <c r="I207" s="3">
        <v>148045</v>
      </c>
      <c r="J207" s="3">
        <v>63309</v>
      </c>
      <c r="K207" s="3">
        <v>0.427633489817285</v>
      </c>
    </row>
    <row r="208" spans="1:11" x14ac:dyDescent="0.2">
      <c r="A208" s="3" t="s">
        <v>73</v>
      </c>
      <c r="B208" s="3" t="s">
        <v>84</v>
      </c>
      <c r="C208" s="3" t="s">
        <v>85</v>
      </c>
      <c r="D208" s="3" t="s">
        <v>13</v>
      </c>
      <c r="E208" s="3">
        <v>5846</v>
      </c>
      <c r="F208" s="3">
        <v>1951.4759488161601</v>
      </c>
      <c r="G208" s="3">
        <v>5874</v>
      </c>
      <c r="H208" s="3">
        <v>1982.0814000733301</v>
      </c>
      <c r="I208" s="3">
        <v>148045</v>
      </c>
      <c r="J208" s="3">
        <v>63309</v>
      </c>
      <c r="K208" s="3">
        <v>0.427633489817285</v>
      </c>
    </row>
    <row r="209" spans="1:11" x14ac:dyDescent="0.2">
      <c r="A209" s="3" t="s">
        <v>73</v>
      </c>
      <c r="B209" s="3" t="s">
        <v>84</v>
      </c>
      <c r="C209" s="3" t="s">
        <v>85</v>
      </c>
      <c r="D209" s="3" t="s">
        <v>14</v>
      </c>
      <c r="E209" s="3">
        <v>5457</v>
      </c>
      <c r="F209" s="3">
        <v>1753.04137346586</v>
      </c>
      <c r="G209" s="3">
        <v>5489</v>
      </c>
      <c r="H209" s="3">
        <v>1750.79053163141</v>
      </c>
      <c r="I209" s="3">
        <v>148045</v>
      </c>
      <c r="J209" s="3">
        <v>63309</v>
      </c>
      <c r="K209" s="3">
        <v>0.427633489817285</v>
      </c>
    </row>
    <row r="210" spans="1:11" x14ac:dyDescent="0.2">
      <c r="A210" s="3" t="s">
        <v>73</v>
      </c>
      <c r="B210" s="3" t="s">
        <v>84</v>
      </c>
      <c r="C210" s="3" t="s">
        <v>85</v>
      </c>
      <c r="D210" s="3" t="s">
        <v>15</v>
      </c>
      <c r="E210" s="3">
        <v>5981</v>
      </c>
      <c r="F210" s="3">
        <v>2332.1617406283399</v>
      </c>
      <c r="G210" s="3">
        <v>6178</v>
      </c>
      <c r="H210" s="3">
        <v>2425.16299627337</v>
      </c>
      <c r="I210" s="3">
        <v>148045</v>
      </c>
      <c r="J210" s="3">
        <v>63309</v>
      </c>
      <c r="K210" s="3">
        <v>0.427633489817285</v>
      </c>
    </row>
    <row r="211" spans="1:11" x14ac:dyDescent="0.2">
      <c r="A211" s="3" t="s">
        <v>73</v>
      </c>
      <c r="B211" s="3" t="s">
        <v>87</v>
      </c>
      <c r="C211" s="3" t="s">
        <v>88</v>
      </c>
      <c r="D211" s="3" t="s">
        <v>8</v>
      </c>
      <c r="E211" s="3">
        <v>4599</v>
      </c>
      <c r="F211" s="3">
        <v>1385.8998697376401</v>
      </c>
      <c r="G211" s="3">
        <v>6671</v>
      </c>
      <c r="H211" s="3">
        <v>3877.6733976390501</v>
      </c>
      <c r="I211" s="3">
        <v>177286</v>
      </c>
      <c r="J211" s="3">
        <v>79941</v>
      </c>
      <c r="K211" s="3">
        <v>0.45091546991866199</v>
      </c>
    </row>
    <row r="212" spans="1:11" x14ac:dyDescent="0.2">
      <c r="A212" s="3" t="s">
        <v>73</v>
      </c>
      <c r="B212" s="3" t="s">
        <v>87</v>
      </c>
      <c r="C212" s="3" t="s">
        <v>88</v>
      </c>
      <c r="D212" s="3" t="s">
        <v>9</v>
      </c>
      <c r="E212" s="3">
        <v>4747</v>
      </c>
      <c r="F212" s="3">
        <v>2009.25394453537</v>
      </c>
      <c r="G212" s="3">
        <v>7651</v>
      </c>
      <c r="H212" s="3">
        <v>5243.2995055945903</v>
      </c>
      <c r="I212" s="3">
        <v>177286</v>
      </c>
      <c r="J212" s="3">
        <v>79941</v>
      </c>
      <c r="K212" s="3">
        <v>0.45091546991866199</v>
      </c>
    </row>
    <row r="213" spans="1:11" x14ac:dyDescent="0.2">
      <c r="A213" s="3" t="s">
        <v>73</v>
      </c>
      <c r="B213" s="3" t="s">
        <v>87</v>
      </c>
      <c r="C213" s="3" t="s">
        <v>88</v>
      </c>
      <c r="D213" s="3" t="s">
        <v>10</v>
      </c>
      <c r="E213" s="3">
        <v>5339</v>
      </c>
      <c r="F213" s="3">
        <v>2146.5444584913598</v>
      </c>
      <c r="G213" s="3">
        <v>6961</v>
      </c>
      <c r="H213" s="3">
        <v>4966.6666666666697</v>
      </c>
      <c r="I213" s="3">
        <v>177286</v>
      </c>
      <c r="J213" s="3">
        <v>79941</v>
      </c>
      <c r="K213" s="3">
        <v>0.45091546991866199</v>
      </c>
    </row>
    <row r="214" spans="1:11" x14ac:dyDescent="0.2">
      <c r="A214" s="3" t="s">
        <v>73</v>
      </c>
      <c r="B214" s="3" t="s">
        <v>87</v>
      </c>
      <c r="C214" s="3" t="s">
        <v>88</v>
      </c>
      <c r="D214" s="3" t="s">
        <v>11</v>
      </c>
      <c r="E214" s="3">
        <v>5264</v>
      </c>
      <c r="F214" s="3">
        <v>2352.8755085706698</v>
      </c>
      <c r="G214" s="3">
        <v>8220</v>
      </c>
      <c r="H214" s="3">
        <v>6426.06516290727</v>
      </c>
      <c r="I214" s="3">
        <v>177286</v>
      </c>
      <c r="J214" s="3">
        <v>79941</v>
      </c>
      <c r="K214" s="3">
        <v>0.45091546991866199</v>
      </c>
    </row>
    <row r="215" spans="1:11" x14ac:dyDescent="0.2">
      <c r="A215" s="3" t="s">
        <v>73</v>
      </c>
      <c r="B215" s="3" t="s">
        <v>87</v>
      </c>
      <c r="C215" s="3" t="s">
        <v>88</v>
      </c>
      <c r="D215" s="3" t="s">
        <v>12</v>
      </c>
      <c r="E215" s="3">
        <v>4322</v>
      </c>
      <c r="F215" s="3">
        <v>1202.01044299305</v>
      </c>
      <c r="G215" s="3">
        <v>5179</v>
      </c>
      <c r="H215" s="3">
        <v>1791.0139536817701</v>
      </c>
      <c r="I215" s="3">
        <v>177286</v>
      </c>
      <c r="J215" s="3">
        <v>79941</v>
      </c>
      <c r="K215" s="3">
        <v>0.45091546991866199</v>
      </c>
    </row>
    <row r="216" spans="1:11" x14ac:dyDescent="0.2">
      <c r="A216" s="3" t="s">
        <v>73</v>
      </c>
      <c r="B216" s="3" t="s">
        <v>87</v>
      </c>
      <c r="C216" s="3" t="s">
        <v>88</v>
      </c>
      <c r="D216" s="3" t="s">
        <v>13</v>
      </c>
      <c r="E216" s="3">
        <v>5043</v>
      </c>
      <c r="F216" s="3">
        <v>1534.8073990808</v>
      </c>
      <c r="G216" s="3">
        <v>5173</v>
      </c>
      <c r="H216" s="3">
        <v>1586.4065654129099</v>
      </c>
      <c r="I216" s="3">
        <v>177286</v>
      </c>
      <c r="J216" s="3">
        <v>79941</v>
      </c>
      <c r="K216" s="3">
        <v>0.45091546991866199</v>
      </c>
    </row>
    <row r="217" spans="1:11" x14ac:dyDescent="0.2">
      <c r="A217" s="3" t="s">
        <v>73</v>
      </c>
      <c r="B217" s="3" t="s">
        <v>87</v>
      </c>
      <c r="C217" s="3" t="s">
        <v>88</v>
      </c>
      <c r="D217" s="3" t="s">
        <v>14</v>
      </c>
      <c r="E217" s="3">
        <v>4612</v>
      </c>
      <c r="F217" s="3">
        <v>1351.1483440130801</v>
      </c>
      <c r="G217" s="3">
        <v>4750</v>
      </c>
      <c r="H217" s="3">
        <v>1390.32100442662</v>
      </c>
      <c r="I217" s="3">
        <v>177286</v>
      </c>
      <c r="J217" s="3">
        <v>79941</v>
      </c>
      <c r="K217" s="3">
        <v>0.45091546991866199</v>
      </c>
    </row>
    <row r="218" spans="1:11" x14ac:dyDescent="0.2">
      <c r="A218" s="3" t="s">
        <v>73</v>
      </c>
      <c r="B218" s="3" t="s">
        <v>87</v>
      </c>
      <c r="C218" s="3" t="s">
        <v>88</v>
      </c>
      <c r="D218" s="3" t="s">
        <v>15</v>
      </c>
      <c r="E218" s="3">
        <v>5015</v>
      </c>
      <c r="F218" s="3">
        <v>1734.8487544603699</v>
      </c>
      <c r="G218" s="3">
        <v>5230</v>
      </c>
      <c r="H218" s="3">
        <v>1826.5042563090101</v>
      </c>
      <c r="I218" s="3">
        <v>177286</v>
      </c>
      <c r="J218" s="3">
        <v>79941</v>
      </c>
      <c r="K218" s="3">
        <v>0.45091546991866199</v>
      </c>
    </row>
    <row r="219" spans="1:11" x14ac:dyDescent="0.2">
      <c r="A219" s="3" t="s">
        <v>73</v>
      </c>
      <c r="B219" s="3" t="s">
        <v>90</v>
      </c>
      <c r="C219" s="3" t="s">
        <v>91</v>
      </c>
      <c r="D219" s="3" t="s">
        <v>8</v>
      </c>
      <c r="E219" s="3">
        <v>6626</v>
      </c>
      <c r="F219" s="3">
        <v>3435.37414965986</v>
      </c>
      <c r="G219" s="3">
        <v>9500</v>
      </c>
      <c r="H219" s="3">
        <v>9130.4347826086996</v>
      </c>
      <c r="I219" s="3">
        <v>56264</v>
      </c>
      <c r="J219" s="3">
        <v>23153</v>
      </c>
      <c r="K219" s="3">
        <v>0.41150646950092401</v>
      </c>
    </row>
    <row r="220" spans="1:11" x14ac:dyDescent="0.2">
      <c r="A220" s="3" t="s">
        <v>73</v>
      </c>
      <c r="B220" s="3" t="s">
        <v>90</v>
      </c>
      <c r="C220" s="3" t="s">
        <v>91</v>
      </c>
      <c r="D220" s="3" t="s">
        <v>9</v>
      </c>
      <c r="E220" s="3">
        <v>7101</v>
      </c>
      <c r="F220" s="3">
        <v>4181.0344827586196</v>
      </c>
      <c r="G220" s="3">
        <v>9556</v>
      </c>
      <c r="H220" s="3">
        <v>8823.5294117647099</v>
      </c>
      <c r="I220" s="3">
        <v>56264</v>
      </c>
      <c r="J220" s="3">
        <v>23153</v>
      </c>
      <c r="K220" s="3">
        <v>0.41150646950092401</v>
      </c>
    </row>
    <row r="221" spans="1:11" x14ac:dyDescent="0.2">
      <c r="A221" s="3" t="s">
        <v>73</v>
      </c>
      <c r="B221" s="3" t="s">
        <v>90</v>
      </c>
      <c r="C221" s="3" t="s">
        <v>91</v>
      </c>
      <c r="D221" s="3" t="s">
        <v>10</v>
      </c>
      <c r="E221" s="3">
        <v>7422</v>
      </c>
      <c r="F221" s="3">
        <v>4916.2011173184401</v>
      </c>
      <c r="G221" s="3">
        <v>9062</v>
      </c>
      <c r="H221" s="3">
        <v>8421.0526315789502</v>
      </c>
      <c r="I221" s="3">
        <v>56264</v>
      </c>
      <c r="J221" s="3">
        <v>23153</v>
      </c>
      <c r="K221" s="3">
        <v>0.41150646950092401</v>
      </c>
    </row>
    <row r="222" spans="1:11" x14ac:dyDescent="0.2">
      <c r="A222" s="3" t="s">
        <v>73</v>
      </c>
      <c r="B222" s="3" t="s">
        <v>90</v>
      </c>
      <c r="C222" s="3" t="s">
        <v>91</v>
      </c>
      <c r="D222" s="3" t="s">
        <v>11</v>
      </c>
      <c r="E222" s="3">
        <v>7441</v>
      </c>
      <c r="F222" s="3">
        <v>5034.9650349650301</v>
      </c>
      <c r="G222" s="3">
        <v>9500</v>
      </c>
      <c r="H222" s="3">
        <v>9090.9090909090901</v>
      </c>
      <c r="I222" s="3">
        <v>56264</v>
      </c>
      <c r="J222" s="3">
        <v>23153</v>
      </c>
      <c r="K222" s="3">
        <v>0.41150646950092401</v>
      </c>
    </row>
    <row r="223" spans="1:11" x14ac:dyDescent="0.2">
      <c r="A223" s="3" t="s">
        <v>73</v>
      </c>
      <c r="B223" s="3" t="s">
        <v>90</v>
      </c>
      <c r="C223" s="3" t="s">
        <v>91</v>
      </c>
      <c r="D223" s="3" t="s">
        <v>12</v>
      </c>
      <c r="E223" s="3">
        <v>6513</v>
      </c>
      <c r="F223" s="3">
        <v>3013.5327635327599</v>
      </c>
      <c r="G223" s="3">
        <v>6628</v>
      </c>
      <c r="H223" s="3">
        <v>3722.8796844181502</v>
      </c>
      <c r="I223" s="3">
        <v>56264</v>
      </c>
      <c r="J223" s="3">
        <v>23153</v>
      </c>
      <c r="K223" s="3">
        <v>0.41150646950092401</v>
      </c>
    </row>
    <row r="224" spans="1:11" x14ac:dyDescent="0.2">
      <c r="A224" s="3" t="s">
        <v>73</v>
      </c>
      <c r="B224" s="3" t="s">
        <v>90</v>
      </c>
      <c r="C224" s="3" t="s">
        <v>91</v>
      </c>
      <c r="D224" s="3" t="s">
        <v>13</v>
      </c>
      <c r="E224" s="3">
        <v>6444</v>
      </c>
      <c r="F224" s="3">
        <v>3063.7544107938802</v>
      </c>
      <c r="G224" s="3">
        <v>6589</v>
      </c>
      <c r="H224" s="3">
        <v>3111.5718131386402</v>
      </c>
      <c r="I224" s="3">
        <v>56264</v>
      </c>
      <c r="J224" s="3">
        <v>23153</v>
      </c>
      <c r="K224" s="3">
        <v>0.41150646950092401</v>
      </c>
    </row>
    <row r="225" spans="1:11" x14ac:dyDescent="0.2">
      <c r="A225" s="3" t="s">
        <v>73</v>
      </c>
      <c r="B225" s="3" t="s">
        <v>90</v>
      </c>
      <c r="C225" s="3" t="s">
        <v>91</v>
      </c>
      <c r="D225" s="3" t="s">
        <v>14</v>
      </c>
      <c r="E225" s="3">
        <v>6888</v>
      </c>
      <c r="F225" s="3">
        <v>3059.42155498275</v>
      </c>
      <c r="G225" s="3">
        <v>6705</v>
      </c>
      <c r="H225" s="3">
        <v>3046.0775642826002</v>
      </c>
      <c r="I225" s="3">
        <v>56264</v>
      </c>
      <c r="J225" s="3">
        <v>23153</v>
      </c>
      <c r="K225" s="3">
        <v>0.41150646950092401</v>
      </c>
    </row>
    <row r="226" spans="1:11" x14ac:dyDescent="0.2">
      <c r="A226" s="3" t="s">
        <v>73</v>
      </c>
      <c r="B226" s="3" t="s">
        <v>90</v>
      </c>
      <c r="C226" s="3" t="s">
        <v>91</v>
      </c>
      <c r="D226" s="3" t="s">
        <v>15</v>
      </c>
      <c r="E226" s="3">
        <v>6630</v>
      </c>
      <c r="F226" s="3">
        <v>3592.1658986175098</v>
      </c>
      <c r="G226" s="3">
        <v>6566</v>
      </c>
      <c r="H226" s="3">
        <v>3638.8888888888901</v>
      </c>
      <c r="I226" s="3">
        <v>56264</v>
      </c>
      <c r="J226" s="3">
        <v>23153</v>
      </c>
      <c r="K226" s="3">
        <v>0.41150646950092401</v>
      </c>
    </row>
    <row r="227" spans="1:11" x14ac:dyDescent="0.2">
      <c r="A227" s="3" t="s">
        <v>73</v>
      </c>
      <c r="B227" s="3" t="s">
        <v>93</v>
      </c>
      <c r="C227" s="3" t="s">
        <v>94</v>
      </c>
      <c r="D227" s="3" t="s">
        <v>8</v>
      </c>
      <c r="E227" s="3">
        <v>5823</v>
      </c>
      <c r="F227" s="3">
        <v>2644.6971134704199</v>
      </c>
      <c r="G227" s="3">
        <v>7104</v>
      </c>
      <c r="H227" s="3">
        <v>4259.0248476324396</v>
      </c>
      <c r="I227" s="3">
        <v>159037</v>
      </c>
      <c r="J227" s="3">
        <v>69862</v>
      </c>
      <c r="K227" s="3">
        <v>0.43928142507718299</v>
      </c>
    </row>
    <row r="228" spans="1:11" x14ac:dyDescent="0.2">
      <c r="A228" s="3" t="s">
        <v>73</v>
      </c>
      <c r="B228" s="3" t="s">
        <v>93</v>
      </c>
      <c r="C228" s="3" t="s">
        <v>94</v>
      </c>
      <c r="D228" s="3" t="s">
        <v>9</v>
      </c>
      <c r="E228" s="3">
        <v>5759</v>
      </c>
      <c r="F228" s="3">
        <v>2782.85951807624</v>
      </c>
      <c r="G228" s="3">
        <v>6964</v>
      </c>
      <c r="H228" s="3">
        <v>4305.8608058608097</v>
      </c>
      <c r="I228" s="3">
        <v>159037</v>
      </c>
      <c r="J228" s="3">
        <v>69862</v>
      </c>
      <c r="K228" s="3">
        <v>0.43928142507718299</v>
      </c>
    </row>
    <row r="229" spans="1:11" x14ac:dyDescent="0.2">
      <c r="A229" s="3" t="s">
        <v>73</v>
      </c>
      <c r="B229" s="3" t="s">
        <v>93</v>
      </c>
      <c r="C229" s="3" t="s">
        <v>94</v>
      </c>
      <c r="D229" s="3" t="s">
        <v>10</v>
      </c>
      <c r="E229" s="3">
        <v>6297</v>
      </c>
      <c r="F229" s="3">
        <v>3561.7283950617302</v>
      </c>
      <c r="G229" s="3">
        <v>7574</v>
      </c>
      <c r="H229" s="3">
        <v>5240.8477842003804</v>
      </c>
      <c r="I229" s="3">
        <v>159037</v>
      </c>
      <c r="J229" s="3">
        <v>69862</v>
      </c>
      <c r="K229" s="3">
        <v>0.43928142507718299</v>
      </c>
    </row>
    <row r="230" spans="1:11" x14ac:dyDescent="0.2">
      <c r="A230" s="3" t="s">
        <v>73</v>
      </c>
      <c r="B230" s="3" t="s">
        <v>93</v>
      </c>
      <c r="C230" s="3" t="s">
        <v>94</v>
      </c>
      <c r="D230" s="3" t="s">
        <v>11</v>
      </c>
      <c r="E230" s="3">
        <v>7035</v>
      </c>
      <c r="F230" s="3">
        <v>4286.1941551897899</v>
      </c>
      <c r="G230" s="3">
        <v>8307</v>
      </c>
      <c r="H230" s="3">
        <v>6225.49019607843</v>
      </c>
      <c r="I230" s="3">
        <v>159037</v>
      </c>
      <c r="J230" s="3">
        <v>69862</v>
      </c>
      <c r="K230" s="3">
        <v>0.43928142507718299</v>
      </c>
    </row>
    <row r="231" spans="1:11" x14ac:dyDescent="0.2">
      <c r="A231" s="3" t="s">
        <v>73</v>
      </c>
      <c r="B231" s="3" t="s">
        <v>93</v>
      </c>
      <c r="C231" s="3" t="s">
        <v>94</v>
      </c>
      <c r="D231" s="3" t="s">
        <v>12</v>
      </c>
      <c r="E231" s="3">
        <v>6003</v>
      </c>
      <c r="F231" s="3">
        <v>2616.4922699849199</v>
      </c>
      <c r="G231" s="3">
        <v>7000</v>
      </c>
      <c r="H231" s="3">
        <v>3600.8057544005301</v>
      </c>
      <c r="I231" s="3">
        <v>159037</v>
      </c>
      <c r="J231" s="3">
        <v>69862</v>
      </c>
      <c r="K231" s="3">
        <v>0.43928142507718299</v>
      </c>
    </row>
    <row r="232" spans="1:11" x14ac:dyDescent="0.2">
      <c r="A232" s="3" t="s">
        <v>73</v>
      </c>
      <c r="B232" s="3" t="s">
        <v>93</v>
      </c>
      <c r="C232" s="3" t="s">
        <v>94</v>
      </c>
      <c r="D232" s="3" t="s">
        <v>13</v>
      </c>
      <c r="E232" s="3">
        <v>6035</v>
      </c>
      <c r="F232" s="3">
        <v>2963.84500996413</v>
      </c>
      <c r="G232" s="3">
        <v>6137</v>
      </c>
      <c r="H232" s="3">
        <v>3081.4004701429799</v>
      </c>
      <c r="I232" s="3">
        <v>159037</v>
      </c>
      <c r="J232" s="3">
        <v>69862</v>
      </c>
      <c r="K232" s="3">
        <v>0.43928142507718299</v>
      </c>
    </row>
    <row r="233" spans="1:11" x14ac:dyDescent="0.2">
      <c r="A233" s="3" t="s">
        <v>73</v>
      </c>
      <c r="B233" s="3" t="s">
        <v>93</v>
      </c>
      <c r="C233" s="3" t="s">
        <v>94</v>
      </c>
      <c r="D233" s="3" t="s">
        <v>14</v>
      </c>
      <c r="E233" s="3">
        <v>4431</v>
      </c>
      <c r="F233" s="3">
        <v>1174.4782408188</v>
      </c>
      <c r="G233" s="3">
        <v>4374</v>
      </c>
      <c r="H233" s="3">
        <v>1200.75430324784</v>
      </c>
      <c r="I233" s="3">
        <v>159037</v>
      </c>
      <c r="J233" s="3">
        <v>69862</v>
      </c>
      <c r="K233" s="3">
        <v>0.43928142507718299</v>
      </c>
    </row>
    <row r="234" spans="1:11" x14ac:dyDescent="0.2">
      <c r="A234" s="3" t="s">
        <v>73</v>
      </c>
      <c r="B234" s="3" t="s">
        <v>93</v>
      </c>
      <c r="C234" s="3" t="s">
        <v>94</v>
      </c>
      <c r="D234" s="3" t="s">
        <v>15</v>
      </c>
      <c r="E234" s="3">
        <v>4935</v>
      </c>
      <c r="F234" s="3">
        <v>1603.1295197106999</v>
      </c>
      <c r="G234" s="3">
        <v>4887</v>
      </c>
      <c r="H234" s="3">
        <v>1624.9442832689999</v>
      </c>
      <c r="I234" s="3">
        <v>159037</v>
      </c>
      <c r="J234" s="3">
        <v>69862</v>
      </c>
      <c r="K234" s="3">
        <v>0.43928142507718299</v>
      </c>
    </row>
    <row r="235" spans="1:11" x14ac:dyDescent="0.2">
      <c r="A235" s="3" t="s">
        <v>73</v>
      </c>
      <c r="B235" s="3" t="s">
        <v>96</v>
      </c>
      <c r="C235" s="3" t="s">
        <v>97</v>
      </c>
      <c r="D235" s="3" t="s">
        <v>8</v>
      </c>
      <c r="E235" s="3">
        <v>5544</v>
      </c>
      <c r="F235" s="3">
        <v>2505.8237174278102</v>
      </c>
      <c r="G235" s="3">
        <v>8430</v>
      </c>
      <c r="H235" s="3">
        <v>6165.1917404129799</v>
      </c>
      <c r="I235" s="3">
        <v>118972</v>
      </c>
      <c r="J235" s="3">
        <v>49090</v>
      </c>
      <c r="K235" s="3">
        <v>0.41261809501395302</v>
      </c>
    </row>
    <row r="236" spans="1:11" x14ac:dyDescent="0.2">
      <c r="A236" s="3" t="s">
        <v>73</v>
      </c>
      <c r="B236" s="3" t="s">
        <v>96</v>
      </c>
      <c r="C236" s="3" t="s">
        <v>97</v>
      </c>
      <c r="D236" s="3" t="s">
        <v>9</v>
      </c>
      <c r="E236" s="3">
        <v>6306</v>
      </c>
      <c r="F236" s="3">
        <v>3448.40249724568</v>
      </c>
      <c r="G236" s="3">
        <v>7870</v>
      </c>
      <c r="H236" s="3">
        <v>5116.9590643274896</v>
      </c>
      <c r="I236" s="3">
        <v>118972</v>
      </c>
      <c r="J236" s="3">
        <v>49090</v>
      </c>
      <c r="K236" s="3">
        <v>0.41261809501395302</v>
      </c>
    </row>
    <row r="237" spans="1:11" x14ac:dyDescent="0.2">
      <c r="A237" s="3" t="s">
        <v>73</v>
      </c>
      <c r="B237" s="3" t="s">
        <v>96</v>
      </c>
      <c r="C237" s="3" t="s">
        <v>97</v>
      </c>
      <c r="D237" s="3" t="s">
        <v>10</v>
      </c>
      <c r="E237" s="3">
        <v>6721</v>
      </c>
      <c r="F237" s="3">
        <v>3772.6819541375899</v>
      </c>
      <c r="G237" s="3">
        <v>8126</v>
      </c>
      <c r="H237" s="3">
        <v>6287.8787878787898</v>
      </c>
      <c r="I237" s="3">
        <v>118972</v>
      </c>
      <c r="J237" s="3">
        <v>49090</v>
      </c>
      <c r="K237" s="3">
        <v>0.41261809501395302</v>
      </c>
    </row>
    <row r="238" spans="1:11" x14ac:dyDescent="0.2">
      <c r="A238" s="3" t="s">
        <v>73</v>
      </c>
      <c r="B238" s="3" t="s">
        <v>96</v>
      </c>
      <c r="C238" s="3" t="s">
        <v>97</v>
      </c>
      <c r="D238" s="3" t="s">
        <v>11</v>
      </c>
      <c r="E238" s="3">
        <v>7111</v>
      </c>
      <c r="F238" s="3">
        <v>4477.4774774774796</v>
      </c>
      <c r="G238" s="3">
        <v>8833</v>
      </c>
      <c r="H238" s="3">
        <v>7777.7777777777801</v>
      </c>
      <c r="I238" s="3">
        <v>118972</v>
      </c>
      <c r="J238" s="3">
        <v>49090</v>
      </c>
      <c r="K238" s="3">
        <v>0.41261809501395302</v>
      </c>
    </row>
    <row r="239" spans="1:11" x14ac:dyDescent="0.2">
      <c r="A239" s="3" t="s">
        <v>73</v>
      </c>
      <c r="B239" s="3" t="s">
        <v>96</v>
      </c>
      <c r="C239" s="3" t="s">
        <v>97</v>
      </c>
      <c r="D239" s="3" t="s">
        <v>12</v>
      </c>
      <c r="E239" s="3">
        <v>5454</v>
      </c>
      <c r="F239" s="3">
        <v>2244.2873319461301</v>
      </c>
      <c r="G239" s="3">
        <v>6304</v>
      </c>
      <c r="H239" s="3">
        <v>2838.3654170888199</v>
      </c>
      <c r="I239" s="3">
        <v>118972</v>
      </c>
      <c r="J239" s="3">
        <v>49090</v>
      </c>
      <c r="K239" s="3">
        <v>0.41261809501395302</v>
      </c>
    </row>
    <row r="240" spans="1:11" x14ac:dyDescent="0.2">
      <c r="A240" s="3" t="s">
        <v>73</v>
      </c>
      <c r="B240" s="3" t="s">
        <v>96</v>
      </c>
      <c r="C240" s="3" t="s">
        <v>97</v>
      </c>
      <c r="D240" s="3" t="s">
        <v>13</v>
      </c>
      <c r="E240" s="3">
        <v>5849</v>
      </c>
      <c r="F240" s="3">
        <v>2412.6229530568799</v>
      </c>
      <c r="G240" s="3">
        <v>5833</v>
      </c>
      <c r="H240" s="3">
        <v>2451.5683299996999</v>
      </c>
      <c r="I240" s="3">
        <v>118972</v>
      </c>
      <c r="J240" s="3">
        <v>49090</v>
      </c>
      <c r="K240" s="3">
        <v>0.41261809501395302</v>
      </c>
    </row>
    <row r="241" spans="1:11" x14ac:dyDescent="0.2">
      <c r="A241" s="3" t="s">
        <v>73</v>
      </c>
      <c r="B241" s="3" t="s">
        <v>96</v>
      </c>
      <c r="C241" s="3" t="s">
        <v>97</v>
      </c>
      <c r="D241" s="3" t="s">
        <v>14</v>
      </c>
      <c r="E241" s="3">
        <v>5945</v>
      </c>
      <c r="F241" s="3">
        <v>2457.4723989305899</v>
      </c>
      <c r="G241" s="3">
        <v>5962</v>
      </c>
      <c r="H241" s="3">
        <v>2462.17068446962</v>
      </c>
      <c r="I241" s="3">
        <v>118972</v>
      </c>
      <c r="J241" s="3">
        <v>49090</v>
      </c>
      <c r="K241" s="3">
        <v>0.41261809501395302</v>
      </c>
    </row>
    <row r="242" spans="1:11" x14ac:dyDescent="0.2">
      <c r="A242" s="3" t="s">
        <v>73</v>
      </c>
      <c r="B242" s="3" t="s">
        <v>96</v>
      </c>
      <c r="C242" s="3" t="s">
        <v>97</v>
      </c>
      <c r="D242" s="3" t="s">
        <v>15</v>
      </c>
      <c r="E242" s="3">
        <v>6366</v>
      </c>
      <c r="F242" s="3">
        <v>3133.09247251544</v>
      </c>
      <c r="G242" s="3">
        <v>6232</v>
      </c>
      <c r="H242" s="3">
        <v>3110.8676779408502</v>
      </c>
      <c r="I242" s="3">
        <v>118972</v>
      </c>
      <c r="J242" s="3">
        <v>49090</v>
      </c>
      <c r="K242" s="3">
        <v>0.41261809501395302</v>
      </c>
    </row>
    <row r="243" spans="1:11" x14ac:dyDescent="0.2">
      <c r="A243" s="3" t="s">
        <v>73</v>
      </c>
      <c r="B243" s="3" t="s">
        <v>99</v>
      </c>
      <c r="C243" s="3" t="s">
        <v>100</v>
      </c>
      <c r="D243" s="3" t="s">
        <v>8</v>
      </c>
      <c r="E243" s="3">
        <v>5781</v>
      </c>
      <c r="F243" s="3">
        <v>2639.5939086294402</v>
      </c>
      <c r="G243" s="3">
        <v>8631</v>
      </c>
      <c r="H243" s="3">
        <v>7125</v>
      </c>
      <c r="I243" s="3">
        <v>103929</v>
      </c>
      <c r="J243" s="3">
        <v>44080</v>
      </c>
      <c r="K243" s="3">
        <v>0.42413570803144501</v>
      </c>
    </row>
    <row r="244" spans="1:11" x14ac:dyDescent="0.2">
      <c r="A244" s="3" t="s">
        <v>73</v>
      </c>
      <c r="B244" s="3" t="s">
        <v>99</v>
      </c>
      <c r="C244" s="3" t="s">
        <v>100</v>
      </c>
      <c r="D244" s="3" t="s">
        <v>9</v>
      </c>
      <c r="E244" s="3">
        <v>6700</v>
      </c>
      <c r="F244" s="3">
        <v>3590.89547768793</v>
      </c>
      <c r="G244" s="3">
        <v>8520</v>
      </c>
      <c r="H244" s="3">
        <v>6984.1269841269796</v>
      </c>
      <c r="I244" s="3">
        <v>103929</v>
      </c>
      <c r="J244" s="3">
        <v>44080</v>
      </c>
      <c r="K244" s="3">
        <v>0.42413570803144501</v>
      </c>
    </row>
    <row r="245" spans="1:11" x14ac:dyDescent="0.2">
      <c r="A245" s="3" t="s">
        <v>73</v>
      </c>
      <c r="B245" s="3" t="s">
        <v>99</v>
      </c>
      <c r="C245" s="3" t="s">
        <v>100</v>
      </c>
      <c r="D245" s="3" t="s">
        <v>10</v>
      </c>
      <c r="E245" s="3">
        <v>7125</v>
      </c>
      <c r="F245" s="3">
        <v>4220.1834862385303</v>
      </c>
      <c r="G245" s="3">
        <v>9258</v>
      </c>
      <c r="H245" s="3">
        <v>8200</v>
      </c>
      <c r="I245" s="3">
        <v>103929</v>
      </c>
      <c r="J245" s="3">
        <v>44080</v>
      </c>
      <c r="K245" s="3">
        <v>0.42413570803144501</v>
      </c>
    </row>
    <row r="246" spans="1:11" x14ac:dyDescent="0.2">
      <c r="A246" s="3" t="s">
        <v>73</v>
      </c>
      <c r="B246" s="3" t="s">
        <v>99</v>
      </c>
      <c r="C246" s="3" t="s">
        <v>100</v>
      </c>
      <c r="D246" s="3" t="s">
        <v>11</v>
      </c>
      <c r="E246" s="3">
        <v>7100</v>
      </c>
      <c r="F246" s="3">
        <v>4434.3891402714899</v>
      </c>
      <c r="G246" s="3">
        <v>9762</v>
      </c>
      <c r="H246" s="3">
        <v>9545.4545454545496</v>
      </c>
      <c r="I246" s="3">
        <v>103929</v>
      </c>
      <c r="J246" s="3">
        <v>44080</v>
      </c>
      <c r="K246" s="3">
        <v>0.42413570803144501</v>
      </c>
    </row>
    <row r="247" spans="1:11" x14ac:dyDescent="0.2">
      <c r="A247" s="3" t="s">
        <v>73</v>
      </c>
      <c r="B247" s="3" t="s">
        <v>99</v>
      </c>
      <c r="C247" s="3" t="s">
        <v>100</v>
      </c>
      <c r="D247" s="3" t="s">
        <v>12</v>
      </c>
      <c r="E247" s="3">
        <v>5234</v>
      </c>
      <c r="F247" s="3">
        <v>2263.54245401864</v>
      </c>
      <c r="G247" s="3">
        <v>6104</v>
      </c>
      <c r="H247" s="3">
        <v>3104.0231606269299</v>
      </c>
      <c r="I247" s="3">
        <v>103929</v>
      </c>
      <c r="J247" s="3">
        <v>44080</v>
      </c>
      <c r="K247" s="3">
        <v>0.42413570803144501</v>
      </c>
    </row>
    <row r="248" spans="1:11" x14ac:dyDescent="0.2">
      <c r="A248" s="3" t="s">
        <v>73</v>
      </c>
      <c r="B248" s="3" t="s">
        <v>99</v>
      </c>
      <c r="C248" s="3" t="s">
        <v>100</v>
      </c>
      <c r="D248" s="3" t="s">
        <v>13</v>
      </c>
      <c r="E248" s="3">
        <v>6170</v>
      </c>
      <c r="F248" s="3">
        <v>2611.9630251457002</v>
      </c>
      <c r="G248" s="3">
        <v>6185</v>
      </c>
      <c r="H248" s="3">
        <v>2618.8803916335601</v>
      </c>
      <c r="I248" s="3">
        <v>103929</v>
      </c>
      <c r="J248" s="3">
        <v>44080</v>
      </c>
      <c r="K248" s="3">
        <v>0.42413570803144501</v>
      </c>
    </row>
    <row r="249" spans="1:11" x14ac:dyDescent="0.2">
      <c r="A249" s="3" t="s">
        <v>73</v>
      </c>
      <c r="B249" s="3" t="s">
        <v>99</v>
      </c>
      <c r="C249" s="3" t="s">
        <v>100</v>
      </c>
      <c r="D249" s="3" t="s">
        <v>14</v>
      </c>
      <c r="E249" s="3">
        <v>6569</v>
      </c>
      <c r="F249" s="3">
        <v>2888.9466446718402</v>
      </c>
      <c r="G249" s="3">
        <v>6390</v>
      </c>
      <c r="H249" s="3">
        <v>2785.5602651617801</v>
      </c>
      <c r="I249" s="3">
        <v>103929</v>
      </c>
      <c r="J249" s="3">
        <v>44080</v>
      </c>
      <c r="K249" s="3">
        <v>0.42413570803144501</v>
      </c>
    </row>
    <row r="250" spans="1:11" x14ac:dyDescent="0.2">
      <c r="A250" s="3" t="s">
        <v>73</v>
      </c>
      <c r="B250" s="3" t="s">
        <v>99</v>
      </c>
      <c r="C250" s="3" t="s">
        <v>100</v>
      </c>
      <c r="D250" s="3" t="s">
        <v>15</v>
      </c>
      <c r="E250" s="3">
        <v>6930</v>
      </c>
      <c r="F250" s="3">
        <v>3519.8530039255802</v>
      </c>
      <c r="G250" s="3">
        <v>6994</v>
      </c>
      <c r="H250" s="3">
        <v>3514.4467926236798</v>
      </c>
      <c r="I250" s="3">
        <v>103929</v>
      </c>
      <c r="J250" s="3">
        <v>44080</v>
      </c>
      <c r="K250" s="3">
        <v>0.42413570803144501</v>
      </c>
    </row>
    <row r="251" spans="1:11" x14ac:dyDescent="0.2">
      <c r="A251" s="3" t="s">
        <v>73</v>
      </c>
      <c r="B251" s="3" t="s">
        <v>102</v>
      </c>
      <c r="C251" s="3" t="s">
        <v>103</v>
      </c>
      <c r="D251" s="3" t="s">
        <v>8</v>
      </c>
      <c r="E251" s="3">
        <v>4825</v>
      </c>
      <c r="F251" s="3">
        <v>1895.16230895541</v>
      </c>
      <c r="G251" s="3">
        <v>8341</v>
      </c>
      <c r="H251" s="3">
        <v>6631.9444444444398</v>
      </c>
      <c r="I251" s="3">
        <v>94016</v>
      </c>
      <c r="J251" s="3">
        <v>40582</v>
      </c>
      <c r="K251" s="3">
        <v>0.43164993192648099</v>
      </c>
    </row>
    <row r="252" spans="1:11" x14ac:dyDescent="0.2">
      <c r="A252" s="3" t="s">
        <v>73</v>
      </c>
      <c r="B252" s="3" t="s">
        <v>102</v>
      </c>
      <c r="C252" s="3" t="s">
        <v>103</v>
      </c>
      <c r="D252" s="3" t="s">
        <v>9</v>
      </c>
      <c r="E252" s="3">
        <v>6047</v>
      </c>
      <c r="F252" s="3">
        <v>2870.1923076923099</v>
      </c>
      <c r="G252" s="3">
        <v>8774</v>
      </c>
      <c r="H252" s="3">
        <v>6986.0627177700298</v>
      </c>
      <c r="I252" s="3">
        <v>94016</v>
      </c>
      <c r="J252" s="3">
        <v>40582</v>
      </c>
      <c r="K252" s="3">
        <v>0.43164993192648099</v>
      </c>
    </row>
    <row r="253" spans="1:11" x14ac:dyDescent="0.2">
      <c r="A253" s="3" t="s">
        <v>73</v>
      </c>
      <c r="B253" s="3" t="s">
        <v>102</v>
      </c>
      <c r="C253" s="3" t="s">
        <v>103</v>
      </c>
      <c r="D253" s="3" t="s">
        <v>10</v>
      </c>
      <c r="E253" s="3">
        <v>6679</v>
      </c>
      <c r="F253" s="3">
        <v>3614.5316243115799</v>
      </c>
      <c r="G253" s="3">
        <v>8229</v>
      </c>
      <c r="H253" s="3">
        <v>7083.3333333333303</v>
      </c>
      <c r="I253" s="3">
        <v>94016</v>
      </c>
      <c r="J253" s="3">
        <v>40582</v>
      </c>
      <c r="K253" s="3">
        <v>0.43164993192648099</v>
      </c>
    </row>
    <row r="254" spans="1:11" x14ac:dyDescent="0.2">
      <c r="A254" s="3" t="s">
        <v>73</v>
      </c>
      <c r="B254" s="3" t="s">
        <v>102</v>
      </c>
      <c r="C254" s="3" t="s">
        <v>103</v>
      </c>
      <c r="D254" s="3" t="s">
        <v>11</v>
      </c>
      <c r="E254" s="3">
        <v>6363</v>
      </c>
      <c r="F254" s="3">
        <v>3595.9885386819501</v>
      </c>
      <c r="G254" s="3">
        <v>8829</v>
      </c>
      <c r="H254" s="3">
        <v>7634.40860215054</v>
      </c>
      <c r="I254" s="3">
        <v>94016</v>
      </c>
      <c r="J254" s="3">
        <v>40582</v>
      </c>
      <c r="K254" s="3">
        <v>0.43164993192648099</v>
      </c>
    </row>
    <row r="255" spans="1:11" x14ac:dyDescent="0.2">
      <c r="A255" s="3" t="s">
        <v>73</v>
      </c>
      <c r="B255" s="3" t="s">
        <v>102</v>
      </c>
      <c r="C255" s="3" t="s">
        <v>103</v>
      </c>
      <c r="D255" s="3" t="s">
        <v>12</v>
      </c>
      <c r="E255" s="3">
        <v>5080</v>
      </c>
      <c r="F255" s="3">
        <v>1786.98027513276</v>
      </c>
      <c r="G255" s="3">
        <v>6213</v>
      </c>
      <c r="H255" s="3">
        <v>2598.9252336448599</v>
      </c>
      <c r="I255" s="3">
        <v>94016</v>
      </c>
      <c r="J255" s="3">
        <v>40582</v>
      </c>
      <c r="K255" s="3">
        <v>0.43164993192648099</v>
      </c>
    </row>
    <row r="256" spans="1:11" x14ac:dyDescent="0.2">
      <c r="A256" s="3" t="s">
        <v>73</v>
      </c>
      <c r="B256" s="3" t="s">
        <v>102</v>
      </c>
      <c r="C256" s="3" t="s">
        <v>103</v>
      </c>
      <c r="D256" s="3" t="s">
        <v>13</v>
      </c>
      <c r="E256" s="3">
        <v>5699</v>
      </c>
      <c r="F256" s="3">
        <v>1945.11033409226</v>
      </c>
      <c r="G256" s="3">
        <v>5696</v>
      </c>
      <c r="H256" s="3">
        <v>2012.91774958881</v>
      </c>
      <c r="I256" s="3">
        <v>94016</v>
      </c>
      <c r="J256" s="3">
        <v>40582</v>
      </c>
      <c r="K256" s="3">
        <v>0.43164993192648099</v>
      </c>
    </row>
    <row r="257" spans="1:11" x14ac:dyDescent="0.2">
      <c r="A257" s="3" t="s">
        <v>73</v>
      </c>
      <c r="B257" s="3" t="s">
        <v>102</v>
      </c>
      <c r="C257" s="3" t="s">
        <v>103</v>
      </c>
      <c r="D257" s="3" t="s">
        <v>14</v>
      </c>
      <c r="E257" s="3">
        <v>5509</v>
      </c>
      <c r="F257" s="3">
        <v>1848.7486147141001</v>
      </c>
      <c r="G257" s="3">
        <v>5591</v>
      </c>
      <c r="H257" s="3">
        <v>1909.3869755926801</v>
      </c>
      <c r="I257" s="3">
        <v>94016</v>
      </c>
      <c r="J257" s="3">
        <v>40582</v>
      </c>
      <c r="K257" s="3">
        <v>0.43164993192648099</v>
      </c>
    </row>
    <row r="258" spans="1:11" x14ac:dyDescent="0.2">
      <c r="A258" s="3" t="s">
        <v>73</v>
      </c>
      <c r="B258" s="3" t="s">
        <v>102</v>
      </c>
      <c r="C258" s="3" t="s">
        <v>103</v>
      </c>
      <c r="D258" s="3" t="s">
        <v>15</v>
      </c>
      <c r="E258" s="3">
        <v>5778</v>
      </c>
      <c r="F258" s="3">
        <v>2603.3938199879099</v>
      </c>
      <c r="G258" s="3">
        <v>5768</v>
      </c>
      <c r="H258" s="3">
        <v>2631.5561427245002</v>
      </c>
      <c r="I258" s="3">
        <v>94016</v>
      </c>
      <c r="J258" s="3">
        <v>40582</v>
      </c>
      <c r="K258" s="3">
        <v>0.43164993192648099</v>
      </c>
    </row>
    <row r="259" spans="1:11" x14ac:dyDescent="0.2">
      <c r="A259" s="3" t="s">
        <v>73</v>
      </c>
      <c r="B259" s="3" t="s">
        <v>105</v>
      </c>
      <c r="C259" s="3" t="s">
        <v>106</v>
      </c>
      <c r="D259" s="3" t="s">
        <v>8</v>
      </c>
      <c r="E259" s="3">
        <v>5555</v>
      </c>
      <c r="F259" s="3">
        <v>2498.59943977591</v>
      </c>
      <c r="G259" s="3">
        <v>7809</v>
      </c>
      <c r="H259" s="3">
        <v>5763.3242999096701</v>
      </c>
      <c r="I259" s="3">
        <v>89509</v>
      </c>
      <c r="J259" s="3">
        <v>37717</v>
      </c>
      <c r="K259" s="3">
        <v>0.42137662134533999</v>
      </c>
    </row>
    <row r="260" spans="1:11" x14ac:dyDescent="0.2">
      <c r="A260" s="3" t="s">
        <v>73</v>
      </c>
      <c r="B260" s="3" t="s">
        <v>105</v>
      </c>
      <c r="C260" s="3" t="s">
        <v>106</v>
      </c>
      <c r="D260" s="3" t="s">
        <v>9</v>
      </c>
      <c r="E260" s="3">
        <v>6273</v>
      </c>
      <c r="F260" s="3">
        <v>3270.8333333333298</v>
      </c>
      <c r="G260" s="3">
        <v>8137</v>
      </c>
      <c r="H260" s="3">
        <v>5659.4724220623502</v>
      </c>
      <c r="I260" s="3">
        <v>89509</v>
      </c>
      <c r="J260" s="3">
        <v>37717</v>
      </c>
      <c r="K260" s="3">
        <v>0.42137662134533999</v>
      </c>
    </row>
    <row r="261" spans="1:11" x14ac:dyDescent="0.2">
      <c r="A261" s="3" t="s">
        <v>73</v>
      </c>
      <c r="B261" s="3" t="s">
        <v>105</v>
      </c>
      <c r="C261" s="3" t="s">
        <v>106</v>
      </c>
      <c r="D261" s="3" t="s">
        <v>10</v>
      </c>
      <c r="E261" s="3">
        <v>6571</v>
      </c>
      <c r="F261" s="3">
        <v>3836.35370477476</v>
      </c>
      <c r="G261" s="3">
        <v>8295</v>
      </c>
      <c r="H261" s="3">
        <v>6484.5360824742302</v>
      </c>
      <c r="I261" s="3">
        <v>89509</v>
      </c>
      <c r="J261" s="3">
        <v>37717</v>
      </c>
      <c r="K261" s="3">
        <v>0.42137662134533999</v>
      </c>
    </row>
    <row r="262" spans="1:11" x14ac:dyDescent="0.2">
      <c r="A262" s="3" t="s">
        <v>73</v>
      </c>
      <c r="B262" s="3" t="s">
        <v>105</v>
      </c>
      <c r="C262" s="3" t="s">
        <v>106</v>
      </c>
      <c r="D262" s="3" t="s">
        <v>11</v>
      </c>
      <c r="E262" s="3">
        <v>6948</v>
      </c>
      <c r="F262" s="3">
        <v>4395.6386292834904</v>
      </c>
      <c r="G262" s="3">
        <v>8675</v>
      </c>
      <c r="H262" s="3">
        <v>7477.4774774774796</v>
      </c>
      <c r="I262" s="3">
        <v>89509</v>
      </c>
      <c r="J262" s="3">
        <v>37717</v>
      </c>
      <c r="K262" s="3">
        <v>0.42137662134533999</v>
      </c>
    </row>
    <row r="263" spans="1:11" x14ac:dyDescent="0.2">
      <c r="A263" s="3" t="s">
        <v>73</v>
      </c>
      <c r="B263" s="3" t="s">
        <v>105</v>
      </c>
      <c r="C263" s="3" t="s">
        <v>106</v>
      </c>
      <c r="D263" s="3" t="s">
        <v>12</v>
      </c>
      <c r="E263" s="3">
        <v>5347</v>
      </c>
      <c r="F263" s="3">
        <v>2303.2887917975499</v>
      </c>
      <c r="G263" s="3">
        <v>6102</v>
      </c>
      <c r="H263" s="3">
        <v>3113.1619222528302</v>
      </c>
      <c r="I263" s="3">
        <v>89509</v>
      </c>
      <c r="J263" s="3">
        <v>37717</v>
      </c>
      <c r="K263" s="3">
        <v>0.42137662134533999</v>
      </c>
    </row>
    <row r="264" spans="1:11" x14ac:dyDescent="0.2">
      <c r="A264" s="3" t="s">
        <v>73</v>
      </c>
      <c r="B264" s="3" t="s">
        <v>105</v>
      </c>
      <c r="C264" s="3" t="s">
        <v>106</v>
      </c>
      <c r="D264" s="3" t="s">
        <v>13</v>
      </c>
      <c r="E264" s="3">
        <v>6008</v>
      </c>
      <c r="F264" s="3">
        <v>2682.7271012636902</v>
      </c>
      <c r="G264" s="3">
        <v>5948</v>
      </c>
      <c r="H264" s="3">
        <v>2657.39773266063</v>
      </c>
      <c r="I264" s="3">
        <v>89509</v>
      </c>
      <c r="J264" s="3">
        <v>37717</v>
      </c>
      <c r="K264" s="3">
        <v>0.42137662134533999</v>
      </c>
    </row>
    <row r="265" spans="1:11" x14ac:dyDescent="0.2">
      <c r="A265" s="3" t="s">
        <v>73</v>
      </c>
      <c r="B265" s="3" t="s">
        <v>105</v>
      </c>
      <c r="C265" s="3" t="s">
        <v>106</v>
      </c>
      <c r="D265" s="3" t="s">
        <v>14</v>
      </c>
      <c r="E265" s="3">
        <v>6335</v>
      </c>
      <c r="F265" s="3">
        <v>2528.3836641685998</v>
      </c>
      <c r="G265" s="3">
        <v>6305</v>
      </c>
      <c r="H265" s="3">
        <v>2495.65827040252</v>
      </c>
      <c r="I265" s="3">
        <v>89509</v>
      </c>
      <c r="J265" s="3">
        <v>37717</v>
      </c>
      <c r="K265" s="3">
        <v>0.42137662134533999</v>
      </c>
    </row>
    <row r="266" spans="1:11" x14ac:dyDescent="0.2">
      <c r="A266" s="3" t="s">
        <v>73</v>
      </c>
      <c r="B266" s="3" t="s">
        <v>105</v>
      </c>
      <c r="C266" s="3" t="s">
        <v>106</v>
      </c>
      <c r="D266" s="3" t="s">
        <v>15</v>
      </c>
      <c r="E266" s="3">
        <v>6640</v>
      </c>
      <c r="F266" s="3">
        <v>3250.2245381163402</v>
      </c>
      <c r="G266" s="3">
        <v>6706</v>
      </c>
      <c r="H266" s="3">
        <v>3290.2017432759399</v>
      </c>
      <c r="I266" s="3">
        <v>89509</v>
      </c>
      <c r="J266" s="3">
        <v>37717</v>
      </c>
      <c r="K266" s="3">
        <v>0.42137662134533999</v>
      </c>
    </row>
    <row r="267" spans="1:11" x14ac:dyDescent="0.2">
      <c r="A267" s="3" t="s">
        <v>73</v>
      </c>
      <c r="B267" s="3" t="s">
        <v>108</v>
      </c>
      <c r="C267" s="3" t="s">
        <v>109</v>
      </c>
      <c r="D267" s="3" t="s">
        <v>8</v>
      </c>
      <c r="E267" s="3">
        <v>5984</v>
      </c>
      <c r="F267" s="3">
        <v>2680.690399137</v>
      </c>
      <c r="G267" s="3">
        <v>8557</v>
      </c>
      <c r="H267" s="3">
        <v>7125</v>
      </c>
      <c r="I267" s="3">
        <v>86611</v>
      </c>
      <c r="J267" s="3">
        <v>37134</v>
      </c>
      <c r="K267" s="3">
        <v>0.42874461673459502</v>
      </c>
    </row>
    <row r="268" spans="1:11" x14ac:dyDescent="0.2">
      <c r="A268" s="3" t="s">
        <v>73</v>
      </c>
      <c r="B268" s="3" t="s">
        <v>108</v>
      </c>
      <c r="C268" s="3" t="s">
        <v>109</v>
      </c>
      <c r="D268" s="3" t="s">
        <v>9</v>
      </c>
      <c r="E268" s="3">
        <v>6043</v>
      </c>
      <c r="F268" s="3">
        <v>3027.6134122287999</v>
      </c>
      <c r="G268" s="3">
        <v>8972</v>
      </c>
      <c r="H268" s="3">
        <v>7702.7027027026998</v>
      </c>
      <c r="I268" s="3">
        <v>86611</v>
      </c>
      <c r="J268" s="3">
        <v>37134</v>
      </c>
      <c r="K268" s="3">
        <v>0.42874461673459502</v>
      </c>
    </row>
    <row r="269" spans="1:11" x14ac:dyDescent="0.2">
      <c r="A269" s="3" t="s">
        <v>73</v>
      </c>
      <c r="B269" s="3" t="s">
        <v>108</v>
      </c>
      <c r="C269" s="3" t="s">
        <v>109</v>
      </c>
      <c r="D269" s="3" t="s">
        <v>10</v>
      </c>
      <c r="E269" s="3">
        <v>6493</v>
      </c>
      <c r="F269" s="3">
        <v>3451.64075993092</v>
      </c>
      <c r="G269" s="3">
        <v>8926</v>
      </c>
      <c r="H269" s="3">
        <v>7028.9855072463797</v>
      </c>
      <c r="I269" s="3">
        <v>86611</v>
      </c>
      <c r="J269" s="3">
        <v>37134</v>
      </c>
      <c r="K269" s="3">
        <v>0.42874461673459502</v>
      </c>
    </row>
    <row r="270" spans="1:11" x14ac:dyDescent="0.2">
      <c r="A270" s="3" t="s">
        <v>73</v>
      </c>
      <c r="B270" s="3" t="s">
        <v>108</v>
      </c>
      <c r="C270" s="3" t="s">
        <v>109</v>
      </c>
      <c r="D270" s="3" t="s">
        <v>11</v>
      </c>
      <c r="E270" s="3">
        <v>6314</v>
      </c>
      <c r="F270" s="3">
        <v>3875.6613756613801</v>
      </c>
      <c r="G270" s="3">
        <v>9196</v>
      </c>
      <c r="H270" s="3">
        <v>8333.3333333333303</v>
      </c>
      <c r="I270" s="3">
        <v>86611</v>
      </c>
      <c r="J270" s="3">
        <v>37134</v>
      </c>
      <c r="K270" s="3">
        <v>0.42874461673459502</v>
      </c>
    </row>
    <row r="271" spans="1:11" x14ac:dyDescent="0.2">
      <c r="A271" s="3" t="s">
        <v>73</v>
      </c>
      <c r="B271" s="3" t="s">
        <v>108</v>
      </c>
      <c r="C271" s="3" t="s">
        <v>109</v>
      </c>
      <c r="D271" s="3" t="s">
        <v>12</v>
      </c>
      <c r="E271" s="3">
        <v>5706</v>
      </c>
      <c r="F271" s="3">
        <v>1960.3106721112499</v>
      </c>
      <c r="G271" s="3">
        <v>6290</v>
      </c>
      <c r="H271" s="3">
        <v>2529.9231894976601</v>
      </c>
      <c r="I271" s="3">
        <v>86611</v>
      </c>
      <c r="J271" s="3">
        <v>37134</v>
      </c>
      <c r="K271" s="3">
        <v>0.42874461673459502</v>
      </c>
    </row>
    <row r="272" spans="1:11" x14ac:dyDescent="0.2">
      <c r="A272" s="3" t="s">
        <v>73</v>
      </c>
      <c r="B272" s="3" t="s">
        <v>108</v>
      </c>
      <c r="C272" s="3" t="s">
        <v>109</v>
      </c>
      <c r="D272" s="3" t="s">
        <v>13</v>
      </c>
      <c r="E272" s="3">
        <v>5775</v>
      </c>
      <c r="F272" s="3">
        <v>2179.99099310777</v>
      </c>
      <c r="G272" s="3">
        <v>5950</v>
      </c>
      <c r="H272" s="3">
        <v>2301.56498838584</v>
      </c>
      <c r="I272" s="3">
        <v>86611</v>
      </c>
      <c r="J272" s="3">
        <v>37134</v>
      </c>
      <c r="K272" s="3">
        <v>0.42874461673459502</v>
      </c>
    </row>
    <row r="273" spans="1:11" x14ac:dyDescent="0.2">
      <c r="A273" s="3" t="s">
        <v>73</v>
      </c>
      <c r="B273" s="3" t="s">
        <v>108</v>
      </c>
      <c r="C273" s="3" t="s">
        <v>109</v>
      </c>
      <c r="D273" s="3" t="s">
        <v>14</v>
      </c>
      <c r="E273" s="3">
        <v>5602</v>
      </c>
      <c r="F273" s="3">
        <v>2047.24839630158</v>
      </c>
      <c r="G273" s="3">
        <v>5733</v>
      </c>
      <c r="H273" s="3">
        <v>2061.60450511407</v>
      </c>
      <c r="I273" s="3">
        <v>86611</v>
      </c>
      <c r="J273" s="3">
        <v>37134</v>
      </c>
      <c r="K273" s="3">
        <v>0.42874461673459502</v>
      </c>
    </row>
    <row r="274" spans="1:11" x14ac:dyDescent="0.2">
      <c r="A274" s="3" t="s">
        <v>73</v>
      </c>
      <c r="B274" s="3" t="s">
        <v>108</v>
      </c>
      <c r="C274" s="3" t="s">
        <v>109</v>
      </c>
      <c r="D274" s="3" t="s">
        <v>15</v>
      </c>
      <c r="E274" s="3">
        <v>6205</v>
      </c>
      <c r="F274" s="3">
        <v>2922.22860322427</v>
      </c>
      <c r="G274" s="3">
        <v>6253</v>
      </c>
      <c r="H274" s="3">
        <v>2922.7611209092702</v>
      </c>
      <c r="I274" s="3">
        <v>86611</v>
      </c>
      <c r="J274" s="3">
        <v>37134</v>
      </c>
      <c r="K274" s="3">
        <v>0.42874461673459502</v>
      </c>
    </row>
    <row r="275" spans="1:11" x14ac:dyDescent="0.2">
      <c r="A275" s="3" t="s">
        <v>73</v>
      </c>
      <c r="B275" s="3" t="s">
        <v>111</v>
      </c>
      <c r="C275" s="3" t="s">
        <v>112</v>
      </c>
      <c r="D275" s="3" t="s">
        <v>8</v>
      </c>
      <c r="E275" s="3">
        <v>5208</v>
      </c>
      <c r="F275" s="3">
        <v>2210.26804882537</v>
      </c>
      <c r="G275" s="3">
        <v>8494</v>
      </c>
      <c r="H275" s="3">
        <v>5873.8425925925903</v>
      </c>
      <c r="I275" s="3">
        <v>107505</v>
      </c>
      <c r="J275" s="3">
        <v>45750</v>
      </c>
      <c r="K275" s="3">
        <v>0.42556160178596297</v>
      </c>
    </row>
    <row r="276" spans="1:11" x14ac:dyDescent="0.2">
      <c r="A276" s="3" t="s">
        <v>73</v>
      </c>
      <c r="B276" s="3" t="s">
        <v>111</v>
      </c>
      <c r="C276" s="3" t="s">
        <v>112</v>
      </c>
      <c r="D276" s="3" t="s">
        <v>9</v>
      </c>
      <c r="E276" s="3">
        <v>6344</v>
      </c>
      <c r="F276" s="3">
        <v>3258.9171157300502</v>
      </c>
      <c r="G276" s="3">
        <v>8682</v>
      </c>
      <c r="H276" s="3">
        <v>7388.0597014925397</v>
      </c>
      <c r="I276" s="3">
        <v>107505</v>
      </c>
      <c r="J276" s="3">
        <v>45750</v>
      </c>
      <c r="K276" s="3">
        <v>0.42556160178596297</v>
      </c>
    </row>
    <row r="277" spans="1:11" x14ac:dyDescent="0.2">
      <c r="A277" s="3" t="s">
        <v>73</v>
      </c>
      <c r="B277" s="3" t="s">
        <v>111</v>
      </c>
      <c r="C277" s="3" t="s">
        <v>112</v>
      </c>
      <c r="D277" s="3" t="s">
        <v>10</v>
      </c>
      <c r="E277" s="3">
        <v>6357</v>
      </c>
      <c r="F277" s="3">
        <v>3794.3982763927402</v>
      </c>
      <c r="G277" s="3">
        <v>8955</v>
      </c>
      <c r="H277" s="3">
        <v>7157.5342465753401</v>
      </c>
      <c r="I277" s="3">
        <v>107505</v>
      </c>
      <c r="J277" s="3">
        <v>45750</v>
      </c>
      <c r="K277" s="3">
        <v>0.42556160178596297</v>
      </c>
    </row>
    <row r="278" spans="1:11" x14ac:dyDescent="0.2">
      <c r="A278" s="3" t="s">
        <v>73</v>
      </c>
      <c r="B278" s="3" t="s">
        <v>111</v>
      </c>
      <c r="C278" s="3" t="s">
        <v>112</v>
      </c>
      <c r="D278" s="3" t="s">
        <v>11</v>
      </c>
      <c r="E278" s="3">
        <v>6602</v>
      </c>
      <c r="F278" s="3">
        <v>4213.7096774193597</v>
      </c>
      <c r="G278" s="3">
        <v>9048</v>
      </c>
      <c r="H278" s="3">
        <v>8285.7142857142899</v>
      </c>
      <c r="I278" s="3">
        <v>107505</v>
      </c>
      <c r="J278" s="3">
        <v>45750</v>
      </c>
      <c r="K278" s="3">
        <v>0.42556160178596297</v>
      </c>
    </row>
    <row r="279" spans="1:11" x14ac:dyDescent="0.2">
      <c r="A279" s="3" t="s">
        <v>73</v>
      </c>
      <c r="B279" s="3" t="s">
        <v>111</v>
      </c>
      <c r="C279" s="3" t="s">
        <v>112</v>
      </c>
      <c r="D279" s="3" t="s">
        <v>12</v>
      </c>
      <c r="E279" s="3">
        <v>5066</v>
      </c>
      <c r="F279" s="3">
        <v>1915.6078602769801</v>
      </c>
      <c r="G279" s="3">
        <v>6227</v>
      </c>
      <c r="H279" s="3">
        <v>2677.3280671847301</v>
      </c>
      <c r="I279" s="3">
        <v>107505</v>
      </c>
      <c r="J279" s="3">
        <v>45750</v>
      </c>
      <c r="K279" s="3">
        <v>0.42556160178596297</v>
      </c>
    </row>
    <row r="280" spans="1:11" x14ac:dyDescent="0.2">
      <c r="A280" s="3" t="s">
        <v>73</v>
      </c>
      <c r="B280" s="3" t="s">
        <v>111</v>
      </c>
      <c r="C280" s="3" t="s">
        <v>112</v>
      </c>
      <c r="D280" s="3" t="s">
        <v>13</v>
      </c>
      <c r="E280" s="3">
        <v>5647</v>
      </c>
      <c r="F280" s="3">
        <v>2153.0898972320902</v>
      </c>
      <c r="G280" s="3">
        <v>5783</v>
      </c>
      <c r="H280" s="3">
        <v>2213.82253921962</v>
      </c>
      <c r="I280" s="3">
        <v>107505</v>
      </c>
      <c r="J280" s="3">
        <v>45750</v>
      </c>
      <c r="K280" s="3">
        <v>0.42556160178596297</v>
      </c>
    </row>
    <row r="281" spans="1:11" x14ac:dyDescent="0.2">
      <c r="A281" s="3" t="s">
        <v>73</v>
      </c>
      <c r="B281" s="3" t="s">
        <v>111</v>
      </c>
      <c r="C281" s="3" t="s">
        <v>112</v>
      </c>
      <c r="D281" s="3" t="s">
        <v>14</v>
      </c>
      <c r="E281" s="3">
        <v>5720</v>
      </c>
      <c r="F281" s="3">
        <v>2138.9950215203698</v>
      </c>
      <c r="G281" s="3">
        <v>5842</v>
      </c>
      <c r="H281" s="3">
        <v>2188.0102313275002</v>
      </c>
      <c r="I281" s="3">
        <v>107505</v>
      </c>
      <c r="J281" s="3">
        <v>45750</v>
      </c>
      <c r="K281" s="3">
        <v>0.42556160178596297</v>
      </c>
    </row>
    <row r="282" spans="1:11" x14ac:dyDescent="0.2">
      <c r="A282" s="3" t="s">
        <v>73</v>
      </c>
      <c r="B282" s="3" t="s">
        <v>111</v>
      </c>
      <c r="C282" s="3" t="s">
        <v>112</v>
      </c>
      <c r="D282" s="3" t="s">
        <v>15</v>
      </c>
      <c r="E282" s="3">
        <v>6010</v>
      </c>
      <c r="F282" s="3">
        <v>2290.9054850085299</v>
      </c>
      <c r="G282" s="3">
        <v>6104</v>
      </c>
      <c r="H282" s="3">
        <v>2379.4731996073701</v>
      </c>
      <c r="I282" s="3">
        <v>107505</v>
      </c>
      <c r="J282" s="3">
        <v>45750</v>
      </c>
      <c r="K282" s="3">
        <v>0.42556160178596297</v>
      </c>
    </row>
    <row r="283" spans="1:11" x14ac:dyDescent="0.2">
      <c r="A283" s="3" t="s">
        <v>73</v>
      </c>
      <c r="B283" s="3" t="s">
        <v>114</v>
      </c>
      <c r="C283" s="3" t="s">
        <v>115</v>
      </c>
      <c r="D283" s="3" t="s">
        <v>8</v>
      </c>
      <c r="E283" s="3">
        <v>5612</v>
      </c>
      <c r="F283" s="3">
        <v>2048.8859764089102</v>
      </c>
      <c r="G283" s="3">
        <v>8044</v>
      </c>
      <c r="H283" s="3">
        <v>5961.5384615384601</v>
      </c>
      <c r="I283" s="3">
        <v>92943</v>
      </c>
      <c r="J283" s="3">
        <v>39166</v>
      </c>
      <c r="K283" s="3">
        <v>0.42139806117728101</v>
      </c>
    </row>
    <row r="284" spans="1:11" x14ac:dyDescent="0.2">
      <c r="A284" s="3" t="s">
        <v>73</v>
      </c>
      <c r="B284" s="3" t="s">
        <v>114</v>
      </c>
      <c r="C284" s="3" t="s">
        <v>115</v>
      </c>
      <c r="D284" s="3" t="s">
        <v>9</v>
      </c>
      <c r="E284" s="3">
        <v>5913</v>
      </c>
      <c r="F284" s="3">
        <v>2890.6675036618499</v>
      </c>
      <c r="G284" s="3">
        <v>8210</v>
      </c>
      <c r="H284" s="3">
        <v>6282.3129251700702</v>
      </c>
      <c r="I284" s="3">
        <v>92943</v>
      </c>
      <c r="J284" s="3">
        <v>39166</v>
      </c>
      <c r="K284" s="3">
        <v>0.42139806117728101</v>
      </c>
    </row>
    <row r="285" spans="1:11" x14ac:dyDescent="0.2">
      <c r="A285" s="3" t="s">
        <v>73</v>
      </c>
      <c r="B285" s="3" t="s">
        <v>114</v>
      </c>
      <c r="C285" s="3" t="s">
        <v>115</v>
      </c>
      <c r="D285" s="3" t="s">
        <v>10</v>
      </c>
      <c r="E285" s="3">
        <v>6440</v>
      </c>
      <c r="F285" s="3">
        <v>3354.8644338118002</v>
      </c>
      <c r="G285" s="3">
        <v>7949</v>
      </c>
      <c r="H285" s="3">
        <v>5794.8717948717904</v>
      </c>
      <c r="I285" s="3">
        <v>92943</v>
      </c>
      <c r="J285" s="3">
        <v>39166</v>
      </c>
      <c r="K285" s="3">
        <v>0.42139806117728101</v>
      </c>
    </row>
    <row r="286" spans="1:11" x14ac:dyDescent="0.2">
      <c r="A286" s="3" t="s">
        <v>73</v>
      </c>
      <c r="B286" s="3" t="s">
        <v>114</v>
      </c>
      <c r="C286" s="3" t="s">
        <v>115</v>
      </c>
      <c r="D286" s="3" t="s">
        <v>11</v>
      </c>
      <c r="E286" s="3">
        <v>6377</v>
      </c>
      <c r="F286" s="3">
        <v>3177.79291553133</v>
      </c>
      <c r="G286" s="3">
        <v>8479</v>
      </c>
      <c r="H286" s="3">
        <v>6860.4651162790697</v>
      </c>
      <c r="I286" s="3">
        <v>92943</v>
      </c>
      <c r="J286" s="3">
        <v>39166</v>
      </c>
      <c r="K286" s="3">
        <v>0.42139806117728101</v>
      </c>
    </row>
    <row r="287" spans="1:11" x14ac:dyDescent="0.2">
      <c r="A287" s="3" t="s">
        <v>73</v>
      </c>
      <c r="B287" s="3" t="s">
        <v>114</v>
      </c>
      <c r="C287" s="3" t="s">
        <v>115</v>
      </c>
      <c r="D287" s="3" t="s">
        <v>12</v>
      </c>
      <c r="E287" s="3">
        <v>5411</v>
      </c>
      <c r="F287" s="3">
        <v>1692.8774215978499</v>
      </c>
      <c r="G287" s="3">
        <v>6105</v>
      </c>
      <c r="H287" s="3">
        <v>2409.7777453470599</v>
      </c>
      <c r="I287" s="3">
        <v>92943</v>
      </c>
      <c r="J287" s="3">
        <v>39166</v>
      </c>
      <c r="K287" s="3">
        <v>0.42139806117728101</v>
      </c>
    </row>
    <row r="288" spans="1:11" x14ac:dyDescent="0.2">
      <c r="A288" s="3" t="s">
        <v>73</v>
      </c>
      <c r="B288" s="3" t="s">
        <v>114</v>
      </c>
      <c r="C288" s="3" t="s">
        <v>115</v>
      </c>
      <c r="D288" s="3" t="s">
        <v>13</v>
      </c>
      <c r="E288" s="3">
        <v>5744</v>
      </c>
      <c r="F288" s="3">
        <v>1975.47824136846</v>
      </c>
      <c r="G288" s="3">
        <v>5687</v>
      </c>
      <c r="H288" s="3">
        <v>2001.6509474652</v>
      </c>
      <c r="I288" s="3">
        <v>92943</v>
      </c>
      <c r="J288" s="3">
        <v>39166</v>
      </c>
      <c r="K288" s="3">
        <v>0.42139806117728101</v>
      </c>
    </row>
    <row r="289" spans="1:11" x14ac:dyDescent="0.2">
      <c r="A289" s="3" t="s">
        <v>73</v>
      </c>
      <c r="B289" s="3" t="s">
        <v>114</v>
      </c>
      <c r="C289" s="3" t="s">
        <v>115</v>
      </c>
      <c r="D289" s="3" t="s">
        <v>14</v>
      </c>
      <c r="E289" s="3">
        <v>5705</v>
      </c>
      <c r="F289" s="3">
        <v>1984.97156586967</v>
      </c>
      <c r="G289" s="3">
        <v>5532</v>
      </c>
      <c r="H289" s="3">
        <v>1965.2721787132</v>
      </c>
      <c r="I289" s="3">
        <v>92943</v>
      </c>
      <c r="J289" s="3">
        <v>39166</v>
      </c>
      <c r="K289" s="3">
        <v>0.42139806117728101</v>
      </c>
    </row>
    <row r="290" spans="1:11" x14ac:dyDescent="0.2">
      <c r="A290" s="3" t="s">
        <v>73</v>
      </c>
      <c r="B290" s="3" t="s">
        <v>114</v>
      </c>
      <c r="C290" s="3" t="s">
        <v>115</v>
      </c>
      <c r="D290" s="3" t="s">
        <v>15</v>
      </c>
      <c r="E290" s="3">
        <v>5819</v>
      </c>
      <c r="F290" s="3">
        <v>2205.2195814983502</v>
      </c>
      <c r="G290" s="3">
        <v>5881</v>
      </c>
      <c r="H290" s="3">
        <v>2288.5164909547002</v>
      </c>
      <c r="I290" s="3">
        <v>92943</v>
      </c>
      <c r="J290" s="3">
        <v>39166</v>
      </c>
      <c r="K290" s="3">
        <v>0.42139806117728101</v>
      </c>
    </row>
    <row r="291" spans="1:11" x14ac:dyDescent="0.2">
      <c r="A291" s="3" t="s">
        <v>73</v>
      </c>
      <c r="B291" s="3" t="s">
        <v>117</v>
      </c>
      <c r="C291" s="3" t="s">
        <v>118</v>
      </c>
      <c r="D291" s="3" t="s">
        <v>8</v>
      </c>
      <c r="E291" s="3">
        <v>7150</v>
      </c>
      <c r="F291" s="3">
        <v>4418.3375104427696</v>
      </c>
      <c r="G291" s="3">
        <v>7484</v>
      </c>
      <c r="H291" s="3">
        <v>5428.5714285714303</v>
      </c>
      <c r="I291" s="3">
        <v>86833</v>
      </c>
      <c r="J291" s="3">
        <v>36219</v>
      </c>
      <c r="K291" s="3">
        <v>0.41711100618428498</v>
      </c>
    </row>
    <row r="292" spans="1:11" x14ac:dyDescent="0.2">
      <c r="A292" s="3" t="s">
        <v>73</v>
      </c>
      <c r="B292" s="3" t="s">
        <v>117</v>
      </c>
      <c r="C292" s="3" t="s">
        <v>118</v>
      </c>
      <c r="D292" s="3" t="s">
        <v>9</v>
      </c>
      <c r="E292" s="3">
        <v>7493</v>
      </c>
      <c r="F292" s="3">
        <v>5471.1111111111104</v>
      </c>
      <c r="G292" s="3">
        <v>8454</v>
      </c>
      <c r="H292" s="3">
        <v>6788.6178861788603</v>
      </c>
      <c r="I292" s="3">
        <v>86833</v>
      </c>
      <c r="J292" s="3">
        <v>36219</v>
      </c>
      <c r="K292" s="3">
        <v>0.41711100618428498</v>
      </c>
    </row>
    <row r="293" spans="1:11" x14ac:dyDescent="0.2">
      <c r="A293" s="3" t="s">
        <v>73</v>
      </c>
      <c r="B293" s="3" t="s">
        <v>117</v>
      </c>
      <c r="C293" s="3" t="s">
        <v>118</v>
      </c>
      <c r="D293" s="3" t="s">
        <v>10</v>
      </c>
      <c r="E293" s="3">
        <v>8256</v>
      </c>
      <c r="F293" s="3">
        <v>6212.1212121212102</v>
      </c>
      <c r="G293" s="3">
        <v>8086</v>
      </c>
      <c r="H293" s="3">
        <v>6025.64102564103</v>
      </c>
      <c r="I293" s="3">
        <v>86833</v>
      </c>
      <c r="J293" s="3">
        <v>36219</v>
      </c>
      <c r="K293" s="3">
        <v>0.41711100618428498</v>
      </c>
    </row>
    <row r="294" spans="1:11" x14ac:dyDescent="0.2">
      <c r="A294" s="3" t="s">
        <v>73</v>
      </c>
      <c r="B294" s="3" t="s">
        <v>117</v>
      </c>
      <c r="C294" s="3" t="s">
        <v>118</v>
      </c>
      <c r="D294" s="3" t="s">
        <v>11</v>
      </c>
      <c r="E294" s="3">
        <v>9062</v>
      </c>
      <c r="F294" s="3">
        <v>7619.0476190476202</v>
      </c>
      <c r="G294" s="3">
        <v>9345</v>
      </c>
      <c r="H294" s="3">
        <v>8484.8484848484804</v>
      </c>
      <c r="I294" s="3">
        <v>86833</v>
      </c>
      <c r="J294" s="3">
        <v>36219</v>
      </c>
      <c r="K294" s="3">
        <v>0.41711100618428498</v>
      </c>
    </row>
    <row r="295" spans="1:11" x14ac:dyDescent="0.2">
      <c r="A295" s="3" t="s">
        <v>73</v>
      </c>
      <c r="B295" s="3" t="s">
        <v>117</v>
      </c>
      <c r="C295" s="3" t="s">
        <v>118</v>
      </c>
      <c r="D295" s="3" t="s">
        <v>12</v>
      </c>
      <c r="E295" s="3">
        <v>7434</v>
      </c>
      <c r="F295" s="3">
        <v>4577.4728416237804</v>
      </c>
      <c r="G295" s="3">
        <v>7205</v>
      </c>
      <c r="H295" s="3">
        <v>5191.2787586944896</v>
      </c>
      <c r="I295" s="3">
        <v>86833</v>
      </c>
      <c r="J295" s="3">
        <v>36219</v>
      </c>
      <c r="K295" s="3">
        <v>0.41711100618428498</v>
      </c>
    </row>
    <row r="296" spans="1:11" x14ac:dyDescent="0.2">
      <c r="A296" s="3" t="s">
        <v>73</v>
      </c>
      <c r="B296" s="3" t="s">
        <v>117</v>
      </c>
      <c r="C296" s="3" t="s">
        <v>118</v>
      </c>
      <c r="D296" s="3" t="s">
        <v>13</v>
      </c>
      <c r="E296" s="3">
        <v>7585</v>
      </c>
      <c r="F296" s="3">
        <v>5410.0445009535897</v>
      </c>
      <c r="G296" s="3">
        <v>7622</v>
      </c>
      <c r="H296" s="3">
        <v>5424.9084249084299</v>
      </c>
      <c r="I296" s="3">
        <v>86833</v>
      </c>
      <c r="J296" s="3">
        <v>36219</v>
      </c>
      <c r="K296" s="3">
        <v>0.41711100618428498</v>
      </c>
    </row>
    <row r="297" spans="1:11" x14ac:dyDescent="0.2">
      <c r="A297" s="3" t="s">
        <v>73</v>
      </c>
      <c r="B297" s="3" t="s">
        <v>117</v>
      </c>
      <c r="C297" s="3" t="s">
        <v>118</v>
      </c>
      <c r="D297" s="3" t="s">
        <v>14</v>
      </c>
      <c r="E297" s="3">
        <v>5465</v>
      </c>
      <c r="F297" s="3">
        <v>1792.50970442056</v>
      </c>
      <c r="G297" s="3">
        <v>5448</v>
      </c>
      <c r="H297" s="3">
        <v>1794.8358828109399</v>
      </c>
      <c r="I297" s="3">
        <v>86833</v>
      </c>
      <c r="J297" s="3">
        <v>36219</v>
      </c>
      <c r="K297" s="3">
        <v>0.41711100618428498</v>
      </c>
    </row>
    <row r="298" spans="1:11" x14ac:dyDescent="0.2">
      <c r="A298" s="3" t="s">
        <v>73</v>
      </c>
      <c r="B298" s="3" t="s">
        <v>117</v>
      </c>
      <c r="C298" s="3" t="s">
        <v>118</v>
      </c>
      <c r="D298" s="3" t="s">
        <v>15</v>
      </c>
      <c r="E298" s="3">
        <v>6095</v>
      </c>
      <c r="F298" s="3">
        <v>2274.26138444153</v>
      </c>
      <c r="G298" s="3">
        <v>6161</v>
      </c>
      <c r="H298" s="3">
        <v>2330.8071313102</v>
      </c>
      <c r="I298" s="3">
        <v>86833</v>
      </c>
      <c r="J298" s="3">
        <v>36219</v>
      </c>
      <c r="K298" s="3">
        <v>0.41711100618428498</v>
      </c>
    </row>
    <row r="299" spans="1:11" x14ac:dyDescent="0.2">
      <c r="A299" s="3" t="s">
        <v>73</v>
      </c>
      <c r="B299" s="3" t="s">
        <v>120</v>
      </c>
      <c r="C299" s="3" t="s">
        <v>121</v>
      </c>
      <c r="D299" s="3" t="s">
        <v>8</v>
      </c>
      <c r="E299" s="3">
        <v>6366</v>
      </c>
      <c r="F299" s="3">
        <v>3073.9514348785901</v>
      </c>
      <c r="G299" s="3">
        <v>8798</v>
      </c>
      <c r="H299" s="3">
        <v>7688.1720430107498</v>
      </c>
      <c r="I299" s="3">
        <v>64447</v>
      </c>
      <c r="J299" s="3">
        <v>27156</v>
      </c>
      <c r="K299" s="3">
        <v>0.421369497416482</v>
      </c>
    </row>
    <row r="300" spans="1:11" x14ac:dyDescent="0.2">
      <c r="A300" s="3" t="s">
        <v>73</v>
      </c>
      <c r="B300" s="3" t="s">
        <v>120</v>
      </c>
      <c r="C300" s="3" t="s">
        <v>121</v>
      </c>
      <c r="D300" s="3" t="s">
        <v>9</v>
      </c>
      <c r="E300" s="3">
        <v>6827</v>
      </c>
      <c r="F300" s="3">
        <v>4292.58241758242</v>
      </c>
      <c r="G300" s="3">
        <v>8764</v>
      </c>
      <c r="H300" s="3">
        <v>7466.6666666666697</v>
      </c>
      <c r="I300" s="3">
        <v>64447</v>
      </c>
      <c r="J300" s="3">
        <v>27156</v>
      </c>
      <c r="K300" s="3">
        <v>0.421369497416482</v>
      </c>
    </row>
    <row r="301" spans="1:11" x14ac:dyDescent="0.2">
      <c r="A301" s="3" t="s">
        <v>73</v>
      </c>
      <c r="B301" s="3" t="s">
        <v>120</v>
      </c>
      <c r="C301" s="3" t="s">
        <v>121</v>
      </c>
      <c r="D301" s="3" t="s">
        <v>10</v>
      </c>
      <c r="E301" s="3">
        <v>6257</v>
      </c>
      <c r="F301" s="3">
        <v>3970.3429101019501</v>
      </c>
      <c r="G301" s="3">
        <v>8952</v>
      </c>
      <c r="H301" s="3">
        <v>7872.3404255319101</v>
      </c>
      <c r="I301" s="3">
        <v>64447</v>
      </c>
      <c r="J301" s="3">
        <v>27156</v>
      </c>
      <c r="K301" s="3">
        <v>0.421369497416482</v>
      </c>
    </row>
    <row r="302" spans="1:11" x14ac:dyDescent="0.2">
      <c r="A302" s="3" t="s">
        <v>73</v>
      </c>
      <c r="B302" s="3" t="s">
        <v>120</v>
      </c>
      <c r="C302" s="3" t="s">
        <v>121</v>
      </c>
      <c r="D302" s="3" t="s">
        <v>11</v>
      </c>
      <c r="E302" s="3">
        <v>7035</v>
      </c>
      <c r="F302" s="3">
        <v>4615.3846153846198</v>
      </c>
      <c r="G302" s="3">
        <v>9200</v>
      </c>
      <c r="H302" s="3">
        <v>7142.8571428571404</v>
      </c>
      <c r="I302" s="3">
        <v>64447</v>
      </c>
      <c r="J302" s="3">
        <v>27156</v>
      </c>
      <c r="K302" s="3">
        <v>0.421369497416482</v>
      </c>
    </row>
    <row r="303" spans="1:11" x14ac:dyDescent="0.2">
      <c r="A303" s="3" t="s">
        <v>73</v>
      </c>
      <c r="B303" s="3" t="s">
        <v>120</v>
      </c>
      <c r="C303" s="3" t="s">
        <v>121</v>
      </c>
      <c r="D303" s="3" t="s">
        <v>12</v>
      </c>
      <c r="E303" s="3">
        <v>6218</v>
      </c>
      <c r="F303" s="3">
        <v>2480.5370866295202</v>
      </c>
      <c r="G303" s="3">
        <v>6467</v>
      </c>
      <c r="H303" s="3">
        <v>3025.9942928482301</v>
      </c>
      <c r="I303" s="3">
        <v>64447</v>
      </c>
      <c r="J303" s="3">
        <v>27156</v>
      </c>
      <c r="K303" s="3">
        <v>0.421369497416482</v>
      </c>
    </row>
    <row r="304" spans="1:11" x14ac:dyDescent="0.2">
      <c r="A304" s="3" t="s">
        <v>73</v>
      </c>
      <c r="B304" s="3" t="s">
        <v>120</v>
      </c>
      <c r="C304" s="3" t="s">
        <v>121</v>
      </c>
      <c r="D304" s="3" t="s">
        <v>13</v>
      </c>
      <c r="E304" s="3">
        <v>6816</v>
      </c>
      <c r="F304" s="3">
        <v>3091.10535405872</v>
      </c>
      <c r="G304" s="3">
        <v>6804</v>
      </c>
      <c r="H304" s="3">
        <v>3080.1149856267998</v>
      </c>
      <c r="I304" s="3">
        <v>64447</v>
      </c>
      <c r="J304" s="3">
        <v>27156</v>
      </c>
      <c r="K304" s="3">
        <v>0.421369497416482</v>
      </c>
    </row>
    <row r="305" spans="1:11" x14ac:dyDescent="0.2">
      <c r="A305" s="3" t="s">
        <v>73</v>
      </c>
      <c r="B305" s="3" t="s">
        <v>120</v>
      </c>
      <c r="C305" s="3" t="s">
        <v>121</v>
      </c>
      <c r="D305" s="3" t="s">
        <v>14</v>
      </c>
      <c r="E305" s="3">
        <v>6084</v>
      </c>
      <c r="F305" s="3">
        <v>2796.48080092074</v>
      </c>
      <c r="G305" s="3">
        <v>6005</v>
      </c>
      <c r="H305" s="3">
        <v>2806.25761238006</v>
      </c>
      <c r="I305" s="3">
        <v>64447</v>
      </c>
      <c r="J305" s="3">
        <v>27156</v>
      </c>
      <c r="K305" s="3">
        <v>0.421369497416482</v>
      </c>
    </row>
    <row r="306" spans="1:11" x14ac:dyDescent="0.2">
      <c r="A306" s="3" t="s">
        <v>73</v>
      </c>
      <c r="B306" s="3" t="s">
        <v>120</v>
      </c>
      <c r="C306" s="3" t="s">
        <v>121</v>
      </c>
      <c r="D306" s="3" t="s">
        <v>15</v>
      </c>
      <c r="E306" s="3">
        <v>6905</v>
      </c>
      <c r="F306" s="3">
        <v>3559.92937359397</v>
      </c>
      <c r="G306" s="3">
        <v>6919</v>
      </c>
      <c r="H306" s="3">
        <v>3632.7420775472701</v>
      </c>
      <c r="I306" s="3">
        <v>64447</v>
      </c>
      <c r="J306" s="3">
        <v>27156</v>
      </c>
      <c r="K306" s="3">
        <v>0.421369497416482</v>
      </c>
    </row>
    <row r="307" spans="1:11" x14ac:dyDescent="0.2">
      <c r="A307" s="3" t="s">
        <v>125</v>
      </c>
      <c r="B307" s="3" t="s">
        <v>123</v>
      </c>
      <c r="C307" s="3" t="s">
        <v>124</v>
      </c>
      <c r="D307" s="3" t="s">
        <v>8</v>
      </c>
      <c r="E307" s="3">
        <v>5951</v>
      </c>
      <c r="F307" s="3">
        <v>2323.2090351642501</v>
      </c>
      <c r="G307" s="3">
        <v>6489</v>
      </c>
      <c r="H307" s="3">
        <v>3445.90534041911</v>
      </c>
      <c r="I307" s="3">
        <v>330000</v>
      </c>
      <c r="J307" s="3">
        <v>169854</v>
      </c>
      <c r="K307" s="3">
        <v>0.514709090909091</v>
      </c>
    </row>
    <row r="308" spans="1:11" x14ac:dyDescent="0.2">
      <c r="A308" s="3" t="s">
        <v>125</v>
      </c>
      <c r="B308" s="3" t="s">
        <v>123</v>
      </c>
      <c r="C308" s="3" t="s">
        <v>124</v>
      </c>
      <c r="D308" s="3" t="s">
        <v>9</v>
      </c>
      <c r="E308" s="3">
        <v>4742</v>
      </c>
      <c r="F308" s="3">
        <v>2151.0758281722001</v>
      </c>
      <c r="G308" s="3">
        <v>6893</v>
      </c>
      <c r="H308" s="3">
        <v>4660.1694218274497</v>
      </c>
      <c r="I308" s="3">
        <v>330000</v>
      </c>
      <c r="J308" s="3">
        <v>169854</v>
      </c>
      <c r="K308" s="3">
        <v>0.514709090909091</v>
      </c>
    </row>
    <row r="309" spans="1:11" x14ac:dyDescent="0.2">
      <c r="A309" s="3" t="s">
        <v>125</v>
      </c>
      <c r="B309" s="3" t="s">
        <v>123</v>
      </c>
      <c r="C309" s="3" t="s">
        <v>124</v>
      </c>
      <c r="D309" s="3" t="s">
        <v>10</v>
      </c>
      <c r="E309" s="3">
        <v>4921</v>
      </c>
      <c r="F309" s="3">
        <v>2198.52216176195</v>
      </c>
      <c r="G309" s="3">
        <v>6644</v>
      </c>
      <c r="H309" s="3">
        <v>4829.4600136705403</v>
      </c>
      <c r="I309" s="3">
        <v>330000</v>
      </c>
      <c r="J309" s="3">
        <v>169854</v>
      </c>
      <c r="K309" s="3">
        <v>0.514709090909091</v>
      </c>
    </row>
    <row r="310" spans="1:11" x14ac:dyDescent="0.2">
      <c r="A310" s="3" t="s">
        <v>125</v>
      </c>
      <c r="B310" s="3" t="s">
        <v>123</v>
      </c>
      <c r="C310" s="3" t="s">
        <v>124</v>
      </c>
      <c r="D310" s="3" t="s">
        <v>11</v>
      </c>
      <c r="E310" s="3">
        <v>5244</v>
      </c>
      <c r="F310" s="3">
        <v>2320.3497980862999</v>
      </c>
      <c r="G310" s="3">
        <v>6625</v>
      </c>
      <c r="H310" s="3">
        <v>4345.2407042150598</v>
      </c>
      <c r="I310" s="3">
        <v>330000</v>
      </c>
      <c r="J310" s="3">
        <v>169854</v>
      </c>
      <c r="K310" s="3">
        <v>0.514709090909091</v>
      </c>
    </row>
    <row r="311" spans="1:11" x14ac:dyDescent="0.2">
      <c r="A311" s="3" t="s">
        <v>125</v>
      </c>
      <c r="B311" s="3" t="s">
        <v>123</v>
      </c>
      <c r="C311" s="3" t="s">
        <v>124</v>
      </c>
      <c r="D311" s="3" t="s">
        <v>12</v>
      </c>
      <c r="E311" s="3">
        <v>4763</v>
      </c>
      <c r="F311" s="3">
        <v>1716.6608951435001</v>
      </c>
      <c r="G311" s="3">
        <v>6891</v>
      </c>
      <c r="H311" s="3">
        <v>4967.2279558211103</v>
      </c>
      <c r="I311" s="3">
        <v>330000</v>
      </c>
      <c r="J311" s="3">
        <v>169854</v>
      </c>
      <c r="K311" s="3">
        <v>0.514709090909091</v>
      </c>
    </row>
    <row r="312" spans="1:11" x14ac:dyDescent="0.2">
      <c r="A312" s="3" t="s">
        <v>125</v>
      </c>
      <c r="B312" s="3" t="s">
        <v>123</v>
      </c>
      <c r="C312" s="3" t="s">
        <v>124</v>
      </c>
      <c r="D312" s="3" t="s">
        <v>13</v>
      </c>
      <c r="E312" s="3">
        <v>5401</v>
      </c>
      <c r="F312" s="3">
        <v>2350.2746949666998</v>
      </c>
      <c r="G312" s="3">
        <v>7814</v>
      </c>
      <c r="H312" s="3">
        <v>5441.8740981240999</v>
      </c>
      <c r="I312" s="3">
        <v>330000</v>
      </c>
      <c r="J312" s="3">
        <v>169854</v>
      </c>
      <c r="K312" s="3">
        <v>0.514709090909091</v>
      </c>
    </row>
    <row r="313" spans="1:11" x14ac:dyDescent="0.2">
      <c r="A313" s="3" t="s">
        <v>125</v>
      </c>
      <c r="B313" s="3" t="s">
        <v>123</v>
      </c>
      <c r="C313" s="3" t="s">
        <v>124</v>
      </c>
      <c r="D313" s="3" t="s">
        <v>14</v>
      </c>
      <c r="E313" s="3">
        <v>5337</v>
      </c>
      <c r="F313" s="3">
        <v>2303.9425328411198</v>
      </c>
      <c r="G313" s="3">
        <v>7141</v>
      </c>
      <c r="H313" s="3">
        <v>4662.0463521871998</v>
      </c>
      <c r="I313" s="3">
        <v>330000</v>
      </c>
      <c r="J313" s="3">
        <v>169854</v>
      </c>
      <c r="K313" s="3">
        <v>0.514709090909091</v>
      </c>
    </row>
    <row r="314" spans="1:11" x14ac:dyDescent="0.2">
      <c r="A314" s="3" t="s">
        <v>125</v>
      </c>
      <c r="B314" s="3" t="s">
        <v>123</v>
      </c>
      <c r="C314" s="3" t="s">
        <v>124</v>
      </c>
      <c r="D314" s="3" t="s">
        <v>15</v>
      </c>
      <c r="E314" s="3">
        <v>5944</v>
      </c>
      <c r="F314" s="3">
        <v>3319.7601557830599</v>
      </c>
      <c r="G314" s="3">
        <v>7844</v>
      </c>
      <c r="H314" s="3">
        <v>6042.3280423280403</v>
      </c>
      <c r="I314" s="3">
        <v>330000</v>
      </c>
      <c r="J314" s="3">
        <v>169854</v>
      </c>
      <c r="K314" s="3">
        <v>0.514709090909091</v>
      </c>
    </row>
    <row r="315" spans="1:11" x14ac:dyDescent="0.2">
      <c r="A315" s="3" t="s">
        <v>125</v>
      </c>
      <c r="B315" s="3" t="s">
        <v>127</v>
      </c>
      <c r="C315" s="3" t="s">
        <v>128</v>
      </c>
      <c r="D315" s="3" t="s">
        <v>8</v>
      </c>
      <c r="E315" s="3">
        <v>5204</v>
      </c>
      <c r="F315" s="3">
        <v>1876.06632773665</v>
      </c>
      <c r="G315" s="3">
        <v>6621</v>
      </c>
      <c r="H315" s="3">
        <v>4019.3818483283299</v>
      </c>
      <c r="I315" s="3">
        <v>237000</v>
      </c>
      <c r="J315" s="3">
        <v>114725</v>
      </c>
      <c r="K315" s="3">
        <v>0.48407172995780601</v>
      </c>
    </row>
    <row r="316" spans="1:11" x14ac:dyDescent="0.2">
      <c r="A316" s="3" t="s">
        <v>125</v>
      </c>
      <c r="B316" s="3" t="s">
        <v>127</v>
      </c>
      <c r="C316" s="3" t="s">
        <v>128</v>
      </c>
      <c r="D316" s="3" t="s">
        <v>9</v>
      </c>
      <c r="E316" s="3">
        <v>4508</v>
      </c>
      <c r="F316" s="3">
        <v>1384.25841510583</v>
      </c>
      <c r="G316" s="3">
        <v>6424</v>
      </c>
      <c r="H316" s="3">
        <v>3923.1630105346298</v>
      </c>
      <c r="I316" s="3">
        <v>237000</v>
      </c>
      <c r="J316" s="3">
        <v>114725</v>
      </c>
      <c r="K316" s="3">
        <v>0.48407172995780601</v>
      </c>
    </row>
    <row r="317" spans="1:11" x14ac:dyDescent="0.2">
      <c r="A317" s="3" t="s">
        <v>125</v>
      </c>
      <c r="B317" s="3" t="s">
        <v>127</v>
      </c>
      <c r="C317" s="3" t="s">
        <v>128</v>
      </c>
      <c r="D317" s="3" t="s">
        <v>10</v>
      </c>
      <c r="E317" s="3">
        <v>4478</v>
      </c>
      <c r="F317" s="3">
        <v>1416.3101433244501</v>
      </c>
      <c r="G317" s="3">
        <v>6427</v>
      </c>
      <c r="H317" s="3">
        <v>3609.81133158782</v>
      </c>
      <c r="I317" s="3">
        <v>237000</v>
      </c>
      <c r="J317" s="3">
        <v>114725</v>
      </c>
      <c r="K317" s="3">
        <v>0.48407172995780601</v>
      </c>
    </row>
    <row r="318" spans="1:11" x14ac:dyDescent="0.2">
      <c r="A318" s="3" t="s">
        <v>125</v>
      </c>
      <c r="B318" s="3" t="s">
        <v>127</v>
      </c>
      <c r="C318" s="3" t="s">
        <v>128</v>
      </c>
      <c r="D318" s="3" t="s">
        <v>11</v>
      </c>
      <c r="E318" s="3">
        <v>4994</v>
      </c>
      <c r="F318" s="3">
        <v>1667.87664097365</v>
      </c>
      <c r="G318" s="3">
        <v>6216</v>
      </c>
      <c r="H318" s="3">
        <v>4102.8534686187604</v>
      </c>
      <c r="I318" s="3">
        <v>237000</v>
      </c>
      <c r="J318" s="3">
        <v>114725</v>
      </c>
      <c r="K318" s="3">
        <v>0.48407172995780601</v>
      </c>
    </row>
    <row r="319" spans="1:11" x14ac:dyDescent="0.2">
      <c r="A319" s="3" t="s">
        <v>125</v>
      </c>
      <c r="B319" s="3" t="s">
        <v>127</v>
      </c>
      <c r="C319" s="3" t="s">
        <v>128</v>
      </c>
      <c r="D319" s="3" t="s">
        <v>12</v>
      </c>
      <c r="E319" s="3">
        <v>4018</v>
      </c>
      <c r="F319" s="3">
        <v>1211.13950007362</v>
      </c>
      <c r="G319" s="3">
        <v>6252</v>
      </c>
      <c r="H319" s="3">
        <v>4174.4013308329904</v>
      </c>
      <c r="I319" s="3">
        <v>237000</v>
      </c>
      <c r="J319" s="3">
        <v>114725</v>
      </c>
      <c r="K319" s="3">
        <v>0.48407172995780601</v>
      </c>
    </row>
    <row r="320" spans="1:11" x14ac:dyDescent="0.2">
      <c r="A320" s="3" t="s">
        <v>125</v>
      </c>
      <c r="B320" s="3" t="s">
        <v>127</v>
      </c>
      <c r="C320" s="3" t="s">
        <v>128</v>
      </c>
      <c r="D320" s="3" t="s">
        <v>13</v>
      </c>
      <c r="E320" s="3">
        <v>4687</v>
      </c>
      <c r="F320" s="3">
        <v>1343.27938853045</v>
      </c>
      <c r="G320" s="3">
        <v>6443</v>
      </c>
      <c r="H320" s="3">
        <v>4441.2598430323196</v>
      </c>
      <c r="I320" s="3">
        <v>237000</v>
      </c>
      <c r="J320" s="3">
        <v>114725</v>
      </c>
      <c r="K320" s="3">
        <v>0.48407172995780601</v>
      </c>
    </row>
    <row r="321" spans="1:11" x14ac:dyDescent="0.2">
      <c r="A321" s="3" t="s">
        <v>125</v>
      </c>
      <c r="B321" s="3" t="s">
        <v>127</v>
      </c>
      <c r="C321" s="3" t="s">
        <v>128</v>
      </c>
      <c r="D321" s="3" t="s">
        <v>14</v>
      </c>
      <c r="E321" s="3">
        <v>5000</v>
      </c>
      <c r="F321" s="3">
        <v>1541.0873767590899</v>
      </c>
      <c r="G321" s="3">
        <v>7278</v>
      </c>
      <c r="H321" s="3">
        <v>5261.4830345093496</v>
      </c>
      <c r="I321" s="3">
        <v>237000</v>
      </c>
      <c r="J321" s="3">
        <v>114725</v>
      </c>
      <c r="K321" s="3">
        <v>0.48407172995780601</v>
      </c>
    </row>
    <row r="322" spans="1:11" x14ac:dyDescent="0.2">
      <c r="A322" s="3" t="s">
        <v>125</v>
      </c>
      <c r="B322" s="3" t="s">
        <v>127</v>
      </c>
      <c r="C322" s="3" t="s">
        <v>128</v>
      </c>
      <c r="D322" s="3" t="s">
        <v>15</v>
      </c>
      <c r="E322" s="3">
        <v>5456</v>
      </c>
      <c r="F322" s="3">
        <v>2072.75216588183</v>
      </c>
      <c r="G322" s="3">
        <v>8016</v>
      </c>
      <c r="H322" s="3">
        <v>6192.6846100759103</v>
      </c>
      <c r="I322" s="3">
        <v>237000</v>
      </c>
      <c r="J322" s="3">
        <v>114725</v>
      </c>
      <c r="K322" s="3">
        <v>0.48407172995780601</v>
      </c>
    </row>
    <row r="323" spans="1:11" x14ac:dyDescent="0.2">
      <c r="A323" s="3" t="s">
        <v>132</v>
      </c>
      <c r="B323" s="3" t="s">
        <v>130</v>
      </c>
      <c r="C323" s="3" t="s">
        <v>131</v>
      </c>
      <c r="D323" s="3" t="s">
        <v>8</v>
      </c>
      <c r="E323" s="3">
        <v>1889</v>
      </c>
      <c r="F323" s="3">
        <v>208.41534715789601</v>
      </c>
      <c r="G323" s="3">
        <v>2782</v>
      </c>
      <c r="H323" s="3">
        <v>579.47655148175397</v>
      </c>
      <c r="I323" s="3">
        <v>2259981</v>
      </c>
      <c r="J323" s="3">
        <v>1025438</v>
      </c>
      <c r="K323" s="3">
        <v>0.45373744292540502</v>
      </c>
    </row>
    <row r="324" spans="1:11" x14ac:dyDescent="0.2">
      <c r="A324" s="3" t="s">
        <v>132</v>
      </c>
      <c r="B324" s="3" t="s">
        <v>130</v>
      </c>
      <c r="C324" s="3" t="s">
        <v>131</v>
      </c>
      <c r="D324" s="3" t="s">
        <v>9</v>
      </c>
      <c r="E324" s="3">
        <v>2175</v>
      </c>
      <c r="F324" s="3">
        <v>228.774555327153</v>
      </c>
      <c r="G324" s="3">
        <v>2829</v>
      </c>
      <c r="H324" s="3">
        <v>506.25947176600198</v>
      </c>
      <c r="I324" s="3">
        <v>2259981</v>
      </c>
      <c r="J324" s="3">
        <v>1025438</v>
      </c>
      <c r="K324" s="3">
        <v>0.45373744292540502</v>
      </c>
    </row>
    <row r="325" spans="1:11" x14ac:dyDescent="0.2">
      <c r="A325" s="3" t="s">
        <v>132</v>
      </c>
      <c r="B325" s="3" t="s">
        <v>130</v>
      </c>
      <c r="C325" s="3" t="s">
        <v>131</v>
      </c>
      <c r="D325" s="3" t="s">
        <v>10</v>
      </c>
      <c r="E325" s="3">
        <v>2098</v>
      </c>
      <c r="F325" s="3">
        <v>262.76184483191298</v>
      </c>
      <c r="G325" s="3">
        <v>3023</v>
      </c>
      <c r="H325" s="3">
        <v>623.41131751689397</v>
      </c>
      <c r="I325" s="3">
        <v>2259981</v>
      </c>
      <c r="J325" s="3">
        <v>1025438</v>
      </c>
      <c r="K325" s="3">
        <v>0.45373744292540502</v>
      </c>
    </row>
    <row r="326" spans="1:11" x14ac:dyDescent="0.2">
      <c r="A326" s="3" t="s">
        <v>132</v>
      </c>
      <c r="B326" s="3" t="s">
        <v>130</v>
      </c>
      <c r="C326" s="3" t="s">
        <v>131</v>
      </c>
      <c r="D326" s="3" t="s">
        <v>11</v>
      </c>
      <c r="E326" s="3">
        <v>2377</v>
      </c>
      <c r="F326" s="3">
        <v>266.16083964518799</v>
      </c>
      <c r="G326" s="3">
        <v>3675</v>
      </c>
      <c r="H326" s="3">
        <v>827.46768381627305</v>
      </c>
      <c r="I326" s="3">
        <v>2259981</v>
      </c>
      <c r="J326" s="3">
        <v>1025438</v>
      </c>
      <c r="K326" s="3">
        <v>0.45373744292540502</v>
      </c>
    </row>
    <row r="327" spans="1:11" x14ac:dyDescent="0.2">
      <c r="A327" s="3" t="s">
        <v>132</v>
      </c>
      <c r="B327" s="3" t="s">
        <v>130</v>
      </c>
      <c r="C327" s="3" t="s">
        <v>131</v>
      </c>
      <c r="D327" s="3" t="s">
        <v>12</v>
      </c>
      <c r="E327" s="3">
        <v>2037</v>
      </c>
      <c r="F327" s="3">
        <v>212.05449834959299</v>
      </c>
      <c r="G327" s="3">
        <v>3180</v>
      </c>
      <c r="H327" s="3">
        <v>683.22945986476202</v>
      </c>
      <c r="I327" s="3">
        <v>2259981</v>
      </c>
      <c r="J327" s="3">
        <v>1025438</v>
      </c>
      <c r="K327" s="3">
        <v>0.45373744292540502</v>
      </c>
    </row>
    <row r="328" spans="1:11" x14ac:dyDescent="0.2">
      <c r="A328" s="3" t="s">
        <v>132</v>
      </c>
      <c r="B328" s="3" t="s">
        <v>130</v>
      </c>
      <c r="C328" s="3" t="s">
        <v>131</v>
      </c>
      <c r="D328" s="3" t="s">
        <v>13</v>
      </c>
      <c r="E328" s="3">
        <v>2776</v>
      </c>
      <c r="F328" s="3">
        <v>259.545779192498</v>
      </c>
      <c r="G328" s="3">
        <v>6121</v>
      </c>
      <c r="H328" s="3">
        <v>2920.8824509894098</v>
      </c>
      <c r="I328" s="3">
        <v>2259981</v>
      </c>
      <c r="J328" s="3">
        <v>1025438</v>
      </c>
      <c r="K328" s="3">
        <v>0.45373744292540502</v>
      </c>
    </row>
    <row r="329" spans="1:11" x14ac:dyDescent="0.2">
      <c r="A329" s="3" t="s">
        <v>132</v>
      </c>
      <c r="B329" s="3" t="s">
        <v>130</v>
      </c>
      <c r="C329" s="3" t="s">
        <v>131</v>
      </c>
      <c r="D329" s="3" t="s">
        <v>14</v>
      </c>
      <c r="E329" s="3">
        <v>2329</v>
      </c>
      <c r="F329" s="3">
        <v>223.115265369436</v>
      </c>
      <c r="G329" s="3">
        <v>5804</v>
      </c>
      <c r="H329" s="3">
        <v>3173.9722064697098</v>
      </c>
      <c r="I329" s="3">
        <v>2259981</v>
      </c>
      <c r="J329" s="3">
        <v>1025438</v>
      </c>
      <c r="K329" s="3">
        <v>0.45373744292540502</v>
      </c>
    </row>
    <row r="330" spans="1:11" x14ac:dyDescent="0.2">
      <c r="A330" s="3" t="s">
        <v>132</v>
      </c>
      <c r="B330" s="3" t="s">
        <v>130</v>
      </c>
      <c r="C330" s="3" t="s">
        <v>131</v>
      </c>
      <c r="D330" s="3" t="s">
        <v>15</v>
      </c>
      <c r="E330" s="3">
        <v>2613</v>
      </c>
      <c r="F330" s="3">
        <v>256.10544926849298</v>
      </c>
      <c r="G330" s="3">
        <v>5473</v>
      </c>
      <c r="H330" s="3">
        <v>2429.7712633421902</v>
      </c>
      <c r="I330" s="3">
        <v>2259981</v>
      </c>
      <c r="J330" s="3">
        <v>1025438</v>
      </c>
      <c r="K330" s="3">
        <v>0.45373744292540502</v>
      </c>
    </row>
    <row r="331" spans="1:11" x14ac:dyDescent="0.2">
      <c r="A331" s="3" t="s">
        <v>132</v>
      </c>
      <c r="B331" s="3" t="s">
        <v>134</v>
      </c>
      <c r="C331" s="3" t="s">
        <v>135</v>
      </c>
      <c r="D331" s="3" t="s">
        <v>8</v>
      </c>
      <c r="E331" s="3">
        <v>2200</v>
      </c>
      <c r="F331" s="3">
        <v>328.64837205341399</v>
      </c>
      <c r="G331" s="3">
        <v>3193</v>
      </c>
      <c r="H331" s="3">
        <v>721.47613916613795</v>
      </c>
      <c r="I331" s="3">
        <v>735652</v>
      </c>
      <c r="J331" s="3">
        <v>354751</v>
      </c>
      <c r="K331" s="3">
        <v>0.48222665064459802</v>
      </c>
    </row>
    <row r="332" spans="1:11" x14ac:dyDescent="0.2">
      <c r="A332" s="3" t="s">
        <v>132</v>
      </c>
      <c r="B332" s="3" t="s">
        <v>134</v>
      </c>
      <c r="C332" s="3" t="s">
        <v>135</v>
      </c>
      <c r="D332" s="3" t="s">
        <v>9</v>
      </c>
      <c r="E332" s="3">
        <v>2904</v>
      </c>
      <c r="F332" s="3">
        <v>383.40437080953097</v>
      </c>
      <c r="G332" s="3">
        <v>3634</v>
      </c>
      <c r="H332" s="3">
        <v>705.91030714495002</v>
      </c>
      <c r="I332" s="3">
        <v>735652</v>
      </c>
      <c r="J332" s="3">
        <v>354751</v>
      </c>
      <c r="K332" s="3">
        <v>0.48222665064459802</v>
      </c>
    </row>
    <row r="333" spans="1:11" x14ac:dyDescent="0.2">
      <c r="A333" s="3" t="s">
        <v>132</v>
      </c>
      <c r="B333" s="3" t="s">
        <v>134</v>
      </c>
      <c r="C333" s="3" t="s">
        <v>135</v>
      </c>
      <c r="D333" s="3" t="s">
        <v>10</v>
      </c>
      <c r="E333" s="3">
        <v>2662</v>
      </c>
      <c r="F333" s="3">
        <v>410.08497811944301</v>
      </c>
      <c r="G333" s="3">
        <v>3452</v>
      </c>
      <c r="H333" s="3">
        <v>794.17545664835905</v>
      </c>
      <c r="I333" s="3">
        <v>735652</v>
      </c>
      <c r="J333" s="3">
        <v>354751</v>
      </c>
      <c r="K333" s="3">
        <v>0.48222665064459802</v>
      </c>
    </row>
    <row r="334" spans="1:11" x14ac:dyDescent="0.2">
      <c r="A334" s="3" t="s">
        <v>132</v>
      </c>
      <c r="B334" s="3" t="s">
        <v>134</v>
      </c>
      <c r="C334" s="3" t="s">
        <v>135</v>
      </c>
      <c r="D334" s="3" t="s">
        <v>11</v>
      </c>
      <c r="E334" s="3">
        <v>3495</v>
      </c>
      <c r="F334" s="3">
        <v>544.15708034648503</v>
      </c>
      <c r="G334" s="3">
        <v>4396</v>
      </c>
      <c r="H334" s="3">
        <v>1412.3488937516299</v>
      </c>
      <c r="I334" s="3">
        <v>735652</v>
      </c>
      <c r="J334" s="3">
        <v>354751</v>
      </c>
      <c r="K334" s="3">
        <v>0.48222665064459802</v>
      </c>
    </row>
    <row r="335" spans="1:11" x14ac:dyDescent="0.2">
      <c r="A335" s="3" t="s">
        <v>132</v>
      </c>
      <c r="B335" s="3" t="s">
        <v>134</v>
      </c>
      <c r="C335" s="3" t="s">
        <v>135</v>
      </c>
      <c r="D335" s="3" t="s">
        <v>12</v>
      </c>
      <c r="E335" s="3">
        <v>3332</v>
      </c>
      <c r="F335" s="3">
        <v>469.39600814229902</v>
      </c>
      <c r="G335" s="3">
        <v>4549</v>
      </c>
      <c r="H335" s="3">
        <v>1457.7486269016199</v>
      </c>
      <c r="I335" s="3">
        <v>735652</v>
      </c>
      <c r="J335" s="3">
        <v>354751</v>
      </c>
      <c r="K335" s="3">
        <v>0.48222665064459802</v>
      </c>
    </row>
    <row r="336" spans="1:11" x14ac:dyDescent="0.2">
      <c r="A336" s="3" t="s">
        <v>132</v>
      </c>
      <c r="B336" s="3" t="s">
        <v>134</v>
      </c>
      <c r="C336" s="3" t="s">
        <v>135</v>
      </c>
      <c r="D336" s="3" t="s">
        <v>13</v>
      </c>
      <c r="E336" s="3">
        <v>2968</v>
      </c>
      <c r="F336" s="3">
        <v>493.82605438517697</v>
      </c>
      <c r="G336" s="3">
        <v>5864</v>
      </c>
      <c r="H336" s="3">
        <v>2931.3647534014599</v>
      </c>
      <c r="I336" s="3">
        <v>735652</v>
      </c>
      <c r="J336" s="3">
        <v>354751</v>
      </c>
      <c r="K336" s="3">
        <v>0.48222665064459802</v>
      </c>
    </row>
    <row r="337" spans="1:11" x14ac:dyDescent="0.2">
      <c r="A337" s="3" t="s">
        <v>132</v>
      </c>
      <c r="B337" s="3" t="s">
        <v>134</v>
      </c>
      <c r="C337" s="3" t="s">
        <v>135</v>
      </c>
      <c r="D337" s="3" t="s">
        <v>14</v>
      </c>
      <c r="E337" s="3">
        <v>3148</v>
      </c>
      <c r="F337" s="3">
        <v>458.81127159289599</v>
      </c>
      <c r="G337" s="3">
        <v>5839</v>
      </c>
      <c r="H337" s="3">
        <v>3135.76577062448</v>
      </c>
      <c r="I337" s="3">
        <v>735652</v>
      </c>
      <c r="J337" s="3">
        <v>354751</v>
      </c>
      <c r="K337" s="3">
        <v>0.48222665064459802</v>
      </c>
    </row>
    <row r="338" spans="1:11" x14ac:dyDescent="0.2">
      <c r="A338" s="3" t="s">
        <v>132</v>
      </c>
      <c r="B338" s="3" t="s">
        <v>134</v>
      </c>
      <c r="C338" s="3" t="s">
        <v>135</v>
      </c>
      <c r="D338" s="3" t="s">
        <v>15</v>
      </c>
      <c r="E338" s="3">
        <v>3289</v>
      </c>
      <c r="F338" s="3">
        <v>530.73624669346202</v>
      </c>
      <c r="G338" s="3">
        <v>5798</v>
      </c>
      <c r="H338" s="3">
        <v>2422.15820655793</v>
      </c>
      <c r="I338" s="3">
        <v>735652</v>
      </c>
      <c r="J338" s="3">
        <v>354751</v>
      </c>
      <c r="K338" s="3">
        <v>0.48222665064459802</v>
      </c>
    </row>
    <row r="339" spans="1:11" x14ac:dyDescent="0.2">
      <c r="A339" s="3" t="s">
        <v>132</v>
      </c>
      <c r="B339" s="3" t="s">
        <v>137</v>
      </c>
      <c r="C339" s="3" t="s">
        <v>138</v>
      </c>
      <c r="D339" s="3" t="s">
        <v>8</v>
      </c>
      <c r="E339" s="3">
        <v>2812</v>
      </c>
      <c r="F339" s="3">
        <v>507.20590024156701</v>
      </c>
      <c r="G339" s="3">
        <v>3771</v>
      </c>
      <c r="H339" s="3">
        <v>962.47488161046499</v>
      </c>
      <c r="I339" s="3">
        <v>709768</v>
      </c>
      <c r="J339" s="3">
        <v>561973</v>
      </c>
      <c r="K339" s="3">
        <v>0.79176998681259203</v>
      </c>
    </row>
    <row r="340" spans="1:11" x14ac:dyDescent="0.2">
      <c r="A340" s="3" t="s">
        <v>132</v>
      </c>
      <c r="B340" s="3" t="s">
        <v>137</v>
      </c>
      <c r="C340" s="3" t="s">
        <v>138</v>
      </c>
      <c r="D340" s="3" t="s">
        <v>9</v>
      </c>
      <c r="E340" s="3">
        <v>3171</v>
      </c>
      <c r="F340" s="3">
        <v>595.78542587482104</v>
      </c>
      <c r="G340" s="3">
        <v>3996</v>
      </c>
      <c r="H340" s="3">
        <v>958.23653829463103</v>
      </c>
      <c r="I340" s="3">
        <v>709768</v>
      </c>
      <c r="J340" s="3">
        <v>561973</v>
      </c>
      <c r="K340" s="3">
        <v>0.79176998681259203</v>
      </c>
    </row>
    <row r="341" spans="1:11" x14ac:dyDescent="0.2">
      <c r="A341" s="3" t="s">
        <v>132</v>
      </c>
      <c r="B341" s="3" t="s">
        <v>137</v>
      </c>
      <c r="C341" s="3" t="s">
        <v>138</v>
      </c>
      <c r="D341" s="3" t="s">
        <v>10</v>
      </c>
      <c r="E341" s="3">
        <v>3261</v>
      </c>
      <c r="F341" s="3">
        <v>609.22460590652395</v>
      </c>
      <c r="G341" s="3">
        <v>4032</v>
      </c>
      <c r="H341" s="3">
        <v>989.27222197852404</v>
      </c>
      <c r="I341" s="3">
        <v>709768</v>
      </c>
      <c r="J341" s="3">
        <v>561973</v>
      </c>
      <c r="K341" s="3">
        <v>0.79176998681259203</v>
      </c>
    </row>
    <row r="342" spans="1:11" x14ac:dyDescent="0.2">
      <c r="A342" s="3" t="s">
        <v>132</v>
      </c>
      <c r="B342" s="3" t="s">
        <v>137</v>
      </c>
      <c r="C342" s="3" t="s">
        <v>138</v>
      </c>
      <c r="D342" s="3" t="s">
        <v>11</v>
      </c>
      <c r="E342" s="3">
        <v>3816</v>
      </c>
      <c r="F342" s="3">
        <v>826.43515216338596</v>
      </c>
      <c r="G342" s="3">
        <v>4971</v>
      </c>
      <c r="H342" s="3">
        <v>1928.5785369200801</v>
      </c>
      <c r="I342" s="3">
        <v>709768</v>
      </c>
      <c r="J342" s="3">
        <v>561973</v>
      </c>
      <c r="K342" s="3">
        <v>0.79176998681259203</v>
      </c>
    </row>
    <row r="343" spans="1:11" x14ac:dyDescent="0.2">
      <c r="A343" s="3" t="s">
        <v>132</v>
      </c>
      <c r="B343" s="3" t="s">
        <v>137</v>
      </c>
      <c r="C343" s="3" t="s">
        <v>138</v>
      </c>
      <c r="D343" s="3" t="s">
        <v>12</v>
      </c>
      <c r="E343" s="3">
        <v>3530</v>
      </c>
      <c r="F343" s="3">
        <v>691.53138394310304</v>
      </c>
      <c r="G343" s="3">
        <v>5100</v>
      </c>
      <c r="H343" s="3">
        <v>1788.76228559629</v>
      </c>
      <c r="I343" s="3">
        <v>709768</v>
      </c>
      <c r="J343" s="3">
        <v>561973</v>
      </c>
      <c r="K343" s="3">
        <v>0.79176998681259203</v>
      </c>
    </row>
    <row r="344" spans="1:11" x14ac:dyDescent="0.2">
      <c r="A344" s="3" t="s">
        <v>132</v>
      </c>
      <c r="B344" s="3" t="s">
        <v>137</v>
      </c>
      <c r="C344" s="3" t="s">
        <v>138</v>
      </c>
      <c r="D344" s="3" t="s">
        <v>13</v>
      </c>
      <c r="E344" s="3">
        <v>4298</v>
      </c>
      <c r="F344" s="3">
        <v>924.31744181148201</v>
      </c>
      <c r="G344" s="3">
        <v>7413</v>
      </c>
      <c r="H344" s="3">
        <v>5577.9038943512596</v>
      </c>
      <c r="I344" s="3">
        <v>709768</v>
      </c>
      <c r="J344" s="3">
        <v>561973</v>
      </c>
      <c r="K344" s="3">
        <v>0.79176998681259203</v>
      </c>
    </row>
    <row r="345" spans="1:11" x14ac:dyDescent="0.2">
      <c r="A345" s="3" t="s">
        <v>132</v>
      </c>
      <c r="B345" s="3" t="s">
        <v>137</v>
      </c>
      <c r="C345" s="3" t="s">
        <v>138</v>
      </c>
      <c r="D345" s="3" t="s">
        <v>14</v>
      </c>
      <c r="E345" s="3">
        <v>3491</v>
      </c>
      <c r="F345" s="3">
        <v>666.66940960284899</v>
      </c>
      <c r="G345" s="3">
        <v>6963</v>
      </c>
      <c r="H345" s="3">
        <v>3929.8289147640799</v>
      </c>
      <c r="I345" s="3">
        <v>709768</v>
      </c>
      <c r="J345" s="3">
        <v>561973</v>
      </c>
      <c r="K345" s="3">
        <v>0.79176998681259203</v>
      </c>
    </row>
    <row r="346" spans="1:11" x14ac:dyDescent="0.2">
      <c r="A346" s="3" t="s">
        <v>132</v>
      </c>
      <c r="B346" s="3" t="s">
        <v>137</v>
      </c>
      <c r="C346" s="3" t="s">
        <v>138</v>
      </c>
      <c r="D346" s="3" t="s">
        <v>15</v>
      </c>
      <c r="E346" s="3">
        <v>3492</v>
      </c>
      <c r="F346" s="3">
        <v>753.96526912691604</v>
      </c>
      <c r="G346" s="3">
        <v>7087</v>
      </c>
      <c r="H346" s="3">
        <v>4311.5422791938499</v>
      </c>
      <c r="I346" s="3">
        <v>709768</v>
      </c>
      <c r="J346" s="3">
        <v>561973</v>
      </c>
      <c r="K346" s="3">
        <v>0.79176998681259203</v>
      </c>
    </row>
    <row r="347" spans="1:11" x14ac:dyDescent="0.2">
      <c r="A347" s="3" t="s">
        <v>132</v>
      </c>
      <c r="B347" s="3" t="s">
        <v>140</v>
      </c>
      <c r="C347" s="3" t="s">
        <v>141</v>
      </c>
      <c r="D347" s="3" t="s">
        <v>8</v>
      </c>
      <c r="E347" s="3">
        <v>3312</v>
      </c>
      <c r="F347" s="3">
        <v>614.94529394220797</v>
      </c>
      <c r="G347" s="3">
        <v>4200</v>
      </c>
      <c r="H347" s="3">
        <v>1247.7260082673699</v>
      </c>
      <c r="I347" s="3">
        <v>353693</v>
      </c>
      <c r="J347" s="3">
        <v>175128</v>
      </c>
      <c r="K347" s="3">
        <v>0.49514126657864299</v>
      </c>
    </row>
    <row r="348" spans="1:11" x14ac:dyDescent="0.2">
      <c r="A348" s="3" t="s">
        <v>132</v>
      </c>
      <c r="B348" s="3" t="s">
        <v>140</v>
      </c>
      <c r="C348" s="3" t="s">
        <v>141</v>
      </c>
      <c r="D348" s="3" t="s">
        <v>9</v>
      </c>
      <c r="E348" s="3">
        <v>3487</v>
      </c>
      <c r="F348" s="3">
        <v>735.63970881178898</v>
      </c>
      <c r="G348" s="3">
        <v>4210</v>
      </c>
      <c r="H348" s="3">
        <v>1319.91714540974</v>
      </c>
      <c r="I348" s="3">
        <v>353693</v>
      </c>
      <c r="J348" s="3">
        <v>175128</v>
      </c>
      <c r="K348" s="3">
        <v>0.49514126657864299</v>
      </c>
    </row>
    <row r="349" spans="1:11" x14ac:dyDescent="0.2">
      <c r="A349" s="3" t="s">
        <v>132</v>
      </c>
      <c r="B349" s="3" t="s">
        <v>140</v>
      </c>
      <c r="C349" s="3" t="s">
        <v>141</v>
      </c>
      <c r="D349" s="3" t="s">
        <v>10</v>
      </c>
      <c r="E349" s="3">
        <v>3675</v>
      </c>
      <c r="F349" s="3">
        <v>792.75337380873202</v>
      </c>
      <c r="G349" s="3">
        <v>4597</v>
      </c>
      <c r="H349" s="3">
        <v>1424.06852050773</v>
      </c>
      <c r="I349" s="3">
        <v>353693</v>
      </c>
      <c r="J349" s="3">
        <v>175128</v>
      </c>
      <c r="K349" s="3">
        <v>0.49514126657864299</v>
      </c>
    </row>
    <row r="350" spans="1:11" x14ac:dyDescent="0.2">
      <c r="A350" s="3" t="s">
        <v>132</v>
      </c>
      <c r="B350" s="3" t="s">
        <v>140</v>
      </c>
      <c r="C350" s="3" t="s">
        <v>141</v>
      </c>
      <c r="D350" s="3" t="s">
        <v>11</v>
      </c>
      <c r="E350" s="3">
        <v>4117</v>
      </c>
      <c r="F350" s="3">
        <v>937.60807756677298</v>
      </c>
      <c r="G350" s="3">
        <v>5576</v>
      </c>
      <c r="H350" s="3">
        <v>2324.7652952392</v>
      </c>
      <c r="I350" s="3">
        <v>353693</v>
      </c>
      <c r="J350" s="3">
        <v>175128</v>
      </c>
      <c r="K350" s="3">
        <v>0.49514126657864299</v>
      </c>
    </row>
    <row r="351" spans="1:11" x14ac:dyDescent="0.2">
      <c r="A351" s="3" t="s">
        <v>132</v>
      </c>
      <c r="B351" s="3" t="s">
        <v>140</v>
      </c>
      <c r="C351" s="3" t="s">
        <v>141</v>
      </c>
      <c r="D351" s="3" t="s">
        <v>12</v>
      </c>
      <c r="E351" s="3">
        <v>4050</v>
      </c>
      <c r="F351" s="3">
        <v>835.83206555911397</v>
      </c>
      <c r="G351" s="3">
        <v>6045</v>
      </c>
      <c r="H351" s="3">
        <v>2539.8787606002502</v>
      </c>
      <c r="I351" s="3">
        <v>353693</v>
      </c>
      <c r="J351" s="3">
        <v>175128</v>
      </c>
      <c r="K351" s="3">
        <v>0.49514126657864299</v>
      </c>
    </row>
    <row r="352" spans="1:11" x14ac:dyDescent="0.2">
      <c r="A352" s="3" t="s">
        <v>132</v>
      </c>
      <c r="B352" s="3" t="s">
        <v>140</v>
      </c>
      <c r="C352" s="3" t="s">
        <v>141</v>
      </c>
      <c r="D352" s="3" t="s">
        <v>13</v>
      </c>
      <c r="E352" s="3">
        <v>3780</v>
      </c>
      <c r="F352" s="3">
        <v>874.57330181080204</v>
      </c>
      <c r="G352" s="3">
        <v>8051</v>
      </c>
      <c r="H352" s="3">
        <v>6498.6225895316802</v>
      </c>
      <c r="I352" s="3">
        <v>353693</v>
      </c>
      <c r="J352" s="3">
        <v>175128</v>
      </c>
      <c r="K352" s="3">
        <v>0.49514126657864299</v>
      </c>
    </row>
    <row r="353" spans="1:11" x14ac:dyDescent="0.2">
      <c r="A353" s="3" t="s">
        <v>132</v>
      </c>
      <c r="B353" s="3" t="s">
        <v>140</v>
      </c>
      <c r="C353" s="3" t="s">
        <v>141</v>
      </c>
      <c r="D353" s="3" t="s">
        <v>14</v>
      </c>
      <c r="E353" s="3">
        <v>4099</v>
      </c>
      <c r="F353" s="3">
        <v>843.143017597724</v>
      </c>
      <c r="G353" s="3">
        <v>8146</v>
      </c>
      <c r="H353" s="3">
        <v>6234.9033816425099</v>
      </c>
      <c r="I353" s="3">
        <v>353693</v>
      </c>
      <c r="J353" s="3">
        <v>175128</v>
      </c>
      <c r="K353" s="3">
        <v>0.49514126657864299</v>
      </c>
    </row>
    <row r="354" spans="1:11" x14ac:dyDescent="0.2">
      <c r="A354" s="3" t="s">
        <v>132</v>
      </c>
      <c r="B354" s="3" t="s">
        <v>140</v>
      </c>
      <c r="C354" s="3" t="s">
        <v>141</v>
      </c>
      <c r="D354" s="3" t="s">
        <v>15</v>
      </c>
      <c r="E354" s="3">
        <v>4003</v>
      </c>
      <c r="F354" s="3">
        <v>928.47847178861002</v>
      </c>
      <c r="G354" s="3">
        <v>8321</v>
      </c>
      <c r="H354" s="3">
        <v>7347.51773049645</v>
      </c>
      <c r="I354" s="3">
        <v>353693</v>
      </c>
      <c r="J354" s="3">
        <v>175128</v>
      </c>
      <c r="K354" s="3">
        <v>0.49514126657864299</v>
      </c>
    </row>
    <row r="355" spans="1:11" x14ac:dyDescent="0.2">
      <c r="A355" s="3" t="s">
        <v>132</v>
      </c>
      <c r="B355" s="3" t="s">
        <v>143</v>
      </c>
      <c r="C355" s="3" t="s">
        <v>144</v>
      </c>
      <c r="D355" s="3" t="s">
        <v>8</v>
      </c>
      <c r="E355" s="3">
        <v>7612</v>
      </c>
      <c r="F355" s="3">
        <v>5293.7853107344599</v>
      </c>
      <c r="G355" s="3">
        <v>8329</v>
      </c>
      <c r="H355" s="3">
        <v>6683.3333333333303</v>
      </c>
      <c r="I355" s="3">
        <v>119245</v>
      </c>
      <c r="J355" s="3">
        <v>124102</v>
      </c>
      <c r="K355" s="3">
        <v>1.04073126755839</v>
      </c>
    </row>
    <row r="356" spans="1:11" x14ac:dyDescent="0.2">
      <c r="A356" s="3" t="s">
        <v>132</v>
      </c>
      <c r="B356" s="3" t="s">
        <v>143</v>
      </c>
      <c r="C356" s="3" t="s">
        <v>144</v>
      </c>
      <c r="D356" s="3" t="s">
        <v>9</v>
      </c>
      <c r="E356" s="3">
        <v>7261</v>
      </c>
      <c r="F356" s="3">
        <v>4872.0043572984796</v>
      </c>
      <c r="G356" s="3">
        <v>7934</v>
      </c>
      <c r="H356" s="3">
        <v>6100</v>
      </c>
      <c r="I356" s="3">
        <v>119245</v>
      </c>
      <c r="J356" s="3">
        <v>124102</v>
      </c>
      <c r="K356" s="3">
        <v>1.04073126755839</v>
      </c>
    </row>
    <row r="357" spans="1:11" x14ac:dyDescent="0.2">
      <c r="A357" s="3" t="s">
        <v>132</v>
      </c>
      <c r="B357" s="3" t="s">
        <v>143</v>
      </c>
      <c r="C357" s="3" t="s">
        <v>144</v>
      </c>
      <c r="D357" s="3" t="s">
        <v>10</v>
      </c>
      <c r="E357" s="3">
        <v>7094</v>
      </c>
      <c r="F357" s="3">
        <v>4808.3900226757396</v>
      </c>
      <c r="G357" s="3">
        <v>7630</v>
      </c>
      <c r="H357" s="3">
        <v>5678.4660766961697</v>
      </c>
      <c r="I357" s="3">
        <v>119245</v>
      </c>
      <c r="J357" s="3">
        <v>124102</v>
      </c>
      <c r="K357" s="3">
        <v>1.04073126755839</v>
      </c>
    </row>
    <row r="358" spans="1:11" x14ac:dyDescent="0.2">
      <c r="A358" s="3" t="s">
        <v>132</v>
      </c>
      <c r="B358" s="3" t="s">
        <v>143</v>
      </c>
      <c r="C358" s="3" t="s">
        <v>144</v>
      </c>
      <c r="D358" s="3" t="s">
        <v>11</v>
      </c>
      <c r="E358" s="3">
        <v>7715</v>
      </c>
      <c r="F358" s="3">
        <v>5174.6031746031704</v>
      </c>
      <c r="G358" s="3">
        <v>8654</v>
      </c>
      <c r="H358" s="3">
        <v>6977.7777777777801</v>
      </c>
      <c r="I358" s="3">
        <v>119245</v>
      </c>
      <c r="J358" s="3">
        <v>124102</v>
      </c>
      <c r="K358" s="3">
        <v>1.04073126755839</v>
      </c>
    </row>
    <row r="359" spans="1:11" x14ac:dyDescent="0.2">
      <c r="A359" s="3" t="s">
        <v>132</v>
      </c>
      <c r="B359" s="3" t="s">
        <v>143</v>
      </c>
      <c r="C359" s="3" t="s">
        <v>144</v>
      </c>
      <c r="D359" s="3" t="s">
        <v>12</v>
      </c>
      <c r="E359" s="3">
        <v>7166</v>
      </c>
      <c r="F359" s="3">
        <v>5037.8787878787898</v>
      </c>
      <c r="G359" s="3">
        <v>7271</v>
      </c>
      <c r="H359" s="3">
        <v>5617.2839506172804</v>
      </c>
      <c r="I359" s="3">
        <v>119245</v>
      </c>
      <c r="J359" s="3">
        <v>124102</v>
      </c>
      <c r="K359" s="3">
        <v>1.04073126755839</v>
      </c>
    </row>
    <row r="360" spans="1:11" x14ac:dyDescent="0.2">
      <c r="A360" s="3" t="s">
        <v>132</v>
      </c>
      <c r="B360" s="3" t="s">
        <v>143</v>
      </c>
      <c r="C360" s="3" t="s">
        <v>144</v>
      </c>
      <c r="D360" s="3" t="s">
        <v>13</v>
      </c>
      <c r="E360" s="3">
        <v>8289</v>
      </c>
      <c r="F360" s="3">
        <v>5625</v>
      </c>
      <c r="G360" s="3">
        <v>10000</v>
      </c>
      <c r="H360" s="3">
        <v>10000</v>
      </c>
      <c r="I360" s="3">
        <v>119245</v>
      </c>
      <c r="J360" s="3">
        <v>124102</v>
      </c>
      <c r="K360" s="3">
        <v>1.04073126755839</v>
      </c>
    </row>
    <row r="361" spans="1:11" x14ac:dyDescent="0.2">
      <c r="A361" s="3" t="s">
        <v>132</v>
      </c>
      <c r="B361" s="3" t="s">
        <v>143</v>
      </c>
      <c r="C361" s="3" t="s">
        <v>144</v>
      </c>
      <c r="D361" s="3" t="s">
        <v>14</v>
      </c>
      <c r="E361" s="3">
        <v>6505</v>
      </c>
      <c r="F361" s="3">
        <v>3737.74509803922</v>
      </c>
      <c r="G361" s="3">
        <v>9000</v>
      </c>
      <c r="H361" s="3">
        <v>8571.4285714285706</v>
      </c>
      <c r="I361" s="3">
        <v>119245</v>
      </c>
      <c r="J361" s="3">
        <v>124102</v>
      </c>
      <c r="K361" s="3">
        <v>1.04073126755839</v>
      </c>
    </row>
    <row r="362" spans="1:11" x14ac:dyDescent="0.2">
      <c r="A362" s="3" t="s">
        <v>132</v>
      </c>
      <c r="B362" s="3" t="s">
        <v>143</v>
      </c>
      <c r="C362" s="3" t="s">
        <v>144</v>
      </c>
      <c r="D362" s="3" t="s">
        <v>15</v>
      </c>
      <c r="E362" s="3">
        <v>6069</v>
      </c>
      <c r="F362" s="3">
        <v>4137.93103448276</v>
      </c>
      <c r="G362" s="3">
        <v>10000</v>
      </c>
      <c r="H362" s="3">
        <v>10000</v>
      </c>
      <c r="I362" s="3">
        <v>119245</v>
      </c>
      <c r="J362" s="3">
        <v>124102</v>
      </c>
      <c r="K362" s="3">
        <v>1.04073126755839</v>
      </c>
    </row>
    <row r="363" spans="1:11" x14ac:dyDescent="0.2">
      <c r="A363" s="3" t="s">
        <v>132</v>
      </c>
      <c r="B363" s="3" t="s">
        <v>146</v>
      </c>
      <c r="C363" s="3" t="s">
        <v>147</v>
      </c>
      <c r="D363" s="3" t="s">
        <v>8</v>
      </c>
      <c r="E363" s="3">
        <v>3783</v>
      </c>
      <c r="F363" s="3">
        <v>843.00107265924498</v>
      </c>
      <c r="G363" s="3">
        <v>4306</v>
      </c>
      <c r="H363" s="3">
        <v>1464.9216105211899</v>
      </c>
      <c r="I363" s="3">
        <v>211047</v>
      </c>
    </row>
    <row r="364" spans="1:11" x14ac:dyDescent="0.2">
      <c r="A364" s="3" t="s">
        <v>132</v>
      </c>
      <c r="B364" s="3" t="s">
        <v>146</v>
      </c>
      <c r="C364" s="3" t="s">
        <v>147</v>
      </c>
      <c r="D364" s="3" t="s">
        <v>9</v>
      </c>
      <c r="E364" s="3">
        <v>3774</v>
      </c>
      <c r="F364" s="3">
        <v>988.50070787116204</v>
      </c>
      <c r="G364" s="3">
        <v>4498</v>
      </c>
      <c r="H364" s="3">
        <v>1512.9281915574099</v>
      </c>
      <c r="I364" s="3">
        <v>211047</v>
      </c>
    </row>
    <row r="365" spans="1:11" x14ac:dyDescent="0.2">
      <c r="A365" s="3" t="s">
        <v>132</v>
      </c>
      <c r="B365" s="3" t="s">
        <v>146</v>
      </c>
      <c r="C365" s="3" t="s">
        <v>147</v>
      </c>
      <c r="D365" s="3" t="s">
        <v>10</v>
      </c>
      <c r="E365" s="3">
        <v>3871</v>
      </c>
      <c r="F365" s="3">
        <v>907.48773108398495</v>
      </c>
      <c r="G365" s="3">
        <v>4512</v>
      </c>
      <c r="H365" s="3">
        <v>1400.1204959454101</v>
      </c>
      <c r="I365" s="3">
        <v>211047</v>
      </c>
    </row>
    <row r="366" spans="1:11" x14ac:dyDescent="0.2">
      <c r="A366" s="3" t="s">
        <v>132</v>
      </c>
      <c r="B366" s="3" t="s">
        <v>146</v>
      </c>
      <c r="C366" s="3" t="s">
        <v>147</v>
      </c>
      <c r="D366" s="3" t="s">
        <v>11</v>
      </c>
      <c r="E366" s="3">
        <v>4316</v>
      </c>
      <c r="F366" s="3">
        <v>1210.2283529250601</v>
      </c>
      <c r="G366" s="3">
        <v>5578</v>
      </c>
      <c r="H366" s="3">
        <v>2689.4426229485998</v>
      </c>
      <c r="I366" s="3">
        <v>211047</v>
      </c>
    </row>
    <row r="367" spans="1:11" x14ac:dyDescent="0.2">
      <c r="A367" s="3" t="s">
        <v>132</v>
      </c>
      <c r="B367" s="3" t="s">
        <v>146</v>
      </c>
      <c r="C367" s="3" t="s">
        <v>147</v>
      </c>
      <c r="D367" s="3" t="s">
        <v>12</v>
      </c>
      <c r="E367" s="3">
        <v>4142</v>
      </c>
      <c r="F367" s="3">
        <v>1066.7909502273301</v>
      </c>
      <c r="G367" s="3">
        <v>5872</v>
      </c>
      <c r="H367" s="3">
        <v>2723.5526459255402</v>
      </c>
      <c r="I367" s="3">
        <v>211047</v>
      </c>
    </row>
    <row r="368" spans="1:11" x14ac:dyDescent="0.2">
      <c r="A368" s="3" t="s">
        <v>132</v>
      </c>
      <c r="B368" s="3" t="s">
        <v>146</v>
      </c>
      <c r="C368" s="3" t="s">
        <v>147</v>
      </c>
      <c r="D368" s="3" t="s">
        <v>13</v>
      </c>
      <c r="E368" s="3">
        <v>4099</v>
      </c>
      <c r="F368" s="3">
        <v>1267.21706541456</v>
      </c>
      <c r="G368" s="3">
        <v>8273</v>
      </c>
      <c r="H368" s="3">
        <v>7185.5345911949698</v>
      </c>
      <c r="I368" s="3">
        <v>211047</v>
      </c>
    </row>
    <row r="369" spans="1:9" x14ac:dyDescent="0.2">
      <c r="A369" s="3" t="s">
        <v>132</v>
      </c>
      <c r="B369" s="3" t="s">
        <v>146</v>
      </c>
      <c r="C369" s="3" t="s">
        <v>147</v>
      </c>
      <c r="D369" s="3" t="s">
        <v>14</v>
      </c>
      <c r="E369" s="3">
        <v>4274</v>
      </c>
      <c r="F369" s="3">
        <v>1166.94003487912</v>
      </c>
      <c r="G369" s="3">
        <v>7844</v>
      </c>
      <c r="H369" s="3">
        <v>6469.6620583717404</v>
      </c>
      <c r="I369" s="3">
        <v>211047</v>
      </c>
    </row>
    <row r="370" spans="1:9" x14ac:dyDescent="0.2">
      <c r="A370" s="3" t="s">
        <v>132</v>
      </c>
      <c r="B370" s="3" t="s">
        <v>146</v>
      </c>
      <c r="C370" s="3" t="s">
        <v>147</v>
      </c>
      <c r="D370" s="3" t="s">
        <v>15</v>
      </c>
      <c r="E370" s="3">
        <v>4386</v>
      </c>
      <c r="F370" s="3">
        <v>1289.80713897857</v>
      </c>
      <c r="G370" s="3">
        <v>8378</v>
      </c>
      <c r="H370" s="3">
        <v>7490.63670411985</v>
      </c>
      <c r="I370" s="3">
        <v>211047</v>
      </c>
    </row>
    <row r="371" spans="1:9" x14ac:dyDescent="0.2">
      <c r="A371" s="3" t="s">
        <v>132</v>
      </c>
      <c r="B371" s="3" t="s">
        <v>148</v>
      </c>
      <c r="C371" s="3" t="s">
        <v>149</v>
      </c>
      <c r="D371" s="3" t="s">
        <v>8</v>
      </c>
      <c r="E371" s="3">
        <v>3596</v>
      </c>
      <c r="F371" s="3">
        <v>872.25490865405402</v>
      </c>
      <c r="G371" s="3">
        <v>4675</v>
      </c>
      <c r="H371" s="3">
        <v>1603.47126647448</v>
      </c>
      <c r="I371" s="3">
        <v>147221</v>
      </c>
    </row>
    <row r="372" spans="1:9" x14ac:dyDescent="0.2">
      <c r="A372" s="3" t="s">
        <v>132</v>
      </c>
      <c r="B372" s="3" t="s">
        <v>148</v>
      </c>
      <c r="C372" s="3" t="s">
        <v>149</v>
      </c>
      <c r="D372" s="3" t="s">
        <v>9</v>
      </c>
      <c r="E372" s="3">
        <v>4338</v>
      </c>
      <c r="F372" s="3">
        <v>1130.55083972276</v>
      </c>
      <c r="G372" s="3">
        <v>5099</v>
      </c>
      <c r="H372" s="3">
        <v>1715.7460727075199</v>
      </c>
      <c r="I372" s="3">
        <v>147221</v>
      </c>
    </row>
    <row r="373" spans="1:9" x14ac:dyDescent="0.2">
      <c r="A373" s="3" t="s">
        <v>132</v>
      </c>
      <c r="B373" s="3" t="s">
        <v>148</v>
      </c>
      <c r="C373" s="3" t="s">
        <v>149</v>
      </c>
      <c r="D373" s="3" t="s">
        <v>10</v>
      </c>
      <c r="E373" s="3">
        <v>3872</v>
      </c>
      <c r="F373" s="3">
        <v>1055.98095227364</v>
      </c>
      <c r="G373" s="3">
        <v>4903</v>
      </c>
      <c r="H373" s="3">
        <v>1664.4265416779001</v>
      </c>
      <c r="I373" s="3">
        <v>147221</v>
      </c>
    </row>
    <row r="374" spans="1:9" x14ac:dyDescent="0.2">
      <c r="A374" s="3" t="s">
        <v>132</v>
      </c>
      <c r="B374" s="3" t="s">
        <v>148</v>
      </c>
      <c r="C374" s="3" t="s">
        <v>149</v>
      </c>
      <c r="D374" s="3" t="s">
        <v>11</v>
      </c>
      <c r="E374" s="3">
        <v>4839</v>
      </c>
      <c r="F374" s="3">
        <v>1424.4138546718</v>
      </c>
      <c r="G374" s="3">
        <v>6169</v>
      </c>
      <c r="H374" s="3">
        <v>2850.3076591958902</v>
      </c>
      <c r="I374" s="3">
        <v>147221</v>
      </c>
    </row>
    <row r="375" spans="1:9" x14ac:dyDescent="0.2">
      <c r="A375" s="3" t="s">
        <v>132</v>
      </c>
      <c r="B375" s="3" t="s">
        <v>148</v>
      </c>
      <c r="C375" s="3" t="s">
        <v>149</v>
      </c>
      <c r="D375" s="3" t="s">
        <v>12</v>
      </c>
      <c r="E375" s="3">
        <v>4387</v>
      </c>
      <c r="F375" s="3">
        <v>1155.8474432641799</v>
      </c>
      <c r="G375" s="3">
        <v>5800</v>
      </c>
      <c r="H375" s="3">
        <v>2518.73843376472</v>
      </c>
      <c r="I375" s="3">
        <v>147221</v>
      </c>
    </row>
    <row r="376" spans="1:9" x14ac:dyDescent="0.2">
      <c r="A376" s="3" t="s">
        <v>132</v>
      </c>
      <c r="B376" s="3" t="s">
        <v>148</v>
      </c>
      <c r="C376" s="3" t="s">
        <v>149</v>
      </c>
      <c r="D376" s="3" t="s">
        <v>13</v>
      </c>
      <c r="E376" s="3">
        <v>4528</v>
      </c>
      <c r="F376" s="3">
        <v>1687.6647277644099</v>
      </c>
      <c r="G376" s="3">
        <v>9023</v>
      </c>
      <c r="H376" s="3">
        <v>8380.9523809523798</v>
      </c>
      <c r="I376" s="3">
        <v>147221</v>
      </c>
    </row>
    <row r="377" spans="1:9" x14ac:dyDescent="0.2">
      <c r="A377" s="3" t="s">
        <v>132</v>
      </c>
      <c r="B377" s="3" t="s">
        <v>148</v>
      </c>
      <c r="C377" s="3" t="s">
        <v>149</v>
      </c>
      <c r="D377" s="3" t="s">
        <v>14</v>
      </c>
      <c r="E377" s="3">
        <v>4404</v>
      </c>
      <c r="F377" s="3">
        <v>1460.29438353214</v>
      </c>
      <c r="G377" s="3">
        <v>8842</v>
      </c>
      <c r="H377" s="3">
        <v>7324.8792270531403</v>
      </c>
      <c r="I377" s="3">
        <v>147221</v>
      </c>
    </row>
    <row r="378" spans="1:9" x14ac:dyDescent="0.2">
      <c r="A378" s="3" t="s">
        <v>132</v>
      </c>
      <c r="B378" s="3" t="s">
        <v>148</v>
      </c>
      <c r="C378" s="3" t="s">
        <v>149</v>
      </c>
      <c r="D378" s="3" t="s">
        <v>15</v>
      </c>
      <c r="E378" s="3">
        <v>4615</v>
      </c>
      <c r="F378" s="3">
        <v>1575.0448663191901</v>
      </c>
      <c r="G378" s="3">
        <v>8923</v>
      </c>
      <c r="H378" s="3">
        <v>7946.0784313725499</v>
      </c>
      <c r="I378" s="3">
        <v>147221</v>
      </c>
    </row>
    <row r="379" spans="1:9" x14ac:dyDescent="0.2">
      <c r="A379" s="3" t="s">
        <v>132</v>
      </c>
      <c r="B379" s="3" t="s">
        <v>150</v>
      </c>
      <c r="C379" s="3" t="s">
        <v>151</v>
      </c>
      <c r="D379" s="3" t="s">
        <v>8</v>
      </c>
      <c r="E379" s="3">
        <v>3780</v>
      </c>
      <c r="F379" s="3">
        <v>1122.26374682135</v>
      </c>
      <c r="G379" s="3">
        <v>4952</v>
      </c>
      <c r="H379" s="3">
        <v>1693.4191978593899</v>
      </c>
      <c r="I379" s="3">
        <v>187216</v>
      </c>
    </row>
    <row r="380" spans="1:9" x14ac:dyDescent="0.2">
      <c r="A380" s="3" t="s">
        <v>132</v>
      </c>
      <c r="B380" s="3" t="s">
        <v>150</v>
      </c>
      <c r="C380" s="3" t="s">
        <v>151</v>
      </c>
      <c r="D380" s="3" t="s">
        <v>9</v>
      </c>
      <c r="E380" s="3">
        <v>4499</v>
      </c>
      <c r="F380" s="3">
        <v>1381.89614531443</v>
      </c>
      <c r="G380" s="3">
        <v>5011</v>
      </c>
      <c r="H380" s="3">
        <v>1785.3407215859199</v>
      </c>
      <c r="I380" s="3">
        <v>187216</v>
      </c>
    </row>
    <row r="381" spans="1:9" x14ac:dyDescent="0.2">
      <c r="A381" s="3" t="s">
        <v>132</v>
      </c>
      <c r="B381" s="3" t="s">
        <v>150</v>
      </c>
      <c r="C381" s="3" t="s">
        <v>151</v>
      </c>
      <c r="D381" s="3" t="s">
        <v>10</v>
      </c>
      <c r="E381" s="3">
        <v>4572</v>
      </c>
      <c r="F381" s="3">
        <v>1323.66661582393</v>
      </c>
      <c r="G381" s="3">
        <v>5252</v>
      </c>
      <c r="H381" s="3">
        <v>1724.9639681941501</v>
      </c>
      <c r="I381" s="3">
        <v>187216</v>
      </c>
    </row>
    <row r="382" spans="1:9" x14ac:dyDescent="0.2">
      <c r="A382" s="3" t="s">
        <v>132</v>
      </c>
      <c r="B382" s="3" t="s">
        <v>150</v>
      </c>
      <c r="C382" s="3" t="s">
        <v>151</v>
      </c>
      <c r="D382" s="3" t="s">
        <v>11</v>
      </c>
      <c r="E382" s="3">
        <v>4849</v>
      </c>
      <c r="F382" s="3">
        <v>1895.6718680571801</v>
      </c>
      <c r="G382" s="3">
        <v>5868</v>
      </c>
      <c r="H382" s="3">
        <v>2927.0399580261301</v>
      </c>
      <c r="I382" s="3">
        <v>187216</v>
      </c>
    </row>
    <row r="383" spans="1:9" x14ac:dyDescent="0.2">
      <c r="A383" s="3" t="s">
        <v>132</v>
      </c>
      <c r="B383" s="3" t="s">
        <v>150</v>
      </c>
      <c r="C383" s="3" t="s">
        <v>151</v>
      </c>
      <c r="D383" s="3" t="s">
        <v>12</v>
      </c>
      <c r="E383" s="3">
        <v>4936</v>
      </c>
      <c r="F383" s="3">
        <v>1741.7159192512599</v>
      </c>
      <c r="G383" s="3">
        <v>5610</v>
      </c>
      <c r="H383" s="3">
        <v>2241.0395510661001</v>
      </c>
      <c r="I383" s="3">
        <v>187216</v>
      </c>
    </row>
    <row r="384" spans="1:9" x14ac:dyDescent="0.2">
      <c r="A384" s="3" t="s">
        <v>132</v>
      </c>
      <c r="B384" s="3" t="s">
        <v>150</v>
      </c>
      <c r="C384" s="3" t="s">
        <v>151</v>
      </c>
      <c r="D384" s="3" t="s">
        <v>13</v>
      </c>
      <c r="E384" s="3">
        <v>6173</v>
      </c>
      <c r="F384" s="3">
        <v>3311.0625202461902</v>
      </c>
      <c r="G384" s="3">
        <v>8462</v>
      </c>
      <c r="H384" s="3">
        <v>7826.0869565217399</v>
      </c>
      <c r="I384" s="3">
        <v>187216</v>
      </c>
    </row>
    <row r="385" spans="1:9" x14ac:dyDescent="0.2">
      <c r="A385" s="3" t="s">
        <v>132</v>
      </c>
      <c r="B385" s="3" t="s">
        <v>150</v>
      </c>
      <c r="C385" s="3" t="s">
        <v>151</v>
      </c>
      <c r="D385" s="3" t="s">
        <v>14</v>
      </c>
      <c r="E385" s="3">
        <v>5389</v>
      </c>
      <c r="F385" s="3">
        <v>1585.4190919673999</v>
      </c>
      <c r="G385" s="3">
        <v>8166</v>
      </c>
      <c r="H385" s="3">
        <v>6765.4986522911004</v>
      </c>
      <c r="I385" s="3">
        <v>187216</v>
      </c>
    </row>
    <row r="386" spans="1:9" x14ac:dyDescent="0.2">
      <c r="A386" s="3" t="s">
        <v>132</v>
      </c>
      <c r="B386" s="3" t="s">
        <v>150</v>
      </c>
      <c r="C386" s="3" t="s">
        <v>151</v>
      </c>
      <c r="D386" s="3" t="s">
        <v>15</v>
      </c>
      <c r="E386" s="3">
        <v>4720</v>
      </c>
      <c r="F386" s="3">
        <v>1853.8038996000801</v>
      </c>
      <c r="G386" s="3">
        <v>9427</v>
      </c>
      <c r="H386" s="3">
        <v>8888.8888888888905</v>
      </c>
      <c r="I386" s="3">
        <v>187216</v>
      </c>
    </row>
    <row r="387" spans="1:9" x14ac:dyDescent="0.2">
      <c r="A387" s="3" t="s">
        <v>132</v>
      </c>
      <c r="B387" s="3" t="s">
        <v>152</v>
      </c>
      <c r="C387" s="3" t="s">
        <v>153</v>
      </c>
      <c r="D387" s="3" t="s">
        <v>8</v>
      </c>
      <c r="E387" s="3">
        <v>4256</v>
      </c>
      <c r="F387" s="3">
        <v>1337.66939032612</v>
      </c>
      <c r="G387" s="3">
        <v>4961</v>
      </c>
      <c r="H387" s="3">
        <v>1772.8224059132101</v>
      </c>
      <c r="I387" s="3">
        <v>154768</v>
      </c>
    </row>
    <row r="388" spans="1:9" x14ac:dyDescent="0.2">
      <c r="A388" s="3" t="s">
        <v>132</v>
      </c>
      <c r="B388" s="3" t="s">
        <v>152</v>
      </c>
      <c r="C388" s="3" t="s">
        <v>153</v>
      </c>
      <c r="D388" s="3" t="s">
        <v>9</v>
      </c>
      <c r="E388" s="3">
        <v>4712</v>
      </c>
      <c r="F388" s="3">
        <v>1565.09623104109</v>
      </c>
      <c r="G388" s="3">
        <v>5099</v>
      </c>
      <c r="H388" s="3">
        <v>1946.5323684745299</v>
      </c>
      <c r="I388" s="3">
        <v>154768</v>
      </c>
    </row>
    <row r="389" spans="1:9" x14ac:dyDescent="0.2">
      <c r="A389" s="3" t="s">
        <v>132</v>
      </c>
      <c r="B389" s="3" t="s">
        <v>152</v>
      </c>
      <c r="C389" s="3" t="s">
        <v>153</v>
      </c>
      <c r="D389" s="3" t="s">
        <v>10</v>
      </c>
      <c r="E389" s="3">
        <v>4463</v>
      </c>
      <c r="F389" s="3">
        <v>1398.6563632392699</v>
      </c>
      <c r="G389" s="3">
        <v>5014</v>
      </c>
      <c r="H389" s="3">
        <v>1759.5879392305301</v>
      </c>
      <c r="I389" s="3">
        <v>154768</v>
      </c>
    </row>
    <row r="390" spans="1:9" x14ac:dyDescent="0.2">
      <c r="A390" s="3" t="s">
        <v>132</v>
      </c>
      <c r="B390" s="3" t="s">
        <v>152</v>
      </c>
      <c r="C390" s="3" t="s">
        <v>153</v>
      </c>
      <c r="D390" s="3" t="s">
        <v>11</v>
      </c>
      <c r="E390" s="3">
        <v>5389</v>
      </c>
      <c r="F390" s="3">
        <v>2136.3814852062101</v>
      </c>
      <c r="G390" s="3">
        <v>6308</v>
      </c>
      <c r="H390" s="3">
        <v>3169.7326357852698</v>
      </c>
      <c r="I390" s="3">
        <v>154768</v>
      </c>
    </row>
    <row r="391" spans="1:9" x14ac:dyDescent="0.2">
      <c r="A391" s="3" t="s">
        <v>132</v>
      </c>
      <c r="B391" s="3" t="s">
        <v>152</v>
      </c>
      <c r="C391" s="3" t="s">
        <v>153</v>
      </c>
      <c r="D391" s="3" t="s">
        <v>12</v>
      </c>
      <c r="E391" s="3">
        <v>5017</v>
      </c>
      <c r="F391" s="3">
        <v>2225.1102343673701</v>
      </c>
      <c r="G391" s="3">
        <v>6109</v>
      </c>
      <c r="H391" s="3">
        <v>2868.91628068099</v>
      </c>
      <c r="I391" s="3">
        <v>154768</v>
      </c>
    </row>
    <row r="392" spans="1:9" x14ac:dyDescent="0.2">
      <c r="A392" s="3" t="s">
        <v>132</v>
      </c>
      <c r="B392" s="3" t="s">
        <v>152</v>
      </c>
      <c r="C392" s="3" t="s">
        <v>153</v>
      </c>
      <c r="D392" s="3" t="s">
        <v>13</v>
      </c>
      <c r="E392" s="3">
        <v>6658</v>
      </c>
      <c r="F392" s="3">
        <v>3902.2988505747098</v>
      </c>
      <c r="G392" s="3">
        <v>9191</v>
      </c>
      <c r="H392" s="3">
        <v>8541.6666666666697</v>
      </c>
      <c r="I392" s="3">
        <v>154768</v>
      </c>
    </row>
    <row r="393" spans="1:9" x14ac:dyDescent="0.2">
      <c r="A393" s="3" t="s">
        <v>132</v>
      </c>
      <c r="B393" s="3" t="s">
        <v>152</v>
      </c>
      <c r="C393" s="3" t="s">
        <v>153</v>
      </c>
      <c r="D393" s="3" t="s">
        <v>14</v>
      </c>
      <c r="E393" s="3">
        <v>4758</v>
      </c>
      <c r="F393" s="3">
        <v>1600.5428994696899</v>
      </c>
      <c r="G393" s="3">
        <v>9571</v>
      </c>
      <c r="H393" s="3">
        <v>9166.6666666666697</v>
      </c>
      <c r="I393" s="3">
        <v>154768</v>
      </c>
    </row>
    <row r="394" spans="1:9" x14ac:dyDescent="0.2">
      <c r="A394" s="3" t="s">
        <v>132</v>
      </c>
      <c r="B394" s="3" t="s">
        <v>152</v>
      </c>
      <c r="C394" s="3" t="s">
        <v>153</v>
      </c>
      <c r="D394" s="3" t="s">
        <v>15</v>
      </c>
      <c r="E394" s="3">
        <v>5065</v>
      </c>
      <c r="F394" s="3">
        <v>1923.9245602881999</v>
      </c>
      <c r="G394" s="3">
        <v>10000</v>
      </c>
      <c r="H394" s="3">
        <v>10000</v>
      </c>
      <c r="I394" s="3">
        <v>154768</v>
      </c>
    </row>
    <row r="395" spans="1:9" x14ac:dyDescent="0.2">
      <c r="A395" s="3" t="s">
        <v>132</v>
      </c>
      <c r="B395" s="3" t="s">
        <v>154</v>
      </c>
      <c r="C395" s="3" t="s">
        <v>155</v>
      </c>
      <c r="D395" s="3" t="s">
        <v>8</v>
      </c>
      <c r="E395" s="3">
        <v>3853</v>
      </c>
      <c r="F395" s="3">
        <v>875.54258492277199</v>
      </c>
      <c r="G395" s="3">
        <v>4781</v>
      </c>
      <c r="H395" s="3">
        <v>1594.0578954187999</v>
      </c>
      <c r="I395" s="3">
        <v>206612</v>
      </c>
    </row>
    <row r="396" spans="1:9" x14ac:dyDescent="0.2">
      <c r="A396" s="3" t="s">
        <v>132</v>
      </c>
      <c r="B396" s="3" t="s">
        <v>154</v>
      </c>
      <c r="C396" s="3" t="s">
        <v>155</v>
      </c>
      <c r="D396" s="3" t="s">
        <v>9</v>
      </c>
      <c r="E396" s="3">
        <v>3905</v>
      </c>
      <c r="F396" s="3">
        <v>982.49418584826299</v>
      </c>
      <c r="G396" s="3">
        <v>4704</v>
      </c>
      <c r="H396" s="3">
        <v>1621.3062167851799</v>
      </c>
      <c r="I396" s="3">
        <v>206612</v>
      </c>
    </row>
    <row r="397" spans="1:9" x14ac:dyDescent="0.2">
      <c r="A397" s="3" t="s">
        <v>132</v>
      </c>
      <c r="B397" s="3" t="s">
        <v>154</v>
      </c>
      <c r="C397" s="3" t="s">
        <v>155</v>
      </c>
      <c r="D397" s="3" t="s">
        <v>10</v>
      </c>
      <c r="E397" s="3">
        <v>4307</v>
      </c>
      <c r="F397" s="3">
        <v>989.88345726039597</v>
      </c>
      <c r="G397" s="3">
        <v>5115</v>
      </c>
      <c r="H397" s="3">
        <v>1470.30678519648</v>
      </c>
      <c r="I397" s="3">
        <v>206612</v>
      </c>
    </row>
    <row r="398" spans="1:9" x14ac:dyDescent="0.2">
      <c r="A398" s="3" t="s">
        <v>132</v>
      </c>
      <c r="B398" s="3" t="s">
        <v>154</v>
      </c>
      <c r="C398" s="3" t="s">
        <v>155</v>
      </c>
      <c r="D398" s="3" t="s">
        <v>11</v>
      </c>
      <c r="E398" s="3">
        <v>4338</v>
      </c>
      <c r="F398" s="3">
        <v>1209.9808024931699</v>
      </c>
      <c r="G398" s="3">
        <v>5583</v>
      </c>
      <c r="H398" s="3">
        <v>2484.0722207312601</v>
      </c>
      <c r="I398" s="3">
        <v>206612</v>
      </c>
    </row>
    <row r="399" spans="1:9" x14ac:dyDescent="0.2">
      <c r="A399" s="3" t="s">
        <v>132</v>
      </c>
      <c r="B399" s="3" t="s">
        <v>154</v>
      </c>
      <c r="C399" s="3" t="s">
        <v>155</v>
      </c>
      <c r="D399" s="3" t="s">
        <v>12</v>
      </c>
      <c r="E399" s="3">
        <v>4550</v>
      </c>
      <c r="F399" s="3">
        <v>1168.8882095158399</v>
      </c>
      <c r="G399" s="3">
        <v>6288</v>
      </c>
      <c r="H399" s="3">
        <v>2625.8377996555</v>
      </c>
      <c r="I399" s="3">
        <v>206612</v>
      </c>
    </row>
    <row r="400" spans="1:9" x14ac:dyDescent="0.2">
      <c r="A400" s="3" t="s">
        <v>132</v>
      </c>
      <c r="B400" s="3" t="s">
        <v>154</v>
      </c>
      <c r="C400" s="3" t="s">
        <v>155</v>
      </c>
      <c r="D400" s="3" t="s">
        <v>13</v>
      </c>
      <c r="E400" s="3">
        <v>4257</v>
      </c>
      <c r="F400" s="3">
        <v>1398.5886026847099</v>
      </c>
      <c r="G400" s="3">
        <v>8512</v>
      </c>
      <c r="H400" s="3">
        <v>7286.1283643892302</v>
      </c>
      <c r="I400" s="3">
        <v>206612</v>
      </c>
    </row>
    <row r="401" spans="1:9" x14ac:dyDescent="0.2">
      <c r="A401" s="3" t="s">
        <v>132</v>
      </c>
      <c r="B401" s="3" t="s">
        <v>154</v>
      </c>
      <c r="C401" s="3" t="s">
        <v>155</v>
      </c>
      <c r="D401" s="3" t="s">
        <v>14</v>
      </c>
      <c r="E401" s="3">
        <v>4122</v>
      </c>
      <c r="F401" s="3">
        <v>1114.12590803954</v>
      </c>
      <c r="G401" s="3">
        <v>8701</v>
      </c>
      <c r="H401" s="3">
        <v>7678.8617886178899</v>
      </c>
      <c r="I401" s="3">
        <v>206612</v>
      </c>
    </row>
    <row r="402" spans="1:9" x14ac:dyDescent="0.2">
      <c r="A402" s="3" t="s">
        <v>132</v>
      </c>
      <c r="B402" s="3" t="s">
        <v>154</v>
      </c>
      <c r="C402" s="3" t="s">
        <v>155</v>
      </c>
      <c r="D402" s="3" t="s">
        <v>15</v>
      </c>
      <c r="E402" s="3">
        <v>4209</v>
      </c>
      <c r="F402" s="3">
        <v>1220.12850562827</v>
      </c>
      <c r="G402" s="3">
        <v>8751</v>
      </c>
      <c r="H402" s="3">
        <v>7461.1032531824603</v>
      </c>
      <c r="I402" s="3">
        <v>206612</v>
      </c>
    </row>
    <row r="403" spans="1:9" x14ac:dyDescent="0.2">
      <c r="A403" s="3" t="s">
        <v>132</v>
      </c>
      <c r="B403" s="3" t="s">
        <v>156</v>
      </c>
      <c r="C403" s="3" t="s">
        <v>157</v>
      </c>
      <c r="D403" s="3" t="s">
        <v>8</v>
      </c>
      <c r="E403" s="3">
        <v>3724</v>
      </c>
      <c r="F403" s="3">
        <v>1058.59895541637</v>
      </c>
      <c r="G403" s="3">
        <v>4937</v>
      </c>
      <c r="H403" s="3">
        <v>1837.9550439591901</v>
      </c>
      <c r="I403" s="3">
        <v>147718</v>
      </c>
    </row>
    <row r="404" spans="1:9" x14ac:dyDescent="0.2">
      <c r="A404" s="3" t="s">
        <v>132</v>
      </c>
      <c r="B404" s="3" t="s">
        <v>156</v>
      </c>
      <c r="C404" s="3" t="s">
        <v>157</v>
      </c>
      <c r="D404" s="3" t="s">
        <v>9</v>
      </c>
      <c r="E404" s="3">
        <v>4518</v>
      </c>
      <c r="F404" s="3">
        <v>1316.1571364164299</v>
      </c>
      <c r="G404" s="3">
        <v>5232</v>
      </c>
      <c r="H404" s="3">
        <v>1953.0171219056999</v>
      </c>
      <c r="I404" s="3">
        <v>147718</v>
      </c>
    </row>
    <row r="405" spans="1:9" x14ac:dyDescent="0.2">
      <c r="A405" s="3" t="s">
        <v>132</v>
      </c>
      <c r="B405" s="3" t="s">
        <v>156</v>
      </c>
      <c r="C405" s="3" t="s">
        <v>157</v>
      </c>
      <c r="D405" s="3" t="s">
        <v>10</v>
      </c>
      <c r="E405" s="3">
        <v>4622</v>
      </c>
      <c r="F405" s="3">
        <v>1366.7589322699901</v>
      </c>
      <c r="G405" s="3">
        <v>5330</v>
      </c>
      <c r="H405" s="3">
        <v>1993.83661108818</v>
      </c>
      <c r="I405" s="3">
        <v>147718</v>
      </c>
    </row>
    <row r="406" spans="1:9" x14ac:dyDescent="0.2">
      <c r="A406" s="3" t="s">
        <v>132</v>
      </c>
      <c r="B406" s="3" t="s">
        <v>156</v>
      </c>
      <c r="C406" s="3" t="s">
        <v>157</v>
      </c>
      <c r="D406" s="3" t="s">
        <v>11</v>
      </c>
      <c r="E406" s="3">
        <v>5165</v>
      </c>
      <c r="F406" s="3">
        <v>1787.16980768393</v>
      </c>
      <c r="G406" s="3">
        <v>6695</v>
      </c>
      <c r="H406" s="3">
        <v>3826.1727584250598</v>
      </c>
      <c r="I406" s="3">
        <v>147718</v>
      </c>
    </row>
    <row r="407" spans="1:9" x14ac:dyDescent="0.2">
      <c r="A407" s="3" t="s">
        <v>132</v>
      </c>
      <c r="B407" s="3" t="s">
        <v>156</v>
      </c>
      <c r="C407" s="3" t="s">
        <v>157</v>
      </c>
      <c r="D407" s="3" t="s">
        <v>12</v>
      </c>
      <c r="E407" s="3">
        <v>5331</v>
      </c>
      <c r="F407" s="3">
        <v>1630.5296980291901</v>
      </c>
      <c r="G407" s="3">
        <v>7014</v>
      </c>
      <c r="H407" s="3">
        <v>3510.2407222407201</v>
      </c>
      <c r="I407" s="3">
        <v>147718</v>
      </c>
    </row>
    <row r="408" spans="1:9" x14ac:dyDescent="0.2">
      <c r="A408" s="3" t="s">
        <v>132</v>
      </c>
      <c r="B408" s="3" t="s">
        <v>156</v>
      </c>
      <c r="C408" s="3" t="s">
        <v>157</v>
      </c>
      <c r="D408" s="3" t="s">
        <v>13</v>
      </c>
      <c r="E408" s="3">
        <v>5035</v>
      </c>
      <c r="F408" s="3">
        <v>1600.3218884120199</v>
      </c>
      <c r="G408" s="3">
        <v>9706</v>
      </c>
      <c r="H408" s="3">
        <v>9615.3846153846207</v>
      </c>
      <c r="I408" s="3">
        <v>147718</v>
      </c>
    </row>
    <row r="409" spans="1:9" x14ac:dyDescent="0.2">
      <c r="A409" s="3" t="s">
        <v>132</v>
      </c>
      <c r="B409" s="3" t="s">
        <v>156</v>
      </c>
      <c r="C409" s="3" t="s">
        <v>157</v>
      </c>
      <c r="D409" s="3" t="s">
        <v>14</v>
      </c>
      <c r="E409" s="3">
        <v>4561</v>
      </c>
      <c r="F409" s="3">
        <v>1460.93294460641</v>
      </c>
      <c r="G409" s="3">
        <v>8596</v>
      </c>
      <c r="H409" s="3">
        <v>7142.8571428571404</v>
      </c>
      <c r="I409" s="3">
        <v>147718</v>
      </c>
    </row>
    <row r="410" spans="1:9" x14ac:dyDescent="0.2">
      <c r="A410" s="3" t="s">
        <v>132</v>
      </c>
      <c r="B410" s="3" t="s">
        <v>156</v>
      </c>
      <c r="C410" s="3" t="s">
        <v>157</v>
      </c>
      <c r="D410" s="3" t="s">
        <v>15</v>
      </c>
      <c r="E410" s="3">
        <v>5079</v>
      </c>
      <c r="F410" s="3">
        <v>1859.2641843971601</v>
      </c>
      <c r="G410" s="3">
        <v>9753</v>
      </c>
      <c r="H410" s="3">
        <v>9420.2898550724603</v>
      </c>
      <c r="I410" s="3">
        <v>147718</v>
      </c>
    </row>
    <row r="411" spans="1:9" x14ac:dyDescent="0.2">
      <c r="A411" s="3" t="s">
        <v>132</v>
      </c>
      <c r="B411" s="3" t="s">
        <v>158</v>
      </c>
      <c r="C411" s="3" t="s">
        <v>159</v>
      </c>
      <c r="D411" s="3" t="s">
        <v>8</v>
      </c>
      <c r="E411" s="3">
        <v>5350</v>
      </c>
      <c r="F411" s="3">
        <v>1915.8974287716201</v>
      </c>
      <c r="G411" s="3">
        <v>6148</v>
      </c>
      <c r="H411" s="3">
        <v>2554.8269152514999</v>
      </c>
      <c r="I411" s="3">
        <v>89983</v>
      </c>
    </row>
    <row r="412" spans="1:9" x14ac:dyDescent="0.2">
      <c r="A412" s="3" t="s">
        <v>132</v>
      </c>
      <c r="B412" s="3" t="s">
        <v>158</v>
      </c>
      <c r="C412" s="3" t="s">
        <v>159</v>
      </c>
      <c r="D412" s="3" t="s">
        <v>9</v>
      </c>
      <c r="E412" s="3">
        <v>5194</v>
      </c>
      <c r="F412" s="3">
        <v>2314.6895878098499</v>
      </c>
      <c r="G412" s="3">
        <v>5763</v>
      </c>
      <c r="H412" s="3">
        <v>2702.6600771537101</v>
      </c>
      <c r="I412" s="3">
        <v>89983</v>
      </c>
    </row>
    <row r="413" spans="1:9" x14ac:dyDescent="0.2">
      <c r="A413" s="3" t="s">
        <v>132</v>
      </c>
      <c r="B413" s="3" t="s">
        <v>158</v>
      </c>
      <c r="C413" s="3" t="s">
        <v>159</v>
      </c>
      <c r="D413" s="3" t="s">
        <v>10</v>
      </c>
      <c r="E413" s="3">
        <v>5693</v>
      </c>
      <c r="F413" s="3">
        <v>2349.27822650604</v>
      </c>
      <c r="G413" s="3">
        <v>6257</v>
      </c>
      <c r="H413" s="3">
        <v>2759.86474012697</v>
      </c>
      <c r="I413" s="3">
        <v>89983</v>
      </c>
    </row>
    <row r="414" spans="1:9" x14ac:dyDescent="0.2">
      <c r="A414" s="3" t="s">
        <v>132</v>
      </c>
      <c r="B414" s="3" t="s">
        <v>158</v>
      </c>
      <c r="C414" s="3" t="s">
        <v>159</v>
      </c>
      <c r="D414" s="3" t="s">
        <v>11</v>
      </c>
      <c r="E414" s="3">
        <v>5743</v>
      </c>
      <c r="F414" s="3">
        <v>2957.17258475879</v>
      </c>
      <c r="G414" s="3">
        <v>6249</v>
      </c>
      <c r="H414" s="3">
        <v>3742.7423897574499</v>
      </c>
      <c r="I414" s="3">
        <v>89983</v>
      </c>
    </row>
    <row r="415" spans="1:9" x14ac:dyDescent="0.2">
      <c r="A415" s="3" t="s">
        <v>132</v>
      </c>
      <c r="B415" s="3" t="s">
        <v>158</v>
      </c>
      <c r="C415" s="3" t="s">
        <v>159</v>
      </c>
      <c r="D415" s="3" t="s">
        <v>12</v>
      </c>
      <c r="E415" s="3">
        <v>6057</v>
      </c>
      <c r="F415" s="3">
        <v>2801.8620319914198</v>
      </c>
      <c r="G415" s="3">
        <v>6851</v>
      </c>
      <c r="H415" s="3">
        <v>3353.3837338185199</v>
      </c>
      <c r="I415" s="3">
        <v>89983</v>
      </c>
    </row>
    <row r="416" spans="1:9" x14ac:dyDescent="0.2">
      <c r="A416" s="3" t="s">
        <v>132</v>
      </c>
      <c r="B416" s="3" t="s">
        <v>158</v>
      </c>
      <c r="C416" s="3" t="s">
        <v>159</v>
      </c>
      <c r="D416" s="3" t="s">
        <v>13</v>
      </c>
      <c r="E416" s="3">
        <v>7242</v>
      </c>
      <c r="F416" s="3">
        <v>5410.4683195592297</v>
      </c>
      <c r="G416" s="3">
        <v>8947</v>
      </c>
      <c r="H416" s="3">
        <v>7740.74074074074</v>
      </c>
      <c r="I416" s="3">
        <v>89983</v>
      </c>
    </row>
    <row r="417" spans="1:9" x14ac:dyDescent="0.2">
      <c r="A417" s="3" t="s">
        <v>132</v>
      </c>
      <c r="B417" s="3" t="s">
        <v>158</v>
      </c>
      <c r="C417" s="3" t="s">
        <v>159</v>
      </c>
      <c r="D417" s="3" t="s">
        <v>14</v>
      </c>
      <c r="E417" s="3">
        <v>5713</v>
      </c>
      <c r="F417" s="3">
        <v>2925.8098223615498</v>
      </c>
      <c r="G417" s="3">
        <v>8889</v>
      </c>
      <c r="H417" s="3">
        <v>8070.1754385964896</v>
      </c>
      <c r="I417" s="3">
        <v>89983</v>
      </c>
    </row>
    <row r="418" spans="1:9" x14ac:dyDescent="0.2">
      <c r="A418" s="3" t="s">
        <v>132</v>
      </c>
      <c r="B418" s="3" t="s">
        <v>158</v>
      </c>
      <c r="C418" s="3" t="s">
        <v>159</v>
      </c>
      <c r="D418" s="3" t="s">
        <v>15</v>
      </c>
      <c r="E418" s="3">
        <v>6527</v>
      </c>
      <c r="F418" s="3">
        <v>3695.6521739130399</v>
      </c>
      <c r="G418" s="3">
        <v>9556</v>
      </c>
      <c r="H418" s="3">
        <v>8888.8888888888905</v>
      </c>
      <c r="I418" s="3">
        <v>89983</v>
      </c>
    </row>
    <row r="419" spans="1:9" x14ac:dyDescent="0.2">
      <c r="A419" s="3" t="s">
        <v>132</v>
      </c>
      <c r="B419" s="3" t="s">
        <v>160</v>
      </c>
      <c r="C419" s="3" t="s">
        <v>161</v>
      </c>
      <c r="D419" s="3" t="s">
        <v>8</v>
      </c>
      <c r="E419" s="3">
        <v>4295</v>
      </c>
      <c r="F419" s="3">
        <v>1285.34488050549</v>
      </c>
      <c r="G419" s="3">
        <v>5279</v>
      </c>
      <c r="H419" s="3">
        <v>2330.5195247368501</v>
      </c>
      <c r="I419" s="3">
        <v>103058</v>
      </c>
    </row>
    <row r="420" spans="1:9" x14ac:dyDescent="0.2">
      <c r="A420" s="3" t="s">
        <v>132</v>
      </c>
      <c r="B420" s="3" t="s">
        <v>160</v>
      </c>
      <c r="C420" s="3" t="s">
        <v>161</v>
      </c>
      <c r="D420" s="3" t="s">
        <v>9</v>
      </c>
      <c r="E420" s="3">
        <v>4991</v>
      </c>
      <c r="F420" s="3">
        <v>1741.89522536504</v>
      </c>
      <c r="G420" s="3">
        <v>5579</v>
      </c>
      <c r="H420" s="3">
        <v>2668.1393409739899</v>
      </c>
      <c r="I420" s="3">
        <v>103058</v>
      </c>
    </row>
    <row r="421" spans="1:9" x14ac:dyDescent="0.2">
      <c r="A421" s="3" t="s">
        <v>132</v>
      </c>
      <c r="B421" s="3" t="s">
        <v>160</v>
      </c>
      <c r="C421" s="3" t="s">
        <v>161</v>
      </c>
      <c r="D421" s="3" t="s">
        <v>10</v>
      </c>
      <c r="E421" s="3">
        <v>4586</v>
      </c>
      <c r="F421" s="3">
        <v>1671.95210905525</v>
      </c>
      <c r="G421" s="3">
        <v>5910</v>
      </c>
      <c r="H421" s="3">
        <v>2811.8157566084001</v>
      </c>
      <c r="I421" s="3">
        <v>103058</v>
      </c>
    </row>
    <row r="422" spans="1:9" x14ac:dyDescent="0.2">
      <c r="A422" s="3" t="s">
        <v>132</v>
      </c>
      <c r="B422" s="3" t="s">
        <v>160</v>
      </c>
      <c r="C422" s="3" t="s">
        <v>161</v>
      </c>
      <c r="D422" s="3" t="s">
        <v>11</v>
      </c>
      <c r="E422" s="3">
        <v>5160</v>
      </c>
      <c r="F422" s="3">
        <v>1899.51566001986</v>
      </c>
      <c r="G422" s="3">
        <v>6593</v>
      </c>
      <c r="H422" s="3">
        <v>3964.7772152339198</v>
      </c>
      <c r="I422" s="3">
        <v>103058</v>
      </c>
    </row>
    <row r="423" spans="1:9" x14ac:dyDescent="0.2">
      <c r="A423" s="3" t="s">
        <v>132</v>
      </c>
      <c r="B423" s="3" t="s">
        <v>160</v>
      </c>
      <c r="C423" s="3" t="s">
        <v>161</v>
      </c>
      <c r="D423" s="3" t="s">
        <v>12</v>
      </c>
      <c r="E423" s="3">
        <v>5087</v>
      </c>
      <c r="F423" s="3">
        <v>1678.4200647836999</v>
      </c>
      <c r="G423" s="3">
        <v>6181</v>
      </c>
      <c r="H423" s="3">
        <v>3433.7123622837898</v>
      </c>
      <c r="I423" s="3">
        <v>103058</v>
      </c>
    </row>
    <row r="424" spans="1:9" x14ac:dyDescent="0.2">
      <c r="A424" s="3" t="s">
        <v>132</v>
      </c>
      <c r="B424" s="3" t="s">
        <v>160</v>
      </c>
      <c r="C424" s="3" t="s">
        <v>161</v>
      </c>
      <c r="D424" s="3" t="s">
        <v>13</v>
      </c>
      <c r="E424" s="3">
        <v>5221</v>
      </c>
      <c r="F424" s="3">
        <v>2215.68334578043</v>
      </c>
      <c r="G424" s="3">
        <v>8733</v>
      </c>
      <c r="H424" s="3">
        <v>7529.4117647058802</v>
      </c>
      <c r="I424" s="3">
        <v>103058</v>
      </c>
    </row>
    <row r="425" spans="1:9" x14ac:dyDescent="0.2">
      <c r="A425" s="3" t="s">
        <v>132</v>
      </c>
      <c r="B425" s="3" t="s">
        <v>160</v>
      </c>
      <c r="C425" s="3" t="s">
        <v>161</v>
      </c>
      <c r="D425" s="3" t="s">
        <v>14</v>
      </c>
      <c r="E425" s="3">
        <v>4874</v>
      </c>
      <c r="F425" s="3">
        <v>1924.05730234678</v>
      </c>
      <c r="G425" s="3">
        <v>9067</v>
      </c>
      <c r="H425" s="3">
        <v>8181.8181818181802</v>
      </c>
      <c r="I425" s="3">
        <v>103058</v>
      </c>
    </row>
    <row r="426" spans="1:9" x14ac:dyDescent="0.2">
      <c r="A426" s="3" t="s">
        <v>132</v>
      </c>
      <c r="B426" s="3" t="s">
        <v>160</v>
      </c>
      <c r="C426" s="3" t="s">
        <v>161</v>
      </c>
      <c r="D426" s="3" t="s">
        <v>15</v>
      </c>
      <c r="E426" s="3">
        <v>4911</v>
      </c>
      <c r="F426" s="3">
        <v>1984.21419849991</v>
      </c>
      <c r="G426" s="3">
        <v>8698</v>
      </c>
      <c r="H426" s="3">
        <v>7857.1428571428596</v>
      </c>
      <c r="I426" s="3">
        <v>103058</v>
      </c>
    </row>
    <row r="427" spans="1:9" x14ac:dyDescent="0.2">
      <c r="A427" s="3" t="s">
        <v>132</v>
      </c>
      <c r="B427" s="3" t="s">
        <v>162</v>
      </c>
      <c r="C427" s="3" t="s">
        <v>163</v>
      </c>
      <c r="D427" s="3" t="s">
        <v>8</v>
      </c>
      <c r="E427" s="3">
        <v>4547</v>
      </c>
      <c r="F427" s="3">
        <v>1825.2590243920399</v>
      </c>
      <c r="G427" s="3">
        <v>6115</v>
      </c>
      <c r="H427" s="3">
        <v>3393.0496305829001</v>
      </c>
      <c r="I427" s="3">
        <v>102712</v>
      </c>
    </row>
    <row r="428" spans="1:9" x14ac:dyDescent="0.2">
      <c r="A428" s="3" t="s">
        <v>132</v>
      </c>
      <c r="B428" s="3" t="s">
        <v>162</v>
      </c>
      <c r="C428" s="3" t="s">
        <v>163</v>
      </c>
      <c r="D428" s="3" t="s">
        <v>9</v>
      </c>
      <c r="E428" s="3">
        <v>4471</v>
      </c>
      <c r="F428" s="3">
        <v>1964.3209958310099</v>
      </c>
      <c r="G428" s="3">
        <v>5845</v>
      </c>
      <c r="H428" s="3">
        <v>3235.6806831712402</v>
      </c>
      <c r="I428" s="3">
        <v>102712</v>
      </c>
    </row>
    <row r="429" spans="1:9" x14ac:dyDescent="0.2">
      <c r="A429" s="3" t="s">
        <v>132</v>
      </c>
      <c r="B429" s="3" t="s">
        <v>162</v>
      </c>
      <c r="C429" s="3" t="s">
        <v>163</v>
      </c>
      <c r="D429" s="3" t="s">
        <v>10</v>
      </c>
      <c r="E429" s="3">
        <v>4935</v>
      </c>
      <c r="F429" s="3">
        <v>2251.5722387881501</v>
      </c>
      <c r="G429" s="3">
        <v>6193</v>
      </c>
      <c r="H429" s="3">
        <v>3383.3524719207298</v>
      </c>
      <c r="I429" s="3">
        <v>102712</v>
      </c>
    </row>
    <row r="430" spans="1:9" x14ac:dyDescent="0.2">
      <c r="A430" s="3" t="s">
        <v>132</v>
      </c>
      <c r="B430" s="3" t="s">
        <v>162</v>
      </c>
      <c r="C430" s="3" t="s">
        <v>163</v>
      </c>
      <c r="D430" s="3" t="s">
        <v>11</v>
      </c>
      <c r="E430" s="3">
        <v>5596</v>
      </c>
      <c r="F430" s="3">
        <v>2484.0732997161599</v>
      </c>
      <c r="G430" s="3">
        <v>6774</v>
      </c>
      <c r="H430" s="3">
        <v>4264.3299615776696</v>
      </c>
      <c r="I430" s="3">
        <v>102712</v>
      </c>
    </row>
    <row r="431" spans="1:9" x14ac:dyDescent="0.2">
      <c r="A431" s="3" t="s">
        <v>132</v>
      </c>
      <c r="B431" s="3" t="s">
        <v>162</v>
      </c>
      <c r="C431" s="3" t="s">
        <v>163</v>
      </c>
      <c r="D431" s="3" t="s">
        <v>12</v>
      </c>
      <c r="E431" s="3">
        <v>5633</v>
      </c>
      <c r="F431" s="3">
        <v>2612.04165820348</v>
      </c>
      <c r="G431" s="3">
        <v>7378</v>
      </c>
      <c r="H431" s="3">
        <v>4974.2437855645403</v>
      </c>
      <c r="I431" s="3">
        <v>102712</v>
      </c>
    </row>
    <row r="432" spans="1:9" x14ac:dyDescent="0.2">
      <c r="A432" s="3" t="s">
        <v>132</v>
      </c>
      <c r="B432" s="3" t="s">
        <v>162</v>
      </c>
      <c r="C432" s="3" t="s">
        <v>163</v>
      </c>
      <c r="D432" s="3" t="s">
        <v>13</v>
      </c>
      <c r="E432" s="3">
        <v>6605</v>
      </c>
      <c r="F432" s="3">
        <v>3156.6455696202502</v>
      </c>
      <c r="G432" s="3">
        <v>9500</v>
      </c>
      <c r="H432" s="3">
        <v>9285.7142857142899</v>
      </c>
      <c r="I432" s="3">
        <v>102712</v>
      </c>
    </row>
    <row r="433" spans="1:11" x14ac:dyDescent="0.2">
      <c r="A433" s="3" t="s">
        <v>132</v>
      </c>
      <c r="B433" s="3" t="s">
        <v>162</v>
      </c>
      <c r="C433" s="3" t="s">
        <v>163</v>
      </c>
      <c r="D433" s="3" t="s">
        <v>14</v>
      </c>
      <c r="E433" s="3">
        <v>5487</v>
      </c>
      <c r="F433" s="3">
        <v>2488.4792626728099</v>
      </c>
      <c r="G433" s="3">
        <v>9649</v>
      </c>
      <c r="H433" s="3">
        <v>9047.6190476190495</v>
      </c>
      <c r="I433" s="3">
        <v>102712</v>
      </c>
    </row>
    <row r="434" spans="1:11" x14ac:dyDescent="0.2">
      <c r="A434" s="3" t="s">
        <v>132</v>
      </c>
      <c r="B434" s="3" t="s">
        <v>162</v>
      </c>
      <c r="C434" s="3" t="s">
        <v>163</v>
      </c>
      <c r="D434" s="3" t="s">
        <v>15</v>
      </c>
      <c r="E434" s="3">
        <v>5555</v>
      </c>
      <c r="F434" s="3">
        <v>2820.2792956891299</v>
      </c>
      <c r="G434" s="3">
        <v>10000</v>
      </c>
      <c r="H434" s="3">
        <v>10000</v>
      </c>
      <c r="I434" s="3">
        <v>102712</v>
      </c>
    </row>
    <row r="435" spans="1:11" x14ac:dyDescent="0.2">
      <c r="A435" s="3" t="s">
        <v>132</v>
      </c>
      <c r="B435" s="3" t="s">
        <v>164</v>
      </c>
      <c r="C435" s="3" t="s">
        <v>165</v>
      </c>
      <c r="D435" s="3" t="s">
        <v>8</v>
      </c>
      <c r="E435" s="3">
        <v>4795</v>
      </c>
      <c r="F435" s="3">
        <v>1692.9950766202901</v>
      </c>
      <c r="G435" s="3">
        <v>6494</v>
      </c>
      <c r="H435" s="3">
        <v>3029.73173017309</v>
      </c>
      <c r="I435" s="3">
        <v>81269</v>
      </c>
    </row>
    <row r="436" spans="1:11" x14ac:dyDescent="0.2">
      <c r="A436" s="3" t="s">
        <v>132</v>
      </c>
      <c r="B436" s="3" t="s">
        <v>164</v>
      </c>
      <c r="C436" s="3" t="s">
        <v>165</v>
      </c>
      <c r="D436" s="3" t="s">
        <v>9</v>
      </c>
      <c r="E436" s="3">
        <v>5288</v>
      </c>
      <c r="F436" s="3">
        <v>2027.6038362091001</v>
      </c>
      <c r="G436" s="3">
        <v>6419</v>
      </c>
      <c r="H436" s="3">
        <v>3106.7078457642701</v>
      </c>
      <c r="I436" s="3">
        <v>81269</v>
      </c>
    </row>
    <row r="437" spans="1:11" x14ac:dyDescent="0.2">
      <c r="A437" s="3" t="s">
        <v>132</v>
      </c>
      <c r="B437" s="3" t="s">
        <v>164</v>
      </c>
      <c r="C437" s="3" t="s">
        <v>165</v>
      </c>
      <c r="D437" s="3" t="s">
        <v>10</v>
      </c>
      <c r="E437" s="3">
        <v>4976</v>
      </c>
      <c r="F437" s="3">
        <v>1989.2458141018301</v>
      </c>
      <c r="G437" s="3">
        <v>5636</v>
      </c>
      <c r="H437" s="3">
        <v>3016.76054741594</v>
      </c>
      <c r="I437" s="3">
        <v>81269</v>
      </c>
    </row>
    <row r="438" spans="1:11" x14ac:dyDescent="0.2">
      <c r="A438" s="3" t="s">
        <v>132</v>
      </c>
      <c r="B438" s="3" t="s">
        <v>164</v>
      </c>
      <c r="C438" s="3" t="s">
        <v>165</v>
      </c>
      <c r="D438" s="3" t="s">
        <v>11</v>
      </c>
      <c r="E438" s="3">
        <v>5564</v>
      </c>
      <c r="F438" s="3">
        <v>2474.8215115643102</v>
      </c>
      <c r="G438" s="3">
        <v>7099</v>
      </c>
      <c r="H438" s="3">
        <v>4823.5800344234103</v>
      </c>
      <c r="I438" s="3">
        <v>81269</v>
      </c>
    </row>
    <row r="439" spans="1:11" x14ac:dyDescent="0.2">
      <c r="A439" s="3" t="s">
        <v>132</v>
      </c>
      <c r="B439" s="3" t="s">
        <v>164</v>
      </c>
      <c r="C439" s="3" t="s">
        <v>165</v>
      </c>
      <c r="D439" s="3" t="s">
        <v>12</v>
      </c>
      <c r="E439" s="3">
        <v>5643</v>
      </c>
      <c r="F439" s="3">
        <v>2558.37765817938</v>
      </c>
      <c r="G439" s="3">
        <v>6854</v>
      </c>
      <c r="H439" s="3">
        <v>4129.1079812206599</v>
      </c>
      <c r="I439" s="3">
        <v>81269</v>
      </c>
    </row>
    <row r="440" spans="1:11" x14ac:dyDescent="0.2">
      <c r="A440" s="3" t="s">
        <v>132</v>
      </c>
      <c r="B440" s="3" t="s">
        <v>164</v>
      </c>
      <c r="C440" s="3" t="s">
        <v>165</v>
      </c>
      <c r="D440" s="3" t="s">
        <v>13</v>
      </c>
      <c r="E440" s="3">
        <v>5783</v>
      </c>
      <c r="F440" s="3">
        <v>2809.3645484949802</v>
      </c>
      <c r="G440" s="3">
        <v>10000</v>
      </c>
      <c r="H440" s="3">
        <v>10000</v>
      </c>
      <c r="I440" s="3">
        <v>81269</v>
      </c>
    </row>
    <row r="441" spans="1:11" x14ac:dyDescent="0.2">
      <c r="A441" s="3" t="s">
        <v>132</v>
      </c>
      <c r="B441" s="3" t="s">
        <v>164</v>
      </c>
      <c r="C441" s="3" t="s">
        <v>165</v>
      </c>
      <c r="D441" s="3" t="s">
        <v>14</v>
      </c>
      <c r="E441" s="3">
        <v>5296</v>
      </c>
      <c r="F441" s="3">
        <v>2171.3903998473102</v>
      </c>
      <c r="G441" s="3">
        <v>9737</v>
      </c>
      <c r="H441" s="3">
        <v>9565.2173913043498</v>
      </c>
      <c r="I441" s="3">
        <v>81269</v>
      </c>
    </row>
    <row r="442" spans="1:11" x14ac:dyDescent="0.2">
      <c r="A442" s="3" t="s">
        <v>132</v>
      </c>
      <c r="B442" s="3" t="s">
        <v>164</v>
      </c>
      <c r="C442" s="3" t="s">
        <v>165</v>
      </c>
      <c r="D442" s="3" t="s">
        <v>15</v>
      </c>
      <c r="E442" s="3">
        <v>5323</v>
      </c>
      <c r="F442" s="3">
        <v>2595.3791469194298</v>
      </c>
      <c r="G442" s="3">
        <v>7854</v>
      </c>
      <c r="H442" s="3">
        <v>6666.6666666666697</v>
      </c>
      <c r="I442" s="3">
        <v>81269</v>
      </c>
    </row>
    <row r="443" spans="1:11" x14ac:dyDescent="0.2">
      <c r="A443" s="3" t="s">
        <v>168</v>
      </c>
      <c r="B443" s="3" t="s">
        <v>166</v>
      </c>
      <c r="C443" s="3" t="s">
        <v>167</v>
      </c>
      <c r="D443" s="3" t="s">
        <v>8</v>
      </c>
      <c r="E443" s="3">
        <v>672</v>
      </c>
      <c r="F443" s="3">
        <v>45.839278286373897</v>
      </c>
      <c r="G443" s="3">
        <v>1016</v>
      </c>
      <c r="H443" s="3">
        <v>111.34623829530101</v>
      </c>
      <c r="I443" s="3">
        <v>5342887</v>
      </c>
      <c r="J443" s="3">
        <v>2761063</v>
      </c>
      <c r="K443" s="3">
        <v>0.51677360947368001</v>
      </c>
    </row>
    <row r="444" spans="1:11" x14ac:dyDescent="0.2">
      <c r="A444" s="3" t="s">
        <v>168</v>
      </c>
      <c r="B444" s="3" t="s">
        <v>166</v>
      </c>
      <c r="C444" s="3" t="s">
        <v>167</v>
      </c>
      <c r="D444" s="3" t="s">
        <v>9</v>
      </c>
      <c r="E444" s="3">
        <v>710</v>
      </c>
      <c r="F444" s="3">
        <v>42.470833040282699</v>
      </c>
      <c r="G444" s="3">
        <v>1457</v>
      </c>
      <c r="H444" s="3">
        <v>158.50188157313201</v>
      </c>
      <c r="I444" s="3">
        <v>5342887</v>
      </c>
      <c r="J444" s="3">
        <v>2761063</v>
      </c>
      <c r="K444" s="3">
        <v>0.51677360947368001</v>
      </c>
    </row>
    <row r="445" spans="1:11" x14ac:dyDescent="0.2">
      <c r="A445" s="3" t="s">
        <v>168</v>
      </c>
      <c r="B445" s="3" t="s">
        <v>166</v>
      </c>
      <c r="C445" s="3" t="s">
        <v>167</v>
      </c>
      <c r="D445" s="3" t="s">
        <v>10</v>
      </c>
      <c r="E445" s="3">
        <v>764</v>
      </c>
      <c r="F445" s="3">
        <v>47.491777728231</v>
      </c>
      <c r="G445" s="3">
        <v>1263</v>
      </c>
      <c r="H445" s="3">
        <v>115.004005347397</v>
      </c>
      <c r="I445" s="3">
        <v>5342887</v>
      </c>
      <c r="J445" s="3">
        <v>2761063</v>
      </c>
      <c r="K445" s="3">
        <v>0.51677360947368001</v>
      </c>
    </row>
    <row r="446" spans="1:11" x14ac:dyDescent="0.2">
      <c r="A446" s="3" t="s">
        <v>168</v>
      </c>
      <c r="B446" s="3" t="s">
        <v>166</v>
      </c>
      <c r="C446" s="3" t="s">
        <v>167</v>
      </c>
      <c r="D446" s="3" t="s">
        <v>11</v>
      </c>
      <c r="E446" s="3">
        <v>1168</v>
      </c>
      <c r="F446" s="3">
        <v>82.325984029398001</v>
      </c>
      <c r="G446" s="3">
        <v>1496</v>
      </c>
      <c r="H446" s="3">
        <v>164.706427389385</v>
      </c>
      <c r="I446" s="3">
        <v>5342887</v>
      </c>
      <c r="J446" s="3">
        <v>2761063</v>
      </c>
      <c r="K446" s="3">
        <v>0.51677360947368001</v>
      </c>
    </row>
    <row r="447" spans="1:11" x14ac:dyDescent="0.2">
      <c r="A447" s="3" t="s">
        <v>168</v>
      </c>
      <c r="B447" s="3" t="s">
        <v>166</v>
      </c>
      <c r="C447" s="3" t="s">
        <v>167</v>
      </c>
      <c r="D447" s="3" t="s">
        <v>12</v>
      </c>
      <c r="E447" s="3">
        <v>1154</v>
      </c>
      <c r="F447" s="3">
        <v>82.777395911502893</v>
      </c>
      <c r="G447" s="3">
        <v>1496</v>
      </c>
      <c r="H447" s="3">
        <v>168.882465269607</v>
      </c>
      <c r="I447" s="3">
        <v>5342887</v>
      </c>
      <c r="J447" s="3">
        <v>2761063</v>
      </c>
      <c r="K447" s="3">
        <v>0.51677360947368001</v>
      </c>
    </row>
    <row r="448" spans="1:11" x14ac:dyDescent="0.2">
      <c r="A448" s="3" t="s">
        <v>168</v>
      </c>
      <c r="B448" s="3" t="s">
        <v>166</v>
      </c>
      <c r="C448" s="3" t="s">
        <v>167</v>
      </c>
      <c r="D448" s="3" t="s">
        <v>13</v>
      </c>
      <c r="E448" s="3">
        <v>1258</v>
      </c>
      <c r="F448" s="3">
        <v>104.65450275682799</v>
      </c>
      <c r="G448" s="3">
        <v>1741</v>
      </c>
      <c r="H448" s="3">
        <v>237.982068236137</v>
      </c>
      <c r="I448" s="3">
        <v>5342887</v>
      </c>
      <c r="J448" s="3">
        <v>2761063</v>
      </c>
      <c r="K448" s="3">
        <v>0.51677360947368001</v>
      </c>
    </row>
    <row r="449" spans="1:11" x14ac:dyDescent="0.2">
      <c r="A449" s="3" t="s">
        <v>168</v>
      </c>
      <c r="B449" s="3" t="s">
        <v>166</v>
      </c>
      <c r="C449" s="3" t="s">
        <v>167</v>
      </c>
      <c r="D449" s="3" t="s">
        <v>14</v>
      </c>
      <c r="E449" s="3">
        <v>798</v>
      </c>
      <c r="F449" s="3">
        <v>49.5794160880167</v>
      </c>
      <c r="G449" s="3">
        <v>1399</v>
      </c>
      <c r="H449" s="3">
        <v>154.35644194847501</v>
      </c>
      <c r="I449" s="3">
        <v>5342887</v>
      </c>
      <c r="J449" s="3">
        <v>2761063</v>
      </c>
      <c r="K449" s="3">
        <v>0.51677360947368001</v>
      </c>
    </row>
    <row r="450" spans="1:11" x14ac:dyDescent="0.2">
      <c r="A450" s="3" t="s">
        <v>168</v>
      </c>
      <c r="B450" s="3" t="s">
        <v>166</v>
      </c>
      <c r="C450" s="3" t="s">
        <v>167</v>
      </c>
      <c r="D450" s="3" t="s">
        <v>15</v>
      </c>
      <c r="E450" s="3">
        <v>877</v>
      </c>
      <c r="F450" s="3">
        <v>48.954498114552301</v>
      </c>
      <c r="G450" s="3">
        <v>1406</v>
      </c>
      <c r="H450" s="3">
        <v>162.03272903382299</v>
      </c>
      <c r="I450" s="3">
        <v>5342887</v>
      </c>
      <c r="J450" s="3">
        <v>2761063</v>
      </c>
      <c r="K450" s="3">
        <v>0.51677360947368001</v>
      </c>
    </row>
    <row r="451" spans="1:11" x14ac:dyDescent="0.2">
      <c r="A451" s="3" t="s">
        <v>168</v>
      </c>
      <c r="B451" s="3" t="s">
        <v>170</v>
      </c>
      <c r="C451" s="3" t="s">
        <v>171</v>
      </c>
      <c r="D451" s="3" t="s">
        <v>8</v>
      </c>
      <c r="E451" s="3">
        <v>776</v>
      </c>
      <c r="F451" s="3">
        <v>50.445109167528798</v>
      </c>
      <c r="G451" s="3">
        <v>1376</v>
      </c>
      <c r="H451" s="3">
        <v>137.66156753577101</v>
      </c>
      <c r="I451" s="3">
        <v>3341649</v>
      </c>
      <c r="J451" s="3">
        <v>1733971</v>
      </c>
      <c r="K451" s="3">
        <v>0.51889680813275096</v>
      </c>
    </row>
    <row r="452" spans="1:11" x14ac:dyDescent="0.2">
      <c r="A452" s="3" t="s">
        <v>168</v>
      </c>
      <c r="B452" s="3" t="s">
        <v>170</v>
      </c>
      <c r="C452" s="3" t="s">
        <v>171</v>
      </c>
      <c r="D452" s="3" t="s">
        <v>9</v>
      </c>
      <c r="E452" s="3">
        <v>986</v>
      </c>
      <c r="F452" s="3">
        <v>50.808784216247702</v>
      </c>
      <c r="G452" s="3">
        <v>1820</v>
      </c>
      <c r="H452" s="3">
        <v>212.59555559967899</v>
      </c>
      <c r="I452" s="3">
        <v>3341649</v>
      </c>
      <c r="J452" s="3">
        <v>1733971</v>
      </c>
      <c r="K452" s="3">
        <v>0.51889680813275096</v>
      </c>
    </row>
    <row r="453" spans="1:11" x14ac:dyDescent="0.2">
      <c r="A453" s="3" t="s">
        <v>168</v>
      </c>
      <c r="B453" s="3" t="s">
        <v>170</v>
      </c>
      <c r="C453" s="3" t="s">
        <v>171</v>
      </c>
      <c r="D453" s="3" t="s">
        <v>10</v>
      </c>
      <c r="E453" s="3">
        <v>1065</v>
      </c>
      <c r="F453" s="3">
        <v>55.581683150855802</v>
      </c>
      <c r="G453" s="3">
        <v>1667</v>
      </c>
      <c r="H453" s="3">
        <v>165.790644370721</v>
      </c>
      <c r="I453" s="3">
        <v>3341649</v>
      </c>
      <c r="J453" s="3">
        <v>1733971</v>
      </c>
      <c r="K453" s="3">
        <v>0.51889680813275096</v>
      </c>
    </row>
    <row r="454" spans="1:11" x14ac:dyDescent="0.2">
      <c r="A454" s="3" t="s">
        <v>168</v>
      </c>
      <c r="B454" s="3" t="s">
        <v>170</v>
      </c>
      <c r="C454" s="3" t="s">
        <v>171</v>
      </c>
      <c r="D454" s="3" t="s">
        <v>11</v>
      </c>
      <c r="E454" s="3">
        <v>1251</v>
      </c>
      <c r="F454" s="3">
        <v>113.486587079209</v>
      </c>
      <c r="G454" s="3">
        <v>1781</v>
      </c>
      <c r="H454" s="3">
        <v>269.81805738353802</v>
      </c>
      <c r="I454" s="3">
        <v>3341649</v>
      </c>
      <c r="J454" s="3">
        <v>1733971</v>
      </c>
      <c r="K454" s="3">
        <v>0.51889680813275096</v>
      </c>
    </row>
    <row r="455" spans="1:11" x14ac:dyDescent="0.2">
      <c r="A455" s="3" t="s">
        <v>168</v>
      </c>
      <c r="B455" s="3" t="s">
        <v>170</v>
      </c>
      <c r="C455" s="3" t="s">
        <v>171</v>
      </c>
      <c r="D455" s="3" t="s">
        <v>12</v>
      </c>
      <c r="E455" s="3">
        <v>1212</v>
      </c>
      <c r="F455" s="3">
        <v>92.4638644186617</v>
      </c>
      <c r="G455" s="3">
        <v>1629</v>
      </c>
      <c r="H455" s="3">
        <v>219.13520841229601</v>
      </c>
      <c r="I455" s="3">
        <v>3341649</v>
      </c>
      <c r="J455" s="3">
        <v>1733971</v>
      </c>
      <c r="K455" s="3">
        <v>0.51889680813275096</v>
      </c>
    </row>
    <row r="456" spans="1:11" x14ac:dyDescent="0.2">
      <c r="A456" s="3" t="s">
        <v>168</v>
      </c>
      <c r="B456" s="3" t="s">
        <v>170</v>
      </c>
      <c r="C456" s="3" t="s">
        <v>171</v>
      </c>
      <c r="D456" s="3" t="s">
        <v>13</v>
      </c>
      <c r="E456" s="3">
        <v>1607</v>
      </c>
      <c r="F456" s="3">
        <v>138.930779862495</v>
      </c>
      <c r="G456" s="3">
        <v>2164</v>
      </c>
      <c r="H456" s="3">
        <v>321.27735329583697</v>
      </c>
      <c r="I456" s="3">
        <v>3341649</v>
      </c>
      <c r="J456" s="3">
        <v>1733971</v>
      </c>
      <c r="K456" s="3">
        <v>0.51889680813275096</v>
      </c>
    </row>
    <row r="457" spans="1:11" x14ac:dyDescent="0.2">
      <c r="A457" s="3" t="s">
        <v>168</v>
      </c>
      <c r="B457" s="3" t="s">
        <v>170</v>
      </c>
      <c r="C457" s="3" t="s">
        <v>171</v>
      </c>
      <c r="D457" s="3" t="s">
        <v>14</v>
      </c>
      <c r="E457" s="3">
        <v>1128</v>
      </c>
      <c r="F457" s="3">
        <v>78.003116831973699</v>
      </c>
      <c r="G457" s="3">
        <v>1921</v>
      </c>
      <c r="H457" s="3">
        <v>266.28320744066502</v>
      </c>
      <c r="I457" s="3">
        <v>3341649</v>
      </c>
      <c r="J457" s="3">
        <v>1733971</v>
      </c>
      <c r="K457" s="3">
        <v>0.51889680813275096</v>
      </c>
    </row>
    <row r="458" spans="1:11" x14ac:dyDescent="0.2">
      <c r="A458" s="3" t="s">
        <v>168</v>
      </c>
      <c r="B458" s="3" t="s">
        <v>170</v>
      </c>
      <c r="C458" s="3" t="s">
        <v>171</v>
      </c>
      <c r="D458" s="3" t="s">
        <v>15</v>
      </c>
      <c r="E458" s="3">
        <v>1004</v>
      </c>
      <c r="F458" s="3">
        <v>61.7220292370774</v>
      </c>
      <c r="G458" s="3">
        <v>1619</v>
      </c>
      <c r="H458" s="3">
        <v>200.82851575804401</v>
      </c>
      <c r="I458" s="3">
        <v>3341649</v>
      </c>
      <c r="J458" s="3">
        <v>1733971</v>
      </c>
      <c r="K458" s="3">
        <v>0.51889680813275096</v>
      </c>
    </row>
    <row r="459" spans="1:11" x14ac:dyDescent="0.2">
      <c r="A459" s="3" t="s">
        <v>168</v>
      </c>
      <c r="B459" s="3" t="s">
        <v>173</v>
      </c>
      <c r="C459" s="3" t="s">
        <v>174</v>
      </c>
      <c r="D459" s="3" t="s">
        <v>8</v>
      </c>
      <c r="E459" s="3">
        <v>724</v>
      </c>
      <c r="F459" s="3">
        <v>43.046293126600098</v>
      </c>
      <c r="G459" s="3">
        <v>1398</v>
      </c>
      <c r="H459" s="3">
        <v>112.962799841248</v>
      </c>
      <c r="I459" s="3">
        <v>2927716</v>
      </c>
      <c r="J459" s="3">
        <v>1557157</v>
      </c>
      <c r="K459" s="3">
        <v>0.53186750354200996</v>
      </c>
    </row>
    <row r="460" spans="1:11" x14ac:dyDescent="0.2">
      <c r="A460" s="3" t="s">
        <v>168</v>
      </c>
      <c r="B460" s="3" t="s">
        <v>173</v>
      </c>
      <c r="C460" s="3" t="s">
        <v>174</v>
      </c>
      <c r="D460" s="3" t="s">
        <v>9</v>
      </c>
      <c r="E460" s="3">
        <v>932</v>
      </c>
      <c r="F460" s="3">
        <v>42.587537264768599</v>
      </c>
      <c r="G460" s="3">
        <v>1661</v>
      </c>
      <c r="H460" s="3">
        <v>168.61457837865399</v>
      </c>
      <c r="I460" s="3">
        <v>2927716</v>
      </c>
      <c r="J460" s="3">
        <v>1557157</v>
      </c>
      <c r="K460" s="3">
        <v>0.53186750354200996</v>
      </c>
    </row>
    <row r="461" spans="1:11" x14ac:dyDescent="0.2">
      <c r="A461" s="3" t="s">
        <v>168</v>
      </c>
      <c r="B461" s="3" t="s">
        <v>173</v>
      </c>
      <c r="C461" s="3" t="s">
        <v>174</v>
      </c>
      <c r="D461" s="3" t="s">
        <v>10</v>
      </c>
      <c r="E461" s="3">
        <v>883</v>
      </c>
      <c r="F461" s="3">
        <v>43.9351297487325</v>
      </c>
      <c r="G461" s="3">
        <v>1419</v>
      </c>
      <c r="H461" s="3">
        <v>123.88362159573801</v>
      </c>
      <c r="I461" s="3">
        <v>2927716</v>
      </c>
      <c r="J461" s="3">
        <v>1557157</v>
      </c>
      <c r="K461" s="3">
        <v>0.53186750354200996</v>
      </c>
    </row>
    <row r="462" spans="1:11" x14ac:dyDescent="0.2">
      <c r="A462" s="3" t="s">
        <v>168</v>
      </c>
      <c r="B462" s="3" t="s">
        <v>173</v>
      </c>
      <c r="C462" s="3" t="s">
        <v>174</v>
      </c>
      <c r="D462" s="3" t="s">
        <v>11</v>
      </c>
      <c r="E462" s="3">
        <v>1173</v>
      </c>
      <c r="F462" s="3">
        <v>64.466781276239402</v>
      </c>
      <c r="G462" s="3">
        <v>1595</v>
      </c>
      <c r="H462" s="3">
        <v>157.422400349702</v>
      </c>
      <c r="I462" s="3">
        <v>2927716</v>
      </c>
      <c r="J462" s="3">
        <v>1557157</v>
      </c>
      <c r="K462" s="3">
        <v>0.53186750354200996</v>
      </c>
    </row>
    <row r="463" spans="1:11" x14ac:dyDescent="0.2">
      <c r="A463" s="3" t="s">
        <v>168</v>
      </c>
      <c r="B463" s="3" t="s">
        <v>173</v>
      </c>
      <c r="C463" s="3" t="s">
        <v>174</v>
      </c>
      <c r="D463" s="3" t="s">
        <v>12</v>
      </c>
      <c r="E463" s="3">
        <v>1353</v>
      </c>
      <c r="F463" s="3">
        <v>73.165906835668807</v>
      </c>
      <c r="G463" s="3">
        <v>1876</v>
      </c>
      <c r="H463" s="3">
        <v>175.019913121771</v>
      </c>
      <c r="I463" s="3">
        <v>2927716</v>
      </c>
      <c r="J463" s="3">
        <v>1557157</v>
      </c>
      <c r="K463" s="3">
        <v>0.53186750354200996</v>
      </c>
    </row>
    <row r="464" spans="1:11" x14ac:dyDescent="0.2">
      <c r="A464" s="3" t="s">
        <v>168</v>
      </c>
      <c r="B464" s="3" t="s">
        <v>173</v>
      </c>
      <c r="C464" s="3" t="s">
        <v>174</v>
      </c>
      <c r="D464" s="3" t="s">
        <v>13</v>
      </c>
      <c r="E464" s="3">
        <v>1432</v>
      </c>
      <c r="F464" s="3">
        <v>99.323927382349098</v>
      </c>
      <c r="G464" s="3">
        <v>1965</v>
      </c>
      <c r="H464" s="3">
        <v>245.81278539629201</v>
      </c>
      <c r="I464" s="3">
        <v>2927716</v>
      </c>
      <c r="J464" s="3">
        <v>1557157</v>
      </c>
      <c r="K464" s="3">
        <v>0.53186750354200996</v>
      </c>
    </row>
    <row r="465" spans="1:11" x14ac:dyDescent="0.2">
      <c r="A465" s="3" t="s">
        <v>168</v>
      </c>
      <c r="B465" s="3" t="s">
        <v>173</v>
      </c>
      <c r="C465" s="3" t="s">
        <v>174</v>
      </c>
      <c r="D465" s="3" t="s">
        <v>14</v>
      </c>
      <c r="E465" s="3">
        <v>1053</v>
      </c>
      <c r="F465" s="3">
        <v>50.468153139156001</v>
      </c>
      <c r="G465" s="3">
        <v>1734</v>
      </c>
      <c r="H465" s="3">
        <v>173.85674524572801</v>
      </c>
      <c r="I465" s="3">
        <v>2927716</v>
      </c>
      <c r="J465" s="3">
        <v>1557157</v>
      </c>
      <c r="K465" s="3">
        <v>0.53186750354200996</v>
      </c>
    </row>
    <row r="466" spans="1:11" x14ac:dyDescent="0.2">
      <c r="A466" s="3" t="s">
        <v>168</v>
      </c>
      <c r="B466" s="3" t="s">
        <v>173</v>
      </c>
      <c r="C466" s="3" t="s">
        <v>174</v>
      </c>
      <c r="D466" s="3" t="s">
        <v>15</v>
      </c>
      <c r="E466" s="3">
        <v>1035</v>
      </c>
      <c r="F466" s="3">
        <v>52.643108396162901</v>
      </c>
      <c r="G466" s="3">
        <v>1655</v>
      </c>
      <c r="H466" s="3">
        <v>183.03714089105</v>
      </c>
      <c r="I466" s="3">
        <v>2927716</v>
      </c>
      <c r="J466" s="3">
        <v>1557157</v>
      </c>
      <c r="K466" s="3">
        <v>0.53186750354200996</v>
      </c>
    </row>
    <row r="467" spans="1:11" x14ac:dyDescent="0.2">
      <c r="A467" s="3" t="s">
        <v>168</v>
      </c>
      <c r="B467" s="3" t="s">
        <v>176</v>
      </c>
      <c r="C467" s="3" t="s">
        <v>177</v>
      </c>
      <c r="D467" s="3" t="s">
        <v>8</v>
      </c>
      <c r="E467" s="3">
        <v>1108</v>
      </c>
      <c r="F467" s="3">
        <v>84.155843893385295</v>
      </c>
      <c r="G467" s="3">
        <v>1795</v>
      </c>
      <c r="H467" s="3">
        <v>206.28182125232999</v>
      </c>
      <c r="I467" s="3">
        <v>2005478</v>
      </c>
      <c r="J467" s="3">
        <v>991981</v>
      </c>
      <c r="K467" s="3">
        <v>0.49463569283731901</v>
      </c>
    </row>
    <row r="468" spans="1:11" x14ac:dyDescent="0.2">
      <c r="A468" s="3" t="s">
        <v>168</v>
      </c>
      <c r="B468" s="3" t="s">
        <v>176</v>
      </c>
      <c r="C468" s="3" t="s">
        <v>177</v>
      </c>
      <c r="D468" s="3" t="s">
        <v>9</v>
      </c>
      <c r="E468" s="3">
        <v>1353</v>
      </c>
      <c r="F468" s="3">
        <v>98.342455614653502</v>
      </c>
      <c r="G468" s="3">
        <v>2303</v>
      </c>
      <c r="H468" s="3">
        <v>359.37128703687898</v>
      </c>
      <c r="I468" s="3">
        <v>2005478</v>
      </c>
      <c r="J468" s="3">
        <v>991981</v>
      </c>
      <c r="K468" s="3">
        <v>0.49463569283731901</v>
      </c>
    </row>
    <row r="469" spans="1:11" x14ac:dyDescent="0.2">
      <c r="A469" s="3" t="s">
        <v>168</v>
      </c>
      <c r="B469" s="3" t="s">
        <v>176</v>
      </c>
      <c r="C469" s="3" t="s">
        <v>177</v>
      </c>
      <c r="D469" s="3" t="s">
        <v>10</v>
      </c>
      <c r="E469" s="3">
        <v>1385</v>
      </c>
      <c r="F469" s="3">
        <v>96.374768087952305</v>
      </c>
      <c r="G469" s="3">
        <v>2132</v>
      </c>
      <c r="H469" s="3">
        <v>261.830137340536</v>
      </c>
      <c r="I469" s="3">
        <v>2005478</v>
      </c>
      <c r="J469" s="3">
        <v>991981</v>
      </c>
      <c r="K469" s="3">
        <v>0.49463569283731901</v>
      </c>
    </row>
    <row r="470" spans="1:11" x14ac:dyDescent="0.2">
      <c r="A470" s="3" t="s">
        <v>168</v>
      </c>
      <c r="B470" s="3" t="s">
        <v>176</v>
      </c>
      <c r="C470" s="3" t="s">
        <v>177</v>
      </c>
      <c r="D470" s="3" t="s">
        <v>11</v>
      </c>
      <c r="E470" s="3">
        <v>1666</v>
      </c>
      <c r="F470" s="3">
        <v>148.24655910497199</v>
      </c>
      <c r="G470" s="3">
        <v>2184</v>
      </c>
      <c r="H470" s="3">
        <v>339.55093528309499</v>
      </c>
      <c r="I470" s="3">
        <v>2005478</v>
      </c>
      <c r="J470" s="3">
        <v>991981</v>
      </c>
      <c r="K470" s="3">
        <v>0.49463569283731901</v>
      </c>
    </row>
    <row r="471" spans="1:11" x14ac:dyDescent="0.2">
      <c r="A471" s="3" t="s">
        <v>168</v>
      </c>
      <c r="B471" s="3" t="s">
        <v>176</v>
      </c>
      <c r="C471" s="3" t="s">
        <v>177</v>
      </c>
      <c r="D471" s="3" t="s">
        <v>12</v>
      </c>
      <c r="E471" s="3">
        <v>1754</v>
      </c>
      <c r="F471" s="3">
        <v>158.43576451685101</v>
      </c>
      <c r="G471" s="3">
        <v>2245</v>
      </c>
      <c r="H471" s="3">
        <v>359.21056842802801</v>
      </c>
      <c r="I471" s="3">
        <v>2005478</v>
      </c>
      <c r="J471" s="3">
        <v>991981</v>
      </c>
      <c r="K471" s="3">
        <v>0.49463569283731901</v>
      </c>
    </row>
    <row r="472" spans="1:11" x14ac:dyDescent="0.2">
      <c r="A472" s="3" t="s">
        <v>168</v>
      </c>
      <c r="B472" s="3" t="s">
        <v>176</v>
      </c>
      <c r="C472" s="3" t="s">
        <v>177</v>
      </c>
      <c r="D472" s="3" t="s">
        <v>13</v>
      </c>
      <c r="E472" s="3">
        <v>2099</v>
      </c>
      <c r="F472" s="3">
        <v>214.35279636242899</v>
      </c>
      <c r="G472" s="3">
        <v>2670</v>
      </c>
      <c r="H472" s="3">
        <v>483.836746849039</v>
      </c>
      <c r="I472" s="3">
        <v>2005478</v>
      </c>
      <c r="J472" s="3">
        <v>991981</v>
      </c>
      <c r="K472" s="3">
        <v>0.49463569283731901</v>
      </c>
    </row>
    <row r="473" spans="1:11" x14ac:dyDescent="0.2">
      <c r="A473" s="3" t="s">
        <v>168</v>
      </c>
      <c r="B473" s="3" t="s">
        <v>176</v>
      </c>
      <c r="C473" s="3" t="s">
        <v>177</v>
      </c>
      <c r="D473" s="3" t="s">
        <v>14</v>
      </c>
      <c r="E473" s="3">
        <v>1405</v>
      </c>
      <c r="F473" s="3">
        <v>97.6431679100384</v>
      </c>
      <c r="G473" s="3">
        <v>1960</v>
      </c>
      <c r="H473" s="3">
        <v>316.12156911814702</v>
      </c>
      <c r="I473" s="3">
        <v>2005478</v>
      </c>
      <c r="J473" s="3">
        <v>991981</v>
      </c>
      <c r="K473" s="3">
        <v>0.49463569283731901</v>
      </c>
    </row>
    <row r="474" spans="1:11" x14ac:dyDescent="0.2">
      <c r="A474" s="3" t="s">
        <v>168</v>
      </c>
      <c r="B474" s="3" t="s">
        <v>176</v>
      </c>
      <c r="C474" s="3" t="s">
        <v>177</v>
      </c>
      <c r="D474" s="3" t="s">
        <v>15</v>
      </c>
      <c r="E474" s="3">
        <v>1526</v>
      </c>
      <c r="F474" s="3">
        <v>87.844355617758097</v>
      </c>
      <c r="G474" s="3">
        <v>2105</v>
      </c>
      <c r="H474" s="3">
        <v>280.41217302966999</v>
      </c>
      <c r="I474" s="3">
        <v>2005478</v>
      </c>
      <c r="J474" s="3">
        <v>991981</v>
      </c>
      <c r="K474" s="3">
        <v>0.49463569283731901</v>
      </c>
    </row>
    <row r="475" spans="1:11" x14ac:dyDescent="0.2">
      <c r="A475" s="3" t="s">
        <v>168</v>
      </c>
      <c r="B475" s="3" t="s">
        <v>179</v>
      </c>
      <c r="C475" s="3" t="s">
        <v>180</v>
      </c>
      <c r="D475" s="3" t="s">
        <v>8</v>
      </c>
      <c r="E475" s="3">
        <v>1406</v>
      </c>
      <c r="F475" s="3">
        <v>113.34911489688299</v>
      </c>
      <c r="G475" s="3">
        <v>1857</v>
      </c>
      <c r="H475" s="3">
        <v>228.67388626631799</v>
      </c>
      <c r="I475" s="3">
        <v>2729562</v>
      </c>
      <c r="J475" s="3">
        <v>1364597</v>
      </c>
      <c r="K475" s="3">
        <v>0.49993258991735701</v>
      </c>
    </row>
    <row r="476" spans="1:11" x14ac:dyDescent="0.2">
      <c r="A476" s="3" t="s">
        <v>168</v>
      </c>
      <c r="B476" s="3" t="s">
        <v>179</v>
      </c>
      <c r="C476" s="3" t="s">
        <v>180</v>
      </c>
      <c r="D476" s="3" t="s">
        <v>9</v>
      </c>
      <c r="E476" s="3">
        <v>1645</v>
      </c>
      <c r="F476" s="3">
        <v>128.28006437721299</v>
      </c>
      <c r="G476" s="3">
        <v>2235</v>
      </c>
      <c r="H476" s="3">
        <v>349.73531672239397</v>
      </c>
      <c r="I476" s="3">
        <v>2729562</v>
      </c>
      <c r="J476" s="3">
        <v>1364597</v>
      </c>
      <c r="K476" s="3">
        <v>0.49993258991735701</v>
      </c>
    </row>
    <row r="477" spans="1:11" x14ac:dyDescent="0.2">
      <c r="A477" s="3" t="s">
        <v>168</v>
      </c>
      <c r="B477" s="3" t="s">
        <v>179</v>
      </c>
      <c r="C477" s="3" t="s">
        <v>180</v>
      </c>
      <c r="D477" s="3" t="s">
        <v>10</v>
      </c>
      <c r="E477" s="3">
        <v>1549</v>
      </c>
      <c r="F477" s="3">
        <v>142.99233748511401</v>
      </c>
      <c r="G477" s="3">
        <v>2006</v>
      </c>
      <c r="H477" s="3">
        <v>297.66081407127899</v>
      </c>
      <c r="I477" s="3">
        <v>2729562</v>
      </c>
      <c r="J477" s="3">
        <v>1364597</v>
      </c>
      <c r="K477" s="3">
        <v>0.49993258991735701</v>
      </c>
    </row>
    <row r="478" spans="1:11" x14ac:dyDescent="0.2">
      <c r="A478" s="3" t="s">
        <v>168</v>
      </c>
      <c r="B478" s="3" t="s">
        <v>179</v>
      </c>
      <c r="C478" s="3" t="s">
        <v>180</v>
      </c>
      <c r="D478" s="3" t="s">
        <v>11</v>
      </c>
      <c r="E478" s="3">
        <v>1867</v>
      </c>
      <c r="F478" s="3">
        <v>193.254338444431</v>
      </c>
      <c r="G478" s="3">
        <v>2451</v>
      </c>
      <c r="H478" s="3">
        <v>348.48395770777802</v>
      </c>
      <c r="I478" s="3">
        <v>2729562</v>
      </c>
      <c r="J478" s="3">
        <v>1364597</v>
      </c>
      <c r="K478" s="3">
        <v>0.49993258991735701</v>
      </c>
    </row>
    <row r="479" spans="1:11" x14ac:dyDescent="0.2">
      <c r="A479" s="3" t="s">
        <v>168</v>
      </c>
      <c r="B479" s="3" t="s">
        <v>179</v>
      </c>
      <c r="C479" s="3" t="s">
        <v>180</v>
      </c>
      <c r="D479" s="3" t="s">
        <v>12</v>
      </c>
      <c r="E479" s="3">
        <v>1787</v>
      </c>
      <c r="F479" s="3">
        <v>189.245873196318</v>
      </c>
      <c r="G479" s="3">
        <v>2315</v>
      </c>
      <c r="H479" s="3">
        <v>365.68516105624201</v>
      </c>
      <c r="I479" s="3">
        <v>2729562</v>
      </c>
      <c r="J479" s="3">
        <v>1364597</v>
      </c>
      <c r="K479" s="3">
        <v>0.49993258991735701</v>
      </c>
    </row>
    <row r="480" spans="1:11" x14ac:dyDescent="0.2">
      <c r="A480" s="3" t="s">
        <v>168</v>
      </c>
      <c r="B480" s="3" t="s">
        <v>179</v>
      </c>
      <c r="C480" s="3" t="s">
        <v>180</v>
      </c>
      <c r="D480" s="3" t="s">
        <v>13</v>
      </c>
      <c r="E480" s="3">
        <v>2189</v>
      </c>
      <c r="F480" s="3">
        <v>268.32530489014499</v>
      </c>
      <c r="G480" s="3">
        <v>2706</v>
      </c>
      <c r="H480" s="3">
        <v>474.60719109980101</v>
      </c>
      <c r="I480" s="3">
        <v>2729562</v>
      </c>
      <c r="J480" s="3">
        <v>1364597</v>
      </c>
      <c r="K480" s="3">
        <v>0.49993258991735701</v>
      </c>
    </row>
    <row r="481" spans="1:11" x14ac:dyDescent="0.2">
      <c r="A481" s="3" t="s">
        <v>168</v>
      </c>
      <c r="B481" s="3" t="s">
        <v>179</v>
      </c>
      <c r="C481" s="3" t="s">
        <v>180</v>
      </c>
      <c r="D481" s="3" t="s">
        <v>14</v>
      </c>
      <c r="E481" s="3">
        <v>1656</v>
      </c>
      <c r="F481" s="3">
        <v>158.72502169574199</v>
      </c>
      <c r="G481" s="3">
        <v>2146</v>
      </c>
      <c r="H481" s="3">
        <v>339.53441326564501</v>
      </c>
      <c r="I481" s="3">
        <v>2729562</v>
      </c>
      <c r="J481" s="3">
        <v>1364597</v>
      </c>
      <c r="K481" s="3">
        <v>0.49993258991735701</v>
      </c>
    </row>
    <row r="482" spans="1:11" x14ac:dyDescent="0.2">
      <c r="A482" s="3" t="s">
        <v>168</v>
      </c>
      <c r="B482" s="3" t="s">
        <v>179</v>
      </c>
      <c r="C482" s="3" t="s">
        <v>180</v>
      </c>
      <c r="D482" s="3" t="s">
        <v>15</v>
      </c>
      <c r="E482" s="3">
        <v>1786</v>
      </c>
      <c r="F482" s="3">
        <v>151.626273397364</v>
      </c>
      <c r="G482" s="3">
        <v>2397</v>
      </c>
      <c r="H482" s="3">
        <v>321.159887618977</v>
      </c>
      <c r="I482" s="3">
        <v>2729562</v>
      </c>
      <c r="J482" s="3">
        <v>1364597</v>
      </c>
      <c r="K482" s="3">
        <v>0.49993258991735701</v>
      </c>
    </row>
    <row r="483" spans="1:11" x14ac:dyDescent="0.2">
      <c r="A483" s="3" t="s">
        <v>168</v>
      </c>
      <c r="B483" s="3" t="s">
        <v>182</v>
      </c>
      <c r="C483" s="3" t="s">
        <v>183</v>
      </c>
      <c r="D483" s="3" t="s">
        <v>8</v>
      </c>
      <c r="E483" s="3">
        <v>1362</v>
      </c>
      <c r="F483" s="3">
        <v>111.42574079976001</v>
      </c>
      <c r="G483" s="3">
        <v>1984</v>
      </c>
      <c r="H483" s="3">
        <v>293.20649465064997</v>
      </c>
      <c r="I483" s="3">
        <v>2794558</v>
      </c>
      <c r="J483" s="3">
        <v>1472933</v>
      </c>
      <c r="K483" s="3">
        <v>0.52707190188931496</v>
      </c>
    </row>
    <row r="484" spans="1:11" x14ac:dyDescent="0.2">
      <c r="A484" s="3" t="s">
        <v>168</v>
      </c>
      <c r="B484" s="3" t="s">
        <v>182</v>
      </c>
      <c r="C484" s="3" t="s">
        <v>183</v>
      </c>
      <c r="D484" s="3" t="s">
        <v>9</v>
      </c>
      <c r="E484" s="3">
        <v>1328</v>
      </c>
      <c r="F484" s="3">
        <v>124.978407337969</v>
      </c>
      <c r="G484" s="3">
        <v>2327</v>
      </c>
      <c r="H484" s="3">
        <v>533.57001219605502</v>
      </c>
      <c r="I484" s="3">
        <v>2794558</v>
      </c>
      <c r="J484" s="3">
        <v>1472933</v>
      </c>
      <c r="K484" s="3">
        <v>0.52707190188931496</v>
      </c>
    </row>
    <row r="485" spans="1:11" x14ac:dyDescent="0.2">
      <c r="A485" s="3" t="s">
        <v>168</v>
      </c>
      <c r="B485" s="3" t="s">
        <v>182</v>
      </c>
      <c r="C485" s="3" t="s">
        <v>183</v>
      </c>
      <c r="D485" s="3" t="s">
        <v>10</v>
      </c>
      <c r="E485" s="3">
        <v>1513</v>
      </c>
      <c r="F485" s="3">
        <v>133.902292070187</v>
      </c>
      <c r="G485" s="3">
        <v>2099</v>
      </c>
      <c r="H485" s="3">
        <v>375.73238568781602</v>
      </c>
      <c r="I485" s="3">
        <v>2794558</v>
      </c>
      <c r="J485" s="3">
        <v>1472933</v>
      </c>
      <c r="K485" s="3">
        <v>0.52707190188931496</v>
      </c>
    </row>
    <row r="486" spans="1:11" x14ac:dyDescent="0.2">
      <c r="A486" s="3" t="s">
        <v>168</v>
      </c>
      <c r="B486" s="3" t="s">
        <v>182</v>
      </c>
      <c r="C486" s="3" t="s">
        <v>183</v>
      </c>
      <c r="D486" s="3" t="s">
        <v>11</v>
      </c>
      <c r="E486" s="3">
        <v>1844</v>
      </c>
      <c r="F486" s="3">
        <v>228.63074234597701</v>
      </c>
      <c r="G486" s="3">
        <v>2558</v>
      </c>
      <c r="H486" s="3">
        <v>515.97086705230595</v>
      </c>
      <c r="I486" s="3">
        <v>2794558</v>
      </c>
      <c r="J486" s="3">
        <v>1472933</v>
      </c>
      <c r="K486" s="3">
        <v>0.52707190188931496</v>
      </c>
    </row>
    <row r="487" spans="1:11" x14ac:dyDescent="0.2">
      <c r="A487" s="3" t="s">
        <v>168</v>
      </c>
      <c r="B487" s="3" t="s">
        <v>182</v>
      </c>
      <c r="C487" s="3" t="s">
        <v>183</v>
      </c>
      <c r="D487" s="3" t="s">
        <v>12</v>
      </c>
      <c r="E487" s="3">
        <v>1989</v>
      </c>
      <c r="F487" s="3">
        <v>221.23020610999501</v>
      </c>
      <c r="G487" s="3">
        <v>2733</v>
      </c>
      <c r="H487" s="3">
        <v>493.53447165039802</v>
      </c>
      <c r="I487" s="3">
        <v>2794558</v>
      </c>
      <c r="J487" s="3">
        <v>1472933</v>
      </c>
      <c r="K487" s="3">
        <v>0.52707190188931496</v>
      </c>
    </row>
    <row r="488" spans="1:11" x14ac:dyDescent="0.2">
      <c r="A488" s="3" t="s">
        <v>168</v>
      </c>
      <c r="B488" s="3" t="s">
        <v>182</v>
      </c>
      <c r="C488" s="3" t="s">
        <v>183</v>
      </c>
      <c r="D488" s="3" t="s">
        <v>13</v>
      </c>
      <c r="E488" s="3">
        <v>2223</v>
      </c>
      <c r="F488" s="3">
        <v>325.89156755105301</v>
      </c>
      <c r="G488" s="3">
        <v>2941</v>
      </c>
      <c r="H488" s="3">
        <v>719.27000018555805</v>
      </c>
      <c r="I488" s="3">
        <v>2794558</v>
      </c>
      <c r="J488" s="3">
        <v>1472933</v>
      </c>
      <c r="K488" s="3">
        <v>0.52707190188931496</v>
      </c>
    </row>
    <row r="489" spans="1:11" x14ac:dyDescent="0.2">
      <c r="A489" s="3" t="s">
        <v>168</v>
      </c>
      <c r="B489" s="3" t="s">
        <v>182</v>
      </c>
      <c r="C489" s="3" t="s">
        <v>183</v>
      </c>
      <c r="D489" s="3" t="s">
        <v>14</v>
      </c>
      <c r="E489" s="3">
        <v>1485</v>
      </c>
      <c r="F489" s="3">
        <v>166.42752422917701</v>
      </c>
      <c r="G489" s="3">
        <v>2178</v>
      </c>
      <c r="H489" s="3">
        <v>491.85156842773699</v>
      </c>
      <c r="I489" s="3">
        <v>2794558</v>
      </c>
      <c r="J489" s="3">
        <v>1472933</v>
      </c>
      <c r="K489" s="3">
        <v>0.52707190188931496</v>
      </c>
    </row>
    <row r="490" spans="1:11" x14ac:dyDescent="0.2">
      <c r="A490" s="3" t="s">
        <v>168</v>
      </c>
      <c r="B490" s="3" t="s">
        <v>182</v>
      </c>
      <c r="C490" s="3" t="s">
        <v>183</v>
      </c>
      <c r="D490" s="3" t="s">
        <v>15</v>
      </c>
      <c r="E490" s="3">
        <v>1486</v>
      </c>
      <c r="F490" s="3">
        <v>156.09573733193801</v>
      </c>
      <c r="G490" s="3">
        <v>2343</v>
      </c>
      <c r="H490" s="3">
        <v>458.45249945880198</v>
      </c>
      <c r="I490" s="3">
        <v>2794558</v>
      </c>
      <c r="J490" s="3">
        <v>1472933</v>
      </c>
      <c r="K490" s="3">
        <v>0.52707190188931496</v>
      </c>
    </row>
    <row r="491" spans="1:11" x14ac:dyDescent="0.2">
      <c r="A491" s="3" t="s">
        <v>168</v>
      </c>
      <c r="B491" s="3" t="s">
        <v>185</v>
      </c>
      <c r="C491" s="3" t="s">
        <v>186</v>
      </c>
      <c r="D491" s="3" t="s">
        <v>8</v>
      </c>
      <c r="E491" s="3">
        <v>1360</v>
      </c>
      <c r="F491" s="3">
        <v>139.30788412189801</v>
      </c>
      <c r="G491" s="3">
        <v>2098</v>
      </c>
      <c r="H491" s="3">
        <v>364.30629606992102</v>
      </c>
      <c r="I491" s="3">
        <v>1049025</v>
      </c>
      <c r="J491" s="3">
        <v>518248</v>
      </c>
      <c r="K491" s="3">
        <v>0.49402826434069702</v>
      </c>
    </row>
    <row r="492" spans="1:11" x14ac:dyDescent="0.2">
      <c r="A492" s="3" t="s">
        <v>168</v>
      </c>
      <c r="B492" s="3" t="s">
        <v>185</v>
      </c>
      <c r="C492" s="3" t="s">
        <v>186</v>
      </c>
      <c r="D492" s="3" t="s">
        <v>9</v>
      </c>
      <c r="E492" s="3">
        <v>1554</v>
      </c>
      <c r="F492" s="3">
        <v>148.095707559267</v>
      </c>
      <c r="G492" s="3">
        <v>2657</v>
      </c>
      <c r="H492" s="3">
        <v>560.55994730952898</v>
      </c>
      <c r="I492" s="3">
        <v>1049025</v>
      </c>
      <c r="J492" s="3">
        <v>518248</v>
      </c>
      <c r="K492" s="3">
        <v>0.49402826434069702</v>
      </c>
    </row>
    <row r="493" spans="1:11" x14ac:dyDescent="0.2">
      <c r="A493" s="3" t="s">
        <v>168</v>
      </c>
      <c r="B493" s="3" t="s">
        <v>185</v>
      </c>
      <c r="C493" s="3" t="s">
        <v>186</v>
      </c>
      <c r="D493" s="3" t="s">
        <v>10</v>
      </c>
      <c r="E493" s="3">
        <v>1680</v>
      </c>
      <c r="F493" s="3">
        <v>162.05389591353401</v>
      </c>
      <c r="G493" s="3">
        <v>2395</v>
      </c>
      <c r="H493" s="3">
        <v>420.146675443726</v>
      </c>
      <c r="I493" s="3">
        <v>1049025</v>
      </c>
      <c r="J493" s="3">
        <v>518248</v>
      </c>
      <c r="K493" s="3">
        <v>0.49402826434069702</v>
      </c>
    </row>
    <row r="494" spans="1:11" x14ac:dyDescent="0.2">
      <c r="A494" s="3" t="s">
        <v>168</v>
      </c>
      <c r="B494" s="3" t="s">
        <v>185</v>
      </c>
      <c r="C494" s="3" t="s">
        <v>186</v>
      </c>
      <c r="D494" s="3" t="s">
        <v>11</v>
      </c>
      <c r="E494" s="3">
        <v>2009</v>
      </c>
      <c r="F494" s="3">
        <v>283.91646368640897</v>
      </c>
      <c r="G494" s="3">
        <v>2835</v>
      </c>
      <c r="H494" s="3">
        <v>639.30876405369997</v>
      </c>
      <c r="I494" s="3">
        <v>1049025</v>
      </c>
      <c r="J494" s="3">
        <v>518248</v>
      </c>
      <c r="K494" s="3">
        <v>0.49402826434069702</v>
      </c>
    </row>
    <row r="495" spans="1:11" x14ac:dyDescent="0.2">
      <c r="A495" s="3" t="s">
        <v>168</v>
      </c>
      <c r="B495" s="3" t="s">
        <v>185</v>
      </c>
      <c r="C495" s="3" t="s">
        <v>186</v>
      </c>
      <c r="D495" s="3" t="s">
        <v>12</v>
      </c>
      <c r="E495" s="3">
        <v>1926</v>
      </c>
      <c r="F495" s="3">
        <v>234.03508472981201</v>
      </c>
      <c r="G495" s="3">
        <v>2480</v>
      </c>
      <c r="H495" s="3">
        <v>541.04539694471998</v>
      </c>
      <c r="I495" s="3">
        <v>1049025</v>
      </c>
      <c r="J495" s="3">
        <v>518248</v>
      </c>
      <c r="K495" s="3">
        <v>0.49402826434069702</v>
      </c>
    </row>
    <row r="496" spans="1:11" x14ac:dyDescent="0.2">
      <c r="A496" s="3" t="s">
        <v>168</v>
      </c>
      <c r="B496" s="3" t="s">
        <v>185</v>
      </c>
      <c r="C496" s="3" t="s">
        <v>186</v>
      </c>
      <c r="D496" s="3" t="s">
        <v>13</v>
      </c>
      <c r="E496" s="3">
        <v>1842</v>
      </c>
      <c r="F496" s="3">
        <v>322.65908634261302</v>
      </c>
      <c r="G496" s="3">
        <v>2567</v>
      </c>
      <c r="H496" s="3">
        <v>720.209434708956</v>
      </c>
      <c r="I496" s="3">
        <v>1049025</v>
      </c>
      <c r="J496" s="3">
        <v>518248</v>
      </c>
      <c r="K496" s="3">
        <v>0.49402826434069702</v>
      </c>
    </row>
    <row r="497" spans="1:11" x14ac:dyDescent="0.2">
      <c r="A497" s="3" t="s">
        <v>168</v>
      </c>
      <c r="B497" s="3" t="s">
        <v>185</v>
      </c>
      <c r="C497" s="3" t="s">
        <v>186</v>
      </c>
      <c r="D497" s="3" t="s">
        <v>14</v>
      </c>
      <c r="E497" s="3">
        <v>1603</v>
      </c>
      <c r="F497" s="3">
        <v>160.45788249581301</v>
      </c>
      <c r="G497" s="3">
        <v>2466</v>
      </c>
      <c r="H497" s="3">
        <v>511.46532762347999</v>
      </c>
      <c r="I497" s="3">
        <v>1049025</v>
      </c>
      <c r="J497" s="3">
        <v>518248</v>
      </c>
      <c r="K497" s="3">
        <v>0.49402826434069702</v>
      </c>
    </row>
    <row r="498" spans="1:11" x14ac:dyDescent="0.2">
      <c r="A498" s="3" t="s">
        <v>168</v>
      </c>
      <c r="B498" s="3" t="s">
        <v>185</v>
      </c>
      <c r="C498" s="3" t="s">
        <v>186</v>
      </c>
      <c r="D498" s="3" t="s">
        <v>15</v>
      </c>
      <c r="E498" s="3">
        <v>1540</v>
      </c>
      <c r="F498" s="3">
        <v>162.09772713836699</v>
      </c>
      <c r="G498" s="3">
        <v>2234</v>
      </c>
      <c r="H498" s="3">
        <v>540.21958160182805</v>
      </c>
      <c r="I498" s="3">
        <v>1049025</v>
      </c>
      <c r="J498" s="3">
        <v>518248</v>
      </c>
      <c r="K498" s="3">
        <v>0.49402826434069702</v>
      </c>
    </row>
    <row r="499" spans="1:11" x14ac:dyDescent="0.2">
      <c r="A499" s="3" t="s">
        <v>168</v>
      </c>
      <c r="B499" s="3" t="s">
        <v>188</v>
      </c>
      <c r="C499" s="3" t="s">
        <v>189</v>
      </c>
      <c r="D499" s="3" t="s">
        <v>8</v>
      </c>
      <c r="E499" s="3">
        <v>1303</v>
      </c>
      <c r="F499" s="3">
        <v>129.567660978015</v>
      </c>
      <c r="G499" s="3">
        <v>1971</v>
      </c>
      <c r="H499" s="3">
        <v>365.039056252683</v>
      </c>
      <c r="I499" s="3">
        <v>1343841</v>
      </c>
      <c r="J499" s="3">
        <v>663728</v>
      </c>
      <c r="K499" s="3">
        <v>0.49390366866318303</v>
      </c>
    </row>
    <row r="500" spans="1:11" x14ac:dyDescent="0.2">
      <c r="A500" s="3" t="s">
        <v>168</v>
      </c>
      <c r="B500" s="3" t="s">
        <v>188</v>
      </c>
      <c r="C500" s="3" t="s">
        <v>189</v>
      </c>
      <c r="D500" s="3" t="s">
        <v>9</v>
      </c>
      <c r="E500" s="3">
        <v>1532</v>
      </c>
      <c r="F500" s="3">
        <v>129.182600036254</v>
      </c>
      <c r="G500" s="3">
        <v>2579</v>
      </c>
      <c r="H500" s="3">
        <v>519.89714029843105</v>
      </c>
      <c r="I500" s="3">
        <v>1343841</v>
      </c>
      <c r="J500" s="3">
        <v>663728</v>
      </c>
      <c r="K500" s="3">
        <v>0.49390366866318303</v>
      </c>
    </row>
    <row r="501" spans="1:11" x14ac:dyDescent="0.2">
      <c r="A501" s="3" t="s">
        <v>168</v>
      </c>
      <c r="B501" s="3" t="s">
        <v>188</v>
      </c>
      <c r="C501" s="3" t="s">
        <v>189</v>
      </c>
      <c r="D501" s="3" t="s">
        <v>10</v>
      </c>
      <c r="E501" s="3">
        <v>1683</v>
      </c>
      <c r="F501" s="3">
        <v>151.06727171038099</v>
      </c>
      <c r="G501" s="3">
        <v>2185</v>
      </c>
      <c r="H501" s="3">
        <v>377.20443063313502</v>
      </c>
      <c r="I501" s="3">
        <v>1343841</v>
      </c>
      <c r="J501" s="3">
        <v>663728</v>
      </c>
      <c r="K501" s="3">
        <v>0.49390366866318303</v>
      </c>
    </row>
    <row r="502" spans="1:11" x14ac:dyDescent="0.2">
      <c r="A502" s="3" t="s">
        <v>168</v>
      </c>
      <c r="B502" s="3" t="s">
        <v>188</v>
      </c>
      <c r="C502" s="3" t="s">
        <v>189</v>
      </c>
      <c r="D502" s="3" t="s">
        <v>11</v>
      </c>
      <c r="E502" s="3">
        <v>1907</v>
      </c>
      <c r="F502" s="3">
        <v>234.67588017525</v>
      </c>
      <c r="G502" s="3">
        <v>2696</v>
      </c>
      <c r="H502" s="3">
        <v>497.59943323598998</v>
      </c>
      <c r="I502" s="3">
        <v>1343841</v>
      </c>
      <c r="J502" s="3">
        <v>663728</v>
      </c>
      <c r="K502" s="3">
        <v>0.49390366866318303</v>
      </c>
    </row>
    <row r="503" spans="1:11" x14ac:dyDescent="0.2">
      <c r="A503" s="3" t="s">
        <v>168</v>
      </c>
      <c r="B503" s="3" t="s">
        <v>188</v>
      </c>
      <c r="C503" s="3" t="s">
        <v>189</v>
      </c>
      <c r="D503" s="3" t="s">
        <v>12</v>
      </c>
      <c r="E503" s="3">
        <v>1834</v>
      </c>
      <c r="F503" s="3">
        <v>208.251648863947</v>
      </c>
      <c r="G503" s="3">
        <v>2485</v>
      </c>
      <c r="H503" s="3">
        <v>503.81215466139503</v>
      </c>
      <c r="I503" s="3">
        <v>1343841</v>
      </c>
      <c r="J503" s="3">
        <v>663728</v>
      </c>
      <c r="K503" s="3">
        <v>0.49390366866318303</v>
      </c>
    </row>
    <row r="504" spans="1:11" x14ac:dyDescent="0.2">
      <c r="A504" s="3" t="s">
        <v>168</v>
      </c>
      <c r="B504" s="3" t="s">
        <v>188</v>
      </c>
      <c r="C504" s="3" t="s">
        <v>189</v>
      </c>
      <c r="D504" s="3" t="s">
        <v>13</v>
      </c>
      <c r="E504" s="3">
        <v>2004</v>
      </c>
      <c r="F504" s="3">
        <v>265.58479940504498</v>
      </c>
      <c r="G504" s="3">
        <v>2889</v>
      </c>
      <c r="H504" s="3">
        <v>593.69343041166496</v>
      </c>
      <c r="I504" s="3">
        <v>1343841</v>
      </c>
      <c r="J504" s="3">
        <v>663728</v>
      </c>
      <c r="K504" s="3">
        <v>0.49390366866318303</v>
      </c>
    </row>
    <row r="505" spans="1:11" x14ac:dyDescent="0.2">
      <c r="A505" s="3" t="s">
        <v>168</v>
      </c>
      <c r="B505" s="3" t="s">
        <v>188</v>
      </c>
      <c r="C505" s="3" t="s">
        <v>189</v>
      </c>
      <c r="D505" s="3" t="s">
        <v>14</v>
      </c>
      <c r="E505" s="3">
        <v>1510</v>
      </c>
      <c r="F505" s="3">
        <v>140.635879330953</v>
      </c>
      <c r="G505" s="3">
        <v>2292</v>
      </c>
      <c r="H505" s="3">
        <v>433.70130904257002</v>
      </c>
      <c r="I505" s="3">
        <v>1343841</v>
      </c>
      <c r="J505" s="3">
        <v>663728</v>
      </c>
      <c r="K505" s="3">
        <v>0.49390366866318303</v>
      </c>
    </row>
    <row r="506" spans="1:11" x14ac:dyDescent="0.2">
      <c r="A506" s="3" t="s">
        <v>168</v>
      </c>
      <c r="B506" s="3" t="s">
        <v>188</v>
      </c>
      <c r="C506" s="3" t="s">
        <v>189</v>
      </c>
      <c r="D506" s="3" t="s">
        <v>15</v>
      </c>
      <c r="E506" s="3">
        <v>1686</v>
      </c>
      <c r="F506" s="3">
        <v>143.20093959737099</v>
      </c>
      <c r="G506" s="3">
        <v>2516</v>
      </c>
      <c r="H506" s="3">
        <v>466.36123023813599</v>
      </c>
      <c r="I506" s="3">
        <v>1343841</v>
      </c>
      <c r="J506" s="3">
        <v>663728</v>
      </c>
      <c r="K506" s="3">
        <v>0.49390366866318303</v>
      </c>
    </row>
    <row r="507" spans="1:11" x14ac:dyDescent="0.2">
      <c r="A507" s="3" t="s">
        <v>168</v>
      </c>
      <c r="B507" s="3" t="s">
        <v>191</v>
      </c>
      <c r="C507" s="3" t="s">
        <v>192</v>
      </c>
      <c r="D507" s="3" t="s">
        <v>8</v>
      </c>
      <c r="E507" s="3">
        <v>1211</v>
      </c>
      <c r="F507" s="3">
        <v>88.045013848280604</v>
      </c>
      <c r="G507" s="3">
        <v>1875</v>
      </c>
      <c r="H507" s="3">
        <v>235.644038770555</v>
      </c>
      <c r="I507" s="3">
        <v>1559177</v>
      </c>
      <c r="J507" s="3">
        <v>767486</v>
      </c>
      <c r="K507" s="3">
        <v>0.492237892170036</v>
      </c>
    </row>
    <row r="508" spans="1:11" x14ac:dyDescent="0.2">
      <c r="A508" s="3" t="s">
        <v>168</v>
      </c>
      <c r="B508" s="3" t="s">
        <v>191</v>
      </c>
      <c r="C508" s="3" t="s">
        <v>192</v>
      </c>
      <c r="D508" s="3" t="s">
        <v>9</v>
      </c>
      <c r="E508" s="3">
        <v>1424</v>
      </c>
      <c r="F508" s="3">
        <v>86.910691660163707</v>
      </c>
      <c r="G508" s="3">
        <v>2219</v>
      </c>
      <c r="H508" s="3">
        <v>341.73719571612997</v>
      </c>
      <c r="I508" s="3">
        <v>1559177</v>
      </c>
      <c r="J508" s="3">
        <v>767486</v>
      </c>
      <c r="K508" s="3">
        <v>0.492237892170036</v>
      </c>
    </row>
    <row r="509" spans="1:11" x14ac:dyDescent="0.2">
      <c r="A509" s="3" t="s">
        <v>168</v>
      </c>
      <c r="B509" s="3" t="s">
        <v>191</v>
      </c>
      <c r="C509" s="3" t="s">
        <v>192</v>
      </c>
      <c r="D509" s="3" t="s">
        <v>10</v>
      </c>
      <c r="E509" s="3">
        <v>1368</v>
      </c>
      <c r="F509" s="3">
        <v>92.551087035168393</v>
      </c>
      <c r="G509" s="3">
        <v>1899</v>
      </c>
      <c r="H509" s="3">
        <v>263.66477898596298</v>
      </c>
      <c r="I509" s="3">
        <v>1559177</v>
      </c>
      <c r="J509" s="3">
        <v>767486</v>
      </c>
      <c r="K509" s="3">
        <v>0.492237892170036</v>
      </c>
    </row>
    <row r="510" spans="1:11" x14ac:dyDescent="0.2">
      <c r="A510" s="3" t="s">
        <v>168</v>
      </c>
      <c r="B510" s="3" t="s">
        <v>191</v>
      </c>
      <c r="C510" s="3" t="s">
        <v>192</v>
      </c>
      <c r="D510" s="3" t="s">
        <v>11</v>
      </c>
      <c r="E510" s="3">
        <v>1657</v>
      </c>
      <c r="F510" s="3">
        <v>156.385143642896</v>
      </c>
      <c r="G510" s="3">
        <v>2337</v>
      </c>
      <c r="H510" s="3">
        <v>379.30047830728898</v>
      </c>
      <c r="I510" s="3">
        <v>1559177</v>
      </c>
      <c r="J510" s="3">
        <v>767486</v>
      </c>
      <c r="K510" s="3">
        <v>0.492237892170036</v>
      </c>
    </row>
    <row r="511" spans="1:11" x14ac:dyDescent="0.2">
      <c r="A511" s="3" t="s">
        <v>168</v>
      </c>
      <c r="B511" s="3" t="s">
        <v>191</v>
      </c>
      <c r="C511" s="3" t="s">
        <v>192</v>
      </c>
      <c r="D511" s="3" t="s">
        <v>12</v>
      </c>
      <c r="E511" s="3">
        <v>1831</v>
      </c>
      <c r="F511" s="3">
        <v>160.22107393223399</v>
      </c>
      <c r="G511" s="3">
        <v>2307</v>
      </c>
      <c r="H511" s="3">
        <v>374.27841943947101</v>
      </c>
      <c r="I511" s="3">
        <v>1559177</v>
      </c>
      <c r="J511" s="3">
        <v>767486</v>
      </c>
      <c r="K511" s="3">
        <v>0.492237892170036</v>
      </c>
    </row>
    <row r="512" spans="1:11" x14ac:dyDescent="0.2">
      <c r="A512" s="3" t="s">
        <v>168</v>
      </c>
      <c r="B512" s="3" t="s">
        <v>191</v>
      </c>
      <c r="C512" s="3" t="s">
        <v>192</v>
      </c>
      <c r="D512" s="3" t="s">
        <v>13</v>
      </c>
      <c r="E512" s="3">
        <v>2180</v>
      </c>
      <c r="F512" s="3">
        <v>205.940751930261</v>
      </c>
      <c r="G512" s="3">
        <v>2635</v>
      </c>
      <c r="H512" s="3">
        <v>494.69634087211398</v>
      </c>
      <c r="I512" s="3">
        <v>1559177</v>
      </c>
      <c r="J512" s="3">
        <v>767486</v>
      </c>
      <c r="K512" s="3">
        <v>0.492237892170036</v>
      </c>
    </row>
    <row r="513" spans="1:11" x14ac:dyDescent="0.2">
      <c r="A513" s="3" t="s">
        <v>168</v>
      </c>
      <c r="B513" s="3" t="s">
        <v>191</v>
      </c>
      <c r="C513" s="3" t="s">
        <v>192</v>
      </c>
      <c r="D513" s="3" t="s">
        <v>14</v>
      </c>
      <c r="E513" s="3">
        <v>1359</v>
      </c>
      <c r="F513" s="3">
        <v>96.6156677571106</v>
      </c>
      <c r="G513" s="3">
        <v>2006</v>
      </c>
      <c r="H513" s="3">
        <v>315.53187323224802</v>
      </c>
      <c r="I513" s="3">
        <v>1559177</v>
      </c>
      <c r="J513" s="3">
        <v>767486</v>
      </c>
      <c r="K513" s="3">
        <v>0.492237892170036</v>
      </c>
    </row>
    <row r="514" spans="1:11" x14ac:dyDescent="0.2">
      <c r="A514" s="3" t="s">
        <v>168</v>
      </c>
      <c r="B514" s="3" t="s">
        <v>191</v>
      </c>
      <c r="C514" s="3" t="s">
        <v>192</v>
      </c>
      <c r="D514" s="3" t="s">
        <v>15</v>
      </c>
      <c r="E514" s="3">
        <v>1385</v>
      </c>
      <c r="F514" s="3">
        <v>83.823312949107503</v>
      </c>
      <c r="G514" s="3">
        <v>2230</v>
      </c>
      <c r="H514" s="3">
        <v>280.59718726713697</v>
      </c>
      <c r="I514" s="3">
        <v>1559177</v>
      </c>
      <c r="J514" s="3">
        <v>767486</v>
      </c>
      <c r="K514" s="3">
        <v>0.492237892170036</v>
      </c>
    </row>
    <row r="515" spans="1:11" x14ac:dyDescent="0.2">
      <c r="A515" s="3" t="s">
        <v>168</v>
      </c>
      <c r="B515" s="3" t="s">
        <v>194</v>
      </c>
      <c r="C515" s="3" t="s">
        <v>195</v>
      </c>
      <c r="D515" s="3" t="s">
        <v>8</v>
      </c>
      <c r="E515" s="3">
        <v>1455</v>
      </c>
      <c r="F515" s="3">
        <v>132.024469672132</v>
      </c>
      <c r="G515" s="3">
        <v>2254</v>
      </c>
      <c r="H515" s="3">
        <v>369.97041379029702</v>
      </c>
      <c r="I515" s="3">
        <v>1277050</v>
      </c>
      <c r="J515" s="3">
        <v>632609</v>
      </c>
      <c r="K515" s="3">
        <v>0.495367448416272</v>
      </c>
    </row>
    <row r="516" spans="1:11" x14ac:dyDescent="0.2">
      <c r="A516" s="3" t="s">
        <v>168</v>
      </c>
      <c r="B516" s="3" t="s">
        <v>194</v>
      </c>
      <c r="C516" s="3" t="s">
        <v>195</v>
      </c>
      <c r="D516" s="3" t="s">
        <v>9</v>
      </c>
      <c r="E516" s="3">
        <v>1580</v>
      </c>
      <c r="F516" s="3">
        <v>147.22435355961301</v>
      </c>
      <c r="G516" s="3">
        <v>2824</v>
      </c>
      <c r="H516" s="3">
        <v>577.61769201307595</v>
      </c>
      <c r="I516" s="3">
        <v>1277050</v>
      </c>
      <c r="J516" s="3">
        <v>632609</v>
      </c>
      <c r="K516" s="3">
        <v>0.495367448416272</v>
      </c>
    </row>
    <row r="517" spans="1:11" x14ac:dyDescent="0.2">
      <c r="A517" s="3" t="s">
        <v>168</v>
      </c>
      <c r="B517" s="3" t="s">
        <v>194</v>
      </c>
      <c r="C517" s="3" t="s">
        <v>195</v>
      </c>
      <c r="D517" s="3" t="s">
        <v>10</v>
      </c>
      <c r="E517" s="3">
        <v>1762</v>
      </c>
      <c r="F517" s="3">
        <v>171.83343044126801</v>
      </c>
      <c r="G517" s="3">
        <v>2625</v>
      </c>
      <c r="H517" s="3">
        <v>453.07644389079098</v>
      </c>
      <c r="I517" s="3">
        <v>1277050</v>
      </c>
      <c r="J517" s="3">
        <v>632609</v>
      </c>
      <c r="K517" s="3">
        <v>0.495367448416272</v>
      </c>
    </row>
    <row r="518" spans="1:11" x14ac:dyDescent="0.2">
      <c r="A518" s="3" t="s">
        <v>168</v>
      </c>
      <c r="B518" s="3" t="s">
        <v>194</v>
      </c>
      <c r="C518" s="3" t="s">
        <v>195</v>
      </c>
      <c r="D518" s="3" t="s">
        <v>11</v>
      </c>
      <c r="E518" s="3">
        <v>2161</v>
      </c>
      <c r="F518" s="3">
        <v>317.11180151943398</v>
      </c>
      <c r="G518" s="3">
        <v>2756</v>
      </c>
      <c r="H518" s="3">
        <v>690.94790259864499</v>
      </c>
      <c r="I518" s="3">
        <v>1277050</v>
      </c>
      <c r="J518" s="3">
        <v>632609</v>
      </c>
      <c r="K518" s="3">
        <v>0.495367448416272</v>
      </c>
    </row>
    <row r="519" spans="1:11" x14ac:dyDescent="0.2">
      <c r="A519" s="3" t="s">
        <v>168</v>
      </c>
      <c r="B519" s="3" t="s">
        <v>194</v>
      </c>
      <c r="C519" s="3" t="s">
        <v>195</v>
      </c>
      <c r="D519" s="3" t="s">
        <v>12</v>
      </c>
      <c r="E519" s="3">
        <v>2138</v>
      </c>
      <c r="F519" s="3">
        <v>252.29161186988401</v>
      </c>
      <c r="G519" s="3">
        <v>2717</v>
      </c>
      <c r="H519" s="3">
        <v>605.27600899056904</v>
      </c>
      <c r="I519" s="3">
        <v>1277050</v>
      </c>
      <c r="J519" s="3">
        <v>632609</v>
      </c>
      <c r="K519" s="3">
        <v>0.495367448416272</v>
      </c>
    </row>
    <row r="520" spans="1:11" x14ac:dyDescent="0.2">
      <c r="A520" s="3" t="s">
        <v>168</v>
      </c>
      <c r="B520" s="3" t="s">
        <v>194</v>
      </c>
      <c r="C520" s="3" t="s">
        <v>195</v>
      </c>
      <c r="D520" s="3" t="s">
        <v>13</v>
      </c>
      <c r="E520" s="3">
        <v>2520</v>
      </c>
      <c r="F520" s="3">
        <v>353.49170009525199</v>
      </c>
      <c r="G520" s="3">
        <v>3115</v>
      </c>
      <c r="H520" s="3">
        <v>780.47528117046795</v>
      </c>
      <c r="I520" s="3">
        <v>1277050</v>
      </c>
      <c r="J520" s="3">
        <v>632609</v>
      </c>
      <c r="K520" s="3">
        <v>0.495367448416272</v>
      </c>
    </row>
    <row r="521" spans="1:11" x14ac:dyDescent="0.2">
      <c r="A521" s="3" t="s">
        <v>168</v>
      </c>
      <c r="B521" s="3" t="s">
        <v>194</v>
      </c>
      <c r="C521" s="3" t="s">
        <v>195</v>
      </c>
      <c r="D521" s="3" t="s">
        <v>14</v>
      </c>
      <c r="E521" s="3">
        <v>1694</v>
      </c>
      <c r="F521" s="3">
        <v>163.903987441928</v>
      </c>
      <c r="G521" s="3">
        <v>2273</v>
      </c>
      <c r="H521" s="3">
        <v>489.60608751859598</v>
      </c>
      <c r="I521" s="3">
        <v>1277050</v>
      </c>
      <c r="J521" s="3">
        <v>632609</v>
      </c>
      <c r="K521" s="3">
        <v>0.495367448416272</v>
      </c>
    </row>
    <row r="522" spans="1:11" x14ac:dyDescent="0.2">
      <c r="A522" s="3" t="s">
        <v>168</v>
      </c>
      <c r="B522" s="3" t="s">
        <v>194</v>
      </c>
      <c r="C522" s="3" t="s">
        <v>195</v>
      </c>
      <c r="D522" s="3" t="s">
        <v>15</v>
      </c>
      <c r="E522" s="3">
        <v>1700</v>
      </c>
      <c r="F522" s="3">
        <v>167.46549740606201</v>
      </c>
      <c r="G522" s="3">
        <v>2578</v>
      </c>
      <c r="H522" s="3">
        <v>501.25047209051598</v>
      </c>
      <c r="I522" s="3">
        <v>1277050</v>
      </c>
      <c r="J522" s="3">
        <v>632609</v>
      </c>
      <c r="K522" s="3">
        <v>0.495367448416272</v>
      </c>
    </row>
    <row r="523" spans="1:11" x14ac:dyDescent="0.2">
      <c r="A523" s="3" t="s">
        <v>168</v>
      </c>
      <c r="B523" s="3" t="s">
        <v>197</v>
      </c>
      <c r="C523" s="3" t="s">
        <v>198</v>
      </c>
      <c r="D523" s="3" t="s">
        <v>8</v>
      </c>
      <c r="E523" s="3">
        <v>2440</v>
      </c>
      <c r="F523" s="3">
        <v>367.89217048301299</v>
      </c>
      <c r="G523" s="3">
        <v>3155</v>
      </c>
      <c r="H523" s="3">
        <v>815.19245386374496</v>
      </c>
      <c r="I523" s="3">
        <v>1314935</v>
      </c>
      <c r="J523" s="3">
        <v>649531</v>
      </c>
      <c r="K523" s="3">
        <v>0.493964340442684</v>
      </c>
    </row>
    <row r="524" spans="1:11" x14ac:dyDescent="0.2">
      <c r="A524" s="3" t="s">
        <v>168</v>
      </c>
      <c r="B524" s="3" t="s">
        <v>197</v>
      </c>
      <c r="C524" s="3" t="s">
        <v>198</v>
      </c>
      <c r="D524" s="3" t="s">
        <v>9</v>
      </c>
      <c r="E524" s="3">
        <v>2084</v>
      </c>
      <c r="F524" s="3">
        <v>375.38150647738303</v>
      </c>
      <c r="G524" s="3">
        <v>3623</v>
      </c>
      <c r="H524" s="3">
        <v>1235.2321916231199</v>
      </c>
      <c r="I524" s="3">
        <v>1314935</v>
      </c>
      <c r="J524" s="3">
        <v>649531</v>
      </c>
      <c r="K524" s="3">
        <v>0.493964340442684</v>
      </c>
    </row>
    <row r="525" spans="1:11" x14ac:dyDescent="0.2">
      <c r="A525" s="3" t="s">
        <v>168</v>
      </c>
      <c r="B525" s="3" t="s">
        <v>197</v>
      </c>
      <c r="C525" s="3" t="s">
        <v>198</v>
      </c>
      <c r="D525" s="3" t="s">
        <v>10</v>
      </c>
      <c r="E525" s="3">
        <v>2442</v>
      </c>
      <c r="F525" s="3">
        <v>410.685280351823</v>
      </c>
      <c r="G525" s="3">
        <v>3312</v>
      </c>
      <c r="H525" s="3">
        <v>894.59948478171304</v>
      </c>
      <c r="I525" s="3">
        <v>1314935</v>
      </c>
      <c r="J525" s="3">
        <v>649531</v>
      </c>
      <c r="K525" s="3">
        <v>0.493964340442684</v>
      </c>
    </row>
    <row r="526" spans="1:11" x14ac:dyDescent="0.2">
      <c r="A526" s="3" t="s">
        <v>168</v>
      </c>
      <c r="B526" s="3" t="s">
        <v>197</v>
      </c>
      <c r="C526" s="3" t="s">
        <v>198</v>
      </c>
      <c r="D526" s="3" t="s">
        <v>11</v>
      </c>
      <c r="E526" s="3">
        <v>2744</v>
      </c>
      <c r="F526" s="3">
        <v>664.075707780833</v>
      </c>
      <c r="G526" s="3">
        <v>3864</v>
      </c>
      <c r="H526" s="3">
        <v>1250.12789663233</v>
      </c>
      <c r="I526" s="3">
        <v>1314935</v>
      </c>
      <c r="J526" s="3">
        <v>649531</v>
      </c>
      <c r="K526" s="3">
        <v>0.493964340442684</v>
      </c>
    </row>
    <row r="527" spans="1:11" x14ac:dyDescent="0.2">
      <c r="A527" s="3" t="s">
        <v>168</v>
      </c>
      <c r="B527" s="3" t="s">
        <v>197</v>
      </c>
      <c r="C527" s="3" t="s">
        <v>198</v>
      </c>
      <c r="D527" s="3" t="s">
        <v>12</v>
      </c>
      <c r="E527" s="3">
        <v>2635</v>
      </c>
      <c r="F527" s="3">
        <v>490.17561565079802</v>
      </c>
      <c r="G527" s="3">
        <v>3500</v>
      </c>
      <c r="H527" s="3">
        <v>967.01423142849501</v>
      </c>
      <c r="I527" s="3">
        <v>1314935</v>
      </c>
      <c r="J527" s="3">
        <v>649531</v>
      </c>
      <c r="K527" s="3">
        <v>0.493964340442684</v>
      </c>
    </row>
    <row r="528" spans="1:11" x14ac:dyDescent="0.2">
      <c r="A528" s="3" t="s">
        <v>168</v>
      </c>
      <c r="B528" s="3" t="s">
        <v>197</v>
      </c>
      <c r="C528" s="3" t="s">
        <v>198</v>
      </c>
      <c r="D528" s="3" t="s">
        <v>13</v>
      </c>
      <c r="E528" s="3">
        <v>3477</v>
      </c>
      <c r="F528" s="3">
        <v>885.39155430409505</v>
      </c>
      <c r="G528" s="3">
        <v>4134</v>
      </c>
      <c r="H528" s="3">
        <v>1506.4856935897899</v>
      </c>
      <c r="I528" s="3">
        <v>1314935</v>
      </c>
      <c r="J528" s="3">
        <v>649531</v>
      </c>
      <c r="K528" s="3">
        <v>0.493964340442684</v>
      </c>
    </row>
    <row r="529" spans="1:11" x14ac:dyDescent="0.2">
      <c r="A529" s="3" t="s">
        <v>168</v>
      </c>
      <c r="B529" s="3" t="s">
        <v>197</v>
      </c>
      <c r="C529" s="3" t="s">
        <v>198</v>
      </c>
      <c r="D529" s="3" t="s">
        <v>14</v>
      </c>
      <c r="E529" s="3">
        <v>2262</v>
      </c>
      <c r="F529" s="3">
        <v>405.20307717820401</v>
      </c>
      <c r="G529" s="3">
        <v>3205</v>
      </c>
      <c r="H529" s="3">
        <v>1014.33541329882</v>
      </c>
      <c r="I529" s="3">
        <v>1314935</v>
      </c>
      <c r="J529" s="3">
        <v>649531</v>
      </c>
      <c r="K529" s="3">
        <v>0.493964340442684</v>
      </c>
    </row>
    <row r="530" spans="1:11" x14ac:dyDescent="0.2">
      <c r="A530" s="3" t="s">
        <v>168</v>
      </c>
      <c r="B530" s="3" t="s">
        <v>197</v>
      </c>
      <c r="C530" s="3" t="s">
        <v>198</v>
      </c>
      <c r="D530" s="3" t="s">
        <v>15</v>
      </c>
      <c r="E530" s="3">
        <v>2263</v>
      </c>
      <c r="F530" s="3">
        <v>344.38418612728401</v>
      </c>
      <c r="G530" s="3">
        <v>3462</v>
      </c>
      <c r="H530" s="3">
        <v>1009.15394181418</v>
      </c>
      <c r="I530" s="3">
        <v>1314935</v>
      </c>
      <c r="J530" s="3">
        <v>649531</v>
      </c>
      <c r="K530" s="3">
        <v>0.493964340442684</v>
      </c>
    </row>
    <row r="531" spans="1:11" x14ac:dyDescent="0.2">
      <c r="A531" s="3" t="s">
        <v>168</v>
      </c>
      <c r="B531" s="3" t="s">
        <v>200</v>
      </c>
      <c r="C531" s="3" t="s">
        <v>201</v>
      </c>
      <c r="D531" s="3" t="s">
        <v>8</v>
      </c>
      <c r="E531" s="3">
        <v>1593</v>
      </c>
      <c r="F531" s="3">
        <v>175.762418474399</v>
      </c>
      <c r="G531" s="3">
        <v>2220</v>
      </c>
      <c r="H531" s="3">
        <v>396.06261665944203</v>
      </c>
      <c r="I531" s="3">
        <v>1353032</v>
      </c>
      <c r="J531" s="3">
        <v>713963</v>
      </c>
      <c r="K531" s="3">
        <v>0.52767635946526004</v>
      </c>
    </row>
    <row r="532" spans="1:11" x14ac:dyDescent="0.2">
      <c r="A532" s="3" t="s">
        <v>168</v>
      </c>
      <c r="B532" s="3" t="s">
        <v>200</v>
      </c>
      <c r="C532" s="3" t="s">
        <v>201</v>
      </c>
      <c r="D532" s="3" t="s">
        <v>9</v>
      </c>
      <c r="E532" s="3">
        <v>1890</v>
      </c>
      <c r="F532" s="3">
        <v>200.527236152874</v>
      </c>
      <c r="G532" s="3">
        <v>3026</v>
      </c>
      <c r="H532" s="3">
        <v>693.08314105638101</v>
      </c>
      <c r="I532" s="3">
        <v>1353032</v>
      </c>
      <c r="J532" s="3">
        <v>713963</v>
      </c>
      <c r="K532" s="3">
        <v>0.52767635946526004</v>
      </c>
    </row>
    <row r="533" spans="1:11" x14ac:dyDescent="0.2">
      <c r="A533" s="3" t="s">
        <v>168</v>
      </c>
      <c r="B533" s="3" t="s">
        <v>200</v>
      </c>
      <c r="C533" s="3" t="s">
        <v>201</v>
      </c>
      <c r="D533" s="3" t="s">
        <v>10</v>
      </c>
      <c r="E533" s="3">
        <v>1865</v>
      </c>
      <c r="F533" s="3">
        <v>196.67862196787999</v>
      </c>
      <c r="G533" s="3">
        <v>2604</v>
      </c>
      <c r="H533" s="3">
        <v>480.17093532005703</v>
      </c>
      <c r="I533" s="3">
        <v>1353032</v>
      </c>
      <c r="J533" s="3">
        <v>713963</v>
      </c>
      <c r="K533" s="3">
        <v>0.52767635946526004</v>
      </c>
    </row>
    <row r="534" spans="1:11" x14ac:dyDescent="0.2">
      <c r="A534" s="3" t="s">
        <v>168</v>
      </c>
      <c r="B534" s="3" t="s">
        <v>200</v>
      </c>
      <c r="C534" s="3" t="s">
        <v>201</v>
      </c>
      <c r="D534" s="3" t="s">
        <v>11</v>
      </c>
      <c r="E534" s="3">
        <v>2349</v>
      </c>
      <c r="F534" s="3">
        <v>378.77926264630997</v>
      </c>
      <c r="G534" s="3">
        <v>3114</v>
      </c>
      <c r="H534" s="3">
        <v>776.58850800438199</v>
      </c>
      <c r="I534" s="3">
        <v>1353032</v>
      </c>
      <c r="J534" s="3">
        <v>713963</v>
      </c>
      <c r="K534" s="3">
        <v>0.52767635946526004</v>
      </c>
    </row>
    <row r="535" spans="1:11" x14ac:dyDescent="0.2">
      <c r="A535" s="3" t="s">
        <v>168</v>
      </c>
      <c r="B535" s="3" t="s">
        <v>200</v>
      </c>
      <c r="C535" s="3" t="s">
        <v>201</v>
      </c>
      <c r="D535" s="3" t="s">
        <v>12</v>
      </c>
      <c r="E535" s="3">
        <v>2524</v>
      </c>
      <c r="F535" s="3">
        <v>398.12241969643799</v>
      </c>
      <c r="G535" s="3">
        <v>3201</v>
      </c>
      <c r="H535" s="3">
        <v>751.11391897068199</v>
      </c>
      <c r="I535" s="3">
        <v>1353032</v>
      </c>
      <c r="J535" s="3">
        <v>713963</v>
      </c>
      <c r="K535" s="3">
        <v>0.52767635946526004</v>
      </c>
    </row>
    <row r="536" spans="1:11" x14ac:dyDescent="0.2">
      <c r="A536" s="3" t="s">
        <v>168</v>
      </c>
      <c r="B536" s="3" t="s">
        <v>200</v>
      </c>
      <c r="C536" s="3" t="s">
        <v>201</v>
      </c>
      <c r="D536" s="3" t="s">
        <v>13</v>
      </c>
      <c r="E536" s="3">
        <v>2338</v>
      </c>
      <c r="F536" s="3">
        <v>401.48733578663803</v>
      </c>
      <c r="G536" s="3">
        <v>3385</v>
      </c>
      <c r="H536" s="3">
        <v>845.843331378779</v>
      </c>
      <c r="I536" s="3">
        <v>1353032</v>
      </c>
      <c r="J536" s="3">
        <v>713963</v>
      </c>
      <c r="K536" s="3">
        <v>0.52767635946526004</v>
      </c>
    </row>
    <row r="537" spans="1:11" x14ac:dyDescent="0.2">
      <c r="A537" s="3" t="s">
        <v>168</v>
      </c>
      <c r="B537" s="3" t="s">
        <v>200</v>
      </c>
      <c r="C537" s="3" t="s">
        <v>201</v>
      </c>
      <c r="D537" s="3" t="s">
        <v>14</v>
      </c>
      <c r="E537" s="3">
        <v>1811</v>
      </c>
      <c r="F537" s="3">
        <v>180.77364706191699</v>
      </c>
      <c r="G537" s="3">
        <v>2598</v>
      </c>
      <c r="H537" s="3">
        <v>545.50786541703201</v>
      </c>
      <c r="I537" s="3">
        <v>1353032</v>
      </c>
      <c r="J537" s="3">
        <v>713963</v>
      </c>
      <c r="K537" s="3">
        <v>0.52767635946526004</v>
      </c>
    </row>
    <row r="538" spans="1:11" x14ac:dyDescent="0.2">
      <c r="A538" s="3" t="s">
        <v>168</v>
      </c>
      <c r="B538" s="3" t="s">
        <v>200</v>
      </c>
      <c r="C538" s="3" t="s">
        <v>201</v>
      </c>
      <c r="D538" s="3" t="s">
        <v>15</v>
      </c>
      <c r="E538" s="3">
        <v>1826</v>
      </c>
      <c r="F538" s="3">
        <v>168.10445692697999</v>
      </c>
      <c r="G538" s="3">
        <v>2747</v>
      </c>
      <c r="H538" s="3">
        <v>535.89464761635497</v>
      </c>
      <c r="I538" s="3">
        <v>1353032</v>
      </c>
      <c r="J538" s="3">
        <v>713963</v>
      </c>
      <c r="K538" s="3">
        <v>0.52767635946526004</v>
      </c>
    </row>
    <row r="539" spans="1:11" x14ac:dyDescent="0.2">
      <c r="A539" s="3" t="s">
        <v>168</v>
      </c>
      <c r="B539" s="3" t="s">
        <v>203</v>
      </c>
      <c r="C539" s="3" t="s">
        <v>204</v>
      </c>
      <c r="D539" s="3" t="s">
        <v>8</v>
      </c>
      <c r="E539" s="3">
        <v>2214</v>
      </c>
      <c r="F539" s="3">
        <v>363.32928042438499</v>
      </c>
      <c r="G539" s="3">
        <v>3170</v>
      </c>
      <c r="H539" s="3">
        <v>845.609339970885</v>
      </c>
      <c r="I539" s="3">
        <v>334195</v>
      </c>
      <c r="J539" s="3">
        <v>164149</v>
      </c>
      <c r="K539" s="3">
        <v>0.49117730666227799</v>
      </c>
    </row>
    <row r="540" spans="1:11" x14ac:dyDescent="0.2">
      <c r="A540" s="3" t="s">
        <v>168</v>
      </c>
      <c r="B540" s="3" t="s">
        <v>203</v>
      </c>
      <c r="C540" s="3" t="s">
        <v>204</v>
      </c>
      <c r="D540" s="3" t="s">
        <v>9</v>
      </c>
      <c r="E540" s="3">
        <v>2616</v>
      </c>
      <c r="F540" s="3">
        <v>411.06852457142901</v>
      </c>
      <c r="G540" s="3">
        <v>4330</v>
      </c>
      <c r="H540" s="3">
        <v>1403.7006864566899</v>
      </c>
      <c r="I540" s="3">
        <v>334195</v>
      </c>
      <c r="J540" s="3">
        <v>164149</v>
      </c>
      <c r="K540" s="3">
        <v>0.49117730666227799</v>
      </c>
    </row>
    <row r="541" spans="1:11" x14ac:dyDescent="0.2">
      <c r="A541" s="3" t="s">
        <v>168</v>
      </c>
      <c r="B541" s="3" t="s">
        <v>203</v>
      </c>
      <c r="C541" s="3" t="s">
        <v>204</v>
      </c>
      <c r="D541" s="3" t="s">
        <v>10</v>
      </c>
      <c r="E541" s="3">
        <v>2402</v>
      </c>
      <c r="F541" s="3">
        <v>409.74812734418202</v>
      </c>
      <c r="G541" s="3">
        <v>3531</v>
      </c>
      <c r="H541" s="3">
        <v>1006.62352992</v>
      </c>
      <c r="I541" s="3">
        <v>334195</v>
      </c>
      <c r="J541" s="3">
        <v>164149</v>
      </c>
      <c r="K541" s="3">
        <v>0.49117730666227799</v>
      </c>
    </row>
    <row r="542" spans="1:11" x14ac:dyDescent="0.2">
      <c r="A542" s="3" t="s">
        <v>168</v>
      </c>
      <c r="B542" s="3" t="s">
        <v>203</v>
      </c>
      <c r="C542" s="3" t="s">
        <v>204</v>
      </c>
      <c r="D542" s="3" t="s">
        <v>11</v>
      </c>
      <c r="E542" s="3">
        <v>3037</v>
      </c>
      <c r="F542" s="3">
        <v>644.14934166431794</v>
      </c>
      <c r="G542" s="3">
        <v>4268</v>
      </c>
      <c r="H542" s="3">
        <v>1426.71950318309</v>
      </c>
      <c r="I542" s="3">
        <v>334195</v>
      </c>
      <c r="J542" s="3">
        <v>164149</v>
      </c>
      <c r="K542" s="3">
        <v>0.49117730666227799</v>
      </c>
    </row>
    <row r="543" spans="1:11" x14ac:dyDescent="0.2">
      <c r="A543" s="3" t="s">
        <v>168</v>
      </c>
      <c r="B543" s="3" t="s">
        <v>203</v>
      </c>
      <c r="C543" s="3" t="s">
        <v>204</v>
      </c>
      <c r="D543" s="3" t="s">
        <v>12</v>
      </c>
      <c r="E543" s="3">
        <v>2841</v>
      </c>
      <c r="F543" s="3">
        <v>652.23566849333804</v>
      </c>
      <c r="G543" s="3">
        <v>3742</v>
      </c>
      <c r="H543" s="3">
        <v>1460.02995593232</v>
      </c>
      <c r="I543" s="3">
        <v>334195</v>
      </c>
      <c r="J543" s="3">
        <v>164149</v>
      </c>
      <c r="K543" s="3">
        <v>0.49117730666227799</v>
      </c>
    </row>
    <row r="544" spans="1:11" x14ac:dyDescent="0.2">
      <c r="A544" s="3" t="s">
        <v>168</v>
      </c>
      <c r="B544" s="3" t="s">
        <v>203</v>
      </c>
      <c r="C544" s="3" t="s">
        <v>204</v>
      </c>
      <c r="D544" s="3" t="s">
        <v>13</v>
      </c>
      <c r="E544" s="3">
        <v>3104</v>
      </c>
      <c r="F544" s="3">
        <v>896.53527023788695</v>
      </c>
      <c r="G544" s="3">
        <v>4394</v>
      </c>
      <c r="H544" s="3">
        <v>1960.4696576623901</v>
      </c>
      <c r="I544" s="3">
        <v>334195</v>
      </c>
      <c r="J544" s="3">
        <v>164149</v>
      </c>
      <c r="K544" s="3">
        <v>0.49117730666227799</v>
      </c>
    </row>
    <row r="545" spans="1:11" x14ac:dyDescent="0.2">
      <c r="A545" s="3" t="s">
        <v>168</v>
      </c>
      <c r="B545" s="3" t="s">
        <v>203</v>
      </c>
      <c r="C545" s="3" t="s">
        <v>204</v>
      </c>
      <c r="D545" s="3" t="s">
        <v>14</v>
      </c>
      <c r="E545" s="3">
        <v>2120</v>
      </c>
      <c r="F545" s="3">
        <v>333.35978533379699</v>
      </c>
      <c r="G545" s="3">
        <v>3322</v>
      </c>
      <c r="H545" s="3">
        <v>1064.7182759417201</v>
      </c>
      <c r="I545" s="3">
        <v>334195</v>
      </c>
      <c r="J545" s="3">
        <v>164149</v>
      </c>
      <c r="K545" s="3">
        <v>0.49117730666227799</v>
      </c>
    </row>
    <row r="546" spans="1:11" x14ac:dyDescent="0.2">
      <c r="A546" s="3" t="s">
        <v>168</v>
      </c>
      <c r="B546" s="3" t="s">
        <v>203</v>
      </c>
      <c r="C546" s="3" t="s">
        <v>204</v>
      </c>
      <c r="D546" s="3" t="s">
        <v>15</v>
      </c>
      <c r="E546" s="3">
        <v>2336</v>
      </c>
      <c r="F546" s="3">
        <v>349.30215621407302</v>
      </c>
      <c r="G546" s="3">
        <v>3425</v>
      </c>
      <c r="H546" s="3">
        <v>1038.4792278938301</v>
      </c>
      <c r="I546" s="3">
        <v>334195</v>
      </c>
      <c r="J546" s="3">
        <v>164149</v>
      </c>
      <c r="K546" s="3">
        <v>0.49117730666227799</v>
      </c>
    </row>
    <row r="547" spans="1:11" x14ac:dyDescent="0.2">
      <c r="A547" s="3" t="s">
        <v>168</v>
      </c>
      <c r="B547" s="3" t="s">
        <v>206</v>
      </c>
      <c r="C547" s="3" t="s">
        <v>207</v>
      </c>
      <c r="D547" s="3" t="s">
        <v>8</v>
      </c>
      <c r="E547" s="3">
        <v>3145</v>
      </c>
      <c r="F547" s="3">
        <v>665.37137063537398</v>
      </c>
      <c r="G547" s="3">
        <v>4312</v>
      </c>
      <c r="H547" s="3">
        <v>1450.6423462973401</v>
      </c>
      <c r="I547" s="3">
        <v>422577</v>
      </c>
      <c r="J547" s="3">
        <v>201289</v>
      </c>
      <c r="K547" s="3">
        <v>0.47633685695151401</v>
      </c>
    </row>
    <row r="548" spans="1:11" x14ac:dyDescent="0.2">
      <c r="A548" s="3" t="s">
        <v>168</v>
      </c>
      <c r="B548" s="3" t="s">
        <v>206</v>
      </c>
      <c r="C548" s="3" t="s">
        <v>207</v>
      </c>
      <c r="D548" s="3" t="s">
        <v>9</v>
      </c>
      <c r="E548" s="3">
        <v>3096</v>
      </c>
      <c r="F548" s="3">
        <v>759.86519854720495</v>
      </c>
      <c r="G548" s="3">
        <v>5116</v>
      </c>
      <c r="H548" s="3">
        <v>2291.7694710527298</v>
      </c>
      <c r="I548" s="3">
        <v>422577</v>
      </c>
      <c r="J548" s="3">
        <v>201289</v>
      </c>
      <c r="K548" s="3">
        <v>0.47633685695151401</v>
      </c>
    </row>
    <row r="549" spans="1:11" x14ac:dyDescent="0.2">
      <c r="A549" s="3" t="s">
        <v>168</v>
      </c>
      <c r="B549" s="3" t="s">
        <v>206</v>
      </c>
      <c r="C549" s="3" t="s">
        <v>207</v>
      </c>
      <c r="D549" s="3" t="s">
        <v>10</v>
      </c>
      <c r="E549" s="3">
        <v>3188</v>
      </c>
      <c r="F549" s="3">
        <v>796.47721107592804</v>
      </c>
      <c r="G549" s="3">
        <v>4405</v>
      </c>
      <c r="H549" s="3">
        <v>1685.1955824049401</v>
      </c>
      <c r="I549" s="3">
        <v>422577</v>
      </c>
      <c r="J549" s="3">
        <v>201289</v>
      </c>
      <c r="K549" s="3">
        <v>0.47633685695151401</v>
      </c>
    </row>
    <row r="550" spans="1:11" x14ac:dyDescent="0.2">
      <c r="A550" s="3" t="s">
        <v>168</v>
      </c>
      <c r="B550" s="3" t="s">
        <v>206</v>
      </c>
      <c r="C550" s="3" t="s">
        <v>207</v>
      </c>
      <c r="D550" s="3" t="s">
        <v>11</v>
      </c>
      <c r="E550" s="3">
        <v>3558</v>
      </c>
      <c r="F550" s="3">
        <v>1114.8135827158701</v>
      </c>
      <c r="G550" s="3">
        <v>4747</v>
      </c>
      <c r="H550" s="3">
        <v>2060.2856783390598</v>
      </c>
      <c r="I550" s="3">
        <v>422577</v>
      </c>
      <c r="J550" s="3">
        <v>201289</v>
      </c>
      <c r="K550" s="3">
        <v>0.47633685695151401</v>
      </c>
    </row>
    <row r="551" spans="1:11" x14ac:dyDescent="0.2">
      <c r="A551" s="3" t="s">
        <v>168</v>
      </c>
      <c r="B551" s="3" t="s">
        <v>206</v>
      </c>
      <c r="C551" s="3" t="s">
        <v>207</v>
      </c>
      <c r="D551" s="3" t="s">
        <v>12</v>
      </c>
      <c r="E551" s="3">
        <v>3267</v>
      </c>
      <c r="F551" s="3">
        <v>951.552118005274</v>
      </c>
      <c r="G551" s="3">
        <v>4642</v>
      </c>
      <c r="H551" s="3">
        <v>1921.53005015036</v>
      </c>
      <c r="I551" s="3">
        <v>422577</v>
      </c>
      <c r="J551" s="3">
        <v>201289</v>
      </c>
      <c r="K551" s="3">
        <v>0.47633685695151401</v>
      </c>
    </row>
    <row r="552" spans="1:11" x14ac:dyDescent="0.2">
      <c r="A552" s="3" t="s">
        <v>168</v>
      </c>
      <c r="B552" s="3" t="s">
        <v>206</v>
      </c>
      <c r="C552" s="3" t="s">
        <v>207</v>
      </c>
      <c r="D552" s="3" t="s">
        <v>13</v>
      </c>
      <c r="E552" s="3">
        <v>3930</v>
      </c>
      <c r="F552" s="3">
        <v>1216.1580150469699</v>
      </c>
      <c r="G552" s="3">
        <v>5282</v>
      </c>
      <c r="H552" s="3">
        <v>2501.5701438080901</v>
      </c>
      <c r="I552" s="3">
        <v>422577</v>
      </c>
      <c r="J552" s="3">
        <v>201289</v>
      </c>
      <c r="K552" s="3">
        <v>0.47633685695151401</v>
      </c>
    </row>
    <row r="553" spans="1:11" x14ac:dyDescent="0.2">
      <c r="A553" s="3" t="s">
        <v>168</v>
      </c>
      <c r="B553" s="3" t="s">
        <v>206</v>
      </c>
      <c r="C553" s="3" t="s">
        <v>207</v>
      </c>
      <c r="D553" s="3" t="s">
        <v>14</v>
      </c>
      <c r="E553" s="3">
        <v>2896</v>
      </c>
      <c r="F553" s="3">
        <v>570.62777158344704</v>
      </c>
      <c r="G553" s="3">
        <v>4201</v>
      </c>
      <c r="H553" s="3">
        <v>1583.88701179483</v>
      </c>
      <c r="I553" s="3">
        <v>422577</v>
      </c>
      <c r="J553" s="3">
        <v>201289</v>
      </c>
      <c r="K553" s="3">
        <v>0.47633685695151401</v>
      </c>
    </row>
    <row r="554" spans="1:11" x14ac:dyDescent="0.2">
      <c r="A554" s="3" t="s">
        <v>168</v>
      </c>
      <c r="B554" s="3" t="s">
        <v>206</v>
      </c>
      <c r="C554" s="3" t="s">
        <v>207</v>
      </c>
      <c r="D554" s="3" t="s">
        <v>15</v>
      </c>
      <c r="E554" s="3">
        <v>2804</v>
      </c>
      <c r="F554" s="3">
        <v>541.68128105064898</v>
      </c>
      <c r="G554" s="3">
        <v>4464</v>
      </c>
      <c r="H554" s="3">
        <v>1700.4615131744699</v>
      </c>
      <c r="I554" s="3">
        <v>422577</v>
      </c>
      <c r="J554" s="3">
        <v>201289</v>
      </c>
      <c r="K554" s="3">
        <v>0.47633685695151401</v>
      </c>
    </row>
    <row r="555" spans="1:11" x14ac:dyDescent="0.2">
      <c r="A555" s="3" t="s">
        <v>168</v>
      </c>
      <c r="B555" s="3" t="s">
        <v>209</v>
      </c>
      <c r="C555" s="3" t="s">
        <v>210</v>
      </c>
      <c r="D555" s="3" t="s">
        <v>8</v>
      </c>
      <c r="E555" s="3">
        <v>3183</v>
      </c>
      <c r="F555" s="3">
        <v>754.91714993892299</v>
      </c>
      <c r="G555" s="3">
        <v>4383</v>
      </c>
      <c r="H555" s="3">
        <v>1805.14040352546</v>
      </c>
      <c r="I555" s="3">
        <v>498077</v>
      </c>
      <c r="J555" s="3">
        <v>247794</v>
      </c>
      <c r="K555" s="3">
        <v>0.49750139034727597</v>
      </c>
    </row>
    <row r="556" spans="1:11" x14ac:dyDescent="0.2">
      <c r="A556" s="3" t="s">
        <v>168</v>
      </c>
      <c r="B556" s="3" t="s">
        <v>209</v>
      </c>
      <c r="C556" s="3" t="s">
        <v>210</v>
      </c>
      <c r="D556" s="3" t="s">
        <v>9</v>
      </c>
      <c r="E556" s="3">
        <v>3277</v>
      </c>
      <c r="F556" s="3">
        <v>856.22692142978997</v>
      </c>
      <c r="G556" s="3">
        <v>5337</v>
      </c>
      <c r="H556" s="3">
        <v>2621.18200160162</v>
      </c>
      <c r="I556" s="3">
        <v>498077</v>
      </c>
      <c r="J556" s="3">
        <v>247794</v>
      </c>
      <c r="K556" s="3">
        <v>0.49750139034727597</v>
      </c>
    </row>
    <row r="557" spans="1:11" x14ac:dyDescent="0.2">
      <c r="A557" s="3" t="s">
        <v>168</v>
      </c>
      <c r="B557" s="3" t="s">
        <v>209</v>
      </c>
      <c r="C557" s="3" t="s">
        <v>210</v>
      </c>
      <c r="D557" s="3" t="s">
        <v>10</v>
      </c>
      <c r="E557" s="3">
        <v>3407</v>
      </c>
      <c r="F557" s="3">
        <v>920.96291591194097</v>
      </c>
      <c r="G557" s="3">
        <v>4856</v>
      </c>
      <c r="H557" s="3">
        <v>2087.0556702384902</v>
      </c>
      <c r="I557" s="3">
        <v>498077</v>
      </c>
      <c r="J557" s="3">
        <v>247794</v>
      </c>
      <c r="K557" s="3">
        <v>0.49750139034727597</v>
      </c>
    </row>
    <row r="558" spans="1:11" x14ac:dyDescent="0.2">
      <c r="A558" s="3" t="s">
        <v>168</v>
      </c>
      <c r="B558" s="3" t="s">
        <v>209</v>
      </c>
      <c r="C558" s="3" t="s">
        <v>210</v>
      </c>
      <c r="D558" s="3" t="s">
        <v>11</v>
      </c>
      <c r="E558" s="3">
        <v>3931</v>
      </c>
      <c r="F558" s="3">
        <v>1351.25554245992</v>
      </c>
      <c r="G558" s="3">
        <v>5140</v>
      </c>
      <c r="H558" s="3">
        <v>2504.84687780481</v>
      </c>
      <c r="I558" s="3">
        <v>498077</v>
      </c>
      <c r="J558" s="3">
        <v>247794</v>
      </c>
      <c r="K558" s="3">
        <v>0.49750139034727597</v>
      </c>
    </row>
    <row r="559" spans="1:11" x14ac:dyDescent="0.2">
      <c r="A559" s="3" t="s">
        <v>168</v>
      </c>
      <c r="B559" s="3" t="s">
        <v>209</v>
      </c>
      <c r="C559" s="3" t="s">
        <v>210</v>
      </c>
      <c r="D559" s="3" t="s">
        <v>12</v>
      </c>
      <c r="E559" s="3">
        <v>4129</v>
      </c>
      <c r="F559" s="3">
        <v>1305.2973404721599</v>
      </c>
      <c r="G559" s="3">
        <v>5235</v>
      </c>
      <c r="H559" s="3">
        <v>2503.73508876501</v>
      </c>
      <c r="I559" s="3">
        <v>498077</v>
      </c>
      <c r="J559" s="3">
        <v>247794</v>
      </c>
      <c r="K559" s="3">
        <v>0.49750139034727597</v>
      </c>
    </row>
    <row r="560" spans="1:11" x14ac:dyDescent="0.2">
      <c r="A560" s="3" t="s">
        <v>168</v>
      </c>
      <c r="B560" s="3" t="s">
        <v>209</v>
      </c>
      <c r="C560" s="3" t="s">
        <v>210</v>
      </c>
      <c r="D560" s="3" t="s">
        <v>13</v>
      </c>
      <c r="E560" s="3">
        <v>4541</v>
      </c>
      <c r="F560" s="3">
        <v>1562.6915286083899</v>
      </c>
      <c r="G560" s="3">
        <v>6185</v>
      </c>
      <c r="H560" s="3">
        <v>3198.5943111855299</v>
      </c>
      <c r="I560" s="3">
        <v>498077</v>
      </c>
      <c r="J560" s="3">
        <v>247794</v>
      </c>
      <c r="K560" s="3">
        <v>0.49750139034727597</v>
      </c>
    </row>
    <row r="561" spans="1:11" x14ac:dyDescent="0.2">
      <c r="A561" s="3" t="s">
        <v>168</v>
      </c>
      <c r="B561" s="3" t="s">
        <v>209</v>
      </c>
      <c r="C561" s="3" t="s">
        <v>210</v>
      </c>
      <c r="D561" s="3" t="s">
        <v>14</v>
      </c>
      <c r="E561" s="3">
        <v>3350</v>
      </c>
      <c r="F561" s="3">
        <v>683.57512880833804</v>
      </c>
      <c r="G561" s="3">
        <v>4655</v>
      </c>
      <c r="H561" s="3">
        <v>2020.5144406525999</v>
      </c>
      <c r="I561" s="3">
        <v>498077</v>
      </c>
      <c r="J561" s="3">
        <v>247794</v>
      </c>
      <c r="K561" s="3">
        <v>0.49750139034727597</v>
      </c>
    </row>
    <row r="562" spans="1:11" x14ac:dyDescent="0.2">
      <c r="A562" s="3" t="s">
        <v>168</v>
      </c>
      <c r="B562" s="3" t="s">
        <v>209</v>
      </c>
      <c r="C562" s="3" t="s">
        <v>210</v>
      </c>
      <c r="D562" s="3" t="s">
        <v>15</v>
      </c>
      <c r="E562" s="3">
        <v>3597</v>
      </c>
      <c r="F562" s="3">
        <v>732.59882834893494</v>
      </c>
      <c r="G562" s="3">
        <v>5173</v>
      </c>
      <c r="H562" s="3">
        <v>2063.1389765304002</v>
      </c>
      <c r="I562" s="3">
        <v>498077</v>
      </c>
      <c r="J562" s="3">
        <v>247794</v>
      </c>
      <c r="K562" s="3">
        <v>0.49750139034727597</v>
      </c>
    </row>
    <row r="563" spans="1:11" x14ac:dyDescent="0.2">
      <c r="A563" s="3" t="s">
        <v>168</v>
      </c>
      <c r="B563" s="3" t="s">
        <v>212</v>
      </c>
      <c r="C563" s="3" t="s">
        <v>213</v>
      </c>
      <c r="D563" s="3" t="s">
        <v>8</v>
      </c>
      <c r="E563" s="3">
        <v>3966</v>
      </c>
      <c r="F563" s="3">
        <v>1271.3285393025301</v>
      </c>
      <c r="G563" s="3">
        <v>5036</v>
      </c>
      <c r="H563" s="3">
        <v>2465.1719784911802</v>
      </c>
      <c r="I563" s="3">
        <v>465634</v>
      </c>
      <c r="J563" s="3">
        <v>234969</v>
      </c>
      <c r="K563" s="3">
        <v>0.50462165563511296</v>
      </c>
    </row>
    <row r="564" spans="1:11" x14ac:dyDescent="0.2">
      <c r="A564" s="3" t="s">
        <v>168</v>
      </c>
      <c r="B564" s="3" t="s">
        <v>212</v>
      </c>
      <c r="C564" s="3" t="s">
        <v>213</v>
      </c>
      <c r="D564" s="3" t="s">
        <v>9</v>
      </c>
      <c r="E564" s="3">
        <v>4466</v>
      </c>
      <c r="F564" s="3">
        <v>1630.92568932221</v>
      </c>
      <c r="G564" s="3">
        <v>6249</v>
      </c>
      <c r="H564" s="3">
        <v>3867.6566489066499</v>
      </c>
      <c r="I564" s="3">
        <v>465634</v>
      </c>
      <c r="J564" s="3">
        <v>234969</v>
      </c>
      <c r="K564" s="3">
        <v>0.50462165563511296</v>
      </c>
    </row>
    <row r="565" spans="1:11" x14ac:dyDescent="0.2">
      <c r="A565" s="3" t="s">
        <v>168</v>
      </c>
      <c r="B565" s="3" t="s">
        <v>212</v>
      </c>
      <c r="C565" s="3" t="s">
        <v>213</v>
      </c>
      <c r="D565" s="3" t="s">
        <v>10</v>
      </c>
      <c r="E565" s="3">
        <v>4661</v>
      </c>
      <c r="F565" s="3">
        <v>1759.4108410219701</v>
      </c>
      <c r="G565" s="3">
        <v>5798</v>
      </c>
      <c r="H565" s="3">
        <v>3097.48100955057</v>
      </c>
      <c r="I565" s="3">
        <v>465634</v>
      </c>
      <c r="J565" s="3">
        <v>234969</v>
      </c>
      <c r="K565" s="3">
        <v>0.50462165563511296</v>
      </c>
    </row>
    <row r="566" spans="1:11" x14ac:dyDescent="0.2">
      <c r="A566" s="3" t="s">
        <v>168</v>
      </c>
      <c r="B566" s="3" t="s">
        <v>212</v>
      </c>
      <c r="C566" s="3" t="s">
        <v>213</v>
      </c>
      <c r="D566" s="3" t="s">
        <v>11</v>
      </c>
      <c r="E566" s="3">
        <v>5067</v>
      </c>
      <c r="F566" s="3">
        <v>2326.05271051417</v>
      </c>
      <c r="G566" s="3">
        <v>6344</v>
      </c>
      <c r="H566" s="3">
        <v>3572.73261386165</v>
      </c>
      <c r="I566" s="3">
        <v>465634</v>
      </c>
      <c r="J566" s="3">
        <v>234969</v>
      </c>
      <c r="K566" s="3">
        <v>0.50462165563511296</v>
      </c>
    </row>
    <row r="567" spans="1:11" x14ac:dyDescent="0.2">
      <c r="A567" s="3" t="s">
        <v>168</v>
      </c>
      <c r="B567" s="3" t="s">
        <v>212</v>
      </c>
      <c r="C567" s="3" t="s">
        <v>213</v>
      </c>
      <c r="D567" s="3" t="s">
        <v>12</v>
      </c>
      <c r="E567" s="3">
        <v>5562</v>
      </c>
      <c r="F567" s="3">
        <v>2361.1225341766099</v>
      </c>
      <c r="G567" s="3">
        <v>6661</v>
      </c>
      <c r="H567" s="3">
        <v>3439.8493636527101</v>
      </c>
      <c r="I567" s="3">
        <v>465634</v>
      </c>
      <c r="J567" s="3">
        <v>234969</v>
      </c>
      <c r="K567" s="3">
        <v>0.50462165563511296</v>
      </c>
    </row>
    <row r="568" spans="1:11" x14ac:dyDescent="0.2">
      <c r="A568" s="3" t="s">
        <v>168</v>
      </c>
      <c r="B568" s="3" t="s">
        <v>212</v>
      </c>
      <c r="C568" s="3" t="s">
        <v>213</v>
      </c>
      <c r="D568" s="3" t="s">
        <v>13</v>
      </c>
      <c r="E568" s="3">
        <v>6105</v>
      </c>
      <c r="F568" s="3">
        <v>3113.7593699720301</v>
      </c>
      <c r="G568" s="3">
        <v>7060</v>
      </c>
      <c r="H568" s="3">
        <v>4685.1685008183704</v>
      </c>
      <c r="I568" s="3">
        <v>465634</v>
      </c>
      <c r="J568" s="3">
        <v>234969</v>
      </c>
      <c r="K568" s="3">
        <v>0.50462165563511296</v>
      </c>
    </row>
    <row r="569" spans="1:11" x14ac:dyDescent="0.2">
      <c r="A569" s="3" t="s">
        <v>168</v>
      </c>
      <c r="B569" s="3" t="s">
        <v>212</v>
      </c>
      <c r="C569" s="3" t="s">
        <v>213</v>
      </c>
      <c r="D569" s="3" t="s">
        <v>14</v>
      </c>
      <c r="E569" s="3">
        <v>4007</v>
      </c>
      <c r="F569" s="3">
        <v>1354.90330304994</v>
      </c>
      <c r="G569" s="3">
        <v>5515</v>
      </c>
      <c r="H569" s="3">
        <v>2773.8543552185802</v>
      </c>
      <c r="I569" s="3">
        <v>465634</v>
      </c>
      <c r="J569" s="3">
        <v>234969</v>
      </c>
      <c r="K569" s="3">
        <v>0.50462165563511296</v>
      </c>
    </row>
    <row r="570" spans="1:11" x14ac:dyDescent="0.2">
      <c r="A570" s="3" t="s">
        <v>168</v>
      </c>
      <c r="B570" s="3" t="s">
        <v>212</v>
      </c>
      <c r="C570" s="3" t="s">
        <v>213</v>
      </c>
      <c r="D570" s="3" t="s">
        <v>15</v>
      </c>
      <c r="E570" s="3">
        <v>4220</v>
      </c>
      <c r="F570" s="3">
        <v>1502.1073327219699</v>
      </c>
      <c r="G570" s="3">
        <v>5382</v>
      </c>
      <c r="H570" s="3">
        <v>2808.5343862039299</v>
      </c>
      <c r="I570" s="3">
        <v>465634</v>
      </c>
      <c r="J570" s="3">
        <v>234969</v>
      </c>
      <c r="K570" s="3">
        <v>0.50462165563511296</v>
      </c>
    </row>
    <row r="571" spans="1:11" x14ac:dyDescent="0.2">
      <c r="A571" s="3" t="s">
        <v>168</v>
      </c>
      <c r="B571" s="3" t="s">
        <v>215</v>
      </c>
      <c r="C571" s="3" t="s">
        <v>216</v>
      </c>
      <c r="D571" s="3" t="s">
        <v>8</v>
      </c>
      <c r="E571" s="3">
        <v>2840</v>
      </c>
      <c r="F571" s="3">
        <v>655.46274578138105</v>
      </c>
      <c r="G571" s="3">
        <v>3687</v>
      </c>
      <c r="H571" s="3">
        <v>1364.94343935026</v>
      </c>
      <c r="I571" s="3">
        <v>458326</v>
      </c>
      <c r="J571" s="3">
        <v>223108</v>
      </c>
      <c r="K571" s="3">
        <v>0.48678887953116301</v>
      </c>
    </row>
    <row r="572" spans="1:11" x14ac:dyDescent="0.2">
      <c r="A572" s="3" t="s">
        <v>168</v>
      </c>
      <c r="B572" s="3" t="s">
        <v>215</v>
      </c>
      <c r="C572" s="3" t="s">
        <v>216</v>
      </c>
      <c r="D572" s="3" t="s">
        <v>9</v>
      </c>
      <c r="E572" s="3">
        <v>3262</v>
      </c>
      <c r="F572" s="3">
        <v>801.02966764670396</v>
      </c>
      <c r="G572" s="3">
        <v>4823</v>
      </c>
      <c r="H572" s="3">
        <v>2076.0122298972001</v>
      </c>
      <c r="I572" s="3">
        <v>458326</v>
      </c>
      <c r="J572" s="3">
        <v>223108</v>
      </c>
      <c r="K572" s="3">
        <v>0.48678887953116301</v>
      </c>
    </row>
    <row r="573" spans="1:11" x14ac:dyDescent="0.2">
      <c r="A573" s="3" t="s">
        <v>168</v>
      </c>
      <c r="B573" s="3" t="s">
        <v>215</v>
      </c>
      <c r="C573" s="3" t="s">
        <v>216</v>
      </c>
      <c r="D573" s="3" t="s">
        <v>10</v>
      </c>
      <c r="E573" s="3">
        <v>3125</v>
      </c>
      <c r="F573" s="3">
        <v>787.31543806011905</v>
      </c>
      <c r="G573" s="3">
        <v>4220</v>
      </c>
      <c r="H573" s="3">
        <v>1572.2524250740601</v>
      </c>
      <c r="I573" s="3">
        <v>458326</v>
      </c>
      <c r="J573" s="3">
        <v>223108</v>
      </c>
      <c r="K573" s="3">
        <v>0.48678887953116301</v>
      </c>
    </row>
    <row r="574" spans="1:11" x14ac:dyDescent="0.2">
      <c r="A574" s="3" t="s">
        <v>168</v>
      </c>
      <c r="B574" s="3" t="s">
        <v>215</v>
      </c>
      <c r="C574" s="3" t="s">
        <v>216</v>
      </c>
      <c r="D574" s="3" t="s">
        <v>11</v>
      </c>
      <c r="E574" s="3">
        <v>3548</v>
      </c>
      <c r="F574" s="3">
        <v>1168.82551945246</v>
      </c>
      <c r="G574" s="3">
        <v>4655</v>
      </c>
      <c r="H574" s="3">
        <v>2078.4354803572301</v>
      </c>
      <c r="I574" s="3">
        <v>458326</v>
      </c>
      <c r="J574" s="3">
        <v>223108</v>
      </c>
      <c r="K574" s="3">
        <v>0.48678887953116301</v>
      </c>
    </row>
    <row r="575" spans="1:11" x14ac:dyDescent="0.2">
      <c r="A575" s="3" t="s">
        <v>168</v>
      </c>
      <c r="B575" s="3" t="s">
        <v>215</v>
      </c>
      <c r="C575" s="3" t="s">
        <v>216</v>
      </c>
      <c r="D575" s="3" t="s">
        <v>12</v>
      </c>
      <c r="E575" s="3">
        <v>3593</v>
      </c>
      <c r="F575" s="3">
        <v>1175.5470749062499</v>
      </c>
      <c r="G575" s="3">
        <v>4402</v>
      </c>
      <c r="H575" s="3">
        <v>1801.7234906338001</v>
      </c>
      <c r="I575" s="3">
        <v>458326</v>
      </c>
      <c r="J575" s="3">
        <v>223108</v>
      </c>
      <c r="K575" s="3">
        <v>0.48678887953116301</v>
      </c>
    </row>
    <row r="576" spans="1:11" x14ac:dyDescent="0.2">
      <c r="A576" s="3" t="s">
        <v>168</v>
      </c>
      <c r="B576" s="3" t="s">
        <v>215</v>
      </c>
      <c r="C576" s="3" t="s">
        <v>216</v>
      </c>
      <c r="D576" s="3" t="s">
        <v>13</v>
      </c>
      <c r="E576" s="3">
        <v>4056</v>
      </c>
      <c r="F576" s="3">
        <v>1426.5412046060001</v>
      </c>
      <c r="G576" s="3">
        <v>4842</v>
      </c>
      <c r="H576" s="3">
        <v>2276.05532626388</v>
      </c>
      <c r="I576" s="3">
        <v>458326</v>
      </c>
      <c r="J576" s="3">
        <v>223108</v>
      </c>
      <c r="K576" s="3">
        <v>0.48678887953116301</v>
      </c>
    </row>
    <row r="577" spans="1:11" x14ac:dyDescent="0.2">
      <c r="A577" s="3" t="s">
        <v>168</v>
      </c>
      <c r="B577" s="3" t="s">
        <v>215</v>
      </c>
      <c r="C577" s="3" t="s">
        <v>216</v>
      </c>
      <c r="D577" s="3" t="s">
        <v>14</v>
      </c>
      <c r="E577" s="3">
        <v>2537</v>
      </c>
      <c r="F577" s="3">
        <v>564.68615854272196</v>
      </c>
      <c r="G577" s="3">
        <v>3678</v>
      </c>
      <c r="H577" s="3">
        <v>1405.98708084327</v>
      </c>
      <c r="I577" s="3">
        <v>458326</v>
      </c>
      <c r="J577" s="3">
        <v>223108</v>
      </c>
      <c r="K577" s="3">
        <v>0.48678887953116301</v>
      </c>
    </row>
    <row r="578" spans="1:11" x14ac:dyDescent="0.2">
      <c r="A578" s="3" t="s">
        <v>168</v>
      </c>
      <c r="B578" s="3" t="s">
        <v>215</v>
      </c>
      <c r="C578" s="3" t="s">
        <v>216</v>
      </c>
      <c r="D578" s="3" t="s">
        <v>15</v>
      </c>
      <c r="E578" s="3">
        <v>2755</v>
      </c>
      <c r="F578" s="3">
        <v>555.64025497780096</v>
      </c>
      <c r="G578" s="3">
        <v>3816</v>
      </c>
      <c r="H578" s="3">
        <v>1326.89155218627</v>
      </c>
      <c r="I578" s="3">
        <v>458326</v>
      </c>
      <c r="J578" s="3">
        <v>223108</v>
      </c>
      <c r="K578" s="3">
        <v>0.48678887953116301</v>
      </c>
    </row>
    <row r="579" spans="1:11" x14ac:dyDescent="0.2">
      <c r="A579" s="3" t="s">
        <v>168</v>
      </c>
      <c r="B579" s="3" t="s">
        <v>218</v>
      </c>
      <c r="C579" s="3" t="s">
        <v>219</v>
      </c>
      <c r="D579" s="3" t="s">
        <v>8</v>
      </c>
      <c r="E579" s="3">
        <v>3483</v>
      </c>
      <c r="F579" s="3">
        <v>928.02647557106104</v>
      </c>
      <c r="G579" s="3">
        <v>4594</v>
      </c>
      <c r="H579" s="3">
        <v>1775.38387742385</v>
      </c>
      <c r="I579" s="3">
        <v>457722</v>
      </c>
      <c r="J579" s="3">
        <v>236027</v>
      </c>
      <c r="K579" s="3">
        <v>0.51565579106968895</v>
      </c>
    </row>
    <row r="580" spans="1:11" x14ac:dyDescent="0.2">
      <c r="A580" s="3" t="s">
        <v>168</v>
      </c>
      <c r="B580" s="3" t="s">
        <v>218</v>
      </c>
      <c r="C580" s="3" t="s">
        <v>219</v>
      </c>
      <c r="D580" s="3" t="s">
        <v>9</v>
      </c>
      <c r="E580" s="3">
        <v>3743</v>
      </c>
      <c r="F580" s="3">
        <v>987.02389960103199</v>
      </c>
      <c r="G580" s="3">
        <v>5384</v>
      </c>
      <c r="H580" s="3">
        <v>2615.5556930816902</v>
      </c>
      <c r="I580" s="3">
        <v>457722</v>
      </c>
      <c r="J580" s="3">
        <v>236027</v>
      </c>
      <c r="K580" s="3">
        <v>0.51565579106968895</v>
      </c>
    </row>
    <row r="581" spans="1:11" x14ac:dyDescent="0.2">
      <c r="A581" s="3" t="s">
        <v>168</v>
      </c>
      <c r="B581" s="3" t="s">
        <v>218</v>
      </c>
      <c r="C581" s="3" t="s">
        <v>219</v>
      </c>
      <c r="D581" s="3" t="s">
        <v>10</v>
      </c>
      <c r="E581" s="3">
        <v>3616</v>
      </c>
      <c r="F581" s="3">
        <v>1043.3798873394701</v>
      </c>
      <c r="G581" s="3">
        <v>4736</v>
      </c>
      <c r="H581" s="3">
        <v>2022.9850777384299</v>
      </c>
      <c r="I581" s="3">
        <v>457722</v>
      </c>
      <c r="J581" s="3">
        <v>236027</v>
      </c>
      <c r="K581" s="3">
        <v>0.51565579106968895</v>
      </c>
    </row>
    <row r="582" spans="1:11" x14ac:dyDescent="0.2">
      <c r="A582" s="3" t="s">
        <v>168</v>
      </c>
      <c r="B582" s="3" t="s">
        <v>218</v>
      </c>
      <c r="C582" s="3" t="s">
        <v>219</v>
      </c>
      <c r="D582" s="3" t="s">
        <v>11</v>
      </c>
      <c r="E582" s="3">
        <v>4217</v>
      </c>
      <c r="F582" s="3">
        <v>1430.0957745308699</v>
      </c>
      <c r="G582" s="3">
        <v>5209</v>
      </c>
      <c r="H582" s="3">
        <v>2441.7666491252098</v>
      </c>
      <c r="I582" s="3">
        <v>457722</v>
      </c>
      <c r="J582" s="3">
        <v>236027</v>
      </c>
      <c r="K582" s="3">
        <v>0.51565579106968895</v>
      </c>
    </row>
    <row r="583" spans="1:11" x14ac:dyDescent="0.2">
      <c r="A583" s="3" t="s">
        <v>168</v>
      </c>
      <c r="B583" s="3" t="s">
        <v>218</v>
      </c>
      <c r="C583" s="3" t="s">
        <v>219</v>
      </c>
      <c r="D583" s="3" t="s">
        <v>12</v>
      </c>
      <c r="E583" s="3">
        <v>4260</v>
      </c>
      <c r="F583" s="3">
        <v>1410.23602728331</v>
      </c>
      <c r="G583" s="3">
        <v>5131</v>
      </c>
      <c r="H583" s="3">
        <v>2336.83934050468</v>
      </c>
      <c r="I583" s="3">
        <v>457722</v>
      </c>
      <c r="J583" s="3">
        <v>236027</v>
      </c>
      <c r="K583" s="3">
        <v>0.51565579106968895</v>
      </c>
    </row>
    <row r="584" spans="1:11" x14ac:dyDescent="0.2">
      <c r="A584" s="3" t="s">
        <v>168</v>
      </c>
      <c r="B584" s="3" t="s">
        <v>218</v>
      </c>
      <c r="C584" s="3" t="s">
        <v>219</v>
      </c>
      <c r="D584" s="3" t="s">
        <v>13</v>
      </c>
      <c r="E584" s="3">
        <v>4505</v>
      </c>
      <c r="F584" s="3">
        <v>1873.1009894317799</v>
      </c>
      <c r="G584" s="3">
        <v>5529</v>
      </c>
      <c r="H584" s="3">
        <v>3144.7350423318699</v>
      </c>
      <c r="I584" s="3">
        <v>457722</v>
      </c>
      <c r="J584" s="3">
        <v>236027</v>
      </c>
      <c r="K584" s="3">
        <v>0.51565579106968895</v>
      </c>
    </row>
    <row r="585" spans="1:11" x14ac:dyDescent="0.2">
      <c r="A585" s="3" t="s">
        <v>168</v>
      </c>
      <c r="B585" s="3" t="s">
        <v>218</v>
      </c>
      <c r="C585" s="3" t="s">
        <v>219</v>
      </c>
      <c r="D585" s="3" t="s">
        <v>14</v>
      </c>
      <c r="E585" s="3">
        <v>3266</v>
      </c>
      <c r="F585" s="3">
        <v>841.80354267794905</v>
      </c>
      <c r="G585" s="3">
        <v>4607</v>
      </c>
      <c r="H585" s="3">
        <v>1826.67801999476</v>
      </c>
      <c r="I585" s="3">
        <v>457722</v>
      </c>
      <c r="J585" s="3">
        <v>236027</v>
      </c>
      <c r="K585" s="3">
        <v>0.51565579106968895</v>
      </c>
    </row>
    <row r="586" spans="1:11" x14ac:dyDescent="0.2">
      <c r="A586" s="3" t="s">
        <v>168</v>
      </c>
      <c r="B586" s="3" t="s">
        <v>218</v>
      </c>
      <c r="C586" s="3" t="s">
        <v>219</v>
      </c>
      <c r="D586" s="3" t="s">
        <v>15</v>
      </c>
      <c r="E586" s="3">
        <v>3347</v>
      </c>
      <c r="F586" s="3">
        <v>839.09492110556505</v>
      </c>
      <c r="G586" s="3">
        <v>4575</v>
      </c>
      <c r="H586" s="3">
        <v>1994.40128568808</v>
      </c>
      <c r="I586" s="3">
        <v>457722</v>
      </c>
      <c r="J586" s="3">
        <v>236027</v>
      </c>
      <c r="K586" s="3">
        <v>0.51565579106968895</v>
      </c>
    </row>
    <row r="587" spans="1:11" x14ac:dyDescent="0.2">
      <c r="A587" s="3" t="s">
        <v>168</v>
      </c>
      <c r="B587" s="3" t="s">
        <v>221</v>
      </c>
      <c r="C587" s="3" t="s">
        <v>222</v>
      </c>
      <c r="D587" s="3" t="s">
        <v>8</v>
      </c>
      <c r="E587" s="3">
        <v>3274</v>
      </c>
      <c r="F587" s="3">
        <v>855.78572147026603</v>
      </c>
      <c r="G587" s="3">
        <v>4230</v>
      </c>
      <c r="H587" s="3">
        <v>1586.1920292525599</v>
      </c>
      <c r="I587" s="3">
        <v>260926</v>
      </c>
      <c r="J587" s="3">
        <v>110614</v>
      </c>
      <c r="K587" s="3">
        <v>0.42392862344112903</v>
      </c>
    </row>
    <row r="588" spans="1:11" x14ac:dyDescent="0.2">
      <c r="A588" s="3" t="s">
        <v>168</v>
      </c>
      <c r="B588" s="3" t="s">
        <v>221</v>
      </c>
      <c r="C588" s="3" t="s">
        <v>222</v>
      </c>
      <c r="D588" s="3" t="s">
        <v>9</v>
      </c>
      <c r="E588" s="3">
        <v>3207</v>
      </c>
      <c r="F588" s="3">
        <v>944.76828161938204</v>
      </c>
      <c r="G588" s="3">
        <v>4907</v>
      </c>
      <c r="H588" s="3">
        <v>2243.6926138445101</v>
      </c>
      <c r="I588" s="3">
        <v>260926</v>
      </c>
      <c r="J588" s="3">
        <v>110614</v>
      </c>
      <c r="K588" s="3">
        <v>0.42392862344112903</v>
      </c>
    </row>
    <row r="589" spans="1:11" x14ac:dyDescent="0.2">
      <c r="A589" s="3" t="s">
        <v>168</v>
      </c>
      <c r="B589" s="3" t="s">
        <v>221</v>
      </c>
      <c r="C589" s="3" t="s">
        <v>222</v>
      </c>
      <c r="D589" s="3" t="s">
        <v>10</v>
      </c>
      <c r="E589" s="3">
        <v>3546</v>
      </c>
      <c r="F589" s="3">
        <v>974.34260475547796</v>
      </c>
      <c r="G589" s="3">
        <v>4583</v>
      </c>
      <c r="H589" s="3">
        <v>1838.13441083575</v>
      </c>
      <c r="I589" s="3">
        <v>260926</v>
      </c>
      <c r="J589" s="3">
        <v>110614</v>
      </c>
      <c r="K589" s="3">
        <v>0.42392862344112903</v>
      </c>
    </row>
    <row r="590" spans="1:11" x14ac:dyDescent="0.2">
      <c r="A590" s="3" t="s">
        <v>168</v>
      </c>
      <c r="B590" s="3" t="s">
        <v>221</v>
      </c>
      <c r="C590" s="3" t="s">
        <v>222</v>
      </c>
      <c r="D590" s="3" t="s">
        <v>11</v>
      </c>
      <c r="E590" s="3">
        <v>4357</v>
      </c>
      <c r="F590" s="3">
        <v>1434.21887526098</v>
      </c>
      <c r="G590" s="3">
        <v>5174</v>
      </c>
      <c r="H590" s="3">
        <v>2178.02911753338</v>
      </c>
      <c r="I590" s="3">
        <v>260926</v>
      </c>
      <c r="J590" s="3">
        <v>110614</v>
      </c>
      <c r="K590" s="3">
        <v>0.42392862344112903</v>
      </c>
    </row>
    <row r="591" spans="1:11" x14ac:dyDescent="0.2">
      <c r="A591" s="3" t="s">
        <v>168</v>
      </c>
      <c r="B591" s="3" t="s">
        <v>221</v>
      </c>
      <c r="C591" s="3" t="s">
        <v>222</v>
      </c>
      <c r="D591" s="3" t="s">
        <v>12</v>
      </c>
      <c r="E591" s="3">
        <v>4115</v>
      </c>
      <c r="F591" s="3">
        <v>1386.36573817111</v>
      </c>
      <c r="G591" s="3">
        <v>5039</v>
      </c>
      <c r="H591" s="3">
        <v>2241.6363038275799</v>
      </c>
      <c r="I591" s="3">
        <v>260926</v>
      </c>
      <c r="J591" s="3">
        <v>110614</v>
      </c>
      <c r="K591" s="3">
        <v>0.42392862344112903</v>
      </c>
    </row>
    <row r="592" spans="1:11" x14ac:dyDescent="0.2">
      <c r="A592" s="3" t="s">
        <v>168</v>
      </c>
      <c r="B592" s="3" t="s">
        <v>221</v>
      </c>
      <c r="C592" s="3" t="s">
        <v>222</v>
      </c>
      <c r="D592" s="3" t="s">
        <v>13</v>
      </c>
      <c r="E592" s="3">
        <v>3941</v>
      </c>
      <c r="F592" s="3">
        <v>1290.7608359169601</v>
      </c>
      <c r="G592" s="3">
        <v>4578</v>
      </c>
      <c r="H592" s="3">
        <v>1846.43904957256</v>
      </c>
      <c r="I592" s="3">
        <v>260926</v>
      </c>
      <c r="J592" s="3">
        <v>110614</v>
      </c>
      <c r="K592" s="3">
        <v>0.42392862344112903</v>
      </c>
    </row>
    <row r="593" spans="1:11" x14ac:dyDescent="0.2">
      <c r="A593" s="3" t="s">
        <v>168</v>
      </c>
      <c r="B593" s="3" t="s">
        <v>221</v>
      </c>
      <c r="C593" s="3" t="s">
        <v>222</v>
      </c>
      <c r="D593" s="3" t="s">
        <v>14</v>
      </c>
      <c r="E593" s="3">
        <v>3224</v>
      </c>
      <c r="F593" s="3">
        <v>817.67148176130399</v>
      </c>
      <c r="G593" s="3">
        <v>4452</v>
      </c>
      <c r="H593" s="3">
        <v>1609.39864014866</v>
      </c>
      <c r="I593" s="3">
        <v>260926</v>
      </c>
      <c r="J593" s="3">
        <v>110614</v>
      </c>
      <c r="K593" s="3">
        <v>0.42392862344112903</v>
      </c>
    </row>
    <row r="594" spans="1:11" x14ac:dyDescent="0.2">
      <c r="A594" s="3" t="s">
        <v>168</v>
      </c>
      <c r="B594" s="3" t="s">
        <v>221</v>
      </c>
      <c r="C594" s="3" t="s">
        <v>222</v>
      </c>
      <c r="D594" s="3" t="s">
        <v>15</v>
      </c>
      <c r="E594" s="3">
        <v>3268</v>
      </c>
      <c r="F594" s="3">
        <v>817.65076164244897</v>
      </c>
      <c r="G594" s="3">
        <v>4495</v>
      </c>
      <c r="H594" s="3">
        <v>1765.2372892732201</v>
      </c>
      <c r="I594" s="3">
        <v>260926</v>
      </c>
      <c r="J594" s="3">
        <v>110614</v>
      </c>
      <c r="K594" s="3">
        <v>0.42392862344112903</v>
      </c>
    </row>
    <row r="595" spans="1:11" x14ac:dyDescent="0.2">
      <c r="A595" s="3" t="s">
        <v>168</v>
      </c>
      <c r="B595" s="3" t="s">
        <v>224</v>
      </c>
      <c r="C595" s="3" t="s">
        <v>225</v>
      </c>
      <c r="D595" s="3" t="s">
        <v>8</v>
      </c>
      <c r="E595" s="3">
        <v>2376</v>
      </c>
      <c r="F595" s="3">
        <v>439.23117041579098</v>
      </c>
      <c r="G595" s="3">
        <v>3544</v>
      </c>
      <c r="H595" s="3">
        <v>1077.8528027800401</v>
      </c>
      <c r="I595" s="3">
        <v>661204</v>
      </c>
      <c r="J595" s="3">
        <v>342942</v>
      </c>
      <c r="K595" s="3">
        <v>0.51866292399924996</v>
      </c>
    </row>
    <row r="596" spans="1:11" x14ac:dyDescent="0.2">
      <c r="A596" s="3" t="s">
        <v>168</v>
      </c>
      <c r="B596" s="3" t="s">
        <v>224</v>
      </c>
      <c r="C596" s="3" t="s">
        <v>225</v>
      </c>
      <c r="D596" s="3" t="s">
        <v>9</v>
      </c>
      <c r="E596" s="3">
        <v>2609</v>
      </c>
      <c r="F596" s="3">
        <v>524.16935642520798</v>
      </c>
      <c r="G596" s="3">
        <v>4164</v>
      </c>
      <c r="H596" s="3">
        <v>1501.3157558355899</v>
      </c>
      <c r="I596" s="3">
        <v>661204</v>
      </c>
      <c r="J596" s="3">
        <v>342942</v>
      </c>
      <c r="K596" s="3">
        <v>0.51866292399924996</v>
      </c>
    </row>
    <row r="597" spans="1:11" x14ac:dyDescent="0.2">
      <c r="A597" s="3" t="s">
        <v>168</v>
      </c>
      <c r="B597" s="3" t="s">
        <v>224</v>
      </c>
      <c r="C597" s="3" t="s">
        <v>225</v>
      </c>
      <c r="D597" s="3" t="s">
        <v>10</v>
      </c>
      <c r="E597" s="3">
        <v>2846</v>
      </c>
      <c r="F597" s="3">
        <v>606.70394157968894</v>
      </c>
      <c r="G597" s="3">
        <v>3891</v>
      </c>
      <c r="H597" s="3">
        <v>1212.83000317919</v>
      </c>
      <c r="I597" s="3">
        <v>661204</v>
      </c>
      <c r="J597" s="3">
        <v>342942</v>
      </c>
      <c r="K597" s="3">
        <v>0.51866292399924996</v>
      </c>
    </row>
    <row r="598" spans="1:11" x14ac:dyDescent="0.2">
      <c r="A598" s="3" t="s">
        <v>168</v>
      </c>
      <c r="B598" s="3" t="s">
        <v>224</v>
      </c>
      <c r="C598" s="3" t="s">
        <v>225</v>
      </c>
      <c r="D598" s="3" t="s">
        <v>11</v>
      </c>
      <c r="E598" s="3">
        <v>2872</v>
      </c>
      <c r="F598" s="3">
        <v>818.41496656355196</v>
      </c>
      <c r="G598" s="3">
        <v>3735</v>
      </c>
      <c r="H598" s="3">
        <v>1470.9279510408601</v>
      </c>
      <c r="I598" s="3">
        <v>661204</v>
      </c>
      <c r="J598" s="3">
        <v>342942</v>
      </c>
      <c r="K598" s="3">
        <v>0.51866292399924996</v>
      </c>
    </row>
    <row r="599" spans="1:11" x14ac:dyDescent="0.2">
      <c r="A599" s="3" t="s">
        <v>168</v>
      </c>
      <c r="B599" s="3" t="s">
        <v>224</v>
      </c>
      <c r="C599" s="3" t="s">
        <v>225</v>
      </c>
      <c r="D599" s="3" t="s">
        <v>12</v>
      </c>
      <c r="E599" s="3">
        <v>2848</v>
      </c>
      <c r="F599" s="3">
        <v>626.15723300325999</v>
      </c>
      <c r="G599" s="3">
        <v>3964</v>
      </c>
      <c r="H599" s="3">
        <v>1370.6900458406501</v>
      </c>
      <c r="I599" s="3">
        <v>661204</v>
      </c>
      <c r="J599" s="3">
        <v>342942</v>
      </c>
      <c r="K599" s="3">
        <v>0.51866292399924996</v>
      </c>
    </row>
    <row r="600" spans="1:11" x14ac:dyDescent="0.2">
      <c r="A600" s="3" t="s">
        <v>168</v>
      </c>
      <c r="B600" s="3" t="s">
        <v>224</v>
      </c>
      <c r="C600" s="3" t="s">
        <v>225</v>
      </c>
      <c r="D600" s="3" t="s">
        <v>13</v>
      </c>
      <c r="E600" s="3">
        <v>3445</v>
      </c>
      <c r="F600" s="3">
        <v>1050.69336142477</v>
      </c>
      <c r="G600" s="3">
        <v>4641</v>
      </c>
      <c r="H600" s="3">
        <v>1989.6829035862499</v>
      </c>
      <c r="I600" s="3">
        <v>661204</v>
      </c>
      <c r="J600" s="3">
        <v>342942</v>
      </c>
      <c r="K600" s="3">
        <v>0.51866292399924996</v>
      </c>
    </row>
    <row r="601" spans="1:11" x14ac:dyDescent="0.2">
      <c r="A601" s="3" t="s">
        <v>168</v>
      </c>
      <c r="B601" s="3" t="s">
        <v>224</v>
      </c>
      <c r="C601" s="3" t="s">
        <v>225</v>
      </c>
      <c r="D601" s="3" t="s">
        <v>14</v>
      </c>
      <c r="E601" s="3">
        <v>2508</v>
      </c>
      <c r="F601" s="3">
        <v>569.61698523476298</v>
      </c>
      <c r="G601" s="3">
        <v>3434</v>
      </c>
      <c r="H601" s="3">
        <v>1256.7097699194001</v>
      </c>
      <c r="I601" s="3">
        <v>661204</v>
      </c>
      <c r="J601" s="3">
        <v>342942</v>
      </c>
      <c r="K601" s="3">
        <v>0.51866292399924996</v>
      </c>
    </row>
    <row r="602" spans="1:11" x14ac:dyDescent="0.2">
      <c r="A602" s="3" t="s">
        <v>168</v>
      </c>
      <c r="B602" s="3" t="s">
        <v>224</v>
      </c>
      <c r="C602" s="3" t="s">
        <v>225</v>
      </c>
      <c r="D602" s="3" t="s">
        <v>15</v>
      </c>
      <c r="E602" s="3">
        <v>2802</v>
      </c>
      <c r="F602" s="3">
        <v>519.65342305943295</v>
      </c>
      <c r="G602" s="3">
        <v>3651</v>
      </c>
      <c r="H602" s="3">
        <v>1218.53954266712</v>
      </c>
      <c r="I602" s="3">
        <v>661204</v>
      </c>
      <c r="J602" s="3">
        <v>342942</v>
      </c>
      <c r="K602" s="3">
        <v>0.51866292399924996</v>
      </c>
    </row>
    <row r="603" spans="1:11" x14ac:dyDescent="0.2">
      <c r="A603" s="3" t="s">
        <v>168</v>
      </c>
      <c r="B603" s="3" t="s">
        <v>227</v>
      </c>
      <c r="C603" s="3" t="s">
        <v>228</v>
      </c>
      <c r="D603" s="3" t="s">
        <v>8</v>
      </c>
      <c r="E603" s="3">
        <v>2165</v>
      </c>
      <c r="F603" s="3">
        <v>352.64330677653902</v>
      </c>
      <c r="G603" s="3">
        <v>3040</v>
      </c>
      <c r="H603" s="3">
        <v>757.39927438651102</v>
      </c>
      <c r="I603" s="3">
        <v>470222</v>
      </c>
      <c r="J603" s="3">
        <v>253181</v>
      </c>
      <c r="K603" s="3">
        <v>0.53842865710238996</v>
      </c>
    </row>
    <row r="604" spans="1:11" x14ac:dyDescent="0.2">
      <c r="A604" s="3" t="s">
        <v>168</v>
      </c>
      <c r="B604" s="3" t="s">
        <v>227</v>
      </c>
      <c r="C604" s="3" t="s">
        <v>228</v>
      </c>
      <c r="D604" s="3" t="s">
        <v>9</v>
      </c>
      <c r="E604" s="3">
        <v>2386</v>
      </c>
      <c r="F604" s="3">
        <v>416.23039013014699</v>
      </c>
      <c r="G604" s="3">
        <v>4043</v>
      </c>
      <c r="H604" s="3">
        <v>1317.3996823438699</v>
      </c>
      <c r="I604" s="3">
        <v>470222</v>
      </c>
      <c r="J604" s="3">
        <v>253181</v>
      </c>
      <c r="K604" s="3">
        <v>0.53842865710238996</v>
      </c>
    </row>
    <row r="605" spans="1:11" x14ac:dyDescent="0.2">
      <c r="A605" s="3" t="s">
        <v>168</v>
      </c>
      <c r="B605" s="3" t="s">
        <v>227</v>
      </c>
      <c r="C605" s="3" t="s">
        <v>228</v>
      </c>
      <c r="D605" s="3" t="s">
        <v>10</v>
      </c>
      <c r="E605" s="3">
        <v>2164</v>
      </c>
      <c r="F605" s="3">
        <v>394.66021232567402</v>
      </c>
      <c r="G605" s="3">
        <v>2994</v>
      </c>
      <c r="H605" s="3">
        <v>924.43050568926606</v>
      </c>
      <c r="I605" s="3">
        <v>470222</v>
      </c>
      <c r="J605" s="3">
        <v>253181</v>
      </c>
      <c r="K605" s="3">
        <v>0.53842865710238996</v>
      </c>
    </row>
    <row r="606" spans="1:11" x14ac:dyDescent="0.2">
      <c r="A606" s="3" t="s">
        <v>168</v>
      </c>
      <c r="B606" s="3" t="s">
        <v>227</v>
      </c>
      <c r="C606" s="3" t="s">
        <v>228</v>
      </c>
      <c r="D606" s="3" t="s">
        <v>11</v>
      </c>
      <c r="E606" s="3">
        <v>2682</v>
      </c>
      <c r="F606" s="3">
        <v>601.69182895972403</v>
      </c>
      <c r="G606" s="3">
        <v>3820</v>
      </c>
      <c r="H606" s="3">
        <v>1284.96612519269</v>
      </c>
      <c r="I606" s="3">
        <v>470222</v>
      </c>
      <c r="J606" s="3">
        <v>253181</v>
      </c>
      <c r="K606" s="3">
        <v>0.53842865710238996</v>
      </c>
    </row>
    <row r="607" spans="1:11" x14ac:dyDescent="0.2">
      <c r="A607" s="3" t="s">
        <v>168</v>
      </c>
      <c r="B607" s="3" t="s">
        <v>227</v>
      </c>
      <c r="C607" s="3" t="s">
        <v>228</v>
      </c>
      <c r="D607" s="3" t="s">
        <v>12</v>
      </c>
      <c r="E607" s="3">
        <v>2929</v>
      </c>
      <c r="F607" s="3">
        <v>646.75475554706804</v>
      </c>
      <c r="G607" s="3">
        <v>3880</v>
      </c>
      <c r="H607" s="3">
        <v>1330.1413224681301</v>
      </c>
      <c r="I607" s="3">
        <v>470222</v>
      </c>
      <c r="J607" s="3">
        <v>253181</v>
      </c>
      <c r="K607" s="3">
        <v>0.53842865710238996</v>
      </c>
    </row>
    <row r="608" spans="1:11" x14ac:dyDescent="0.2">
      <c r="A608" s="3" t="s">
        <v>168</v>
      </c>
      <c r="B608" s="3" t="s">
        <v>227</v>
      </c>
      <c r="C608" s="3" t="s">
        <v>228</v>
      </c>
      <c r="D608" s="3" t="s">
        <v>13</v>
      </c>
      <c r="E608" s="3">
        <v>3190</v>
      </c>
      <c r="F608" s="3">
        <v>827.71707201865502</v>
      </c>
      <c r="G608" s="3">
        <v>4300</v>
      </c>
      <c r="H608" s="3">
        <v>1776.81767919135</v>
      </c>
      <c r="I608" s="3">
        <v>470222</v>
      </c>
      <c r="J608" s="3">
        <v>253181</v>
      </c>
      <c r="K608" s="3">
        <v>0.53842865710238996</v>
      </c>
    </row>
    <row r="609" spans="1:11" x14ac:dyDescent="0.2">
      <c r="A609" s="3" t="s">
        <v>168</v>
      </c>
      <c r="B609" s="3" t="s">
        <v>227</v>
      </c>
      <c r="C609" s="3" t="s">
        <v>228</v>
      </c>
      <c r="D609" s="3" t="s">
        <v>14</v>
      </c>
      <c r="E609" s="3">
        <v>2281</v>
      </c>
      <c r="F609" s="3">
        <v>384.14827373058802</v>
      </c>
      <c r="G609" s="3">
        <v>3286</v>
      </c>
      <c r="H609" s="3">
        <v>1028.8720822683699</v>
      </c>
      <c r="I609" s="3">
        <v>470222</v>
      </c>
      <c r="J609" s="3">
        <v>253181</v>
      </c>
      <c r="K609" s="3">
        <v>0.53842865710238996</v>
      </c>
    </row>
    <row r="610" spans="1:11" x14ac:dyDescent="0.2">
      <c r="A610" s="3" t="s">
        <v>168</v>
      </c>
      <c r="B610" s="3" t="s">
        <v>227</v>
      </c>
      <c r="C610" s="3" t="s">
        <v>228</v>
      </c>
      <c r="D610" s="3" t="s">
        <v>15</v>
      </c>
      <c r="E610" s="3">
        <v>2189</v>
      </c>
      <c r="F610" s="3">
        <v>393.34752399144003</v>
      </c>
      <c r="G610" s="3">
        <v>3367</v>
      </c>
      <c r="H610" s="3">
        <v>1045.62344414993</v>
      </c>
      <c r="I610" s="3">
        <v>470222</v>
      </c>
      <c r="J610" s="3">
        <v>253181</v>
      </c>
      <c r="K610" s="3">
        <v>0.53842865710238996</v>
      </c>
    </row>
    <row r="611" spans="1:11" x14ac:dyDescent="0.2">
      <c r="A611" s="3" t="s">
        <v>168</v>
      </c>
      <c r="B611" s="3" t="s">
        <v>230</v>
      </c>
      <c r="C611" s="3" t="s">
        <v>231</v>
      </c>
      <c r="D611" s="3" t="s">
        <v>8</v>
      </c>
      <c r="E611" s="3">
        <v>4870</v>
      </c>
      <c r="F611" s="3">
        <v>1820.4378082631299</v>
      </c>
      <c r="G611" s="3">
        <v>5294</v>
      </c>
      <c r="H611" s="3">
        <v>2184.5536791039799</v>
      </c>
      <c r="I611" s="3">
        <v>57751</v>
      </c>
      <c r="J611" s="3">
        <v>28301</v>
      </c>
      <c r="K611" s="3">
        <v>0.49005212030960499</v>
      </c>
    </row>
    <row r="612" spans="1:11" x14ac:dyDescent="0.2">
      <c r="A612" s="3" t="s">
        <v>168</v>
      </c>
      <c r="B612" s="3" t="s">
        <v>230</v>
      </c>
      <c r="C612" s="3" t="s">
        <v>231</v>
      </c>
      <c r="D612" s="3" t="s">
        <v>9</v>
      </c>
      <c r="E612" s="3">
        <v>7973</v>
      </c>
      <c r="F612" s="3">
        <v>6190.4761904761899</v>
      </c>
      <c r="G612" s="3">
        <v>8385</v>
      </c>
      <c r="H612" s="3">
        <v>7441.8604651162796</v>
      </c>
      <c r="I612" s="3">
        <v>57751</v>
      </c>
      <c r="J612" s="3">
        <v>28301</v>
      </c>
      <c r="K612" s="3">
        <v>0.49005212030960499</v>
      </c>
    </row>
    <row r="613" spans="1:11" x14ac:dyDescent="0.2">
      <c r="A613" s="3" t="s">
        <v>168</v>
      </c>
      <c r="B613" s="3" t="s">
        <v>230</v>
      </c>
      <c r="C613" s="3" t="s">
        <v>231</v>
      </c>
      <c r="D613" s="3" t="s">
        <v>10</v>
      </c>
      <c r="E613" s="3">
        <v>9800</v>
      </c>
      <c r="F613" s="3">
        <v>9615.3846153846207</v>
      </c>
      <c r="G613" s="3">
        <v>9667</v>
      </c>
      <c r="H613" s="3">
        <v>9375</v>
      </c>
      <c r="I613" s="3">
        <v>57751</v>
      </c>
      <c r="J613" s="3">
        <v>28301</v>
      </c>
      <c r="K613" s="3">
        <v>0.49005212030960499</v>
      </c>
    </row>
    <row r="614" spans="1:11" x14ac:dyDescent="0.2">
      <c r="A614" s="3" t="s">
        <v>168</v>
      </c>
      <c r="B614" s="3" t="s">
        <v>230</v>
      </c>
      <c r="C614" s="3" t="s">
        <v>231</v>
      </c>
      <c r="D614" s="3" t="s">
        <v>11</v>
      </c>
      <c r="E614" s="3">
        <v>9127</v>
      </c>
      <c r="F614" s="3">
        <v>8431.3725490196102</v>
      </c>
      <c r="G614" s="3">
        <v>9500</v>
      </c>
      <c r="H614" s="3">
        <v>9130.4347826086996</v>
      </c>
      <c r="I614" s="3">
        <v>57751</v>
      </c>
      <c r="J614" s="3">
        <v>28301</v>
      </c>
      <c r="K614" s="3">
        <v>0.49005212030960499</v>
      </c>
    </row>
    <row r="615" spans="1:11" x14ac:dyDescent="0.2">
      <c r="A615" s="3" t="s">
        <v>168</v>
      </c>
      <c r="B615" s="3" t="s">
        <v>230</v>
      </c>
      <c r="C615" s="3" t="s">
        <v>231</v>
      </c>
      <c r="D615" s="3" t="s">
        <v>12</v>
      </c>
      <c r="E615" s="3">
        <v>7690</v>
      </c>
      <c r="F615" s="3">
        <v>5495.2380952381</v>
      </c>
      <c r="G615" s="3">
        <v>7999</v>
      </c>
      <c r="H615" s="3">
        <v>6119.4029850746301</v>
      </c>
      <c r="I615" s="3">
        <v>57751</v>
      </c>
      <c r="J615" s="3">
        <v>28301</v>
      </c>
      <c r="K615" s="3">
        <v>0.49005212030960499</v>
      </c>
    </row>
    <row r="616" spans="1:11" x14ac:dyDescent="0.2">
      <c r="A616" s="3" t="s">
        <v>168</v>
      </c>
      <c r="B616" s="3" t="s">
        <v>230</v>
      </c>
      <c r="C616" s="3" t="s">
        <v>231</v>
      </c>
      <c r="D616" s="3" t="s">
        <v>13</v>
      </c>
      <c r="E616" s="3">
        <v>9412</v>
      </c>
      <c r="F616" s="3">
        <v>8947.3684210526299</v>
      </c>
      <c r="G616" s="3">
        <v>9545</v>
      </c>
      <c r="H616" s="3">
        <v>9166.6666666666697</v>
      </c>
      <c r="I616" s="3">
        <v>57751</v>
      </c>
      <c r="J616" s="3">
        <v>28301</v>
      </c>
      <c r="K616" s="3">
        <v>0.49005212030960499</v>
      </c>
    </row>
    <row r="617" spans="1:11" x14ac:dyDescent="0.2">
      <c r="A617" s="3" t="s">
        <v>168</v>
      </c>
      <c r="B617" s="3" t="s">
        <v>230</v>
      </c>
      <c r="C617" s="3" t="s">
        <v>231</v>
      </c>
      <c r="D617" s="3" t="s">
        <v>14</v>
      </c>
      <c r="E617" s="3">
        <v>8750</v>
      </c>
      <c r="F617" s="3">
        <v>8333.3333333333303</v>
      </c>
      <c r="G617" s="3">
        <v>10000</v>
      </c>
      <c r="H617" s="3">
        <v>10000</v>
      </c>
      <c r="I617" s="3">
        <v>57751</v>
      </c>
      <c r="J617" s="3">
        <v>28301</v>
      </c>
      <c r="K617" s="3">
        <v>0.49005212030960499</v>
      </c>
    </row>
    <row r="618" spans="1:11" x14ac:dyDescent="0.2">
      <c r="A618" s="3" t="s">
        <v>168</v>
      </c>
      <c r="B618" s="3" t="s">
        <v>230</v>
      </c>
      <c r="C618" s="3" t="s">
        <v>231</v>
      </c>
      <c r="D618" s="3" t="s">
        <v>15</v>
      </c>
      <c r="I618" s="3">
        <v>57751</v>
      </c>
      <c r="J618" s="3">
        <v>28301</v>
      </c>
      <c r="K618" s="3">
        <v>0.49005212030960499</v>
      </c>
    </row>
    <row r="619" spans="1:11" x14ac:dyDescent="0.2">
      <c r="A619" s="3" t="s">
        <v>168</v>
      </c>
      <c r="B619" s="3" t="s">
        <v>233</v>
      </c>
      <c r="C619" s="3" t="s">
        <v>234</v>
      </c>
      <c r="D619" s="3" t="s">
        <v>8</v>
      </c>
      <c r="E619" s="3">
        <v>3891</v>
      </c>
      <c r="F619" s="3">
        <v>1335.8209270379</v>
      </c>
      <c r="G619" s="3">
        <v>5206</v>
      </c>
      <c r="H619" s="3">
        <v>2421.1475981809099</v>
      </c>
      <c r="I619" s="3">
        <v>147384</v>
      </c>
      <c r="J619" s="3">
        <v>71581</v>
      </c>
      <c r="K619" s="3">
        <v>0.48567687130217702</v>
      </c>
    </row>
    <row r="620" spans="1:11" x14ac:dyDescent="0.2">
      <c r="A620" s="3" t="s">
        <v>168</v>
      </c>
      <c r="B620" s="3" t="s">
        <v>233</v>
      </c>
      <c r="C620" s="3" t="s">
        <v>234</v>
      </c>
      <c r="D620" s="3" t="s">
        <v>9</v>
      </c>
      <c r="E620" s="3">
        <v>3874</v>
      </c>
      <c r="F620" s="3">
        <v>1404.83685786502</v>
      </c>
      <c r="G620" s="3">
        <v>5889</v>
      </c>
      <c r="H620" s="3">
        <v>3569.2558785364199</v>
      </c>
      <c r="I620" s="3">
        <v>147384</v>
      </c>
      <c r="J620" s="3">
        <v>71581</v>
      </c>
      <c r="K620" s="3">
        <v>0.48567687130217702</v>
      </c>
    </row>
    <row r="621" spans="1:11" x14ac:dyDescent="0.2">
      <c r="A621" s="3" t="s">
        <v>168</v>
      </c>
      <c r="B621" s="3" t="s">
        <v>233</v>
      </c>
      <c r="C621" s="3" t="s">
        <v>234</v>
      </c>
      <c r="D621" s="3" t="s">
        <v>10</v>
      </c>
      <c r="E621" s="3">
        <v>4354</v>
      </c>
      <c r="F621" s="3">
        <v>1556.7250312651499</v>
      </c>
      <c r="G621" s="3">
        <v>5649</v>
      </c>
      <c r="H621" s="3">
        <v>2763.63145430124</v>
      </c>
      <c r="I621" s="3">
        <v>147384</v>
      </c>
      <c r="J621" s="3">
        <v>71581</v>
      </c>
      <c r="K621" s="3">
        <v>0.48567687130217702</v>
      </c>
    </row>
    <row r="622" spans="1:11" x14ac:dyDescent="0.2">
      <c r="A622" s="3" t="s">
        <v>168</v>
      </c>
      <c r="B622" s="3" t="s">
        <v>233</v>
      </c>
      <c r="C622" s="3" t="s">
        <v>234</v>
      </c>
      <c r="D622" s="3" t="s">
        <v>11</v>
      </c>
      <c r="E622" s="3">
        <v>5113</v>
      </c>
      <c r="F622" s="3">
        <v>2328.6780832664899</v>
      </c>
      <c r="G622" s="3">
        <v>5844</v>
      </c>
      <c r="H622" s="3">
        <v>3402.81444756668</v>
      </c>
      <c r="I622" s="3">
        <v>147384</v>
      </c>
      <c r="J622" s="3">
        <v>71581</v>
      </c>
      <c r="K622" s="3">
        <v>0.48567687130217702</v>
      </c>
    </row>
    <row r="623" spans="1:11" x14ac:dyDescent="0.2">
      <c r="A623" s="3" t="s">
        <v>168</v>
      </c>
      <c r="B623" s="3" t="s">
        <v>233</v>
      </c>
      <c r="C623" s="3" t="s">
        <v>234</v>
      </c>
      <c r="D623" s="3" t="s">
        <v>12</v>
      </c>
      <c r="E623" s="3">
        <v>5228</v>
      </c>
      <c r="F623" s="3">
        <v>2338.7747210119201</v>
      </c>
      <c r="G623" s="3">
        <v>6172</v>
      </c>
      <c r="H623" s="3">
        <v>3268.10403138528</v>
      </c>
      <c r="I623" s="3">
        <v>147384</v>
      </c>
      <c r="J623" s="3">
        <v>71581</v>
      </c>
      <c r="K623" s="3">
        <v>0.48567687130217702</v>
      </c>
    </row>
    <row r="624" spans="1:11" x14ac:dyDescent="0.2">
      <c r="A624" s="3" t="s">
        <v>168</v>
      </c>
      <c r="B624" s="3" t="s">
        <v>233</v>
      </c>
      <c r="C624" s="3" t="s">
        <v>234</v>
      </c>
      <c r="D624" s="3" t="s">
        <v>13</v>
      </c>
      <c r="E624" s="3">
        <v>5134</v>
      </c>
      <c r="F624" s="3">
        <v>2425.50355636326</v>
      </c>
      <c r="G624" s="3">
        <v>6588</v>
      </c>
      <c r="H624" s="3">
        <v>3853.3277459426399</v>
      </c>
      <c r="I624" s="3">
        <v>147384</v>
      </c>
      <c r="J624" s="3">
        <v>71581</v>
      </c>
      <c r="K624" s="3">
        <v>0.48567687130217702</v>
      </c>
    </row>
    <row r="625" spans="1:11" x14ac:dyDescent="0.2">
      <c r="A625" s="3" t="s">
        <v>168</v>
      </c>
      <c r="B625" s="3" t="s">
        <v>233</v>
      </c>
      <c r="C625" s="3" t="s">
        <v>234</v>
      </c>
      <c r="D625" s="3" t="s">
        <v>14</v>
      </c>
      <c r="E625" s="3">
        <v>3779</v>
      </c>
      <c r="F625" s="3">
        <v>1094.7696851719199</v>
      </c>
      <c r="G625" s="3">
        <v>4850</v>
      </c>
      <c r="H625" s="3">
        <v>2309.0041907885002</v>
      </c>
      <c r="I625" s="3">
        <v>147384</v>
      </c>
      <c r="J625" s="3">
        <v>71581</v>
      </c>
      <c r="K625" s="3">
        <v>0.48567687130217702</v>
      </c>
    </row>
    <row r="626" spans="1:11" x14ac:dyDescent="0.2">
      <c r="A626" s="3" t="s">
        <v>168</v>
      </c>
      <c r="B626" s="3" t="s">
        <v>233</v>
      </c>
      <c r="C626" s="3" t="s">
        <v>234</v>
      </c>
      <c r="D626" s="3" t="s">
        <v>15</v>
      </c>
      <c r="E626" s="3">
        <v>4041</v>
      </c>
      <c r="F626" s="3">
        <v>1227.3838453108999</v>
      </c>
      <c r="G626" s="3">
        <v>5456</v>
      </c>
      <c r="H626" s="3">
        <v>2687.8799291231799</v>
      </c>
      <c r="I626" s="3">
        <v>147384</v>
      </c>
      <c r="J626" s="3">
        <v>71581</v>
      </c>
      <c r="K626" s="3">
        <v>0.48567687130217702</v>
      </c>
    </row>
    <row r="627" spans="1:11" x14ac:dyDescent="0.2">
      <c r="A627" s="3" t="s">
        <v>168</v>
      </c>
      <c r="B627" s="3" t="s">
        <v>236</v>
      </c>
      <c r="C627" s="3" t="s">
        <v>237</v>
      </c>
      <c r="D627" s="3" t="s">
        <v>8</v>
      </c>
      <c r="E627" s="3">
        <v>3442</v>
      </c>
      <c r="F627" s="3">
        <v>1062.7803354195901</v>
      </c>
      <c r="G627" s="3">
        <v>4766</v>
      </c>
      <c r="H627" s="3">
        <v>2016.9963328223701</v>
      </c>
      <c r="I627" s="3">
        <v>307432</v>
      </c>
      <c r="J627" s="3">
        <v>151054</v>
      </c>
      <c r="K627" s="3">
        <v>0.49134117463374</v>
      </c>
    </row>
    <row r="628" spans="1:11" x14ac:dyDescent="0.2">
      <c r="A628" s="3" t="s">
        <v>168</v>
      </c>
      <c r="B628" s="3" t="s">
        <v>236</v>
      </c>
      <c r="C628" s="3" t="s">
        <v>237</v>
      </c>
      <c r="D628" s="3" t="s">
        <v>9</v>
      </c>
      <c r="E628" s="3">
        <v>3716</v>
      </c>
      <c r="F628" s="3">
        <v>1157.6712120096699</v>
      </c>
      <c r="G628" s="3">
        <v>6009</v>
      </c>
      <c r="H628" s="3">
        <v>3010.71068704446</v>
      </c>
      <c r="I628" s="3">
        <v>307432</v>
      </c>
      <c r="J628" s="3">
        <v>151054</v>
      </c>
      <c r="K628" s="3">
        <v>0.49134117463374</v>
      </c>
    </row>
    <row r="629" spans="1:11" x14ac:dyDescent="0.2">
      <c r="A629" s="3" t="s">
        <v>168</v>
      </c>
      <c r="B629" s="3" t="s">
        <v>236</v>
      </c>
      <c r="C629" s="3" t="s">
        <v>237</v>
      </c>
      <c r="D629" s="3" t="s">
        <v>10</v>
      </c>
      <c r="E629" s="3">
        <v>4306</v>
      </c>
      <c r="F629" s="3">
        <v>1264.16391508219</v>
      </c>
      <c r="G629" s="3">
        <v>5324</v>
      </c>
      <c r="H629" s="3">
        <v>2230.67725893439</v>
      </c>
      <c r="I629" s="3">
        <v>307432</v>
      </c>
      <c r="J629" s="3">
        <v>151054</v>
      </c>
      <c r="K629" s="3">
        <v>0.49134117463374</v>
      </c>
    </row>
    <row r="630" spans="1:11" x14ac:dyDescent="0.2">
      <c r="A630" s="3" t="s">
        <v>168</v>
      </c>
      <c r="B630" s="3" t="s">
        <v>236</v>
      </c>
      <c r="C630" s="3" t="s">
        <v>237</v>
      </c>
      <c r="D630" s="3" t="s">
        <v>11</v>
      </c>
      <c r="E630" s="3">
        <v>4492</v>
      </c>
      <c r="F630" s="3">
        <v>1761.15103333755</v>
      </c>
      <c r="G630" s="3">
        <v>5556</v>
      </c>
      <c r="H630" s="3">
        <v>2812.2061277856101</v>
      </c>
      <c r="I630" s="3">
        <v>307432</v>
      </c>
      <c r="J630" s="3">
        <v>151054</v>
      </c>
      <c r="K630" s="3">
        <v>0.49134117463374</v>
      </c>
    </row>
    <row r="631" spans="1:11" x14ac:dyDescent="0.2">
      <c r="A631" s="3" t="s">
        <v>168</v>
      </c>
      <c r="B631" s="3" t="s">
        <v>236</v>
      </c>
      <c r="C631" s="3" t="s">
        <v>237</v>
      </c>
      <c r="D631" s="3" t="s">
        <v>12</v>
      </c>
      <c r="E631" s="3">
        <v>3968</v>
      </c>
      <c r="F631" s="3">
        <v>1315.6938453390801</v>
      </c>
      <c r="G631" s="3">
        <v>4940</v>
      </c>
      <c r="H631" s="3">
        <v>2177.4207800704398</v>
      </c>
      <c r="I631" s="3">
        <v>307432</v>
      </c>
      <c r="J631" s="3">
        <v>151054</v>
      </c>
      <c r="K631" s="3">
        <v>0.49134117463374</v>
      </c>
    </row>
    <row r="632" spans="1:11" x14ac:dyDescent="0.2">
      <c r="A632" s="3" t="s">
        <v>168</v>
      </c>
      <c r="B632" s="3" t="s">
        <v>236</v>
      </c>
      <c r="C632" s="3" t="s">
        <v>237</v>
      </c>
      <c r="D632" s="3" t="s">
        <v>13</v>
      </c>
      <c r="E632" s="3">
        <v>4445</v>
      </c>
      <c r="F632" s="3">
        <v>1798.04943719932</v>
      </c>
      <c r="G632" s="3">
        <v>5839</v>
      </c>
      <c r="H632" s="3">
        <v>3059.1963632172801</v>
      </c>
      <c r="I632" s="3">
        <v>307432</v>
      </c>
      <c r="J632" s="3">
        <v>151054</v>
      </c>
      <c r="K632" s="3">
        <v>0.49134117463374</v>
      </c>
    </row>
    <row r="633" spans="1:11" x14ac:dyDescent="0.2">
      <c r="A633" s="3" t="s">
        <v>168</v>
      </c>
      <c r="B633" s="3" t="s">
        <v>236</v>
      </c>
      <c r="C633" s="3" t="s">
        <v>237</v>
      </c>
      <c r="D633" s="3" t="s">
        <v>14</v>
      </c>
      <c r="E633" s="3">
        <v>3384</v>
      </c>
      <c r="F633" s="3">
        <v>918.63496299862197</v>
      </c>
      <c r="G633" s="3">
        <v>4675</v>
      </c>
      <c r="H633" s="3">
        <v>1865.77338978079</v>
      </c>
      <c r="I633" s="3">
        <v>307432</v>
      </c>
      <c r="J633" s="3">
        <v>151054</v>
      </c>
      <c r="K633" s="3">
        <v>0.49134117463374</v>
      </c>
    </row>
    <row r="634" spans="1:11" x14ac:dyDescent="0.2">
      <c r="A634" s="3" t="s">
        <v>168</v>
      </c>
      <c r="B634" s="3" t="s">
        <v>236</v>
      </c>
      <c r="C634" s="3" t="s">
        <v>237</v>
      </c>
      <c r="D634" s="3" t="s">
        <v>15</v>
      </c>
      <c r="E634" s="3">
        <v>3682</v>
      </c>
      <c r="F634" s="3">
        <v>1038.14065266702</v>
      </c>
      <c r="G634" s="3">
        <v>4753</v>
      </c>
      <c r="H634" s="3">
        <v>2067.0801035968502</v>
      </c>
      <c r="I634" s="3">
        <v>307432</v>
      </c>
      <c r="J634" s="3">
        <v>151054</v>
      </c>
      <c r="K634" s="3">
        <v>0.49134117463374</v>
      </c>
    </row>
    <row r="635" spans="1:11" x14ac:dyDescent="0.2">
      <c r="A635" s="3" t="s">
        <v>168</v>
      </c>
      <c r="B635" s="3" t="s">
        <v>239</v>
      </c>
      <c r="C635" s="3" t="s">
        <v>240</v>
      </c>
      <c r="D635" s="3" t="s">
        <v>8</v>
      </c>
      <c r="E635" s="3">
        <v>2053</v>
      </c>
      <c r="F635" s="3">
        <v>281.96766828999398</v>
      </c>
      <c r="G635" s="3">
        <v>2920</v>
      </c>
      <c r="H635" s="3">
        <v>687.07730313488605</v>
      </c>
      <c r="I635" s="3">
        <v>524565</v>
      </c>
      <c r="J635" s="3">
        <v>262557</v>
      </c>
      <c r="K635" s="3">
        <v>0.50052329072660195</v>
      </c>
    </row>
    <row r="636" spans="1:11" x14ac:dyDescent="0.2">
      <c r="A636" s="3" t="s">
        <v>168</v>
      </c>
      <c r="B636" s="3" t="s">
        <v>239</v>
      </c>
      <c r="C636" s="3" t="s">
        <v>240</v>
      </c>
      <c r="D636" s="3" t="s">
        <v>9</v>
      </c>
      <c r="E636" s="3">
        <v>2291</v>
      </c>
      <c r="F636" s="3">
        <v>343.08014267751901</v>
      </c>
      <c r="G636" s="3">
        <v>4055</v>
      </c>
      <c r="H636" s="3">
        <v>1199.9563973817901</v>
      </c>
      <c r="I636" s="3">
        <v>524565</v>
      </c>
      <c r="J636" s="3">
        <v>262557</v>
      </c>
      <c r="K636" s="3">
        <v>0.50052329072660195</v>
      </c>
    </row>
    <row r="637" spans="1:11" x14ac:dyDescent="0.2">
      <c r="A637" s="3" t="s">
        <v>168</v>
      </c>
      <c r="B637" s="3" t="s">
        <v>239</v>
      </c>
      <c r="C637" s="3" t="s">
        <v>240</v>
      </c>
      <c r="D637" s="3" t="s">
        <v>10</v>
      </c>
      <c r="E637" s="3">
        <v>2253</v>
      </c>
      <c r="F637" s="3">
        <v>347.01183052621298</v>
      </c>
      <c r="G637" s="3">
        <v>3226</v>
      </c>
      <c r="H637" s="3">
        <v>824.16243519258398</v>
      </c>
      <c r="I637" s="3">
        <v>524565</v>
      </c>
      <c r="J637" s="3">
        <v>262557</v>
      </c>
      <c r="K637" s="3">
        <v>0.50052329072660195</v>
      </c>
    </row>
    <row r="638" spans="1:11" x14ac:dyDescent="0.2">
      <c r="A638" s="3" t="s">
        <v>168</v>
      </c>
      <c r="B638" s="3" t="s">
        <v>239</v>
      </c>
      <c r="C638" s="3" t="s">
        <v>240</v>
      </c>
      <c r="D638" s="3" t="s">
        <v>11</v>
      </c>
      <c r="E638" s="3">
        <v>3051</v>
      </c>
      <c r="F638" s="3">
        <v>596.39832718742298</v>
      </c>
      <c r="G638" s="3">
        <v>3856</v>
      </c>
      <c r="H638" s="3">
        <v>1144.2154695300601</v>
      </c>
      <c r="I638" s="3">
        <v>524565</v>
      </c>
      <c r="J638" s="3">
        <v>262557</v>
      </c>
      <c r="K638" s="3">
        <v>0.50052329072660195</v>
      </c>
    </row>
    <row r="639" spans="1:11" x14ac:dyDescent="0.2">
      <c r="A639" s="3" t="s">
        <v>168</v>
      </c>
      <c r="B639" s="3" t="s">
        <v>239</v>
      </c>
      <c r="C639" s="3" t="s">
        <v>240</v>
      </c>
      <c r="D639" s="3" t="s">
        <v>12</v>
      </c>
      <c r="E639" s="3">
        <v>2612</v>
      </c>
      <c r="F639" s="3">
        <v>542.436356889546</v>
      </c>
      <c r="G639" s="3">
        <v>3444</v>
      </c>
      <c r="H639" s="3">
        <v>1101.3517117547001</v>
      </c>
      <c r="I639" s="3">
        <v>524565</v>
      </c>
      <c r="J639" s="3">
        <v>262557</v>
      </c>
      <c r="K639" s="3">
        <v>0.50052329072660195</v>
      </c>
    </row>
    <row r="640" spans="1:11" x14ac:dyDescent="0.2">
      <c r="A640" s="3" t="s">
        <v>168</v>
      </c>
      <c r="B640" s="3" t="s">
        <v>239</v>
      </c>
      <c r="C640" s="3" t="s">
        <v>240</v>
      </c>
      <c r="D640" s="3" t="s">
        <v>13</v>
      </c>
      <c r="E640" s="3">
        <v>3101</v>
      </c>
      <c r="F640" s="3">
        <v>650.38356174200203</v>
      </c>
      <c r="G640" s="3">
        <v>4078</v>
      </c>
      <c r="H640" s="3">
        <v>1291.3144124923001</v>
      </c>
      <c r="I640" s="3">
        <v>524565</v>
      </c>
      <c r="J640" s="3">
        <v>262557</v>
      </c>
      <c r="K640" s="3">
        <v>0.50052329072660195</v>
      </c>
    </row>
    <row r="641" spans="1:11" x14ac:dyDescent="0.2">
      <c r="A641" s="3" t="s">
        <v>168</v>
      </c>
      <c r="B641" s="3" t="s">
        <v>239</v>
      </c>
      <c r="C641" s="3" t="s">
        <v>240</v>
      </c>
      <c r="D641" s="3" t="s">
        <v>14</v>
      </c>
      <c r="E641" s="3">
        <v>2026</v>
      </c>
      <c r="F641" s="3">
        <v>274.72499245714999</v>
      </c>
      <c r="G641" s="3">
        <v>2962</v>
      </c>
      <c r="H641" s="3">
        <v>797.203197189452</v>
      </c>
      <c r="I641" s="3">
        <v>524565</v>
      </c>
      <c r="J641" s="3">
        <v>262557</v>
      </c>
      <c r="K641" s="3">
        <v>0.50052329072660195</v>
      </c>
    </row>
    <row r="642" spans="1:11" x14ac:dyDescent="0.2">
      <c r="A642" s="3" t="s">
        <v>168</v>
      </c>
      <c r="B642" s="3" t="s">
        <v>239</v>
      </c>
      <c r="C642" s="3" t="s">
        <v>240</v>
      </c>
      <c r="D642" s="3" t="s">
        <v>15</v>
      </c>
      <c r="E642" s="3">
        <v>2199</v>
      </c>
      <c r="F642" s="3">
        <v>289.19568036555</v>
      </c>
      <c r="G642" s="3">
        <v>3092</v>
      </c>
      <c r="H642" s="3">
        <v>813.81723113994599</v>
      </c>
      <c r="I642" s="3">
        <v>524565</v>
      </c>
      <c r="J642" s="3">
        <v>262557</v>
      </c>
      <c r="K642" s="3">
        <v>0.50052329072660195</v>
      </c>
    </row>
    <row r="643" spans="1:11" x14ac:dyDescent="0.2">
      <c r="A643" s="3" t="s">
        <v>168</v>
      </c>
      <c r="B643" s="3" t="s">
        <v>242</v>
      </c>
      <c r="C643" s="3" t="s">
        <v>243</v>
      </c>
      <c r="D643" s="3" t="s">
        <v>8</v>
      </c>
      <c r="E643" s="3">
        <v>2113</v>
      </c>
      <c r="F643" s="3">
        <v>347.53557297780299</v>
      </c>
      <c r="G643" s="3">
        <v>3072</v>
      </c>
      <c r="H643" s="3">
        <v>807.26823783157101</v>
      </c>
      <c r="I643" s="3">
        <v>684705</v>
      </c>
      <c r="J643" s="3">
        <v>356393</v>
      </c>
      <c r="K643" s="3">
        <v>0.52050591130486901</v>
      </c>
    </row>
    <row r="644" spans="1:11" x14ac:dyDescent="0.2">
      <c r="A644" s="3" t="s">
        <v>168</v>
      </c>
      <c r="B644" s="3" t="s">
        <v>242</v>
      </c>
      <c r="C644" s="3" t="s">
        <v>243</v>
      </c>
      <c r="D644" s="3" t="s">
        <v>9</v>
      </c>
      <c r="E644" s="3">
        <v>2740</v>
      </c>
      <c r="F644" s="3">
        <v>432.52903953880701</v>
      </c>
      <c r="G644" s="3">
        <v>4418</v>
      </c>
      <c r="H644" s="3">
        <v>1395.96012690469</v>
      </c>
      <c r="I644" s="3">
        <v>684705</v>
      </c>
      <c r="J644" s="3">
        <v>356393</v>
      </c>
      <c r="K644" s="3">
        <v>0.52050591130486901</v>
      </c>
    </row>
    <row r="645" spans="1:11" x14ac:dyDescent="0.2">
      <c r="A645" s="3" t="s">
        <v>168</v>
      </c>
      <c r="B645" s="3" t="s">
        <v>242</v>
      </c>
      <c r="C645" s="3" t="s">
        <v>243</v>
      </c>
      <c r="D645" s="3" t="s">
        <v>10</v>
      </c>
      <c r="E645" s="3">
        <v>2637</v>
      </c>
      <c r="F645" s="3">
        <v>435.346810273519</v>
      </c>
      <c r="G645" s="3">
        <v>3754</v>
      </c>
      <c r="H645" s="3">
        <v>1080.5427691505099</v>
      </c>
      <c r="I645" s="3">
        <v>684705</v>
      </c>
      <c r="J645" s="3">
        <v>356393</v>
      </c>
      <c r="K645" s="3">
        <v>0.52050591130486901</v>
      </c>
    </row>
    <row r="646" spans="1:11" x14ac:dyDescent="0.2">
      <c r="A646" s="3" t="s">
        <v>168</v>
      </c>
      <c r="B646" s="3" t="s">
        <v>242</v>
      </c>
      <c r="C646" s="3" t="s">
        <v>243</v>
      </c>
      <c r="D646" s="3" t="s">
        <v>11</v>
      </c>
      <c r="E646" s="3">
        <v>3218</v>
      </c>
      <c r="F646" s="3">
        <v>769.80815757714504</v>
      </c>
      <c r="G646" s="3">
        <v>4155</v>
      </c>
      <c r="H646" s="3">
        <v>1478.61269001748</v>
      </c>
      <c r="I646" s="3">
        <v>684705</v>
      </c>
      <c r="J646" s="3">
        <v>356393</v>
      </c>
      <c r="K646" s="3">
        <v>0.52050591130486901</v>
      </c>
    </row>
    <row r="647" spans="1:11" x14ac:dyDescent="0.2">
      <c r="A647" s="3" t="s">
        <v>168</v>
      </c>
      <c r="B647" s="3" t="s">
        <v>242</v>
      </c>
      <c r="C647" s="3" t="s">
        <v>243</v>
      </c>
      <c r="D647" s="3" t="s">
        <v>12</v>
      </c>
      <c r="E647" s="3">
        <v>3535</v>
      </c>
      <c r="F647" s="3">
        <v>884.31614355315105</v>
      </c>
      <c r="G647" s="3">
        <v>4624</v>
      </c>
      <c r="H647" s="3">
        <v>1673.03976154418</v>
      </c>
      <c r="I647" s="3">
        <v>684705</v>
      </c>
      <c r="J647" s="3">
        <v>356393</v>
      </c>
      <c r="K647" s="3">
        <v>0.52050591130486901</v>
      </c>
    </row>
    <row r="648" spans="1:11" x14ac:dyDescent="0.2">
      <c r="A648" s="3" t="s">
        <v>168</v>
      </c>
      <c r="B648" s="3" t="s">
        <v>242</v>
      </c>
      <c r="C648" s="3" t="s">
        <v>243</v>
      </c>
      <c r="D648" s="3" t="s">
        <v>13</v>
      </c>
      <c r="E648" s="3">
        <v>3889</v>
      </c>
      <c r="F648" s="3">
        <v>1036.0813674333899</v>
      </c>
      <c r="G648" s="3">
        <v>5270</v>
      </c>
      <c r="H648" s="3">
        <v>2194.0771399557502</v>
      </c>
      <c r="I648" s="3">
        <v>684705</v>
      </c>
      <c r="J648" s="3">
        <v>356393</v>
      </c>
      <c r="K648" s="3">
        <v>0.52050591130486901</v>
      </c>
    </row>
    <row r="649" spans="1:11" x14ac:dyDescent="0.2">
      <c r="A649" s="3" t="s">
        <v>168</v>
      </c>
      <c r="B649" s="3" t="s">
        <v>242</v>
      </c>
      <c r="C649" s="3" t="s">
        <v>243</v>
      </c>
      <c r="D649" s="3" t="s">
        <v>14</v>
      </c>
      <c r="E649" s="3">
        <v>2505</v>
      </c>
      <c r="F649" s="3">
        <v>381.90057631253001</v>
      </c>
      <c r="G649" s="3">
        <v>3502</v>
      </c>
      <c r="H649" s="3">
        <v>1070.3128548572899</v>
      </c>
      <c r="I649" s="3">
        <v>684705</v>
      </c>
      <c r="J649" s="3">
        <v>356393</v>
      </c>
      <c r="K649" s="3">
        <v>0.52050591130486901</v>
      </c>
    </row>
    <row r="650" spans="1:11" x14ac:dyDescent="0.2">
      <c r="A650" s="3" t="s">
        <v>168</v>
      </c>
      <c r="B650" s="3" t="s">
        <v>242</v>
      </c>
      <c r="C650" s="3" t="s">
        <v>243</v>
      </c>
      <c r="D650" s="3" t="s">
        <v>15</v>
      </c>
      <c r="E650" s="3">
        <v>2371</v>
      </c>
      <c r="F650" s="3">
        <v>325.13355503704099</v>
      </c>
      <c r="G650" s="3">
        <v>3484</v>
      </c>
      <c r="H650" s="3">
        <v>1115.47798078038</v>
      </c>
      <c r="I650" s="3">
        <v>684705</v>
      </c>
      <c r="J650" s="3">
        <v>356393</v>
      </c>
      <c r="K650" s="3">
        <v>0.52050591130486901</v>
      </c>
    </row>
    <row r="651" spans="1:11" x14ac:dyDescent="0.2">
      <c r="A651" s="3" t="s">
        <v>168</v>
      </c>
      <c r="B651" s="3" t="s">
        <v>245</v>
      </c>
      <c r="C651" s="3" t="s">
        <v>246</v>
      </c>
      <c r="D651" s="3" t="s">
        <v>8</v>
      </c>
      <c r="E651" s="3">
        <v>1712</v>
      </c>
      <c r="F651" s="3">
        <v>234.760778579343</v>
      </c>
      <c r="G651" s="3">
        <v>2339</v>
      </c>
      <c r="H651" s="3">
        <v>518.12520167605999</v>
      </c>
      <c r="I651" s="3">
        <v>930437</v>
      </c>
      <c r="J651" s="3">
        <v>453886</v>
      </c>
      <c r="K651" s="3">
        <v>0.48782023930690599</v>
      </c>
    </row>
    <row r="652" spans="1:11" x14ac:dyDescent="0.2">
      <c r="A652" s="3" t="s">
        <v>168</v>
      </c>
      <c r="B652" s="3" t="s">
        <v>245</v>
      </c>
      <c r="C652" s="3" t="s">
        <v>246</v>
      </c>
      <c r="D652" s="3" t="s">
        <v>9</v>
      </c>
      <c r="E652" s="3">
        <v>1967</v>
      </c>
      <c r="F652" s="3">
        <v>247.017904290964</v>
      </c>
      <c r="G652" s="3">
        <v>2912</v>
      </c>
      <c r="H652" s="3">
        <v>765.13930589243898</v>
      </c>
      <c r="I652" s="3">
        <v>930437</v>
      </c>
      <c r="J652" s="3">
        <v>453886</v>
      </c>
      <c r="K652" s="3">
        <v>0.48782023930690599</v>
      </c>
    </row>
    <row r="653" spans="1:11" x14ac:dyDescent="0.2">
      <c r="A653" s="3" t="s">
        <v>168</v>
      </c>
      <c r="B653" s="3" t="s">
        <v>245</v>
      </c>
      <c r="C653" s="3" t="s">
        <v>246</v>
      </c>
      <c r="D653" s="3" t="s">
        <v>10</v>
      </c>
      <c r="E653" s="3">
        <v>2091</v>
      </c>
      <c r="F653" s="3">
        <v>273.01207528975698</v>
      </c>
      <c r="G653" s="3">
        <v>2777</v>
      </c>
      <c r="H653" s="3">
        <v>600.95592034259005</v>
      </c>
      <c r="I653" s="3">
        <v>930437</v>
      </c>
      <c r="J653" s="3">
        <v>453886</v>
      </c>
      <c r="K653" s="3">
        <v>0.48782023930690599</v>
      </c>
    </row>
    <row r="654" spans="1:11" x14ac:dyDescent="0.2">
      <c r="A654" s="3" t="s">
        <v>168</v>
      </c>
      <c r="B654" s="3" t="s">
        <v>245</v>
      </c>
      <c r="C654" s="3" t="s">
        <v>246</v>
      </c>
      <c r="D654" s="3" t="s">
        <v>11</v>
      </c>
      <c r="E654" s="3">
        <v>2451</v>
      </c>
      <c r="F654" s="3">
        <v>389.114147537402</v>
      </c>
      <c r="G654" s="3">
        <v>2971</v>
      </c>
      <c r="H654" s="3">
        <v>728.51949454475596</v>
      </c>
      <c r="I654" s="3">
        <v>930437</v>
      </c>
      <c r="J654" s="3">
        <v>453886</v>
      </c>
      <c r="K654" s="3">
        <v>0.48782023930690599</v>
      </c>
    </row>
    <row r="655" spans="1:11" x14ac:dyDescent="0.2">
      <c r="A655" s="3" t="s">
        <v>168</v>
      </c>
      <c r="B655" s="3" t="s">
        <v>245</v>
      </c>
      <c r="C655" s="3" t="s">
        <v>246</v>
      </c>
      <c r="D655" s="3" t="s">
        <v>12</v>
      </c>
      <c r="E655" s="3">
        <v>2234</v>
      </c>
      <c r="F655" s="3">
        <v>367.93744064055102</v>
      </c>
      <c r="G655" s="3">
        <v>2968</v>
      </c>
      <c r="H655" s="3">
        <v>751.48110785529002</v>
      </c>
      <c r="I655" s="3">
        <v>930437</v>
      </c>
      <c r="J655" s="3">
        <v>453886</v>
      </c>
      <c r="K655" s="3">
        <v>0.48782023930690599</v>
      </c>
    </row>
    <row r="656" spans="1:11" x14ac:dyDescent="0.2">
      <c r="A656" s="3" t="s">
        <v>168</v>
      </c>
      <c r="B656" s="3" t="s">
        <v>245</v>
      </c>
      <c r="C656" s="3" t="s">
        <v>246</v>
      </c>
      <c r="D656" s="3" t="s">
        <v>13</v>
      </c>
      <c r="E656" s="3">
        <v>2432</v>
      </c>
      <c r="F656" s="3">
        <v>465.04128332287098</v>
      </c>
      <c r="G656" s="3">
        <v>3304</v>
      </c>
      <c r="H656" s="3">
        <v>931.53405118738499</v>
      </c>
      <c r="I656" s="3">
        <v>930437</v>
      </c>
      <c r="J656" s="3">
        <v>453886</v>
      </c>
      <c r="K656" s="3">
        <v>0.48782023930690599</v>
      </c>
    </row>
    <row r="657" spans="1:11" x14ac:dyDescent="0.2">
      <c r="A657" s="3" t="s">
        <v>168</v>
      </c>
      <c r="B657" s="3" t="s">
        <v>245</v>
      </c>
      <c r="C657" s="3" t="s">
        <v>246</v>
      </c>
      <c r="D657" s="3" t="s">
        <v>14</v>
      </c>
      <c r="E657" s="3">
        <v>1761</v>
      </c>
      <c r="F657" s="3">
        <v>235.91657562216099</v>
      </c>
      <c r="G657" s="3">
        <v>2626</v>
      </c>
      <c r="H657" s="3">
        <v>601.22911779551998</v>
      </c>
      <c r="I657" s="3">
        <v>930437</v>
      </c>
      <c r="J657" s="3">
        <v>453886</v>
      </c>
      <c r="K657" s="3">
        <v>0.48782023930690599</v>
      </c>
    </row>
    <row r="658" spans="1:11" x14ac:dyDescent="0.2">
      <c r="A658" s="3" t="s">
        <v>168</v>
      </c>
      <c r="B658" s="3" t="s">
        <v>245</v>
      </c>
      <c r="C658" s="3" t="s">
        <v>246</v>
      </c>
      <c r="D658" s="3" t="s">
        <v>15</v>
      </c>
      <c r="E658" s="3">
        <v>1924</v>
      </c>
      <c r="F658" s="3">
        <v>256.49561847517799</v>
      </c>
      <c r="G658" s="3">
        <v>2650</v>
      </c>
      <c r="H658" s="3">
        <v>637.49027297488396</v>
      </c>
      <c r="I658" s="3">
        <v>930437</v>
      </c>
      <c r="J658" s="3">
        <v>453886</v>
      </c>
      <c r="K658" s="3">
        <v>0.48782023930690599</v>
      </c>
    </row>
    <row r="659" spans="1:11" x14ac:dyDescent="0.2">
      <c r="A659" s="3" t="s">
        <v>168</v>
      </c>
      <c r="B659" s="3" t="s">
        <v>248</v>
      </c>
      <c r="C659" s="3" t="s">
        <v>249</v>
      </c>
      <c r="D659" s="3" t="s">
        <v>8</v>
      </c>
      <c r="E659" s="3">
        <v>1557</v>
      </c>
      <c r="F659" s="3">
        <v>172.734580654349</v>
      </c>
      <c r="G659" s="3">
        <v>2193</v>
      </c>
      <c r="H659" s="3">
        <v>420.45258936012902</v>
      </c>
      <c r="I659" s="3">
        <v>757161</v>
      </c>
      <c r="J659" s="3">
        <v>396664</v>
      </c>
      <c r="K659" s="3">
        <v>0.52388329562669</v>
      </c>
    </row>
    <row r="660" spans="1:11" x14ac:dyDescent="0.2">
      <c r="A660" s="3" t="s">
        <v>168</v>
      </c>
      <c r="B660" s="3" t="s">
        <v>248</v>
      </c>
      <c r="C660" s="3" t="s">
        <v>249</v>
      </c>
      <c r="D660" s="3" t="s">
        <v>9</v>
      </c>
      <c r="E660" s="3">
        <v>1772</v>
      </c>
      <c r="F660" s="3">
        <v>167.175524549052</v>
      </c>
      <c r="G660" s="3">
        <v>2782</v>
      </c>
      <c r="H660" s="3">
        <v>611.74745585749895</v>
      </c>
      <c r="I660" s="3">
        <v>757161</v>
      </c>
      <c r="J660" s="3">
        <v>396664</v>
      </c>
      <c r="K660" s="3">
        <v>0.52388329562669</v>
      </c>
    </row>
    <row r="661" spans="1:11" x14ac:dyDescent="0.2">
      <c r="A661" s="3" t="s">
        <v>168</v>
      </c>
      <c r="B661" s="3" t="s">
        <v>248</v>
      </c>
      <c r="C661" s="3" t="s">
        <v>249</v>
      </c>
      <c r="D661" s="3" t="s">
        <v>10</v>
      </c>
      <c r="E661" s="3">
        <v>1719</v>
      </c>
      <c r="F661" s="3">
        <v>197.683584617398</v>
      </c>
      <c r="G661" s="3">
        <v>2524</v>
      </c>
      <c r="H661" s="3">
        <v>543.37338019424203</v>
      </c>
      <c r="I661" s="3">
        <v>757161</v>
      </c>
      <c r="J661" s="3">
        <v>396664</v>
      </c>
      <c r="K661" s="3">
        <v>0.52388329562669</v>
      </c>
    </row>
    <row r="662" spans="1:11" x14ac:dyDescent="0.2">
      <c r="A662" s="3" t="s">
        <v>168</v>
      </c>
      <c r="B662" s="3" t="s">
        <v>248</v>
      </c>
      <c r="C662" s="3" t="s">
        <v>249</v>
      </c>
      <c r="D662" s="3" t="s">
        <v>11</v>
      </c>
      <c r="E662" s="3">
        <v>2102</v>
      </c>
      <c r="F662" s="3">
        <v>296.10691867195101</v>
      </c>
      <c r="G662" s="3">
        <v>2924</v>
      </c>
      <c r="H662" s="3">
        <v>629.34757103907305</v>
      </c>
      <c r="I662" s="3">
        <v>757161</v>
      </c>
      <c r="J662" s="3">
        <v>396664</v>
      </c>
      <c r="K662" s="3">
        <v>0.52388329562669</v>
      </c>
    </row>
    <row r="663" spans="1:11" x14ac:dyDescent="0.2">
      <c r="A663" s="3" t="s">
        <v>168</v>
      </c>
      <c r="B663" s="3" t="s">
        <v>248</v>
      </c>
      <c r="C663" s="3" t="s">
        <v>249</v>
      </c>
      <c r="D663" s="3" t="s">
        <v>12</v>
      </c>
      <c r="E663" s="3">
        <v>2296</v>
      </c>
      <c r="F663" s="3">
        <v>323.80953239023398</v>
      </c>
      <c r="G663" s="3">
        <v>2895</v>
      </c>
      <c r="H663" s="3">
        <v>691.89241529086701</v>
      </c>
      <c r="I663" s="3">
        <v>757161</v>
      </c>
      <c r="J663" s="3">
        <v>396664</v>
      </c>
      <c r="K663" s="3">
        <v>0.52388329562669</v>
      </c>
    </row>
    <row r="664" spans="1:11" x14ac:dyDescent="0.2">
      <c r="A664" s="3" t="s">
        <v>168</v>
      </c>
      <c r="B664" s="3" t="s">
        <v>248</v>
      </c>
      <c r="C664" s="3" t="s">
        <v>249</v>
      </c>
      <c r="D664" s="3" t="s">
        <v>13</v>
      </c>
      <c r="E664" s="3">
        <v>3054</v>
      </c>
      <c r="F664" s="3">
        <v>494.76978330137598</v>
      </c>
      <c r="G664" s="3">
        <v>3974</v>
      </c>
      <c r="H664" s="3">
        <v>1092.7790946015</v>
      </c>
      <c r="I664" s="3">
        <v>757161</v>
      </c>
      <c r="J664" s="3">
        <v>396664</v>
      </c>
      <c r="K664" s="3">
        <v>0.52388329562669</v>
      </c>
    </row>
    <row r="665" spans="1:11" x14ac:dyDescent="0.2">
      <c r="A665" s="3" t="s">
        <v>168</v>
      </c>
      <c r="B665" s="3" t="s">
        <v>248</v>
      </c>
      <c r="C665" s="3" t="s">
        <v>249</v>
      </c>
      <c r="D665" s="3" t="s">
        <v>14</v>
      </c>
      <c r="E665" s="3">
        <v>1949</v>
      </c>
      <c r="F665" s="3">
        <v>247.620640582211</v>
      </c>
      <c r="G665" s="3">
        <v>2932</v>
      </c>
      <c r="H665" s="3">
        <v>756.40844126751495</v>
      </c>
      <c r="I665" s="3">
        <v>757161</v>
      </c>
      <c r="J665" s="3">
        <v>396664</v>
      </c>
      <c r="K665" s="3">
        <v>0.52388329562669</v>
      </c>
    </row>
    <row r="666" spans="1:11" x14ac:dyDescent="0.2">
      <c r="A666" s="3" t="s">
        <v>168</v>
      </c>
      <c r="B666" s="3" t="s">
        <v>248</v>
      </c>
      <c r="C666" s="3" t="s">
        <v>249</v>
      </c>
      <c r="D666" s="3" t="s">
        <v>15</v>
      </c>
      <c r="E666" s="3">
        <v>1841</v>
      </c>
      <c r="F666" s="3">
        <v>239.889739436582</v>
      </c>
      <c r="G666" s="3">
        <v>2667</v>
      </c>
      <c r="H666" s="3">
        <v>728.59644729499996</v>
      </c>
      <c r="I666" s="3">
        <v>757161</v>
      </c>
      <c r="J666" s="3">
        <v>396664</v>
      </c>
      <c r="K666" s="3">
        <v>0.52388329562669</v>
      </c>
    </row>
    <row r="667" spans="1:11" x14ac:dyDescent="0.2">
      <c r="A667" s="3" t="s">
        <v>168</v>
      </c>
      <c r="B667" s="3" t="s">
        <v>251</v>
      </c>
      <c r="C667" s="3" t="s">
        <v>252</v>
      </c>
      <c r="D667" s="3" t="s">
        <v>8</v>
      </c>
      <c r="E667" s="3">
        <v>2368</v>
      </c>
      <c r="F667" s="3">
        <v>475.16391427382399</v>
      </c>
      <c r="G667" s="3">
        <v>3259</v>
      </c>
      <c r="H667" s="3">
        <v>1082.05025742627</v>
      </c>
      <c r="I667" s="3">
        <v>261034</v>
      </c>
      <c r="J667" s="3">
        <v>127032</v>
      </c>
      <c r="K667" s="3">
        <v>0.48664924875686699</v>
      </c>
    </row>
    <row r="668" spans="1:11" x14ac:dyDescent="0.2">
      <c r="A668" s="3" t="s">
        <v>168</v>
      </c>
      <c r="B668" s="3" t="s">
        <v>251</v>
      </c>
      <c r="C668" s="3" t="s">
        <v>252</v>
      </c>
      <c r="D668" s="3" t="s">
        <v>9</v>
      </c>
      <c r="E668" s="3">
        <v>2835</v>
      </c>
      <c r="F668" s="3">
        <v>622.47929621106096</v>
      </c>
      <c r="G668" s="3">
        <v>4476</v>
      </c>
      <c r="H668" s="3">
        <v>1921.7287368637001</v>
      </c>
      <c r="I668" s="3">
        <v>261034</v>
      </c>
      <c r="J668" s="3">
        <v>127032</v>
      </c>
      <c r="K668" s="3">
        <v>0.48664924875686699</v>
      </c>
    </row>
    <row r="669" spans="1:11" x14ac:dyDescent="0.2">
      <c r="A669" s="3" t="s">
        <v>168</v>
      </c>
      <c r="B669" s="3" t="s">
        <v>251</v>
      </c>
      <c r="C669" s="3" t="s">
        <v>252</v>
      </c>
      <c r="D669" s="3" t="s">
        <v>10</v>
      </c>
      <c r="E669" s="3">
        <v>2938</v>
      </c>
      <c r="F669" s="3">
        <v>623.482057680965</v>
      </c>
      <c r="G669" s="3">
        <v>3829</v>
      </c>
      <c r="H669" s="3">
        <v>1441.6640534353801</v>
      </c>
      <c r="I669" s="3">
        <v>261034</v>
      </c>
      <c r="J669" s="3">
        <v>127032</v>
      </c>
      <c r="K669" s="3">
        <v>0.48664924875686699</v>
      </c>
    </row>
    <row r="670" spans="1:11" x14ac:dyDescent="0.2">
      <c r="A670" s="3" t="s">
        <v>168</v>
      </c>
      <c r="B670" s="3" t="s">
        <v>251</v>
      </c>
      <c r="C670" s="3" t="s">
        <v>252</v>
      </c>
      <c r="D670" s="3" t="s">
        <v>11</v>
      </c>
      <c r="E670" s="3">
        <v>3348</v>
      </c>
      <c r="F670" s="3">
        <v>966.029691482011</v>
      </c>
      <c r="G670" s="3">
        <v>4745</v>
      </c>
      <c r="H670" s="3">
        <v>1961.98106209147</v>
      </c>
      <c r="I670" s="3">
        <v>261034</v>
      </c>
      <c r="J670" s="3">
        <v>127032</v>
      </c>
      <c r="K670" s="3">
        <v>0.48664924875686699</v>
      </c>
    </row>
    <row r="671" spans="1:11" x14ac:dyDescent="0.2">
      <c r="A671" s="3" t="s">
        <v>168</v>
      </c>
      <c r="B671" s="3" t="s">
        <v>251</v>
      </c>
      <c r="C671" s="3" t="s">
        <v>252</v>
      </c>
      <c r="D671" s="3" t="s">
        <v>12</v>
      </c>
      <c r="E671" s="3">
        <v>3494</v>
      </c>
      <c r="F671" s="3">
        <v>982.39613336629304</v>
      </c>
      <c r="G671" s="3">
        <v>4501</v>
      </c>
      <c r="H671" s="3">
        <v>1835.17889251518</v>
      </c>
      <c r="I671" s="3">
        <v>261034</v>
      </c>
      <c r="J671" s="3">
        <v>127032</v>
      </c>
      <c r="K671" s="3">
        <v>0.48664924875686699</v>
      </c>
    </row>
    <row r="672" spans="1:11" x14ac:dyDescent="0.2">
      <c r="A672" s="3" t="s">
        <v>168</v>
      </c>
      <c r="B672" s="3" t="s">
        <v>251</v>
      </c>
      <c r="C672" s="3" t="s">
        <v>252</v>
      </c>
      <c r="D672" s="3" t="s">
        <v>13</v>
      </c>
      <c r="E672" s="3">
        <v>3334</v>
      </c>
      <c r="F672" s="3">
        <v>1241.45362944678</v>
      </c>
      <c r="G672" s="3">
        <v>4727</v>
      </c>
      <c r="H672" s="3">
        <v>2330.3653339034699</v>
      </c>
      <c r="I672" s="3">
        <v>261034</v>
      </c>
      <c r="J672" s="3">
        <v>127032</v>
      </c>
      <c r="K672" s="3">
        <v>0.48664924875686699</v>
      </c>
    </row>
    <row r="673" spans="1:11" x14ac:dyDescent="0.2">
      <c r="A673" s="3" t="s">
        <v>168</v>
      </c>
      <c r="B673" s="3" t="s">
        <v>251</v>
      </c>
      <c r="C673" s="3" t="s">
        <v>252</v>
      </c>
      <c r="D673" s="3" t="s">
        <v>14</v>
      </c>
      <c r="E673" s="3">
        <v>2772</v>
      </c>
      <c r="F673" s="3">
        <v>587.51654402191605</v>
      </c>
      <c r="G673" s="3">
        <v>3751</v>
      </c>
      <c r="H673" s="3">
        <v>1296.5053608881001</v>
      </c>
      <c r="I673" s="3">
        <v>261034</v>
      </c>
      <c r="J673" s="3">
        <v>127032</v>
      </c>
      <c r="K673" s="3">
        <v>0.48664924875686699</v>
      </c>
    </row>
    <row r="674" spans="1:11" x14ac:dyDescent="0.2">
      <c r="A674" s="3" t="s">
        <v>168</v>
      </c>
      <c r="B674" s="3" t="s">
        <v>251</v>
      </c>
      <c r="C674" s="3" t="s">
        <v>252</v>
      </c>
      <c r="D674" s="3" t="s">
        <v>15</v>
      </c>
      <c r="E674" s="3">
        <v>2972</v>
      </c>
      <c r="F674" s="3">
        <v>578.41056791086601</v>
      </c>
      <c r="G674" s="3">
        <v>3997</v>
      </c>
      <c r="H674" s="3">
        <v>1387.8595295304899</v>
      </c>
      <c r="I674" s="3">
        <v>261034</v>
      </c>
      <c r="J674" s="3">
        <v>127032</v>
      </c>
      <c r="K674" s="3">
        <v>0.48664924875686699</v>
      </c>
    </row>
    <row r="675" spans="1:11" x14ac:dyDescent="0.2">
      <c r="A675" s="3" t="s">
        <v>168</v>
      </c>
      <c r="B675" s="3" t="s">
        <v>254</v>
      </c>
      <c r="C675" s="3" t="s">
        <v>255</v>
      </c>
      <c r="D675" s="3" t="s">
        <v>8</v>
      </c>
      <c r="E675" s="3">
        <v>2038</v>
      </c>
      <c r="F675" s="3">
        <v>314.54292358144897</v>
      </c>
      <c r="G675" s="3">
        <v>2622</v>
      </c>
      <c r="H675" s="3">
        <v>689.80501105271196</v>
      </c>
      <c r="I675" s="3">
        <v>429995</v>
      </c>
      <c r="J675" s="3">
        <v>221069</v>
      </c>
      <c r="K675" s="3">
        <v>0.514119931627112</v>
      </c>
    </row>
    <row r="676" spans="1:11" x14ac:dyDescent="0.2">
      <c r="A676" s="3" t="s">
        <v>168</v>
      </c>
      <c r="B676" s="3" t="s">
        <v>254</v>
      </c>
      <c r="C676" s="3" t="s">
        <v>255</v>
      </c>
      <c r="D676" s="3" t="s">
        <v>9</v>
      </c>
      <c r="E676" s="3">
        <v>2359</v>
      </c>
      <c r="F676" s="3">
        <v>390.32037558972701</v>
      </c>
      <c r="G676" s="3">
        <v>3846</v>
      </c>
      <c r="H676" s="3">
        <v>1146.47690187531</v>
      </c>
      <c r="I676" s="3">
        <v>429995</v>
      </c>
      <c r="J676" s="3">
        <v>221069</v>
      </c>
      <c r="K676" s="3">
        <v>0.514119931627112</v>
      </c>
    </row>
    <row r="677" spans="1:11" x14ac:dyDescent="0.2">
      <c r="A677" s="3" t="s">
        <v>168</v>
      </c>
      <c r="B677" s="3" t="s">
        <v>254</v>
      </c>
      <c r="C677" s="3" t="s">
        <v>255</v>
      </c>
      <c r="D677" s="3" t="s">
        <v>10</v>
      </c>
      <c r="E677" s="3">
        <v>2364</v>
      </c>
      <c r="F677" s="3">
        <v>389.57793466923601</v>
      </c>
      <c r="G677" s="3">
        <v>3281</v>
      </c>
      <c r="H677" s="3">
        <v>916.63226714741097</v>
      </c>
      <c r="I677" s="3">
        <v>429995</v>
      </c>
      <c r="J677" s="3">
        <v>221069</v>
      </c>
      <c r="K677" s="3">
        <v>0.514119931627112</v>
      </c>
    </row>
    <row r="678" spans="1:11" x14ac:dyDescent="0.2">
      <c r="A678" s="3" t="s">
        <v>168</v>
      </c>
      <c r="B678" s="3" t="s">
        <v>254</v>
      </c>
      <c r="C678" s="3" t="s">
        <v>255</v>
      </c>
      <c r="D678" s="3" t="s">
        <v>11</v>
      </c>
      <c r="E678" s="3">
        <v>2714</v>
      </c>
      <c r="F678" s="3">
        <v>577.03127555035496</v>
      </c>
      <c r="G678" s="3">
        <v>3595</v>
      </c>
      <c r="H678" s="3">
        <v>1124.46739855344</v>
      </c>
      <c r="I678" s="3">
        <v>429995</v>
      </c>
      <c r="J678" s="3">
        <v>221069</v>
      </c>
      <c r="K678" s="3">
        <v>0.514119931627112</v>
      </c>
    </row>
    <row r="679" spans="1:11" x14ac:dyDescent="0.2">
      <c r="A679" s="3" t="s">
        <v>168</v>
      </c>
      <c r="B679" s="3" t="s">
        <v>254</v>
      </c>
      <c r="C679" s="3" t="s">
        <v>255</v>
      </c>
      <c r="D679" s="3" t="s">
        <v>12</v>
      </c>
      <c r="E679" s="3">
        <v>2814</v>
      </c>
      <c r="F679" s="3">
        <v>621.97063005577502</v>
      </c>
      <c r="G679" s="3">
        <v>3673</v>
      </c>
      <c r="H679" s="3">
        <v>1264.82269419725</v>
      </c>
      <c r="I679" s="3">
        <v>429995</v>
      </c>
      <c r="J679" s="3">
        <v>221069</v>
      </c>
      <c r="K679" s="3">
        <v>0.514119931627112</v>
      </c>
    </row>
    <row r="680" spans="1:11" x14ac:dyDescent="0.2">
      <c r="A680" s="3" t="s">
        <v>168</v>
      </c>
      <c r="B680" s="3" t="s">
        <v>254</v>
      </c>
      <c r="C680" s="3" t="s">
        <v>255</v>
      </c>
      <c r="D680" s="3" t="s">
        <v>13</v>
      </c>
      <c r="E680" s="3">
        <v>2901</v>
      </c>
      <c r="F680" s="3">
        <v>756.64220955644396</v>
      </c>
      <c r="G680" s="3">
        <v>4149</v>
      </c>
      <c r="H680" s="3">
        <v>1528.6999527454</v>
      </c>
      <c r="I680" s="3">
        <v>429995</v>
      </c>
      <c r="J680" s="3">
        <v>221069</v>
      </c>
      <c r="K680" s="3">
        <v>0.514119931627112</v>
      </c>
    </row>
    <row r="681" spans="1:11" x14ac:dyDescent="0.2">
      <c r="A681" s="3" t="s">
        <v>168</v>
      </c>
      <c r="B681" s="3" t="s">
        <v>254</v>
      </c>
      <c r="C681" s="3" t="s">
        <v>255</v>
      </c>
      <c r="D681" s="3" t="s">
        <v>14</v>
      </c>
      <c r="E681" s="3">
        <v>2151</v>
      </c>
      <c r="F681" s="3">
        <v>410.428069071648</v>
      </c>
      <c r="G681" s="3">
        <v>3204</v>
      </c>
      <c r="H681" s="3">
        <v>1104.56864641686</v>
      </c>
      <c r="I681" s="3">
        <v>429995</v>
      </c>
      <c r="J681" s="3">
        <v>221069</v>
      </c>
      <c r="K681" s="3">
        <v>0.514119931627112</v>
      </c>
    </row>
    <row r="682" spans="1:11" x14ac:dyDescent="0.2">
      <c r="A682" s="3" t="s">
        <v>168</v>
      </c>
      <c r="B682" s="3" t="s">
        <v>254</v>
      </c>
      <c r="C682" s="3" t="s">
        <v>255</v>
      </c>
      <c r="D682" s="3" t="s">
        <v>15</v>
      </c>
      <c r="E682" s="3">
        <v>2192</v>
      </c>
      <c r="F682" s="3">
        <v>404.285994271454</v>
      </c>
      <c r="G682" s="3">
        <v>3234</v>
      </c>
      <c r="H682" s="3">
        <v>1030.3685128792699</v>
      </c>
      <c r="I682" s="3">
        <v>429995</v>
      </c>
      <c r="J682" s="3">
        <v>221069</v>
      </c>
      <c r="K682" s="3">
        <v>0.514119931627112</v>
      </c>
    </row>
    <row r="683" spans="1:11" x14ac:dyDescent="0.2">
      <c r="A683" s="3" t="s">
        <v>168</v>
      </c>
      <c r="B683" s="3" t="s">
        <v>257</v>
      </c>
      <c r="C683" s="3" t="s">
        <v>258</v>
      </c>
      <c r="D683" s="3" t="s">
        <v>8</v>
      </c>
      <c r="E683" s="3">
        <v>995</v>
      </c>
      <c r="F683" s="3">
        <v>87.226876645980894</v>
      </c>
      <c r="G683" s="3">
        <v>1623</v>
      </c>
      <c r="H683" s="3">
        <v>281.64318251655698</v>
      </c>
      <c r="I683" s="3">
        <v>5112050</v>
      </c>
      <c r="J683" s="3">
        <v>2420119</v>
      </c>
      <c r="K683" s="3">
        <v>0.47341457927837199</v>
      </c>
    </row>
    <row r="684" spans="1:11" x14ac:dyDescent="0.2">
      <c r="A684" s="3" t="s">
        <v>168</v>
      </c>
      <c r="B684" s="3" t="s">
        <v>257</v>
      </c>
      <c r="C684" s="3" t="s">
        <v>258</v>
      </c>
      <c r="D684" s="3" t="s">
        <v>9</v>
      </c>
      <c r="E684" s="3">
        <v>1014</v>
      </c>
      <c r="F684" s="3">
        <v>71.514318172300904</v>
      </c>
      <c r="G684" s="3">
        <v>2039</v>
      </c>
      <c r="H684" s="3">
        <v>330.89362711474098</v>
      </c>
      <c r="I684" s="3">
        <v>5112050</v>
      </c>
      <c r="J684" s="3">
        <v>2420119</v>
      </c>
      <c r="K684" s="3">
        <v>0.47341457927837199</v>
      </c>
    </row>
    <row r="685" spans="1:11" x14ac:dyDescent="0.2">
      <c r="A685" s="3" t="s">
        <v>168</v>
      </c>
      <c r="B685" s="3" t="s">
        <v>257</v>
      </c>
      <c r="C685" s="3" t="s">
        <v>258</v>
      </c>
      <c r="D685" s="3" t="s">
        <v>10</v>
      </c>
      <c r="E685" s="3">
        <v>1228</v>
      </c>
      <c r="F685" s="3">
        <v>79.639207470933798</v>
      </c>
      <c r="G685" s="3">
        <v>1763</v>
      </c>
      <c r="H685" s="3">
        <v>243.08648403591101</v>
      </c>
      <c r="I685" s="3">
        <v>5112050</v>
      </c>
      <c r="J685" s="3">
        <v>2420119</v>
      </c>
      <c r="K685" s="3">
        <v>0.47341457927837199</v>
      </c>
    </row>
    <row r="686" spans="1:11" x14ac:dyDescent="0.2">
      <c r="A686" s="3" t="s">
        <v>168</v>
      </c>
      <c r="B686" s="3" t="s">
        <v>257</v>
      </c>
      <c r="C686" s="3" t="s">
        <v>258</v>
      </c>
      <c r="D686" s="3" t="s">
        <v>11</v>
      </c>
      <c r="E686" s="3">
        <v>1316</v>
      </c>
      <c r="F686" s="3">
        <v>157.42616628571901</v>
      </c>
      <c r="G686" s="3">
        <v>1988</v>
      </c>
      <c r="H686" s="3">
        <v>385.92403851043002</v>
      </c>
      <c r="I686" s="3">
        <v>5112050</v>
      </c>
      <c r="J686" s="3">
        <v>2420119</v>
      </c>
      <c r="K686" s="3">
        <v>0.47341457927837199</v>
      </c>
    </row>
    <row r="687" spans="1:11" x14ac:dyDescent="0.2">
      <c r="A687" s="3" t="s">
        <v>168</v>
      </c>
      <c r="B687" s="3" t="s">
        <v>257</v>
      </c>
      <c r="C687" s="3" t="s">
        <v>258</v>
      </c>
      <c r="D687" s="3" t="s">
        <v>12</v>
      </c>
      <c r="E687" s="3">
        <v>1617</v>
      </c>
      <c r="F687" s="3">
        <v>142.38002108830401</v>
      </c>
      <c r="G687" s="3">
        <v>2076</v>
      </c>
      <c r="H687" s="3">
        <v>368.29729741188299</v>
      </c>
      <c r="I687" s="3">
        <v>5112050</v>
      </c>
      <c r="J687" s="3">
        <v>2420119</v>
      </c>
      <c r="K687" s="3">
        <v>0.47341457927837199</v>
      </c>
    </row>
    <row r="688" spans="1:11" x14ac:dyDescent="0.2">
      <c r="A688" s="3" t="s">
        <v>168</v>
      </c>
      <c r="B688" s="3" t="s">
        <v>257</v>
      </c>
      <c r="C688" s="3" t="s">
        <v>258</v>
      </c>
      <c r="D688" s="3" t="s">
        <v>13</v>
      </c>
      <c r="E688" s="3">
        <v>1597</v>
      </c>
      <c r="F688" s="3">
        <v>185.593939911082</v>
      </c>
      <c r="G688" s="3">
        <v>2237</v>
      </c>
      <c r="H688" s="3">
        <v>455.25556136648999</v>
      </c>
      <c r="I688" s="3">
        <v>5112050</v>
      </c>
      <c r="J688" s="3">
        <v>2420119</v>
      </c>
      <c r="K688" s="3">
        <v>0.47341457927837199</v>
      </c>
    </row>
    <row r="689" spans="1:11" x14ac:dyDescent="0.2">
      <c r="A689" s="3" t="s">
        <v>168</v>
      </c>
      <c r="B689" s="3" t="s">
        <v>257</v>
      </c>
      <c r="C689" s="3" t="s">
        <v>258</v>
      </c>
      <c r="D689" s="3" t="s">
        <v>14</v>
      </c>
      <c r="E689" s="3">
        <v>1155</v>
      </c>
      <c r="F689" s="3">
        <v>89.8749495396752</v>
      </c>
      <c r="G689" s="3">
        <v>1905</v>
      </c>
      <c r="H689" s="3">
        <v>304.75567520268203</v>
      </c>
      <c r="I689" s="3">
        <v>5112050</v>
      </c>
      <c r="J689" s="3">
        <v>2420119</v>
      </c>
      <c r="K689" s="3">
        <v>0.47341457927837199</v>
      </c>
    </row>
    <row r="690" spans="1:11" x14ac:dyDescent="0.2">
      <c r="A690" s="3" t="s">
        <v>168</v>
      </c>
      <c r="B690" s="3" t="s">
        <v>257</v>
      </c>
      <c r="C690" s="3" t="s">
        <v>258</v>
      </c>
      <c r="D690" s="3" t="s">
        <v>15</v>
      </c>
      <c r="E690" s="3">
        <v>1100</v>
      </c>
      <c r="F690" s="3">
        <v>83.261989439843902</v>
      </c>
      <c r="G690" s="3">
        <v>1814</v>
      </c>
      <c r="H690" s="3">
        <v>269.116809756485</v>
      </c>
      <c r="I690" s="3">
        <v>5112050</v>
      </c>
      <c r="J690" s="3">
        <v>2420119</v>
      </c>
      <c r="K690" s="3">
        <v>0.47341457927837199</v>
      </c>
    </row>
    <row r="691" spans="1:11" x14ac:dyDescent="0.2">
      <c r="A691" s="3" t="s">
        <v>168</v>
      </c>
      <c r="B691" s="3" t="s">
        <v>260</v>
      </c>
      <c r="C691" s="3" t="s">
        <v>261</v>
      </c>
      <c r="D691" s="3" t="s">
        <v>8</v>
      </c>
      <c r="E691" s="3">
        <v>3034</v>
      </c>
      <c r="F691" s="3">
        <v>703.045011834447</v>
      </c>
      <c r="G691" s="3">
        <v>4105</v>
      </c>
      <c r="H691" s="3">
        <v>1347.6446665271301</v>
      </c>
      <c r="I691" s="3">
        <v>649578</v>
      </c>
      <c r="J691" s="3">
        <v>319681</v>
      </c>
      <c r="K691" s="3">
        <v>0.492136433192011</v>
      </c>
    </row>
    <row r="692" spans="1:11" x14ac:dyDescent="0.2">
      <c r="A692" s="3" t="s">
        <v>168</v>
      </c>
      <c r="B692" s="3" t="s">
        <v>260</v>
      </c>
      <c r="C692" s="3" t="s">
        <v>261</v>
      </c>
      <c r="D692" s="3" t="s">
        <v>9</v>
      </c>
      <c r="E692" s="3">
        <v>3390</v>
      </c>
      <c r="F692" s="3">
        <v>768.969056113948</v>
      </c>
      <c r="G692" s="3">
        <v>5177</v>
      </c>
      <c r="H692" s="3">
        <v>2077.33129551814</v>
      </c>
      <c r="I692" s="3">
        <v>649578</v>
      </c>
      <c r="J692" s="3">
        <v>319681</v>
      </c>
      <c r="K692" s="3">
        <v>0.492136433192011</v>
      </c>
    </row>
    <row r="693" spans="1:11" x14ac:dyDescent="0.2">
      <c r="A693" s="3" t="s">
        <v>168</v>
      </c>
      <c r="B693" s="3" t="s">
        <v>260</v>
      </c>
      <c r="C693" s="3" t="s">
        <v>261</v>
      </c>
      <c r="D693" s="3" t="s">
        <v>10</v>
      </c>
      <c r="E693" s="3">
        <v>2817</v>
      </c>
      <c r="F693" s="3">
        <v>804.02891976013802</v>
      </c>
      <c r="G693" s="3">
        <v>4216</v>
      </c>
      <c r="H693" s="3">
        <v>1550.976922694</v>
      </c>
      <c r="I693" s="3">
        <v>649578</v>
      </c>
      <c r="J693" s="3">
        <v>319681</v>
      </c>
      <c r="K693" s="3">
        <v>0.492136433192011</v>
      </c>
    </row>
    <row r="694" spans="1:11" x14ac:dyDescent="0.2">
      <c r="A694" s="3" t="s">
        <v>168</v>
      </c>
      <c r="B694" s="3" t="s">
        <v>260</v>
      </c>
      <c r="C694" s="3" t="s">
        <v>261</v>
      </c>
      <c r="D694" s="3" t="s">
        <v>11</v>
      </c>
      <c r="E694" s="3">
        <v>3835</v>
      </c>
      <c r="F694" s="3">
        <v>1410.31898598711</v>
      </c>
      <c r="G694" s="3">
        <v>4908</v>
      </c>
      <c r="H694" s="3">
        <v>2316.9476512615502</v>
      </c>
      <c r="I694" s="3">
        <v>649578</v>
      </c>
      <c r="J694" s="3">
        <v>319681</v>
      </c>
      <c r="K694" s="3">
        <v>0.492136433192011</v>
      </c>
    </row>
    <row r="695" spans="1:11" x14ac:dyDescent="0.2">
      <c r="A695" s="3" t="s">
        <v>168</v>
      </c>
      <c r="B695" s="3" t="s">
        <v>260</v>
      </c>
      <c r="C695" s="3" t="s">
        <v>261</v>
      </c>
      <c r="D695" s="3" t="s">
        <v>12</v>
      </c>
      <c r="E695" s="3">
        <v>3565</v>
      </c>
      <c r="F695" s="3">
        <v>950.09715611818001</v>
      </c>
      <c r="G695" s="3">
        <v>4303</v>
      </c>
      <c r="H695" s="3">
        <v>1514.02741984713</v>
      </c>
      <c r="I695" s="3">
        <v>649578</v>
      </c>
      <c r="J695" s="3">
        <v>319681</v>
      </c>
      <c r="K695" s="3">
        <v>0.492136433192011</v>
      </c>
    </row>
    <row r="696" spans="1:11" x14ac:dyDescent="0.2">
      <c r="A696" s="3" t="s">
        <v>168</v>
      </c>
      <c r="B696" s="3" t="s">
        <v>260</v>
      </c>
      <c r="C696" s="3" t="s">
        <v>261</v>
      </c>
      <c r="D696" s="3" t="s">
        <v>13</v>
      </c>
      <c r="E696" s="3">
        <v>4067</v>
      </c>
      <c r="F696" s="3">
        <v>1264.61914060598</v>
      </c>
      <c r="G696" s="3">
        <v>4895</v>
      </c>
      <c r="H696" s="3">
        <v>2102.2014718320802</v>
      </c>
      <c r="I696" s="3">
        <v>649578</v>
      </c>
      <c r="J696" s="3">
        <v>319681</v>
      </c>
      <c r="K696" s="3">
        <v>0.492136433192011</v>
      </c>
    </row>
    <row r="697" spans="1:11" x14ac:dyDescent="0.2">
      <c r="A697" s="3" t="s">
        <v>168</v>
      </c>
      <c r="B697" s="3" t="s">
        <v>260</v>
      </c>
      <c r="C697" s="3" t="s">
        <v>261</v>
      </c>
      <c r="D697" s="3" t="s">
        <v>14</v>
      </c>
      <c r="E697" s="3">
        <v>2915</v>
      </c>
      <c r="F697" s="3">
        <v>657.43933873701303</v>
      </c>
      <c r="G697" s="3">
        <v>4052</v>
      </c>
      <c r="H697" s="3">
        <v>1572.9601448149799</v>
      </c>
      <c r="I697" s="3">
        <v>649578</v>
      </c>
      <c r="J697" s="3">
        <v>319681</v>
      </c>
      <c r="K697" s="3">
        <v>0.492136433192011</v>
      </c>
    </row>
    <row r="698" spans="1:11" x14ac:dyDescent="0.2">
      <c r="A698" s="3" t="s">
        <v>168</v>
      </c>
      <c r="B698" s="3" t="s">
        <v>260</v>
      </c>
      <c r="C698" s="3" t="s">
        <v>261</v>
      </c>
      <c r="D698" s="3" t="s">
        <v>15</v>
      </c>
      <c r="E698" s="3">
        <v>3221</v>
      </c>
      <c r="F698" s="3">
        <v>679.69672060710502</v>
      </c>
      <c r="G698" s="3">
        <v>4078</v>
      </c>
      <c r="H698" s="3">
        <v>1499.23430437516</v>
      </c>
      <c r="I698" s="3">
        <v>649578</v>
      </c>
      <c r="J698" s="3">
        <v>319681</v>
      </c>
      <c r="K698" s="3">
        <v>0.492136433192011</v>
      </c>
    </row>
    <row r="699" spans="1:11" x14ac:dyDescent="0.2">
      <c r="A699" s="3" t="s">
        <v>168</v>
      </c>
      <c r="B699" s="3" t="s">
        <v>263</v>
      </c>
      <c r="C699" s="3" t="s">
        <v>264</v>
      </c>
      <c r="D699" s="3" t="s">
        <v>8</v>
      </c>
      <c r="E699" s="3">
        <v>2727</v>
      </c>
      <c r="F699" s="3">
        <v>580.39883066558502</v>
      </c>
      <c r="G699" s="3">
        <v>3530</v>
      </c>
      <c r="H699" s="3">
        <v>1125.5436085941899</v>
      </c>
      <c r="I699" s="3">
        <v>796637</v>
      </c>
      <c r="J699" s="3">
        <v>393168</v>
      </c>
      <c r="K699" s="3">
        <v>0.49353469648032899</v>
      </c>
    </row>
    <row r="700" spans="1:11" x14ac:dyDescent="0.2">
      <c r="A700" s="3" t="s">
        <v>168</v>
      </c>
      <c r="B700" s="3" t="s">
        <v>263</v>
      </c>
      <c r="C700" s="3" t="s">
        <v>264</v>
      </c>
      <c r="D700" s="3" t="s">
        <v>9</v>
      </c>
      <c r="E700" s="3">
        <v>2762</v>
      </c>
      <c r="F700" s="3">
        <v>616.80669392801201</v>
      </c>
      <c r="G700" s="3">
        <v>4022</v>
      </c>
      <c r="H700" s="3">
        <v>1593.6345830036701</v>
      </c>
      <c r="I700" s="3">
        <v>796637</v>
      </c>
      <c r="J700" s="3">
        <v>393168</v>
      </c>
      <c r="K700" s="3">
        <v>0.49353469648032899</v>
      </c>
    </row>
    <row r="701" spans="1:11" x14ac:dyDescent="0.2">
      <c r="A701" s="3" t="s">
        <v>168</v>
      </c>
      <c r="B701" s="3" t="s">
        <v>263</v>
      </c>
      <c r="C701" s="3" t="s">
        <v>264</v>
      </c>
      <c r="D701" s="3" t="s">
        <v>10</v>
      </c>
      <c r="E701" s="3">
        <v>3022</v>
      </c>
      <c r="F701" s="3">
        <v>663.99561618927601</v>
      </c>
      <c r="G701" s="3">
        <v>3980</v>
      </c>
      <c r="H701" s="3">
        <v>1274.45328996086</v>
      </c>
      <c r="I701" s="3">
        <v>796637</v>
      </c>
      <c r="J701" s="3">
        <v>393168</v>
      </c>
      <c r="K701" s="3">
        <v>0.49353469648032899</v>
      </c>
    </row>
    <row r="702" spans="1:11" x14ac:dyDescent="0.2">
      <c r="A702" s="3" t="s">
        <v>168</v>
      </c>
      <c r="B702" s="3" t="s">
        <v>263</v>
      </c>
      <c r="C702" s="3" t="s">
        <v>264</v>
      </c>
      <c r="D702" s="3" t="s">
        <v>11</v>
      </c>
      <c r="E702" s="3">
        <v>3275</v>
      </c>
      <c r="F702" s="3">
        <v>889.38391826295697</v>
      </c>
      <c r="G702" s="3">
        <v>4065</v>
      </c>
      <c r="H702" s="3">
        <v>1499.62660548791</v>
      </c>
      <c r="I702" s="3">
        <v>796637</v>
      </c>
      <c r="J702" s="3">
        <v>393168</v>
      </c>
      <c r="K702" s="3">
        <v>0.49353469648032899</v>
      </c>
    </row>
    <row r="703" spans="1:11" x14ac:dyDescent="0.2">
      <c r="A703" s="3" t="s">
        <v>168</v>
      </c>
      <c r="B703" s="3" t="s">
        <v>263</v>
      </c>
      <c r="C703" s="3" t="s">
        <v>264</v>
      </c>
      <c r="D703" s="3" t="s">
        <v>12</v>
      </c>
      <c r="E703" s="3">
        <v>3551</v>
      </c>
      <c r="F703" s="3">
        <v>854.74161040815397</v>
      </c>
      <c r="G703" s="3">
        <v>4153</v>
      </c>
      <c r="H703" s="3">
        <v>1452.9097775457701</v>
      </c>
      <c r="I703" s="3">
        <v>796637</v>
      </c>
      <c r="J703" s="3">
        <v>393168</v>
      </c>
      <c r="K703" s="3">
        <v>0.49353469648032899</v>
      </c>
    </row>
    <row r="704" spans="1:11" x14ac:dyDescent="0.2">
      <c r="A704" s="3" t="s">
        <v>168</v>
      </c>
      <c r="B704" s="3" t="s">
        <v>263</v>
      </c>
      <c r="C704" s="3" t="s">
        <v>264</v>
      </c>
      <c r="D704" s="3" t="s">
        <v>13</v>
      </c>
      <c r="E704" s="3">
        <v>3792</v>
      </c>
      <c r="F704" s="3">
        <v>1133.4695990013599</v>
      </c>
      <c r="G704" s="3">
        <v>4825</v>
      </c>
      <c r="H704" s="3">
        <v>1996.86207684686</v>
      </c>
      <c r="I704" s="3">
        <v>796637</v>
      </c>
      <c r="J704" s="3">
        <v>393168</v>
      </c>
      <c r="K704" s="3">
        <v>0.49353469648032899</v>
      </c>
    </row>
    <row r="705" spans="1:11" x14ac:dyDescent="0.2">
      <c r="A705" s="3" t="s">
        <v>168</v>
      </c>
      <c r="B705" s="3" t="s">
        <v>263</v>
      </c>
      <c r="C705" s="3" t="s">
        <v>264</v>
      </c>
      <c r="D705" s="3" t="s">
        <v>14</v>
      </c>
      <c r="E705" s="3">
        <v>2716</v>
      </c>
      <c r="F705" s="3">
        <v>555.46883122843099</v>
      </c>
      <c r="G705" s="3">
        <v>3848</v>
      </c>
      <c r="H705" s="3">
        <v>1188.8804335894699</v>
      </c>
      <c r="I705" s="3">
        <v>796637</v>
      </c>
      <c r="J705" s="3">
        <v>393168</v>
      </c>
      <c r="K705" s="3">
        <v>0.49353469648032899</v>
      </c>
    </row>
    <row r="706" spans="1:11" x14ac:dyDescent="0.2">
      <c r="A706" s="3" t="s">
        <v>168</v>
      </c>
      <c r="B706" s="3" t="s">
        <v>263</v>
      </c>
      <c r="C706" s="3" t="s">
        <v>264</v>
      </c>
      <c r="D706" s="3" t="s">
        <v>15</v>
      </c>
      <c r="E706" s="3">
        <v>2625</v>
      </c>
      <c r="F706" s="3">
        <v>567.82671939182899</v>
      </c>
      <c r="G706" s="3">
        <v>3776</v>
      </c>
      <c r="H706" s="3">
        <v>1290.5492382195</v>
      </c>
      <c r="I706" s="3">
        <v>796637</v>
      </c>
      <c r="J706" s="3">
        <v>393168</v>
      </c>
      <c r="K706" s="3">
        <v>0.49353469648032899</v>
      </c>
    </row>
    <row r="707" spans="1:11" x14ac:dyDescent="0.2">
      <c r="A707" s="3" t="s">
        <v>168</v>
      </c>
      <c r="B707" s="3" t="s">
        <v>266</v>
      </c>
      <c r="C707" s="3" t="s">
        <v>267</v>
      </c>
      <c r="D707" s="3" t="s">
        <v>8</v>
      </c>
      <c r="E707" s="3">
        <v>2575</v>
      </c>
      <c r="F707" s="3">
        <v>494.28521995905299</v>
      </c>
      <c r="G707" s="3">
        <v>3629</v>
      </c>
      <c r="H707" s="3">
        <v>1089.8710335063399</v>
      </c>
      <c r="I707" s="3">
        <v>328486</v>
      </c>
      <c r="J707" s="3">
        <v>167123</v>
      </c>
      <c r="K707" s="3">
        <v>0.50876749694050905</v>
      </c>
    </row>
    <row r="708" spans="1:11" x14ac:dyDescent="0.2">
      <c r="A708" s="3" t="s">
        <v>168</v>
      </c>
      <c r="B708" s="3" t="s">
        <v>266</v>
      </c>
      <c r="C708" s="3" t="s">
        <v>267</v>
      </c>
      <c r="D708" s="3" t="s">
        <v>9</v>
      </c>
      <c r="E708" s="3">
        <v>2544</v>
      </c>
      <c r="F708" s="3">
        <v>490.68720485488302</v>
      </c>
      <c r="G708" s="3">
        <v>4174</v>
      </c>
      <c r="H708" s="3">
        <v>1543.1058321778801</v>
      </c>
      <c r="I708" s="3">
        <v>328486</v>
      </c>
      <c r="J708" s="3">
        <v>167123</v>
      </c>
      <c r="K708" s="3">
        <v>0.50876749694050905</v>
      </c>
    </row>
    <row r="709" spans="1:11" x14ac:dyDescent="0.2">
      <c r="A709" s="3" t="s">
        <v>168</v>
      </c>
      <c r="B709" s="3" t="s">
        <v>266</v>
      </c>
      <c r="C709" s="3" t="s">
        <v>267</v>
      </c>
      <c r="D709" s="3" t="s">
        <v>10</v>
      </c>
      <c r="E709" s="3">
        <v>2715</v>
      </c>
      <c r="F709" s="3">
        <v>583.29644296059803</v>
      </c>
      <c r="G709" s="3">
        <v>3743</v>
      </c>
      <c r="H709" s="3">
        <v>1322.4180877183301</v>
      </c>
      <c r="I709" s="3">
        <v>328486</v>
      </c>
      <c r="J709" s="3">
        <v>167123</v>
      </c>
      <c r="K709" s="3">
        <v>0.50876749694050905</v>
      </c>
    </row>
    <row r="710" spans="1:11" x14ac:dyDescent="0.2">
      <c r="A710" s="3" t="s">
        <v>168</v>
      </c>
      <c r="B710" s="3" t="s">
        <v>266</v>
      </c>
      <c r="C710" s="3" t="s">
        <v>267</v>
      </c>
      <c r="D710" s="3" t="s">
        <v>11</v>
      </c>
      <c r="E710" s="3">
        <v>3334</v>
      </c>
      <c r="F710" s="3">
        <v>851.725622636411</v>
      </c>
      <c r="G710" s="3">
        <v>4394</v>
      </c>
      <c r="H710" s="3">
        <v>1596.1048787342099</v>
      </c>
      <c r="I710" s="3">
        <v>328486</v>
      </c>
      <c r="J710" s="3">
        <v>167123</v>
      </c>
      <c r="K710" s="3">
        <v>0.50876749694050905</v>
      </c>
    </row>
    <row r="711" spans="1:11" x14ac:dyDescent="0.2">
      <c r="A711" s="3" t="s">
        <v>168</v>
      </c>
      <c r="B711" s="3" t="s">
        <v>266</v>
      </c>
      <c r="C711" s="3" t="s">
        <v>267</v>
      </c>
      <c r="D711" s="3" t="s">
        <v>12</v>
      </c>
      <c r="E711" s="3">
        <v>3175</v>
      </c>
      <c r="F711" s="3">
        <v>793.62378110382804</v>
      </c>
      <c r="G711" s="3">
        <v>3923</v>
      </c>
      <c r="H711" s="3">
        <v>1454.5649674852</v>
      </c>
      <c r="I711" s="3">
        <v>328486</v>
      </c>
      <c r="J711" s="3">
        <v>167123</v>
      </c>
      <c r="K711" s="3">
        <v>0.50876749694050905</v>
      </c>
    </row>
    <row r="712" spans="1:11" x14ac:dyDescent="0.2">
      <c r="A712" s="3" t="s">
        <v>168</v>
      </c>
      <c r="B712" s="3" t="s">
        <v>266</v>
      </c>
      <c r="C712" s="3" t="s">
        <v>267</v>
      </c>
      <c r="D712" s="3" t="s">
        <v>13</v>
      </c>
      <c r="E712" s="3">
        <v>3347</v>
      </c>
      <c r="F712" s="3">
        <v>980.24917693314706</v>
      </c>
      <c r="G712" s="3">
        <v>4354</v>
      </c>
      <c r="H712" s="3">
        <v>1780.91689302752</v>
      </c>
      <c r="I712" s="3">
        <v>328486</v>
      </c>
      <c r="J712" s="3">
        <v>167123</v>
      </c>
      <c r="K712" s="3">
        <v>0.50876749694050905</v>
      </c>
    </row>
    <row r="713" spans="1:11" x14ac:dyDescent="0.2">
      <c r="A713" s="3" t="s">
        <v>168</v>
      </c>
      <c r="B713" s="3" t="s">
        <v>266</v>
      </c>
      <c r="C713" s="3" t="s">
        <v>267</v>
      </c>
      <c r="D713" s="3" t="s">
        <v>14</v>
      </c>
      <c r="E713" s="3">
        <v>2569</v>
      </c>
      <c r="F713" s="3">
        <v>496.79491619552698</v>
      </c>
      <c r="G713" s="3">
        <v>3688</v>
      </c>
      <c r="H713" s="3">
        <v>1194.89778312663</v>
      </c>
      <c r="I713" s="3">
        <v>328486</v>
      </c>
      <c r="J713" s="3">
        <v>167123</v>
      </c>
      <c r="K713" s="3">
        <v>0.50876749694050905</v>
      </c>
    </row>
    <row r="714" spans="1:11" x14ac:dyDescent="0.2">
      <c r="A714" s="3" t="s">
        <v>168</v>
      </c>
      <c r="B714" s="3" t="s">
        <v>266</v>
      </c>
      <c r="C714" s="3" t="s">
        <v>267</v>
      </c>
      <c r="D714" s="3" t="s">
        <v>15</v>
      </c>
      <c r="E714" s="3">
        <v>2429</v>
      </c>
      <c r="F714" s="3">
        <v>466.36517649570902</v>
      </c>
      <c r="G714" s="3">
        <v>3532</v>
      </c>
      <c r="H714" s="3">
        <v>1368.3117592389699</v>
      </c>
      <c r="I714" s="3">
        <v>328486</v>
      </c>
      <c r="J714" s="3">
        <v>167123</v>
      </c>
      <c r="K714" s="3">
        <v>0.50876749694050905</v>
      </c>
    </row>
    <row r="715" spans="1:11" x14ac:dyDescent="0.2">
      <c r="A715" s="3" t="s">
        <v>168</v>
      </c>
      <c r="B715" s="3" t="s">
        <v>269</v>
      </c>
      <c r="C715" s="3" t="s">
        <v>270</v>
      </c>
      <c r="D715" s="3" t="s">
        <v>8</v>
      </c>
      <c r="E715" s="3">
        <v>3397</v>
      </c>
      <c r="F715" s="3">
        <v>1005.93186357312</v>
      </c>
      <c r="G715" s="3">
        <v>4057</v>
      </c>
      <c r="H715" s="3">
        <v>1608.03423249824</v>
      </c>
      <c r="I715" s="3">
        <v>424985</v>
      </c>
      <c r="J715" s="3">
        <v>201141</v>
      </c>
      <c r="K715" s="3">
        <v>0.473289645516901</v>
      </c>
    </row>
    <row r="716" spans="1:11" x14ac:dyDescent="0.2">
      <c r="A716" s="3" t="s">
        <v>168</v>
      </c>
      <c r="B716" s="3" t="s">
        <v>269</v>
      </c>
      <c r="C716" s="3" t="s">
        <v>270</v>
      </c>
      <c r="D716" s="3" t="s">
        <v>9</v>
      </c>
      <c r="E716" s="3">
        <v>3681</v>
      </c>
      <c r="F716" s="3">
        <v>1126.35175743025</v>
      </c>
      <c r="G716" s="3">
        <v>5290</v>
      </c>
      <c r="H716" s="3">
        <v>2398.24396932523</v>
      </c>
      <c r="I716" s="3">
        <v>424985</v>
      </c>
      <c r="J716" s="3">
        <v>201141</v>
      </c>
      <c r="K716" s="3">
        <v>0.473289645516901</v>
      </c>
    </row>
    <row r="717" spans="1:11" x14ac:dyDescent="0.2">
      <c r="A717" s="3" t="s">
        <v>168</v>
      </c>
      <c r="B717" s="3" t="s">
        <v>269</v>
      </c>
      <c r="C717" s="3" t="s">
        <v>270</v>
      </c>
      <c r="D717" s="3" t="s">
        <v>10</v>
      </c>
      <c r="E717" s="3">
        <v>3791</v>
      </c>
      <c r="F717" s="3">
        <v>1321.6204451067899</v>
      </c>
      <c r="G717" s="3">
        <v>4692</v>
      </c>
      <c r="H717" s="3">
        <v>2157.97202323478</v>
      </c>
      <c r="I717" s="3">
        <v>424985</v>
      </c>
      <c r="J717" s="3">
        <v>201141</v>
      </c>
      <c r="K717" s="3">
        <v>0.473289645516901</v>
      </c>
    </row>
    <row r="718" spans="1:11" x14ac:dyDescent="0.2">
      <c r="A718" s="3" t="s">
        <v>168</v>
      </c>
      <c r="B718" s="3" t="s">
        <v>269</v>
      </c>
      <c r="C718" s="3" t="s">
        <v>270</v>
      </c>
      <c r="D718" s="3" t="s">
        <v>11</v>
      </c>
      <c r="E718" s="3">
        <v>4524</v>
      </c>
      <c r="F718" s="3">
        <v>1841.79956799565</v>
      </c>
      <c r="G718" s="3">
        <v>5352</v>
      </c>
      <c r="H718" s="3">
        <v>2582.2203984611501</v>
      </c>
      <c r="I718" s="3">
        <v>424985</v>
      </c>
      <c r="J718" s="3">
        <v>201141</v>
      </c>
      <c r="K718" s="3">
        <v>0.473289645516901</v>
      </c>
    </row>
    <row r="719" spans="1:11" x14ac:dyDescent="0.2">
      <c r="A719" s="3" t="s">
        <v>168</v>
      </c>
      <c r="B719" s="3" t="s">
        <v>269</v>
      </c>
      <c r="C719" s="3" t="s">
        <v>270</v>
      </c>
      <c r="D719" s="3" t="s">
        <v>12</v>
      </c>
      <c r="E719" s="3">
        <v>4249</v>
      </c>
      <c r="F719" s="3">
        <v>1512.30375123406</v>
      </c>
      <c r="G719" s="3">
        <v>4981</v>
      </c>
      <c r="H719" s="3">
        <v>2076.33269047353</v>
      </c>
      <c r="I719" s="3">
        <v>424985</v>
      </c>
      <c r="J719" s="3">
        <v>201141</v>
      </c>
      <c r="K719" s="3">
        <v>0.473289645516901</v>
      </c>
    </row>
    <row r="720" spans="1:11" x14ac:dyDescent="0.2">
      <c r="A720" s="3" t="s">
        <v>168</v>
      </c>
      <c r="B720" s="3" t="s">
        <v>269</v>
      </c>
      <c r="C720" s="3" t="s">
        <v>270</v>
      </c>
      <c r="D720" s="3" t="s">
        <v>13</v>
      </c>
      <c r="E720" s="3">
        <v>5023</v>
      </c>
      <c r="F720" s="3">
        <v>2051.1297958811601</v>
      </c>
      <c r="G720" s="3">
        <v>5699</v>
      </c>
      <c r="H720" s="3">
        <v>2831.9035722714698</v>
      </c>
      <c r="I720" s="3">
        <v>424985</v>
      </c>
      <c r="J720" s="3">
        <v>201141</v>
      </c>
      <c r="K720" s="3">
        <v>0.473289645516901</v>
      </c>
    </row>
    <row r="721" spans="1:11" x14ac:dyDescent="0.2">
      <c r="A721" s="3" t="s">
        <v>168</v>
      </c>
      <c r="B721" s="3" t="s">
        <v>269</v>
      </c>
      <c r="C721" s="3" t="s">
        <v>270</v>
      </c>
      <c r="D721" s="3" t="s">
        <v>14</v>
      </c>
      <c r="E721" s="3">
        <v>3457</v>
      </c>
      <c r="F721" s="3">
        <v>1020.1947786895601</v>
      </c>
      <c r="G721" s="3">
        <v>4288</v>
      </c>
      <c r="H721" s="3">
        <v>1775.17208104374</v>
      </c>
      <c r="I721" s="3">
        <v>424985</v>
      </c>
      <c r="J721" s="3">
        <v>201141</v>
      </c>
      <c r="K721" s="3">
        <v>0.473289645516901</v>
      </c>
    </row>
    <row r="722" spans="1:11" x14ac:dyDescent="0.2">
      <c r="A722" s="3" t="s">
        <v>168</v>
      </c>
      <c r="B722" s="3" t="s">
        <v>269</v>
      </c>
      <c r="C722" s="3" t="s">
        <v>270</v>
      </c>
      <c r="D722" s="3" t="s">
        <v>15</v>
      </c>
      <c r="E722" s="3">
        <v>3101</v>
      </c>
      <c r="F722" s="3">
        <v>1111.9992458894401</v>
      </c>
      <c r="G722" s="3">
        <v>4708</v>
      </c>
      <c r="H722" s="3">
        <v>2153.6145289403298</v>
      </c>
      <c r="I722" s="3">
        <v>424985</v>
      </c>
      <c r="J722" s="3">
        <v>201141</v>
      </c>
      <c r="K722" s="3">
        <v>0.473289645516901</v>
      </c>
    </row>
    <row r="723" spans="1:11" x14ac:dyDescent="0.2">
      <c r="A723" s="3" t="s">
        <v>168</v>
      </c>
      <c r="B723" s="3" t="s">
        <v>272</v>
      </c>
      <c r="C723" s="3" t="s">
        <v>273</v>
      </c>
      <c r="D723" s="3" t="s">
        <v>8</v>
      </c>
      <c r="E723" s="3">
        <v>3164</v>
      </c>
      <c r="F723" s="3">
        <v>868.48269827183594</v>
      </c>
      <c r="G723" s="3">
        <v>4296</v>
      </c>
      <c r="H723" s="3">
        <v>1635.58635660301</v>
      </c>
      <c r="I723" s="3">
        <v>276228</v>
      </c>
      <c r="J723" s="3">
        <v>137753</v>
      </c>
      <c r="K723" s="3">
        <v>0.49869310859145299</v>
      </c>
    </row>
    <row r="724" spans="1:11" x14ac:dyDescent="0.2">
      <c r="A724" s="3" t="s">
        <v>168</v>
      </c>
      <c r="B724" s="3" t="s">
        <v>272</v>
      </c>
      <c r="C724" s="3" t="s">
        <v>273</v>
      </c>
      <c r="D724" s="3" t="s">
        <v>9</v>
      </c>
      <c r="E724" s="3">
        <v>3017</v>
      </c>
      <c r="F724" s="3">
        <v>853.58142271457905</v>
      </c>
      <c r="G724" s="3">
        <v>4925</v>
      </c>
      <c r="H724" s="3">
        <v>2182.9429279004298</v>
      </c>
      <c r="I724" s="3">
        <v>276228</v>
      </c>
      <c r="J724" s="3">
        <v>137753</v>
      </c>
      <c r="K724" s="3">
        <v>0.49869310859145299</v>
      </c>
    </row>
    <row r="725" spans="1:11" x14ac:dyDescent="0.2">
      <c r="A725" s="3" t="s">
        <v>168</v>
      </c>
      <c r="B725" s="3" t="s">
        <v>272</v>
      </c>
      <c r="C725" s="3" t="s">
        <v>273</v>
      </c>
      <c r="D725" s="3" t="s">
        <v>10</v>
      </c>
      <c r="E725" s="3">
        <v>3095</v>
      </c>
      <c r="F725" s="3">
        <v>833.41810775874501</v>
      </c>
      <c r="G725" s="3">
        <v>4388</v>
      </c>
      <c r="H725" s="3">
        <v>1820.32126243179</v>
      </c>
      <c r="I725" s="3">
        <v>276228</v>
      </c>
      <c r="J725" s="3">
        <v>137753</v>
      </c>
      <c r="K725" s="3">
        <v>0.49869310859145299</v>
      </c>
    </row>
    <row r="726" spans="1:11" x14ac:dyDescent="0.2">
      <c r="A726" s="3" t="s">
        <v>168</v>
      </c>
      <c r="B726" s="3" t="s">
        <v>272</v>
      </c>
      <c r="C726" s="3" t="s">
        <v>273</v>
      </c>
      <c r="D726" s="3" t="s">
        <v>11</v>
      </c>
      <c r="E726" s="3">
        <v>3526</v>
      </c>
      <c r="F726" s="3">
        <v>1126.72140754104</v>
      </c>
      <c r="G726" s="3">
        <v>5281</v>
      </c>
      <c r="H726" s="3">
        <v>2211.6678534646499</v>
      </c>
      <c r="I726" s="3">
        <v>276228</v>
      </c>
      <c r="J726" s="3">
        <v>137753</v>
      </c>
      <c r="K726" s="3">
        <v>0.49869310859145299</v>
      </c>
    </row>
    <row r="727" spans="1:11" x14ac:dyDescent="0.2">
      <c r="A727" s="3" t="s">
        <v>168</v>
      </c>
      <c r="B727" s="3" t="s">
        <v>272</v>
      </c>
      <c r="C727" s="3" t="s">
        <v>273</v>
      </c>
      <c r="D727" s="3" t="s">
        <v>12</v>
      </c>
      <c r="E727" s="3">
        <v>3465</v>
      </c>
      <c r="F727" s="3">
        <v>1077.43004789047</v>
      </c>
      <c r="G727" s="3">
        <v>4831</v>
      </c>
      <c r="H727" s="3">
        <v>1921.4534825104599</v>
      </c>
      <c r="I727" s="3">
        <v>276228</v>
      </c>
      <c r="J727" s="3">
        <v>137753</v>
      </c>
      <c r="K727" s="3">
        <v>0.49869310859145299</v>
      </c>
    </row>
    <row r="728" spans="1:11" x14ac:dyDescent="0.2">
      <c r="A728" s="3" t="s">
        <v>168</v>
      </c>
      <c r="B728" s="3" t="s">
        <v>272</v>
      </c>
      <c r="C728" s="3" t="s">
        <v>273</v>
      </c>
      <c r="D728" s="3" t="s">
        <v>13</v>
      </c>
      <c r="E728" s="3">
        <v>4261</v>
      </c>
      <c r="F728" s="3">
        <v>1579.93037382642</v>
      </c>
      <c r="G728" s="3">
        <v>5154</v>
      </c>
      <c r="H728" s="3">
        <v>2380.25236111404</v>
      </c>
      <c r="I728" s="3">
        <v>276228</v>
      </c>
      <c r="J728" s="3">
        <v>137753</v>
      </c>
      <c r="K728" s="3">
        <v>0.49869310859145299</v>
      </c>
    </row>
    <row r="729" spans="1:11" x14ac:dyDescent="0.2">
      <c r="A729" s="3" t="s">
        <v>168</v>
      </c>
      <c r="B729" s="3" t="s">
        <v>272</v>
      </c>
      <c r="C729" s="3" t="s">
        <v>273</v>
      </c>
      <c r="D729" s="3" t="s">
        <v>14</v>
      </c>
      <c r="E729" s="3">
        <v>3096</v>
      </c>
      <c r="F729" s="3">
        <v>974.42898605792402</v>
      </c>
      <c r="G729" s="3">
        <v>4185</v>
      </c>
      <c r="H729" s="3">
        <v>2267.6105477453302</v>
      </c>
      <c r="I729" s="3">
        <v>276228</v>
      </c>
      <c r="J729" s="3">
        <v>137753</v>
      </c>
      <c r="K729" s="3">
        <v>0.49869310859145299</v>
      </c>
    </row>
    <row r="730" spans="1:11" x14ac:dyDescent="0.2">
      <c r="A730" s="3" t="s">
        <v>168</v>
      </c>
      <c r="B730" s="3" t="s">
        <v>272</v>
      </c>
      <c r="C730" s="3" t="s">
        <v>273</v>
      </c>
      <c r="D730" s="3" t="s">
        <v>15</v>
      </c>
      <c r="E730" s="3">
        <v>3181</v>
      </c>
      <c r="F730" s="3">
        <v>758.74250436117097</v>
      </c>
      <c r="G730" s="3">
        <v>4404</v>
      </c>
      <c r="H730" s="3">
        <v>1737.28389986926</v>
      </c>
      <c r="I730" s="3">
        <v>276228</v>
      </c>
      <c r="J730" s="3">
        <v>137753</v>
      </c>
      <c r="K730" s="3">
        <v>0.49869310859145299</v>
      </c>
    </row>
    <row r="731" spans="1:11" x14ac:dyDescent="0.2">
      <c r="A731" s="3" t="s">
        <v>168</v>
      </c>
      <c r="B731" s="3" t="s">
        <v>275</v>
      </c>
      <c r="C731" s="3" t="s">
        <v>276</v>
      </c>
      <c r="D731" s="3" t="s">
        <v>8</v>
      </c>
      <c r="E731" s="3">
        <v>2859</v>
      </c>
      <c r="F731" s="3">
        <v>533.03629949698905</v>
      </c>
      <c r="G731" s="3">
        <v>3777</v>
      </c>
      <c r="H731" s="3">
        <v>1220.54179346453</v>
      </c>
      <c r="I731" s="3">
        <v>410222</v>
      </c>
      <c r="J731" s="3">
        <v>207915</v>
      </c>
      <c r="K731" s="3">
        <v>0.50683532331274295</v>
      </c>
    </row>
    <row r="732" spans="1:11" x14ac:dyDescent="0.2">
      <c r="A732" s="3" t="s">
        <v>168</v>
      </c>
      <c r="B732" s="3" t="s">
        <v>275</v>
      </c>
      <c r="C732" s="3" t="s">
        <v>276</v>
      </c>
      <c r="D732" s="3" t="s">
        <v>9</v>
      </c>
      <c r="E732" s="3">
        <v>2756</v>
      </c>
      <c r="F732" s="3">
        <v>601.16593699176701</v>
      </c>
      <c r="G732" s="3">
        <v>4650</v>
      </c>
      <c r="H732" s="3">
        <v>1946.0157650548699</v>
      </c>
      <c r="I732" s="3">
        <v>410222</v>
      </c>
      <c r="J732" s="3">
        <v>207915</v>
      </c>
      <c r="K732" s="3">
        <v>0.50683532331274295</v>
      </c>
    </row>
    <row r="733" spans="1:11" x14ac:dyDescent="0.2">
      <c r="A733" s="3" t="s">
        <v>168</v>
      </c>
      <c r="B733" s="3" t="s">
        <v>275</v>
      </c>
      <c r="C733" s="3" t="s">
        <v>276</v>
      </c>
      <c r="D733" s="3" t="s">
        <v>10</v>
      </c>
      <c r="E733" s="3">
        <v>3344</v>
      </c>
      <c r="F733" s="3">
        <v>714.02255145454603</v>
      </c>
      <c r="G733" s="3">
        <v>4352</v>
      </c>
      <c r="H733" s="3">
        <v>1512.9591427564101</v>
      </c>
      <c r="I733" s="3">
        <v>410222</v>
      </c>
      <c r="J733" s="3">
        <v>207915</v>
      </c>
      <c r="K733" s="3">
        <v>0.50683532331274295</v>
      </c>
    </row>
    <row r="734" spans="1:11" x14ac:dyDescent="0.2">
      <c r="A734" s="3" t="s">
        <v>168</v>
      </c>
      <c r="B734" s="3" t="s">
        <v>275</v>
      </c>
      <c r="C734" s="3" t="s">
        <v>276</v>
      </c>
      <c r="D734" s="3" t="s">
        <v>11</v>
      </c>
      <c r="E734" s="3">
        <v>3583</v>
      </c>
      <c r="F734" s="3">
        <v>907.07608681450199</v>
      </c>
      <c r="G734" s="3">
        <v>4891</v>
      </c>
      <c r="H734" s="3">
        <v>1849.0589919854399</v>
      </c>
      <c r="I734" s="3">
        <v>410222</v>
      </c>
      <c r="J734" s="3">
        <v>207915</v>
      </c>
      <c r="K734" s="3">
        <v>0.50683532331274295</v>
      </c>
    </row>
    <row r="735" spans="1:11" x14ac:dyDescent="0.2">
      <c r="A735" s="3" t="s">
        <v>168</v>
      </c>
      <c r="B735" s="3" t="s">
        <v>275</v>
      </c>
      <c r="C735" s="3" t="s">
        <v>276</v>
      </c>
      <c r="D735" s="3" t="s">
        <v>12</v>
      </c>
      <c r="E735" s="3">
        <v>3319</v>
      </c>
      <c r="F735" s="3">
        <v>844.67662932399901</v>
      </c>
      <c r="G735" s="3">
        <v>4272</v>
      </c>
      <c r="H735" s="3">
        <v>1638.5248663578</v>
      </c>
      <c r="I735" s="3">
        <v>410222</v>
      </c>
      <c r="J735" s="3">
        <v>207915</v>
      </c>
      <c r="K735" s="3">
        <v>0.50683532331274295</v>
      </c>
    </row>
    <row r="736" spans="1:11" x14ac:dyDescent="0.2">
      <c r="A736" s="3" t="s">
        <v>168</v>
      </c>
      <c r="B736" s="3" t="s">
        <v>275</v>
      </c>
      <c r="C736" s="3" t="s">
        <v>276</v>
      </c>
      <c r="D736" s="3" t="s">
        <v>13</v>
      </c>
      <c r="E736" s="3">
        <v>3736</v>
      </c>
      <c r="F736" s="3">
        <v>1317.61637114784</v>
      </c>
      <c r="G736" s="3">
        <v>5258</v>
      </c>
      <c r="H736" s="3">
        <v>2618.4799694614799</v>
      </c>
      <c r="I736" s="3">
        <v>410222</v>
      </c>
      <c r="J736" s="3">
        <v>207915</v>
      </c>
      <c r="K736" s="3">
        <v>0.50683532331274295</v>
      </c>
    </row>
    <row r="737" spans="1:11" x14ac:dyDescent="0.2">
      <c r="A737" s="3" t="s">
        <v>168</v>
      </c>
      <c r="B737" s="3" t="s">
        <v>275</v>
      </c>
      <c r="C737" s="3" t="s">
        <v>276</v>
      </c>
      <c r="D737" s="3" t="s">
        <v>14</v>
      </c>
      <c r="E737" s="3">
        <v>2696</v>
      </c>
      <c r="F737" s="3">
        <v>544.67965062580299</v>
      </c>
      <c r="G737" s="3">
        <v>3612</v>
      </c>
      <c r="H737" s="3">
        <v>1337.19158220073</v>
      </c>
      <c r="I737" s="3">
        <v>410222</v>
      </c>
      <c r="J737" s="3">
        <v>207915</v>
      </c>
      <c r="K737" s="3">
        <v>0.50683532331274295</v>
      </c>
    </row>
    <row r="738" spans="1:11" x14ac:dyDescent="0.2">
      <c r="A738" s="3" t="s">
        <v>168</v>
      </c>
      <c r="B738" s="3" t="s">
        <v>275</v>
      </c>
      <c r="C738" s="3" t="s">
        <v>276</v>
      </c>
      <c r="D738" s="3" t="s">
        <v>15</v>
      </c>
      <c r="E738" s="3">
        <v>2975</v>
      </c>
      <c r="F738" s="3">
        <v>545.032888433675</v>
      </c>
      <c r="G738" s="3">
        <v>3942</v>
      </c>
      <c r="H738" s="3">
        <v>1385.5430652940099</v>
      </c>
      <c r="I738" s="3">
        <v>410222</v>
      </c>
      <c r="J738" s="3">
        <v>207915</v>
      </c>
      <c r="K738" s="3">
        <v>0.50683532331274295</v>
      </c>
    </row>
    <row r="739" spans="1:11" x14ac:dyDescent="0.2">
      <c r="A739" s="3" t="s">
        <v>168</v>
      </c>
      <c r="B739" s="3" t="s">
        <v>278</v>
      </c>
      <c r="C739" s="3" t="s">
        <v>279</v>
      </c>
      <c r="D739" s="3" t="s">
        <v>8</v>
      </c>
      <c r="E739" s="3">
        <v>3386</v>
      </c>
      <c r="F739" s="3">
        <v>788.845170556634</v>
      </c>
      <c r="G739" s="3">
        <v>5130</v>
      </c>
      <c r="H739" s="3">
        <v>2215.8705917694901</v>
      </c>
      <c r="I739" s="3">
        <v>174793</v>
      </c>
      <c r="J739" s="3">
        <v>81675</v>
      </c>
      <c r="K739" s="3">
        <v>0.46726699581790998</v>
      </c>
    </row>
    <row r="740" spans="1:11" x14ac:dyDescent="0.2">
      <c r="A740" s="3" t="s">
        <v>168</v>
      </c>
      <c r="B740" s="3" t="s">
        <v>278</v>
      </c>
      <c r="C740" s="3" t="s">
        <v>279</v>
      </c>
      <c r="D740" s="3" t="s">
        <v>9</v>
      </c>
      <c r="E740" s="3">
        <v>3288</v>
      </c>
      <c r="F740" s="3">
        <v>856.064002191849</v>
      </c>
      <c r="G740" s="3">
        <v>5915</v>
      </c>
      <c r="H740" s="3">
        <v>3204.0421951076901</v>
      </c>
      <c r="I740" s="3">
        <v>174793</v>
      </c>
      <c r="J740" s="3">
        <v>81675</v>
      </c>
      <c r="K740" s="3">
        <v>0.46726699581790998</v>
      </c>
    </row>
    <row r="741" spans="1:11" x14ac:dyDescent="0.2">
      <c r="A741" s="3" t="s">
        <v>168</v>
      </c>
      <c r="B741" s="3" t="s">
        <v>278</v>
      </c>
      <c r="C741" s="3" t="s">
        <v>279</v>
      </c>
      <c r="D741" s="3" t="s">
        <v>10</v>
      </c>
      <c r="E741" s="3">
        <v>3983</v>
      </c>
      <c r="F741" s="3">
        <v>1031.0069366059599</v>
      </c>
      <c r="G741" s="3">
        <v>5450</v>
      </c>
      <c r="H741" s="3">
        <v>2433.3171548058799</v>
      </c>
      <c r="I741" s="3">
        <v>174793</v>
      </c>
      <c r="J741" s="3">
        <v>81675</v>
      </c>
      <c r="K741" s="3">
        <v>0.46726699581790998</v>
      </c>
    </row>
    <row r="742" spans="1:11" x14ac:dyDescent="0.2">
      <c r="A742" s="3" t="s">
        <v>168</v>
      </c>
      <c r="B742" s="3" t="s">
        <v>278</v>
      </c>
      <c r="C742" s="3" t="s">
        <v>279</v>
      </c>
      <c r="D742" s="3" t="s">
        <v>11</v>
      </c>
      <c r="E742" s="3">
        <v>3886</v>
      </c>
      <c r="F742" s="3">
        <v>1573.9186258119901</v>
      </c>
      <c r="G742" s="3">
        <v>5853</v>
      </c>
      <c r="H742" s="3">
        <v>3503.6940168222</v>
      </c>
      <c r="I742" s="3">
        <v>174793</v>
      </c>
      <c r="J742" s="3">
        <v>81675</v>
      </c>
      <c r="K742" s="3">
        <v>0.46726699581790998</v>
      </c>
    </row>
    <row r="743" spans="1:11" x14ac:dyDescent="0.2">
      <c r="A743" s="3" t="s">
        <v>168</v>
      </c>
      <c r="B743" s="3" t="s">
        <v>278</v>
      </c>
      <c r="C743" s="3" t="s">
        <v>279</v>
      </c>
      <c r="D743" s="3" t="s">
        <v>12</v>
      </c>
      <c r="E743" s="3">
        <v>3938</v>
      </c>
      <c r="F743" s="3">
        <v>1341.4224573751601</v>
      </c>
      <c r="G743" s="3">
        <v>5635</v>
      </c>
      <c r="H743" s="3">
        <v>3124.2812558020701</v>
      </c>
      <c r="I743" s="3">
        <v>174793</v>
      </c>
      <c r="J743" s="3">
        <v>81675</v>
      </c>
      <c r="K743" s="3">
        <v>0.46726699581790998</v>
      </c>
    </row>
    <row r="744" spans="1:11" x14ac:dyDescent="0.2">
      <c r="A744" s="3" t="s">
        <v>168</v>
      </c>
      <c r="B744" s="3" t="s">
        <v>278</v>
      </c>
      <c r="C744" s="3" t="s">
        <v>279</v>
      </c>
      <c r="D744" s="3" t="s">
        <v>13</v>
      </c>
      <c r="E744" s="3">
        <v>4717</v>
      </c>
      <c r="F744" s="3">
        <v>2382.3914409131098</v>
      </c>
      <c r="G744" s="3">
        <v>6426</v>
      </c>
      <c r="H744" s="3">
        <v>4466.5764141686104</v>
      </c>
      <c r="I744" s="3">
        <v>174793</v>
      </c>
      <c r="J744" s="3">
        <v>81675</v>
      </c>
      <c r="K744" s="3">
        <v>0.46726699581790998</v>
      </c>
    </row>
    <row r="745" spans="1:11" x14ac:dyDescent="0.2">
      <c r="A745" s="3" t="s">
        <v>168</v>
      </c>
      <c r="B745" s="3" t="s">
        <v>278</v>
      </c>
      <c r="C745" s="3" t="s">
        <v>279</v>
      </c>
      <c r="D745" s="3" t="s">
        <v>14</v>
      </c>
      <c r="E745" s="3">
        <v>3465</v>
      </c>
      <c r="F745" s="3">
        <v>925.82421364480604</v>
      </c>
      <c r="G745" s="3">
        <v>4852</v>
      </c>
      <c r="H745" s="3">
        <v>2572.3394086468202</v>
      </c>
      <c r="I745" s="3">
        <v>174793</v>
      </c>
      <c r="J745" s="3">
        <v>81675</v>
      </c>
      <c r="K745" s="3">
        <v>0.46726699581790998</v>
      </c>
    </row>
    <row r="746" spans="1:11" x14ac:dyDescent="0.2">
      <c r="A746" s="3" t="s">
        <v>168</v>
      </c>
      <c r="B746" s="3" t="s">
        <v>278</v>
      </c>
      <c r="C746" s="3" t="s">
        <v>279</v>
      </c>
      <c r="D746" s="3" t="s">
        <v>15</v>
      </c>
      <c r="E746" s="3">
        <v>3647</v>
      </c>
      <c r="F746" s="3">
        <v>1048.3762390035599</v>
      </c>
      <c r="G746" s="3">
        <v>5392</v>
      </c>
      <c r="H746" s="3">
        <v>2691.2725797755802</v>
      </c>
      <c r="I746" s="3">
        <v>174793</v>
      </c>
      <c r="J746" s="3">
        <v>81675</v>
      </c>
      <c r="K746" s="3">
        <v>0.46726699581790998</v>
      </c>
    </row>
    <row r="747" spans="1:11" x14ac:dyDescent="0.2">
      <c r="A747" s="3" t="s">
        <v>168</v>
      </c>
      <c r="B747" s="3" t="s">
        <v>281</v>
      </c>
      <c r="C747" s="3" t="s">
        <v>282</v>
      </c>
      <c r="D747" s="3" t="s">
        <v>8</v>
      </c>
      <c r="E747" s="3">
        <v>4620</v>
      </c>
      <c r="F747" s="3">
        <v>1531.44233397996</v>
      </c>
      <c r="G747" s="3">
        <v>5503</v>
      </c>
      <c r="H747" s="3">
        <v>2776.83686496256</v>
      </c>
      <c r="I747" s="3">
        <v>228678</v>
      </c>
      <c r="J747" s="3">
        <v>118380</v>
      </c>
      <c r="K747" s="3">
        <v>0.51767113583291802</v>
      </c>
    </row>
    <row r="748" spans="1:11" x14ac:dyDescent="0.2">
      <c r="A748" s="3" t="s">
        <v>168</v>
      </c>
      <c r="B748" s="3" t="s">
        <v>281</v>
      </c>
      <c r="C748" s="3" t="s">
        <v>282</v>
      </c>
      <c r="D748" s="3" t="s">
        <v>9</v>
      </c>
      <c r="E748" s="3">
        <v>4823</v>
      </c>
      <c r="F748" s="3">
        <v>1904.2943977417201</v>
      </c>
      <c r="G748" s="3">
        <v>7001</v>
      </c>
      <c r="H748" s="3">
        <v>4490.3181474610001</v>
      </c>
      <c r="I748" s="3">
        <v>228678</v>
      </c>
      <c r="J748" s="3">
        <v>118380</v>
      </c>
      <c r="K748" s="3">
        <v>0.51767113583291802</v>
      </c>
    </row>
    <row r="749" spans="1:11" x14ac:dyDescent="0.2">
      <c r="A749" s="3" t="s">
        <v>168</v>
      </c>
      <c r="B749" s="3" t="s">
        <v>281</v>
      </c>
      <c r="C749" s="3" t="s">
        <v>282</v>
      </c>
      <c r="D749" s="3" t="s">
        <v>10</v>
      </c>
      <c r="E749" s="3">
        <v>4765</v>
      </c>
      <c r="F749" s="3">
        <v>1923.65028627726</v>
      </c>
      <c r="G749" s="3">
        <v>6552</v>
      </c>
      <c r="H749" s="3">
        <v>3565.5794009322199</v>
      </c>
      <c r="I749" s="3">
        <v>228678</v>
      </c>
      <c r="J749" s="3">
        <v>118380</v>
      </c>
      <c r="K749" s="3">
        <v>0.51767113583291802</v>
      </c>
    </row>
    <row r="750" spans="1:11" x14ac:dyDescent="0.2">
      <c r="A750" s="3" t="s">
        <v>168</v>
      </c>
      <c r="B750" s="3" t="s">
        <v>281</v>
      </c>
      <c r="C750" s="3" t="s">
        <v>282</v>
      </c>
      <c r="D750" s="3" t="s">
        <v>11</v>
      </c>
      <c r="E750" s="3">
        <v>5654</v>
      </c>
      <c r="F750" s="3">
        <v>2864.0063771176501</v>
      </c>
      <c r="G750" s="3">
        <v>6862</v>
      </c>
      <c r="H750" s="3">
        <v>4150.0645256833404</v>
      </c>
      <c r="I750" s="3">
        <v>228678</v>
      </c>
      <c r="J750" s="3">
        <v>118380</v>
      </c>
      <c r="K750" s="3">
        <v>0.51767113583291802</v>
      </c>
    </row>
    <row r="751" spans="1:11" x14ac:dyDescent="0.2">
      <c r="A751" s="3" t="s">
        <v>168</v>
      </c>
      <c r="B751" s="3" t="s">
        <v>281</v>
      </c>
      <c r="C751" s="3" t="s">
        <v>282</v>
      </c>
      <c r="D751" s="3" t="s">
        <v>12</v>
      </c>
      <c r="E751" s="3">
        <v>5869</v>
      </c>
      <c r="F751" s="3">
        <v>2851.71471470404</v>
      </c>
      <c r="G751" s="3">
        <v>6680</v>
      </c>
      <c r="H751" s="3">
        <v>3968.2976543555601</v>
      </c>
      <c r="I751" s="3">
        <v>228678</v>
      </c>
      <c r="J751" s="3">
        <v>118380</v>
      </c>
      <c r="K751" s="3">
        <v>0.51767113583291802</v>
      </c>
    </row>
    <row r="752" spans="1:11" x14ac:dyDescent="0.2">
      <c r="A752" s="3" t="s">
        <v>168</v>
      </c>
      <c r="B752" s="3" t="s">
        <v>281</v>
      </c>
      <c r="C752" s="3" t="s">
        <v>282</v>
      </c>
      <c r="D752" s="3" t="s">
        <v>13</v>
      </c>
      <c r="E752" s="3">
        <v>6213</v>
      </c>
      <c r="F752" s="3">
        <v>3626.9343530165002</v>
      </c>
      <c r="G752" s="3">
        <v>7758</v>
      </c>
      <c r="H752" s="3">
        <v>5710.4166666666697</v>
      </c>
      <c r="I752" s="3">
        <v>228678</v>
      </c>
      <c r="J752" s="3">
        <v>118380</v>
      </c>
      <c r="K752" s="3">
        <v>0.51767113583291802</v>
      </c>
    </row>
    <row r="753" spans="1:11" x14ac:dyDescent="0.2">
      <c r="A753" s="3" t="s">
        <v>168</v>
      </c>
      <c r="B753" s="3" t="s">
        <v>281</v>
      </c>
      <c r="C753" s="3" t="s">
        <v>282</v>
      </c>
      <c r="D753" s="3" t="s">
        <v>14</v>
      </c>
      <c r="E753" s="3">
        <v>4714</v>
      </c>
      <c r="F753" s="3">
        <v>1791.6971956679899</v>
      </c>
      <c r="G753" s="3">
        <v>6085</v>
      </c>
      <c r="H753" s="3">
        <v>3679.47348042457</v>
      </c>
      <c r="I753" s="3">
        <v>228678</v>
      </c>
      <c r="J753" s="3">
        <v>118380</v>
      </c>
      <c r="K753" s="3">
        <v>0.51767113583291802</v>
      </c>
    </row>
    <row r="754" spans="1:11" x14ac:dyDescent="0.2">
      <c r="A754" s="3" t="s">
        <v>168</v>
      </c>
      <c r="B754" s="3" t="s">
        <v>281</v>
      </c>
      <c r="C754" s="3" t="s">
        <v>282</v>
      </c>
      <c r="D754" s="3" t="s">
        <v>15</v>
      </c>
      <c r="E754" s="3">
        <v>4216</v>
      </c>
      <c r="F754" s="3">
        <v>1494.4147513938501</v>
      </c>
      <c r="G754" s="3">
        <v>6050</v>
      </c>
      <c r="H754" s="3">
        <v>3272.3441449820998</v>
      </c>
      <c r="I754" s="3">
        <v>228678</v>
      </c>
      <c r="J754" s="3">
        <v>118380</v>
      </c>
      <c r="K754" s="3">
        <v>0.51767113583291802</v>
      </c>
    </row>
    <row r="755" spans="1:11" x14ac:dyDescent="0.2">
      <c r="A755" s="3" t="s">
        <v>168</v>
      </c>
      <c r="B755" s="3" t="s">
        <v>284</v>
      </c>
      <c r="C755" s="3" t="s">
        <v>285</v>
      </c>
      <c r="D755" s="3" t="s">
        <v>8</v>
      </c>
      <c r="E755" s="3">
        <v>3251</v>
      </c>
      <c r="F755" s="3">
        <v>731.37050590887804</v>
      </c>
      <c r="G755" s="3">
        <v>4023</v>
      </c>
      <c r="H755" s="3">
        <v>1352.09945334963</v>
      </c>
      <c r="I755" s="3">
        <v>212506</v>
      </c>
      <c r="J755" s="3">
        <v>112360</v>
      </c>
      <c r="K755" s="3">
        <v>0.52873801210318805</v>
      </c>
    </row>
    <row r="756" spans="1:11" x14ac:dyDescent="0.2">
      <c r="A756" s="3" t="s">
        <v>168</v>
      </c>
      <c r="B756" s="3" t="s">
        <v>284</v>
      </c>
      <c r="C756" s="3" t="s">
        <v>285</v>
      </c>
      <c r="D756" s="3" t="s">
        <v>9</v>
      </c>
      <c r="E756" s="3">
        <v>3310</v>
      </c>
      <c r="F756" s="3">
        <v>814.46456915172803</v>
      </c>
      <c r="G756" s="3">
        <v>4797</v>
      </c>
      <c r="H756" s="3">
        <v>2135.49550456213</v>
      </c>
      <c r="I756" s="3">
        <v>212506</v>
      </c>
      <c r="J756" s="3">
        <v>112360</v>
      </c>
      <c r="K756" s="3">
        <v>0.52873801210318805</v>
      </c>
    </row>
    <row r="757" spans="1:11" x14ac:dyDescent="0.2">
      <c r="A757" s="3" t="s">
        <v>168</v>
      </c>
      <c r="B757" s="3" t="s">
        <v>284</v>
      </c>
      <c r="C757" s="3" t="s">
        <v>285</v>
      </c>
      <c r="D757" s="3" t="s">
        <v>10</v>
      </c>
      <c r="E757" s="3">
        <v>3300</v>
      </c>
      <c r="F757" s="3">
        <v>862.10384453259803</v>
      </c>
      <c r="G757" s="3">
        <v>4344</v>
      </c>
      <c r="H757" s="3">
        <v>1618.3395793038501</v>
      </c>
      <c r="I757" s="3">
        <v>212506</v>
      </c>
      <c r="J757" s="3">
        <v>112360</v>
      </c>
      <c r="K757" s="3">
        <v>0.52873801210318805</v>
      </c>
    </row>
    <row r="758" spans="1:11" x14ac:dyDescent="0.2">
      <c r="A758" s="3" t="s">
        <v>168</v>
      </c>
      <c r="B758" s="3" t="s">
        <v>284</v>
      </c>
      <c r="C758" s="3" t="s">
        <v>285</v>
      </c>
      <c r="D758" s="3" t="s">
        <v>11</v>
      </c>
      <c r="E758" s="3">
        <v>3751</v>
      </c>
      <c r="F758" s="3">
        <v>1169.1745916631501</v>
      </c>
      <c r="G758" s="3">
        <v>4731</v>
      </c>
      <c r="H758" s="3">
        <v>2183.1524412122199</v>
      </c>
      <c r="I758" s="3">
        <v>212506</v>
      </c>
      <c r="J758" s="3">
        <v>112360</v>
      </c>
      <c r="K758" s="3">
        <v>0.52873801210318805</v>
      </c>
    </row>
    <row r="759" spans="1:11" x14ac:dyDescent="0.2">
      <c r="A759" s="3" t="s">
        <v>168</v>
      </c>
      <c r="B759" s="3" t="s">
        <v>284</v>
      </c>
      <c r="C759" s="3" t="s">
        <v>285</v>
      </c>
      <c r="D759" s="3" t="s">
        <v>12</v>
      </c>
      <c r="E759" s="3">
        <v>3816</v>
      </c>
      <c r="F759" s="3">
        <v>1128.8409193498001</v>
      </c>
      <c r="G759" s="3">
        <v>5090</v>
      </c>
      <c r="H759" s="3">
        <v>2137.8541464306199</v>
      </c>
      <c r="I759" s="3">
        <v>212506</v>
      </c>
      <c r="J759" s="3">
        <v>112360</v>
      </c>
      <c r="K759" s="3">
        <v>0.52873801210318805</v>
      </c>
    </row>
    <row r="760" spans="1:11" x14ac:dyDescent="0.2">
      <c r="A760" s="3" t="s">
        <v>168</v>
      </c>
      <c r="B760" s="3" t="s">
        <v>284</v>
      </c>
      <c r="C760" s="3" t="s">
        <v>285</v>
      </c>
      <c r="D760" s="3" t="s">
        <v>13</v>
      </c>
      <c r="E760" s="3">
        <v>4233</v>
      </c>
      <c r="F760" s="3">
        <v>1535.2132056563601</v>
      </c>
      <c r="G760" s="3">
        <v>5603</v>
      </c>
      <c r="H760" s="3">
        <v>2926.8715732619999</v>
      </c>
      <c r="I760" s="3">
        <v>212506</v>
      </c>
      <c r="J760" s="3">
        <v>112360</v>
      </c>
      <c r="K760" s="3">
        <v>0.52873801210318805</v>
      </c>
    </row>
    <row r="761" spans="1:11" x14ac:dyDescent="0.2">
      <c r="A761" s="3" t="s">
        <v>168</v>
      </c>
      <c r="B761" s="3" t="s">
        <v>284</v>
      </c>
      <c r="C761" s="3" t="s">
        <v>285</v>
      </c>
      <c r="D761" s="3" t="s">
        <v>14</v>
      </c>
      <c r="E761" s="3">
        <v>3242</v>
      </c>
      <c r="F761" s="3">
        <v>882.17060290448001</v>
      </c>
      <c r="G761" s="3">
        <v>4360</v>
      </c>
      <c r="H761" s="3">
        <v>1839.40955691411</v>
      </c>
      <c r="I761" s="3">
        <v>212506</v>
      </c>
      <c r="J761" s="3">
        <v>112360</v>
      </c>
      <c r="K761" s="3">
        <v>0.52873801210318805</v>
      </c>
    </row>
    <row r="762" spans="1:11" x14ac:dyDescent="0.2">
      <c r="A762" s="3" t="s">
        <v>168</v>
      </c>
      <c r="B762" s="3" t="s">
        <v>284</v>
      </c>
      <c r="C762" s="3" t="s">
        <v>285</v>
      </c>
      <c r="D762" s="3" t="s">
        <v>15</v>
      </c>
      <c r="E762" s="3">
        <v>3427</v>
      </c>
      <c r="F762" s="3">
        <v>911.59739165598205</v>
      </c>
      <c r="G762" s="3">
        <v>4685</v>
      </c>
      <c r="H762" s="3">
        <v>1978.7157505561399</v>
      </c>
      <c r="I762" s="3">
        <v>212506</v>
      </c>
      <c r="J762" s="3">
        <v>112360</v>
      </c>
      <c r="K762" s="3">
        <v>0.52873801210318805</v>
      </c>
    </row>
    <row r="763" spans="1:11" x14ac:dyDescent="0.2">
      <c r="A763" s="3" t="s">
        <v>168</v>
      </c>
      <c r="B763" s="3" t="s">
        <v>287</v>
      </c>
      <c r="C763" s="3" t="s">
        <v>288</v>
      </c>
      <c r="D763" s="3" t="s">
        <v>8</v>
      </c>
      <c r="E763" s="3">
        <v>2532</v>
      </c>
      <c r="F763" s="3">
        <v>450.91130020897498</v>
      </c>
      <c r="G763" s="3">
        <v>3220</v>
      </c>
      <c r="H763" s="3">
        <v>951.73436732348398</v>
      </c>
      <c r="I763" s="3">
        <v>291320</v>
      </c>
      <c r="J763" s="3">
        <v>137058</v>
      </c>
      <c r="K763" s="3">
        <v>0.47047233282987799</v>
      </c>
    </row>
    <row r="764" spans="1:11" x14ac:dyDescent="0.2">
      <c r="A764" s="3" t="s">
        <v>168</v>
      </c>
      <c r="B764" s="3" t="s">
        <v>287</v>
      </c>
      <c r="C764" s="3" t="s">
        <v>288</v>
      </c>
      <c r="D764" s="3" t="s">
        <v>9</v>
      </c>
      <c r="E764" s="3">
        <v>2608</v>
      </c>
      <c r="F764" s="3">
        <v>476.41528400643801</v>
      </c>
      <c r="G764" s="3">
        <v>4302</v>
      </c>
      <c r="H764" s="3">
        <v>1500.2527651252001</v>
      </c>
      <c r="I764" s="3">
        <v>291320</v>
      </c>
      <c r="J764" s="3">
        <v>137058</v>
      </c>
      <c r="K764" s="3">
        <v>0.47047233282987799</v>
      </c>
    </row>
    <row r="765" spans="1:11" x14ac:dyDescent="0.2">
      <c r="A765" s="3" t="s">
        <v>168</v>
      </c>
      <c r="B765" s="3" t="s">
        <v>287</v>
      </c>
      <c r="C765" s="3" t="s">
        <v>288</v>
      </c>
      <c r="D765" s="3" t="s">
        <v>10</v>
      </c>
      <c r="E765" s="3">
        <v>2635</v>
      </c>
      <c r="F765" s="3">
        <v>484.672291433091</v>
      </c>
      <c r="G765" s="3">
        <v>3675</v>
      </c>
      <c r="H765" s="3">
        <v>1087.91264738105</v>
      </c>
      <c r="I765" s="3">
        <v>291320</v>
      </c>
      <c r="J765" s="3">
        <v>137058</v>
      </c>
      <c r="K765" s="3">
        <v>0.47047233282987799</v>
      </c>
    </row>
    <row r="766" spans="1:11" x14ac:dyDescent="0.2">
      <c r="A766" s="3" t="s">
        <v>168</v>
      </c>
      <c r="B766" s="3" t="s">
        <v>287</v>
      </c>
      <c r="C766" s="3" t="s">
        <v>288</v>
      </c>
      <c r="D766" s="3" t="s">
        <v>11</v>
      </c>
      <c r="E766" s="3">
        <v>3328</v>
      </c>
      <c r="F766" s="3">
        <v>907.13451593833304</v>
      </c>
      <c r="G766" s="3">
        <v>4251</v>
      </c>
      <c r="H766" s="3">
        <v>1555.4683507762099</v>
      </c>
      <c r="I766" s="3">
        <v>291320</v>
      </c>
      <c r="J766" s="3">
        <v>137058</v>
      </c>
      <c r="K766" s="3">
        <v>0.47047233282987799</v>
      </c>
    </row>
    <row r="767" spans="1:11" x14ac:dyDescent="0.2">
      <c r="A767" s="3" t="s">
        <v>168</v>
      </c>
      <c r="B767" s="3" t="s">
        <v>287</v>
      </c>
      <c r="C767" s="3" t="s">
        <v>288</v>
      </c>
      <c r="D767" s="3" t="s">
        <v>12</v>
      </c>
      <c r="E767" s="3">
        <v>3195</v>
      </c>
      <c r="F767" s="3">
        <v>843.88226403177202</v>
      </c>
      <c r="G767" s="3">
        <v>4062</v>
      </c>
      <c r="H767" s="3">
        <v>1367.2673087062699</v>
      </c>
      <c r="I767" s="3">
        <v>291320</v>
      </c>
      <c r="J767" s="3">
        <v>137058</v>
      </c>
      <c r="K767" s="3">
        <v>0.47047233282987799</v>
      </c>
    </row>
    <row r="768" spans="1:11" x14ac:dyDescent="0.2">
      <c r="A768" s="3" t="s">
        <v>168</v>
      </c>
      <c r="B768" s="3" t="s">
        <v>287</v>
      </c>
      <c r="C768" s="3" t="s">
        <v>288</v>
      </c>
      <c r="D768" s="3" t="s">
        <v>13</v>
      </c>
      <c r="E768" s="3">
        <v>3057</v>
      </c>
      <c r="F768" s="3">
        <v>892.61360095650502</v>
      </c>
      <c r="G768" s="3">
        <v>4528</v>
      </c>
      <c r="H768" s="3">
        <v>1732.98686937106</v>
      </c>
      <c r="I768" s="3">
        <v>291320</v>
      </c>
      <c r="J768" s="3">
        <v>137058</v>
      </c>
      <c r="K768" s="3">
        <v>0.47047233282987799</v>
      </c>
    </row>
    <row r="769" spans="1:11" x14ac:dyDescent="0.2">
      <c r="A769" s="3" t="s">
        <v>168</v>
      </c>
      <c r="B769" s="3" t="s">
        <v>287</v>
      </c>
      <c r="C769" s="3" t="s">
        <v>288</v>
      </c>
      <c r="D769" s="3" t="s">
        <v>14</v>
      </c>
      <c r="E769" s="3">
        <v>1998</v>
      </c>
      <c r="F769" s="3">
        <v>379.085106485447</v>
      </c>
      <c r="G769" s="3">
        <v>3080</v>
      </c>
      <c r="H769" s="3">
        <v>991.74247269982197</v>
      </c>
      <c r="I769" s="3">
        <v>291320</v>
      </c>
      <c r="J769" s="3">
        <v>137058</v>
      </c>
      <c r="K769" s="3">
        <v>0.47047233282987799</v>
      </c>
    </row>
    <row r="770" spans="1:11" x14ac:dyDescent="0.2">
      <c r="A770" s="3" t="s">
        <v>168</v>
      </c>
      <c r="B770" s="3" t="s">
        <v>287</v>
      </c>
      <c r="C770" s="3" t="s">
        <v>288</v>
      </c>
      <c r="D770" s="3" t="s">
        <v>15</v>
      </c>
      <c r="E770" s="3">
        <v>2411</v>
      </c>
      <c r="F770" s="3">
        <v>451.02090701170499</v>
      </c>
      <c r="G770" s="3">
        <v>3571</v>
      </c>
      <c r="H770" s="3">
        <v>1174.1733507045799</v>
      </c>
      <c r="I770" s="3">
        <v>291320</v>
      </c>
      <c r="J770" s="3">
        <v>137058</v>
      </c>
      <c r="K770" s="3">
        <v>0.47047233282987799</v>
      </c>
    </row>
    <row r="771" spans="1:11" x14ac:dyDescent="0.2">
      <c r="A771" s="3" t="s">
        <v>168</v>
      </c>
      <c r="B771" s="3" t="s">
        <v>290</v>
      </c>
      <c r="C771" s="3" t="s">
        <v>291</v>
      </c>
      <c r="D771" s="3" t="s">
        <v>8</v>
      </c>
      <c r="E771" s="3">
        <v>4274</v>
      </c>
      <c r="F771" s="3">
        <v>1645.6615812278401</v>
      </c>
      <c r="G771" s="3">
        <v>5537</v>
      </c>
      <c r="H771" s="3">
        <v>2977.0282449347201</v>
      </c>
      <c r="I771" s="3">
        <v>247084</v>
      </c>
      <c r="J771" s="3">
        <v>124474</v>
      </c>
      <c r="K771" s="3">
        <v>0.503771996567969</v>
      </c>
    </row>
    <row r="772" spans="1:11" x14ac:dyDescent="0.2">
      <c r="A772" s="3" t="s">
        <v>168</v>
      </c>
      <c r="B772" s="3" t="s">
        <v>290</v>
      </c>
      <c r="C772" s="3" t="s">
        <v>291</v>
      </c>
      <c r="D772" s="3" t="s">
        <v>9</v>
      </c>
      <c r="E772" s="3">
        <v>4373</v>
      </c>
      <c r="F772" s="3">
        <v>1752.6972924762999</v>
      </c>
      <c r="G772" s="3">
        <v>6412</v>
      </c>
      <c r="H772" s="3">
        <v>4207.5647075647103</v>
      </c>
      <c r="I772" s="3">
        <v>247084</v>
      </c>
      <c r="J772" s="3">
        <v>124474</v>
      </c>
      <c r="K772" s="3">
        <v>0.503771996567969</v>
      </c>
    </row>
    <row r="773" spans="1:11" x14ac:dyDescent="0.2">
      <c r="A773" s="3" t="s">
        <v>168</v>
      </c>
      <c r="B773" s="3" t="s">
        <v>290</v>
      </c>
      <c r="C773" s="3" t="s">
        <v>291</v>
      </c>
      <c r="D773" s="3" t="s">
        <v>10</v>
      </c>
      <c r="E773" s="3">
        <v>4602</v>
      </c>
      <c r="F773" s="3">
        <v>1810.7701759694401</v>
      </c>
      <c r="G773" s="3">
        <v>6247</v>
      </c>
      <c r="H773" s="3">
        <v>3310.49453647976</v>
      </c>
      <c r="I773" s="3">
        <v>247084</v>
      </c>
      <c r="J773" s="3">
        <v>124474</v>
      </c>
      <c r="K773" s="3">
        <v>0.503771996567969</v>
      </c>
    </row>
    <row r="774" spans="1:11" x14ac:dyDescent="0.2">
      <c r="A774" s="3" t="s">
        <v>168</v>
      </c>
      <c r="B774" s="3" t="s">
        <v>290</v>
      </c>
      <c r="C774" s="3" t="s">
        <v>291</v>
      </c>
      <c r="D774" s="3" t="s">
        <v>11</v>
      </c>
      <c r="E774" s="3">
        <v>5357</v>
      </c>
      <c r="F774" s="3">
        <v>2661.39019986325</v>
      </c>
      <c r="G774" s="3">
        <v>6505</v>
      </c>
      <c r="H774" s="3">
        <v>3999.3927210286001</v>
      </c>
      <c r="I774" s="3">
        <v>247084</v>
      </c>
      <c r="J774" s="3">
        <v>124474</v>
      </c>
      <c r="K774" s="3">
        <v>0.503771996567969</v>
      </c>
    </row>
    <row r="775" spans="1:11" x14ac:dyDescent="0.2">
      <c r="A775" s="3" t="s">
        <v>168</v>
      </c>
      <c r="B775" s="3" t="s">
        <v>290</v>
      </c>
      <c r="C775" s="3" t="s">
        <v>291</v>
      </c>
      <c r="D775" s="3" t="s">
        <v>12</v>
      </c>
      <c r="E775" s="3">
        <v>5532</v>
      </c>
      <c r="F775" s="3">
        <v>2670.5105729899101</v>
      </c>
      <c r="G775" s="3">
        <v>6641</v>
      </c>
      <c r="H775" s="3">
        <v>3940.2230619621901</v>
      </c>
      <c r="I775" s="3">
        <v>247084</v>
      </c>
      <c r="J775" s="3">
        <v>124474</v>
      </c>
      <c r="K775" s="3">
        <v>0.503771996567969</v>
      </c>
    </row>
    <row r="776" spans="1:11" x14ac:dyDescent="0.2">
      <c r="A776" s="3" t="s">
        <v>168</v>
      </c>
      <c r="B776" s="3" t="s">
        <v>290</v>
      </c>
      <c r="C776" s="3" t="s">
        <v>291</v>
      </c>
      <c r="D776" s="3" t="s">
        <v>13</v>
      </c>
      <c r="E776" s="3">
        <v>5933</v>
      </c>
      <c r="F776" s="3">
        <v>3546.7679894924499</v>
      </c>
      <c r="G776" s="3">
        <v>6653</v>
      </c>
      <c r="H776" s="3">
        <v>4542.22840215223</v>
      </c>
      <c r="I776" s="3">
        <v>247084</v>
      </c>
      <c r="J776" s="3">
        <v>124474</v>
      </c>
      <c r="K776" s="3">
        <v>0.503771996567969</v>
      </c>
    </row>
    <row r="777" spans="1:11" x14ac:dyDescent="0.2">
      <c r="A777" s="3" t="s">
        <v>168</v>
      </c>
      <c r="B777" s="3" t="s">
        <v>290</v>
      </c>
      <c r="C777" s="3" t="s">
        <v>291</v>
      </c>
      <c r="D777" s="3" t="s">
        <v>14</v>
      </c>
      <c r="E777" s="3">
        <v>4241</v>
      </c>
      <c r="F777" s="3">
        <v>1467.7504873723601</v>
      </c>
      <c r="G777" s="3">
        <v>6024</v>
      </c>
      <c r="H777" s="3">
        <v>3121.9630745989102</v>
      </c>
      <c r="I777" s="3">
        <v>247084</v>
      </c>
      <c r="J777" s="3">
        <v>124474</v>
      </c>
      <c r="K777" s="3">
        <v>0.503771996567969</v>
      </c>
    </row>
    <row r="778" spans="1:11" x14ac:dyDescent="0.2">
      <c r="A778" s="3" t="s">
        <v>168</v>
      </c>
      <c r="B778" s="3" t="s">
        <v>290</v>
      </c>
      <c r="C778" s="3" t="s">
        <v>291</v>
      </c>
      <c r="D778" s="3" t="s">
        <v>15</v>
      </c>
      <c r="E778" s="3">
        <v>4866</v>
      </c>
      <c r="F778" s="3">
        <v>1684.51812515138</v>
      </c>
      <c r="G778" s="3">
        <v>6237</v>
      </c>
      <c r="H778" s="3">
        <v>3601.7226081508902</v>
      </c>
      <c r="I778" s="3">
        <v>247084</v>
      </c>
      <c r="J778" s="3">
        <v>124474</v>
      </c>
      <c r="K778" s="3">
        <v>0.503771996567969</v>
      </c>
    </row>
    <row r="779" spans="1:11" x14ac:dyDescent="0.2">
      <c r="A779" s="3" t="s">
        <v>168</v>
      </c>
      <c r="B779" s="3" t="s">
        <v>293</v>
      </c>
      <c r="C779" s="3" t="s">
        <v>294</v>
      </c>
      <c r="D779" s="3" t="s">
        <v>8</v>
      </c>
      <c r="E779" s="3">
        <v>3223</v>
      </c>
      <c r="F779" s="3">
        <v>863.20668591813399</v>
      </c>
      <c r="G779" s="3">
        <v>3805</v>
      </c>
      <c r="H779" s="3">
        <v>1297.7931880487399</v>
      </c>
      <c r="I779" s="3">
        <v>286305</v>
      </c>
      <c r="J779" s="3">
        <v>140799</v>
      </c>
      <c r="K779" s="3">
        <v>0.49177974537643399</v>
      </c>
    </row>
    <row r="780" spans="1:11" x14ac:dyDescent="0.2">
      <c r="A780" s="3" t="s">
        <v>168</v>
      </c>
      <c r="B780" s="3" t="s">
        <v>293</v>
      </c>
      <c r="C780" s="3" t="s">
        <v>294</v>
      </c>
      <c r="D780" s="3" t="s">
        <v>9</v>
      </c>
      <c r="E780" s="3">
        <v>3399</v>
      </c>
      <c r="F780" s="3">
        <v>927.48695402856595</v>
      </c>
      <c r="G780" s="3">
        <v>5036</v>
      </c>
      <c r="H780" s="3">
        <v>1935.89520053207</v>
      </c>
      <c r="I780" s="3">
        <v>286305</v>
      </c>
      <c r="J780" s="3">
        <v>140799</v>
      </c>
      <c r="K780" s="3">
        <v>0.49177974537643399</v>
      </c>
    </row>
    <row r="781" spans="1:11" x14ac:dyDescent="0.2">
      <c r="A781" s="3" t="s">
        <v>168</v>
      </c>
      <c r="B781" s="3" t="s">
        <v>293</v>
      </c>
      <c r="C781" s="3" t="s">
        <v>294</v>
      </c>
      <c r="D781" s="3" t="s">
        <v>10</v>
      </c>
      <c r="E781" s="3">
        <v>3211</v>
      </c>
      <c r="F781" s="3">
        <v>909.01193552075597</v>
      </c>
      <c r="G781" s="3">
        <v>3996</v>
      </c>
      <c r="H781" s="3">
        <v>1424.17677662797</v>
      </c>
      <c r="I781" s="3">
        <v>286305</v>
      </c>
      <c r="J781" s="3">
        <v>140799</v>
      </c>
      <c r="K781" s="3">
        <v>0.49177974537643399</v>
      </c>
    </row>
    <row r="782" spans="1:11" x14ac:dyDescent="0.2">
      <c r="A782" s="3" t="s">
        <v>168</v>
      </c>
      <c r="B782" s="3" t="s">
        <v>293</v>
      </c>
      <c r="C782" s="3" t="s">
        <v>294</v>
      </c>
      <c r="D782" s="3" t="s">
        <v>11</v>
      </c>
      <c r="E782" s="3">
        <v>3890</v>
      </c>
      <c r="F782" s="3">
        <v>1375.8174992409899</v>
      </c>
      <c r="G782" s="3">
        <v>4695</v>
      </c>
      <c r="H782" s="3">
        <v>1958.24799626501</v>
      </c>
      <c r="I782" s="3">
        <v>286305</v>
      </c>
      <c r="J782" s="3">
        <v>140799</v>
      </c>
      <c r="K782" s="3">
        <v>0.49177974537643399</v>
      </c>
    </row>
    <row r="783" spans="1:11" x14ac:dyDescent="0.2">
      <c r="A783" s="3" t="s">
        <v>168</v>
      </c>
      <c r="B783" s="3" t="s">
        <v>293</v>
      </c>
      <c r="C783" s="3" t="s">
        <v>294</v>
      </c>
      <c r="D783" s="3" t="s">
        <v>12</v>
      </c>
      <c r="E783" s="3">
        <v>3936</v>
      </c>
      <c r="F783" s="3">
        <v>1396.9013864287699</v>
      </c>
      <c r="G783" s="3">
        <v>4905</v>
      </c>
      <c r="H783" s="3">
        <v>2090.2057820064501</v>
      </c>
      <c r="I783" s="3">
        <v>286305</v>
      </c>
      <c r="J783" s="3">
        <v>140799</v>
      </c>
      <c r="K783" s="3">
        <v>0.49177974537643399</v>
      </c>
    </row>
    <row r="784" spans="1:11" x14ac:dyDescent="0.2">
      <c r="A784" s="3" t="s">
        <v>168</v>
      </c>
      <c r="B784" s="3" t="s">
        <v>293</v>
      </c>
      <c r="C784" s="3" t="s">
        <v>294</v>
      </c>
      <c r="D784" s="3" t="s">
        <v>13</v>
      </c>
      <c r="E784" s="3">
        <v>4514</v>
      </c>
      <c r="F784" s="3">
        <v>1963.1515464418101</v>
      </c>
      <c r="G784" s="3">
        <v>5496</v>
      </c>
      <c r="H784" s="3">
        <v>2926.5381836587298</v>
      </c>
      <c r="I784" s="3">
        <v>286305</v>
      </c>
      <c r="J784" s="3">
        <v>140799</v>
      </c>
      <c r="K784" s="3">
        <v>0.49177974537643399</v>
      </c>
    </row>
    <row r="785" spans="1:11" x14ac:dyDescent="0.2">
      <c r="A785" s="3" t="s">
        <v>168</v>
      </c>
      <c r="B785" s="3" t="s">
        <v>293</v>
      </c>
      <c r="C785" s="3" t="s">
        <v>294</v>
      </c>
      <c r="D785" s="3" t="s">
        <v>14</v>
      </c>
      <c r="E785" s="3">
        <v>3295</v>
      </c>
      <c r="F785" s="3">
        <v>814.31346586940504</v>
      </c>
      <c r="G785" s="3">
        <v>4384</v>
      </c>
      <c r="H785" s="3">
        <v>1542.8632637189901</v>
      </c>
      <c r="I785" s="3">
        <v>286305</v>
      </c>
      <c r="J785" s="3">
        <v>140799</v>
      </c>
      <c r="K785" s="3">
        <v>0.49177974537643399</v>
      </c>
    </row>
    <row r="786" spans="1:11" x14ac:dyDescent="0.2">
      <c r="A786" s="3" t="s">
        <v>168</v>
      </c>
      <c r="B786" s="3" t="s">
        <v>293</v>
      </c>
      <c r="C786" s="3" t="s">
        <v>294</v>
      </c>
      <c r="D786" s="3" t="s">
        <v>15</v>
      </c>
      <c r="E786" s="3">
        <v>3099</v>
      </c>
      <c r="F786" s="3">
        <v>899.13605421606906</v>
      </c>
      <c r="G786" s="3">
        <v>4258</v>
      </c>
      <c r="H786" s="3">
        <v>1742.94614531049</v>
      </c>
      <c r="I786" s="3">
        <v>286305</v>
      </c>
      <c r="J786" s="3">
        <v>140799</v>
      </c>
      <c r="K786" s="3">
        <v>0.49177974537643399</v>
      </c>
    </row>
    <row r="787" spans="1:11" x14ac:dyDescent="0.2">
      <c r="A787" s="3" t="s">
        <v>168</v>
      </c>
      <c r="B787" s="3" t="s">
        <v>296</v>
      </c>
      <c r="C787" s="3" t="s">
        <v>297</v>
      </c>
      <c r="D787" s="3" t="s">
        <v>8</v>
      </c>
      <c r="E787" s="3">
        <v>3717</v>
      </c>
      <c r="F787" s="3">
        <v>1006.96094021236</v>
      </c>
      <c r="G787" s="3">
        <v>5074</v>
      </c>
      <c r="H787" s="3">
        <v>2315.8948419718799</v>
      </c>
      <c r="I787" s="3">
        <v>80196</v>
      </c>
      <c r="J787" s="3">
        <v>39178</v>
      </c>
      <c r="K787" s="3">
        <v>0.48852810613995701</v>
      </c>
    </row>
    <row r="788" spans="1:11" x14ac:dyDescent="0.2">
      <c r="A788" s="3" t="s">
        <v>168</v>
      </c>
      <c r="B788" s="3" t="s">
        <v>296</v>
      </c>
      <c r="C788" s="3" t="s">
        <v>297</v>
      </c>
      <c r="D788" s="3" t="s">
        <v>9</v>
      </c>
      <c r="E788" s="3">
        <v>3878</v>
      </c>
      <c r="F788" s="3">
        <v>1166.3791513932499</v>
      </c>
      <c r="G788" s="3">
        <v>5899</v>
      </c>
      <c r="H788" s="3">
        <v>2975.55918323278</v>
      </c>
      <c r="I788" s="3">
        <v>80196</v>
      </c>
      <c r="J788" s="3">
        <v>39178</v>
      </c>
      <c r="K788" s="3">
        <v>0.48852810613995701</v>
      </c>
    </row>
    <row r="789" spans="1:11" x14ac:dyDescent="0.2">
      <c r="A789" s="3" t="s">
        <v>168</v>
      </c>
      <c r="B789" s="3" t="s">
        <v>296</v>
      </c>
      <c r="C789" s="3" t="s">
        <v>297</v>
      </c>
      <c r="D789" s="3" t="s">
        <v>10</v>
      </c>
      <c r="E789" s="3">
        <v>4182</v>
      </c>
      <c r="F789" s="3">
        <v>1213.7065150051401</v>
      </c>
      <c r="G789" s="3">
        <v>5318</v>
      </c>
      <c r="H789" s="3">
        <v>2206.1826030603302</v>
      </c>
      <c r="I789" s="3">
        <v>80196</v>
      </c>
      <c r="J789" s="3">
        <v>39178</v>
      </c>
      <c r="K789" s="3">
        <v>0.48852810613995701</v>
      </c>
    </row>
    <row r="790" spans="1:11" x14ac:dyDescent="0.2">
      <c r="A790" s="3" t="s">
        <v>168</v>
      </c>
      <c r="B790" s="3" t="s">
        <v>296</v>
      </c>
      <c r="C790" s="3" t="s">
        <v>297</v>
      </c>
      <c r="D790" s="3" t="s">
        <v>11</v>
      </c>
      <c r="E790" s="3">
        <v>4676</v>
      </c>
      <c r="F790" s="3">
        <v>1974.8670093630001</v>
      </c>
      <c r="G790" s="3">
        <v>5904</v>
      </c>
      <c r="H790" s="3">
        <v>3268.7654569606202</v>
      </c>
      <c r="I790" s="3">
        <v>80196</v>
      </c>
      <c r="J790" s="3">
        <v>39178</v>
      </c>
      <c r="K790" s="3">
        <v>0.48852810613995701</v>
      </c>
    </row>
    <row r="791" spans="1:11" x14ac:dyDescent="0.2">
      <c r="A791" s="3" t="s">
        <v>168</v>
      </c>
      <c r="B791" s="3" t="s">
        <v>296</v>
      </c>
      <c r="C791" s="3" t="s">
        <v>297</v>
      </c>
      <c r="D791" s="3" t="s">
        <v>12</v>
      </c>
      <c r="E791" s="3">
        <v>4086</v>
      </c>
      <c r="F791" s="3">
        <v>1511.60014925476</v>
      </c>
      <c r="G791" s="3">
        <v>5816</v>
      </c>
      <c r="H791" s="3">
        <v>2716.2169224535201</v>
      </c>
      <c r="I791" s="3">
        <v>80196</v>
      </c>
      <c r="J791" s="3">
        <v>39178</v>
      </c>
      <c r="K791" s="3">
        <v>0.48852810613995701</v>
      </c>
    </row>
    <row r="792" spans="1:11" x14ac:dyDescent="0.2">
      <c r="A792" s="3" t="s">
        <v>168</v>
      </c>
      <c r="B792" s="3" t="s">
        <v>296</v>
      </c>
      <c r="C792" s="3" t="s">
        <v>297</v>
      </c>
      <c r="D792" s="3" t="s">
        <v>13</v>
      </c>
      <c r="E792" s="3">
        <v>4511</v>
      </c>
      <c r="F792" s="3">
        <v>2096.97025139273</v>
      </c>
      <c r="G792" s="3">
        <v>6438</v>
      </c>
      <c r="H792" s="3">
        <v>3956.9333815506702</v>
      </c>
      <c r="I792" s="3">
        <v>80196</v>
      </c>
      <c r="J792" s="3">
        <v>39178</v>
      </c>
      <c r="K792" s="3">
        <v>0.48852810613995701</v>
      </c>
    </row>
    <row r="793" spans="1:11" x14ac:dyDescent="0.2">
      <c r="A793" s="3" t="s">
        <v>168</v>
      </c>
      <c r="B793" s="3" t="s">
        <v>296</v>
      </c>
      <c r="C793" s="3" t="s">
        <v>297</v>
      </c>
      <c r="D793" s="3" t="s">
        <v>14</v>
      </c>
      <c r="E793" s="3">
        <v>3839</v>
      </c>
      <c r="F793" s="3">
        <v>1037.18019660909</v>
      </c>
      <c r="G793" s="3">
        <v>5210</v>
      </c>
      <c r="H793" s="3">
        <v>2352.2567666104101</v>
      </c>
      <c r="I793" s="3">
        <v>80196</v>
      </c>
      <c r="J793" s="3">
        <v>39178</v>
      </c>
      <c r="K793" s="3">
        <v>0.48852810613995701</v>
      </c>
    </row>
    <row r="794" spans="1:11" x14ac:dyDescent="0.2">
      <c r="A794" s="3" t="s">
        <v>168</v>
      </c>
      <c r="B794" s="3" t="s">
        <v>296</v>
      </c>
      <c r="C794" s="3" t="s">
        <v>297</v>
      </c>
      <c r="D794" s="3" t="s">
        <v>15</v>
      </c>
      <c r="E794" s="3">
        <v>3826</v>
      </c>
      <c r="F794" s="3">
        <v>1008.83933163149</v>
      </c>
      <c r="G794" s="3">
        <v>5334</v>
      </c>
      <c r="H794" s="3">
        <v>2595.9921161817801</v>
      </c>
      <c r="I794" s="3">
        <v>80196</v>
      </c>
      <c r="J794" s="3">
        <v>39178</v>
      </c>
      <c r="K794" s="3">
        <v>0.48852810613995701</v>
      </c>
    </row>
    <row r="795" spans="1:11" x14ac:dyDescent="0.2">
      <c r="A795" s="3" t="s">
        <v>168</v>
      </c>
      <c r="B795" s="3" t="s">
        <v>299</v>
      </c>
      <c r="C795" s="3" t="s">
        <v>300</v>
      </c>
      <c r="D795" s="3" t="s">
        <v>8</v>
      </c>
      <c r="E795" s="3">
        <v>4266</v>
      </c>
      <c r="F795" s="3">
        <v>1489.7177867417199</v>
      </c>
      <c r="G795" s="3">
        <v>5544</v>
      </c>
      <c r="H795" s="3">
        <v>3068.04721454025</v>
      </c>
      <c r="I795" s="3">
        <v>270688</v>
      </c>
      <c r="J795" s="3">
        <v>134805</v>
      </c>
      <c r="K795" s="3">
        <v>0.49800877763328999</v>
      </c>
    </row>
    <row r="796" spans="1:11" x14ac:dyDescent="0.2">
      <c r="A796" s="3" t="s">
        <v>168</v>
      </c>
      <c r="B796" s="3" t="s">
        <v>299</v>
      </c>
      <c r="C796" s="3" t="s">
        <v>300</v>
      </c>
      <c r="D796" s="3" t="s">
        <v>9</v>
      </c>
      <c r="E796" s="3">
        <v>4355</v>
      </c>
      <c r="F796" s="3">
        <v>1556.9946787522399</v>
      </c>
      <c r="G796" s="3">
        <v>6716</v>
      </c>
      <c r="H796" s="3">
        <v>4248.74263797597</v>
      </c>
      <c r="I796" s="3">
        <v>270688</v>
      </c>
      <c r="J796" s="3">
        <v>134805</v>
      </c>
      <c r="K796" s="3">
        <v>0.49800877763328999</v>
      </c>
    </row>
    <row r="797" spans="1:11" x14ac:dyDescent="0.2">
      <c r="A797" s="3" t="s">
        <v>168</v>
      </c>
      <c r="B797" s="3" t="s">
        <v>299</v>
      </c>
      <c r="C797" s="3" t="s">
        <v>300</v>
      </c>
      <c r="D797" s="3" t="s">
        <v>10</v>
      </c>
      <c r="E797" s="3">
        <v>4683</v>
      </c>
      <c r="F797" s="3">
        <v>1667.77181673118</v>
      </c>
      <c r="G797" s="3">
        <v>6307</v>
      </c>
      <c r="H797" s="3">
        <v>3442.4512273854998</v>
      </c>
      <c r="I797" s="3">
        <v>270688</v>
      </c>
      <c r="J797" s="3">
        <v>134805</v>
      </c>
      <c r="K797" s="3">
        <v>0.49800877763328999</v>
      </c>
    </row>
    <row r="798" spans="1:11" x14ac:dyDescent="0.2">
      <c r="A798" s="3" t="s">
        <v>168</v>
      </c>
      <c r="B798" s="3" t="s">
        <v>299</v>
      </c>
      <c r="C798" s="3" t="s">
        <v>300</v>
      </c>
      <c r="D798" s="3" t="s">
        <v>11</v>
      </c>
      <c r="E798" s="3">
        <v>5086</v>
      </c>
      <c r="F798" s="3">
        <v>2263.2123694730799</v>
      </c>
      <c r="G798" s="3">
        <v>6582</v>
      </c>
      <c r="H798" s="3">
        <v>3848.5885308107499</v>
      </c>
      <c r="I798" s="3">
        <v>270688</v>
      </c>
      <c r="J798" s="3">
        <v>134805</v>
      </c>
      <c r="K798" s="3">
        <v>0.49800877763328999</v>
      </c>
    </row>
    <row r="799" spans="1:11" x14ac:dyDescent="0.2">
      <c r="A799" s="3" t="s">
        <v>168</v>
      </c>
      <c r="B799" s="3" t="s">
        <v>299</v>
      </c>
      <c r="C799" s="3" t="s">
        <v>300</v>
      </c>
      <c r="D799" s="3" t="s">
        <v>12</v>
      </c>
      <c r="E799" s="3">
        <v>5308</v>
      </c>
      <c r="F799" s="3">
        <v>2231.1533332785698</v>
      </c>
      <c r="G799" s="3">
        <v>6054</v>
      </c>
      <c r="H799" s="3">
        <v>3302.8561467026798</v>
      </c>
      <c r="I799" s="3">
        <v>270688</v>
      </c>
      <c r="J799" s="3">
        <v>134805</v>
      </c>
      <c r="K799" s="3">
        <v>0.49800877763328999</v>
      </c>
    </row>
    <row r="800" spans="1:11" x14ac:dyDescent="0.2">
      <c r="A800" s="3" t="s">
        <v>168</v>
      </c>
      <c r="B800" s="3" t="s">
        <v>299</v>
      </c>
      <c r="C800" s="3" t="s">
        <v>300</v>
      </c>
      <c r="D800" s="3" t="s">
        <v>13</v>
      </c>
      <c r="E800" s="3">
        <v>5936</v>
      </c>
      <c r="F800" s="3">
        <v>3159.12316092639</v>
      </c>
      <c r="G800" s="3">
        <v>7122</v>
      </c>
      <c r="H800" s="3">
        <v>4913.87608806964</v>
      </c>
      <c r="I800" s="3">
        <v>270688</v>
      </c>
      <c r="J800" s="3">
        <v>134805</v>
      </c>
      <c r="K800" s="3">
        <v>0.49800877763328999</v>
      </c>
    </row>
    <row r="801" spans="1:11" x14ac:dyDescent="0.2">
      <c r="A801" s="3" t="s">
        <v>168</v>
      </c>
      <c r="B801" s="3" t="s">
        <v>299</v>
      </c>
      <c r="C801" s="3" t="s">
        <v>300</v>
      </c>
      <c r="D801" s="3" t="s">
        <v>14</v>
      </c>
      <c r="E801" s="3">
        <v>3837</v>
      </c>
      <c r="F801" s="3">
        <v>1242.74624174632</v>
      </c>
      <c r="G801" s="3">
        <v>5346</v>
      </c>
      <c r="H801" s="3">
        <v>2779.8931908647401</v>
      </c>
      <c r="I801" s="3">
        <v>270688</v>
      </c>
      <c r="J801" s="3">
        <v>134805</v>
      </c>
      <c r="K801" s="3">
        <v>0.49800877763328999</v>
      </c>
    </row>
    <row r="802" spans="1:11" x14ac:dyDescent="0.2">
      <c r="A802" s="3" t="s">
        <v>168</v>
      </c>
      <c r="B802" s="3" t="s">
        <v>299</v>
      </c>
      <c r="C802" s="3" t="s">
        <v>300</v>
      </c>
      <c r="D802" s="3" t="s">
        <v>15</v>
      </c>
      <c r="E802" s="3">
        <v>4253</v>
      </c>
      <c r="F802" s="3">
        <v>1269.8128217180899</v>
      </c>
      <c r="G802" s="3">
        <v>5694</v>
      </c>
      <c r="H802" s="3">
        <v>2981.25436839446</v>
      </c>
      <c r="I802" s="3">
        <v>270688</v>
      </c>
      <c r="J802" s="3">
        <v>134805</v>
      </c>
      <c r="K802" s="3">
        <v>0.49800877763328999</v>
      </c>
    </row>
    <row r="803" spans="1:11" x14ac:dyDescent="0.2">
      <c r="A803" s="3" t="s">
        <v>168</v>
      </c>
      <c r="B803" s="3" t="s">
        <v>302</v>
      </c>
      <c r="C803" s="3" t="s">
        <v>303</v>
      </c>
      <c r="D803" s="3" t="s">
        <v>8</v>
      </c>
      <c r="E803" s="3">
        <v>6053</v>
      </c>
      <c r="F803" s="3">
        <v>3280.9715800889398</v>
      </c>
      <c r="G803" s="3">
        <v>7554</v>
      </c>
      <c r="H803" s="3">
        <v>4941.7151475974997</v>
      </c>
      <c r="I803" s="3">
        <v>184139</v>
      </c>
      <c r="J803" s="3">
        <v>90164</v>
      </c>
      <c r="K803" s="3">
        <v>0.48965183909981003</v>
      </c>
    </row>
    <row r="804" spans="1:11" x14ac:dyDescent="0.2">
      <c r="A804" s="3" t="s">
        <v>168</v>
      </c>
      <c r="B804" s="3" t="s">
        <v>302</v>
      </c>
      <c r="C804" s="3" t="s">
        <v>303</v>
      </c>
      <c r="D804" s="3" t="s">
        <v>9</v>
      </c>
      <c r="E804" s="3">
        <v>6018</v>
      </c>
      <c r="F804" s="3">
        <v>3270.2470731882499</v>
      </c>
      <c r="G804" s="3">
        <v>8250</v>
      </c>
      <c r="H804" s="3">
        <v>6065.1629072681699</v>
      </c>
      <c r="I804" s="3">
        <v>184139</v>
      </c>
      <c r="J804" s="3">
        <v>90164</v>
      </c>
      <c r="K804" s="3">
        <v>0.48965183909981003</v>
      </c>
    </row>
    <row r="805" spans="1:11" x14ac:dyDescent="0.2">
      <c r="A805" s="3" t="s">
        <v>168</v>
      </c>
      <c r="B805" s="3" t="s">
        <v>302</v>
      </c>
      <c r="C805" s="3" t="s">
        <v>303</v>
      </c>
      <c r="D805" s="3" t="s">
        <v>10</v>
      </c>
      <c r="E805" s="3">
        <v>6738</v>
      </c>
      <c r="F805" s="3">
        <v>3781.7719129716702</v>
      </c>
      <c r="G805" s="3">
        <v>7794</v>
      </c>
      <c r="H805" s="3">
        <v>5458.7504509379496</v>
      </c>
      <c r="I805" s="3">
        <v>184139</v>
      </c>
      <c r="J805" s="3">
        <v>90164</v>
      </c>
      <c r="K805" s="3">
        <v>0.48965183909981003</v>
      </c>
    </row>
    <row r="806" spans="1:11" x14ac:dyDescent="0.2">
      <c r="A806" s="3" t="s">
        <v>168</v>
      </c>
      <c r="B806" s="3" t="s">
        <v>302</v>
      </c>
      <c r="C806" s="3" t="s">
        <v>303</v>
      </c>
      <c r="D806" s="3" t="s">
        <v>11</v>
      </c>
      <c r="E806" s="3">
        <v>6546</v>
      </c>
      <c r="F806" s="3">
        <v>4405.3955523149798</v>
      </c>
      <c r="G806" s="3">
        <v>7283</v>
      </c>
      <c r="H806" s="3">
        <v>5609.1079972658899</v>
      </c>
      <c r="I806" s="3">
        <v>184139</v>
      </c>
      <c r="J806" s="3">
        <v>90164</v>
      </c>
      <c r="K806" s="3">
        <v>0.48965183909981003</v>
      </c>
    </row>
    <row r="807" spans="1:11" x14ac:dyDescent="0.2">
      <c r="A807" s="3" t="s">
        <v>168</v>
      </c>
      <c r="B807" s="3" t="s">
        <v>302</v>
      </c>
      <c r="C807" s="3" t="s">
        <v>303</v>
      </c>
      <c r="D807" s="3" t="s">
        <v>12</v>
      </c>
      <c r="E807" s="3">
        <v>7246</v>
      </c>
      <c r="F807" s="3">
        <v>4750.9872241579596</v>
      </c>
      <c r="G807" s="3">
        <v>7880</v>
      </c>
      <c r="H807" s="3">
        <v>5371.0066305003002</v>
      </c>
      <c r="I807" s="3">
        <v>184139</v>
      </c>
      <c r="J807" s="3">
        <v>90164</v>
      </c>
      <c r="K807" s="3">
        <v>0.48965183909981003</v>
      </c>
    </row>
    <row r="808" spans="1:11" x14ac:dyDescent="0.2">
      <c r="A808" s="3" t="s">
        <v>168</v>
      </c>
      <c r="B808" s="3" t="s">
        <v>302</v>
      </c>
      <c r="C808" s="3" t="s">
        <v>303</v>
      </c>
      <c r="D808" s="3" t="s">
        <v>13</v>
      </c>
      <c r="E808" s="3">
        <v>7983</v>
      </c>
      <c r="F808" s="3">
        <v>5655.84415584416</v>
      </c>
      <c r="G808" s="3">
        <v>8290</v>
      </c>
      <c r="H808" s="3">
        <v>6666.6666666666697</v>
      </c>
      <c r="I808" s="3">
        <v>184139</v>
      </c>
      <c r="J808" s="3">
        <v>90164</v>
      </c>
      <c r="K808" s="3">
        <v>0.48965183909981003</v>
      </c>
    </row>
    <row r="809" spans="1:11" x14ac:dyDescent="0.2">
      <c r="A809" s="3" t="s">
        <v>168</v>
      </c>
      <c r="B809" s="3" t="s">
        <v>302</v>
      </c>
      <c r="C809" s="3" t="s">
        <v>303</v>
      </c>
      <c r="D809" s="3" t="s">
        <v>14</v>
      </c>
      <c r="E809" s="3">
        <v>5488</v>
      </c>
      <c r="F809" s="3">
        <v>2785.4745055707199</v>
      </c>
      <c r="G809" s="3">
        <v>7062</v>
      </c>
      <c r="H809" s="3">
        <v>4338.0768092306598</v>
      </c>
      <c r="I809" s="3">
        <v>184139</v>
      </c>
      <c r="J809" s="3">
        <v>90164</v>
      </c>
      <c r="K809" s="3">
        <v>0.48965183909981003</v>
      </c>
    </row>
    <row r="810" spans="1:11" x14ac:dyDescent="0.2">
      <c r="A810" s="3" t="s">
        <v>168</v>
      </c>
      <c r="B810" s="3" t="s">
        <v>302</v>
      </c>
      <c r="C810" s="3" t="s">
        <v>303</v>
      </c>
      <c r="D810" s="3" t="s">
        <v>15</v>
      </c>
      <c r="E810" s="3">
        <v>6206</v>
      </c>
      <c r="F810" s="3">
        <v>3658.5238615476201</v>
      </c>
      <c r="G810" s="3">
        <v>7270</v>
      </c>
      <c r="H810" s="3">
        <v>5075.7623697823001</v>
      </c>
      <c r="I810" s="3">
        <v>184139</v>
      </c>
      <c r="J810" s="3">
        <v>90164</v>
      </c>
      <c r="K810" s="3">
        <v>0.48965183909981003</v>
      </c>
    </row>
    <row r="811" spans="1:11" x14ac:dyDescent="0.2">
      <c r="A811" s="3" t="s">
        <v>168</v>
      </c>
      <c r="B811" s="3" t="s">
        <v>305</v>
      </c>
      <c r="C811" s="3" t="s">
        <v>306</v>
      </c>
      <c r="D811" s="3" t="s">
        <v>8</v>
      </c>
      <c r="E811" s="3">
        <v>2898</v>
      </c>
      <c r="F811" s="3">
        <v>742.44148714465905</v>
      </c>
      <c r="G811" s="3">
        <v>3556</v>
      </c>
      <c r="H811" s="3">
        <v>1323.5257728722299</v>
      </c>
      <c r="I811" s="3">
        <v>250013</v>
      </c>
      <c r="J811" s="3">
        <v>131440</v>
      </c>
      <c r="K811" s="3">
        <v>0.52573266190158097</v>
      </c>
    </row>
    <row r="812" spans="1:11" x14ac:dyDescent="0.2">
      <c r="A812" s="3" t="s">
        <v>168</v>
      </c>
      <c r="B812" s="3" t="s">
        <v>305</v>
      </c>
      <c r="C812" s="3" t="s">
        <v>306</v>
      </c>
      <c r="D812" s="3" t="s">
        <v>9</v>
      </c>
      <c r="E812" s="3">
        <v>3172</v>
      </c>
      <c r="F812" s="3">
        <v>858.32779007605598</v>
      </c>
      <c r="G812" s="3">
        <v>4938</v>
      </c>
      <c r="H812" s="3">
        <v>2164.07806495468</v>
      </c>
      <c r="I812" s="3">
        <v>250013</v>
      </c>
      <c r="J812" s="3">
        <v>131440</v>
      </c>
      <c r="K812" s="3">
        <v>0.52573266190158097</v>
      </c>
    </row>
    <row r="813" spans="1:11" x14ac:dyDescent="0.2">
      <c r="A813" s="3" t="s">
        <v>168</v>
      </c>
      <c r="B813" s="3" t="s">
        <v>305</v>
      </c>
      <c r="C813" s="3" t="s">
        <v>306</v>
      </c>
      <c r="D813" s="3" t="s">
        <v>10</v>
      </c>
      <c r="E813" s="3">
        <v>3359</v>
      </c>
      <c r="F813" s="3">
        <v>797.64027696645906</v>
      </c>
      <c r="G813" s="3">
        <v>4116</v>
      </c>
      <c r="H813" s="3">
        <v>1570.4864475274601</v>
      </c>
      <c r="I813" s="3">
        <v>250013</v>
      </c>
      <c r="J813" s="3">
        <v>131440</v>
      </c>
      <c r="K813" s="3">
        <v>0.52573266190158097</v>
      </c>
    </row>
    <row r="814" spans="1:11" x14ac:dyDescent="0.2">
      <c r="A814" s="3" t="s">
        <v>168</v>
      </c>
      <c r="B814" s="3" t="s">
        <v>305</v>
      </c>
      <c r="C814" s="3" t="s">
        <v>306</v>
      </c>
      <c r="D814" s="3" t="s">
        <v>11</v>
      </c>
      <c r="E814" s="3">
        <v>3959</v>
      </c>
      <c r="F814" s="3">
        <v>1243.1017289717399</v>
      </c>
      <c r="G814" s="3">
        <v>5243</v>
      </c>
      <c r="H814" s="3">
        <v>2197.1808046226902</v>
      </c>
      <c r="I814" s="3">
        <v>250013</v>
      </c>
      <c r="J814" s="3">
        <v>131440</v>
      </c>
      <c r="K814" s="3">
        <v>0.52573266190158097</v>
      </c>
    </row>
    <row r="815" spans="1:11" x14ac:dyDescent="0.2">
      <c r="A815" s="3" t="s">
        <v>168</v>
      </c>
      <c r="B815" s="3" t="s">
        <v>305</v>
      </c>
      <c r="C815" s="3" t="s">
        <v>306</v>
      </c>
      <c r="D815" s="3" t="s">
        <v>12</v>
      </c>
      <c r="E815" s="3">
        <v>3600</v>
      </c>
      <c r="F815" s="3">
        <v>1125.1146446965399</v>
      </c>
      <c r="G815" s="3">
        <v>4737</v>
      </c>
      <c r="H815" s="3">
        <v>1986.2657552964599</v>
      </c>
      <c r="I815" s="3">
        <v>250013</v>
      </c>
      <c r="J815" s="3">
        <v>131440</v>
      </c>
      <c r="K815" s="3">
        <v>0.52573266190158097</v>
      </c>
    </row>
    <row r="816" spans="1:11" x14ac:dyDescent="0.2">
      <c r="A816" s="3" t="s">
        <v>168</v>
      </c>
      <c r="B816" s="3" t="s">
        <v>305</v>
      </c>
      <c r="C816" s="3" t="s">
        <v>306</v>
      </c>
      <c r="D816" s="3" t="s">
        <v>13</v>
      </c>
      <c r="E816" s="3">
        <v>3954</v>
      </c>
      <c r="F816" s="3">
        <v>1595.90606909996</v>
      </c>
      <c r="G816" s="3">
        <v>5505</v>
      </c>
      <c r="H816" s="3">
        <v>2770.0414027954698</v>
      </c>
      <c r="I816" s="3">
        <v>250013</v>
      </c>
      <c r="J816" s="3">
        <v>131440</v>
      </c>
      <c r="K816" s="3">
        <v>0.52573266190158097</v>
      </c>
    </row>
    <row r="817" spans="1:11" x14ac:dyDescent="0.2">
      <c r="A817" s="3" t="s">
        <v>168</v>
      </c>
      <c r="B817" s="3" t="s">
        <v>305</v>
      </c>
      <c r="C817" s="3" t="s">
        <v>306</v>
      </c>
      <c r="D817" s="3" t="s">
        <v>14</v>
      </c>
      <c r="E817" s="3">
        <v>2817</v>
      </c>
      <c r="F817" s="3">
        <v>678.50507523599595</v>
      </c>
      <c r="G817" s="3">
        <v>3886</v>
      </c>
      <c r="H817" s="3">
        <v>1539.97366670663</v>
      </c>
      <c r="I817" s="3">
        <v>250013</v>
      </c>
      <c r="J817" s="3">
        <v>131440</v>
      </c>
      <c r="K817" s="3">
        <v>0.52573266190158097</v>
      </c>
    </row>
    <row r="818" spans="1:11" x14ac:dyDescent="0.2">
      <c r="A818" s="3" t="s">
        <v>168</v>
      </c>
      <c r="B818" s="3" t="s">
        <v>305</v>
      </c>
      <c r="C818" s="3" t="s">
        <v>306</v>
      </c>
      <c r="D818" s="3" t="s">
        <v>15</v>
      </c>
      <c r="E818" s="3">
        <v>3265</v>
      </c>
      <c r="F818" s="3">
        <v>731.38443401943005</v>
      </c>
      <c r="G818" s="3">
        <v>4446</v>
      </c>
      <c r="H818" s="3">
        <v>1623.6713056791</v>
      </c>
      <c r="I818" s="3">
        <v>250013</v>
      </c>
      <c r="J818" s="3">
        <v>131440</v>
      </c>
      <c r="K818" s="3">
        <v>0.52573266190158097</v>
      </c>
    </row>
    <row r="819" spans="1:11" x14ac:dyDescent="0.2">
      <c r="A819" s="3" t="s">
        <v>168</v>
      </c>
      <c r="B819" s="3" t="s">
        <v>308</v>
      </c>
      <c r="C819" s="3" t="s">
        <v>309</v>
      </c>
      <c r="D819" s="3" t="s">
        <v>8</v>
      </c>
      <c r="E819" s="3">
        <v>3566</v>
      </c>
      <c r="F819" s="3">
        <v>1058.2784062088599</v>
      </c>
      <c r="G819" s="3">
        <v>4519</v>
      </c>
      <c r="H819" s="3">
        <v>2023.8348494695199</v>
      </c>
      <c r="I819" s="3">
        <v>179011</v>
      </c>
      <c r="J819" s="3">
        <v>84609</v>
      </c>
      <c r="K819" s="3">
        <v>0.47264693231142202</v>
      </c>
    </row>
    <row r="820" spans="1:11" x14ac:dyDescent="0.2">
      <c r="A820" s="3" t="s">
        <v>168</v>
      </c>
      <c r="B820" s="3" t="s">
        <v>308</v>
      </c>
      <c r="C820" s="3" t="s">
        <v>309</v>
      </c>
      <c r="D820" s="3" t="s">
        <v>9</v>
      </c>
      <c r="E820" s="3">
        <v>3869</v>
      </c>
      <c r="F820" s="3">
        <v>1229.6473732591701</v>
      </c>
      <c r="G820" s="3">
        <v>5555</v>
      </c>
      <c r="H820" s="3">
        <v>3085.8577466945599</v>
      </c>
      <c r="I820" s="3">
        <v>179011</v>
      </c>
      <c r="J820" s="3">
        <v>84609</v>
      </c>
      <c r="K820" s="3">
        <v>0.47264693231142202</v>
      </c>
    </row>
    <row r="821" spans="1:11" x14ac:dyDescent="0.2">
      <c r="A821" s="3" t="s">
        <v>168</v>
      </c>
      <c r="B821" s="3" t="s">
        <v>308</v>
      </c>
      <c r="C821" s="3" t="s">
        <v>309</v>
      </c>
      <c r="D821" s="3" t="s">
        <v>10</v>
      </c>
      <c r="E821" s="3">
        <v>3617</v>
      </c>
      <c r="F821" s="3">
        <v>1272.4647886616001</v>
      </c>
      <c r="G821" s="3">
        <v>4752</v>
      </c>
      <c r="H821" s="3">
        <v>2323.9044878104201</v>
      </c>
      <c r="I821" s="3">
        <v>179011</v>
      </c>
      <c r="J821" s="3">
        <v>84609</v>
      </c>
      <c r="K821" s="3">
        <v>0.47264693231142202</v>
      </c>
    </row>
    <row r="822" spans="1:11" x14ac:dyDescent="0.2">
      <c r="A822" s="3" t="s">
        <v>168</v>
      </c>
      <c r="B822" s="3" t="s">
        <v>308</v>
      </c>
      <c r="C822" s="3" t="s">
        <v>309</v>
      </c>
      <c r="D822" s="3" t="s">
        <v>11</v>
      </c>
      <c r="E822" s="3">
        <v>4481</v>
      </c>
      <c r="F822" s="3">
        <v>1836.14429662212</v>
      </c>
      <c r="G822" s="3">
        <v>5736</v>
      </c>
      <c r="H822" s="3">
        <v>3095.46940535262</v>
      </c>
      <c r="I822" s="3">
        <v>179011</v>
      </c>
      <c r="J822" s="3">
        <v>84609</v>
      </c>
      <c r="K822" s="3">
        <v>0.47264693231142202</v>
      </c>
    </row>
    <row r="823" spans="1:11" x14ac:dyDescent="0.2">
      <c r="A823" s="3" t="s">
        <v>168</v>
      </c>
      <c r="B823" s="3" t="s">
        <v>308</v>
      </c>
      <c r="C823" s="3" t="s">
        <v>309</v>
      </c>
      <c r="D823" s="3" t="s">
        <v>12</v>
      </c>
      <c r="E823" s="3">
        <v>4019</v>
      </c>
      <c r="F823" s="3">
        <v>1618.07934089436</v>
      </c>
      <c r="G823" s="3">
        <v>5157</v>
      </c>
      <c r="H823" s="3">
        <v>2606.4786253953698</v>
      </c>
      <c r="I823" s="3">
        <v>179011</v>
      </c>
      <c r="J823" s="3">
        <v>84609</v>
      </c>
      <c r="K823" s="3">
        <v>0.47264693231142202</v>
      </c>
    </row>
    <row r="824" spans="1:11" x14ac:dyDescent="0.2">
      <c r="A824" s="3" t="s">
        <v>168</v>
      </c>
      <c r="B824" s="3" t="s">
        <v>308</v>
      </c>
      <c r="C824" s="3" t="s">
        <v>309</v>
      </c>
      <c r="D824" s="3" t="s">
        <v>13</v>
      </c>
      <c r="E824" s="3">
        <v>4654</v>
      </c>
      <c r="F824" s="3">
        <v>2136.3230238779802</v>
      </c>
      <c r="G824" s="3">
        <v>5985</v>
      </c>
      <c r="H824" s="3">
        <v>3573.1540917350299</v>
      </c>
      <c r="I824" s="3">
        <v>179011</v>
      </c>
      <c r="J824" s="3">
        <v>84609</v>
      </c>
      <c r="K824" s="3">
        <v>0.47264693231142202</v>
      </c>
    </row>
    <row r="825" spans="1:11" x14ac:dyDescent="0.2">
      <c r="A825" s="3" t="s">
        <v>168</v>
      </c>
      <c r="B825" s="3" t="s">
        <v>308</v>
      </c>
      <c r="C825" s="3" t="s">
        <v>309</v>
      </c>
      <c r="D825" s="3" t="s">
        <v>14</v>
      </c>
      <c r="E825" s="3">
        <v>3314</v>
      </c>
      <c r="F825" s="3">
        <v>918.38624388506105</v>
      </c>
      <c r="G825" s="3">
        <v>4886</v>
      </c>
      <c r="H825" s="3">
        <v>2207.4777331995101</v>
      </c>
      <c r="I825" s="3">
        <v>179011</v>
      </c>
      <c r="J825" s="3">
        <v>84609</v>
      </c>
      <c r="K825" s="3">
        <v>0.47264693231142202</v>
      </c>
    </row>
    <row r="826" spans="1:11" x14ac:dyDescent="0.2">
      <c r="A826" s="3" t="s">
        <v>168</v>
      </c>
      <c r="B826" s="3" t="s">
        <v>308</v>
      </c>
      <c r="C826" s="3" t="s">
        <v>309</v>
      </c>
      <c r="D826" s="3" t="s">
        <v>15</v>
      </c>
      <c r="E826" s="3">
        <v>3690</v>
      </c>
      <c r="F826" s="3">
        <v>1134.47941239534</v>
      </c>
      <c r="G826" s="3">
        <v>4942</v>
      </c>
      <c r="H826" s="3">
        <v>2423.66273499111</v>
      </c>
      <c r="I826" s="3">
        <v>179011</v>
      </c>
      <c r="J826" s="3">
        <v>84609</v>
      </c>
      <c r="K826" s="3">
        <v>0.47264693231142202</v>
      </c>
    </row>
    <row r="827" spans="1:11" x14ac:dyDescent="0.2">
      <c r="A827" s="3" t="s">
        <v>168</v>
      </c>
      <c r="B827" s="3" t="s">
        <v>311</v>
      </c>
      <c r="C827" s="3" t="s">
        <v>312</v>
      </c>
      <c r="D827" s="3" t="s">
        <v>8</v>
      </c>
      <c r="E827" s="3">
        <v>2688</v>
      </c>
      <c r="F827" s="3">
        <v>521.83118443977696</v>
      </c>
      <c r="G827" s="3">
        <v>3486</v>
      </c>
      <c r="H827" s="3">
        <v>1128.8118639623699</v>
      </c>
      <c r="I827" s="3">
        <v>373945</v>
      </c>
      <c r="J827" s="3">
        <v>197949</v>
      </c>
      <c r="K827" s="3">
        <v>0.52935324713527399</v>
      </c>
    </row>
    <row r="828" spans="1:11" x14ac:dyDescent="0.2">
      <c r="A828" s="3" t="s">
        <v>168</v>
      </c>
      <c r="B828" s="3" t="s">
        <v>311</v>
      </c>
      <c r="C828" s="3" t="s">
        <v>312</v>
      </c>
      <c r="D828" s="3" t="s">
        <v>9</v>
      </c>
      <c r="E828" s="3">
        <v>2952</v>
      </c>
      <c r="F828" s="3">
        <v>634.06328789335498</v>
      </c>
      <c r="G828" s="3">
        <v>4504</v>
      </c>
      <c r="H828" s="3">
        <v>1727.11609315842</v>
      </c>
      <c r="I828" s="3">
        <v>373945</v>
      </c>
      <c r="J828" s="3">
        <v>197949</v>
      </c>
      <c r="K828" s="3">
        <v>0.52935324713527399</v>
      </c>
    </row>
    <row r="829" spans="1:11" x14ac:dyDescent="0.2">
      <c r="A829" s="3" t="s">
        <v>168</v>
      </c>
      <c r="B829" s="3" t="s">
        <v>311</v>
      </c>
      <c r="C829" s="3" t="s">
        <v>312</v>
      </c>
      <c r="D829" s="3" t="s">
        <v>10</v>
      </c>
      <c r="E829" s="3">
        <v>2824</v>
      </c>
      <c r="F829" s="3">
        <v>647.43947455025204</v>
      </c>
      <c r="G829" s="3">
        <v>4214</v>
      </c>
      <c r="H829" s="3">
        <v>1397.01279051647</v>
      </c>
      <c r="I829" s="3">
        <v>373945</v>
      </c>
      <c r="J829" s="3">
        <v>197949</v>
      </c>
      <c r="K829" s="3">
        <v>0.52935324713527399</v>
      </c>
    </row>
    <row r="830" spans="1:11" x14ac:dyDescent="0.2">
      <c r="A830" s="3" t="s">
        <v>168</v>
      </c>
      <c r="B830" s="3" t="s">
        <v>311</v>
      </c>
      <c r="C830" s="3" t="s">
        <v>312</v>
      </c>
      <c r="D830" s="3" t="s">
        <v>11</v>
      </c>
      <c r="E830" s="3">
        <v>3395</v>
      </c>
      <c r="F830" s="3">
        <v>926.19655174806201</v>
      </c>
      <c r="G830" s="3">
        <v>4417</v>
      </c>
      <c r="H830" s="3">
        <v>1745.6939442100299</v>
      </c>
      <c r="I830" s="3">
        <v>373945</v>
      </c>
      <c r="J830" s="3">
        <v>197949</v>
      </c>
      <c r="K830" s="3">
        <v>0.52935324713527399</v>
      </c>
    </row>
    <row r="831" spans="1:11" x14ac:dyDescent="0.2">
      <c r="A831" s="3" t="s">
        <v>168</v>
      </c>
      <c r="B831" s="3" t="s">
        <v>311</v>
      </c>
      <c r="C831" s="3" t="s">
        <v>312</v>
      </c>
      <c r="D831" s="3" t="s">
        <v>12</v>
      </c>
      <c r="E831" s="3">
        <v>3778</v>
      </c>
      <c r="F831" s="3">
        <v>960.26095368100505</v>
      </c>
      <c r="G831" s="3">
        <v>5056</v>
      </c>
      <c r="H831" s="3">
        <v>1812.6348871462601</v>
      </c>
      <c r="I831" s="3">
        <v>373945</v>
      </c>
      <c r="J831" s="3">
        <v>197949</v>
      </c>
      <c r="K831" s="3">
        <v>0.52935324713527399</v>
      </c>
    </row>
    <row r="832" spans="1:11" x14ac:dyDescent="0.2">
      <c r="A832" s="3" t="s">
        <v>168</v>
      </c>
      <c r="B832" s="3" t="s">
        <v>311</v>
      </c>
      <c r="C832" s="3" t="s">
        <v>312</v>
      </c>
      <c r="D832" s="3" t="s">
        <v>13</v>
      </c>
      <c r="E832" s="3">
        <v>4175</v>
      </c>
      <c r="F832" s="3">
        <v>1367.0388127061001</v>
      </c>
      <c r="G832" s="3">
        <v>5552</v>
      </c>
      <c r="H832" s="3">
        <v>2545.4395411516098</v>
      </c>
      <c r="I832" s="3">
        <v>373945</v>
      </c>
      <c r="J832" s="3">
        <v>197949</v>
      </c>
      <c r="K832" s="3">
        <v>0.52935324713527399</v>
      </c>
    </row>
    <row r="833" spans="1:11" x14ac:dyDescent="0.2">
      <c r="A833" s="3" t="s">
        <v>168</v>
      </c>
      <c r="B833" s="3" t="s">
        <v>311</v>
      </c>
      <c r="C833" s="3" t="s">
        <v>312</v>
      </c>
      <c r="D833" s="3" t="s">
        <v>14</v>
      </c>
      <c r="E833" s="3">
        <v>2898</v>
      </c>
      <c r="F833" s="3">
        <v>568.79807756644698</v>
      </c>
      <c r="G833" s="3">
        <v>3906</v>
      </c>
      <c r="H833" s="3">
        <v>1333.0094485145</v>
      </c>
      <c r="I833" s="3">
        <v>373945</v>
      </c>
      <c r="J833" s="3">
        <v>197949</v>
      </c>
      <c r="K833" s="3">
        <v>0.52935324713527399</v>
      </c>
    </row>
    <row r="834" spans="1:11" x14ac:dyDescent="0.2">
      <c r="A834" s="3" t="s">
        <v>168</v>
      </c>
      <c r="B834" s="3" t="s">
        <v>311</v>
      </c>
      <c r="C834" s="3" t="s">
        <v>312</v>
      </c>
      <c r="D834" s="3" t="s">
        <v>15</v>
      </c>
      <c r="E834" s="3">
        <v>2800</v>
      </c>
      <c r="F834" s="3">
        <v>580.77361339990205</v>
      </c>
      <c r="G834" s="3">
        <v>4007</v>
      </c>
      <c r="H834" s="3">
        <v>1441.9876830179601</v>
      </c>
      <c r="I834" s="3">
        <v>373945</v>
      </c>
      <c r="J834" s="3">
        <v>197949</v>
      </c>
      <c r="K834" s="3">
        <v>0.52935324713527399</v>
      </c>
    </row>
    <row r="835" spans="1:11" x14ac:dyDescent="0.2">
      <c r="A835" s="3" t="s">
        <v>168</v>
      </c>
      <c r="B835" s="3" t="s">
        <v>314</v>
      </c>
      <c r="C835" s="3" t="s">
        <v>315</v>
      </c>
      <c r="D835" s="3" t="s">
        <v>8</v>
      </c>
      <c r="E835" s="3">
        <v>3616</v>
      </c>
      <c r="F835" s="3">
        <v>892.94277180111999</v>
      </c>
      <c r="G835" s="3">
        <v>4259</v>
      </c>
      <c r="H835" s="3">
        <v>1561.7580397101499</v>
      </c>
      <c r="I835" s="3">
        <v>224536</v>
      </c>
      <c r="J835" s="3">
        <v>121043</v>
      </c>
      <c r="K835" s="3">
        <v>0.539080592867068</v>
      </c>
    </row>
    <row r="836" spans="1:11" x14ac:dyDescent="0.2">
      <c r="A836" s="3" t="s">
        <v>168</v>
      </c>
      <c r="B836" s="3" t="s">
        <v>314</v>
      </c>
      <c r="C836" s="3" t="s">
        <v>315</v>
      </c>
      <c r="D836" s="3" t="s">
        <v>9</v>
      </c>
      <c r="E836" s="3">
        <v>3610</v>
      </c>
      <c r="F836" s="3">
        <v>1057.3337140654901</v>
      </c>
      <c r="G836" s="3">
        <v>5525</v>
      </c>
      <c r="H836" s="3">
        <v>2685.9505506170499</v>
      </c>
      <c r="I836" s="3">
        <v>224536</v>
      </c>
      <c r="J836" s="3">
        <v>121043</v>
      </c>
      <c r="K836" s="3">
        <v>0.539080592867068</v>
      </c>
    </row>
    <row r="837" spans="1:11" x14ac:dyDescent="0.2">
      <c r="A837" s="3" t="s">
        <v>168</v>
      </c>
      <c r="B837" s="3" t="s">
        <v>314</v>
      </c>
      <c r="C837" s="3" t="s">
        <v>315</v>
      </c>
      <c r="D837" s="3" t="s">
        <v>10</v>
      </c>
      <c r="E837" s="3">
        <v>3576</v>
      </c>
      <c r="F837" s="3">
        <v>955.30679054072095</v>
      </c>
      <c r="G837" s="3">
        <v>4592</v>
      </c>
      <c r="H837" s="3">
        <v>1782.3935933182499</v>
      </c>
      <c r="I837" s="3">
        <v>224536</v>
      </c>
      <c r="J837" s="3">
        <v>121043</v>
      </c>
      <c r="K837" s="3">
        <v>0.539080592867068</v>
      </c>
    </row>
    <row r="838" spans="1:11" x14ac:dyDescent="0.2">
      <c r="A838" s="3" t="s">
        <v>168</v>
      </c>
      <c r="B838" s="3" t="s">
        <v>314</v>
      </c>
      <c r="C838" s="3" t="s">
        <v>315</v>
      </c>
      <c r="D838" s="3" t="s">
        <v>11</v>
      </c>
      <c r="E838" s="3">
        <v>3892</v>
      </c>
      <c r="F838" s="3">
        <v>1401.04369605786</v>
      </c>
      <c r="G838" s="3">
        <v>4703</v>
      </c>
      <c r="H838" s="3">
        <v>2280.8388783098699</v>
      </c>
      <c r="I838" s="3">
        <v>224536</v>
      </c>
      <c r="J838" s="3">
        <v>121043</v>
      </c>
      <c r="K838" s="3">
        <v>0.539080592867068</v>
      </c>
    </row>
    <row r="839" spans="1:11" x14ac:dyDescent="0.2">
      <c r="A839" s="3" t="s">
        <v>168</v>
      </c>
      <c r="B839" s="3" t="s">
        <v>314</v>
      </c>
      <c r="C839" s="3" t="s">
        <v>315</v>
      </c>
      <c r="D839" s="3" t="s">
        <v>12</v>
      </c>
      <c r="E839" s="3">
        <v>4085</v>
      </c>
      <c r="F839" s="3">
        <v>1394.5926989251</v>
      </c>
      <c r="G839" s="3">
        <v>4950</v>
      </c>
      <c r="H839" s="3">
        <v>2381.5141103992401</v>
      </c>
      <c r="I839" s="3">
        <v>224536</v>
      </c>
      <c r="J839" s="3">
        <v>121043</v>
      </c>
      <c r="K839" s="3">
        <v>0.539080592867068</v>
      </c>
    </row>
    <row r="840" spans="1:11" x14ac:dyDescent="0.2">
      <c r="A840" s="3" t="s">
        <v>168</v>
      </c>
      <c r="B840" s="3" t="s">
        <v>314</v>
      </c>
      <c r="C840" s="3" t="s">
        <v>315</v>
      </c>
      <c r="D840" s="3" t="s">
        <v>13</v>
      </c>
      <c r="E840" s="3">
        <v>4531</v>
      </c>
      <c r="F840" s="3">
        <v>1812.1491009158401</v>
      </c>
      <c r="G840" s="3">
        <v>5596</v>
      </c>
      <c r="H840" s="3">
        <v>2923.2511101179198</v>
      </c>
      <c r="I840" s="3">
        <v>224536</v>
      </c>
      <c r="J840" s="3">
        <v>121043</v>
      </c>
      <c r="K840" s="3">
        <v>0.539080592867068</v>
      </c>
    </row>
    <row r="841" spans="1:11" x14ac:dyDescent="0.2">
      <c r="A841" s="3" t="s">
        <v>168</v>
      </c>
      <c r="B841" s="3" t="s">
        <v>314</v>
      </c>
      <c r="C841" s="3" t="s">
        <v>315</v>
      </c>
      <c r="D841" s="3" t="s">
        <v>14</v>
      </c>
      <c r="E841" s="3">
        <v>3002</v>
      </c>
      <c r="F841" s="3">
        <v>794.35612973677803</v>
      </c>
      <c r="G841" s="3">
        <v>4483</v>
      </c>
      <c r="H841" s="3">
        <v>1752.5889650668901</v>
      </c>
      <c r="I841" s="3">
        <v>224536</v>
      </c>
      <c r="J841" s="3">
        <v>121043</v>
      </c>
      <c r="K841" s="3">
        <v>0.539080592867068</v>
      </c>
    </row>
    <row r="842" spans="1:11" x14ac:dyDescent="0.2">
      <c r="A842" s="3" t="s">
        <v>168</v>
      </c>
      <c r="B842" s="3" t="s">
        <v>314</v>
      </c>
      <c r="C842" s="3" t="s">
        <v>315</v>
      </c>
      <c r="D842" s="3" t="s">
        <v>15</v>
      </c>
      <c r="E842" s="3">
        <v>3411</v>
      </c>
      <c r="F842" s="3">
        <v>877.11566318088501</v>
      </c>
      <c r="G842" s="3">
        <v>4535</v>
      </c>
      <c r="H842" s="3">
        <v>1876.8300228840401</v>
      </c>
      <c r="I842" s="3">
        <v>224536</v>
      </c>
      <c r="J842" s="3">
        <v>121043</v>
      </c>
      <c r="K842" s="3">
        <v>0.539080592867068</v>
      </c>
    </row>
    <row r="843" spans="1:11" x14ac:dyDescent="0.2">
      <c r="A843" s="3" t="s">
        <v>168</v>
      </c>
      <c r="B843" s="3" t="s">
        <v>317</v>
      </c>
      <c r="C843" s="3" t="s">
        <v>318</v>
      </c>
      <c r="D843" s="3" t="s">
        <v>8</v>
      </c>
      <c r="E843" s="3">
        <v>3268</v>
      </c>
      <c r="F843" s="3">
        <v>786.77225797133497</v>
      </c>
      <c r="G843" s="3">
        <v>4391</v>
      </c>
      <c r="H843" s="3">
        <v>1759.20220584195</v>
      </c>
      <c r="I843" s="3">
        <v>225997</v>
      </c>
      <c r="J843" s="3">
        <v>108366</v>
      </c>
      <c r="K843" s="3">
        <v>0.47950194029124299</v>
      </c>
    </row>
    <row r="844" spans="1:11" x14ac:dyDescent="0.2">
      <c r="A844" s="3" t="s">
        <v>168</v>
      </c>
      <c r="B844" s="3" t="s">
        <v>317</v>
      </c>
      <c r="C844" s="3" t="s">
        <v>318</v>
      </c>
      <c r="D844" s="3" t="s">
        <v>9</v>
      </c>
      <c r="E844" s="3">
        <v>3758</v>
      </c>
      <c r="F844" s="3">
        <v>1051.00421558423</v>
      </c>
      <c r="G844" s="3">
        <v>5847</v>
      </c>
      <c r="H844" s="3">
        <v>3043.3551056368301</v>
      </c>
      <c r="I844" s="3">
        <v>225997</v>
      </c>
      <c r="J844" s="3">
        <v>108366</v>
      </c>
      <c r="K844" s="3">
        <v>0.47950194029124299</v>
      </c>
    </row>
    <row r="845" spans="1:11" x14ac:dyDescent="0.2">
      <c r="A845" s="3" t="s">
        <v>168</v>
      </c>
      <c r="B845" s="3" t="s">
        <v>317</v>
      </c>
      <c r="C845" s="3" t="s">
        <v>318</v>
      </c>
      <c r="D845" s="3" t="s">
        <v>10</v>
      </c>
      <c r="E845" s="3">
        <v>3767</v>
      </c>
      <c r="F845" s="3">
        <v>1017.93777160385</v>
      </c>
      <c r="G845" s="3">
        <v>5033</v>
      </c>
      <c r="H845" s="3">
        <v>2161.7334412924001</v>
      </c>
      <c r="I845" s="3">
        <v>225997</v>
      </c>
      <c r="J845" s="3">
        <v>108366</v>
      </c>
      <c r="K845" s="3">
        <v>0.47950194029124299</v>
      </c>
    </row>
    <row r="846" spans="1:11" x14ac:dyDescent="0.2">
      <c r="A846" s="3" t="s">
        <v>168</v>
      </c>
      <c r="B846" s="3" t="s">
        <v>317</v>
      </c>
      <c r="C846" s="3" t="s">
        <v>318</v>
      </c>
      <c r="D846" s="3" t="s">
        <v>11</v>
      </c>
      <c r="E846" s="3">
        <v>4558</v>
      </c>
      <c r="F846" s="3">
        <v>1485.3217815338601</v>
      </c>
      <c r="G846" s="3">
        <v>5533</v>
      </c>
      <c r="H846" s="3">
        <v>2669.5136250985602</v>
      </c>
      <c r="I846" s="3">
        <v>225997</v>
      </c>
      <c r="J846" s="3">
        <v>108366</v>
      </c>
      <c r="K846" s="3">
        <v>0.47950194029124299</v>
      </c>
    </row>
    <row r="847" spans="1:11" x14ac:dyDescent="0.2">
      <c r="A847" s="3" t="s">
        <v>168</v>
      </c>
      <c r="B847" s="3" t="s">
        <v>317</v>
      </c>
      <c r="C847" s="3" t="s">
        <v>318</v>
      </c>
      <c r="D847" s="3" t="s">
        <v>12</v>
      </c>
      <c r="E847" s="3">
        <v>4179</v>
      </c>
      <c r="F847" s="3">
        <v>1213.0283256821899</v>
      </c>
      <c r="G847" s="3">
        <v>5386</v>
      </c>
      <c r="H847" s="3">
        <v>2374.8277199631498</v>
      </c>
      <c r="I847" s="3">
        <v>225997</v>
      </c>
      <c r="J847" s="3">
        <v>108366</v>
      </c>
      <c r="K847" s="3">
        <v>0.47950194029124299</v>
      </c>
    </row>
    <row r="848" spans="1:11" x14ac:dyDescent="0.2">
      <c r="A848" s="3" t="s">
        <v>168</v>
      </c>
      <c r="B848" s="3" t="s">
        <v>317</v>
      </c>
      <c r="C848" s="3" t="s">
        <v>318</v>
      </c>
      <c r="D848" s="3" t="s">
        <v>13</v>
      </c>
      <c r="E848" s="3">
        <v>4218</v>
      </c>
      <c r="F848" s="3">
        <v>1582.0729149599199</v>
      </c>
      <c r="G848" s="3">
        <v>5678</v>
      </c>
      <c r="H848" s="3">
        <v>2886.7067483505798</v>
      </c>
      <c r="I848" s="3">
        <v>225997</v>
      </c>
      <c r="J848" s="3">
        <v>108366</v>
      </c>
      <c r="K848" s="3">
        <v>0.47950194029124299</v>
      </c>
    </row>
    <row r="849" spans="1:11" x14ac:dyDescent="0.2">
      <c r="A849" s="3" t="s">
        <v>168</v>
      </c>
      <c r="B849" s="3" t="s">
        <v>317</v>
      </c>
      <c r="C849" s="3" t="s">
        <v>318</v>
      </c>
      <c r="D849" s="3" t="s">
        <v>14</v>
      </c>
      <c r="E849" s="3">
        <v>2967</v>
      </c>
      <c r="F849" s="3">
        <v>779.385273628493</v>
      </c>
      <c r="G849" s="3">
        <v>4408</v>
      </c>
      <c r="H849" s="3">
        <v>1810.2080634040799</v>
      </c>
      <c r="I849" s="3">
        <v>225997</v>
      </c>
      <c r="J849" s="3">
        <v>108366</v>
      </c>
      <c r="K849" s="3">
        <v>0.47950194029124299</v>
      </c>
    </row>
    <row r="850" spans="1:11" x14ac:dyDescent="0.2">
      <c r="A850" s="3" t="s">
        <v>168</v>
      </c>
      <c r="B850" s="3" t="s">
        <v>317</v>
      </c>
      <c r="C850" s="3" t="s">
        <v>318</v>
      </c>
      <c r="D850" s="3" t="s">
        <v>15</v>
      </c>
      <c r="E850" s="3">
        <v>3406</v>
      </c>
      <c r="F850" s="3">
        <v>943.08327101844202</v>
      </c>
      <c r="G850" s="3">
        <v>4626</v>
      </c>
      <c r="H850" s="3">
        <v>2254.7428586412998</v>
      </c>
      <c r="I850" s="3">
        <v>225997</v>
      </c>
      <c r="J850" s="3">
        <v>108366</v>
      </c>
      <c r="K850" s="3">
        <v>0.47950194029124299</v>
      </c>
    </row>
    <row r="851" spans="1:11" x14ac:dyDescent="0.2">
      <c r="A851" s="3" t="s">
        <v>168</v>
      </c>
      <c r="B851" s="3" t="s">
        <v>320</v>
      </c>
      <c r="C851" s="3" t="s">
        <v>321</v>
      </c>
      <c r="D851" s="3" t="s">
        <v>8</v>
      </c>
      <c r="E851" s="3">
        <v>3209</v>
      </c>
      <c r="F851" s="3">
        <v>1008.75116981231</v>
      </c>
      <c r="G851" s="3">
        <v>4557</v>
      </c>
      <c r="H851" s="3">
        <v>1883.42761611791</v>
      </c>
      <c r="I851" s="3">
        <v>258074</v>
      </c>
      <c r="J851" s="3">
        <v>121892</v>
      </c>
      <c r="K851" s="3">
        <v>0.47231414245526498</v>
      </c>
    </row>
    <row r="852" spans="1:11" x14ac:dyDescent="0.2">
      <c r="A852" s="3" t="s">
        <v>168</v>
      </c>
      <c r="B852" s="3" t="s">
        <v>320</v>
      </c>
      <c r="C852" s="3" t="s">
        <v>321</v>
      </c>
      <c r="D852" s="3" t="s">
        <v>9</v>
      </c>
      <c r="E852" s="3">
        <v>3207</v>
      </c>
      <c r="F852" s="3">
        <v>1013.66124070659</v>
      </c>
      <c r="G852" s="3">
        <v>4816</v>
      </c>
      <c r="H852" s="3">
        <v>2305.6991745997602</v>
      </c>
      <c r="I852" s="3">
        <v>258074</v>
      </c>
      <c r="J852" s="3">
        <v>121892</v>
      </c>
      <c r="K852" s="3">
        <v>0.47231414245526498</v>
      </c>
    </row>
    <row r="853" spans="1:11" x14ac:dyDescent="0.2">
      <c r="A853" s="3" t="s">
        <v>168</v>
      </c>
      <c r="B853" s="3" t="s">
        <v>320</v>
      </c>
      <c r="C853" s="3" t="s">
        <v>321</v>
      </c>
      <c r="D853" s="3" t="s">
        <v>10</v>
      </c>
      <c r="E853" s="3">
        <v>3605</v>
      </c>
      <c r="F853" s="3">
        <v>1077.97684058818</v>
      </c>
      <c r="G853" s="3">
        <v>4546</v>
      </c>
      <c r="H853" s="3">
        <v>1903.0325743611099</v>
      </c>
      <c r="I853" s="3">
        <v>258074</v>
      </c>
      <c r="J853" s="3">
        <v>121892</v>
      </c>
      <c r="K853" s="3">
        <v>0.47231414245526498</v>
      </c>
    </row>
    <row r="854" spans="1:11" x14ac:dyDescent="0.2">
      <c r="A854" s="3" t="s">
        <v>168</v>
      </c>
      <c r="B854" s="3" t="s">
        <v>320</v>
      </c>
      <c r="C854" s="3" t="s">
        <v>321</v>
      </c>
      <c r="D854" s="3" t="s">
        <v>11</v>
      </c>
      <c r="E854" s="3">
        <v>3450</v>
      </c>
      <c r="F854" s="3">
        <v>1271.02818090395</v>
      </c>
      <c r="G854" s="3">
        <v>4883</v>
      </c>
      <c r="H854" s="3">
        <v>2370.9850727436101</v>
      </c>
      <c r="I854" s="3">
        <v>258074</v>
      </c>
      <c r="J854" s="3">
        <v>121892</v>
      </c>
      <c r="K854" s="3">
        <v>0.47231414245526498</v>
      </c>
    </row>
    <row r="855" spans="1:11" x14ac:dyDescent="0.2">
      <c r="A855" s="3" t="s">
        <v>168</v>
      </c>
      <c r="B855" s="3" t="s">
        <v>320</v>
      </c>
      <c r="C855" s="3" t="s">
        <v>321</v>
      </c>
      <c r="D855" s="3" t="s">
        <v>12</v>
      </c>
      <c r="E855" s="3">
        <v>3518</v>
      </c>
      <c r="F855" s="3">
        <v>1262.4068757202101</v>
      </c>
      <c r="G855" s="3">
        <v>4797</v>
      </c>
      <c r="H855" s="3">
        <v>2063.40912343844</v>
      </c>
      <c r="I855" s="3">
        <v>258074</v>
      </c>
      <c r="J855" s="3">
        <v>121892</v>
      </c>
      <c r="K855" s="3">
        <v>0.47231414245526498</v>
      </c>
    </row>
    <row r="856" spans="1:11" x14ac:dyDescent="0.2">
      <c r="A856" s="3" t="s">
        <v>168</v>
      </c>
      <c r="B856" s="3" t="s">
        <v>320</v>
      </c>
      <c r="C856" s="3" t="s">
        <v>321</v>
      </c>
      <c r="D856" s="3" t="s">
        <v>13</v>
      </c>
      <c r="E856" s="3">
        <v>4129</v>
      </c>
      <c r="F856" s="3">
        <v>1456.2109105582199</v>
      </c>
      <c r="G856" s="3">
        <v>5102</v>
      </c>
      <c r="H856" s="3">
        <v>2448.11112735387</v>
      </c>
      <c r="I856" s="3">
        <v>258074</v>
      </c>
      <c r="J856" s="3">
        <v>121892</v>
      </c>
      <c r="K856" s="3">
        <v>0.47231414245526498</v>
      </c>
    </row>
    <row r="857" spans="1:11" x14ac:dyDescent="0.2">
      <c r="A857" s="3" t="s">
        <v>168</v>
      </c>
      <c r="B857" s="3" t="s">
        <v>320</v>
      </c>
      <c r="C857" s="3" t="s">
        <v>321</v>
      </c>
      <c r="D857" s="3" t="s">
        <v>14</v>
      </c>
      <c r="E857" s="3">
        <v>3059</v>
      </c>
      <c r="F857" s="3">
        <v>727.11364301886499</v>
      </c>
      <c r="G857" s="3">
        <v>4128</v>
      </c>
      <c r="H857" s="3">
        <v>1616.2966834057399</v>
      </c>
      <c r="I857" s="3">
        <v>258074</v>
      </c>
      <c r="J857" s="3">
        <v>121892</v>
      </c>
      <c r="K857" s="3">
        <v>0.47231414245526498</v>
      </c>
    </row>
    <row r="858" spans="1:11" x14ac:dyDescent="0.2">
      <c r="A858" s="3" t="s">
        <v>168</v>
      </c>
      <c r="B858" s="3" t="s">
        <v>320</v>
      </c>
      <c r="C858" s="3" t="s">
        <v>321</v>
      </c>
      <c r="D858" s="3" t="s">
        <v>15</v>
      </c>
      <c r="E858" s="3">
        <v>3389</v>
      </c>
      <c r="F858" s="3">
        <v>893.92521360357705</v>
      </c>
      <c r="G858" s="3">
        <v>4677</v>
      </c>
      <c r="H858" s="3">
        <v>1958.9642917685501</v>
      </c>
      <c r="I858" s="3">
        <v>258074</v>
      </c>
      <c r="J858" s="3">
        <v>121892</v>
      </c>
      <c r="K858" s="3">
        <v>0.47231414245526498</v>
      </c>
    </row>
    <row r="859" spans="1:11" x14ac:dyDescent="0.2">
      <c r="A859" s="3" t="s">
        <v>168</v>
      </c>
      <c r="B859" s="3" t="s">
        <v>323</v>
      </c>
      <c r="C859" s="3" t="s">
        <v>324</v>
      </c>
      <c r="D859" s="3" t="s">
        <v>8</v>
      </c>
      <c r="E859" s="3">
        <v>3119</v>
      </c>
      <c r="F859" s="3">
        <v>828.35965251306004</v>
      </c>
      <c r="G859" s="3">
        <v>4303</v>
      </c>
      <c r="H859" s="3">
        <v>1545.7243771242099</v>
      </c>
      <c r="I859" s="3">
        <v>223145</v>
      </c>
      <c r="J859" s="3">
        <v>115938</v>
      </c>
      <c r="K859" s="3">
        <v>0.51956351251428401</v>
      </c>
    </row>
    <row r="860" spans="1:11" x14ac:dyDescent="0.2">
      <c r="A860" s="3" t="s">
        <v>168</v>
      </c>
      <c r="B860" s="3" t="s">
        <v>323</v>
      </c>
      <c r="C860" s="3" t="s">
        <v>324</v>
      </c>
      <c r="D860" s="3" t="s">
        <v>9</v>
      </c>
      <c r="E860" s="3">
        <v>3636</v>
      </c>
      <c r="F860" s="3">
        <v>967.65207757832297</v>
      </c>
      <c r="G860" s="3">
        <v>5112</v>
      </c>
      <c r="H860" s="3">
        <v>2376.2538336757202</v>
      </c>
      <c r="I860" s="3">
        <v>223145</v>
      </c>
      <c r="J860" s="3">
        <v>115938</v>
      </c>
      <c r="K860" s="3">
        <v>0.51956351251428401</v>
      </c>
    </row>
    <row r="861" spans="1:11" x14ac:dyDescent="0.2">
      <c r="A861" s="3" t="s">
        <v>168</v>
      </c>
      <c r="B861" s="3" t="s">
        <v>323</v>
      </c>
      <c r="C861" s="3" t="s">
        <v>324</v>
      </c>
      <c r="D861" s="3" t="s">
        <v>10</v>
      </c>
      <c r="E861" s="3">
        <v>3111</v>
      </c>
      <c r="F861" s="3">
        <v>832.55466101281604</v>
      </c>
      <c r="G861" s="3">
        <v>4160</v>
      </c>
      <c r="H861" s="3">
        <v>1574.6867026700099</v>
      </c>
      <c r="I861" s="3">
        <v>223145</v>
      </c>
      <c r="J861" s="3">
        <v>115938</v>
      </c>
      <c r="K861" s="3">
        <v>0.51956351251428401</v>
      </c>
    </row>
    <row r="862" spans="1:11" x14ac:dyDescent="0.2">
      <c r="A862" s="3" t="s">
        <v>168</v>
      </c>
      <c r="B862" s="3" t="s">
        <v>323</v>
      </c>
      <c r="C862" s="3" t="s">
        <v>324</v>
      </c>
      <c r="D862" s="3" t="s">
        <v>11</v>
      </c>
      <c r="E862" s="3">
        <v>3739</v>
      </c>
      <c r="F862" s="3">
        <v>1302.9594292772499</v>
      </c>
      <c r="G862" s="3">
        <v>4850</v>
      </c>
      <c r="H862" s="3">
        <v>2217.0900342372001</v>
      </c>
      <c r="I862" s="3">
        <v>223145</v>
      </c>
      <c r="J862" s="3">
        <v>115938</v>
      </c>
      <c r="K862" s="3">
        <v>0.51956351251428401</v>
      </c>
    </row>
    <row r="863" spans="1:11" x14ac:dyDescent="0.2">
      <c r="A863" s="3" t="s">
        <v>168</v>
      </c>
      <c r="B863" s="3" t="s">
        <v>323</v>
      </c>
      <c r="C863" s="3" t="s">
        <v>324</v>
      </c>
      <c r="D863" s="3" t="s">
        <v>12</v>
      </c>
      <c r="E863" s="3">
        <v>3960</v>
      </c>
      <c r="F863" s="3">
        <v>1342.08681443313</v>
      </c>
      <c r="G863" s="3">
        <v>5045</v>
      </c>
      <c r="H863" s="3">
        <v>2351.4953567595699</v>
      </c>
      <c r="I863" s="3">
        <v>223145</v>
      </c>
      <c r="J863" s="3">
        <v>115938</v>
      </c>
      <c r="K863" s="3">
        <v>0.51956351251428401</v>
      </c>
    </row>
    <row r="864" spans="1:11" x14ac:dyDescent="0.2">
      <c r="A864" s="3" t="s">
        <v>168</v>
      </c>
      <c r="B864" s="3" t="s">
        <v>323</v>
      </c>
      <c r="C864" s="3" t="s">
        <v>324</v>
      </c>
      <c r="D864" s="3" t="s">
        <v>13</v>
      </c>
      <c r="E864" s="3">
        <v>3997</v>
      </c>
      <c r="F864" s="3">
        <v>1502.4371781396201</v>
      </c>
      <c r="G864" s="3">
        <v>5254</v>
      </c>
      <c r="H864" s="3">
        <v>2674.8847078906501</v>
      </c>
      <c r="I864" s="3">
        <v>223145</v>
      </c>
      <c r="J864" s="3">
        <v>115938</v>
      </c>
      <c r="K864" s="3">
        <v>0.51956351251428401</v>
      </c>
    </row>
    <row r="865" spans="1:11" x14ac:dyDescent="0.2">
      <c r="A865" s="3" t="s">
        <v>168</v>
      </c>
      <c r="B865" s="3" t="s">
        <v>323</v>
      </c>
      <c r="C865" s="3" t="s">
        <v>324</v>
      </c>
      <c r="D865" s="3" t="s">
        <v>14</v>
      </c>
      <c r="E865" s="3">
        <v>3101</v>
      </c>
      <c r="F865" s="3">
        <v>750.652067820757</v>
      </c>
      <c r="G865" s="3">
        <v>4340</v>
      </c>
      <c r="H865" s="3">
        <v>1748.8736900982201</v>
      </c>
      <c r="I865" s="3">
        <v>223145</v>
      </c>
      <c r="J865" s="3">
        <v>115938</v>
      </c>
      <c r="K865" s="3">
        <v>0.51956351251428401</v>
      </c>
    </row>
    <row r="866" spans="1:11" x14ac:dyDescent="0.2">
      <c r="A866" s="3" t="s">
        <v>168</v>
      </c>
      <c r="B866" s="3" t="s">
        <v>323</v>
      </c>
      <c r="C866" s="3" t="s">
        <v>324</v>
      </c>
      <c r="D866" s="3" t="s">
        <v>15</v>
      </c>
      <c r="E866" s="3">
        <v>3137</v>
      </c>
      <c r="F866" s="3">
        <v>785.65177554213005</v>
      </c>
      <c r="G866" s="3">
        <v>4458</v>
      </c>
      <c r="H866" s="3">
        <v>1808.96847675508</v>
      </c>
      <c r="I866" s="3">
        <v>223145</v>
      </c>
      <c r="J866" s="3">
        <v>115938</v>
      </c>
      <c r="K866" s="3">
        <v>0.51956351251428401</v>
      </c>
    </row>
    <row r="867" spans="1:11" x14ac:dyDescent="0.2">
      <c r="A867" s="3" t="s">
        <v>168</v>
      </c>
      <c r="B867" s="3" t="s">
        <v>326</v>
      </c>
      <c r="C867" s="3" t="s">
        <v>327</v>
      </c>
      <c r="D867" s="3" t="s">
        <v>8</v>
      </c>
      <c r="E867" s="3">
        <v>4438</v>
      </c>
      <c r="F867" s="3">
        <v>1490.4822165892799</v>
      </c>
      <c r="G867" s="3">
        <v>5582</v>
      </c>
      <c r="H867" s="3">
        <v>2870.6730598956001</v>
      </c>
      <c r="I867" s="3">
        <v>225159</v>
      </c>
      <c r="J867" s="3">
        <v>116648</v>
      </c>
      <c r="K867" s="3">
        <v>0.51806945314200203</v>
      </c>
    </row>
    <row r="868" spans="1:11" x14ac:dyDescent="0.2">
      <c r="A868" s="3" t="s">
        <v>168</v>
      </c>
      <c r="B868" s="3" t="s">
        <v>326</v>
      </c>
      <c r="C868" s="3" t="s">
        <v>327</v>
      </c>
      <c r="D868" s="3" t="s">
        <v>9</v>
      </c>
      <c r="E868" s="3">
        <v>4926</v>
      </c>
      <c r="F868" s="3">
        <v>2098.3592019391799</v>
      </c>
      <c r="G868" s="3">
        <v>7234</v>
      </c>
      <c r="H868" s="3">
        <v>5176.6176861113599</v>
      </c>
      <c r="I868" s="3">
        <v>225159</v>
      </c>
      <c r="J868" s="3">
        <v>116648</v>
      </c>
      <c r="K868" s="3">
        <v>0.51806945314200203</v>
      </c>
    </row>
    <row r="869" spans="1:11" x14ac:dyDescent="0.2">
      <c r="A869" s="3" t="s">
        <v>168</v>
      </c>
      <c r="B869" s="3" t="s">
        <v>326</v>
      </c>
      <c r="C869" s="3" t="s">
        <v>327</v>
      </c>
      <c r="D869" s="3" t="s">
        <v>10</v>
      </c>
      <c r="E869" s="3">
        <v>4600</v>
      </c>
      <c r="F869" s="3">
        <v>1580.1212680994299</v>
      </c>
      <c r="G869" s="3">
        <v>5687</v>
      </c>
      <c r="H869" s="3">
        <v>2766.4716777609701</v>
      </c>
      <c r="I869" s="3">
        <v>225159</v>
      </c>
      <c r="J869" s="3">
        <v>116648</v>
      </c>
      <c r="K869" s="3">
        <v>0.51806945314200203</v>
      </c>
    </row>
    <row r="870" spans="1:11" x14ac:dyDescent="0.2">
      <c r="A870" s="3" t="s">
        <v>168</v>
      </c>
      <c r="B870" s="3" t="s">
        <v>326</v>
      </c>
      <c r="C870" s="3" t="s">
        <v>327</v>
      </c>
      <c r="D870" s="3" t="s">
        <v>11</v>
      </c>
      <c r="E870" s="3">
        <v>5293</v>
      </c>
      <c r="F870" s="3">
        <v>2612.0243928168902</v>
      </c>
      <c r="G870" s="3">
        <v>6781</v>
      </c>
      <c r="H870" s="3">
        <v>4163.0355913026397</v>
      </c>
      <c r="I870" s="3">
        <v>225159</v>
      </c>
      <c r="J870" s="3">
        <v>116648</v>
      </c>
      <c r="K870" s="3">
        <v>0.51806945314200203</v>
      </c>
    </row>
    <row r="871" spans="1:11" x14ac:dyDescent="0.2">
      <c r="A871" s="3" t="s">
        <v>168</v>
      </c>
      <c r="B871" s="3" t="s">
        <v>326</v>
      </c>
      <c r="C871" s="3" t="s">
        <v>327</v>
      </c>
      <c r="D871" s="3" t="s">
        <v>12</v>
      </c>
      <c r="E871" s="3">
        <v>5761</v>
      </c>
      <c r="F871" s="3">
        <v>2754.7075812518101</v>
      </c>
      <c r="G871" s="3">
        <v>6969</v>
      </c>
      <c r="H871" s="3">
        <v>4189.6301270589702</v>
      </c>
      <c r="I871" s="3">
        <v>225159</v>
      </c>
      <c r="J871" s="3">
        <v>116648</v>
      </c>
      <c r="K871" s="3">
        <v>0.51806945314200203</v>
      </c>
    </row>
    <row r="872" spans="1:11" x14ac:dyDescent="0.2">
      <c r="A872" s="3" t="s">
        <v>168</v>
      </c>
      <c r="B872" s="3" t="s">
        <v>326</v>
      </c>
      <c r="C872" s="3" t="s">
        <v>327</v>
      </c>
      <c r="D872" s="3" t="s">
        <v>13</v>
      </c>
      <c r="E872" s="3">
        <v>5807</v>
      </c>
      <c r="F872" s="3">
        <v>3439.9384495494301</v>
      </c>
      <c r="G872" s="3">
        <v>7138</v>
      </c>
      <c r="H872" s="3">
        <v>5615.0234741783997</v>
      </c>
      <c r="I872" s="3">
        <v>225159</v>
      </c>
      <c r="J872" s="3">
        <v>116648</v>
      </c>
      <c r="K872" s="3">
        <v>0.51806945314200203</v>
      </c>
    </row>
    <row r="873" spans="1:11" x14ac:dyDescent="0.2">
      <c r="A873" s="3" t="s">
        <v>168</v>
      </c>
      <c r="B873" s="3" t="s">
        <v>326</v>
      </c>
      <c r="C873" s="3" t="s">
        <v>327</v>
      </c>
      <c r="D873" s="3" t="s">
        <v>14</v>
      </c>
      <c r="E873" s="3">
        <v>4550</v>
      </c>
      <c r="F873" s="3">
        <v>2000.4561179924001</v>
      </c>
      <c r="G873" s="3">
        <v>6190</v>
      </c>
      <c r="H873" s="3">
        <v>3614.8649982380002</v>
      </c>
      <c r="I873" s="3">
        <v>225159</v>
      </c>
      <c r="J873" s="3">
        <v>116648</v>
      </c>
      <c r="K873" s="3">
        <v>0.51806945314200203</v>
      </c>
    </row>
    <row r="874" spans="1:11" x14ac:dyDescent="0.2">
      <c r="A874" s="3" t="s">
        <v>168</v>
      </c>
      <c r="B874" s="3" t="s">
        <v>326</v>
      </c>
      <c r="C874" s="3" t="s">
        <v>327</v>
      </c>
      <c r="D874" s="3" t="s">
        <v>15</v>
      </c>
      <c r="E874" s="3">
        <v>5191</v>
      </c>
      <c r="F874" s="3">
        <v>2459.8974591760398</v>
      </c>
      <c r="G874" s="3">
        <v>6704</v>
      </c>
      <c r="H874" s="3">
        <v>4380.4566496495599</v>
      </c>
      <c r="I874" s="3">
        <v>225159</v>
      </c>
      <c r="J874" s="3">
        <v>116648</v>
      </c>
      <c r="K874" s="3">
        <v>0.51806945314200203</v>
      </c>
    </row>
    <row r="875" spans="1:11" x14ac:dyDescent="0.2">
      <c r="A875" s="3" t="s">
        <v>168</v>
      </c>
      <c r="B875" s="3" t="s">
        <v>329</v>
      </c>
      <c r="C875" s="3" t="s">
        <v>330</v>
      </c>
      <c r="D875" s="3" t="s">
        <v>8</v>
      </c>
      <c r="E875" s="3">
        <v>3010</v>
      </c>
      <c r="F875" s="3">
        <v>615.72913268396098</v>
      </c>
      <c r="G875" s="3">
        <v>4022</v>
      </c>
      <c r="H875" s="3">
        <v>1416.74314138923</v>
      </c>
      <c r="I875" s="3">
        <v>233306</v>
      </c>
      <c r="J875" s="3">
        <v>124006</v>
      </c>
      <c r="K875" s="3">
        <v>0.53151654908146395</v>
      </c>
    </row>
    <row r="876" spans="1:11" x14ac:dyDescent="0.2">
      <c r="A876" s="3" t="s">
        <v>168</v>
      </c>
      <c r="B876" s="3" t="s">
        <v>329</v>
      </c>
      <c r="C876" s="3" t="s">
        <v>330</v>
      </c>
      <c r="D876" s="3" t="s">
        <v>9</v>
      </c>
      <c r="E876" s="3">
        <v>3132</v>
      </c>
      <c r="F876" s="3">
        <v>771.10160018067404</v>
      </c>
      <c r="G876" s="3">
        <v>5087</v>
      </c>
      <c r="H876" s="3">
        <v>2439.80036626738</v>
      </c>
      <c r="I876" s="3">
        <v>233306</v>
      </c>
      <c r="J876" s="3">
        <v>124006</v>
      </c>
      <c r="K876" s="3">
        <v>0.53151654908146395</v>
      </c>
    </row>
    <row r="877" spans="1:11" x14ac:dyDescent="0.2">
      <c r="A877" s="3" t="s">
        <v>168</v>
      </c>
      <c r="B877" s="3" t="s">
        <v>329</v>
      </c>
      <c r="C877" s="3" t="s">
        <v>330</v>
      </c>
      <c r="D877" s="3" t="s">
        <v>10</v>
      </c>
      <c r="E877" s="3">
        <v>3048</v>
      </c>
      <c r="F877" s="3">
        <v>714.312678358678</v>
      </c>
      <c r="G877" s="3">
        <v>4590</v>
      </c>
      <c r="H877" s="3">
        <v>1733.96167796187</v>
      </c>
      <c r="I877" s="3">
        <v>233306</v>
      </c>
      <c r="J877" s="3">
        <v>124006</v>
      </c>
      <c r="K877" s="3">
        <v>0.53151654908146395</v>
      </c>
    </row>
    <row r="878" spans="1:11" x14ac:dyDescent="0.2">
      <c r="A878" s="3" t="s">
        <v>168</v>
      </c>
      <c r="B878" s="3" t="s">
        <v>329</v>
      </c>
      <c r="C878" s="3" t="s">
        <v>330</v>
      </c>
      <c r="D878" s="3" t="s">
        <v>11</v>
      </c>
      <c r="E878" s="3">
        <v>3755</v>
      </c>
      <c r="F878" s="3">
        <v>1116.8363480519299</v>
      </c>
      <c r="G878" s="3">
        <v>5195</v>
      </c>
      <c r="H878" s="3">
        <v>2357.7465963335299</v>
      </c>
      <c r="I878" s="3">
        <v>233306</v>
      </c>
      <c r="J878" s="3">
        <v>124006</v>
      </c>
      <c r="K878" s="3">
        <v>0.53151654908146395</v>
      </c>
    </row>
    <row r="879" spans="1:11" x14ac:dyDescent="0.2">
      <c r="A879" s="3" t="s">
        <v>168</v>
      </c>
      <c r="B879" s="3" t="s">
        <v>329</v>
      </c>
      <c r="C879" s="3" t="s">
        <v>330</v>
      </c>
      <c r="D879" s="3" t="s">
        <v>12</v>
      </c>
      <c r="E879" s="3">
        <v>3579</v>
      </c>
      <c r="F879" s="3">
        <v>1092.728955002</v>
      </c>
      <c r="G879" s="3">
        <v>4746</v>
      </c>
      <c r="H879" s="3">
        <v>2307.1854752482</v>
      </c>
      <c r="I879" s="3">
        <v>233306</v>
      </c>
      <c r="J879" s="3">
        <v>124006</v>
      </c>
      <c r="K879" s="3">
        <v>0.53151654908146395</v>
      </c>
    </row>
    <row r="880" spans="1:11" x14ac:dyDescent="0.2">
      <c r="A880" s="3" t="s">
        <v>168</v>
      </c>
      <c r="B880" s="3" t="s">
        <v>329</v>
      </c>
      <c r="C880" s="3" t="s">
        <v>330</v>
      </c>
      <c r="D880" s="3" t="s">
        <v>13</v>
      </c>
      <c r="E880" s="3">
        <v>5014</v>
      </c>
      <c r="F880" s="3">
        <v>2048.7484027873602</v>
      </c>
      <c r="G880" s="3">
        <v>6428</v>
      </c>
      <c r="H880" s="3">
        <v>3468.2484221375198</v>
      </c>
      <c r="I880" s="3">
        <v>233306</v>
      </c>
      <c r="J880" s="3">
        <v>124006</v>
      </c>
      <c r="K880" s="3">
        <v>0.53151654908146395</v>
      </c>
    </row>
    <row r="881" spans="1:11" x14ac:dyDescent="0.2">
      <c r="A881" s="3" t="s">
        <v>168</v>
      </c>
      <c r="B881" s="3" t="s">
        <v>329</v>
      </c>
      <c r="C881" s="3" t="s">
        <v>330</v>
      </c>
      <c r="D881" s="3" t="s">
        <v>14</v>
      </c>
      <c r="E881" s="3">
        <v>3870</v>
      </c>
      <c r="F881" s="3">
        <v>900.52392416141299</v>
      </c>
      <c r="G881" s="3">
        <v>5238</v>
      </c>
      <c r="H881" s="3">
        <v>2367.3827754489198</v>
      </c>
      <c r="I881" s="3">
        <v>233306</v>
      </c>
      <c r="J881" s="3">
        <v>124006</v>
      </c>
      <c r="K881" s="3">
        <v>0.53151654908146395</v>
      </c>
    </row>
    <row r="882" spans="1:11" x14ac:dyDescent="0.2">
      <c r="A882" s="3" t="s">
        <v>168</v>
      </c>
      <c r="B882" s="3" t="s">
        <v>329</v>
      </c>
      <c r="C882" s="3" t="s">
        <v>330</v>
      </c>
      <c r="D882" s="3" t="s">
        <v>15</v>
      </c>
      <c r="E882" s="3">
        <v>3418</v>
      </c>
      <c r="F882" s="3">
        <v>943.89494111141903</v>
      </c>
      <c r="G882" s="3">
        <v>5057</v>
      </c>
      <c r="H882" s="3">
        <v>2331.2995548451199</v>
      </c>
      <c r="I882" s="3">
        <v>233306</v>
      </c>
      <c r="J882" s="3">
        <v>124006</v>
      </c>
      <c r="K882" s="3">
        <v>0.53151654908146395</v>
      </c>
    </row>
    <row r="883" spans="1:11" x14ac:dyDescent="0.2">
      <c r="A883" s="3" t="s">
        <v>168</v>
      </c>
      <c r="B883" s="3" t="s">
        <v>332</v>
      </c>
      <c r="C883" s="3" t="s">
        <v>333</v>
      </c>
      <c r="D883" s="3" t="s">
        <v>8</v>
      </c>
      <c r="E883" s="3">
        <v>3373</v>
      </c>
      <c r="F883" s="3">
        <v>862.92123652719101</v>
      </c>
      <c r="G883" s="3">
        <v>4160</v>
      </c>
      <c r="H883" s="3">
        <v>1435.02721967805</v>
      </c>
      <c r="I883" s="3">
        <v>324881</v>
      </c>
      <c r="J883" s="3">
        <v>164177</v>
      </c>
      <c r="K883" s="3">
        <v>0.50534503402784403</v>
      </c>
    </row>
    <row r="884" spans="1:11" x14ac:dyDescent="0.2">
      <c r="A884" s="3" t="s">
        <v>168</v>
      </c>
      <c r="B884" s="3" t="s">
        <v>332</v>
      </c>
      <c r="C884" s="3" t="s">
        <v>333</v>
      </c>
      <c r="D884" s="3" t="s">
        <v>9</v>
      </c>
      <c r="E884" s="3">
        <v>3496</v>
      </c>
      <c r="F884" s="3">
        <v>978.225286150903</v>
      </c>
      <c r="G884" s="3">
        <v>5579</v>
      </c>
      <c r="H884" s="3">
        <v>2625.0739878263598</v>
      </c>
      <c r="I884" s="3">
        <v>324881</v>
      </c>
      <c r="J884" s="3">
        <v>164177</v>
      </c>
      <c r="K884" s="3">
        <v>0.50534503402784403</v>
      </c>
    </row>
    <row r="885" spans="1:11" x14ac:dyDescent="0.2">
      <c r="A885" s="3" t="s">
        <v>168</v>
      </c>
      <c r="B885" s="3" t="s">
        <v>332</v>
      </c>
      <c r="C885" s="3" t="s">
        <v>333</v>
      </c>
      <c r="D885" s="3" t="s">
        <v>10</v>
      </c>
      <c r="E885" s="3">
        <v>3342</v>
      </c>
      <c r="F885" s="3">
        <v>870.40156822840197</v>
      </c>
      <c r="G885" s="3">
        <v>4372</v>
      </c>
      <c r="H885" s="3">
        <v>1565.50671501842</v>
      </c>
      <c r="I885" s="3">
        <v>324881</v>
      </c>
      <c r="J885" s="3">
        <v>164177</v>
      </c>
      <c r="K885" s="3">
        <v>0.50534503402784403</v>
      </c>
    </row>
    <row r="886" spans="1:11" x14ac:dyDescent="0.2">
      <c r="A886" s="3" t="s">
        <v>168</v>
      </c>
      <c r="B886" s="3" t="s">
        <v>332</v>
      </c>
      <c r="C886" s="3" t="s">
        <v>333</v>
      </c>
      <c r="D886" s="3" t="s">
        <v>11</v>
      </c>
      <c r="E886" s="3">
        <v>4234</v>
      </c>
      <c r="F886" s="3">
        <v>1452.8780009710099</v>
      </c>
      <c r="G886" s="3">
        <v>4919</v>
      </c>
      <c r="H886" s="3">
        <v>2339.5935404162101</v>
      </c>
      <c r="I886" s="3">
        <v>324881</v>
      </c>
      <c r="J886" s="3">
        <v>164177</v>
      </c>
      <c r="K886" s="3">
        <v>0.50534503402784403</v>
      </c>
    </row>
    <row r="887" spans="1:11" x14ac:dyDescent="0.2">
      <c r="A887" s="3" t="s">
        <v>168</v>
      </c>
      <c r="B887" s="3" t="s">
        <v>332</v>
      </c>
      <c r="C887" s="3" t="s">
        <v>333</v>
      </c>
      <c r="D887" s="3" t="s">
        <v>12</v>
      </c>
      <c r="E887" s="3">
        <v>4058</v>
      </c>
      <c r="F887" s="3">
        <v>1523.7160909468901</v>
      </c>
      <c r="G887" s="3">
        <v>5112</v>
      </c>
      <c r="H887" s="3">
        <v>2453.3159472042598</v>
      </c>
      <c r="I887" s="3">
        <v>324881</v>
      </c>
      <c r="J887" s="3">
        <v>164177</v>
      </c>
      <c r="K887" s="3">
        <v>0.50534503402784403</v>
      </c>
    </row>
    <row r="888" spans="1:11" x14ac:dyDescent="0.2">
      <c r="A888" s="3" t="s">
        <v>168</v>
      </c>
      <c r="B888" s="3" t="s">
        <v>332</v>
      </c>
      <c r="C888" s="3" t="s">
        <v>333</v>
      </c>
      <c r="D888" s="3" t="s">
        <v>13</v>
      </c>
      <c r="E888" s="3">
        <v>4508</v>
      </c>
      <c r="F888" s="3">
        <v>1786.96113133993</v>
      </c>
      <c r="G888" s="3">
        <v>5885</v>
      </c>
      <c r="H888" s="3">
        <v>3132.8467693604198</v>
      </c>
      <c r="I888" s="3">
        <v>324881</v>
      </c>
      <c r="J888" s="3">
        <v>164177</v>
      </c>
      <c r="K888" s="3">
        <v>0.50534503402784403</v>
      </c>
    </row>
    <row r="889" spans="1:11" x14ac:dyDescent="0.2">
      <c r="A889" s="3" t="s">
        <v>168</v>
      </c>
      <c r="B889" s="3" t="s">
        <v>332</v>
      </c>
      <c r="C889" s="3" t="s">
        <v>333</v>
      </c>
      <c r="D889" s="3" t="s">
        <v>14</v>
      </c>
      <c r="E889" s="3">
        <v>2961</v>
      </c>
      <c r="F889" s="3">
        <v>762.620989397019</v>
      </c>
      <c r="G889" s="3">
        <v>4223</v>
      </c>
      <c r="H889" s="3">
        <v>1804.6261777920299</v>
      </c>
      <c r="I889" s="3">
        <v>324881</v>
      </c>
      <c r="J889" s="3">
        <v>164177</v>
      </c>
      <c r="K889" s="3">
        <v>0.50534503402784403</v>
      </c>
    </row>
    <row r="890" spans="1:11" x14ac:dyDescent="0.2">
      <c r="A890" s="3" t="s">
        <v>168</v>
      </c>
      <c r="B890" s="3" t="s">
        <v>332</v>
      </c>
      <c r="C890" s="3" t="s">
        <v>333</v>
      </c>
      <c r="D890" s="3" t="s">
        <v>15</v>
      </c>
      <c r="E890" s="3">
        <v>3244</v>
      </c>
      <c r="F890" s="3">
        <v>829.21545738268401</v>
      </c>
      <c r="G890" s="3">
        <v>4576</v>
      </c>
      <c r="H890" s="3">
        <v>1905.23577994265</v>
      </c>
      <c r="I890" s="3">
        <v>324881</v>
      </c>
      <c r="J890" s="3">
        <v>164177</v>
      </c>
      <c r="K890" s="3">
        <v>0.50534503402784403</v>
      </c>
    </row>
    <row r="891" spans="1:11" x14ac:dyDescent="0.2">
      <c r="A891" s="3" t="s">
        <v>168</v>
      </c>
      <c r="B891" s="3" t="s">
        <v>335</v>
      </c>
      <c r="C891" s="3" t="s">
        <v>336</v>
      </c>
      <c r="D891" s="3" t="s">
        <v>8</v>
      </c>
      <c r="E891" s="3">
        <v>4236</v>
      </c>
      <c r="F891" s="3">
        <v>1251.27277061616</v>
      </c>
      <c r="G891" s="3">
        <v>4958</v>
      </c>
      <c r="H891" s="3">
        <v>1751.75701750802</v>
      </c>
      <c r="I891" s="3">
        <v>224702</v>
      </c>
      <c r="J891" s="3">
        <v>103957</v>
      </c>
      <c r="K891" s="3">
        <v>0.46264385719753298</v>
      </c>
    </row>
    <row r="892" spans="1:11" x14ac:dyDescent="0.2">
      <c r="A892" s="3" t="s">
        <v>168</v>
      </c>
      <c r="B892" s="3" t="s">
        <v>335</v>
      </c>
      <c r="C892" s="3" t="s">
        <v>336</v>
      </c>
      <c r="D892" s="3" t="s">
        <v>9</v>
      </c>
      <c r="E892" s="3">
        <v>4269</v>
      </c>
      <c r="F892" s="3">
        <v>1479.00704632721</v>
      </c>
      <c r="G892" s="3">
        <v>5761</v>
      </c>
      <c r="H892" s="3">
        <v>2543.2188554445902</v>
      </c>
      <c r="I892" s="3">
        <v>224702</v>
      </c>
      <c r="J892" s="3">
        <v>103957</v>
      </c>
      <c r="K892" s="3">
        <v>0.46264385719753298</v>
      </c>
    </row>
    <row r="893" spans="1:11" x14ac:dyDescent="0.2">
      <c r="A893" s="3" t="s">
        <v>168</v>
      </c>
      <c r="B893" s="3" t="s">
        <v>335</v>
      </c>
      <c r="C893" s="3" t="s">
        <v>336</v>
      </c>
      <c r="D893" s="3" t="s">
        <v>10</v>
      </c>
      <c r="E893" s="3">
        <v>4566</v>
      </c>
      <c r="F893" s="3">
        <v>1551.4067287047701</v>
      </c>
      <c r="G893" s="3">
        <v>5145</v>
      </c>
      <c r="H893" s="3">
        <v>2036.01314084351</v>
      </c>
      <c r="I893" s="3">
        <v>224702</v>
      </c>
      <c r="J893" s="3">
        <v>103957</v>
      </c>
      <c r="K893" s="3">
        <v>0.46264385719753298</v>
      </c>
    </row>
    <row r="894" spans="1:11" x14ac:dyDescent="0.2">
      <c r="A894" s="3" t="s">
        <v>168</v>
      </c>
      <c r="B894" s="3" t="s">
        <v>335</v>
      </c>
      <c r="C894" s="3" t="s">
        <v>336</v>
      </c>
      <c r="D894" s="3" t="s">
        <v>11</v>
      </c>
      <c r="E894" s="3">
        <v>4959</v>
      </c>
      <c r="F894" s="3">
        <v>1813.97561076945</v>
      </c>
      <c r="G894" s="3">
        <v>5493</v>
      </c>
      <c r="H894" s="3">
        <v>2215.8342282069202</v>
      </c>
      <c r="I894" s="3">
        <v>224702</v>
      </c>
      <c r="J894" s="3">
        <v>103957</v>
      </c>
      <c r="K894" s="3">
        <v>0.46264385719753298</v>
      </c>
    </row>
    <row r="895" spans="1:11" x14ac:dyDescent="0.2">
      <c r="A895" s="3" t="s">
        <v>168</v>
      </c>
      <c r="B895" s="3" t="s">
        <v>335</v>
      </c>
      <c r="C895" s="3" t="s">
        <v>336</v>
      </c>
      <c r="D895" s="3" t="s">
        <v>12</v>
      </c>
      <c r="E895" s="3">
        <v>4903</v>
      </c>
      <c r="F895" s="3">
        <v>1553.9819185137201</v>
      </c>
      <c r="G895" s="3">
        <v>5720</v>
      </c>
      <c r="H895" s="3">
        <v>1964.9507208280099</v>
      </c>
      <c r="I895" s="3">
        <v>224702</v>
      </c>
      <c r="J895" s="3">
        <v>103957</v>
      </c>
      <c r="K895" s="3">
        <v>0.46264385719753298</v>
      </c>
    </row>
    <row r="896" spans="1:11" x14ac:dyDescent="0.2">
      <c r="A896" s="3" t="s">
        <v>168</v>
      </c>
      <c r="B896" s="3" t="s">
        <v>335</v>
      </c>
      <c r="C896" s="3" t="s">
        <v>336</v>
      </c>
      <c r="D896" s="3" t="s">
        <v>13</v>
      </c>
      <c r="E896" s="3">
        <v>5215</v>
      </c>
      <c r="F896" s="3">
        <v>2037.4408545127601</v>
      </c>
      <c r="G896" s="3">
        <v>6379</v>
      </c>
      <c r="H896" s="3">
        <v>3028.4564041577901</v>
      </c>
      <c r="I896" s="3">
        <v>224702</v>
      </c>
      <c r="J896" s="3">
        <v>103957</v>
      </c>
      <c r="K896" s="3">
        <v>0.46264385719753298</v>
      </c>
    </row>
    <row r="897" spans="1:11" x14ac:dyDescent="0.2">
      <c r="A897" s="3" t="s">
        <v>168</v>
      </c>
      <c r="B897" s="3" t="s">
        <v>335</v>
      </c>
      <c r="C897" s="3" t="s">
        <v>336</v>
      </c>
      <c r="D897" s="3" t="s">
        <v>14</v>
      </c>
      <c r="E897" s="3">
        <v>4109</v>
      </c>
      <c r="F897" s="3">
        <v>1290.7804323876701</v>
      </c>
      <c r="G897" s="3">
        <v>5219</v>
      </c>
      <c r="H897" s="3">
        <v>2202.5319917976999</v>
      </c>
      <c r="I897" s="3">
        <v>224702</v>
      </c>
      <c r="J897" s="3">
        <v>103957</v>
      </c>
      <c r="K897" s="3">
        <v>0.46264385719753298</v>
      </c>
    </row>
    <row r="898" spans="1:11" x14ac:dyDescent="0.2">
      <c r="A898" s="3" t="s">
        <v>168</v>
      </c>
      <c r="B898" s="3" t="s">
        <v>335</v>
      </c>
      <c r="C898" s="3" t="s">
        <v>336</v>
      </c>
      <c r="D898" s="3" t="s">
        <v>15</v>
      </c>
      <c r="E898" s="3">
        <v>4472</v>
      </c>
      <c r="F898" s="3">
        <v>1700.2477201863601</v>
      </c>
      <c r="G898" s="3">
        <v>5610</v>
      </c>
      <c r="H898" s="3">
        <v>2841.6149941785902</v>
      </c>
      <c r="I898" s="3">
        <v>224702</v>
      </c>
      <c r="J898" s="3">
        <v>103957</v>
      </c>
      <c r="K898" s="3">
        <v>0.46264385719753298</v>
      </c>
    </row>
    <row r="899" spans="1:11" x14ac:dyDescent="0.2">
      <c r="A899" s="3" t="s">
        <v>168</v>
      </c>
      <c r="B899" s="3" t="s">
        <v>338</v>
      </c>
      <c r="C899" s="3" t="s">
        <v>339</v>
      </c>
      <c r="D899" s="3" t="s">
        <v>8</v>
      </c>
      <c r="E899" s="3">
        <v>2723</v>
      </c>
      <c r="F899" s="3">
        <v>553.70992369090595</v>
      </c>
      <c r="G899" s="3">
        <v>3888</v>
      </c>
      <c r="H899" s="3">
        <v>1268.65992597528</v>
      </c>
      <c r="I899" s="3">
        <v>217470</v>
      </c>
      <c r="J899" s="3">
        <v>115538</v>
      </c>
      <c r="K899" s="3">
        <v>0.53128247574378096</v>
      </c>
    </row>
    <row r="900" spans="1:11" x14ac:dyDescent="0.2">
      <c r="A900" s="3" t="s">
        <v>168</v>
      </c>
      <c r="B900" s="3" t="s">
        <v>338</v>
      </c>
      <c r="C900" s="3" t="s">
        <v>339</v>
      </c>
      <c r="D900" s="3" t="s">
        <v>9</v>
      </c>
      <c r="E900" s="3">
        <v>2873</v>
      </c>
      <c r="F900" s="3">
        <v>534.62105826956497</v>
      </c>
      <c r="G900" s="3">
        <v>4589</v>
      </c>
      <c r="H900" s="3">
        <v>1661.02880185254</v>
      </c>
      <c r="I900" s="3">
        <v>217470</v>
      </c>
      <c r="J900" s="3">
        <v>115538</v>
      </c>
      <c r="K900" s="3">
        <v>0.53128247574378096</v>
      </c>
    </row>
    <row r="901" spans="1:11" x14ac:dyDescent="0.2">
      <c r="A901" s="3" t="s">
        <v>168</v>
      </c>
      <c r="B901" s="3" t="s">
        <v>338</v>
      </c>
      <c r="C901" s="3" t="s">
        <v>339</v>
      </c>
      <c r="D901" s="3" t="s">
        <v>10</v>
      </c>
      <c r="E901" s="3">
        <v>3408</v>
      </c>
      <c r="F901" s="3">
        <v>652.56969684814806</v>
      </c>
      <c r="G901" s="3">
        <v>4373</v>
      </c>
      <c r="H901" s="3">
        <v>1360.4059187784601</v>
      </c>
      <c r="I901" s="3">
        <v>217470</v>
      </c>
      <c r="J901" s="3">
        <v>115538</v>
      </c>
      <c r="K901" s="3">
        <v>0.53128247574378096</v>
      </c>
    </row>
    <row r="902" spans="1:11" x14ac:dyDescent="0.2">
      <c r="A902" s="3" t="s">
        <v>168</v>
      </c>
      <c r="B902" s="3" t="s">
        <v>338</v>
      </c>
      <c r="C902" s="3" t="s">
        <v>339</v>
      </c>
      <c r="D902" s="3" t="s">
        <v>11</v>
      </c>
      <c r="E902" s="3">
        <v>3740</v>
      </c>
      <c r="F902" s="3">
        <v>1020.8497544975</v>
      </c>
      <c r="G902" s="3">
        <v>4851</v>
      </c>
      <c r="H902" s="3">
        <v>1835.65811157238</v>
      </c>
      <c r="I902" s="3">
        <v>217470</v>
      </c>
      <c r="J902" s="3">
        <v>115538</v>
      </c>
      <c r="K902" s="3">
        <v>0.53128247574378096</v>
      </c>
    </row>
    <row r="903" spans="1:11" x14ac:dyDescent="0.2">
      <c r="A903" s="3" t="s">
        <v>168</v>
      </c>
      <c r="B903" s="3" t="s">
        <v>338</v>
      </c>
      <c r="C903" s="3" t="s">
        <v>339</v>
      </c>
      <c r="D903" s="3" t="s">
        <v>12</v>
      </c>
      <c r="E903" s="3">
        <v>3994</v>
      </c>
      <c r="F903" s="3">
        <v>981.97192713864195</v>
      </c>
      <c r="G903" s="3">
        <v>4734</v>
      </c>
      <c r="H903" s="3">
        <v>1659.61981175402</v>
      </c>
      <c r="I903" s="3">
        <v>217470</v>
      </c>
      <c r="J903" s="3">
        <v>115538</v>
      </c>
      <c r="K903" s="3">
        <v>0.53128247574378096</v>
      </c>
    </row>
    <row r="904" spans="1:11" x14ac:dyDescent="0.2">
      <c r="A904" s="3" t="s">
        <v>168</v>
      </c>
      <c r="B904" s="3" t="s">
        <v>338</v>
      </c>
      <c r="C904" s="3" t="s">
        <v>339</v>
      </c>
      <c r="D904" s="3" t="s">
        <v>13</v>
      </c>
      <c r="E904" s="3">
        <v>4403</v>
      </c>
      <c r="F904" s="3">
        <v>1796.1084416019501</v>
      </c>
      <c r="G904" s="3">
        <v>5760</v>
      </c>
      <c r="H904" s="3">
        <v>3012.7953190845001</v>
      </c>
      <c r="I904" s="3">
        <v>217470</v>
      </c>
      <c r="J904" s="3">
        <v>115538</v>
      </c>
      <c r="K904" s="3">
        <v>0.53128247574378096</v>
      </c>
    </row>
    <row r="905" spans="1:11" x14ac:dyDescent="0.2">
      <c r="A905" s="3" t="s">
        <v>168</v>
      </c>
      <c r="B905" s="3" t="s">
        <v>338</v>
      </c>
      <c r="C905" s="3" t="s">
        <v>339</v>
      </c>
      <c r="D905" s="3" t="s">
        <v>14</v>
      </c>
      <c r="E905" s="3">
        <v>2966</v>
      </c>
      <c r="F905" s="3">
        <v>767.29687679085998</v>
      </c>
      <c r="G905" s="3">
        <v>4318</v>
      </c>
      <c r="H905" s="3">
        <v>1712.2790828704101</v>
      </c>
      <c r="I905" s="3">
        <v>217470</v>
      </c>
      <c r="J905" s="3">
        <v>115538</v>
      </c>
      <c r="K905" s="3">
        <v>0.53128247574378096</v>
      </c>
    </row>
    <row r="906" spans="1:11" x14ac:dyDescent="0.2">
      <c r="A906" s="3" t="s">
        <v>168</v>
      </c>
      <c r="B906" s="3" t="s">
        <v>338</v>
      </c>
      <c r="C906" s="3" t="s">
        <v>339</v>
      </c>
      <c r="D906" s="3" t="s">
        <v>15</v>
      </c>
      <c r="E906" s="3">
        <v>3151</v>
      </c>
      <c r="F906" s="3">
        <v>707.44842786839001</v>
      </c>
      <c r="G906" s="3">
        <v>4529</v>
      </c>
      <c r="H906" s="3">
        <v>1628.32632571817</v>
      </c>
      <c r="I906" s="3">
        <v>217470</v>
      </c>
      <c r="J906" s="3">
        <v>115538</v>
      </c>
      <c r="K906" s="3">
        <v>0.53128247574378096</v>
      </c>
    </row>
    <row r="907" spans="1:11" x14ac:dyDescent="0.2">
      <c r="A907" s="3" t="s">
        <v>168</v>
      </c>
      <c r="B907" s="3" t="s">
        <v>341</v>
      </c>
      <c r="C907" s="3" t="s">
        <v>342</v>
      </c>
      <c r="D907" s="3" t="s">
        <v>8</v>
      </c>
      <c r="E907" s="3">
        <v>2711</v>
      </c>
      <c r="F907" s="3">
        <v>469.743494209537</v>
      </c>
      <c r="G907" s="3">
        <v>3592</v>
      </c>
      <c r="H907" s="3">
        <v>1079.2610275345</v>
      </c>
      <c r="I907" s="3">
        <v>430953</v>
      </c>
      <c r="J907" s="3">
        <v>236015</v>
      </c>
      <c r="K907" s="3">
        <v>0.54765832933057701</v>
      </c>
    </row>
    <row r="908" spans="1:11" x14ac:dyDescent="0.2">
      <c r="A908" s="3" t="s">
        <v>168</v>
      </c>
      <c r="B908" s="3" t="s">
        <v>341</v>
      </c>
      <c r="C908" s="3" t="s">
        <v>342</v>
      </c>
      <c r="D908" s="3" t="s">
        <v>9</v>
      </c>
      <c r="E908" s="3">
        <v>2774</v>
      </c>
      <c r="F908" s="3">
        <v>503.23834910317299</v>
      </c>
      <c r="G908" s="3">
        <v>4566</v>
      </c>
      <c r="H908" s="3">
        <v>1776.1583843696001</v>
      </c>
      <c r="I908" s="3">
        <v>430953</v>
      </c>
      <c r="J908" s="3">
        <v>236015</v>
      </c>
      <c r="K908" s="3">
        <v>0.54765832933057701</v>
      </c>
    </row>
    <row r="909" spans="1:11" x14ac:dyDescent="0.2">
      <c r="A909" s="3" t="s">
        <v>168</v>
      </c>
      <c r="B909" s="3" t="s">
        <v>341</v>
      </c>
      <c r="C909" s="3" t="s">
        <v>342</v>
      </c>
      <c r="D909" s="3" t="s">
        <v>10</v>
      </c>
      <c r="E909" s="3">
        <v>2850</v>
      </c>
      <c r="F909" s="3">
        <v>564.69841139748405</v>
      </c>
      <c r="G909" s="3">
        <v>3915</v>
      </c>
      <c r="H909" s="3">
        <v>1298.24681378894</v>
      </c>
      <c r="I909" s="3">
        <v>430953</v>
      </c>
      <c r="J909" s="3">
        <v>236015</v>
      </c>
      <c r="K909" s="3">
        <v>0.54765832933057701</v>
      </c>
    </row>
    <row r="910" spans="1:11" x14ac:dyDescent="0.2">
      <c r="A910" s="3" t="s">
        <v>168</v>
      </c>
      <c r="B910" s="3" t="s">
        <v>341</v>
      </c>
      <c r="C910" s="3" t="s">
        <v>342</v>
      </c>
      <c r="D910" s="3" t="s">
        <v>11</v>
      </c>
      <c r="E910" s="3">
        <v>3221</v>
      </c>
      <c r="F910" s="3">
        <v>874.81517356706001</v>
      </c>
      <c r="G910" s="3">
        <v>4251</v>
      </c>
      <c r="H910" s="3">
        <v>1705.5696143145899</v>
      </c>
      <c r="I910" s="3">
        <v>430953</v>
      </c>
      <c r="J910" s="3">
        <v>236015</v>
      </c>
      <c r="K910" s="3">
        <v>0.54765832933057701</v>
      </c>
    </row>
    <row r="911" spans="1:11" x14ac:dyDescent="0.2">
      <c r="A911" s="3" t="s">
        <v>168</v>
      </c>
      <c r="B911" s="3" t="s">
        <v>341</v>
      </c>
      <c r="C911" s="3" t="s">
        <v>342</v>
      </c>
      <c r="D911" s="3" t="s">
        <v>12</v>
      </c>
      <c r="E911" s="3">
        <v>3244</v>
      </c>
      <c r="F911" s="3">
        <v>842.715370568298</v>
      </c>
      <c r="G911" s="3">
        <v>4048</v>
      </c>
      <c r="H911" s="3">
        <v>1627.7760869688</v>
      </c>
      <c r="I911" s="3">
        <v>430953</v>
      </c>
      <c r="J911" s="3">
        <v>236015</v>
      </c>
      <c r="K911" s="3">
        <v>0.54765832933057701</v>
      </c>
    </row>
    <row r="912" spans="1:11" x14ac:dyDescent="0.2">
      <c r="A912" s="3" t="s">
        <v>168</v>
      </c>
      <c r="B912" s="3" t="s">
        <v>341</v>
      </c>
      <c r="C912" s="3" t="s">
        <v>342</v>
      </c>
      <c r="D912" s="3" t="s">
        <v>13</v>
      </c>
      <c r="E912" s="3">
        <v>3725</v>
      </c>
      <c r="F912" s="3">
        <v>1206.7437025042</v>
      </c>
      <c r="G912" s="3">
        <v>5131</v>
      </c>
      <c r="H912" s="3">
        <v>2535.4544010640702</v>
      </c>
      <c r="I912" s="3">
        <v>430953</v>
      </c>
      <c r="J912" s="3">
        <v>236015</v>
      </c>
      <c r="K912" s="3">
        <v>0.54765832933057701</v>
      </c>
    </row>
    <row r="913" spans="1:11" x14ac:dyDescent="0.2">
      <c r="A913" s="3" t="s">
        <v>168</v>
      </c>
      <c r="B913" s="3" t="s">
        <v>341</v>
      </c>
      <c r="C913" s="3" t="s">
        <v>342</v>
      </c>
      <c r="D913" s="3" t="s">
        <v>14</v>
      </c>
      <c r="E913" s="3">
        <v>2799</v>
      </c>
      <c r="F913" s="3">
        <v>550.11336326191599</v>
      </c>
      <c r="G913" s="3">
        <v>3842</v>
      </c>
      <c r="H913" s="3">
        <v>1525.2048042174399</v>
      </c>
      <c r="I913" s="3">
        <v>430953</v>
      </c>
      <c r="J913" s="3">
        <v>236015</v>
      </c>
      <c r="K913" s="3">
        <v>0.54765832933057701</v>
      </c>
    </row>
    <row r="914" spans="1:11" x14ac:dyDescent="0.2">
      <c r="A914" s="3" t="s">
        <v>168</v>
      </c>
      <c r="B914" s="3" t="s">
        <v>341</v>
      </c>
      <c r="C914" s="3" t="s">
        <v>342</v>
      </c>
      <c r="D914" s="3" t="s">
        <v>15</v>
      </c>
      <c r="E914" s="3">
        <v>2758</v>
      </c>
      <c r="F914" s="3">
        <v>520.28680491441605</v>
      </c>
      <c r="G914" s="3">
        <v>3889</v>
      </c>
      <c r="H914" s="3">
        <v>1525.74754764413</v>
      </c>
      <c r="I914" s="3">
        <v>430953</v>
      </c>
      <c r="J914" s="3">
        <v>236015</v>
      </c>
      <c r="K914" s="3">
        <v>0.54765832933057701</v>
      </c>
    </row>
    <row r="915" spans="1:11" x14ac:dyDescent="0.2">
      <c r="A915" s="3" t="s">
        <v>168</v>
      </c>
      <c r="B915" s="3" t="s">
        <v>344</v>
      </c>
      <c r="C915" s="3" t="s">
        <v>345</v>
      </c>
      <c r="D915" s="3" t="s">
        <v>8</v>
      </c>
      <c r="E915" s="3">
        <v>3382</v>
      </c>
      <c r="F915" s="3">
        <v>845.65449230925196</v>
      </c>
      <c r="G915" s="3">
        <v>4377</v>
      </c>
      <c r="H915" s="3">
        <v>1745.2922972822801</v>
      </c>
      <c r="I915" s="3">
        <v>252725</v>
      </c>
      <c r="J915" s="3">
        <v>116997</v>
      </c>
      <c r="K915" s="3">
        <v>0.46294193293105201</v>
      </c>
    </row>
    <row r="916" spans="1:11" x14ac:dyDescent="0.2">
      <c r="A916" s="3" t="s">
        <v>168</v>
      </c>
      <c r="B916" s="3" t="s">
        <v>344</v>
      </c>
      <c r="C916" s="3" t="s">
        <v>345</v>
      </c>
      <c r="D916" s="3" t="s">
        <v>9</v>
      </c>
      <c r="E916" s="3">
        <v>3318</v>
      </c>
      <c r="F916" s="3">
        <v>954.56609081771001</v>
      </c>
      <c r="G916" s="3">
        <v>5386</v>
      </c>
      <c r="H916" s="3">
        <v>2700.0158844306802</v>
      </c>
      <c r="I916" s="3">
        <v>252725</v>
      </c>
      <c r="J916" s="3">
        <v>116997</v>
      </c>
      <c r="K916" s="3">
        <v>0.46294193293105201</v>
      </c>
    </row>
    <row r="917" spans="1:11" x14ac:dyDescent="0.2">
      <c r="A917" s="3" t="s">
        <v>168</v>
      </c>
      <c r="B917" s="3" t="s">
        <v>344</v>
      </c>
      <c r="C917" s="3" t="s">
        <v>345</v>
      </c>
      <c r="D917" s="3" t="s">
        <v>10</v>
      </c>
      <c r="E917" s="3">
        <v>3788</v>
      </c>
      <c r="F917" s="3">
        <v>948.09606972286201</v>
      </c>
      <c r="G917" s="3">
        <v>4661</v>
      </c>
      <c r="H917" s="3">
        <v>1893.4353183682399</v>
      </c>
      <c r="I917" s="3">
        <v>252725</v>
      </c>
      <c r="J917" s="3">
        <v>116997</v>
      </c>
      <c r="K917" s="3">
        <v>0.46294193293105201</v>
      </c>
    </row>
    <row r="918" spans="1:11" x14ac:dyDescent="0.2">
      <c r="A918" s="3" t="s">
        <v>168</v>
      </c>
      <c r="B918" s="3" t="s">
        <v>344</v>
      </c>
      <c r="C918" s="3" t="s">
        <v>345</v>
      </c>
      <c r="D918" s="3" t="s">
        <v>11</v>
      </c>
      <c r="E918" s="3">
        <v>3708</v>
      </c>
      <c r="F918" s="3">
        <v>1332.1457890317199</v>
      </c>
      <c r="G918" s="3">
        <v>4813</v>
      </c>
      <c r="H918" s="3">
        <v>2172.6726006490399</v>
      </c>
      <c r="I918" s="3">
        <v>252725</v>
      </c>
      <c r="J918" s="3">
        <v>116997</v>
      </c>
      <c r="K918" s="3">
        <v>0.46294193293105201</v>
      </c>
    </row>
    <row r="919" spans="1:11" x14ac:dyDescent="0.2">
      <c r="A919" s="3" t="s">
        <v>168</v>
      </c>
      <c r="B919" s="3" t="s">
        <v>344</v>
      </c>
      <c r="C919" s="3" t="s">
        <v>345</v>
      </c>
      <c r="D919" s="3" t="s">
        <v>12</v>
      </c>
      <c r="E919" s="3">
        <v>3840</v>
      </c>
      <c r="F919" s="3">
        <v>1291.70024415325</v>
      </c>
      <c r="G919" s="3">
        <v>5052</v>
      </c>
      <c r="H919" s="3">
        <v>2389.2806386861998</v>
      </c>
      <c r="I919" s="3">
        <v>252725</v>
      </c>
      <c r="J919" s="3">
        <v>116997</v>
      </c>
      <c r="K919" s="3">
        <v>0.46294193293105201</v>
      </c>
    </row>
    <row r="920" spans="1:11" x14ac:dyDescent="0.2">
      <c r="A920" s="3" t="s">
        <v>168</v>
      </c>
      <c r="B920" s="3" t="s">
        <v>344</v>
      </c>
      <c r="C920" s="3" t="s">
        <v>345</v>
      </c>
      <c r="D920" s="3" t="s">
        <v>13</v>
      </c>
      <c r="E920" s="3">
        <v>4635</v>
      </c>
      <c r="F920" s="3">
        <v>1703.6145769954001</v>
      </c>
      <c r="G920" s="3">
        <v>5919</v>
      </c>
      <c r="H920" s="3">
        <v>3245.6259511882599</v>
      </c>
      <c r="I920" s="3">
        <v>252725</v>
      </c>
      <c r="J920" s="3">
        <v>116997</v>
      </c>
      <c r="K920" s="3">
        <v>0.46294193293105201</v>
      </c>
    </row>
    <row r="921" spans="1:11" x14ac:dyDescent="0.2">
      <c r="A921" s="3" t="s">
        <v>168</v>
      </c>
      <c r="B921" s="3" t="s">
        <v>344</v>
      </c>
      <c r="C921" s="3" t="s">
        <v>345</v>
      </c>
      <c r="D921" s="3" t="s">
        <v>14</v>
      </c>
      <c r="E921" s="3">
        <v>3412</v>
      </c>
      <c r="F921" s="3">
        <v>937.61370052408495</v>
      </c>
      <c r="G921" s="3">
        <v>4631</v>
      </c>
      <c r="H921" s="3">
        <v>2120.73451382451</v>
      </c>
      <c r="I921" s="3">
        <v>252725</v>
      </c>
      <c r="J921" s="3">
        <v>116997</v>
      </c>
      <c r="K921" s="3">
        <v>0.46294193293105201</v>
      </c>
    </row>
    <row r="922" spans="1:11" x14ac:dyDescent="0.2">
      <c r="A922" s="3" t="s">
        <v>168</v>
      </c>
      <c r="B922" s="3" t="s">
        <v>344</v>
      </c>
      <c r="C922" s="3" t="s">
        <v>345</v>
      </c>
      <c r="D922" s="3" t="s">
        <v>15</v>
      </c>
      <c r="E922" s="3">
        <v>3531</v>
      </c>
      <c r="F922" s="3">
        <v>958.295116691413</v>
      </c>
      <c r="G922" s="3">
        <v>5139</v>
      </c>
      <c r="H922" s="3">
        <v>2444.7474566856299</v>
      </c>
      <c r="I922" s="3">
        <v>252725</v>
      </c>
      <c r="J922" s="3">
        <v>116997</v>
      </c>
      <c r="K922" s="3">
        <v>0.46294193293105201</v>
      </c>
    </row>
    <row r="923" spans="1:11" x14ac:dyDescent="0.2">
      <c r="A923" s="3" t="s">
        <v>168</v>
      </c>
      <c r="B923" s="3" t="s">
        <v>347</v>
      </c>
      <c r="C923" s="3" t="s">
        <v>348</v>
      </c>
      <c r="D923" s="3" t="s">
        <v>8</v>
      </c>
      <c r="E923" s="3">
        <v>2923</v>
      </c>
      <c r="F923" s="3">
        <v>774.34712510666202</v>
      </c>
      <c r="G923" s="3">
        <v>3712</v>
      </c>
      <c r="H923" s="3">
        <v>1492.5332634736601</v>
      </c>
      <c r="I923" s="3">
        <v>272106</v>
      </c>
      <c r="J923" s="3">
        <v>141822</v>
      </c>
      <c r="K923" s="3">
        <v>0.52120129655354897</v>
      </c>
    </row>
    <row r="924" spans="1:11" x14ac:dyDescent="0.2">
      <c r="A924" s="3" t="s">
        <v>168</v>
      </c>
      <c r="B924" s="3" t="s">
        <v>347</v>
      </c>
      <c r="C924" s="3" t="s">
        <v>348</v>
      </c>
      <c r="D924" s="3" t="s">
        <v>9</v>
      </c>
      <c r="E924" s="3">
        <v>3346</v>
      </c>
      <c r="F924" s="3">
        <v>887.86393959966802</v>
      </c>
      <c r="G924" s="3">
        <v>5325</v>
      </c>
      <c r="H924" s="3">
        <v>2414.6810855088402</v>
      </c>
      <c r="I924" s="3">
        <v>272106</v>
      </c>
      <c r="J924" s="3">
        <v>141822</v>
      </c>
      <c r="K924" s="3">
        <v>0.52120129655354897</v>
      </c>
    </row>
    <row r="925" spans="1:11" x14ac:dyDescent="0.2">
      <c r="A925" s="3" t="s">
        <v>168</v>
      </c>
      <c r="B925" s="3" t="s">
        <v>347</v>
      </c>
      <c r="C925" s="3" t="s">
        <v>348</v>
      </c>
      <c r="D925" s="3" t="s">
        <v>10</v>
      </c>
      <c r="E925" s="3">
        <v>3156</v>
      </c>
      <c r="F925" s="3">
        <v>879.19520538514496</v>
      </c>
      <c r="G925" s="3">
        <v>4250</v>
      </c>
      <c r="H925" s="3">
        <v>1750.5200246381801</v>
      </c>
      <c r="I925" s="3">
        <v>272106</v>
      </c>
      <c r="J925" s="3">
        <v>141822</v>
      </c>
      <c r="K925" s="3">
        <v>0.52120129655354897</v>
      </c>
    </row>
    <row r="926" spans="1:11" x14ac:dyDescent="0.2">
      <c r="A926" s="3" t="s">
        <v>168</v>
      </c>
      <c r="B926" s="3" t="s">
        <v>347</v>
      </c>
      <c r="C926" s="3" t="s">
        <v>348</v>
      </c>
      <c r="D926" s="3" t="s">
        <v>11</v>
      </c>
      <c r="E926" s="3">
        <v>3915</v>
      </c>
      <c r="F926" s="3">
        <v>1339.5661760721</v>
      </c>
      <c r="G926" s="3">
        <v>5081</v>
      </c>
      <c r="H926" s="3">
        <v>2211.6882313072101</v>
      </c>
      <c r="I926" s="3">
        <v>272106</v>
      </c>
      <c r="J926" s="3">
        <v>141822</v>
      </c>
      <c r="K926" s="3">
        <v>0.52120129655354897</v>
      </c>
    </row>
    <row r="927" spans="1:11" x14ac:dyDescent="0.2">
      <c r="A927" s="3" t="s">
        <v>168</v>
      </c>
      <c r="B927" s="3" t="s">
        <v>347</v>
      </c>
      <c r="C927" s="3" t="s">
        <v>348</v>
      </c>
      <c r="D927" s="3" t="s">
        <v>12</v>
      </c>
      <c r="E927" s="3">
        <v>4282</v>
      </c>
      <c r="F927" s="3">
        <v>1313.46828436245</v>
      </c>
      <c r="G927" s="3">
        <v>5175</v>
      </c>
      <c r="H927" s="3">
        <v>2312.0948211765799</v>
      </c>
      <c r="I927" s="3">
        <v>272106</v>
      </c>
      <c r="J927" s="3">
        <v>141822</v>
      </c>
      <c r="K927" s="3">
        <v>0.52120129655354897</v>
      </c>
    </row>
    <row r="928" spans="1:11" x14ac:dyDescent="0.2">
      <c r="A928" s="3" t="s">
        <v>168</v>
      </c>
      <c r="B928" s="3" t="s">
        <v>347</v>
      </c>
      <c r="C928" s="3" t="s">
        <v>348</v>
      </c>
      <c r="D928" s="3" t="s">
        <v>13</v>
      </c>
      <c r="E928" s="3">
        <v>4157</v>
      </c>
      <c r="F928" s="3">
        <v>1598.34036994434</v>
      </c>
      <c r="G928" s="3">
        <v>5591</v>
      </c>
      <c r="H928" s="3">
        <v>2926.6732571938201</v>
      </c>
      <c r="I928" s="3">
        <v>272106</v>
      </c>
      <c r="J928" s="3">
        <v>141822</v>
      </c>
      <c r="K928" s="3">
        <v>0.52120129655354897</v>
      </c>
    </row>
    <row r="929" spans="1:11" x14ac:dyDescent="0.2">
      <c r="A929" s="3" t="s">
        <v>168</v>
      </c>
      <c r="B929" s="3" t="s">
        <v>347</v>
      </c>
      <c r="C929" s="3" t="s">
        <v>348</v>
      </c>
      <c r="D929" s="3" t="s">
        <v>14</v>
      </c>
      <c r="E929" s="3">
        <v>2825</v>
      </c>
      <c r="F929" s="3">
        <v>687.99654040956796</v>
      </c>
      <c r="G929" s="3">
        <v>4042</v>
      </c>
      <c r="H929" s="3">
        <v>1608.4470730574101</v>
      </c>
      <c r="I929" s="3">
        <v>272106</v>
      </c>
      <c r="J929" s="3">
        <v>141822</v>
      </c>
      <c r="K929" s="3">
        <v>0.52120129655354897</v>
      </c>
    </row>
    <row r="930" spans="1:11" x14ac:dyDescent="0.2">
      <c r="A930" s="3" t="s">
        <v>168</v>
      </c>
      <c r="B930" s="3" t="s">
        <v>347</v>
      </c>
      <c r="C930" s="3" t="s">
        <v>348</v>
      </c>
      <c r="D930" s="3" t="s">
        <v>15</v>
      </c>
      <c r="E930" s="3">
        <v>2800</v>
      </c>
      <c r="F930" s="3">
        <v>814.35239423224198</v>
      </c>
      <c r="G930" s="3">
        <v>4148</v>
      </c>
      <c r="H930" s="3">
        <v>1850.9216078926299</v>
      </c>
      <c r="I930" s="3">
        <v>272106</v>
      </c>
      <c r="J930" s="3">
        <v>141822</v>
      </c>
      <c r="K930" s="3">
        <v>0.52120129655354897</v>
      </c>
    </row>
    <row r="931" spans="1:11" x14ac:dyDescent="0.2">
      <c r="A931" s="3" t="s">
        <v>168</v>
      </c>
      <c r="B931" s="3" t="s">
        <v>350</v>
      </c>
      <c r="C931" s="3" t="s">
        <v>351</v>
      </c>
      <c r="D931" s="3" t="s">
        <v>8</v>
      </c>
      <c r="E931" s="3">
        <v>4215</v>
      </c>
      <c r="F931" s="3">
        <v>1495.83013757716</v>
      </c>
      <c r="G931" s="3">
        <v>5410</v>
      </c>
      <c r="H931" s="3">
        <v>2292.65882424444</v>
      </c>
      <c r="I931" s="3">
        <v>235623</v>
      </c>
      <c r="J931" s="3">
        <v>107214</v>
      </c>
      <c r="K931" s="3">
        <v>0.45502349091557298</v>
      </c>
    </row>
    <row r="932" spans="1:11" x14ac:dyDescent="0.2">
      <c r="A932" s="3" t="s">
        <v>168</v>
      </c>
      <c r="B932" s="3" t="s">
        <v>350</v>
      </c>
      <c r="C932" s="3" t="s">
        <v>351</v>
      </c>
      <c r="D932" s="3" t="s">
        <v>9</v>
      </c>
      <c r="E932" s="3">
        <v>4194</v>
      </c>
      <c r="F932" s="3">
        <v>1564.5668421499299</v>
      </c>
      <c r="G932" s="3">
        <v>6292</v>
      </c>
      <c r="H932" s="3">
        <v>3213.6910348154001</v>
      </c>
      <c r="I932" s="3">
        <v>235623</v>
      </c>
      <c r="J932" s="3">
        <v>107214</v>
      </c>
      <c r="K932" s="3">
        <v>0.45502349091557298</v>
      </c>
    </row>
    <row r="933" spans="1:11" x14ac:dyDescent="0.2">
      <c r="A933" s="3" t="s">
        <v>168</v>
      </c>
      <c r="B933" s="3" t="s">
        <v>350</v>
      </c>
      <c r="C933" s="3" t="s">
        <v>351</v>
      </c>
      <c r="D933" s="3" t="s">
        <v>10</v>
      </c>
      <c r="E933" s="3">
        <v>4624</v>
      </c>
      <c r="F933" s="3">
        <v>1768.94375627657</v>
      </c>
      <c r="G933" s="3">
        <v>5652</v>
      </c>
      <c r="H933" s="3">
        <v>2703.38599966223</v>
      </c>
      <c r="I933" s="3">
        <v>235623</v>
      </c>
      <c r="J933" s="3">
        <v>107214</v>
      </c>
      <c r="K933" s="3">
        <v>0.45502349091557298</v>
      </c>
    </row>
    <row r="934" spans="1:11" x14ac:dyDescent="0.2">
      <c r="A934" s="3" t="s">
        <v>168</v>
      </c>
      <c r="B934" s="3" t="s">
        <v>350</v>
      </c>
      <c r="C934" s="3" t="s">
        <v>351</v>
      </c>
      <c r="D934" s="3" t="s">
        <v>11</v>
      </c>
      <c r="E934" s="3">
        <v>4722</v>
      </c>
      <c r="F934" s="3">
        <v>2085.7201610217699</v>
      </c>
      <c r="G934" s="3">
        <v>5742</v>
      </c>
      <c r="H934" s="3">
        <v>2943.0619747677702</v>
      </c>
      <c r="I934" s="3">
        <v>235623</v>
      </c>
      <c r="J934" s="3">
        <v>107214</v>
      </c>
      <c r="K934" s="3">
        <v>0.45502349091557298</v>
      </c>
    </row>
    <row r="935" spans="1:11" x14ac:dyDescent="0.2">
      <c r="A935" s="3" t="s">
        <v>168</v>
      </c>
      <c r="B935" s="3" t="s">
        <v>350</v>
      </c>
      <c r="C935" s="3" t="s">
        <v>351</v>
      </c>
      <c r="D935" s="3" t="s">
        <v>12</v>
      </c>
      <c r="E935" s="3">
        <v>4701</v>
      </c>
      <c r="F935" s="3">
        <v>1777.2539750875701</v>
      </c>
      <c r="G935" s="3">
        <v>5535</v>
      </c>
      <c r="H935" s="3">
        <v>2325.5968611800499</v>
      </c>
      <c r="I935" s="3">
        <v>235623</v>
      </c>
      <c r="J935" s="3">
        <v>107214</v>
      </c>
      <c r="K935" s="3">
        <v>0.45502349091557298</v>
      </c>
    </row>
    <row r="936" spans="1:11" x14ac:dyDescent="0.2">
      <c r="A936" s="3" t="s">
        <v>168</v>
      </c>
      <c r="B936" s="3" t="s">
        <v>350</v>
      </c>
      <c r="C936" s="3" t="s">
        <v>351</v>
      </c>
      <c r="D936" s="3" t="s">
        <v>13</v>
      </c>
      <c r="E936" s="3">
        <v>5002</v>
      </c>
      <c r="F936" s="3">
        <v>2176.5069317576599</v>
      </c>
      <c r="G936" s="3">
        <v>6036</v>
      </c>
      <c r="H936" s="3">
        <v>3074.9052036111498</v>
      </c>
      <c r="I936" s="3">
        <v>235623</v>
      </c>
      <c r="J936" s="3">
        <v>107214</v>
      </c>
      <c r="K936" s="3">
        <v>0.45502349091557298</v>
      </c>
    </row>
    <row r="937" spans="1:11" x14ac:dyDescent="0.2">
      <c r="A937" s="3" t="s">
        <v>168</v>
      </c>
      <c r="B937" s="3" t="s">
        <v>350</v>
      </c>
      <c r="C937" s="3" t="s">
        <v>351</v>
      </c>
      <c r="D937" s="3" t="s">
        <v>14</v>
      </c>
      <c r="E937" s="3">
        <v>3677</v>
      </c>
      <c r="F937" s="3">
        <v>1162.67039503501</v>
      </c>
      <c r="G937" s="3">
        <v>4771</v>
      </c>
      <c r="H937" s="3">
        <v>2107.5377676479302</v>
      </c>
      <c r="I937" s="3">
        <v>235623</v>
      </c>
      <c r="J937" s="3">
        <v>107214</v>
      </c>
      <c r="K937" s="3">
        <v>0.45502349091557298</v>
      </c>
    </row>
    <row r="938" spans="1:11" x14ac:dyDescent="0.2">
      <c r="A938" s="3" t="s">
        <v>168</v>
      </c>
      <c r="B938" s="3" t="s">
        <v>350</v>
      </c>
      <c r="C938" s="3" t="s">
        <v>351</v>
      </c>
      <c r="D938" s="3" t="s">
        <v>15</v>
      </c>
      <c r="E938" s="3">
        <v>4056</v>
      </c>
      <c r="F938" s="3">
        <v>1433.65304525388</v>
      </c>
      <c r="G938" s="3">
        <v>5348</v>
      </c>
      <c r="H938" s="3">
        <v>2566.4567820891102</v>
      </c>
      <c r="I938" s="3">
        <v>235623</v>
      </c>
      <c r="J938" s="3">
        <v>107214</v>
      </c>
      <c r="K938" s="3">
        <v>0.45502349091557298</v>
      </c>
    </row>
    <row r="939" spans="1:11" x14ac:dyDescent="0.2">
      <c r="A939" s="3" t="s">
        <v>168</v>
      </c>
      <c r="B939" s="3" t="s">
        <v>353</v>
      </c>
      <c r="C939" s="3" t="s">
        <v>354</v>
      </c>
      <c r="D939" s="3" t="s">
        <v>8</v>
      </c>
      <c r="E939" s="3">
        <v>3497</v>
      </c>
      <c r="F939" s="3">
        <v>986.323939518825</v>
      </c>
      <c r="G939" s="3">
        <v>4754</v>
      </c>
      <c r="H939" s="3">
        <v>1926.99806554209</v>
      </c>
      <c r="I939" s="3">
        <v>253319</v>
      </c>
      <c r="J939" s="3">
        <v>129646</v>
      </c>
      <c r="K939" s="3">
        <v>0.51178948282600201</v>
      </c>
    </row>
    <row r="940" spans="1:11" x14ac:dyDescent="0.2">
      <c r="A940" s="3" t="s">
        <v>168</v>
      </c>
      <c r="B940" s="3" t="s">
        <v>353</v>
      </c>
      <c r="C940" s="3" t="s">
        <v>354</v>
      </c>
      <c r="D940" s="3" t="s">
        <v>9</v>
      </c>
      <c r="E940" s="3">
        <v>3382</v>
      </c>
      <c r="F940" s="3">
        <v>1027.1312615725799</v>
      </c>
      <c r="G940" s="3">
        <v>5542</v>
      </c>
      <c r="H940" s="3">
        <v>2979.32134097476</v>
      </c>
      <c r="I940" s="3">
        <v>253319</v>
      </c>
      <c r="J940" s="3">
        <v>129646</v>
      </c>
      <c r="K940" s="3">
        <v>0.51178948282600201</v>
      </c>
    </row>
    <row r="941" spans="1:11" x14ac:dyDescent="0.2">
      <c r="A941" s="3" t="s">
        <v>168</v>
      </c>
      <c r="B941" s="3" t="s">
        <v>353</v>
      </c>
      <c r="C941" s="3" t="s">
        <v>354</v>
      </c>
      <c r="D941" s="3" t="s">
        <v>10</v>
      </c>
      <c r="E941" s="3">
        <v>3380</v>
      </c>
      <c r="F941" s="3">
        <v>979.95587592633206</v>
      </c>
      <c r="G941" s="3">
        <v>4708</v>
      </c>
      <c r="H941" s="3">
        <v>1952.79161295687</v>
      </c>
      <c r="I941" s="3">
        <v>253319</v>
      </c>
      <c r="J941" s="3">
        <v>129646</v>
      </c>
      <c r="K941" s="3">
        <v>0.51178948282600201</v>
      </c>
    </row>
    <row r="942" spans="1:11" x14ac:dyDescent="0.2">
      <c r="A942" s="3" t="s">
        <v>168</v>
      </c>
      <c r="B942" s="3" t="s">
        <v>353</v>
      </c>
      <c r="C942" s="3" t="s">
        <v>354</v>
      </c>
      <c r="D942" s="3" t="s">
        <v>11</v>
      </c>
      <c r="E942" s="3">
        <v>4367</v>
      </c>
      <c r="F942" s="3">
        <v>1680.58528575334</v>
      </c>
      <c r="G942" s="3">
        <v>5688</v>
      </c>
      <c r="H942" s="3">
        <v>2906.9812393386101</v>
      </c>
      <c r="I942" s="3">
        <v>253319</v>
      </c>
      <c r="J942" s="3">
        <v>129646</v>
      </c>
      <c r="K942" s="3">
        <v>0.51178948282600201</v>
      </c>
    </row>
    <row r="943" spans="1:11" x14ac:dyDescent="0.2">
      <c r="A943" s="3" t="s">
        <v>168</v>
      </c>
      <c r="B943" s="3" t="s">
        <v>353</v>
      </c>
      <c r="C943" s="3" t="s">
        <v>354</v>
      </c>
      <c r="D943" s="3" t="s">
        <v>12</v>
      </c>
      <c r="E943" s="3">
        <v>4178</v>
      </c>
      <c r="F943" s="3">
        <v>1716.2155472685099</v>
      </c>
      <c r="G943" s="3">
        <v>5583</v>
      </c>
      <c r="H943" s="3">
        <v>2896.6668280451599</v>
      </c>
      <c r="I943" s="3">
        <v>253319</v>
      </c>
      <c r="J943" s="3">
        <v>129646</v>
      </c>
      <c r="K943" s="3">
        <v>0.51178948282600201</v>
      </c>
    </row>
    <row r="944" spans="1:11" x14ac:dyDescent="0.2">
      <c r="A944" s="3" t="s">
        <v>168</v>
      </c>
      <c r="B944" s="3" t="s">
        <v>353</v>
      </c>
      <c r="C944" s="3" t="s">
        <v>354</v>
      </c>
      <c r="D944" s="3" t="s">
        <v>13</v>
      </c>
      <c r="E944" s="3">
        <v>4634</v>
      </c>
      <c r="F944" s="3">
        <v>2148.7684791365</v>
      </c>
      <c r="G944" s="3">
        <v>5875</v>
      </c>
      <c r="H944" s="3">
        <v>3313.3946702391299</v>
      </c>
      <c r="I944" s="3">
        <v>253319</v>
      </c>
      <c r="J944" s="3">
        <v>129646</v>
      </c>
      <c r="K944" s="3">
        <v>0.51178948282600201</v>
      </c>
    </row>
    <row r="945" spans="1:11" x14ac:dyDescent="0.2">
      <c r="A945" s="3" t="s">
        <v>168</v>
      </c>
      <c r="B945" s="3" t="s">
        <v>353</v>
      </c>
      <c r="C945" s="3" t="s">
        <v>354</v>
      </c>
      <c r="D945" s="3" t="s">
        <v>14</v>
      </c>
      <c r="E945" s="3">
        <v>3136</v>
      </c>
      <c r="F945" s="3">
        <v>832.89394009313196</v>
      </c>
      <c r="G945" s="3">
        <v>4446</v>
      </c>
      <c r="H945" s="3">
        <v>1956.1611795562001</v>
      </c>
      <c r="I945" s="3">
        <v>253319</v>
      </c>
      <c r="J945" s="3">
        <v>129646</v>
      </c>
      <c r="K945" s="3">
        <v>0.51178948282600201</v>
      </c>
    </row>
    <row r="946" spans="1:11" x14ac:dyDescent="0.2">
      <c r="A946" s="3" t="s">
        <v>168</v>
      </c>
      <c r="B946" s="3" t="s">
        <v>353</v>
      </c>
      <c r="C946" s="3" t="s">
        <v>354</v>
      </c>
      <c r="D946" s="3" t="s">
        <v>15</v>
      </c>
      <c r="E946" s="3">
        <v>3198</v>
      </c>
      <c r="F946" s="3">
        <v>806.68384908257804</v>
      </c>
      <c r="G946" s="3">
        <v>4546</v>
      </c>
      <c r="H946" s="3">
        <v>2027.4166582339601</v>
      </c>
      <c r="I946" s="3">
        <v>253319</v>
      </c>
      <c r="J946" s="3">
        <v>129646</v>
      </c>
      <c r="K946" s="3">
        <v>0.51178948282600201</v>
      </c>
    </row>
    <row r="947" spans="1:11" x14ac:dyDescent="0.2">
      <c r="A947" s="3" t="s">
        <v>168</v>
      </c>
      <c r="B947" s="3" t="s">
        <v>356</v>
      </c>
      <c r="C947" s="3" t="s">
        <v>357</v>
      </c>
      <c r="D947" s="3" t="s">
        <v>8</v>
      </c>
      <c r="E947" s="3">
        <v>3594</v>
      </c>
      <c r="F947" s="3">
        <v>1099.69164549474</v>
      </c>
      <c r="G947" s="3">
        <v>4622</v>
      </c>
      <c r="H947" s="3">
        <v>1843.0510528146899</v>
      </c>
      <c r="I947" s="3">
        <v>245459</v>
      </c>
      <c r="J947" s="3">
        <v>124565</v>
      </c>
      <c r="K947" s="3">
        <v>0.50747782725424595</v>
      </c>
    </row>
    <row r="948" spans="1:11" x14ac:dyDescent="0.2">
      <c r="A948" s="3" t="s">
        <v>168</v>
      </c>
      <c r="B948" s="3" t="s">
        <v>356</v>
      </c>
      <c r="C948" s="3" t="s">
        <v>357</v>
      </c>
      <c r="D948" s="3" t="s">
        <v>9</v>
      </c>
      <c r="E948" s="3">
        <v>3705</v>
      </c>
      <c r="F948" s="3">
        <v>1195.92117560016</v>
      </c>
      <c r="G948" s="3">
        <v>5621</v>
      </c>
      <c r="H948" s="3">
        <v>2852.3105684154102</v>
      </c>
      <c r="I948" s="3">
        <v>245459</v>
      </c>
      <c r="J948" s="3">
        <v>124565</v>
      </c>
      <c r="K948" s="3">
        <v>0.50747782725424595</v>
      </c>
    </row>
    <row r="949" spans="1:11" x14ac:dyDescent="0.2">
      <c r="A949" s="3" t="s">
        <v>168</v>
      </c>
      <c r="B949" s="3" t="s">
        <v>356</v>
      </c>
      <c r="C949" s="3" t="s">
        <v>357</v>
      </c>
      <c r="D949" s="3" t="s">
        <v>10</v>
      </c>
      <c r="E949" s="3">
        <v>3345</v>
      </c>
      <c r="F949" s="3">
        <v>1121.9386001652799</v>
      </c>
      <c r="G949" s="3">
        <v>5241</v>
      </c>
      <c r="H949" s="3">
        <v>2230.20199154086</v>
      </c>
      <c r="I949" s="3">
        <v>245459</v>
      </c>
      <c r="J949" s="3">
        <v>124565</v>
      </c>
      <c r="K949" s="3">
        <v>0.50747782725424595</v>
      </c>
    </row>
    <row r="950" spans="1:11" x14ac:dyDescent="0.2">
      <c r="A950" s="3" t="s">
        <v>168</v>
      </c>
      <c r="B950" s="3" t="s">
        <v>356</v>
      </c>
      <c r="C950" s="3" t="s">
        <v>357</v>
      </c>
      <c r="D950" s="3" t="s">
        <v>11</v>
      </c>
      <c r="E950" s="3">
        <v>4519</v>
      </c>
      <c r="F950" s="3">
        <v>1754.5888214640299</v>
      </c>
      <c r="G950" s="3">
        <v>5768</v>
      </c>
      <c r="H950" s="3">
        <v>2792.8600016647101</v>
      </c>
      <c r="I950" s="3">
        <v>245459</v>
      </c>
      <c r="J950" s="3">
        <v>124565</v>
      </c>
      <c r="K950" s="3">
        <v>0.50747782725424595</v>
      </c>
    </row>
    <row r="951" spans="1:11" x14ac:dyDescent="0.2">
      <c r="A951" s="3" t="s">
        <v>168</v>
      </c>
      <c r="B951" s="3" t="s">
        <v>356</v>
      </c>
      <c r="C951" s="3" t="s">
        <v>357</v>
      </c>
      <c r="D951" s="3" t="s">
        <v>12</v>
      </c>
      <c r="E951" s="3">
        <v>4106</v>
      </c>
      <c r="F951" s="3">
        <v>1565.4378419868999</v>
      </c>
      <c r="G951" s="3">
        <v>5480</v>
      </c>
      <c r="H951" s="3">
        <v>2773.15895108731</v>
      </c>
      <c r="I951" s="3">
        <v>245459</v>
      </c>
      <c r="J951" s="3">
        <v>124565</v>
      </c>
      <c r="K951" s="3">
        <v>0.50747782725424595</v>
      </c>
    </row>
    <row r="952" spans="1:11" x14ac:dyDescent="0.2">
      <c r="A952" s="3" t="s">
        <v>168</v>
      </c>
      <c r="B952" s="3" t="s">
        <v>356</v>
      </c>
      <c r="C952" s="3" t="s">
        <v>357</v>
      </c>
      <c r="D952" s="3" t="s">
        <v>13</v>
      </c>
      <c r="E952" s="3">
        <v>4704</v>
      </c>
      <c r="F952" s="3">
        <v>2300.4197210427601</v>
      </c>
      <c r="G952" s="3">
        <v>6277</v>
      </c>
      <c r="H952" s="3">
        <v>3913.8427398931599</v>
      </c>
      <c r="I952" s="3">
        <v>245459</v>
      </c>
      <c r="J952" s="3">
        <v>124565</v>
      </c>
      <c r="K952" s="3">
        <v>0.50747782725424595</v>
      </c>
    </row>
    <row r="953" spans="1:11" x14ac:dyDescent="0.2">
      <c r="A953" s="3" t="s">
        <v>168</v>
      </c>
      <c r="B953" s="3" t="s">
        <v>356</v>
      </c>
      <c r="C953" s="3" t="s">
        <v>357</v>
      </c>
      <c r="D953" s="3" t="s">
        <v>14</v>
      </c>
      <c r="E953" s="3">
        <v>3460</v>
      </c>
      <c r="F953" s="3">
        <v>1324.85989607702</v>
      </c>
      <c r="G953" s="3">
        <v>4828</v>
      </c>
      <c r="H953" s="3">
        <v>2758.28339658193</v>
      </c>
      <c r="I953" s="3">
        <v>245459</v>
      </c>
      <c r="J953" s="3">
        <v>124565</v>
      </c>
      <c r="K953" s="3">
        <v>0.50747782725424595</v>
      </c>
    </row>
    <row r="954" spans="1:11" x14ac:dyDescent="0.2">
      <c r="A954" s="3" t="s">
        <v>168</v>
      </c>
      <c r="B954" s="3" t="s">
        <v>356</v>
      </c>
      <c r="C954" s="3" t="s">
        <v>357</v>
      </c>
      <c r="D954" s="3" t="s">
        <v>15</v>
      </c>
      <c r="E954" s="3">
        <v>3793</v>
      </c>
      <c r="F954" s="3">
        <v>1317.0217068134</v>
      </c>
      <c r="G954" s="3">
        <v>5368</v>
      </c>
      <c r="H954" s="3">
        <v>2683.5051036055102</v>
      </c>
      <c r="I954" s="3">
        <v>245459</v>
      </c>
      <c r="J954" s="3">
        <v>124565</v>
      </c>
      <c r="K954" s="3">
        <v>0.50747782725424595</v>
      </c>
    </row>
    <row r="955" spans="1:11" x14ac:dyDescent="0.2">
      <c r="A955" s="3" t="s">
        <v>168</v>
      </c>
      <c r="B955" s="3" t="s">
        <v>359</v>
      </c>
      <c r="C955" s="3" t="s">
        <v>360</v>
      </c>
      <c r="D955" s="3" t="s">
        <v>8</v>
      </c>
      <c r="E955" s="3">
        <v>4678</v>
      </c>
      <c r="F955" s="3">
        <v>1778.7027422502799</v>
      </c>
      <c r="G955" s="3">
        <v>5921</v>
      </c>
      <c r="H955" s="3">
        <v>3292.1709558877701</v>
      </c>
      <c r="I955" s="3">
        <v>80103</v>
      </c>
      <c r="J955" s="3">
        <v>37168</v>
      </c>
      <c r="K955" s="3">
        <v>0.46400259665680399</v>
      </c>
    </row>
    <row r="956" spans="1:11" x14ac:dyDescent="0.2">
      <c r="A956" s="3" t="s">
        <v>168</v>
      </c>
      <c r="B956" s="3" t="s">
        <v>359</v>
      </c>
      <c r="C956" s="3" t="s">
        <v>360</v>
      </c>
      <c r="D956" s="3" t="s">
        <v>9</v>
      </c>
      <c r="E956" s="3">
        <v>4140</v>
      </c>
      <c r="F956" s="3">
        <v>1672.8410866403599</v>
      </c>
      <c r="G956" s="3">
        <v>6285</v>
      </c>
      <c r="H956" s="3">
        <v>4284.8408535908502</v>
      </c>
      <c r="I956" s="3">
        <v>80103</v>
      </c>
      <c r="J956" s="3">
        <v>37168</v>
      </c>
      <c r="K956" s="3">
        <v>0.46400259665680399</v>
      </c>
    </row>
    <row r="957" spans="1:11" x14ac:dyDescent="0.2">
      <c r="A957" s="3" t="s">
        <v>168</v>
      </c>
      <c r="B957" s="3" t="s">
        <v>359</v>
      </c>
      <c r="C957" s="3" t="s">
        <v>360</v>
      </c>
      <c r="D957" s="3" t="s">
        <v>10</v>
      </c>
      <c r="E957" s="3">
        <v>4509</v>
      </c>
      <c r="F957" s="3">
        <v>1944.5037833699701</v>
      </c>
      <c r="G957" s="3">
        <v>6119</v>
      </c>
      <c r="H957" s="3">
        <v>3551.1395188583101</v>
      </c>
      <c r="I957" s="3">
        <v>80103</v>
      </c>
      <c r="J957" s="3">
        <v>37168</v>
      </c>
      <c r="K957" s="3">
        <v>0.46400259665680399</v>
      </c>
    </row>
    <row r="958" spans="1:11" x14ac:dyDescent="0.2">
      <c r="A958" s="3" t="s">
        <v>168</v>
      </c>
      <c r="B958" s="3" t="s">
        <v>359</v>
      </c>
      <c r="C958" s="3" t="s">
        <v>360</v>
      </c>
      <c r="D958" s="3" t="s">
        <v>11</v>
      </c>
      <c r="E958" s="3">
        <v>4859</v>
      </c>
      <c r="F958" s="3">
        <v>2199.0237154975598</v>
      </c>
      <c r="G958" s="3">
        <v>6418</v>
      </c>
      <c r="H958" s="3">
        <v>4058.9667267838499</v>
      </c>
      <c r="I958" s="3">
        <v>80103</v>
      </c>
      <c r="J958" s="3">
        <v>37168</v>
      </c>
      <c r="K958" s="3">
        <v>0.46400259665680399</v>
      </c>
    </row>
    <row r="959" spans="1:11" x14ac:dyDescent="0.2">
      <c r="A959" s="3" t="s">
        <v>168</v>
      </c>
      <c r="B959" s="3" t="s">
        <v>359</v>
      </c>
      <c r="C959" s="3" t="s">
        <v>360</v>
      </c>
      <c r="D959" s="3" t="s">
        <v>12</v>
      </c>
      <c r="E959" s="3">
        <v>4683</v>
      </c>
      <c r="F959" s="3">
        <v>1950.4226359428101</v>
      </c>
      <c r="G959" s="3">
        <v>5575</v>
      </c>
      <c r="H959" s="3">
        <v>3224.1257399138799</v>
      </c>
      <c r="I959" s="3">
        <v>80103</v>
      </c>
      <c r="J959" s="3">
        <v>37168</v>
      </c>
      <c r="K959" s="3">
        <v>0.46400259665680399</v>
      </c>
    </row>
    <row r="960" spans="1:11" x14ac:dyDescent="0.2">
      <c r="A960" s="3" t="s">
        <v>168</v>
      </c>
      <c r="B960" s="3" t="s">
        <v>359</v>
      </c>
      <c r="C960" s="3" t="s">
        <v>360</v>
      </c>
      <c r="D960" s="3" t="s">
        <v>13</v>
      </c>
      <c r="E960" s="3">
        <v>5453</v>
      </c>
      <c r="F960" s="3">
        <v>2893.3559792758901</v>
      </c>
      <c r="G960" s="3">
        <v>6959</v>
      </c>
      <c r="H960" s="3">
        <v>4703.8500951544402</v>
      </c>
      <c r="I960" s="3">
        <v>80103</v>
      </c>
      <c r="J960" s="3">
        <v>37168</v>
      </c>
      <c r="K960" s="3">
        <v>0.46400259665680399</v>
      </c>
    </row>
    <row r="961" spans="1:11" x14ac:dyDescent="0.2">
      <c r="A961" s="3" t="s">
        <v>168</v>
      </c>
      <c r="B961" s="3" t="s">
        <v>359</v>
      </c>
      <c r="C961" s="3" t="s">
        <v>360</v>
      </c>
      <c r="D961" s="3" t="s">
        <v>14</v>
      </c>
      <c r="E961" s="3">
        <v>4145</v>
      </c>
      <c r="F961" s="3">
        <v>1518.15585201218</v>
      </c>
      <c r="G961" s="3">
        <v>6115</v>
      </c>
      <c r="H961" s="3">
        <v>3482.2795529407199</v>
      </c>
      <c r="I961" s="3">
        <v>80103</v>
      </c>
      <c r="J961" s="3">
        <v>37168</v>
      </c>
      <c r="K961" s="3">
        <v>0.46400259665680399</v>
      </c>
    </row>
    <row r="962" spans="1:11" x14ac:dyDescent="0.2">
      <c r="A962" s="3" t="s">
        <v>168</v>
      </c>
      <c r="B962" s="3" t="s">
        <v>359</v>
      </c>
      <c r="C962" s="3" t="s">
        <v>360</v>
      </c>
      <c r="D962" s="3" t="s">
        <v>15</v>
      </c>
      <c r="E962" s="3">
        <v>4689</v>
      </c>
      <c r="F962" s="3">
        <v>1943.5597257879999</v>
      </c>
      <c r="G962" s="3">
        <v>6208</v>
      </c>
      <c r="H962" s="3">
        <v>3901.9481367379399</v>
      </c>
      <c r="I962" s="3">
        <v>80103</v>
      </c>
      <c r="J962" s="3">
        <v>37168</v>
      </c>
      <c r="K962" s="3">
        <v>0.46400259665680399</v>
      </c>
    </row>
    <row r="963" spans="1:11" x14ac:dyDescent="0.2">
      <c r="A963" s="3" t="s">
        <v>168</v>
      </c>
      <c r="B963" s="3" t="s">
        <v>362</v>
      </c>
      <c r="C963" s="3" t="s">
        <v>363</v>
      </c>
      <c r="D963" s="3" t="s">
        <v>8</v>
      </c>
      <c r="E963" s="3">
        <v>1671</v>
      </c>
      <c r="F963" s="3">
        <v>213.58093363781299</v>
      </c>
      <c r="G963" s="3">
        <v>2522</v>
      </c>
      <c r="H963" s="3">
        <v>503.80567226804902</v>
      </c>
      <c r="I963" s="3">
        <v>1000311</v>
      </c>
      <c r="J963" s="3">
        <v>498454</v>
      </c>
      <c r="K963" s="3">
        <v>0.49829902900197998</v>
      </c>
    </row>
    <row r="964" spans="1:11" x14ac:dyDescent="0.2">
      <c r="A964" s="3" t="s">
        <v>168</v>
      </c>
      <c r="B964" s="3" t="s">
        <v>362</v>
      </c>
      <c r="C964" s="3" t="s">
        <v>363</v>
      </c>
      <c r="D964" s="3" t="s">
        <v>9</v>
      </c>
      <c r="E964" s="3">
        <v>1982</v>
      </c>
      <c r="F964" s="3">
        <v>263.91482883497201</v>
      </c>
      <c r="G964" s="3">
        <v>3215</v>
      </c>
      <c r="H964" s="3">
        <v>950.34568179518601</v>
      </c>
      <c r="I964" s="3">
        <v>1000311</v>
      </c>
      <c r="J964" s="3">
        <v>498454</v>
      </c>
      <c r="K964" s="3">
        <v>0.49829902900197998</v>
      </c>
    </row>
    <row r="965" spans="1:11" x14ac:dyDescent="0.2">
      <c r="A965" s="3" t="s">
        <v>168</v>
      </c>
      <c r="B965" s="3" t="s">
        <v>362</v>
      </c>
      <c r="C965" s="3" t="s">
        <v>363</v>
      </c>
      <c r="D965" s="3" t="s">
        <v>10</v>
      </c>
      <c r="E965" s="3">
        <v>2028</v>
      </c>
      <c r="F965" s="3">
        <v>261.26304929212898</v>
      </c>
      <c r="G965" s="3">
        <v>2762</v>
      </c>
      <c r="H965" s="3">
        <v>608.66461937233498</v>
      </c>
      <c r="I965" s="3">
        <v>1000311</v>
      </c>
      <c r="J965" s="3">
        <v>498454</v>
      </c>
      <c r="K965" s="3">
        <v>0.49829902900197998</v>
      </c>
    </row>
    <row r="966" spans="1:11" x14ac:dyDescent="0.2">
      <c r="A966" s="3" t="s">
        <v>168</v>
      </c>
      <c r="B966" s="3" t="s">
        <v>362</v>
      </c>
      <c r="C966" s="3" t="s">
        <v>363</v>
      </c>
      <c r="D966" s="3" t="s">
        <v>11</v>
      </c>
      <c r="E966" s="3">
        <v>2407</v>
      </c>
      <c r="F966" s="3">
        <v>407.41436208042398</v>
      </c>
      <c r="G966" s="3">
        <v>3095</v>
      </c>
      <c r="H966" s="3">
        <v>818.984157865881</v>
      </c>
      <c r="I966" s="3">
        <v>1000311</v>
      </c>
      <c r="J966" s="3">
        <v>498454</v>
      </c>
      <c r="K966" s="3">
        <v>0.49829902900197998</v>
      </c>
    </row>
    <row r="967" spans="1:11" x14ac:dyDescent="0.2">
      <c r="A967" s="3" t="s">
        <v>168</v>
      </c>
      <c r="B967" s="3" t="s">
        <v>362</v>
      </c>
      <c r="C967" s="3" t="s">
        <v>363</v>
      </c>
      <c r="D967" s="3" t="s">
        <v>12</v>
      </c>
      <c r="E967" s="3">
        <v>2548</v>
      </c>
      <c r="F967" s="3">
        <v>349.96727568013102</v>
      </c>
      <c r="G967" s="3">
        <v>3400</v>
      </c>
      <c r="H967" s="3">
        <v>755.11259342934295</v>
      </c>
      <c r="I967" s="3">
        <v>1000311</v>
      </c>
      <c r="J967" s="3">
        <v>498454</v>
      </c>
      <c r="K967" s="3">
        <v>0.49829902900197998</v>
      </c>
    </row>
    <row r="968" spans="1:11" x14ac:dyDescent="0.2">
      <c r="A968" s="3" t="s">
        <v>168</v>
      </c>
      <c r="B968" s="3" t="s">
        <v>362</v>
      </c>
      <c r="C968" s="3" t="s">
        <v>363</v>
      </c>
      <c r="D968" s="3" t="s">
        <v>13</v>
      </c>
      <c r="E968" s="3">
        <v>2596</v>
      </c>
      <c r="F968" s="3">
        <v>457.32729386462302</v>
      </c>
      <c r="G968" s="3">
        <v>3593</v>
      </c>
      <c r="H968" s="3">
        <v>1078.60224510935</v>
      </c>
      <c r="I968" s="3">
        <v>1000311</v>
      </c>
      <c r="J968" s="3">
        <v>498454</v>
      </c>
      <c r="K968" s="3">
        <v>0.49829902900197998</v>
      </c>
    </row>
    <row r="969" spans="1:11" x14ac:dyDescent="0.2">
      <c r="A969" s="3" t="s">
        <v>168</v>
      </c>
      <c r="B969" s="3" t="s">
        <v>362</v>
      </c>
      <c r="C969" s="3" t="s">
        <v>363</v>
      </c>
      <c r="D969" s="3" t="s">
        <v>14</v>
      </c>
      <c r="E969" s="3">
        <v>1634</v>
      </c>
      <c r="F969" s="3">
        <v>189.02432596345801</v>
      </c>
      <c r="G969" s="3">
        <v>2758</v>
      </c>
      <c r="H969" s="3">
        <v>703.14074007080296</v>
      </c>
      <c r="I969" s="3">
        <v>1000311</v>
      </c>
      <c r="J969" s="3">
        <v>498454</v>
      </c>
      <c r="K969" s="3">
        <v>0.49829902900197998</v>
      </c>
    </row>
    <row r="970" spans="1:11" x14ac:dyDescent="0.2">
      <c r="A970" s="3" t="s">
        <v>168</v>
      </c>
      <c r="B970" s="3" t="s">
        <v>362</v>
      </c>
      <c r="C970" s="3" t="s">
        <v>363</v>
      </c>
      <c r="D970" s="3" t="s">
        <v>15</v>
      </c>
      <c r="E970" s="3">
        <v>1714</v>
      </c>
      <c r="F970" s="3">
        <v>181.671530996987</v>
      </c>
      <c r="G970" s="3">
        <v>2768</v>
      </c>
      <c r="H970" s="3">
        <v>627.47796280586795</v>
      </c>
      <c r="I970" s="3">
        <v>1000311</v>
      </c>
      <c r="J970" s="3">
        <v>498454</v>
      </c>
      <c r="K970" s="3">
        <v>0.49829902900197998</v>
      </c>
    </row>
    <row r="971" spans="1:11" x14ac:dyDescent="0.2">
      <c r="A971" s="3" t="s">
        <v>168</v>
      </c>
      <c r="B971" s="3" t="s">
        <v>365</v>
      </c>
      <c r="C971" s="3" t="s">
        <v>366</v>
      </c>
      <c r="D971" s="3" t="s">
        <v>8</v>
      </c>
      <c r="E971" s="3">
        <v>2163</v>
      </c>
      <c r="F971" s="3">
        <v>324.455363934106</v>
      </c>
      <c r="G971" s="3">
        <v>3137</v>
      </c>
      <c r="H971" s="3">
        <v>733.67943473667503</v>
      </c>
      <c r="I971" s="3">
        <v>1193118</v>
      </c>
      <c r="J971" s="3">
        <v>603483</v>
      </c>
      <c r="K971" s="3">
        <v>0.50580328182124501</v>
      </c>
    </row>
    <row r="972" spans="1:11" x14ac:dyDescent="0.2">
      <c r="A972" s="3" t="s">
        <v>168</v>
      </c>
      <c r="B972" s="3" t="s">
        <v>365</v>
      </c>
      <c r="C972" s="3" t="s">
        <v>366</v>
      </c>
      <c r="D972" s="3" t="s">
        <v>9</v>
      </c>
      <c r="E972" s="3">
        <v>2349</v>
      </c>
      <c r="F972" s="3">
        <v>459.82980485520102</v>
      </c>
      <c r="G972" s="3">
        <v>3705</v>
      </c>
      <c r="H972" s="3">
        <v>1329.7129259452199</v>
      </c>
      <c r="I972" s="3">
        <v>1193118</v>
      </c>
      <c r="J972" s="3">
        <v>603483</v>
      </c>
      <c r="K972" s="3">
        <v>0.50580328182124501</v>
      </c>
    </row>
    <row r="973" spans="1:11" x14ac:dyDescent="0.2">
      <c r="A973" s="3" t="s">
        <v>168</v>
      </c>
      <c r="B973" s="3" t="s">
        <v>365</v>
      </c>
      <c r="C973" s="3" t="s">
        <v>366</v>
      </c>
      <c r="D973" s="3" t="s">
        <v>10</v>
      </c>
      <c r="E973" s="3">
        <v>2501</v>
      </c>
      <c r="F973" s="3">
        <v>493.96823442546798</v>
      </c>
      <c r="G973" s="3">
        <v>3331</v>
      </c>
      <c r="H973" s="3">
        <v>1041.90562498092</v>
      </c>
      <c r="I973" s="3">
        <v>1193118</v>
      </c>
      <c r="J973" s="3">
        <v>603483</v>
      </c>
      <c r="K973" s="3">
        <v>0.50580328182124501</v>
      </c>
    </row>
    <row r="974" spans="1:11" x14ac:dyDescent="0.2">
      <c r="A974" s="3" t="s">
        <v>168</v>
      </c>
      <c r="B974" s="3" t="s">
        <v>365</v>
      </c>
      <c r="C974" s="3" t="s">
        <v>366</v>
      </c>
      <c r="D974" s="3" t="s">
        <v>11</v>
      </c>
      <c r="E974" s="3">
        <v>2946</v>
      </c>
      <c r="F974" s="3">
        <v>750.00255546355004</v>
      </c>
      <c r="G974" s="3">
        <v>3889</v>
      </c>
      <c r="H974" s="3">
        <v>1424.0665501539499</v>
      </c>
      <c r="I974" s="3">
        <v>1193118</v>
      </c>
      <c r="J974" s="3">
        <v>603483</v>
      </c>
      <c r="K974" s="3">
        <v>0.50580328182124501</v>
      </c>
    </row>
    <row r="975" spans="1:11" x14ac:dyDescent="0.2">
      <c r="A975" s="3" t="s">
        <v>168</v>
      </c>
      <c r="B975" s="3" t="s">
        <v>365</v>
      </c>
      <c r="C975" s="3" t="s">
        <v>366</v>
      </c>
      <c r="D975" s="3" t="s">
        <v>12</v>
      </c>
      <c r="E975" s="3">
        <v>3048</v>
      </c>
      <c r="F975" s="3">
        <v>662.99578594627496</v>
      </c>
      <c r="G975" s="3">
        <v>3755</v>
      </c>
      <c r="H975" s="3">
        <v>1335.87835366542</v>
      </c>
      <c r="I975" s="3">
        <v>1193118</v>
      </c>
      <c r="J975" s="3">
        <v>603483</v>
      </c>
      <c r="K975" s="3">
        <v>0.50580328182124501</v>
      </c>
    </row>
    <row r="976" spans="1:11" x14ac:dyDescent="0.2">
      <c r="A976" s="3" t="s">
        <v>168</v>
      </c>
      <c r="B976" s="3" t="s">
        <v>365</v>
      </c>
      <c r="C976" s="3" t="s">
        <v>366</v>
      </c>
      <c r="D976" s="3" t="s">
        <v>13</v>
      </c>
      <c r="E976" s="3">
        <v>3165</v>
      </c>
      <c r="F976" s="3">
        <v>850.12953916845902</v>
      </c>
      <c r="G976" s="3">
        <v>4370</v>
      </c>
      <c r="H976" s="3">
        <v>1719.55735794527</v>
      </c>
      <c r="I976" s="3">
        <v>1193118</v>
      </c>
      <c r="J976" s="3">
        <v>603483</v>
      </c>
      <c r="K976" s="3">
        <v>0.50580328182124501</v>
      </c>
    </row>
    <row r="977" spans="1:11" x14ac:dyDescent="0.2">
      <c r="A977" s="3" t="s">
        <v>168</v>
      </c>
      <c r="B977" s="3" t="s">
        <v>365</v>
      </c>
      <c r="C977" s="3" t="s">
        <v>366</v>
      </c>
      <c r="D977" s="3" t="s">
        <v>14</v>
      </c>
      <c r="E977" s="3">
        <v>2477</v>
      </c>
      <c r="F977" s="3">
        <v>464.78659947876298</v>
      </c>
      <c r="G977" s="3">
        <v>3353</v>
      </c>
      <c r="H977" s="3">
        <v>1155.70619005714</v>
      </c>
      <c r="I977" s="3">
        <v>1193118</v>
      </c>
      <c r="J977" s="3">
        <v>603483</v>
      </c>
      <c r="K977" s="3">
        <v>0.50580328182124501</v>
      </c>
    </row>
    <row r="978" spans="1:11" x14ac:dyDescent="0.2">
      <c r="A978" s="3" t="s">
        <v>168</v>
      </c>
      <c r="B978" s="3" t="s">
        <v>365</v>
      </c>
      <c r="C978" s="3" t="s">
        <v>366</v>
      </c>
      <c r="D978" s="3" t="s">
        <v>15</v>
      </c>
      <c r="E978" s="3">
        <v>2510</v>
      </c>
      <c r="F978" s="3">
        <v>417.96768348583697</v>
      </c>
      <c r="G978" s="3">
        <v>3446</v>
      </c>
      <c r="H978" s="3">
        <v>994.66501246905</v>
      </c>
      <c r="I978" s="3">
        <v>1193118</v>
      </c>
      <c r="J978" s="3">
        <v>603483</v>
      </c>
      <c r="K978" s="3">
        <v>0.50580328182124501</v>
      </c>
    </row>
    <row r="979" spans="1:11" x14ac:dyDescent="0.2">
      <c r="A979" s="3" t="s">
        <v>168</v>
      </c>
      <c r="B979" s="3" t="s">
        <v>368</v>
      </c>
      <c r="C979" s="3" t="s">
        <v>369</v>
      </c>
      <c r="D979" s="3" t="s">
        <v>8</v>
      </c>
      <c r="E979" s="3">
        <v>2045</v>
      </c>
      <c r="F979" s="3">
        <v>217.66137992507799</v>
      </c>
      <c r="G979" s="3">
        <v>3438</v>
      </c>
      <c r="H979" s="3">
        <v>908.494111168269</v>
      </c>
      <c r="I979" s="3">
        <v>535879</v>
      </c>
      <c r="J979" s="3">
        <v>272547</v>
      </c>
      <c r="K979" s="3">
        <v>0.50859802306117596</v>
      </c>
    </row>
    <row r="980" spans="1:11" x14ac:dyDescent="0.2">
      <c r="A980" s="3" t="s">
        <v>168</v>
      </c>
      <c r="B980" s="3" t="s">
        <v>368</v>
      </c>
      <c r="C980" s="3" t="s">
        <v>369</v>
      </c>
      <c r="D980" s="3" t="s">
        <v>9</v>
      </c>
      <c r="E980" s="3">
        <v>2092</v>
      </c>
      <c r="F980" s="3">
        <v>139.57985564256501</v>
      </c>
      <c r="G980" s="3">
        <v>4912</v>
      </c>
      <c r="H980" s="3">
        <v>2354.6166524443802</v>
      </c>
      <c r="I980" s="3">
        <v>535879</v>
      </c>
      <c r="J980" s="3">
        <v>272547</v>
      </c>
      <c r="K980" s="3">
        <v>0.50859802306117596</v>
      </c>
    </row>
    <row r="981" spans="1:11" x14ac:dyDescent="0.2">
      <c r="A981" s="3" t="s">
        <v>168</v>
      </c>
      <c r="B981" s="3" t="s">
        <v>368</v>
      </c>
      <c r="C981" s="3" t="s">
        <v>369</v>
      </c>
      <c r="D981" s="3" t="s">
        <v>10</v>
      </c>
      <c r="E981" s="3">
        <v>2338</v>
      </c>
      <c r="F981" s="3">
        <v>229.32536594652899</v>
      </c>
      <c r="G981" s="3">
        <v>4464</v>
      </c>
      <c r="H981" s="3">
        <v>1804.8327513296999</v>
      </c>
      <c r="I981" s="3">
        <v>535879</v>
      </c>
      <c r="J981" s="3">
        <v>272547</v>
      </c>
      <c r="K981" s="3">
        <v>0.50859802306117596</v>
      </c>
    </row>
    <row r="982" spans="1:11" x14ac:dyDescent="0.2">
      <c r="A982" s="3" t="s">
        <v>168</v>
      </c>
      <c r="B982" s="3" t="s">
        <v>368</v>
      </c>
      <c r="C982" s="3" t="s">
        <v>369</v>
      </c>
      <c r="D982" s="3" t="s">
        <v>11</v>
      </c>
      <c r="E982" s="3">
        <v>3365</v>
      </c>
      <c r="F982" s="3">
        <v>1094.88775725508</v>
      </c>
      <c r="G982" s="3">
        <v>5143</v>
      </c>
      <c r="H982" s="3">
        <v>2344.6362843745501</v>
      </c>
      <c r="I982" s="3">
        <v>535879</v>
      </c>
      <c r="J982" s="3">
        <v>272547</v>
      </c>
      <c r="K982" s="3">
        <v>0.50859802306117596</v>
      </c>
    </row>
    <row r="983" spans="1:11" x14ac:dyDescent="0.2">
      <c r="A983" s="3" t="s">
        <v>168</v>
      </c>
      <c r="B983" s="3" t="s">
        <v>368</v>
      </c>
      <c r="C983" s="3" t="s">
        <v>369</v>
      </c>
      <c r="D983" s="3" t="s">
        <v>12</v>
      </c>
      <c r="E983" s="3">
        <v>3723</v>
      </c>
      <c r="F983" s="3">
        <v>1250.7886026818001</v>
      </c>
      <c r="G983" s="3">
        <v>4749</v>
      </c>
      <c r="H983" s="3">
        <v>1994.6117368769101</v>
      </c>
      <c r="I983" s="3">
        <v>535879</v>
      </c>
      <c r="J983" s="3">
        <v>272547</v>
      </c>
      <c r="K983" s="3">
        <v>0.50859802306117596</v>
      </c>
    </row>
    <row r="984" spans="1:11" x14ac:dyDescent="0.2">
      <c r="A984" s="3" t="s">
        <v>168</v>
      </c>
      <c r="B984" s="3" t="s">
        <v>368</v>
      </c>
      <c r="C984" s="3" t="s">
        <v>369</v>
      </c>
      <c r="D984" s="3" t="s">
        <v>13</v>
      </c>
      <c r="E984" s="3">
        <v>3241</v>
      </c>
      <c r="F984" s="3">
        <v>641.70399472682095</v>
      </c>
      <c r="G984" s="3">
        <v>5214</v>
      </c>
      <c r="H984" s="3">
        <v>2689.8612157562902</v>
      </c>
      <c r="I984" s="3">
        <v>535879</v>
      </c>
      <c r="J984" s="3">
        <v>272547</v>
      </c>
      <c r="K984" s="3">
        <v>0.50859802306117596</v>
      </c>
    </row>
    <row r="985" spans="1:11" x14ac:dyDescent="0.2">
      <c r="A985" s="3" t="s">
        <v>168</v>
      </c>
      <c r="B985" s="3" t="s">
        <v>368</v>
      </c>
      <c r="C985" s="3" t="s">
        <v>369</v>
      </c>
      <c r="D985" s="3" t="s">
        <v>14</v>
      </c>
      <c r="E985" s="3">
        <v>2506</v>
      </c>
      <c r="F985" s="3">
        <v>372.94426198644902</v>
      </c>
      <c r="G985" s="3">
        <v>4041</v>
      </c>
      <c r="H985" s="3">
        <v>1507.4064840431699</v>
      </c>
      <c r="I985" s="3">
        <v>535879</v>
      </c>
      <c r="J985" s="3">
        <v>272547</v>
      </c>
      <c r="K985" s="3">
        <v>0.50859802306117596</v>
      </c>
    </row>
    <row r="986" spans="1:11" x14ac:dyDescent="0.2">
      <c r="A986" s="3" t="s">
        <v>168</v>
      </c>
      <c r="B986" s="3" t="s">
        <v>368</v>
      </c>
      <c r="C986" s="3" t="s">
        <v>369</v>
      </c>
      <c r="D986" s="3" t="s">
        <v>15</v>
      </c>
      <c r="E986" s="3">
        <v>3208</v>
      </c>
      <c r="F986" s="3">
        <v>660.97778805994301</v>
      </c>
      <c r="G986" s="3">
        <v>4551</v>
      </c>
      <c r="H986" s="3">
        <v>1881.6684266222801</v>
      </c>
      <c r="I986" s="3">
        <v>535879</v>
      </c>
      <c r="J986" s="3">
        <v>272547</v>
      </c>
      <c r="K986" s="3">
        <v>0.50859802306117596</v>
      </c>
    </row>
    <row r="987" spans="1:11" x14ac:dyDescent="0.2">
      <c r="A987" s="3" t="s">
        <v>168</v>
      </c>
      <c r="B987" s="3" t="s">
        <v>371</v>
      </c>
      <c r="C987" s="3" t="s">
        <v>372</v>
      </c>
      <c r="D987" s="3" t="s">
        <v>8</v>
      </c>
      <c r="E987" s="3">
        <v>2810</v>
      </c>
      <c r="F987" s="3">
        <v>574.38996084836197</v>
      </c>
      <c r="G987" s="3">
        <v>4313</v>
      </c>
      <c r="H987" s="3">
        <v>1357.5002002321601</v>
      </c>
      <c r="I987" s="3">
        <v>246334</v>
      </c>
      <c r="J987" s="3">
        <v>115902</v>
      </c>
      <c r="K987" s="3">
        <v>0.47050752230711101</v>
      </c>
    </row>
    <row r="988" spans="1:11" x14ac:dyDescent="0.2">
      <c r="A988" s="3" t="s">
        <v>168</v>
      </c>
      <c r="B988" s="3" t="s">
        <v>371</v>
      </c>
      <c r="C988" s="3" t="s">
        <v>372</v>
      </c>
      <c r="D988" s="3" t="s">
        <v>9</v>
      </c>
      <c r="E988" s="3">
        <v>3048</v>
      </c>
      <c r="F988" s="3">
        <v>728.00567019463904</v>
      </c>
      <c r="G988" s="3">
        <v>5058</v>
      </c>
      <c r="H988" s="3">
        <v>2256.22021693225</v>
      </c>
      <c r="I988" s="3">
        <v>246334</v>
      </c>
      <c r="J988" s="3">
        <v>115902</v>
      </c>
      <c r="K988" s="3">
        <v>0.47050752230711101</v>
      </c>
    </row>
    <row r="989" spans="1:11" x14ac:dyDescent="0.2">
      <c r="A989" s="3" t="s">
        <v>168</v>
      </c>
      <c r="B989" s="3" t="s">
        <v>371</v>
      </c>
      <c r="C989" s="3" t="s">
        <v>372</v>
      </c>
      <c r="D989" s="3" t="s">
        <v>10</v>
      </c>
      <c r="E989" s="3">
        <v>3521</v>
      </c>
      <c r="F989" s="3">
        <v>793.12072321109099</v>
      </c>
      <c r="G989" s="3">
        <v>4963</v>
      </c>
      <c r="H989" s="3">
        <v>1676.8519093025</v>
      </c>
      <c r="I989" s="3">
        <v>246334</v>
      </c>
      <c r="J989" s="3">
        <v>115902</v>
      </c>
      <c r="K989" s="3">
        <v>0.47050752230711101</v>
      </c>
    </row>
    <row r="990" spans="1:11" x14ac:dyDescent="0.2">
      <c r="A990" s="3" t="s">
        <v>168</v>
      </c>
      <c r="B990" s="3" t="s">
        <v>371</v>
      </c>
      <c r="C990" s="3" t="s">
        <v>372</v>
      </c>
      <c r="D990" s="3" t="s">
        <v>11</v>
      </c>
      <c r="E990" s="3">
        <v>4188</v>
      </c>
      <c r="F990" s="3">
        <v>1344.9745720993701</v>
      </c>
      <c r="G990" s="3">
        <v>5608</v>
      </c>
      <c r="H990" s="3">
        <v>2377.8869002347901</v>
      </c>
      <c r="I990" s="3">
        <v>246334</v>
      </c>
      <c r="J990" s="3">
        <v>115902</v>
      </c>
      <c r="K990" s="3">
        <v>0.47050752230711101</v>
      </c>
    </row>
    <row r="991" spans="1:11" x14ac:dyDescent="0.2">
      <c r="A991" s="3" t="s">
        <v>168</v>
      </c>
      <c r="B991" s="3" t="s">
        <v>371</v>
      </c>
      <c r="C991" s="3" t="s">
        <v>372</v>
      </c>
      <c r="D991" s="3" t="s">
        <v>12</v>
      </c>
      <c r="E991" s="3">
        <v>4179</v>
      </c>
      <c r="F991" s="3">
        <v>1442.0211768609699</v>
      </c>
      <c r="G991" s="3">
        <v>5020</v>
      </c>
      <c r="H991" s="3">
        <v>2136.87910049112</v>
      </c>
      <c r="I991" s="3">
        <v>246334</v>
      </c>
      <c r="J991" s="3">
        <v>115902</v>
      </c>
      <c r="K991" s="3">
        <v>0.47050752230711101</v>
      </c>
    </row>
    <row r="992" spans="1:11" x14ac:dyDescent="0.2">
      <c r="A992" s="3" t="s">
        <v>168</v>
      </c>
      <c r="B992" s="3" t="s">
        <v>371</v>
      </c>
      <c r="C992" s="3" t="s">
        <v>372</v>
      </c>
      <c r="D992" s="3" t="s">
        <v>13</v>
      </c>
      <c r="E992" s="3">
        <v>4359</v>
      </c>
      <c r="F992" s="3">
        <v>1436.0956442448501</v>
      </c>
      <c r="G992" s="3">
        <v>5810</v>
      </c>
      <c r="H992" s="3">
        <v>2670.2674622428699</v>
      </c>
      <c r="I992" s="3">
        <v>246334</v>
      </c>
      <c r="J992" s="3">
        <v>115902</v>
      </c>
      <c r="K992" s="3">
        <v>0.47050752230711101</v>
      </c>
    </row>
    <row r="993" spans="1:11" x14ac:dyDescent="0.2">
      <c r="A993" s="3" t="s">
        <v>168</v>
      </c>
      <c r="B993" s="3" t="s">
        <v>371</v>
      </c>
      <c r="C993" s="3" t="s">
        <v>372</v>
      </c>
      <c r="D993" s="3" t="s">
        <v>14</v>
      </c>
      <c r="E993" s="3">
        <v>2864</v>
      </c>
      <c r="F993" s="3">
        <v>578.83069616834598</v>
      </c>
      <c r="G993" s="3">
        <v>4537</v>
      </c>
      <c r="H993" s="3">
        <v>1489.59975117932</v>
      </c>
      <c r="I993" s="3">
        <v>246334</v>
      </c>
      <c r="J993" s="3">
        <v>115902</v>
      </c>
      <c r="K993" s="3">
        <v>0.47050752230711101</v>
      </c>
    </row>
    <row r="994" spans="1:11" x14ac:dyDescent="0.2">
      <c r="A994" s="3" t="s">
        <v>168</v>
      </c>
      <c r="B994" s="3" t="s">
        <v>371</v>
      </c>
      <c r="C994" s="3" t="s">
        <v>372</v>
      </c>
      <c r="D994" s="3" t="s">
        <v>15</v>
      </c>
      <c r="E994" s="3">
        <v>2701</v>
      </c>
      <c r="F994" s="3">
        <v>596.26898644966104</v>
      </c>
      <c r="G994" s="3">
        <v>4055</v>
      </c>
      <c r="H994" s="3">
        <v>1476.2371356726801</v>
      </c>
      <c r="I994" s="3">
        <v>246334</v>
      </c>
      <c r="J994" s="3">
        <v>115902</v>
      </c>
      <c r="K994" s="3">
        <v>0.47050752230711101</v>
      </c>
    </row>
    <row r="995" spans="1:11" x14ac:dyDescent="0.2">
      <c r="A995" s="3" t="s">
        <v>168</v>
      </c>
      <c r="B995" s="3" t="s">
        <v>374</v>
      </c>
      <c r="C995" s="3" t="s">
        <v>375</v>
      </c>
      <c r="D995" s="3" t="s">
        <v>8</v>
      </c>
      <c r="E995" s="3">
        <v>2285</v>
      </c>
      <c r="F995" s="3">
        <v>375.15828749073899</v>
      </c>
      <c r="G995" s="3">
        <v>2966</v>
      </c>
      <c r="H995" s="3">
        <v>728.37849665786098</v>
      </c>
      <c r="I995" s="3">
        <v>557026</v>
      </c>
      <c r="J995" s="3">
        <v>271235</v>
      </c>
      <c r="K995" s="3">
        <v>0.48693418260547999</v>
      </c>
    </row>
    <row r="996" spans="1:11" x14ac:dyDescent="0.2">
      <c r="A996" s="3" t="s">
        <v>168</v>
      </c>
      <c r="B996" s="3" t="s">
        <v>374</v>
      </c>
      <c r="C996" s="3" t="s">
        <v>375</v>
      </c>
      <c r="D996" s="3" t="s">
        <v>9</v>
      </c>
      <c r="E996" s="3">
        <v>2490</v>
      </c>
      <c r="F996" s="3">
        <v>422.55008712874599</v>
      </c>
      <c r="G996" s="3">
        <v>3888</v>
      </c>
      <c r="H996" s="3">
        <v>1174.4211878884701</v>
      </c>
      <c r="I996" s="3">
        <v>557026</v>
      </c>
      <c r="J996" s="3">
        <v>271235</v>
      </c>
      <c r="K996" s="3">
        <v>0.48693418260547999</v>
      </c>
    </row>
    <row r="997" spans="1:11" x14ac:dyDescent="0.2">
      <c r="A997" s="3" t="s">
        <v>168</v>
      </c>
      <c r="B997" s="3" t="s">
        <v>374</v>
      </c>
      <c r="C997" s="3" t="s">
        <v>375</v>
      </c>
      <c r="D997" s="3" t="s">
        <v>10</v>
      </c>
      <c r="E997" s="3">
        <v>2111</v>
      </c>
      <c r="F997" s="3">
        <v>442.004971976327</v>
      </c>
      <c r="G997" s="3">
        <v>2956</v>
      </c>
      <c r="H997" s="3">
        <v>894.61486578208996</v>
      </c>
      <c r="I997" s="3">
        <v>557026</v>
      </c>
      <c r="J997" s="3">
        <v>271235</v>
      </c>
      <c r="K997" s="3">
        <v>0.48693418260547999</v>
      </c>
    </row>
    <row r="998" spans="1:11" x14ac:dyDescent="0.2">
      <c r="A998" s="3" t="s">
        <v>168</v>
      </c>
      <c r="B998" s="3" t="s">
        <v>374</v>
      </c>
      <c r="C998" s="3" t="s">
        <v>375</v>
      </c>
      <c r="D998" s="3" t="s">
        <v>11</v>
      </c>
      <c r="E998" s="3">
        <v>3132</v>
      </c>
      <c r="F998" s="3">
        <v>644.408485556899</v>
      </c>
      <c r="G998" s="3">
        <v>3771</v>
      </c>
      <c r="H998" s="3">
        <v>1183.74954231022</v>
      </c>
      <c r="I998" s="3">
        <v>557026</v>
      </c>
      <c r="J998" s="3">
        <v>271235</v>
      </c>
      <c r="K998" s="3">
        <v>0.48693418260547999</v>
      </c>
    </row>
    <row r="999" spans="1:11" x14ac:dyDescent="0.2">
      <c r="A999" s="3" t="s">
        <v>168</v>
      </c>
      <c r="B999" s="3" t="s">
        <v>374</v>
      </c>
      <c r="C999" s="3" t="s">
        <v>375</v>
      </c>
      <c r="D999" s="3" t="s">
        <v>12</v>
      </c>
      <c r="E999" s="3">
        <v>3084</v>
      </c>
      <c r="F999" s="3">
        <v>662.54364414155395</v>
      </c>
      <c r="G999" s="3">
        <v>3843</v>
      </c>
      <c r="H999" s="3">
        <v>1135.42482677609</v>
      </c>
      <c r="I999" s="3">
        <v>557026</v>
      </c>
      <c r="J999" s="3">
        <v>271235</v>
      </c>
      <c r="K999" s="3">
        <v>0.48693418260547999</v>
      </c>
    </row>
    <row r="1000" spans="1:11" x14ac:dyDescent="0.2">
      <c r="A1000" s="3" t="s">
        <v>168</v>
      </c>
      <c r="B1000" s="3" t="s">
        <v>374</v>
      </c>
      <c r="C1000" s="3" t="s">
        <v>375</v>
      </c>
      <c r="D1000" s="3" t="s">
        <v>13</v>
      </c>
      <c r="E1000" s="3">
        <v>2995</v>
      </c>
      <c r="F1000" s="3">
        <v>803.45590671385696</v>
      </c>
      <c r="G1000" s="3">
        <v>3978</v>
      </c>
      <c r="H1000" s="3">
        <v>1561.7255730494501</v>
      </c>
      <c r="I1000" s="3">
        <v>557026</v>
      </c>
      <c r="J1000" s="3">
        <v>271235</v>
      </c>
      <c r="K1000" s="3">
        <v>0.48693418260547999</v>
      </c>
    </row>
    <row r="1001" spans="1:11" x14ac:dyDescent="0.2">
      <c r="A1001" s="3" t="s">
        <v>168</v>
      </c>
      <c r="B1001" s="3" t="s">
        <v>374</v>
      </c>
      <c r="C1001" s="3" t="s">
        <v>375</v>
      </c>
      <c r="D1001" s="3" t="s">
        <v>14</v>
      </c>
      <c r="E1001" s="3">
        <v>2246</v>
      </c>
      <c r="F1001" s="3">
        <v>471.573286257772</v>
      </c>
      <c r="G1001" s="3">
        <v>2935</v>
      </c>
      <c r="H1001" s="3">
        <v>1100.3224358311199</v>
      </c>
      <c r="I1001" s="3">
        <v>557026</v>
      </c>
      <c r="J1001" s="3">
        <v>271235</v>
      </c>
      <c r="K1001" s="3">
        <v>0.48693418260547999</v>
      </c>
    </row>
    <row r="1002" spans="1:11" x14ac:dyDescent="0.2">
      <c r="A1002" s="3" t="s">
        <v>168</v>
      </c>
      <c r="B1002" s="3" t="s">
        <v>374</v>
      </c>
      <c r="C1002" s="3" t="s">
        <v>375</v>
      </c>
      <c r="D1002" s="3" t="s">
        <v>15</v>
      </c>
      <c r="E1002" s="3">
        <v>2310</v>
      </c>
      <c r="F1002" s="3">
        <v>403.92570638954402</v>
      </c>
      <c r="G1002" s="3">
        <v>3083</v>
      </c>
      <c r="H1002" s="3">
        <v>915.34728908303396</v>
      </c>
      <c r="I1002" s="3">
        <v>557026</v>
      </c>
      <c r="J1002" s="3">
        <v>271235</v>
      </c>
      <c r="K1002" s="3">
        <v>0.48693418260547999</v>
      </c>
    </row>
    <row r="1003" spans="1:11" x14ac:dyDescent="0.2">
      <c r="A1003" s="3" t="s">
        <v>168</v>
      </c>
      <c r="B1003" s="3" t="s">
        <v>377</v>
      </c>
      <c r="C1003" s="3" t="s">
        <v>378</v>
      </c>
      <c r="D1003" s="3" t="s">
        <v>8</v>
      </c>
      <c r="E1003" s="3">
        <v>2697</v>
      </c>
      <c r="F1003" s="3">
        <v>486.36479638711501</v>
      </c>
      <c r="G1003" s="3">
        <v>3652</v>
      </c>
      <c r="H1003" s="3">
        <v>1118.8384643025199</v>
      </c>
      <c r="I1003" s="3">
        <v>227417</v>
      </c>
      <c r="J1003" s="3">
        <v>109912</v>
      </c>
      <c r="K1003" s="3">
        <v>0.48330599735287999</v>
      </c>
    </row>
    <row r="1004" spans="1:11" x14ac:dyDescent="0.2">
      <c r="A1004" s="3" t="s">
        <v>168</v>
      </c>
      <c r="B1004" s="3" t="s">
        <v>377</v>
      </c>
      <c r="C1004" s="3" t="s">
        <v>378</v>
      </c>
      <c r="D1004" s="3" t="s">
        <v>9</v>
      </c>
      <c r="E1004" s="3">
        <v>2602</v>
      </c>
      <c r="F1004" s="3">
        <v>554.20661206097805</v>
      </c>
      <c r="G1004" s="3">
        <v>4261</v>
      </c>
      <c r="H1004" s="3">
        <v>1703.6919702709299</v>
      </c>
      <c r="I1004" s="3">
        <v>227417</v>
      </c>
      <c r="J1004" s="3">
        <v>109912</v>
      </c>
      <c r="K1004" s="3">
        <v>0.48330599735287999</v>
      </c>
    </row>
    <row r="1005" spans="1:11" x14ac:dyDescent="0.2">
      <c r="A1005" s="3" t="s">
        <v>168</v>
      </c>
      <c r="B1005" s="3" t="s">
        <v>377</v>
      </c>
      <c r="C1005" s="3" t="s">
        <v>378</v>
      </c>
      <c r="D1005" s="3" t="s">
        <v>10</v>
      </c>
      <c r="E1005" s="3">
        <v>2913</v>
      </c>
      <c r="F1005" s="3">
        <v>566.85967278661303</v>
      </c>
      <c r="G1005" s="3">
        <v>4051</v>
      </c>
      <c r="H1005" s="3">
        <v>1460.8655352062799</v>
      </c>
      <c r="I1005" s="3">
        <v>227417</v>
      </c>
      <c r="J1005" s="3">
        <v>109912</v>
      </c>
      <c r="K1005" s="3">
        <v>0.48330599735287999</v>
      </c>
    </row>
    <row r="1006" spans="1:11" x14ac:dyDescent="0.2">
      <c r="A1006" s="3" t="s">
        <v>168</v>
      </c>
      <c r="B1006" s="3" t="s">
        <v>377</v>
      </c>
      <c r="C1006" s="3" t="s">
        <v>378</v>
      </c>
      <c r="D1006" s="3" t="s">
        <v>11</v>
      </c>
      <c r="E1006" s="3">
        <v>3703</v>
      </c>
      <c r="F1006" s="3">
        <v>931.56323765159004</v>
      </c>
      <c r="G1006" s="3">
        <v>4811</v>
      </c>
      <c r="H1006" s="3">
        <v>1956.4117575933101</v>
      </c>
      <c r="I1006" s="3">
        <v>227417</v>
      </c>
      <c r="J1006" s="3">
        <v>109912</v>
      </c>
      <c r="K1006" s="3">
        <v>0.48330599735287999</v>
      </c>
    </row>
    <row r="1007" spans="1:11" x14ac:dyDescent="0.2">
      <c r="A1007" s="3" t="s">
        <v>168</v>
      </c>
      <c r="B1007" s="3" t="s">
        <v>377</v>
      </c>
      <c r="C1007" s="3" t="s">
        <v>378</v>
      </c>
      <c r="D1007" s="3" t="s">
        <v>12</v>
      </c>
      <c r="E1007" s="3">
        <v>3650</v>
      </c>
      <c r="F1007" s="3">
        <v>881.05324648487601</v>
      </c>
      <c r="G1007" s="3">
        <v>4550</v>
      </c>
      <c r="H1007" s="3">
        <v>1788.9325895126501</v>
      </c>
      <c r="I1007" s="3">
        <v>227417</v>
      </c>
      <c r="J1007" s="3">
        <v>109912</v>
      </c>
      <c r="K1007" s="3">
        <v>0.48330599735287999</v>
      </c>
    </row>
    <row r="1008" spans="1:11" x14ac:dyDescent="0.2">
      <c r="A1008" s="3" t="s">
        <v>168</v>
      </c>
      <c r="B1008" s="3" t="s">
        <v>377</v>
      </c>
      <c r="C1008" s="3" t="s">
        <v>378</v>
      </c>
      <c r="D1008" s="3" t="s">
        <v>13</v>
      </c>
      <c r="E1008" s="3">
        <v>4087</v>
      </c>
      <c r="F1008" s="3">
        <v>1156.22683424617</v>
      </c>
      <c r="G1008" s="3">
        <v>5152</v>
      </c>
      <c r="H1008" s="3">
        <v>2345.71514828313</v>
      </c>
      <c r="I1008" s="3">
        <v>227417</v>
      </c>
      <c r="J1008" s="3">
        <v>109912</v>
      </c>
      <c r="K1008" s="3">
        <v>0.48330599735287999</v>
      </c>
    </row>
    <row r="1009" spans="1:11" x14ac:dyDescent="0.2">
      <c r="A1009" s="3" t="s">
        <v>168</v>
      </c>
      <c r="B1009" s="3" t="s">
        <v>377</v>
      </c>
      <c r="C1009" s="3" t="s">
        <v>378</v>
      </c>
      <c r="D1009" s="3" t="s">
        <v>14</v>
      </c>
      <c r="E1009" s="3">
        <v>2909</v>
      </c>
      <c r="F1009" s="3">
        <v>520.02040386464398</v>
      </c>
      <c r="G1009" s="3">
        <v>4006</v>
      </c>
      <c r="H1009" s="3">
        <v>1449.4423437272201</v>
      </c>
      <c r="I1009" s="3">
        <v>227417</v>
      </c>
      <c r="J1009" s="3">
        <v>109912</v>
      </c>
      <c r="K1009" s="3">
        <v>0.48330599735287999</v>
      </c>
    </row>
    <row r="1010" spans="1:11" x14ac:dyDescent="0.2">
      <c r="A1010" s="3" t="s">
        <v>168</v>
      </c>
      <c r="B1010" s="3" t="s">
        <v>377</v>
      </c>
      <c r="C1010" s="3" t="s">
        <v>378</v>
      </c>
      <c r="D1010" s="3" t="s">
        <v>15</v>
      </c>
      <c r="E1010" s="3">
        <v>2632</v>
      </c>
      <c r="F1010" s="3">
        <v>494.37419894828503</v>
      </c>
      <c r="G1010" s="3">
        <v>3829</v>
      </c>
      <c r="H1010" s="3">
        <v>1312.0969911136799</v>
      </c>
      <c r="I1010" s="3">
        <v>227417</v>
      </c>
      <c r="J1010" s="3">
        <v>109912</v>
      </c>
      <c r="K1010" s="3">
        <v>0.48330599735287999</v>
      </c>
    </row>
    <row r="1011" spans="1:11" x14ac:dyDescent="0.2">
      <c r="A1011" s="3" t="s">
        <v>168</v>
      </c>
      <c r="B1011" s="3" t="s">
        <v>380</v>
      </c>
      <c r="C1011" s="3" t="s">
        <v>381</v>
      </c>
      <c r="D1011" s="3" t="s">
        <v>8</v>
      </c>
      <c r="E1011" s="3">
        <v>4066</v>
      </c>
      <c r="F1011" s="3">
        <v>1201.66087819725</v>
      </c>
      <c r="G1011" s="3">
        <v>4878</v>
      </c>
      <c r="H1011" s="3">
        <v>1734.5435557506901</v>
      </c>
      <c r="I1011" s="3">
        <v>417069</v>
      </c>
      <c r="J1011" s="3">
        <v>202908</v>
      </c>
      <c r="K1011" s="3">
        <v>0.48650942649777401</v>
      </c>
    </row>
    <row r="1012" spans="1:11" x14ac:dyDescent="0.2">
      <c r="A1012" s="3" t="s">
        <v>168</v>
      </c>
      <c r="B1012" s="3" t="s">
        <v>380</v>
      </c>
      <c r="C1012" s="3" t="s">
        <v>381</v>
      </c>
      <c r="D1012" s="3" t="s">
        <v>9</v>
      </c>
      <c r="E1012" s="3">
        <v>4048</v>
      </c>
      <c r="F1012" s="3">
        <v>1342.77362144209</v>
      </c>
      <c r="G1012" s="3">
        <v>5753</v>
      </c>
      <c r="H1012" s="3">
        <v>2889.9320208086001</v>
      </c>
      <c r="I1012" s="3">
        <v>417069</v>
      </c>
      <c r="J1012" s="3">
        <v>202908</v>
      </c>
      <c r="K1012" s="3">
        <v>0.48650942649777401</v>
      </c>
    </row>
    <row r="1013" spans="1:11" x14ac:dyDescent="0.2">
      <c r="A1013" s="3" t="s">
        <v>168</v>
      </c>
      <c r="B1013" s="3" t="s">
        <v>380</v>
      </c>
      <c r="C1013" s="3" t="s">
        <v>381</v>
      </c>
      <c r="D1013" s="3" t="s">
        <v>10</v>
      </c>
      <c r="E1013" s="3">
        <v>4266</v>
      </c>
      <c r="F1013" s="3">
        <v>1483.25463012403</v>
      </c>
      <c r="G1013" s="3">
        <v>5332</v>
      </c>
      <c r="H1013" s="3">
        <v>2211.1117255727199</v>
      </c>
      <c r="I1013" s="3">
        <v>417069</v>
      </c>
      <c r="J1013" s="3">
        <v>202908</v>
      </c>
      <c r="K1013" s="3">
        <v>0.48650942649777401</v>
      </c>
    </row>
    <row r="1014" spans="1:11" x14ac:dyDescent="0.2">
      <c r="A1014" s="3" t="s">
        <v>168</v>
      </c>
      <c r="B1014" s="3" t="s">
        <v>380</v>
      </c>
      <c r="C1014" s="3" t="s">
        <v>381</v>
      </c>
      <c r="D1014" s="3" t="s">
        <v>11</v>
      </c>
      <c r="E1014" s="3">
        <v>4966</v>
      </c>
      <c r="F1014" s="3">
        <v>2330.21101727632</v>
      </c>
      <c r="G1014" s="3">
        <v>5632</v>
      </c>
      <c r="H1014" s="3">
        <v>2962.1671011293702</v>
      </c>
      <c r="I1014" s="3">
        <v>417069</v>
      </c>
      <c r="J1014" s="3">
        <v>202908</v>
      </c>
      <c r="K1014" s="3">
        <v>0.48650942649777401</v>
      </c>
    </row>
    <row r="1015" spans="1:11" x14ac:dyDescent="0.2">
      <c r="A1015" s="3" t="s">
        <v>168</v>
      </c>
      <c r="B1015" s="3" t="s">
        <v>380</v>
      </c>
      <c r="C1015" s="3" t="s">
        <v>381</v>
      </c>
      <c r="D1015" s="3" t="s">
        <v>12</v>
      </c>
      <c r="E1015" s="3">
        <v>4544</v>
      </c>
      <c r="F1015" s="3">
        <v>1812.9624962824801</v>
      </c>
      <c r="G1015" s="3">
        <v>5278</v>
      </c>
      <c r="H1015" s="3">
        <v>2319.4630826244002</v>
      </c>
      <c r="I1015" s="3">
        <v>417069</v>
      </c>
      <c r="J1015" s="3">
        <v>202908</v>
      </c>
      <c r="K1015" s="3">
        <v>0.48650942649777401</v>
      </c>
    </row>
    <row r="1016" spans="1:11" x14ac:dyDescent="0.2">
      <c r="A1016" s="3" t="s">
        <v>168</v>
      </c>
      <c r="B1016" s="3" t="s">
        <v>380</v>
      </c>
      <c r="C1016" s="3" t="s">
        <v>381</v>
      </c>
      <c r="D1016" s="3" t="s">
        <v>13</v>
      </c>
      <c r="E1016" s="3">
        <v>5175</v>
      </c>
      <c r="F1016" s="3">
        <v>2261.4594510830998</v>
      </c>
      <c r="G1016" s="3">
        <v>6011</v>
      </c>
      <c r="H1016" s="3">
        <v>2980.2630466361202</v>
      </c>
      <c r="I1016" s="3">
        <v>417069</v>
      </c>
      <c r="J1016" s="3">
        <v>202908</v>
      </c>
      <c r="K1016" s="3">
        <v>0.48650942649777401</v>
      </c>
    </row>
    <row r="1017" spans="1:11" x14ac:dyDescent="0.2">
      <c r="A1017" s="3" t="s">
        <v>168</v>
      </c>
      <c r="B1017" s="3" t="s">
        <v>380</v>
      </c>
      <c r="C1017" s="3" t="s">
        <v>381</v>
      </c>
      <c r="D1017" s="3" t="s">
        <v>14</v>
      </c>
      <c r="E1017" s="3">
        <v>3888</v>
      </c>
      <c r="F1017" s="3">
        <v>1134.6992494313599</v>
      </c>
      <c r="G1017" s="3">
        <v>4735</v>
      </c>
      <c r="H1017" s="3">
        <v>2088.33505728093</v>
      </c>
      <c r="I1017" s="3">
        <v>417069</v>
      </c>
      <c r="J1017" s="3">
        <v>202908</v>
      </c>
      <c r="K1017" s="3">
        <v>0.48650942649777401</v>
      </c>
    </row>
    <row r="1018" spans="1:11" x14ac:dyDescent="0.2">
      <c r="A1018" s="3" t="s">
        <v>168</v>
      </c>
      <c r="B1018" s="3" t="s">
        <v>380</v>
      </c>
      <c r="C1018" s="3" t="s">
        <v>381</v>
      </c>
      <c r="D1018" s="3" t="s">
        <v>15</v>
      </c>
      <c r="E1018" s="3">
        <v>4129</v>
      </c>
      <c r="F1018" s="3">
        <v>1297.1266899172699</v>
      </c>
      <c r="G1018" s="3">
        <v>5278</v>
      </c>
      <c r="H1018" s="3">
        <v>2415.0457595431899</v>
      </c>
      <c r="I1018" s="3">
        <v>417069</v>
      </c>
      <c r="J1018" s="3">
        <v>202908</v>
      </c>
      <c r="K1018" s="3">
        <v>0.48650942649777401</v>
      </c>
    </row>
    <row r="1019" spans="1:11" x14ac:dyDescent="0.2">
      <c r="A1019" s="3" t="s">
        <v>168</v>
      </c>
      <c r="B1019" s="3" t="s">
        <v>383</v>
      </c>
      <c r="C1019" s="3" t="s">
        <v>384</v>
      </c>
      <c r="D1019" s="3" t="s">
        <v>8</v>
      </c>
      <c r="E1019" s="3">
        <v>3592</v>
      </c>
      <c r="F1019" s="3">
        <v>1015.66032285853</v>
      </c>
      <c r="G1019" s="3">
        <v>4675</v>
      </c>
      <c r="H1019" s="3">
        <v>2016.7355722429199</v>
      </c>
      <c r="I1019" s="3">
        <v>438901</v>
      </c>
      <c r="J1019" s="3">
        <v>218537</v>
      </c>
      <c r="K1019" s="3">
        <v>0.49791866502924298</v>
      </c>
    </row>
    <row r="1020" spans="1:11" x14ac:dyDescent="0.2">
      <c r="A1020" s="3" t="s">
        <v>168</v>
      </c>
      <c r="B1020" s="3" t="s">
        <v>383</v>
      </c>
      <c r="C1020" s="3" t="s">
        <v>384</v>
      </c>
      <c r="D1020" s="3" t="s">
        <v>9</v>
      </c>
      <c r="E1020" s="3">
        <v>3687</v>
      </c>
      <c r="F1020" s="3">
        <v>1120.9106415297799</v>
      </c>
      <c r="G1020" s="3">
        <v>5695</v>
      </c>
      <c r="H1020" s="3">
        <v>2749.8085968799401</v>
      </c>
      <c r="I1020" s="3">
        <v>438901</v>
      </c>
      <c r="J1020" s="3">
        <v>218537</v>
      </c>
      <c r="K1020" s="3">
        <v>0.49791866502924298</v>
      </c>
    </row>
    <row r="1021" spans="1:11" x14ac:dyDescent="0.2">
      <c r="A1021" s="3" t="s">
        <v>168</v>
      </c>
      <c r="B1021" s="3" t="s">
        <v>383</v>
      </c>
      <c r="C1021" s="3" t="s">
        <v>384</v>
      </c>
      <c r="D1021" s="3" t="s">
        <v>10</v>
      </c>
      <c r="E1021" s="3">
        <v>3771</v>
      </c>
      <c r="F1021" s="3">
        <v>1152.82934123153</v>
      </c>
      <c r="G1021" s="3">
        <v>5030</v>
      </c>
      <c r="H1021" s="3">
        <v>2288.2770561265702</v>
      </c>
      <c r="I1021" s="3">
        <v>438901</v>
      </c>
      <c r="J1021" s="3">
        <v>218537</v>
      </c>
      <c r="K1021" s="3">
        <v>0.49791866502924298</v>
      </c>
    </row>
    <row r="1022" spans="1:11" x14ac:dyDescent="0.2">
      <c r="A1022" s="3" t="s">
        <v>168</v>
      </c>
      <c r="B1022" s="3" t="s">
        <v>383</v>
      </c>
      <c r="C1022" s="3" t="s">
        <v>384</v>
      </c>
      <c r="D1022" s="3" t="s">
        <v>11</v>
      </c>
      <c r="E1022" s="3">
        <v>4750</v>
      </c>
      <c r="F1022" s="3">
        <v>1642.7781751688201</v>
      </c>
      <c r="G1022" s="3">
        <v>5876</v>
      </c>
      <c r="H1022" s="3">
        <v>2790.6065644574901</v>
      </c>
      <c r="I1022" s="3">
        <v>438901</v>
      </c>
      <c r="J1022" s="3">
        <v>218537</v>
      </c>
      <c r="K1022" s="3">
        <v>0.49791866502924298</v>
      </c>
    </row>
    <row r="1023" spans="1:11" x14ac:dyDescent="0.2">
      <c r="A1023" s="3" t="s">
        <v>168</v>
      </c>
      <c r="B1023" s="3" t="s">
        <v>383</v>
      </c>
      <c r="C1023" s="3" t="s">
        <v>384</v>
      </c>
      <c r="D1023" s="3" t="s">
        <v>12</v>
      </c>
      <c r="E1023" s="3">
        <v>4036</v>
      </c>
      <c r="F1023" s="3">
        <v>1416.9201725349501</v>
      </c>
      <c r="G1023" s="3">
        <v>5237</v>
      </c>
      <c r="H1023" s="3">
        <v>2428.2491266530901</v>
      </c>
      <c r="I1023" s="3">
        <v>438901</v>
      </c>
      <c r="J1023" s="3">
        <v>218537</v>
      </c>
      <c r="K1023" s="3">
        <v>0.49791866502924298</v>
      </c>
    </row>
    <row r="1024" spans="1:11" x14ac:dyDescent="0.2">
      <c r="A1024" s="3" t="s">
        <v>168</v>
      </c>
      <c r="B1024" s="3" t="s">
        <v>383</v>
      </c>
      <c r="C1024" s="3" t="s">
        <v>384</v>
      </c>
      <c r="D1024" s="3" t="s">
        <v>13</v>
      </c>
      <c r="E1024" s="3">
        <v>4686</v>
      </c>
      <c r="F1024" s="3">
        <v>2223.62141972463</v>
      </c>
      <c r="G1024" s="3">
        <v>6080</v>
      </c>
      <c r="H1024" s="3">
        <v>3531.5462123529801</v>
      </c>
      <c r="I1024" s="3">
        <v>438901</v>
      </c>
      <c r="J1024" s="3">
        <v>218537</v>
      </c>
      <c r="K1024" s="3">
        <v>0.49791866502924298</v>
      </c>
    </row>
    <row r="1025" spans="1:11" x14ac:dyDescent="0.2">
      <c r="A1025" s="3" t="s">
        <v>168</v>
      </c>
      <c r="B1025" s="3" t="s">
        <v>383</v>
      </c>
      <c r="C1025" s="3" t="s">
        <v>384</v>
      </c>
      <c r="D1025" s="3" t="s">
        <v>14</v>
      </c>
      <c r="E1025" s="3">
        <v>3715</v>
      </c>
      <c r="F1025" s="3">
        <v>1055.0347996722901</v>
      </c>
      <c r="G1025" s="3">
        <v>5001</v>
      </c>
      <c r="H1025" s="3">
        <v>2237.8841307580501</v>
      </c>
      <c r="I1025" s="3">
        <v>438901</v>
      </c>
      <c r="J1025" s="3">
        <v>218537</v>
      </c>
      <c r="K1025" s="3">
        <v>0.49791866502924298</v>
      </c>
    </row>
    <row r="1026" spans="1:11" x14ac:dyDescent="0.2">
      <c r="A1026" s="3" t="s">
        <v>168</v>
      </c>
      <c r="B1026" s="3" t="s">
        <v>383</v>
      </c>
      <c r="C1026" s="3" t="s">
        <v>384</v>
      </c>
      <c r="D1026" s="3" t="s">
        <v>15</v>
      </c>
      <c r="E1026" s="3">
        <v>3905</v>
      </c>
      <c r="F1026" s="3">
        <v>1160.82512382808</v>
      </c>
      <c r="G1026" s="3">
        <v>5308</v>
      </c>
      <c r="H1026" s="3">
        <v>2452.14785177868</v>
      </c>
      <c r="I1026" s="3">
        <v>438901</v>
      </c>
      <c r="J1026" s="3">
        <v>218537</v>
      </c>
      <c r="K1026" s="3">
        <v>0.49791866502924298</v>
      </c>
    </row>
    <row r="1027" spans="1:11" x14ac:dyDescent="0.2">
      <c r="A1027" s="3" t="s">
        <v>168</v>
      </c>
      <c r="B1027" s="3" t="s">
        <v>386</v>
      </c>
      <c r="C1027" s="3" t="s">
        <v>387</v>
      </c>
      <c r="D1027" s="3" t="s">
        <v>9</v>
      </c>
      <c r="I1027" s="3">
        <v>159245</v>
      </c>
      <c r="J1027" s="3">
        <v>78793</v>
      </c>
      <c r="K1027" s="3">
        <v>0.49479104524474898</v>
      </c>
    </row>
    <row r="1028" spans="1:11" x14ac:dyDescent="0.2">
      <c r="A1028" s="3" t="s">
        <v>168</v>
      </c>
      <c r="B1028" s="3" t="s">
        <v>389</v>
      </c>
      <c r="C1028" s="3" t="s">
        <v>390</v>
      </c>
      <c r="D1028" s="3" t="s">
        <v>8</v>
      </c>
      <c r="E1028" s="3">
        <v>2141</v>
      </c>
      <c r="F1028" s="3">
        <v>276.56971869616501</v>
      </c>
      <c r="G1028" s="3">
        <v>2895</v>
      </c>
      <c r="H1028" s="3">
        <v>735.74458604201197</v>
      </c>
      <c r="I1028" s="3">
        <v>523331</v>
      </c>
      <c r="J1028" s="3">
        <v>276892</v>
      </c>
      <c r="K1028" s="3">
        <v>0.52909535265443897</v>
      </c>
    </row>
    <row r="1029" spans="1:11" x14ac:dyDescent="0.2">
      <c r="A1029" s="3" t="s">
        <v>168</v>
      </c>
      <c r="B1029" s="3" t="s">
        <v>389</v>
      </c>
      <c r="C1029" s="3" t="s">
        <v>390</v>
      </c>
      <c r="D1029" s="3" t="s">
        <v>9</v>
      </c>
      <c r="E1029" s="3">
        <v>2387</v>
      </c>
      <c r="F1029" s="3">
        <v>340.84169217069899</v>
      </c>
      <c r="G1029" s="3">
        <v>3888</v>
      </c>
      <c r="H1029" s="3">
        <v>1300.15326045649</v>
      </c>
      <c r="I1029" s="3">
        <v>523331</v>
      </c>
      <c r="J1029" s="3">
        <v>276892</v>
      </c>
      <c r="K1029" s="3">
        <v>0.52909535265443897</v>
      </c>
    </row>
    <row r="1030" spans="1:11" x14ac:dyDescent="0.2">
      <c r="A1030" s="3" t="s">
        <v>168</v>
      </c>
      <c r="B1030" s="3" t="s">
        <v>389</v>
      </c>
      <c r="C1030" s="3" t="s">
        <v>390</v>
      </c>
      <c r="D1030" s="3" t="s">
        <v>10</v>
      </c>
      <c r="E1030" s="3">
        <v>2282</v>
      </c>
      <c r="F1030" s="3">
        <v>390.20320383677301</v>
      </c>
      <c r="G1030" s="3">
        <v>3356</v>
      </c>
      <c r="H1030" s="3">
        <v>1021.33115767529</v>
      </c>
      <c r="I1030" s="3">
        <v>523331</v>
      </c>
      <c r="J1030" s="3">
        <v>276892</v>
      </c>
      <c r="K1030" s="3">
        <v>0.52909535265443897</v>
      </c>
    </row>
    <row r="1031" spans="1:11" x14ac:dyDescent="0.2">
      <c r="A1031" s="3" t="s">
        <v>168</v>
      </c>
      <c r="B1031" s="3" t="s">
        <v>389</v>
      </c>
      <c r="C1031" s="3" t="s">
        <v>390</v>
      </c>
      <c r="D1031" s="3" t="s">
        <v>11</v>
      </c>
      <c r="E1031" s="3">
        <v>2972</v>
      </c>
      <c r="F1031" s="3">
        <v>664.44357230261505</v>
      </c>
      <c r="G1031" s="3">
        <v>4119</v>
      </c>
      <c r="H1031" s="3">
        <v>1356.4106791695301</v>
      </c>
      <c r="I1031" s="3">
        <v>523331</v>
      </c>
      <c r="J1031" s="3">
        <v>276892</v>
      </c>
      <c r="K1031" s="3">
        <v>0.52909535265443897</v>
      </c>
    </row>
    <row r="1032" spans="1:11" x14ac:dyDescent="0.2">
      <c r="A1032" s="3" t="s">
        <v>168</v>
      </c>
      <c r="B1032" s="3" t="s">
        <v>389</v>
      </c>
      <c r="C1032" s="3" t="s">
        <v>390</v>
      </c>
      <c r="D1032" s="3" t="s">
        <v>12</v>
      </c>
      <c r="E1032" s="3">
        <v>2895</v>
      </c>
      <c r="F1032" s="3">
        <v>576.51042197405104</v>
      </c>
      <c r="G1032" s="3">
        <v>3997</v>
      </c>
      <c r="H1032" s="3">
        <v>1302.48120823566</v>
      </c>
      <c r="I1032" s="3">
        <v>523331</v>
      </c>
      <c r="J1032" s="3">
        <v>276892</v>
      </c>
      <c r="K1032" s="3">
        <v>0.52909535265443897</v>
      </c>
    </row>
    <row r="1033" spans="1:11" x14ac:dyDescent="0.2">
      <c r="A1033" s="3" t="s">
        <v>168</v>
      </c>
      <c r="B1033" s="3" t="s">
        <v>389</v>
      </c>
      <c r="C1033" s="3" t="s">
        <v>390</v>
      </c>
      <c r="D1033" s="3" t="s">
        <v>13</v>
      </c>
      <c r="E1033" s="3">
        <v>3301</v>
      </c>
      <c r="F1033" s="3">
        <v>731.53340650188397</v>
      </c>
      <c r="G1033" s="3">
        <v>4441</v>
      </c>
      <c r="H1033" s="3">
        <v>1705.3449958214301</v>
      </c>
      <c r="I1033" s="3">
        <v>523331</v>
      </c>
      <c r="J1033" s="3">
        <v>276892</v>
      </c>
      <c r="K1033" s="3">
        <v>0.52909535265443897</v>
      </c>
    </row>
    <row r="1034" spans="1:11" x14ac:dyDescent="0.2">
      <c r="A1034" s="3" t="s">
        <v>168</v>
      </c>
      <c r="B1034" s="3" t="s">
        <v>389</v>
      </c>
      <c r="C1034" s="3" t="s">
        <v>390</v>
      </c>
      <c r="D1034" s="3" t="s">
        <v>14</v>
      </c>
      <c r="E1034" s="3">
        <v>2196</v>
      </c>
      <c r="F1034" s="3">
        <v>335.88654372874498</v>
      </c>
      <c r="G1034" s="3">
        <v>3082</v>
      </c>
      <c r="H1034" s="3">
        <v>1077.1900482281001</v>
      </c>
      <c r="I1034" s="3">
        <v>523331</v>
      </c>
      <c r="J1034" s="3">
        <v>276892</v>
      </c>
      <c r="K1034" s="3">
        <v>0.52909535265443897</v>
      </c>
    </row>
    <row r="1035" spans="1:11" x14ac:dyDescent="0.2">
      <c r="A1035" s="3" t="s">
        <v>168</v>
      </c>
      <c r="B1035" s="3" t="s">
        <v>389</v>
      </c>
      <c r="C1035" s="3" t="s">
        <v>390</v>
      </c>
      <c r="D1035" s="3" t="s">
        <v>15</v>
      </c>
      <c r="E1035" s="3">
        <v>2240</v>
      </c>
      <c r="F1035" s="3">
        <v>315.31673711378102</v>
      </c>
      <c r="G1035" s="3">
        <v>3321</v>
      </c>
      <c r="H1035" s="3">
        <v>944.44906072856497</v>
      </c>
      <c r="I1035" s="3">
        <v>523331</v>
      </c>
      <c r="J1035" s="3">
        <v>276892</v>
      </c>
      <c r="K1035" s="3">
        <v>0.52909535265443897</v>
      </c>
    </row>
    <row r="1036" spans="1:11" x14ac:dyDescent="0.2">
      <c r="A1036" s="3" t="s">
        <v>168</v>
      </c>
      <c r="B1036" s="3" t="s">
        <v>392</v>
      </c>
      <c r="C1036" s="3" t="s">
        <v>393</v>
      </c>
      <c r="D1036" s="3" t="s">
        <v>8</v>
      </c>
      <c r="E1036" s="3">
        <v>3244</v>
      </c>
      <c r="F1036" s="3">
        <v>722.91495481174502</v>
      </c>
      <c r="G1036" s="3">
        <v>4381</v>
      </c>
      <c r="H1036" s="3">
        <v>1734.2034229542701</v>
      </c>
      <c r="I1036" s="3">
        <v>424826</v>
      </c>
      <c r="J1036" s="3">
        <v>217103</v>
      </c>
      <c r="K1036" s="3">
        <v>0.51103981394735698</v>
      </c>
    </row>
    <row r="1037" spans="1:11" x14ac:dyDescent="0.2">
      <c r="A1037" s="3" t="s">
        <v>168</v>
      </c>
      <c r="B1037" s="3" t="s">
        <v>392</v>
      </c>
      <c r="C1037" s="3" t="s">
        <v>393</v>
      </c>
      <c r="D1037" s="3" t="s">
        <v>9</v>
      </c>
      <c r="E1037" s="3">
        <v>3427</v>
      </c>
      <c r="F1037" s="3">
        <v>730.97069631083002</v>
      </c>
      <c r="G1037" s="3">
        <v>5339</v>
      </c>
      <c r="H1037" s="3">
        <v>2566.95608472201</v>
      </c>
      <c r="I1037" s="3">
        <v>424826</v>
      </c>
      <c r="J1037" s="3">
        <v>217103</v>
      </c>
      <c r="K1037" s="3">
        <v>0.51103981394735698</v>
      </c>
    </row>
    <row r="1038" spans="1:11" x14ac:dyDescent="0.2">
      <c r="A1038" s="3" t="s">
        <v>168</v>
      </c>
      <c r="B1038" s="3" t="s">
        <v>392</v>
      </c>
      <c r="C1038" s="3" t="s">
        <v>393</v>
      </c>
      <c r="D1038" s="3" t="s">
        <v>10</v>
      </c>
      <c r="E1038" s="3">
        <v>3650</v>
      </c>
      <c r="F1038" s="3">
        <v>866.45060754114297</v>
      </c>
      <c r="G1038" s="3">
        <v>4719</v>
      </c>
      <c r="H1038" s="3">
        <v>1874.92490930279</v>
      </c>
      <c r="I1038" s="3">
        <v>424826</v>
      </c>
      <c r="J1038" s="3">
        <v>217103</v>
      </c>
      <c r="K1038" s="3">
        <v>0.51103981394735698</v>
      </c>
    </row>
    <row r="1039" spans="1:11" x14ac:dyDescent="0.2">
      <c r="A1039" s="3" t="s">
        <v>168</v>
      </c>
      <c r="B1039" s="3" t="s">
        <v>392</v>
      </c>
      <c r="C1039" s="3" t="s">
        <v>393</v>
      </c>
      <c r="D1039" s="3" t="s">
        <v>11</v>
      </c>
      <c r="E1039" s="3">
        <v>3705</v>
      </c>
      <c r="F1039" s="3">
        <v>1147.1364745984599</v>
      </c>
      <c r="G1039" s="3">
        <v>4578</v>
      </c>
      <c r="H1039" s="3">
        <v>2210.6146537346499</v>
      </c>
      <c r="I1039" s="3">
        <v>424826</v>
      </c>
      <c r="J1039" s="3">
        <v>217103</v>
      </c>
      <c r="K1039" s="3">
        <v>0.51103981394735698</v>
      </c>
    </row>
    <row r="1040" spans="1:11" x14ac:dyDescent="0.2">
      <c r="A1040" s="3" t="s">
        <v>168</v>
      </c>
      <c r="B1040" s="3" t="s">
        <v>392</v>
      </c>
      <c r="C1040" s="3" t="s">
        <v>393</v>
      </c>
      <c r="D1040" s="3" t="s">
        <v>12</v>
      </c>
      <c r="E1040" s="3">
        <v>3347</v>
      </c>
      <c r="F1040" s="3">
        <v>730.28476067096096</v>
      </c>
      <c r="G1040" s="3">
        <v>4439</v>
      </c>
      <c r="H1040" s="3">
        <v>1771.66946623883</v>
      </c>
      <c r="I1040" s="3">
        <v>424826</v>
      </c>
      <c r="J1040" s="3">
        <v>217103</v>
      </c>
      <c r="K1040" s="3">
        <v>0.51103981394735698</v>
      </c>
    </row>
    <row r="1041" spans="1:11" x14ac:dyDescent="0.2">
      <c r="A1041" s="3" t="s">
        <v>168</v>
      </c>
      <c r="B1041" s="3" t="s">
        <v>392</v>
      </c>
      <c r="C1041" s="3" t="s">
        <v>393</v>
      </c>
      <c r="D1041" s="3" t="s">
        <v>13</v>
      </c>
      <c r="E1041" s="3">
        <v>3790</v>
      </c>
      <c r="F1041" s="3">
        <v>1220.7596183415801</v>
      </c>
      <c r="G1041" s="3">
        <v>5170</v>
      </c>
      <c r="H1041" s="3">
        <v>2506.50367351567</v>
      </c>
      <c r="I1041" s="3">
        <v>424826</v>
      </c>
      <c r="J1041" s="3">
        <v>217103</v>
      </c>
      <c r="K1041" s="3">
        <v>0.51103981394735698</v>
      </c>
    </row>
    <row r="1042" spans="1:11" x14ac:dyDescent="0.2">
      <c r="A1042" s="3" t="s">
        <v>168</v>
      </c>
      <c r="B1042" s="3" t="s">
        <v>392</v>
      </c>
      <c r="C1042" s="3" t="s">
        <v>393</v>
      </c>
      <c r="D1042" s="3" t="s">
        <v>14</v>
      </c>
      <c r="E1042" s="3">
        <v>3272</v>
      </c>
      <c r="F1042" s="3">
        <v>704.07081417923996</v>
      </c>
      <c r="G1042" s="3">
        <v>4493</v>
      </c>
      <c r="H1042" s="3">
        <v>1966.9721370519901</v>
      </c>
      <c r="I1042" s="3">
        <v>424826</v>
      </c>
      <c r="J1042" s="3">
        <v>217103</v>
      </c>
      <c r="K1042" s="3">
        <v>0.51103981394735698</v>
      </c>
    </row>
    <row r="1043" spans="1:11" x14ac:dyDescent="0.2">
      <c r="A1043" s="3" t="s">
        <v>168</v>
      </c>
      <c r="B1043" s="3" t="s">
        <v>392</v>
      </c>
      <c r="C1043" s="3" t="s">
        <v>393</v>
      </c>
      <c r="D1043" s="3" t="s">
        <v>15</v>
      </c>
      <c r="E1043" s="3">
        <v>3171</v>
      </c>
      <c r="F1043" s="3">
        <v>716.39700733223196</v>
      </c>
      <c r="G1043" s="3">
        <v>4628</v>
      </c>
      <c r="H1043" s="3">
        <v>1848.13766017581</v>
      </c>
      <c r="I1043" s="3">
        <v>424826</v>
      </c>
      <c r="J1043" s="3">
        <v>217103</v>
      </c>
      <c r="K1043" s="3">
        <v>0.51103981394735698</v>
      </c>
    </row>
    <row r="1044" spans="1:11" x14ac:dyDescent="0.2">
      <c r="A1044" s="3" t="s">
        <v>168</v>
      </c>
      <c r="B1044" s="3" t="s">
        <v>395</v>
      </c>
      <c r="C1044" s="3" t="s">
        <v>396</v>
      </c>
      <c r="D1044" s="3" t="s">
        <v>8</v>
      </c>
      <c r="E1044" s="3">
        <v>2075</v>
      </c>
      <c r="F1044" s="3">
        <v>263.41707499862798</v>
      </c>
      <c r="G1044" s="3">
        <v>2805</v>
      </c>
      <c r="H1044" s="3">
        <v>623.57514037658302</v>
      </c>
      <c r="I1044" s="3">
        <v>709840</v>
      </c>
      <c r="J1044" s="3">
        <v>358277</v>
      </c>
      <c r="K1044" s="3">
        <v>0.50472923475712805</v>
      </c>
    </row>
    <row r="1045" spans="1:11" x14ac:dyDescent="0.2">
      <c r="A1045" s="3" t="s">
        <v>168</v>
      </c>
      <c r="B1045" s="3" t="s">
        <v>395</v>
      </c>
      <c r="C1045" s="3" t="s">
        <v>396</v>
      </c>
      <c r="D1045" s="3" t="s">
        <v>9</v>
      </c>
      <c r="E1045" s="3">
        <v>2218</v>
      </c>
      <c r="F1045" s="3">
        <v>295.751903382016</v>
      </c>
      <c r="G1045" s="3">
        <v>3695</v>
      </c>
      <c r="H1045" s="3">
        <v>998.05295376408003</v>
      </c>
      <c r="I1045" s="3">
        <v>709840</v>
      </c>
      <c r="J1045" s="3">
        <v>358277</v>
      </c>
      <c r="K1045" s="3">
        <v>0.50472923475712805</v>
      </c>
    </row>
    <row r="1046" spans="1:11" x14ac:dyDescent="0.2">
      <c r="A1046" s="3" t="s">
        <v>168</v>
      </c>
      <c r="B1046" s="3" t="s">
        <v>395</v>
      </c>
      <c r="C1046" s="3" t="s">
        <v>396</v>
      </c>
      <c r="D1046" s="3" t="s">
        <v>10</v>
      </c>
      <c r="E1046" s="3">
        <v>2201</v>
      </c>
      <c r="F1046" s="3">
        <v>314.52890029304098</v>
      </c>
      <c r="G1046" s="3">
        <v>2921</v>
      </c>
      <c r="H1046" s="3">
        <v>779.99649219830496</v>
      </c>
      <c r="I1046" s="3">
        <v>709840</v>
      </c>
      <c r="J1046" s="3">
        <v>358277</v>
      </c>
      <c r="K1046" s="3">
        <v>0.50472923475712805</v>
      </c>
    </row>
    <row r="1047" spans="1:11" x14ac:dyDescent="0.2">
      <c r="A1047" s="3" t="s">
        <v>168</v>
      </c>
      <c r="B1047" s="3" t="s">
        <v>395</v>
      </c>
      <c r="C1047" s="3" t="s">
        <v>396</v>
      </c>
      <c r="D1047" s="3" t="s">
        <v>11</v>
      </c>
      <c r="E1047" s="3">
        <v>2683</v>
      </c>
      <c r="F1047" s="3">
        <v>447.18763603151098</v>
      </c>
      <c r="G1047" s="3">
        <v>3645</v>
      </c>
      <c r="H1047" s="3">
        <v>943.05488908829398</v>
      </c>
      <c r="I1047" s="3">
        <v>709840</v>
      </c>
      <c r="J1047" s="3">
        <v>358277</v>
      </c>
      <c r="K1047" s="3">
        <v>0.50472923475712805</v>
      </c>
    </row>
    <row r="1048" spans="1:11" x14ac:dyDescent="0.2">
      <c r="A1048" s="3" t="s">
        <v>168</v>
      </c>
      <c r="B1048" s="3" t="s">
        <v>395</v>
      </c>
      <c r="C1048" s="3" t="s">
        <v>396</v>
      </c>
      <c r="D1048" s="3" t="s">
        <v>12</v>
      </c>
      <c r="E1048" s="3">
        <v>2472</v>
      </c>
      <c r="F1048" s="3">
        <v>462.41177562802801</v>
      </c>
      <c r="G1048" s="3">
        <v>3248</v>
      </c>
      <c r="H1048" s="3">
        <v>1020.17733427762</v>
      </c>
      <c r="I1048" s="3">
        <v>709840</v>
      </c>
      <c r="J1048" s="3">
        <v>358277</v>
      </c>
      <c r="K1048" s="3">
        <v>0.50472923475712805</v>
      </c>
    </row>
    <row r="1049" spans="1:11" x14ac:dyDescent="0.2">
      <c r="A1049" s="3" t="s">
        <v>168</v>
      </c>
      <c r="B1049" s="3" t="s">
        <v>395</v>
      </c>
      <c r="C1049" s="3" t="s">
        <v>396</v>
      </c>
      <c r="D1049" s="3" t="s">
        <v>13</v>
      </c>
      <c r="E1049" s="3">
        <v>3210</v>
      </c>
      <c r="F1049" s="3">
        <v>656.95743740004798</v>
      </c>
      <c r="G1049" s="3">
        <v>4089</v>
      </c>
      <c r="H1049" s="3">
        <v>1379.9372457705001</v>
      </c>
      <c r="I1049" s="3">
        <v>709840</v>
      </c>
      <c r="J1049" s="3">
        <v>358277</v>
      </c>
      <c r="K1049" s="3">
        <v>0.50472923475712805</v>
      </c>
    </row>
    <row r="1050" spans="1:11" x14ac:dyDescent="0.2">
      <c r="A1050" s="3" t="s">
        <v>168</v>
      </c>
      <c r="B1050" s="3" t="s">
        <v>395</v>
      </c>
      <c r="C1050" s="3" t="s">
        <v>396</v>
      </c>
      <c r="D1050" s="3" t="s">
        <v>14</v>
      </c>
      <c r="E1050" s="3">
        <v>2212</v>
      </c>
      <c r="F1050" s="3">
        <v>329.41438533058903</v>
      </c>
      <c r="G1050" s="3">
        <v>3258</v>
      </c>
      <c r="H1050" s="3">
        <v>941.22279581264797</v>
      </c>
      <c r="I1050" s="3">
        <v>709840</v>
      </c>
      <c r="J1050" s="3">
        <v>358277</v>
      </c>
      <c r="K1050" s="3">
        <v>0.50472923475712805</v>
      </c>
    </row>
    <row r="1051" spans="1:11" x14ac:dyDescent="0.2">
      <c r="A1051" s="3" t="s">
        <v>168</v>
      </c>
      <c r="B1051" s="3" t="s">
        <v>395</v>
      </c>
      <c r="C1051" s="3" t="s">
        <v>396</v>
      </c>
      <c r="D1051" s="3" t="s">
        <v>15</v>
      </c>
      <c r="E1051" s="3">
        <v>2011</v>
      </c>
      <c r="F1051" s="3">
        <v>304.21490301694098</v>
      </c>
      <c r="G1051" s="3">
        <v>3162</v>
      </c>
      <c r="H1051" s="3">
        <v>869.93315171803397</v>
      </c>
      <c r="I1051" s="3">
        <v>709840</v>
      </c>
      <c r="J1051" s="3">
        <v>358277</v>
      </c>
      <c r="K1051" s="3">
        <v>0.50472923475712805</v>
      </c>
    </row>
    <row r="1052" spans="1:11" x14ac:dyDescent="0.2">
      <c r="A1052" s="3" t="s">
        <v>168</v>
      </c>
      <c r="B1052" s="3" t="s">
        <v>398</v>
      </c>
      <c r="C1052" s="3" t="s">
        <v>399</v>
      </c>
      <c r="D1052" s="3" t="s">
        <v>8</v>
      </c>
      <c r="E1052" s="3">
        <v>2711</v>
      </c>
      <c r="F1052" s="3">
        <v>603.04817138778105</v>
      </c>
      <c r="G1052" s="3">
        <v>3665</v>
      </c>
      <c r="H1052" s="3">
        <v>1349.8886998990199</v>
      </c>
      <c r="I1052" s="3">
        <v>307839</v>
      </c>
      <c r="J1052" s="3">
        <v>158973</v>
      </c>
      <c r="K1052" s="3">
        <v>0.51641604864880697</v>
      </c>
    </row>
    <row r="1053" spans="1:11" x14ac:dyDescent="0.2">
      <c r="A1053" s="3" t="s">
        <v>168</v>
      </c>
      <c r="B1053" s="3" t="s">
        <v>398</v>
      </c>
      <c r="C1053" s="3" t="s">
        <v>399</v>
      </c>
      <c r="D1053" s="3" t="s">
        <v>9</v>
      </c>
      <c r="E1053" s="3">
        <v>3051</v>
      </c>
      <c r="F1053" s="3">
        <v>594.15972387092995</v>
      </c>
      <c r="G1053" s="3">
        <v>4488</v>
      </c>
      <c r="H1053" s="3">
        <v>1812.40154556692</v>
      </c>
      <c r="I1053" s="3">
        <v>307839</v>
      </c>
      <c r="J1053" s="3">
        <v>158973</v>
      </c>
      <c r="K1053" s="3">
        <v>0.51641604864880697</v>
      </c>
    </row>
    <row r="1054" spans="1:11" x14ac:dyDescent="0.2">
      <c r="A1054" s="3" t="s">
        <v>168</v>
      </c>
      <c r="B1054" s="3" t="s">
        <v>398</v>
      </c>
      <c r="C1054" s="3" t="s">
        <v>399</v>
      </c>
      <c r="D1054" s="3" t="s">
        <v>10</v>
      </c>
      <c r="E1054" s="3">
        <v>2546</v>
      </c>
      <c r="F1054" s="3">
        <v>605.82339437874998</v>
      </c>
      <c r="G1054" s="3">
        <v>3965</v>
      </c>
      <c r="H1054" s="3">
        <v>1455.5837390399699</v>
      </c>
      <c r="I1054" s="3">
        <v>307839</v>
      </c>
      <c r="J1054" s="3">
        <v>158973</v>
      </c>
      <c r="K1054" s="3">
        <v>0.51641604864880697</v>
      </c>
    </row>
    <row r="1055" spans="1:11" x14ac:dyDescent="0.2">
      <c r="A1055" s="3" t="s">
        <v>168</v>
      </c>
      <c r="B1055" s="3" t="s">
        <v>398</v>
      </c>
      <c r="C1055" s="3" t="s">
        <v>399</v>
      </c>
      <c r="D1055" s="3" t="s">
        <v>11</v>
      </c>
      <c r="E1055" s="3">
        <v>3491</v>
      </c>
      <c r="F1055" s="3">
        <v>1131.81782749231</v>
      </c>
      <c r="G1055" s="3">
        <v>4317</v>
      </c>
      <c r="H1055" s="3">
        <v>1982.05597824958</v>
      </c>
      <c r="I1055" s="3">
        <v>307839</v>
      </c>
      <c r="J1055" s="3">
        <v>158973</v>
      </c>
      <c r="K1055" s="3">
        <v>0.51641604864880697</v>
      </c>
    </row>
    <row r="1056" spans="1:11" x14ac:dyDescent="0.2">
      <c r="A1056" s="3" t="s">
        <v>168</v>
      </c>
      <c r="B1056" s="3" t="s">
        <v>398</v>
      </c>
      <c r="C1056" s="3" t="s">
        <v>399</v>
      </c>
      <c r="D1056" s="3" t="s">
        <v>12</v>
      </c>
      <c r="E1056" s="3">
        <v>3649</v>
      </c>
      <c r="F1056" s="3">
        <v>1035.6293104090901</v>
      </c>
      <c r="G1056" s="3">
        <v>4601</v>
      </c>
      <c r="H1056" s="3">
        <v>1821.1405018179701</v>
      </c>
      <c r="I1056" s="3">
        <v>307839</v>
      </c>
      <c r="J1056" s="3">
        <v>158973</v>
      </c>
      <c r="K1056" s="3">
        <v>0.51641604864880697</v>
      </c>
    </row>
    <row r="1057" spans="1:11" x14ac:dyDescent="0.2">
      <c r="A1057" s="3" t="s">
        <v>168</v>
      </c>
      <c r="B1057" s="3" t="s">
        <v>398</v>
      </c>
      <c r="C1057" s="3" t="s">
        <v>399</v>
      </c>
      <c r="D1057" s="3" t="s">
        <v>13</v>
      </c>
      <c r="E1057" s="3">
        <v>3988</v>
      </c>
      <c r="F1057" s="3">
        <v>1396.09561056745</v>
      </c>
      <c r="G1057" s="3">
        <v>5167</v>
      </c>
      <c r="H1057" s="3">
        <v>2536.5317682436298</v>
      </c>
      <c r="I1057" s="3">
        <v>307839</v>
      </c>
      <c r="J1057" s="3">
        <v>158973</v>
      </c>
      <c r="K1057" s="3">
        <v>0.51641604864880697</v>
      </c>
    </row>
    <row r="1058" spans="1:11" x14ac:dyDescent="0.2">
      <c r="A1058" s="3" t="s">
        <v>168</v>
      </c>
      <c r="B1058" s="3" t="s">
        <v>398</v>
      </c>
      <c r="C1058" s="3" t="s">
        <v>399</v>
      </c>
      <c r="D1058" s="3" t="s">
        <v>14</v>
      </c>
      <c r="E1058" s="3">
        <v>2772</v>
      </c>
      <c r="F1058" s="3">
        <v>598.25933978039097</v>
      </c>
      <c r="G1058" s="3">
        <v>4203</v>
      </c>
      <c r="H1058" s="3">
        <v>1698.71113331429</v>
      </c>
      <c r="I1058" s="3">
        <v>307839</v>
      </c>
      <c r="J1058" s="3">
        <v>158973</v>
      </c>
      <c r="K1058" s="3">
        <v>0.51641604864880697</v>
      </c>
    </row>
    <row r="1059" spans="1:11" x14ac:dyDescent="0.2">
      <c r="A1059" s="3" t="s">
        <v>168</v>
      </c>
      <c r="B1059" s="3" t="s">
        <v>398</v>
      </c>
      <c r="C1059" s="3" t="s">
        <v>399</v>
      </c>
      <c r="D1059" s="3" t="s">
        <v>15</v>
      </c>
      <c r="E1059" s="3">
        <v>3136</v>
      </c>
      <c r="F1059" s="3">
        <v>673.15363024353996</v>
      </c>
      <c r="G1059" s="3">
        <v>4087</v>
      </c>
      <c r="H1059" s="3">
        <v>1528.0567751010899</v>
      </c>
      <c r="I1059" s="3">
        <v>307839</v>
      </c>
      <c r="J1059" s="3">
        <v>158973</v>
      </c>
      <c r="K1059" s="3">
        <v>0.51641604864880697</v>
      </c>
    </row>
    <row r="1060" spans="1:11" x14ac:dyDescent="0.2">
      <c r="A1060" s="3" t="s">
        <v>168</v>
      </c>
      <c r="B1060" s="3" t="s">
        <v>401</v>
      </c>
      <c r="C1060" s="3" t="s">
        <v>402</v>
      </c>
      <c r="D1060" s="3" t="s">
        <v>8</v>
      </c>
      <c r="E1060" s="3">
        <v>2468</v>
      </c>
      <c r="F1060" s="3">
        <v>340.05529024152798</v>
      </c>
      <c r="G1060" s="3">
        <v>3094</v>
      </c>
      <c r="H1060" s="3">
        <v>723.45931660805502</v>
      </c>
      <c r="I1060" s="3">
        <v>507549</v>
      </c>
      <c r="J1060" s="3">
        <v>274931</v>
      </c>
      <c r="K1060" s="3">
        <v>0.54168366009981295</v>
      </c>
    </row>
    <row r="1061" spans="1:11" x14ac:dyDescent="0.2">
      <c r="A1061" s="3" t="s">
        <v>168</v>
      </c>
      <c r="B1061" s="3" t="s">
        <v>401</v>
      </c>
      <c r="C1061" s="3" t="s">
        <v>402</v>
      </c>
      <c r="D1061" s="3" t="s">
        <v>9</v>
      </c>
      <c r="E1061" s="3">
        <v>2412</v>
      </c>
      <c r="F1061" s="3">
        <v>384.02674593844802</v>
      </c>
      <c r="G1061" s="3">
        <v>4046</v>
      </c>
      <c r="H1061" s="3">
        <v>1176.1404213113699</v>
      </c>
      <c r="I1061" s="3">
        <v>507549</v>
      </c>
      <c r="J1061" s="3">
        <v>274931</v>
      </c>
      <c r="K1061" s="3">
        <v>0.54168366009981295</v>
      </c>
    </row>
    <row r="1062" spans="1:11" x14ac:dyDescent="0.2">
      <c r="A1062" s="3" t="s">
        <v>168</v>
      </c>
      <c r="B1062" s="3" t="s">
        <v>401</v>
      </c>
      <c r="C1062" s="3" t="s">
        <v>402</v>
      </c>
      <c r="D1062" s="3" t="s">
        <v>10</v>
      </c>
      <c r="E1062" s="3">
        <v>2384</v>
      </c>
      <c r="F1062" s="3">
        <v>405.007735169162</v>
      </c>
      <c r="G1062" s="3">
        <v>3389</v>
      </c>
      <c r="H1062" s="3">
        <v>875.88151870991396</v>
      </c>
      <c r="I1062" s="3">
        <v>507549</v>
      </c>
      <c r="J1062" s="3">
        <v>274931</v>
      </c>
      <c r="K1062" s="3">
        <v>0.54168366009981295</v>
      </c>
    </row>
    <row r="1063" spans="1:11" x14ac:dyDescent="0.2">
      <c r="A1063" s="3" t="s">
        <v>168</v>
      </c>
      <c r="B1063" s="3" t="s">
        <v>401</v>
      </c>
      <c r="C1063" s="3" t="s">
        <v>402</v>
      </c>
      <c r="D1063" s="3" t="s">
        <v>11</v>
      </c>
      <c r="E1063" s="3">
        <v>2842</v>
      </c>
      <c r="F1063" s="3">
        <v>588.38284688830402</v>
      </c>
      <c r="G1063" s="3">
        <v>3688</v>
      </c>
      <c r="H1063" s="3">
        <v>1151.51464604798</v>
      </c>
      <c r="I1063" s="3">
        <v>507549</v>
      </c>
      <c r="J1063" s="3">
        <v>274931</v>
      </c>
      <c r="K1063" s="3">
        <v>0.54168366009981295</v>
      </c>
    </row>
    <row r="1064" spans="1:11" x14ac:dyDescent="0.2">
      <c r="A1064" s="3" t="s">
        <v>168</v>
      </c>
      <c r="B1064" s="3" t="s">
        <v>401</v>
      </c>
      <c r="C1064" s="3" t="s">
        <v>402</v>
      </c>
      <c r="D1064" s="3" t="s">
        <v>12</v>
      </c>
      <c r="E1064" s="3">
        <v>2959</v>
      </c>
      <c r="F1064" s="3">
        <v>594.02546755395201</v>
      </c>
      <c r="G1064" s="3">
        <v>3724</v>
      </c>
      <c r="H1064" s="3">
        <v>1105.2376268760499</v>
      </c>
      <c r="I1064" s="3">
        <v>507549</v>
      </c>
      <c r="J1064" s="3">
        <v>274931</v>
      </c>
      <c r="K1064" s="3">
        <v>0.54168366009981295</v>
      </c>
    </row>
    <row r="1065" spans="1:11" x14ac:dyDescent="0.2">
      <c r="A1065" s="3" t="s">
        <v>168</v>
      </c>
      <c r="B1065" s="3" t="s">
        <v>401</v>
      </c>
      <c r="C1065" s="3" t="s">
        <v>402</v>
      </c>
      <c r="D1065" s="3" t="s">
        <v>13</v>
      </c>
      <c r="E1065" s="3">
        <v>3240</v>
      </c>
      <c r="F1065" s="3">
        <v>840.23049345795005</v>
      </c>
      <c r="G1065" s="3">
        <v>4387</v>
      </c>
      <c r="H1065" s="3">
        <v>1553.40571167955</v>
      </c>
      <c r="I1065" s="3">
        <v>507549</v>
      </c>
      <c r="J1065" s="3">
        <v>274931</v>
      </c>
      <c r="K1065" s="3">
        <v>0.54168366009981295</v>
      </c>
    </row>
    <row r="1066" spans="1:11" x14ac:dyDescent="0.2">
      <c r="A1066" s="3" t="s">
        <v>168</v>
      </c>
      <c r="B1066" s="3" t="s">
        <v>401</v>
      </c>
      <c r="C1066" s="3" t="s">
        <v>402</v>
      </c>
      <c r="D1066" s="3" t="s">
        <v>14</v>
      </c>
      <c r="E1066" s="3">
        <v>2662</v>
      </c>
      <c r="F1066" s="3">
        <v>383.715923224238</v>
      </c>
      <c r="G1066" s="3">
        <v>3423</v>
      </c>
      <c r="H1066" s="3">
        <v>910.02501671461596</v>
      </c>
      <c r="I1066" s="3">
        <v>507549</v>
      </c>
      <c r="J1066" s="3">
        <v>274931</v>
      </c>
      <c r="K1066" s="3">
        <v>0.54168366009981295</v>
      </c>
    </row>
    <row r="1067" spans="1:11" x14ac:dyDescent="0.2">
      <c r="A1067" s="3" t="s">
        <v>168</v>
      </c>
      <c r="B1067" s="3" t="s">
        <v>401</v>
      </c>
      <c r="C1067" s="3" t="s">
        <v>402</v>
      </c>
      <c r="D1067" s="3" t="s">
        <v>15</v>
      </c>
      <c r="E1067" s="3">
        <v>2371</v>
      </c>
      <c r="F1067" s="3">
        <v>379.81985723225603</v>
      </c>
      <c r="G1067" s="3">
        <v>3364</v>
      </c>
      <c r="H1067" s="3">
        <v>915.82165252818402</v>
      </c>
      <c r="I1067" s="3">
        <v>507549</v>
      </c>
      <c r="J1067" s="3">
        <v>274931</v>
      </c>
      <c r="K1067" s="3">
        <v>0.54168366009981295</v>
      </c>
    </row>
    <row r="1068" spans="1:11" x14ac:dyDescent="0.2">
      <c r="A1068" s="3" t="s">
        <v>168</v>
      </c>
      <c r="B1068" s="3" t="s">
        <v>404</v>
      </c>
      <c r="C1068" s="3" t="s">
        <v>405</v>
      </c>
      <c r="D1068" s="3" t="s">
        <v>8</v>
      </c>
      <c r="E1068" s="3">
        <v>3020</v>
      </c>
      <c r="F1068" s="3">
        <v>695.121803512312</v>
      </c>
      <c r="G1068" s="3">
        <v>4234</v>
      </c>
      <c r="H1068" s="3">
        <v>1553.9776052161601</v>
      </c>
      <c r="I1068" s="3">
        <v>311681</v>
      </c>
      <c r="J1068" s="3">
        <v>149960</v>
      </c>
      <c r="K1068" s="3">
        <v>0.48113295324386202</v>
      </c>
    </row>
    <row r="1069" spans="1:11" x14ac:dyDescent="0.2">
      <c r="A1069" s="3" t="s">
        <v>168</v>
      </c>
      <c r="B1069" s="3" t="s">
        <v>404</v>
      </c>
      <c r="C1069" s="3" t="s">
        <v>405</v>
      </c>
      <c r="D1069" s="3" t="s">
        <v>9</v>
      </c>
      <c r="E1069" s="3">
        <v>3211</v>
      </c>
      <c r="F1069" s="3">
        <v>834.84749496699203</v>
      </c>
      <c r="G1069" s="3">
        <v>5120</v>
      </c>
      <c r="H1069" s="3">
        <v>2278.94412990918</v>
      </c>
      <c r="I1069" s="3">
        <v>311681</v>
      </c>
      <c r="J1069" s="3">
        <v>149960</v>
      </c>
      <c r="K1069" s="3">
        <v>0.48113295324386202</v>
      </c>
    </row>
    <row r="1070" spans="1:11" x14ac:dyDescent="0.2">
      <c r="A1070" s="3" t="s">
        <v>168</v>
      </c>
      <c r="B1070" s="3" t="s">
        <v>404</v>
      </c>
      <c r="C1070" s="3" t="s">
        <v>405</v>
      </c>
      <c r="D1070" s="3" t="s">
        <v>10</v>
      </c>
      <c r="E1070" s="3">
        <v>3383</v>
      </c>
      <c r="F1070" s="3">
        <v>969.05949489369402</v>
      </c>
      <c r="G1070" s="3">
        <v>4415</v>
      </c>
      <c r="H1070" s="3">
        <v>1717.84162763625</v>
      </c>
      <c r="I1070" s="3">
        <v>311681</v>
      </c>
      <c r="J1070" s="3">
        <v>149960</v>
      </c>
      <c r="K1070" s="3">
        <v>0.48113295324386202</v>
      </c>
    </row>
    <row r="1071" spans="1:11" x14ac:dyDescent="0.2">
      <c r="A1071" s="3" t="s">
        <v>168</v>
      </c>
      <c r="B1071" s="3" t="s">
        <v>404</v>
      </c>
      <c r="C1071" s="3" t="s">
        <v>405</v>
      </c>
      <c r="D1071" s="3" t="s">
        <v>11</v>
      </c>
      <c r="E1071" s="3">
        <v>3765</v>
      </c>
      <c r="F1071" s="3">
        <v>1469.34337555713</v>
      </c>
      <c r="G1071" s="3">
        <v>5110</v>
      </c>
      <c r="H1071" s="3">
        <v>2566.0451349076002</v>
      </c>
      <c r="I1071" s="3">
        <v>311681</v>
      </c>
      <c r="J1071" s="3">
        <v>149960</v>
      </c>
      <c r="K1071" s="3">
        <v>0.48113295324386202</v>
      </c>
    </row>
    <row r="1072" spans="1:11" x14ac:dyDescent="0.2">
      <c r="A1072" s="3" t="s">
        <v>168</v>
      </c>
      <c r="B1072" s="3" t="s">
        <v>404</v>
      </c>
      <c r="C1072" s="3" t="s">
        <v>405</v>
      </c>
      <c r="D1072" s="3" t="s">
        <v>12</v>
      </c>
      <c r="E1072" s="3">
        <v>4195</v>
      </c>
      <c r="F1072" s="3">
        <v>1301.6117484142201</v>
      </c>
      <c r="G1072" s="3">
        <v>5152</v>
      </c>
      <c r="H1072" s="3">
        <v>2220.1765383985698</v>
      </c>
      <c r="I1072" s="3">
        <v>311681</v>
      </c>
      <c r="J1072" s="3">
        <v>149960</v>
      </c>
      <c r="K1072" s="3">
        <v>0.48113295324386202</v>
      </c>
    </row>
    <row r="1073" spans="1:11" x14ac:dyDescent="0.2">
      <c r="A1073" s="3" t="s">
        <v>168</v>
      </c>
      <c r="B1073" s="3" t="s">
        <v>404</v>
      </c>
      <c r="C1073" s="3" t="s">
        <v>405</v>
      </c>
      <c r="D1073" s="3" t="s">
        <v>13</v>
      </c>
      <c r="E1073" s="3">
        <v>4375</v>
      </c>
      <c r="F1073" s="3">
        <v>1809.7437612339299</v>
      </c>
      <c r="G1073" s="3">
        <v>5887</v>
      </c>
      <c r="H1073" s="3">
        <v>3159.2599824449298</v>
      </c>
      <c r="I1073" s="3">
        <v>311681</v>
      </c>
      <c r="J1073" s="3">
        <v>149960</v>
      </c>
      <c r="K1073" s="3">
        <v>0.48113295324386202</v>
      </c>
    </row>
    <row r="1074" spans="1:11" x14ac:dyDescent="0.2">
      <c r="A1074" s="3" t="s">
        <v>168</v>
      </c>
      <c r="B1074" s="3" t="s">
        <v>404</v>
      </c>
      <c r="C1074" s="3" t="s">
        <v>405</v>
      </c>
      <c r="D1074" s="3" t="s">
        <v>14</v>
      </c>
      <c r="E1074" s="3">
        <v>3255</v>
      </c>
      <c r="F1074" s="3">
        <v>935.065816967351</v>
      </c>
      <c r="G1074" s="3">
        <v>4327</v>
      </c>
      <c r="H1074" s="3">
        <v>1974.47799369431</v>
      </c>
      <c r="I1074" s="3">
        <v>311681</v>
      </c>
      <c r="J1074" s="3">
        <v>149960</v>
      </c>
      <c r="K1074" s="3">
        <v>0.48113295324386202</v>
      </c>
    </row>
    <row r="1075" spans="1:11" x14ac:dyDescent="0.2">
      <c r="A1075" s="3" t="s">
        <v>168</v>
      </c>
      <c r="B1075" s="3" t="s">
        <v>404</v>
      </c>
      <c r="C1075" s="3" t="s">
        <v>405</v>
      </c>
      <c r="D1075" s="3" t="s">
        <v>15</v>
      </c>
      <c r="E1075" s="3">
        <v>3606</v>
      </c>
      <c r="F1075" s="3">
        <v>956.42292271829797</v>
      </c>
      <c r="G1075" s="3">
        <v>4586</v>
      </c>
      <c r="H1075" s="3">
        <v>2026.6480928669901</v>
      </c>
      <c r="I1075" s="3">
        <v>311681</v>
      </c>
      <c r="J1075" s="3">
        <v>149960</v>
      </c>
      <c r="K1075" s="3">
        <v>0.48113295324386202</v>
      </c>
    </row>
    <row r="1076" spans="1:11" x14ac:dyDescent="0.2">
      <c r="A1076" s="3" t="s">
        <v>168</v>
      </c>
      <c r="B1076" s="3" t="s">
        <v>407</v>
      </c>
      <c r="C1076" s="3" t="s">
        <v>408</v>
      </c>
      <c r="D1076" s="3" t="s">
        <v>8</v>
      </c>
      <c r="E1076" s="3">
        <v>2123</v>
      </c>
      <c r="F1076" s="3">
        <v>291.43018338021301</v>
      </c>
      <c r="G1076" s="3">
        <v>2711</v>
      </c>
      <c r="H1076" s="3">
        <v>759.04072070765596</v>
      </c>
      <c r="I1076" s="3">
        <v>471048</v>
      </c>
      <c r="J1076" s="3">
        <v>257199</v>
      </c>
      <c r="K1076" s="3">
        <v>0.54601441891272195</v>
      </c>
    </row>
    <row r="1077" spans="1:11" x14ac:dyDescent="0.2">
      <c r="A1077" s="3" t="s">
        <v>168</v>
      </c>
      <c r="B1077" s="3" t="s">
        <v>407</v>
      </c>
      <c r="C1077" s="3" t="s">
        <v>408</v>
      </c>
      <c r="D1077" s="3" t="s">
        <v>9</v>
      </c>
      <c r="E1077" s="3">
        <v>2496</v>
      </c>
      <c r="F1077" s="3">
        <v>265.04229787777302</v>
      </c>
      <c r="G1077" s="3">
        <v>3854</v>
      </c>
      <c r="H1077" s="3">
        <v>1051.2990714335899</v>
      </c>
      <c r="I1077" s="3">
        <v>471048</v>
      </c>
      <c r="J1077" s="3">
        <v>257199</v>
      </c>
      <c r="K1077" s="3">
        <v>0.54601441891272195</v>
      </c>
    </row>
    <row r="1078" spans="1:11" x14ac:dyDescent="0.2">
      <c r="A1078" s="3" t="s">
        <v>168</v>
      </c>
      <c r="B1078" s="3" t="s">
        <v>407</v>
      </c>
      <c r="C1078" s="3" t="s">
        <v>408</v>
      </c>
      <c r="D1078" s="3" t="s">
        <v>10</v>
      </c>
      <c r="E1078" s="3">
        <v>2382</v>
      </c>
      <c r="F1078" s="3">
        <v>295.579788519163</v>
      </c>
      <c r="G1078" s="3">
        <v>3329</v>
      </c>
      <c r="H1078" s="3">
        <v>946.286724664948</v>
      </c>
      <c r="I1078" s="3">
        <v>471048</v>
      </c>
      <c r="J1078" s="3">
        <v>257199</v>
      </c>
      <c r="K1078" s="3">
        <v>0.54601441891272195</v>
      </c>
    </row>
    <row r="1079" spans="1:11" x14ac:dyDescent="0.2">
      <c r="A1079" s="3" t="s">
        <v>168</v>
      </c>
      <c r="B1079" s="3" t="s">
        <v>407</v>
      </c>
      <c r="C1079" s="3" t="s">
        <v>408</v>
      </c>
      <c r="D1079" s="3" t="s">
        <v>11</v>
      </c>
      <c r="E1079" s="3">
        <v>2603</v>
      </c>
      <c r="F1079" s="3">
        <v>494.61518975016003</v>
      </c>
      <c r="G1079" s="3">
        <v>3747</v>
      </c>
      <c r="H1079" s="3">
        <v>1162.6055471882701</v>
      </c>
      <c r="I1079" s="3">
        <v>471048</v>
      </c>
      <c r="J1079" s="3">
        <v>257199</v>
      </c>
      <c r="K1079" s="3">
        <v>0.54601441891272195</v>
      </c>
    </row>
    <row r="1080" spans="1:11" x14ac:dyDescent="0.2">
      <c r="A1080" s="3" t="s">
        <v>168</v>
      </c>
      <c r="B1080" s="3" t="s">
        <v>407</v>
      </c>
      <c r="C1080" s="3" t="s">
        <v>408</v>
      </c>
      <c r="D1080" s="3" t="s">
        <v>12</v>
      </c>
      <c r="E1080" s="3">
        <v>2454</v>
      </c>
      <c r="F1080" s="3">
        <v>464.05873883295999</v>
      </c>
      <c r="G1080" s="3">
        <v>3611</v>
      </c>
      <c r="H1080" s="3">
        <v>1121.8238092741101</v>
      </c>
      <c r="I1080" s="3">
        <v>471048</v>
      </c>
      <c r="J1080" s="3">
        <v>257199</v>
      </c>
      <c r="K1080" s="3">
        <v>0.54601441891272195</v>
      </c>
    </row>
    <row r="1081" spans="1:11" x14ac:dyDescent="0.2">
      <c r="A1081" s="3" t="s">
        <v>168</v>
      </c>
      <c r="B1081" s="3" t="s">
        <v>407</v>
      </c>
      <c r="C1081" s="3" t="s">
        <v>408</v>
      </c>
      <c r="D1081" s="3" t="s">
        <v>13</v>
      </c>
      <c r="E1081" s="3">
        <v>3080</v>
      </c>
      <c r="F1081" s="3">
        <v>607.24150201148598</v>
      </c>
      <c r="G1081" s="3">
        <v>4228</v>
      </c>
      <c r="H1081" s="3">
        <v>1542.3058974185201</v>
      </c>
      <c r="I1081" s="3">
        <v>471048</v>
      </c>
      <c r="J1081" s="3">
        <v>257199</v>
      </c>
      <c r="K1081" s="3">
        <v>0.54601441891272195</v>
      </c>
    </row>
    <row r="1082" spans="1:11" x14ac:dyDescent="0.2">
      <c r="A1082" s="3" t="s">
        <v>168</v>
      </c>
      <c r="B1082" s="3" t="s">
        <v>407</v>
      </c>
      <c r="C1082" s="3" t="s">
        <v>408</v>
      </c>
      <c r="D1082" s="3" t="s">
        <v>14</v>
      </c>
      <c r="E1082" s="3">
        <v>2194</v>
      </c>
      <c r="F1082" s="3">
        <v>259.60274199926999</v>
      </c>
      <c r="G1082" s="3">
        <v>3328</v>
      </c>
      <c r="H1082" s="3">
        <v>987.81502916283</v>
      </c>
      <c r="I1082" s="3">
        <v>471048</v>
      </c>
      <c r="J1082" s="3">
        <v>257199</v>
      </c>
      <c r="K1082" s="3">
        <v>0.54601441891272195</v>
      </c>
    </row>
    <row r="1083" spans="1:11" x14ac:dyDescent="0.2">
      <c r="A1083" s="3" t="s">
        <v>168</v>
      </c>
      <c r="B1083" s="3" t="s">
        <v>407</v>
      </c>
      <c r="C1083" s="3" t="s">
        <v>408</v>
      </c>
      <c r="D1083" s="3" t="s">
        <v>15</v>
      </c>
      <c r="E1083" s="3">
        <v>2311</v>
      </c>
      <c r="F1083" s="3">
        <v>285.737942886761</v>
      </c>
      <c r="G1083" s="3">
        <v>3491</v>
      </c>
      <c r="H1083" s="3">
        <v>1061.48564673634</v>
      </c>
      <c r="I1083" s="3">
        <v>471048</v>
      </c>
      <c r="J1083" s="3">
        <v>257199</v>
      </c>
      <c r="K1083" s="3">
        <v>0.54601441891272195</v>
      </c>
    </row>
    <row r="1084" spans="1:11" x14ac:dyDescent="0.2">
      <c r="A1084" s="3" t="s">
        <v>168</v>
      </c>
      <c r="B1084" s="3" t="s">
        <v>410</v>
      </c>
      <c r="C1084" s="3" t="s">
        <v>411</v>
      </c>
      <c r="D1084" s="3" t="s">
        <v>8</v>
      </c>
      <c r="E1084" s="3">
        <v>3259</v>
      </c>
      <c r="F1084" s="3">
        <v>816.89676201466</v>
      </c>
      <c r="G1084" s="3">
        <v>4525</v>
      </c>
      <c r="H1084" s="3">
        <v>1868.82992369623</v>
      </c>
      <c r="I1084" s="3">
        <v>111338</v>
      </c>
      <c r="J1084" s="3">
        <v>53858</v>
      </c>
      <c r="K1084" s="3">
        <v>0.48373421473351402</v>
      </c>
    </row>
    <row r="1085" spans="1:11" x14ac:dyDescent="0.2">
      <c r="A1085" s="3" t="s">
        <v>168</v>
      </c>
      <c r="B1085" s="3" t="s">
        <v>410</v>
      </c>
      <c r="C1085" s="3" t="s">
        <v>411</v>
      </c>
      <c r="D1085" s="3" t="s">
        <v>9</v>
      </c>
      <c r="E1085" s="3">
        <v>3460</v>
      </c>
      <c r="F1085" s="3">
        <v>1044.5576774572801</v>
      </c>
      <c r="G1085" s="3">
        <v>5611</v>
      </c>
      <c r="H1085" s="3">
        <v>3111.4313666104499</v>
      </c>
      <c r="I1085" s="3">
        <v>111338</v>
      </c>
      <c r="J1085" s="3">
        <v>53858</v>
      </c>
      <c r="K1085" s="3">
        <v>0.48373421473351402</v>
      </c>
    </row>
    <row r="1086" spans="1:11" x14ac:dyDescent="0.2">
      <c r="A1086" s="3" t="s">
        <v>168</v>
      </c>
      <c r="B1086" s="3" t="s">
        <v>410</v>
      </c>
      <c r="C1086" s="3" t="s">
        <v>411</v>
      </c>
      <c r="D1086" s="3" t="s">
        <v>10</v>
      </c>
      <c r="E1086" s="3">
        <v>3629</v>
      </c>
      <c r="F1086" s="3">
        <v>1097.59639342317</v>
      </c>
      <c r="G1086" s="3">
        <v>5492</v>
      </c>
      <c r="H1086" s="3">
        <v>2666.2221169985401</v>
      </c>
      <c r="I1086" s="3">
        <v>111338</v>
      </c>
      <c r="J1086" s="3">
        <v>53858</v>
      </c>
      <c r="K1086" s="3">
        <v>0.48373421473351402</v>
      </c>
    </row>
    <row r="1087" spans="1:11" x14ac:dyDescent="0.2">
      <c r="A1087" s="3" t="s">
        <v>168</v>
      </c>
      <c r="B1087" s="3" t="s">
        <v>410</v>
      </c>
      <c r="C1087" s="3" t="s">
        <v>411</v>
      </c>
      <c r="D1087" s="3" t="s">
        <v>11</v>
      </c>
      <c r="E1087" s="3">
        <v>4317</v>
      </c>
      <c r="F1087" s="3">
        <v>1548.33106926289</v>
      </c>
      <c r="G1087" s="3">
        <v>5957</v>
      </c>
      <c r="H1087" s="3">
        <v>2962.2034725458402</v>
      </c>
      <c r="I1087" s="3">
        <v>111338</v>
      </c>
      <c r="J1087" s="3">
        <v>53858</v>
      </c>
      <c r="K1087" s="3">
        <v>0.48373421473351402</v>
      </c>
    </row>
    <row r="1088" spans="1:11" x14ac:dyDescent="0.2">
      <c r="A1088" s="3" t="s">
        <v>168</v>
      </c>
      <c r="B1088" s="3" t="s">
        <v>410</v>
      </c>
      <c r="C1088" s="3" t="s">
        <v>411</v>
      </c>
      <c r="D1088" s="3" t="s">
        <v>12</v>
      </c>
      <c r="E1088" s="3">
        <v>3827</v>
      </c>
      <c r="F1088" s="3">
        <v>1348.01156093334</v>
      </c>
      <c r="G1088" s="3">
        <v>5091</v>
      </c>
      <c r="H1088" s="3">
        <v>2717.6237200544301</v>
      </c>
      <c r="I1088" s="3">
        <v>111338</v>
      </c>
      <c r="J1088" s="3">
        <v>53858</v>
      </c>
      <c r="K1088" s="3">
        <v>0.48373421473351402</v>
      </c>
    </row>
    <row r="1089" spans="1:11" x14ac:dyDescent="0.2">
      <c r="A1089" s="3" t="s">
        <v>168</v>
      </c>
      <c r="B1089" s="3" t="s">
        <v>410</v>
      </c>
      <c r="C1089" s="3" t="s">
        <v>411</v>
      </c>
      <c r="D1089" s="3" t="s">
        <v>13</v>
      </c>
      <c r="E1089" s="3">
        <v>4648</v>
      </c>
      <c r="F1089" s="3">
        <v>1921.4858224623899</v>
      </c>
      <c r="G1089" s="3">
        <v>6460</v>
      </c>
      <c r="H1089" s="3">
        <v>3992.84398341002</v>
      </c>
      <c r="I1089" s="3">
        <v>111338</v>
      </c>
      <c r="J1089" s="3">
        <v>53858</v>
      </c>
      <c r="K1089" s="3">
        <v>0.48373421473351402</v>
      </c>
    </row>
    <row r="1090" spans="1:11" x14ac:dyDescent="0.2">
      <c r="A1090" s="3" t="s">
        <v>168</v>
      </c>
      <c r="B1090" s="3" t="s">
        <v>410</v>
      </c>
      <c r="C1090" s="3" t="s">
        <v>411</v>
      </c>
      <c r="D1090" s="3" t="s">
        <v>14</v>
      </c>
      <c r="E1090" s="3">
        <v>3672</v>
      </c>
      <c r="F1090" s="3">
        <v>929.22622576748302</v>
      </c>
      <c r="G1090" s="3">
        <v>5521</v>
      </c>
      <c r="H1090" s="3">
        <v>2623.12923802143</v>
      </c>
      <c r="I1090" s="3">
        <v>111338</v>
      </c>
      <c r="J1090" s="3">
        <v>53858</v>
      </c>
      <c r="K1090" s="3">
        <v>0.48373421473351402</v>
      </c>
    </row>
    <row r="1091" spans="1:11" x14ac:dyDescent="0.2">
      <c r="A1091" s="3" t="s">
        <v>168</v>
      </c>
      <c r="B1091" s="3" t="s">
        <v>410</v>
      </c>
      <c r="C1091" s="3" t="s">
        <v>411</v>
      </c>
      <c r="D1091" s="3" t="s">
        <v>15</v>
      </c>
      <c r="E1091" s="3">
        <v>3647</v>
      </c>
      <c r="F1091" s="3">
        <v>960.86601791089197</v>
      </c>
      <c r="G1091" s="3">
        <v>5322</v>
      </c>
      <c r="H1091" s="3">
        <v>2674.1555601935002</v>
      </c>
      <c r="I1091" s="3">
        <v>111338</v>
      </c>
      <c r="J1091" s="3">
        <v>53858</v>
      </c>
      <c r="K1091" s="3">
        <v>0.48373421473351402</v>
      </c>
    </row>
    <row r="1092" spans="1:11" x14ac:dyDescent="0.2">
      <c r="A1092" s="3" t="s">
        <v>168</v>
      </c>
      <c r="B1092" s="3" t="s">
        <v>413</v>
      </c>
      <c r="C1092" s="3" t="s">
        <v>414</v>
      </c>
      <c r="D1092" s="3" t="s">
        <v>8</v>
      </c>
      <c r="E1092" s="3">
        <v>3289</v>
      </c>
      <c r="F1092" s="3">
        <v>650.10595524186795</v>
      </c>
      <c r="G1092" s="3">
        <v>4105</v>
      </c>
      <c r="H1092" s="3">
        <v>1436.8231099438201</v>
      </c>
      <c r="I1092" s="3">
        <v>499070</v>
      </c>
      <c r="J1092" s="3">
        <v>269646</v>
      </c>
      <c r="K1092" s="3">
        <v>0.54029695233133601</v>
      </c>
    </row>
    <row r="1093" spans="1:11" x14ac:dyDescent="0.2">
      <c r="A1093" s="3" t="s">
        <v>168</v>
      </c>
      <c r="B1093" s="3" t="s">
        <v>413</v>
      </c>
      <c r="C1093" s="3" t="s">
        <v>414</v>
      </c>
      <c r="D1093" s="3" t="s">
        <v>9</v>
      </c>
      <c r="E1093" s="3">
        <v>3658</v>
      </c>
      <c r="F1093" s="3">
        <v>769.88155595598698</v>
      </c>
      <c r="G1093" s="3">
        <v>5329</v>
      </c>
      <c r="H1093" s="3">
        <v>2328.4703932921798</v>
      </c>
      <c r="I1093" s="3">
        <v>499070</v>
      </c>
      <c r="J1093" s="3">
        <v>269646</v>
      </c>
      <c r="K1093" s="3">
        <v>0.54029695233133601</v>
      </c>
    </row>
    <row r="1094" spans="1:11" x14ac:dyDescent="0.2">
      <c r="A1094" s="3" t="s">
        <v>168</v>
      </c>
      <c r="B1094" s="3" t="s">
        <v>413</v>
      </c>
      <c r="C1094" s="3" t="s">
        <v>414</v>
      </c>
      <c r="D1094" s="3" t="s">
        <v>10</v>
      </c>
      <c r="E1094" s="3">
        <v>3422</v>
      </c>
      <c r="F1094" s="3">
        <v>919.34221371802403</v>
      </c>
      <c r="G1094" s="3">
        <v>4235</v>
      </c>
      <c r="H1094" s="3">
        <v>1794.2852813227501</v>
      </c>
      <c r="I1094" s="3">
        <v>499070</v>
      </c>
      <c r="J1094" s="3">
        <v>269646</v>
      </c>
      <c r="K1094" s="3">
        <v>0.54029695233133601</v>
      </c>
    </row>
    <row r="1095" spans="1:11" x14ac:dyDescent="0.2">
      <c r="A1095" s="3" t="s">
        <v>168</v>
      </c>
      <c r="B1095" s="3" t="s">
        <v>413</v>
      </c>
      <c r="C1095" s="3" t="s">
        <v>414</v>
      </c>
      <c r="D1095" s="3" t="s">
        <v>11</v>
      </c>
      <c r="E1095" s="3">
        <v>4019</v>
      </c>
      <c r="F1095" s="3">
        <v>1293.1288179191899</v>
      </c>
      <c r="G1095" s="3">
        <v>5242</v>
      </c>
      <c r="H1095" s="3">
        <v>2295.3021428731399</v>
      </c>
      <c r="I1095" s="3">
        <v>499070</v>
      </c>
      <c r="J1095" s="3">
        <v>269646</v>
      </c>
      <c r="K1095" s="3">
        <v>0.54029695233133601</v>
      </c>
    </row>
    <row r="1096" spans="1:11" x14ac:dyDescent="0.2">
      <c r="A1096" s="3" t="s">
        <v>168</v>
      </c>
      <c r="B1096" s="3" t="s">
        <v>413</v>
      </c>
      <c r="C1096" s="3" t="s">
        <v>414</v>
      </c>
      <c r="D1096" s="3" t="s">
        <v>12</v>
      </c>
      <c r="E1096" s="3">
        <v>3602</v>
      </c>
      <c r="F1096" s="3">
        <v>1017.41998362214</v>
      </c>
      <c r="G1096" s="3">
        <v>4607</v>
      </c>
      <c r="H1096" s="3">
        <v>2040.7537241989401</v>
      </c>
      <c r="I1096" s="3">
        <v>499070</v>
      </c>
      <c r="J1096" s="3">
        <v>269646</v>
      </c>
      <c r="K1096" s="3">
        <v>0.54029695233133601</v>
      </c>
    </row>
    <row r="1097" spans="1:11" x14ac:dyDescent="0.2">
      <c r="A1097" s="3" t="s">
        <v>168</v>
      </c>
      <c r="B1097" s="3" t="s">
        <v>413</v>
      </c>
      <c r="C1097" s="3" t="s">
        <v>414</v>
      </c>
      <c r="D1097" s="3" t="s">
        <v>13</v>
      </c>
      <c r="E1097" s="3">
        <v>4367</v>
      </c>
      <c r="F1097" s="3">
        <v>1634.1638196599699</v>
      </c>
      <c r="G1097" s="3">
        <v>5619</v>
      </c>
      <c r="H1097" s="3">
        <v>3141.5827052779</v>
      </c>
      <c r="I1097" s="3">
        <v>499070</v>
      </c>
      <c r="J1097" s="3">
        <v>269646</v>
      </c>
      <c r="K1097" s="3">
        <v>0.54029695233133601</v>
      </c>
    </row>
    <row r="1098" spans="1:11" x14ac:dyDescent="0.2">
      <c r="A1098" s="3" t="s">
        <v>168</v>
      </c>
      <c r="B1098" s="3" t="s">
        <v>413</v>
      </c>
      <c r="C1098" s="3" t="s">
        <v>414</v>
      </c>
      <c r="D1098" s="3" t="s">
        <v>14</v>
      </c>
      <c r="E1098" s="3">
        <v>3193</v>
      </c>
      <c r="F1098" s="3">
        <v>724.52908617995297</v>
      </c>
      <c r="G1098" s="3">
        <v>4051</v>
      </c>
      <c r="H1098" s="3">
        <v>1579.1128760884201</v>
      </c>
      <c r="I1098" s="3">
        <v>499070</v>
      </c>
      <c r="J1098" s="3">
        <v>269646</v>
      </c>
      <c r="K1098" s="3">
        <v>0.54029695233133601</v>
      </c>
    </row>
    <row r="1099" spans="1:11" x14ac:dyDescent="0.2">
      <c r="A1099" s="3" t="s">
        <v>168</v>
      </c>
      <c r="B1099" s="3" t="s">
        <v>413</v>
      </c>
      <c r="C1099" s="3" t="s">
        <v>414</v>
      </c>
      <c r="D1099" s="3" t="s">
        <v>15</v>
      </c>
      <c r="E1099" s="3">
        <v>3263</v>
      </c>
      <c r="F1099" s="3">
        <v>763.210950779992</v>
      </c>
      <c r="G1099" s="3">
        <v>4354</v>
      </c>
      <c r="H1099" s="3">
        <v>1778.83474110008</v>
      </c>
      <c r="I1099" s="3">
        <v>499070</v>
      </c>
      <c r="J1099" s="3">
        <v>269646</v>
      </c>
      <c r="K1099" s="3">
        <v>0.54029695233133601</v>
      </c>
    </row>
    <row r="1100" spans="1:11" x14ac:dyDescent="0.2">
      <c r="A1100" s="3" t="s">
        <v>168</v>
      </c>
      <c r="B1100" s="3" t="s">
        <v>416</v>
      </c>
      <c r="C1100" s="3" t="s">
        <v>417</v>
      </c>
      <c r="D1100" s="3" t="s">
        <v>8</v>
      </c>
      <c r="E1100" s="3">
        <v>2944</v>
      </c>
      <c r="F1100" s="3">
        <v>503.78546529289099</v>
      </c>
      <c r="G1100" s="3">
        <v>3985</v>
      </c>
      <c r="H1100" s="3">
        <v>1101.33682213523</v>
      </c>
      <c r="I1100" s="3">
        <v>325513</v>
      </c>
      <c r="J1100" s="3">
        <v>169142</v>
      </c>
      <c r="K1100" s="3">
        <v>0.51961672805694403</v>
      </c>
    </row>
    <row r="1101" spans="1:11" x14ac:dyDescent="0.2">
      <c r="A1101" s="3" t="s">
        <v>168</v>
      </c>
      <c r="B1101" s="3" t="s">
        <v>416</v>
      </c>
      <c r="C1101" s="3" t="s">
        <v>417</v>
      </c>
      <c r="D1101" s="3" t="s">
        <v>9</v>
      </c>
      <c r="E1101" s="3">
        <v>2820</v>
      </c>
      <c r="F1101" s="3">
        <v>533.01824503230296</v>
      </c>
      <c r="G1101" s="3">
        <v>4992</v>
      </c>
      <c r="H1101" s="3">
        <v>1872.0458096944801</v>
      </c>
      <c r="I1101" s="3">
        <v>325513</v>
      </c>
      <c r="J1101" s="3">
        <v>169142</v>
      </c>
      <c r="K1101" s="3">
        <v>0.51961672805694403</v>
      </c>
    </row>
    <row r="1102" spans="1:11" x14ac:dyDescent="0.2">
      <c r="A1102" s="3" t="s">
        <v>168</v>
      </c>
      <c r="B1102" s="3" t="s">
        <v>416</v>
      </c>
      <c r="C1102" s="3" t="s">
        <v>417</v>
      </c>
      <c r="D1102" s="3" t="s">
        <v>10</v>
      </c>
      <c r="E1102" s="3">
        <v>3031</v>
      </c>
      <c r="F1102" s="3">
        <v>554.74625461446999</v>
      </c>
      <c r="G1102" s="3">
        <v>4308</v>
      </c>
      <c r="H1102" s="3">
        <v>1435.45871988575</v>
      </c>
      <c r="I1102" s="3">
        <v>325513</v>
      </c>
      <c r="J1102" s="3">
        <v>169142</v>
      </c>
      <c r="K1102" s="3">
        <v>0.51961672805694403</v>
      </c>
    </row>
    <row r="1103" spans="1:11" x14ac:dyDescent="0.2">
      <c r="A1103" s="3" t="s">
        <v>168</v>
      </c>
      <c r="B1103" s="3" t="s">
        <v>416</v>
      </c>
      <c r="C1103" s="3" t="s">
        <v>417</v>
      </c>
      <c r="D1103" s="3" t="s">
        <v>11</v>
      </c>
      <c r="E1103" s="3">
        <v>3354</v>
      </c>
      <c r="F1103" s="3">
        <v>840.01786901168703</v>
      </c>
      <c r="G1103" s="3">
        <v>4328</v>
      </c>
      <c r="H1103" s="3">
        <v>1689.5903218977801</v>
      </c>
      <c r="I1103" s="3">
        <v>325513</v>
      </c>
      <c r="J1103" s="3">
        <v>169142</v>
      </c>
      <c r="K1103" s="3">
        <v>0.51961672805694403</v>
      </c>
    </row>
    <row r="1104" spans="1:11" x14ac:dyDescent="0.2">
      <c r="A1104" s="3" t="s">
        <v>168</v>
      </c>
      <c r="B1104" s="3" t="s">
        <v>416</v>
      </c>
      <c r="C1104" s="3" t="s">
        <v>417</v>
      </c>
      <c r="D1104" s="3" t="s">
        <v>12</v>
      </c>
      <c r="E1104" s="3">
        <v>3281</v>
      </c>
      <c r="F1104" s="3">
        <v>832.48378686167405</v>
      </c>
      <c r="G1104" s="3">
        <v>4175</v>
      </c>
      <c r="H1104" s="3">
        <v>1716.6589787430801</v>
      </c>
      <c r="I1104" s="3">
        <v>325513</v>
      </c>
      <c r="J1104" s="3">
        <v>169142</v>
      </c>
      <c r="K1104" s="3">
        <v>0.51961672805694403</v>
      </c>
    </row>
    <row r="1105" spans="1:11" x14ac:dyDescent="0.2">
      <c r="A1105" s="3" t="s">
        <v>168</v>
      </c>
      <c r="B1105" s="3" t="s">
        <v>416</v>
      </c>
      <c r="C1105" s="3" t="s">
        <v>417</v>
      </c>
      <c r="D1105" s="3" t="s">
        <v>13</v>
      </c>
      <c r="E1105" s="3">
        <v>3833</v>
      </c>
      <c r="F1105" s="3">
        <v>1059.6463707084599</v>
      </c>
      <c r="G1105" s="3">
        <v>5405</v>
      </c>
      <c r="H1105" s="3">
        <v>2355.5113397834698</v>
      </c>
      <c r="I1105" s="3">
        <v>325513</v>
      </c>
      <c r="J1105" s="3">
        <v>169142</v>
      </c>
      <c r="K1105" s="3">
        <v>0.51961672805694403</v>
      </c>
    </row>
    <row r="1106" spans="1:11" x14ac:dyDescent="0.2">
      <c r="A1106" s="3" t="s">
        <v>168</v>
      </c>
      <c r="B1106" s="3" t="s">
        <v>416</v>
      </c>
      <c r="C1106" s="3" t="s">
        <v>417</v>
      </c>
      <c r="D1106" s="3" t="s">
        <v>14</v>
      </c>
      <c r="E1106" s="3">
        <v>2937</v>
      </c>
      <c r="F1106" s="3">
        <v>584.04664349339305</v>
      </c>
      <c r="G1106" s="3">
        <v>4210</v>
      </c>
      <c r="H1106" s="3">
        <v>1555.8845103442</v>
      </c>
      <c r="I1106" s="3">
        <v>325513</v>
      </c>
      <c r="J1106" s="3">
        <v>169142</v>
      </c>
      <c r="K1106" s="3">
        <v>0.51961672805694403</v>
      </c>
    </row>
    <row r="1107" spans="1:11" x14ac:dyDescent="0.2">
      <c r="A1107" s="3" t="s">
        <v>168</v>
      </c>
      <c r="B1107" s="3" t="s">
        <v>416</v>
      </c>
      <c r="C1107" s="3" t="s">
        <v>417</v>
      </c>
      <c r="D1107" s="3" t="s">
        <v>15</v>
      </c>
      <c r="E1107" s="3">
        <v>2907</v>
      </c>
      <c r="F1107" s="3">
        <v>569.57288642089895</v>
      </c>
      <c r="G1107" s="3">
        <v>3950</v>
      </c>
      <c r="H1107" s="3">
        <v>1402.84361836172</v>
      </c>
      <c r="I1107" s="3">
        <v>325513</v>
      </c>
      <c r="J1107" s="3">
        <v>169142</v>
      </c>
      <c r="K1107" s="3">
        <v>0.51961672805694403</v>
      </c>
    </row>
    <row r="1108" spans="1:11" x14ac:dyDescent="0.2">
      <c r="A1108" s="3" t="s">
        <v>168</v>
      </c>
      <c r="B1108" s="3" t="s">
        <v>419</v>
      </c>
      <c r="C1108" s="3" t="s">
        <v>420</v>
      </c>
      <c r="D1108" s="3" t="s">
        <v>8</v>
      </c>
      <c r="E1108" s="3">
        <v>2179</v>
      </c>
      <c r="F1108" s="3">
        <v>363.47256126050399</v>
      </c>
      <c r="G1108" s="3">
        <v>3291</v>
      </c>
      <c r="H1108" s="3">
        <v>816.67873963740999</v>
      </c>
      <c r="I1108" s="3">
        <v>495803</v>
      </c>
      <c r="J1108" s="3">
        <v>266987</v>
      </c>
      <c r="K1108" s="3">
        <v>0.53849411964025995</v>
      </c>
    </row>
    <row r="1109" spans="1:11" x14ac:dyDescent="0.2">
      <c r="A1109" s="3" t="s">
        <v>168</v>
      </c>
      <c r="B1109" s="3" t="s">
        <v>419</v>
      </c>
      <c r="C1109" s="3" t="s">
        <v>420</v>
      </c>
      <c r="D1109" s="3" t="s">
        <v>9</v>
      </c>
      <c r="E1109" s="3">
        <v>2421</v>
      </c>
      <c r="F1109" s="3">
        <v>404.64649009441098</v>
      </c>
      <c r="G1109" s="3">
        <v>4660</v>
      </c>
      <c r="H1109" s="3">
        <v>1348.39102207273</v>
      </c>
      <c r="I1109" s="3">
        <v>495803</v>
      </c>
      <c r="J1109" s="3">
        <v>266987</v>
      </c>
      <c r="K1109" s="3">
        <v>0.53849411964025995</v>
      </c>
    </row>
    <row r="1110" spans="1:11" x14ac:dyDescent="0.2">
      <c r="A1110" s="3" t="s">
        <v>168</v>
      </c>
      <c r="B1110" s="3" t="s">
        <v>419</v>
      </c>
      <c r="C1110" s="3" t="s">
        <v>420</v>
      </c>
      <c r="D1110" s="3" t="s">
        <v>10</v>
      </c>
      <c r="E1110" s="3">
        <v>2654</v>
      </c>
      <c r="F1110" s="3">
        <v>463.74436280130601</v>
      </c>
      <c r="G1110" s="3">
        <v>4113</v>
      </c>
      <c r="H1110" s="3">
        <v>1088.9263070689999</v>
      </c>
      <c r="I1110" s="3">
        <v>495803</v>
      </c>
      <c r="J1110" s="3">
        <v>266987</v>
      </c>
      <c r="K1110" s="3">
        <v>0.53849411964025995</v>
      </c>
    </row>
    <row r="1111" spans="1:11" x14ac:dyDescent="0.2">
      <c r="A1111" s="3" t="s">
        <v>168</v>
      </c>
      <c r="B1111" s="3" t="s">
        <v>419</v>
      </c>
      <c r="C1111" s="3" t="s">
        <v>420</v>
      </c>
      <c r="D1111" s="3" t="s">
        <v>11</v>
      </c>
      <c r="E1111" s="3">
        <v>3324</v>
      </c>
      <c r="F1111" s="3">
        <v>734.69283268260904</v>
      </c>
      <c r="G1111" s="3">
        <v>4145</v>
      </c>
      <c r="H1111" s="3">
        <v>1321.2828863607999</v>
      </c>
      <c r="I1111" s="3">
        <v>495803</v>
      </c>
      <c r="J1111" s="3">
        <v>266987</v>
      </c>
      <c r="K1111" s="3">
        <v>0.53849411964025995</v>
      </c>
    </row>
    <row r="1112" spans="1:11" x14ac:dyDescent="0.2">
      <c r="A1112" s="3" t="s">
        <v>168</v>
      </c>
      <c r="B1112" s="3" t="s">
        <v>419</v>
      </c>
      <c r="C1112" s="3" t="s">
        <v>420</v>
      </c>
      <c r="D1112" s="3" t="s">
        <v>12</v>
      </c>
      <c r="E1112" s="3">
        <v>3183</v>
      </c>
      <c r="F1112" s="3">
        <v>809.17241181827603</v>
      </c>
      <c r="G1112" s="3">
        <v>4428</v>
      </c>
      <c r="H1112" s="3">
        <v>1448.5197676344801</v>
      </c>
      <c r="I1112" s="3">
        <v>495803</v>
      </c>
      <c r="J1112" s="3">
        <v>266987</v>
      </c>
      <c r="K1112" s="3">
        <v>0.53849411964025995</v>
      </c>
    </row>
    <row r="1113" spans="1:11" x14ac:dyDescent="0.2">
      <c r="A1113" s="3" t="s">
        <v>168</v>
      </c>
      <c r="B1113" s="3" t="s">
        <v>419</v>
      </c>
      <c r="C1113" s="3" t="s">
        <v>420</v>
      </c>
      <c r="D1113" s="3" t="s">
        <v>13</v>
      </c>
      <c r="E1113" s="3">
        <v>3960</v>
      </c>
      <c r="F1113" s="3">
        <v>1126.82498437358</v>
      </c>
      <c r="G1113" s="3">
        <v>5025</v>
      </c>
      <c r="H1113" s="3">
        <v>1982.7347766431601</v>
      </c>
      <c r="I1113" s="3">
        <v>495803</v>
      </c>
      <c r="J1113" s="3">
        <v>266987</v>
      </c>
      <c r="K1113" s="3">
        <v>0.53849411964025995</v>
      </c>
    </row>
    <row r="1114" spans="1:11" x14ac:dyDescent="0.2">
      <c r="A1114" s="3" t="s">
        <v>168</v>
      </c>
      <c r="B1114" s="3" t="s">
        <v>419</v>
      </c>
      <c r="C1114" s="3" t="s">
        <v>420</v>
      </c>
      <c r="D1114" s="3" t="s">
        <v>14</v>
      </c>
      <c r="E1114" s="3">
        <v>2778</v>
      </c>
      <c r="F1114" s="3">
        <v>494.9402838094</v>
      </c>
      <c r="G1114" s="3">
        <v>4253</v>
      </c>
      <c r="H1114" s="3">
        <v>1284.47663897332</v>
      </c>
      <c r="I1114" s="3">
        <v>495803</v>
      </c>
      <c r="J1114" s="3">
        <v>266987</v>
      </c>
      <c r="K1114" s="3">
        <v>0.53849411964025995</v>
      </c>
    </row>
    <row r="1115" spans="1:11" x14ac:dyDescent="0.2">
      <c r="A1115" s="3" t="s">
        <v>168</v>
      </c>
      <c r="B1115" s="3" t="s">
        <v>419</v>
      </c>
      <c r="C1115" s="3" t="s">
        <v>420</v>
      </c>
      <c r="D1115" s="3" t="s">
        <v>15</v>
      </c>
      <c r="E1115" s="3">
        <v>2800</v>
      </c>
      <c r="F1115" s="3">
        <v>559.66745881222505</v>
      </c>
      <c r="G1115" s="3">
        <v>3889</v>
      </c>
      <c r="H1115" s="3">
        <v>1401.4645308296101</v>
      </c>
      <c r="I1115" s="3">
        <v>495803</v>
      </c>
      <c r="J1115" s="3">
        <v>266987</v>
      </c>
      <c r="K1115" s="3">
        <v>0.53849411964025995</v>
      </c>
    </row>
    <row r="1116" spans="1:11" x14ac:dyDescent="0.2">
      <c r="A1116" s="3" t="s">
        <v>168</v>
      </c>
      <c r="B1116" s="3" t="s">
        <v>422</v>
      </c>
      <c r="C1116" s="3" t="s">
        <v>423</v>
      </c>
      <c r="D1116" s="3" t="s">
        <v>8</v>
      </c>
      <c r="E1116" s="3">
        <v>2994</v>
      </c>
      <c r="F1116" s="3">
        <v>639.70790206261699</v>
      </c>
      <c r="G1116" s="3">
        <v>4133</v>
      </c>
      <c r="H1116" s="3">
        <v>1586.5742709331601</v>
      </c>
      <c r="I1116" s="3">
        <v>190523</v>
      </c>
      <c r="J1116" s="3">
        <v>90651</v>
      </c>
      <c r="K1116" s="3">
        <v>0.47580082194800599</v>
      </c>
    </row>
    <row r="1117" spans="1:11" x14ac:dyDescent="0.2">
      <c r="A1117" s="3" t="s">
        <v>168</v>
      </c>
      <c r="B1117" s="3" t="s">
        <v>422</v>
      </c>
      <c r="C1117" s="3" t="s">
        <v>423</v>
      </c>
      <c r="D1117" s="3" t="s">
        <v>9</v>
      </c>
      <c r="E1117" s="3">
        <v>3021</v>
      </c>
      <c r="F1117" s="3">
        <v>845.63793429098098</v>
      </c>
      <c r="G1117" s="3">
        <v>4758</v>
      </c>
      <c r="H1117" s="3">
        <v>2458.6317275583801</v>
      </c>
      <c r="I1117" s="3">
        <v>190523</v>
      </c>
      <c r="J1117" s="3">
        <v>90651</v>
      </c>
      <c r="K1117" s="3">
        <v>0.47580082194800599</v>
      </c>
    </row>
    <row r="1118" spans="1:11" x14ac:dyDescent="0.2">
      <c r="A1118" s="3" t="s">
        <v>168</v>
      </c>
      <c r="B1118" s="3" t="s">
        <v>422</v>
      </c>
      <c r="C1118" s="3" t="s">
        <v>423</v>
      </c>
      <c r="D1118" s="3" t="s">
        <v>10</v>
      </c>
      <c r="E1118" s="3">
        <v>3330</v>
      </c>
      <c r="F1118" s="3">
        <v>804.37283211596196</v>
      </c>
      <c r="G1118" s="3">
        <v>4579</v>
      </c>
      <c r="H1118" s="3">
        <v>1681.91756055058</v>
      </c>
      <c r="I1118" s="3">
        <v>190523</v>
      </c>
      <c r="J1118" s="3">
        <v>90651</v>
      </c>
      <c r="K1118" s="3">
        <v>0.47580082194800599</v>
      </c>
    </row>
    <row r="1119" spans="1:11" x14ac:dyDescent="0.2">
      <c r="A1119" s="3" t="s">
        <v>168</v>
      </c>
      <c r="B1119" s="3" t="s">
        <v>422</v>
      </c>
      <c r="C1119" s="3" t="s">
        <v>423</v>
      </c>
      <c r="D1119" s="3" t="s">
        <v>11</v>
      </c>
      <c r="E1119" s="3">
        <v>4034</v>
      </c>
      <c r="F1119" s="3">
        <v>1338.43710781808</v>
      </c>
      <c r="G1119" s="3">
        <v>5408</v>
      </c>
      <c r="H1119" s="3">
        <v>2463.7255438023299</v>
      </c>
      <c r="I1119" s="3">
        <v>190523</v>
      </c>
      <c r="J1119" s="3">
        <v>90651</v>
      </c>
      <c r="K1119" s="3">
        <v>0.47580082194800599</v>
      </c>
    </row>
    <row r="1120" spans="1:11" x14ac:dyDescent="0.2">
      <c r="A1120" s="3" t="s">
        <v>168</v>
      </c>
      <c r="B1120" s="3" t="s">
        <v>422</v>
      </c>
      <c r="C1120" s="3" t="s">
        <v>423</v>
      </c>
      <c r="D1120" s="3" t="s">
        <v>12</v>
      </c>
      <c r="E1120" s="3">
        <v>3223</v>
      </c>
      <c r="F1120" s="3">
        <v>1034.9274479553701</v>
      </c>
      <c r="G1120" s="3">
        <v>4540</v>
      </c>
      <c r="H1120" s="3">
        <v>2118.8729722070798</v>
      </c>
      <c r="I1120" s="3">
        <v>190523</v>
      </c>
      <c r="J1120" s="3">
        <v>90651</v>
      </c>
      <c r="K1120" s="3">
        <v>0.47580082194800599</v>
      </c>
    </row>
    <row r="1121" spans="1:11" x14ac:dyDescent="0.2">
      <c r="A1121" s="3" t="s">
        <v>168</v>
      </c>
      <c r="B1121" s="3" t="s">
        <v>422</v>
      </c>
      <c r="C1121" s="3" t="s">
        <v>423</v>
      </c>
      <c r="D1121" s="3" t="s">
        <v>13</v>
      </c>
      <c r="E1121" s="3">
        <v>4183</v>
      </c>
      <c r="F1121" s="3">
        <v>1423.33006868595</v>
      </c>
      <c r="G1121" s="3">
        <v>5488</v>
      </c>
      <c r="H1121" s="3">
        <v>2745.7475839601102</v>
      </c>
      <c r="I1121" s="3">
        <v>190523</v>
      </c>
      <c r="J1121" s="3">
        <v>90651</v>
      </c>
      <c r="K1121" s="3">
        <v>0.47580082194800599</v>
      </c>
    </row>
    <row r="1122" spans="1:11" x14ac:dyDescent="0.2">
      <c r="A1122" s="3" t="s">
        <v>168</v>
      </c>
      <c r="B1122" s="3" t="s">
        <v>422</v>
      </c>
      <c r="C1122" s="3" t="s">
        <v>423</v>
      </c>
      <c r="D1122" s="3" t="s">
        <v>14</v>
      </c>
      <c r="E1122" s="3">
        <v>2932</v>
      </c>
      <c r="F1122" s="3">
        <v>649.12725740871304</v>
      </c>
      <c r="G1122" s="3">
        <v>4495</v>
      </c>
      <c r="H1122" s="3">
        <v>1622.4485830021799</v>
      </c>
      <c r="I1122" s="3">
        <v>190523</v>
      </c>
      <c r="J1122" s="3">
        <v>90651</v>
      </c>
      <c r="K1122" s="3">
        <v>0.47580082194800599</v>
      </c>
    </row>
    <row r="1123" spans="1:11" x14ac:dyDescent="0.2">
      <c r="A1123" s="3" t="s">
        <v>168</v>
      </c>
      <c r="B1123" s="3" t="s">
        <v>422</v>
      </c>
      <c r="C1123" s="3" t="s">
        <v>423</v>
      </c>
      <c r="D1123" s="3" t="s">
        <v>15</v>
      </c>
      <c r="E1123" s="3">
        <v>2891</v>
      </c>
      <c r="F1123" s="3">
        <v>751.209904701592</v>
      </c>
      <c r="G1123" s="3">
        <v>4241</v>
      </c>
      <c r="H1123" s="3">
        <v>1828.49352641831</v>
      </c>
      <c r="I1123" s="3">
        <v>190523</v>
      </c>
      <c r="J1123" s="3">
        <v>90651</v>
      </c>
      <c r="K1123" s="3">
        <v>0.47580082194800599</v>
      </c>
    </row>
    <row r="1124" spans="1:11" x14ac:dyDescent="0.2">
      <c r="A1124" s="3" t="s">
        <v>168</v>
      </c>
      <c r="B1124" s="3" t="s">
        <v>425</v>
      </c>
      <c r="C1124" s="3" t="s">
        <v>426</v>
      </c>
      <c r="D1124" s="3" t="s">
        <v>8</v>
      </c>
      <c r="E1124" s="3">
        <v>2681</v>
      </c>
      <c r="F1124" s="3">
        <v>483.00361876295398</v>
      </c>
      <c r="G1124" s="3">
        <v>3648</v>
      </c>
      <c r="H1124" s="3">
        <v>1085.92289648674</v>
      </c>
      <c r="I1124" s="3">
        <v>287034</v>
      </c>
      <c r="J1124" s="3">
        <v>153411</v>
      </c>
      <c r="K1124" s="3">
        <v>0.53446978406739298</v>
      </c>
    </row>
    <row r="1125" spans="1:11" x14ac:dyDescent="0.2">
      <c r="A1125" s="3" t="s">
        <v>168</v>
      </c>
      <c r="B1125" s="3" t="s">
        <v>425</v>
      </c>
      <c r="C1125" s="3" t="s">
        <v>426</v>
      </c>
      <c r="D1125" s="3" t="s">
        <v>9</v>
      </c>
      <c r="E1125" s="3">
        <v>2411</v>
      </c>
      <c r="F1125" s="3">
        <v>511.72270492467101</v>
      </c>
      <c r="G1125" s="3">
        <v>4421</v>
      </c>
      <c r="H1125" s="3">
        <v>1714.83757825061</v>
      </c>
      <c r="I1125" s="3">
        <v>287034</v>
      </c>
      <c r="J1125" s="3">
        <v>153411</v>
      </c>
      <c r="K1125" s="3">
        <v>0.53446978406739298</v>
      </c>
    </row>
    <row r="1126" spans="1:11" x14ac:dyDescent="0.2">
      <c r="A1126" s="3" t="s">
        <v>168</v>
      </c>
      <c r="B1126" s="3" t="s">
        <v>425</v>
      </c>
      <c r="C1126" s="3" t="s">
        <v>426</v>
      </c>
      <c r="D1126" s="3" t="s">
        <v>10</v>
      </c>
      <c r="E1126" s="3">
        <v>2845</v>
      </c>
      <c r="F1126" s="3">
        <v>600.22772645270902</v>
      </c>
      <c r="G1126" s="3">
        <v>3974</v>
      </c>
      <c r="H1126" s="3">
        <v>1366.0483976543301</v>
      </c>
      <c r="I1126" s="3">
        <v>287034</v>
      </c>
      <c r="J1126" s="3">
        <v>153411</v>
      </c>
      <c r="K1126" s="3">
        <v>0.53446978406739298</v>
      </c>
    </row>
    <row r="1127" spans="1:11" x14ac:dyDescent="0.2">
      <c r="A1127" s="3" t="s">
        <v>168</v>
      </c>
      <c r="B1127" s="3" t="s">
        <v>425</v>
      </c>
      <c r="C1127" s="3" t="s">
        <v>426</v>
      </c>
      <c r="D1127" s="3" t="s">
        <v>11</v>
      </c>
      <c r="E1127" s="3">
        <v>3258</v>
      </c>
      <c r="F1127" s="3">
        <v>936.24447231964405</v>
      </c>
      <c r="G1127" s="3">
        <v>4773</v>
      </c>
      <c r="H1127" s="3">
        <v>1784.9802549051799</v>
      </c>
      <c r="I1127" s="3">
        <v>287034</v>
      </c>
      <c r="J1127" s="3">
        <v>153411</v>
      </c>
      <c r="K1127" s="3">
        <v>0.53446978406739298</v>
      </c>
    </row>
    <row r="1128" spans="1:11" x14ac:dyDescent="0.2">
      <c r="A1128" s="3" t="s">
        <v>168</v>
      </c>
      <c r="B1128" s="3" t="s">
        <v>425</v>
      </c>
      <c r="C1128" s="3" t="s">
        <v>426</v>
      </c>
      <c r="D1128" s="3" t="s">
        <v>12</v>
      </c>
      <c r="E1128" s="3">
        <v>3335</v>
      </c>
      <c r="F1128" s="3">
        <v>969.68703088968903</v>
      </c>
      <c r="G1128" s="3">
        <v>4508</v>
      </c>
      <c r="H1128" s="3">
        <v>1836.5618099247299</v>
      </c>
      <c r="I1128" s="3">
        <v>287034</v>
      </c>
      <c r="J1128" s="3">
        <v>153411</v>
      </c>
      <c r="K1128" s="3">
        <v>0.53446978406739298</v>
      </c>
    </row>
    <row r="1129" spans="1:11" x14ac:dyDescent="0.2">
      <c r="A1129" s="3" t="s">
        <v>168</v>
      </c>
      <c r="B1129" s="3" t="s">
        <v>425</v>
      </c>
      <c r="C1129" s="3" t="s">
        <v>426</v>
      </c>
      <c r="D1129" s="3" t="s">
        <v>13</v>
      </c>
      <c r="E1129" s="3">
        <v>4190</v>
      </c>
      <c r="F1129" s="3">
        <v>1458.0666582834799</v>
      </c>
      <c r="G1129" s="3">
        <v>5254</v>
      </c>
      <c r="H1129" s="3">
        <v>2503.3264002730398</v>
      </c>
      <c r="I1129" s="3">
        <v>287034</v>
      </c>
      <c r="J1129" s="3">
        <v>153411</v>
      </c>
      <c r="K1129" s="3">
        <v>0.53446978406739298</v>
      </c>
    </row>
    <row r="1130" spans="1:11" x14ac:dyDescent="0.2">
      <c r="A1130" s="3" t="s">
        <v>168</v>
      </c>
      <c r="B1130" s="3" t="s">
        <v>425</v>
      </c>
      <c r="C1130" s="3" t="s">
        <v>426</v>
      </c>
      <c r="D1130" s="3" t="s">
        <v>14</v>
      </c>
      <c r="E1130" s="3">
        <v>2963</v>
      </c>
      <c r="F1130" s="3">
        <v>693.061727125321</v>
      </c>
      <c r="G1130" s="3">
        <v>4191</v>
      </c>
      <c r="H1130" s="3">
        <v>1560.97343064955</v>
      </c>
      <c r="I1130" s="3">
        <v>287034</v>
      </c>
      <c r="J1130" s="3">
        <v>153411</v>
      </c>
      <c r="K1130" s="3">
        <v>0.53446978406739298</v>
      </c>
    </row>
    <row r="1131" spans="1:11" x14ac:dyDescent="0.2">
      <c r="A1131" s="3" t="s">
        <v>168</v>
      </c>
      <c r="B1131" s="3" t="s">
        <v>425</v>
      </c>
      <c r="C1131" s="3" t="s">
        <v>426</v>
      </c>
      <c r="D1131" s="3" t="s">
        <v>15</v>
      </c>
      <c r="E1131" s="3">
        <v>2867</v>
      </c>
      <c r="F1131" s="3">
        <v>621.95900743096399</v>
      </c>
      <c r="G1131" s="3">
        <v>4146</v>
      </c>
      <c r="H1131" s="3">
        <v>1493.72326941338</v>
      </c>
      <c r="I1131" s="3">
        <v>287034</v>
      </c>
      <c r="J1131" s="3">
        <v>153411</v>
      </c>
      <c r="K1131" s="3">
        <v>0.53446978406739298</v>
      </c>
    </row>
    <row r="1132" spans="1:11" x14ac:dyDescent="0.2">
      <c r="A1132" s="3" t="s">
        <v>168</v>
      </c>
      <c r="B1132" s="3" t="s">
        <v>428</v>
      </c>
      <c r="C1132" s="3" t="s">
        <v>429</v>
      </c>
      <c r="D1132" s="3" t="s">
        <v>8</v>
      </c>
      <c r="E1132" s="3">
        <v>2743</v>
      </c>
      <c r="F1132" s="3">
        <v>762.21118949272295</v>
      </c>
      <c r="G1132" s="3">
        <v>3582</v>
      </c>
      <c r="H1132" s="3">
        <v>1522.3997423726601</v>
      </c>
      <c r="I1132" s="3">
        <v>213398</v>
      </c>
      <c r="J1132" s="3">
        <v>106689</v>
      </c>
      <c r="K1132" s="3">
        <v>0.49995313920467899</v>
      </c>
    </row>
    <row r="1133" spans="1:11" x14ac:dyDescent="0.2">
      <c r="A1133" s="3" t="s">
        <v>168</v>
      </c>
      <c r="B1133" s="3" t="s">
        <v>428</v>
      </c>
      <c r="C1133" s="3" t="s">
        <v>429</v>
      </c>
      <c r="D1133" s="3" t="s">
        <v>9</v>
      </c>
      <c r="E1133" s="3">
        <v>3094</v>
      </c>
      <c r="F1133" s="3">
        <v>820.91497028615902</v>
      </c>
      <c r="G1133" s="3">
        <v>5209</v>
      </c>
      <c r="H1133" s="3">
        <v>2405.6739129269499</v>
      </c>
      <c r="I1133" s="3">
        <v>213398</v>
      </c>
      <c r="J1133" s="3">
        <v>106689</v>
      </c>
      <c r="K1133" s="3">
        <v>0.49995313920467899</v>
      </c>
    </row>
    <row r="1134" spans="1:11" x14ac:dyDescent="0.2">
      <c r="A1134" s="3" t="s">
        <v>168</v>
      </c>
      <c r="B1134" s="3" t="s">
        <v>428</v>
      </c>
      <c r="C1134" s="3" t="s">
        <v>429</v>
      </c>
      <c r="D1134" s="3" t="s">
        <v>10</v>
      </c>
      <c r="E1134" s="3">
        <v>3611</v>
      </c>
      <c r="F1134" s="3">
        <v>959.21885210803305</v>
      </c>
      <c r="G1134" s="3">
        <v>4923</v>
      </c>
      <c r="H1134" s="3">
        <v>2082.8441721271602</v>
      </c>
      <c r="I1134" s="3">
        <v>213398</v>
      </c>
      <c r="J1134" s="3">
        <v>106689</v>
      </c>
      <c r="K1134" s="3">
        <v>0.49995313920467899</v>
      </c>
    </row>
    <row r="1135" spans="1:11" x14ac:dyDescent="0.2">
      <c r="A1135" s="3" t="s">
        <v>168</v>
      </c>
      <c r="B1135" s="3" t="s">
        <v>428</v>
      </c>
      <c r="C1135" s="3" t="s">
        <v>429</v>
      </c>
      <c r="D1135" s="3" t="s">
        <v>11</v>
      </c>
      <c r="E1135" s="3">
        <v>3898</v>
      </c>
      <c r="F1135" s="3">
        <v>1255.1365178951901</v>
      </c>
      <c r="G1135" s="3">
        <v>5148</v>
      </c>
      <c r="H1135" s="3">
        <v>2352.9091110990198</v>
      </c>
      <c r="I1135" s="3">
        <v>213398</v>
      </c>
      <c r="J1135" s="3">
        <v>106689</v>
      </c>
      <c r="K1135" s="3">
        <v>0.49995313920467899</v>
      </c>
    </row>
    <row r="1136" spans="1:11" x14ac:dyDescent="0.2">
      <c r="A1136" s="3" t="s">
        <v>168</v>
      </c>
      <c r="B1136" s="3" t="s">
        <v>428</v>
      </c>
      <c r="C1136" s="3" t="s">
        <v>429</v>
      </c>
      <c r="D1136" s="3" t="s">
        <v>12</v>
      </c>
      <c r="E1136" s="3">
        <v>3504</v>
      </c>
      <c r="F1136" s="3">
        <v>1227.9269187462601</v>
      </c>
      <c r="G1136" s="3">
        <v>4777</v>
      </c>
      <c r="H1136" s="3">
        <v>2260.2823338691601</v>
      </c>
      <c r="I1136" s="3">
        <v>213398</v>
      </c>
      <c r="J1136" s="3">
        <v>106689</v>
      </c>
      <c r="K1136" s="3">
        <v>0.49995313920467899</v>
      </c>
    </row>
    <row r="1137" spans="1:11" x14ac:dyDescent="0.2">
      <c r="A1137" s="3" t="s">
        <v>168</v>
      </c>
      <c r="B1137" s="3" t="s">
        <v>428</v>
      </c>
      <c r="C1137" s="3" t="s">
        <v>429</v>
      </c>
      <c r="D1137" s="3" t="s">
        <v>13</v>
      </c>
      <c r="E1137" s="3">
        <v>4389</v>
      </c>
      <c r="F1137" s="3">
        <v>1583.96445507255</v>
      </c>
      <c r="G1137" s="3">
        <v>5545</v>
      </c>
      <c r="H1137" s="3">
        <v>2686.0595352905598</v>
      </c>
      <c r="I1137" s="3">
        <v>213398</v>
      </c>
      <c r="J1137" s="3">
        <v>106689</v>
      </c>
      <c r="K1137" s="3">
        <v>0.49995313920467899</v>
      </c>
    </row>
    <row r="1138" spans="1:11" x14ac:dyDescent="0.2">
      <c r="A1138" s="3" t="s">
        <v>168</v>
      </c>
      <c r="B1138" s="3" t="s">
        <v>428</v>
      </c>
      <c r="C1138" s="3" t="s">
        <v>429</v>
      </c>
      <c r="D1138" s="3" t="s">
        <v>14</v>
      </c>
      <c r="E1138" s="3">
        <v>3306</v>
      </c>
      <c r="F1138" s="3">
        <v>731.42842507395903</v>
      </c>
      <c r="G1138" s="3">
        <v>4465</v>
      </c>
      <c r="H1138" s="3">
        <v>1720.664626044</v>
      </c>
      <c r="I1138" s="3">
        <v>213398</v>
      </c>
      <c r="J1138" s="3">
        <v>106689</v>
      </c>
      <c r="K1138" s="3">
        <v>0.49995313920467899</v>
      </c>
    </row>
    <row r="1139" spans="1:11" x14ac:dyDescent="0.2">
      <c r="A1139" s="3" t="s">
        <v>168</v>
      </c>
      <c r="B1139" s="3" t="s">
        <v>428</v>
      </c>
      <c r="C1139" s="3" t="s">
        <v>429</v>
      </c>
      <c r="D1139" s="3" t="s">
        <v>15</v>
      </c>
      <c r="E1139" s="3">
        <v>3263</v>
      </c>
      <c r="F1139" s="3">
        <v>842.59211689648498</v>
      </c>
      <c r="G1139" s="3">
        <v>4640</v>
      </c>
      <c r="H1139" s="3">
        <v>2103.0132231514199</v>
      </c>
      <c r="I1139" s="3">
        <v>213398</v>
      </c>
      <c r="J1139" s="3">
        <v>106689</v>
      </c>
      <c r="K1139" s="3">
        <v>0.49995313920467899</v>
      </c>
    </row>
    <row r="1140" spans="1:11" x14ac:dyDescent="0.2">
      <c r="A1140" s="3" t="s">
        <v>168</v>
      </c>
      <c r="B1140" s="3" t="s">
        <v>431</v>
      </c>
      <c r="C1140" s="3" t="s">
        <v>432</v>
      </c>
      <c r="D1140" s="3" t="s">
        <v>8</v>
      </c>
      <c r="E1140" s="3">
        <v>3990</v>
      </c>
      <c r="F1140" s="3">
        <v>1187.5616772282201</v>
      </c>
      <c r="G1140" s="3">
        <v>4618</v>
      </c>
      <c r="H1140" s="3">
        <v>2136.8379401831398</v>
      </c>
      <c r="I1140" s="3">
        <v>405749</v>
      </c>
      <c r="J1140" s="3">
        <v>210753</v>
      </c>
      <c r="K1140" s="3">
        <v>0.51941717662890097</v>
      </c>
    </row>
    <row r="1141" spans="1:11" x14ac:dyDescent="0.2">
      <c r="A1141" s="3" t="s">
        <v>168</v>
      </c>
      <c r="B1141" s="3" t="s">
        <v>431</v>
      </c>
      <c r="C1141" s="3" t="s">
        <v>432</v>
      </c>
      <c r="D1141" s="3" t="s">
        <v>9</v>
      </c>
      <c r="E1141" s="3">
        <v>3725</v>
      </c>
      <c r="F1141" s="3">
        <v>1221.1164501886699</v>
      </c>
      <c r="G1141" s="3">
        <v>5721</v>
      </c>
      <c r="H1141" s="3">
        <v>3066.2807409786001</v>
      </c>
      <c r="I1141" s="3">
        <v>405749</v>
      </c>
      <c r="J1141" s="3">
        <v>210753</v>
      </c>
      <c r="K1141" s="3">
        <v>0.51941717662890097</v>
      </c>
    </row>
    <row r="1142" spans="1:11" x14ac:dyDescent="0.2">
      <c r="A1142" s="3" t="s">
        <v>168</v>
      </c>
      <c r="B1142" s="3" t="s">
        <v>431</v>
      </c>
      <c r="C1142" s="3" t="s">
        <v>432</v>
      </c>
      <c r="D1142" s="3" t="s">
        <v>10</v>
      </c>
      <c r="E1142" s="3">
        <v>3961</v>
      </c>
      <c r="F1142" s="3">
        <v>1356.83326729226</v>
      </c>
      <c r="G1142" s="3">
        <v>4994</v>
      </c>
      <c r="H1142" s="3">
        <v>2375.60144552066</v>
      </c>
      <c r="I1142" s="3">
        <v>405749</v>
      </c>
      <c r="J1142" s="3">
        <v>210753</v>
      </c>
      <c r="K1142" s="3">
        <v>0.51941717662890097</v>
      </c>
    </row>
    <row r="1143" spans="1:11" x14ac:dyDescent="0.2">
      <c r="A1143" s="3" t="s">
        <v>168</v>
      </c>
      <c r="B1143" s="3" t="s">
        <v>431</v>
      </c>
      <c r="C1143" s="3" t="s">
        <v>432</v>
      </c>
      <c r="D1143" s="3" t="s">
        <v>11</v>
      </c>
      <c r="E1143" s="3">
        <v>4787</v>
      </c>
      <c r="F1143" s="3">
        <v>2006.64486618054</v>
      </c>
      <c r="G1143" s="3">
        <v>5721</v>
      </c>
      <c r="H1143" s="3">
        <v>3031.8343881750702</v>
      </c>
      <c r="I1143" s="3">
        <v>405749</v>
      </c>
      <c r="J1143" s="3">
        <v>210753</v>
      </c>
      <c r="K1143" s="3">
        <v>0.51941717662890097</v>
      </c>
    </row>
    <row r="1144" spans="1:11" x14ac:dyDescent="0.2">
      <c r="A1144" s="3" t="s">
        <v>168</v>
      </c>
      <c r="B1144" s="3" t="s">
        <v>431</v>
      </c>
      <c r="C1144" s="3" t="s">
        <v>432</v>
      </c>
      <c r="D1144" s="3" t="s">
        <v>12</v>
      </c>
      <c r="E1144" s="3">
        <v>4396</v>
      </c>
      <c r="F1144" s="3">
        <v>1779.51547904674</v>
      </c>
      <c r="G1144" s="3">
        <v>5198</v>
      </c>
      <c r="H1144" s="3">
        <v>2771.30119205963</v>
      </c>
      <c r="I1144" s="3">
        <v>405749</v>
      </c>
      <c r="J1144" s="3">
        <v>210753</v>
      </c>
      <c r="K1144" s="3">
        <v>0.51941717662890097</v>
      </c>
    </row>
    <row r="1145" spans="1:11" x14ac:dyDescent="0.2">
      <c r="A1145" s="3" t="s">
        <v>168</v>
      </c>
      <c r="B1145" s="3" t="s">
        <v>431</v>
      </c>
      <c r="C1145" s="3" t="s">
        <v>432</v>
      </c>
      <c r="D1145" s="3" t="s">
        <v>13</v>
      </c>
      <c r="E1145" s="3">
        <v>5419</v>
      </c>
      <c r="F1145" s="3">
        <v>2524.7307892048002</v>
      </c>
      <c r="G1145" s="3">
        <v>6356</v>
      </c>
      <c r="H1145" s="3">
        <v>3871.9762903539199</v>
      </c>
      <c r="I1145" s="3">
        <v>405749</v>
      </c>
      <c r="J1145" s="3">
        <v>210753</v>
      </c>
      <c r="K1145" s="3">
        <v>0.51941717662890097</v>
      </c>
    </row>
    <row r="1146" spans="1:11" x14ac:dyDescent="0.2">
      <c r="A1146" s="3" t="s">
        <v>168</v>
      </c>
      <c r="B1146" s="3" t="s">
        <v>431</v>
      </c>
      <c r="C1146" s="3" t="s">
        <v>432</v>
      </c>
      <c r="D1146" s="3" t="s">
        <v>14</v>
      </c>
      <c r="E1146" s="3">
        <v>3975</v>
      </c>
      <c r="F1146" s="3">
        <v>1249.4637361483899</v>
      </c>
      <c r="G1146" s="3">
        <v>4969</v>
      </c>
      <c r="H1146" s="3">
        <v>2513.3565401463302</v>
      </c>
      <c r="I1146" s="3">
        <v>405749</v>
      </c>
      <c r="J1146" s="3">
        <v>210753</v>
      </c>
      <c r="K1146" s="3">
        <v>0.51941717662890097</v>
      </c>
    </row>
    <row r="1147" spans="1:11" x14ac:dyDescent="0.2">
      <c r="A1147" s="3" t="s">
        <v>168</v>
      </c>
      <c r="B1147" s="3" t="s">
        <v>431</v>
      </c>
      <c r="C1147" s="3" t="s">
        <v>432</v>
      </c>
      <c r="D1147" s="3" t="s">
        <v>15</v>
      </c>
      <c r="E1147" s="3">
        <v>3686</v>
      </c>
      <c r="F1147" s="3">
        <v>1162.4964921273199</v>
      </c>
      <c r="G1147" s="3">
        <v>5026</v>
      </c>
      <c r="H1147" s="3">
        <v>2405.2227714016299</v>
      </c>
      <c r="I1147" s="3">
        <v>405749</v>
      </c>
      <c r="J1147" s="3">
        <v>210753</v>
      </c>
      <c r="K1147" s="3">
        <v>0.51941717662890097</v>
      </c>
    </row>
    <row r="1148" spans="1:11" x14ac:dyDescent="0.2">
      <c r="A1148" s="3" t="s">
        <v>168</v>
      </c>
      <c r="B1148" s="3" t="s">
        <v>434</v>
      </c>
      <c r="C1148" s="3" t="s">
        <v>435</v>
      </c>
      <c r="D1148" s="3" t="s">
        <v>8</v>
      </c>
      <c r="E1148" s="3">
        <v>2827</v>
      </c>
      <c r="F1148" s="3">
        <v>715.277324764676</v>
      </c>
      <c r="G1148" s="3">
        <v>3868</v>
      </c>
      <c r="H1148" s="3">
        <v>1477.46749788592</v>
      </c>
      <c r="I1148" s="3">
        <v>275817</v>
      </c>
      <c r="J1148" s="3">
        <v>136466</v>
      </c>
      <c r="K1148" s="3">
        <v>0.49477008306232001</v>
      </c>
    </row>
    <row r="1149" spans="1:11" x14ac:dyDescent="0.2">
      <c r="A1149" s="3" t="s">
        <v>168</v>
      </c>
      <c r="B1149" s="3" t="s">
        <v>434</v>
      </c>
      <c r="C1149" s="3" t="s">
        <v>435</v>
      </c>
      <c r="D1149" s="3" t="s">
        <v>9</v>
      </c>
      <c r="E1149" s="3">
        <v>2791</v>
      </c>
      <c r="F1149" s="3">
        <v>770.85619028899703</v>
      </c>
      <c r="G1149" s="3">
        <v>4464</v>
      </c>
      <c r="H1149" s="3">
        <v>2053.1948410544901</v>
      </c>
      <c r="I1149" s="3">
        <v>275817</v>
      </c>
      <c r="J1149" s="3">
        <v>136466</v>
      </c>
      <c r="K1149" s="3">
        <v>0.49477008306232001</v>
      </c>
    </row>
    <row r="1150" spans="1:11" x14ac:dyDescent="0.2">
      <c r="A1150" s="3" t="s">
        <v>168</v>
      </c>
      <c r="B1150" s="3" t="s">
        <v>434</v>
      </c>
      <c r="C1150" s="3" t="s">
        <v>435</v>
      </c>
      <c r="D1150" s="3" t="s">
        <v>10</v>
      </c>
      <c r="E1150" s="3">
        <v>2898</v>
      </c>
      <c r="F1150" s="3">
        <v>876.28675208948698</v>
      </c>
      <c r="G1150" s="3">
        <v>3983</v>
      </c>
      <c r="H1150" s="3">
        <v>1745.9766525437201</v>
      </c>
      <c r="I1150" s="3">
        <v>275817</v>
      </c>
      <c r="J1150" s="3">
        <v>136466</v>
      </c>
      <c r="K1150" s="3">
        <v>0.49477008306232001</v>
      </c>
    </row>
    <row r="1151" spans="1:11" x14ac:dyDescent="0.2">
      <c r="A1151" s="3" t="s">
        <v>168</v>
      </c>
      <c r="B1151" s="3" t="s">
        <v>434</v>
      </c>
      <c r="C1151" s="3" t="s">
        <v>435</v>
      </c>
      <c r="D1151" s="3" t="s">
        <v>11</v>
      </c>
      <c r="E1151" s="3">
        <v>4052</v>
      </c>
      <c r="F1151" s="3">
        <v>1441.7873508821899</v>
      </c>
      <c r="G1151" s="3">
        <v>4941</v>
      </c>
      <c r="H1151" s="3">
        <v>2319.7989247934302</v>
      </c>
      <c r="I1151" s="3">
        <v>275817</v>
      </c>
      <c r="J1151" s="3">
        <v>136466</v>
      </c>
      <c r="K1151" s="3">
        <v>0.49477008306232001</v>
      </c>
    </row>
    <row r="1152" spans="1:11" x14ac:dyDescent="0.2">
      <c r="A1152" s="3" t="s">
        <v>168</v>
      </c>
      <c r="B1152" s="3" t="s">
        <v>434</v>
      </c>
      <c r="C1152" s="3" t="s">
        <v>435</v>
      </c>
      <c r="D1152" s="3" t="s">
        <v>12</v>
      </c>
      <c r="E1152" s="3">
        <v>3639</v>
      </c>
      <c r="F1152" s="3">
        <v>1174.04962874839</v>
      </c>
      <c r="G1152" s="3">
        <v>4318</v>
      </c>
      <c r="H1152" s="3">
        <v>1871.8188961973301</v>
      </c>
      <c r="I1152" s="3">
        <v>275817</v>
      </c>
      <c r="J1152" s="3">
        <v>136466</v>
      </c>
      <c r="K1152" s="3">
        <v>0.49477008306232001</v>
      </c>
    </row>
    <row r="1153" spans="1:11" x14ac:dyDescent="0.2">
      <c r="A1153" s="3" t="s">
        <v>168</v>
      </c>
      <c r="B1153" s="3" t="s">
        <v>434</v>
      </c>
      <c r="C1153" s="3" t="s">
        <v>435</v>
      </c>
      <c r="D1153" s="3" t="s">
        <v>13</v>
      </c>
      <c r="E1153" s="3">
        <v>4380</v>
      </c>
      <c r="F1153" s="3">
        <v>1834.84000112184</v>
      </c>
      <c r="G1153" s="3">
        <v>5319</v>
      </c>
      <c r="H1153" s="3">
        <v>2943.79515262224</v>
      </c>
      <c r="I1153" s="3">
        <v>275817</v>
      </c>
      <c r="J1153" s="3">
        <v>136466</v>
      </c>
      <c r="K1153" s="3">
        <v>0.49477008306232001</v>
      </c>
    </row>
    <row r="1154" spans="1:11" x14ac:dyDescent="0.2">
      <c r="A1154" s="3" t="s">
        <v>168</v>
      </c>
      <c r="B1154" s="3" t="s">
        <v>434</v>
      </c>
      <c r="C1154" s="3" t="s">
        <v>435</v>
      </c>
      <c r="D1154" s="3" t="s">
        <v>14</v>
      </c>
      <c r="E1154" s="3">
        <v>2914</v>
      </c>
      <c r="F1154" s="3">
        <v>750.73004350060296</v>
      </c>
      <c r="G1154" s="3">
        <v>3899</v>
      </c>
      <c r="H1154" s="3">
        <v>1665.11263391136</v>
      </c>
      <c r="I1154" s="3">
        <v>275817</v>
      </c>
      <c r="J1154" s="3">
        <v>136466</v>
      </c>
      <c r="K1154" s="3">
        <v>0.49477008306232001</v>
      </c>
    </row>
    <row r="1155" spans="1:11" x14ac:dyDescent="0.2">
      <c r="A1155" s="3" t="s">
        <v>168</v>
      </c>
      <c r="B1155" s="3" t="s">
        <v>434</v>
      </c>
      <c r="C1155" s="3" t="s">
        <v>435</v>
      </c>
      <c r="D1155" s="3" t="s">
        <v>15</v>
      </c>
      <c r="E1155" s="3">
        <v>2955</v>
      </c>
      <c r="F1155" s="3">
        <v>686.58354372495</v>
      </c>
      <c r="G1155" s="3">
        <v>4245</v>
      </c>
      <c r="H1155" s="3">
        <v>1527.3763385397301</v>
      </c>
      <c r="I1155" s="3">
        <v>275817</v>
      </c>
      <c r="J1155" s="3">
        <v>136466</v>
      </c>
      <c r="K1155" s="3">
        <v>0.49477008306232001</v>
      </c>
    </row>
    <row r="1156" spans="1:11" x14ac:dyDescent="0.2">
      <c r="A1156" s="3" t="s">
        <v>168</v>
      </c>
      <c r="B1156" s="3" t="s">
        <v>437</v>
      </c>
      <c r="C1156" s="3" t="s">
        <v>438</v>
      </c>
      <c r="D1156" s="3" t="s">
        <v>8</v>
      </c>
      <c r="E1156" s="3">
        <v>2638</v>
      </c>
      <c r="F1156" s="3">
        <v>453.885413999619</v>
      </c>
      <c r="G1156" s="3">
        <v>3638</v>
      </c>
      <c r="H1156" s="3">
        <v>1163.7667084763</v>
      </c>
      <c r="I1156" s="3">
        <v>315002</v>
      </c>
      <c r="J1156" s="3">
        <v>156122</v>
      </c>
      <c r="K1156" s="3">
        <v>0.49562225001746002</v>
      </c>
    </row>
    <row r="1157" spans="1:11" x14ac:dyDescent="0.2">
      <c r="A1157" s="3" t="s">
        <v>168</v>
      </c>
      <c r="B1157" s="3" t="s">
        <v>437</v>
      </c>
      <c r="C1157" s="3" t="s">
        <v>438</v>
      </c>
      <c r="D1157" s="3" t="s">
        <v>9</v>
      </c>
      <c r="E1157" s="3">
        <v>2687</v>
      </c>
      <c r="F1157" s="3">
        <v>533.45220955545699</v>
      </c>
      <c r="G1157" s="3">
        <v>4525</v>
      </c>
      <c r="H1157" s="3">
        <v>1767.4625041045599</v>
      </c>
      <c r="I1157" s="3">
        <v>315002</v>
      </c>
      <c r="J1157" s="3">
        <v>156122</v>
      </c>
      <c r="K1157" s="3">
        <v>0.49562225001746002</v>
      </c>
    </row>
    <row r="1158" spans="1:11" x14ac:dyDescent="0.2">
      <c r="A1158" s="3" t="s">
        <v>168</v>
      </c>
      <c r="B1158" s="3" t="s">
        <v>437</v>
      </c>
      <c r="C1158" s="3" t="s">
        <v>438</v>
      </c>
      <c r="D1158" s="3" t="s">
        <v>10</v>
      </c>
      <c r="E1158" s="3">
        <v>2979</v>
      </c>
      <c r="F1158" s="3">
        <v>588.64563875959595</v>
      </c>
      <c r="G1158" s="3">
        <v>3911</v>
      </c>
      <c r="H1158" s="3">
        <v>1323.22771552618</v>
      </c>
      <c r="I1158" s="3">
        <v>315002</v>
      </c>
      <c r="J1158" s="3">
        <v>156122</v>
      </c>
      <c r="K1158" s="3">
        <v>0.49562225001746002</v>
      </c>
    </row>
    <row r="1159" spans="1:11" x14ac:dyDescent="0.2">
      <c r="A1159" s="3" t="s">
        <v>168</v>
      </c>
      <c r="B1159" s="3" t="s">
        <v>437</v>
      </c>
      <c r="C1159" s="3" t="s">
        <v>438</v>
      </c>
      <c r="D1159" s="3" t="s">
        <v>11</v>
      </c>
      <c r="E1159" s="3">
        <v>3204</v>
      </c>
      <c r="F1159" s="3">
        <v>781.74174273843403</v>
      </c>
      <c r="G1159" s="3">
        <v>4552</v>
      </c>
      <c r="H1159" s="3">
        <v>1712.0701613558099</v>
      </c>
      <c r="I1159" s="3">
        <v>315002</v>
      </c>
      <c r="J1159" s="3">
        <v>156122</v>
      </c>
      <c r="K1159" s="3">
        <v>0.49562225001746002</v>
      </c>
    </row>
    <row r="1160" spans="1:11" x14ac:dyDescent="0.2">
      <c r="A1160" s="3" t="s">
        <v>168</v>
      </c>
      <c r="B1160" s="3" t="s">
        <v>437</v>
      </c>
      <c r="C1160" s="3" t="s">
        <v>438</v>
      </c>
      <c r="D1160" s="3" t="s">
        <v>12</v>
      </c>
      <c r="E1160" s="3">
        <v>3202</v>
      </c>
      <c r="F1160" s="3">
        <v>705.57279331341601</v>
      </c>
      <c r="G1160" s="3">
        <v>4549</v>
      </c>
      <c r="H1160" s="3">
        <v>1605.66921368882</v>
      </c>
      <c r="I1160" s="3">
        <v>315002</v>
      </c>
      <c r="J1160" s="3">
        <v>156122</v>
      </c>
      <c r="K1160" s="3">
        <v>0.49562225001746002</v>
      </c>
    </row>
    <row r="1161" spans="1:11" x14ac:dyDescent="0.2">
      <c r="A1161" s="3" t="s">
        <v>168</v>
      </c>
      <c r="B1161" s="3" t="s">
        <v>437</v>
      </c>
      <c r="C1161" s="3" t="s">
        <v>438</v>
      </c>
      <c r="D1161" s="3" t="s">
        <v>13</v>
      </c>
      <c r="E1161" s="3">
        <v>3947</v>
      </c>
      <c r="F1161" s="3">
        <v>1040.3654076959299</v>
      </c>
      <c r="G1161" s="3">
        <v>4895</v>
      </c>
      <c r="H1161" s="3">
        <v>2061.0874362419099</v>
      </c>
      <c r="I1161" s="3">
        <v>315002</v>
      </c>
      <c r="J1161" s="3">
        <v>156122</v>
      </c>
      <c r="K1161" s="3">
        <v>0.49562225001746002</v>
      </c>
    </row>
    <row r="1162" spans="1:11" x14ac:dyDescent="0.2">
      <c r="A1162" s="3" t="s">
        <v>168</v>
      </c>
      <c r="B1162" s="3" t="s">
        <v>437</v>
      </c>
      <c r="C1162" s="3" t="s">
        <v>438</v>
      </c>
      <c r="D1162" s="3" t="s">
        <v>14</v>
      </c>
      <c r="E1162" s="3">
        <v>3018</v>
      </c>
      <c r="F1162" s="3">
        <v>485.244594297319</v>
      </c>
      <c r="G1162" s="3">
        <v>3730</v>
      </c>
      <c r="H1162" s="3">
        <v>1195.92352356693</v>
      </c>
      <c r="I1162" s="3">
        <v>315002</v>
      </c>
      <c r="J1162" s="3">
        <v>156122</v>
      </c>
      <c r="K1162" s="3">
        <v>0.49562225001746002</v>
      </c>
    </row>
    <row r="1163" spans="1:11" x14ac:dyDescent="0.2">
      <c r="A1163" s="3" t="s">
        <v>168</v>
      </c>
      <c r="B1163" s="3" t="s">
        <v>437</v>
      </c>
      <c r="C1163" s="3" t="s">
        <v>438</v>
      </c>
      <c r="D1163" s="3" t="s">
        <v>15</v>
      </c>
      <c r="E1163" s="3">
        <v>2979</v>
      </c>
      <c r="F1163" s="3">
        <v>505.53784635521703</v>
      </c>
      <c r="G1163" s="3">
        <v>3911</v>
      </c>
      <c r="H1163" s="3">
        <v>1360.3439844335801</v>
      </c>
      <c r="I1163" s="3">
        <v>315002</v>
      </c>
      <c r="J1163" s="3">
        <v>156122</v>
      </c>
      <c r="K1163" s="3">
        <v>0.49562225001746002</v>
      </c>
    </row>
    <row r="1164" spans="1:11" x14ac:dyDescent="0.2">
      <c r="A1164" s="3" t="s">
        <v>168</v>
      </c>
      <c r="B1164" s="3" t="s">
        <v>440</v>
      </c>
      <c r="C1164" s="3" t="s">
        <v>441</v>
      </c>
      <c r="D1164" s="3" t="s">
        <v>8</v>
      </c>
      <c r="E1164" s="3">
        <v>2259</v>
      </c>
      <c r="F1164" s="3">
        <v>416.77021586031901</v>
      </c>
      <c r="G1164" s="3">
        <v>3199</v>
      </c>
      <c r="H1164" s="3">
        <v>975.30700490384299</v>
      </c>
      <c r="I1164" s="3">
        <v>355100</v>
      </c>
      <c r="J1164" s="3">
        <v>164846</v>
      </c>
      <c r="K1164" s="3">
        <v>0.46422416220782903</v>
      </c>
    </row>
    <row r="1165" spans="1:11" x14ac:dyDescent="0.2">
      <c r="A1165" s="3" t="s">
        <v>168</v>
      </c>
      <c r="B1165" s="3" t="s">
        <v>440</v>
      </c>
      <c r="C1165" s="3" t="s">
        <v>441</v>
      </c>
      <c r="D1165" s="3" t="s">
        <v>9</v>
      </c>
      <c r="E1165" s="3">
        <v>2676</v>
      </c>
      <c r="F1165" s="3">
        <v>476.500015761724</v>
      </c>
      <c r="G1165" s="3">
        <v>4197</v>
      </c>
      <c r="H1165" s="3">
        <v>1551.11366732542</v>
      </c>
      <c r="I1165" s="3">
        <v>355100</v>
      </c>
      <c r="J1165" s="3">
        <v>164846</v>
      </c>
      <c r="K1165" s="3">
        <v>0.46422416220782903</v>
      </c>
    </row>
    <row r="1166" spans="1:11" x14ac:dyDescent="0.2">
      <c r="A1166" s="3" t="s">
        <v>168</v>
      </c>
      <c r="B1166" s="3" t="s">
        <v>440</v>
      </c>
      <c r="C1166" s="3" t="s">
        <v>441</v>
      </c>
      <c r="D1166" s="3" t="s">
        <v>10</v>
      </c>
      <c r="E1166" s="3">
        <v>2521</v>
      </c>
      <c r="F1166" s="3">
        <v>512.55641123916098</v>
      </c>
      <c r="G1166" s="3">
        <v>3426</v>
      </c>
      <c r="H1166" s="3">
        <v>1244.8557580079801</v>
      </c>
      <c r="I1166" s="3">
        <v>355100</v>
      </c>
      <c r="J1166" s="3">
        <v>164846</v>
      </c>
      <c r="K1166" s="3">
        <v>0.46422416220782903</v>
      </c>
    </row>
    <row r="1167" spans="1:11" x14ac:dyDescent="0.2">
      <c r="A1167" s="3" t="s">
        <v>168</v>
      </c>
      <c r="B1167" s="3" t="s">
        <v>440</v>
      </c>
      <c r="C1167" s="3" t="s">
        <v>441</v>
      </c>
      <c r="D1167" s="3" t="s">
        <v>11</v>
      </c>
      <c r="E1167" s="3">
        <v>3224</v>
      </c>
      <c r="F1167" s="3">
        <v>730.06472675879502</v>
      </c>
      <c r="G1167" s="3">
        <v>4172</v>
      </c>
      <c r="H1167" s="3">
        <v>1514.5916673762799</v>
      </c>
      <c r="I1167" s="3">
        <v>355100</v>
      </c>
      <c r="J1167" s="3">
        <v>164846</v>
      </c>
      <c r="K1167" s="3">
        <v>0.46422416220782903</v>
      </c>
    </row>
    <row r="1168" spans="1:11" x14ac:dyDescent="0.2">
      <c r="A1168" s="3" t="s">
        <v>168</v>
      </c>
      <c r="B1168" s="3" t="s">
        <v>440</v>
      </c>
      <c r="C1168" s="3" t="s">
        <v>441</v>
      </c>
      <c r="D1168" s="3" t="s">
        <v>12</v>
      </c>
      <c r="E1168" s="3">
        <v>2635</v>
      </c>
      <c r="F1168" s="3">
        <v>606.290302258716</v>
      </c>
      <c r="G1168" s="3">
        <v>3985</v>
      </c>
      <c r="H1168" s="3">
        <v>1417.53601069963</v>
      </c>
      <c r="I1168" s="3">
        <v>355100</v>
      </c>
      <c r="J1168" s="3">
        <v>164846</v>
      </c>
      <c r="K1168" s="3">
        <v>0.46422416220782903</v>
      </c>
    </row>
    <row r="1169" spans="1:11" x14ac:dyDescent="0.2">
      <c r="A1169" s="3" t="s">
        <v>168</v>
      </c>
      <c r="B1169" s="3" t="s">
        <v>440</v>
      </c>
      <c r="C1169" s="3" t="s">
        <v>441</v>
      </c>
      <c r="D1169" s="3" t="s">
        <v>13</v>
      </c>
      <c r="E1169" s="3">
        <v>3276</v>
      </c>
      <c r="F1169" s="3">
        <v>932.20276703248703</v>
      </c>
      <c r="G1169" s="3">
        <v>4628</v>
      </c>
      <c r="H1169" s="3">
        <v>2084.6110593684102</v>
      </c>
      <c r="I1169" s="3">
        <v>355100</v>
      </c>
      <c r="J1169" s="3">
        <v>164846</v>
      </c>
      <c r="K1169" s="3">
        <v>0.46422416220782903</v>
      </c>
    </row>
    <row r="1170" spans="1:11" x14ac:dyDescent="0.2">
      <c r="A1170" s="3" t="s">
        <v>168</v>
      </c>
      <c r="B1170" s="3" t="s">
        <v>440</v>
      </c>
      <c r="C1170" s="3" t="s">
        <v>441</v>
      </c>
      <c r="D1170" s="3" t="s">
        <v>14</v>
      </c>
      <c r="E1170" s="3">
        <v>2418</v>
      </c>
      <c r="F1170" s="3">
        <v>423.30789529549497</v>
      </c>
      <c r="G1170" s="3">
        <v>3612</v>
      </c>
      <c r="H1170" s="3">
        <v>1247.87124703476</v>
      </c>
      <c r="I1170" s="3">
        <v>355100</v>
      </c>
      <c r="J1170" s="3">
        <v>164846</v>
      </c>
      <c r="K1170" s="3">
        <v>0.46422416220782903</v>
      </c>
    </row>
    <row r="1171" spans="1:11" x14ac:dyDescent="0.2">
      <c r="A1171" s="3" t="s">
        <v>168</v>
      </c>
      <c r="B1171" s="3" t="s">
        <v>440</v>
      </c>
      <c r="C1171" s="3" t="s">
        <v>441</v>
      </c>
      <c r="D1171" s="3" t="s">
        <v>15</v>
      </c>
      <c r="E1171" s="3">
        <v>2418</v>
      </c>
      <c r="F1171" s="3">
        <v>396.077714924882</v>
      </c>
      <c r="G1171" s="3">
        <v>3527</v>
      </c>
      <c r="H1171" s="3">
        <v>1098.42401761828</v>
      </c>
      <c r="I1171" s="3">
        <v>355100</v>
      </c>
      <c r="J1171" s="3">
        <v>164846</v>
      </c>
      <c r="K1171" s="3">
        <v>0.46422416220782903</v>
      </c>
    </row>
    <row r="1172" spans="1:11" x14ac:dyDescent="0.2">
      <c r="A1172" s="3" t="s">
        <v>168</v>
      </c>
      <c r="B1172" s="3" t="s">
        <v>443</v>
      </c>
      <c r="C1172" s="3" t="s">
        <v>444</v>
      </c>
      <c r="D1172" s="3" t="s">
        <v>8</v>
      </c>
      <c r="E1172" s="3">
        <v>2538</v>
      </c>
      <c r="F1172" s="3">
        <v>473.29303086154198</v>
      </c>
      <c r="G1172" s="3">
        <v>3366</v>
      </c>
      <c r="H1172" s="3">
        <v>1059.34240769755</v>
      </c>
      <c r="I1172" s="3">
        <v>194293</v>
      </c>
      <c r="J1172" s="3">
        <v>95289</v>
      </c>
      <c r="K1172" s="3">
        <v>0.49043969674666599</v>
      </c>
    </row>
    <row r="1173" spans="1:11" x14ac:dyDescent="0.2">
      <c r="A1173" s="3" t="s">
        <v>168</v>
      </c>
      <c r="B1173" s="3" t="s">
        <v>443</v>
      </c>
      <c r="C1173" s="3" t="s">
        <v>444</v>
      </c>
      <c r="D1173" s="3" t="s">
        <v>9</v>
      </c>
      <c r="E1173" s="3">
        <v>2755</v>
      </c>
      <c r="F1173" s="3">
        <v>584.16957501725597</v>
      </c>
      <c r="G1173" s="3">
        <v>4351</v>
      </c>
      <c r="H1173" s="3">
        <v>1628.3183197252899</v>
      </c>
      <c r="I1173" s="3">
        <v>194293</v>
      </c>
      <c r="J1173" s="3">
        <v>95289</v>
      </c>
      <c r="K1173" s="3">
        <v>0.49043969674666599</v>
      </c>
    </row>
    <row r="1174" spans="1:11" x14ac:dyDescent="0.2">
      <c r="A1174" s="3" t="s">
        <v>168</v>
      </c>
      <c r="B1174" s="3" t="s">
        <v>443</v>
      </c>
      <c r="C1174" s="3" t="s">
        <v>444</v>
      </c>
      <c r="D1174" s="3" t="s">
        <v>10</v>
      </c>
      <c r="E1174" s="3">
        <v>2744</v>
      </c>
      <c r="F1174" s="3">
        <v>611.64981327147404</v>
      </c>
      <c r="G1174" s="3">
        <v>3580</v>
      </c>
      <c r="H1174" s="3">
        <v>1277.03748086314</v>
      </c>
      <c r="I1174" s="3">
        <v>194293</v>
      </c>
      <c r="J1174" s="3">
        <v>95289</v>
      </c>
      <c r="K1174" s="3">
        <v>0.49043969674666599</v>
      </c>
    </row>
    <row r="1175" spans="1:11" x14ac:dyDescent="0.2">
      <c r="A1175" s="3" t="s">
        <v>168</v>
      </c>
      <c r="B1175" s="3" t="s">
        <v>443</v>
      </c>
      <c r="C1175" s="3" t="s">
        <v>444</v>
      </c>
      <c r="D1175" s="3" t="s">
        <v>11</v>
      </c>
      <c r="E1175" s="3">
        <v>3611</v>
      </c>
      <c r="F1175" s="3">
        <v>958.19310565885701</v>
      </c>
      <c r="G1175" s="3">
        <v>4616</v>
      </c>
      <c r="H1175" s="3">
        <v>1629.9765694867001</v>
      </c>
      <c r="I1175" s="3">
        <v>194293</v>
      </c>
      <c r="J1175" s="3">
        <v>95289</v>
      </c>
      <c r="K1175" s="3">
        <v>0.49043969674666599</v>
      </c>
    </row>
    <row r="1176" spans="1:11" x14ac:dyDescent="0.2">
      <c r="A1176" s="3" t="s">
        <v>168</v>
      </c>
      <c r="B1176" s="3" t="s">
        <v>443</v>
      </c>
      <c r="C1176" s="3" t="s">
        <v>444</v>
      </c>
      <c r="D1176" s="3" t="s">
        <v>12</v>
      </c>
      <c r="E1176" s="3">
        <v>3266</v>
      </c>
      <c r="F1176" s="3">
        <v>934.75865418313697</v>
      </c>
      <c r="G1176" s="3">
        <v>4009</v>
      </c>
      <c r="H1176" s="3">
        <v>1527.67627594389</v>
      </c>
      <c r="I1176" s="3">
        <v>194293</v>
      </c>
      <c r="J1176" s="3">
        <v>95289</v>
      </c>
      <c r="K1176" s="3">
        <v>0.49043969674666599</v>
      </c>
    </row>
    <row r="1177" spans="1:11" x14ac:dyDescent="0.2">
      <c r="A1177" s="3" t="s">
        <v>168</v>
      </c>
      <c r="B1177" s="3" t="s">
        <v>443</v>
      </c>
      <c r="C1177" s="3" t="s">
        <v>444</v>
      </c>
      <c r="D1177" s="3" t="s">
        <v>13</v>
      </c>
      <c r="E1177" s="3">
        <v>3420</v>
      </c>
      <c r="F1177" s="3">
        <v>1060.77563692842</v>
      </c>
      <c r="G1177" s="3">
        <v>4495</v>
      </c>
      <c r="H1177" s="3">
        <v>1799.8686801173001</v>
      </c>
      <c r="I1177" s="3">
        <v>194293</v>
      </c>
      <c r="J1177" s="3">
        <v>95289</v>
      </c>
      <c r="K1177" s="3">
        <v>0.49043969674666599</v>
      </c>
    </row>
    <row r="1178" spans="1:11" x14ac:dyDescent="0.2">
      <c r="A1178" s="3" t="s">
        <v>168</v>
      </c>
      <c r="B1178" s="3" t="s">
        <v>443</v>
      </c>
      <c r="C1178" s="3" t="s">
        <v>444</v>
      </c>
      <c r="D1178" s="3" t="s">
        <v>14</v>
      </c>
      <c r="E1178" s="3">
        <v>2476</v>
      </c>
      <c r="F1178" s="3">
        <v>592.15185553117499</v>
      </c>
      <c r="G1178" s="3">
        <v>3562</v>
      </c>
      <c r="H1178" s="3">
        <v>1324.5631004771601</v>
      </c>
      <c r="I1178" s="3">
        <v>194293</v>
      </c>
      <c r="J1178" s="3">
        <v>95289</v>
      </c>
      <c r="K1178" s="3">
        <v>0.49043969674666599</v>
      </c>
    </row>
    <row r="1179" spans="1:11" x14ac:dyDescent="0.2">
      <c r="A1179" s="3" t="s">
        <v>168</v>
      </c>
      <c r="B1179" s="3" t="s">
        <v>443</v>
      </c>
      <c r="C1179" s="3" t="s">
        <v>444</v>
      </c>
      <c r="D1179" s="3" t="s">
        <v>15</v>
      </c>
      <c r="E1179" s="3">
        <v>2799</v>
      </c>
      <c r="F1179" s="3">
        <v>562.68947814884802</v>
      </c>
      <c r="G1179" s="3">
        <v>3796</v>
      </c>
      <c r="H1179" s="3">
        <v>1302.0747452865401</v>
      </c>
      <c r="I1179" s="3">
        <v>194293</v>
      </c>
      <c r="J1179" s="3">
        <v>95289</v>
      </c>
      <c r="K1179" s="3">
        <v>0.49043969674666599</v>
      </c>
    </row>
    <row r="1180" spans="1:11" x14ac:dyDescent="0.2">
      <c r="A1180" s="3" t="s">
        <v>168</v>
      </c>
      <c r="B1180" s="3" t="s">
        <v>446</v>
      </c>
      <c r="C1180" s="3" t="s">
        <v>447</v>
      </c>
      <c r="D1180" s="3" t="s">
        <v>8</v>
      </c>
      <c r="E1180" s="3">
        <v>3186</v>
      </c>
      <c r="F1180" s="3">
        <v>906.990836439296</v>
      </c>
      <c r="G1180" s="3">
        <v>4517</v>
      </c>
      <c r="H1180" s="3">
        <v>1918.3611712960801</v>
      </c>
      <c r="I1180" s="3">
        <v>264638</v>
      </c>
    </row>
    <row r="1181" spans="1:11" x14ac:dyDescent="0.2">
      <c r="A1181" s="3" t="s">
        <v>168</v>
      </c>
      <c r="B1181" s="3" t="s">
        <v>446</v>
      </c>
      <c r="C1181" s="3" t="s">
        <v>447</v>
      </c>
      <c r="D1181" s="3" t="s">
        <v>9</v>
      </c>
      <c r="E1181" s="3">
        <v>3248</v>
      </c>
      <c r="F1181" s="3">
        <v>875.49095839045901</v>
      </c>
      <c r="G1181" s="3">
        <v>4950</v>
      </c>
      <c r="H1181" s="3">
        <v>2413.3102749924501</v>
      </c>
      <c r="I1181" s="3">
        <v>264638</v>
      </c>
    </row>
    <row r="1182" spans="1:11" x14ac:dyDescent="0.2">
      <c r="A1182" s="3" t="s">
        <v>168</v>
      </c>
      <c r="B1182" s="3" t="s">
        <v>446</v>
      </c>
      <c r="C1182" s="3" t="s">
        <v>447</v>
      </c>
      <c r="D1182" s="3" t="s">
        <v>10</v>
      </c>
      <c r="E1182" s="3">
        <v>3123</v>
      </c>
      <c r="F1182" s="3">
        <v>883.41102384528097</v>
      </c>
      <c r="G1182" s="3">
        <v>4546</v>
      </c>
      <c r="H1182" s="3">
        <v>1969.21675955867</v>
      </c>
      <c r="I1182" s="3">
        <v>264638</v>
      </c>
    </row>
    <row r="1183" spans="1:11" x14ac:dyDescent="0.2">
      <c r="A1183" s="3" t="s">
        <v>168</v>
      </c>
      <c r="B1183" s="3" t="s">
        <v>446</v>
      </c>
      <c r="C1183" s="3" t="s">
        <v>447</v>
      </c>
      <c r="D1183" s="3" t="s">
        <v>11</v>
      </c>
      <c r="E1183" s="3">
        <v>3946</v>
      </c>
      <c r="F1183" s="3">
        <v>1272.1472494529301</v>
      </c>
      <c r="G1183" s="3">
        <v>4908</v>
      </c>
      <c r="H1183" s="3">
        <v>2255.2672355108698</v>
      </c>
      <c r="I1183" s="3">
        <v>264638</v>
      </c>
    </row>
    <row r="1184" spans="1:11" x14ac:dyDescent="0.2">
      <c r="A1184" s="3" t="s">
        <v>168</v>
      </c>
      <c r="B1184" s="3" t="s">
        <v>446</v>
      </c>
      <c r="C1184" s="3" t="s">
        <v>447</v>
      </c>
      <c r="D1184" s="3" t="s">
        <v>12</v>
      </c>
      <c r="E1184" s="3">
        <v>3665</v>
      </c>
      <c r="F1184" s="3">
        <v>1302.9554565772501</v>
      </c>
      <c r="G1184" s="3">
        <v>4904</v>
      </c>
      <c r="H1184" s="3">
        <v>2334.9806181192998</v>
      </c>
      <c r="I1184" s="3">
        <v>264638</v>
      </c>
    </row>
    <row r="1185" spans="1:11" x14ac:dyDescent="0.2">
      <c r="A1185" s="3" t="s">
        <v>168</v>
      </c>
      <c r="B1185" s="3" t="s">
        <v>446</v>
      </c>
      <c r="C1185" s="3" t="s">
        <v>447</v>
      </c>
      <c r="D1185" s="3" t="s">
        <v>13</v>
      </c>
      <c r="E1185" s="3">
        <v>3988</v>
      </c>
      <c r="F1185" s="3">
        <v>1755.3062852427599</v>
      </c>
      <c r="G1185" s="3">
        <v>5357</v>
      </c>
      <c r="H1185" s="3">
        <v>3053.9011818578501</v>
      </c>
      <c r="I1185" s="3">
        <v>264638</v>
      </c>
    </row>
    <row r="1186" spans="1:11" x14ac:dyDescent="0.2">
      <c r="A1186" s="3" t="s">
        <v>168</v>
      </c>
      <c r="B1186" s="3" t="s">
        <v>446</v>
      </c>
      <c r="C1186" s="3" t="s">
        <v>447</v>
      </c>
      <c r="D1186" s="3" t="s">
        <v>14</v>
      </c>
      <c r="E1186" s="3">
        <v>3412</v>
      </c>
      <c r="F1186" s="3">
        <v>868.24969192598803</v>
      </c>
      <c r="G1186" s="3">
        <v>4681</v>
      </c>
      <c r="H1186" s="3">
        <v>1935.2225995695801</v>
      </c>
      <c r="I1186" s="3">
        <v>264638</v>
      </c>
    </row>
    <row r="1187" spans="1:11" x14ac:dyDescent="0.2">
      <c r="A1187" s="3" t="s">
        <v>168</v>
      </c>
      <c r="B1187" s="3" t="s">
        <v>446</v>
      </c>
      <c r="C1187" s="3" t="s">
        <v>447</v>
      </c>
      <c r="D1187" s="3" t="s">
        <v>15</v>
      </c>
      <c r="E1187" s="3">
        <v>3517</v>
      </c>
      <c r="F1187" s="3">
        <v>873.40880904699998</v>
      </c>
      <c r="G1187" s="3">
        <v>4757</v>
      </c>
      <c r="H1187" s="3">
        <v>1943.7068272250699</v>
      </c>
      <c r="I1187" s="3">
        <v>264638</v>
      </c>
    </row>
    <row r="1188" spans="1:11" x14ac:dyDescent="0.2">
      <c r="A1188" s="3" t="s">
        <v>168</v>
      </c>
      <c r="B1188" s="3" t="s">
        <v>448</v>
      </c>
      <c r="C1188" s="3" t="s">
        <v>449</v>
      </c>
      <c r="D1188" s="3" t="s">
        <v>8</v>
      </c>
      <c r="E1188" s="3">
        <v>3206</v>
      </c>
      <c r="F1188" s="3">
        <v>877.86265031492496</v>
      </c>
      <c r="G1188" s="3">
        <v>4085</v>
      </c>
      <c r="H1188" s="3">
        <v>1658.49402781655</v>
      </c>
      <c r="I1188" s="3">
        <v>371339</v>
      </c>
    </row>
    <row r="1189" spans="1:11" x14ac:dyDescent="0.2">
      <c r="A1189" s="3" t="s">
        <v>168</v>
      </c>
      <c r="B1189" s="3" t="s">
        <v>448</v>
      </c>
      <c r="C1189" s="3" t="s">
        <v>449</v>
      </c>
      <c r="D1189" s="3" t="s">
        <v>9</v>
      </c>
      <c r="E1189" s="3">
        <v>3209</v>
      </c>
      <c r="F1189" s="3">
        <v>885.28313020369001</v>
      </c>
      <c r="G1189" s="3">
        <v>4933</v>
      </c>
      <c r="H1189" s="3">
        <v>2216.25744875277</v>
      </c>
      <c r="I1189" s="3">
        <v>371339</v>
      </c>
    </row>
    <row r="1190" spans="1:11" x14ac:dyDescent="0.2">
      <c r="A1190" s="3" t="s">
        <v>168</v>
      </c>
      <c r="B1190" s="3" t="s">
        <v>448</v>
      </c>
      <c r="C1190" s="3" t="s">
        <v>449</v>
      </c>
      <c r="D1190" s="3" t="s">
        <v>10</v>
      </c>
      <c r="E1190" s="3">
        <v>3634</v>
      </c>
      <c r="F1190" s="3">
        <v>1047.89197539731</v>
      </c>
      <c r="G1190" s="3">
        <v>4802</v>
      </c>
      <c r="H1190" s="3">
        <v>1945.51770533955</v>
      </c>
      <c r="I1190" s="3">
        <v>371339</v>
      </c>
    </row>
    <row r="1191" spans="1:11" x14ac:dyDescent="0.2">
      <c r="A1191" s="3" t="s">
        <v>168</v>
      </c>
      <c r="B1191" s="3" t="s">
        <v>448</v>
      </c>
      <c r="C1191" s="3" t="s">
        <v>449</v>
      </c>
      <c r="D1191" s="3" t="s">
        <v>11</v>
      </c>
      <c r="E1191" s="3">
        <v>4007</v>
      </c>
      <c r="F1191" s="3">
        <v>1469.5464969208899</v>
      </c>
      <c r="G1191" s="3">
        <v>4928</v>
      </c>
      <c r="H1191" s="3">
        <v>2164.2084236446299</v>
      </c>
      <c r="I1191" s="3">
        <v>371339</v>
      </c>
    </row>
    <row r="1192" spans="1:11" x14ac:dyDescent="0.2">
      <c r="A1192" s="3" t="s">
        <v>168</v>
      </c>
      <c r="B1192" s="3" t="s">
        <v>448</v>
      </c>
      <c r="C1192" s="3" t="s">
        <v>449</v>
      </c>
      <c r="D1192" s="3" t="s">
        <v>12</v>
      </c>
      <c r="E1192" s="3">
        <v>3977</v>
      </c>
      <c r="F1192" s="3">
        <v>1278.7610390566399</v>
      </c>
      <c r="G1192" s="3">
        <v>4352</v>
      </c>
      <c r="H1192" s="3">
        <v>1878.30758728002</v>
      </c>
      <c r="I1192" s="3">
        <v>371339</v>
      </c>
    </row>
    <row r="1193" spans="1:11" x14ac:dyDescent="0.2">
      <c r="A1193" s="3" t="s">
        <v>168</v>
      </c>
      <c r="B1193" s="3" t="s">
        <v>448</v>
      </c>
      <c r="C1193" s="3" t="s">
        <v>449</v>
      </c>
      <c r="D1193" s="3" t="s">
        <v>13</v>
      </c>
      <c r="E1193" s="3">
        <v>4220</v>
      </c>
      <c r="F1193" s="3">
        <v>1611.0398535797401</v>
      </c>
      <c r="G1193" s="3">
        <v>5273</v>
      </c>
      <c r="H1193" s="3">
        <v>2701.5049512000701</v>
      </c>
      <c r="I1193" s="3">
        <v>371339</v>
      </c>
    </row>
    <row r="1194" spans="1:11" x14ac:dyDescent="0.2">
      <c r="A1194" s="3" t="s">
        <v>168</v>
      </c>
      <c r="B1194" s="3" t="s">
        <v>448</v>
      </c>
      <c r="C1194" s="3" t="s">
        <v>449</v>
      </c>
      <c r="D1194" s="3" t="s">
        <v>14</v>
      </c>
      <c r="E1194" s="3">
        <v>2937</v>
      </c>
      <c r="F1194" s="3">
        <v>836.34380306804997</v>
      </c>
      <c r="G1194" s="3">
        <v>4246</v>
      </c>
      <c r="H1194" s="3">
        <v>1878.32228469386</v>
      </c>
      <c r="I1194" s="3">
        <v>371339</v>
      </c>
    </row>
    <row r="1195" spans="1:11" x14ac:dyDescent="0.2">
      <c r="A1195" s="3" t="s">
        <v>168</v>
      </c>
      <c r="B1195" s="3" t="s">
        <v>448</v>
      </c>
      <c r="C1195" s="3" t="s">
        <v>449</v>
      </c>
      <c r="D1195" s="3" t="s">
        <v>15</v>
      </c>
      <c r="E1195" s="3">
        <v>3259</v>
      </c>
      <c r="F1195" s="3">
        <v>718.82543267717097</v>
      </c>
      <c r="G1195" s="3">
        <v>4325</v>
      </c>
      <c r="H1195" s="3">
        <v>1843.7683077106699</v>
      </c>
      <c r="I1195" s="3">
        <v>371339</v>
      </c>
    </row>
    <row r="1196" spans="1:11" x14ac:dyDescent="0.2">
      <c r="A1196" s="3" t="s">
        <v>452</v>
      </c>
      <c r="B1196" s="3" t="s">
        <v>450</v>
      </c>
      <c r="C1196" s="3" t="s">
        <v>451</v>
      </c>
      <c r="D1196" s="3" t="s">
        <v>8</v>
      </c>
      <c r="E1196" s="3">
        <v>2189</v>
      </c>
      <c r="F1196" s="3">
        <v>203.69890778093199</v>
      </c>
      <c r="G1196" s="3">
        <v>3410</v>
      </c>
      <c r="H1196" s="3">
        <v>546.10905543252795</v>
      </c>
      <c r="I1196" s="3">
        <v>1928612</v>
      </c>
      <c r="J1196" s="3">
        <v>981134</v>
      </c>
      <c r="K1196" s="3">
        <v>0.50872544607209702</v>
      </c>
    </row>
    <row r="1197" spans="1:11" x14ac:dyDescent="0.2">
      <c r="A1197" s="3" t="s">
        <v>452</v>
      </c>
      <c r="B1197" s="3" t="s">
        <v>450</v>
      </c>
      <c r="C1197" s="3" t="s">
        <v>451</v>
      </c>
      <c r="D1197" s="3" t="s">
        <v>9</v>
      </c>
      <c r="E1197" s="3">
        <v>2584</v>
      </c>
      <c r="F1197" s="3">
        <v>311.03476664655398</v>
      </c>
      <c r="G1197" s="3">
        <v>3502</v>
      </c>
      <c r="H1197" s="3">
        <v>608.23385227332096</v>
      </c>
      <c r="I1197" s="3">
        <v>1928612</v>
      </c>
      <c r="J1197" s="3">
        <v>981134</v>
      </c>
      <c r="K1197" s="3">
        <v>0.50872544607209702</v>
      </c>
    </row>
    <row r="1198" spans="1:11" x14ac:dyDescent="0.2">
      <c r="A1198" s="3" t="s">
        <v>452</v>
      </c>
      <c r="B1198" s="3" t="s">
        <v>450</v>
      </c>
      <c r="C1198" s="3" t="s">
        <v>451</v>
      </c>
      <c r="D1198" s="3" t="s">
        <v>10</v>
      </c>
      <c r="E1198" s="3">
        <v>2314</v>
      </c>
      <c r="F1198" s="3">
        <v>275.196381361536</v>
      </c>
      <c r="G1198" s="3">
        <v>3570</v>
      </c>
      <c r="H1198" s="3">
        <v>626.83152717873998</v>
      </c>
      <c r="I1198" s="3">
        <v>1928612</v>
      </c>
      <c r="J1198" s="3">
        <v>981134</v>
      </c>
      <c r="K1198" s="3">
        <v>0.50872544607209702</v>
      </c>
    </row>
    <row r="1199" spans="1:11" x14ac:dyDescent="0.2">
      <c r="A1199" s="3" t="s">
        <v>452</v>
      </c>
      <c r="B1199" s="3" t="s">
        <v>450</v>
      </c>
      <c r="C1199" s="3" t="s">
        <v>451</v>
      </c>
      <c r="D1199" s="3" t="s">
        <v>11</v>
      </c>
      <c r="E1199" s="3">
        <v>2965</v>
      </c>
      <c r="F1199" s="3">
        <v>328.97427158357402</v>
      </c>
      <c r="G1199" s="3">
        <v>4771</v>
      </c>
      <c r="H1199" s="3">
        <v>1210.7242561431101</v>
      </c>
      <c r="I1199" s="3">
        <v>1928612</v>
      </c>
      <c r="J1199" s="3">
        <v>981134</v>
      </c>
      <c r="K1199" s="3">
        <v>0.50872544607209702</v>
      </c>
    </row>
    <row r="1200" spans="1:11" x14ac:dyDescent="0.2">
      <c r="A1200" s="3" t="s">
        <v>452</v>
      </c>
      <c r="B1200" s="3" t="s">
        <v>450</v>
      </c>
      <c r="C1200" s="3" t="s">
        <v>451</v>
      </c>
      <c r="D1200" s="3" t="s">
        <v>12</v>
      </c>
      <c r="E1200" s="3">
        <v>2569</v>
      </c>
      <c r="F1200" s="3">
        <v>380.72022753223303</v>
      </c>
      <c r="G1200" s="3">
        <v>4968</v>
      </c>
      <c r="H1200" s="3">
        <v>1599.4644849250501</v>
      </c>
      <c r="I1200" s="3">
        <v>1928612</v>
      </c>
      <c r="J1200" s="3">
        <v>981134</v>
      </c>
      <c r="K1200" s="3">
        <v>0.50872544607209702</v>
      </c>
    </row>
    <row r="1201" spans="1:11" x14ac:dyDescent="0.2">
      <c r="A1201" s="3" t="s">
        <v>452</v>
      </c>
      <c r="B1201" s="3" t="s">
        <v>450</v>
      </c>
      <c r="C1201" s="3" t="s">
        <v>451</v>
      </c>
      <c r="D1201" s="3" t="s">
        <v>13</v>
      </c>
      <c r="E1201" s="3">
        <v>3574</v>
      </c>
      <c r="F1201" s="3">
        <v>630.19311797241096</v>
      </c>
      <c r="G1201" s="3">
        <v>5993</v>
      </c>
      <c r="H1201" s="3">
        <v>2248.0992188334099</v>
      </c>
      <c r="I1201" s="3">
        <v>1928612</v>
      </c>
      <c r="J1201" s="3">
        <v>981134</v>
      </c>
      <c r="K1201" s="3">
        <v>0.50872544607209702</v>
      </c>
    </row>
    <row r="1202" spans="1:11" x14ac:dyDescent="0.2">
      <c r="A1202" s="3" t="s">
        <v>452</v>
      </c>
      <c r="B1202" s="3" t="s">
        <v>450</v>
      </c>
      <c r="C1202" s="3" t="s">
        <v>451</v>
      </c>
      <c r="D1202" s="3" t="s">
        <v>14</v>
      </c>
      <c r="E1202" s="3">
        <v>3436</v>
      </c>
      <c r="F1202" s="3">
        <v>569.30068024349998</v>
      </c>
      <c r="G1202" s="3">
        <v>5429</v>
      </c>
      <c r="H1202" s="3">
        <v>1682.6091304256599</v>
      </c>
      <c r="I1202" s="3">
        <v>1928612</v>
      </c>
      <c r="J1202" s="3">
        <v>981134</v>
      </c>
      <c r="K1202" s="3">
        <v>0.50872544607209702</v>
      </c>
    </row>
    <row r="1203" spans="1:11" x14ac:dyDescent="0.2">
      <c r="A1203" s="3" t="s">
        <v>452</v>
      </c>
      <c r="B1203" s="3" t="s">
        <v>450</v>
      </c>
      <c r="C1203" s="3" t="s">
        <v>451</v>
      </c>
      <c r="D1203" s="3" t="s">
        <v>15</v>
      </c>
      <c r="E1203" s="3">
        <v>3214</v>
      </c>
      <c r="F1203" s="3">
        <v>399.68733404218898</v>
      </c>
      <c r="G1203" s="3">
        <v>4569</v>
      </c>
      <c r="H1203" s="3">
        <v>1032.56976984631</v>
      </c>
      <c r="I1203" s="3">
        <v>1928612</v>
      </c>
      <c r="J1203" s="3">
        <v>981134</v>
      </c>
      <c r="K1203" s="3">
        <v>0.50872544607209702</v>
      </c>
    </row>
    <row r="1204" spans="1:11" x14ac:dyDescent="0.2">
      <c r="A1204" s="3" t="s">
        <v>452</v>
      </c>
      <c r="B1204" s="3" t="s">
        <v>454</v>
      </c>
      <c r="C1204" s="3" t="s">
        <v>455</v>
      </c>
      <c r="D1204" s="3" t="s">
        <v>8</v>
      </c>
      <c r="E1204" s="3">
        <v>4041</v>
      </c>
      <c r="F1204" s="3">
        <v>803.38471288282597</v>
      </c>
      <c r="G1204" s="3">
        <v>5740</v>
      </c>
      <c r="H1204" s="3">
        <v>2159.6007819000802</v>
      </c>
      <c r="I1204" s="3">
        <v>845971</v>
      </c>
      <c r="J1204" s="3">
        <v>418738</v>
      </c>
      <c r="K1204" s="3">
        <v>0.49497914231102502</v>
      </c>
    </row>
    <row r="1205" spans="1:11" x14ac:dyDescent="0.2">
      <c r="A1205" s="3" t="s">
        <v>452</v>
      </c>
      <c r="B1205" s="3" t="s">
        <v>454</v>
      </c>
      <c r="C1205" s="3" t="s">
        <v>455</v>
      </c>
      <c r="D1205" s="3" t="s">
        <v>9</v>
      </c>
      <c r="E1205" s="3">
        <v>4121</v>
      </c>
      <c r="F1205" s="3">
        <v>1053.30947468046</v>
      </c>
      <c r="G1205" s="3">
        <v>5501</v>
      </c>
      <c r="H1205" s="3">
        <v>2338.32668892839</v>
      </c>
      <c r="I1205" s="3">
        <v>845971</v>
      </c>
      <c r="J1205" s="3">
        <v>418738</v>
      </c>
      <c r="K1205" s="3">
        <v>0.49497914231102502</v>
      </c>
    </row>
    <row r="1206" spans="1:11" x14ac:dyDescent="0.2">
      <c r="A1206" s="3" t="s">
        <v>452</v>
      </c>
      <c r="B1206" s="3" t="s">
        <v>454</v>
      </c>
      <c r="C1206" s="3" t="s">
        <v>455</v>
      </c>
      <c r="D1206" s="3" t="s">
        <v>10</v>
      </c>
      <c r="E1206" s="3">
        <v>4080</v>
      </c>
      <c r="F1206" s="3">
        <v>1004.86199287285</v>
      </c>
      <c r="G1206" s="3">
        <v>6272</v>
      </c>
      <c r="H1206" s="3">
        <v>2515.1564073157101</v>
      </c>
      <c r="I1206" s="3">
        <v>845971</v>
      </c>
      <c r="J1206" s="3">
        <v>418738</v>
      </c>
      <c r="K1206" s="3">
        <v>0.49497914231102502</v>
      </c>
    </row>
    <row r="1207" spans="1:11" x14ac:dyDescent="0.2">
      <c r="A1207" s="3" t="s">
        <v>452</v>
      </c>
      <c r="B1207" s="3" t="s">
        <v>454</v>
      </c>
      <c r="C1207" s="3" t="s">
        <v>455</v>
      </c>
      <c r="D1207" s="3" t="s">
        <v>11</v>
      </c>
      <c r="E1207" s="3">
        <v>3992</v>
      </c>
      <c r="F1207" s="3">
        <v>1010.0435980831001</v>
      </c>
      <c r="G1207" s="3">
        <v>6398</v>
      </c>
      <c r="H1207" s="3">
        <v>3769.10475469208</v>
      </c>
      <c r="I1207" s="3">
        <v>845971</v>
      </c>
      <c r="J1207" s="3">
        <v>418738</v>
      </c>
      <c r="K1207" s="3">
        <v>0.49497914231102502</v>
      </c>
    </row>
    <row r="1208" spans="1:11" x14ac:dyDescent="0.2">
      <c r="A1208" s="3" t="s">
        <v>452</v>
      </c>
      <c r="B1208" s="3" t="s">
        <v>454</v>
      </c>
      <c r="C1208" s="3" t="s">
        <v>455</v>
      </c>
      <c r="D1208" s="3" t="s">
        <v>12</v>
      </c>
      <c r="E1208" s="3">
        <v>4128</v>
      </c>
      <c r="F1208" s="3">
        <v>989.44236363398102</v>
      </c>
      <c r="G1208" s="3">
        <v>6496</v>
      </c>
      <c r="H1208" s="3">
        <v>3233.64588224518</v>
      </c>
      <c r="I1208" s="3">
        <v>845971</v>
      </c>
      <c r="J1208" s="3">
        <v>418738</v>
      </c>
      <c r="K1208" s="3">
        <v>0.49497914231102502</v>
      </c>
    </row>
    <row r="1209" spans="1:11" x14ac:dyDescent="0.2">
      <c r="A1209" s="3" t="s">
        <v>452</v>
      </c>
      <c r="B1209" s="3" t="s">
        <v>454</v>
      </c>
      <c r="C1209" s="3" t="s">
        <v>455</v>
      </c>
      <c r="D1209" s="3" t="s">
        <v>13</v>
      </c>
      <c r="E1209" s="3">
        <v>4910</v>
      </c>
      <c r="F1209" s="3">
        <v>1476.78402669515</v>
      </c>
      <c r="G1209" s="3">
        <v>7628</v>
      </c>
      <c r="H1209" s="3">
        <v>4713.4966674219804</v>
      </c>
      <c r="I1209" s="3">
        <v>845971</v>
      </c>
      <c r="J1209" s="3">
        <v>418738</v>
      </c>
      <c r="K1209" s="3">
        <v>0.49497914231102502</v>
      </c>
    </row>
    <row r="1210" spans="1:11" x14ac:dyDescent="0.2">
      <c r="A1210" s="3" t="s">
        <v>452</v>
      </c>
      <c r="B1210" s="3" t="s">
        <v>454</v>
      </c>
      <c r="C1210" s="3" t="s">
        <v>455</v>
      </c>
      <c r="D1210" s="3" t="s">
        <v>14</v>
      </c>
      <c r="E1210" s="3">
        <v>4681</v>
      </c>
      <c r="F1210" s="3">
        <v>1301.2117143454</v>
      </c>
      <c r="G1210" s="3">
        <v>7200</v>
      </c>
      <c r="H1210" s="3">
        <v>3890.6239264278202</v>
      </c>
      <c r="I1210" s="3">
        <v>845971</v>
      </c>
      <c r="J1210" s="3">
        <v>418738</v>
      </c>
      <c r="K1210" s="3">
        <v>0.49497914231102502</v>
      </c>
    </row>
    <row r="1211" spans="1:11" x14ac:dyDescent="0.2">
      <c r="A1211" s="3" t="s">
        <v>452</v>
      </c>
      <c r="B1211" s="3" t="s">
        <v>454</v>
      </c>
      <c r="C1211" s="3" t="s">
        <v>455</v>
      </c>
      <c r="D1211" s="3" t="s">
        <v>15</v>
      </c>
      <c r="E1211" s="3">
        <v>4307</v>
      </c>
      <c r="F1211" s="3">
        <v>1035.81262741504</v>
      </c>
      <c r="G1211" s="3">
        <v>6290</v>
      </c>
      <c r="H1211" s="3">
        <v>3423.8778654151802</v>
      </c>
      <c r="I1211" s="3">
        <v>845971</v>
      </c>
      <c r="J1211" s="3">
        <v>418738</v>
      </c>
      <c r="K1211" s="3">
        <v>0.49497914231102502</v>
      </c>
    </row>
    <row r="1212" spans="1:11" x14ac:dyDescent="0.2">
      <c r="A1212" s="3" t="s">
        <v>452</v>
      </c>
      <c r="B1212" s="3" t="s">
        <v>457</v>
      </c>
      <c r="C1212" s="3" t="s">
        <v>458</v>
      </c>
      <c r="D1212" s="3" t="s">
        <v>8</v>
      </c>
      <c r="E1212" s="3">
        <v>4360</v>
      </c>
      <c r="F1212" s="3">
        <v>941.23503677362203</v>
      </c>
      <c r="G1212" s="3">
        <v>5580</v>
      </c>
      <c r="H1212" s="3">
        <v>1950.0320062630999</v>
      </c>
      <c r="I1212" s="3">
        <v>485672</v>
      </c>
      <c r="J1212" s="3">
        <v>228127</v>
      </c>
      <c r="K1212" s="3">
        <v>0.46971412805350099</v>
      </c>
    </row>
    <row r="1213" spans="1:11" x14ac:dyDescent="0.2">
      <c r="A1213" s="3" t="s">
        <v>452</v>
      </c>
      <c r="B1213" s="3" t="s">
        <v>457</v>
      </c>
      <c r="C1213" s="3" t="s">
        <v>458</v>
      </c>
      <c r="D1213" s="3" t="s">
        <v>9</v>
      </c>
      <c r="E1213" s="3">
        <v>4645</v>
      </c>
      <c r="F1213" s="3">
        <v>1166.4638350504899</v>
      </c>
      <c r="G1213" s="3">
        <v>5466</v>
      </c>
      <c r="H1213" s="3">
        <v>2137.14381322086</v>
      </c>
      <c r="I1213" s="3">
        <v>485672</v>
      </c>
      <c r="J1213" s="3">
        <v>228127</v>
      </c>
      <c r="K1213" s="3">
        <v>0.46971412805350099</v>
      </c>
    </row>
    <row r="1214" spans="1:11" x14ac:dyDescent="0.2">
      <c r="A1214" s="3" t="s">
        <v>452</v>
      </c>
      <c r="B1214" s="3" t="s">
        <v>457</v>
      </c>
      <c r="C1214" s="3" t="s">
        <v>458</v>
      </c>
      <c r="D1214" s="3" t="s">
        <v>10</v>
      </c>
      <c r="E1214" s="3">
        <v>4199</v>
      </c>
      <c r="F1214" s="3">
        <v>1156.2804255072399</v>
      </c>
      <c r="G1214" s="3">
        <v>5997</v>
      </c>
      <c r="H1214" s="3">
        <v>2533.1614195377601</v>
      </c>
      <c r="I1214" s="3">
        <v>485672</v>
      </c>
      <c r="J1214" s="3">
        <v>228127</v>
      </c>
      <c r="K1214" s="3">
        <v>0.46971412805350099</v>
      </c>
    </row>
    <row r="1215" spans="1:11" x14ac:dyDescent="0.2">
      <c r="A1215" s="3" t="s">
        <v>452</v>
      </c>
      <c r="B1215" s="3" t="s">
        <v>457</v>
      </c>
      <c r="C1215" s="3" t="s">
        <v>458</v>
      </c>
      <c r="D1215" s="3" t="s">
        <v>11</v>
      </c>
      <c r="E1215" s="3">
        <v>5203</v>
      </c>
      <c r="F1215" s="3">
        <v>1212.3199030979699</v>
      </c>
      <c r="G1215" s="3">
        <v>7268</v>
      </c>
      <c r="H1215" s="3">
        <v>3635.2855587828299</v>
      </c>
      <c r="I1215" s="3">
        <v>485672</v>
      </c>
      <c r="J1215" s="3">
        <v>228127</v>
      </c>
      <c r="K1215" s="3">
        <v>0.46971412805350099</v>
      </c>
    </row>
    <row r="1216" spans="1:11" x14ac:dyDescent="0.2">
      <c r="A1216" s="3" t="s">
        <v>452</v>
      </c>
      <c r="B1216" s="3" t="s">
        <v>457</v>
      </c>
      <c r="C1216" s="3" t="s">
        <v>458</v>
      </c>
      <c r="D1216" s="3" t="s">
        <v>12</v>
      </c>
      <c r="E1216" s="3">
        <v>5144</v>
      </c>
      <c r="F1216" s="3">
        <v>990.32595593644203</v>
      </c>
      <c r="G1216" s="3">
        <v>7294</v>
      </c>
      <c r="H1216" s="3">
        <v>2907.3795990438898</v>
      </c>
      <c r="I1216" s="3">
        <v>485672</v>
      </c>
      <c r="J1216" s="3">
        <v>228127</v>
      </c>
      <c r="K1216" s="3">
        <v>0.46971412805350099</v>
      </c>
    </row>
    <row r="1217" spans="1:11" x14ac:dyDescent="0.2">
      <c r="A1217" s="3" t="s">
        <v>452</v>
      </c>
      <c r="B1217" s="3" t="s">
        <v>457</v>
      </c>
      <c r="C1217" s="3" t="s">
        <v>458</v>
      </c>
      <c r="D1217" s="3" t="s">
        <v>13</v>
      </c>
      <c r="E1217" s="3">
        <v>5902</v>
      </c>
      <c r="F1217" s="3">
        <v>1696.22503695809</v>
      </c>
      <c r="G1217" s="3">
        <v>7793</v>
      </c>
      <c r="H1217" s="3">
        <v>4078.5027609511999</v>
      </c>
      <c r="I1217" s="3">
        <v>485672</v>
      </c>
      <c r="J1217" s="3">
        <v>228127</v>
      </c>
      <c r="K1217" s="3">
        <v>0.46971412805350099</v>
      </c>
    </row>
    <row r="1218" spans="1:11" x14ac:dyDescent="0.2">
      <c r="A1218" s="3" t="s">
        <v>452</v>
      </c>
      <c r="B1218" s="3" t="s">
        <v>457</v>
      </c>
      <c r="C1218" s="3" t="s">
        <v>458</v>
      </c>
      <c r="D1218" s="3" t="s">
        <v>14</v>
      </c>
      <c r="E1218" s="3">
        <v>4921</v>
      </c>
      <c r="F1218" s="3">
        <v>1423.94136902082</v>
      </c>
      <c r="G1218" s="3">
        <v>7233</v>
      </c>
      <c r="H1218" s="3">
        <v>3010.00302182424</v>
      </c>
      <c r="I1218" s="3">
        <v>485672</v>
      </c>
      <c r="J1218" s="3">
        <v>228127</v>
      </c>
      <c r="K1218" s="3">
        <v>0.46971412805350099</v>
      </c>
    </row>
    <row r="1219" spans="1:11" x14ac:dyDescent="0.2">
      <c r="A1219" s="3" t="s">
        <v>452</v>
      </c>
      <c r="B1219" s="3" t="s">
        <v>457</v>
      </c>
      <c r="C1219" s="3" t="s">
        <v>458</v>
      </c>
      <c r="D1219" s="3" t="s">
        <v>15</v>
      </c>
      <c r="E1219" s="3">
        <v>4931</v>
      </c>
      <c r="F1219" s="3">
        <v>1121.89590082057</v>
      </c>
      <c r="G1219" s="3">
        <v>6494</v>
      </c>
      <c r="H1219" s="3">
        <v>2221.5506834869002</v>
      </c>
      <c r="I1219" s="3">
        <v>485672</v>
      </c>
      <c r="J1219" s="3">
        <v>228127</v>
      </c>
      <c r="K1219" s="3">
        <v>0.46971412805350099</v>
      </c>
    </row>
    <row r="1220" spans="1:11" x14ac:dyDescent="0.2">
      <c r="A1220" s="3" t="s">
        <v>452</v>
      </c>
      <c r="B1220" s="3" t="s">
        <v>460</v>
      </c>
      <c r="C1220" s="3" t="s">
        <v>461</v>
      </c>
      <c r="D1220" s="3" t="s">
        <v>8</v>
      </c>
      <c r="E1220" s="3">
        <v>4356</v>
      </c>
      <c r="F1220" s="3">
        <v>1339.8746422992799</v>
      </c>
      <c r="G1220" s="3">
        <v>6386</v>
      </c>
      <c r="H1220" s="3">
        <v>2887.17810843711</v>
      </c>
      <c r="I1220" s="3">
        <v>580272</v>
      </c>
      <c r="J1220" s="3">
        <v>282422</v>
      </c>
      <c r="K1220" s="3">
        <v>0.48670623431769899</v>
      </c>
    </row>
    <row r="1221" spans="1:11" x14ac:dyDescent="0.2">
      <c r="A1221" s="3" t="s">
        <v>452</v>
      </c>
      <c r="B1221" s="3" t="s">
        <v>460</v>
      </c>
      <c r="C1221" s="3" t="s">
        <v>461</v>
      </c>
      <c r="D1221" s="3" t="s">
        <v>9</v>
      </c>
      <c r="E1221" s="3">
        <v>4652</v>
      </c>
      <c r="F1221" s="3">
        <v>1407.2231328370999</v>
      </c>
      <c r="G1221" s="3">
        <v>6008</v>
      </c>
      <c r="H1221" s="3">
        <v>2535.9605829018001</v>
      </c>
      <c r="I1221" s="3">
        <v>580272</v>
      </c>
      <c r="J1221" s="3">
        <v>282422</v>
      </c>
      <c r="K1221" s="3">
        <v>0.48670623431769899</v>
      </c>
    </row>
    <row r="1222" spans="1:11" x14ac:dyDescent="0.2">
      <c r="A1222" s="3" t="s">
        <v>452</v>
      </c>
      <c r="B1222" s="3" t="s">
        <v>460</v>
      </c>
      <c r="C1222" s="3" t="s">
        <v>461</v>
      </c>
      <c r="D1222" s="3" t="s">
        <v>10</v>
      </c>
      <c r="E1222" s="3">
        <v>4561</v>
      </c>
      <c r="F1222" s="3">
        <v>1346.83488692478</v>
      </c>
      <c r="G1222" s="3">
        <v>6286</v>
      </c>
      <c r="H1222" s="3">
        <v>3067.3536669281102</v>
      </c>
      <c r="I1222" s="3">
        <v>580272</v>
      </c>
      <c r="J1222" s="3">
        <v>282422</v>
      </c>
      <c r="K1222" s="3">
        <v>0.48670623431769899</v>
      </c>
    </row>
    <row r="1223" spans="1:11" x14ac:dyDescent="0.2">
      <c r="A1223" s="3" t="s">
        <v>452</v>
      </c>
      <c r="B1223" s="3" t="s">
        <v>460</v>
      </c>
      <c r="C1223" s="3" t="s">
        <v>461</v>
      </c>
      <c r="D1223" s="3" t="s">
        <v>11</v>
      </c>
      <c r="E1223" s="3">
        <v>4954</v>
      </c>
      <c r="F1223" s="3">
        <v>1533.34416388161</v>
      </c>
      <c r="G1223" s="3">
        <v>7386</v>
      </c>
      <c r="H1223" s="3">
        <v>4636.2161763621598</v>
      </c>
      <c r="I1223" s="3">
        <v>580272</v>
      </c>
      <c r="J1223" s="3">
        <v>282422</v>
      </c>
      <c r="K1223" s="3">
        <v>0.48670623431769899</v>
      </c>
    </row>
    <row r="1224" spans="1:11" x14ac:dyDescent="0.2">
      <c r="A1224" s="3" t="s">
        <v>452</v>
      </c>
      <c r="B1224" s="3" t="s">
        <v>460</v>
      </c>
      <c r="C1224" s="3" t="s">
        <v>461</v>
      </c>
      <c r="D1224" s="3" t="s">
        <v>12</v>
      </c>
      <c r="E1224" s="3">
        <v>5396</v>
      </c>
      <c r="F1224" s="3">
        <v>1682.0480114879399</v>
      </c>
      <c r="G1224" s="3">
        <v>7307</v>
      </c>
      <c r="H1224" s="3">
        <v>4875.5301547301797</v>
      </c>
      <c r="I1224" s="3">
        <v>580272</v>
      </c>
      <c r="J1224" s="3">
        <v>282422</v>
      </c>
      <c r="K1224" s="3">
        <v>0.48670623431769899</v>
      </c>
    </row>
    <row r="1225" spans="1:11" x14ac:dyDescent="0.2">
      <c r="A1225" s="3" t="s">
        <v>452</v>
      </c>
      <c r="B1225" s="3" t="s">
        <v>460</v>
      </c>
      <c r="C1225" s="3" t="s">
        <v>461</v>
      </c>
      <c r="D1225" s="3" t="s">
        <v>13</v>
      </c>
      <c r="E1225" s="3">
        <v>6226</v>
      </c>
      <c r="F1225" s="3">
        <v>2183.2456974060901</v>
      </c>
      <c r="G1225" s="3">
        <v>8664</v>
      </c>
      <c r="H1225" s="3">
        <v>5992.0292387538002</v>
      </c>
      <c r="I1225" s="3">
        <v>580272</v>
      </c>
      <c r="J1225" s="3">
        <v>282422</v>
      </c>
      <c r="K1225" s="3">
        <v>0.48670623431769899</v>
      </c>
    </row>
    <row r="1226" spans="1:11" x14ac:dyDescent="0.2">
      <c r="A1226" s="3" t="s">
        <v>452</v>
      </c>
      <c r="B1226" s="3" t="s">
        <v>460</v>
      </c>
      <c r="C1226" s="3" t="s">
        <v>461</v>
      </c>
      <c r="D1226" s="3" t="s">
        <v>14</v>
      </c>
      <c r="E1226" s="3">
        <v>5548</v>
      </c>
      <c r="F1226" s="3">
        <v>1884.8119623730399</v>
      </c>
      <c r="G1226" s="3">
        <v>7281</v>
      </c>
      <c r="H1226" s="3">
        <v>4111.2130960921304</v>
      </c>
      <c r="I1226" s="3">
        <v>580272</v>
      </c>
      <c r="J1226" s="3">
        <v>282422</v>
      </c>
      <c r="K1226" s="3">
        <v>0.48670623431769899</v>
      </c>
    </row>
    <row r="1227" spans="1:11" x14ac:dyDescent="0.2">
      <c r="A1227" s="3" t="s">
        <v>452</v>
      </c>
      <c r="B1227" s="3" t="s">
        <v>460</v>
      </c>
      <c r="C1227" s="3" t="s">
        <v>461</v>
      </c>
      <c r="D1227" s="3" t="s">
        <v>15</v>
      </c>
      <c r="E1227" s="3">
        <v>5218</v>
      </c>
      <c r="F1227" s="3">
        <v>1869.8552297604699</v>
      </c>
      <c r="G1227" s="3">
        <v>7189</v>
      </c>
      <c r="H1227" s="3">
        <v>4207.9194663037097</v>
      </c>
      <c r="I1227" s="3">
        <v>580272</v>
      </c>
      <c r="J1227" s="3">
        <v>282422</v>
      </c>
      <c r="K1227" s="3">
        <v>0.48670623431769899</v>
      </c>
    </row>
    <row r="1228" spans="1:11" x14ac:dyDescent="0.2">
      <c r="A1228" s="3" t="s">
        <v>465</v>
      </c>
      <c r="B1228" s="3" t="s">
        <v>463</v>
      </c>
      <c r="C1228" s="3" t="s">
        <v>464</v>
      </c>
      <c r="D1228" s="3" t="s">
        <v>8</v>
      </c>
      <c r="E1228" s="3">
        <v>3422</v>
      </c>
      <c r="F1228" s="3">
        <v>664.64073517970201</v>
      </c>
      <c r="G1228" s="3">
        <v>4148</v>
      </c>
      <c r="H1228" s="3">
        <v>975.47125083600702</v>
      </c>
      <c r="I1228" s="3">
        <v>598059</v>
      </c>
      <c r="J1228" s="3">
        <v>344200</v>
      </c>
      <c r="K1228" s="3">
        <v>0.57552850136859401</v>
      </c>
    </row>
    <row r="1229" spans="1:11" x14ac:dyDescent="0.2">
      <c r="A1229" s="3" t="s">
        <v>465</v>
      </c>
      <c r="B1229" s="3" t="s">
        <v>463</v>
      </c>
      <c r="C1229" s="3" t="s">
        <v>464</v>
      </c>
      <c r="D1229" s="3" t="s">
        <v>9</v>
      </c>
      <c r="E1229" s="3">
        <v>3241</v>
      </c>
      <c r="F1229" s="3">
        <v>631.08343133574294</v>
      </c>
      <c r="G1229" s="3">
        <v>4051</v>
      </c>
      <c r="H1229" s="3">
        <v>1019.40340096333</v>
      </c>
      <c r="I1229" s="3">
        <v>598059</v>
      </c>
      <c r="J1229" s="3">
        <v>344200</v>
      </c>
      <c r="K1229" s="3">
        <v>0.57552850136859401</v>
      </c>
    </row>
    <row r="1230" spans="1:11" x14ac:dyDescent="0.2">
      <c r="A1230" s="3" t="s">
        <v>465</v>
      </c>
      <c r="B1230" s="3" t="s">
        <v>463</v>
      </c>
      <c r="C1230" s="3" t="s">
        <v>464</v>
      </c>
      <c r="D1230" s="3" t="s">
        <v>10</v>
      </c>
      <c r="E1230" s="3">
        <v>3495</v>
      </c>
      <c r="F1230" s="3">
        <v>767.34042335977904</v>
      </c>
      <c r="G1230" s="3">
        <v>4400</v>
      </c>
      <c r="H1230" s="3">
        <v>1238.11810487759</v>
      </c>
      <c r="I1230" s="3">
        <v>598059</v>
      </c>
      <c r="J1230" s="3">
        <v>344200</v>
      </c>
      <c r="K1230" s="3">
        <v>0.57552850136859401</v>
      </c>
    </row>
    <row r="1231" spans="1:11" x14ac:dyDescent="0.2">
      <c r="A1231" s="3" t="s">
        <v>465</v>
      </c>
      <c r="B1231" s="3" t="s">
        <v>463</v>
      </c>
      <c r="C1231" s="3" t="s">
        <v>464</v>
      </c>
      <c r="D1231" s="3" t="s">
        <v>11</v>
      </c>
      <c r="E1231" s="3">
        <v>3698</v>
      </c>
      <c r="F1231" s="3">
        <v>834.75056890356598</v>
      </c>
      <c r="G1231" s="3">
        <v>4147</v>
      </c>
      <c r="H1231" s="3">
        <v>1061.50008054508</v>
      </c>
      <c r="I1231" s="3">
        <v>598059</v>
      </c>
      <c r="J1231" s="3">
        <v>344200</v>
      </c>
      <c r="K1231" s="3">
        <v>0.57552850136859401</v>
      </c>
    </row>
    <row r="1232" spans="1:11" x14ac:dyDescent="0.2">
      <c r="A1232" s="3" t="s">
        <v>465</v>
      </c>
      <c r="B1232" s="3" t="s">
        <v>463</v>
      </c>
      <c r="C1232" s="3" t="s">
        <v>464</v>
      </c>
      <c r="D1232" s="3" t="s">
        <v>12</v>
      </c>
      <c r="E1232" s="3">
        <v>3772</v>
      </c>
      <c r="F1232" s="3">
        <v>722.71109190854702</v>
      </c>
      <c r="G1232" s="3">
        <v>3814</v>
      </c>
      <c r="H1232" s="3">
        <v>758.50448175597501</v>
      </c>
      <c r="I1232" s="3">
        <v>598059</v>
      </c>
      <c r="J1232" s="3">
        <v>344200</v>
      </c>
      <c r="K1232" s="3">
        <v>0.57552850136859401</v>
      </c>
    </row>
    <row r="1233" spans="1:11" x14ac:dyDescent="0.2">
      <c r="A1233" s="3" t="s">
        <v>465</v>
      </c>
      <c r="B1233" s="3" t="s">
        <v>463</v>
      </c>
      <c r="C1233" s="3" t="s">
        <v>464</v>
      </c>
      <c r="D1233" s="3" t="s">
        <v>13</v>
      </c>
      <c r="E1233" s="3">
        <v>4031</v>
      </c>
      <c r="F1233" s="3">
        <v>948.12018462336005</v>
      </c>
      <c r="G1233" s="3">
        <v>4142</v>
      </c>
      <c r="H1233" s="3">
        <v>974.68738849954696</v>
      </c>
      <c r="I1233" s="3">
        <v>598059</v>
      </c>
      <c r="J1233" s="3">
        <v>344200</v>
      </c>
      <c r="K1233" s="3">
        <v>0.57552850136859401</v>
      </c>
    </row>
    <row r="1234" spans="1:11" x14ac:dyDescent="0.2">
      <c r="A1234" s="3" t="s">
        <v>465</v>
      </c>
      <c r="B1234" s="3" t="s">
        <v>463</v>
      </c>
      <c r="C1234" s="3" t="s">
        <v>464</v>
      </c>
      <c r="D1234" s="3" t="s">
        <v>14</v>
      </c>
      <c r="E1234" s="3">
        <v>4075</v>
      </c>
      <c r="F1234" s="3">
        <v>919.97097765041406</v>
      </c>
      <c r="G1234" s="3">
        <v>4139</v>
      </c>
      <c r="H1234" s="3">
        <v>947.55967310939798</v>
      </c>
      <c r="I1234" s="3">
        <v>598059</v>
      </c>
      <c r="J1234" s="3">
        <v>344200</v>
      </c>
      <c r="K1234" s="3">
        <v>0.57552850136859401</v>
      </c>
    </row>
    <row r="1235" spans="1:11" x14ac:dyDescent="0.2">
      <c r="A1235" s="3" t="s">
        <v>465</v>
      </c>
      <c r="B1235" s="3" t="s">
        <v>463</v>
      </c>
      <c r="C1235" s="3" t="s">
        <v>464</v>
      </c>
      <c r="D1235" s="3" t="s">
        <v>15</v>
      </c>
      <c r="E1235" s="3">
        <v>4187</v>
      </c>
      <c r="F1235" s="3">
        <v>1261.0098180806499</v>
      </c>
      <c r="G1235" s="3">
        <v>4340</v>
      </c>
      <c r="H1235" s="3">
        <v>1321.6556601365501</v>
      </c>
      <c r="I1235" s="3">
        <v>598059</v>
      </c>
      <c r="J1235" s="3">
        <v>344200</v>
      </c>
      <c r="K1235" s="3">
        <v>0.57552850136859401</v>
      </c>
    </row>
    <row r="1236" spans="1:11" x14ac:dyDescent="0.2">
      <c r="A1236" s="3" t="s">
        <v>465</v>
      </c>
      <c r="B1236" s="3" t="s">
        <v>467</v>
      </c>
      <c r="C1236" s="3" t="s">
        <v>468</v>
      </c>
      <c r="D1236" s="3" t="s">
        <v>8</v>
      </c>
      <c r="E1236" s="3">
        <v>4298</v>
      </c>
      <c r="F1236" s="3">
        <v>1505.4723847315199</v>
      </c>
      <c r="G1236" s="3">
        <v>4900</v>
      </c>
      <c r="H1236" s="3">
        <v>1947.3323701054401</v>
      </c>
    </row>
    <row r="1237" spans="1:11" x14ac:dyDescent="0.2">
      <c r="A1237" s="3" t="s">
        <v>465</v>
      </c>
      <c r="B1237" s="3" t="s">
        <v>467</v>
      </c>
      <c r="C1237" s="3" t="s">
        <v>468</v>
      </c>
      <c r="D1237" s="3" t="s">
        <v>9</v>
      </c>
      <c r="E1237" s="3">
        <v>4259</v>
      </c>
      <c r="F1237" s="3">
        <v>1481.4796139017501</v>
      </c>
      <c r="G1237" s="3">
        <v>5089</v>
      </c>
      <c r="H1237" s="3">
        <v>1935.12987440545</v>
      </c>
    </row>
    <row r="1238" spans="1:11" x14ac:dyDescent="0.2">
      <c r="A1238" s="3" t="s">
        <v>465</v>
      </c>
      <c r="B1238" s="3" t="s">
        <v>467</v>
      </c>
      <c r="C1238" s="3" t="s">
        <v>468</v>
      </c>
      <c r="D1238" s="3" t="s">
        <v>10</v>
      </c>
      <c r="E1238" s="3">
        <v>4601</v>
      </c>
      <c r="F1238" s="3">
        <v>1745.40820885677</v>
      </c>
      <c r="G1238" s="3">
        <v>5041</v>
      </c>
      <c r="H1238" s="3">
        <v>2230.3037683781999</v>
      </c>
    </row>
    <row r="1239" spans="1:11" x14ac:dyDescent="0.2">
      <c r="A1239" s="3" t="s">
        <v>465</v>
      </c>
      <c r="B1239" s="3" t="s">
        <v>467</v>
      </c>
      <c r="C1239" s="3" t="s">
        <v>468</v>
      </c>
      <c r="D1239" s="3" t="s">
        <v>11</v>
      </c>
      <c r="E1239" s="3">
        <v>5021</v>
      </c>
      <c r="F1239" s="3">
        <v>2016.2225733539599</v>
      </c>
      <c r="G1239" s="3">
        <v>5334</v>
      </c>
      <c r="H1239" s="3">
        <v>2253.7485034518199</v>
      </c>
    </row>
    <row r="1240" spans="1:11" x14ac:dyDescent="0.2">
      <c r="A1240" s="3" t="s">
        <v>465</v>
      </c>
      <c r="B1240" s="3" t="s">
        <v>467</v>
      </c>
      <c r="C1240" s="3" t="s">
        <v>468</v>
      </c>
      <c r="D1240" s="3" t="s">
        <v>12</v>
      </c>
      <c r="E1240" s="3">
        <v>4673</v>
      </c>
      <c r="F1240" s="3">
        <v>1532.0460147255001</v>
      </c>
      <c r="G1240" s="3">
        <v>4673</v>
      </c>
      <c r="H1240" s="3">
        <v>1536.58294108737</v>
      </c>
    </row>
    <row r="1241" spans="1:11" x14ac:dyDescent="0.2">
      <c r="A1241" s="3" t="s">
        <v>465</v>
      </c>
      <c r="B1241" s="3" t="s">
        <v>467</v>
      </c>
      <c r="C1241" s="3" t="s">
        <v>468</v>
      </c>
      <c r="D1241" s="3" t="s">
        <v>13</v>
      </c>
      <c r="E1241" s="3">
        <v>4993</v>
      </c>
      <c r="F1241" s="3">
        <v>1793.23552964499</v>
      </c>
      <c r="G1241" s="3">
        <v>5067</v>
      </c>
      <c r="H1241" s="3">
        <v>1816.5304750257801</v>
      </c>
    </row>
    <row r="1242" spans="1:11" x14ac:dyDescent="0.2">
      <c r="A1242" s="3" t="s">
        <v>465</v>
      </c>
      <c r="B1242" s="3" t="s">
        <v>467</v>
      </c>
      <c r="C1242" s="3" t="s">
        <v>468</v>
      </c>
      <c r="D1242" s="3" t="s">
        <v>14</v>
      </c>
      <c r="E1242" s="3">
        <v>4890</v>
      </c>
      <c r="F1242" s="3">
        <v>1713.9699057856601</v>
      </c>
      <c r="G1242" s="3">
        <v>4862</v>
      </c>
      <c r="H1242" s="3">
        <v>1721.3255998659999</v>
      </c>
    </row>
    <row r="1243" spans="1:11" x14ac:dyDescent="0.2">
      <c r="A1243" s="3" t="s">
        <v>465</v>
      </c>
      <c r="B1243" s="3" t="s">
        <v>467</v>
      </c>
      <c r="C1243" s="3" t="s">
        <v>468</v>
      </c>
      <c r="D1243" s="3" t="s">
        <v>15</v>
      </c>
      <c r="E1243" s="3">
        <v>5239</v>
      </c>
      <c r="F1243" s="3">
        <v>2171.2078938183699</v>
      </c>
      <c r="G1243" s="3">
        <v>5276</v>
      </c>
      <c r="H1243" s="3">
        <v>2186.3722594932801</v>
      </c>
    </row>
    <row r="1244" spans="1:11" x14ac:dyDescent="0.2">
      <c r="A1244" s="3" t="s">
        <v>465</v>
      </c>
      <c r="B1244" s="3" t="s">
        <v>469</v>
      </c>
      <c r="C1244" s="3" t="s">
        <v>470</v>
      </c>
      <c r="D1244" s="3" t="s">
        <v>8</v>
      </c>
      <c r="E1244" s="3">
        <v>5737</v>
      </c>
      <c r="F1244" s="3">
        <v>2751.2448238171401</v>
      </c>
      <c r="G1244" s="3">
        <v>5679</v>
      </c>
      <c r="H1244" s="3">
        <v>2768.2663993639599</v>
      </c>
    </row>
    <row r="1245" spans="1:11" x14ac:dyDescent="0.2">
      <c r="A1245" s="3" t="s">
        <v>465</v>
      </c>
      <c r="B1245" s="3" t="s">
        <v>469</v>
      </c>
      <c r="C1245" s="3" t="s">
        <v>470</v>
      </c>
      <c r="D1245" s="3" t="s">
        <v>9</v>
      </c>
      <c r="E1245" s="3">
        <v>5846</v>
      </c>
      <c r="F1245" s="3">
        <v>2767.02328489706</v>
      </c>
      <c r="G1245" s="3">
        <v>6193</v>
      </c>
      <c r="H1245" s="3">
        <v>2940.9353434867298</v>
      </c>
    </row>
    <row r="1246" spans="1:11" x14ac:dyDescent="0.2">
      <c r="A1246" s="3" t="s">
        <v>465</v>
      </c>
      <c r="B1246" s="3" t="s">
        <v>469</v>
      </c>
      <c r="C1246" s="3" t="s">
        <v>470</v>
      </c>
      <c r="D1246" s="3" t="s">
        <v>10</v>
      </c>
      <c r="E1246" s="3">
        <v>5709</v>
      </c>
      <c r="F1246" s="3">
        <v>3184.6306686423</v>
      </c>
      <c r="G1246" s="3">
        <v>5911</v>
      </c>
      <c r="H1246" s="3">
        <v>3326.3790905617502</v>
      </c>
    </row>
    <row r="1247" spans="1:11" x14ac:dyDescent="0.2">
      <c r="A1247" s="3" t="s">
        <v>465</v>
      </c>
      <c r="B1247" s="3" t="s">
        <v>469</v>
      </c>
      <c r="C1247" s="3" t="s">
        <v>470</v>
      </c>
      <c r="D1247" s="3" t="s">
        <v>11</v>
      </c>
      <c r="E1247" s="3">
        <v>6810</v>
      </c>
      <c r="F1247" s="3">
        <v>3696.7017804311299</v>
      </c>
      <c r="G1247" s="3">
        <v>6825</v>
      </c>
      <c r="H1247" s="3">
        <v>3765.4321772174399</v>
      </c>
    </row>
    <row r="1248" spans="1:11" x14ac:dyDescent="0.2">
      <c r="A1248" s="3" t="s">
        <v>465</v>
      </c>
      <c r="B1248" s="3" t="s">
        <v>469</v>
      </c>
      <c r="C1248" s="3" t="s">
        <v>470</v>
      </c>
      <c r="D1248" s="3" t="s">
        <v>12</v>
      </c>
      <c r="E1248" s="3">
        <v>6754</v>
      </c>
      <c r="F1248" s="3">
        <v>3426.6872260416098</v>
      </c>
      <c r="G1248" s="3">
        <v>6763</v>
      </c>
      <c r="H1248" s="3">
        <v>3448.7795291991101</v>
      </c>
    </row>
    <row r="1249" spans="1:11" x14ac:dyDescent="0.2">
      <c r="A1249" s="3" t="s">
        <v>465</v>
      </c>
      <c r="B1249" s="3" t="s">
        <v>469</v>
      </c>
      <c r="C1249" s="3" t="s">
        <v>470</v>
      </c>
      <c r="D1249" s="3" t="s">
        <v>13</v>
      </c>
      <c r="E1249" s="3">
        <v>5915</v>
      </c>
      <c r="F1249" s="3">
        <v>2776.5429910591201</v>
      </c>
      <c r="G1249" s="3">
        <v>5851</v>
      </c>
      <c r="H1249" s="3">
        <v>2762.5981362419002</v>
      </c>
    </row>
    <row r="1250" spans="1:11" x14ac:dyDescent="0.2">
      <c r="A1250" s="3" t="s">
        <v>465</v>
      </c>
      <c r="B1250" s="3" t="s">
        <v>469</v>
      </c>
      <c r="C1250" s="3" t="s">
        <v>470</v>
      </c>
      <c r="D1250" s="3" t="s">
        <v>14</v>
      </c>
      <c r="E1250" s="3">
        <v>5960</v>
      </c>
      <c r="F1250" s="3">
        <v>3265.17091185459</v>
      </c>
      <c r="G1250" s="3">
        <v>5914</v>
      </c>
      <c r="H1250" s="3">
        <v>3274.6078293379701</v>
      </c>
    </row>
    <row r="1251" spans="1:11" x14ac:dyDescent="0.2">
      <c r="A1251" s="3" t="s">
        <v>465</v>
      </c>
      <c r="B1251" s="3" t="s">
        <v>469</v>
      </c>
      <c r="C1251" s="3" t="s">
        <v>470</v>
      </c>
      <c r="D1251" s="3" t="s">
        <v>15</v>
      </c>
      <c r="E1251" s="3">
        <v>5955</v>
      </c>
      <c r="F1251" s="3">
        <v>3685.2560597776601</v>
      </c>
      <c r="G1251" s="3">
        <v>5955</v>
      </c>
      <c r="H1251" s="3">
        <v>3685.2560597776601</v>
      </c>
    </row>
    <row r="1252" spans="1:11" x14ac:dyDescent="0.2">
      <c r="A1252" s="3" t="s">
        <v>473</v>
      </c>
      <c r="B1252" s="3" t="s">
        <v>471</v>
      </c>
      <c r="C1252" s="3" t="s">
        <v>472</v>
      </c>
      <c r="D1252" s="3" t="s">
        <v>8</v>
      </c>
      <c r="E1252" s="3">
        <v>3732</v>
      </c>
      <c r="F1252" s="3">
        <v>885.27712606447005</v>
      </c>
      <c r="G1252" s="3">
        <v>4442</v>
      </c>
      <c r="H1252" s="3">
        <v>1370.3342220905199</v>
      </c>
      <c r="I1252" s="3">
        <v>3828434</v>
      </c>
      <c r="J1252" s="3">
        <v>1752776</v>
      </c>
      <c r="K1252" s="3">
        <v>0.45783106095076997</v>
      </c>
    </row>
    <row r="1253" spans="1:11" x14ac:dyDescent="0.2">
      <c r="A1253" s="3" t="s">
        <v>473</v>
      </c>
      <c r="B1253" s="3" t="s">
        <v>471</v>
      </c>
      <c r="C1253" s="3" t="s">
        <v>472</v>
      </c>
      <c r="D1253" s="3" t="s">
        <v>9</v>
      </c>
      <c r="E1253" s="3">
        <v>3781</v>
      </c>
      <c r="F1253" s="3">
        <v>812.84150585457996</v>
      </c>
      <c r="G1253" s="3">
        <v>4292</v>
      </c>
      <c r="H1253" s="3">
        <v>1178.57569830993</v>
      </c>
      <c r="I1253" s="3">
        <v>3828434</v>
      </c>
      <c r="J1253" s="3">
        <v>1752776</v>
      </c>
      <c r="K1253" s="3">
        <v>0.45783106095076997</v>
      </c>
    </row>
    <row r="1254" spans="1:11" x14ac:dyDescent="0.2">
      <c r="A1254" s="3" t="s">
        <v>473</v>
      </c>
      <c r="B1254" s="3" t="s">
        <v>471</v>
      </c>
      <c r="C1254" s="3" t="s">
        <v>472</v>
      </c>
      <c r="D1254" s="3" t="s">
        <v>10</v>
      </c>
      <c r="E1254" s="3">
        <v>4050</v>
      </c>
      <c r="F1254" s="3">
        <v>1085.44523464292</v>
      </c>
      <c r="G1254" s="3">
        <v>4689</v>
      </c>
      <c r="H1254" s="3">
        <v>1586.5968290204301</v>
      </c>
      <c r="I1254" s="3">
        <v>3828434</v>
      </c>
      <c r="J1254" s="3">
        <v>1752776</v>
      </c>
      <c r="K1254" s="3">
        <v>0.45783106095076997</v>
      </c>
    </row>
    <row r="1255" spans="1:11" x14ac:dyDescent="0.2">
      <c r="A1255" s="3" t="s">
        <v>473</v>
      </c>
      <c r="B1255" s="3" t="s">
        <v>471</v>
      </c>
      <c r="C1255" s="3" t="s">
        <v>472</v>
      </c>
      <c r="D1255" s="3" t="s">
        <v>11</v>
      </c>
      <c r="E1255" s="3">
        <v>3653</v>
      </c>
      <c r="F1255" s="3">
        <v>902.69586599039701</v>
      </c>
      <c r="G1255" s="3">
        <v>4087</v>
      </c>
      <c r="H1255" s="3">
        <v>1205.2131133017699</v>
      </c>
      <c r="I1255" s="3">
        <v>3828434</v>
      </c>
      <c r="J1255" s="3">
        <v>1752776</v>
      </c>
      <c r="K1255" s="3">
        <v>0.45783106095076997</v>
      </c>
    </row>
    <row r="1256" spans="1:11" x14ac:dyDescent="0.2">
      <c r="A1256" s="3" t="s">
        <v>473</v>
      </c>
      <c r="B1256" s="3" t="s">
        <v>471</v>
      </c>
      <c r="C1256" s="3" t="s">
        <v>472</v>
      </c>
      <c r="D1256" s="3" t="s">
        <v>12</v>
      </c>
      <c r="E1256" s="3">
        <v>3330</v>
      </c>
      <c r="F1256" s="3">
        <v>818.87316564677599</v>
      </c>
      <c r="G1256" s="3">
        <v>3799</v>
      </c>
      <c r="H1256" s="3">
        <v>1094.9969759922701</v>
      </c>
      <c r="I1256" s="3">
        <v>3828434</v>
      </c>
      <c r="J1256" s="3">
        <v>1752776</v>
      </c>
      <c r="K1256" s="3">
        <v>0.45783106095076997</v>
      </c>
    </row>
    <row r="1257" spans="1:11" x14ac:dyDescent="0.2">
      <c r="A1257" s="3" t="s">
        <v>473</v>
      </c>
      <c r="B1257" s="3" t="s">
        <v>471</v>
      </c>
      <c r="C1257" s="3" t="s">
        <v>472</v>
      </c>
      <c r="D1257" s="3" t="s">
        <v>13</v>
      </c>
      <c r="E1257" s="3">
        <v>3771</v>
      </c>
      <c r="F1257" s="3">
        <v>727.818697795763</v>
      </c>
      <c r="G1257" s="3">
        <v>4324</v>
      </c>
      <c r="H1257" s="3">
        <v>1105.8196205289801</v>
      </c>
      <c r="I1257" s="3">
        <v>3828434</v>
      </c>
      <c r="J1257" s="3">
        <v>1752776</v>
      </c>
      <c r="K1257" s="3">
        <v>0.45783106095076997</v>
      </c>
    </row>
    <row r="1258" spans="1:11" x14ac:dyDescent="0.2">
      <c r="A1258" s="3" t="s">
        <v>473</v>
      </c>
      <c r="B1258" s="3" t="s">
        <v>471</v>
      </c>
      <c r="C1258" s="3" t="s">
        <v>472</v>
      </c>
      <c r="D1258" s="3" t="s">
        <v>14</v>
      </c>
      <c r="E1258" s="3">
        <v>3232</v>
      </c>
      <c r="F1258" s="3">
        <v>587.69924556817398</v>
      </c>
      <c r="G1258" s="3">
        <v>3996</v>
      </c>
      <c r="H1258" s="3">
        <v>861.78472556154998</v>
      </c>
      <c r="I1258" s="3">
        <v>3828434</v>
      </c>
      <c r="J1258" s="3">
        <v>1752776</v>
      </c>
      <c r="K1258" s="3">
        <v>0.45783106095076997</v>
      </c>
    </row>
    <row r="1259" spans="1:11" x14ac:dyDescent="0.2">
      <c r="A1259" s="3" t="s">
        <v>473</v>
      </c>
      <c r="B1259" s="3" t="s">
        <v>471</v>
      </c>
      <c r="C1259" s="3" t="s">
        <v>472</v>
      </c>
      <c r="D1259" s="3" t="s">
        <v>15</v>
      </c>
      <c r="E1259" s="3">
        <v>3372</v>
      </c>
      <c r="F1259" s="3">
        <v>610.73515797250604</v>
      </c>
      <c r="G1259" s="3">
        <v>4082</v>
      </c>
      <c r="H1259" s="3">
        <v>963.12661264810902</v>
      </c>
      <c r="I1259" s="3">
        <v>3828434</v>
      </c>
      <c r="J1259" s="3">
        <v>1752776</v>
      </c>
      <c r="K1259" s="3">
        <v>0.45783106095076997</v>
      </c>
    </row>
    <row r="1260" spans="1:11" x14ac:dyDescent="0.2">
      <c r="A1260" s="3" t="s">
        <v>473</v>
      </c>
      <c r="B1260" s="3" t="s">
        <v>475</v>
      </c>
      <c r="C1260" s="3" t="s">
        <v>476</v>
      </c>
      <c r="D1260" s="3" t="s">
        <v>8</v>
      </c>
      <c r="E1260" s="3">
        <v>6040</v>
      </c>
      <c r="F1260" s="3">
        <v>3673.1137461572198</v>
      </c>
      <c r="G1260" s="3">
        <v>6293</v>
      </c>
      <c r="H1260" s="3">
        <v>4329.14226296579</v>
      </c>
      <c r="I1260" s="3">
        <v>973997</v>
      </c>
      <c r="J1260" s="3">
        <v>420647</v>
      </c>
      <c r="K1260" s="3">
        <v>0.431877100237475</v>
      </c>
    </row>
    <row r="1261" spans="1:11" x14ac:dyDescent="0.2">
      <c r="A1261" s="3" t="s">
        <v>473</v>
      </c>
      <c r="B1261" s="3" t="s">
        <v>475</v>
      </c>
      <c r="C1261" s="3" t="s">
        <v>476</v>
      </c>
      <c r="D1261" s="3" t="s">
        <v>9</v>
      </c>
      <c r="E1261" s="3">
        <v>6535</v>
      </c>
      <c r="F1261" s="3">
        <v>3015.3937527006701</v>
      </c>
      <c r="G1261" s="3">
        <v>6817</v>
      </c>
      <c r="H1261" s="3">
        <v>3461.4355354393301</v>
      </c>
      <c r="I1261" s="3">
        <v>973997</v>
      </c>
      <c r="J1261" s="3">
        <v>420647</v>
      </c>
      <c r="K1261" s="3">
        <v>0.431877100237475</v>
      </c>
    </row>
    <row r="1262" spans="1:11" x14ac:dyDescent="0.2">
      <c r="A1262" s="3" t="s">
        <v>473</v>
      </c>
      <c r="B1262" s="3" t="s">
        <v>475</v>
      </c>
      <c r="C1262" s="3" t="s">
        <v>476</v>
      </c>
      <c r="D1262" s="3" t="s">
        <v>10</v>
      </c>
      <c r="E1262" s="3">
        <v>6737</v>
      </c>
      <c r="F1262" s="3">
        <v>4101.9499506341599</v>
      </c>
      <c r="G1262" s="3">
        <v>7315</v>
      </c>
      <c r="H1262" s="3">
        <v>5384.1991341991297</v>
      </c>
      <c r="I1262" s="3">
        <v>973997</v>
      </c>
      <c r="J1262" s="3">
        <v>420647</v>
      </c>
      <c r="K1262" s="3">
        <v>0.431877100237475</v>
      </c>
    </row>
    <row r="1263" spans="1:11" x14ac:dyDescent="0.2">
      <c r="A1263" s="3" t="s">
        <v>473</v>
      </c>
      <c r="B1263" s="3" t="s">
        <v>475</v>
      </c>
      <c r="C1263" s="3" t="s">
        <v>476</v>
      </c>
      <c r="D1263" s="3" t="s">
        <v>11</v>
      </c>
      <c r="E1263" s="3">
        <v>6082</v>
      </c>
      <c r="F1263" s="3">
        <v>3693.3922701936499</v>
      </c>
      <c r="G1263" s="3">
        <v>6989</v>
      </c>
      <c r="H1263" s="3">
        <v>4806.6684970658498</v>
      </c>
      <c r="I1263" s="3">
        <v>973997</v>
      </c>
      <c r="J1263" s="3">
        <v>420647</v>
      </c>
      <c r="K1263" s="3">
        <v>0.431877100237475</v>
      </c>
    </row>
    <row r="1264" spans="1:11" x14ac:dyDescent="0.2">
      <c r="A1264" s="3" t="s">
        <v>473</v>
      </c>
      <c r="B1264" s="3" t="s">
        <v>475</v>
      </c>
      <c r="C1264" s="3" t="s">
        <v>476</v>
      </c>
      <c r="D1264" s="3" t="s">
        <v>12</v>
      </c>
      <c r="E1264" s="3">
        <v>5870</v>
      </c>
      <c r="F1264" s="3">
        <v>2942.5768077268799</v>
      </c>
      <c r="G1264" s="3">
        <v>6354</v>
      </c>
      <c r="H1264" s="3">
        <v>3888.49129576938</v>
      </c>
      <c r="I1264" s="3">
        <v>973997</v>
      </c>
      <c r="J1264" s="3">
        <v>420647</v>
      </c>
      <c r="K1264" s="3">
        <v>0.431877100237475</v>
      </c>
    </row>
    <row r="1265" spans="1:11" x14ac:dyDescent="0.2">
      <c r="A1265" s="3" t="s">
        <v>473</v>
      </c>
      <c r="B1265" s="3" t="s">
        <v>475</v>
      </c>
      <c r="C1265" s="3" t="s">
        <v>476</v>
      </c>
      <c r="D1265" s="3" t="s">
        <v>13</v>
      </c>
      <c r="E1265" s="3">
        <v>6031</v>
      </c>
      <c r="F1265" s="3">
        <v>3427.63792360567</v>
      </c>
      <c r="G1265" s="3">
        <v>7224</v>
      </c>
      <c r="H1265" s="3">
        <v>4731.8237318237298</v>
      </c>
      <c r="I1265" s="3">
        <v>973997</v>
      </c>
      <c r="J1265" s="3">
        <v>420647</v>
      </c>
      <c r="K1265" s="3">
        <v>0.431877100237475</v>
      </c>
    </row>
    <row r="1266" spans="1:11" x14ac:dyDescent="0.2">
      <c r="A1266" s="3" t="s">
        <v>473</v>
      </c>
      <c r="B1266" s="3" t="s">
        <v>475</v>
      </c>
      <c r="C1266" s="3" t="s">
        <v>476</v>
      </c>
      <c r="D1266" s="3" t="s">
        <v>14</v>
      </c>
      <c r="E1266" s="3">
        <v>5822</v>
      </c>
      <c r="F1266" s="3">
        <v>2768.6154258943898</v>
      </c>
      <c r="G1266" s="3">
        <v>6728</v>
      </c>
      <c r="H1266" s="3">
        <v>4121.05024149359</v>
      </c>
      <c r="I1266" s="3">
        <v>973997</v>
      </c>
      <c r="J1266" s="3">
        <v>420647</v>
      </c>
      <c r="K1266" s="3">
        <v>0.431877100237475</v>
      </c>
    </row>
    <row r="1267" spans="1:11" x14ac:dyDescent="0.2">
      <c r="A1267" s="3" t="s">
        <v>473</v>
      </c>
      <c r="B1267" s="3" t="s">
        <v>475</v>
      </c>
      <c r="C1267" s="3" t="s">
        <v>476</v>
      </c>
      <c r="D1267" s="3" t="s">
        <v>15</v>
      </c>
      <c r="E1267" s="3">
        <v>5574</v>
      </c>
      <c r="F1267" s="3">
        <v>2625.01499972389</v>
      </c>
      <c r="G1267" s="3">
        <v>6840</v>
      </c>
      <c r="H1267" s="3">
        <v>4821.7269547777996</v>
      </c>
      <c r="I1267" s="3">
        <v>973997</v>
      </c>
      <c r="J1267" s="3">
        <v>420647</v>
      </c>
      <c r="K1267" s="3">
        <v>0.431877100237475</v>
      </c>
    </row>
    <row r="1268" spans="1:11" x14ac:dyDescent="0.2">
      <c r="A1268" s="3" t="s">
        <v>473</v>
      </c>
      <c r="B1268" s="3" t="s">
        <v>478</v>
      </c>
      <c r="C1268" s="3" t="s">
        <v>479</v>
      </c>
      <c r="D1268" s="3" t="s">
        <v>8</v>
      </c>
      <c r="E1268" s="3">
        <v>6787</v>
      </c>
      <c r="F1268" s="3">
        <v>4314.6417445482903</v>
      </c>
      <c r="G1268" s="3">
        <v>7100</v>
      </c>
      <c r="H1268" s="3">
        <v>4800.9950248756204</v>
      </c>
      <c r="I1268" s="3">
        <v>217555</v>
      </c>
      <c r="J1268" s="3">
        <v>88400</v>
      </c>
      <c r="K1268" s="3">
        <v>0.40633403047505201</v>
      </c>
    </row>
    <row r="1269" spans="1:11" x14ac:dyDescent="0.2">
      <c r="A1269" s="3" t="s">
        <v>473</v>
      </c>
      <c r="B1269" s="3" t="s">
        <v>478</v>
      </c>
      <c r="C1269" s="3" t="s">
        <v>479</v>
      </c>
      <c r="D1269" s="3" t="s">
        <v>9</v>
      </c>
      <c r="E1269" s="3">
        <v>6679</v>
      </c>
      <c r="F1269" s="3">
        <v>4344.0233236151598</v>
      </c>
      <c r="G1269" s="3">
        <v>7239</v>
      </c>
      <c r="H1269" s="3">
        <v>4814.8148148148102</v>
      </c>
      <c r="I1269" s="3">
        <v>217555</v>
      </c>
      <c r="J1269" s="3">
        <v>88400</v>
      </c>
      <c r="K1269" s="3">
        <v>0.40633403047505201</v>
      </c>
    </row>
    <row r="1270" spans="1:11" x14ac:dyDescent="0.2">
      <c r="A1270" s="3" t="s">
        <v>473</v>
      </c>
      <c r="B1270" s="3" t="s">
        <v>478</v>
      </c>
      <c r="C1270" s="3" t="s">
        <v>479</v>
      </c>
      <c r="D1270" s="3" t="s">
        <v>10</v>
      </c>
      <c r="E1270" s="3">
        <v>8519</v>
      </c>
      <c r="F1270" s="3">
        <v>7037.0370370370401</v>
      </c>
      <c r="G1270" s="3">
        <v>8444</v>
      </c>
      <c r="H1270" s="3">
        <v>7272.7272727272702</v>
      </c>
      <c r="I1270" s="3">
        <v>217555</v>
      </c>
      <c r="J1270" s="3">
        <v>88400</v>
      </c>
      <c r="K1270" s="3">
        <v>0.40633403047505201</v>
      </c>
    </row>
    <row r="1271" spans="1:11" x14ac:dyDescent="0.2">
      <c r="A1271" s="3" t="s">
        <v>473</v>
      </c>
      <c r="B1271" s="3" t="s">
        <v>478</v>
      </c>
      <c r="C1271" s="3" t="s">
        <v>479</v>
      </c>
      <c r="D1271" s="3" t="s">
        <v>11</v>
      </c>
      <c r="E1271" s="3">
        <v>7756</v>
      </c>
      <c r="F1271" s="3">
        <v>6237.0370370370401</v>
      </c>
      <c r="G1271" s="3">
        <v>7905</v>
      </c>
      <c r="H1271" s="3">
        <v>6266.6666666666697</v>
      </c>
      <c r="I1271" s="3">
        <v>217555</v>
      </c>
      <c r="J1271" s="3">
        <v>88400</v>
      </c>
      <c r="K1271" s="3">
        <v>0.40633403047505201</v>
      </c>
    </row>
    <row r="1272" spans="1:11" x14ac:dyDescent="0.2">
      <c r="A1272" s="3" t="s">
        <v>473</v>
      </c>
      <c r="B1272" s="3" t="s">
        <v>478</v>
      </c>
      <c r="C1272" s="3" t="s">
        <v>479</v>
      </c>
      <c r="D1272" s="3" t="s">
        <v>12</v>
      </c>
      <c r="E1272" s="3">
        <v>7455</v>
      </c>
      <c r="F1272" s="3">
        <v>5131.7614424410503</v>
      </c>
      <c r="G1272" s="3">
        <v>8167</v>
      </c>
      <c r="H1272" s="3">
        <v>5766.55052264808</v>
      </c>
      <c r="I1272" s="3">
        <v>217555</v>
      </c>
      <c r="J1272" s="3">
        <v>88400</v>
      </c>
      <c r="K1272" s="3">
        <v>0.40633403047505201</v>
      </c>
    </row>
    <row r="1273" spans="1:11" x14ac:dyDescent="0.2">
      <c r="A1273" s="3" t="s">
        <v>473</v>
      </c>
      <c r="B1273" s="3" t="s">
        <v>478</v>
      </c>
      <c r="C1273" s="3" t="s">
        <v>479</v>
      </c>
      <c r="D1273" s="3" t="s">
        <v>13</v>
      </c>
      <c r="E1273" s="3">
        <v>8715</v>
      </c>
      <c r="F1273" s="3">
        <v>7536.2318840579701</v>
      </c>
      <c r="G1273" s="3">
        <v>8532</v>
      </c>
      <c r="H1273" s="3">
        <v>7301.5873015873003</v>
      </c>
      <c r="I1273" s="3">
        <v>217555</v>
      </c>
      <c r="J1273" s="3">
        <v>88400</v>
      </c>
      <c r="K1273" s="3">
        <v>0.40633403047505201</v>
      </c>
    </row>
    <row r="1274" spans="1:11" x14ac:dyDescent="0.2">
      <c r="A1274" s="3" t="s">
        <v>473</v>
      </c>
      <c r="B1274" s="3" t="s">
        <v>478</v>
      </c>
      <c r="C1274" s="3" t="s">
        <v>479</v>
      </c>
      <c r="D1274" s="3" t="s">
        <v>14</v>
      </c>
      <c r="E1274" s="3">
        <v>8943</v>
      </c>
      <c r="F1274" s="3">
        <v>8676.9230769230799</v>
      </c>
      <c r="G1274" s="3">
        <v>9310</v>
      </c>
      <c r="H1274" s="3">
        <v>9298.2456140350896</v>
      </c>
      <c r="I1274" s="3">
        <v>217555</v>
      </c>
      <c r="J1274" s="3">
        <v>88400</v>
      </c>
      <c r="K1274" s="3">
        <v>0.40633403047505201</v>
      </c>
    </row>
    <row r="1275" spans="1:11" x14ac:dyDescent="0.2">
      <c r="A1275" s="3" t="s">
        <v>473</v>
      </c>
      <c r="B1275" s="3" t="s">
        <v>478</v>
      </c>
      <c r="C1275" s="3" t="s">
        <v>479</v>
      </c>
      <c r="D1275" s="3" t="s">
        <v>15</v>
      </c>
      <c r="E1275" s="3">
        <v>7959</v>
      </c>
      <c r="F1275" s="3">
        <v>6846.1538461538503</v>
      </c>
      <c r="G1275" s="3">
        <v>8080</v>
      </c>
      <c r="H1275" s="3">
        <v>6982.7586206896503</v>
      </c>
      <c r="I1275" s="3">
        <v>217555</v>
      </c>
      <c r="J1275" s="3">
        <v>88400</v>
      </c>
      <c r="K1275" s="3">
        <v>0.40633403047505201</v>
      </c>
    </row>
    <row r="1276" spans="1:11" x14ac:dyDescent="0.2">
      <c r="A1276" s="3" t="s">
        <v>473</v>
      </c>
      <c r="B1276" s="3" t="s">
        <v>481</v>
      </c>
      <c r="C1276" s="3" t="s">
        <v>482</v>
      </c>
      <c r="D1276" s="3" t="s">
        <v>8</v>
      </c>
      <c r="E1276" s="3">
        <v>6543</v>
      </c>
      <c r="F1276" s="3">
        <v>3971.71808832426</v>
      </c>
      <c r="G1276" s="3">
        <v>7628</v>
      </c>
      <c r="H1276" s="3">
        <v>5556.9358178053799</v>
      </c>
      <c r="I1276" s="3">
        <v>211370</v>
      </c>
      <c r="J1276" s="3">
        <v>95970</v>
      </c>
      <c r="K1276" s="3">
        <v>0.45403794294365302</v>
      </c>
    </row>
    <row r="1277" spans="1:11" x14ac:dyDescent="0.2">
      <c r="A1277" s="3" t="s">
        <v>473</v>
      </c>
      <c r="B1277" s="3" t="s">
        <v>481</v>
      </c>
      <c r="C1277" s="3" t="s">
        <v>482</v>
      </c>
      <c r="D1277" s="3" t="s">
        <v>9</v>
      </c>
      <c r="E1277" s="3">
        <v>7353</v>
      </c>
      <c r="F1277" s="3">
        <v>5505.9523809523798</v>
      </c>
      <c r="G1277" s="3">
        <v>8131</v>
      </c>
      <c r="H1277" s="3">
        <v>6744.5887445887402</v>
      </c>
      <c r="I1277" s="3">
        <v>211370</v>
      </c>
      <c r="J1277" s="3">
        <v>95970</v>
      </c>
      <c r="K1277" s="3">
        <v>0.45403794294365302</v>
      </c>
    </row>
    <row r="1278" spans="1:11" x14ac:dyDescent="0.2">
      <c r="A1278" s="3" t="s">
        <v>473</v>
      </c>
      <c r="B1278" s="3" t="s">
        <v>481</v>
      </c>
      <c r="C1278" s="3" t="s">
        <v>482</v>
      </c>
      <c r="D1278" s="3" t="s">
        <v>10</v>
      </c>
      <c r="E1278" s="3">
        <v>7188</v>
      </c>
      <c r="F1278" s="3">
        <v>4874.2975451049997</v>
      </c>
      <c r="G1278" s="3">
        <v>7572</v>
      </c>
      <c r="H1278" s="3">
        <v>5726.0536398467402</v>
      </c>
      <c r="I1278" s="3">
        <v>211370</v>
      </c>
      <c r="J1278" s="3">
        <v>95970</v>
      </c>
      <c r="K1278" s="3">
        <v>0.45403794294365302</v>
      </c>
    </row>
    <row r="1279" spans="1:11" x14ac:dyDescent="0.2">
      <c r="A1279" s="3" t="s">
        <v>473</v>
      </c>
      <c r="B1279" s="3" t="s">
        <v>481</v>
      </c>
      <c r="C1279" s="3" t="s">
        <v>482</v>
      </c>
      <c r="D1279" s="3" t="s">
        <v>11</v>
      </c>
      <c r="E1279" s="3">
        <v>7745</v>
      </c>
      <c r="F1279" s="3">
        <v>5628.8622319156702</v>
      </c>
      <c r="G1279" s="3">
        <v>8372</v>
      </c>
      <c r="H1279" s="3">
        <v>6333.3333333333303</v>
      </c>
      <c r="I1279" s="3">
        <v>211370</v>
      </c>
      <c r="J1279" s="3">
        <v>95970</v>
      </c>
      <c r="K1279" s="3">
        <v>0.45403794294365302</v>
      </c>
    </row>
    <row r="1280" spans="1:11" x14ac:dyDescent="0.2">
      <c r="A1280" s="3" t="s">
        <v>473</v>
      </c>
      <c r="B1280" s="3" t="s">
        <v>481</v>
      </c>
      <c r="C1280" s="3" t="s">
        <v>482</v>
      </c>
      <c r="D1280" s="3" t="s">
        <v>12</v>
      </c>
      <c r="E1280" s="3">
        <v>7530</v>
      </c>
      <c r="F1280" s="3">
        <v>5122.4244505494498</v>
      </c>
      <c r="G1280" s="3">
        <v>8071</v>
      </c>
      <c r="H1280" s="3">
        <v>5886.6096866096896</v>
      </c>
      <c r="I1280" s="3">
        <v>211370</v>
      </c>
      <c r="J1280" s="3">
        <v>95970</v>
      </c>
      <c r="K1280" s="3">
        <v>0.45403794294365302</v>
      </c>
    </row>
    <row r="1281" spans="1:11" x14ac:dyDescent="0.2">
      <c r="A1281" s="3" t="s">
        <v>473</v>
      </c>
      <c r="B1281" s="3" t="s">
        <v>481</v>
      </c>
      <c r="C1281" s="3" t="s">
        <v>482</v>
      </c>
      <c r="D1281" s="3" t="s">
        <v>13</v>
      </c>
      <c r="E1281" s="3">
        <v>7812</v>
      </c>
      <c r="F1281" s="3">
        <v>6057.0987654320998</v>
      </c>
      <c r="G1281" s="3">
        <v>8866</v>
      </c>
      <c r="H1281" s="3">
        <v>7596.3718820861704</v>
      </c>
      <c r="I1281" s="3">
        <v>211370</v>
      </c>
      <c r="J1281" s="3">
        <v>95970</v>
      </c>
      <c r="K1281" s="3">
        <v>0.45403794294365302</v>
      </c>
    </row>
    <row r="1282" spans="1:11" x14ac:dyDescent="0.2">
      <c r="A1282" s="3" t="s">
        <v>473</v>
      </c>
      <c r="B1282" s="3" t="s">
        <v>481</v>
      </c>
      <c r="C1282" s="3" t="s">
        <v>482</v>
      </c>
      <c r="D1282" s="3" t="s">
        <v>14</v>
      </c>
      <c r="E1282" s="3">
        <v>8039</v>
      </c>
      <c r="F1282" s="3">
        <v>6293.03599374022</v>
      </c>
      <c r="G1282" s="3">
        <v>8472</v>
      </c>
      <c r="H1282" s="3">
        <v>7061.6605616605602</v>
      </c>
      <c r="I1282" s="3">
        <v>211370</v>
      </c>
      <c r="J1282" s="3">
        <v>95970</v>
      </c>
      <c r="K1282" s="3">
        <v>0.45403794294365302</v>
      </c>
    </row>
    <row r="1283" spans="1:11" x14ac:dyDescent="0.2">
      <c r="A1283" s="3" t="s">
        <v>473</v>
      </c>
      <c r="B1283" s="3" t="s">
        <v>481</v>
      </c>
      <c r="C1283" s="3" t="s">
        <v>482</v>
      </c>
      <c r="D1283" s="3" t="s">
        <v>15</v>
      </c>
      <c r="E1283" s="3">
        <v>7624</v>
      </c>
      <c r="F1283" s="3">
        <v>5655.5008210180604</v>
      </c>
      <c r="G1283" s="3">
        <v>8234</v>
      </c>
      <c r="H1283" s="3">
        <v>6721.61172161172</v>
      </c>
      <c r="I1283" s="3">
        <v>211370</v>
      </c>
      <c r="J1283" s="3">
        <v>95970</v>
      </c>
      <c r="K1283" s="3">
        <v>0.45403794294365302</v>
      </c>
    </row>
    <row r="1284" spans="1:11" x14ac:dyDescent="0.2">
      <c r="A1284" s="3" t="s">
        <v>473</v>
      </c>
      <c r="B1284" s="3" t="s">
        <v>484</v>
      </c>
      <c r="C1284" s="3" t="s">
        <v>485</v>
      </c>
      <c r="D1284" s="3" t="s">
        <v>8</v>
      </c>
      <c r="E1284" s="3">
        <v>6887</v>
      </c>
      <c r="F1284" s="3">
        <v>3614.9425287356298</v>
      </c>
      <c r="G1284" s="3">
        <v>8140</v>
      </c>
      <c r="H1284" s="3">
        <v>6818.1818181818198</v>
      </c>
      <c r="I1284" s="3">
        <v>195120</v>
      </c>
      <c r="J1284" s="3">
        <v>80756</v>
      </c>
      <c r="K1284" s="3">
        <v>0.41387863878638798</v>
      </c>
    </row>
    <row r="1285" spans="1:11" x14ac:dyDescent="0.2">
      <c r="A1285" s="3" t="s">
        <v>473</v>
      </c>
      <c r="B1285" s="3" t="s">
        <v>484</v>
      </c>
      <c r="C1285" s="3" t="s">
        <v>485</v>
      </c>
      <c r="D1285" s="3" t="s">
        <v>9</v>
      </c>
      <c r="E1285" s="3">
        <v>6921</v>
      </c>
      <c r="F1285" s="3">
        <v>2987.8048780487802</v>
      </c>
      <c r="G1285" s="3">
        <v>8036</v>
      </c>
      <c r="H1285" s="3">
        <v>5883.7353123067396</v>
      </c>
      <c r="I1285" s="3">
        <v>195120</v>
      </c>
      <c r="J1285" s="3">
        <v>80756</v>
      </c>
      <c r="K1285" s="3">
        <v>0.41387863878638798</v>
      </c>
    </row>
    <row r="1286" spans="1:11" x14ac:dyDescent="0.2">
      <c r="A1286" s="3" t="s">
        <v>473</v>
      </c>
      <c r="B1286" s="3" t="s">
        <v>484</v>
      </c>
      <c r="C1286" s="3" t="s">
        <v>485</v>
      </c>
      <c r="D1286" s="3" t="s">
        <v>10</v>
      </c>
      <c r="E1286" s="3">
        <v>6672</v>
      </c>
      <c r="F1286" s="3">
        <v>3278.2506454004001</v>
      </c>
      <c r="G1286" s="3">
        <v>8888</v>
      </c>
      <c r="H1286" s="3">
        <v>6883.5978835978804</v>
      </c>
      <c r="I1286" s="3">
        <v>195120</v>
      </c>
      <c r="J1286" s="3">
        <v>80756</v>
      </c>
      <c r="K1286" s="3">
        <v>0.41387863878638798</v>
      </c>
    </row>
    <row r="1287" spans="1:11" x14ac:dyDescent="0.2">
      <c r="A1287" s="3" t="s">
        <v>473</v>
      </c>
      <c r="B1287" s="3" t="s">
        <v>484</v>
      </c>
      <c r="C1287" s="3" t="s">
        <v>485</v>
      </c>
      <c r="D1287" s="3" t="s">
        <v>11</v>
      </c>
      <c r="E1287" s="3">
        <v>6621</v>
      </c>
      <c r="F1287" s="3">
        <v>3354.0372670807501</v>
      </c>
      <c r="G1287" s="3">
        <v>9089</v>
      </c>
      <c r="H1287" s="3">
        <v>8095.2380952381</v>
      </c>
      <c r="I1287" s="3">
        <v>195120</v>
      </c>
      <c r="J1287" s="3">
        <v>80756</v>
      </c>
      <c r="K1287" s="3">
        <v>0.41387863878638798</v>
      </c>
    </row>
    <row r="1288" spans="1:11" x14ac:dyDescent="0.2">
      <c r="A1288" s="3" t="s">
        <v>473</v>
      </c>
      <c r="B1288" s="3" t="s">
        <v>484</v>
      </c>
      <c r="C1288" s="3" t="s">
        <v>485</v>
      </c>
      <c r="D1288" s="3" t="s">
        <v>12</v>
      </c>
      <c r="E1288" s="3">
        <v>6432</v>
      </c>
      <c r="F1288" s="3">
        <v>3255.15660809778</v>
      </c>
      <c r="G1288" s="3">
        <v>7589</v>
      </c>
      <c r="H1288" s="3">
        <v>4831.2447786131997</v>
      </c>
      <c r="I1288" s="3">
        <v>195120</v>
      </c>
      <c r="J1288" s="3">
        <v>80756</v>
      </c>
      <c r="K1288" s="3">
        <v>0.41387863878638798</v>
      </c>
    </row>
    <row r="1289" spans="1:11" x14ac:dyDescent="0.2">
      <c r="A1289" s="3" t="s">
        <v>473</v>
      </c>
      <c r="B1289" s="3" t="s">
        <v>484</v>
      </c>
      <c r="C1289" s="3" t="s">
        <v>485</v>
      </c>
      <c r="D1289" s="3" t="s">
        <v>13</v>
      </c>
      <c r="E1289" s="3">
        <v>7470</v>
      </c>
      <c r="F1289" s="3">
        <v>4485.8999071892604</v>
      </c>
      <c r="G1289" s="3">
        <v>7639</v>
      </c>
      <c r="H1289" s="3">
        <v>5324.1537578887001</v>
      </c>
      <c r="I1289" s="3">
        <v>195120</v>
      </c>
      <c r="J1289" s="3">
        <v>80756</v>
      </c>
      <c r="K1289" s="3">
        <v>0.41387863878638798</v>
      </c>
    </row>
    <row r="1290" spans="1:11" x14ac:dyDescent="0.2">
      <c r="A1290" s="3" t="s">
        <v>473</v>
      </c>
      <c r="B1290" s="3" t="s">
        <v>484</v>
      </c>
      <c r="C1290" s="3" t="s">
        <v>485</v>
      </c>
      <c r="D1290" s="3" t="s">
        <v>14</v>
      </c>
      <c r="E1290" s="3">
        <v>6693</v>
      </c>
      <c r="F1290" s="3">
        <v>3507.4264815644101</v>
      </c>
      <c r="G1290" s="3">
        <v>7749</v>
      </c>
      <c r="H1290" s="3">
        <v>5807.0321151716498</v>
      </c>
      <c r="I1290" s="3">
        <v>195120</v>
      </c>
      <c r="J1290" s="3">
        <v>80756</v>
      </c>
      <c r="K1290" s="3">
        <v>0.41387863878638798</v>
      </c>
    </row>
    <row r="1291" spans="1:11" x14ac:dyDescent="0.2">
      <c r="A1291" s="3" t="s">
        <v>473</v>
      </c>
      <c r="B1291" s="3" t="s">
        <v>484</v>
      </c>
      <c r="C1291" s="3" t="s">
        <v>485</v>
      </c>
      <c r="D1291" s="3" t="s">
        <v>15</v>
      </c>
      <c r="E1291" s="3">
        <v>6350</v>
      </c>
      <c r="F1291" s="3">
        <v>2709.6320430040601</v>
      </c>
      <c r="G1291" s="3">
        <v>8002</v>
      </c>
      <c r="H1291" s="3">
        <v>6206.8270423533604</v>
      </c>
      <c r="I1291" s="3">
        <v>195120</v>
      </c>
      <c r="J1291" s="3">
        <v>80756</v>
      </c>
      <c r="K1291" s="3">
        <v>0.41387863878638798</v>
      </c>
    </row>
    <row r="1292" spans="1:11" x14ac:dyDescent="0.2">
      <c r="A1292" s="3" t="s">
        <v>473</v>
      </c>
      <c r="B1292" s="3" t="s">
        <v>487</v>
      </c>
      <c r="C1292" s="3" t="s">
        <v>488</v>
      </c>
      <c r="D1292" s="3" t="s">
        <v>8</v>
      </c>
      <c r="E1292" s="3">
        <v>8457</v>
      </c>
      <c r="F1292" s="3">
        <v>7179.4871794871797</v>
      </c>
      <c r="G1292" s="3">
        <v>9583</v>
      </c>
      <c r="H1292" s="3">
        <v>9285.7142857142899</v>
      </c>
      <c r="I1292" s="3">
        <v>137630</v>
      </c>
      <c r="J1292" s="3">
        <v>54727</v>
      </c>
      <c r="K1292" s="3">
        <v>0.397638596236286</v>
      </c>
    </row>
    <row r="1293" spans="1:11" x14ac:dyDescent="0.2">
      <c r="A1293" s="3" t="s">
        <v>473</v>
      </c>
      <c r="B1293" s="3" t="s">
        <v>487</v>
      </c>
      <c r="C1293" s="3" t="s">
        <v>488</v>
      </c>
      <c r="D1293" s="3" t="s">
        <v>9</v>
      </c>
      <c r="E1293" s="3">
        <v>9071</v>
      </c>
      <c r="F1293" s="3">
        <v>7368.4210526315801</v>
      </c>
      <c r="G1293" s="3">
        <v>10000</v>
      </c>
      <c r="H1293" s="3">
        <v>10000</v>
      </c>
      <c r="I1293" s="3">
        <v>137630</v>
      </c>
      <c r="J1293" s="3">
        <v>54727</v>
      </c>
      <c r="K1293" s="3">
        <v>0.397638596236286</v>
      </c>
    </row>
    <row r="1294" spans="1:11" x14ac:dyDescent="0.2">
      <c r="A1294" s="3" t="s">
        <v>473</v>
      </c>
      <c r="B1294" s="3" t="s">
        <v>487</v>
      </c>
      <c r="C1294" s="3" t="s">
        <v>488</v>
      </c>
      <c r="D1294" s="3" t="s">
        <v>10</v>
      </c>
      <c r="E1294" s="3">
        <v>7500</v>
      </c>
      <c r="F1294" s="3">
        <v>6250</v>
      </c>
      <c r="G1294" s="3">
        <v>7857</v>
      </c>
      <c r="H1294" s="3">
        <v>7272.7272727272702</v>
      </c>
      <c r="I1294" s="3">
        <v>137630</v>
      </c>
      <c r="J1294" s="3">
        <v>54727</v>
      </c>
      <c r="K1294" s="3">
        <v>0.397638596236286</v>
      </c>
    </row>
    <row r="1295" spans="1:11" x14ac:dyDescent="0.2">
      <c r="A1295" s="3" t="s">
        <v>473</v>
      </c>
      <c r="B1295" s="3" t="s">
        <v>487</v>
      </c>
      <c r="C1295" s="3" t="s">
        <v>488</v>
      </c>
      <c r="D1295" s="3" t="s">
        <v>11</v>
      </c>
      <c r="E1295" s="3">
        <v>8137</v>
      </c>
      <c r="F1295" s="3">
        <v>7083.3333333333303</v>
      </c>
      <c r="G1295" s="3">
        <v>9375</v>
      </c>
      <c r="H1295" s="3">
        <v>8888.8888888888905</v>
      </c>
      <c r="I1295" s="3">
        <v>137630</v>
      </c>
      <c r="J1295" s="3">
        <v>54727</v>
      </c>
      <c r="K1295" s="3">
        <v>0.397638596236286</v>
      </c>
    </row>
    <row r="1296" spans="1:11" x14ac:dyDescent="0.2">
      <c r="A1296" s="3" t="s">
        <v>473</v>
      </c>
      <c r="B1296" s="3" t="s">
        <v>487</v>
      </c>
      <c r="C1296" s="3" t="s">
        <v>488</v>
      </c>
      <c r="D1296" s="3" t="s">
        <v>12</v>
      </c>
      <c r="E1296" s="3">
        <v>9080</v>
      </c>
      <c r="F1296" s="3">
        <v>8285.7142857142899</v>
      </c>
      <c r="G1296" s="3">
        <v>9667</v>
      </c>
      <c r="H1296" s="3">
        <v>9375</v>
      </c>
      <c r="I1296" s="3">
        <v>137630</v>
      </c>
      <c r="J1296" s="3">
        <v>54727</v>
      </c>
      <c r="K1296" s="3">
        <v>0.397638596236286</v>
      </c>
    </row>
    <row r="1297" spans="1:11" x14ac:dyDescent="0.2">
      <c r="A1297" s="3" t="s">
        <v>473</v>
      </c>
      <c r="B1297" s="3" t="s">
        <v>487</v>
      </c>
      <c r="C1297" s="3" t="s">
        <v>488</v>
      </c>
      <c r="D1297" s="3" t="s">
        <v>13</v>
      </c>
      <c r="E1297" s="3">
        <v>8611</v>
      </c>
      <c r="F1297" s="3">
        <v>7500</v>
      </c>
      <c r="G1297" s="3">
        <v>10000</v>
      </c>
      <c r="H1297" s="3">
        <v>10000</v>
      </c>
      <c r="I1297" s="3">
        <v>137630</v>
      </c>
      <c r="J1297" s="3">
        <v>54727</v>
      </c>
      <c r="K1297" s="3">
        <v>0.397638596236286</v>
      </c>
    </row>
    <row r="1298" spans="1:11" x14ac:dyDescent="0.2">
      <c r="A1298" s="3" t="s">
        <v>473</v>
      </c>
      <c r="B1298" s="3" t="s">
        <v>487</v>
      </c>
      <c r="C1298" s="3" t="s">
        <v>488</v>
      </c>
      <c r="D1298" s="3" t="s">
        <v>14</v>
      </c>
      <c r="E1298" s="3">
        <v>9500</v>
      </c>
      <c r="F1298" s="3">
        <v>8461.5384615384592</v>
      </c>
      <c r="G1298" s="3">
        <v>9524</v>
      </c>
      <c r="H1298" s="3">
        <v>9090.9090909090901</v>
      </c>
      <c r="I1298" s="3">
        <v>137630</v>
      </c>
      <c r="J1298" s="3">
        <v>54727</v>
      </c>
      <c r="K1298" s="3">
        <v>0.397638596236286</v>
      </c>
    </row>
    <row r="1299" spans="1:11" x14ac:dyDescent="0.2">
      <c r="A1299" s="3" t="s">
        <v>473</v>
      </c>
      <c r="B1299" s="3" t="s">
        <v>487</v>
      </c>
      <c r="C1299" s="3" t="s">
        <v>488</v>
      </c>
      <c r="D1299" s="3" t="s">
        <v>15</v>
      </c>
      <c r="E1299" s="3">
        <v>8778</v>
      </c>
      <c r="F1299" s="3">
        <v>7727.2727272727298</v>
      </c>
      <c r="G1299" s="3">
        <v>9028</v>
      </c>
      <c r="H1299" s="3">
        <v>8235.2941176470595</v>
      </c>
      <c r="I1299" s="3">
        <v>137630</v>
      </c>
      <c r="J1299" s="3">
        <v>54727</v>
      </c>
      <c r="K1299" s="3">
        <v>0.397638596236286</v>
      </c>
    </row>
    <row r="1300" spans="1:11" x14ac:dyDescent="0.2">
      <c r="A1300" s="3" t="s">
        <v>473</v>
      </c>
      <c r="B1300" s="3" t="s">
        <v>490</v>
      </c>
      <c r="C1300" s="3" t="s">
        <v>491</v>
      </c>
      <c r="D1300" s="3" t="s">
        <v>8</v>
      </c>
      <c r="E1300" s="3">
        <v>6417</v>
      </c>
      <c r="F1300" s="3">
        <v>3410.0848228698901</v>
      </c>
      <c r="G1300" s="3">
        <v>6962</v>
      </c>
      <c r="H1300" s="3">
        <v>4118.6336169688002</v>
      </c>
      <c r="I1300" s="3">
        <v>132979</v>
      </c>
      <c r="J1300" s="3">
        <v>54899</v>
      </c>
      <c r="K1300" s="3">
        <v>0.41283962129358798</v>
      </c>
    </row>
    <row r="1301" spans="1:11" x14ac:dyDescent="0.2">
      <c r="A1301" s="3" t="s">
        <v>473</v>
      </c>
      <c r="B1301" s="3" t="s">
        <v>490</v>
      </c>
      <c r="C1301" s="3" t="s">
        <v>491</v>
      </c>
      <c r="D1301" s="3" t="s">
        <v>9</v>
      </c>
      <c r="E1301" s="3">
        <v>6501</v>
      </c>
      <c r="F1301" s="3">
        <v>3566.3339571636502</v>
      </c>
      <c r="G1301" s="3">
        <v>7261</v>
      </c>
      <c r="H1301" s="3">
        <v>4625.5707762557104</v>
      </c>
      <c r="I1301" s="3">
        <v>132979</v>
      </c>
      <c r="J1301" s="3">
        <v>54899</v>
      </c>
      <c r="K1301" s="3">
        <v>0.41283962129358798</v>
      </c>
    </row>
    <row r="1302" spans="1:11" x14ac:dyDescent="0.2">
      <c r="A1302" s="3" t="s">
        <v>473</v>
      </c>
      <c r="B1302" s="3" t="s">
        <v>490</v>
      </c>
      <c r="C1302" s="3" t="s">
        <v>491</v>
      </c>
      <c r="D1302" s="3" t="s">
        <v>10</v>
      </c>
      <c r="E1302" s="3">
        <v>7205</v>
      </c>
      <c r="F1302" s="3">
        <v>4518.8034188034198</v>
      </c>
      <c r="G1302" s="3">
        <v>7384</v>
      </c>
      <c r="H1302" s="3">
        <v>5150.32679738562</v>
      </c>
      <c r="I1302" s="3">
        <v>132979</v>
      </c>
      <c r="J1302" s="3">
        <v>54899</v>
      </c>
      <c r="K1302" s="3">
        <v>0.41283962129358798</v>
      </c>
    </row>
    <row r="1303" spans="1:11" x14ac:dyDescent="0.2">
      <c r="A1303" s="3" t="s">
        <v>473</v>
      </c>
      <c r="B1303" s="3" t="s">
        <v>490</v>
      </c>
      <c r="C1303" s="3" t="s">
        <v>491</v>
      </c>
      <c r="D1303" s="3" t="s">
        <v>11</v>
      </c>
      <c r="E1303" s="3">
        <v>7581</v>
      </c>
      <c r="F1303" s="3">
        <v>4921.0017170910996</v>
      </c>
      <c r="G1303" s="3">
        <v>7724</v>
      </c>
      <c r="H1303" s="3">
        <v>5073.4254992319502</v>
      </c>
      <c r="I1303" s="3">
        <v>132979</v>
      </c>
      <c r="J1303" s="3">
        <v>54899</v>
      </c>
      <c r="K1303" s="3">
        <v>0.41283962129358798</v>
      </c>
    </row>
    <row r="1304" spans="1:11" x14ac:dyDescent="0.2">
      <c r="A1304" s="3" t="s">
        <v>473</v>
      </c>
      <c r="B1304" s="3" t="s">
        <v>490</v>
      </c>
      <c r="C1304" s="3" t="s">
        <v>491</v>
      </c>
      <c r="D1304" s="3" t="s">
        <v>12</v>
      </c>
      <c r="E1304" s="3">
        <v>6821</v>
      </c>
      <c r="F1304" s="3">
        <v>4212.5164144032096</v>
      </c>
      <c r="G1304" s="3">
        <v>7100</v>
      </c>
      <c r="H1304" s="3">
        <v>4594.90243465807</v>
      </c>
      <c r="I1304" s="3">
        <v>132979</v>
      </c>
      <c r="J1304" s="3">
        <v>54899</v>
      </c>
      <c r="K1304" s="3">
        <v>0.41283962129358798</v>
      </c>
    </row>
    <row r="1305" spans="1:11" x14ac:dyDescent="0.2">
      <c r="A1305" s="3" t="s">
        <v>473</v>
      </c>
      <c r="B1305" s="3" t="s">
        <v>490</v>
      </c>
      <c r="C1305" s="3" t="s">
        <v>491</v>
      </c>
      <c r="D1305" s="3" t="s">
        <v>13</v>
      </c>
      <c r="E1305" s="3">
        <v>8142</v>
      </c>
      <c r="F1305" s="3">
        <v>6384.7352024922102</v>
      </c>
      <c r="G1305" s="3">
        <v>8558</v>
      </c>
      <c r="H1305" s="3">
        <v>6827.6515151515196</v>
      </c>
      <c r="I1305" s="3">
        <v>132979</v>
      </c>
      <c r="J1305" s="3">
        <v>54899</v>
      </c>
      <c r="K1305" s="3">
        <v>0.41283962129358798</v>
      </c>
    </row>
    <row r="1306" spans="1:11" x14ac:dyDescent="0.2">
      <c r="A1306" s="3" t="s">
        <v>473</v>
      </c>
      <c r="B1306" s="3" t="s">
        <v>490</v>
      </c>
      <c r="C1306" s="3" t="s">
        <v>491</v>
      </c>
      <c r="D1306" s="3" t="s">
        <v>14</v>
      </c>
      <c r="E1306" s="3">
        <v>8135</v>
      </c>
      <c r="F1306" s="3">
        <v>6688.8452180423001</v>
      </c>
      <c r="G1306" s="3">
        <v>8387</v>
      </c>
      <c r="H1306" s="3">
        <v>7145.9921459921497</v>
      </c>
      <c r="I1306" s="3">
        <v>132979</v>
      </c>
      <c r="J1306" s="3">
        <v>54899</v>
      </c>
      <c r="K1306" s="3">
        <v>0.41283962129358798</v>
      </c>
    </row>
    <row r="1307" spans="1:11" x14ac:dyDescent="0.2">
      <c r="A1307" s="3" t="s">
        <v>473</v>
      </c>
      <c r="B1307" s="3" t="s">
        <v>490</v>
      </c>
      <c r="C1307" s="3" t="s">
        <v>491</v>
      </c>
      <c r="D1307" s="3" t="s">
        <v>15</v>
      </c>
      <c r="E1307" s="3">
        <v>7924</v>
      </c>
      <c r="F1307" s="3">
        <v>5579.4183445190201</v>
      </c>
      <c r="G1307" s="3">
        <v>8071</v>
      </c>
      <c r="H1307" s="3">
        <v>5836.9829683698299</v>
      </c>
      <c r="I1307" s="3">
        <v>132979</v>
      </c>
      <c r="J1307" s="3">
        <v>54899</v>
      </c>
      <c r="K1307" s="3">
        <v>0.41283962129358798</v>
      </c>
    </row>
    <row r="1308" spans="1:11" x14ac:dyDescent="0.2">
      <c r="A1308" s="3" t="s">
        <v>473</v>
      </c>
      <c r="B1308" s="3" t="s">
        <v>493</v>
      </c>
      <c r="C1308" s="3" t="s">
        <v>494</v>
      </c>
      <c r="D1308" s="3" t="s">
        <v>8</v>
      </c>
      <c r="E1308" s="3">
        <v>8672</v>
      </c>
      <c r="F1308" s="3">
        <v>7000</v>
      </c>
      <c r="G1308" s="3">
        <v>9396</v>
      </c>
      <c r="H1308" s="3">
        <v>8528.7356321839106</v>
      </c>
      <c r="I1308" s="3">
        <v>70501</v>
      </c>
      <c r="J1308" s="3">
        <v>27860</v>
      </c>
      <c r="K1308" s="3">
        <v>0.395171699692203</v>
      </c>
    </row>
    <row r="1309" spans="1:11" x14ac:dyDescent="0.2">
      <c r="A1309" s="3" t="s">
        <v>473</v>
      </c>
      <c r="B1309" s="3" t="s">
        <v>493</v>
      </c>
      <c r="C1309" s="3" t="s">
        <v>494</v>
      </c>
      <c r="D1309" s="3" t="s">
        <v>9</v>
      </c>
      <c r="E1309" s="3">
        <v>8007</v>
      </c>
      <c r="F1309" s="3">
        <v>5746.6666666666697</v>
      </c>
      <c r="G1309" s="3">
        <v>8427</v>
      </c>
      <c r="H1309" s="3">
        <v>6809.5238095238101</v>
      </c>
      <c r="I1309" s="3">
        <v>70501</v>
      </c>
      <c r="J1309" s="3">
        <v>27860</v>
      </c>
      <c r="K1309" s="3">
        <v>0.395171699692203</v>
      </c>
    </row>
    <row r="1310" spans="1:11" x14ac:dyDescent="0.2">
      <c r="A1310" s="3" t="s">
        <v>473</v>
      </c>
      <c r="B1310" s="3" t="s">
        <v>493</v>
      </c>
      <c r="C1310" s="3" t="s">
        <v>494</v>
      </c>
      <c r="D1310" s="3" t="s">
        <v>10</v>
      </c>
      <c r="E1310" s="3">
        <v>8349</v>
      </c>
      <c r="F1310" s="3">
        <v>6176.4705882352901</v>
      </c>
      <c r="G1310" s="3">
        <v>10000</v>
      </c>
      <c r="H1310" s="3">
        <v>10000</v>
      </c>
      <c r="I1310" s="3">
        <v>70501</v>
      </c>
      <c r="J1310" s="3">
        <v>27860</v>
      </c>
      <c r="K1310" s="3">
        <v>0.395171699692203</v>
      </c>
    </row>
    <row r="1311" spans="1:11" x14ac:dyDescent="0.2">
      <c r="A1311" s="3" t="s">
        <v>473</v>
      </c>
      <c r="B1311" s="3" t="s">
        <v>493</v>
      </c>
      <c r="C1311" s="3" t="s">
        <v>494</v>
      </c>
      <c r="D1311" s="3" t="s">
        <v>11</v>
      </c>
      <c r="E1311" s="3">
        <v>7549</v>
      </c>
      <c r="F1311" s="3">
        <v>6538.4615384615399</v>
      </c>
      <c r="G1311" s="3">
        <v>8750</v>
      </c>
      <c r="H1311" s="3">
        <v>8000</v>
      </c>
      <c r="I1311" s="3">
        <v>70501</v>
      </c>
      <c r="J1311" s="3">
        <v>27860</v>
      </c>
      <c r="K1311" s="3">
        <v>0.395171699692203</v>
      </c>
    </row>
    <row r="1312" spans="1:11" x14ac:dyDescent="0.2">
      <c r="A1312" s="3" t="s">
        <v>473</v>
      </c>
      <c r="B1312" s="3" t="s">
        <v>493</v>
      </c>
      <c r="C1312" s="3" t="s">
        <v>494</v>
      </c>
      <c r="D1312" s="3" t="s">
        <v>12</v>
      </c>
      <c r="E1312" s="3">
        <v>6914</v>
      </c>
      <c r="F1312" s="3">
        <v>4999.3894993895001</v>
      </c>
      <c r="G1312" s="3">
        <v>7800</v>
      </c>
      <c r="H1312" s="3">
        <v>6160.2564102564102</v>
      </c>
      <c r="I1312" s="3">
        <v>70501</v>
      </c>
      <c r="J1312" s="3">
        <v>27860</v>
      </c>
      <c r="K1312" s="3">
        <v>0.395171699692203</v>
      </c>
    </row>
    <row r="1313" spans="1:11" x14ac:dyDescent="0.2">
      <c r="A1313" s="3" t="s">
        <v>473</v>
      </c>
      <c r="B1313" s="3" t="s">
        <v>493</v>
      </c>
      <c r="C1313" s="3" t="s">
        <v>494</v>
      </c>
      <c r="D1313" s="3" t="s">
        <v>13</v>
      </c>
      <c r="E1313" s="3">
        <v>9565</v>
      </c>
      <c r="F1313" s="3">
        <v>9230.7692307692305</v>
      </c>
      <c r="G1313" s="3">
        <v>9722</v>
      </c>
      <c r="H1313" s="3">
        <v>9500</v>
      </c>
      <c r="I1313" s="3">
        <v>70501</v>
      </c>
      <c r="J1313" s="3">
        <v>27860</v>
      </c>
      <c r="K1313" s="3">
        <v>0.395171699692203</v>
      </c>
    </row>
    <row r="1314" spans="1:11" x14ac:dyDescent="0.2">
      <c r="A1314" s="3" t="s">
        <v>473</v>
      </c>
      <c r="B1314" s="3" t="s">
        <v>493</v>
      </c>
      <c r="C1314" s="3" t="s">
        <v>494</v>
      </c>
      <c r="D1314" s="3" t="s">
        <v>14</v>
      </c>
      <c r="E1314" s="3">
        <v>9444</v>
      </c>
      <c r="F1314" s="3">
        <v>9000</v>
      </c>
      <c r="G1314" s="3">
        <v>10000</v>
      </c>
      <c r="H1314" s="3">
        <v>10000</v>
      </c>
      <c r="I1314" s="3">
        <v>70501</v>
      </c>
      <c r="J1314" s="3">
        <v>27860</v>
      </c>
      <c r="K1314" s="3">
        <v>0.395171699692203</v>
      </c>
    </row>
    <row r="1315" spans="1:11" x14ac:dyDescent="0.2">
      <c r="A1315" s="3" t="s">
        <v>473</v>
      </c>
      <c r="B1315" s="3" t="s">
        <v>493</v>
      </c>
      <c r="C1315" s="3" t="s">
        <v>494</v>
      </c>
      <c r="D1315" s="3" t="s">
        <v>15</v>
      </c>
      <c r="E1315" s="3">
        <v>8812</v>
      </c>
      <c r="F1315" s="3">
        <v>7171.7171717171695</v>
      </c>
      <c r="G1315" s="3">
        <v>9528</v>
      </c>
      <c r="H1315" s="3">
        <v>9066.6666666666697</v>
      </c>
      <c r="I1315" s="3">
        <v>70501</v>
      </c>
      <c r="J1315" s="3">
        <v>27860</v>
      </c>
      <c r="K1315" s="3">
        <v>0.395171699692203</v>
      </c>
    </row>
    <row r="1316" spans="1:11" x14ac:dyDescent="0.2">
      <c r="A1316" s="3" t="s">
        <v>473</v>
      </c>
      <c r="B1316" s="3" t="s">
        <v>496</v>
      </c>
      <c r="C1316" s="3" t="s">
        <v>497</v>
      </c>
      <c r="D1316" s="3" t="s">
        <v>8</v>
      </c>
      <c r="E1316" s="3">
        <v>7199</v>
      </c>
      <c r="F1316" s="3">
        <v>4361.8197278911603</v>
      </c>
      <c r="G1316" s="3">
        <v>7779</v>
      </c>
      <c r="H1316" s="3">
        <v>5585.8395989974897</v>
      </c>
      <c r="I1316" s="3">
        <v>69849</v>
      </c>
      <c r="J1316" s="3">
        <v>29509</v>
      </c>
      <c r="K1316" s="3">
        <v>0.422468467694598</v>
      </c>
    </row>
    <row r="1317" spans="1:11" x14ac:dyDescent="0.2">
      <c r="A1317" s="3" t="s">
        <v>473</v>
      </c>
      <c r="B1317" s="3" t="s">
        <v>496</v>
      </c>
      <c r="C1317" s="3" t="s">
        <v>497</v>
      </c>
      <c r="D1317" s="3" t="s">
        <v>9</v>
      </c>
      <c r="E1317" s="3">
        <v>8565</v>
      </c>
      <c r="F1317" s="3">
        <v>6521.7391304347802</v>
      </c>
      <c r="G1317" s="3">
        <v>8851</v>
      </c>
      <c r="H1317" s="3">
        <v>7179.4871794871797</v>
      </c>
      <c r="I1317" s="3">
        <v>69849</v>
      </c>
      <c r="J1317" s="3">
        <v>29509</v>
      </c>
      <c r="K1317" s="3">
        <v>0.422468467694598</v>
      </c>
    </row>
    <row r="1318" spans="1:11" x14ac:dyDescent="0.2">
      <c r="A1318" s="3" t="s">
        <v>473</v>
      </c>
      <c r="B1318" s="3" t="s">
        <v>496</v>
      </c>
      <c r="C1318" s="3" t="s">
        <v>497</v>
      </c>
      <c r="D1318" s="3" t="s">
        <v>10</v>
      </c>
      <c r="E1318" s="3">
        <v>8107</v>
      </c>
      <c r="F1318" s="3">
        <v>6783.6257309941502</v>
      </c>
      <c r="G1318" s="3">
        <v>8502</v>
      </c>
      <c r="H1318" s="3">
        <v>7318.8405797101404</v>
      </c>
      <c r="I1318" s="3">
        <v>69849</v>
      </c>
      <c r="J1318" s="3">
        <v>29509</v>
      </c>
      <c r="K1318" s="3">
        <v>0.422468467694598</v>
      </c>
    </row>
    <row r="1319" spans="1:11" x14ac:dyDescent="0.2">
      <c r="A1319" s="3" t="s">
        <v>473</v>
      </c>
      <c r="B1319" s="3" t="s">
        <v>496</v>
      </c>
      <c r="C1319" s="3" t="s">
        <v>497</v>
      </c>
      <c r="D1319" s="3" t="s">
        <v>11</v>
      </c>
      <c r="E1319" s="3">
        <v>8428</v>
      </c>
      <c r="F1319" s="3">
        <v>6761.9047619047597</v>
      </c>
      <c r="G1319" s="3">
        <v>8999</v>
      </c>
      <c r="H1319" s="3">
        <v>8151.5151515151501</v>
      </c>
      <c r="I1319" s="3">
        <v>69849</v>
      </c>
      <c r="J1319" s="3">
        <v>29509</v>
      </c>
      <c r="K1319" s="3">
        <v>0.422468467694598</v>
      </c>
    </row>
    <row r="1320" spans="1:11" x14ac:dyDescent="0.2">
      <c r="A1320" s="3" t="s">
        <v>473</v>
      </c>
      <c r="B1320" s="3" t="s">
        <v>496</v>
      </c>
      <c r="C1320" s="3" t="s">
        <v>497</v>
      </c>
      <c r="D1320" s="3" t="s">
        <v>12</v>
      </c>
      <c r="E1320" s="3">
        <v>8090</v>
      </c>
      <c r="F1320" s="3">
        <v>5808.6337338673802</v>
      </c>
      <c r="G1320" s="3">
        <v>8574</v>
      </c>
      <c r="H1320" s="3">
        <v>6908.3333333333303</v>
      </c>
      <c r="I1320" s="3">
        <v>69849</v>
      </c>
      <c r="J1320" s="3">
        <v>29509</v>
      </c>
      <c r="K1320" s="3">
        <v>0.422468467694598</v>
      </c>
    </row>
    <row r="1321" spans="1:11" x14ac:dyDescent="0.2">
      <c r="A1321" s="3" t="s">
        <v>473</v>
      </c>
      <c r="B1321" s="3" t="s">
        <v>496</v>
      </c>
      <c r="C1321" s="3" t="s">
        <v>497</v>
      </c>
      <c r="D1321" s="3" t="s">
        <v>13</v>
      </c>
      <c r="E1321" s="3">
        <v>8785</v>
      </c>
      <c r="F1321" s="3">
        <v>7714.2857142857101</v>
      </c>
      <c r="G1321" s="3">
        <v>8750</v>
      </c>
      <c r="H1321" s="3">
        <v>8260.8695652173901</v>
      </c>
      <c r="I1321" s="3">
        <v>69849</v>
      </c>
      <c r="J1321" s="3">
        <v>29509</v>
      </c>
      <c r="K1321" s="3">
        <v>0.422468467694598</v>
      </c>
    </row>
    <row r="1322" spans="1:11" x14ac:dyDescent="0.2">
      <c r="A1322" s="3" t="s">
        <v>473</v>
      </c>
      <c r="B1322" s="3" t="s">
        <v>496</v>
      </c>
      <c r="C1322" s="3" t="s">
        <v>497</v>
      </c>
      <c r="D1322" s="3" t="s">
        <v>14</v>
      </c>
      <c r="E1322" s="3">
        <v>8091</v>
      </c>
      <c r="F1322" s="3">
        <v>6538.4615384615399</v>
      </c>
      <c r="G1322" s="3">
        <v>8860</v>
      </c>
      <c r="H1322" s="3">
        <v>7692.3076923076896</v>
      </c>
      <c r="I1322" s="3">
        <v>69849</v>
      </c>
      <c r="J1322" s="3">
        <v>29509</v>
      </c>
      <c r="K1322" s="3">
        <v>0.422468467694598</v>
      </c>
    </row>
    <row r="1323" spans="1:11" x14ac:dyDescent="0.2">
      <c r="A1323" s="3" t="s">
        <v>473</v>
      </c>
      <c r="B1323" s="3" t="s">
        <v>496</v>
      </c>
      <c r="C1323" s="3" t="s">
        <v>497</v>
      </c>
      <c r="D1323" s="3" t="s">
        <v>15</v>
      </c>
      <c r="E1323" s="3">
        <v>8764</v>
      </c>
      <c r="F1323" s="3">
        <v>7430.5555555555602</v>
      </c>
      <c r="G1323" s="3">
        <v>8803</v>
      </c>
      <c r="H1323" s="3">
        <v>7962.9629629629599</v>
      </c>
      <c r="I1323" s="3">
        <v>69849</v>
      </c>
      <c r="J1323" s="3">
        <v>29509</v>
      </c>
      <c r="K1323" s="3">
        <v>0.422468467694598</v>
      </c>
    </row>
    <row r="1324" spans="1:11" x14ac:dyDescent="0.2">
      <c r="A1324" s="3" t="s">
        <v>473</v>
      </c>
      <c r="B1324" s="3" t="s">
        <v>499</v>
      </c>
      <c r="C1324" s="3" t="s">
        <v>500</v>
      </c>
      <c r="D1324" s="3" t="s">
        <v>8</v>
      </c>
    </row>
    <row r="1325" spans="1:11" x14ac:dyDescent="0.2">
      <c r="A1325" s="3" t="s">
        <v>473</v>
      </c>
      <c r="B1325" s="3" t="s">
        <v>499</v>
      </c>
      <c r="C1325" s="3" t="s">
        <v>500</v>
      </c>
      <c r="D1325" s="3" t="s">
        <v>9</v>
      </c>
      <c r="E1325" s="3">
        <v>8333</v>
      </c>
      <c r="F1325" s="3">
        <v>7500</v>
      </c>
      <c r="G1325" s="3">
        <v>10000</v>
      </c>
      <c r="H1325" s="3">
        <v>10000</v>
      </c>
    </row>
    <row r="1326" spans="1:11" x14ac:dyDescent="0.2">
      <c r="A1326" s="3" t="s">
        <v>473</v>
      </c>
      <c r="B1326" s="3" t="s">
        <v>499</v>
      </c>
      <c r="C1326" s="3" t="s">
        <v>500</v>
      </c>
      <c r="D1326" s="3" t="s">
        <v>10</v>
      </c>
      <c r="E1326" s="3">
        <v>9286</v>
      </c>
      <c r="F1326" s="3">
        <v>8750</v>
      </c>
      <c r="G1326" s="3">
        <v>10000</v>
      </c>
      <c r="H1326" s="3">
        <v>10000</v>
      </c>
    </row>
    <row r="1327" spans="1:11" x14ac:dyDescent="0.2">
      <c r="A1327" s="3" t="s">
        <v>473</v>
      </c>
      <c r="B1327" s="3" t="s">
        <v>499</v>
      </c>
      <c r="C1327" s="3" t="s">
        <v>500</v>
      </c>
      <c r="D1327" s="3" t="s">
        <v>11</v>
      </c>
    </row>
    <row r="1328" spans="1:11" x14ac:dyDescent="0.2">
      <c r="A1328" s="3" t="s">
        <v>473</v>
      </c>
      <c r="B1328" s="3" t="s">
        <v>499</v>
      </c>
      <c r="C1328" s="3" t="s">
        <v>500</v>
      </c>
      <c r="D1328" s="3" t="s">
        <v>12</v>
      </c>
      <c r="E1328" s="3">
        <v>8704</v>
      </c>
      <c r="F1328" s="3">
        <v>7692.3076923076896</v>
      </c>
      <c r="G1328" s="3">
        <v>10000</v>
      </c>
      <c r="H1328" s="3">
        <v>10000</v>
      </c>
    </row>
    <row r="1329" spans="1:8" x14ac:dyDescent="0.2">
      <c r="A1329" s="3" t="s">
        <v>473</v>
      </c>
      <c r="B1329" s="3" t="s">
        <v>499</v>
      </c>
      <c r="C1329" s="3" t="s">
        <v>500</v>
      </c>
      <c r="D1329" s="3" t="s">
        <v>13</v>
      </c>
      <c r="E1329" s="3">
        <v>8333</v>
      </c>
      <c r="F1329" s="3">
        <v>7500</v>
      </c>
      <c r="G1329" s="3">
        <v>8333</v>
      </c>
      <c r="H1329" s="3">
        <v>7500</v>
      </c>
    </row>
    <row r="1330" spans="1:8" x14ac:dyDescent="0.2">
      <c r="A1330" s="3" t="s">
        <v>473</v>
      </c>
      <c r="B1330" s="3" t="s">
        <v>499</v>
      </c>
      <c r="C1330" s="3" t="s">
        <v>500</v>
      </c>
      <c r="D1330" s="3" t="s">
        <v>14</v>
      </c>
      <c r="E1330" s="3">
        <v>8200</v>
      </c>
      <c r="F1330" s="3">
        <v>5500</v>
      </c>
      <c r="G1330" s="3">
        <v>10000</v>
      </c>
      <c r="H1330" s="3">
        <v>10000</v>
      </c>
    </row>
    <row r="1331" spans="1:8" x14ac:dyDescent="0.2">
      <c r="A1331" s="3" t="s">
        <v>473</v>
      </c>
      <c r="B1331" s="3" t="s">
        <v>499</v>
      </c>
      <c r="C1331" s="3" t="s">
        <v>500</v>
      </c>
      <c r="D1331" s="3" t="s">
        <v>15</v>
      </c>
      <c r="E1331" s="3">
        <v>10000</v>
      </c>
      <c r="F1331" s="3">
        <v>10000</v>
      </c>
      <c r="G1331" s="3">
        <v>10000</v>
      </c>
      <c r="H1331" s="3">
        <v>10000</v>
      </c>
    </row>
    <row r="1332" spans="1:8" x14ac:dyDescent="0.2">
      <c r="A1332" s="3" t="s">
        <v>473</v>
      </c>
      <c r="B1332" s="3" t="s">
        <v>501</v>
      </c>
      <c r="C1332" s="3" t="s">
        <v>502</v>
      </c>
      <c r="D1332" s="3" t="s">
        <v>8</v>
      </c>
      <c r="E1332" s="3">
        <v>8556</v>
      </c>
      <c r="F1332" s="3">
        <v>6400</v>
      </c>
      <c r="G1332" s="3">
        <v>9500</v>
      </c>
      <c r="H1332" s="3">
        <v>9166.6666666666697</v>
      </c>
    </row>
    <row r="1333" spans="1:8" x14ac:dyDescent="0.2">
      <c r="A1333" s="3" t="s">
        <v>473</v>
      </c>
      <c r="B1333" s="3" t="s">
        <v>501</v>
      </c>
      <c r="C1333" s="3" t="s">
        <v>502</v>
      </c>
      <c r="D1333" s="3" t="s">
        <v>9</v>
      </c>
      <c r="E1333" s="3">
        <v>8902</v>
      </c>
      <c r="F1333" s="3">
        <v>7070.7070707070698</v>
      </c>
      <c r="G1333" s="3">
        <v>8683</v>
      </c>
      <c r="H1333" s="3">
        <v>7122.8070175438597</v>
      </c>
    </row>
    <row r="1334" spans="1:8" x14ac:dyDescent="0.2">
      <c r="A1334" s="3" t="s">
        <v>473</v>
      </c>
      <c r="B1334" s="3" t="s">
        <v>501</v>
      </c>
      <c r="C1334" s="3" t="s">
        <v>502</v>
      </c>
      <c r="D1334" s="3" t="s">
        <v>10</v>
      </c>
      <c r="E1334" s="3">
        <v>8854</v>
      </c>
      <c r="F1334" s="3">
        <v>7678.5714285714303</v>
      </c>
      <c r="G1334" s="3">
        <v>8194</v>
      </c>
      <c r="H1334" s="3">
        <v>7435.8974358974401</v>
      </c>
    </row>
    <row r="1335" spans="1:8" x14ac:dyDescent="0.2">
      <c r="A1335" s="3" t="s">
        <v>473</v>
      </c>
      <c r="B1335" s="3" t="s">
        <v>501</v>
      </c>
      <c r="C1335" s="3" t="s">
        <v>502</v>
      </c>
      <c r="D1335" s="3" t="s">
        <v>11</v>
      </c>
      <c r="E1335" s="3">
        <v>8571</v>
      </c>
      <c r="F1335" s="3">
        <v>8000</v>
      </c>
      <c r="G1335" s="3">
        <v>9000</v>
      </c>
      <c r="H1335" s="3">
        <v>8571.4285714285706</v>
      </c>
    </row>
    <row r="1336" spans="1:8" x14ac:dyDescent="0.2">
      <c r="A1336" s="3" t="s">
        <v>473</v>
      </c>
      <c r="B1336" s="3" t="s">
        <v>501</v>
      </c>
      <c r="C1336" s="3" t="s">
        <v>502</v>
      </c>
      <c r="D1336" s="3" t="s">
        <v>12</v>
      </c>
      <c r="E1336" s="3">
        <v>9474</v>
      </c>
      <c r="F1336" s="3">
        <v>9047.6190476190495</v>
      </c>
      <c r="G1336" s="3">
        <v>9667</v>
      </c>
      <c r="H1336" s="3">
        <v>9375</v>
      </c>
    </row>
    <row r="1337" spans="1:8" x14ac:dyDescent="0.2">
      <c r="A1337" s="3" t="s">
        <v>473</v>
      </c>
      <c r="B1337" s="3" t="s">
        <v>501</v>
      </c>
      <c r="C1337" s="3" t="s">
        <v>502</v>
      </c>
      <c r="D1337" s="3" t="s">
        <v>13</v>
      </c>
    </row>
    <row r="1338" spans="1:8" x14ac:dyDescent="0.2">
      <c r="A1338" s="3" t="s">
        <v>473</v>
      </c>
      <c r="B1338" s="3" t="s">
        <v>501</v>
      </c>
      <c r="C1338" s="3" t="s">
        <v>502</v>
      </c>
      <c r="D1338" s="3" t="s">
        <v>14</v>
      </c>
      <c r="E1338" s="3">
        <v>9739</v>
      </c>
      <c r="F1338" s="3">
        <v>9298.2456140350896</v>
      </c>
      <c r="G1338" s="3">
        <v>9556</v>
      </c>
      <c r="H1338" s="3">
        <v>8888.8888888888905</v>
      </c>
    </row>
    <row r="1339" spans="1:8" x14ac:dyDescent="0.2">
      <c r="A1339" s="3" t="s">
        <v>473</v>
      </c>
      <c r="B1339" s="3" t="s">
        <v>501</v>
      </c>
      <c r="C1339" s="3" t="s">
        <v>502</v>
      </c>
      <c r="D1339" s="3" t="s">
        <v>15</v>
      </c>
      <c r="E1339" s="3">
        <v>9000</v>
      </c>
      <c r="F1339" s="3">
        <v>8500</v>
      </c>
      <c r="G1339" s="3">
        <v>9091</v>
      </c>
      <c r="H1339" s="3">
        <v>8666.6666666666697</v>
      </c>
    </row>
    <row r="1340" spans="1:8" x14ac:dyDescent="0.2">
      <c r="A1340" s="3" t="s">
        <v>473</v>
      </c>
      <c r="B1340" s="3" t="s">
        <v>503</v>
      </c>
      <c r="C1340" s="3" t="s">
        <v>504</v>
      </c>
      <c r="D1340" s="3" t="s">
        <v>8</v>
      </c>
      <c r="E1340" s="3">
        <v>8230</v>
      </c>
      <c r="F1340" s="3">
        <v>6397.1248876909303</v>
      </c>
      <c r="G1340" s="3">
        <v>8932</v>
      </c>
      <c r="H1340" s="3">
        <v>7121.2121212121201</v>
      </c>
    </row>
    <row r="1341" spans="1:8" x14ac:dyDescent="0.2">
      <c r="A1341" s="3" t="s">
        <v>473</v>
      </c>
      <c r="B1341" s="3" t="s">
        <v>503</v>
      </c>
      <c r="C1341" s="3" t="s">
        <v>504</v>
      </c>
      <c r="D1341" s="3" t="s">
        <v>9</v>
      </c>
      <c r="E1341" s="3">
        <v>8429</v>
      </c>
      <c r="F1341" s="3">
        <v>7179.4871794871797</v>
      </c>
      <c r="G1341" s="3">
        <v>10000</v>
      </c>
      <c r="H1341" s="3">
        <v>10000</v>
      </c>
    </row>
    <row r="1342" spans="1:8" x14ac:dyDescent="0.2">
      <c r="A1342" s="3" t="s">
        <v>473</v>
      </c>
      <c r="B1342" s="3" t="s">
        <v>503</v>
      </c>
      <c r="C1342" s="3" t="s">
        <v>504</v>
      </c>
      <c r="D1342" s="3" t="s">
        <v>10</v>
      </c>
      <c r="E1342" s="3">
        <v>8659</v>
      </c>
      <c r="F1342" s="3">
        <v>6764.7058823529396</v>
      </c>
      <c r="G1342" s="3">
        <v>9444</v>
      </c>
      <c r="H1342" s="3">
        <v>9000</v>
      </c>
    </row>
    <row r="1343" spans="1:8" x14ac:dyDescent="0.2">
      <c r="A1343" s="3" t="s">
        <v>473</v>
      </c>
      <c r="B1343" s="3" t="s">
        <v>503</v>
      </c>
      <c r="C1343" s="3" t="s">
        <v>504</v>
      </c>
      <c r="D1343" s="3" t="s">
        <v>11</v>
      </c>
      <c r="E1343" s="3">
        <v>8646</v>
      </c>
      <c r="F1343" s="3">
        <v>7727.2727272727298</v>
      </c>
      <c r="G1343" s="3">
        <v>10000</v>
      </c>
      <c r="H1343" s="3">
        <v>10000</v>
      </c>
    </row>
    <row r="1344" spans="1:8" x14ac:dyDescent="0.2">
      <c r="A1344" s="3" t="s">
        <v>473</v>
      </c>
      <c r="B1344" s="3" t="s">
        <v>503</v>
      </c>
      <c r="C1344" s="3" t="s">
        <v>504</v>
      </c>
      <c r="D1344" s="3" t="s">
        <v>12</v>
      </c>
      <c r="E1344" s="3">
        <v>9444</v>
      </c>
      <c r="F1344" s="3">
        <v>8846.1538461538494</v>
      </c>
      <c r="G1344" s="3">
        <v>10000</v>
      </c>
      <c r="H1344" s="3">
        <v>10000</v>
      </c>
    </row>
    <row r="1345" spans="1:8" x14ac:dyDescent="0.2">
      <c r="A1345" s="3" t="s">
        <v>473</v>
      </c>
      <c r="B1345" s="3" t="s">
        <v>503</v>
      </c>
      <c r="C1345" s="3" t="s">
        <v>504</v>
      </c>
      <c r="D1345" s="3" t="s">
        <v>13</v>
      </c>
      <c r="E1345" s="3">
        <v>10000</v>
      </c>
      <c r="F1345" s="3">
        <v>10000</v>
      </c>
      <c r="G1345" s="3">
        <v>10000</v>
      </c>
      <c r="H1345" s="3">
        <v>10000</v>
      </c>
    </row>
    <row r="1346" spans="1:8" x14ac:dyDescent="0.2">
      <c r="A1346" s="3" t="s">
        <v>473</v>
      </c>
      <c r="B1346" s="3" t="s">
        <v>503</v>
      </c>
      <c r="C1346" s="3" t="s">
        <v>504</v>
      </c>
      <c r="D1346" s="3" t="s">
        <v>14</v>
      </c>
      <c r="E1346" s="3">
        <v>8750</v>
      </c>
      <c r="F1346" s="3">
        <v>6666.6666666666697</v>
      </c>
      <c r="G1346" s="3">
        <v>10000</v>
      </c>
      <c r="H1346" s="3">
        <v>10000</v>
      </c>
    </row>
    <row r="1347" spans="1:8" x14ac:dyDescent="0.2">
      <c r="A1347" s="3" t="s">
        <v>473</v>
      </c>
      <c r="B1347" s="3" t="s">
        <v>503</v>
      </c>
      <c r="C1347" s="3" t="s">
        <v>504</v>
      </c>
      <c r="D1347" s="3" t="s">
        <v>15</v>
      </c>
    </row>
    <row r="1348" spans="1:8" x14ac:dyDescent="0.2">
      <c r="A1348" s="3" t="s">
        <v>473</v>
      </c>
      <c r="B1348" s="3" t="s">
        <v>505</v>
      </c>
      <c r="C1348" s="3" t="s">
        <v>506</v>
      </c>
      <c r="D1348" s="3" t="s">
        <v>8</v>
      </c>
      <c r="E1348" s="3">
        <v>9394</v>
      </c>
      <c r="F1348" s="3">
        <v>8461.5384615384592</v>
      </c>
      <c r="G1348" s="3">
        <v>9000</v>
      </c>
      <c r="H1348" s="3">
        <v>8333.3333333333303</v>
      </c>
    </row>
    <row r="1349" spans="1:8" x14ac:dyDescent="0.2">
      <c r="A1349" s="3" t="s">
        <v>473</v>
      </c>
      <c r="B1349" s="3" t="s">
        <v>505</v>
      </c>
      <c r="C1349" s="3" t="s">
        <v>506</v>
      </c>
      <c r="D1349" s="3" t="s">
        <v>9</v>
      </c>
      <c r="E1349" s="3">
        <v>9444</v>
      </c>
      <c r="F1349" s="3">
        <v>9000</v>
      </c>
      <c r="G1349" s="3">
        <v>10000</v>
      </c>
      <c r="H1349" s="3">
        <v>10000</v>
      </c>
    </row>
    <row r="1350" spans="1:8" x14ac:dyDescent="0.2">
      <c r="A1350" s="3" t="s">
        <v>473</v>
      </c>
      <c r="B1350" s="3" t="s">
        <v>505</v>
      </c>
      <c r="C1350" s="3" t="s">
        <v>506</v>
      </c>
      <c r="D1350" s="3" t="s">
        <v>10</v>
      </c>
      <c r="E1350" s="3">
        <v>9615</v>
      </c>
      <c r="F1350" s="3">
        <v>9285.7142857142899</v>
      </c>
      <c r="G1350" s="3">
        <v>9167</v>
      </c>
      <c r="H1350" s="3">
        <v>8571.4285714285706</v>
      </c>
    </row>
    <row r="1351" spans="1:8" x14ac:dyDescent="0.2">
      <c r="A1351" s="3" t="s">
        <v>473</v>
      </c>
      <c r="B1351" s="3" t="s">
        <v>505</v>
      </c>
      <c r="C1351" s="3" t="s">
        <v>506</v>
      </c>
      <c r="D1351" s="3" t="s">
        <v>11</v>
      </c>
      <c r="E1351" s="3">
        <v>10000</v>
      </c>
      <c r="F1351" s="3">
        <v>10000</v>
      </c>
      <c r="G1351" s="3">
        <v>10000</v>
      </c>
      <c r="H1351" s="3">
        <v>10000</v>
      </c>
    </row>
    <row r="1352" spans="1:8" x14ac:dyDescent="0.2">
      <c r="A1352" s="3" t="s">
        <v>473</v>
      </c>
      <c r="B1352" s="3" t="s">
        <v>505</v>
      </c>
      <c r="C1352" s="3" t="s">
        <v>506</v>
      </c>
      <c r="D1352" s="3" t="s">
        <v>12</v>
      </c>
      <c r="E1352" s="3">
        <v>8276</v>
      </c>
      <c r="F1352" s="3">
        <v>6521.7391304347802</v>
      </c>
      <c r="G1352" s="3">
        <v>9091</v>
      </c>
      <c r="H1352" s="3">
        <v>8571.4285714285706</v>
      </c>
    </row>
    <row r="1353" spans="1:8" x14ac:dyDescent="0.2">
      <c r="A1353" s="3" t="s">
        <v>473</v>
      </c>
      <c r="B1353" s="3" t="s">
        <v>505</v>
      </c>
      <c r="C1353" s="3" t="s">
        <v>506</v>
      </c>
      <c r="D1353" s="3" t="s">
        <v>13</v>
      </c>
      <c r="E1353" s="3">
        <v>9300</v>
      </c>
      <c r="F1353" s="3">
        <v>8437.5</v>
      </c>
      <c r="G1353" s="3">
        <v>10000</v>
      </c>
      <c r="H1353" s="3">
        <v>10000</v>
      </c>
    </row>
    <row r="1354" spans="1:8" x14ac:dyDescent="0.2">
      <c r="A1354" s="3" t="s">
        <v>473</v>
      </c>
      <c r="B1354" s="3" t="s">
        <v>505</v>
      </c>
      <c r="C1354" s="3" t="s">
        <v>506</v>
      </c>
      <c r="D1354" s="3" t="s">
        <v>14</v>
      </c>
      <c r="E1354" s="3">
        <v>8080</v>
      </c>
      <c r="F1354" s="3">
        <v>6195.6521739130403</v>
      </c>
      <c r="G1354" s="3">
        <v>8839</v>
      </c>
      <c r="H1354" s="3">
        <v>7631.5789473684199</v>
      </c>
    </row>
    <row r="1355" spans="1:8" x14ac:dyDescent="0.2">
      <c r="A1355" s="3" t="s">
        <v>473</v>
      </c>
      <c r="B1355" s="3" t="s">
        <v>505</v>
      </c>
      <c r="C1355" s="3" t="s">
        <v>506</v>
      </c>
      <c r="D1355" s="3" t="s">
        <v>15</v>
      </c>
      <c r="E1355" s="3">
        <v>7959</v>
      </c>
      <c r="F1355" s="3">
        <v>5851.0638297872301</v>
      </c>
      <c r="G1355" s="3">
        <v>9320</v>
      </c>
      <c r="H1355" s="3">
        <v>8333.3333333333303</v>
      </c>
    </row>
    <row r="1356" spans="1:8" x14ac:dyDescent="0.2">
      <c r="A1356" s="3" t="s">
        <v>473</v>
      </c>
      <c r="B1356" s="3" t="s">
        <v>507</v>
      </c>
      <c r="C1356" s="3" t="s">
        <v>508</v>
      </c>
      <c r="D1356" s="3" t="s">
        <v>8</v>
      </c>
      <c r="E1356" s="3">
        <v>6781</v>
      </c>
      <c r="F1356" s="3">
        <v>3975.4873576529599</v>
      </c>
      <c r="G1356" s="3">
        <v>7465</v>
      </c>
      <c r="H1356" s="3">
        <v>4951.5873015873003</v>
      </c>
    </row>
    <row r="1357" spans="1:8" x14ac:dyDescent="0.2">
      <c r="A1357" s="3" t="s">
        <v>473</v>
      </c>
      <c r="B1357" s="3" t="s">
        <v>507</v>
      </c>
      <c r="C1357" s="3" t="s">
        <v>508</v>
      </c>
      <c r="D1357" s="3" t="s">
        <v>9</v>
      </c>
      <c r="E1357" s="3">
        <v>7747</v>
      </c>
      <c r="F1357" s="3">
        <v>4998.9588755856303</v>
      </c>
      <c r="G1357" s="3">
        <v>7742</v>
      </c>
      <c r="H1357" s="3">
        <v>5450.91324200913</v>
      </c>
    </row>
    <row r="1358" spans="1:8" x14ac:dyDescent="0.2">
      <c r="A1358" s="3" t="s">
        <v>473</v>
      </c>
      <c r="B1358" s="3" t="s">
        <v>507</v>
      </c>
      <c r="C1358" s="3" t="s">
        <v>508</v>
      </c>
      <c r="D1358" s="3" t="s">
        <v>10</v>
      </c>
      <c r="E1358" s="3">
        <v>8286</v>
      </c>
      <c r="F1358" s="3">
        <v>6129.6296296296296</v>
      </c>
      <c r="G1358" s="3">
        <v>8467</v>
      </c>
      <c r="H1358" s="3">
        <v>6640.3508771929801</v>
      </c>
    </row>
    <row r="1359" spans="1:8" x14ac:dyDescent="0.2">
      <c r="A1359" s="3" t="s">
        <v>473</v>
      </c>
      <c r="B1359" s="3" t="s">
        <v>507</v>
      </c>
      <c r="C1359" s="3" t="s">
        <v>508</v>
      </c>
      <c r="D1359" s="3" t="s">
        <v>11</v>
      </c>
      <c r="E1359" s="3">
        <v>7972</v>
      </c>
      <c r="F1359" s="3">
        <v>6411.21495327103</v>
      </c>
      <c r="G1359" s="3">
        <v>8210</v>
      </c>
      <c r="H1359" s="3">
        <v>6693.3333333333303</v>
      </c>
    </row>
    <row r="1360" spans="1:8" x14ac:dyDescent="0.2">
      <c r="A1360" s="3" t="s">
        <v>473</v>
      </c>
      <c r="B1360" s="3" t="s">
        <v>507</v>
      </c>
      <c r="C1360" s="3" t="s">
        <v>508</v>
      </c>
      <c r="D1360" s="3" t="s">
        <v>12</v>
      </c>
      <c r="E1360" s="3">
        <v>6747</v>
      </c>
      <c r="F1360" s="3">
        <v>4375.74943909786</v>
      </c>
      <c r="G1360" s="3">
        <v>6889</v>
      </c>
      <c r="H1360" s="3">
        <v>4572.9458450046704</v>
      </c>
    </row>
    <row r="1361" spans="1:11" x14ac:dyDescent="0.2">
      <c r="A1361" s="3" t="s">
        <v>473</v>
      </c>
      <c r="B1361" s="3" t="s">
        <v>507</v>
      </c>
      <c r="C1361" s="3" t="s">
        <v>508</v>
      </c>
      <c r="D1361" s="3" t="s">
        <v>13</v>
      </c>
      <c r="E1361" s="3">
        <v>8720</v>
      </c>
      <c r="F1361" s="3">
        <v>6999.36868686869</v>
      </c>
      <c r="G1361" s="3">
        <v>8967</v>
      </c>
      <c r="H1361" s="3">
        <v>7268.2926829268299</v>
      </c>
    </row>
    <row r="1362" spans="1:11" x14ac:dyDescent="0.2">
      <c r="A1362" s="3" t="s">
        <v>473</v>
      </c>
      <c r="B1362" s="3" t="s">
        <v>507</v>
      </c>
      <c r="C1362" s="3" t="s">
        <v>508</v>
      </c>
      <c r="D1362" s="3" t="s">
        <v>14</v>
      </c>
      <c r="E1362" s="3">
        <v>8452</v>
      </c>
      <c r="F1362" s="3">
        <v>6143.2823129251701</v>
      </c>
      <c r="G1362" s="3">
        <v>8943</v>
      </c>
      <c r="H1362" s="3">
        <v>7763.1578947368398</v>
      </c>
    </row>
    <row r="1363" spans="1:11" x14ac:dyDescent="0.2">
      <c r="A1363" s="3" t="s">
        <v>473</v>
      </c>
      <c r="B1363" s="3" t="s">
        <v>507</v>
      </c>
      <c r="C1363" s="3" t="s">
        <v>508</v>
      </c>
      <c r="D1363" s="3" t="s">
        <v>15</v>
      </c>
      <c r="E1363" s="3">
        <v>7074</v>
      </c>
      <c r="F1363" s="3">
        <v>5295.6491949297697</v>
      </c>
      <c r="G1363" s="3">
        <v>7447</v>
      </c>
      <c r="H1363" s="3">
        <v>5909.9099099099103</v>
      </c>
    </row>
    <row r="1364" spans="1:11" x14ac:dyDescent="0.2">
      <c r="A1364" s="3" t="s">
        <v>511</v>
      </c>
      <c r="B1364" s="3" t="s">
        <v>509</v>
      </c>
      <c r="C1364" s="3" t="s">
        <v>510</v>
      </c>
      <c r="D1364" s="3" t="s">
        <v>8</v>
      </c>
      <c r="E1364" s="3">
        <v>1490</v>
      </c>
      <c r="F1364" s="3">
        <v>159.25104718854999</v>
      </c>
      <c r="G1364" s="3">
        <v>1931</v>
      </c>
      <c r="H1364" s="3">
        <v>280.40393324361702</v>
      </c>
      <c r="I1364" s="3">
        <v>6882461</v>
      </c>
      <c r="J1364" s="3">
        <v>3555547</v>
      </c>
      <c r="K1364" s="3">
        <v>0.51660982895507901</v>
      </c>
    </row>
    <row r="1365" spans="1:11" x14ac:dyDescent="0.2">
      <c r="A1365" s="3" t="s">
        <v>511</v>
      </c>
      <c r="B1365" s="3" t="s">
        <v>509</v>
      </c>
      <c r="C1365" s="3" t="s">
        <v>510</v>
      </c>
      <c r="D1365" s="3" t="s">
        <v>9</v>
      </c>
      <c r="E1365" s="3">
        <v>1483</v>
      </c>
      <c r="F1365" s="3">
        <v>119.165521255806</v>
      </c>
      <c r="G1365" s="3">
        <v>1894</v>
      </c>
      <c r="H1365" s="3">
        <v>196.20290383392199</v>
      </c>
      <c r="I1365" s="3">
        <v>6882461</v>
      </c>
      <c r="J1365" s="3">
        <v>3555547</v>
      </c>
      <c r="K1365" s="3">
        <v>0.51660982895507901</v>
      </c>
    </row>
    <row r="1366" spans="1:11" x14ac:dyDescent="0.2">
      <c r="A1366" s="3" t="s">
        <v>511</v>
      </c>
      <c r="B1366" s="3" t="s">
        <v>509</v>
      </c>
      <c r="C1366" s="3" t="s">
        <v>510</v>
      </c>
      <c r="D1366" s="3" t="s">
        <v>10</v>
      </c>
      <c r="E1366" s="3">
        <v>1326</v>
      </c>
      <c r="F1366" s="3">
        <v>227.12655375788501</v>
      </c>
      <c r="G1366" s="3">
        <v>1942</v>
      </c>
      <c r="H1366" s="3">
        <v>386.58935930547301</v>
      </c>
      <c r="I1366" s="3">
        <v>6882461</v>
      </c>
      <c r="J1366" s="3">
        <v>3555547</v>
      </c>
      <c r="K1366" s="3">
        <v>0.51660982895507901</v>
      </c>
    </row>
    <row r="1367" spans="1:11" x14ac:dyDescent="0.2">
      <c r="A1367" s="3" t="s">
        <v>511</v>
      </c>
      <c r="B1367" s="3" t="s">
        <v>509</v>
      </c>
      <c r="C1367" s="3" t="s">
        <v>510</v>
      </c>
      <c r="D1367" s="3" t="s">
        <v>11</v>
      </c>
      <c r="E1367" s="3">
        <v>1404</v>
      </c>
      <c r="F1367" s="3">
        <v>137.687610562765</v>
      </c>
      <c r="G1367" s="3">
        <v>1899</v>
      </c>
      <c r="H1367" s="3">
        <v>236.70672314894699</v>
      </c>
      <c r="I1367" s="3">
        <v>6882461</v>
      </c>
      <c r="J1367" s="3">
        <v>3555547</v>
      </c>
      <c r="K1367" s="3">
        <v>0.51660982895507901</v>
      </c>
    </row>
    <row r="1368" spans="1:11" x14ac:dyDescent="0.2">
      <c r="A1368" s="3" t="s">
        <v>511</v>
      </c>
      <c r="B1368" s="3" t="s">
        <v>509</v>
      </c>
      <c r="C1368" s="3" t="s">
        <v>510</v>
      </c>
      <c r="D1368" s="3" t="s">
        <v>12</v>
      </c>
      <c r="E1368" s="3">
        <v>1634</v>
      </c>
      <c r="F1368" s="3">
        <v>155.75792284728601</v>
      </c>
      <c r="G1368" s="3">
        <v>2052</v>
      </c>
      <c r="H1368" s="3">
        <v>267.31550995091601</v>
      </c>
      <c r="I1368" s="3">
        <v>6882461</v>
      </c>
      <c r="J1368" s="3">
        <v>3555547</v>
      </c>
      <c r="K1368" s="3">
        <v>0.51660982895507901</v>
      </c>
    </row>
    <row r="1369" spans="1:11" x14ac:dyDescent="0.2">
      <c r="A1369" s="3" t="s">
        <v>511</v>
      </c>
      <c r="B1369" s="3" t="s">
        <v>509</v>
      </c>
      <c r="C1369" s="3" t="s">
        <v>510</v>
      </c>
      <c r="D1369" s="3" t="s">
        <v>13</v>
      </c>
      <c r="E1369" s="3">
        <v>2099</v>
      </c>
      <c r="F1369" s="3">
        <v>185.11765118288301</v>
      </c>
      <c r="G1369" s="3">
        <v>2606</v>
      </c>
      <c r="H1369" s="3">
        <v>340.54925806140301</v>
      </c>
      <c r="I1369" s="3">
        <v>6882461</v>
      </c>
      <c r="J1369" s="3">
        <v>3555547</v>
      </c>
      <c r="K1369" s="3">
        <v>0.51660982895507901</v>
      </c>
    </row>
    <row r="1370" spans="1:11" x14ac:dyDescent="0.2">
      <c r="A1370" s="3" t="s">
        <v>511</v>
      </c>
      <c r="B1370" s="3" t="s">
        <v>509</v>
      </c>
      <c r="C1370" s="3" t="s">
        <v>510</v>
      </c>
      <c r="D1370" s="3" t="s">
        <v>14</v>
      </c>
      <c r="E1370" s="3">
        <v>1458</v>
      </c>
      <c r="F1370" s="3">
        <v>151.216022733328</v>
      </c>
      <c r="G1370" s="3">
        <v>2256</v>
      </c>
      <c r="H1370" s="3">
        <v>299.79918531571099</v>
      </c>
      <c r="I1370" s="3">
        <v>6882461</v>
      </c>
      <c r="J1370" s="3">
        <v>3555547</v>
      </c>
      <c r="K1370" s="3">
        <v>0.51660982895507901</v>
      </c>
    </row>
    <row r="1371" spans="1:11" x14ac:dyDescent="0.2">
      <c r="A1371" s="3" t="s">
        <v>511</v>
      </c>
      <c r="B1371" s="3" t="s">
        <v>509</v>
      </c>
      <c r="C1371" s="3" t="s">
        <v>510</v>
      </c>
      <c r="D1371" s="3" t="s">
        <v>15</v>
      </c>
      <c r="E1371" s="3">
        <v>1802</v>
      </c>
      <c r="F1371" s="3">
        <v>273.31756249746201</v>
      </c>
      <c r="G1371" s="3">
        <v>2537</v>
      </c>
      <c r="H1371" s="3">
        <v>508.32477484438198</v>
      </c>
      <c r="I1371" s="3">
        <v>6882461</v>
      </c>
      <c r="J1371" s="3">
        <v>3555547</v>
      </c>
      <c r="K1371" s="3">
        <v>0.51660982895507901</v>
      </c>
    </row>
    <row r="1372" spans="1:11" x14ac:dyDescent="0.2">
      <c r="A1372" s="3" t="s">
        <v>511</v>
      </c>
      <c r="B1372" s="3" t="s">
        <v>513</v>
      </c>
      <c r="C1372" s="3" t="s">
        <v>514</v>
      </c>
      <c r="D1372" s="3" t="s">
        <v>8</v>
      </c>
      <c r="E1372" s="3">
        <v>1416</v>
      </c>
      <c r="F1372" s="3">
        <v>181.49702503678799</v>
      </c>
      <c r="G1372" s="3">
        <v>1950</v>
      </c>
      <c r="H1372" s="3">
        <v>333.17960438168097</v>
      </c>
      <c r="I1372" s="3">
        <v>5040582</v>
      </c>
      <c r="J1372" s="3">
        <v>2532705</v>
      </c>
      <c r="K1372" s="3">
        <v>0.502462810842081</v>
      </c>
    </row>
    <row r="1373" spans="1:11" x14ac:dyDescent="0.2">
      <c r="A1373" s="3" t="s">
        <v>511</v>
      </c>
      <c r="B1373" s="3" t="s">
        <v>513</v>
      </c>
      <c r="C1373" s="3" t="s">
        <v>514</v>
      </c>
      <c r="D1373" s="3" t="s">
        <v>9</v>
      </c>
      <c r="E1373" s="3">
        <v>1232</v>
      </c>
      <c r="F1373" s="3">
        <v>137.39393147294399</v>
      </c>
      <c r="G1373" s="3">
        <v>1629</v>
      </c>
      <c r="H1373" s="3">
        <v>248.05822482666599</v>
      </c>
      <c r="I1373" s="3">
        <v>5040582</v>
      </c>
      <c r="J1373" s="3">
        <v>2532705</v>
      </c>
      <c r="K1373" s="3">
        <v>0.502462810842081</v>
      </c>
    </row>
    <row r="1374" spans="1:11" x14ac:dyDescent="0.2">
      <c r="A1374" s="3" t="s">
        <v>511</v>
      </c>
      <c r="B1374" s="3" t="s">
        <v>513</v>
      </c>
      <c r="C1374" s="3" t="s">
        <v>514</v>
      </c>
      <c r="D1374" s="3" t="s">
        <v>10</v>
      </c>
      <c r="E1374" s="3">
        <v>1414</v>
      </c>
      <c r="F1374" s="3">
        <v>204.32221901305701</v>
      </c>
      <c r="G1374" s="3">
        <v>2033</v>
      </c>
      <c r="H1374" s="3">
        <v>384.64883085092401</v>
      </c>
      <c r="I1374" s="3">
        <v>5040582</v>
      </c>
      <c r="J1374" s="3">
        <v>2532705</v>
      </c>
      <c r="K1374" s="3">
        <v>0.502462810842081</v>
      </c>
    </row>
    <row r="1375" spans="1:11" x14ac:dyDescent="0.2">
      <c r="A1375" s="3" t="s">
        <v>511</v>
      </c>
      <c r="B1375" s="3" t="s">
        <v>513</v>
      </c>
      <c r="C1375" s="3" t="s">
        <v>514</v>
      </c>
      <c r="D1375" s="3" t="s">
        <v>11</v>
      </c>
      <c r="E1375" s="3">
        <v>1436</v>
      </c>
      <c r="F1375" s="3">
        <v>169.84247938828199</v>
      </c>
      <c r="G1375" s="3">
        <v>1982</v>
      </c>
      <c r="H1375" s="3">
        <v>325.64503058967398</v>
      </c>
      <c r="I1375" s="3">
        <v>5040582</v>
      </c>
      <c r="J1375" s="3">
        <v>2532705</v>
      </c>
      <c r="K1375" s="3">
        <v>0.502462810842081</v>
      </c>
    </row>
    <row r="1376" spans="1:11" x14ac:dyDescent="0.2">
      <c r="A1376" s="3" t="s">
        <v>511</v>
      </c>
      <c r="B1376" s="3" t="s">
        <v>513</v>
      </c>
      <c r="C1376" s="3" t="s">
        <v>514</v>
      </c>
      <c r="D1376" s="3" t="s">
        <v>12</v>
      </c>
      <c r="E1376" s="3">
        <v>1591</v>
      </c>
      <c r="F1376" s="3">
        <v>197.07069729668299</v>
      </c>
      <c r="G1376" s="3">
        <v>2138</v>
      </c>
      <c r="H1376" s="3">
        <v>366.97611134972698</v>
      </c>
      <c r="I1376" s="3">
        <v>5040582</v>
      </c>
      <c r="J1376" s="3">
        <v>2532705</v>
      </c>
      <c r="K1376" s="3">
        <v>0.502462810842081</v>
      </c>
    </row>
    <row r="1377" spans="1:11" x14ac:dyDescent="0.2">
      <c r="A1377" s="3" t="s">
        <v>511</v>
      </c>
      <c r="B1377" s="3" t="s">
        <v>513</v>
      </c>
      <c r="C1377" s="3" t="s">
        <v>514</v>
      </c>
      <c r="D1377" s="3" t="s">
        <v>13</v>
      </c>
      <c r="E1377" s="3">
        <v>2002</v>
      </c>
      <c r="F1377" s="3">
        <v>262.19777213970099</v>
      </c>
      <c r="G1377" s="3">
        <v>2829</v>
      </c>
      <c r="H1377" s="3">
        <v>514.49252959568105</v>
      </c>
      <c r="I1377" s="3">
        <v>5040582</v>
      </c>
      <c r="J1377" s="3">
        <v>2532705</v>
      </c>
      <c r="K1377" s="3">
        <v>0.502462810842081</v>
      </c>
    </row>
    <row r="1378" spans="1:11" x14ac:dyDescent="0.2">
      <c r="A1378" s="3" t="s">
        <v>511</v>
      </c>
      <c r="B1378" s="3" t="s">
        <v>513</v>
      </c>
      <c r="C1378" s="3" t="s">
        <v>514</v>
      </c>
      <c r="D1378" s="3" t="s">
        <v>14</v>
      </c>
      <c r="E1378" s="3">
        <v>1658</v>
      </c>
      <c r="F1378" s="3">
        <v>229.31011718603401</v>
      </c>
      <c r="G1378" s="3">
        <v>2426</v>
      </c>
      <c r="H1378" s="3">
        <v>479.86826953888499</v>
      </c>
      <c r="I1378" s="3">
        <v>5040582</v>
      </c>
      <c r="J1378" s="3">
        <v>2532705</v>
      </c>
      <c r="K1378" s="3">
        <v>0.502462810842081</v>
      </c>
    </row>
    <row r="1379" spans="1:11" x14ac:dyDescent="0.2">
      <c r="A1379" s="3" t="s">
        <v>511</v>
      </c>
      <c r="B1379" s="3" t="s">
        <v>513</v>
      </c>
      <c r="C1379" s="3" t="s">
        <v>514</v>
      </c>
      <c r="D1379" s="3" t="s">
        <v>15</v>
      </c>
      <c r="E1379" s="3">
        <v>1835</v>
      </c>
      <c r="F1379" s="3">
        <v>363.77557253062099</v>
      </c>
      <c r="G1379" s="3">
        <v>2405</v>
      </c>
      <c r="H1379" s="3">
        <v>634.66031665580397</v>
      </c>
      <c r="I1379" s="3">
        <v>5040582</v>
      </c>
      <c r="J1379" s="3">
        <v>2532705</v>
      </c>
      <c r="K1379" s="3">
        <v>0.502462810842081</v>
      </c>
    </row>
    <row r="1380" spans="1:11" x14ac:dyDescent="0.2">
      <c r="A1380" s="3" t="s">
        <v>511</v>
      </c>
      <c r="B1380" s="3" t="s">
        <v>516</v>
      </c>
      <c r="C1380" s="3" t="s">
        <v>517</v>
      </c>
      <c r="D1380" s="3" t="s">
        <v>8</v>
      </c>
      <c r="E1380" s="3">
        <v>4749</v>
      </c>
      <c r="F1380" s="3">
        <v>1806.68501302646</v>
      </c>
      <c r="G1380" s="3">
        <v>5500</v>
      </c>
      <c r="H1380" s="3">
        <v>2605.80555467257</v>
      </c>
      <c r="I1380" s="3">
        <v>1748142</v>
      </c>
      <c r="J1380" s="3">
        <v>852870</v>
      </c>
      <c r="K1380" s="3">
        <v>0.48787226666941202</v>
      </c>
    </row>
    <row r="1381" spans="1:11" x14ac:dyDescent="0.2">
      <c r="A1381" s="3" t="s">
        <v>511</v>
      </c>
      <c r="B1381" s="3" t="s">
        <v>516</v>
      </c>
      <c r="C1381" s="3" t="s">
        <v>517</v>
      </c>
      <c r="D1381" s="3" t="s">
        <v>9</v>
      </c>
      <c r="E1381" s="3">
        <v>4070</v>
      </c>
      <c r="F1381" s="3">
        <v>1318.06788676218</v>
      </c>
      <c r="G1381" s="3">
        <v>4858</v>
      </c>
      <c r="H1381" s="3">
        <v>2107.8744957590602</v>
      </c>
      <c r="I1381" s="3">
        <v>1748142</v>
      </c>
      <c r="J1381" s="3">
        <v>852870</v>
      </c>
      <c r="K1381" s="3">
        <v>0.48787226666941202</v>
      </c>
    </row>
    <row r="1382" spans="1:11" x14ac:dyDescent="0.2">
      <c r="A1382" s="3" t="s">
        <v>511</v>
      </c>
      <c r="B1382" s="3" t="s">
        <v>516</v>
      </c>
      <c r="C1382" s="3" t="s">
        <v>517</v>
      </c>
      <c r="D1382" s="3" t="s">
        <v>10</v>
      </c>
      <c r="E1382" s="3">
        <v>3846</v>
      </c>
      <c r="F1382" s="3">
        <v>1429.3993715146</v>
      </c>
      <c r="G1382" s="3">
        <v>5062</v>
      </c>
      <c r="H1382" s="3">
        <v>2645.3946630180999</v>
      </c>
      <c r="I1382" s="3">
        <v>1748142</v>
      </c>
      <c r="J1382" s="3">
        <v>852870</v>
      </c>
      <c r="K1382" s="3">
        <v>0.48787226666941202</v>
      </c>
    </row>
    <row r="1383" spans="1:11" x14ac:dyDescent="0.2">
      <c r="A1383" s="3" t="s">
        <v>511</v>
      </c>
      <c r="B1383" s="3" t="s">
        <v>516</v>
      </c>
      <c r="C1383" s="3" t="s">
        <v>517</v>
      </c>
      <c r="D1383" s="3" t="s">
        <v>11</v>
      </c>
      <c r="E1383" s="3">
        <v>4170</v>
      </c>
      <c r="F1383" s="3">
        <v>1371.68334860146</v>
      </c>
      <c r="G1383" s="3">
        <v>5177</v>
      </c>
      <c r="H1383" s="3">
        <v>2298.91794600907</v>
      </c>
      <c r="I1383" s="3">
        <v>1748142</v>
      </c>
      <c r="J1383" s="3">
        <v>852870</v>
      </c>
      <c r="K1383" s="3">
        <v>0.48787226666941202</v>
      </c>
    </row>
    <row r="1384" spans="1:11" x14ac:dyDescent="0.2">
      <c r="A1384" s="3" t="s">
        <v>511</v>
      </c>
      <c r="B1384" s="3" t="s">
        <v>516</v>
      </c>
      <c r="C1384" s="3" t="s">
        <v>517</v>
      </c>
      <c r="D1384" s="3" t="s">
        <v>12</v>
      </c>
      <c r="E1384" s="3">
        <v>4590</v>
      </c>
      <c r="F1384" s="3">
        <v>2161.9632319566199</v>
      </c>
      <c r="G1384" s="3">
        <v>5766</v>
      </c>
      <c r="H1384" s="3">
        <v>3650.5038039985302</v>
      </c>
      <c r="I1384" s="3">
        <v>1748142</v>
      </c>
      <c r="J1384" s="3">
        <v>852870</v>
      </c>
      <c r="K1384" s="3">
        <v>0.48787226666941202</v>
      </c>
    </row>
    <row r="1385" spans="1:11" x14ac:dyDescent="0.2">
      <c r="A1385" s="3" t="s">
        <v>511</v>
      </c>
      <c r="B1385" s="3" t="s">
        <v>516</v>
      </c>
      <c r="C1385" s="3" t="s">
        <v>517</v>
      </c>
      <c r="D1385" s="3" t="s">
        <v>13</v>
      </c>
      <c r="E1385" s="3">
        <v>4405</v>
      </c>
      <c r="F1385" s="3">
        <v>1677.54365198546</v>
      </c>
      <c r="G1385" s="3">
        <v>5828</v>
      </c>
      <c r="H1385" s="3">
        <v>3246.4829130806602</v>
      </c>
      <c r="I1385" s="3">
        <v>1748142</v>
      </c>
      <c r="J1385" s="3">
        <v>852870</v>
      </c>
      <c r="K1385" s="3">
        <v>0.48787226666941202</v>
      </c>
    </row>
    <row r="1386" spans="1:11" x14ac:dyDescent="0.2">
      <c r="A1386" s="3" t="s">
        <v>511</v>
      </c>
      <c r="B1386" s="3" t="s">
        <v>516</v>
      </c>
      <c r="C1386" s="3" t="s">
        <v>517</v>
      </c>
      <c r="D1386" s="3" t="s">
        <v>14</v>
      </c>
      <c r="E1386" s="3">
        <v>4284</v>
      </c>
      <c r="F1386" s="3">
        <v>1560.6413006622499</v>
      </c>
      <c r="G1386" s="3">
        <v>5552</v>
      </c>
      <c r="H1386" s="3">
        <v>2745.96235771908</v>
      </c>
      <c r="I1386" s="3">
        <v>1748142</v>
      </c>
      <c r="J1386" s="3">
        <v>852870</v>
      </c>
      <c r="K1386" s="3">
        <v>0.48787226666941202</v>
      </c>
    </row>
    <row r="1387" spans="1:11" x14ac:dyDescent="0.2">
      <c r="A1387" s="3" t="s">
        <v>511</v>
      </c>
      <c r="B1387" s="3" t="s">
        <v>516</v>
      </c>
      <c r="C1387" s="3" t="s">
        <v>517</v>
      </c>
      <c r="D1387" s="3" t="s">
        <v>15</v>
      </c>
      <c r="E1387" s="3">
        <v>3988</v>
      </c>
      <c r="F1387" s="3">
        <v>1993.26289965717</v>
      </c>
      <c r="G1387" s="3">
        <v>5540</v>
      </c>
      <c r="H1387" s="3">
        <v>4259.6865853113504</v>
      </c>
      <c r="I1387" s="3">
        <v>1748142</v>
      </c>
      <c r="J1387" s="3">
        <v>852870</v>
      </c>
      <c r="K1387" s="3">
        <v>0.48787226666941202</v>
      </c>
    </row>
    <row r="1388" spans="1:11" x14ac:dyDescent="0.2">
      <c r="A1388" s="3" t="s">
        <v>511</v>
      </c>
      <c r="B1388" s="3" t="s">
        <v>519</v>
      </c>
      <c r="C1388" s="3" t="s">
        <v>520</v>
      </c>
      <c r="D1388" s="3" t="s">
        <v>8</v>
      </c>
      <c r="E1388" s="3">
        <v>2736</v>
      </c>
      <c r="F1388" s="3">
        <v>628.90479335504097</v>
      </c>
      <c r="G1388" s="3">
        <v>3688</v>
      </c>
      <c r="H1388" s="3">
        <v>1154.84836036555</v>
      </c>
      <c r="I1388" s="3">
        <v>1547301</v>
      </c>
      <c r="J1388" s="3">
        <v>753579</v>
      </c>
      <c r="K1388" s="3">
        <v>0.48702805724290199</v>
      </c>
    </row>
    <row r="1389" spans="1:11" x14ac:dyDescent="0.2">
      <c r="A1389" s="3" t="s">
        <v>511</v>
      </c>
      <c r="B1389" s="3" t="s">
        <v>519</v>
      </c>
      <c r="C1389" s="3" t="s">
        <v>520</v>
      </c>
      <c r="D1389" s="3" t="s">
        <v>9</v>
      </c>
      <c r="E1389" s="3">
        <v>2690</v>
      </c>
      <c r="F1389" s="3">
        <v>558.90324087817999</v>
      </c>
      <c r="G1389" s="3">
        <v>3547</v>
      </c>
      <c r="H1389" s="3">
        <v>939.56047520536504</v>
      </c>
      <c r="I1389" s="3">
        <v>1547301</v>
      </c>
      <c r="J1389" s="3">
        <v>753579</v>
      </c>
      <c r="K1389" s="3">
        <v>0.48702805724290199</v>
      </c>
    </row>
    <row r="1390" spans="1:11" x14ac:dyDescent="0.2">
      <c r="A1390" s="3" t="s">
        <v>511</v>
      </c>
      <c r="B1390" s="3" t="s">
        <v>519</v>
      </c>
      <c r="C1390" s="3" t="s">
        <v>520</v>
      </c>
      <c r="D1390" s="3" t="s">
        <v>10</v>
      </c>
      <c r="E1390" s="3">
        <v>2633</v>
      </c>
      <c r="F1390" s="3">
        <v>558.59062352001501</v>
      </c>
      <c r="G1390" s="3">
        <v>3476</v>
      </c>
      <c r="H1390" s="3">
        <v>994.52349566376699</v>
      </c>
      <c r="I1390" s="3">
        <v>1547301</v>
      </c>
      <c r="J1390" s="3">
        <v>753579</v>
      </c>
      <c r="K1390" s="3">
        <v>0.48702805724290199</v>
      </c>
    </row>
    <row r="1391" spans="1:11" x14ac:dyDescent="0.2">
      <c r="A1391" s="3" t="s">
        <v>511</v>
      </c>
      <c r="B1391" s="3" t="s">
        <v>519</v>
      </c>
      <c r="C1391" s="3" t="s">
        <v>520</v>
      </c>
      <c r="D1391" s="3" t="s">
        <v>11</v>
      </c>
      <c r="E1391" s="3">
        <v>2841</v>
      </c>
      <c r="F1391" s="3">
        <v>589.41062099118301</v>
      </c>
      <c r="G1391" s="3">
        <v>3692</v>
      </c>
      <c r="H1391" s="3">
        <v>926.33629444246196</v>
      </c>
      <c r="I1391" s="3">
        <v>1547301</v>
      </c>
      <c r="J1391" s="3">
        <v>753579</v>
      </c>
      <c r="K1391" s="3">
        <v>0.48702805724290199</v>
      </c>
    </row>
    <row r="1392" spans="1:11" x14ac:dyDescent="0.2">
      <c r="A1392" s="3" t="s">
        <v>511</v>
      </c>
      <c r="B1392" s="3" t="s">
        <v>519</v>
      </c>
      <c r="C1392" s="3" t="s">
        <v>520</v>
      </c>
      <c r="D1392" s="3" t="s">
        <v>12</v>
      </c>
      <c r="E1392" s="3">
        <v>3026</v>
      </c>
      <c r="F1392" s="3">
        <v>726.45965031195101</v>
      </c>
      <c r="G1392" s="3">
        <v>4082</v>
      </c>
      <c r="H1392" s="3">
        <v>1287.0140599992101</v>
      </c>
      <c r="I1392" s="3">
        <v>1547301</v>
      </c>
      <c r="J1392" s="3">
        <v>753579</v>
      </c>
      <c r="K1392" s="3">
        <v>0.48702805724290199</v>
      </c>
    </row>
    <row r="1393" spans="1:11" x14ac:dyDescent="0.2">
      <c r="A1393" s="3" t="s">
        <v>511</v>
      </c>
      <c r="B1393" s="3" t="s">
        <v>519</v>
      </c>
      <c r="C1393" s="3" t="s">
        <v>520</v>
      </c>
      <c r="D1393" s="3" t="s">
        <v>13</v>
      </c>
      <c r="E1393" s="3">
        <v>3691</v>
      </c>
      <c r="F1393" s="3">
        <v>1010.9512884506699</v>
      </c>
      <c r="G1393" s="3">
        <v>4872</v>
      </c>
      <c r="H1393" s="3">
        <v>1736.9550937594099</v>
      </c>
      <c r="I1393" s="3">
        <v>1547301</v>
      </c>
      <c r="J1393" s="3">
        <v>753579</v>
      </c>
      <c r="K1393" s="3">
        <v>0.48702805724290199</v>
      </c>
    </row>
    <row r="1394" spans="1:11" x14ac:dyDescent="0.2">
      <c r="A1394" s="3" t="s">
        <v>511</v>
      </c>
      <c r="B1394" s="3" t="s">
        <v>519</v>
      </c>
      <c r="C1394" s="3" t="s">
        <v>520</v>
      </c>
      <c r="D1394" s="3" t="s">
        <v>14</v>
      </c>
      <c r="E1394" s="3">
        <v>3534</v>
      </c>
      <c r="F1394" s="3">
        <v>829.03723658409399</v>
      </c>
      <c r="G1394" s="3">
        <v>4592</v>
      </c>
      <c r="H1394" s="3">
        <v>1281.7964988536601</v>
      </c>
      <c r="I1394" s="3">
        <v>1547301</v>
      </c>
      <c r="J1394" s="3">
        <v>753579</v>
      </c>
      <c r="K1394" s="3">
        <v>0.48702805724290199</v>
      </c>
    </row>
    <row r="1395" spans="1:11" x14ac:dyDescent="0.2">
      <c r="A1395" s="3" t="s">
        <v>511</v>
      </c>
      <c r="B1395" s="3" t="s">
        <v>519</v>
      </c>
      <c r="C1395" s="3" t="s">
        <v>520</v>
      </c>
      <c r="D1395" s="3" t="s">
        <v>15</v>
      </c>
      <c r="E1395" s="3">
        <v>3218</v>
      </c>
      <c r="F1395" s="3">
        <v>1037.0517701363301</v>
      </c>
      <c r="G1395" s="3">
        <v>3850</v>
      </c>
      <c r="H1395" s="3">
        <v>1568.6865392288501</v>
      </c>
      <c r="I1395" s="3">
        <v>1547301</v>
      </c>
      <c r="J1395" s="3">
        <v>753579</v>
      </c>
      <c r="K1395" s="3">
        <v>0.48702805724290199</v>
      </c>
    </row>
    <row r="1396" spans="1:11" x14ac:dyDescent="0.2">
      <c r="A1396" s="3" t="s">
        <v>511</v>
      </c>
      <c r="B1396" s="3" t="s">
        <v>522</v>
      </c>
      <c r="C1396" s="3" t="s">
        <v>523</v>
      </c>
      <c r="D1396" s="3" t="s">
        <v>8</v>
      </c>
      <c r="E1396" s="3">
        <v>3107</v>
      </c>
      <c r="F1396" s="3">
        <v>591.99219403720497</v>
      </c>
      <c r="G1396" s="3">
        <v>3927</v>
      </c>
      <c r="H1396" s="3">
        <v>1016.05417666291</v>
      </c>
      <c r="I1396" s="3">
        <v>768643</v>
      </c>
      <c r="J1396" s="3">
        <v>383434</v>
      </c>
      <c r="K1396" s="3">
        <v>0.49884536774549398</v>
      </c>
    </row>
    <row r="1397" spans="1:11" x14ac:dyDescent="0.2">
      <c r="A1397" s="3" t="s">
        <v>511</v>
      </c>
      <c r="B1397" s="3" t="s">
        <v>522</v>
      </c>
      <c r="C1397" s="3" t="s">
        <v>523</v>
      </c>
      <c r="D1397" s="3" t="s">
        <v>9</v>
      </c>
      <c r="E1397" s="3">
        <v>3097</v>
      </c>
      <c r="F1397" s="3">
        <v>598.11751181264799</v>
      </c>
      <c r="G1397" s="3">
        <v>3889</v>
      </c>
      <c r="H1397" s="3">
        <v>1032.44074279049</v>
      </c>
      <c r="I1397" s="3">
        <v>768643</v>
      </c>
      <c r="J1397" s="3">
        <v>383434</v>
      </c>
      <c r="K1397" s="3">
        <v>0.49884536774549398</v>
      </c>
    </row>
    <row r="1398" spans="1:11" x14ac:dyDescent="0.2">
      <c r="A1398" s="3" t="s">
        <v>511</v>
      </c>
      <c r="B1398" s="3" t="s">
        <v>522</v>
      </c>
      <c r="C1398" s="3" t="s">
        <v>523</v>
      </c>
      <c r="D1398" s="3" t="s">
        <v>10</v>
      </c>
      <c r="E1398" s="3">
        <v>2974</v>
      </c>
      <c r="F1398" s="3">
        <v>654.57635001519202</v>
      </c>
      <c r="G1398" s="3">
        <v>3810</v>
      </c>
      <c r="H1398" s="3">
        <v>1151.44803830664</v>
      </c>
      <c r="I1398" s="3">
        <v>768643</v>
      </c>
      <c r="J1398" s="3">
        <v>383434</v>
      </c>
      <c r="K1398" s="3">
        <v>0.49884536774549398</v>
      </c>
    </row>
    <row r="1399" spans="1:11" x14ac:dyDescent="0.2">
      <c r="A1399" s="3" t="s">
        <v>511</v>
      </c>
      <c r="B1399" s="3" t="s">
        <v>522</v>
      </c>
      <c r="C1399" s="3" t="s">
        <v>523</v>
      </c>
      <c r="D1399" s="3" t="s">
        <v>11</v>
      </c>
      <c r="E1399" s="3">
        <v>3364</v>
      </c>
      <c r="F1399" s="3">
        <v>894.24206706517396</v>
      </c>
      <c r="G1399" s="3">
        <v>4197</v>
      </c>
      <c r="H1399" s="3">
        <v>1510.63017213237</v>
      </c>
      <c r="I1399" s="3">
        <v>768643</v>
      </c>
      <c r="J1399" s="3">
        <v>383434</v>
      </c>
      <c r="K1399" s="3">
        <v>0.49884536774549398</v>
      </c>
    </row>
    <row r="1400" spans="1:11" x14ac:dyDescent="0.2">
      <c r="A1400" s="3" t="s">
        <v>511</v>
      </c>
      <c r="B1400" s="3" t="s">
        <v>522</v>
      </c>
      <c r="C1400" s="3" t="s">
        <v>523</v>
      </c>
      <c r="D1400" s="3" t="s">
        <v>12</v>
      </c>
      <c r="E1400" s="3">
        <v>2861</v>
      </c>
      <c r="F1400" s="3">
        <v>638.45823133786996</v>
      </c>
      <c r="G1400" s="3">
        <v>3671</v>
      </c>
      <c r="H1400" s="3">
        <v>1152.5202639214201</v>
      </c>
      <c r="I1400" s="3">
        <v>768643</v>
      </c>
      <c r="J1400" s="3">
        <v>383434</v>
      </c>
      <c r="K1400" s="3">
        <v>0.49884536774549398</v>
      </c>
    </row>
    <row r="1401" spans="1:11" x14ac:dyDescent="0.2">
      <c r="A1401" s="3" t="s">
        <v>511</v>
      </c>
      <c r="B1401" s="3" t="s">
        <v>522</v>
      </c>
      <c r="C1401" s="3" t="s">
        <v>523</v>
      </c>
      <c r="D1401" s="3" t="s">
        <v>13</v>
      </c>
      <c r="E1401" s="3">
        <v>3468</v>
      </c>
      <c r="F1401" s="3">
        <v>951.00952000816301</v>
      </c>
      <c r="G1401" s="3">
        <v>4306</v>
      </c>
      <c r="H1401" s="3">
        <v>1662.47265738176</v>
      </c>
      <c r="I1401" s="3">
        <v>768643</v>
      </c>
      <c r="J1401" s="3">
        <v>383434</v>
      </c>
      <c r="K1401" s="3">
        <v>0.49884536774549398</v>
      </c>
    </row>
    <row r="1402" spans="1:11" x14ac:dyDescent="0.2">
      <c r="A1402" s="3" t="s">
        <v>511</v>
      </c>
      <c r="B1402" s="3" t="s">
        <v>522</v>
      </c>
      <c r="C1402" s="3" t="s">
        <v>523</v>
      </c>
      <c r="D1402" s="3" t="s">
        <v>14</v>
      </c>
      <c r="E1402" s="3">
        <v>3218</v>
      </c>
      <c r="F1402" s="3">
        <v>788.25066630808601</v>
      </c>
      <c r="G1402" s="3">
        <v>4113</v>
      </c>
      <c r="H1402" s="3">
        <v>1365.30208734182</v>
      </c>
      <c r="I1402" s="3">
        <v>768643</v>
      </c>
      <c r="J1402" s="3">
        <v>383434</v>
      </c>
      <c r="K1402" s="3">
        <v>0.49884536774549398</v>
      </c>
    </row>
    <row r="1403" spans="1:11" x14ac:dyDescent="0.2">
      <c r="A1403" s="3" t="s">
        <v>511</v>
      </c>
      <c r="B1403" s="3" t="s">
        <v>522</v>
      </c>
      <c r="C1403" s="3" t="s">
        <v>523</v>
      </c>
      <c r="D1403" s="3" t="s">
        <v>15</v>
      </c>
      <c r="E1403" s="3">
        <v>3314</v>
      </c>
      <c r="F1403" s="3">
        <v>897.02583717136895</v>
      </c>
      <c r="G1403" s="3">
        <v>4131</v>
      </c>
      <c r="H1403" s="3">
        <v>1483.89582126614</v>
      </c>
      <c r="I1403" s="3">
        <v>768643</v>
      </c>
      <c r="J1403" s="3">
        <v>383434</v>
      </c>
      <c r="K1403" s="3">
        <v>0.49884536774549398</v>
      </c>
    </row>
    <row r="1404" spans="1:11" x14ac:dyDescent="0.2">
      <c r="A1404" s="3" t="s">
        <v>511</v>
      </c>
      <c r="B1404" s="3" t="s">
        <v>525</v>
      </c>
      <c r="C1404" s="3" t="s">
        <v>526</v>
      </c>
      <c r="D1404" s="3" t="s">
        <v>8</v>
      </c>
      <c r="E1404" s="3">
        <v>3021</v>
      </c>
      <c r="F1404" s="3">
        <v>638.09705761604198</v>
      </c>
      <c r="G1404" s="3">
        <v>3929</v>
      </c>
      <c r="H1404" s="3">
        <v>1044.62777731507</v>
      </c>
      <c r="I1404" s="3">
        <v>869096</v>
      </c>
      <c r="J1404" s="3">
        <v>422747</v>
      </c>
      <c r="K1404" s="3">
        <v>0.48642152305384001</v>
      </c>
    </row>
    <row r="1405" spans="1:11" x14ac:dyDescent="0.2">
      <c r="A1405" s="3" t="s">
        <v>511</v>
      </c>
      <c r="B1405" s="3" t="s">
        <v>525</v>
      </c>
      <c r="C1405" s="3" t="s">
        <v>526</v>
      </c>
      <c r="D1405" s="3" t="s">
        <v>9</v>
      </c>
      <c r="E1405" s="3">
        <v>2972</v>
      </c>
      <c r="F1405" s="3">
        <v>615.27413785143597</v>
      </c>
      <c r="G1405" s="3">
        <v>3577</v>
      </c>
      <c r="H1405" s="3">
        <v>912.42954868671404</v>
      </c>
      <c r="I1405" s="3">
        <v>869096</v>
      </c>
      <c r="J1405" s="3">
        <v>422747</v>
      </c>
      <c r="K1405" s="3">
        <v>0.48642152305384001</v>
      </c>
    </row>
    <row r="1406" spans="1:11" x14ac:dyDescent="0.2">
      <c r="A1406" s="3" t="s">
        <v>511</v>
      </c>
      <c r="B1406" s="3" t="s">
        <v>525</v>
      </c>
      <c r="C1406" s="3" t="s">
        <v>526</v>
      </c>
      <c r="D1406" s="3" t="s">
        <v>10</v>
      </c>
      <c r="E1406" s="3">
        <v>2972</v>
      </c>
      <c r="F1406" s="3">
        <v>576.84676190245</v>
      </c>
      <c r="G1406" s="3">
        <v>3564</v>
      </c>
      <c r="H1406" s="3">
        <v>958.92760087607496</v>
      </c>
      <c r="I1406" s="3">
        <v>869096</v>
      </c>
      <c r="J1406" s="3">
        <v>422747</v>
      </c>
      <c r="K1406" s="3">
        <v>0.48642152305384001</v>
      </c>
    </row>
    <row r="1407" spans="1:11" x14ac:dyDescent="0.2">
      <c r="A1407" s="3" t="s">
        <v>511</v>
      </c>
      <c r="B1407" s="3" t="s">
        <v>525</v>
      </c>
      <c r="C1407" s="3" t="s">
        <v>526</v>
      </c>
      <c r="D1407" s="3" t="s">
        <v>11</v>
      </c>
      <c r="E1407" s="3">
        <v>3212</v>
      </c>
      <c r="F1407" s="3">
        <v>949.77920346656094</v>
      </c>
      <c r="G1407" s="3">
        <v>4043</v>
      </c>
      <c r="H1407" s="3">
        <v>1500.3807963136101</v>
      </c>
      <c r="I1407" s="3">
        <v>869096</v>
      </c>
      <c r="J1407" s="3">
        <v>422747</v>
      </c>
      <c r="K1407" s="3">
        <v>0.48642152305384001</v>
      </c>
    </row>
    <row r="1408" spans="1:11" x14ac:dyDescent="0.2">
      <c r="A1408" s="3" t="s">
        <v>511</v>
      </c>
      <c r="B1408" s="3" t="s">
        <v>525</v>
      </c>
      <c r="C1408" s="3" t="s">
        <v>526</v>
      </c>
      <c r="D1408" s="3" t="s">
        <v>12</v>
      </c>
      <c r="E1408" s="3">
        <v>3209</v>
      </c>
      <c r="F1408" s="3">
        <v>737.73647391988402</v>
      </c>
      <c r="G1408" s="3">
        <v>3767</v>
      </c>
      <c r="H1408" s="3">
        <v>1192.15512197364</v>
      </c>
      <c r="I1408" s="3">
        <v>869096</v>
      </c>
      <c r="J1408" s="3">
        <v>422747</v>
      </c>
      <c r="K1408" s="3">
        <v>0.48642152305384001</v>
      </c>
    </row>
    <row r="1409" spans="1:11" x14ac:dyDescent="0.2">
      <c r="A1409" s="3" t="s">
        <v>511</v>
      </c>
      <c r="B1409" s="3" t="s">
        <v>525</v>
      </c>
      <c r="C1409" s="3" t="s">
        <v>526</v>
      </c>
      <c r="D1409" s="3" t="s">
        <v>13</v>
      </c>
      <c r="E1409" s="3">
        <v>3834</v>
      </c>
      <c r="F1409" s="3">
        <v>1219.1707413906499</v>
      </c>
      <c r="G1409" s="3">
        <v>4915</v>
      </c>
      <c r="H1409" s="3">
        <v>1964.42055411258</v>
      </c>
      <c r="I1409" s="3">
        <v>869096</v>
      </c>
      <c r="J1409" s="3">
        <v>422747</v>
      </c>
      <c r="K1409" s="3">
        <v>0.48642152305384001</v>
      </c>
    </row>
    <row r="1410" spans="1:11" x14ac:dyDescent="0.2">
      <c r="A1410" s="3" t="s">
        <v>511</v>
      </c>
      <c r="B1410" s="3" t="s">
        <v>525</v>
      </c>
      <c r="C1410" s="3" t="s">
        <v>526</v>
      </c>
      <c r="D1410" s="3" t="s">
        <v>14</v>
      </c>
      <c r="E1410" s="3">
        <v>3520</v>
      </c>
      <c r="F1410" s="3">
        <v>940.11629382538399</v>
      </c>
      <c r="G1410" s="3">
        <v>4094</v>
      </c>
      <c r="H1410" s="3">
        <v>1306.72340519405</v>
      </c>
      <c r="I1410" s="3">
        <v>869096</v>
      </c>
      <c r="J1410" s="3">
        <v>422747</v>
      </c>
      <c r="K1410" s="3">
        <v>0.48642152305384001</v>
      </c>
    </row>
    <row r="1411" spans="1:11" x14ac:dyDescent="0.2">
      <c r="A1411" s="3" t="s">
        <v>511</v>
      </c>
      <c r="B1411" s="3" t="s">
        <v>525</v>
      </c>
      <c r="C1411" s="3" t="s">
        <v>526</v>
      </c>
      <c r="D1411" s="3" t="s">
        <v>15</v>
      </c>
      <c r="E1411" s="3">
        <v>3683</v>
      </c>
      <c r="F1411" s="3">
        <v>1184.0253393144999</v>
      </c>
      <c r="G1411" s="3">
        <v>4483</v>
      </c>
      <c r="H1411" s="3">
        <v>1751.83265372349</v>
      </c>
      <c r="I1411" s="3">
        <v>869096</v>
      </c>
      <c r="J1411" s="3">
        <v>422747</v>
      </c>
      <c r="K1411" s="3">
        <v>0.48642152305384001</v>
      </c>
    </row>
    <row r="1412" spans="1:11" x14ac:dyDescent="0.2">
      <c r="A1412" s="3" t="s">
        <v>511</v>
      </c>
      <c r="B1412" s="3" t="s">
        <v>528</v>
      </c>
      <c r="C1412" s="3" t="s">
        <v>529</v>
      </c>
      <c r="D1412" s="3" t="s">
        <v>8</v>
      </c>
      <c r="E1412" s="3">
        <v>3710</v>
      </c>
      <c r="F1412" s="3">
        <v>933.47508535582301</v>
      </c>
      <c r="G1412" s="3">
        <v>4307</v>
      </c>
      <c r="H1412" s="3">
        <v>1490.3356805845301</v>
      </c>
      <c r="I1412" s="3">
        <v>637616</v>
      </c>
      <c r="J1412" s="3">
        <v>312126</v>
      </c>
      <c r="K1412" s="3">
        <v>0.48952033826001901</v>
      </c>
    </row>
    <row r="1413" spans="1:11" x14ac:dyDescent="0.2">
      <c r="A1413" s="3" t="s">
        <v>511</v>
      </c>
      <c r="B1413" s="3" t="s">
        <v>528</v>
      </c>
      <c r="C1413" s="3" t="s">
        <v>529</v>
      </c>
      <c r="D1413" s="3" t="s">
        <v>9</v>
      </c>
      <c r="E1413" s="3">
        <v>3795</v>
      </c>
      <c r="F1413" s="3">
        <v>936.91224877324703</v>
      </c>
      <c r="G1413" s="3">
        <v>4522</v>
      </c>
      <c r="H1413" s="3">
        <v>1491.8806641250701</v>
      </c>
      <c r="I1413" s="3">
        <v>637616</v>
      </c>
      <c r="J1413" s="3">
        <v>312126</v>
      </c>
      <c r="K1413" s="3">
        <v>0.48952033826001901</v>
      </c>
    </row>
    <row r="1414" spans="1:11" x14ac:dyDescent="0.2">
      <c r="A1414" s="3" t="s">
        <v>511</v>
      </c>
      <c r="B1414" s="3" t="s">
        <v>528</v>
      </c>
      <c r="C1414" s="3" t="s">
        <v>529</v>
      </c>
      <c r="D1414" s="3" t="s">
        <v>10</v>
      </c>
      <c r="E1414" s="3">
        <v>3754</v>
      </c>
      <c r="F1414" s="3">
        <v>840.00002797148704</v>
      </c>
      <c r="G1414" s="3">
        <v>4499</v>
      </c>
      <c r="H1414" s="3">
        <v>1381.93407523988</v>
      </c>
      <c r="I1414" s="3">
        <v>637616</v>
      </c>
      <c r="J1414" s="3">
        <v>312126</v>
      </c>
      <c r="K1414" s="3">
        <v>0.48952033826001901</v>
      </c>
    </row>
    <row r="1415" spans="1:11" x14ac:dyDescent="0.2">
      <c r="A1415" s="3" t="s">
        <v>511</v>
      </c>
      <c r="B1415" s="3" t="s">
        <v>528</v>
      </c>
      <c r="C1415" s="3" t="s">
        <v>529</v>
      </c>
      <c r="D1415" s="3" t="s">
        <v>11</v>
      </c>
      <c r="E1415" s="3">
        <v>4118</v>
      </c>
      <c r="F1415" s="3">
        <v>1465.8807710554199</v>
      </c>
      <c r="G1415" s="3">
        <v>4702</v>
      </c>
      <c r="H1415" s="3">
        <v>2195.9700521956602</v>
      </c>
      <c r="I1415" s="3">
        <v>637616</v>
      </c>
      <c r="J1415" s="3">
        <v>312126</v>
      </c>
      <c r="K1415" s="3">
        <v>0.48952033826001901</v>
      </c>
    </row>
    <row r="1416" spans="1:11" x14ac:dyDescent="0.2">
      <c r="A1416" s="3" t="s">
        <v>511</v>
      </c>
      <c r="B1416" s="3" t="s">
        <v>528</v>
      </c>
      <c r="C1416" s="3" t="s">
        <v>529</v>
      </c>
      <c r="D1416" s="3" t="s">
        <v>12</v>
      </c>
      <c r="E1416" s="3">
        <v>3447</v>
      </c>
      <c r="F1416" s="3">
        <v>907.19079130402201</v>
      </c>
      <c r="G1416" s="3">
        <v>4203</v>
      </c>
      <c r="H1416" s="3">
        <v>1472.3523723256701</v>
      </c>
      <c r="I1416" s="3">
        <v>637616</v>
      </c>
      <c r="J1416" s="3">
        <v>312126</v>
      </c>
      <c r="K1416" s="3">
        <v>0.48952033826001901</v>
      </c>
    </row>
    <row r="1417" spans="1:11" x14ac:dyDescent="0.2">
      <c r="A1417" s="3" t="s">
        <v>511</v>
      </c>
      <c r="B1417" s="3" t="s">
        <v>528</v>
      </c>
      <c r="C1417" s="3" t="s">
        <v>529</v>
      </c>
      <c r="D1417" s="3" t="s">
        <v>13</v>
      </c>
      <c r="E1417" s="3">
        <v>4316</v>
      </c>
      <c r="F1417" s="3">
        <v>1220.8650755912699</v>
      </c>
      <c r="G1417" s="3">
        <v>5006</v>
      </c>
      <c r="H1417" s="3">
        <v>1853.61079708378</v>
      </c>
      <c r="I1417" s="3">
        <v>637616</v>
      </c>
      <c r="J1417" s="3">
        <v>312126</v>
      </c>
      <c r="K1417" s="3">
        <v>0.48952033826001901</v>
      </c>
    </row>
    <row r="1418" spans="1:11" x14ac:dyDescent="0.2">
      <c r="A1418" s="3" t="s">
        <v>511</v>
      </c>
      <c r="B1418" s="3" t="s">
        <v>528</v>
      </c>
      <c r="C1418" s="3" t="s">
        <v>529</v>
      </c>
      <c r="D1418" s="3" t="s">
        <v>14</v>
      </c>
      <c r="E1418" s="3">
        <v>3519</v>
      </c>
      <c r="F1418" s="3">
        <v>1075.8780542094601</v>
      </c>
      <c r="G1418" s="3">
        <v>4569</v>
      </c>
      <c r="H1418" s="3">
        <v>1614.08238079183</v>
      </c>
      <c r="I1418" s="3">
        <v>637616</v>
      </c>
      <c r="J1418" s="3">
        <v>312126</v>
      </c>
      <c r="K1418" s="3">
        <v>0.48952033826001901</v>
      </c>
    </row>
    <row r="1419" spans="1:11" x14ac:dyDescent="0.2">
      <c r="A1419" s="3" t="s">
        <v>511</v>
      </c>
      <c r="B1419" s="3" t="s">
        <v>528</v>
      </c>
      <c r="C1419" s="3" t="s">
        <v>529</v>
      </c>
      <c r="D1419" s="3" t="s">
        <v>15</v>
      </c>
      <c r="E1419" s="3">
        <v>3767</v>
      </c>
      <c r="F1419" s="3">
        <v>1299.87874922746</v>
      </c>
      <c r="G1419" s="3">
        <v>4513</v>
      </c>
      <c r="H1419" s="3">
        <v>1887.3405864758399</v>
      </c>
      <c r="I1419" s="3">
        <v>637616</v>
      </c>
      <c r="J1419" s="3">
        <v>312126</v>
      </c>
      <c r="K1419" s="3">
        <v>0.48952033826001901</v>
      </c>
    </row>
    <row r="1420" spans="1:11" x14ac:dyDescent="0.2">
      <c r="A1420" s="3" t="s">
        <v>511</v>
      </c>
      <c r="B1420" s="3" t="s">
        <v>531</v>
      </c>
      <c r="C1420" s="3" t="s">
        <v>532</v>
      </c>
      <c r="D1420" s="3" t="s">
        <v>8</v>
      </c>
      <c r="E1420" s="3">
        <v>6298</v>
      </c>
      <c r="F1420" s="3">
        <v>3972.1154935058698</v>
      </c>
      <c r="G1420" s="3">
        <v>7147</v>
      </c>
      <c r="H1420" s="3">
        <v>5349.3576752003701</v>
      </c>
      <c r="I1420" s="3">
        <v>633944</v>
      </c>
      <c r="J1420" s="3">
        <v>330295</v>
      </c>
      <c r="K1420" s="3">
        <v>0.52101605189101896</v>
      </c>
    </row>
    <row r="1421" spans="1:11" x14ac:dyDescent="0.2">
      <c r="A1421" s="3" t="s">
        <v>511</v>
      </c>
      <c r="B1421" s="3" t="s">
        <v>531</v>
      </c>
      <c r="C1421" s="3" t="s">
        <v>532</v>
      </c>
      <c r="D1421" s="3" t="s">
        <v>9</v>
      </c>
      <c r="E1421" s="3">
        <v>6392</v>
      </c>
      <c r="F1421" s="3">
        <v>3668.5794735858899</v>
      </c>
      <c r="G1421" s="3">
        <v>6768</v>
      </c>
      <c r="H1421" s="3">
        <v>4669.9049992153396</v>
      </c>
      <c r="I1421" s="3">
        <v>633944</v>
      </c>
      <c r="J1421" s="3">
        <v>330295</v>
      </c>
      <c r="K1421" s="3">
        <v>0.52101605189101896</v>
      </c>
    </row>
    <row r="1422" spans="1:11" x14ac:dyDescent="0.2">
      <c r="A1422" s="3" t="s">
        <v>511</v>
      </c>
      <c r="B1422" s="3" t="s">
        <v>531</v>
      </c>
      <c r="C1422" s="3" t="s">
        <v>532</v>
      </c>
      <c r="D1422" s="3" t="s">
        <v>10</v>
      </c>
      <c r="E1422" s="3">
        <v>5637</v>
      </c>
      <c r="F1422" s="3">
        <v>3718.5481520305698</v>
      </c>
      <c r="G1422" s="3">
        <v>6774</v>
      </c>
      <c r="H1422" s="3">
        <v>5335.2072763837496</v>
      </c>
      <c r="I1422" s="3">
        <v>633944</v>
      </c>
      <c r="J1422" s="3">
        <v>330295</v>
      </c>
      <c r="K1422" s="3">
        <v>0.52101605189101896</v>
      </c>
    </row>
    <row r="1423" spans="1:11" x14ac:dyDescent="0.2">
      <c r="A1423" s="3" t="s">
        <v>511</v>
      </c>
      <c r="B1423" s="3" t="s">
        <v>531</v>
      </c>
      <c r="C1423" s="3" t="s">
        <v>532</v>
      </c>
      <c r="D1423" s="3" t="s">
        <v>11</v>
      </c>
      <c r="E1423" s="3">
        <v>6362</v>
      </c>
      <c r="F1423" s="3">
        <v>4225.8359101216201</v>
      </c>
      <c r="G1423" s="3">
        <v>7190</v>
      </c>
      <c r="H1423" s="3">
        <v>5792.0238095238101</v>
      </c>
      <c r="I1423" s="3">
        <v>633944</v>
      </c>
      <c r="J1423" s="3">
        <v>330295</v>
      </c>
      <c r="K1423" s="3">
        <v>0.52101605189101896</v>
      </c>
    </row>
    <row r="1424" spans="1:11" x14ac:dyDescent="0.2">
      <c r="A1424" s="3" t="s">
        <v>511</v>
      </c>
      <c r="B1424" s="3" t="s">
        <v>531</v>
      </c>
      <c r="C1424" s="3" t="s">
        <v>532</v>
      </c>
      <c r="D1424" s="3" t="s">
        <v>12</v>
      </c>
      <c r="E1424" s="3">
        <v>6126</v>
      </c>
      <c r="F1424" s="3">
        <v>4364.1394935672897</v>
      </c>
      <c r="G1424" s="3">
        <v>6614</v>
      </c>
      <c r="H1424" s="3">
        <v>5353.0709392778399</v>
      </c>
      <c r="I1424" s="3">
        <v>633944</v>
      </c>
      <c r="J1424" s="3">
        <v>330295</v>
      </c>
      <c r="K1424" s="3">
        <v>0.52101605189101896</v>
      </c>
    </row>
    <row r="1425" spans="1:11" x14ac:dyDescent="0.2">
      <c r="A1425" s="3" t="s">
        <v>511</v>
      </c>
      <c r="B1425" s="3" t="s">
        <v>531</v>
      </c>
      <c r="C1425" s="3" t="s">
        <v>532</v>
      </c>
      <c r="D1425" s="3" t="s">
        <v>13</v>
      </c>
      <c r="E1425" s="3">
        <v>5963</v>
      </c>
      <c r="F1425" s="3">
        <v>3591.4977630458802</v>
      </c>
      <c r="G1425" s="3">
        <v>7655</v>
      </c>
      <c r="H1425" s="3">
        <v>6013.2013201320096</v>
      </c>
      <c r="I1425" s="3">
        <v>633944</v>
      </c>
      <c r="J1425" s="3">
        <v>330295</v>
      </c>
      <c r="K1425" s="3">
        <v>0.52101605189101896</v>
      </c>
    </row>
    <row r="1426" spans="1:11" x14ac:dyDescent="0.2">
      <c r="A1426" s="3" t="s">
        <v>511</v>
      </c>
      <c r="B1426" s="3" t="s">
        <v>531</v>
      </c>
      <c r="C1426" s="3" t="s">
        <v>532</v>
      </c>
      <c r="D1426" s="3" t="s">
        <v>14</v>
      </c>
      <c r="E1426" s="3">
        <v>5554</v>
      </c>
      <c r="F1426" s="3">
        <v>3024.4285272140401</v>
      </c>
      <c r="G1426" s="3">
        <v>6672</v>
      </c>
      <c r="H1426" s="3">
        <v>4432.2863897331999</v>
      </c>
      <c r="I1426" s="3">
        <v>633944</v>
      </c>
      <c r="J1426" s="3">
        <v>330295</v>
      </c>
      <c r="K1426" s="3">
        <v>0.52101605189101896</v>
      </c>
    </row>
    <row r="1427" spans="1:11" x14ac:dyDescent="0.2">
      <c r="A1427" s="3" t="s">
        <v>511</v>
      </c>
      <c r="B1427" s="3" t="s">
        <v>531</v>
      </c>
      <c r="C1427" s="3" t="s">
        <v>532</v>
      </c>
      <c r="D1427" s="3" t="s">
        <v>15</v>
      </c>
      <c r="E1427" s="3">
        <v>5976</v>
      </c>
      <c r="F1427" s="3">
        <v>3994.5552407755399</v>
      </c>
      <c r="G1427" s="3">
        <v>7337</v>
      </c>
      <c r="H1427" s="3">
        <v>6023.9482739482701</v>
      </c>
      <c r="I1427" s="3">
        <v>633944</v>
      </c>
      <c r="J1427" s="3">
        <v>330295</v>
      </c>
      <c r="K1427" s="3">
        <v>0.52101605189101896</v>
      </c>
    </row>
    <row r="1428" spans="1:11" x14ac:dyDescent="0.2">
      <c r="A1428" s="3" t="s">
        <v>511</v>
      </c>
      <c r="B1428" s="3" t="s">
        <v>534</v>
      </c>
      <c r="C1428" s="3" t="s">
        <v>535</v>
      </c>
      <c r="D1428" s="3" t="s">
        <v>8</v>
      </c>
      <c r="E1428" s="3">
        <v>3795</v>
      </c>
      <c r="F1428" s="3">
        <v>912.40588566511803</v>
      </c>
      <c r="G1428" s="3">
        <v>4692</v>
      </c>
      <c r="H1428" s="3">
        <v>1532.71597949532</v>
      </c>
      <c r="I1428" s="3">
        <v>423176</v>
      </c>
      <c r="J1428" s="3">
        <v>206754</v>
      </c>
      <c r="K1428" s="3">
        <v>0.48857685691059999</v>
      </c>
    </row>
    <row r="1429" spans="1:11" x14ac:dyDescent="0.2">
      <c r="A1429" s="3" t="s">
        <v>511</v>
      </c>
      <c r="B1429" s="3" t="s">
        <v>534</v>
      </c>
      <c r="C1429" s="3" t="s">
        <v>535</v>
      </c>
      <c r="D1429" s="3" t="s">
        <v>9</v>
      </c>
      <c r="E1429" s="3">
        <v>3440</v>
      </c>
      <c r="F1429" s="3">
        <v>828.83541064727501</v>
      </c>
      <c r="G1429" s="3">
        <v>4520</v>
      </c>
      <c r="H1429" s="3">
        <v>1467.15715615814</v>
      </c>
      <c r="I1429" s="3">
        <v>423176</v>
      </c>
      <c r="J1429" s="3">
        <v>206754</v>
      </c>
      <c r="K1429" s="3">
        <v>0.48857685691059999</v>
      </c>
    </row>
    <row r="1430" spans="1:11" x14ac:dyDescent="0.2">
      <c r="A1430" s="3" t="s">
        <v>511</v>
      </c>
      <c r="B1430" s="3" t="s">
        <v>534</v>
      </c>
      <c r="C1430" s="3" t="s">
        <v>535</v>
      </c>
      <c r="D1430" s="3" t="s">
        <v>10</v>
      </c>
      <c r="E1430" s="3">
        <v>3257</v>
      </c>
      <c r="F1430" s="3">
        <v>858.18374133030204</v>
      </c>
      <c r="G1430" s="3">
        <v>4346</v>
      </c>
      <c r="H1430" s="3">
        <v>1528.34511944205</v>
      </c>
      <c r="I1430" s="3">
        <v>423176</v>
      </c>
      <c r="J1430" s="3">
        <v>206754</v>
      </c>
      <c r="K1430" s="3">
        <v>0.48857685691059999</v>
      </c>
    </row>
    <row r="1431" spans="1:11" x14ac:dyDescent="0.2">
      <c r="A1431" s="3" t="s">
        <v>511</v>
      </c>
      <c r="B1431" s="3" t="s">
        <v>534</v>
      </c>
      <c r="C1431" s="3" t="s">
        <v>535</v>
      </c>
      <c r="D1431" s="3" t="s">
        <v>11</v>
      </c>
      <c r="E1431" s="3">
        <v>4132</v>
      </c>
      <c r="F1431" s="3">
        <v>1531.22721810447</v>
      </c>
      <c r="G1431" s="3">
        <v>5148</v>
      </c>
      <c r="H1431" s="3">
        <v>2498.5441203729602</v>
      </c>
      <c r="I1431" s="3">
        <v>423176</v>
      </c>
      <c r="J1431" s="3">
        <v>206754</v>
      </c>
      <c r="K1431" s="3">
        <v>0.48857685691059999</v>
      </c>
    </row>
    <row r="1432" spans="1:11" x14ac:dyDescent="0.2">
      <c r="A1432" s="3" t="s">
        <v>511</v>
      </c>
      <c r="B1432" s="3" t="s">
        <v>534</v>
      </c>
      <c r="C1432" s="3" t="s">
        <v>535</v>
      </c>
      <c r="D1432" s="3" t="s">
        <v>12</v>
      </c>
      <c r="E1432" s="3">
        <v>3932</v>
      </c>
      <c r="F1432" s="3">
        <v>969.03966440940997</v>
      </c>
      <c r="G1432" s="3">
        <v>4912</v>
      </c>
      <c r="H1432" s="3">
        <v>1733.4022189877801</v>
      </c>
      <c r="I1432" s="3">
        <v>423176</v>
      </c>
      <c r="J1432" s="3">
        <v>206754</v>
      </c>
      <c r="K1432" s="3">
        <v>0.48857685691059999</v>
      </c>
    </row>
    <row r="1433" spans="1:11" x14ac:dyDescent="0.2">
      <c r="A1433" s="3" t="s">
        <v>511</v>
      </c>
      <c r="B1433" s="3" t="s">
        <v>534</v>
      </c>
      <c r="C1433" s="3" t="s">
        <v>535</v>
      </c>
      <c r="D1433" s="3" t="s">
        <v>13</v>
      </c>
      <c r="E1433" s="3">
        <v>4365</v>
      </c>
      <c r="F1433" s="3">
        <v>993.801673587045</v>
      </c>
      <c r="G1433" s="3">
        <v>5320</v>
      </c>
      <c r="H1433" s="3">
        <v>2304.6649373462401</v>
      </c>
      <c r="I1433" s="3">
        <v>423176</v>
      </c>
      <c r="J1433" s="3">
        <v>206754</v>
      </c>
      <c r="K1433" s="3">
        <v>0.48857685691059999</v>
      </c>
    </row>
    <row r="1434" spans="1:11" x14ac:dyDescent="0.2">
      <c r="A1434" s="3" t="s">
        <v>511</v>
      </c>
      <c r="B1434" s="3" t="s">
        <v>534</v>
      </c>
      <c r="C1434" s="3" t="s">
        <v>535</v>
      </c>
      <c r="D1434" s="3" t="s">
        <v>14</v>
      </c>
      <c r="E1434" s="3">
        <v>4058</v>
      </c>
      <c r="F1434" s="3">
        <v>1136.24801571228</v>
      </c>
      <c r="G1434" s="3">
        <v>5403</v>
      </c>
      <c r="H1434" s="3">
        <v>1837.48657166974</v>
      </c>
      <c r="I1434" s="3">
        <v>423176</v>
      </c>
      <c r="J1434" s="3">
        <v>206754</v>
      </c>
      <c r="K1434" s="3">
        <v>0.48857685691059999</v>
      </c>
    </row>
    <row r="1435" spans="1:11" x14ac:dyDescent="0.2">
      <c r="A1435" s="3" t="s">
        <v>511</v>
      </c>
      <c r="B1435" s="3" t="s">
        <v>534</v>
      </c>
      <c r="C1435" s="3" t="s">
        <v>535</v>
      </c>
      <c r="D1435" s="3" t="s">
        <v>15</v>
      </c>
      <c r="E1435" s="3">
        <v>4470</v>
      </c>
      <c r="F1435" s="3">
        <v>1401.4609759755399</v>
      </c>
      <c r="G1435" s="3">
        <v>5496</v>
      </c>
      <c r="H1435" s="3">
        <v>2248.4834251239899</v>
      </c>
      <c r="I1435" s="3">
        <v>423176</v>
      </c>
      <c r="J1435" s="3">
        <v>206754</v>
      </c>
      <c r="K1435" s="3">
        <v>0.48857685691059999</v>
      </c>
    </row>
    <row r="1436" spans="1:11" x14ac:dyDescent="0.2">
      <c r="A1436" s="3" t="s">
        <v>511</v>
      </c>
      <c r="B1436" s="3" t="s">
        <v>537</v>
      </c>
      <c r="C1436" s="3" t="s">
        <v>538</v>
      </c>
      <c r="D1436" s="3" t="s">
        <v>8</v>
      </c>
      <c r="E1436" s="3">
        <v>5758</v>
      </c>
      <c r="F1436" s="3">
        <v>2699.5298148936999</v>
      </c>
      <c r="G1436" s="3">
        <v>6543</v>
      </c>
      <c r="H1436" s="3">
        <v>3692.6685209457601</v>
      </c>
      <c r="I1436" s="3">
        <v>697433</v>
      </c>
      <c r="J1436" s="3">
        <v>386067</v>
      </c>
      <c r="K1436" s="3">
        <v>0.55355424822169297</v>
      </c>
    </row>
    <row r="1437" spans="1:11" x14ac:dyDescent="0.2">
      <c r="A1437" s="3" t="s">
        <v>511</v>
      </c>
      <c r="B1437" s="3" t="s">
        <v>537</v>
      </c>
      <c r="C1437" s="3" t="s">
        <v>538</v>
      </c>
      <c r="D1437" s="3" t="s">
        <v>9</v>
      </c>
      <c r="E1437" s="3">
        <v>5250</v>
      </c>
      <c r="F1437" s="3">
        <v>2032.1567027245101</v>
      </c>
      <c r="G1437" s="3">
        <v>6157</v>
      </c>
      <c r="H1437" s="3">
        <v>2732.61509378746</v>
      </c>
      <c r="I1437" s="3">
        <v>697433</v>
      </c>
      <c r="J1437" s="3">
        <v>386067</v>
      </c>
      <c r="K1437" s="3">
        <v>0.55355424822169297</v>
      </c>
    </row>
    <row r="1438" spans="1:11" x14ac:dyDescent="0.2">
      <c r="A1438" s="3" t="s">
        <v>511</v>
      </c>
      <c r="B1438" s="3" t="s">
        <v>537</v>
      </c>
      <c r="C1438" s="3" t="s">
        <v>538</v>
      </c>
      <c r="D1438" s="3" t="s">
        <v>10</v>
      </c>
      <c r="E1438" s="3">
        <v>4863</v>
      </c>
      <c r="F1438" s="3">
        <v>2330.43574568843</v>
      </c>
      <c r="G1438" s="3">
        <v>6324</v>
      </c>
      <c r="H1438" s="3">
        <v>3893.3685601451398</v>
      </c>
      <c r="I1438" s="3">
        <v>697433</v>
      </c>
      <c r="J1438" s="3">
        <v>386067</v>
      </c>
      <c r="K1438" s="3">
        <v>0.55355424822169297</v>
      </c>
    </row>
    <row r="1439" spans="1:11" x14ac:dyDescent="0.2">
      <c r="A1439" s="3" t="s">
        <v>511</v>
      </c>
      <c r="B1439" s="3" t="s">
        <v>537</v>
      </c>
      <c r="C1439" s="3" t="s">
        <v>538</v>
      </c>
      <c r="D1439" s="3" t="s">
        <v>11</v>
      </c>
      <c r="E1439" s="3">
        <v>5876</v>
      </c>
      <c r="F1439" s="3">
        <v>3199.09071345853</v>
      </c>
      <c r="G1439" s="3">
        <v>6491</v>
      </c>
      <c r="H1439" s="3">
        <v>3905.8912999692202</v>
      </c>
      <c r="I1439" s="3">
        <v>697433</v>
      </c>
      <c r="J1439" s="3">
        <v>386067</v>
      </c>
      <c r="K1439" s="3">
        <v>0.55355424822169297</v>
      </c>
    </row>
    <row r="1440" spans="1:11" x14ac:dyDescent="0.2">
      <c r="A1440" s="3" t="s">
        <v>511</v>
      </c>
      <c r="B1440" s="3" t="s">
        <v>537</v>
      </c>
      <c r="C1440" s="3" t="s">
        <v>538</v>
      </c>
      <c r="D1440" s="3" t="s">
        <v>12</v>
      </c>
      <c r="E1440" s="3">
        <v>6481</v>
      </c>
      <c r="F1440" s="3">
        <v>4071.45212541929</v>
      </c>
      <c r="G1440" s="3">
        <v>6921</v>
      </c>
      <c r="H1440" s="3">
        <v>4974.8710265812897</v>
      </c>
      <c r="I1440" s="3">
        <v>697433</v>
      </c>
      <c r="J1440" s="3">
        <v>386067</v>
      </c>
      <c r="K1440" s="3">
        <v>0.55355424822169297</v>
      </c>
    </row>
    <row r="1441" spans="1:11" x14ac:dyDescent="0.2">
      <c r="A1441" s="3" t="s">
        <v>511</v>
      </c>
      <c r="B1441" s="3" t="s">
        <v>537</v>
      </c>
      <c r="C1441" s="3" t="s">
        <v>538</v>
      </c>
      <c r="D1441" s="3" t="s">
        <v>13</v>
      </c>
      <c r="E1441" s="3">
        <v>6983</v>
      </c>
      <c r="F1441" s="3">
        <v>3813.28125</v>
      </c>
      <c r="G1441" s="3">
        <v>8175</v>
      </c>
      <c r="H1441" s="3">
        <v>6456.77655677656</v>
      </c>
      <c r="I1441" s="3">
        <v>697433</v>
      </c>
      <c r="J1441" s="3">
        <v>386067</v>
      </c>
      <c r="K1441" s="3">
        <v>0.55355424822169297</v>
      </c>
    </row>
    <row r="1442" spans="1:11" x14ac:dyDescent="0.2">
      <c r="A1442" s="3" t="s">
        <v>511</v>
      </c>
      <c r="B1442" s="3" t="s">
        <v>537</v>
      </c>
      <c r="C1442" s="3" t="s">
        <v>538</v>
      </c>
      <c r="D1442" s="3" t="s">
        <v>14</v>
      </c>
      <c r="E1442" s="3">
        <v>6339</v>
      </c>
      <c r="F1442" s="3">
        <v>3367.50141560268</v>
      </c>
      <c r="G1442" s="3">
        <v>7573</v>
      </c>
      <c r="H1442" s="3">
        <v>5838.54936486515</v>
      </c>
      <c r="I1442" s="3">
        <v>697433</v>
      </c>
      <c r="J1442" s="3">
        <v>386067</v>
      </c>
      <c r="K1442" s="3">
        <v>0.55355424822169297</v>
      </c>
    </row>
    <row r="1443" spans="1:11" x14ac:dyDescent="0.2">
      <c r="A1443" s="3" t="s">
        <v>511</v>
      </c>
      <c r="B1443" s="3" t="s">
        <v>537</v>
      </c>
      <c r="C1443" s="3" t="s">
        <v>538</v>
      </c>
      <c r="D1443" s="3" t="s">
        <v>15</v>
      </c>
      <c r="E1443" s="3">
        <v>5983</v>
      </c>
      <c r="F1443" s="3">
        <v>3705.2341317646501</v>
      </c>
      <c r="G1443" s="3">
        <v>7619</v>
      </c>
      <c r="H1443" s="3">
        <v>7071.9670805385103</v>
      </c>
      <c r="I1443" s="3">
        <v>697433</v>
      </c>
      <c r="J1443" s="3">
        <v>386067</v>
      </c>
      <c r="K1443" s="3">
        <v>0.55355424822169297</v>
      </c>
    </row>
    <row r="1444" spans="1:11" x14ac:dyDescent="0.2">
      <c r="A1444" s="3" t="s">
        <v>511</v>
      </c>
      <c r="B1444" s="3" t="s">
        <v>540</v>
      </c>
      <c r="C1444" s="3" t="s">
        <v>541</v>
      </c>
      <c r="D1444" s="3" t="s">
        <v>8</v>
      </c>
      <c r="E1444" s="3">
        <v>8313</v>
      </c>
      <c r="F1444" s="3">
        <v>6409.21409214092</v>
      </c>
      <c r="G1444" s="3">
        <v>8868</v>
      </c>
      <c r="H1444" s="3">
        <v>7659.2082616178996</v>
      </c>
      <c r="I1444" s="3">
        <v>202315</v>
      </c>
      <c r="J1444" s="3">
        <v>99734</v>
      </c>
      <c r="K1444" s="3">
        <v>0.492963942367101</v>
      </c>
    </row>
    <row r="1445" spans="1:11" x14ac:dyDescent="0.2">
      <c r="A1445" s="3" t="s">
        <v>511</v>
      </c>
      <c r="B1445" s="3" t="s">
        <v>540</v>
      </c>
      <c r="C1445" s="3" t="s">
        <v>541</v>
      </c>
      <c r="D1445" s="3" t="s">
        <v>9</v>
      </c>
      <c r="E1445" s="3">
        <v>7548</v>
      </c>
      <c r="F1445" s="3">
        <v>5931.4671814671801</v>
      </c>
      <c r="G1445" s="3">
        <v>8799</v>
      </c>
      <c r="H1445" s="3">
        <v>7979.5918367346903</v>
      </c>
      <c r="I1445" s="3">
        <v>202315</v>
      </c>
      <c r="J1445" s="3">
        <v>99734</v>
      </c>
      <c r="K1445" s="3">
        <v>0.492963942367101</v>
      </c>
    </row>
    <row r="1446" spans="1:11" x14ac:dyDescent="0.2">
      <c r="A1446" s="3" t="s">
        <v>511</v>
      </c>
      <c r="B1446" s="3" t="s">
        <v>540</v>
      </c>
      <c r="C1446" s="3" t="s">
        <v>541</v>
      </c>
      <c r="D1446" s="3" t="s">
        <v>10</v>
      </c>
      <c r="E1446" s="3">
        <v>6844</v>
      </c>
      <c r="F1446" s="3">
        <v>4865.8094893154703</v>
      </c>
      <c r="G1446" s="3">
        <v>8114</v>
      </c>
      <c r="H1446" s="3">
        <v>6938.9581335890098</v>
      </c>
      <c r="I1446" s="3">
        <v>202315</v>
      </c>
      <c r="J1446" s="3">
        <v>99734</v>
      </c>
      <c r="K1446" s="3">
        <v>0.492963942367101</v>
      </c>
    </row>
    <row r="1447" spans="1:11" x14ac:dyDescent="0.2">
      <c r="A1447" s="3" t="s">
        <v>511</v>
      </c>
      <c r="B1447" s="3" t="s">
        <v>540</v>
      </c>
      <c r="C1447" s="3" t="s">
        <v>541</v>
      </c>
      <c r="D1447" s="3" t="s">
        <v>11</v>
      </c>
      <c r="E1447" s="3">
        <v>6865</v>
      </c>
      <c r="F1447" s="3">
        <v>5200</v>
      </c>
      <c r="G1447" s="3">
        <v>7923</v>
      </c>
      <c r="H1447" s="3">
        <v>7107.8431372549003</v>
      </c>
      <c r="I1447" s="3">
        <v>202315</v>
      </c>
      <c r="J1447" s="3">
        <v>99734</v>
      </c>
      <c r="K1447" s="3">
        <v>0.492963942367101</v>
      </c>
    </row>
    <row r="1448" spans="1:11" x14ac:dyDescent="0.2">
      <c r="A1448" s="3" t="s">
        <v>511</v>
      </c>
      <c r="B1448" s="3" t="s">
        <v>540</v>
      </c>
      <c r="C1448" s="3" t="s">
        <v>541</v>
      </c>
      <c r="D1448" s="3" t="s">
        <v>12</v>
      </c>
      <c r="E1448" s="3">
        <v>8189</v>
      </c>
      <c r="F1448" s="3">
        <v>7264.2857142857101</v>
      </c>
      <c r="G1448" s="3">
        <v>9445</v>
      </c>
      <c r="H1448" s="3">
        <v>8998.2269503546104</v>
      </c>
      <c r="I1448" s="3">
        <v>202315</v>
      </c>
      <c r="J1448" s="3">
        <v>99734</v>
      </c>
      <c r="K1448" s="3">
        <v>0.492963942367101</v>
      </c>
    </row>
    <row r="1449" spans="1:11" x14ac:dyDescent="0.2">
      <c r="A1449" s="3" t="s">
        <v>511</v>
      </c>
      <c r="B1449" s="3" t="s">
        <v>540</v>
      </c>
      <c r="C1449" s="3" t="s">
        <v>541</v>
      </c>
      <c r="D1449" s="3" t="s">
        <v>13</v>
      </c>
      <c r="E1449" s="3">
        <v>8152</v>
      </c>
      <c r="F1449" s="3">
        <v>6431.3725490196102</v>
      </c>
      <c r="G1449" s="3">
        <v>8396</v>
      </c>
      <c r="H1449" s="3">
        <v>7406.6666666666697</v>
      </c>
      <c r="I1449" s="3">
        <v>202315</v>
      </c>
      <c r="J1449" s="3">
        <v>99734</v>
      </c>
      <c r="K1449" s="3">
        <v>0.492963942367101</v>
      </c>
    </row>
    <row r="1450" spans="1:11" x14ac:dyDescent="0.2">
      <c r="A1450" s="3" t="s">
        <v>511</v>
      </c>
      <c r="B1450" s="3" t="s">
        <v>540</v>
      </c>
      <c r="C1450" s="3" t="s">
        <v>541</v>
      </c>
      <c r="D1450" s="3" t="s">
        <v>14</v>
      </c>
      <c r="E1450" s="3">
        <v>8511</v>
      </c>
      <c r="F1450" s="3">
        <v>7028.9855072463797</v>
      </c>
      <c r="G1450" s="3">
        <v>9111</v>
      </c>
      <c r="H1450" s="3">
        <v>8562.0915032679695</v>
      </c>
      <c r="I1450" s="3">
        <v>202315</v>
      </c>
      <c r="J1450" s="3">
        <v>99734</v>
      </c>
      <c r="K1450" s="3">
        <v>0.492963942367101</v>
      </c>
    </row>
    <row r="1451" spans="1:11" x14ac:dyDescent="0.2">
      <c r="A1451" s="3" t="s">
        <v>511</v>
      </c>
      <c r="B1451" s="3" t="s">
        <v>540</v>
      </c>
      <c r="C1451" s="3" t="s">
        <v>541</v>
      </c>
      <c r="D1451" s="3" t="s">
        <v>15</v>
      </c>
      <c r="E1451" s="3">
        <v>7877</v>
      </c>
      <c r="F1451" s="3">
        <v>7068.4523809523798</v>
      </c>
      <c r="G1451" s="3">
        <v>9639</v>
      </c>
      <c r="H1451" s="3">
        <v>9470.8994708994705</v>
      </c>
      <c r="I1451" s="3">
        <v>202315</v>
      </c>
      <c r="J1451" s="3">
        <v>99734</v>
      </c>
      <c r="K1451" s="3">
        <v>0.492963942367101</v>
      </c>
    </row>
    <row r="1452" spans="1:11" x14ac:dyDescent="0.2">
      <c r="A1452" s="3" t="s">
        <v>511</v>
      </c>
      <c r="B1452" s="3" t="s">
        <v>543</v>
      </c>
      <c r="C1452" s="3" t="s">
        <v>544</v>
      </c>
      <c r="D1452" s="3" t="s">
        <v>8</v>
      </c>
      <c r="E1452" s="3">
        <v>4367</v>
      </c>
      <c r="F1452" s="3">
        <v>1553.8174378957101</v>
      </c>
      <c r="G1452" s="3">
        <v>6111</v>
      </c>
      <c r="H1452" s="3">
        <v>2990.9990569932002</v>
      </c>
      <c r="I1452" s="3">
        <v>278719</v>
      </c>
      <c r="J1452" s="3">
        <v>132789</v>
      </c>
      <c r="K1452" s="3">
        <v>0.47642607787771901</v>
      </c>
    </row>
    <row r="1453" spans="1:11" x14ac:dyDescent="0.2">
      <c r="A1453" s="3" t="s">
        <v>511</v>
      </c>
      <c r="B1453" s="3" t="s">
        <v>543</v>
      </c>
      <c r="C1453" s="3" t="s">
        <v>544</v>
      </c>
      <c r="D1453" s="3" t="s">
        <v>9</v>
      </c>
      <c r="E1453" s="3">
        <v>4578</v>
      </c>
      <c r="F1453" s="3">
        <v>1562.04258413104</v>
      </c>
      <c r="G1453" s="3">
        <v>5867</v>
      </c>
      <c r="H1453" s="3">
        <v>2887.8818789115198</v>
      </c>
      <c r="I1453" s="3">
        <v>278719</v>
      </c>
      <c r="J1453" s="3">
        <v>132789</v>
      </c>
      <c r="K1453" s="3">
        <v>0.47642607787771901</v>
      </c>
    </row>
    <row r="1454" spans="1:11" x14ac:dyDescent="0.2">
      <c r="A1454" s="3" t="s">
        <v>511</v>
      </c>
      <c r="B1454" s="3" t="s">
        <v>543</v>
      </c>
      <c r="C1454" s="3" t="s">
        <v>544</v>
      </c>
      <c r="D1454" s="3" t="s">
        <v>10</v>
      </c>
      <c r="E1454" s="3">
        <v>4356</v>
      </c>
      <c r="F1454" s="3">
        <v>1833.1109535200701</v>
      </c>
      <c r="G1454" s="3">
        <v>6249</v>
      </c>
      <c r="H1454" s="3">
        <v>3726.7443092548801</v>
      </c>
      <c r="I1454" s="3">
        <v>278719</v>
      </c>
      <c r="J1454" s="3">
        <v>132789</v>
      </c>
      <c r="K1454" s="3">
        <v>0.47642607787771901</v>
      </c>
    </row>
    <row r="1455" spans="1:11" x14ac:dyDescent="0.2">
      <c r="A1455" s="3" t="s">
        <v>511</v>
      </c>
      <c r="B1455" s="3" t="s">
        <v>543</v>
      </c>
      <c r="C1455" s="3" t="s">
        <v>544</v>
      </c>
      <c r="D1455" s="3" t="s">
        <v>11</v>
      </c>
      <c r="E1455" s="3">
        <v>4677</v>
      </c>
      <c r="F1455" s="3">
        <v>2081.6923021092998</v>
      </c>
      <c r="G1455" s="3">
        <v>6596</v>
      </c>
      <c r="H1455" s="3">
        <v>4057.1287496693799</v>
      </c>
      <c r="I1455" s="3">
        <v>278719</v>
      </c>
      <c r="J1455" s="3">
        <v>132789</v>
      </c>
      <c r="K1455" s="3">
        <v>0.47642607787771901</v>
      </c>
    </row>
    <row r="1456" spans="1:11" x14ac:dyDescent="0.2">
      <c r="A1456" s="3" t="s">
        <v>511</v>
      </c>
      <c r="B1456" s="3" t="s">
        <v>543</v>
      </c>
      <c r="C1456" s="3" t="s">
        <v>544</v>
      </c>
      <c r="D1456" s="3" t="s">
        <v>12</v>
      </c>
      <c r="E1456" s="3">
        <v>4693</v>
      </c>
      <c r="F1456" s="3">
        <v>1813.56460161018</v>
      </c>
      <c r="G1456" s="3">
        <v>6648</v>
      </c>
      <c r="H1456" s="3">
        <v>3656.69362254728</v>
      </c>
      <c r="I1456" s="3">
        <v>278719</v>
      </c>
      <c r="J1456" s="3">
        <v>132789</v>
      </c>
      <c r="K1456" s="3">
        <v>0.47642607787771901</v>
      </c>
    </row>
    <row r="1457" spans="1:11" x14ac:dyDescent="0.2">
      <c r="A1457" s="3" t="s">
        <v>511</v>
      </c>
      <c r="B1457" s="3" t="s">
        <v>543</v>
      </c>
      <c r="C1457" s="3" t="s">
        <v>544</v>
      </c>
      <c r="D1457" s="3" t="s">
        <v>13</v>
      </c>
      <c r="E1457" s="3">
        <v>5850</v>
      </c>
      <c r="F1457" s="3">
        <v>2747.7084843089801</v>
      </c>
      <c r="G1457" s="3">
        <v>7545</v>
      </c>
      <c r="H1457" s="3">
        <v>4848.7587681136101</v>
      </c>
      <c r="I1457" s="3">
        <v>278719</v>
      </c>
      <c r="J1457" s="3">
        <v>132789</v>
      </c>
      <c r="K1457" s="3">
        <v>0.47642607787771901</v>
      </c>
    </row>
    <row r="1458" spans="1:11" x14ac:dyDescent="0.2">
      <c r="A1458" s="3" t="s">
        <v>511</v>
      </c>
      <c r="B1458" s="3" t="s">
        <v>543</v>
      </c>
      <c r="C1458" s="3" t="s">
        <v>544</v>
      </c>
      <c r="D1458" s="3" t="s">
        <v>14</v>
      </c>
      <c r="E1458" s="3">
        <v>5443</v>
      </c>
      <c r="F1458" s="3">
        <v>2398.4726143461799</v>
      </c>
      <c r="G1458" s="3">
        <v>6617</v>
      </c>
      <c r="H1458" s="3">
        <v>3705.0554468362702</v>
      </c>
      <c r="I1458" s="3">
        <v>278719</v>
      </c>
      <c r="J1458" s="3">
        <v>132789</v>
      </c>
      <c r="K1458" s="3">
        <v>0.47642607787771901</v>
      </c>
    </row>
    <row r="1459" spans="1:11" x14ac:dyDescent="0.2">
      <c r="A1459" s="3" t="s">
        <v>511</v>
      </c>
      <c r="B1459" s="3" t="s">
        <v>543</v>
      </c>
      <c r="C1459" s="3" t="s">
        <v>544</v>
      </c>
      <c r="D1459" s="3" t="s">
        <v>15</v>
      </c>
      <c r="E1459" s="3">
        <v>5199</v>
      </c>
      <c r="F1459" s="3">
        <v>2419.6683221312601</v>
      </c>
      <c r="G1459" s="3">
        <v>6343</v>
      </c>
      <c r="H1459" s="3">
        <v>3985.3883252527198</v>
      </c>
      <c r="I1459" s="3">
        <v>278719</v>
      </c>
      <c r="J1459" s="3">
        <v>132789</v>
      </c>
      <c r="K1459" s="3">
        <v>0.47642607787771901</v>
      </c>
    </row>
    <row r="1460" spans="1:11" x14ac:dyDescent="0.2">
      <c r="A1460" s="3" t="s">
        <v>511</v>
      </c>
      <c r="B1460" s="3" t="s">
        <v>546</v>
      </c>
      <c r="C1460" s="3" t="s">
        <v>547</v>
      </c>
      <c r="D1460" s="3" t="s">
        <v>8</v>
      </c>
      <c r="E1460" s="3">
        <v>5578</v>
      </c>
      <c r="F1460" s="3">
        <v>2613.2519082600202</v>
      </c>
      <c r="G1460" s="3">
        <v>6600</v>
      </c>
      <c r="H1460" s="3">
        <v>3519.6493333399499</v>
      </c>
      <c r="I1460" s="3">
        <v>308438</v>
      </c>
      <c r="J1460" s="3">
        <v>143324</v>
      </c>
      <c r="K1460" s="3">
        <v>0.46467685564035599</v>
      </c>
    </row>
    <row r="1461" spans="1:11" x14ac:dyDescent="0.2">
      <c r="A1461" s="3" t="s">
        <v>511</v>
      </c>
      <c r="B1461" s="3" t="s">
        <v>546</v>
      </c>
      <c r="C1461" s="3" t="s">
        <v>547</v>
      </c>
      <c r="D1461" s="3" t="s">
        <v>9</v>
      </c>
      <c r="E1461" s="3">
        <v>5790</v>
      </c>
      <c r="F1461" s="3">
        <v>2469.4787633660799</v>
      </c>
      <c r="G1461" s="3">
        <v>6393</v>
      </c>
      <c r="H1461" s="3">
        <v>3107.8090285342</v>
      </c>
      <c r="I1461" s="3">
        <v>308438</v>
      </c>
      <c r="J1461" s="3">
        <v>143324</v>
      </c>
      <c r="K1461" s="3">
        <v>0.46467685564035599</v>
      </c>
    </row>
    <row r="1462" spans="1:11" x14ac:dyDescent="0.2">
      <c r="A1462" s="3" t="s">
        <v>511</v>
      </c>
      <c r="B1462" s="3" t="s">
        <v>546</v>
      </c>
      <c r="C1462" s="3" t="s">
        <v>547</v>
      </c>
      <c r="D1462" s="3" t="s">
        <v>10</v>
      </c>
      <c r="E1462" s="3">
        <v>4982</v>
      </c>
      <c r="F1462" s="3">
        <v>2055.3922495433799</v>
      </c>
      <c r="G1462" s="3">
        <v>5996</v>
      </c>
      <c r="H1462" s="3">
        <v>3029.34437834851</v>
      </c>
      <c r="I1462" s="3">
        <v>308438</v>
      </c>
      <c r="J1462" s="3">
        <v>143324</v>
      </c>
      <c r="K1462" s="3">
        <v>0.46467685564035599</v>
      </c>
    </row>
    <row r="1463" spans="1:11" x14ac:dyDescent="0.2">
      <c r="A1463" s="3" t="s">
        <v>511</v>
      </c>
      <c r="B1463" s="3" t="s">
        <v>546</v>
      </c>
      <c r="C1463" s="3" t="s">
        <v>547</v>
      </c>
      <c r="D1463" s="3" t="s">
        <v>11</v>
      </c>
      <c r="E1463" s="3">
        <v>5770</v>
      </c>
      <c r="F1463" s="3">
        <v>2677.7312883678401</v>
      </c>
      <c r="G1463" s="3">
        <v>6364</v>
      </c>
      <c r="H1463" s="3">
        <v>3554.7149324632001</v>
      </c>
      <c r="I1463" s="3">
        <v>308438</v>
      </c>
      <c r="J1463" s="3">
        <v>143324</v>
      </c>
      <c r="K1463" s="3">
        <v>0.46467685564035599</v>
      </c>
    </row>
    <row r="1464" spans="1:11" x14ac:dyDescent="0.2">
      <c r="A1464" s="3" t="s">
        <v>511</v>
      </c>
      <c r="B1464" s="3" t="s">
        <v>546</v>
      </c>
      <c r="C1464" s="3" t="s">
        <v>547</v>
      </c>
      <c r="D1464" s="3" t="s">
        <v>12</v>
      </c>
      <c r="E1464" s="3">
        <v>5805</v>
      </c>
      <c r="F1464" s="3">
        <v>3092.5227920176399</v>
      </c>
      <c r="G1464" s="3">
        <v>6830</v>
      </c>
      <c r="H1464" s="3">
        <v>4397.5913285942097</v>
      </c>
      <c r="I1464" s="3">
        <v>308438</v>
      </c>
      <c r="J1464" s="3">
        <v>143324</v>
      </c>
      <c r="K1464" s="3">
        <v>0.46467685564035599</v>
      </c>
    </row>
    <row r="1465" spans="1:11" x14ac:dyDescent="0.2">
      <c r="A1465" s="3" t="s">
        <v>511</v>
      </c>
      <c r="B1465" s="3" t="s">
        <v>546</v>
      </c>
      <c r="C1465" s="3" t="s">
        <v>547</v>
      </c>
      <c r="D1465" s="3" t="s">
        <v>13</v>
      </c>
      <c r="E1465" s="3">
        <v>6070</v>
      </c>
      <c r="F1465" s="3">
        <v>3372.40450815758</v>
      </c>
      <c r="G1465" s="3">
        <v>7662</v>
      </c>
      <c r="H1465" s="3">
        <v>5543.81543884041</v>
      </c>
      <c r="I1465" s="3">
        <v>308438</v>
      </c>
      <c r="J1465" s="3">
        <v>143324</v>
      </c>
      <c r="K1465" s="3">
        <v>0.46467685564035599</v>
      </c>
    </row>
    <row r="1466" spans="1:11" x14ac:dyDescent="0.2">
      <c r="A1466" s="3" t="s">
        <v>511</v>
      </c>
      <c r="B1466" s="3" t="s">
        <v>546</v>
      </c>
      <c r="C1466" s="3" t="s">
        <v>547</v>
      </c>
      <c r="D1466" s="3" t="s">
        <v>14</v>
      </c>
      <c r="E1466" s="3">
        <v>5357</v>
      </c>
      <c r="F1466" s="3">
        <v>2487.3722213999999</v>
      </c>
      <c r="G1466" s="3">
        <v>6370</v>
      </c>
      <c r="H1466" s="3">
        <v>3833.7940277254302</v>
      </c>
      <c r="I1466" s="3">
        <v>308438</v>
      </c>
      <c r="J1466" s="3">
        <v>143324</v>
      </c>
      <c r="K1466" s="3">
        <v>0.46467685564035599</v>
      </c>
    </row>
    <row r="1467" spans="1:11" x14ac:dyDescent="0.2">
      <c r="A1467" s="3" t="s">
        <v>511</v>
      </c>
      <c r="B1467" s="3" t="s">
        <v>546</v>
      </c>
      <c r="C1467" s="3" t="s">
        <v>547</v>
      </c>
      <c r="D1467" s="3" t="s">
        <v>15</v>
      </c>
      <c r="E1467" s="3">
        <v>5901</v>
      </c>
      <c r="F1467" s="3">
        <v>2953.0461730416901</v>
      </c>
      <c r="G1467" s="3">
        <v>7139</v>
      </c>
      <c r="H1467" s="3">
        <v>4493.8913704837296</v>
      </c>
      <c r="I1467" s="3">
        <v>308438</v>
      </c>
      <c r="J1467" s="3">
        <v>143324</v>
      </c>
      <c r="K1467" s="3">
        <v>0.46467685564035599</v>
      </c>
    </row>
    <row r="1468" spans="1:11" x14ac:dyDescent="0.2">
      <c r="A1468" s="3" t="s">
        <v>511</v>
      </c>
      <c r="B1468" s="3" t="s">
        <v>549</v>
      </c>
      <c r="C1468" s="3" t="s">
        <v>550</v>
      </c>
      <c r="D1468" s="3" t="s">
        <v>8</v>
      </c>
      <c r="E1468" s="3">
        <v>5181</v>
      </c>
      <c r="F1468" s="3">
        <v>2115.1154250854402</v>
      </c>
      <c r="G1468" s="3">
        <v>6550</v>
      </c>
      <c r="H1468" s="3">
        <v>3588.7108126439198</v>
      </c>
      <c r="I1468" s="3">
        <v>389850</v>
      </c>
      <c r="J1468" s="3">
        <v>188768</v>
      </c>
      <c r="K1468" s="3">
        <v>0.48420674618442999</v>
      </c>
    </row>
    <row r="1469" spans="1:11" x14ac:dyDescent="0.2">
      <c r="A1469" s="3" t="s">
        <v>511</v>
      </c>
      <c r="B1469" s="3" t="s">
        <v>549</v>
      </c>
      <c r="C1469" s="3" t="s">
        <v>550</v>
      </c>
      <c r="D1469" s="3" t="s">
        <v>9</v>
      </c>
      <c r="E1469" s="3">
        <v>4940</v>
      </c>
      <c r="F1469" s="3">
        <v>1863.0057471268699</v>
      </c>
      <c r="G1469" s="3">
        <v>6508</v>
      </c>
      <c r="H1469" s="3">
        <v>3229.2299908063001</v>
      </c>
      <c r="I1469" s="3">
        <v>389850</v>
      </c>
      <c r="J1469" s="3">
        <v>188768</v>
      </c>
      <c r="K1469" s="3">
        <v>0.48420674618442999</v>
      </c>
    </row>
    <row r="1470" spans="1:11" x14ac:dyDescent="0.2">
      <c r="A1470" s="3" t="s">
        <v>511</v>
      </c>
      <c r="B1470" s="3" t="s">
        <v>549</v>
      </c>
      <c r="C1470" s="3" t="s">
        <v>550</v>
      </c>
      <c r="D1470" s="3" t="s">
        <v>10</v>
      </c>
      <c r="E1470" s="3">
        <v>4291</v>
      </c>
      <c r="F1470" s="3">
        <v>2073.2577468545801</v>
      </c>
      <c r="G1470" s="3">
        <v>6051</v>
      </c>
      <c r="H1470" s="3">
        <v>3788.04439868894</v>
      </c>
      <c r="I1470" s="3">
        <v>389850</v>
      </c>
      <c r="J1470" s="3">
        <v>188768</v>
      </c>
      <c r="K1470" s="3">
        <v>0.48420674618442999</v>
      </c>
    </row>
    <row r="1471" spans="1:11" x14ac:dyDescent="0.2">
      <c r="A1471" s="3" t="s">
        <v>511</v>
      </c>
      <c r="B1471" s="3" t="s">
        <v>549</v>
      </c>
      <c r="C1471" s="3" t="s">
        <v>550</v>
      </c>
      <c r="D1471" s="3" t="s">
        <v>11</v>
      </c>
      <c r="E1471" s="3">
        <v>4882</v>
      </c>
      <c r="F1471" s="3">
        <v>2296.5797418561301</v>
      </c>
      <c r="G1471" s="3">
        <v>6328</v>
      </c>
      <c r="H1471" s="3">
        <v>4195.8515496526898</v>
      </c>
      <c r="I1471" s="3">
        <v>389850</v>
      </c>
      <c r="J1471" s="3">
        <v>188768</v>
      </c>
      <c r="K1471" s="3">
        <v>0.48420674618442999</v>
      </c>
    </row>
    <row r="1472" spans="1:11" x14ac:dyDescent="0.2">
      <c r="A1472" s="3" t="s">
        <v>511</v>
      </c>
      <c r="B1472" s="3" t="s">
        <v>549</v>
      </c>
      <c r="C1472" s="3" t="s">
        <v>550</v>
      </c>
      <c r="D1472" s="3" t="s">
        <v>12</v>
      </c>
      <c r="E1472" s="3">
        <v>5559</v>
      </c>
      <c r="F1472" s="3">
        <v>2983.2306989205599</v>
      </c>
      <c r="G1472" s="3">
        <v>7247</v>
      </c>
      <c r="H1472" s="3">
        <v>5564.4834201796702</v>
      </c>
      <c r="I1472" s="3">
        <v>389850</v>
      </c>
      <c r="J1472" s="3">
        <v>188768</v>
      </c>
      <c r="K1472" s="3">
        <v>0.48420674618442999</v>
      </c>
    </row>
    <row r="1473" spans="1:11" x14ac:dyDescent="0.2">
      <c r="A1473" s="3" t="s">
        <v>511</v>
      </c>
      <c r="B1473" s="3" t="s">
        <v>549</v>
      </c>
      <c r="C1473" s="3" t="s">
        <v>550</v>
      </c>
      <c r="D1473" s="3" t="s">
        <v>13</v>
      </c>
      <c r="E1473" s="3">
        <v>5027</v>
      </c>
      <c r="F1473" s="3">
        <v>2030.0347729913501</v>
      </c>
      <c r="G1473" s="3">
        <v>7266</v>
      </c>
      <c r="H1473" s="3">
        <v>5319.6279980420904</v>
      </c>
      <c r="I1473" s="3">
        <v>389850</v>
      </c>
      <c r="J1473" s="3">
        <v>188768</v>
      </c>
      <c r="K1473" s="3">
        <v>0.48420674618442999</v>
      </c>
    </row>
    <row r="1474" spans="1:11" x14ac:dyDescent="0.2">
      <c r="A1474" s="3" t="s">
        <v>511</v>
      </c>
      <c r="B1474" s="3" t="s">
        <v>549</v>
      </c>
      <c r="C1474" s="3" t="s">
        <v>550</v>
      </c>
      <c r="D1474" s="3" t="s">
        <v>14</v>
      </c>
      <c r="E1474" s="3">
        <v>4821</v>
      </c>
      <c r="F1474" s="3">
        <v>2104.4329276388098</v>
      </c>
      <c r="G1474" s="3">
        <v>7159</v>
      </c>
      <c r="H1474" s="3">
        <v>4709.4257178526796</v>
      </c>
      <c r="I1474" s="3">
        <v>389850</v>
      </c>
      <c r="J1474" s="3">
        <v>188768</v>
      </c>
      <c r="K1474" s="3">
        <v>0.48420674618442999</v>
      </c>
    </row>
    <row r="1475" spans="1:11" x14ac:dyDescent="0.2">
      <c r="A1475" s="3" t="s">
        <v>511</v>
      </c>
      <c r="B1475" s="3" t="s">
        <v>549</v>
      </c>
      <c r="C1475" s="3" t="s">
        <v>550</v>
      </c>
      <c r="D1475" s="3" t="s">
        <v>15</v>
      </c>
      <c r="E1475" s="3">
        <v>5231</v>
      </c>
      <c r="F1475" s="3">
        <v>2521.8014621347602</v>
      </c>
      <c r="G1475" s="3">
        <v>7629</v>
      </c>
      <c r="H1475" s="3">
        <v>5903.9634924036</v>
      </c>
      <c r="I1475" s="3">
        <v>389850</v>
      </c>
      <c r="J1475" s="3">
        <v>188768</v>
      </c>
      <c r="K1475" s="3">
        <v>0.48420674618442999</v>
      </c>
    </row>
    <row r="1476" spans="1:11" x14ac:dyDescent="0.2">
      <c r="A1476" s="3" t="s">
        <v>511</v>
      </c>
      <c r="B1476" s="3" t="s">
        <v>552</v>
      </c>
      <c r="C1476" s="3" t="s">
        <v>553</v>
      </c>
      <c r="D1476" s="3" t="s">
        <v>8</v>
      </c>
      <c r="E1476" s="3">
        <v>5402</v>
      </c>
      <c r="F1476" s="3">
        <v>2045.9059980736799</v>
      </c>
      <c r="G1476" s="3">
        <v>6118</v>
      </c>
      <c r="H1476" s="3">
        <v>2978.1522314321601</v>
      </c>
      <c r="I1476" s="3">
        <v>381666</v>
      </c>
      <c r="J1476" s="3">
        <v>180249</v>
      </c>
      <c r="K1476" s="3">
        <v>0.472268947194668</v>
      </c>
    </row>
    <row r="1477" spans="1:11" x14ac:dyDescent="0.2">
      <c r="A1477" s="3" t="s">
        <v>511</v>
      </c>
      <c r="B1477" s="3" t="s">
        <v>552</v>
      </c>
      <c r="C1477" s="3" t="s">
        <v>553</v>
      </c>
      <c r="D1477" s="3" t="s">
        <v>9</v>
      </c>
      <c r="E1477" s="3">
        <v>4630</v>
      </c>
      <c r="F1477" s="3">
        <v>1633.5200509170199</v>
      </c>
      <c r="G1477" s="3">
        <v>5865</v>
      </c>
      <c r="H1477" s="3">
        <v>2562.2059069665902</v>
      </c>
      <c r="I1477" s="3">
        <v>381666</v>
      </c>
      <c r="J1477" s="3">
        <v>180249</v>
      </c>
      <c r="K1477" s="3">
        <v>0.472268947194668</v>
      </c>
    </row>
    <row r="1478" spans="1:11" x14ac:dyDescent="0.2">
      <c r="A1478" s="3" t="s">
        <v>511</v>
      </c>
      <c r="B1478" s="3" t="s">
        <v>552</v>
      </c>
      <c r="C1478" s="3" t="s">
        <v>553</v>
      </c>
      <c r="D1478" s="3" t="s">
        <v>10</v>
      </c>
      <c r="E1478" s="3">
        <v>4243</v>
      </c>
      <c r="F1478" s="3">
        <v>1417.4161392610199</v>
      </c>
      <c r="G1478" s="3">
        <v>5358</v>
      </c>
      <c r="H1478" s="3">
        <v>2390.5163684168001</v>
      </c>
      <c r="I1478" s="3">
        <v>381666</v>
      </c>
      <c r="J1478" s="3">
        <v>180249</v>
      </c>
      <c r="K1478" s="3">
        <v>0.472268947194668</v>
      </c>
    </row>
    <row r="1479" spans="1:11" x14ac:dyDescent="0.2">
      <c r="A1479" s="3" t="s">
        <v>511</v>
      </c>
      <c r="B1479" s="3" t="s">
        <v>552</v>
      </c>
      <c r="C1479" s="3" t="s">
        <v>553</v>
      </c>
      <c r="D1479" s="3" t="s">
        <v>11</v>
      </c>
      <c r="E1479" s="3">
        <v>4915</v>
      </c>
      <c r="F1479" s="3">
        <v>1958.83311142978</v>
      </c>
      <c r="G1479" s="3">
        <v>6030</v>
      </c>
      <c r="H1479" s="3">
        <v>3097.0139914578799</v>
      </c>
      <c r="I1479" s="3">
        <v>381666</v>
      </c>
      <c r="J1479" s="3">
        <v>180249</v>
      </c>
      <c r="K1479" s="3">
        <v>0.472268947194668</v>
      </c>
    </row>
    <row r="1480" spans="1:11" x14ac:dyDescent="0.2">
      <c r="A1480" s="3" t="s">
        <v>511</v>
      </c>
      <c r="B1480" s="3" t="s">
        <v>552</v>
      </c>
      <c r="C1480" s="3" t="s">
        <v>553</v>
      </c>
      <c r="D1480" s="3" t="s">
        <v>12</v>
      </c>
      <c r="E1480" s="3">
        <v>5217</v>
      </c>
      <c r="F1480" s="3">
        <v>2377.1738780253399</v>
      </c>
      <c r="G1480" s="3">
        <v>6531</v>
      </c>
      <c r="H1480" s="3">
        <v>4119.75791366472</v>
      </c>
      <c r="I1480" s="3">
        <v>381666</v>
      </c>
      <c r="J1480" s="3">
        <v>180249</v>
      </c>
      <c r="K1480" s="3">
        <v>0.472268947194668</v>
      </c>
    </row>
    <row r="1481" spans="1:11" x14ac:dyDescent="0.2">
      <c r="A1481" s="3" t="s">
        <v>511</v>
      </c>
      <c r="B1481" s="3" t="s">
        <v>552</v>
      </c>
      <c r="C1481" s="3" t="s">
        <v>553</v>
      </c>
      <c r="D1481" s="3" t="s">
        <v>13</v>
      </c>
      <c r="E1481" s="3">
        <v>4953</v>
      </c>
      <c r="F1481" s="3">
        <v>2111.5564859392098</v>
      </c>
      <c r="G1481" s="3">
        <v>6570</v>
      </c>
      <c r="H1481" s="3">
        <v>3829.7765795886098</v>
      </c>
      <c r="I1481" s="3">
        <v>381666</v>
      </c>
      <c r="J1481" s="3">
        <v>180249</v>
      </c>
      <c r="K1481" s="3">
        <v>0.472268947194668</v>
      </c>
    </row>
    <row r="1482" spans="1:11" x14ac:dyDescent="0.2">
      <c r="A1482" s="3" t="s">
        <v>511</v>
      </c>
      <c r="B1482" s="3" t="s">
        <v>552</v>
      </c>
      <c r="C1482" s="3" t="s">
        <v>553</v>
      </c>
      <c r="D1482" s="3" t="s">
        <v>14</v>
      </c>
      <c r="E1482" s="3">
        <v>4672</v>
      </c>
      <c r="F1482" s="3">
        <v>1820.6574293103499</v>
      </c>
      <c r="G1482" s="3">
        <v>5790</v>
      </c>
      <c r="H1482" s="3">
        <v>2833.62551723963</v>
      </c>
      <c r="I1482" s="3">
        <v>381666</v>
      </c>
      <c r="J1482" s="3">
        <v>180249</v>
      </c>
      <c r="K1482" s="3">
        <v>0.472268947194668</v>
      </c>
    </row>
    <row r="1483" spans="1:11" x14ac:dyDescent="0.2">
      <c r="A1483" s="3" t="s">
        <v>511</v>
      </c>
      <c r="B1483" s="3" t="s">
        <v>552</v>
      </c>
      <c r="C1483" s="3" t="s">
        <v>553</v>
      </c>
      <c r="D1483" s="3" t="s">
        <v>15</v>
      </c>
      <c r="E1483" s="3">
        <v>4845</v>
      </c>
      <c r="F1483" s="3">
        <v>2362.66855080598</v>
      </c>
      <c r="G1483" s="3">
        <v>6223</v>
      </c>
      <c r="H1483" s="3">
        <v>3694.5249007757402</v>
      </c>
      <c r="I1483" s="3">
        <v>381666</v>
      </c>
      <c r="J1483" s="3">
        <v>180249</v>
      </c>
      <c r="K1483" s="3">
        <v>0.472268947194668</v>
      </c>
    </row>
    <row r="1484" spans="1:11" x14ac:dyDescent="0.2">
      <c r="A1484" s="3" t="s">
        <v>511</v>
      </c>
      <c r="B1484" s="3" t="s">
        <v>555</v>
      </c>
      <c r="C1484" s="3" t="s">
        <v>556</v>
      </c>
      <c r="D1484" s="3" t="s">
        <v>8</v>
      </c>
      <c r="E1484" s="3">
        <v>4109</v>
      </c>
      <c r="F1484" s="3">
        <v>1404.8971190725799</v>
      </c>
      <c r="G1484" s="3">
        <v>5282</v>
      </c>
      <c r="H1484" s="3">
        <v>2418.9682146990899</v>
      </c>
      <c r="I1484" s="3">
        <v>152877</v>
      </c>
      <c r="J1484" s="3">
        <v>74541</v>
      </c>
      <c r="K1484" s="3">
        <v>0.48758806099020802</v>
      </c>
    </row>
    <row r="1485" spans="1:11" x14ac:dyDescent="0.2">
      <c r="A1485" s="3" t="s">
        <v>511</v>
      </c>
      <c r="B1485" s="3" t="s">
        <v>555</v>
      </c>
      <c r="C1485" s="3" t="s">
        <v>556</v>
      </c>
      <c r="D1485" s="3" t="s">
        <v>9</v>
      </c>
      <c r="E1485" s="3">
        <v>4151</v>
      </c>
      <c r="F1485" s="3">
        <v>1396.3203485296999</v>
      </c>
      <c r="G1485" s="3">
        <v>5116</v>
      </c>
      <c r="H1485" s="3">
        <v>2261.4764774939899</v>
      </c>
      <c r="I1485" s="3">
        <v>152877</v>
      </c>
      <c r="J1485" s="3">
        <v>74541</v>
      </c>
      <c r="K1485" s="3">
        <v>0.48758806099020802</v>
      </c>
    </row>
    <row r="1486" spans="1:11" x14ac:dyDescent="0.2">
      <c r="A1486" s="3" t="s">
        <v>511</v>
      </c>
      <c r="B1486" s="3" t="s">
        <v>555</v>
      </c>
      <c r="C1486" s="3" t="s">
        <v>556</v>
      </c>
      <c r="D1486" s="3" t="s">
        <v>10</v>
      </c>
      <c r="E1486" s="3">
        <v>4056</v>
      </c>
      <c r="F1486" s="3">
        <v>1352.0688440855399</v>
      </c>
      <c r="G1486" s="3">
        <v>5281</v>
      </c>
      <c r="H1486" s="3">
        <v>2337.21432370915</v>
      </c>
      <c r="I1486" s="3">
        <v>152877</v>
      </c>
      <c r="J1486" s="3">
        <v>74541</v>
      </c>
      <c r="K1486" s="3">
        <v>0.48758806099020802</v>
      </c>
    </row>
    <row r="1487" spans="1:11" x14ac:dyDescent="0.2">
      <c r="A1487" s="3" t="s">
        <v>511</v>
      </c>
      <c r="B1487" s="3" t="s">
        <v>555</v>
      </c>
      <c r="C1487" s="3" t="s">
        <v>556</v>
      </c>
      <c r="D1487" s="3" t="s">
        <v>11</v>
      </c>
      <c r="E1487" s="3">
        <v>4610</v>
      </c>
      <c r="F1487" s="3">
        <v>1487.31268530446</v>
      </c>
      <c r="G1487" s="3">
        <v>5800</v>
      </c>
      <c r="H1487" s="3">
        <v>2420.42440787447</v>
      </c>
      <c r="I1487" s="3">
        <v>152877</v>
      </c>
      <c r="J1487" s="3">
        <v>74541</v>
      </c>
      <c r="K1487" s="3">
        <v>0.48758806099020802</v>
      </c>
    </row>
    <row r="1488" spans="1:11" x14ac:dyDescent="0.2">
      <c r="A1488" s="3" t="s">
        <v>511</v>
      </c>
      <c r="B1488" s="3" t="s">
        <v>555</v>
      </c>
      <c r="C1488" s="3" t="s">
        <v>556</v>
      </c>
      <c r="D1488" s="3" t="s">
        <v>12</v>
      </c>
      <c r="E1488" s="3">
        <v>4778</v>
      </c>
      <c r="F1488" s="3">
        <v>1808.3176658135001</v>
      </c>
      <c r="G1488" s="3">
        <v>5695</v>
      </c>
      <c r="H1488" s="3">
        <v>2828.68546213219</v>
      </c>
      <c r="I1488" s="3">
        <v>152877</v>
      </c>
      <c r="J1488" s="3">
        <v>74541</v>
      </c>
      <c r="K1488" s="3">
        <v>0.48758806099020802</v>
      </c>
    </row>
    <row r="1489" spans="1:11" x14ac:dyDescent="0.2">
      <c r="A1489" s="3" t="s">
        <v>511</v>
      </c>
      <c r="B1489" s="3" t="s">
        <v>555</v>
      </c>
      <c r="C1489" s="3" t="s">
        <v>556</v>
      </c>
      <c r="D1489" s="3" t="s">
        <v>13</v>
      </c>
      <c r="E1489" s="3">
        <v>5012</v>
      </c>
      <c r="F1489" s="3">
        <v>1841.3860546378701</v>
      </c>
      <c r="G1489" s="3">
        <v>5927</v>
      </c>
      <c r="H1489" s="3">
        <v>3055.8694322965298</v>
      </c>
      <c r="I1489" s="3">
        <v>152877</v>
      </c>
      <c r="J1489" s="3">
        <v>74541</v>
      </c>
      <c r="K1489" s="3">
        <v>0.48758806099020802</v>
      </c>
    </row>
    <row r="1490" spans="1:11" x14ac:dyDescent="0.2">
      <c r="A1490" s="3" t="s">
        <v>511</v>
      </c>
      <c r="B1490" s="3" t="s">
        <v>555</v>
      </c>
      <c r="C1490" s="3" t="s">
        <v>556</v>
      </c>
      <c r="D1490" s="3" t="s">
        <v>14</v>
      </c>
      <c r="E1490" s="3">
        <v>4859</v>
      </c>
      <c r="F1490" s="3">
        <v>1790.9735740445799</v>
      </c>
      <c r="G1490" s="3">
        <v>5745</v>
      </c>
      <c r="H1490" s="3">
        <v>2614.0385046810902</v>
      </c>
      <c r="I1490" s="3">
        <v>152877</v>
      </c>
      <c r="J1490" s="3">
        <v>74541</v>
      </c>
      <c r="K1490" s="3">
        <v>0.48758806099020802</v>
      </c>
    </row>
    <row r="1491" spans="1:11" x14ac:dyDescent="0.2">
      <c r="A1491" s="3" t="s">
        <v>511</v>
      </c>
      <c r="B1491" s="3" t="s">
        <v>555</v>
      </c>
      <c r="C1491" s="3" t="s">
        <v>556</v>
      </c>
      <c r="D1491" s="3" t="s">
        <v>15</v>
      </c>
      <c r="E1491" s="3">
        <v>4156</v>
      </c>
      <c r="F1491" s="3">
        <v>1766.2328423469201</v>
      </c>
      <c r="G1491" s="3">
        <v>5454</v>
      </c>
      <c r="H1491" s="3">
        <v>2894.8619007637999</v>
      </c>
      <c r="I1491" s="3">
        <v>152877</v>
      </c>
      <c r="J1491" s="3">
        <v>74541</v>
      </c>
      <c r="K1491" s="3">
        <v>0.48758806099020802</v>
      </c>
    </row>
    <row r="1492" spans="1:11" x14ac:dyDescent="0.2">
      <c r="A1492" s="3" t="s">
        <v>511</v>
      </c>
      <c r="B1492" s="3" t="s">
        <v>558</v>
      </c>
      <c r="C1492" s="3" t="s">
        <v>559</v>
      </c>
      <c r="D1492" s="3" t="s">
        <v>8</v>
      </c>
      <c r="E1492" s="3">
        <v>4813</v>
      </c>
      <c r="F1492" s="3">
        <v>1681.6135163476899</v>
      </c>
      <c r="G1492" s="3">
        <v>6289</v>
      </c>
      <c r="H1492" s="3">
        <v>2742.9621713650699</v>
      </c>
      <c r="I1492" s="3">
        <v>180789</v>
      </c>
      <c r="J1492" s="3">
        <v>88103</v>
      </c>
      <c r="K1492" s="3">
        <v>0.48732500318050298</v>
      </c>
    </row>
    <row r="1493" spans="1:11" x14ac:dyDescent="0.2">
      <c r="A1493" s="3" t="s">
        <v>511</v>
      </c>
      <c r="B1493" s="3" t="s">
        <v>558</v>
      </c>
      <c r="C1493" s="3" t="s">
        <v>559</v>
      </c>
      <c r="D1493" s="3" t="s">
        <v>9</v>
      </c>
      <c r="E1493" s="3">
        <v>4778</v>
      </c>
      <c r="F1493" s="3">
        <v>1736.64331100667</v>
      </c>
      <c r="G1493" s="3">
        <v>5955</v>
      </c>
      <c r="H1493" s="3">
        <v>2785.6539904930701</v>
      </c>
      <c r="I1493" s="3">
        <v>180789</v>
      </c>
      <c r="J1493" s="3">
        <v>88103</v>
      </c>
      <c r="K1493" s="3">
        <v>0.48732500318050298</v>
      </c>
    </row>
    <row r="1494" spans="1:11" x14ac:dyDescent="0.2">
      <c r="A1494" s="3" t="s">
        <v>511</v>
      </c>
      <c r="B1494" s="3" t="s">
        <v>558</v>
      </c>
      <c r="C1494" s="3" t="s">
        <v>559</v>
      </c>
      <c r="D1494" s="3" t="s">
        <v>10</v>
      </c>
      <c r="E1494" s="3">
        <v>4668</v>
      </c>
      <c r="F1494" s="3">
        <v>1758.66113785588</v>
      </c>
      <c r="G1494" s="3">
        <v>5905</v>
      </c>
      <c r="H1494" s="3">
        <v>2874.3442323468598</v>
      </c>
      <c r="I1494" s="3">
        <v>180789</v>
      </c>
      <c r="J1494" s="3">
        <v>88103</v>
      </c>
      <c r="K1494" s="3">
        <v>0.48732500318050298</v>
      </c>
    </row>
    <row r="1495" spans="1:11" x14ac:dyDescent="0.2">
      <c r="A1495" s="3" t="s">
        <v>511</v>
      </c>
      <c r="B1495" s="3" t="s">
        <v>558</v>
      </c>
      <c r="C1495" s="3" t="s">
        <v>559</v>
      </c>
      <c r="D1495" s="3" t="s">
        <v>11</v>
      </c>
      <c r="E1495" s="3">
        <v>4958</v>
      </c>
      <c r="F1495" s="3">
        <v>2058.9271614295799</v>
      </c>
      <c r="G1495" s="3">
        <v>6065</v>
      </c>
      <c r="H1495" s="3">
        <v>3076.3005401559599</v>
      </c>
      <c r="I1495" s="3">
        <v>180789</v>
      </c>
      <c r="J1495" s="3">
        <v>88103</v>
      </c>
      <c r="K1495" s="3">
        <v>0.48732500318050298</v>
      </c>
    </row>
    <row r="1496" spans="1:11" x14ac:dyDescent="0.2">
      <c r="A1496" s="3" t="s">
        <v>511</v>
      </c>
      <c r="B1496" s="3" t="s">
        <v>558</v>
      </c>
      <c r="C1496" s="3" t="s">
        <v>559</v>
      </c>
      <c r="D1496" s="3" t="s">
        <v>12</v>
      </c>
      <c r="E1496" s="3">
        <v>4569</v>
      </c>
      <c r="F1496" s="3">
        <v>1658.09362805909</v>
      </c>
      <c r="G1496" s="3">
        <v>6180</v>
      </c>
      <c r="H1496" s="3">
        <v>2993.6383915157799</v>
      </c>
      <c r="I1496" s="3">
        <v>180789</v>
      </c>
      <c r="J1496" s="3">
        <v>88103</v>
      </c>
      <c r="K1496" s="3">
        <v>0.48732500318050298</v>
      </c>
    </row>
    <row r="1497" spans="1:11" x14ac:dyDescent="0.2">
      <c r="A1497" s="3" t="s">
        <v>511</v>
      </c>
      <c r="B1497" s="3" t="s">
        <v>558</v>
      </c>
      <c r="C1497" s="3" t="s">
        <v>559</v>
      </c>
      <c r="D1497" s="3" t="s">
        <v>13</v>
      </c>
      <c r="E1497" s="3">
        <v>4685</v>
      </c>
      <c r="F1497" s="3">
        <v>2034.6525818494699</v>
      </c>
      <c r="G1497" s="3">
        <v>6355</v>
      </c>
      <c r="H1497" s="3">
        <v>3405.33241736234</v>
      </c>
      <c r="I1497" s="3">
        <v>180789</v>
      </c>
      <c r="J1497" s="3">
        <v>88103</v>
      </c>
      <c r="K1497" s="3">
        <v>0.48732500318050298</v>
      </c>
    </row>
    <row r="1498" spans="1:11" x14ac:dyDescent="0.2">
      <c r="A1498" s="3" t="s">
        <v>511</v>
      </c>
      <c r="B1498" s="3" t="s">
        <v>558</v>
      </c>
      <c r="C1498" s="3" t="s">
        <v>559</v>
      </c>
      <c r="D1498" s="3" t="s">
        <v>14</v>
      </c>
      <c r="E1498" s="3">
        <v>5274</v>
      </c>
      <c r="F1498" s="3">
        <v>2185.8685990693298</v>
      </c>
      <c r="G1498" s="3">
        <v>6168</v>
      </c>
      <c r="H1498" s="3">
        <v>3098.5869676209199</v>
      </c>
      <c r="I1498" s="3">
        <v>180789</v>
      </c>
      <c r="J1498" s="3">
        <v>88103</v>
      </c>
      <c r="K1498" s="3">
        <v>0.48732500318050298</v>
      </c>
    </row>
    <row r="1499" spans="1:11" x14ac:dyDescent="0.2">
      <c r="A1499" s="3" t="s">
        <v>511</v>
      </c>
      <c r="B1499" s="3" t="s">
        <v>558</v>
      </c>
      <c r="C1499" s="3" t="s">
        <v>559</v>
      </c>
      <c r="D1499" s="3" t="s">
        <v>15</v>
      </c>
      <c r="E1499" s="3">
        <v>4768</v>
      </c>
      <c r="F1499" s="3">
        <v>2053.6756823312198</v>
      </c>
      <c r="G1499" s="3">
        <v>6203</v>
      </c>
      <c r="H1499" s="3">
        <v>3458.2891403192698</v>
      </c>
      <c r="I1499" s="3">
        <v>180789</v>
      </c>
      <c r="J1499" s="3">
        <v>88103</v>
      </c>
      <c r="K1499" s="3">
        <v>0.48732500318050298</v>
      </c>
    </row>
    <row r="1500" spans="1:11" x14ac:dyDescent="0.2">
      <c r="A1500" s="3" t="s">
        <v>511</v>
      </c>
      <c r="B1500" s="3" t="s">
        <v>561</v>
      </c>
      <c r="C1500" s="3" t="s">
        <v>562</v>
      </c>
      <c r="D1500" s="3" t="s">
        <v>8</v>
      </c>
      <c r="E1500" s="3">
        <v>5586</v>
      </c>
      <c r="F1500" s="3">
        <v>2433.3930779984898</v>
      </c>
      <c r="G1500" s="3">
        <v>6696</v>
      </c>
      <c r="H1500" s="3">
        <v>3346.3471190331402</v>
      </c>
      <c r="I1500" s="3">
        <v>194193</v>
      </c>
      <c r="J1500" s="3">
        <v>94860</v>
      </c>
      <c r="K1500" s="3">
        <v>0.48848310701209602</v>
      </c>
    </row>
    <row r="1501" spans="1:11" x14ac:dyDescent="0.2">
      <c r="A1501" s="3" t="s">
        <v>511</v>
      </c>
      <c r="B1501" s="3" t="s">
        <v>561</v>
      </c>
      <c r="C1501" s="3" t="s">
        <v>562</v>
      </c>
      <c r="D1501" s="3" t="s">
        <v>9</v>
      </c>
      <c r="E1501" s="3">
        <v>4875</v>
      </c>
      <c r="F1501" s="3">
        <v>2158.3240734790102</v>
      </c>
      <c r="G1501" s="3">
        <v>5449</v>
      </c>
      <c r="H1501" s="3">
        <v>2919.4479499189902</v>
      </c>
      <c r="I1501" s="3">
        <v>194193</v>
      </c>
      <c r="J1501" s="3">
        <v>94860</v>
      </c>
      <c r="K1501" s="3">
        <v>0.48848310701209602</v>
      </c>
    </row>
    <row r="1502" spans="1:11" x14ac:dyDescent="0.2">
      <c r="A1502" s="3" t="s">
        <v>511</v>
      </c>
      <c r="B1502" s="3" t="s">
        <v>561</v>
      </c>
      <c r="C1502" s="3" t="s">
        <v>562</v>
      </c>
      <c r="D1502" s="3" t="s">
        <v>10</v>
      </c>
      <c r="E1502" s="3">
        <v>4237</v>
      </c>
      <c r="F1502" s="3">
        <v>1889.6152501616</v>
      </c>
      <c r="G1502" s="3">
        <v>5582</v>
      </c>
      <c r="H1502" s="3">
        <v>3153.31676870609</v>
      </c>
      <c r="I1502" s="3">
        <v>194193</v>
      </c>
      <c r="J1502" s="3">
        <v>94860</v>
      </c>
      <c r="K1502" s="3">
        <v>0.48848310701209602</v>
      </c>
    </row>
    <row r="1503" spans="1:11" x14ac:dyDescent="0.2">
      <c r="A1503" s="3" t="s">
        <v>511</v>
      </c>
      <c r="B1503" s="3" t="s">
        <v>561</v>
      </c>
      <c r="C1503" s="3" t="s">
        <v>562</v>
      </c>
      <c r="D1503" s="3" t="s">
        <v>11</v>
      </c>
      <c r="E1503" s="3">
        <v>5367</v>
      </c>
      <c r="F1503" s="3">
        <v>2442.5265619320398</v>
      </c>
      <c r="G1503" s="3">
        <v>6386</v>
      </c>
      <c r="H1503" s="3">
        <v>3625.8898502010902</v>
      </c>
      <c r="I1503" s="3">
        <v>194193</v>
      </c>
      <c r="J1503" s="3">
        <v>94860</v>
      </c>
      <c r="K1503" s="3">
        <v>0.48848310701209602</v>
      </c>
    </row>
    <row r="1504" spans="1:11" x14ac:dyDescent="0.2">
      <c r="A1504" s="3" t="s">
        <v>511</v>
      </c>
      <c r="B1504" s="3" t="s">
        <v>561</v>
      </c>
      <c r="C1504" s="3" t="s">
        <v>562</v>
      </c>
      <c r="D1504" s="3" t="s">
        <v>12</v>
      </c>
      <c r="E1504" s="3">
        <v>5452</v>
      </c>
      <c r="F1504" s="3">
        <v>2710.24875293985</v>
      </c>
      <c r="G1504" s="3">
        <v>6660</v>
      </c>
      <c r="H1504" s="3">
        <v>4426.0854656894298</v>
      </c>
      <c r="I1504" s="3">
        <v>194193</v>
      </c>
      <c r="J1504" s="3">
        <v>94860</v>
      </c>
      <c r="K1504" s="3">
        <v>0.48848310701209602</v>
      </c>
    </row>
    <row r="1505" spans="1:11" x14ac:dyDescent="0.2">
      <c r="A1505" s="3" t="s">
        <v>511</v>
      </c>
      <c r="B1505" s="3" t="s">
        <v>561</v>
      </c>
      <c r="C1505" s="3" t="s">
        <v>562</v>
      </c>
      <c r="D1505" s="3" t="s">
        <v>13</v>
      </c>
      <c r="E1505" s="3">
        <v>5824</v>
      </c>
      <c r="F1505" s="3">
        <v>2884.0056022408999</v>
      </c>
      <c r="G1505" s="3">
        <v>7048</v>
      </c>
      <c r="H1505" s="3">
        <v>4573.8904885963702</v>
      </c>
      <c r="I1505" s="3">
        <v>194193</v>
      </c>
      <c r="J1505" s="3">
        <v>94860</v>
      </c>
      <c r="K1505" s="3">
        <v>0.48848310701209602</v>
      </c>
    </row>
    <row r="1506" spans="1:11" x14ac:dyDescent="0.2">
      <c r="A1506" s="3" t="s">
        <v>511</v>
      </c>
      <c r="B1506" s="3" t="s">
        <v>561</v>
      </c>
      <c r="C1506" s="3" t="s">
        <v>562</v>
      </c>
      <c r="D1506" s="3" t="s">
        <v>14</v>
      </c>
      <c r="E1506" s="3">
        <v>5582</v>
      </c>
      <c r="F1506" s="3">
        <v>2543.12468439654</v>
      </c>
      <c r="G1506" s="3">
        <v>6688</v>
      </c>
      <c r="H1506" s="3">
        <v>3847.0384853611399</v>
      </c>
      <c r="I1506" s="3">
        <v>194193</v>
      </c>
      <c r="J1506" s="3">
        <v>94860</v>
      </c>
      <c r="K1506" s="3">
        <v>0.48848310701209602</v>
      </c>
    </row>
    <row r="1507" spans="1:11" x14ac:dyDescent="0.2">
      <c r="A1507" s="3" t="s">
        <v>511</v>
      </c>
      <c r="B1507" s="3" t="s">
        <v>561</v>
      </c>
      <c r="C1507" s="3" t="s">
        <v>562</v>
      </c>
      <c r="D1507" s="3" t="s">
        <v>15</v>
      </c>
      <c r="E1507" s="3">
        <v>5815</v>
      </c>
      <c r="F1507" s="3">
        <v>3134.47309721996</v>
      </c>
      <c r="G1507" s="3">
        <v>7354</v>
      </c>
      <c r="H1507" s="3">
        <v>4959.7891963109396</v>
      </c>
      <c r="I1507" s="3">
        <v>194193</v>
      </c>
      <c r="J1507" s="3">
        <v>94860</v>
      </c>
      <c r="K1507" s="3">
        <v>0.48848310701209602</v>
      </c>
    </row>
    <row r="1508" spans="1:11" x14ac:dyDescent="0.2">
      <c r="A1508" s="3" t="s">
        <v>511</v>
      </c>
      <c r="B1508" s="3" t="s">
        <v>564</v>
      </c>
      <c r="C1508" s="3" t="s">
        <v>565</v>
      </c>
      <c r="D1508" s="3" t="s">
        <v>8</v>
      </c>
      <c r="E1508" s="3">
        <v>2833</v>
      </c>
      <c r="F1508" s="3">
        <v>589.66648212198299</v>
      </c>
      <c r="G1508" s="3">
        <v>3834</v>
      </c>
      <c r="H1508" s="3">
        <v>1232.7719695181399</v>
      </c>
      <c r="I1508" s="3">
        <v>1042338</v>
      </c>
      <c r="J1508" s="3">
        <v>486675</v>
      </c>
      <c r="K1508" s="3">
        <v>0.46690708772010597</v>
      </c>
    </row>
    <row r="1509" spans="1:11" x14ac:dyDescent="0.2">
      <c r="A1509" s="3" t="s">
        <v>511</v>
      </c>
      <c r="B1509" s="3" t="s">
        <v>564</v>
      </c>
      <c r="C1509" s="3" t="s">
        <v>565</v>
      </c>
      <c r="D1509" s="3" t="s">
        <v>9</v>
      </c>
      <c r="E1509" s="3">
        <v>2552</v>
      </c>
      <c r="F1509" s="3">
        <v>506.374662922298</v>
      </c>
      <c r="G1509" s="3">
        <v>3901</v>
      </c>
      <c r="H1509" s="3">
        <v>1137.0263397317001</v>
      </c>
      <c r="I1509" s="3">
        <v>1042338</v>
      </c>
      <c r="J1509" s="3">
        <v>486675</v>
      </c>
      <c r="K1509" s="3">
        <v>0.46690708772010597</v>
      </c>
    </row>
    <row r="1510" spans="1:11" x14ac:dyDescent="0.2">
      <c r="A1510" s="3" t="s">
        <v>511</v>
      </c>
      <c r="B1510" s="3" t="s">
        <v>564</v>
      </c>
      <c r="C1510" s="3" t="s">
        <v>565</v>
      </c>
      <c r="D1510" s="3" t="s">
        <v>10</v>
      </c>
      <c r="E1510" s="3">
        <v>2798</v>
      </c>
      <c r="F1510" s="3">
        <v>663.61285611061896</v>
      </c>
      <c r="G1510" s="3">
        <v>3867</v>
      </c>
      <c r="H1510" s="3">
        <v>1419.7163874999401</v>
      </c>
      <c r="I1510" s="3">
        <v>1042338</v>
      </c>
      <c r="J1510" s="3">
        <v>486675</v>
      </c>
      <c r="K1510" s="3">
        <v>0.46690708772010597</v>
      </c>
    </row>
    <row r="1511" spans="1:11" x14ac:dyDescent="0.2">
      <c r="A1511" s="3" t="s">
        <v>511</v>
      </c>
      <c r="B1511" s="3" t="s">
        <v>564</v>
      </c>
      <c r="C1511" s="3" t="s">
        <v>565</v>
      </c>
      <c r="D1511" s="3" t="s">
        <v>11</v>
      </c>
      <c r="E1511" s="3">
        <v>2999</v>
      </c>
      <c r="F1511" s="3">
        <v>726.88954659005697</v>
      </c>
      <c r="G1511" s="3">
        <v>4312</v>
      </c>
      <c r="H1511" s="3">
        <v>1563.3115451060801</v>
      </c>
      <c r="I1511" s="3">
        <v>1042338</v>
      </c>
      <c r="J1511" s="3">
        <v>486675</v>
      </c>
      <c r="K1511" s="3">
        <v>0.46690708772010597</v>
      </c>
    </row>
    <row r="1512" spans="1:11" x14ac:dyDescent="0.2">
      <c r="A1512" s="3" t="s">
        <v>511</v>
      </c>
      <c r="B1512" s="3" t="s">
        <v>564</v>
      </c>
      <c r="C1512" s="3" t="s">
        <v>565</v>
      </c>
      <c r="D1512" s="3" t="s">
        <v>12</v>
      </c>
      <c r="E1512" s="3">
        <v>3093</v>
      </c>
      <c r="F1512" s="3">
        <v>772.34540778649898</v>
      </c>
      <c r="G1512" s="3">
        <v>4523</v>
      </c>
      <c r="H1512" s="3">
        <v>1768.4078927268699</v>
      </c>
      <c r="I1512" s="3">
        <v>1042338</v>
      </c>
      <c r="J1512" s="3">
        <v>486675</v>
      </c>
      <c r="K1512" s="3">
        <v>0.46690708772010597</v>
      </c>
    </row>
    <row r="1513" spans="1:11" x14ac:dyDescent="0.2">
      <c r="A1513" s="3" t="s">
        <v>511</v>
      </c>
      <c r="B1513" s="3" t="s">
        <v>564</v>
      </c>
      <c r="C1513" s="3" t="s">
        <v>565</v>
      </c>
      <c r="D1513" s="3" t="s">
        <v>13</v>
      </c>
      <c r="E1513" s="3">
        <v>4062</v>
      </c>
      <c r="F1513" s="3">
        <v>1096.5043015946801</v>
      </c>
      <c r="G1513" s="3">
        <v>5163</v>
      </c>
      <c r="H1513" s="3">
        <v>2173.5384866743102</v>
      </c>
      <c r="I1513" s="3">
        <v>1042338</v>
      </c>
      <c r="J1513" s="3">
        <v>486675</v>
      </c>
      <c r="K1513" s="3">
        <v>0.46690708772010597</v>
      </c>
    </row>
    <row r="1514" spans="1:11" x14ac:dyDescent="0.2">
      <c r="A1514" s="3" t="s">
        <v>511</v>
      </c>
      <c r="B1514" s="3" t="s">
        <v>564</v>
      </c>
      <c r="C1514" s="3" t="s">
        <v>565</v>
      </c>
      <c r="D1514" s="3" t="s">
        <v>14</v>
      </c>
      <c r="E1514" s="3">
        <v>3341</v>
      </c>
      <c r="F1514" s="3">
        <v>915.79306211656103</v>
      </c>
      <c r="G1514" s="3">
        <v>4424</v>
      </c>
      <c r="H1514" s="3">
        <v>1713.24191837956</v>
      </c>
      <c r="I1514" s="3">
        <v>1042338</v>
      </c>
      <c r="J1514" s="3">
        <v>486675</v>
      </c>
      <c r="K1514" s="3">
        <v>0.46690708772010597</v>
      </c>
    </row>
    <row r="1515" spans="1:11" x14ac:dyDescent="0.2">
      <c r="A1515" s="3" t="s">
        <v>511</v>
      </c>
      <c r="B1515" s="3" t="s">
        <v>564</v>
      </c>
      <c r="C1515" s="3" t="s">
        <v>565</v>
      </c>
      <c r="D1515" s="3" t="s">
        <v>15</v>
      </c>
      <c r="E1515" s="3">
        <v>3373</v>
      </c>
      <c r="F1515" s="3">
        <v>1049.2509490709101</v>
      </c>
      <c r="G1515" s="3">
        <v>4800</v>
      </c>
      <c r="H1515" s="3">
        <v>2193.9508082833399</v>
      </c>
      <c r="I1515" s="3">
        <v>1042338</v>
      </c>
      <c r="J1515" s="3">
        <v>486675</v>
      </c>
      <c r="K1515" s="3">
        <v>0.46690708772010597</v>
      </c>
    </row>
    <row r="1516" spans="1:11" x14ac:dyDescent="0.2">
      <c r="A1516" s="3" t="s">
        <v>511</v>
      </c>
      <c r="B1516" s="3" t="s">
        <v>567</v>
      </c>
      <c r="C1516" s="3" t="s">
        <v>568</v>
      </c>
      <c r="D1516" s="3" t="s">
        <v>8</v>
      </c>
      <c r="E1516" s="3">
        <v>4505</v>
      </c>
      <c r="F1516" s="3">
        <v>1609.82768239495</v>
      </c>
      <c r="G1516" s="3">
        <v>5361</v>
      </c>
      <c r="H1516" s="3">
        <v>2329.84899368282</v>
      </c>
      <c r="I1516" s="3">
        <v>358420</v>
      </c>
      <c r="J1516" s="3">
        <v>171357</v>
      </c>
      <c r="K1516" s="3">
        <v>0.47808995033759299</v>
      </c>
    </row>
    <row r="1517" spans="1:11" x14ac:dyDescent="0.2">
      <c r="A1517" s="3" t="s">
        <v>511</v>
      </c>
      <c r="B1517" s="3" t="s">
        <v>567</v>
      </c>
      <c r="C1517" s="3" t="s">
        <v>568</v>
      </c>
      <c r="D1517" s="3" t="s">
        <v>9</v>
      </c>
      <c r="E1517" s="3">
        <v>4393</v>
      </c>
      <c r="F1517" s="3">
        <v>1553.60591169544</v>
      </c>
      <c r="G1517" s="3">
        <v>5077</v>
      </c>
      <c r="H1517" s="3">
        <v>2140.9872154743298</v>
      </c>
      <c r="I1517" s="3">
        <v>358420</v>
      </c>
      <c r="J1517" s="3">
        <v>171357</v>
      </c>
      <c r="K1517" s="3">
        <v>0.47808995033759299</v>
      </c>
    </row>
    <row r="1518" spans="1:11" x14ac:dyDescent="0.2">
      <c r="A1518" s="3" t="s">
        <v>511</v>
      </c>
      <c r="B1518" s="3" t="s">
        <v>567</v>
      </c>
      <c r="C1518" s="3" t="s">
        <v>568</v>
      </c>
      <c r="D1518" s="3" t="s">
        <v>10</v>
      </c>
      <c r="E1518" s="3">
        <v>4219</v>
      </c>
      <c r="F1518" s="3">
        <v>1645.1503108858401</v>
      </c>
      <c r="G1518" s="3">
        <v>5132</v>
      </c>
      <c r="H1518" s="3">
        <v>2516.1825047400598</v>
      </c>
      <c r="I1518" s="3">
        <v>358420</v>
      </c>
      <c r="J1518" s="3">
        <v>171357</v>
      </c>
      <c r="K1518" s="3">
        <v>0.47808995033759299</v>
      </c>
    </row>
    <row r="1519" spans="1:11" x14ac:dyDescent="0.2">
      <c r="A1519" s="3" t="s">
        <v>511</v>
      </c>
      <c r="B1519" s="3" t="s">
        <v>567</v>
      </c>
      <c r="C1519" s="3" t="s">
        <v>568</v>
      </c>
      <c r="D1519" s="3" t="s">
        <v>11</v>
      </c>
      <c r="E1519" s="3">
        <v>4658</v>
      </c>
      <c r="F1519" s="3">
        <v>2294.4441826710799</v>
      </c>
      <c r="G1519" s="3">
        <v>5468</v>
      </c>
      <c r="H1519" s="3">
        <v>3324.9497513359802</v>
      </c>
      <c r="I1519" s="3">
        <v>358420</v>
      </c>
      <c r="J1519" s="3">
        <v>171357</v>
      </c>
      <c r="K1519" s="3">
        <v>0.47808995033759299</v>
      </c>
    </row>
    <row r="1520" spans="1:11" x14ac:dyDescent="0.2">
      <c r="A1520" s="3" t="s">
        <v>511</v>
      </c>
      <c r="B1520" s="3" t="s">
        <v>567</v>
      </c>
      <c r="C1520" s="3" t="s">
        <v>568</v>
      </c>
      <c r="D1520" s="3" t="s">
        <v>12</v>
      </c>
      <c r="E1520" s="3">
        <v>4752</v>
      </c>
      <c r="F1520" s="3">
        <v>1858.3641132478101</v>
      </c>
      <c r="G1520" s="3">
        <v>5847</v>
      </c>
      <c r="H1520" s="3">
        <v>2781.14001897864</v>
      </c>
      <c r="I1520" s="3">
        <v>358420</v>
      </c>
      <c r="J1520" s="3">
        <v>171357</v>
      </c>
      <c r="K1520" s="3">
        <v>0.47808995033759299</v>
      </c>
    </row>
    <row r="1521" spans="1:11" x14ac:dyDescent="0.2">
      <c r="A1521" s="3" t="s">
        <v>511</v>
      </c>
      <c r="B1521" s="3" t="s">
        <v>567</v>
      </c>
      <c r="C1521" s="3" t="s">
        <v>568</v>
      </c>
      <c r="D1521" s="3" t="s">
        <v>13</v>
      </c>
      <c r="E1521" s="3">
        <v>5174</v>
      </c>
      <c r="F1521" s="3">
        <v>2338.5024530736</v>
      </c>
      <c r="G1521" s="3">
        <v>6341</v>
      </c>
      <c r="H1521" s="3">
        <v>3454.85329132481</v>
      </c>
      <c r="I1521" s="3">
        <v>358420</v>
      </c>
      <c r="J1521" s="3">
        <v>171357</v>
      </c>
      <c r="K1521" s="3">
        <v>0.47808995033759299</v>
      </c>
    </row>
    <row r="1522" spans="1:11" x14ac:dyDescent="0.2">
      <c r="A1522" s="3" t="s">
        <v>511</v>
      </c>
      <c r="B1522" s="3" t="s">
        <v>567</v>
      </c>
      <c r="C1522" s="3" t="s">
        <v>568</v>
      </c>
      <c r="D1522" s="3" t="s">
        <v>14</v>
      </c>
      <c r="E1522" s="3">
        <v>5113</v>
      </c>
      <c r="F1522" s="3">
        <v>2164.2324583988702</v>
      </c>
      <c r="G1522" s="3">
        <v>5706</v>
      </c>
      <c r="H1522" s="3">
        <v>2762.7506022636398</v>
      </c>
      <c r="I1522" s="3">
        <v>358420</v>
      </c>
      <c r="J1522" s="3">
        <v>171357</v>
      </c>
      <c r="K1522" s="3">
        <v>0.47808995033759299</v>
      </c>
    </row>
    <row r="1523" spans="1:11" x14ac:dyDescent="0.2">
      <c r="A1523" s="3" t="s">
        <v>511</v>
      </c>
      <c r="B1523" s="3" t="s">
        <v>567</v>
      </c>
      <c r="C1523" s="3" t="s">
        <v>568</v>
      </c>
      <c r="D1523" s="3" t="s">
        <v>15</v>
      </c>
      <c r="E1523" s="3">
        <v>5396</v>
      </c>
      <c r="F1523" s="3">
        <v>2270.37370230939</v>
      </c>
      <c r="G1523" s="3">
        <v>6032</v>
      </c>
      <c r="H1523" s="3">
        <v>3214.17114749339</v>
      </c>
      <c r="I1523" s="3">
        <v>358420</v>
      </c>
      <c r="J1523" s="3">
        <v>171357</v>
      </c>
      <c r="K1523" s="3">
        <v>0.47808995033759299</v>
      </c>
    </row>
    <row r="1524" spans="1:11" x14ac:dyDescent="0.2">
      <c r="A1524" s="3" t="s">
        <v>511</v>
      </c>
      <c r="B1524" s="3" t="s">
        <v>570</v>
      </c>
      <c r="C1524" s="3" t="s">
        <v>571</v>
      </c>
      <c r="D1524" s="3" t="s">
        <v>8</v>
      </c>
      <c r="E1524" s="3">
        <v>3366</v>
      </c>
      <c r="F1524" s="3">
        <v>770.38169074016298</v>
      </c>
      <c r="G1524" s="3">
        <v>4252</v>
      </c>
      <c r="H1524" s="3">
        <v>1182.9943505799799</v>
      </c>
      <c r="I1524" s="3">
        <v>470888</v>
      </c>
      <c r="J1524" s="3">
        <v>234545</v>
      </c>
      <c r="K1524" s="3">
        <v>0.49809084113419699</v>
      </c>
    </row>
    <row r="1525" spans="1:11" x14ac:dyDescent="0.2">
      <c r="A1525" s="3" t="s">
        <v>511</v>
      </c>
      <c r="B1525" s="3" t="s">
        <v>570</v>
      </c>
      <c r="C1525" s="3" t="s">
        <v>571</v>
      </c>
      <c r="D1525" s="3" t="s">
        <v>9</v>
      </c>
      <c r="E1525" s="3">
        <v>3617</v>
      </c>
      <c r="F1525" s="3">
        <v>712.44477744622498</v>
      </c>
      <c r="G1525" s="3">
        <v>4276</v>
      </c>
      <c r="H1525" s="3">
        <v>1041.44705279461</v>
      </c>
      <c r="I1525" s="3">
        <v>470888</v>
      </c>
      <c r="J1525" s="3">
        <v>234545</v>
      </c>
      <c r="K1525" s="3">
        <v>0.49809084113419699</v>
      </c>
    </row>
    <row r="1526" spans="1:11" x14ac:dyDescent="0.2">
      <c r="A1526" s="3" t="s">
        <v>511</v>
      </c>
      <c r="B1526" s="3" t="s">
        <v>570</v>
      </c>
      <c r="C1526" s="3" t="s">
        <v>571</v>
      </c>
      <c r="D1526" s="3" t="s">
        <v>10</v>
      </c>
      <c r="E1526" s="3">
        <v>3028</v>
      </c>
      <c r="F1526" s="3">
        <v>702.79343833577605</v>
      </c>
      <c r="G1526" s="3">
        <v>3812</v>
      </c>
      <c r="H1526" s="3">
        <v>1083.5524660721501</v>
      </c>
      <c r="I1526" s="3">
        <v>470888</v>
      </c>
      <c r="J1526" s="3">
        <v>234545</v>
      </c>
      <c r="K1526" s="3">
        <v>0.49809084113419699</v>
      </c>
    </row>
    <row r="1527" spans="1:11" x14ac:dyDescent="0.2">
      <c r="A1527" s="3" t="s">
        <v>511</v>
      </c>
      <c r="B1527" s="3" t="s">
        <v>570</v>
      </c>
      <c r="C1527" s="3" t="s">
        <v>571</v>
      </c>
      <c r="D1527" s="3" t="s">
        <v>11</v>
      </c>
      <c r="E1527" s="3">
        <v>3684</v>
      </c>
      <c r="F1527" s="3">
        <v>1288.97660452376</v>
      </c>
      <c r="G1527" s="3">
        <v>4423</v>
      </c>
      <c r="H1527" s="3">
        <v>1934.6081936733799</v>
      </c>
      <c r="I1527" s="3">
        <v>470888</v>
      </c>
      <c r="J1527" s="3">
        <v>234545</v>
      </c>
      <c r="K1527" s="3">
        <v>0.49809084113419699</v>
      </c>
    </row>
    <row r="1528" spans="1:11" x14ac:dyDescent="0.2">
      <c r="A1528" s="3" t="s">
        <v>511</v>
      </c>
      <c r="B1528" s="3" t="s">
        <v>570</v>
      </c>
      <c r="C1528" s="3" t="s">
        <v>571</v>
      </c>
      <c r="D1528" s="3" t="s">
        <v>12</v>
      </c>
      <c r="E1528" s="3">
        <v>3232</v>
      </c>
      <c r="F1528" s="3">
        <v>828.97657227580498</v>
      </c>
      <c r="G1528" s="3">
        <v>4300</v>
      </c>
      <c r="H1528" s="3">
        <v>1406.6803398217401</v>
      </c>
      <c r="I1528" s="3">
        <v>470888</v>
      </c>
      <c r="J1528" s="3">
        <v>234545</v>
      </c>
      <c r="K1528" s="3">
        <v>0.49809084113419699</v>
      </c>
    </row>
    <row r="1529" spans="1:11" x14ac:dyDescent="0.2">
      <c r="A1529" s="3" t="s">
        <v>511</v>
      </c>
      <c r="B1529" s="3" t="s">
        <v>570</v>
      </c>
      <c r="C1529" s="3" t="s">
        <v>571</v>
      </c>
      <c r="D1529" s="3" t="s">
        <v>13</v>
      </c>
      <c r="E1529" s="3">
        <v>4117</v>
      </c>
      <c r="F1529" s="3">
        <v>1218.9946071500699</v>
      </c>
      <c r="G1529" s="3">
        <v>5168</v>
      </c>
      <c r="H1529" s="3">
        <v>1965.6006281745499</v>
      </c>
      <c r="I1529" s="3">
        <v>470888</v>
      </c>
      <c r="J1529" s="3">
        <v>234545</v>
      </c>
      <c r="K1529" s="3">
        <v>0.49809084113419699</v>
      </c>
    </row>
    <row r="1530" spans="1:11" x14ac:dyDescent="0.2">
      <c r="A1530" s="3" t="s">
        <v>511</v>
      </c>
      <c r="B1530" s="3" t="s">
        <v>570</v>
      </c>
      <c r="C1530" s="3" t="s">
        <v>571</v>
      </c>
      <c r="D1530" s="3" t="s">
        <v>14</v>
      </c>
      <c r="E1530" s="3">
        <v>4443</v>
      </c>
      <c r="F1530" s="3">
        <v>1317.14222312894</v>
      </c>
      <c r="G1530" s="3">
        <v>4892</v>
      </c>
      <c r="H1530" s="3">
        <v>1714.4345131177399</v>
      </c>
      <c r="I1530" s="3">
        <v>470888</v>
      </c>
      <c r="J1530" s="3">
        <v>234545</v>
      </c>
      <c r="K1530" s="3">
        <v>0.49809084113419699</v>
      </c>
    </row>
    <row r="1531" spans="1:11" x14ac:dyDescent="0.2">
      <c r="A1531" s="3" t="s">
        <v>511</v>
      </c>
      <c r="B1531" s="3" t="s">
        <v>570</v>
      </c>
      <c r="C1531" s="3" t="s">
        <v>571</v>
      </c>
      <c r="D1531" s="3" t="s">
        <v>15</v>
      </c>
      <c r="E1531" s="3">
        <v>4150</v>
      </c>
      <c r="F1531" s="3">
        <v>1216.7250471730699</v>
      </c>
      <c r="G1531" s="3">
        <v>4700</v>
      </c>
      <c r="H1531" s="3">
        <v>1708.80934183972</v>
      </c>
      <c r="I1531" s="3">
        <v>470888</v>
      </c>
      <c r="J1531" s="3">
        <v>234545</v>
      </c>
      <c r="K1531" s="3">
        <v>0.49809084113419699</v>
      </c>
    </row>
    <row r="1532" spans="1:11" x14ac:dyDescent="0.2">
      <c r="A1532" s="3" t="s">
        <v>511</v>
      </c>
      <c r="B1532" s="3" t="s">
        <v>573</v>
      </c>
      <c r="C1532" s="3" t="s">
        <v>574</v>
      </c>
      <c r="D1532" s="3" t="s">
        <v>8</v>
      </c>
      <c r="E1532" s="3">
        <v>4606</v>
      </c>
      <c r="F1532" s="3">
        <v>1894.9392826910801</v>
      </c>
      <c r="G1532" s="3">
        <v>5543</v>
      </c>
      <c r="H1532" s="3">
        <v>2798.1767897254399</v>
      </c>
      <c r="I1532" s="3">
        <v>544135</v>
      </c>
      <c r="J1532" s="3">
        <v>259045</v>
      </c>
      <c r="K1532" s="3">
        <v>0.47606752000882102</v>
      </c>
    </row>
    <row r="1533" spans="1:11" x14ac:dyDescent="0.2">
      <c r="A1533" s="3" t="s">
        <v>511</v>
      </c>
      <c r="B1533" s="3" t="s">
        <v>573</v>
      </c>
      <c r="C1533" s="3" t="s">
        <v>574</v>
      </c>
      <c r="D1533" s="3" t="s">
        <v>9</v>
      </c>
      <c r="E1533" s="3">
        <v>4786</v>
      </c>
      <c r="F1533" s="3">
        <v>1639.72381324714</v>
      </c>
      <c r="G1533" s="3">
        <v>5439</v>
      </c>
      <c r="H1533" s="3">
        <v>2288.8829338074402</v>
      </c>
      <c r="I1533" s="3">
        <v>544135</v>
      </c>
      <c r="J1533" s="3">
        <v>259045</v>
      </c>
      <c r="K1533" s="3">
        <v>0.47606752000882102</v>
      </c>
    </row>
    <row r="1534" spans="1:11" x14ac:dyDescent="0.2">
      <c r="A1534" s="3" t="s">
        <v>511</v>
      </c>
      <c r="B1534" s="3" t="s">
        <v>573</v>
      </c>
      <c r="C1534" s="3" t="s">
        <v>574</v>
      </c>
      <c r="D1534" s="3" t="s">
        <v>10</v>
      </c>
      <c r="E1534" s="3">
        <v>4234</v>
      </c>
      <c r="F1534" s="3">
        <v>1562.80303187189</v>
      </c>
      <c r="G1534" s="3">
        <v>5439</v>
      </c>
      <c r="H1534" s="3">
        <v>2617.2909943509899</v>
      </c>
      <c r="I1534" s="3">
        <v>544135</v>
      </c>
      <c r="J1534" s="3">
        <v>259045</v>
      </c>
      <c r="K1534" s="3">
        <v>0.47606752000882102</v>
      </c>
    </row>
    <row r="1535" spans="1:11" x14ac:dyDescent="0.2">
      <c r="A1535" s="3" t="s">
        <v>511</v>
      </c>
      <c r="B1535" s="3" t="s">
        <v>573</v>
      </c>
      <c r="C1535" s="3" t="s">
        <v>574</v>
      </c>
      <c r="D1535" s="3" t="s">
        <v>11</v>
      </c>
      <c r="E1535" s="3">
        <v>4436</v>
      </c>
      <c r="F1535" s="3">
        <v>1725.61862006469</v>
      </c>
      <c r="G1535" s="3">
        <v>5487</v>
      </c>
      <c r="H1535" s="3">
        <v>2746.3087375528899</v>
      </c>
      <c r="I1535" s="3">
        <v>544135</v>
      </c>
      <c r="J1535" s="3">
        <v>259045</v>
      </c>
      <c r="K1535" s="3">
        <v>0.47606752000882102</v>
      </c>
    </row>
    <row r="1536" spans="1:11" x14ac:dyDescent="0.2">
      <c r="A1536" s="3" t="s">
        <v>511</v>
      </c>
      <c r="B1536" s="3" t="s">
        <v>573</v>
      </c>
      <c r="C1536" s="3" t="s">
        <v>574</v>
      </c>
      <c r="D1536" s="3" t="s">
        <v>12</v>
      </c>
      <c r="E1536" s="3">
        <v>4833</v>
      </c>
      <c r="F1536" s="3">
        <v>2233.5248507454198</v>
      </c>
      <c r="G1536" s="3">
        <v>6439</v>
      </c>
      <c r="H1536" s="3">
        <v>3769.4949199263401</v>
      </c>
      <c r="I1536" s="3">
        <v>544135</v>
      </c>
      <c r="J1536" s="3">
        <v>259045</v>
      </c>
      <c r="K1536" s="3">
        <v>0.47606752000882102</v>
      </c>
    </row>
    <row r="1537" spans="1:11" x14ac:dyDescent="0.2">
      <c r="A1537" s="3" t="s">
        <v>511</v>
      </c>
      <c r="B1537" s="3" t="s">
        <v>573</v>
      </c>
      <c r="C1537" s="3" t="s">
        <v>574</v>
      </c>
      <c r="D1537" s="3" t="s">
        <v>13</v>
      </c>
      <c r="E1537" s="3">
        <v>5645</v>
      </c>
      <c r="F1537" s="3">
        <v>2481.0696904209699</v>
      </c>
      <c r="G1537" s="3">
        <v>6967</v>
      </c>
      <c r="H1537" s="3">
        <v>4323.3807763556097</v>
      </c>
      <c r="I1537" s="3">
        <v>544135</v>
      </c>
      <c r="J1537" s="3">
        <v>259045</v>
      </c>
      <c r="K1537" s="3">
        <v>0.47606752000882102</v>
      </c>
    </row>
    <row r="1538" spans="1:11" x14ac:dyDescent="0.2">
      <c r="A1538" s="3" t="s">
        <v>511</v>
      </c>
      <c r="B1538" s="3" t="s">
        <v>573</v>
      </c>
      <c r="C1538" s="3" t="s">
        <v>574</v>
      </c>
      <c r="D1538" s="3" t="s">
        <v>14</v>
      </c>
      <c r="E1538" s="3">
        <v>5137</v>
      </c>
      <c r="F1538" s="3">
        <v>2211.41620976988</v>
      </c>
      <c r="G1538" s="3">
        <v>6725</v>
      </c>
      <c r="H1538" s="3">
        <v>3666.2160862578698</v>
      </c>
      <c r="I1538" s="3">
        <v>544135</v>
      </c>
      <c r="J1538" s="3">
        <v>259045</v>
      </c>
      <c r="K1538" s="3">
        <v>0.47606752000882102</v>
      </c>
    </row>
    <row r="1539" spans="1:11" x14ac:dyDescent="0.2">
      <c r="A1539" s="3" t="s">
        <v>511</v>
      </c>
      <c r="B1539" s="3" t="s">
        <v>573</v>
      </c>
      <c r="C1539" s="3" t="s">
        <v>574</v>
      </c>
      <c r="D1539" s="3" t="s">
        <v>15</v>
      </c>
      <c r="E1539" s="3">
        <v>5067</v>
      </c>
      <c r="F1539" s="3">
        <v>2319.1149427591299</v>
      </c>
      <c r="G1539" s="3">
        <v>6338</v>
      </c>
      <c r="H1539" s="3">
        <v>3944.28701035329</v>
      </c>
      <c r="I1539" s="3">
        <v>544135</v>
      </c>
      <c r="J1539" s="3">
        <v>259045</v>
      </c>
      <c r="K1539" s="3">
        <v>0.47606752000882102</v>
      </c>
    </row>
    <row r="1540" spans="1:11" x14ac:dyDescent="0.2">
      <c r="A1540" s="3" t="s">
        <v>511</v>
      </c>
      <c r="B1540" s="3" t="s">
        <v>576</v>
      </c>
      <c r="C1540" s="3" t="s">
        <v>577</v>
      </c>
      <c r="D1540" s="3" t="s">
        <v>8</v>
      </c>
      <c r="E1540" s="3">
        <v>5584</v>
      </c>
      <c r="F1540" s="3">
        <v>2983.16437709721</v>
      </c>
      <c r="G1540" s="3">
        <v>6445</v>
      </c>
      <c r="H1540" s="3">
        <v>3881.5911655851</v>
      </c>
      <c r="I1540" s="3">
        <v>296556</v>
      </c>
      <c r="J1540" s="3">
        <v>132929</v>
      </c>
      <c r="K1540" s="3">
        <v>0.44824249045711401</v>
      </c>
    </row>
    <row r="1541" spans="1:11" x14ac:dyDescent="0.2">
      <c r="A1541" s="3" t="s">
        <v>511</v>
      </c>
      <c r="B1541" s="3" t="s">
        <v>576</v>
      </c>
      <c r="C1541" s="3" t="s">
        <v>577</v>
      </c>
      <c r="D1541" s="3" t="s">
        <v>9</v>
      </c>
      <c r="E1541" s="3">
        <v>5346</v>
      </c>
      <c r="F1541" s="3">
        <v>2292.3848118442602</v>
      </c>
      <c r="G1541" s="3">
        <v>6757</v>
      </c>
      <c r="H1541" s="3">
        <v>3270.3905221504201</v>
      </c>
      <c r="I1541" s="3">
        <v>296556</v>
      </c>
      <c r="J1541" s="3">
        <v>132929</v>
      </c>
      <c r="K1541" s="3">
        <v>0.44824249045711401</v>
      </c>
    </row>
    <row r="1542" spans="1:11" x14ac:dyDescent="0.2">
      <c r="A1542" s="3" t="s">
        <v>511</v>
      </c>
      <c r="B1542" s="3" t="s">
        <v>576</v>
      </c>
      <c r="C1542" s="3" t="s">
        <v>577</v>
      </c>
      <c r="D1542" s="3" t="s">
        <v>10</v>
      </c>
      <c r="E1542" s="3">
        <v>5030</v>
      </c>
      <c r="F1542" s="3">
        <v>2050.8371814744501</v>
      </c>
      <c r="G1542" s="3">
        <v>6218</v>
      </c>
      <c r="H1542" s="3">
        <v>3193.0664478076701</v>
      </c>
      <c r="I1542" s="3">
        <v>296556</v>
      </c>
      <c r="J1542" s="3">
        <v>132929</v>
      </c>
      <c r="K1542" s="3">
        <v>0.44824249045711401</v>
      </c>
    </row>
    <row r="1543" spans="1:11" x14ac:dyDescent="0.2">
      <c r="A1543" s="3" t="s">
        <v>511</v>
      </c>
      <c r="B1543" s="3" t="s">
        <v>576</v>
      </c>
      <c r="C1543" s="3" t="s">
        <v>577</v>
      </c>
      <c r="D1543" s="3" t="s">
        <v>11</v>
      </c>
      <c r="E1543" s="3">
        <v>5944</v>
      </c>
      <c r="F1543" s="3">
        <v>2742.0437602730299</v>
      </c>
      <c r="G1543" s="3">
        <v>6680</v>
      </c>
      <c r="H1543" s="3">
        <v>3733.7106439048198</v>
      </c>
      <c r="I1543" s="3">
        <v>296556</v>
      </c>
      <c r="J1543" s="3">
        <v>132929</v>
      </c>
      <c r="K1543" s="3">
        <v>0.44824249045711401</v>
      </c>
    </row>
    <row r="1544" spans="1:11" x14ac:dyDescent="0.2">
      <c r="A1544" s="3" t="s">
        <v>511</v>
      </c>
      <c r="B1544" s="3" t="s">
        <v>576</v>
      </c>
      <c r="C1544" s="3" t="s">
        <v>577</v>
      </c>
      <c r="D1544" s="3" t="s">
        <v>12</v>
      </c>
      <c r="E1544" s="3">
        <v>6094</v>
      </c>
      <c r="F1544" s="3">
        <v>3120.1351180117899</v>
      </c>
      <c r="G1544" s="3">
        <v>7359</v>
      </c>
      <c r="H1544" s="3">
        <v>4734.5136129038801</v>
      </c>
      <c r="I1544" s="3">
        <v>296556</v>
      </c>
      <c r="J1544" s="3">
        <v>132929</v>
      </c>
      <c r="K1544" s="3">
        <v>0.44824249045711401</v>
      </c>
    </row>
    <row r="1545" spans="1:11" x14ac:dyDescent="0.2">
      <c r="A1545" s="3" t="s">
        <v>511</v>
      </c>
      <c r="B1545" s="3" t="s">
        <v>576</v>
      </c>
      <c r="C1545" s="3" t="s">
        <v>577</v>
      </c>
      <c r="D1545" s="3" t="s">
        <v>13</v>
      </c>
      <c r="E1545" s="3">
        <v>5592</v>
      </c>
      <c r="F1545" s="3">
        <v>2964.2373420243698</v>
      </c>
      <c r="G1545" s="3">
        <v>7457</v>
      </c>
      <c r="H1545" s="3">
        <v>5736.8623824934502</v>
      </c>
      <c r="I1545" s="3">
        <v>296556</v>
      </c>
      <c r="J1545" s="3">
        <v>132929</v>
      </c>
      <c r="K1545" s="3">
        <v>0.44824249045711401</v>
      </c>
    </row>
    <row r="1546" spans="1:11" x14ac:dyDescent="0.2">
      <c r="A1546" s="3" t="s">
        <v>511</v>
      </c>
      <c r="B1546" s="3" t="s">
        <v>576</v>
      </c>
      <c r="C1546" s="3" t="s">
        <v>577</v>
      </c>
      <c r="D1546" s="3" t="s">
        <v>14</v>
      </c>
      <c r="E1546" s="3">
        <v>5964</v>
      </c>
      <c r="F1546" s="3">
        <v>2811.05337315832</v>
      </c>
      <c r="G1546" s="3">
        <v>7343</v>
      </c>
      <c r="H1546" s="3">
        <v>4536.3530666078404</v>
      </c>
      <c r="I1546" s="3">
        <v>296556</v>
      </c>
      <c r="J1546" s="3">
        <v>132929</v>
      </c>
      <c r="K1546" s="3">
        <v>0.44824249045711401</v>
      </c>
    </row>
    <row r="1547" spans="1:11" x14ac:dyDescent="0.2">
      <c r="A1547" s="3" t="s">
        <v>511</v>
      </c>
      <c r="B1547" s="3" t="s">
        <v>576</v>
      </c>
      <c r="C1547" s="3" t="s">
        <v>577</v>
      </c>
      <c r="D1547" s="3" t="s">
        <v>15</v>
      </c>
      <c r="E1547" s="3">
        <v>5787</v>
      </c>
      <c r="F1547" s="3">
        <v>2907.8966527591601</v>
      </c>
      <c r="G1547" s="3">
        <v>6814</v>
      </c>
      <c r="H1547" s="3">
        <v>4611.1401555742796</v>
      </c>
      <c r="I1547" s="3">
        <v>296556</v>
      </c>
      <c r="J1547" s="3">
        <v>132929</v>
      </c>
      <c r="K1547" s="3">
        <v>0.44824249045711401</v>
      </c>
    </row>
    <row r="1548" spans="1:11" x14ac:dyDescent="0.2">
      <c r="A1548" s="3" t="s">
        <v>511</v>
      </c>
      <c r="B1548" s="3" t="s">
        <v>579</v>
      </c>
      <c r="C1548" s="3" t="s">
        <v>580</v>
      </c>
      <c r="D1548" s="3" t="s">
        <v>8</v>
      </c>
      <c r="E1548" s="3">
        <v>7378</v>
      </c>
      <c r="F1548" s="3">
        <v>5772.5885225885204</v>
      </c>
      <c r="G1548" s="3">
        <v>7516</v>
      </c>
      <c r="H1548" s="3">
        <v>6346.0317460317501</v>
      </c>
      <c r="I1548" s="3">
        <v>515984</v>
      </c>
      <c r="J1548" s="3">
        <v>269374</v>
      </c>
      <c r="K1548" s="3">
        <v>0.52205882352941202</v>
      </c>
    </row>
    <row r="1549" spans="1:11" x14ac:dyDescent="0.2">
      <c r="A1549" s="3" t="s">
        <v>511</v>
      </c>
      <c r="B1549" s="3" t="s">
        <v>579</v>
      </c>
      <c r="C1549" s="3" t="s">
        <v>580</v>
      </c>
      <c r="D1549" s="3" t="s">
        <v>9</v>
      </c>
      <c r="E1549" s="3">
        <v>7698</v>
      </c>
      <c r="F1549" s="3">
        <v>6165.0165016501696</v>
      </c>
      <c r="G1549" s="3">
        <v>8240</v>
      </c>
      <c r="H1549" s="3">
        <v>6923.8095238095202</v>
      </c>
      <c r="I1549" s="3">
        <v>515984</v>
      </c>
      <c r="J1549" s="3">
        <v>269374</v>
      </c>
      <c r="K1549" s="3">
        <v>0.52205882352941202</v>
      </c>
    </row>
    <row r="1550" spans="1:11" x14ac:dyDescent="0.2">
      <c r="A1550" s="3" t="s">
        <v>511</v>
      </c>
      <c r="B1550" s="3" t="s">
        <v>579</v>
      </c>
      <c r="C1550" s="3" t="s">
        <v>580</v>
      </c>
      <c r="D1550" s="3" t="s">
        <v>10</v>
      </c>
      <c r="E1550" s="3">
        <v>7618</v>
      </c>
      <c r="F1550" s="3">
        <v>5965.4471544715498</v>
      </c>
      <c r="G1550" s="3">
        <v>8673</v>
      </c>
      <c r="H1550" s="3">
        <v>7926.3157894736796</v>
      </c>
      <c r="I1550" s="3">
        <v>515984</v>
      </c>
      <c r="J1550" s="3">
        <v>269374</v>
      </c>
      <c r="K1550" s="3">
        <v>0.52205882352941202</v>
      </c>
    </row>
    <row r="1551" spans="1:11" x14ac:dyDescent="0.2">
      <c r="A1551" s="3" t="s">
        <v>511</v>
      </c>
      <c r="B1551" s="3" t="s">
        <v>579</v>
      </c>
      <c r="C1551" s="3" t="s">
        <v>580</v>
      </c>
      <c r="D1551" s="3" t="s">
        <v>11</v>
      </c>
      <c r="E1551" s="3">
        <v>7726</v>
      </c>
      <c r="F1551" s="3">
        <v>6340.2777777777801</v>
      </c>
      <c r="G1551" s="3">
        <v>9559</v>
      </c>
      <c r="H1551" s="3">
        <v>9347.8260869565202</v>
      </c>
      <c r="I1551" s="3">
        <v>515984</v>
      </c>
      <c r="J1551" s="3">
        <v>269374</v>
      </c>
      <c r="K1551" s="3">
        <v>0.52205882352941202</v>
      </c>
    </row>
    <row r="1552" spans="1:11" x14ac:dyDescent="0.2">
      <c r="A1552" s="3" t="s">
        <v>511</v>
      </c>
      <c r="B1552" s="3" t="s">
        <v>579</v>
      </c>
      <c r="C1552" s="3" t="s">
        <v>580</v>
      </c>
      <c r="D1552" s="3" t="s">
        <v>12</v>
      </c>
      <c r="E1552" s="3">
        <v>7276</v>
      </c>
      <c r="F1552" s="3">
        <v>6336.6228070175403</v>
      </c>
      <c r="G1552" s="3">
        <v>7437</v>
      </c>
      <c r="H1552" s="3">
        <v>7128.5273368606704</v>
      </c>
      <c r="I1552" s="3">
        <v>515984</v>
      </c>
      <c r="J1552" s="3">
        <v>269374</v>
      </c>
      <c r="K1552" s="3">
        <v>0.52205882352941202</v>
      </c>
    </row>
    <row r="1553" spans="1:11" x14ac:dyDescent="0.2">
      <c r="A1553" s="3" t="s">
        <v>511</v>
      </c>
      <c r="B1553" s="3" t="s">
        <v>579</v>
      </c>
      <c r="C1553" s="3" t="s">
        <v>580</v>
      </c>
      <c r="D1553" s="3" t="s">
        <v>13</v>
      </c>
      <c r="E1553" s="3">
        <v>8403</v>
      </c>
      <c r="F1553" s="3">
        <v>7142.8571428571404</v>
      </c>
      <c r="G1553" s="3">
        <v>9750</v>
      </c>
      <c r="H1553" s="3">
        <v>9655.1724137930996</v>
      </c>
      <c r="I1553" s="3">
        <v>515984</v>
      </c>
      <c r="J1553" s="3">
        <v>269374</v>
      </c>
      <c r="K1553" s="3">
        <v>0.52205882352941202</v>
      </c>
    </row>
    <row r="1554" spans="1:11" x14ac:dyDescent="0.2">
      <c r="A1554" s="3" t="s">
        <v>511</v>
      </c>
      <c r="B1554" s="3" t="s">
        <v>579</v>
      </c>
      <c r="C1554" s="3" t="s">
        <v>580</v>
      </c>
      <c r="D1554" s="3" t="s">
        <v>14</v>
      </c>
      <c r="E1554" s="3">
        <v>6403</v>
      </c>
      <c r="F1554" s="3">
        <v>5087.3786407767002</v>
      </c>
      <c r="G1554" s="3">
        <v>8467</v>
      </c>
      <c r="H1554" s="3">
        <v>7567.5675675675702</v>
      </c>
      <c r="I1554" s="3">
        <v>515984</v>
      </c>
      <c r="J1554" s="3">
        <v>269374</v>
      </c>
      <c r="K1554" s="3">
        <v>0.52205882352941202</v>
      </c>
    </row>
    <row r="1555" spans="1:11" x14ac:dyDescent="0.2">
      <c r="A1555" s="3" t="s">
        <v>511</v>
      </c>
      <c r="B1555" s="3" t="s">
        <v>579</v>
      </c>
      <c r="C1555" s="3" t="s">
        <v>580</v>
      </c>
      <c r="D1555" s="3" t="s">
        <v>15</v>
      </c>
      <c r="E1555" s="3">
        <v>7929</v>
      </c>
      <c r="F1555" s="3">
        <v>6992.1875</v>
      </c>
      <c r="G1555" s="3">
        <v>9037</v>
      </c>
      <c r="H1555" s="3">
        <v>8848.0392156862708</v>
      </c>
      <c r="I1555" s="3">
        <v>515984</v>
      </c>
      <c r="J1555" s="3">
        <v>269374</v>
      </c>
      <c r="K1555" s="3">
        <v>0.52205882352941202</v>
      </c>
    </row>
    <row r="1556" spans="1:11" x14ac:dyDescent="0.2">
      <c r="A1556" s="3" t="s">
        <v>511</v>
      </c>
      <c r="B1556" s="3" t="s">
        <v>582</v>
      </c>
      <c r="C1556" s="3" t="s">
        <v>583</v>
      </c>
      <c r="D1556" s="3" t="s">
        <v>8</v>
      </c>
      <c r="E1556" s="3">
        <v>6606</v>
      </c>
      <c r="F1556" s="3">
        <v>4191.6164933406299</v>
      </c>
      <c r="G1556" s="3">
        <v>7196</v>
      </c>
      <c r="H1556" s="3">
        <v>4774.9075741776496</v>
      </c>
      <c r="I1556" s="3">
        <v>419834</v>
      </c>
      <c r="J1556" s="3">
        <v>203056</v>
      </c>
      <c r="K1556" s="3">
        <v>0.48365782666482499</v>
      </c>
    </row>
    <row r="1557" spans="1:11" x14ac:dyDescent="0.2">
      <c r="A1557" s="3" t="s">
        <v>511</v>
      </c>
      <c r="B1557" s="3" t="s">
        <v>582</v>
      </c>
      <c r="C1557" s="3" t="s">
        <v>583</v>
      </c>
      <c r="D1557" s="3" t="s">
        <v>9</v>
      </c>
      <c r="E1557" s="3">
        <v>6374</v>
      </c>
      <c r="F1557" s="3">
        <v>3699.1470188653302</v>
      </c>
      <c r="G1557" s="3">
        <v>6783</v>
      </c>
      <c r="H1557" s="3">
        <v>4388.9748438484903</v>
      </c>
      <c r="I1557" s="3">
        <v>419834</v>
      </c>
      <c r="J1557" s="3">
        <v>203056</v>
      </c>
      <c r="K1557" s="3">
        <v>0.48365782666482499</v>
      </c>
    </row>
    <row r="1558" spans="1:11" x14ac:dyDescent="0.2">
      <c r="A1558" s="3" t="s">
        <v>511</v>
      </c>
      <c r="B1558" s="3" t="s">
        <v>582</v>
      </c>
      <c r="C1558" s="3" t="s">
        <v>583</v>
      </c>
      <c r="D1558" s="3" t="s">
        <v>10</v>
      </c>
      <c r="E1558" s="3">
        <v>5944</v>
      </c>
      <c r="F1558" s="3">
        <v>3448.7738676417898</v>
      </c>
      <c r="G1558" s="3">
        <v>6583</v>
      </c>
      <c r="H1558" s="3">
        <v>4475.3608064090104</v>
      </c>
      <c r="I1558" s="3">
        <v>419834</v>
      </c>
      <c r="J1558" s="3">
        <v>203056</v>
      </c>
      <c r="K1558" s="3">
        <v>0.48365782666482499</v>
      </c>
    </row>
    <row r="1559" spans="1:11" x14ac:dyDescent="0.2">
      <c r="A1559" s="3" t="s">
        <v>511</v>
      </c>
      <c r="B1559" s="3" t="s">
        <v>582</v>
      </c>
      <c r="C1559" s="3" t="s">
        <v>583</v>
      </c>
      <c r="D1559" s="3" t="s">
        <v>11</v>
      </c>
      <c r="E1559" s="3">
        <v>5837</v>
      </c>
      <c r="F1559" s="3">
        <v>3800.2261198137498</v>
      </c>
      <c r="G1559" s="3">
        <v>6696</v>
      </c>
      <c r="H1559" s="3">
        <v>4854.2757417103003</v>
      </c>
      <c r="I1559" s="3">
        <v>419834</v>
      </c>
      <c r="J1559" s="3">
        <v>203056</v>
      </c>
      <c r="K1559" s="3">
        <v>0.48365782666482499</v>
      </c>
    </row>
    <row r="1560" spans="1:11" x14ac:dyDescent="0.2">
      <c r="A1560" s="3" t="s">
        <v>511</v>
      </c>
      <c r="B1560" s="3" t="s">
        <v>582</v>
      </c>
      <c r="C1560" s="3" t="s">
        <v>583</v>
      </c>
      <c r="D1560" s="3" t="s">
        <v>12</v>
      </c>
      <c r="E1560" s="3">
        <v>7361</v>
      </c>
      <c r="F1560" s="3">
        <v>5492.8506017791697</v>
      </c>
      <c r="G1560" s="3">
        <v>7796</v>
      </c>
      <c r="H1560" s="3">
        <v>6580.8080808080804</v>
      </c>
      <c r="I1560" s="3">
        <v>419834</v>
      </c>
      <c r="J1560" s="3">
        <v>203056</v>
      </c>
      <c r="K1560" s="3">
        <v>0.48365782666482499</v>
      </c>
    </row>
    <row r="1561" spans="1:11" x14ac:dyDescent="0.2">
      <c r="A1561" s="3" t="s">
        <v>511</v>
      </c>
      <c r="B1561" s="3" t="s">
        <v>582</v>
      </c>
      <c r="C1561" s="3" t="s">
        <v>583</v>
      </c>
      <c r="D1561" s="3" t="s">
        <v>13</v>
      </c>
      <c r="E1561" s="3">
        <v>7404</v>
      </c>
      <c r="F1561" s="3">
        <v>5219.6512407780001</v>
      </c>
      <c r="G1561" s="3">
        <v>8454</v>
      </c>
      <c r="H1561" s="3">
        <v>7077.6255707762602</v>
      </c>
      <c r="I1561" s="3">
        <v>419834</v>
      </c>
      <c r="J1561" s="3">
        <v>203056</v>
      </c>
      <c r="K1561" s="3">
        <v>0.48365782666482499</v>
      </c>
    </row>
    <row r="1562" spans="1:11" x14ac:dyDescent="0.2">
      <c r="A1562" s="3" t="s">
        <v>511</v>
      </c>
      <c r="B1562" s="3" t="s">
        <v>582</v>
      </c>
      <c r="C1562" s="3" t="s">
        <v>583</v>
      </c>
      <c r="D1562" s="3" t="s">
        <v>14</v>
      </c>
      <c r="E1562" s="3">
        <v>7066</v>
      </c>
      <c r="F1562" s="3">
        <v>4857.2680549424704</v>
      </c>
      <c r="G1562" s="3">
        <v>7866</v>
      </c>
      <c r="H1562" s="3">
        <v>6624.2690058479502</v>
      </c>
      <c r="I1562" s="3">
        <v>419834</v>
      </c>
      <c r="J1562" s="3">
        <v>203056</v>
      </c>
      <c r="K1562" s="3">
        <v>0.48365782666482499</v>
      </c>
    </row>
    <row r="1563" spans="1:11" x14ac:dyDescent="0.2">
      <c r="A1563" s="3" t="s">
        <v>511</v>
      </c>
      <c r="B1563" s="3" t="s">
        <v>582</v>
      </c>
      <c r="C1563" s="3" t="s">
        <v>583</v>
      </c>
      <c r="D1563" s="3" t="s">
        <v>15</v>
      </c>
      <c r="E1563" s="3">
        <v>6688</v>
      </c>
      <c r="F1563" s="3">
        <v>4659.7846597846601</v>
      </c>
      <c r="G1563" s="3">
        <v>8403</v>
      </c>
      <c r="H1563" s="3">
        <v>7279.4117647058802</v>
      </c>
      <c r="I1563" s="3">
        <v>419834</v>
      </c>
      <c r="J1563" s="3">
        <v>203056</v>
      </c>
      <c r="K1563" s="3">
        <v>0.48365782666482499</v>
      </c>
    </row>
    <row r="1564" spans="1:11" x14ac:dyDescent="0.2">
      <c r="A1564" s="3" t="s">
        <v>511</v>
      </c>
      <c r="B1564" s="3" t="s">
        <v>585</v>
      </c>
      <c r="C1564" s="3" t="s">
        <v>586</v>
      </c>
      <c r="D1564" s="3" t="s">
        <v>8</v>
      </c>
      <c r="E1564" s="3">
        <v>5748</v>
      </c>
      <c r="F1564" s="3">
        <v>2907.5546976343999</v>
      </c>
      <c r="G1564" s="3">
        <v>6557</v>
      </c>
      <c r="H1564" s="3">
        <v>3612.3628526645798</v>
      </c>
      <c r="I1564" s="3">
        <v>120102</v>
      </c>
      <c r="J1564" s="3">
        <v>57643</v>
      </c>
      <c r="K1564" s="3">
        <v>0.47995037551414599</v>
      </c>
    </row>
    <row r="1565" spans="1:11" x14ac:dyDescent="0.2">
      <c r="A1565" s="3" t="s">
        <v>511</v>
      </c>
      <c r="B1565" s="3" t="s">
        <v>585</v>
      </c>
      <c r="C1565" s="3" t="s">
        <v>586</v>
      </c>
      <c r="D1565" s="3" t="s">
        <v>9</v>
      </c>
      <c r="E1565" s="3">
        <v>5642</v>
      </c>
      <c r="F1565" s="3">
        <v>2693.3658090367098</v>
      </c>
      <c r="G1565" s="3">
        <v>6081</v>
      </c>
      <c r="H1565" s="3">
        <v>3067.9169273833199</v>
      </c>
      <c r="I1565" s="3">
        <v>120102</v>
      </c>
      <c r="J1565" s="3">
        <v>57643</v>
      </c>
      <c r="K1565" s="3">
        <v>0.47995037551414599</v>
      </c>
    </row>
    <row r="1566" spans="1:11" x14ac:dyDescent="0.2">
      <c r="A1566" s="3" t="s">
        <v>511</v>
      </c>
      <c r="B1566" s="3" t="s">
        <v>585</v>
      </c>
      <c r="C1566" s="3" t="s">
        <v>586</v>
      </c>
      <c r="D1566" s="3" t="s">
        <v>10</v>
      </c>
      <c r="E1566" s="3">
        <v>5614</v>
      </c>
      <c r="F1566" s="3">
        <v>2490.9456230278502</v>
      </c>
      <c r="G1566" s="3">
        <v>6527</v>
      </c>
      <c r="H1566" s="3">
        <v>3364.28940794544</v>
      </c>
      <c r="I1566" s="3">
        <v>120102</v>
      </c>
      <c r="J1566" s="3">
        <v>57643</v>
      </c>
      <c r="K1566" s="3">
        <v>0.47995037551414599</v>
      </c>
    </row>
    <row r="1567" spans="1:11" x14ac:dyDescent="0.2">
      <c r="A1567" s="3" t="s">
        <v>511</v>
      </c>
      <c r="B1567" s="3" t="s">
        <v>585</v>
      </c>
      <c r="C1567" s="3" t="s">
        <v>586</v>
      </c>
      <c r="D1567" s="3" t="s">
        <v>11</v>
      </c>
      <c r="E1567" s="3">
        <v>5462</v>
      </c>
      <c r="F1567" s="3">
        <v>2846.9336454776098</v>
      </c>
      <c r="G1567" s="3">
        <v>6282</v>
      </c>
      <c r="H1567" s="3">
        <v>3760.1811180055502</v>
      </c>
      <c r="I1567" s="3">
        <v>120102</v>
      </c>
      <c r="J1567" s="3">
        <v>57643</v>
      </c>
      <c r="K1567" s="3">
        <v>0.47995037551414599</v>
      </c>
    </row>
    <row r="1568" spans="1:11" x14ac:dyDescent="0.2">
      <c r="A1568" s="3" t="s">
        <v>511</v>
      </c>
      <c r="B1568" s="3" t="s">
        <v>585</v>
      </c>
      <c r="C1568" s="3" t="s">
        <v>586</v>
      </c>
      <c r="D1568" s="3" t="s">
        <v>12</v>
      </c>
      <c r="E1568" s="3">
        <v>5579</v>
      </c>
      <c r="F1568" s="3">
        <v>2964.34729930911</v>
      </c>
      <c r="G1568" s="3">
        <v>6247</v>
      </c>
      <c r="H1568" s="3">
        <v>3821.0285649309999</v>
      </c>
      <c r="I1568" s="3">
        <v>120102</v>
      </c>
      <c r="J1568" s="3">
        <v>57643</v>
      </c>
      <c r="K1568" s="3">
        <v>0.47995037551414599</v>
      </c>
    </row>
    <row r="1569" spans="1:11" x14ac:dyDescent="0.2">
      <c r="A1569" s="3" t="s">
        <v>511</v>
      </c>
      <c r="B1569" s="3" t="s">
        <v>585</v>
      </c>
      <c r="C1569" s="3" t="s">
        <v>586</v>
      </c>
      <c r="D1569" s="3" t="s">
        <v>13</v>
      </c>
      <c r="E1569" s="3">
        <v>6641</v>
      </c>
      <c r="F1569" s="3">
        <v>4245.8273683570096</v>
      </c>
      <c r="G1569" s="3">
        <v>7079</v>
      </c>
      <c r="H1569" s="3">
        <v>4874.2409715564099</v>
      </c>
      <c r="I1569" s="3">
        <v>120102</v>
      </c>
      <c r="J1569" s="3">
        <v>57643</v>
      </c>
      <c r="K1569" s="3">
        <v>0.47995037551414599</v>
      </c>
    </row>
    <row r="1570" spans="1:11" x14ac:dyDescent="0.2">
      <c r="A1570" s="3" t="s">
        <v>511</v>
      </c>
      <c r="B1570" s="3" t="s">
        <v>585</v>
      </c>
      <c r="C1570" s="3" t="s">
        <v>586</v>
      </c>
      <c r="D1570" s="3" t="s">
        <v>14</v>
      </c>
      <c r="E1570" s="3">
        <v>5398</v>
      </c>
      <c r="F1570" s="3">
        <v>3071.4649951033398</v>
      </c>
      <c r="G1570" s="3">
        <v>6052</v>
      </c>
      <c r="H1570" s="3">
        <v>3557.5002775002799</v>
      </c>
      <c r="I1570" s="3">
        <v>120102</v>
      </c>
      <c r="J1570" s="3">
        <v>57643</v>
      </c>
      <c r="K1570" s="3">
        <v>0.47995037551414599</v>
      </c>
    </row>
    <row r="1571" spans="1:11" x14ac:dyDescent="0.2">
      <c r="A1571" s="3" t="s">
        <v>511</v>
      </c>
      <c r="B1571" s="3" t="s">
        <v>585</v>
      </c>
      <c r="C1571" s="3" t="s">
        <v>586</v>
      </c>
      <c r="D1571" s="3" t="s">
        <v>15</v>
      </c>
      <c r="E1571" s="3">
        <v>5855</v>
      </c>
      <c r="F1571" s="3">
        <v>3507.5313888532901</v>
      </c>
      <c r="G1571" s="3">
        <v>7115</v>
      </c>
      <c r="H1571" s="3">
        <v>4574.9892802964596</v>
      </c>
      <c r="I1571" s="3">
        <v>120102</v>
      </c>
      <c r="J1571" s="3">
        <v>57643</v>
      </c>
      <c r="K1571" s="3">
        <v>0.47995037551414599</v>
      </c>
    </row>
    <row r="1572" spans="1:11" x14ac:dyDescent="0.2">
      <c r="A1572" s="3" t="s">
        <v>511</v>
      </c>
      <c r="B1572" s="3" t="s">
        <v>588</v>
      </c>
      <c r="C1572" s="3" t="s">
        <v>589</v>
      </c>
      <c r="D1572" s="3" t="s">
        <v>8</v>
      </c>
      <c r="E1572" s="3">
        <v>5132</v>
      </c>
      <c r="F1572" s="3">
        <v>1933.1574832060701</v>
      </c>
      <c r="G1572" s="3">
        <v>6412</v>
      </c>
      <c r="H1572" s="3">
        <v>3114.7107695203799</v>
      </c>
      <c r="I1572" s="3">
        <v>120425</v>
      </c>
      <c r="J1572" s="3">
        <v>57844</v>
      </c>
      <c r="K1572" s="3">
        <v>0.48033215694415599</v>
      </c>
    </row>
    <row r="1573" spans="1:11" x14ac:dyDescent="0.2">
      <c r="A1573" s="3" t="s">
        <v>511</v>
      </c>
      <c r="B1573" s="3" t="s">
        <v>588</v>
      </c>
      <c r="C1573" s="3" t="s">
        <v>589</v>
      </c>
      <c r="D1573" s="3" t="s">
        <v>9</v>
      </c>
      <c r="E1573" s="3">
        <v>5238</v>
      </c>
      <c r="F1573" s="3">
        <v>2060.1151203510499</v>
      </c>
      <c r="G1573" s="3">
        <v>5905</v>
      </c>
      <c r="H1573" s="3">
        <v>2920.6622109609202</v>
      </c>
      <c r="I1573" s="3">
        <v>120425</v>
      </c>
      <c r="J1573" s="3">
        <v>57844</v>
      </c>
      <c r="K1573" s="3">
        <v>0.48033215694415599</v>
      </c>
    </row>
    <row r="1574" spans="1:11" x14ac:dyDescent="0.2">
      <c r="A1574" s="3" t="s">
        <v>511</v>
      </c>
      <c r="B1574" s="3" t="s">
        <v>588</v>
      </c>
      <c r="C1574" s="3" t="s">
        <v>589</v>
      </c>
      <c r="D1574" s="3" t="s">
        <v>10</v>
      </c>
      <c r="E1574" s="3">
        <v>4604</v>
      </c>
      <c r="F1574" s="3">
        <v>1831.72489026471</v>
      </c>
      <c r="G1574" s="3">
        <v>5741</v>
      </c>
      <c r="H1574" s="3">
        <v>2924.83255169118</v>
      </c>
      <c r="I1574" s="3">
        <v>120425</v>
      </c>
      <c r="J1574" s="3">
        <v>57844</v>
      </c>
      <c r="K1574" s="3">
        <v>0.48033215694415599</v>
      </c>
    </row>
    <row r="1575" spans="1:11" x14ac:dyDescent="0.2">
      <c r="A1575" s="3" t="s">
        <v>511</v>
      </c>
      <c r="B1575" s="3" t="s">
        <v>588</v>
      </c>
      <c r="C1575" s="3" t="s">
        <v>589</v>
      </c>
      <c r="D1575" s="3" t="s">
        <v>11</v>
      </c>
      <c r="E1575" s="3">
        <v>5609</v>
      </c>
      <c r="F1575" s="3">
        <v>2175.07480248097</v>
      </c>
      <c r="G1575" s="3">
        <v>6333</v>
      </c>
      <c r="H1575" s="3">
        <v>3253.36039391439</v>
      </c>
      <c r="I1575" s="3">
        <v>120425</v>
      </c>
      <c r="J1575" s="3">
        <v>57844</v>
      </c>
      <c r="K1575" s="3">
        <v>0.48033215694415599</v>
      </c>
    </row>
    <row r="1576" spans="1:11" x14ac:dyDescent="0.2">
      <c r="A1576" s="3" t="s">
        <v>511</v>
      </c>
      <c r="B1576" s="3" t="s">
        <v>588</v>
      </c>
      <c r="C1576" s="3" t="s">
        <v>589</v>
      </c>
      <c r="D1576" s="3" t="s">
        <v>12</v>
      </c>
      <c r="E1576" s="3">
        <v>5417</v>
      </c>
      <c r="F1576" s="3">
        <v>2118.5591508459102</v>
      </c>
      <c r="G1576" s="3">
        <v>5955</v>
      </c>
      <c r="H1576" s="3">
        <v>3150.16013797204</v>
      </c>
      <c r="I1576" s="3">
        <v>120425</v>
      </c>
      <c r="J1576" s="3">
        <v>57844</v>
      </c>
      <c r="K1576" s="3">
        <v>0.48033215694415599</v>
      </c>
    </row>
    <row r="1577" spans="1:11" x14ac:dyDescent="0.2">
      <c r="A1577" s="3" t="s">
        <v>511</v>
      </c>
      <c r="B1577" s="3" t="s">
        <v>588</v>
      </c>
      <c r="C1577" s="3" t="s">
        <v>589</v>
      </c>
      <c r="D1577" s="3" t="s">
        <v>13</v>
      </c>
      <c r="E1577" s="3">
        <v>5623</v>
      </c>
      <c r="F1577" s="3">
        <v>2637.63776037857</v>
      </c>
      <c r="G1577" s="3">
        <v>6916</v>
      </c>
      <c r="H1577" s="3">
        <v>4146.7312348668302</v>
      </c>
      <c r="I1577" s="3">
        <v>120425</v>
      </c>
      <c r="J1577" s="3">
        <v>57844</v>
      </c>
      <c r="K1577" s="3">
        <v>0.48033215694415599</v>
      </c>
    </row>
    <row r="1578" spans="1:11" x14ac:dyDescent="0.2">
      <c r="A1578" s="3" t="s">
        <v>511</v>
      </c>
      <c r="B1578" s="3" t="s">
        <v>588</v>
      </c>
      <c r="C1578" s="3" t="s">
        <v>589</v>
      </c>
      <c r="D1578" s="3" t="s">
        <v>14</v>
      </c>
      <c r="E1578" s="3">
        <v>5467</v>
      </c>
      <c r="F1578" s="3">
        <v>2491.7838940975498</v>
      </c>
      <c r="G1578" s="3">
        <v>6386</v>
      </c>
      <c r="H1578" s="3">
        <v>3596.6044154450001</v>
      </c>
      <c r="I1578" s="3">
        <v>120425</v>
      </c>
      <c r="J1578" s="3">
        <v>57844</v>
      </c>
      <c r="K1578" s="3">
        <v>0.48033215694415599</v>
      </c>
    </row>
    <row r="1579" spans="1:11" x14ac:dyDescent="0.2">
      <c r="A1579" s="3" t="s">
        <v>511</v>
      </c>
      <c r="B1579" s="3" t="s">
        <v>588</v>
      </c>
      <c r="C1579" s="3" t="s">
        <v>589</v>
      </c>
      <c r="D1579" s="3" t="s">
        <v>15</v>
      </c>
      <c r="E1579" s="3">
        <v>5352</v>
      </c>
      <c r="F1579" s="3">
        <v>2511.0195930588902</v>
      </c>
      <c r="G1579" s="3">
        <v>7052</v>
      </c>
      <c r="H1579" s="3">
        <v>3790.2298969296498</v>
      </c>
      <c r="I1579" s="3">
        <v>120425</v>
      </c>
      <c r="J1579" s="3">
        <v>57844</v>
      </c>
      <c r="K1579" s="3">
        <v>0.48033215694415599</v>
      </c>
    </row>
    <row r="1580" spans="1:11" x14ac:dyDescent="0.2">
      <c r="A1580" s="3" t="s">
        <v>511</v>
      </c>
      <c r="B1580" s="3" t="s">
        <v>591</v>
      </c>
      <c r="C1580" s="3" t="s">
        <v>592</v>
      </c>
      <c r="D1580" s="3" t="s">
        <v>8</v>
      </c>
      <c r="E1580" s="3">
        <v>3444</v>
      </c>
      <c r="F1580" s="3">
        <v>770.96570696836795</v>
      </c>
      <c r="G1580" s="3">
        <v>4018</v>
      </c>
      <c r="H1580" s="3">
        <v>1215.34602096562</v>
      </c>
      <c r="I1580" s="3">
        <v>181575</v>
      </c>
      <c r="J1580" s="3">
        <v>91591</v>
      </c>
      <c r="K1580" s="3">
        <v>0.50442516866308695</v>
      </c>
    </row>
    <row r="1581" spans="1:11" x14ac:dyDescent="0.2">
      <c r="A1581" s="3" t="s">
        <v>511</v>
      </c>
      <c r="B1581" s="3" t="s">
        <v>591</v>
      </c>
      <c r="C1581" s="3" t="s">
        <v>592</v>
      </c>
      <c r="D1581" s="3" t="s">
        <v>9</v>
      </c>
      <c r="E1581" s="3">
        <v>3070</v>
      </c>
      <c r="F1581" s="3">
        <v>740.50856814262602</v>
      </c>
      <c r="G1581" s="3">
        <v>3704</v>
      </c>
      <c r="H1581" s="3">
        <v>1141.64686253697</v>
      </c>
      <c r="I1581" s="3">
        <v>181575</v>
      </c>
      <c r="J1581" s="3">
        <v>91591</v>
      </c>
      <c r="K1581" s="3">
        <v>0.50442516866308695</v>
      </c>
    </row>
    <row r="1582" spans="1:11" x14ac:dyDescent="0.2">
      <c r="A1582" s="3" t="s">
        <v>511</v>
      </c>
      <c r="B1582" s="3" t="s">
        <v>591</v>
      </c>
      <c r="C1582" s="3" t="s">
        <v>592</v>
      </c>
      <c r="D1582" s="3" t="s">
        <v>10</v>
      </c>
      <c r="E1582" s="3">
        <v>3112</v>
      </c>
      <c r="F1582" s="3">
        <v>709.84587563274704</v>
      </c>
      <c r="G1582" s="3">
        <v>4108</v>
      </c>
      <c r="H1582" s="3">
        <v>1322.84955058932</v>
      </c>
      <c r="I1582" s="3">
        <v>181575</v>
      </c>
      <c r="J1582" s="3">
        <v>91591</v>
      </c>
      <c r="K1582" s="3">
        <v>0.50442516866308695</v>
      </c>
    </row>
    <row r="1583" spans="1:11" x14ac:dyDescent="0.2">
      <c r="A1583" s="3" t="s">
        <v>511</v>
      </c>
      <c r="B1583" s="3" t="s">
        <v>591</v>
      </c>
      <c r="C1583" s="3" t="s">
        <v>592</v>
      </c>
      <c r="D1583" s="3" t="s">
        <v>11</v>
      </c>
      <c r="E1583" s="3">
        <v>3492</v>
      </c>
      <c r="F1583" s="3">
        <v>917.17454000176303</v>
      </c>
      <c r="G1583" s="3">
        <v>4152</v>
      </c>
      <c r="H1583" s="3">
        <v>1504.4705888579001</v>
      </c>
      <c r="I1583" s="3">
        <v>181575</v>
      </c>
      <c r="J1583" s="3">
        <v>91591</v>
      </c>
      <c r="K1583" s="3">
        <v>0.50442516866308695</v>
      </c>
    </row>
    <row r="1584" spans="1:11" x14ac:dyDescent="0.2">
      <c r="A1584" s="3" t="s">
        <v>511</v>
      </c>
      <c r="B1584" s="3" t="s">
        <v>591</v>
      </c>
      <c r="C1584" s="3" t="s">
        <v>592</v>
      </c>
      <c r="D1584" s="3" t="s">
        <v>12</v>
      </c>
      <c r="E1584" s="3">
        <v>3220</v>
      </c>
      <c r="F1584" s="3">
        <v>856.12828934007302</v>
      </c>
      <c r="G1584" s="3">
        <v>4106</v>
      </c>
      <c r="H1584" s="3">
        <v>1460.7749741872501</v>
      </c>
      <c r="I1584" s="3">
        <v>181575</v>
      </c>
      <c r="J1584" s="3">
        <v>91591</v>
      </c>
      <c r="K1584" s="3">
        <v>0.50442516866308695</v>
      </c>
    </row>
    <row r="1585" spans="1:11" x14ac:dyDescent="0.2">
      <c r="A1585" s="3" t="s">
        <v>511</v>
      </c>
      <c r="B1585" s="3" t="s">
        <v>591</v>
      </c>
      <c r="C1585" s="3" t="s">
        <v>592</v>
      </c>
      <c r="D1585" s="3" t="s">
        <v>13</v>
      </c>
      <c r="E1585" s="3">
        <v>4177</v>
      </c>
      <c r="F1585" s="3">
        <v>1123.4243329870401</v>
      </c>
      <c r="G1585" s="3">
        <v>5019</v>
      </c>
      <c r="H1585" s="3">
        <v>1905.3971555384201</v>
      </c>
      <c r="I1585" s="3">
        <v>181575</v>
      </c>
      <c r="J1585" s="3">
        <v>91591</v>
      </c>
      <c r="K1585" s="3">
        <v>0.50442516866308695</v>
      </c>
    </row>
    <row r="1586" spans="1:11" x14ac:dyDescent="0.2">
      <c r="A1586" s="3" t="s">
        <v>511</v>
      </c>
      <c r="B1586" s="3" t="s">
        <v>591</v>
      </c>
      <c r="C1586" s="3" t="s">
        <v>592</v>
      </c>
      <c r="D1586" s="3" t="s">
        <v>14</v>
      </c>
      <c r="E1586" s="3">
        <v>3736</v>
      </c>
      <c r="F1586" s="3">
        <v>1025.74451804258</v>
      </c>
      <c r="G1586" s="3">
        <v>5035</v>
      </c>
      <c r="H1586" s="3">
        <v>1674.3728535277901</v>
      </c>
      <c r="I1586" s="3">
        <v>181575</v>
      </c>
      <c r="J1586" s="3">
        <v>91591</v>
      </c>
      <c r="K1586" s="3">
        <v>0.50442516866308695</v>
      </c>
    </row>
    <row r="1587" spans="1:11" x14ac:dyDescent="0.2">
      <c r="A1587" s="3" t="s">
        <v>511</v>
      </c>
      <c r="B1587" s="3" t="s">
        <v>591</v>
      </c>
      <c r="C1587" s="3" t="s">
        <v>592</v>
      </c>
      <c r="D1587" s="3" t="s">
        <v>15</v>
      </c>
      <c r="E1587" s="3">
        <v>3922</v>
      </c>
      <c r="F1587" s="3">
        <v>1149.5601783475099</v>
      </c>
      <c r="G1587" s="3">
        <v>4615</v>
      </c>
      <c r="H1587" s="3">
        <v>1815.8835082176599</v>
      </c>
      <c r="I1587" s="3">
        <v>181575</v>
      </c>
      <c r="J1587" s="3">
        <v>91591</v>
      </c>
      <c r="K1587" s="3">
        <v>0.50442516866308695</v>
      </c>
    </row>
    <row r="1588" spans="1:11" x14ac:dyDescent="0.2">
      <c r="A1588" s="3" t="s">
        <v>511</v>
      </c>
      <c r="B1588" s="3" t="s">
        <v>594</v>
      </c>
      <c r="C1588" s="3" t="s">
        <v>595</v>
      </c>
      <c r="D1588" s="3" t="s">
        <v>8</v>
      </c>
      <c r="E1588" s="3">
        <v>4979</v>
      </c>
      <c r="F1588" s="3">
        <v>2123.1987670096801</v>
      </c>
      <c r="G1588" s="3">
        <v>6237</v>
      </c>
      <c r="H1588" s="3">
        <v>3194.1248387276901</v>
      </c>
      <c r="I1588" s="3">
        <v>118071</v>
      </c>
      <c r="J1588" s="3">
        <v>57495</v>
      </c>
      <c r="K1588" s="3">
        <v>0.486952765708768</v>
      </c>
    </row>
    <row r="1589" spans="1:11" x14ac:dyDescent="0.2">
      <c r="A1589" s="3" t="s">
        <v>511</v>
      </c>
      <c r="B1589" s="3" t="s">
        <v>594</v>
      </c>
      <c r="C1589" s="3" t="s">
        <v>595</v>
      </c>
      <c r="D1589" s="3" t="s">
        <v>9</v>
      </c>
      <c r="E1589" s="3">
        <v>5446</v>
      </c>
      <c r="F1589" s="3">
        <v>2476.6458419908599</v>
      </c>
      <c r="G1589" s="3">
        <v>6904</v>
      </c>
      <c r="H1589" s="3">
        <v>3947.4078327171101</v>
      </c>
      <c r="I1589" s="3">
        <v>118071</v>
      </c>
      <c r="J1589" s="3">
        <v>57495</v>
      </c>
      <c r="K1589" s="3">
        <v>0.486952765708768</v>
      </c>
    </row>
    <row r="1590" spans="1:11" x14ac:dyDescent="0.2">
      <c r="A1590" s="3" t="s">
        <v>511</v>
      </c>
      <c r="B1590" s="3" t="s">
        <v>594</v>
      </c>
      <c r="C1590" s="3" t="s">
        <v>595</v>
      </c>
      <c r="D1590" s="3" t="s">
        <v>10</v>
      </c>
      <c r="E1590" s="3">
        <v>4937</v>
      </c>
      <c r="F1590" s="3">
        <v>2018.2830808275301</v>
      </c>
      <c r="G1590" s="3">
        <v>6203</v>
      </c>
      <c r="H1590" s="3">
        <v>3314.21589176211</v>
      </c>
      <c r="I1590" s="3">
        <v>118071</v>
      </c>
      <c r="J1590" s="3">
        <v>57495</v>
      </c>
      <c r="K1590" s="3">
        <v>0.486952765708768</v>
      </c>
    </row>
    <row r="1591" spans="1:11" x14ac:dyDescent="0.2">
      <c r="A1591" s="3" t="s">
        <v>511</v>
      </c>
      <c r="B1591" s="3" t="s">
        <v>594</v>
      </c>
      <c r="C1591" s="3" t="s">
        <v>595</v>
      </c>
      <c r="D1591" s="3" t="s">
        <v>11</v>
      </c>
      <c r="E1591" s="3">
        <v>4904</v>
      </c>
      <c r="F1591" s="3">
        <v>2329.4583046131502</v>
      </c>
      <c r="G1591" s="3">
        <v>6258</v>
      </c>
      <c r="H1591" s="3">
        <v>3603.2842220553698</v>
      </c>
      <c r="I1591" s="3">
        <v>118071</v>
      </c>
      <c r="J1591" s="3">
        <v>57495</v>
      </c>
      <c r="K1591" s="3">
        <v>0.486952765708768</v>
      </c>
    </row>
    <row r="1592" spans="1:11" x14ac:dyDescent="0.2">
      <c r="A1592" s="3" t="s">
        <v>511</v>
      </c>
      <c r="B1592" s="3" t="s">
        <v>594</v>
      </c>
      <c r="C1592" s="3" t="s">
        <v>595</v>
      </c>
      <c r="D1592" s="3" t="s">
        <v>12</v>
      </c>
      <c r="E1592" s="3">
        <v>5516</v>
      </c>
      <c r="F1592" s="3">
        <v>2203.5484974812598</v>
      </c>
      <c r="G1592" s="3">
        <v>7069</v>
      </c>
      <c r="H1592" s="3">
        <v>4110.6510359739796</v>
      </c>
      <c r="I1592" s="3">
        <v>118071</v>
      </c>
      <c r="J1592" s="3">
        <v>57495</v>
      </c>
      <c r="K1592" s="3">
        <v>0.486952765708768</v>
      </c>
    </row>
    <row r="1593" spans="1:11" x14ac:dyDescent="0.2">
      <c r="A1593" s="3" t="s">
        <v>511</v>
      </c>
      <c r="B1593" s="3" t="s">
        <v>594</v>
      </c>
      <c r="C1593" s="3" t="s">
        <v>595</v>
      </c>
      <c r="D1593" s="3" t="s">
        <v>13</v>
      </c>
      <c r="E1593" s="3">
        <v>6083</v>
      </c>
      <c r="F1593" s="3">
        <v>3094.6375154032398</v>
      </c>
      <c r="G1593" s="3">
        <v>7333</v>
      </c>
      <c r="H1593" s="3">
        <v>4403.2321012320999</v>
      </c>
      <c r="I1593" s="3">
        <v>118071</v>
      </c>
      <c r="J1593" s="3">
        <v>57495</v>
      </c>
      <c r="K1593" s="3">
        <v>0.486952765708768</v>
      </c>
    </row>
    <row r="1594" spans="1:11" x14ac:dyDescent="0.2">
      <c r="A1594" s="3" t="s">
        <v>511</v>
      </c>
      <c r="B1594" s="3" t="s">
        <v>594</v>
      </c>
      <c r="C1594" s="3" t="s">
        <v>595</v>
      </c>
      <c r="D1594" s="3" t="s">
        <v>14</v>
      </c>
      <c r="E1594" s="3">
        <v>5627</v>
      </c>
      <c r="F1594" s="3">
        <v>2730.84984913892</v>
      </c>
      <c r="G1594" s="3">
        <v>6768</v>
      </c>
      <c r="H1594" s="3">
        <v>3563.8683866168299</v>
      </c>
      <c r="I1594" s="3">
        <v>118071</v>
      </c>
      <c r="J1594" s="3">
        <v>57495</v>
      </c>
      <c r="K1594" s="3">
        <v>0.486952765708768</v>
      </c>
    </row>
    <row r="1595" spans="1:11" x14ac:dyDescent="0.2">
      <c r="A1595" s="3" t="s">
        <v>511</v>
      </c>
      <c r="B1595" s="3" t="s">
        <v>594</v>
      </c>
      <c r="C1595" s="3" t="s">
        <v>595</v>
      </c>
      <c r="D1595" s="3" t="s">
        <v>15</v>
      </c>
      <c r="E1595" s="3">
        <v>5455</v>
      </c>
      <c r="F1595" s="3">
        <v>2613.53433174459</v>
      </c>
      <c r="G1595" s="3">
        <v>6946</v>
      </c>
      <c r="H1595" s="3">
        <v>3706.8242471468302</v>
      </c>
      <c r="I1595" s="3">
        <v>118071</v>
      </c>
      <c r="J1595" s="3">
        <v>57495</v>
      </c>
      <c r="K1595" s="3">
        <v>0.486952765708768</v>
      </c>
    </row>
    <row r="1596" spans="1:11" x14ac:dyDescent="0.2">
      <c r="A1596" s="3" t="s">
        <v>511</v>
      </c>
      <c r="B1596" s="3" t="s">
        <v>597</v>
      </c>
      <c r="C1596" s="3" t="s">
        <v>598</v>
      </c>
      <c r="D1596" s="3" t="s">
        <v>8</v>
      </c>
      <c r="E1596" s="3">
        <v>7394</v>
      </c>
      <c r="F1596" s="3">
        <v>4836.0260770975101</v>
      </c>
      <c r="G1596" s="3">
        <v>7842</v>
      </c>
      <c r="H1596" s="3">
        <v>5472.2222222222199</v>
      </c>
      <c r="I1596" s="3">
        <v>88305</v>
      </c>
      <c r="J1596" s="3">
        <v>42146</v>
      </c>
      <c r="K1596" s="3">
        <v>0.47727761734896101</v>
      </c>
    </row>
    <row r="1597" spans="1:11" x14ac:dyDescent="0.2">
      <c r="A1597" s="3" t="s">
        <v>511</v>
      </c>
      <c r="B1597" s="3" t="s">
        <v>597</v>
      </c>
      <c r="C1597" s="3" t="s">
        <v>598</v>
      </c>
      <c r="D1597" s="3" t="s">
        <v>9</v>
      </c>
      <c r="E1597" s="3">
        <v>6478</v>
      </c>
      <c r="F1597" s="3">
        <v>3297.3360638031299</v>
      </c>
      <c r="G1597" s="3">
        <v>7064</v>
      </c>
      <c r="H1597" s="3">
        <v>4095.7248909056102</v>
      </c>
      <c r="I1597" s="3">
        <v>88305</v>
      </c>
      <c r="J1597" s="3">
        <v>42146</v>
      </c>
      <c r="K1597" s="3">
        <v>0.47727761734896101</v>
      </c>
    </row>
    <row r="1598" spans="1:11" x14ac:dyDescent="0.2">
      <c r="A1598" s="3" t="s">
        <v>511</v>
      </c>
      <c r="B1598" s="3" t="s">
        <v>597</v>
      </c>
      <c r="C1598" s="3" t="s">
        <v>598</v>
      </c>
      <c r="D1598" s="3" t="s">
        <v>10</v>
      </c>
      <c r="E1598" s="3">
        <v>6312</v>
      </c>
      <c r="F1598" s="3">
        <v>3853.88300734835</v>
      </c>
      <c r="G1598" s="3">
        <v>7125</v>
      </c>
      <c r="H1598" s="3">
        <v>4979.4742755859397</v>
      </c>
      <c r="I1598" s="3">
        <v>88305</v>
      </c>
      <c r="J1598" s="3">
        <v>42146</v>
      </c>
      <c r="K1598" s="3">
        <v>0.47727761734896101</v>
      </c>
    </row>
    <row r="1599" spans="1:11" x14ac:dyDescent="0.2">
      <c r="A1599" s="3" t="s">
        <v>511</v>
      </c>
      <c r="B1599" s="3" t="s">
        <v>597</v>
      </c>
      <c r="C1599" s="3" t="s">
        <v>598</v>
      </c>
      <c r="D1599" s="3" t="s">
        <v>11</v>
      </c>
      <c r="E1599" s="3">
        <v>6907</v>
      </c>
      <c r="F1599" s="3">
        <v>4120.5960832608898</v>
      </c>
      <c r="G1599" s="3">
        <v>7559</v>
      </c>
      <c r="H1599" s="3">
        <v>5040.3401099603598</v>
      </c>
      <c r="I1599" s="3">
        <v>88305</v>
      </c>
      <c r="J1599" s="3">
        <v>42146</v>
      </c>
      <c r="K1599" s="3">
        <v>0.47727761734896101</v>
      </c>
    </row>
    <row r="1600" spans="1:11" x14ac:dyDescent="0.2">
      <c r="A1600" s="3" t="s">
        <v>511</v>
      </c>
      <c r="B1600" s="3" t="s">
        <v>597</v>
      </c>
      <c r="C1600" s="3" t="s">
        <v>598</v>
      </c>
      <c r="D1600" s="3" t="s">
        <v>12</v>
      </c>
      <c r="E1600" s="3">
        <v>8027</v>
      </c>
      <c r="F1600" s="3">
        <v>5448.7283549783597</v>
      </c>
      <c r="G1600" s="3">
        <v>8535</v>
      </c>
      <c r="H1600" s="3">
        <v>6338.9450056116702</v>
      </c>
      <c r="I1600" s="3">
        <v>88305</v>
      </c>
      <c r="J1600" s="3">
        <v>42146</v>
      </c>
      <c r="K1600" s="3">
        <v>0.47727761734896101</v>
      </c>
    </row>
    <row r="1601" spans="1:11" x14ac:dyDescent="0.2">
      <c r="A1601" s="3" t="s">
        <v>511</v>
      </c>
      <c r="B1601" s="3" t="s">
        <v>597</v>
      </c>
      <c r="C1601" s="3" t="s">
        <v>598</v>
      </c>
      <c r="D1601" s="3" t="s">
        <v>13</v>
      </c>
      <c r="E1601" s="3">
        <v>8164</v>
      </c>
      <c r="F1601" s="3">
        <v>6342.1828908554598</v>
      </c>
      <c r="G1601" s="3">
        <v>9034</v>
      </c>
      <c r="H1601" s="3">
        <v>8181.8181818181802</v>
      </c>
      <c r="I1601" s="3">
        <v>88305</v>
      </c>
      <c r="J1601" s="3">
        <v>42146</v>
      </c>
      <c r="K1601" s="3">
        <v>0.47727761734896101</v>
      </c>
    </row>
    <row r="1602" spans="1:11" x14ac:dyDescent="0.2">
      <c r="A1602" s="3" t="s">
        <v>511</v>
      </c>
      <c r="B1602" s="3" t="s">
        <v>597</v>
      </c>
      <c r="C1602" s="3" t="s">
        <v>598</v>
      </c>
      <c r="D1602" s="3" t="s">
        <v>14</v>
      </c>
      <c r="E1602" s="3">
        <v>7492</v>
      </c>
      <c r="F1602" s="3">
        <v>5604.9382716049404</v>
      </c>
      <c r="G1602" s="3">
        <v>8197</v>
      </c>
      <c r="H1602" s="3">
        <v>6780.82191780822</v>
      </c>
      <c r="I1602" s="3">
        <v>88305</v>
      </c>
      <c r="J1602" s="3">
        <v>42146</v>
      </c>
      <c r="K1602" s="3">
        <v>0.47727761734896101</v>
      </c>
    </row>
    <row r="1603" spans="1:11" x14ac:dyDescent="0.2">
      <c r="A1603" s="3" t="s">
        <v>511</v>
      </c>
      <c r="B1603" s="3" t="s">
        <v>597</v>
      </c>
      <c r="C1603" s="3" t="s">
        <v>598</v>
      </c>
      <c r="D1603" s="3" t="s">
        <v>15</v>
      </c>
      <c r="E1603" s="3">
        <v>7353</v>
      </c>
      <c r="F1603" s="3">
        <v>5402.6801977621699</v>
      </c>
      <c r="G1603" s="3">
        <v>8284</v>
      </c>
      <c r="H1603" s="3">
        <v>6862.9908103592297</v>
      </c>
      <c r="I1603" s="3">
        <v>88305</v>
      </c>
      <c r="J1603" s="3">
        <v>42146</v>
      </c>
      <c r="K1603" s="3">
        <v>0.47727761734896101</v>
      </c>
    </row>
    <row r="1604" spans="1:11" x14ac:dyDescent="0.2">
      <c r="A1604" s="3" t="s">
        <v>511</v>
      </c>
      <c r="B1604" s="3" t="s">
        <v>600</v>
      </c>
      <c r="C1604" s="3" t="s">
        <v>601</v>
      </c>
      <c r="D1604" s="3" t="s">
        <v>8</v>
      </c>
      <c r="E1604" s="3">
        <v>7329</v>
      </c>
      <c r="F1604" s="3">
        <v>4543.0597771023304</v>
      </c>
      <c r="G1604" s="3">
        <v>8017</v>
      </c>
      <c r="H1604" s="3">
        <v>5965.7738095238101</v>
      </c>
      <c r="I1604" s="3">
        <v>120987</v>
      </c>
      <c r="J1604" s="3">
        <v>54798</v>
      </c>
      <c r="K1604" s="3">
        <v>0.45292469438865302</v>
      </c>
    </row>
    <row r="1605" spans="1:11" x14ac:dyDescent="0.2">
      <c r="A1605" s="3" t="s">
        <v>511</v>
      </c>
      <c r="B1605" s="3" t="s">
        <v>600</v>
      </c>
      <c r="C1605" s="3" t="s">
        <v>601</v>
      </c>
      <c r="D1605" s="3" t="s">
        <v>9</v>
      </c>
      <c r="E1605" s="3">
        <v>6892</v>
      </c>
      <c r="F1605" s="3">
        <v>4374.7044917257699</v>
      </c>
      <c r="G1605" s="3">
        <v>7762</v>
      </c>
      <c r="H1605" s="3">
        <v>5694.1685765215198</v>
      </c>
      <c r="I1605" s="3">
        <v>120987</v>
      </c>
      <c r="J1605" s="3">
        <v>54798</v>
      </c>
      <c r="K1605" s="3">
        <v>0.45292469438865302</v>
      </c>
    </row>
    <row r="1606" spans="1:11" x14ac:dyDescent="0.2">
      <c r="A1606" s="3" t="s">
        <v>511</v>
      </c>
      <c r="B1606" s="3" t="s">
        <v>600</v>
      </c>
      <c r="C1606" s="3" t="s">
        <v>601</v>
      </c>
      <c r="D1606" s="3" t="s">
        <v>10</v>
      </c>
      <c r="E1606" s="3">
        <v>7070</v>
      </c>
      <c r="F1606" s="3">
        <v>4484.6495525507898</v>
      </c>
      <c r="G1606" s="3">
        <v>7850</v>
      </c>
      <c r="H1606" s="3">
        <v>5660.7277831767597</v>
      </c>
      <c r="I1606" s="3">
        <v>120987</v>
      </c>
      <c r="J1606" s="3">
        <v>54798</v>
      </c>
      <c r="K1606" s="3">
        <v>0.45292469438865302</v>
      </c>
    </row>
    <row r="1607" spans="1:11" x14ac:dyDescent="0.2">
      <c r="A1607" s="3" t="s">
        <v>511</v>
      </c>
      <c r="B1607" s="3" t="s">
        <v>600</v>
      </c>
      <c r="C1607" s="3" t="s">
        <v>601</v>
      </c>
      <c r="D1607" s="3" t="s">
        <v>11</v>
      </c>
      <c r="E1607" s="3">
        <v>7525</v>
      </c>
      <c r="F1607" s="3">
        <v>4949.3414387031398</v>
      </c>
      <c r="G1607" s="3">
        <v>8364</v>
      </c>
      <c r="H1607" s="3">
        <v>6612.24489795918</v>
      </c>
      <c r="I1607" s="3">
        <v>120987</v>
      </c>
      <c r="J1607" s="3">
        <v>54798</v>
      </c>
      <c r="K1607" s="3">
        <v>0.45292469438865302</v>
      </c>
    </row>
    <row r="1608" spans="1:11" x14ac:dyDescent="0.2">
      <c r="A1608" s="3" t="s">
        <v>511</v>
      </c>
      <c r="B1608" s="3" t="s">
        <v>600</v>
      </c>
      <c r="C1608" s="3" t="s">
        <v>601</v>
      </c>
      <c r="D1608" s="3" t="s">
        <v>12</v>
      </c>
      <c r="E1608" s="3">
        <v>7870</v>
      </c>
      <c r="F1608" s="3">
        <v>5838.4301732925596</v>
      </c>
      <c r="G1608" s="3">
        <v>8481</v>
      </c>
      <c r="H1608" s="3">
        <v>7190.8963585434203</v>
      </c>
      <c r="I1608" s="3">
        <v>120987</v>
      </c>
      <c r="J1608" s="3">
        <v>54798</v>
      </c>
      <c r="K1608" s="3">
        <v>0.45292469438865302</v>
      </c>
    </row>
    <row r="1609" spans="1:11" x14ac:dyDescent="0.2">
      <c r="A1609" s="3" t="s">
        <v>511</v>
      </c>
      <c r="B1609" s="3" t="s">
        <v>600</v>
      </c>
      <c r="C1609" s="3" t="s">
        <v>601</v>
      </c>
      <c r="D1609" s="3" t="s">
        <v>13</v>
      </c>
      <c r="E1609" s="3">
        <v>7723</v>
      </c>
      <c r="F1609" s="3">
        <v>5749.4004796163099</v>
      </c>
      <c r="G1609" s="3">
        <v>9265</v>
      </c>
      <c r="H1609" s="3">
        <v>8388.8888888888905</v>
      </c>
      <c r="I1609" s="3">
        <v>120987</v>
      </c>
      <c r="J1609" s="3">
        <v>54798</v>
      </c>
      <c r="K1609" s="3">
        <v>0.45292469438865302</v>
      </c>
    </row>
    <row r="1610" spans="1:11" x14ac:dyDescent="0.2">
      <c r="A1610" s="3" t="s">
        <v>511</v>
      </c>
      <c r="B1610" s="3" t="s">
        <v>600</v>
      </c>
      <c r="C1610" s="3" t="s">
        <v>601</v>
      </c>
      <c r="D1610" s="3" t="s">
        <v>14</v>
      </c>
      <c r="E1610" s="3">
        <v>6951</v>
      </c>
      <c r="F1610" s="3">
        <v>5046.6666666666697</v>
      </c>
      <c r="G1610" s="3">
        <v>7935</v>
      </c>
      <c r="H1610" s="3">
        <v>6622.2578919208099</v>
      </c>
      <c r="I1610" s="3">
        <v>120987</v>
      </c>
      <c r="J1610" s="3">
        <v>54798</v>
      </c>
      <c r="K1610" s="3">
        <v>0.45292469438865302</v>
      </c>
    </row>
    <row r="1611" spans="1:11" x14ac:dyDescent="0.2">
      <c r="A1611" s="3" t="s">
        <v>511</v>
      </c>
      <c r="B1611" s="3" t="s">
        <v>600</v>
      </c>
      <c r="C1611" s="3" t="s">
        <v>601</v>
      </c>
      <c r="D1611" s="3" t="s">
        <v>15</v>
      </c>
      <c r="E1611" s="3">
        <v>7709</v>
      </c>
      <c r="F1611" s="3">
        <v>6098.9583333333303</v>
      </c>
      <c r="G1611" s="3">
        <v>8638</v>
      </c>
      <c r="H1611" s="3">
        <v>7439.0243902438997</v>
      </c>
      <c r="I1611" s="3">
        <v>120987</v>
      </c>
      <c r="J1611" s="3">
        <v>54798</v>
      </c>
      <c r="K1611" s="3">
        <v>0.45292469438865302</v>
      </c>
    </row>
    <row r="1612" spans="1:11" x14ac:dyDescent="0.2">
      <c r="A1612" s="3" t="s">
        <v>511</v>
      </c>
      <c r="B1612" s="3" t="s">
        <v>603</v>
      </c>
      <c r="C1612" s="3" t="s">
        <v>604</v>
      </c>
      <c r="D1612" s="3" t="s">
        <v>8</v>
      </c>
      <c r="E1612" s="3">
        <v>7793</v>
      </c>
      <c r="F1612" s="3">
        <v>6051.9480519480503</v>
      </c>
      <c r="G1612" s="3">
        <v>8913</v>
      </c>
      <c r="H1612" s="3">
        <v>7812.2065727699501</v>
      </c>
      <c r="I1612" s="3">
        <v>100648</v>
      </c>
      <c r="J1612" s="3">
        <v>47497</v>
      </c>
      <c r="K1612" s="3">
        <v>0.47191201017407203</v>
      </c>
    </row>
    <row r="1613" spans="1:11" x14ac:dyDescent="0.2">
      <c r="A1613" s="3" t="s">
        <v>511</v>
      </c>
      <c r="B1613" s="3" t="s">
        <v>603</v>
      </c>
      <c r="C1613" s="3" t="s">
        <v>604</v>
      </c>
      <c r="D1613" s="3" t="s">
        <v>9</v>
      </c>
      <c r="E1613" s="3">
        <v>7655</v>
      </c>
      <c r="F1613" s="3">
        <v>5494.9494949494901</v>
      </c>
      <c r="G1613" s="3">
        <v>8095</v>
      </c>
      <c r="H1613" s="3">
        <v>6609.1954022988502</v>
      </c>
      <c r="I1613" s="3">
        <v>100648</v>
      </c>
      <c r="J1613" s="3">
        <v>47497</v>
      </c>
      <c r="K1613" s="3">
        <v>0.47191201017407203</v>
      </c>
    </row>
    <row r="1614" spans="1:11" x14ac:dyDescent="0.2">
      <c r="A1614" s="3" t="s">
        <v>511</v>
      </c>
      <c r="B1614" s="3" t="s">
        <v>603</v>
      </c>
      <c r="C1614" s="3" t="s">
        <v>604</v>
      </c>
      <c r="D1614" s="3" t="s">
        <v>10</v>
      </c>
      <c r="E1614" s="3">
        <v>6961</v>
      </c>
      <c r="F1614" s="3">
        <v>4663.43841343841</v>
      </c>
      <c r="G1614" s="3">
        <v>7853</v>
      </c>
      <c r="H1614" s="3">
        <v>6898.1481481481496</v>
      </c>
      <c r="I1614" s="3">
        <v>100648</v>
      </c>
      <c r="J1614" s="3">
        <v>47497</v>
      </c>
      <c r="K1614" s="3">
        <v>0.47191201017407203</v>
      </c>
    </row>
    <row r="1615" spans="1:11" x14ac:dyDescent="0.2">
      <c r="A1615" s="3" t="s">
        <v>511</v>
      </c>
      <c r="B1615" s="3" t="s">
        <v>603</v>
      </c>
      <c r="C1615" s="3" t="s">
        <v>604</v>
      </c>
      <c r="D1615" s="3" t="s">
        <v>11</v>
      </c>
      <c r="E1615" s="3">
        <v>7419</v>
      </c>
      <c r="F1615" s="3">
        <v>5606.0606060606096</v>
      </c>
      <c r="G1615" s="3">
        <v>9022</v>
      </c>
      <c r="H1615" s="3">
        <v>8383.8383838383907</v>
      </c>
      <c r="I1615" s="3">
        <v>100648</v>
      </c>
      <c r="J1615" s="3">
        <v>47497</v>
      </c>
      <c r="K1615" s="3">
        <v>0.47191201017407203</v>
      </c>
    </row>
    <row r="1616" spans="1:11" x14ac:dyDescent="0.2">
      <c r="A1616" s="3" t="s">
        <v>511</v>
      </c>
      <c r="B1616" s="3" t="s">
        <v>603</v>
      </c>
      <c r="C1616" s="3" t="s">
        <v>604</v>
      </c>
      <c r="D1616" s="3" t="s">
        <v>12</v>
      </c>
      <c r="E1616" s="3">
        <v>7891</v>
      </c>
      <c r="F1616" s="3">
        <v>6838.7096774193597</v>
      </c>
      <c r="G1616" s="3">
        <v>9219</v>
      </c>
      <c r="H1616" s="3">
        <v>9062.5</v>
      </c>
      <c r="I1616" s="3">
        <v>100648</v>
      </c>
      <c r="J1616" s="3">
        <v>47497</v>
      </c>
      <c r="K1616" s="3">
        <v>0.47191201017407203</v>
      </c>
    </row>
    <row r="1617" spans="1:11" x14ac:dyDescent="0.2">
      <c r="A1617" s="3" t="s">
        <v>511</v>
      </c>
      <c r="B1617" s="3" t="s">
        <v>603</v>
      </c>
      <c r="C1617" s="3" t="s">
        <v>604</v>
      </c>
      <c r="D1617" s="3" t="s">
        <v>13</v>
      </c>
      <c r="E1617" s="3">
        <v>8494</v>
      </c>
      <c r="F1617" s="3">
        <v>6666.6666666666697</v>
      </c>
      <c r="G1617" s="3">
        <v>9688</v>
      </c>
      <c r="H1617" s="3">
        <v>9411.7647058823495</v>
      </c>
      <c r="I1617" s="3">
        <v>100648</v>
      </c>
      <c r="J1617" s="3">
        <v>47497</v>
      </c>
      <c r="K1617" s="3">
        <v>0.47191201017407203</v>
      </c>
    </row>
    <row r="1618" spans="1:11" x14ac:dyDescent="0.2">
      <c r="A1618" s="3" t="s">
        <v>511</v>
      </c>
      <c r="B1618" s="3" t="s">
        <v>603</v>
      </c>
      <c r="C1618" s="3" t="s">
        <v>604</v>
      </c>
      <c r="D1618" s="3" t="s">
        <v>14</v>
      </c>
      <c r="E1618" s="3">
        <v>8363</v>
      </c>
      <c r="F1618" s="3">
        <v>6818.1818181818198</v>
      </c>
      <c r="G1618" s="3">
        <v>10000</v>
      </c>
      <c r="H1618" s="3">
        <v>10000</v>
      </c>
      <c r="I1618" s="3">
        <v>100648</v>
      </c>
      <c r="J1618" s="3">
        <v>47497</v>
      </c>
      <c r="K1618" s="3">
        <v>0.47191201017407203</v>
      </c>
    </row>
    <row r="1619" spans="1:11" x14ac:dyDescent="0.2">
      <c r="A1619" s="3" t="s">
        <v>511</v>
      </c>
      <c r="B1619" s="3" t="s">
        <v>603</v>
      </c>
      <c r="C1619" s="3" t="s">
        <v>604</v>
      </c>
      <c r="D1619" s="3" t="s">
        <v>15</v>
      </c>
      <c r="E1619" s="3">
        <v>7566</v>
      </c>
      <c r="F1619" s="3">
        <v>5615.9420289855098</v>
      </c>
      <c r="G1619" s="3">
        <v>9403</v>
      </c>
      <c r="H1619" s="3">
        <v>8452.3809523809505</v>
      </c>
      <c r="I1619" s="3">
        <v>100648</v>
      </c>
      <c r="J1619" s="3">
        <v>47497</v>
      </c>
      <c r="K1619" s="3">
        <v>0.47191201017407203</v>
      </c>
    </row>
    <row r="1620" spans="1:11" x14ac:dyDescent="0.2">
      <c r="A1620" s="3" t="s">
        <v>511</v>
      </c>
      <c r="B1620" s="3" t="s">
        <v>606</v>
      </c>
      <c r="C1620" s="3" t="s">
        <v>607</v>
      </c>
      <c r="D1620" s="3" t="s">
        <v>8</v>
      </c>
      <c r="E1620" s="3">
        <v>4512</v>
      </c>
      <c r="F1620" s="3">
        <v>1782.84831394918</v>
      </c>
      <c r="G1620" s="3">
        <v>5803</v>
      </c>
      <c r="H1620" s="3">
        <v>3242.2936851508298</v>
      </c>
      <c r="I1620" s="3">
        <v>97026</v>
      </c>
      <c r="J1620" s="3">
        <v>45514</v>
      </c>
      <c r="K1620" s="3">
        <v>0.46909075917795201</v>
      </c>
    </row>
    <row r="1621" spans="1:11" x14ac:dyDescent="0.2">
      <c r="A1621" s="3" t="s">
        <v>511</v>
      </c>
      <c r="B1621" s="3" t="s">
        <v>606</v>
      </c>
      <c r="C1621" s="3" t="s">
        <v>607</v>
      </c>
      <c r="D1621" s="3" t="s">
        <v>9</v>
      </c>
      <c r="E1621" s="3">
        <v>4561</v>
      </c>
      <c r="F1621" s="3">
        <v>1867.2466603411799</v>
      </c>
      <c r="G1621" s="3">
        <v>5648</v>
      </c>
      <c r="H1621" s="3">
        <v>2891.7289308669701</v>
      </c>
      <c r="I1621" s="3">
        <v>97026</v>
      </c>
      <c r="J1621" s="3">
        <v>45514</v>
      </c>
      <c r="K1621" s="3">
        <v>0.46909075917795201</v>
      </c>
    </row>
    <row r="1622" spans="1:11" x14ac:dyDescent="0.2">
      <c r="A1622" s="3" t="s">
        <v>511</v>
      </c>
      <c r="B1622" s="3" t="s">
        <v>606</v>
      </c>
      <c r="C1622" s="3" t="s">
        <v>607</v>
      </c>
      <c r="D1622" s="3" t="s">
        <v>10</v>
      </c>
      <c r="E1622" s="3">
        <v>4708</v>
      </c>
      <c r="F1622" s="3">
        <v>1857.95954411611</v>
      </c>
      <c r="G1622" s="3">
        <v>5615</v>
      </c>
      <c r="H1622" s="3">
        <v>2990.5335951410898</v>
      </c>
      <c r="I1622" s="3">
        <v>97026</v>
      </c>
      <c r="J1622" s="3">
        <v>45514</v>
      </c>
      <c r="K1622" s="3">
        <v>0.46909075917795201</v>
      </c>
    </row>
    <row r="1623" spans="1:11" x14ac:dyDescent="0.2">
      <c r="A1623" s="3" t="s">
        <v>511</v>
      </c>
      <c r="B1623" s="3" t="s">
        <v>606</v>
      </c>
      <c r="C1623" s="3" t="s">
        <v>607</v>
      </c>
      <c r="D1623" s="3" t="s">
        <v>11</v>
      </c>
      <c r="E1623" s="3">
        <v>5611</v>
      </c>
      <c r="F1623" s="3">
        <v>2552.8534631613602</v>
      </c>
      <c r="G1623" s="3">
        <v>6498</v>
      </c>
      <c r="H1623" s="3">
        <v>3796.8287955734199</v>
      </c>
      <c r="I1623" s="3">
        <v>97026</v>
      </c>
      <c r="J1623" s="3">
        <v>45514</v>
      </c>
      <c r="K1623" s="3">
        <v>0.46909075917795201</v>
      </c>
    </row>
    <row r="1624" spans="1:11" x14ac:dyDescent="0.2">
      <c r="A1624" s="3" t="s">
        <v>511</v>
      </c>
      <c r="B1624" s="3" t="s">
        <v>606</v>
      </c>
      <c r="C1624" s="3" t="s">
        <v>607</v>
      </c>
      <c r="D1624" s="3" t="s">
        <v>12</v>
      </c>
      <c r="E1624" s="3">
        <v>4984</v>
      </c>
      <c r="F1624" s="3">
        <v>2148.7168827425298</v>
      </c>
      <c r="G1624" s="3">
        <v>6175</v>
      </c>
      <c r="H1624" s="3">
        <v>3417.54823049787</v>
      </c>
      <c r="I1624" s="3">
        <v>97026</v>
      </c>
      <c r="J1624" s="3">
        <v>45514</v>
      </c>
      <c r="K1624" s="3">
        <v>0.46909075917795201</v>
      </c>
    </row>
    <row r="1625" spans="1:11" x14ac:dyDescent="0.2">
      <c r="A1625" s="3" t="s">
        <v>511</v>
      </c>
      <c r="B1625" s="3" t="s">
        <v>606</v>
      </c>
      <c r="C1625" s="3" t="s">
        <v>607</v>
      </c>
      <c r="D1625" s="3" t="s">
        <v>13</v>
      </c>
      <c r="E1625" s="3">
        <v>5203</v>
      </c>
      <c r="F1625" s="3">
        <v>2075.0536199092398</v>
      </c>
      <c r="G1625" s="3">
        <v>6302</v>
      </c>
      <c r="H1625" s="3">
        <v>3867.0372512477802</v>
      </c>
      <c r="I1625" s="3">
        <v>97026</v>
      </c>
      <c r="J1625" s="3">
        <v>45514</v>
      </c>
      <c r="K1625" s="3">
        <v>0.46909075917795201</v>
      </c>
    </row>
    <row r="1626" spans="1:11" x14ac:dyDescent="0.2">
      <c r="A1626" s="3" t="s">
        <v>511</v>
      </c>
      <c r="B1626" s="3" t="s">
        <v>606</v>
      </c>
      <c r="C1626" s="3" t="s">
        <v>607</v>
      </c>
      <c r="D1626" s="3" t="s">
        <v>14</v>
      </c>
      <c r="E1626" s="3">
        <v>5612</v>
      </c>
      <c r="F1626" s="3">
        <v>2259.79027245008</v>
      </c>
      <c r="G1626" s="3">
        <v>6242</v>
      </c>
      <c r="H1626" s="3">
        <v>3235.5566574858699</v>
      </c>
      <c r="I1626" s="3">
        <v>97026</v>
      </c>
      <c r="J1626" s="3">
        <v>45514</v>
      </c>
      <c r="K1626" s="3">
        <v>0.46909075917795201</v>
      </c>
    </row>
    <row r="1627" spans="1:11" x14ac:dyDescent="0.2">
      <c r="A1627" s="3" t="s">
        <v>511</v>
      </c>
      <c r="B1627" s="3" t="s">
        <v>606</v>
      </c>
      <c r="C1627" s="3" t="s">
        <v>607</v>
      </c>
      <c r="D1627" s="3" t="s">
        <v>15</v>
      </c>
      <c r="E1627" s="3">
        <v>5708</v>
      </c>
      <c r="F1627" s="3">
        <v>2719.55839258888</v>
      </c>
      <c r="G1627" s="3">
        <v>7078</v>
      </c>
      <c r="H1627" s="3">
        <v>4253.5690960581596</v>
      </c>
      <c r="I1627" s="3">
        <v>97026</v>
      </c>
      <c r="J1627" s="3">
        <v>45514</v>
      </c>
      <c r="K1627" s="3">
        <v>0.46909075917795201</v>
      </c>
    </row>
    <row r="1628" spans="1:11" x14ac:dyDescent="0.2">
      <c r="A1628" s="3" t="s">
        <v>511</v>
      </c>
      <c r="B1628" s="3" t="s">
        <v>609</v>
      </c>
      <c r="C1628" s="3" t="s">
        <v>610</v>
      </c>
      <c r="D1628" s="3" t="s">
        <v>8</v>
      </c>
      <c r="E1628" s="3">
        <v>6258</v>
      </c>
      <c r="F1628" s="3">
        <v>3858.32772825442</v>
      </c>
      <c r="G1628" s="3">
        <v>7655</v>
      </c>
      <c r="H1628" s="3">
        <v>5808.9676466639803</v>
      </c>
      <c r="I1628" s="3">
        <v>146811</v>
      </c>
      <c r="J1628" s="3">
        <v>68297</v>
      </c>
      <c r="K1628" s="3">
        <v>0.46520356104106603</v>
      </c>
    </row>
    <row r="1629" spans="1:11" x14ac:dyDescent="0.2">
      <c r="A1629" s="3" t="s">
        <v>511</v>
      </c>
      <c r="B1629" s="3" t="s">
        <v>609</v>
      </c>
      <c r="C1629" s="3" t="s">
        <v>610</v>
      </c>
      <c r="D1629" s="3" t="s">
        <v>9</v>
      </c>
      <c r="E1629" s="3">
        <v>6621</v>
      </c>
      <c r="F1629" s="3">
        <v>3944.3596971697398</v>
      </c>
      <c r="G1629" s="3">
        <v>7254</v>
      </c>
      <c r="H1629" s="3">
        <v>5152.3672095100701</v>
      </c>
      <c r="I1629" s="3">
        <v>146811</v>
      </c>
      <c r="J1629" s="3">
        <v>68297</v>
      </c>
      <c r="K1629" s="3">
        <v>0.46520356104106603</v>
      </c>
    </row>
    <row r="1630" spans="1:11" x14ac:dyDescent="0.2">
      <c r="A1630" s="3" t="s">
        <v>511</v>
      </c>
      <c r="B1630" s="3" t="s">
        <v>609</v>
      </c>
      <c r="C1630" s="3" t="s">
        <v>610</v>
      </c>
      <c r="D1630" s="3" t="s">
        <v>10</v>
      </c>
      <c r="E1630" s="3">
        <v>5790</v>
      </c>
      <c r="F1630" s="3">
        <v>3383.8440986955802</v>
      </c>
      <c r="G1630" s="3">
        <v>6735</v>
      </c>
      <c r="H1630" s="3">
        <v>5155.9040590405903</v>
      </c>
      <c r="I1630" s="3">
        <v>146811</v>
      </c>
      <c r="J1630" s="3">
        <v>68297</v>
      </c>
      <c r="K1630" s="3">
        <v>0.46520356104106603</v>
      </c>
    </row>
    <row r="1631" spans="1:11" x14ac:dyDescent="0.2">
      <c r="A1631" s="3" t="s">
        <v>511</v>
      </c>
      <c r="B1631" s="3" t="s">
        <v>609</v>
      </c>
      <c r="C1631" s="3" t="s">
        <v>610</v>
      </c>
      <c r="D1631" s="3" t="s">
        <v>11</v>
      </c>
      <c r="E1631" s="3">
        <v>5911</v>
      </c>
      <c r="F1631" s="3">
        <v>3626.1838068560801</v>
      </c>
      <c r="G1631" s="3">
        <v>7293</v>
      </c>
      <c r="H1631" s="3">
        <v>5777.1023302938202</v>
      </c>
      <c r="I1631" s="3">
        <v>146811</v>
      </c>
      <c r="J1631" s="3">
        <v>68297</v>
      </c>
      <c r="K1631" s="3">
        <v>0.46520356104106603</v>
      </c>
    </row>
    <row r="1632" spans="1:11" x14ac:dyDescent="0.2">
      <c r="A1632" s="3" t="s">
        <v>511</v>
      </c>
      <c r="B1632" s="3" t="s">
        <v>609</v>
      </c>
      <c r="C1632" s="3" t="s">
        <v>610</v>
      </c>
      <c r="D1632" s="3" t="s">
        <v>12</v>
      </c>
      <c r="E1632" s="3">
        <v>6650</v>
      </c>
      <c r="F1632" s="3">
        <v>4669.7357694336497</v>
      </c>
      <c r="G1632" s="3">
        <v>8180</v>
      </c>
      <c r="H1632" s="3">
        <v>7201.3468013468</v>
      </c>
      <c r="I1632" s="3">
        <v>146811</v>
      </c>
      <c r="J1632" s="3">
        <v>68297</v>
      </c>
      <c r="K1632" s="3">
        <v>0.46520356104106603</v>
      </c>
    </row>
    <row r="1633" spans="1:11" x14ac:dyDescent="0.2">
      <c r="A1633" s="3" t="s">
        <v>511</v>
      </c>
      <c r="B1633" s="3" t="s">
        <v>609</v>
      </c>
      <c r="C1633" s="3" t="s">
        <v>610</v>
      </c>
      <c r="D1633" s="3" t="s">
        <v>13</v>
      </c>
      <c r="E1633" s="3">
        <v>7140</v>
      </c>
      <c r="F1633" s="3">
        <v>4193.3621933621898</v>
      </c>
      <c r="G1633" s="3">
        <v>8428</v>
      </c>
      <c r="H1633" s="3">
        <v>6929.9242424242402</v>
      </c>
      <c r="I1633" s="3">
        <v>146811</v>
      </c>
      <c r="J1633" s="3">
        <v>68297</v>
      </c>
      <c r="K1633" s="3">
        <v>0.46520356104106603</v>
      </c>
    </row>
    <row r="1634" spans="1:11" x14ac:dyDescent="0.2">
      <c r="A1634" s="3" t="s">
        <v>511</v>
      </c>
      <c r="B1634" s="3" t="s">
        <v>609</v>
      </c>
      <c r="C1634" s="3" t="s">
        <v>610</v>
      </c>
      <c r="D1634" s="3" t="s">
        <v>14</v>
      </c>
      <c r="E1634" s="3">
        <v>7127</v>
      </c>
      <c r="F1634" s="3">
        <v>4795.6285370734004</v>
      </c>
      <c r="G1634" s="3">
        <v>8562</v>
      </c>
      <c r="H1634" s="3">
        <v>7189.2955529319197</v>
      </c>
      <c r="I1634" s="3">
        <v>146811</v>
      </c>
      <c r="J1634" s="3">
        <v>68297</v>
      </c>
      <c r="K1634" s="3">
        <v>0.46520356104106603</v>
      </c>
    </row>
    <row r="1635" spans="1:11" x14ac:dyDescent="0.2">
      <c r="A1635" s="3" t="s">
        <v>511</v>
      </c>
      <c r="B1635" s="3" t="s">
        <v>609</v>
      </c>
      <c r="C1635" s="3" t="s">
        <v>610</v>
      </c>
      <c r="D1635" s="3" t="s">
        <v>15</v>
      </c>
      <c r="E1635" s="3">
        <v>6833</v>
      </c>
      <c r="F1635" s="3">
        <v>4518.5313518646899</v>
      </c>
      <c r="G1635" s="3">
        <v>8468</v>
      </c>
      <c r="H1635" s="3">
        <v>7023.3100233100204</v>
      </c>
      <c r="I1635" s="3">
        <v>146811</v>
      </c>
      <c r="J1635" s="3">
        <v>68297</v>
      </c>
      <c r="K1635" s="3">
        <v>0.46520356104106603</v>
      </c>
    </row>
    <row r="1636" spans="1:11" x14ac:dyDescent="0.2">
      <c r="A1636" s="3" t="s">
        <v>511</v>
      </c>
      <c r="B1636" s="3" t="s">
        <v>612</v>
      </c>
      <c r="C1636" s="3" t="s">
        <v>613</v>
      </c>
      <c r="D1636" s="3" t="s">
        <v>8</v>
      </c>
      <c r="E1636" s="3">
        <v>4423</v>
      </c>
      <c r="F1636" s="3">
        <v>1170.30778946598</v>
      </c>
      <c r="G1636" s="3">
        <v>5095</v>
      </c>
      <c r="H1636" s="3">
        <v>1859.4459516853401</v>
      </c>
      <c r="I1636" s="3">
        <v>141120</v>
      </c>
      <c r="J1636" s="3">
        <v>66647</v>
      </c>
      <c r="K1636" s="3">
        <v>0.472271825396825</v>
      </c>
    </row>
    <row r="1637" spans="1:11" x14ac:dyDescent="0.2">
      <c r="A1637" s="3" t="s">
        <v>511</v>
      </c>
      <c r="B1637" s="3" t="s">
        <v>612</v>
      </c>
      <c r="C1637" s="3" t="s">
        <v>613</v>
      </c>
      <c r="D1637" s="3" t="s">
        <v>9</v>
      </c>
      <c r="E1637" s="3">
        <v>4196</v>
      </c>
      <c r="F1637" s="3">
        <v>1197.63904491636</v>
      </c>
      <c r="G1637" s="3">
        <v>4793</v>
      </c>
      <c r="H1637" s="3">
        <v>1713.3679746330399</v>
      </c>
      <c r="I1637" s="3">
        <v>141120</v>
      </c>
      <c r="J1637" s="3">
        <v>66647</v>
      </c>
      <c r="K1637" s="3">
        <v>0.472271825396825</v>
      </c>
    </row>
    <row r="1638" spans="1:11" x14ac:dyDescent="0.2">
      <c r="A1638" s="3" t="s">
        <v>511</v>
      </c>
      <c r="B1638" s="3" t="s">
        <v>612</v>
      </c>
      <c r="C1638" s="3" t="s">
        <v>613</v>
      </c>
      <c r="D1638" s="3" t="s">
        <v>10</v>
      </c>
      <c r="E1638" s="3">
        <v>4053</v>
      </c>
      <c r="F1638" s="3">
        <v>1140.3068183560799</v>
      </c>
      <c r="G1638" s="3">
        <v>4873</v>
      </c>
      <c r="H1638" s="3">
        <v>1734.9303330345599</v>
      </c>
      <c r="I1638" s="3">
        <v>141120</v>
      </c>
      <c r="J1638" s="3">
        <v>66647</v>
      </c>
      <c r="K1638" s="3">
        <v>0.472271825396825</v>
      </c>
    </row>
    <row r="1639" spans="1:11" x14ac:dyDescent="0.2">
      <c r="A1639" s="3" t="s">
        <v>511</v>
      </c>
      <c r="B1639" s="3" t="s">
        <v>612</v>
      </c>
      <c r="C1639" s="3" t="s">
        <v>613</v>
      </c>
      <c r="D1639" s="3" t="s">
        <v>11</v>
      </c>
      <c r="E1639" s="3">
        <v>4030</v>
      </c>
      <c r="F1639" s="3">
        <v>1283.5627718615899</v>
      </c>
      <c r="G1639" s="3">
        <v>5021</v>
      </c>
      <c r="H1639" s="3">
        <v>2022.24865424156</v>
      </c>
      <c r="I1639" s="3">
        <v>141120</v>
      </c>
      <c r="J1639" s="3">
        <v>66647</v>
      </c>
      <c r="K1639" s="3">
        <v>0.472271825396825</v>
      </c>
    </row>
    <row r="1640" spans="1:11" x14ac:dyDescent="0.2">
      <c r="A1640" s="3" t="s">
        <v>511</v>
      </c>
      <c r="B1640" s="3" t="s">
        <v>612</v>
      </c>
      <c r="C1640" s="3" t="s">
        <v>613</v>
      </c>
      <c r="D1640" s="3" t="s">
        <v>12</v>
      </c>
      <c r="E1640" s="3">
        <v>4612</v>
      </c>
      <c r="F1640" s="3">
        <v>1454.00413692128</v>
      </c>
      <c r="G1640" s="3">
        <v>5394</v>
      </c>
      <c r="H1640" s="3">
        <v>2211.7311445774899</v>
      </c>
      <c r="I1640" s="3">
        <v>141120</v>
      </c>
      <c r="J1640" s="3">
        <v>66647</v>
      </c>
      <c r="K1640" s="3">
        <v>0.472271825396825</v>
      </c>
    </row>
    <row r="1641" spans="1:11" x14ac:dyDescent="0.2">
      <c r="A1641" s="3" t="s">
        <v>511</v>
      </c>
      <c r="B1641" s="3" t="s">
        <v>612</v>
      </c>
      <c r="C1641" s="3" t="s">
        <v>613</v>
      </c>
      <c r="D1641" s="3" t="s">
        <v>13</v>
      </c>
      <c r="E1641" s="3">
        <v>5049</v>
      </c>
      <c r="F1641" s="3">
        <v>1697.92789789106</v>
      </c>
      <c r="G1641" s="3">
        <v>5922</v>
      </c>
      <c r="H1641" s="3">
        <v>2685.0102679486599</v>
      </c>
      <c r="I1641" s="3">
        <v>141120</v>
      </c>
      <c r="J1641" s="3">
        <v>66647</v>
      </c>
      <c r="K1641" s="3">
        <v>0.472271825396825</v>
      </c>
    </row>
    <row r="1642" spans="1:11" x14ac:dyDescent="0.2">
      <c r="A1642" s="3" t="s">
        <v>511</v>
      </c>
      <c r="B1642" s="3" t="s">
        <v>612</v>
      </c>
      <c r="C1642" s="3" t="s">
        <v>613</v>
      </c>
      <c r="D1642" s="3" t="s">
        <v>14</v>
      </c>
      <c r="E1642" s="3">
        <v>4100</v>
      </c>
      <c r="F1642" s="3">
        <v>1406.13404698101</v>
      </c>
      <c r="G1642" s="3">
        <v>5008</v>
      </c>
      <c r="H1642" s="3">
        <v>2191.55030610116</v>
      </c>
      <c r="I1642" s="3">
        <v>141120</v>
      </c>
      <c r="J1642" s="3">
        <v>66647</v>
      </c>
      <c r="K1642" s="3">
        <v>0.472271825396825</v>
      </c>
    </row>
    <row r="1643" spans="1:11" x14ac:dyDescent="0.2">
      <c r="A1643" s="3" t="s">
        <v>511</v>
      </c>
      <c r="B1643" s="3" t="s">
        <v>612</v>
      </c>
      <c r="C1643" s="3" t="s">
        <v>613</v>
      </c>
      <c r="D1643" s="3" t="s">
        <v>15</v>
      </c>
      <c r="E1643" s="3">
        <v>4507</v>
      </c>
      <c r="F1643" s="3">
        <v>1706.5639706831</v>
      </c>
      <c r="G1643" s="3">
        <v>5215</v>
      </c>
      <c r="H1643" s="3">
        <v>2500.84442557176</v>
      </c>
      <c r="I1643" s="3">
        <v>141120</v>
      </c>
      <c r="J1643" s="3">
        <v>66647</v>
      </c>
      <c r="K1643" s="3">
        <v>0.472271825396825</v>
      </c>
    </row>
    <row r="1644" spans="1:11" x14ac:dyDescent="0.2">
      <c r="A1644" s="3" t="s">
        <v>511</v>
      </c>
      <c r="B1644" s="3" t="s">
        <v>615</v>
      </c>
      <c r="C1644" s="3" t="s">
        <v>616</v>
      </c>
      <c r="D1644" s="3" t="s">
        <v>8</v>
      </c>
      <c r="E1644" s="3">
        <v>6874</v>
      </c>
      <c r="F1644" s="3">
        <v>4241.7749662331698</v>
      </c>
      <c r="G1644" s="3">
        <v>7505</v>
      </c>
      <c r="H1644" s="3">
        <v>5244.6741854636603</v>
      </c>
      <c r="I1644" s="3">
        <v>110094</v>
      </c>
      <c r="J1644" s="3">
        <v>54075</v>
      </c>
      <c r="K1644" s="3">
        <v>0.49117118099078999</v>
      </c>
    </row>
    <row r="1645" spans="1:11" x14ac:dyDescent="0.2">
      <c r="A1645" s="3" t="s">
        <v>511</v>
      </c>
      <c r="B1645" s="3" t="s">
        <v>615</v>
      </c>
      <c r="C1645" s="3" t="s">
        <v>616</v>
      </c>
      <c r="D1645" s="3" t="s">
        <v>9</v>
      </c>
      <c r="E1645" s="3">
        <v>6692</v>
      </c>
      <c r="F1645" s="3">
        <v>3602.9603762319698</v>
      </c>
      <c r="G1645" s="3">
        <v>7352</v>
      </c>
      <c r="H1645" s="3">
        <v>4471.0211252563204</v>
      </c>
      <c r="I1645" s="3">
        <v>110094</v>
      </c>
      <c r="J1645" s="3">
        <v>54075</v>
      </c>
      <c r="K1645" s="3">
        <v>0.49117118099078999</v>
      </c>
    </row>
    <row r="1646" spans="1:11" x14ac:dyDescent="0.2">
      <c r="A1646" s="3" t="s">
        <v>511</v>
      </c>
      <c r="B1646" s="3" t="s">
        <v>615</v>
      </c>
      <c r="C1646" s="3" t="s">
        <v>616</v>
      </c>
      <c r="D1646" s="3" t="s">
        <v>10</v>
      </c>
      <c r="E1646" s="3">
        <v>5214</v>
      </c>
      <c r="F1646" s="3">
        <v>3158.2875712094601</v>
      </c>
      <c r="G1646" s="3">
        <v>7349</v>
      </c>
      <c r="H1646" s="3">
        <v>5535.9942500206798</v>
      </c>
      <c r="I1646" s="3">
        <v>110094</v>
      </c>
      <c r="J1646" s="3">
        <v>54075</v>
      </c>
      <c r="K1646" s="3">
        <v>0.49117118099078999</v>
      </c>
    </row>
    <row r="1647" spans="1:11" x14ac:dyDescent="0.2">
      <c r="A1647" s="3" t="s">
        <v>511</v>
      </c>
      <c r="B1647" s="3" t="s">
        <v>615</v>
      </c>
      <c r="C1647" s="3" t="s">
        <v>616</v>
      </c>
      <c r="D1647" s="3" t="s">
        <v>11</v>
      </c>
      <c r="E1647" s="3">
        <v>5847</v>
      </c>
      <c r="F1647" s="3">
        <v>3896.0370019972702</v>
      </c>
      <c r="G1647" s="3">
        <v>7222</v>
      </c>
      <c r="H1647" s="3">
        <v>5550.5896958410904</v>
      </c>
      <c r="I1647" s="3">
        <v>110094</v>
      </c>
      <c r="J1647" s="3">
        <v>54075</v>
      </c>
      <c r="K1647" s="3">
        <v>0.49117118099078999</v>
      </c>
    </row>
    <row r="1648" spans="1:11" x14ac:dyDescent="0.2">
      <c r="A1648" s="3" t="s">
        <v>511</v>
      </c>
      <c r="B1648" s="3" t="s">
        <v>615</v>
      </c>
      <c r="C1648" s="3" t="s">
        <v>616</v>
      </c>
      <c r="D1648" s="3" t="s">
        <v>12</v>
      </c>
      <c r="E1648" s="3">
        <v>6626</v>
      </c>
      <c r="F1648" s="3">
        <v>4810.8225108225097</v>
      </c>
      <c r="G1648" s="3">
        <v>7554</v>
      </c>
      <c r="H1648" s="3">
        <v>6281.2963292415297</v>
      </c>
      <c r="I1648" s="3">
        <v>110094</v>
      </c>
      <c r="J1648" s="3">
        <v>54075</v>
      </c>
      <c r="K1648" s="3">
        <v>0.49117118099078999</v>
      </c>
    </row>
    <row r="1649" spans="1:11" x14ac:dyDescent="0.2">
      <c r="A1649" s="3" t="s">
        <v>511</v>
      </c>
      <c r="B1649" s="3" t="s">
        <v>615</v>
      </c>
      <c r="C1649" s="3" t="s">
        <v>616</v>
      </c>
      <c r="D1649" s="3" t="s">
        <v>13</v>
      </c>
      <c r="E1649" s="3">
        <v>6677</v>
      </c>
      <c r="F1649" s="3">
        <v>4609.5750128008203</v>
      </c>
      <c r="G1649" s="3">
        <v>7376</v>
      </c>
      <c r="H1649" s="3">
        <v>5857.3446327683596</v>
      </c>
      <c r="I1649" s="3">
        <v>110094</v>
      </c>
      <c r="J1649" s="3">
        <v>54075</v>
      </c>
      <c r="K1649" s="3">
        <v>0.49117118099078999</v>
      </c>
    </row>
    <row r="1650" spans="1:11" x14ac:dyDescent="0.2">
      <c r="A1650" s="3" t="s">
        <v>511</v>
      </c>
      <c r="B1650" s="3" t="s">
        <v>615</v>
      </c>
      <c r="C1650" s="3" t="s">
        <v>616</v>
      </c>
      <c r="D1650" s="3" t="s">
        <v>14</v>
      </c>
      <c r="E1650" s="3">
        <v>6920</v>
      </c>
      <c r="F1650" s="3">
        <v>4277.4891774891803</v>
      </c>
      <c r="G1650" s="3">
        <v>7507</v>
      </c>
      <c r="H1650" s="3">
        <v>5702.6055705300996</v>
      </c>
      <c r="I1650" s="3">
        <v>110094</v>
      </c>
      <c r="J1650" s="3">
        <v>54075</v>
      </c>
      <c r="K1650" s="3">
        <v>0.49117118099078999</v>
      </c>
    </row>
    <row r="1651" spans="1:11" x14ac:dyDescent="0.2">
      <c r="A1651" s="3" t="s">
        <v>511</v>
      </c>
      <c r="B1651" s="3" t="s">
        <v>615</v>
      </c>
      <c r="C1651" s="3" t="s">
        <v>616</v>
      </c>
      <c r="D1651" s="3" t="s">
        <v>15</v>
      </c>
      <c r="E1651" s="3">
        <v>7079</v>
      </c>
      <c r="F1651" s="3">
        <v>4795.5096073517097</v>
      </c>
      <c r="G1651" s="3">
        <v>8002</v>
      </c>
      <c r="H1651" s="3">
        <v>6732.83261802575</v>
      </c>
      <c r="I1651" s="3">
        <v>110094</v>
      </c>
      <c r="J1651" s="3">
        <v>54075</v>
      </c>
      <c r="K1651" s="3">
        <v>0.49117118099078999</v>
      </c>
    </row>
    <row r="1652" spans="1:11" x14ac:dyDescent="0.2">
      <c r="A1652" s="3" t="s">
        <v>511</v>
      </c>
      <c r="B1652" s="3" t="s">
        <v>618</v>
      </c>
      <c r="C1652" s="3" t="s">
        <v>619</v>
      </c>
      <c r="D1652" s="3" t="s">
        <v>8</v>
      </c>
      <c r="E1652" s="3">
        <v>4776</v>
      </c>
      <c r="F1652" s="3">
        <v>1893.75347082453</v>
      </c>
      <c r="G1652" s="3">
        <v>5454</v>
      </c>
      <c r="H1652" s="3">
        <v>3040.9845385139602</v>
      </c>
      <c r="I1652" s="3">
        <v>120106</v>
      </c>
      <c r="J1652" s="3">
        <v>62871</v>
      </c>
      <c r="K1652" s="3">
        <v>0.52346260802957401</v>
      </c>
    </row>
    <row r="1653" spans="1:11" x14ac:dyDescent="0.2">
      <c r="A1653" s="3" t="s">
        <v>511</v>
      </c>
      <c r="B1653" s="3" t="s">
        <v>618</v>
      </c>
      <c r="C1653" s="3" t="s">
        <v>619</v>
      </c>
      <c r="D1653" s="3" t="s">
        <v>9</v>
      </c>
      <c r="E1653" s="3">
        <v>4513</v>
      </c>
      <c r="F1653" s="3">
        <v>1443.74314091265</v>
      </c>
      <c r="G1653" s="3">
        <v>5478</v>
      </c>
      <c r="H1653" s="3">
        <v>2506.7233774607798</v>
      </c>
      <c r="I1653" s="3">
        <v>120106</v>
      </c>
      <c r="J1653" s="3">
        <v>62871</v>
      </c>
      <c r="K1653" s="3">
        <v>0.52346260802957401</v>
      </c>
    </row>
    <row r="1654" spans="1:11" x14ac:dyDescent="0.2">
      <c r="A1654" s="3" t="s">
        <v>511</v>
      </c>
      <c r="B1654" s="3" t="s">
        <v>618</v>
      </c>
      <c r="C1654" s="3" t="s">
        <v>619</v>
      </c>
      <c r="D1654" s="3" t="s">
        <v>10</v>
      </c>
      <c r="E1654" s="3">
        <v>4282</v>
      </c>
      <c r="F1654" s="3">
        <v>1566.1222567643799</v>
      </c>
      <c r="G1654" s="3">
        <v>5491</v>
      </c>
      <c r="H1654" s="3">
        <v>2631.6597487450299</v>
      </c>
      <c r="I1654" s="3">
        <v>120106</v>
      </c>
      <c r="J1654" s="3">
        <v>62871</v>
      </c>
      <c r="K1654" s="3">
        <v>0.52346260802957401</v>
      </c>
    </row>
    <row r="1655" spans="1:11" x14ac:dyDescent="0.2">
      <c r="A1655" s="3" t="s">
        <v>511</v>
      </c>
      <c r="B1655" s="3" t="s">
        <v>618</v>
      </c>
      <c r="C1655" s="3" t="s">
        <v>619</v>
      </c>
      <c r="D1655" s="3" t="s">
        <v>11</v>
      </c>
      <c r="E1655" s="3">
        <v>4668</v>
      </c>
      <c r="F1655" s="3">
        <v>2074.3687562607802</v>
      </c>
      <c r="G1655" s="3">
        <v>5798</v>
      </c>
      <c r="H1655" s="3">
        <v>3380.4779366614498</v>
      </c>
      <c r="I1655" s="3">
        <v>120106</v>
      </c>
      <c r="J1655" s="3">
        <v>62871</v>
      </c>
      <c r="K1655" s="3">
        <v>0.52346260802957401</v>
      </c>
    </row>
    <row r="1656" spans="1:11" x14ac:dyDescent="0.2">
      <c r="A1656" s="3" t="s">
        <v>511</v>
      </c>
      <c r="B1656" s="3" t="s">
        <v>618</v>
      </c>
      <c r="C1656" s="3" t="s">
        <v>619</v>
      </c>
      <c r="D1656" s="3" t="s">
        <v>12</v>
      </c>
      <c r="E1656" s="3">
        <v>4937</v>
      </c>
      <c r="F1656" s="3">
        <v>1946.1088432829599</v>
      </c>
      <c r="G1656" s="3">
        <v>6130</v>
      </c>
      <c r="H1656" s="3">
        <v>3315.5466540662001</v>
      </c>
      <c r="I1656" s="3">
        <v>120106</v>
      </c>
      <c r="J1656" s="3">
        <v>62871</v>
      </c>
      <c r="K1656" s="3">
        <v>0.52346260802957401</v>
      </c>
    </row>
    <row r="1657" spans="1:11" x14ac:dyDescent="0.2">
      <c r="A1657" s="3" t="s">
        <v>511</v>
      </c>
      <c r="B1657" s="3" t="s">
        <v>618</v>
      </c>
      <c r="C1657" s="3" t="s">
        <v>619</v>
      </c>
      <c r="D1657" s="3" t="s">
        <v>13</v>
      </c>
      <c r="E1657" s="3">
        <v>5252</v>
      </c>
      <c r="F1657" s="3">
        <v>2111.1104855168301</v>
      </c>
      <c r="G1657" s="3">
        <v>6297</v>
      </c>
      <c r="H1657" s="3">
        <v>3373.2094419590499</v>
      </c>
      <c r="I1657" s="3">
        <v>120106</v>
      </c>
      <c r="J1657" s="3">
        <v>62871</v>
      </c>
      <c r="K1657" s="3">
        <v>0.52346260802957401</v>
      </c>
    </row>
    <row r="1658" spans="1:11" x14ac:dyDescent="0.2">
      <c r="A1658" s="3" t="s">
        <v>511</v>
      </c>
      <c r="B1658" s="3" t="s">
        <v>618</v>
      </c>
      <c r="C1658" s="3" t="s">
        <v>619</v>
      </c>
      <c r="D1658" s="3" t="s">
        <v>14</v>
      </c>
      <c r="E1658" s="3">
        <v>4850</v>
      </c>
      <c r="F1658" s="3">
        <v>2143.52507345102</v>
      </c>
      <c r="G1658" s="3">
        <v>6064</v>
      </c>
      <c r="H1658" s="3">
        <v>3274.6104042156699</v>
      </c>
      <c r="I1658" s="3">
        <v>120106</v>
      </c>
      <c r="J1658" s="3">
        <v>62871</v>
      </c>
      <c r="K1658" s="3">
        <v>0.52346260802957401</v>
      </c>
    </row>
    <row r="1659" spans="1:11" x14ac:dyDescent="0.2">
      <c r="A1659" s="3" t="s">
        <v>511</v>
      </c>
      <c r="B1659" s="3" t="s">
        <v>618</v>
      </c>
      <c r="C1659" s="3" t="s">
        <v>619</v>
      </c>
      <c r="D1659" s="3" t="s">
        <v>15</v>
      </c>
      <c r="E1659" s="3">
        <v>4796</v>
      </c>
      <c r="F1659" s="3">
        <v>2417.0724300910201</v>
      </c>
      <c r="G1659" s="3">
        <v>5999</v>
      </c>
      <c r="H1659" s="3">
        <v>3603.5057106085501</v>
      </c>
      <c r="I1659" s="3">
        <v>120106</v>
      </c>
      <c r="J1659" s="3">
        <v>62871</v>
      </c>
      <c r="K1659" s="3">
        <v>0.52346260802957401</v>
      </c>
    </row>
    <row r="1660" spans="1:11" x14ac:dyDescent="0.2">
      <c r="A1660" s="3" t="s">
        <v>511</v>
      </c>
      <c r="B1660" s="3" t="s">
        <v>621</v>
      </c>
      <c r="C1660" s="3" t="s">
        <v>622</v>
      </c>
      <c r="D1660" s="3" t="s">
        <v>8</v>
      </c>
      <c r="E1660" s="3">
        <v>5669</v>
      </c>
      <c r="F1660" s="3">
        <v>2267.7223037970898</v>
      </c>
      <c r="G1660" s="3">
        <v>5998</v>
      </c>
      <c r="H1660" s="3">
        <v>3013.4968967653799</v>
      </c>
      <c r="I1660" s="3">
        <v>128144</v>
      </c>
      <c r="J1660" s="3">
        <v>62229</v>
      </c>
      <c r="K1660" s="3">
        <v>0.48561774253964302</v>
      </c>
    </row>
    <row r="1661" spans="1:11" x14ac:dyDescent="0.2">
      <c r="A1661" s="3" t="s">
        <v>511</v>
      </c>
      <c r="B1661" s="3" t="s">
        <v>621</v>
      </c>
      <c r="C1661" s="3" t="s">
        <v>622</v>
      </c>
      <c r="D1661" s="3" t="s">
        <v>9</v>
      </c>
      <c r="E1661" s="3">
        <v>5549</v>
      </c>
      <c r="F1661" s="3">
        <v>2197.44116917683</v>
      </c>
      <c r="G1661" s="3">
        <v>6199</v>
      </c>
      <c r="H1661" s="3">
        <v>3001.2291059201798</v>
      </c>
      <c r="I1661" s="3">
        <v>128144</v>
      </c>
      <c r="J1661" s="3">
        <v>62229</v>
      </c>
      <c r="K1661" s="3">
        <v>0.48561774253964302</v>
      </c>
    </row>
    <row r="1662" spans="1:11" x14ac:dyDescent="0.2">
      <c r="A1662" s="3" t="s">
        <v>511</v>
      </c>
      <c r="B1662" s="3" t="s">
        <v>621</v>
      </c>
      <c r="C1662" s="3" t="s">
        <v>622</v>
      </c>
      <c r="D1662" s="3" t="s">
        <v>10</v>
      </c>
      <c r="E1662" s="3">
        <v>5212</v>
      </c>
      <c r="F1662" s="3">
        <v>2436.5362633023801</v>
      </c>
      <c r="G1662" s="3">
        <v>5993</v>
      </c>
      <c r="H1662" s="3">
        <v>3408.92446950664</v>
      </c>
      <c r="I1662" s="3">
        <v>128144</v>
      </c>
      <c r="J1662" s="3">
        <v>62229</v>
      </c>
      <c r="K1662" s="3">
        <v>0.48561774253964302</v>
      </c>
    </row>
    <row r="1663" spans="1:11" x14ac:dyDescent="0.2">
      <c r="A1663" s="3" t="s">
        <v>511</v>
      </c>
      <c r="B1663" s="3" t="s">
        <v>621</v>
      </c>
      <c r="C1663" s="3" t="s">
        <v>622</v>
      </c>
      <c r="D1663" s="3" t="s">
        <v>11</v>
      </c>
      <c r="E1663" s="3">
        <v>5714</v>
      </c>
      <c r="F1663" s="3">
        <v>2407.9322292856</v>
      </c>
      <c r="G1663" s="3">
        <v>6474</v>
      </c>
      <c r="H1663" s="3">
        <v>3330.2617655829899</v>
      </c>
      <c r="I1663" s="3">
        <v>128144</v>
      </c>
      <c r="J1663" s="3">
        <v>62229</v>
      </c>
      <c r="K1663" s="3">
        <v>0.48561774253964302</v>
      </c>
    </row>
    <row r="1664" spans="1:11" x14ac:dyDescent="0.2">
      <c r="A1664" s="3" t="s">
        <v>511</v>
      </c>
      <c r="B1664" s="3" t="s">
        <v>621</v>
      </c>
      <c r="C1664" s="3" t="s">
        <v>622</v>
      </c>
      <c r="D1664" s="3" t="s">
        <v>12</v>
      </c>
      <c r="E1664" s="3">
        <v>5762</v>
      </c>
      <c r="F1664" s="3">
        <v>2678.01148525093</v>
      </c>
      <c r="G1664" s="3">
        <v>6145</v>
      </c>
      <c r="H1664" s="3">
        <v>3375.1757345229998</v>
      </c>
      <c r="I1664" s="3">
        <v>128144</v>
      </c>
      <c r="J1664" s="3">
        <v>62229</v>
      </c>
      <c r="K1664" s="3">
        <v>0.48561774253964302</v>
      </c>
    </row>
    <row r="1665" spans="1:11" x14ac:dyDescent="0.2">
      <c r="A1665" s="3" t="s">
        <v>511</v>
      </c>
      <c r="B1665" s="3" t="s">
        <v>621</v>
      </c>
      <c r="C1665" s="3" t="s">
        <v>622</v>
      </c>
      <c r="D1665" s="3" t="s">
        <v>13</v>
      </c>
      <c r="E1665" s="3">
        <v>6375</v>
      </c>
      <c r="F1665" s="3">
        <v>3390.4316099438101</v>
      </c>
      <c r="G1665" s="3">
        <v>7304</v>
      </c>
      <c r="H1665" s="3">
        <v>3946.9997049680901</v>
      </c>
      <c r="I1665" s="3">
        <v>128144</v>
      </c>
      <c r="J1665" s="3">
        <v>62229</v>
      </c>
      <c r="K1665" s="3">
        <v>0.48561774253964302</v>
      </c>
    </row>
    <row r="1666" spans="1:11" x14ac:dyDescent="0.2">
      <c r="A1666" s="3" t="s">
        <v>511</v>
      </c>
      <c r="B1666" s="3" t="s">
        <v>621</v>
      </c>
      <c r="C1666" s="3" t="s">
        <v>622</v>
      </c>
      <c r="D1666" s="3" t="s">
        <v>14</v>
      </c>
      <c r="E1666" s="3">
        <v>6163</v>
      </c>
      <c r="F1666" s="3">
        <v>3183.5830418082601</v>
      </c>
      <c r="G1666" s="3">
        <v>6343</v>
      </c>
      <c r="H1666" s="3">
        <v>3555.3502237429302</v>
      </c>
      <c r="I1666" s="3">
        <v>128144</v>
      </c>
      <c r="J1666" s="3">
        <v>62229</v>
      </c>
      <c r="K1666" s="3">
        <v>0.48561774253964302</v>
      </c>
    </row>
    <row r="1667" spans="1:11" x14ac:dyDescent="0.2">
      <c r="A1667" s="3" t="s">
        <v>511</v>
      </c>
      <c r="B1667" s="3" t="s">
        <v>621</v>
      </c>
      <c r="C1667" s="3" t="s">
        <v>622</v>
      </c>
      <c r="D1667" s="3" t="s">
        <v>15</v>
      </c>
      <c r="E1667" s="3">
        <v>5900</v>
      </c>
      <c r="F1667" s="3">
        <v>2987.98098976352</v>
      </c>
      <c r="G1667" s="3">
        <v>6776</v>
      </c>
      <c r="H1667" s="3">
        <v>3919.7221420871801</v>
      </c>
      <c r="I1667" s="3">
        <v>128144</v>
      </c>
      <c r="J1667" s="3">
        <v>62229</v>
      </c>
      <c r="K1667" s="3">
        <v>0.48561774253964302</v>
      </c>
    </row>
    <row r="1668" spans="1:11" x14ac:dyDescent="0.2">
      <c r="A1668" s="3" t="s">
        <v>511</v>
      </c>
      <c r="B1668" s="3" t="s">
        <v>624</v>
      </c>
      <c r="C1668" s="3" t="s">
        <v>625</v>
      </c>
      <c r="D1668" s="3" t="s">
        <v>8</v>
      </c>
      <c r="E1668" s="3">
        <v>4752</v>
      </c>
      <c r="F1668" s="3">
        <v>1840.7079043285701</v>
      </c>
      <c r="G1668" s="3">
        <v>6062</v>
      </c>
      <c r="H1668" s="3">
        <v>2825.0090800945</v>
      </c>
      <c r="I1668" s="3">
        <v>105420</v>
      </c>
      <c r="J1668" s="3">
        <v>51062</v>
      </c>
      <c r="K1668" s="3">
        <v>0.484367292733827</v>
      </c>
    </row>
    <row r="1669" spans="1:11" x14ac:dyDescent="0.2">
      <c r="A1669" s="3" t="s">
        <v>511</v>
      </c>
      <c r="B1669" s="3" t="s">
        <v>624</v>
      </c>
      <c r="C1669" s="3" t="s">
        <v>625</v>
      </c>
      <c r="D1669" s="3" t="s">
        <v>9</v>
      </c>
      <c r="E1669" s="3">
        <v>5340</v>
      </c>
      <c r="F1669" s="3">
        <v>2367.5820405566201</v>
      </c>
      <c r="G1669" s="3">
        <v>6498</v>
      </c>
      <c r="H1669" s="3">
        <v>3335.4262294622999</v>
      </c>
      <c r="I1669" s="3">
        <v>105420</v>
      </c>
      <c r="J1669" s="3">
        <v>51062</v>
      </c>
      <c r="K1669" s="3">
        <v>0.484367292733827</v>
      </c>
    </row>
    <row r="1670" spans="1:11" x14ac:dyDescent="0.2">
      <c r="A1670" s="3" t="s">
        <v>511</v>
      </c>
      <c r="B1670" s="3" t="s">
        <v>624</v>
      </c>
      <c r="C1670" s="3" t="s">
        <v>625</v>
      </c>
      <c r="D1670" s="3" t="s">
        <v>10</v>
      </c>
      <c r="E1670" s="3">
        <v>4886</v>
      </c>
      <c r="F1670" s="3">
        <v>1729.9316149205799</v>
      </c>
      <c r="G1670" s="3">
        <v>5788</v>
      </c>
      <c r="H1670" s="3">
        <v>2851.5030613521299</v>
      </c>
      <c r="I1670" s="3">
        <v>105420</v>
      </c>
      <c r="J1670" s="3">
        <v>51062</v>
      </c>
      <c r="K1670" s="3">
        <v>0.484367292733827</v>
      </c>
    </row>
    <row r="1671" spans="1:11" x14ac:dyDescent="0.2">
      <c r="A1671" s="3" t="s">
        <v>511</v>
      </c>
      <c r="B1671" s="3" t="s">
        <v>624</v>
      </c>
      <c r="C1671" s="3" t="s">
        <v>625</v>
      </c>
      <c r="D1671" s="3" t="s">
        <v>11</v>
      </c>
      <c r="E1671" s="3">
        <v>5362</v>
      </c>
      <c r="F1671" s="3">
        <v>2297.9805865940698</v>
      </c>
      <c r="G1671" s="3">
        <v>6329</v>
      </c>
      <c r="H1671" s="3">
        <v>3232.6716373931899</v>
      </c>
      <c r="I1671" s="3">
        <v>105420</v>
      </c>
      <c r="J1671" s="3">
        <v>51062</v>
      </c>
      <c r="K1671" s="3">
        <v>0.484367292733827</v>
      </c>
    </row>
    <row r="1672" spans="1:11" x14ac:dyDescent="0.2">
      <c r="A1672" s="3" t="s">
        <v>511</v>
      </c>
      <c r="B1672" s="3" t="s">
        <v>624</v>
      </c>
      <c r="C1672" s="3" t="s">
        <v>625</v>
      </c>
      <c r="D1672" s="3" t="s">
        <v>12</v>
      </c>
      <c r="E1672" s="3">
        <v>5479</v>
      </c>
      <c r="F1672" s="3">
        <v>2292.1101453830202</v>
      </c>
      <c r="G1672" s="3">
        <v>6544</v>
      </c>
      <c r="H1672" s="3">
        <v>3303.0546563283001</v>
      </c>
      <c r="I1672" s="3">
        <v>105420</v>
      </c>
      <c r="J1672" s="3">
        <v>51062</v>
      </c>
      <c r="K1672" s="3">
        <v>0.484367292733827</v>
      </c>
    </row>
    <row r="1673" spans="1:11" x14ac:dyDescent="0.2">
      <c r="A1673" s="3" t="s">
        <v>511</v>
      </c>
      <c r="B1673" s="3" t="s">
        <v>624</v>
      </c>
      <c r="C1673" s="3" t="s">
        <v>625</v>
      </c>
      <c r="D1673" s="3" t="s">
        <v>13</v>
      </c>
      <c r="E1673" s="3">
        <v>5187</v>
      </c>
      <c r="F1673" s="3">
        <v>2329.1474282643799</v>
      </c>
      <c r="G1673" s="3">
        <v>6731</v>
      </c>
      <c r="H1673" s="3">
        <v>3917.2034861689999</v>
      </c>
      <c r="I1673" s="3">
        <v>105420</v>
      </c>
      <c r="J1673" s="3">
        <v>51062</v>
      </c>
      <c r="K1673" s="3">
        <v>0.484367292733827</v>
      </c>
    </row>
    <row r="1674" spans="1:11" x14ac:dyDescent="0.2">
      <c r="A1674" s="3" t="s">
        <v>511</v>
      </c>
      <c r="B1674" s="3" t="s">
        <v>624</v>
      </c>
      <c r="C1674" s="3" t="s">
        <v>625</v>
      </c>
      <c r="D1674" s="3" t="s">
        <v>14</v>
      </c>
      <c r="E1674" s="3">
        <v>5260</v>
      </c>
      <c r="F1674" s="3">
        <v>2118.3254104096</v>
      </c>
      <c r="G1674" s="3">
        <v>5793</v>
      </c>
      <c r="H1674" s="3">
        <v>2929.35458949234</v>
      </c>
      <c r="I1674" s="3">
        <v>105420</v>
      </c>
      <c r="J1674" s="3">
        <v>51062</v>
      </c>
      <c r="K1674" s="3">
        <v>0.484367292733827</v>
      </c>
    </row>
    <row r="1675" spans="1:11" x14ac:dyDescent="0.2">
      <c r="A1675" s="3" t="s">
        <v>511</v>
      </c>
      <c r="B1675" s="3" t="s">
        <v>624</v>
      </c>
      <c r="C1675" s="3" t="s">
        <v>625</v>
      </c>
      <c r="D1675" s="3" t="s">
        <v>15</v>
      </c>
      <c r="E1675" s="3">
        <v>4760</v>
      </c>
      <c r="F1675" s="3">
        <v>2046.2315647371299</v>
      </c>
      <c r="G1675" s="3">
        <v>6183</v>
      </c>
      <c r="H1675" s="3">
        <v>3212.3338897185499</v>
      </c>
      <c r="I1675" s="3">
        <v>105420</v>
      </c>
      <c r="J1675" s="3">
        <v>51062</v>
      </c>
      <c r="K1675" s="3">
        <v>0.484367292733827</v>
      </c>
    </row>
    <row r="1676" spans="1:11" x14ac:dyDescent="0.2">
      <c r="A1676" s="3" t="s">
        <v>511</v>
      </c>
      <c r="B1676" s="3" t="s">
        <v>627</v>
      </c>
      <c r="C1676" s="3" t="s">
        <v>628</v>
      </c>
      <c r="D1676" s="3" t="s">
        <v>8</v>
      </c>
      <c r="E1676" s="3">
        <v>6015</v>
      </c>
      <c r="F1676" s="3">
        <v>3453.59616384433</v>
      </c>
      <c r="G1676" s="3">
        <v>6480</v>
      </c>
      <c r="H1676" s="3">
        <v>3835.3474630304599</v>
      </c>
      <c r="I1676" s="3">
        <v>154159</v>
      </c>
      <c r="J1676" s="3">
        <v>77522</v>
      </c>
      <c r="K1676" s="3">
        <v>0.50287041301513402</v>
      </c>
    </row>
    <row r="1677" spans="1:11" x14ac:dyDescent="0.2">
      <c r="A1677" s="3" t="s">
        <v>511</v>
      </c>
      <c r="B1677" s="3" t="s">
        <v>627</v>
      </c>
      <c r="C1677" s="3" t="s">
        <v>628</v>
      </c>
      <c r="D1677" s="3" t="s">
        <v>9</v>
      </c>
      <c r="E1677" s="3">
        <v>5265</v>
      </c>
      <c r="F1677" s="3">
        <v>2604.6508142709299</v>
      </c>
      <c r="G1677" s="3">
        <v>5872</v>
      </c>
      <c r="H1677" s="3">
        <v>3173.8791346022299</v>
      </c>
      <c r="I1677" s="3">
        <v>154159</v>
      </c>
      <c r="J1677" s="3">
        <v>77522</v>
      </c>
      <c r="K1677" s="3">
        <v>0.50287041301513402</v>
      </c>
    </row>
    <row r="1678" spans="1:11" x14ac:dyDescent="0.2">
      <c r="A1678" s="3" t="s">
        <v>511</v>
      </c>
      <c r="B1678" s="3" t="s">
        <v>627</v>
      </c>
      <c r="C1678" s="3" t="s">
        <v>628</v>
      </c>
      <c r="D1678" s="3" t="s">
        <v>10</v>
      </c>
      <c r="E1678" s="3">
        <v>4967</v>
      </c>
      <c r="F1678" s="3">
        <v>2372.01123872793</v>
      </c>
      <c r="G1678" s="3">
        <v>6095</v>
      </c>
      <c r="H1678" s="3">
        <v>3434.9013310113901</v>
      </c>
      <c r="I1678" s="3">
        <v>154159</v>
      </c>
      <c r="J1678" s="3">
        <v>77522</v>
      </c>
      <c r="K1678" s="3">
        <v>0.50287041301513402</v>
      </c>
    </row>
    <row r="1679" spans="1:11" x14ac:dyDescent="0.2">
      <c r="A1679" s="3" t="s">
        <v>511</v>
      </c>
      <c r="B1679" s="3" t="s">
        <v>627</v>
      </c>
      <c r="C1679" s="3" t="s">
        <v>628</v>
      </c>
      <c r="D1679" s="3" t="s">
        <v>11</v>
      </c>
      <c r="E1679" s="3">
        <v>5800</v>
      </c>
      <c r="F1679" s="3">
        <v>3274.4676781334902</v>
      </c>
      <c r="G1679" s="3">
        <v>6501</v>
      </c>
      <c r="H1679" s="3">
        <v>4026.8869535024901</v>
      </c>
      <c r="I1679" s="3">
        <v>154159</v>
      </c>
      <c r="J1679" s="3">
        <v>77522</v>
      </c>
      <c r="K1679" s="3">
        <v>0.50287041301513402</v>
      </c>
    </row>
    <row r="1680" spans="1:11" x14ac:dyDescent="0.2">
      <c r="A1680" s="3" t="s">
        <v>511</v>
      </c>
      <c r="B1680" s="3" t="s">
        <v>627</v>
      </c>
      <c r="C1680" s="3" t="s">
        <v>628</v>
      </c>
      <c r="D1680" s="3" t="s">
        <v>12</v>
      </c>
      <c r="E1680" s="3">
        <v>6458</v>
      </c>
      <c r="F1680" s="3">
        <v>4113.8009226679196</v>
      </c>
      <c r="G1680" s="3">
        <v>7410</v>
      </c>
      <c r="H1680" s="3">
        <v>5347.2359532048104</v>
      </c>
      <c r="I1680" s="3">
        <v>154159</v>
      </c>
      <c r="J1680" s="3">
        <v>77522</v>
      </c>
      <c r="K1680" s="3">
        <v>0.50287041301513402</v>
      </c>
    </row>
    <row r="1681" spans="1:11" x14ac:dyDescent="0.2">
      <c r="A1681" s="3" t="s">
        <v>511</v>
      </c>
      <c r="B1681" s="3" t="s">
        <v>627</v>
      </c>
      <c r="C1681" s="3" t="s">
        <v>628</v>
      </c>
      <c r="D1681" s="3" t="s">
        <v>13</v>
      </c>
      <c r="E1681" s="3">
        <v>6576</v>
      </c>
      <c r="F1681" s="3">
        <v>4263.9189647150697</v>
      </c>
      <c r="G1681" s="3">
        <v>7885</v>
      </c>
      <c r="H1681" s="3">
        <v>6081.9735819735797</v>
      </c>
      <c r="I1681" s="3">
        <v>154159</v>
      </c>
      <c r="J1681" s="3">
        <v>77522</v>
      </c>
      <c r="K1681" s="3">
        <v>0.50287041301513402</v>
      </c>
    </row>
    <row r="1682" spans="1:11" x14ac:dyDescent="0.2">
      <c r="A1682" s="3" t="s">
        <v>511</v>
      </c>
      <c r="B1682" s="3" t="s">
        <v>627</v>
      </c>
      <c r="C1682" s="3" t="s">
        <v>628</v>
      </c>
      <c r="D1682" s="3" t="s">
        <v>14</v>
      </c>
      <c r="E1682" s="3">
        <v>6864</v>
      </c>
      <c r="F1682" s="3">
        <v>4157.3367260390196</v>
      </c>
      <c r="G1682" s="3">
        <v>7719</v>
      </c>
      <c r="H1682" s="3">
        <v>5787.8306878306903</v>
      </c>
      <c r="I1682" s="3">
        <v>154159</v>
      </c>
      <c r="J1682" s="3">
        <v>77522</v>
      </c>
      <c r="K1682" s="3">
        <v>0.50287041301513402</v>
      </c>
    </row>
    <row r="1683" spans="1:11" x14ac:dyDescent="0.2">
      <c r="A1683" s="3" t="s">
        <v>511</v>
      </c>
      <c r="B1683" s="3" t="s">
        <v>627</v>
      </c>
      <c r="C1683" s="3" t="s">
        <v>628</v>
      </c>
      <c r="D1683" s="3" t="s">
        <v>15</v>
      </c>
      <c r="E1683" s="3">
        <v>7345</v>
      </c>
      <c r="F1683" s="3">
        <v>5036.92905733722</v>
      </c>
      <c r="G1683" s="3">
        <v>8479</v>
      </c>
      <c r="H1683" s="3">
        <v>7267.7070828331298</v>
      </c>
      <c r="I1683" s="3">
        <v>154159</v>
      </c>
      <c r="J1683" s="3">
        <v>77522</v>
      </c>
      <c r="K1683" s="3">
        <v>0.50287041301513402</v>
      </c>
    </row>
    <row r="1684" spans="1:11" x14ac:dyDescent="0.2">
      <c r="A1684" s="3" t="s">
        <v>511</v>
      </c>
      <c r="B1684" s="3" t="s">
        <v>630</v>
      </c>
      <c r="C1684" s="3" t="s">
        <v>631</v>
      </c>
      <c r="D1684" s="3" t="s">
        <v>8</v>
      </c>
      <c r="E1684" s="3">
        <v>7640</v>
      </c>
      <c r="F1684" s="3">
        <v>5513.4825014343096</v>
      </c>
      <c r="G1684" s="3">
        <v>8523</v>
      </c>
      <c r="H1684" s="3">
        <v>6561.68831168831</v>
      </c>
      <c r="I1684" s="3">
        <v>84318</v>
      </c>
      <c r="J1684" s="3">
        <v>39644</v>
      </c>
      <c r="K1684" s="3">
        <v>0.47017244242036099</v>
      </c>
    </row>
    <row r="1685" spans="1:11" x14ac:dyDescent="0.2">
      <c r="A1685" s="3" t="s">
        <v>511</v>
      </c>
      <c r="B1685" s="3" t="s">
        <v>630</v>
      </c>
      <c r="C1685" s="3" t="s">
        <v>631</v>
      </c>
      <c r="D1685" s="3" t="s">
        <v>9</v>
      </c>
      <c r="E1685" s="3">
        <v>7212</v>
      </c>
      <c r="F1685" s="3">
        <v>4698.7399770904904</v>
      </c>
      <c r="G1685" s="3">
        <v>8155</v>
      </c>
      <c r="H1685" s="3">
        <v>6329.3040293040303</v>
      </c>
      <c r="I1685" s="3">
        <v>84318</v>
      </c>
      <c r="J1685" s="3">
        <v>39644</v>
      </c>
      <c r="K1685" s="3">
        <v>0.47017244242036099</v>
      </c>
    </row>
    <row r="1686" spans="1:11" x14ac:dyDescent="0.2">
      <c r="A1686" s="3" t="s">
        <v>511</v>
      </c>
      <c r="B1686" s="3" t="s">
        <v>630</v>
      </c>
      <c r="C1686" s="3" t="s">
        <v>631</v>
      </c>
      <c r="D1686" s="3" t="s">
        <v>10</v>
      </c>
      <c r="E1686" s="3">
        <v>6188</v>
      </c>
      <c r="F1686" s="3">
        <v>4276.4801738185797</v>
      </c>
      <c r="G1686" s="3">
        <v>8619</v>
      </c>
      <c r="H1686" s="3">
        <v>7507.1839080459804</v>
      </c>
      <c r="I1686" s="3">
        <v>84318</v>
      </c>
      <c r="J1686" s="3">
        <v>39644</v>
      </c>
      <c r="K1686" s="3">
        <v>0.47017244242036099</v>
      </c>
    </row>
    <row r="1687" spans="1:11" x14ac:dyDescent="0.2">
      <c r="A1687" s="3" t="s">
        <v>511</v>
      </c>
      <c r="B1687" s="3" t="s">
        <v>630</v>
      </c>
      <c r="C1687" s="3" t="s">
        <v>631</v>
      </c>
      <c r="D1687" s="3" t="s">
        <v>11</v>
      </c>
      <c r="E1687" s="3">
        <v>7649</v>
      </c>
      <c r="F1687" s="3">
        <v>5221.3274198568297</v>
      </c>
      <c r="G1687" s="3">
        <v>8277</v>
      </c>
      <c r="H1687" s="3">
        <v>6503.5897435897396</v>
      </c>
      <c r="I1687" s="3">
        <v>84318</v>
      </c>
      <c r="J1687" s="3">
        <v>39644</v>
      </c>
      <c r="K1687" s="3">
        <v>0.47017244242036099</v>
      </c>
    </row>
    <row r="1688" spans="1:11" x14ac:dyDescent="0.2">
      <c r="A1688" s="3" t="s">
        <v>511</v>
      </c>
      <c r="B1688" s="3" t="s">
        <v>630</v>
      </c>
      <c r="C1688" s="3" t="s">
        <v>631</v>
      </c>
      <c r="D1688" s="3" t="s">
        <v>12</v>
      </c>
      <c r="E1688" s="3">
        <v>7661</v>
      </c>
      <c r="F1688" s="3">
        <v>5713.7468155986699</v>
      </c>
      <c r="G1688" s="3">
        <v>8537</v>
      </c>
      <c r="H1688" s="3">
        <v>7145.7965902410297</v>
      </c>
      <c r="I1688" s="3">
        <v>84318</v>
      </c>
      <c r="J1688" s="3">
        <v>39644</v>
      </c>
      <c r="K1688" s="3">
        <v>0.47017244242036099</v>
      </c>
    </row>
    <row r="1689" spans="1:11" x14ac:dyDescent="0.2">
      <c r="A1689" s="3" t="s">
        <v>511</v>
      </c>
      <c r="B1689" s="3" t="s">
        <v>630</v>
      </c>
      <c r="C1689" s="3" t="s">
        <v>631</v>
      </c>
      <c r="D1689" s="3" t="s">
        <v>13</v>
      </c>
      <c r="E1689" s="3">
        <v>8244</v>
      </c>
      <c r="F1689" s="3">
        <v>6244.4444444444398</v>
      </c>
      <c r="G1689" s="3">
        <v>8709</v>
      </c>
      <c r="H1689" s="3">
        <v>7560</v>
      </c>
      <c r="I1689" s="3">
        <v>84318</v>
      </c>
      <c r="J1689" s="3">
        <v>39644</v>
      </c>
      <c r="K1689" s="3">
        <v>0.47017244242036099</v>
      </c>
    </row>
    <row r="1690" spans="1:11" x14ac:dyDescent="0.2">
      <c r="A1690" s="3" t="s">
        <v>511</v>
      </c>
      <c r="B1690" s="3" t="s">
        <v>630</v>
      </c>
      <c r="C1690" s="3" t="s">
        <v>631</v>
      </c>
      <c r="D1690" s="3" t="s">
        <v>14</v>
      </c>
      <c r="E1690" s="3">
        <v>7576</v>
      </c>
      <c r="F1690" s="3">
        <v>5288.9858233369696</v>
      </c>
      <c r="G1690" s="3">
        <v>8282</v>
      </c>
      <c r="H1690" s="3">
        <v>6633.7448559670802</v>
      </c>
      <c r="I1690" s="3">
        <v>84318</v>
      </c>
      <c r="J1690" s="3">
        <v>39644</v>
      </c>
      <c r="K1690" s="3">
        <v>0.47017244242036099</v>
      </c>
    </row>
    <row r="1691" spans="1:11" x14ac:dyDescent="0.2">
      <c r="A1691" s="3" t="s">
        <v>511</v>
      </c>
      <c r="B1691" s="3" t="s">
        <v>630</v>
      </c>
      <c r="C1691" s="3" t="s">
        <v>631</v>
      </c>
      <c r="D1691" s="3" t="s">
        <v>15</v>
      </c>
      <c r="E1691" s="3">
        <v>7853</v>
      </c>
      <c r="F1691" s="3">
        <v>5862.36559139785</v>
      </c>
      <c r="G1691" s="3">
        <v>8818</v>
      </c>
      <c r="H1691" s="3">
        <v>7594.3396226415098</v>
      </c>
      <c r="I1691" s="3">
        <v>84318</v>
      </c>
      <c r="J1691" s="3">
        <v>39644</v>
      </c>
      <c r="K1691" s="3">
        <v>0.47017244242036099</v>
      </c>
    </row>
    <row r="1692" spans="1:11" x14ac:dyDescent="0.2">
      <c r="A1692" s="3" t="s">
        <v>511</v>
      </c>
      <c r="B1692" s="3" t="s">
        <v>633</v>
      </c>
      <c r="C1692" s="3" t="s">
        <v>634</v>
      </c>
      <c r="D1692" s="3" t="s">
        <v>8</v>
      </c>
      <c r="E1692" s="3">
        <v>6079</v>
      </c>
      <c r="F1692" s="3">
        <v>2796.18208769994</v>
      </c>
      <c r="G1692" s="3">
        <v>6841</v>
      </c>
      <c r="H1692" s="3">
        <v>3882.0808200627198</v>
      </c>
      <c r="I1692" s="3">
        <v>68386</v>
      </c>
      <c r="J1692" s="3">
        <v>32057</v>
      </c>
      <c r="K1692" s="3">
        <v>0.46876553680577898</v>
      </c>
    </row>
    <row r="1693" spans="1:11" x14ac:dyDescent="0.2">
      <c r="A1693" s="3" t="s">
        <v>511</v>
      </c>
      <c r="B1693" s="3" t="s">
        <v>633</v>
      </c>
      <c r="C1693" s="3" t="s">
        <v>634</v>
      </c>
      <c r="D1693" s="3" t="s">
        <v>9</v>
      </c>
      <c r="E1693" s="3">
        <v>5853</v>
      </c>
      <c r="F1693" s="3">
        <v>2844.96921843788</v>
      </c>
      <c r="G1693" s="3">
        <v>6856</v>
      </c>
      <c r="H1693" s="3">
        <v>3990.9549411162302</v>
      </c>
      <c r="I1693" s="3">
        <v>68386</v>
      </c>
      <c r="J1693" s="3">
        <v>32057</v>
      </c>
      <c r="K1693" s="3">
        <v>0.46876553680577898</v>
      </c>
    </row>
    <row r="1694" spans="1:11" x14ac:dyDescent="0.2">
      <c r="A1694" s="3" t="s">
        <v>511</v>
      </c>
      <c r="B1694" s="3" t="s">
        <v>633</v>
      </c>
      <c r="C1694" s="3" t="s">
        <v>634</v>
      </c>
      <c r="D1694" s="3" t="s">
        <v>10</v>
      </c>
      <c r="E1694" s="3">
        <v>5671</v>
      </c>
      <c r="F1694" s="3">
        <v>3214.5708627345098</v>
      </c>
      <c r="G1694" s="3">
        <v>6711</v>
      </c>
      <c r="H1694" s="3">
        <v>4442.6010110049201</v>
      </c>
      <c r="I1694" s="3">
        <v>68386</v>
      </c>
      <c r="J1694" s="3">
        <v>32057</v>
      </c>
      <c r="K1694" s="3">
        <v>0.46876553680577898</v>
      </c>
    </row>
    <row r="1695" spans="1:11" x14ac:dyDescent="0.2">
      <c r="A1695" s="3" t="s">
        <v>511</v>
      </c>
      <c r="B1695" s="3" t="s">
        <v>633</v>
      </c>
      <c r="C1695" s="3" t="s">
        <v>634</v>
      </c>
      <c r="D1695" s="3" t="s">
        <v>11</v>
      </c>
      <c r="E1695" s="3">
        <v>5668</v>
      </c>
      <c r="F1695" s="3">
        <v>3100.29573029018</v>
      </c>
      <c r="G1695" s="3">
        <v>6216</v>
      </c>
      <c r="H1695" s="3">
        <v>4181.1214749359096</v>
      </c>
      <c r="I1695" s="3">
        <v>68386</v>
      </c>
      <c r="J1695" s="3">
        <v>32057</v>
      </c>
      <c r="K1695" s="3">
        <v>0.46876553680577898</v>
      </c>
    </row>
    <row r="1696" spans="1:11" x14ac:dyDescent="0.2">
      <c r="A1696" s="3" t="s">
        <v>511</v>
      </c>
      <c r="B1696" s="3" t="s">
        <v>633</v>
      </c>
      <c r="C1696" s="3" t="s">
        <v>634</v>
      </c>
      <c r="D1696" s="3" t="s">
        <v>12</v>
      </c>
      <c r="E1696" s="3">
        <v>6305</v>
      </c>
      <c r="F1696" s="3">
        <v>3406.6293183940202</v>
      </c>
      <c r="G1696" s="3">
        <v>7528</v>
      </c>
      <c r="H1696" s="3">
        <v>5052.7288540987201</v>
      </c>
      <c r="I1696" s="3">
        <v>68386</v>
      </c>
      <c r="J1696" s="3">
        <v>32057</v>
      </c>
      <c r="K1696" s="3">
        <v>0.46876553680577898</v>
      </c>
    </row>
    <row r="1697" spans="1:11" x14ac:dyDescent="0.2">
      <c r="A1697" s="3" t="s">
        <v>511</v>
      </c>
      <c r="B1697" s="3" t="s">
        <v>633</v>
      </c>
      <c r="C1697" s="3" t="s">
        <v>634</v>
      </c>
      <c r="D1697" s="3" t="s">
        <v>13</v>
      </c>
      <c r="E1697" s="3">
        <v>5682</v>
      </c>
      <c r="F1697" s="3">
        <v>3098.4871903032199</v>
      </c>
      <c r="G1697" s="3">
        <v>6895</v>
      </c>
      <c r="H1697" s="3">
        <v>4543.1218177332203</v>
      </c>
      <c r="I1697" s="3">
        <v>68386</v>
      </c>
      <c r="J1697" s="3">
        <v>32057</v>
      </c>
      <c r="K1697" s="3">
        <v>0.46876553680577898</v>
      </c>
    </row>
    <row r="1698" spans="1:11" x14ac:dyDescent="0.2">
      <c r="A1698" s="3" t="s">
        <v>511</v>
      </c>
      <c r="B1698" s="3" t="s">
        <v>633</v>
      </c>
      <c r="C1698" s="3" t="s">
        <v>634</v>
      </c>
      <c r="D1698" s="3" t="s">
        <v>14</v>
      </c>
      <c r="E1698" s="3">
        <v>6064</v>
      </c>
      <c r="F1698" s="3">
        <v>3296.2059084024099</v>
      </c>
      <c r="G1698" s="3">
        <v>6771</v>
      </c>
      <c r="H1698" s="3">
        <v>4285.0431518125897</v>
      </c>
      <c r="I1698" s="3">
        <v>68386</v>
      </c>
      <c r="J1698" s="3">
        <v>32057</v>
      </c>
      <c r="K1698" s="3">
        <v>0.46876553680577898</v>
      </c>
    </row>
    <row r="1699" spans="1:11" x14ac:dyDescent="0.2">
      <c r="A1699" s="3" t="s">
        <v>511</v>
      </c>
      <c r="B1699" s="3" t="s">
        <v>633</v>
      </c>
      <c r="C1699" s="3" t="s">
        <v>634</v>
      </c>
      <c r="D1699" s="3" t="s">
        <v>15</v>
      </c>
      <c r="E1699" s="3">
        <v>6923</v>
      </c>
      <c r="F1699" s="3">
        <v>3601.3887092436198</v>
      </c>
      <c r="G1699" s="3">
        <v>7297</v>
      </c>
      <c r="H1699" s="3">
        <v>4362.4044748446704</v>
      </c>
      <c r="I1699" s="3">
        <v>68386</v>
      </c>
      <c r="J1699" s="3">
        <v>32057</v>
      </c>
      <c r="K1699" s="3">
        <v>0.46876553680577898</v>
      </c>
    </row>
    <row r="1700" spans="1:11" x14ac:dyDescent="0.2">
      <c r="A1700" s="3" t="s">
        <v>511</v>
      </c>
      <c r="B1700" s="3" t="s">
        <v>636</v>
      </c>
      <c r="C1700" s="3" t="s">
        <v>637</v>
      </c>
      <c r="D1700" s="3" t="s">
        <v>8</v>
      </c>
      <c r="E1700" s="3">
        <v>5895</v>
      </c>
      <c r="F1700" s="3">
        <v>3030.3049105585101</v>
      </c>
      <c r="G1700" s="3">
        <v>7132</v>
      </c>
      <c r="H1700" s="3">
        <v>4732.1212121212102</v>
      </c>
      <c r="I1700" s="3">
        <v>79229</v>
      </c>
      <c r="J1700" s="3">
        <v>37093</v>
      </c>
      <c r="K1700" s="3">
        <v>0.46817453205265702</v>
      </c>
    </row>
    <row r="1701" spans="1:11" x14ac:dyDescent="0.2">
      <c r="A1701" s="3" t="s">
        <v>511</v>
      </c>
      <c r="B1701" s="3" t="s">
        <v>636</v>
      </c>
      <c r="C1701" s="3" t="s">
        <v>637</v>
      </c>
      <c r="D1701" s="3" t="s">
        <v>9</v>
      </c>
      <c r="E1701" s="3">
        <v>5759</v>
      </c>
      <c r="F1701" s="3">
        <v>2690.4813437909902</v>
      </c>
      <c r="G1701" s="3">
        <v>6937</v>
      </c>
      <c r="H1701" s="3">
        <v>4364.2286791222996</v>
      </c>
      <c r="I1701" s="3">
        <v>79229</v>
      </c>
      <c r="J1701" s="3">
        <v>37093</v>
      </c>
      <c r="K1701" s="3">
        <v>0.46817453205265702</v>
      </c>
    </row>
    <row r="1702" spans="1:11" x14ac:dyDescent="0.2">
      <c r="A1702" s="3" t="s">
        <v>511</v>
      </c>
      <c r="B1702" s="3" t="s">
        <v>636</v>
      </c>
      <c r="C1702" s="3" t="s">
        <v>637</v>
      </c>
      <c r="D1702" s="3" t="s">
        <v>10</v>
      </c>
      <c r="E1702" s="3">
        <v>5398</v>
      </c>
      <c r="F1702" s="3">
        <v>2500.1773881047502</v>
      </c>
      <c r="G1702" s="3">
        <v>6771</v>
      </c>
      <c r="H1702" s="3">
        <v>4424.5416322029196</v>
      </c>
      <c r="I1702" s="3">
        <v>79229</v>
      </c>
      <c r="J1702" s="3">
        <v>37093</v>
      </c>
      <c r="K1702" s="3">
        <v>0.46817453205265702</v>
      </c>
    </row>
    <row r="1703" spans="1:11" x14ac:dyDescent="0.2">
      <c r="A1703" s="3" t="s">
        <v>511</v>
      </c>
      <c r="B1703" s="3" t="s">
        <v>636</v>
      </c>
      <c r="C1703" s="3" t="s">
        <v>637</v>
      </c>
      <c r="D1703" s="3" t="s">
        <v>11</v>
      </c>
      <c r="E1703" s="3">
        <v>5547</v>
      </c>
      <c r="F1703" s="3">
        <v>2795.0119072918601</v>
      </c>
      <c r="G1703" s="3">
        <v>7175</v>
      </c>
      <c r="H1703" s="3">
        <v>4758.8901707531604</v>
      </c>
      <c r="I1703" s="3">
        <v>79229</v>
      </c>
      <c r="J1703" s="3">
        <v>37093</v>
      </c>
      <c r="K1703" s="3">
        <v>0.46817453205265702</v>
      </c>
    </row>
    <row r="1704" spans="1:11" x14ac:dyDescent="0.2">
      <c r="A1704" s="3" t="s">
        <v>511</v>
      </c>
      <c r="B1704" s="3" t="s">
        <v>636</v>
      </c>
      <c r="C1704" s="3" t="s">
        <v>637</v>
      </c>
      <c r="D1704" s="3" t="s">
        <v>12</v>
      </c>
      <c r="E1704" s="3">
        <v>5753</v>
      </c>
      <c r="F1704" s="3">
        <v>2877.9382850455199</v>
      </c>
      <c r="G1704" s="3">
        <v>7234</v>
      </c>
      <c r="H1704" s="3">
        <v>4690.3933953114301</v>
      </c>
      <c r="I1704" s="3">
        <v>79229</v>
      </c>
      <c r="J1704" s="3">
        <v>37093</v>
      </c>
      <c r="K1704" s="3">
        <v>0.46817453205265702</v>
      </c>
    </row>
    <row r="1705" spans="1:11" x14ac:dyDescent="0.2">
      <c r="A1705" s="3" t="s">
        <v>511</v>
      </c>
      <c r="B1705" s="3" t="s">
        <v>636</v>
      </c>
      <c r="C1705" s="3" t="s">
        <v>637</v>
      </c>
      <c r="D1705" s="3" t="s">
        <v>13</v>
      </c>
      <c r="E1705" s="3">
        <v>7150</v>
      </c>
      <c r="F1705" s="3">
        <v>4910.97308488613</v>
      </c>
      <c r="G1705" s="3">
        <v>9155</v>
      </c>
      <c r="H1705" s="3">
        <v>8135.5932203389802</v>
      </c>
      <c r="I1705" s="3">
        <v>79229</v>
      </c>
      <c r="J1705" s="3">
        <v>37093</v>
      </c>
      <c r="K1705" s="3">
        <v>0.46817453205265702</v>
      </c>
    </row>
    <row r="1706" spans="1:11" x14ac:dyDescent="0.2">
      <c r="A1706" s="3" t="s">
        <v>511</v>
      </c>
      <c r="B1706" s="3" t="s">
        <v>636</v>
      </c>
      <c r="C1706" s="3" t="s">
        <v>637</v>
      </c>
      <c r="D1706" s="3" t="s">
        <v>14</v>
      </c>
      <c r="E1706" s="3">
        <v>6950</v>
      </c>
      <c r="F1706" s="3">
        <v>4765.1096601372801</v>
      </c>
      <c r="G1706" s="3">
        <v>8325</v>
      </c>
      <c r="H1706" s="3">
        <v>6840.4118404118399</v>
      </c>
      <c r="I1706" s="3">
        <v>79229</v>
      </c>
      <c r="J1706" s="3">
        <v>37093</v>
      </c>
      <c r="K1706" s="3">
        <v>0.46817453205265702</v>
      </c>
    </row>
    <row r="1707" spans="1:11" x14ac:dyDescent="0.2">
      <c r="A1707" s="3" t="s">
        <v>511</v>
      </c>
      <c r="B1707" s="3" t="s">
        <v>636</v>
      </c>
      <c r="C1707" s="3" t="s">
        <v>637</v>
      </c>
      <c r="D1707" s="3" t="s">
        <v>15</v>
      </c>
      <c r="E1707" s="3">
        <v>6279</v>
      </c>
      <c r="F1707" s="3">
        <v>3505.9951013898399</v>
      </c>
      <c r="G1707" s="3">
        <v>8278</v>
      </c>
      <c r="H1707" s="3">
        <v>6069.8924731182797</v>
      </c>
      <c r="I1707" s="3">
        <v>79229</v>
      </c>
      <c r="J1707" s="3">
        <v>37093</v>
      </c>
      <c r="K1707" s="3">
        <v>0.46817453205265702</v>
      </c>
    </row>
    <row r="1708" spans="1:11" x14ac:dyDescent="0.2">
      <c r="A1708" s="3" t="s">
        <v>511</v>
      </c>
      <c r="B1708" s="3" t="s">
        <v>639</v>
      </c>
      <c r="C1708" s="3" t="s">
        <v>640</v>
      </c>
      <c r="D1708" s="3" t="s">
        <v>8</v>
      </c>
      <c r="E1708" s="3">
        <v>5603</v>
      </c>
      <c r="F1708" s="3">
        <v>2834.1018025430899</v>
      </c>
      <c r="G1708" s="3">
        <v>6047</v>
      </c>
      <c r="H1708" s="3">
        <v>3652.8478057889802</v>
      </c>
      <c r="I1708" s="3">
        <v>115548</v>
      </c>
      <c r="J1708" s="3">
        <v>63187</v>
      </c>
      <c r="K1708" s="3">
        <v>0.54684633226018597</v>
      </c>
    </row>
    <row r="1709" spans="1:11" x14ac:dyDescent="0.2">
      <c r="A1709" s="3" t="s">
        <v>511</v>
      </c>
      <c r="B1709" s="3" t="s">
        <v>639</v>
      </c>
      <c r="C1709" s="3" t="s">
        <v>640</v>
      </c>
      <c r="D1709" s="3" t="s">
        <v>9</v>
      </c>
      <c r="E1709" s="3">
        <v>5821</v>
      </c>
      <c r="F1709" s="3">
        <v>2953.75189929009</v>
      </c>
      <c r="G1709" s="3">
        <v>6426</v>
      </c>
      <c r="H1709" s="3">
        <v>3732.3064469647902</v>
      </c>
      <c r="I1709" s="3">
        <v>115548</v>
      </c>
      <c r="J1709" s="3">
        <v>63187</v>
      </c>
      <c r="K1709" s="3">
        <v>0.54684633226018597</v>
      </c>
    </row>
    <row r="1710" spans="1:11" x14ac:dyDescent="0.2">
      <c r="A1710" s="3" t="s">
        <v>511</v>
      </c>
      <c r="B1710" s="3" t="s">
        <v>639</v>
      </c>
      <c r="C1710" s="3" t="s">
        <v>640</v>
      </c>
      <c r="D1710" s="3" t="s">
        <v>10</v>
      </c>
      <c r="E1710" s="3">
        <v>5455</v>
      </c>
      <c r="F1710" s="3">
        <v>2610.50993870805</v>
      </c>
      <c r="G1710" s="3">
        <v>6161</v>
      </c>
      <c r="H1710" s="3">
        <v>3844.78967507688</v>
      </c>
      <c r="I1710" s="3">
        <v>115548</v>
      </c>
      <c r="J1710" s="3">
        <v>63187</v>
      </c>
      <c r="K1710" s="3">
        <v>0.54684633226018597</v>
      </c>
    </row>
    <row r="1711" spans="1:11" x14ac:dyDescent="0.2">
      <c r="A1711" s="3" t="s">
        <v>511</v>
      </c>
      <c r="B1711" s="3" t="s">
        <v>639</v>
      </c>
      <c r="C1711" s="3" t="s">
        <v>640</v>
      </c>
      <c r="D1711" s="3" t="s">
        <v>11</v>
      </c>
      <c r="E1711" s="3">
        <v>6376</v>
      </c>
      <c r="F1711" s="3">
        <v>3474.6815816693402</v>
      </c>
      <c r="G1711" s="3">
        <v>7088</v>
      </c>
      <c r="H1711" s="3">
        <v>4717.89321789322</v>
      </c>
      <c r="I1711" s="3">
        <v>115548</v>
      </c>
      <c r="J1711" s="3">
        <v>63187</v>
      </c>
      <c r="K1711" s="3">
        <v>0.54684633226018597</v>
      </c>
    </row>
    <row r="1712" spans="1:11" x14ac:dyDescent="0.2">
      <c r="A1712" s="3" t="s">
        <v>511</v>
      </c>
      <c r="B1712" s="3" t="s">
        <v>639</v>
      </c>
      <c r="C1712" s="3" t="s">
        <v>640</v>
      </c>
      <c r="D1712" s="3" t="s">
        <v>12</v>
      </c>
      <c r="E1712" s="3">
        <v>5308</v>
      </c>
      <c r="F1712" s="3">
        <v>3033.8488266119798</v>
      </c>
      <c r="G1712" s="3">
        <v>5634</v>
      </c>
      <c r="H1712" s="3">
        <v>3728.6503295275202</v>
      </c>
      <c r="I1712" s="3">
        <v>115548</v>
      </c>
      <c r="J1712" s="3">
        <v>63187</v>
      </c>
      <c r="K1712" s="3">
        <v>0.54684633226018597</v>
      </c>
    </row>
    <row r="1713" spans="1:11" x14ac:dyDescent="0.2">
      <c r="A1713" s="3" t="s">
        <v>511</v>
      </c>
      <c r="B1713" s="3" t="s">
        <v>639</v>
      </c>
      <c r="C1713" s="3" t="s">
        <v>640</v>
      </c>
      <c r="D1713" s="3" t="s">
        <v>13</v>
      </c>
      <c r="E1713" s="3">
        <v>6461</v>
      </c>
      <c r="F1713" s="3">
        <v>4446.5408805031402</v>
      </c>
      <c r="G1713" s="3">
        <v>8084</v>
      </c>
      <c r="H1713" s="3">
        <v>6238.0952380952403</v>
      </c>
      <c r="I1713" s="3">
        <v>115548</v>
      </c>
      <c r="J1713" s="3">
        <v>63187</v>
      </c>
      <c r="K1713" s="3">
        <v>0.54684633226018597</v>
      </c>
    </row>
    <row r="1714" spans="1:11" x14ac:dyDescent="0.2">
      <c r="A1714" s="3" t="s">
        <v>511</v>
      </c>
      <c r="B1714" s="3" t="s">
        <v>639</v>
      </c>
      <c r="C1714" s="3" t="s">
        <v>640</v>
      </c>
      <c r="D1714" s="3" t="s">
        <v>14</v>
      </c>
      <c r="E1714" s="3">
        <v>6633</v>
      </c>
      <c r="F1714" s="3">
        <v>4211.9399483931502</v>
      </c>
      <c r="G1714" s="3">
        <v>7761</v>
      </c>
      <c r="H1714" s="3">
        <v>6168.4303350970004</v>
      </c>
      <c r="I1714" s="3">
        <v>115548</v>
      </c>
      <c r="J1714" s="3">
        <v>63187</v>
      </c>
      <c r="K1714" s="3">
        <v>0.54684633226018597</v>
      </c>
    </row>
    <row r="1715" spans="1:11" x14ac:dyDescent="0.2">
      <c r="A1715" s="3" t="s">
        <v>511</v>
      </c>
      <c r="B1715" s="3" t="s">
        <v>639</v>
      </c>
      <c r="C1715" s="3" t="s">
        <v>640</v>
      </c>
      <c r="D1715" s="3" t="s">
        <v>15</v>
      </c>
      <c r="E1715" s="3">
        <v>7590</v>
      </c>
      <c r="F1715" s="3">
        <v>5274.21018697614</v>
      </c>
      <c r="G1715" s="3">
        <v>8189</v>
      </c>
      <c r="H1715" s="3">
        <v>6492.0165304780703</v>
      </c>
      <c r="I1715" s="3">
        <v>115548</v>
      </c>
      <c r="J1715" s="3">
        <v>63187</v>
      </c>
      <c r="K1715" s="3">
        <v>0.54684633226018597</v>
      </c>
    </row>
    <row r="1716" spans="1:11" x14ac:dyDescent="0.2">
      <c r="A1716" s="3" t="s">
        <v>511</v>
      </c>
      <c r="B1716" s="3" t="s">
        <v>642</v>
      </c>
      <c r="C1716" s="3" t="s">
        <v>643</v>
      </c>
      <c r="D1716" s="3" t="s">
        <v>8</v>
      </c>
      <c r="E1716" s="3">
        <v>3695</v>
      </c>
      <c r="F1716" s="3">
        <v>1219.8019630917699</v>
      </c>
      <c r="G1716" s="3">
        <v>4683</v>
      </c>
      <c r="H1716" s="3">
        <v>1869.7606828486901</v>
      </c>
      <c r="I1716" s="3">
        <v>566280</v>
      </c>
      <c r="J1716" s="3">
        <v>271632</v>
      </c>
      <c r="K1716" s="3">
        <v>0.47967789785971598</v>
      </c>
    </row>
    <row r="1717" spans="1:11" x14ac:dyDescent="0.2">
      <c r="A1717" s="3" t="s">
        <v>511</v>
      </c>
      <c r="B1717" s="3" t="s">
        <v>642</v>
      </c>
      <c r="C1717" s="3" t="s">
        <v>643</v>
      </c>
      <c r="D1717" s="3" t="s">
        <v>9</v>
      </c>
      <c r="E1717" s="3">
        <v>3311</v>
      </c>
      <c r="F1717" s="3">
        <v>1106.6006015734699</v>
      </c>
      <c r="G1717" s="3">
        <v>4936</v>
      </c>
      <c r="H1717" s="3">
        <v>2020.6025442702501</v>
      </c>
      <c r="I1717" s="3">
        <v>566280</v>
      </c>
      <c r="J1717" s="3">
        <v>271632</v>
      </c>
      <c r="K1717" s="3">
        <v>0.47967789785971598</v>
      </c>
    </row>
    <row r="1718" spans="1:11" x14ac:dyDescent="0.2">
      <c r="A1718" s="3" t="s">
        <v>511</v>
      </c>
      <c r="B1718" s="3" t="s">
        <v>642</v>
      </c>
      <c r="C1718" s="3" t="s">
        <v>643</v>
      </c>
      <c r="D1718" s="3" t="s">
        <v>10</v>
      </c>
      <c r="E1718" s="3">
        <v>3310</v>
      </c>
      <c r="F1718" s="3">
        <v>1206.4896382084401</v>
      </c>
      <c r="G1718" s="3">
        <v>4154</v>
      </c>
      <c r="H1718" s="3">
        <v>2164.7954863574701</v>
      </c>
      <c r="I1718" s="3">
        <v>566280</v>
      </c>
      <c r="J1718" s="3">
        <v>271632</v>
      </c>
      <c r="K1718" s="3">
        <v>0.47967789785971598</v>
      </c>
    </row>
    <row r="1719" spans="1:11" x14ac:dyDescent="0.2">
      <c r="A1719" s="3" t="s">
        <v>511</v>
      </c>
      <c r="B1719" s="3" t="s">
        <v>642</v>
      </c>
      <c r="C1719" s="3" t="s">
        <v>643</v>
      </c>
      <c r="D1719" s="3" t="s">
        <v>11</v>
      </c>
      <c r="E1719" s="3">
        <v>3934</v>
      </c>
      <c r="F1719" s="3">
        <v>1449.71056956954</v>
      </c>
      <c r="G1719" s="3">
        <v>4826</v>
      </c>
      <c r="H1719" s="3">
        <v>2161.1952022308001</v>
      </c>
      <c r="I1719" s="3">
        <v>566280</v>
      </c>
      <c r="J1719" s="3">
        <v>271632</v>
      </c>
      <c r="K1719" s="3">
        <v>0.47967789785971598</v>
      </c>
    </row>
    <row r="1720" spans="1:11" x14ac:dyDescent="0.2">
      <c r="A1720" s="3" t="s">
        <v>511</v>
      </c>
      <c r="B1720" s="3" t="s">
        <v>642</v>
      </c>
      <c r="C1720" s="3" t="s">
        <v>643</v>
      </c>
      <c r="D1720" s="3" t="s">
        <v>12</v>
      </c>
      <c r="E1720" s="3">
        <v>4088</v>
      </c>
      <c r="F1720" s="3">
        <v>1944.0373970068099</v>
      </c>
      <c r="G1720" s="3">
        <v>5117</v>
      </c>
      <c r="H1720" s="3">
        <v>3049.9442595394298</v>
      </c>
      <c r="I1720" s="3">
        <v>566280</v>
      </c>
      <c r="J1720" s="3">
        <v>271632</v>
      </c>
      <c r="K1720" s="3">
        <v>0.47967789785971598</v>
      </c>
    </row>
    <row r="1721" spans="1:11" x14ac:dyDescent="0.2">
      <c r="A1721" s="3" t="s">
        <v>511</v>
      </c>
      <c r="B1721" s="3" t="s">
        <v>642</v>
      </c>
      <c r="C1721" s="3" t="s">
        <v>643</v>
      </c>
      <c r="D1721" s="3" t="s">
        <v>13</v>
      </c>
      <c r="E1721" s="3">
        <v>4469</v>
      </c>
      <c r="F1721" s="3">
        <v>1754.5524989576199</v>
      </c>
      <c r="G1721" s="3">
        <v>5608</v>
      </c>
      <c r="H1721" s="3">
        <v>2944.8255682054601</v>
      </c>
      <c r="I1721" s="3">
        <v>566280</v>
      </c>
      <c r="J1721" s="3">
        <v>271632</v>
      </c>
      <c r="K1721" s="3">
        <v>0.47967789785971598</v>
      </c>
    </row>
    <row r="1722" spans="1:11" x14ac:dyDescent="0.2">
      <c r="A1722" s="3" t="s">
        <v>511</v>
      </c>
      <c r="B1722" s="3" t="s">
        <v>642</v>
      </c>
      <c r="C1722" s="3" t="s">
        <v>643</v>
      </c>
      <c r="D1722" s="3" t="s">
        <v>14</v>
      </c>
      <c r="E1722" s="3">
        <v>4786</v>
      </c>
      <c r="F1722" s="3">
        <v>1648.41887057858</v>
      </c>
      <c r="G1722" s="3">
        <v>5366</v>
      </c>
      <c r="H1722" s="3">
        <v>2339.5073811520301</v>
      </c>
      <c r="I1722" s="3">
        <v>566280</v>
      </c>
      <c r="J1722" s="3">
        <v>271632</v>
      </c>
      <c r="K1722" s="3">
        <v>0.47967789785971598</v>
      </c>
    </row>
    <row r="1723" spans="1:11" x14ac:dyDescent="0.2">
      <c r="A1723" s="3" t="s">
        <v>511</v>
      </c>
      <c r="B1723" s="3" t="s">
        <v>642</v>
      </c>
      <c r="C1723" s="3" t="s">
        <v>643</v>
      </c>
      <c r="D1723" s="3" t="s">
        <v>15</v>
      </c>
      <c r="E1723" s="3">
        <v>4367</v>
      </c>
      <c r="F1723" s="3">
        <v>1992.7804654854699</v>
      </c>
      <c r="G1723" s="3">
        <v>5251</v>
      </c>
      <c r="H1723" s="3">
        <v>3148.8713191316401</v>
      </c>
      <c r="I1723" s="3">
        <v>566280</v>
      </c>
      <c r="J1723" s="3">
        <v>271632</v>
      </c>
      <c r="K1723" s="3">
        <v>0.47967789785971598</v>
      </c>
    </row>
    <row r="1724" spans="1:11" x14ac:dyDescent="0.2">
      <c r="A1724" s="3" t="s">
        <v>511</v>
      </c>
      <c r="B1724" s="3" t="s">
        <v>645</v>
      </c>
      <c r="C1724" s="3" t="s">
        <v>646</v>
      </c>
      <c r="D1724" s="3" t="s">
        <v>8</v>
      </c>
      <c r="E1724" s="3">
        <v>5106</v>
      </c>
      <c r="F1724" s="3">
        <v>2141.3463955639199</v>
      </c>
      <c r="G1724" s="3">
        <v>5963</v>
      </c>
      <c r="H1724" s="3">
        <v>3197.4003243736702</v>
      </c>
      <c r="I1724" s="3">
        <v>264823</v>
      </c>
      <c r="J1724" s="3">
        <v>133900</v>
      </c>
      <c r="K1724" s="3">
        <v>0.50562073535908902</v>
      </c>
    </row>
    <row r="1725" spans="1:11" x14ac:dyDescent="0.2">
      <c r="A1725" s="3" t="s">
        <v>511</v>
      </c>
      <c r="B1725" s="3" t="s">
        <v>645</v>
      </c>
      <c r="C1725" s="3" t="s">
        <v>646</v>
      </c>
      <c r="D1725" s="3" t="s">
        <v>9</v>
      </c>
      <c r="E1725" s="3">
        <v>4905</v>
      </c>
      <c r="F1725" s="3">
        <v>1959.4450587776801</v>
      </c>
      <c r="G1725" s="3">
        <v>5650</v>
      </c>
      <c r="H1725" s="3">
        <v>2796.01016007205</v>
      </c>
      <c r="I1725" s="3">
        <v>264823</v>
      </c>
      <c r="J1725" s="3">
        <v>133900</v>
      </c>
      <c r="K1725" s="3">
        <v>0.50562073535908902</v>
      </c>
    </row>
    <row r="1726" spans="1:11" x14ac:dyDescent="0.2">
      <c r="A1726" s="3" t="s">
        <v>511</v>
      </c>
      <c r="B1726" s="3" t="s">
        <v>645</v>
      </c>
      <c r="C1726" s="3" t="s">
        <v>646</v>
      </c>
      <c r="D1726" s="3" t="s">
        <v>10</v>
      </c>
      <c r="E1726" s="3">
        <v>4423</v>
      </c>
      <c r="F1726" s="3">
        <v>1799.2906804480699</v>
      </c>
      <c r="G1726" s="3">
        <v>5528</v>
      </c>
      <c r="H1726" s="3">
        <v>2835.2689860564501</v>
      </c>
      <c r="I1726" s="3">
        <v>264823</v>
      </c>
      <c r="J1726" s="3">
        <v>133900</v>
      </c>
      <c r="K1726" s="3">
        <v>0.50562073535908902</v>
      </c>
    </row>
    <row r="1727" spans="1:11" x14ac:dyDescent="0.2">
      <c r="A1727" s="3" t="s">
        <v>511</v>
      </c>
      <c r="B1727" s="3" t="s">
        <v>645</v>
      </c>
      <c r="C1727" s="3" t="s">
        <v>646</v>
      </c>
      <c r="D1727" s="3" t="s">
        <v>11</v>
      </c>
      <c r="E1727" s="3">
        <v>4960</v>
      </c>
      <c r="F1727" s="3">
        <v>2199.8475235849501</v>
      </c>
      <c r="G1727" s="3">
        <v>6042</v>
      </c>
      <c r="H1727" s="3">
        <v>3300.22030694248</v>
      </c>
      <c r="I1727" s="3">
        <v>264823</v>
      </c>
      <c r="J1727" s="3">
        <v>133900</v>
      </c>
      <c r="K1727" s="3">
        <v>0.50562073535908902</v>
      </c>
    </row>
    <row r="1728" spans="1:11" x14ac:dyDescent="0.2">
      <c r="A1728" s="3" t="s">
        <v>511</v>
      </c>
      <c r="B1728" s="3" t="s">
        <v>645</v>
      </c>
      <c r="C1728" s="3" t="s">
        <v>646</v>
      </c>
      <c r="D1728" s="3" t="s">
        <v>12</v>
      </c>
      <c r="E1728" s="3">
        <v>5335</v>
      </c>
      <c r="F1728" s="3">
        <v>2494.7148846370901</v>
      </c>
      <c r="G1728" s="3">
        <v>6709</v>
      </c>
      <c r="H1728" s="3">
        <v>4250.1622716735401</v>
      </c>
      <c r="I1728" s="3">
        <v>264823</v>
      </c>
      <c r="J1728" s="3">
        <v>133900</v>
      </c>
      <c r="K1728" s="3">
        <v>0.50562073535908902</v>
      </c>
    </row>
    <row r="1729" spans="1:11" x14ac:dyDescent="0.2">
      <c r="A1729" s="3" t="s">
        <v>511</v>
      </c>
      <c r="B1729" s="3" t="s">
        <v>645</v>
      </c>
      <c r="C1729" s="3" t="s">
        <v>646</v>
      </c>
      <c r="D1729" s="3" t="s">
        <v>13</v>
      </c>
      <c r="E1729" s="3">
        <v>5310</v>
      </c>
      <c r="F1729" s="3">
        <v>2323.4647939882698</v>
      </c>
      <c r="G1729" s="3">
        <v>6703</v>
      </c>
      <c r="H1729" s="3">
        <v>4009.5499346135698</v>
      </c>
      <c r="I1729" s="3">
        <v>264823</v>
      </c>
      <c r="J1729" s="3">
        <v>133900</v>
      </c>
      <c r="K1729" s="3">
        <v>0.50562073535908902</v>
      </c>
    </row>
    <row r="1730" spans="1:11" x14ac:dyDescent="0.2">
      <c r="A1730" s="3" t="s">
        <v>511</v>
      </c>
      <c r="B1730" s="3" t="s">
        <v>645</v>
      </c>
      <c r="C1730" s="3" t="s">
        <v>646</v>
      </c>
      <c r="D1730" s="3" t="s">
        <v>14</v>
      </c>
      <c r="E1730" s="3">
        <v>5052</v>
      </c>
      <c r="F1730" s="3">
        <v>2056.3920129442599</v>
      </c>
      <c r="G1730" s="3">
        <v>6199</v>
      </c>
      <c r="H1730" s="3">
        <v>3304.68446561361</v>
      </c>
      <c r="I1730" s="3">
        <v>264823</v>
      </c>
      <c r="J1730" s="3">
        <v>133900</v>
      </c>
      <c r="K1730" s="3">
        <v>0.50562073535908902</v>
      </c>
    </row>
    <row r="1731" spans="1:11" x14ac:dyDescent="0.2">
      <c r="A1731" s="3" t="s">
        <v>511</v>
      </c>
      <c r="B1731" s="3" t="s">
        <v>645</v>
      </c>
      <c r="C1731" s="3" t="s">
        <v>646</v>
      </c>
      <c r="D1731" s="3" t="s">
        <v>15</v>
      </c>
      <c r="E1731" s="3">
        <v>4959</v>
      </c>
      <c r="F1731" s="3">
        <v>2146.32475613925</v>
      </c>
      <c r="G1731" s="3">
        <v>6299</v>
      </c>
      <c r="H1731" s="3">
        <v>3551.9211457790798</v>
      </c>
      <c r="I1731" s="3">
        <v>264823</v>
      </c>
      <c r="J1731" s="3">
        <v>133900</v>
      </c>
      <c r="K1731" s="3">
        <v>0.50562073535908902</v>
      </c>
    </row>
    <row r="1732" spans="1:11" x14ac:dyDescent="0.2">
      <c r="A1732" s="3" t="s">
        <v>511</v>
      </c>
      <c r="B1732" s="3" t="s">
        <v>648</v>
      </c>
      <c r="C1732" s="3" t="s">
        <v>649</v>
      </c>
      <c r="D1732" s="3" t="s">
        <v>8</v>
      </c>
      <c r="E1732" s="3">
        <v>6410</v>
      </c>
      <c r="F1732" s="3">
        <v>3696.7747149891602</v>
      </c>
      <c r="G1732" s="3">
        <v>6963</v>
      </c>
      <c r="H1732" s="3">
        <v>4601.1221426770999</v>
      </c>
      <c r="I1732" s="3">
        <v>235027</v>
      </c>
      <c r="J1732" s="3">
        <v>111487</v>
      </c>
      <c r="K1732" s="3">
        <v>0.47435826522059199</v>
      </c>
    </row>
    <row r="1733" spans="1:11" x14ac:dyDescent="0.2">
      <c r="A1733" s="3" t="s">
        <v>511</v>
      </c>
      <c r="B1733" s="3" t="s">
        <v>648</v>
      </c>
      <c r="C1733" s="3" t="s">
        <v>649</v>
      </c>
      <c r="D1733" s="3" t="s">
        <v>9</v>
      </c>
      <c r="E1733" s="3">
        <v>5869</v>
      </c>
      <c r="F1733" s="3">
        <v>3033.9426469549398</v>
      </c>
      <c r="G1733" s="3">
        <v>6474</v>
      </c>
      <c r="H1733" s="3">
        <v>3892.8768854141999</v>
      </c>
      <c r="I1733" s="3">
        <v>235027</v>
      </c>
      <c r="J1733" s="3">
        <v>111487</v>
      </c>
      <c r="K1733" s="3">
        <v>0.47435826522059199</v>
      </c>
    </row>
    <row r="1734" spans="1:11" x14ac:dyDescent="0.2">
      <c r="A1734" s="3" t="s">
        <v>511</v>
      </c>
      <c r="B1734" s="3" t="s">
        <v>648</v>
      </c>
      <c r="C1734" s="3" t="s">
        <v>649</v>
      </c>
      <c r="D1734" s="3" t="s">
        <v>10</v>
      </c>
      <c r="E1734" s="3">
        <v>5845</v>
      </c>
      <c r="F1734" s="3">
        <v>3335.5672656267898</v>
      </c>
      <c r="G1734" s="3">
        <v>6596</v>
      </c>
      <c r="H1734" s="3">
        <v>4508.1510081510096</v>
      </c>
      <c r="I1734" s="3">
        <v>235027</v>
      </c>
      <c r="J1734" s="3">
        <v>111487</v>
      </c>
      <c r="K1734" s="3">
        <v>0.47435826522059199</v>
      </c>
    </row>
    <row r="1735" spans="1:11" x14ac:dyDescent="0.2">
      <c r="A1735" s="3" t="s">
        <v>511</v>
      </c>
      <c r="B1735" s="3" t="s">
        <v>648</v>
      </c>
      <c r="C1735" s="3" t="s">
        <v>649</v>
      </c>
      <c r="D1735" s="3" t="s">
        <v>11</v>
      </c>
      <c r="E1735" s="3">
        <v>6050</v>
      </c>
      <c r="F1735" s="3">
        <v>3396.3859721154799</v>
      </c>
      <c r="G1735" s="3">
        <v>6955</v>
      </c>
      <c r="H1735" s="3">
        <v>4647.0793650793603</v>
      </c>
      <c r="I1735" s="3">
        <v>235027</v>
      </c>
      <c r="J1735" s="3">
        <v>111487</v>
      </c>
      <c r="K1735" s="3">
        <v>0.47435826522059199</v>
      </c>
    </row>
    <row r="1736" spans="1:11" x14ac:dyDescent="0.2">
      <c r="A1736" s="3" t="s">
        <v>511</v>
      </c>
      <c r="B1736" s="3" t="s">
        <v>648</v>
      </c>
      <c r="C1736" s="3" t="s">
        <v>649</v>
      </c>
      <c r="D1736" s="3" t="s">
        <v>12</v>
      </c>
      <c r="E1736" s="3">
        <v>7245</v>
      </c>
      <c r="F1736" s="3">
        <v>5626.34411969132</v>
      </c>
      <c r="G1736" s="3">
        <v>7986</v>
      </c>
      <c r="H1736" s="3">
        <v>6679.3513777607704</v>
      </c>
      <c r="I1736" s="3">
        <v>235027</v>
      </c>
      <c r="J1736" s="3">
        <v>111487</v>
      </c>
      <c r="K1736" s="3">
        <v>0.47435826522059199</v>
      </c>
    </row>
    <row r="1737" spans="1:11" x14ac:dyDescent="0.2">
      <c r="A1737" s="3" t="s">
        <v>511</v>
      </c>
      <c r="B1737" s="3" t="s">
        <v>648</v>
      </c>
      <c r="C1737" s="3" t="s">
        <v>649</v>
      </c>
      <c r="D1737" s="3" t="s">
        <v>13</v>
      </c>
      <c r="E1737" s="3">
        <v>7121</v>
      </c>
      <c r="F1737" s="3">
        <v>4847.1740303801398</v>
      </c>
      <c r="G1737" s="3">
        <v>7951</v>
      </c>
      <c r="H1737" s="3">
        <v>6000</v>
      </c>
      <c r="I1737" s="3">
        <v>235027</v>
      </c>
      <c r="J1737" s="3">
        <v>111487</v>
      </c>
      <c r="K1737" s="3">
        <v>0.47435826522059199</v>
      </c>
    </row>
    <row r="1738" spans="1:11" x14ac:dyDescent="0.2">
      <c r="A1738" s="3" t="s">
        <v>511</v>
      </c>
      <c r="B1738" s="3" t="s">
        <v>648</v>
      </c>
      <c r="C1738" s="3" t="s">
        <v>649</v>
      </c>
      <c r="D1738" s="3" t="s">
        <v>14</v>
      </c>
      <c r="E1738" s="3">
        <v>6749</v>
      </c>
      <c r="F1738" s="3">
        <v>4371.64088796136</v>
      </c>
      <c r="G1738" s="3">
        <v>7499</v>
      </c>
      <c r="H1738" s="3">
        <v>5048.2804232804201</v>
      </c>
      <c r="I1738" s="3">
        <v>235027</v>
      </c>
      <c r="J1738" s="3">
        <v>111487</v>
      </c>
      <c r="K1738" s="3">
        <v>0.47435826522059199</v>
      </c>
    </row>
    <row r="1739" spans="1:11" x14ac:dyDescent="0.2">
      <c r="A1739" s="3" t="s">
        <v>511</v>
      </c>
      <c r="B1739" s="3" t="s">
        <v>648</v>
      </c>
      <c r="C1739" s="3" t="s">
        <v>649</v>
      </c>
      <c r="D1739" s="3" t="s">
        <v>15</v>
      </c>
      <c r="E1739" s="3">
        <v>7091</v>
      </c>
      <c r="F1739" s="3">
        <v>4523.2971840957298</v>
      </c>
      <c r="G1739" s="3">
        <v>7853</v>
      </c>
      <c r="H1739" s="3">
        <v>5768.4362062081</v>
      </c>
      <c r="I1739" s="3">
        <v>235027</v>
      </c>
      <c r="J1739" s="3">
        <v>111487</v>
      </c>
      <c r="K1739" s="3">
        <v>0.47435826522059199</v>
      </c>
    </row>
    <row r="1740" spans="1:11" x14ac:dyDescent="0.2">
      <c r="A1740" s="3" t="s">
        <v>511</v>
      </c>
      <c r="B1740" s="3" t="s">
        <v>651</v>
      </c>
      <c r="C1740" s="3" t="s">
        <v>652</v>
      </c>
      <c r="D1740" s="3" t="s">
        <v>8</v>
      </c>
      <c r="E1740" s="3">
        <v>9000</v>
      </c>
      <c r="F1740" s="3">
        <v>8461.5384615384592</v>
      </c>
      <c r="G1740" s="3">
        <v>8571</v>
      </c>
      <c r="H1740" s="3">
        <v>8000</v>
      </c>
      <c r="I1740" s="3">
        <v>219777</v>
      </c>
      <c r="J1740" s="3">
        <v>102020</v>
      </c>
      <c r="K1740" s="3">
        <v>0.46419780049777698</v>
      </c>
    </row>
    <row r="1741" spans="1:11" x14ac:dyDescent="0.2">
      <c r="A1741" s="3" t="s">
        <v>511</v>
      </c>
      <c r="B1741" s="3" t="s">
        <v>651</v>
      </c>
      <c r="C1741" s="3" t="s">
        <v>652</v>
      </c>
      <c r="D1741" s="3" t="s">
        <v>9</v>
      </c>
      <c r="I1741" s="3">
        <v>219777</v>
      </c>
      <c r="J1741" s="3">
        <v>102020</v>
      </c>
      <c r="K1741" s="3">
        <v>0.46419780049777698</v>
      </c>
    </row>
    <row r="1742" spans="1:11" x14ac:dyDescent="0.2">
      <c r="A1742" s="3" t="s">
        <v>511</v>
      </c>
      <c r="B1742" s="3" t="s">
        <v>651</v>
      </c>
      <c r="C1742" s="3" t="s">
        <v>652</v>
      </c>
      <c r="D1742" s="3" t="s">
        <v>10</v>
      </c>
      <c r="E1742" s="3">
        <v>8750</v>
      </c>
      <c r="F1742" s="3">
        <v>8333.3333333333303</v>
      </c>
      <c r="G1742" s="3">
        <v>10000</v>
      </c>
      <c r="H1742" s="3">
        <v>10000</v>
      </c>
      <c r="I1742" s="3">
        <v>219777</v>
      </c>
      <c r="J1742" s="3">
        <v>102020</v>
      </c>
      <c r="K1742" s="3">
        <v>0.46419780049777698</v>
      </c>
    </row>
    <row r="1743" spans="1:11" x14ac:dyDescent="0.2">
      <c r="A1743" s="3" t="s">
        <v>511</v>
      </c>
      <c r="B1743" s="3" t="s">
        <v>651</v>
      </c>
      <c r="C1743" s="3" t="s">
        <v>652</v>
      </c>
      <c r="D1743" s="3" t="s">
        <v>11</v>
      </c>
      <c r="E1743" s="3">
        <v>9167</v>
      </c>
      <c r="F1743" s="3">
        <v>8571.4285714285706</v>
      </c>
      <c r="G1743" s="3">
        <v>10000</v>
      </c>
      <c r="H1743" s="3">
        <v>10000</v>
      </c>
      <c r="I1743" s="3">
        <v>219777</v>
      </c>
      <c r="J1743" s="3">
        <v>102020</v>
      </c>
      <c r="K1743" s="3">
        <v>0.46419780049777698</v>
      </c>
    </row>
    <row r="1744" spans="1:11" x14ac:dyDescent="0.2">
      <c r="A1744" s="3" t="s">
        <v>511</v>
      </c>
      <c r="B1744" s="3" t="s">
        <v>651</v>
      </c>
      <c r="C1744" s="3" t="s">
        <v>652</v>
      </c>
      <c r="D1744" s="3" t="s">
        <v>12</v>
      </c>
      <c r="I1744" s="3">
        <v>219777</v>
      </c>
      <c r="J1744" s="3">
        <v>102020</v>
      </c>
      <c r="K1744" s="3">
        <v>0.46419780049777698</v>
      </c>
    </row>
    <row r="1745" spans="1:11" x14ac:dyDescent="0.2">
      <c r="A1745" s="3" t="s">
        <v>511</v>
      </c>
      <c r="B1745" s="3" t="s">
        <v>651</v>
      </c>
      <c r="C1745" s="3" t="s">
        <v>652</v>
      </c>
      <c r="D1745" s="3" t="s">
        <v>13</v>
      </c>
      <c r="E1745" s="3">
        <v>8333</v>
      </c>
      <c r="F1745" s="3">
        <v>7500</v>
      </c>
      <c r="G1745" s="3">
        <v>10000</v>
      </c>
      <c r="H1745" s="3">
        <v>10000</v>
      </c>
      <c r="I1745" s="3">
        <v>219777</v>
      </c>
      <c r="J1745" s="3">
        <v>102020</v>
      </c>
      <c r="K1745" s="3">
        <v>0.46419780049777698</v>
      </c>
    </row>
    <row r="1746" spans="1:11" x14ac:dyDescent="0.2">
      <c r="A1746" s="3" t="s">
        <v>511</v>
      </c>
      <c r="B1746" s="3" t="s">
        <v>651</v>
      </c>
      <c r="C1746" s="3" t="s">
        <v>652</v>
      </c>
      <c r="D1746" s="3" t="s">
        <v>14</v>
      </c>
      <c r="E1746" s="3">
        <v>9028</v>
      </c>
      <c r="F1746" s="3">
        <v>8125</v>
      </c>
      <c r="G1746" s="3">
        <v>10000</v>
      </c>
      <c r="H1746" s="3">
        <v>10000</v>
      </c>
      <c r="I1746" s="3">
        <v>219777</v>
      </c>
      <c r="J1746" s="3">
        <v>102020</v>
      </c>
      <c r="K1746" s="3">
        <v>0.46419780049777698</v>
      </c>
    </row>
    <row r="1747" spans="1:11" x14ac:dyDescent="0.2">
      <c r="A1747" s="3" t="s">
        <v>511</v>
      </c>
      <c r="B1747" s="3" t="s">
        <v>651</v>
      </c>
      <c r="C1747" s="3" t="s">
        <v>652</v>
      </c>
      <c r="D1747" s="3" t="s">
        <v>15</v>
      </c>
      <c r="E1747" s="3">
        <v>10000</v>
      </c>
      <c r="F1747" s="3">
        <v>10000</v>
      </c>
      <c r="G1747" s="3">
        <v>10000</v>
      </c>
      <c r="H1747" s="3">
        <v>10000</v>
      </c>
      <c r="I1747" s="3">
        <v>219777</v>
      </c>
      <c r="J1747" s="3">
        <v>102020</v>
      </c>
      <c r="K1747" s="3">
        <v>0.46419780049777698</v>
      </c>
    </row>
    <row r="1748" spans="1:11" x14ac:dyDescent="0.2">
      <c r="A1748" s="3" t="s">
        <v>511</v>
      </c>
      <c r="B1748" s="3" t="s">
        <v>654</v>
      </c>
      <c r="C1748" s="3" t="s">
        <v>655</v>
      </c>
      <c r="D1748" s="3" t="s">
        <v>8</v>
      </c>
      <c r="E1748" s="3">
        <v>3544</v>
      </c>
      <c r="F1748" s="3">
        <v>980.46511268551797</v>
      </c>
      <c r="G1748" s="3">
        <v>4851</v>
      </c>
      <c r="H1748" s="3">
        <v>1805.4936629148001</v>
      </c>
      <c r="I1748" s="3">
        <v>340726</v>
      </c>
      <c r="J1748" s="3">
        <v>158850</v>
      </c>
      <c r="K1748" s="3">
        <v>0.46621038605800602</v>
      </c>
    </row>
    <row r="1749" spans="1:11" x14ac:dyDescent="0.2">
      <c r="A1749" s="3" t="s">
        <v>511</v>
      </c>
      <c r="B1749" s="3" t="s">
        <v>654</v>
      </c>
      <c r="C1749" s="3" t="s">
        <v>655</v>
      </c>
      <c r="D1749" s="3" t="s">
        <v>9</v>
      </c>
      <c r="E1749" s="3">
        <v>3320</v>
      </c>
      <c r="F1749" s="3">
        <v>818.65389290461496</v>
      </c>
      <c r="G1749" s="3">
        <v>4671</v>
      </c>
      <c r="H1749" s="3">
        <v>1613.0430572200301</v>
      </c>
      <c r="I1749" s="3">
        <v>340726</v>
      </c>
      <c r="J1749" s="3">
        <v>158850</v>
      </c>
      <c r="K1749" s="3">
        <v>0.46621038605800602</v>
      </c>
    </row>
    <row r="1750" spans="1:11" x14ac:dyDescent="0.2">
      <c r="A1750" s="3" t="s">
        <v>511</v>
      </c>
      <c r="B1750" s="3" t="s">
        <v>654</v>
      </c>
      <c r="C1750" s="3" t="s">
        <v>655</v>
      </c>
      <c r="D1750" s="3" t="s">
        <v>10</v>
      </c>
      <c r="E1750" s="3">
        <v>3562</v>
      </c>
      <c r="F1750" s="3">
        <v>938.09273952171202</v>
      </c>
      <c r="G1750" s="3">
        <v>5020</v>
      </c>
      <c r="H1750" s="3">
        <v>1991.6246379670099</v>
      </c>
      <c r="I1750" s="3">
        <v>340726</v>
      </c>
      <c r="J1750" s="3">
        <v>158850</v>
      </c>
      <c r="K1750" s="3">
        <v>0.46621038605800602</v>
      </c>
    </row>
    <row r="1751" spans="1:11" x14ac:dyDescent="0.2">
      <c r="A1751" s="3" t="s">
        <v>511</v>
      </c>
      <c r="B1751" s="3" t="s">
        <v>654</v>
      </c>
      <c r="C1751" s="3" t="s">
        <v>655</v>
      </c>
      <c r="D1751" s="3" t="s">
        <v>11</v>
      </c>
      <c r="E1751" s="3">
        <v>3100</v>
      </c>
      <c r="F1751" s="3">
        <v>951.771555515979</v>
      </c>
      <c r="G1751" s="3">
        <v>4590</v>
      </c>
      <c r="H1751" s="3">
        <v>1960.5092072428499</v>
      </c>
      <c r="I1751" s="3">
        <v>340726</v>
      </c>
      <c r="J1751" s="3">
        <v>158850</v>
      </c>
      <c r="K1751" s="3">
        <v>0.46621038605800602</v>
      </c>
    </row>
    <row r="1752" spans="1:11" x14ac:dyDescent="0.2">
      <c r="A1752" s="3" t="s">
        <v>511</v>
      </c>
      <c r="B1752" s="3" t="s">
        <v>654</v>
      </c>
      <c r="C1752" s="3" t="s">
        <v>655</v>
      </c>
      <c r="D1752" s="3" t="s">
        <v>12</v>
      </c>
      <c r="E1752" s="3">
        <v>3750</v>
      </c>
      <c r="F1752" s="3">
        <v>1161.39483943594</v>
      </c>
      <c r="G1752" s="3">
        <v>5033</v>
      </c>
      <c r="H1752" s="3">
        <v>2306.9015206149302</v>
      </c>
      <c r="I1752" s="3">
        <v>340726</v>
      </c>
      <c r="J1752" s="3">
        <v>158850</v>
      </c>
      <c r="K1752" s="3">
        <v>0.46621038605800602</v>
      </c>
    </row>
    <row r="1753" spans="1:11" x14ac:dyDescent="0.2">
      <c r="A1753" s="3" t="s">
        <v>511</v>
      </c>
      <c r="B1753" s="3" t="s">
        <v>654</v>
      </c>
      <c r="C1753" s="3" t="s">
        <v>655</v>
      </c>
      <c r="D1753" s="3" t="s">
        <v>13</v>
      </c>
      <c r="E1753" s="3">
        <v>4563</v>
      </c>
      <c r="F1753" s="3">
        <v>1761.97698822653</v>
      </c>
      <c r="G1753" s="3">
        <v>5751</v>
      </c>
      <c r="H1753" s="3">
        <v>3035.0010668836799</v>
      </c>
      <c r="I1753" s="3">
        <v>340726</v>
      </c>
      <c r="J1753" s="3">
        <v>158850</v>
      </c>
      <c r="K1753" s="3">
        <v>0.46621038605800602</v>
      </c>
    </row>
    <row r="1754" spans="1:11" x14ac:dyDescent="0.2">
      <c r="A1754" s="3" t="s">
        <v>511</v>
      </c>
      <c r="B1754" s="3" t="s">
        <v>654</v>
      </c>
      <c r="C1754" s="3" t="s">
        <v>655</v>
      </c>
      <c r="D1754" s="3" t="s">
        <v>14</v>
      </c>
      <c r="E1754" s="3">
        <v>4466</v>
      </c>
      <c r="F1754" s="3">
        <v>1505.9239842634699</v>
      </c>
      <c r="G1754" s="3">
        <v>5827</v>
      </c>
      <c r="H1754" s="3">
        <v>2613.0244551006199</v>
      </c>
      <c r="I1754" s="3">
        <v>340726</v>
      </c>
      <c r="J1754" s="3">
        <v>158850</v>
      </c>
      <c r="K1754" s="3">
        <v>0.46621038605800602</v>
      </c>
    </row>
    <row r="1755" spans="1:11" x14ac:dyDescent="0.2">
      <c r="A1755" s="3" t="s">
        <v>511</v>
      </c>
      <c r="B1755" s="3" t="s">
        <v>654</v>
      </c>
      <c r="C1755" s="3" t="s">
        <v>655</v>
      </c>
      <c r="D1755" s="3" t="s">
        <v>15</v>
      </c>
      <c r="E1755" s="3">
        <v>4678</v>
      </c>
      <c r="F1755" s="3">
        <v>1875.5488259675101</v>
      </c>
      <c r="G1755" s="3">
        <v>6130</v>
      </c>
      <c r="H1755" s="3">
        <v>3442.8292765666602</v>
      </c>
      <c r="I1755" s="3">
        <v>340726</v>
      </c>
      <c r="J1755" s="3">
        <v>158850</v>
      </c>
      <c r="K1755" s="3">
        <v>0.46621038605800602</v>
      </c>
    </row>
    <row r="1756" spans="1:11" x14ac:dyDescent="0.2">
      <c r="A1756" s="3" t="s">
        <v>511</v>
      </c>
      <c r="B1756" s="3" t="s">
        <v>657</v>
      </c>
      <c r="C1756" s="3" t="s">
        <v>658</v>
      </c>
      <c r="D1756" s="3" t="s">
        <v>8</v>
      </c>
      <c r="E1756" s="3">
        <v>4395</v>
      </c>
      <c r="F1756" s="3">
        <v>1517.7825954683201</v>
      </c>
      <c r="G1756" s="3">
        <v>5162</v>
      </c>
      <c r="H1756" s="3">
        <v>2273.6128273285599</v>
      </c>
      <c r="I1756" s="3">
        <v>230488</v>
      </c>
      <c r="J1756" s="3">
        <v>109858</v>
      </c>
      <c r="K1756" s="3">
        <v>0.47663218909444299</v>
      </c>
    </row>
    <row r="1757" spans="1:11" x14ac:dyDescent="0.2">
      <c r="A1757" s="3" t="s">
        <v>511</v>
      </c>
      <c r="B1757" s="3" t="s">
        <v>657</v>
      </c>
      <c r="C1757" s="3" t="s">
        <v>658</v>
      </c>
      <c r="D1757" s="3" t="s">
        <v>9</v>
      </c>
      <c r="E1757" s="3">
        <v>4349</v>
      </c>
      <c r="F1757" s="3">
        <v>1373.6863028114301</v>
      </c>
      <c r="G1757" s="3">
        <v>5324</v>
      </c>
      <c r="H1757" s="3">
        <v>2015.3371850482499</v>
      </c>
      <c r="I1757" s="3">
        <v>230488</v>
      </c>
      <c r="J1757" s="3">
        <v>109858</v>
      </c>
      <c r="K1757" s="3">
        <v>0.47663218909444299</v>
      </c>
    </row>
    <row r="1758" spans="1:11" x14ac:dyDescent="0.2">
      <c r="A1758" s="3" t="s">
        <v>511</v>
      </c>
      <c r="B1758" s="3" t="s">
        <v>657</v>
      </c>
      <c r="C1758" s="3" t="s">
        <v>658</v>
      </c>
      <c r="D1758" s="3" t="s">
        <v>10</v>
      </c>
      <c r="E1758" s="3">
        <v>3986</v>
      </c>
      <c r="F1758" s="3">
        <v>1209.42189673179</v>
      </c>
      <c r="G1758" s="3">
        <v>4636</v>
      </c>
      <c r="H1758" s="3">
        <v>1984.4491935209101</v>
      </c>
      <c r="I1758" s="3">
        <v>230488</v>
      </c>
      <c r="J1758" s="3">
        <v>109858</v>
      </c>
      <c r="K1758" s="3">
        <v>0.47663218909444299</v>
      </c>
    </row>
    <row r="1759" spans="1:11" x14ac:dyDescent="0.2">
      <c r="A1759" s="3" t="s">
        <v>511</v>
      </c>
      <c r="B1759" s="3" t="s">
        <v>657</v>
      </c>
      <c r="C1759" s="3" t="s">
        <v>658</v>
      </c>
      <c r="D1759" s="3" t="s">
        <v>11</v>
      </c>
      <c r="E1759" s="3">
        <v>4280</v>
      </c>
      <c r="F1759" s="3">
        <v>1549.7549127699499</v>
      </c>
      <c r="G1759" s="3">
        <v>5501</v>
      </c>
      <c r="H1759" s="3">
        <v>2469.5032301460801</v>
      </c>
      <c r="I1759" s="3">
        <v>230488</v>
      </c>
      <c r="J1759" s="3">
        <v>109858</v>
      </c>
      <c r="K1759" s="3">
        <v>0.47663218909444299</v>
      </c>
    </row>
    <row r="1760" spans="1:11" x14ac:dyDescent="0.2">
      <c r="A1760" s="3" t="s">
        <v>511</v>
      </c>
      <c r="B1760" s="3" t="s">
        <v>657</v>
      </c>
      <c r="C1760" s="3" t="s">
        <v>658</v>
      </c>
      <c r="D1760" s="3" t="s">
        <v>12</v>
      </c>
      <c r="E1760" s="3">
        <v>4442</v>
      </c>
      <c r="F1760" s="3">
        <v>1519.2731205697</v>
      </c>
      <c r="G1760" s="3">
        <v>5689</v>
      </c>
      <c r="H1760" s="3">
        <v>2622.3733490111699</v>
      </c>
      <c r="I1760" s="3">
        <v>230488</v>
      </c>
      <c r="J1760" s="3">
        <v>109858</v>
      </c>
      <c r="K1760" s="3">
        <v>0.47663218909444299</v>
      </c>
    </row>
    <row r="1761" spans="1:11" x14ac:dyDescent="0.2">
      <c r="A1761" s="3" t="s">
        <v>511</v>
      </c>
      <c r="B1761" s="3" t="s">
        <v>657</v>
      </c>
      <c r="C1761" s="3" t="s">
        <v>658</v>
      </c>
      <c r="D1761" s="3" t="s">
        <v>13</v>
      </c>
      <c r="E1761" s="3">
        <v>4287</v>
      </c>
      <c r="F1761" s="3">
        <v>1595.41624500075</v>
      </c>
      <c r="G1761" s="3">
        <v>5876</v>
      </c>
      <c r="H1761" s="3">
        <v>3055.28738736179</v>
      </c>
      <c r="I1761" s="3">
        <v>230488</v>
      </c>
      <c r="J1761" s="3">
        <v>109858</v>
      </c>
      <c r="K1761" s="3">
        <v>0.47663218909444299</v>
      </c>
    </row>
    <row r="1762" spans="1:11" x14ac:dyDescent="0.2">
      <c r="A1762" s="3" t="s">
        <v>511</v>
      </c>
      <c r="B1762" s="3" t="s">
        <v>657</v>
      </c>
      <c r="C1762" s="3" t="s">
        <v>658</v>
      </c>
      <c r="D1762" s="3" t="s">
        <v>14</v>
      </c>
      <c r="E1762" s="3">
        <v>3971</v>
      </c>
      <c r="F1762" s="3">
        <v>1199.7420341024999</v>
      </c>
      <c r="G1762" s="3">
        <v>5753</v>
      </c>
      <c r="H1762" s="3">
        <v>2558.0873993553701</v>
      </c>
      <c r="I1762" s="3">
        <v>230488</v>
      </c>
      <c r="J1762" s="3">
        <v>109858</v>
      </c>
      <c r="K1762" s="3">
        <v>0.47663218909444299</v>
      </c>
    </row>
    <row r="1763" spans="1:11" x14ac:dyDescent="0.2">
      <c r="A1763" s="3" t="s">
        <v>511</v>
      </c>
      <c r="B1763" s="3" t="s">
        <v>657</v>
      </c>
      <c r="C1763" s="3" t="s">
        <v>658</v>
      </c>
      <c r="D1763" s="3" t="s">
        <v>15</v>
      </c>
      <c r="E1763" s="3">
        <v>4703</v>
      </c>
      <c r="F1763" s="3">
        <v>1677.1022900830601</v>
      </c>
      <c r="G1763" s="3">
        <v>5693</v>
      </c>
      <c r="H1763" s="3">
        <v>2708.1289486648302</v>
      </c>
      <c r="I1763" s="3">
        <v>230488</v>
      </c>
      <c r="J1763" s="3">
        <v>109858</v>
      </c>
      <c r="K1763" s="3">
        <v>0.47663218909444299</v>
      </c>
    </row>
    <row r="1764" spans="1:11" x14ac:dyDescent="0.2">
      <c r="A1764" s="3" t="s">
        <v>511</v>
      </c>
      <c r="B1764" s="3" t="s">
        <v>660</v>
      </c>
      <c r="C1764" s="3" t="s">
        <v>661</v>
      </c>
      <c r="D1764" s="3" t="s">
        <v>8</v>
      </c>
      <c r="E1764" s="3">
        <v>4432</v>
      </c>
      <c r="F1764" s="3">
        <v>1281.7975855237</v>
      </c>
      <c r="G1764" s="3">
        <v>5178</v>
      </c>
      <c r="H1764" s="3">
        <v>2245.1892797319701</v>
      </c>
      <c r="I1764" s="3">
        <v>200129</v>
      </c>
      <c r="J1764" s="3">
        <v>95713</v>
      </c>
      <c r="K1764" s="3">
        <v>0.478256524541671</v>
      </c>
    </row>
    <row r="1765" spans="1:11" x14ac:dyDescent="0.2">
      <c r="A1765" s="3" t="s">
        <v>511</v>
      </c>
      <c r="B1765" s="3" t="s">
        <v>660</v>
      </c>
      <c r="C1765" s="3" t="s">
        <v>661</v>
      </c>
      <c r="D1765" s="3" t="s">
        <v>9</v>
      </c>
      <c r="E1765" s="3">
        <v>4081</v>
      </c>
      <c r="F1765" s="3">
        <v>1135.2009495371699</v>
      </c>
      <c r="G1765" s="3">
        <v>4846</v>
      </c>
      <c r="H1765" s="3">
        <v>1932.8482589099301</v>
      </c>
      <c r="I1765" s="3">
        <v>200129</v>
      </c>
      <c r="J1765" s="3">
        <v>95713</v>
      </c>
      <c r="K1765" s="3">
        <v>0.478256524541671</v>
      </c>
    </row>
    <row r="1766" spans="1:11" x14ac:dyDescent="0.2">
      <c r="A1766" s="3" t="s">
        <v>511</v>
      </c>
      <c r="B1766" s="3" t="s">
        <v>660</v>
      </c>
      <c r="C1766" s="3" t="s">
        <v>661</v>
      </c>
      <c r="D1766" s="3" t="s">
        <v>10</v>
      </c>
      <c r="E1766" s="3">
        <v>4041</v>
      </c>
      <c r="F1766" s="3">
        <v>1288.05513191113</v>
      </c>
      <c r="G1766" s="3">
        <v>5179</v>
      </c>
      <c r="H1766" s="3">
        <v>2309.0358869623401</v>
      </c>
      <c r="I1766" s="3">
        <v>200129</v>
      </c>
      <c r="J1766" s="3">
        <v>95713</v>
      </c>
      <c r="K1766" s="3">
        <v>0.478256524541671</v>
      </c>
    </row>
    <row r="1767" spans="1:11" x14ac:dyDescent="0.2">
      <c r="A1767" s="3" t="s">
        <v>511</v>
      </c>
      <c r="B1767" s="3" t="s">
        <v>660</v>
      </c>
      <c r="C1767" s="3" t="s">
        <v>661</v>
      </c>
      <c r="D1767" s="3" t="s">
        <v>11</v>
      </c>
      <c r="E1767" s="3">
        <v>4599</v>
      </c>
      <c r="F1767" s="3">
        <v>1498.53075450196</v>
      </c>
      <c r="G1767" s="3">
        <v>5635</v>
      </c>
      <c r="H1767" s="3">
        <v>2582.2871955956498</v>
      </c>
      <c r="I1767" s="3">
        <v>200129</v>
      </c>
      <c r="J1767" s="3">
        <v>95713</v>
      </c>
      <c r="K1767" s="3">
        <v>0.478256524541671</v>
      </c>
    </row>
    <row r="1768" spans="1:11" x14ac:dyDescent="0.2">
      <c r="A1768" s="3" t="s">
        <v>511</v>
      </c>
      <c r="B1768" s="3" t="s">
        <v>660</v>
      </c>
      <c r="C1768" s="3" t="s">
        <v>661</v>
      </c>
      <c r="D1768" s="3" t="s">
        <v>12</v>
      </c>
      <c r="E1768" s="3">
        <v>4598</v>
      </c>
      <c r="F1768" s="3">
        <v>1514.07511730069</v>
      </c>
      <c r="G1768" s="3">
        <v>5354</v>
      </c>
      <c r="H1768" s="3">
        <v>2803.2271308987301</v>
      </c>
      <c r="I1768" s="3">
        <v>200129</v>
      </c>
      <c r="J1768" s="3">
        <v>95713</v>
      </c>
      <c r="K1768" s="3">
        <v>0.478256524541671</v>
      </c>
    </row>
    <row r="1769" spans="1:11" x14ac:dyDescent="0.2">
      <c r="A1769" s="3" t="s">
        <v>511</v>
      </c>
      <c r="B1769" s="3" t="s">
        <v>660</v>
      </c>
      <c r="C1769" s="3" t="s">
        <v>661</v>
      </c>
      <c r="D1769" s="3" t="s">
        <v>13</v>
      </c>
      <c r="E1769" s="3">
        <v>4550</v>
      </c>
      <c r="F1769" s="3">
        <v>1673.9513750414501</v>
      </c>
      <c r="G1769" s="3">
        <v>6184</v>
      </c>
      <c r="H1769" s="3">
        <v>3169.7135858721199</v>
      </c>
      <c r="I1769" s="3">
        <v>200129</v>
      </c>
      <c r="J1769" s="3">
        <v>95713</v>
      </c>
      <c r="K1769" s="3">
        <v>0.478256524541671</v>
      </c>
    </row>
    <row r="1770" spans="1:11" x14ac:dyDescent="0.2">
      <c r="A1770" s="3" t="s">
        <v>511</v>
      </c>
      <c r="B1770" s="3" t="s">
        <v>660</v>
      </c>
      <c r="C1770" s="3" t="s">
        <v>661</v>
      </c>
      <c r="D1770" s="3" t="s">
        <v>14</v>
      </c>
      <c r="E1770" s="3">
        <v>4624</v>
      </c>
      <c r="F1770" s="3">
        <v>1684.52584387808</v>
      </c>
      <c r="G1770" s="3">
        <v>5885</v>
      </c>
      <c r="H1770" s="3">
        <v>2578.1743430105598</v>
      </c>
      <c r="I1770" s="3">
        <v>200129</v>
      </c>
      <c r="J1770" s="3">
        <v>95713</v>
      </c>
      <c r="K1770" s="3">
        <v>0.478256524541671</v>
      </c>
    </row>
    <row r="1771" spans="1:11" x14ac:dyDescent="0.2">
      <c r="A1771" s="3" t="s">
        <v>511</v>
      </c>
      <c r="B1771" s="3" t="s">
        <v>660</v>
      </c>
      <c r="C1771" s="3" t="s">
        <v>661</v>
      </c>
      <c r="D1771" s="3" t="s">
        <v>15</v>
      </c>
      <c r="E1771" s="3">
        <v>4686</v>
      </c>
      <c r="F1771" s="3">
        <v>1670.4220503448</v>
      </c>
      <c r="G1771" s="3">
        <v>5647</v>
      </c>
      <c r="H1771" s="3">
        <v>2692.4135844682601</v>
      </c>
      <c r="I1771" s="3">
        <v>200129</v>
      </c>
      <c r="J1771" s="3">
        <v>95713</v>
      </c>
      <c r="K1771" s="3">
        <v>0.478256524541671</v>
      </c>
    </row>
    <row r="1772" spans="1:11" x14ac:dyDescent="0.2">
      <c r="A1772" s="3" t="s">
        <v>511</v>
      </c>
      <c r="B1772" s="3" t="s">
        <v>663</v>
      </c>
      <c r="C1772" s="3" t="s">
        <v>664</v>
      </c>
      <c r="D1772" s="3" t="s">
        <v>8</v>
      </c>
      <c r="E1772" s="3">
        <v>5148</v>
      </c>
      <c r="F1772" s="3">
        <v>1685.9550979641499</v>
      </c>
      <c r="G1772" s="3">
        <v>6282</v>
      </c>
      <c r="H1772" s="3">
        <v>2820.1088248105598</v>
      </c>
      <c r="I1772" s="3">
        <v>201733</v>
      </c>
      <c r="J1772" s="3">
        <v>95399</v>
      </c>
      <c r="K1772" s="3">
        <v>0.47289734450982202</v>
      </c>
    </row>
    <row r="1773" spans="1:11" x14ac:dyDescent="0.2">
      <c r="A1773" s="3" t="s">
        <v>511</v>
      </c>
      <c r="B1773" s="3" t="s">
        <v>663</v>
      </c>
      <c r="C1773" s="3" t="s">
        <v>664</v>
      </c>
      <c r="D1773" s="3" t="s">
        <v>9</v>
      </c>
      <c r="E1773" s="3">
        <v>5262</v>
      </c>
      <c r="F1773" s="3">
        <v>1508.9015173084499</v>
      </c>
      <c r="G1773" s="3">
        <v>6088</v>
      </c>
      <c r="H1773" s="3">
        <v>2337.2368360867799</v>
      </c>
      <c r="I1773" s="3">
        <v>201733</v>
      </c>
      <c r="J1773" s="3">
        <v>95399</v>
      </c>
      <c r="K1773" s="3">
        <v>0.47289734450982202</v>
      </c>
    </row>
    <row r="1774" spans="1:11" x14ac:dyDescent="0.2">
      <c r="A1774" s="3" t="s">
        <v>511</v>
      </c>
      <c r="B1774" s="3" t="s">
        <v>663</v>
      </c>
      <c r="C1774" s="3" t="s">
        <v>664</v>
      </c>
      <c r="D1774" s="3" t="s">
        <v>10</v>
      </c>
      <c r="E1774" s="3">
        <v>4496</v>
      </c>
      <c r="F1774" s="3">
        <v>1509.36188437227</v>
      </c>
      <c r="G1774" s="3">
        <v>5419</v>
      </c>
      <c r="H1774" s="3">
        <v>2494.0991715970299</v>
      </c>
      <c r="I1774" s="3">
        <v>201733</v>
      </c>
      <c r="J1774" s="3">
        <v>95399</v>
      </c>
      <c r="K1774" s="3">
        <v>0.47289734450982202</v>
      </c>
    </row>
    <row r="1775" spans="1:11" x14ac:dyDescent="0.2">
      <c r="A1775" s="3" t="s">
        <v>511</v>
      </c>
      <c r="B1775" s="3" t="s">
        <v>663</v>
      </c>
      <c r="C1775" s="3" t="s">
        <v>664</v>
      </c>
      <c r="D1775" s="3" t="s">
        <v>11</v>
      </c>
      <c r="E1775" s="3">
        <v>5188</v>
      </c>
      <c r="F1775" s="3">
        <v>1779.7588919222801</v>
      </c>
      <c r="G1775" s="3">
        <v>5943</v>
      </c>
      <c r="H1775" s="3">
        <v>2751.8912763303501</v>
      </c>
      <c r="I1775" s="3">
        <v>201733</v>
      </c>
      <c r="J1775" s="3">
        <v>95399</v>
      </c>
      <c r="K1775" s="3">
        <v>0.47289734450982202</v>
      </c>
    </row>
    <row r="1776" spans="1:11" x14ac:dyDescent="0.2">
      <c r="A1776" s="3" t="s">
        <v>511</v>
      </c>
      <c r="B1776" s="3" t="s">
        <v>663</v>
      </c>
      <c r="C1776" s="3" t="s">
        <v>664</v>
      </c>
      <c r="D1776" s="3" t="s">
        <v>12</v>
      </c>
      <c r="E1776" s="3">
        <v>5023</v>
      </c>
      <c r="F1776" s="3">
        <v>1804.29880564168</v>
      </c>
      <c r="G1776" s="3">
        <v>6329</v>
      </c>
      <c r="H1776" s="3">
        <v>3088.7849496240101</v>
      </c>
      <c r="I1776" s="3">
        <v>201733</v>
      </c>
      <c r="J1776" s="3">
        <v>95399</v>
      </c>
      <c r="K1776" s="3">
        <v>0.47289734450982202</v>
      </c>
    </row>
    <row r="1777" spans="1:11" x14ac:dyDescent="0.2">
      <c r="A1777" s="3" t="s">
        <v>511</v>
      </c>
      <c r="B1777" s="3" t="s">
        <v>663</v>
      </c>
      <c r="C1777" s="3" t="s">
        <v>664</v>
      </c>
      <c r="D1777" s="3" t="s">
        <v>13</v>
      </c>
      <c r="E1777" s="3">
        <v>5117</v>
      </c>
      <c r="F1777" s="3">
        <v>1831.7204471181401</v>
      </c>
      <c r="G1777" s="3">
        <v>6528</v>
      </c>
      <c r="H1777" s="3">
        <v>3419.1028468957602</v>
      </c>
      <c r="I1777" s="3">
        <v>201733</v>
      </c>
      <c r="J1777" s="3">
        <v>95399</v>
      </c>
      <c r="K1777" s="3">
        <v>0.47289734450982202</v>
      </c>
    </row>
    <row r="1778" spans="1:11" x14ac:dyDescent="0.2">
      <c r="A1778" s="3" t="s">
        <v>511</v>
      </c>
      <c r="B1778" s="3" t="s">
        <v>663</v>
      </c>
      <c r="C1778" s="3" t="s">
        <v>664</v>
      </c>
      <c r="D1778" s="3" t="s">
        <v>14</v>
      </c>
      <c r="E1778" s="3">
        <v>4886</v>
      </c>
      <c r="F1778" s="3">
        <v>1958.7034850032501</v>
      </c>
      <c r="G1778" s="3">
        <v>5867</v>
      </c>
      <c r="H1778" s="3">
        <v>2771.1278249535098</v>
      </c>
      <c r="I1778" s="3">
        <v>201733</v>
      </c>
      <c r="J1778" s="3">
        <v>95399</v>
      </c>
      <c r="K1778" s="3">
        <v>0.47289734450982202</v>
      </c>
    </row>
    <row r="1779" spans="1:11" x14ac:dyDescent="0.2">
      <c r="A1779" s="3" t="s">
        <v>511</v>
      </c>
      <c r="B1779" s="3" t="s">
        <v>663</v>
      </c>
      <c r="C1779" s="3" t="s">
        <v>664</v>
      </c>
      <c r="D1779" s="3" t="s">
        <v>15</v>
      </c>
      <c r="E1779" s="3">
        <v>4773</v>
      </c>
      <c r="F1779" s="3">
        <v>2144.57833712823</v>
      </c>
      <c r="G1779" s="3">
        <v>6505</v>
      </c>
      <c r="H1779" s="3">
        <v>3525.8109045915598</v>
      </c>
      <c r="I1779" s="3">
        <v>201733</v>
      </c>
      <c r="J1779" s="3">
        <v>95399</v>
      </c>
      <c r="K1779" s="3">
        <v>0.47289734450982202</v>
      </c>
    </row>
    <row r="1780" spans="1:11" x14ac:dyDescent="0.2">
      <c r="A1780" s="3" t="s">
        <v>511</v>
      </c>
      <c r="B1780" s="3" t="s">
        <v>666</v>
      </c>
      <c r="C1780" s="3" t="s">
        <v>667</v>
      </c>
      <c r="D1780" s="3" t="s">
        <v>8</v>
      </c>
      <c r="E1780" s="3">
        <v>4928</v>
      </c>
      <c r="F1780" s="3">
        <v>1717.95147710028</v>
      </c>
      <c r="G1780" s="3">
        <v>6314</v>
      </c>
      <c r="H1780" s="3">
        <v>2750.3100849515199</v>
      </c>
      <c r="I1780" s="3">
        <v>192490</v>
      </c>
      <c r="J1780" s="3">
        <v>95024</v>
      </c>
      <c r="K1780" s="3">
        <v>0.49365681334095302</v>
      </c>
    </row>
    <row r="1781" spans="1:11" x14ac:dyDescent="0.2">
      <c r="A1781" s="3" t="s">
        <v>511</v>
      </c>
      <c r="B1781" s="3" t="s">
        <v>666</v>
      </c>
      <c r="C1781" s="3" t="s">
        <v>667</v>
      </c>
      <c r="D1781" s="3" t="s">
        <v>9</v>
      </c>
      <c r="E1781" s="3">
        <v>5010</v>
      </c>
      <c r="F1781" s="3">
        <v>1887.36414590906</v>
      </c>
      <c r="G1781" s="3">
        <v>6428</v>
      </c>
      <c r="H1781" s="3">
        <v>2947.8268206930502</v>
      </c>
      <c r="I1781" s="3">
        <v>192490</v>
      </c>
      <c r="J1781" s="3">
        <v>95024</v>
      </c>
      <c r="K1781" s="3">
        <v>0.49365681334095302</v>
      </c>
    </row>
    <row r="1782" spans="1:11" x14ac:dyDescent="0.2">
      <c r="A1782" s="3" t="s">
        <v>511</v>
      </c>
      <c r="B1782" s="3" t="s">
        <v>666</v>
      </c>
      <c r="C1782" s="3" t="s">
        <v>667</v>
      </c>
      <c r="D1782" s="3" t="s">
        <v>10</v>
      </c>
      <c r="E1782" s="3">
        <v>4828</v>
      </c>
      <c r="F1782" s="3">
        <v>1815.8875224957601</v>
      </c>
      <c r="G1782" s="3">
        <v>5759</v>
      </c>
      <c r="H1782" s="3">
        <v>2901.8951283553702</v>
      </c>
      <c r="I1782" s="3">
        <v>192490</v>
      </c>
      <c r="J1782" s="3">
        <v>95024</v>
      </c>
      <c r="K1782" s="3">
        <v>0.49365681334095302</v>
      </c>
    </row>
    <row r="1783" spans="1:11" x14ac:dyDescent="0.2">
      <c r="A1783" s="3" t="s">
        <v>511</v>
      </c>
      <c r="B1783" s="3" t="s">
        <v>666</v>
      </c>
      <c r="C1783" s="3" t="s">
        <v>667</v>
      </c>
      <c r="D1783" s="3" t="s">
        <v>11</v>
      </c>
      <c r="E1783" s="3">
        <v>5044</v>
      </c>
      <c r="F1783" s="3">
        <v>2101.46385829573</v>
      </c>
      <c r="G1783" s="3">
        <v>6032</v>
      </c>
      <c r="H1783" s="3">
        <v>3030.6558936116699</v>
      </c>
      <c r="I1783" s="3">
        <v>192490</v>
      </c>
      <c r="J1783" s="3">
        <v>95024</v>
      </c>
      <c r="K1783" s="3">
        <v>0.49365681334095302</v>
      </c>
    </row>
    <row r="1784" spans="1:11" x14ac:dyDescent="0.2">
      <c r="A1784" s="3" t="s">
        <v>511</v>
      </c>
      <c r="B1784" s="3" t="s">
        <v>666</v>
      </c>
      <c r="C1784" s="3" t="s">
        <v>667</v>
      </c>
      <c r="D1784" s="3" t="s">
        <v>12</v>
      </c>
      <c r="E1784" s="3">
        <v>4577</v>
      </c>
      <c r="F1784" s="3">
        <v>1836.90917920937</v>
      </c>
      <c r="G1784" s="3">
        <v>6066</v>
      </c>
      <c r="H1784" s="3">
        <v>3105.48035878069</v>
      </c>
      <c r="I1784" s="3">
        <v>192490</v>
      </c>
      <c r="J1784" s="3">
        <v>95024</v>
      </c>
      <c r="K1784" s="3">
        <v>0.49365681334095302</v>
      </c>
    </row>
    <row r="1785" spans="1:11" x14ac:dyDescent="0.2">
      <c r="A1785" s="3" t="s">
        <v>511</v>
      </c>
      <c r="B1785" s="3" t="s">
        <v>666</v>
      </c>
      <c r="C1785" s="3" t="s">
        <v>667</v>
      </c>
      <c r="D1785" s="3" t="s">
        <v>13</v>
      </c>
      <c r="E1785" s="3">
        <v>4925</v>
      </c>
      <c r="F1785" s="3">
        <v>2020.96162849134</v>
      </c>
      <c r="G1785" s="3">
        <v>6213</v>
      </c>
      <c r="H1785" s="3">
        <v>3414.36249178461</v>
      </c>
      <c r="I1785" s="3">
        <v>192490</v>
      </c>
      <c r="J1785" s="3">
        <v>95024</v>
      </c>
      <c r="K1785" s="3">
        <v>0.49365681334095302</v>
      </c>
    </row>
    <row r="1786" spans="1:11" x14ac:dyDescent="0.2">
      <c r="A1786" s="3" t="s">
        <v>511</v>
      </c>
      <c r="B1786" s="3" t="s">
        <v>666</v>
      </c>
      <c r="C1786" s="3" t="s">
        <v>667</v>
      </c>
      <c r="D1786" s="3" t="s">
        <v>14</v>
      </c>
      <c r="E1786" s="3">
        <v>4858</v>
      </c>
      <c r="F1786" s="3">
        <v>2081.10356286966</v>
      </c>
      <c r="G1786" s="3">
        <v>6141</v>
      </c>
      <c r="H1786" s="3">
        <v>3054.7910781044702</v>
      </c>
      <c r="I1786" s="3">
        <v>192490</v>
      </c>
      <c r="J1786" s="3">
        <v>95024</v>
      </c>
      <c r="K1786" s="3">
        <v>0.49365681334095302</v>
      </c>
    </row>
    <row r="1787" spans="1:11" x14ac:dyDescent="0.2">
      <c r="A1787" s="3" t="s">
        <v>511</v>
      </c>
      <c r="B1787" s="3" t="s">
        <v>666</v>
      </c>
      <c r="C1787" s="3" t="s">
        <v>667</v>
      </c>
      <c r="D1787" s="3" t="s">
        <v>15</v>
      </c>
      <c r="E1787" s="3">
        <v>4835</v>
      </c>
      <c r="F1787" s="3">
        <v>2111.03977526164</v>
      </c>
      <c r="G1787" s="3">
        <v>5768</v>
      </c>
      <c r="H1787" s="3">
        <v>3039.4346542410599</v>
      </c>
      <c r="I1787" s="3">
        <v>192490</v>
      </c>
      <c r="J1787" s="3">
        <v>95024</v>
      </c>
      <c r="K1787" s="3">
        <v>0.49365681334095302</v>
      </c>
    </row>
    <row r="1788" spans="1:11" x14ac:dyDescent="0.2">
      <c r="A1788" s="3" t="s">
        <v>511</v>
      </c>
      <c r="B1788" s="3" t="s">
        <v>669</v>
      </c>
      <c r="C1788" s="3" t="s">
        <v>670</v>
      </c>
      <c r="D1788" s="3" t="s">
        <v>8</v>
      </c>
      <c r="E1788" s="3">
        <v>7138</v>
      </c>
      <c r="F1788" s="3">
        <v>5438.3429672447</v>
      </c>
      <c r="G1788" s="3">
        <v>7627</v>
      </c>
      <c r="H1788" s="3">
        <v>6596.1538461538503</v>
      </c>
      <c r="I1788" s="3">
        <v>234996</v>
      </c>
      <c r="J1788" s="3">
        <v>113661</v>
      </c>
      <c r="K1788" s="3">
        <v>0.483672062503192</v>
      </c>
    </row>
    <row r="1789" spans="1:11" x14ac:dyDescent="0.2">
      <c r="A1789" s="3" t="s">
        <v>511</v>
      </c>
      <c r="B1789" s="3" t="s">
        <v>669</v>
      </c>
      <c r="C1789" s="3" t="s">
        <v>670</v>
      </c>
      <c r="D1789" s="3" t="s">
        <v>9</v>
      </c>
      <c r="E1789" s="3">
        <v>6679</v>
      </c>
      <c r="F1789" s="3">
        <v>4753.9297272307003</v>
      </c>
      <c r="G1789" s="3">
        <v>7836</v>
      </c>
      <c r="H1789" s="3">
        <v>6189.3583724569598</v>
      </c>
      <c r="I1789" s="3">
        <v>234996</v>
      </c>
      <c r="J1789" s="3">
        <v>113661</v>
      </c>
      <c r="K1789" s="3">
        <v>0.483672062503192</v>
      </c>
    </row>
    <row r="1790" spans="1:11" x14ac:dyDescent="0.2">
      <c r="A1790" s="3" t="s">
        <v>511</v>
      </c>
      <c r="B1790" s="3" t="s">
        <v>669</v>
      </c>
      <c r="C1790" s="3" t="s">
        <v>670</v>
      </c>
      <c r="D1790" s="3" t="s">
        <v>10</v>
      </c>
      <c r="E1790" s="3">
        <v>6575</v>
      </c>
      <c r="F1790" s="3">
        <v>4209.6586987891296</v>
      </c>
      <c r="G1790" s="3">
        <v>7576</v>
      </c>
      <c r="H1790" s="3">
        <v>6173.6111111111104</v>
      </c>
      <c r="I1790" s="3">
        <v>234996</v>
      </c>
      <c r="J1790" s="3">
        <v>113661</v>
      </c>
      <c r="K1790" s="3">
        <v>0.483672062503192</v>
      </c>
    </row>
    <row r="1791" spans="1:11" x14ac:dyDescent="0.2">
      <c r="A1791" s="3" t="s">
        <v>511</v>
      </c>
      <c r="B1791" s="3" t="s">
        <v>669</v>
      </c>
      <c r="C1791" s="3" t="s">
        <v>670</v>
      </c>
      <c r="D1791" s="3" t="s">
        <v>11</v>
      </c>
      <c r="E1791" s="3">
        <v>7347</v>
      </c>
      <c r="F1791" s="3">
        <v>5102.4955436720102</v>
      </c>
      <c r="G1791" s="3">
        <v>7935</v>
      </c>
      <c r="H1791" s="3">
        <v>6306.3309615033704</v>
      </c>
      <c r="I1791" s="3">
        <v>234996</v>
      </c>
      <c r="J1791" s="3">
        <v>113661</v>
      </c>
      <c r="K1791" s="3">
        <v>0.483672062503192</v>
      </c>
    </row>
    <row r="1792" spans="1:11" x14ac:dyDescent="0.2">
      <c r="A1792" s="3" t="s">
        <v>511</v>
      </c>
      <c r="B1792" s="3" t="s">
        <v>669</v>
      </c>
      <c r="C1792" s="3" t="s">
        <v>670</v>
      </c>
      <c r="D1792" s="3" t="s">
        <v>12</v>
      </c>
      <c r="E1792" s="3">
        <v>7965</v>
      </c>
      <c r="F1792" s="3">
        <v>6326.4915161466897</v>
      </c>
      <c r="G1792" s="3">
        <v>8768</v>
      </c>
      <c r="H1792" s="3">
        <v>7977.9874213836501</v>
      </c>
      <c r="I1792" s="3">
        <v>234996</v>
      </c>
      <c r="J1792" s="3">
        <v>113661</v>
      </c>
      <c r="K1792" s="3">
        <v>0.483672062503192</v>
      </c>
    </row>
    <row r="1793" spans="1:11" x14ac:dyDescent="0.2">
      <c r="A1793" s="3" t="s">
        <v>511</v>
      </c>
      <c r="B1793" s="3" t="s">
        <v>669</v>
      </c>
      <c r="C1793" s="3" t="s">
        <v>670</v>
      </c>
      <c r="D1793" s="3" t="s">
        <v>13</v>
      </c>
      <c r="E1793" s="3">
        <v>7411</v>
      </c>
      <c r="F1793" s="3">
        <v>5547.0476190476202</v>
      </c>
      <c r="G1793" s="3">
        <v>8944</v>
      </c>
      <c r="H1793" s="3">
        <v>7757.5757575757598</v>
      </c>
      <c r="I1793" s="3">
        <v>234996</v>
      </c>
      <c r="J1793" s="3">
        <v>113661</v>
      </c>
      <c r="K1793" s="3">
        <v>0.483672062503192</v>
      </c>
    </row>
    <row r="1794" spans="1:11" x14ac:dyDescent="0.2">
      <c r="A1794" s="3" t="s">
        <v>511</v>
      </c>
      <c r="B1794" s="3" t="s">
        <v>669</v>
      </c>
      <c r="C1794" s="3" t="s">
        <v>670</v>
      </c>
      <c r="D1794" s="3" t="s">
        <v>14</v>
      </c>
      <c r="E1794" s="3">
        <v>6930</v>
      </c>
      <c r="F1794" s="3">
        <v>4780.2369774200797</v>
      </c>
      <c r="G1794" s="3">
        <v>8737</v>
      </c>
      <c r="H1794" s="3">
        <v>7409.3567251462</v>
      </c>
      <c r="I1794" s="3">
        <v>234996</v>
      </c>
      <c r="J1794" s="3">
        <v>113661</v>
      </c>
      <c r="K1794" s="3">
        <v>0.483672062503192</v>
      </c>
    </row>
    <row r="1795" spans="1:11" x14ac:dyDescent="0.2">
      <c r="A1795" s="3" t="s">
        <v>511</v>
      </c>
      <c r="B1795" s="3" t="s">
        <v>669</v>
      </c>
      <c r="C1795" s="3" t="s">
        <v>670</v>
      </c>
      <c r="D1795" s="3" t="s">
        <v>15</v>
      </c>
      <c r="E1795" s="3">
        <v>7181</v>
      </c>
      <c r="F1795" s="3">
        <v>5504.4326241134704</v>
      </c>
      <c r="G1795" s="3">
        <v>8973</v>
      </c>
      <c r="H1795" s="3">
        <v>8372.2943722943692</v>
      </c>
      <c r="I1795" s="3">
        <v>234996</v>
      </c>
      <c r="J1795" s="3">
        <v>113661</v>
      </c>
      <c r="K1795" s="3">
        <v>0.483672062503192</v>
      </c>
    </row>
    <row r="1796" spans="1:11" x14ac:dyDescent="0.2">
      <c r="A1796" s="3" t="s">
        <v>511</v>
      </c>
      <c r="B1796" s="3" t="s">
        <v>672</v>
      </c>
      <c r="C1796" s="3" t="s">
        <v>673</v>
      </c>
      <c r="D1796" s="3" t="s">
        <v>8</v>
      </c>
      <c r="E1796" s="3">
        <v>5164</v>
      </c>
      <c r="F1796" s="3">
        <v>1777.0451468076201</v>
      </c>
      <c r="G1796" s="3">
        <v>6038</v>
      </c>
      <c r="H1796" s="3">
        <v>2878.8678768510499</v>
      </c>
      <c r="I1796" s="3">
        <v>229067</v>
      </c>
      <c r="J1796" s="3">
        <v>112072</v>
      </c>
      <c r="K1796" s="3">
        <v>0.48925423566030901</v>
      </c>
    </row>
    <row r="1797" spans="1:11" x14ac:dyDescent="0.2">
      <c r="A1797" s="3" t="s">
        <v>511</v>
      </c>
      <c r="B1797" s="3" t="s">
        <v>672</v>
      </c>
      <c r="C1797" s="3" t="s">
        <v>673</v>
      </c>
      <c r="D1797" s="3" t="s">
        <v>9</v>
      </c>
      <c r="E1797" s="3">
        <v>4952</v>
      </c>
      <c r="F1797" s="3">
        <v>1830.3896027214601</v>
      </c>
      <c r="G1797" s="3">
        <v>5820</v>
      </c>
      <c r="H1797" s="3">
        <v>2612.8976560742899</v>
      </c>
      <c r="I1797" s="3">
        <v>229067</v>
      </c>
      <c r="J1797" s="3">
        <v>112072</v>
      </c>
      <c r="K1797" s="3">
        <v>0.48925423566030901</v>
      </c>
    </row>
    <row r="1798" spans="1:11" x14ac:dyDescent="0.2">
      <c r="A1798" s="3" t="s">
        <v>511</v>
      </c>
      <c r="B1798" s="3" t="s">
        <v>672</v>
      </c>
      <c r="C1798" s="3" t="s">
        <v>673</v>
      </c>
      <c r="D1798" s="3" t="s">
        <v>10</v>
      </c>
      <c r="E1798" s="3">
        <v>4170</v>
      </c>
      <c r="F1798" s="3">
        <v>1495.84341281924</v>
      </c>
      <c r="G1798" s="3">
        <v>5348</v>
      </c>
      <c r="H1798" s="3">
        <v>2677.07816145876</v>
      </c>
      <c r="I1798" s="3">
        <v>229067</v>
      </c>
      <c r="J1798" s="3">
        <v>112072</v>
      </c>
      <c r="K1798" s="3">
        <v>0.48925423566030901</v>
      </c>
    </row>
    <row r="1799" spans="1:11" x14ac:dyDescent="0.2">
      <c r="A1799" s="3" t="s">
        <v>511</v>
      </c>
      <c r="B1799" s="3" t="s">
        <v>672</v>
      </c>
      <c r="C1799" s="3" t="s">
        <v>673</v>
      </c>
      <c r="D1799" s="3" t="s">
        <v>11</v>
      </c>
      <c r="E1799" s="3">
        <v>5070</v>
      </c>
      <c r="F1799" s="3">
        <v>2059.9896132142098</v>
      </c>
      <c r="G1799" s="3">
        <v>5870</v>
      </c>
      <c r="H1799" s="3">
        <v>3030.5326391412</v>
      </c>
      <c r="I1799" s="3">
        <v>229067</v>
      </c>
      <c r="J1799" s="3">
        <v>112072</v>
      </c>
      <c r="K1799" s="3">
        <v>0.48925423566030901</v>
      </c>
    </row>
    <row r="1800" spans="1:11" x14ac:dyDescent="0.2">
      <c r="A1800" s="3" t="s">
        <v>511</v>
      </c>
      <c r="B1800" s="3" t="s">
        <v>672</v>
      </c>
      <c r="C1800" s="3" t="s">
        <v>673</v>
      </c>
      <c r="D1800" s="3" t="s">
        <v>12</v>
      </c>
      <c r="E1800" s="3">
        <v>4952</v>
      </c>
      <c r="F1800" s="3">
        <v>2061.2364623762801</v>
      </c>
      <c r="G1800" s="3">
        <v>6301</v>
      </c>
      <c r="H1800" s="3">
        <v>3333.7850564195601</v>
      </c>
      <c r="I1800" s="3">
        <v>229067</v>
      </c>
      <c r="J1800" s="3">
        <v>112072</v>
      </c>
      <c r="K1800" s="3">
        <v>0.48925423566030901</v>
      </c>
    </row>
    <row r="1801" spans="1:11" x14ac:dyDescent="0.2">
      <c r="A1801" s="3" t="s">
        <v>511</v>
      </c>
      <c r="B1801" s="3" t="s">
        <v>672</v>
      </c>
      <c r="C1801" s="3" t="s">
        <v>673</v>
      </c>
      <c r="D1801" s="3" t="s">
        <v>13</v>
      </c>
      <c r="E1801" s="3">
        <v>4998</v>
      </c>
      <c r="F1801" s="3">
        <v>2164.5661385763601</v>
      </c>
      <c r="G1801" s="3">
        <v>6490</v>
      </c>
      <c r="H1801" s="3">
        <v>3514.83699015204</v>
      </c>
      <c r="I1801" s="3">
        <v>229067</v>
      </c>
      <c r="J1801" s="3">
        <v>112072</v>
      </c>
      <c r="K1801" s="3">
        <v>0.48925423566030901</v>
      </c>
    </row>
    <row r="1802" spans="1:11" x14ac:dyDescent="0.2">
      <c r="A1802" s="3" t="s">
        <v>511</v>
      </c>
      <c r="B1802" s="3" t="s">
        <v>672</v>
      </c>
      <c r="C1802" s="3" t="s">
        <v>673</v>
      </c>
      <c r="D1802" s="3" t="s">
        <v>14</v>
      </c>
      <c r="E1802" s="3">
        <v>5119</v>
      </c>
      <c r="F1802" s="3">
        <v>2213.94519537531</v>
      </c>
      <c r="G1802" s="3">
        <v>6017</v>
      </c>
      <c r="H1802" s="3">
        <v>3029.6783594655899</v>
      </c>
      <c r="I1802" s="3">
        <v>229067</v>
      </c>
      <c r="J1802" s="3">
        <v>112072</v>
      </c>
      <c r="K1802" s="3">
        <v>0.48925423566030901</v>
      </c>
    </row>
    <row r="1803" spans="1:11" x14ac:dyDescent="0.2">
      <c r="A1803" s="3" t="s">
        <v>511</v>
      </c>
      <c r="B1803" s="3" t="s">
        <v>672</v>
      </c>
      <c r="C1803" s="3" t="s">
        <v>673</v>
      </c>
      <c r="D1803" s="3" t="s">
        <v>15</v>
      </c>
      <c r="E1803" s="3">
        <v>5522</v>
      </c>
      <c r="F1803" s="3">
        <v>2589.4031782419702</v>
      </c>
      <c r="G1803" s="3">
        <v>6484</v>
      </c>
      <c r="H1803" s="3">
        <v>3945.86180551093</v>
      </c>
      <c r="I1803" s="3">
        <v>229067</v>
      </c>
      <c r="J1803" s="3">
        <v>112072</v>
      </c>
      <c r="K1803" s="3">
        <v>0.48925423566030901</v>
      </c>
    </row>
    <row r="1804" spans="1:11" x14ac:dyDescent="0.2">
      <c r="A1804" s="3" t="s">
        <v>511</v>
      </c>
      <c r="B1804" s="3" t="s">
        <v>675</v>
      </c>
      <c r="C1804" s="3" t="s">
        <v>676</v>
      </c>
      <c r="D1804" s="3" t="s">
        <v>8</v>
      </c>
      <c r="E1804" s="3">
        <v>6460</v>
      </c>
      <c r="F1804" s="3">
        <v>3069.6104185952699</v>
      </c>
      <c r="G1804" s="3">
        <v>6949</v>
      </c>
      <c r="H1804" s="3">
        <v>3939.9483966199</v>
      </c>
      <c r="I1804" s="3">
        <v>252633</v>
      </c>
      <c r="J1804" s="3">
        <v>116357</v>
      </c>
      <c r="K1804" s="3">
        <v>0.460577200919912</v>
      </c>
    </row>
    <row r="1805" spans="1:11" x14ac:dyDescent="0.2">
      <c r="A1805" s="3" t="s">
        <v>511</v>
      </c>
      <c r="B1805" s="3" t="s">
        <v>675</v>
      </c>
      <c r="C1805" s="3" t="s">
        <v>676</v>
      </c>
      <c r="D1805" s="3" t="s">
        <v>9</v>
      </c>
      <c r="E1805" s="3">
        <v>5642</v>
      </c>
      <c r="F1805" s="3">
        <v>2724.17368298572</v>
      </c>
      <c r="G1805" s="3">
        <v>6252</v>
      </c>
      <c r="H1805" s="3">
        <v>3515.3162055336002</v>
      </c>
      <c r="I1805" s="3">
        <v>252633</v>
      </c>
      <c r="J1805" s="3">
        <v>116357</v>
      </c>
      <c r="K1805" s="3">
        <v>0.460577200919912</v>
      </c>
    </row>
    <row r="1806" spans="1:11" x14ac:dyDescent="0.2">
      <c r="A1806" s="3" t="s">
        <v>511</v>
      </c>
      <c r="B1806" s="3" t="s">
        <v>675</v>
      </c>
      <c r="C1806" s="3" t="s">
        <v>676</v>
      </c>
      <c r="D1806" s="3" t="s">
        <v>10</v>
      </c>
      <c r="E1806" s="3">
        <v>5739</v>
      </c>
      <c r="F1806" s="3">
        <v>2919.2743693633402</v>
      </c>
      <c r="G1806" s="3">
        <v>6978</v>
      </c>
      <c r="H1806" s="3">
        <v>4140.9772694176399</v>
      </c>
      <c r="I1806" s="3">
        <v>252633</v>
      </c>
      <c r="J1806" s="3">
        <v>116357</v>
      </c>
      <c r="K1806" s="3">
        <v>0.460577200919912</v>
      </c>
    </row>
    <row r="1807" spans="1:11" x14ac:dyDescent="0.2">
      <c r="A1807" s="3" t="s">
        <v>511</v>
      </c>
      <c r="B1807" s="3" t="s">
        <v>675</v>
      </c>
      <c r="C1807" s="3" t="s">
        <v>676</v>
      </c>
      <c r="D1807" s="3" t="s">
        <v>11</v>
      </c>
      <c r="E1807" s="3">
        <v>6497</v>
      </c>
      <c r="F1807" s="3">
        <v>3694.81326276458</v>
      </c>
      <c r="G1807" s="3">
        <v>7216</v>
      </c>
      <c r="H1807" s="3">
        <v>4702.1376059837603</v>
      </c>
      <c r="I1807" s="3">
        <v>252633</v>
      </c>
      <c r="J1807" s="3">
        <v>116357</v>
      </c>
      <c r="K1807" s="3">
        <v>0.460577200919912</v>
      </c>
    </row>
    <row r="1808" spans="1:11" x14ac:dyDescent="0.2">
      <c r="A1808" s="3" t="s">
        <v>511</v>
      </c>
      <c r="B1808" s="3" t="s">
        <v>675</v>
      </c>
      <c r="C1808" s="3" t="s">
        <v>676</v>
      </c>
      <c r="D1808" s="3" t="s">
        <v>12</v>
      </c>
      <c r="E1808" s="3">
        <v>6651</v>
      </c>
      <c r="F1808" s="3">
        <v>3887.9427520588501</v>
      </c>
      <c r="G1808" s="3">
        <v>7543</v>
      </c>
      <c r="H1808" s="3">
        <v>5260.9438394191802</v>
      </c>
      <c r="I1808" s="3">
        <v>252633</v>
      </c>
      <c r="J1808" s="3">
        <v>116357</v>
      </c>
      <c r="K1808" s="3">
        <v>0.460577200919912</v>
      </c>
    </row>
    <row r="1809" spans="1:11" x14ac:dyDescent="0.2">
      <c r="A1809" s="3" t="s">
        <v>511</v>
      </c>
      <c r="B1809" s="3" t="s">
        <v>675</v>
      </c>
      <c r="C1809" s="3" t="s">
        <v>676</v>
      </c>
      <c r="D1809" s="3" t="s">
        <v>13</v>
      </c>
      <c r="E1809" s="3">
        <v>7047</v>
      </c>
      <c r="F1809" s="3">
        <v>4392.8089454405199</v>
      </c>
      <c r="G1809" s="3">
        <v>8074</v>
      </c>
      <c r="H1809" s="3">
        <v>6220.7039337474098</v>
      </c>
      <c r="I1809" s="3">
        <v>252633</v>
      </c>
      <c r="J1809" s="3">
        <v>116357</v>
      </c>
      <c r="K1809" s="3">
        <v>0.460577200919912</v>
      </c>
    </row>
    <row r="1810" spans="1:11" x14ac:dyDescent="0.2">
      <c r="A1810" s="3" t="s">
        <v>511</v>
      </c>
      <c r="B1810" s="3" t="s">
        <v>675</v>
      </c>
      <c r="C1810" s="3" t="s">
        <v>676</v>
      </c>
      <c r="D1810" s="3" t="s">
        <v>14</v>
      </c>
      <c r="E1810" s="3">
        <v>6237</v>
      </c>
      <c r="F1810" s="3">
        <v>3798.4331490653199</v>
      </c>
      <c r="G1810" s="3">
        <v>7446</v>
      </c>
      <c r="H1810" s="3">
        <v>5616.50793650794</v>
      </c>
      <c r="I1810" s="3">
        <v>252633</v>
      </c>
      <c r="J1810" s="3">
        <v>116357</v>
      </c>
      <c r="K1810" s="3">
        <v>0.460577200919912</v>
      </c>
    </row>
    <row r="1811" spans="1:11" x14ac:dyDescent="0.2">
      <c r="A1811" s="3" t="s">
        <v>511</v>
      </c>
      <c r="B1811" s="3" t="s">
        <v>675</v>
      </c>
      <c r="C1811" s="3" t="s">
        <v>676</v>
      </c>
      <c r="D1811" s="3" t="s">
        <v>15</v>
      </c>
      <c r="E1811" s="3">
        <v>6420</v>
      </c>
      <c r="F1811" s="3">
        <v>3835.7742800677602</v>
      </c>
      <c r="G1811" s="3">
        <v>7061</v>
      </c>
      <c r="H1811" s="3">
        <v>5043.99195575666</v>
      </c>
      <c r="I1811" s="3">
        <v>252633</v>
      </c>
      <c r="J1811" s="3">
        <v>116357</v>
      </c>
      <c r="K1811" s="3">
        <v>0.460577200919912</v>
      </c>
    </row>
    <row r="1812" spans="1:11" x14ac:dyDescent="0.2">
      <c r="A1812" s="3" t="s">
        <v>511</v>
      </c>
      <c r="B1812" s="3" t="s">
        <v>678</v>
      </c>
      <c r="C1812" s="3" t="s">
        <v>679</v>
      </c>
      <c r="D1812" s="3" t="s">
        <v>8</v>
      </c>
      <c r="E1812" s="3">
        <v>4639</v>
      </c>
      <c r="F1812" s="3">
        <v>1714.97902383118</v>
      </c>
      <c r="G1812" s="3">
        <v>5508</v>
      </c>
      <c r="H1812" s="3">
        <v>2628.4435174106902</v>
      </c>
      <c r="I1812" s="3">
        <v>208995</v>
      </c>
      <c r="J1812" s="3">
        <v>97546</v>
      </c>
      <c r="K1812" s="3">
        <v>0.46673843871863002</v>
      </c>
    </row>
    <row r="1813" spans="1:11" x14ac:dyDescent="0.2">
      <c r="A1813" s="3" t="s">
        <v>511</v>
      </c>
      <c r="B1813" s="3" t="s">
        <v>678</v>
      </c>
      <c r="C1813" s="3" t="s">
        <v>679</v>
      </c>
      <c r="D1813" s="3" t="s">
        <v>9</v>
      </c>
      <c r="E1813" s="3">
        <v>4173</v>
      </c>
      <c r="F1813" s="3">
        <v>1674.54602758889</v>
      </c>
      <c r="G1813" s="3">
        <v>5123</v>
      </c>
      <c r="H1813" s="3">
        <v>2368.0516442147</v>
      </c>
      <c r="I1813" s="3">
        <v>208995</v>
      </c>
      <c r="J1813" s="3">
        <v>97546</v>
      </c>
      <c r="K1813" s="3">
        <v>0.46673843871863002</v>
      </c>
    </row>
    <row r="1814" spans="1:11" x14ac:dyDescent="0.2">
      <c r="A1814" s="3" t="s">
        <v>511</v>
      </c>
      <c r="B1814" s="3" t="s">
        <v>678</v>
      </c>
      <c r="C1814" s="3" t="s">
        <v>679</v>
      </c>
      <c r="D1814" s="3" t="s">
        <v>10</v>
      </c>
      <c r="E1814" s="3">
        <v>4448</v>
      </c>
      <c r="F1814" s="3">
        <v>1726.07388997628</v>
      </c>
      <c r="G1814" s="3">
        <v>5400</v>
      </c>
      <c r="H1814" s="3">
        <v>2668.84388036056</v>
      </c>
      <c r="I1814" s="3">
        <v>208995</v>
      </c>
      <c r="J1814" s="3">
        <v>97546</v>
      </c>
      <c r="K1814" s="3">
        <v>0.46673843871863002</v>
      </c>
    </row>
    <row r="1815" spans="1:11" x14ac:dyDescent="0.2">
      <c r="A1815" s="3" t="s">
        <v>511</v>
      </c>
      <c r="B1815" s="3" t="s">
        <v>678</v>
      </c>
      <c r="C1815" s="3" t="s">
        <v>679</v>
      </c>
      <c r="D1815" s="3" t="s">
        <v>11</v>
      </c>
      <c r="E1815" s="3">
        <v>4471</v>
      </c>
      <c r="F1815" s="3">
        <v>1877.14780406861</v>
      </c>
      <c r="G1815" s="3">
        <v>5374</v>
      </c>
      <c r="H1815" s="3">
        <v>2865.3744906761699</v>
      </c>
      <c r="I1815" s="3">
        <v>208995</v>
      </c>
      <c r="J1815" s="3">
        <v>97546</v>
      </c>
      <c r="K1815" s="3">
        <v>0.46673843871863002</v>
      </c>
    </row>
    <row r="1816" spans="1:11" x14ac:dyDescent="0.2">
      <c r="A1816" s="3" t="s">
        <v>511</v>
      </c>
      <c r="B1816" s="3" t="s">
        <v>678</v>
      </c>
      <c r="C1816" s="3" t="s">
        <v>679</v>
      </c>
      <c r="D1816" s="3" t="s">
        <v>12</v>
      </c>
      <c r="E1816" s="3">
        <v>4827</v>
      </c>
      <c r="F1816" s="3">
        <v>1731.70111897018</v>
      </c>
      <c r="G1816" s="3">
        <v>5522</v>
      </c>
      <c r="H1816" s="3">
        <v>2504.3243944772698</v>
      </c>
      <c r="I1816" s="3">
        <v>208995</v>
      </c>
      <c r="J1816" s="3">
        <v>97546</v>
      </c>
      <c r="K1816" s="3">
        <v>0.46673843871863002</v>
      </c>
    </row>
    <row r="1817" spans="1:11" x14ac:dyDescent="0.2">
      <c r="A1817" s="3" t="s">
        <v>511</v>
      </c>
      <c r="B1817" s="3" t="s">
        <v>678</v>
      </c>
      <c r="C1817" s="3" t="s">
        <v>679</v>
      </c>
      <c r="D1817" s="3" t="s">
        <v>13</v>
      </c>
      <c r="E1817" s="3">
        <v>4816</v>
      </c>
      <c r="F1817" s="3">
        <v>1716.0016236052099</v>
      </c>
      <c r="G1817" s="3">
        <v>6011</v>
      </c>
      <c r="H1817" s="3">
        <v>3021.25613079393</v>
      </c>
      <c r="I1817" s="3">
        <v>208995</v>
      </c>
      <c r="J1817" s="3">
        <v>97546</v>
      </c>
      <c r="K1817" s="3">
        <v>0.46673843871863002</v>
      </c>
    </row>
    <row r="1818" spans="1:11" x14ac:dyDescent="0.2">
      <c r="A1818" s="3" t="s">
        <v>511</v>
      </c>
      <c r="B1818" s="3" t="s">
        <v>678</v>
      </c>
      <c r="C1818" s="3" t="s">
        <v>679</v>
      </c>
      <c r="D1818" s="3" t="s">
        <v>14</v>
      </c>
      <c r="E1818" s="3">
        <v>4854</v>
      </c>
      <c r="F1818" s="3">
        <v>1792.86311966942</v>
      </c>
      <c r="G1818" s="3">
        <v>5694</v>
      </c>
      <c r="H1818" s="3">
        <v>2465.7949709222898</v>
      </c>
      <c r="I1818" s="3">
        <v>208995</v>
      </c>
      <c r="J1818" s="3">
        <v>97546</v>
      </c>
      <c r="K1818" s="3">
        <v>0.46673843871863002</v>
      </c>
    </row>
    <row r="1819" spans="1:11" x14ac:dyDescent="0.2">
      <c r="A1819" s="3" t="s">
        <v>511</v>
      </c>
      <c r="B1819" s="3" t="s">
        <v>678</v>
      </c>
      <c r="C1819" s="3" t="s">
        <v>679</v>
      </c>
      <c r="D1819" s="3" t="s">
        <v>15</v>
      </c>
      <c r="E1819" s="3">
        <v>4596</v>
      </c>
      <c r="F1819" s="3">
        <v>2180.1341929251898</v>
      </c>
      <c r="G1819" s="3">
        <v>5783</v>
      </c>
      <c r="H1819" s="3">
        <v>3182.47530820872</v>
      </c>
      <c r="I1819" s="3">
        <v>208995</v>
      </c>
      <c r="J1819" s="3">
        <v>97546</v>
      </c>
      <c r="K1819" s="3">
        <v>0.46673843871863002</v>
      </c>
    </row>
    <row r="1820" spans="1:11" x14ac:dyDescent="0.2">
      <c r="A1820" s="3" t="s">
        <v>511</v>
      </c>
      <c r="B1820" s="3" t="s">
        <v>681</v>
      </c>
      <c r="C1820" s="3" t="s">
        <v>682</v>
      </c>
      <c r="D1820" s="3" t="s">
        <v>8</v>
      </c>
      <c r="E1820" s="3">
        <v>3508</v>
      </c>
      <c r="F1820" s="3">
        <v>831.57044662841895</v>
      </c>
      <c r="G1820" s="3">
        <v>4337</v>
      </c>
      <c r="H1820" s="3">
        <v>1319.61261758972</v>
      </c>
      <c r="I1820" s="3">
        <v>221638</v>
      </c>
      <c r="J1820" s="3">
        <v>111020</v>
      </c>
      <c r="K1820" s="3">
        <v>0.500906884198558</v>
      </c>
    </row>
    <row r="1821" spans="1:11" x14ac:dyDescent="0.2">
      <c r="A1821" s="3" t="s">
        <v>511</v>
      </c>
      <c r="B1821" s="3" t="s">
        <v>681</v>
      </c>
      <c r="C1821" s="3" t="s">
        <v>682</v>
      </c>
      <c r="D1821" s="3" t="s">
        <v>9</v>
      </c>
      <c r="E1821" s="3">
        <v>3410</v>
      </c>
      <c r="F1821" s="3">
        <v>701.32186480478094</v>
      </c>
      <c r="G1821" s="3">
        <v>4032</v>
      </c>
      <c r="H1821" s="3">
        <v>1061.4786009951999</v>
      </c>
      <c r="I1821" s="3">
        <v>221638</v>
      </c>
      <c r="J1821" s="3">
        <v>111020</v>
      </c>
      <c r="K1821" s="3">
        <v>0.500906884198558</v>
      </c>
    </row>
    <row r="1822" spans="1:11" x14ac:dyDescent="0.2">
      <c r="A1822" s="3" t="s">
        <v>511</v>
      </c>
      <c r="B1822" s="3" t="s">
        <v>681</v>
      </c>
      <c r="C1822" s="3" t="s">
        <v>682</v>
      </c>
      <c r="D1822" s="3" t="s">
        <v>10</v>
      </c>
      <c r="E1822" s="3">
        <v>3503</v>
      </c>
      <c r="F1822" s="3">
        <v>720.035991149952</v>
      </c>
      <c r="G1822" s="3">
        <v>4170</v>
      </c>
      <c r="H1822" s="3">
        <v>1188.17085077814</v>
      </c>
      <c r="I1822" s="3">
        <v>221638</v>
      </c>
      <c r="J1822" s="3">
        <v>111020</v>
      </c>
      <c r="K1822" s="3">
        <v>0.500906884198558</v>
      </c>
    </row>
    <row r="1823" spans="1:11" x14ac:dyDescent="0.2">
      <c r="A1823" s="3" t="s">
        <v>511</v>
      </c>
      <c r="B1823" s="3" t="s">
        <v>681</v>
      </c>
      <c r="C1823" s="3" t="s">
        <v>682</v>
      </c>
      <c r="D1823" s="3" t="s">
        <v>11</v>
      </c>
      <c r="E1823" s="3">
        <v>3489</v>
      </c>
      <c r="F1823" s="3">
        <v>871.458987902844</v>
      </c>
      <c r="G1823" s="3">
        <v>4210</v>
      </c>
      <c r="H1823" s="3">
        <v>1391.71806718826</v>
      </c>
      <c r="I1823" s="3">
        <v>221638</v>
      </c>
      <c r="J1823" s="3">
        <v>111020</v>
      </c>
      <c r="K1823" s="3">
        <v>0.500906884198558</v>
      </c>
    </row>
    <row r="1824" spans="1:11" x14ac:dyDescent="0.2">
      <c r="A1824" s="3" t="s">
        <v>511</v>
      </c>
      <c r="B1824" s="3" t="s">
        <v>681</v>
      </c>
      <c r="C1824" s="3" t="s">
        <v>682</v>
      </c>
      <c r="D1824" s="3" t="s">
        <v>12</v>
      </c>
      <c r="E1824" s="3">
        <v>3636</v>
      </c>
      <c r="F1824" s="3">
        <v>828.29102173219997</v>
      </c>
      <c r="G1824" s="3">
        <v>4476</v>
      </c>
      <c r="H1824" s="3">
        <v>1413.0839939034599</v>
      </c>
      <c r="I1824" s="3">
        <v>221638</v>
      </c>
      <c r="J1824" s="3">
        <v>111020</v>
      </c>
      <c r="K1824" s="3">
        <v>0.500906884198558</v>
      </c>
    </row>
    <row r="1825" spans="1:11" x14ac:dyDescent="0.2">
      <c r="A1825" s="3" t="s">
        <v>511</v>
      </c>
      <c r="B1825" s="3" t="s">
        <v>681</v>
      </c>
      <c r="C1825" s="3" t="s">
        <v>682</v>
      </c>
      <c r="D1825" s="3" t="s">
        <v>13</v>
      </c>
      <c r="E1825" s="3">
        <v>4136</v>
      </c>
      <c r="F1825" s="3">
        <v>1195.4132080162301</v>
      </c>
      <c r="G1825" s="3">
        <v>5285</v>
      </c>
      <c r="H1825" s="3">
        <v>1990.7669365310501</v>
      </c>
      <c r="I1825" s="3">
        <v>221638</v>
      </c>
      <c r="J1825" s="3">
        <v>111020</v>
      </c>
      <c r="K1825" s="3">
        <v>0.500906884198558</v>
      </c>
    </row>
    <row r="1826" spans="1:11" x14ac:dyDescent="0.2">
      <c r="A1826" s="3" t="s">
        <v>511</v>
      </c>
      <c r="B1826" s="3" t="s">
        <v>681</v>
      </c>
      <c r="C1826" s="3" t="s">
        <v>682</v>
      </c>
      <c r="D1826" s="3" t="s">
        <v>14</v>
      </c>
      <c r="E1826" s="3">
        <v>4173</v>
      </c>
      <c r="F1826" s="3">
        <v>1209.0018458187301</v>
      </c>
      <c r="G1826" s="3">
        <v>5235</v>
      </c>
      <c r="H1826" s="3">
        <v>1791.0943246192701</v>
      </c>
      <c r="I1826" s="3">
        <v>221638</v>
      </c>
      <c r="J1826" s="3">
        <v>111020</v>
      </c>
      <c r="K1826" s="3">
        <v>0.500906884198558</v>
      </c>
    </row>
    <row r="1827" spans="1:11" x14ac:dyDescent="0.2">
      <c r="A1827" s="3" t="s">
        <v>511</v>
      </c>
      <c r="B1827" s="3" t="s">
        <v>681</v>
      </c>
      <c r="C1827" s="3" t="s">
        <v>682</v>
      </c>
      <c r="D1827" s="3" t="s">
        <v>15</v>
      </c>
      <c r="E1827" s="3">
        <v>3746</v>
      </c>
      <c r="F1827" s="3">
        <v>1275.23611656208</v>
      </c>
      <c r="G1827" s="3">
        <v>4795</v>
      </c>
      <c r="H1827" s="3">
        <v>1985.13723955099</v>
      </c>
      <c r="I1827" s="3">
        <v>221638</v>
      </c>
      <c r="J1827" s="3">
        <v>111020</v>
      </c>
      <c r="K1827" s="3">
        <v>0.500906884198558</v>
      </c>
    </row>
    <row r="1828" spans="1:11" x14ac:dyDescent="0.2">
      <c r="A1828" s="3" t="s">
        <v>511</v>
      </c>
      <c r="B1828" s="3" t="s">
        <v>684</v>
      </c>
      <c r="C1828" s="3" t="s">
        <v>685</v>
      </c>
      <c r="D1828" s="3" t="s">
        <v>8</v>
      </c>
      <c r="E1828" s="3">
        <v>4923</v>
      </c>
      <c r="F1828" s="3">
        <v>1825.50181925737</v>
      </c>
      <c r="G1828" s="3">
        <v>5580</v>
      </c>
      <c r="H1828" s="3">
        <v>2620.5904004516501</v>
      </c>
      <c r="I1828" s="3">
        <v>157640</v>
      </c>
      <c r="J1828" s="3">
        <v>73061</v>
      </c>
      <c r="K1828" s="3">
        <v>0.46346739406242099</v>
      </c>
    </row>
    <row r="1829" spans="1:11" x14ac:dyDescent="0.2">
      <c r="A1829" s="3" t="s">
        <v>511</v>
      </c>
      <c r="B1829" s="3" t="s">
        <v>684</v>
      </c>
      <c r="C1829" s="3" t="s">
        <v>685</v>
      </c>
      <c r="D1829" s="3" t="s">
        <v>9</v>
      </c>
      <c r="E1829" s="3">
        <v>4675</v>
      </c>
      <c r="F1829" s="3">
        <v>1991.3849662779401</v>
      </c>
      <c r="G1829" s="3">
        <v>5738</v>
      </c>
      <c r="H1829" s="3">
        <v>2890.5294660612099</v>
      </c>
      <c r="I1829" s="3">
        <v>157640</v>
      </c>
      <c r="J1829" s="3">
        <v>73061</v>
      </c>
      <c r="K1829" s="3">
        <v>0.46346739406242099</v>
      </c>
    </row>
    <row r="1830" spans="1:11" x14ac:dyDescent="0.2">
      <c r="A1830" s="3" t="s">
        <v>511</v>
      </c>
      <c r="B1830" s="3" t="s">
        <v>684</v>
      </c>
      <c r="C1830" s="3" t="s">
        <v>685</v>
      </c>
      <c r="D1830" s="3" t="s">
        <v>10</v>
      </c>
      <c r="E1830" s="3">
        <v>4597</v>
      </c>
      <c r="F1830" s="3">
        <v>1701.2078311574901</v>
      </c>
      <c r="G1830" s="3">
        <v>5325</v>
      </c>
      <c r="H1830" s="3">
        <v>2568.5223279068</v>
      </c>
      <c r="I1830" s="3">
        <v>157640</v>
      </c>
      <c r="J1830" s="3">
        <v>73061</v>
      </c>
      <c r="K1830" s="3">
        <v>0.46346739406242099</v>
      </c>
    </row>
    <row r="1831" spans="1:11" x14ac:dyDescent="0.2">
      <c r="A1831" s="3" t="s">
        <v>511</v>
      </c>
      <c r="B1831" s="3" t="s">
        <v>684</v>
      </c>
      <c r="C1831" s="3" t="s">
        <v>685</v>
      </c>
      <c r="D1831" s="3" t="s">
        <v>11</v>
      </c>
      <c r="E1831" s="3">
        <v>4788</v>
      </c>
      <c r="F1831" s="3">
        <v>1972.0360783066501</v>
      </c>
      <c r="G1831" s="3">
        <v>5733</v>
      </c>
      <c r="H1831" s="3">
        <v>2957.2043823183199</v>
      </c>
      <c r="I1831" s="3">
        <v>157640</v>
      </c>
      <c r="J1831" s="3">
        <v>73061</v>
      </c>
      <c r="K1831" s="3">
        <v>0.46346739406242099</v>
      </c>
    </row>
    <row r="1832" spans="1:11" x14ac:dyDescent="0.2">
      <c r="A1832" s="3" t="s">
        <v>511</v>
      </c>
      <c r="B1832" s="3" t="s">
        <v>684</v>
      </c>
      <c r="C1832" s="3" t="s">
        <v>685</v>
      </c>
      <c r="D1832" s="3" t="s">
        <v>12</v>
      </c>
      <c r="E1832" s="3">
        <v>4899</v>
      </c>
      <c r="F1832" s="3">
        <v>1919.91151255877</v>
      </c>
      <c r="G1832" s="3">
        <v>5976</v>
      </c>
      <c r="H1832" s="3">
        <v>2787.4067406152999</v>
      </c>
      <c r="I1832" s="3">
        <v>157640</v>
      </c>
      <c r="J1832" s="3">
        <v>73061</v>
      </c>
      <c r="K1832" s="3">
        <v>0.46346739406242099</v>
      </c>
    </row>
    <row r="1833" spans="1:11" x14ac:dyDescent="0.2">
      <c r="A1833" s="3" t="s">
        <v>511</v>
      </c>
      <c r="B1833" s="3" t="s">
        <v>684</v>
      </c>
      <c r="C1833" s="3" t="s">
        <v>685</v>
      </c>
      <c r="D1833" s="3" t="s">
        <v>13</v>
      </c>
      <c r="E1833" s="3">
        <v>5367</v>
      </c>
      <c r="F1833" s="3">
        <v>2530.2752802752798</v>
      </c>
      <c r="G1833" s="3">
        <v>6762</v>
      </c>
      <c r="H1833" s="3">
        <v>3772.8005676788098</v>
      </c>
      <c r="I1833" s="3">
        <v>157640</v>
      </c>
      <c r="J1833" s="3">
        <v>73061</v>
      </c>
      <c r="K1833" s="3">
        <v>0.46346739406242099</v>
      </c>
    </row>
    <row r="1834" spans="1:11" x14ac:dyDescent="0.2">
      <c r="A1834" s="3" t="s">
        <v>511</v>
      </c>
      <c r="B1834" s="3" t="s">
        <v>684</v>
      </c>
      <c r="C1834" s="3" t="s">
        <v>685</v>
      </c>
      <c r="D1834" s="3" t="s">
        <v>14</v>
      </c>
      <c r="E1834" s="3">
        <v>5532</v>
      </c>
      <c r="F1834" s="3">
        <v>2478.4584158661</v>
      </c>
      <c r="G1834" s="3">
        <v>5966</v>
      </c>
      <c r="H1834" s="3">
        <v>3171.4798661393102</v>
      </c>
      <c r="I1834" s="3">
        <v>157640</v>
      </c>
      <c r="J1834" s="3">
        <v>73061</v>
      </c>
      <c r="K1834" s="3">
        <v>0.46346739406242099</v>
      </c>
    </row>
    <row r="1835" spans="1:11" x14ac:dyDescent="0.2">
      <c r="A1835" s="3" t="s">
        <v>511</v>
      </c>
      <c r="B1835" s="3" t="s">
        <v>684</v>
      </c>
      <c r="C1835" s="3" t="s">
        <v>685</v>
      </c>
      <c r="D1835" s="3" t="s">
        <v>15</v>
      </c>
      <c r="E1835" s="3">
        <v>5601</v>
      </c>
      <c r="F1835" s="3">
        <v>2561.0692469615901</v>
      </c>
      <c r="G1835" s="3">
        <v>6819</v>
      </c>
      <c r="H1835" s="3">
        <v>3802.3051499325602</v>
      </c>
      <c r="I1835" s="3">
        <v>157640</v>
      </c>
      <c r="J1835" s="3">
        <v>73061</v>
      </c>
      <c r="K1835" s="3">
        <v>0.46346739406242099</v>
      </c>
    </row>
    <row r="1836" spans="1:11" x14ac:dyDescent="0.2">
      <c r="A1836" s="3" t="s">
        <v>511</v>
      </c>
      <c r="B1836" s="3" t="s">
        <v>687</v>
      </c>
      <c r="C1836" s="3" t="s">
        <v>688</v>
      </c>
      <c r="D1836" s="3" t="s">
        <v>8</v>
      </c>
      <c r="E1836" s="3">
        <v>3833</v>
      </c>
      <c r="F1836" s="3">
        <v>953.67524761586196</v>
      </c>
      <c r="G1836" s="3">
        <v>4491</v>
      </c>
      <c r="H1836" s="3">
        <v>1413.90697801589</v>
      </c>
      <c r="I1836" s="3">
        <v>186965</v>
      </c>
      <c r="J1836" s="3">
        <v>94780</v>
      </c>
      <c r="K1836" s="3">
        <v>0.50693980156713803</v>
      </c>
    </row>
    <row r="1837" spans="1:11" x14ac:dyDescent="0.2">
      <c r="A1837" s="3" t="s">
        <v>511</v>
      </c>
      <c r="B1837" s="3" t="s">
        <v>687</v>
      </c>
      <c r="C1837" s="3" t="s">
        <v>688</v>
      </c>
      <c r="D1837" s="3" t="s">
        <v>9</v>
      </c>
      <c r="E1837" s="3">
        <v>4381</v>
      </c>
      <c r="F1837" s="3">
        <v>1151.5212991199601</v>
      </c>
      <c r="G1837" s="3">
        <v>4691</v>
      </c>
      <c r="H1837" s="3">
        <v>1530.7051920556901</v>
      </c>
      <c r="I1837" s="3">
        <v>186965</v>
      </c>
      <c r="J1837" s="3">
        <v>94780</v>
      </c>
      <c r="K1837" s="3">
        <v>0.50693980156713803</v>
      </c>
    </row>
    <row r="1838" spans="1:11" x14ac:dyDescent="0.2">
      <c r="A1838" s="3" t="s">
        <v>511</v>
      </c>
      <c r="B1838" s="3" t="s">
        <v>687</v>
      </c>
      <c r="C1838" s="3" t="s">
        <v>688</v>
      </c>
      <c r="D1838" s="3" t="s">
        <v>10</v>
      </c>
      <c r="E1838" s="3">
        <v>3721</v>
      </c>
      <c r="F1838" s="3">
        <v>1097.0320554754701</v>
      </c>
      <c r="G1838" s="3">
        <v>4684</v>
      </c>
      <c r="H1838" s="3">
        <v>1726.5480390806999</v>
      </c>
      <c r="I1838" s="3">
        <v>186965</v>
      </c>
      <c r="J1838" s="3">
        <v>94780</v>
      </c>
      <c r="K1838" s="3">
        <v>0.50693980156713803</v>
      </c>
    </row>
    <row r="1839" spans="1:11" x14ac:dyDescent="0.2">
      <c r="A1839" s="3" t="s">
        <v>511</v>
      </c>
      <c r="B1839" s="3" t="s">
        <v>687</v>
      </c>
      <c r="C1839" s="3" t="s">
        <v>688</v>
      </c>
      <c r="D1839" s="3" t="s">
        <v>11</v>
      </c>
      <c r="E1839" s="3">
        <v>3687</v>
      </c>
      <c r="F1839" s="3">
        <v>1081.5863639419499</v>
      </c>
      <c r="G1839" s="3">
        <v>4583</v>
      </c>
      <c r="H1839" s="3">
        <v>1636.87287497486</v>
      </c>
      <c r="I1839" s="3">
        <v>186965</v>
      </c>
      <c r="J1839" s="3">
        <v>94780</v>
      </c>
      <c r="K1839" s="3">
        <v>0.50693980156713803</v>
      </c>
    </row>
    <row r="1840" spans="1:11" x14ac:dyDescent="0.2">
      <c r="A1840" s="3" t="s">
        <v>511</v>
      </c>
      <c r="B1840" s="3" t="s">
        <v>687</v>
      </c>
      <c r="C1840" s="3" t="s">
        <v>688</v>
      </c>
      <c r="D1840" s="3" t="s">
        <v>12</v>
      </c>
      <c r="E1840" s="3">
        <v>4230</v>
      </c>
      <c r="F1840" s="3">
        <v>1155.2283727111301</v>
      </c>
      <c r="G1840" s="3">
        <v>4862</v>
      </c>
      <c r="H1840" s="3">
        <v>1738.0433402650999</v>
      </c>
      <c r="I1840" s="3">
        <v>186965</v>
      </c>
      <c r="J1840" s="3">
        <v>94780</v>
      </c>
      <c r="K1840" s="3">
        <v>0.50693980156713803</v>
      </c>
    </row>
    <row r="1841" spans="1:11" x14ac:dyDescent="0.2">
      <c r="A1841" s="3" t="s">
        <v>511</v>
      </c>
      <c r="B1841" s="3" t="s">
        <v>687</v>
      </c>
      <c r="C1841" s="3" t="s">
        <v>688</v>
      </c>
      <c r="D1841" s="3" t="s">
        <v>13</v>
      </c>
      <c r="E1841" s="3">
        <v>4238</v>
      </c>
      <c r="F1841" s="3">
        <v>1231.5183754524801</v>
      </c>
      <c r="G1841" s="3">
        <v>5433</v>
      </c>
      <c r="H1841" s="3">
        <v>2119.9576344932102</v>
      </c>
      <c r="I1841" s="3">
        <v>186965</v>
      </c>
      <c r="J1841" s="3">
        <v>94780</v>
      </c>
      <c r="K1841" s="3">
        <v>0.50693980156713803</v>
      </c>
    </row>
    <row r="1842" spans="1:11" x14ac:dyDescent="0.2">
      <c r="A1842" s="3" t="s">
        <v>511</v>
      </c>
      <c r="B1842" s="3" t="s">
        <v>687</v>
      </c>
      <c r="C1842" s="3" t="s">
        <v>688</v>
      </c>
      <c r="D1842" s="3" t="s">
        <v>14</v>
      </c>
      <c r="E1842" s="3">
        <v>4439</v>
      </c>
      <c r="F1842" s="3">
        <v>1263.0674586504699</v>
      </c>
      <c r="G1842" s="3">
        <v>5141</v>
      </c>
      <c r="H1842" s="3">
        <v>1788.53975490833</v>
      </c>
      <c r="I1842" s="3">
        <v>186965</v>
      </c>
      <c r="J1842" s="3">
        <v>94780</v>
      </c>
      <c r="K1842" s="3">
        <v>0.50693980156713803</v>
      </c>
    </row>
    <row r="1843" spans="1:11" x14ac:dyDescent="0.2">
      <c r="A1843" s="3" t="s">
        <v>511</v>
      </c>
      <c r="B1843" s="3" t="s">
        <v>687</v>
      </c>
      <c r="C1843" s="3" t="s">
        <v>688</v>
      </c>
      <c r="D1843" s="3" t="s">
        <v>15</v>
      </c>
      <c r="E1843" s="3">
        <v>3810</v>
      </c>
      <c r="F1843" s="3">
        <v>1313.89104222981</v>
      </c>
      <c r="G1843" s="3">
        <v>4959</v>
      </c>
      <c r="H1843" s="3">
        <v>2009.9931435763399</v>
      </c>
      <c r="I1843" s="3">
        <v>186965</v>
      </c>
      <c r="J1843" s="3">
        <v>94780</v>
      </c>
      <c r="K1843" s="3">
        <v>0.50693980156713803</v>
      </c>
    </row>
    <row r="1844" spans="1:11" x14ac:dyDescent="0.2">
      <c r="A1844" s="3" t="s">
        <v>511</v>
      </c>
      <c r="B1844" s="3" t="s">
        <v>690</v>
      </c>
      <c r="C1844" s="3" t="s">
        <v>691</v>
      </c>
      <c r="D1844" s="3" t="s">
        <v>8</v>
      </c>
      <c r="E1844" s="3">
        <v>5000</v>
      </c>
      <c r="F1844" s="3">
        <v>1938.4335424082899</v>
      </c>
      <c r="G1844" s="3">
        <v>6005</v>
      </c>
      <c r="H1844" s="3">
        <v>2856.69945479122</v>
      </c>
      <c r="I1844" s="3">
        <v>148512</v>
      </c>
      <c r="J1844" s="3">
        <v>67710</v>
      </c>
      <c r="K1844" s="3">
        <v>0.45592275371687102</v>
      </c>
    </row>
    <row r="1845" spans="1:11" x14ac:dyDescent="0.2">
      <c r="A1845" s="3" t="s">
        <v>511</v>
      </c>
      <c r="B1845" s="3" t="s">
        <v>690</v>
      </c>
      <c r="C1845" s="3" t="s">
        <v>691</v>
      </c>
      <c r="D1845" s="3" t="s">
        <v>9</v>
      </c>
      <c r="E1845" s="3">
        <v>5416</v>
      </c>
      <c r="F1845" s="3">
        <v>2065.4681023244402</v>
      </c>
      <c r="G1845" s="3">
        <v>6462</v>
      </c>
      <c r="H1845" s="3">
        <v>3047.90677395286</v>
      </c>
      <c r="I1845" s="3">
        <v>148512</v>
      </c>
      <c r="J1845" s="3">
        <v>67710</v>
      </c>
      <c r="K1845" s="3">
        <v>0.45592275371687102</v>
      </c>
    </row>
    <row r="1846" spans="1:11" x14ac:dyDescent="0.2">
      <c r="A1846" s="3" t="s">
        <v>511</v>
      </c>
      <c r="B1846" s="3" t="s">
        <v>690</v>
      </c>
      <c r="C1846" s="3" t="s">
        <v>691</v>
      </c>
      <c r="D1846" s="3" t="s">
        <v>10</v>
      </c>
      <c r="E1846" s="3">
        <v>4551</v>
      </c>
      <c r="F1846" s="3">
        <v>1832.11455241664</v>
      </c>
      <c r="G1846" s="3">
        <v>5763</v>
      </c>
      <c r="H1846" s="3">
        <v>2823.2979832108299</v>
      </c>
      <c r="I1846" s="3">
        <v>148512</v>
      </c>
      <c r="J1846" s="3">
        <v>67710</v>
      </c>
      <c r="K1846" s="3">
        <v>0.45592275371687102</v>
      </c>
    </row>
    <row r="1847" spans="1:11" x14ac:dyDescent="0.2">
      <c r="A1847" s="3" t="s">
        <v>511</v>
      </c>
      <c r="B1847" s="3" t="s">
        <v>690</v>
      </c>
      <c r="C1847" s="3" t="s">
        <v>691</v>
      </c>
      <c r="D1847" s="3" t="s">
        <v>11</v>
      </c>
      <c r="E1847" s="3">
        <v>4757</v>
      </c>
      <c r="F1847" s="3">
        <v>1907.94824392961</v>
      </c>
      <c r="G1847" s="3">
        <v>6044</v>
      </c>
      <c r="H1847" s="3">
        <v>2908.3090561235299</v>
      </c>
      <c r="I1847" s="3">
        <v>148512</v>
      </c>
      <c r="J1847" s="3">
        <v>67710</v>
      </c>
      <c r="K1847" s="3">
        <v>0.45592275371687102</v>
      </c>
    </row>
    <row r="1848" spans="1:11" x14ac:dyDescent="0.2">
      <c r="A1848" s="3" t="s">
        <v>511</v>
      </c>
      <c r="B1848" s="3" t="s">
        <v>690</v>
      </c>
      <c r="C1848" s="3" t="s">
        <v>691</v>
      </c>
      <c r="D1848" s="3" t="s">
        <v>12</v>
      </c>
      <c r="E1848" s="3">
        <v>5606</v>
      </c>
      <c r="F1848" s="3">
        <v>2548.2630007955099</v>
      </c>
      <c r="G1848" s="3">
        <v>6683</v>
      </c>
      <c r="H1848" s="3">
        <v>3722.1538100653902</v>
      </c>
      <c r="I1848" s="3">
        <v>148512</v>
      </c>
      <c r="J1848" s="3">
        <v>67710</v>
      </c>
      <c r="K1848" s="3">
        <v>0.45592275371687102</v>
      </c>
    </row>
    <row r="1849" spans="1:11" x14ac:dyDescent="0.2">
      <c r="A1849" s="3" t="s">
        <v>511</v>
      </c>
      <c r="B1849" s="3" t="s">
        <v>690</v>
      </c>
      <c r="C1849" s="3" t="s">
        <v>691</v>
      </c>
      <c r="D1849" s="3" t="s">
        <v>13</v>
      </c>
      <c r="E1849" s="3">
        <v>5894</v>
      </c>
      <c r="F1849" s="3">
        <v>2780.3007659842701</v>
      </c>
      <c r="G1849" s="3">
        <v>6837</v>
      </c>
      <c r="H1849" s="3">
        <v>4361.49300720267</v>
      </c>
      <c r="I1849" s="3">
        <v>148512</v>
      </c>
      <c r="J1849" s="3">
        <v>67710</v>
      </c>
      <c r="K1849" s="3">
        <v>0.45592275371687102</v>
      </c>
    </row>
    <row r="1850" spans="1:11" x14ac:dyDescent="0.2">
      <c r="A1850" s="3" t="s">
        <v>511</v>
      </c>
      <c r="B1850" s="3" t="s">
        <v>690</v>
      </c>
      <c r="C1850" s="3" t="s">
        <v>691</v>
      </c>
      <c r="D1850" s="3" t="s">
        <v>14</v>
      </c>
      <c r="E1850" s="3">
        <v>5370</v>
      </c>
      <c r="F1850" s="3">
        <v>2309.82526172291</v>
      </c>
      <c r="G1850" s="3">
        <v>6552</v>
      </c>
      <c r="H1850" s="3">
        <v>3430.9451643009702</v>
      </c>
      <c r="I1850" s="3">
        <v>148512</v>
      </c>
      <c r="J1850" s="3">
        <v>67710</v>
      </c>
      <c r="K1850" s="3">
        <v>0.45592275371687102</v>
      </c>
    </row>
    <row r="1851" spans="1:11" x14ac:dyDescent="0.2">
      <c r="A1851" s="3" t="s">
        <v>511</v>
      </c>
      <c r="B1851" s="3" t="s">
        <v>690</v>
      </c>
      <c r="C1851" s="3" t="s">
        <v>691</v>
      </c>
      <c r="D1851" s="3" t="s">
        <v>15</v>
      </c>
      <c r="E1851" s="3">
        <v>5296</v>
      </c>
      <c r="F1851" s="3">
        <v>2369.7730647425601</v>
      </c>
      <c r="G1851" s="3">
        <v>6587</v>
      </c>
      <c r="H1851" s="3">
        <v>3588.81977158482</v>
      </c>
      <c r="I1851" s="3">
        <v>148512</v>
      </c>
      <c r="J1851" s="3">
        <v>67710</v>
      </c>
      <c r="K1851" s="3">
        <v>0.45592275371687102</v>
      </c>
    </row>
    <row r="1852" spans="1:11" x14ac:dyDescent="0.2">
      <c r="A1852" s="3" t="s">
        <v>511</v>
      </c>
      <c r="B1852" s="3" t="s">
        <v>693</v>
      </c>
      <c r="C1852" s="3" t="s">
        <v>676</v>
      </c>
      <c r="D1852" s="3" t="s">
        <v>8</v>
      </c>
      <c r="E1852" s="3">
        <v>4351</v>
      </c>
      <c r="F1852" s="3">
        <v>1320.3918677306599</v>
      </c>
      <c r="G1852" s="3">
        <v>5261</v>
      </c>
      <c r="H1852" s="3">
        <v>2109.7541648244901</v>
      </c>
      <c r="I1852" s="3">
        <v>145599</v>
      </c>
      <c r="J1852" s="3">
        <v>68064</v>
      </c>
      <c r="K1852" s="3">
        <v>0.46747573815754201</v>
      </c>
    </row>
    <row r="1853" spans="1:11" x14ac:dyDescent="0.2">
      <c r="A1853" s="3" t="s">
        <v>511</v>
      </c>
      <c r="B1853" s="3" t="s">
        <v>693</v>
      </c>
      <c r="C1853" s="3" t="s">
        <v>676</v>
      </c>
      <c r="D1853" s="3" t="s">
        <v>9</v>
      </c>
      <c r="E1853" s="3">
        <v>4479</v>
      </c>
      <c r="F1853" s="3">
        <v>1320.5776193993399</v>
      </c>
      <c r="G1853" s="3">
        <v>5204</v>
      </c>
      <c r="H1853" s="3">
        <v>1992.11125563827</v>
      </c>
      <c r="I1853" s="3">
        <v>145599</v>
      </c>
      <c r="J1853" s="3">
        <v>68064</v>
      </c>
      <c r="K1853" s="3">
        <v>0.46747573815754201</v>
      </c>
    </row>
    <row r="1854" spans="1:11" x14ac:dyDescent="0.2">
      <c r="A1854" s="3" t="s">
        <v>511</v>
      </c>
      <c r="B1854" s="3" t="s">
        <v>693</v>
      </c>
      <c r="C1854" s="3" t="s">
        <v>676</v>
      </c>
      <c r="D1854" s="3" t="s">
        <v>10</v>
      </c>
      <c r="E1854" s="3">
        <v>3812</v>
      </c>
      <c r="F1854" s="3">
        <v>1055.4966188467999</v>
      </c>
      <c r="G1854" s="3">
        <v>4973</v>
      </c>
      <c r="H1854" s="3">
        <v>1733.0277115710001</v>
      </c>
      <c r="I1854" s="3">
        <v>145599</v>
      </c>
      <c r="J1854" s="3">
        <v>68064</v>
      </c>
      <c r="K1854" s="3">
        <v>0.46747573815754201</v>
      </c>
    </row>
    <row r="1855" spans="1:11" x14ac:dyDescent="0.2">
      <c r="A1855" s="3" t="s">
        <v>511</v>
      </c>
      <c r="B1855" s="3" t="s">
        <v>693</v>
      </c>
      <c r="C1855" s="3" t="s">
        <v>676</v>
      </c>
      <c r="D1855" s="3" t="s">
        <v>11</v>
      </c>
      <c r="E1855" s="3">
        <v>3955</v>
      </c>
      <c r="F1855" s="3">
        <v>1386.08366884771</v>
      </c>
      <c r="G1855" s="3">
        <v>5141</v>
      </c>
      <c r="H1855" s="3">
        <v>2219.1235166106899</v>
      </c>
      <c r="I1855" s="3">
        <v>145599</v>
      </c>
      <c r="J1855" s="3">
        <v>68064</v>
      </c>
      <c r="K1855" s="3">
        <v>0.46747573815754201</v>
      </c>
    </row>
    <row r="1856" spans="1:11" x14ac:dyDescent="0.2">
      <c r="A1856" s="3" t="s">
        <v>511</v>
      </c>
      <c r="B1856" s="3" t="s">
        <v>693</v>
      </c>
      <c r="C1856" s="3" t="s">
        <v>676</v>
      </c>
      <c r="D1856" s="3" t="s">
        <v>12</v>
      </c>
      <c r="E1856" s="3">
        <v>4618</v>
      </c>
      <c r="F1856" s="3">
        <v>1400.3045097915001</v>
      </c>
      <c r="G1856" s="3">
        <v>5450</v>
      </c>
      <c r="H1856" s="3">
        <v>2146.66919576184</v>
      </c>
      <c r="I1856" s="3">
        <v>145599</v>
      </c>
      <c r="J1856" s="3">
        <v>68064</v>
      </c>
      <c r="K1856" s="3">
        <v>0.46747573815754201</v>
      </c>
    </row>
    <row r="1857" spans="1:11" x14ac:dyDescent="0.2">
      <c r="A1857" s="3" t="s">
        <v>511</v>
      </c>
      <c r="B1857" s="3" t="s">
        <v>693</v>
      </c>
      <c r="C1857" s="3" t="s">
        <v>676</v>
      </c>
      <c r="D1857" s="3" t="s">
        <v>13</v>
      </c>
      <c r="E1857" s="3">
        <v>5296</v>
      </c>
      <c r="F1857" s="3">
        <v>2063.3505317456502</v>
      </c>
      <c r="G1857" s="3">
        <v>5943</v>
      </c>
      <c r="H1857" s="3">
        <v>2776.7943018352798</v>
      </c>
      <c r="I1857" s="3">
        <v>145599</v>
      </c>
      <c r="J1857" s="3">
        <v>68064</v>
      </c>
      <c r="K1857" s="3">
        <v>0.46747573815754201</v>
      </c>
    </row>
    <row r="1858" spans="1:11" x14ac:dyDescent="0.2">
      <c r="A1858" s="3" t="s">
        <v>511</v>
      </c>
      <c r="B1858" s="3" t="s">
        <v>693</v>
      </c>
      <c r="C1858" s="3" t="s">
        <v>676</v>
      </c>
      <c r="D1858" s="3" t="s">
        <v>14</v>
      </c>
      <c r="E1858" s="3">
        <v>4937</v>
      </c>
      <c r="F1858" s="3">
        <v>1868.33200784872</v>
      </c>
      <c r="G1858" s="3">
        <v>5917</v>
      </c>
      <c r="H1858" s="3">
        <v>2477.4464745271298</v>
      </c>
      <c r="I1858" s="3">
        <v>145599</v>
      </c>
      <c r="J1858" s="3">
        <v>68064</v>
      </c>
      <c r="K1858" s="3">
        <v>0.46747573815754201</v>
      </c>
    </row>
    <row r="1859" spans="1:11" x14ac:dyDescent="0.2">
      <c r="A1859" s="3" t="s">
        <v>511</v>
      </c>
      <c r="B1859" s="3" t="s">
        <v>693</v>
      </c>
      <c r="C1859" s="3" t="s">
        <v>676</v>
      </c>
      <c r="D1859" s="3" t="s">
        <v>15</v>
      </c>
      <c r="E1859" s="3">
        <v>4732</v>
      </c>
      <c r="F1859" s="3">
        <v>2047.4704904616101</v>
      </c>
      <c r="G1859" s="3">
        <v>5455</v>
      </c>
      <c r="H1859" s="3">
        <v>2774.7368944576201</v>
      </c>
      <c r="I1859" s="3">
        <v>145599</v>
      </c>
      <c r="J1859" s="3">
        <v>68064</v>
      </c>
      <c r="K1859" s="3">
        <v>0.46747573815754201</v>
      </c>
    </row>
    <row r="1860" spans="1:11" x14ac:dyDescent="0.2">
      <c r="A1860" s="3" t="s">
        <v>511</v>
      </c>
      <c r="B1860" s="3" t="s">
        <v>695</v>
      </c>
      <c r="C1860" s="3" t="s">
        <v>696</v>
      </c>
      <c r="D1860" s="3" t="s">
        <v>8</v>
      </c>
      <c r="E1860" s="3">
        <v>4990</v>
      </c>
      <c r="F1860" s="3">
        <v>2077.4318637031602</v>
      </c>
      <c r="G1860" s="3">
        <v>5657</v>
      </c>
      <c r="H1860" s="3">
        <v>2844.27597705887</v>
      </c>
      <c r="I1860" s="3">
        <v>324547</v>
      </c>
      <c r="J1860" s="3">
        <v>158725</v>
      </c>
      <c r="K1860" s="3">
        <v>0.48906629856384398</v>
      </c>
    </row>
    <row r="1861" spans="1:11" x14ac:dyDescent="0.2">
      <c r="A1861" s="3" t="s">
        <v>511</v>
      </c>
      <c r="B1861" s="3" t="s">
        <v>695</v>
      </c>
      <c r="C1861" s="3" t="s">
        <v>696</v>
      </c>
      <c r="D1861" s="3" t="s">
        <v>9</v>
      </c>
      <c r="E1861" s="3">
        <v>4555</v>
      </c>
      <c r="F1861" s="3">
        <v>1506.2138412122499</v>
      </c>
      <c r="G1861" s="3">
        <v>5050</v>
      </c>
      <c r="H1861" s="3">
        <v>2077.4528846414701</v>
      </c>
      <c r="I1861" s="3">
        <v>324547</v>
      </c>
      <c r="J1861" s="3">
        <v>158725</v>
      </c>
      <c r="K1861" s="3">
        <v>0.48906629856384398</v>
      </c>
    </row>
    <row r="1862" spans="1:11" x14ac:dyDescent="0.2">
      <c r="A1862" s="3" t="s">
        <v>511</v>
      </c>
      <c r="B1862" s="3" t="s">
        <v>695</v>
      </c>
      <c r="C1862" s="3" t="s">
        <v>696</v>
      </c>
      <c r="D1862" s="3" t="s">
        <v>10</v>
      </c>
      <c r="E1862" s="3">
        <v>4378</v>
      </c>
      <c r="F1862" s="3">
        <v>1617.2361358431499</v>
      </c>
      <c r="G1862" s="3">
        <v>5195</v>
      </c>
      <c r="H1862" s="3">
        <v>2337.6008230304101</v>
      </c>
      <c r="I1862" s="3">
        <v>324547</v>
      </c>
      <c r="J1862" s="3">
        <v>158725</v>
      </c>
      <c r="K1862" s="3">
        <v>0.48906629856384398</v>
      </c>
    </row>
    <row r="1863" spans="1:11" x14ac:dyDescent="0.2">
      <c r="A1863" s="3" t="s">
        <v>511</v>
      </c>
      <c r="B1863" s="3" t="s">
        <v>695</v>
      </c>
      <c r="C1863" s="3" t="s">
        <v>696</v>
      </c>
      <c r="D1863" s="3" t="s">
        <v>11</v>
      </c>
      <c r="E1863" s="3">
        <v>5369</v>
      </c>
      <c r="F1863" s="3">
        <v>2291.0302109071299</v>
      </c>
      <c r="G1863" s="3">
        <v>6362</v>
      </c>
      <c r="H1863" s="3">
        <v>3402.4252893438702</v>
      </c>
      <c r="I1863" s="3">
        <v>324547</v>
      </c>
      <c r="J1863" s="3">
        <v>158725</v>
      </c>
      <c r="K1863" s="3">
        <v>0.48906629856384398</v>
      </c>
    </row>
    <row r="1864" spans="1:11" x14ac:dyDescent="0.2">
      <c r="A1864" s="3" t="s">
        <v>511</v>
      </c>
      <c r="B1864" s="3" t="s">
        <v>695</v>
      </c>
      <c r="C1864" s="3" t="s">
        <v>696</v>
      </c>
      <c r="D1864" s="3" t="s">
        <v>12</v>
      </c>
      <c r="E1864" s="3">
        <v>5570</v>
      </c>
      <c r="F1864" s="3">
        <v>2712.18033831201</v>
      </c>
      <c r="G1864" s="3">
        <v>6883</v>
      </c>
      <c r="H1864" s="3">
        <v>4267.9388300077999</v>
      </c>
      <c r="I1864" s="3">
        <v>324547</v>
      </c>
      <c r="J1864" s="3">
        <v>158725</v>
      </c>
      <c r="K1864" s="3">
        <v>0.48906629856384398</v>
      </c>
    </row>
    <row r="1865" spans="1:11" x14ac:dyDescent="0.2">
      <c r="A1865" s="3" t="s">
        <v>511</v>
      </c>
      <c r="B1865" s="3" t="s">
        <v>695</v>
      </c>
      <c r="C1865" s="3" t="s">
        <v>696</v>
      </c>
      <c r="D1865" s="3" t="s">
        <v>13</v>
      </c>
      <c r="E1865" s="3">
        <v>5886</v>
      </c>
      <c r="F1865" s="3">
        <v>3414.6830396985201</v>
      </c>
      <c r="G1865" s="3">
        <v>7628</v>
      </c>
      <c r="H1865" s="3">
        <v>5417.8439541342796</v>
      </c>
      <c r="I1865" s="3">
        <v>324547</v>
      </c>
      <c r="J1865" s="3">
        <v>158725</v>
      </c>
      <c r="K1865" s="3">
        <v>0.48906629856384398</v>
      </c>
    </row>
    <row r="1866" spans="1:11" x14ac:dyDescent="0.2">
      <c r="A1866" s="3" t="s">
        <v>511</v>
      </c>
      <c r="B1866" s="3" t="s">
        <v>695</v>
      </c>
      <c r="C1866" s="3" t="s">
        <v>696</v>
      </c>
      <c r="D1866" s="3" t="s">
        <v>14</v>
      </c>
      <c r="E1866" s="3">
        <v>5715</v>
      </c>
      <c r="F1866" s="3">
        <v>3017.4160761447902</v>
      </c>
      <c r="G1866" s="3">
        <v>6759</v>
      </c>
      <c r="H1866" s="3">
        <v>4181.9923371647501</v>
      </c>
      <c r="I1866" s="3">
        <v>324547</v>
      </c>
      <c r="J1866" s="3">
        <v>158725</v>
      </c>
      <c r="K1866" s="3">
        <v>0.48906629856384398</v>
      </c>
    </row>
    <row r="1867" spans="1:11" x14ac:dyDescent="0.2">
      <c r="A1867" s="3" t="s">
        <v>511</v>
      </c>
      <c r="B1867" s="3" t="s">
        <v>695</v>
      </c>
      <c r="C1867" s="3" t="s">
        <v>696</v>
      </c>
      <c r="D1867" s="3" t="s">
        <v>15</v>
      </c>
      <c r="E1867" s="3">
        <v>5896</v>
      </c>
      <c r="F1867" s="3">
        <v>3631.4150321902998</v>
      </c>
      <c r="G1867" s="3">
        <v>7451</v>
      </c>
      <c r="H1867" s="3">
        <v>5416.9441669441703</v>
      </c>
      <c r="I1867" s="3">
        <v>324547</v>
      </c>
      <c r="J1867" s="3">
        <v>158725</v>
      </c>
      <c r="K1867" s="3">
        <v>0.48906629856384398</v>
      </c>
    </row>
    <row r="1868" spans="1:11" x14ac:dyDescent="0.2">
      <c r="A1868" s="3" t="s">
        <v>511</v>
      </c>
      <c r="B1868" s="3" t="s">
        <v>698</v>
      </c>
      <c r="C1868" s="3" t="s">
        <v>699</v>
      </c>
      <c r="D1868" s="3" t="s">
        <v>8</v>
      </c>
      <c r="E1868" s="3">
        <v>7011</v>
      </c>
      <c r="F1868" s="3">
        <v>5033.3333333333303</v>
      </c>
      <c r="G1868" s="3">
        <v>7482</v>
      </c>
      <c r="H1868" s="3">
        <v>6219.5767195767203</v>
      </c>
      <c r="I1868" s="3">
        <v>70847</v>
      </c>
      <c r="J1868" s="3">
        <v>34215</v>
      </c>
      <c r="K1868" s="3">
        <v>0.48294211469787002</v>
      </c>
    </row>
    <row r="1869" spans="1:11" x14ac:dyDescent="0.2">
      <c r="A1869" s="3" t="s">
        <v>511</v>
      </c>
      <c r="B1869" s="3" t="s">
        <v>698</v>
      </c>
      <c r="C1869" s="3" t="s">
        <v>699</v>
      </c>
      <c r="D1869" s="3" t="s">
        <v>9</v>
      </c>
      <c r="E1869" s="3">
        <v>6703</v>
      </c>
      <c r="F1869" s="3">
        <v>4224.6945898778404</v>
      </c>
      <c r="G1869" s="3">
        <v>7566</v>
      </c>
      <c r="H1869" s="3">
        <v>5413.7115839243497</v>
      </c>
      <c r="I1869" s="3">
        <v>70847</v>
      </c>
      <c r="J1869" s="3">
        <v>34215</v>
      </c>
      <c r="K1869" s="3">
        <v>0.48294211469787002</v>
      </c>
    </row>
    <row r="1870" spans="1:11" x14ac:dyDescent="0.2">
      <c r="A1870" s="3" t="s">
        <v>511</v>
      </c>
      <c r="B1870" s="3" t="s">
        <v>698</v>
      </c>
      <c r="C1870" s="3" t="s">
        <v>699</v>
      </c>
      <c r="D1870" s="3" t="s">
        <v>10</v>
      </c>
      <c r="E1870" s="3">
        <v>6761</v>
      </c>
      <c r="F1870" s="3">
        <v>4426.5830214982798</v>
      </c>
      <c r="G1870" s="3">
        <v>7179</v>
      </c>
      <c r="H1870" s="3">
        <v>5507.56831942399</v>
      </c>
      <c r="I1870" s="3">
        <v>70847</v>
      </c>
      <c r="J1870" s="3">
        <v>34215</v>
      </c>
      <c r="K1870" s="3">
        <v>0.48294211469787002</v>
      </c>
    </row>
    <row r="1871" spans="1:11" x14ac:dyDescent="0.2">
      <c r="A1871" s="3" t="s">
        <v>511</v>
      </c>
      <c r="B1871" s="3" t="s">
        <v>698</v>
      </c>
      <c r="C1871" s="3" t="s">
        <v>699</v>
      </c>
      <c r="D1871" s="3" t="s">
        <v>11</v>
      </c>
      <c r="E1871" s="3">
        <v>7016</v>
      </c>
      <c r="F1871" s="3">
        <v>4881.9332976636397</v>
      </c>
      <c r="G1871" s="3">
        <v>7898</v>
      </c>
      <c r="H1871" s="3">
        <v>6188.0341880341903</v>
      </c>
      <c r="I1871" s="3">
        <v>70847</v>
      </c>
      <c r="J1871" s="3">
        <v>34215</v>
      </c>
      <c r="K1871" s="3">
        <v>0.48294211469787002</v>
      </c>
    </row>
    <row r="1872" spans="1:11" x14ac:dyDescent="0.2">
      <c r="A1872" s="3" t="s">
        <v>511</v>
      </c>
      <c r="B1872" s="3" t="s">
        <v>698</v>
      </c>
      <c r="C1872" s="3" t="s">
        <v>699</v>
      </c>
      <c r="D1872" s="3" t="s">
        <v>12</v>
      </c>
      <c r="E1872" s="3">
        <v>7654</v>
      </c>
      <c r="F1872" s="3">
        <v>5742.3167848699804</v>
      </c>
      <c r="G1872" s="3">
        <v>8530</v>
      </c>
      <c r="H1872" s="3">
        <v>7207.2380952381</v>
      </c>
      <c r="I1872" s="3">
        <v>70847</v>
      </c>
      <c r="J1872" s="3">
        <v>34215</v>
      </c>
      <c r="K1872" s="3">
        <v>0.48294211469787002</v>
      </c>
    </row>
    <row r="1873" spans="1:11" x14ac:dyDescent="0.2">
      <c r="A1873" s="3" t="s">
        <v>511</v>
      </c>
      <c r="B1873" s="3" t="s">
        <v>698</v>
      </c>
      <c r="C1873" s="3" t="s">
        <v>699</v>
      </c>
      <c r="D1873" s="3" t="s">
        <v>13</v>
      </c>
      <c r="E1873" s="3">
        <v>7624</v>
      </c>
      <c r="F1873" s="3">
        <v>5609.1954022988502</v>
      </c>
      <c r="G1873" s="3">
        <v>9043</v>
      </c>
      <c r="H1873" s="3">
        <v>8133.3333333333303</v>
      </c>
      <c r="I1873" s="3">
        <v>70847</v>
      </c>
      <c r="J1873" s="3">
        <v>34215</v>
      </c>
      <c r="K1873" s="3">
        <v>0.48294211469787002</v>
      </c>
    </row>
    <row r="1874" spans="1:11" x14ac:dyDescent="0.2">
      <c r="A1874" s="3" t="s">
        <v>511</v>
      </c>
      <c r="B1874" s="3" t="s">
        <v>698</v>
      </c>
      <c r="C1874" s="3" t="s">
        <v>699</v>
      </c>
      <c r="D1874" s="3" t="s">
        <v>14</v>
      </c>
      <c r="E1874" s="3">
        <v>6833</v>
      </c>
      <c r="F1874" s="3">
        <v>4830.9178743961302</v>
      </c>
      <c r="G1874" s="3">
        <v>8183</v>
      </c>
      <c r="H1874" s="3">
        <v>6444.4444444444398</v>
      </c>
      <c r="I1874" s="3">
        <v>70847</v>
      </c>
      <c r="J1874" s="3">
        <v>34215</v>
      </c>
      <c r="K1874" s="3">
        <v>0.48294211469787002</v>
      </c>
    </row>
    <row r="1875" spans="1:11" x14ac:dyDescent="0.2">
      <c r="A1875" s="3" t="s">
        <v>511</v>
      </c>
      <c r="B1875" s="3" t="s">
        <v>698</v>
      </c>
      <c r="C1875" s="3" t="s">
        <v>699</v>
      </c>
      <c r="D1875" s="3" t="s">
        <v>15</v>
      </c>
      <c r="E1875" s="3">
        <v>7184</v>
      </c>
      <c r="F1875" s="3">
        <v>4998.4567901234605</v>
      </c>
      <c r="G1875" s="3">
        <v>8476</v>
      </c>
      <c r="H1875" s="3">
        <v>7128.7878787878799</v>
      </c>
      <c r="I1875" s="3">
        <v>70847</v>
      </c>
      <c r="J1875" s="3">
        <v>34215</v>
      </c>
      <c r="K1875" s="3">
        <v>0.48294211469787002</v>
      </c>
    </row>
    <row r="1876" spans="1:11" x14ac:dyDescent="0.2">
      <c r="A1876" s="3" t="s">
        <v>511</v>
      </c>
      <c r="B1876" s="3" t="s">
        <v>701</v>
      </c>
      <c r="C1876" s="3" t="s">
        <v>702</v>
      </c>
      <c r="D1876" s="3" t="s">
        <v>8</v>
      </c>
      <c r="E1876" s="3">
        <v>6541</v>
      </c>
      <c r="F1876" s="3">
        <v>3566.5325620333101</v>
      </c>
      <c r="G1876" s="3">
        <v>7631</v>
      </c>
      <c r="H1876" s="3">
        <v>5433.6581258270198</v>
      </c>
      <c r="I1876" s="3">
        <v>60933</v>
      </c>
      <c r="J1876" s="3">
        <v>29211</v>
      </c>
      <c r="K1876" s="3">
        <v>0.479395401506573</v>
      </c>
    </row>
    <row r="1877" spans="1:11" x14ac:dyDescent="0.2">
      <c r="A1877" s="3" t="s">
        <v>511</v>
      </c>
      <c r="B1877" s="3" t="s">
        <v>701</v>
      </c>
      <c r="C1877" s="3" t="s">
        <v>702</v>
      </c>
      <c r="D1877" s="3" t="s">
        <v>9</v>
      </c>
      <c r="E1877" s="3">
        <v>5787</v>
      </c>
      <c r="F1877" s="3">
        <v>2761.2586510365099</v>
      </c>
      <c r="G1877" s="3">
        <v>6584</v>
      </c>
      <c r="H1877" s="3">
        <v>4066.8840440007498</v>
      </c>
      <c r="I1877" s="3">
        <v>60933</v>
      </c>
      <c r="J1877" s="3">
        <v>29211</v>
      </c>
      <c r="K1877" s="3">
        <v>0.479395401506573</v>
      </c>
    </row>
    <row r="1878" spans="1:11" x14ac:dyDescent="0.2">
      <c r="A1878" s="3" t="s">
        <v>511</v>
      </c>
      <c r="B1878" s="3" t="s">
        <v>701</v>
      </c>
      <c r="C1878" s="3" t="s">
        <v>702</v>
      </c>
      <c r="D1878" s="3" t="s">
        <v>10</v>
      </c>
      <c r="E1878" s="3">
        <v>5434</v>
      </c>
      <c r="F1878" s="3">
        <v>2680.0363759536199</v>
      </c>
      <c r="G1878" s="3">
        <v>6955</v>
      </c>
      <c r="H1878" s="3">
        <v>4656.5235258776802</v>
      </c>
      <c r="I1878" s="3">
        <v>60933</v>
      </c>
      <c r="J1878" s="3">
        <v>29211</v>
      </c>
      <c r="K1878" s="3">
        <v>0.479395401506573</v>
      </c>
    </row>
    <row r="1879" spans="1:11" x14ac:dyDescent="0.2">
      <c r="A1879" s="3" t="s">
        <v>511</v>
      </c>
      <c r="B1879" s="3" t="s">
        <v>701</v>
      </c>
      <c r="C1879" s="3" t="s">
        <v>702</v>
      </c>
      <c r="D1879" s="3" t="s">
        <v>11</v>
      </c>
      <c r="E1879" s="3">
        <v>6283</v>
      </c>
      <c r="F1879" s="3">
        <v>3225.6756242740198</v>
      </c>
      <c r="G1879" s="3">
        <v>7327</v>
      </c>
      <c r="H1879" s="3">
        <v>4887.59452278766</v>
      </c>
      <c r="I1879" s="3">
        <v>60933</v>
      </c>
      <c r="J1879" s="3">
        <v>29211</v>
      </c>
      <c r="K1879" s="3">
        <v>0.479395401506573</v>
      </c>
    </row>
    <row r="1880" spans="1:11" x14ac:dyDescent="0.2">
      <c r="A1880" s="3" t="s">
        <v>511</v>
      </c>
      <c r="B1880" s="3" t="s">
        <v>701</v>
      </c>
      <c r="C1880" s="3" t="s">
        <v>702</v>
      </c>
      <c r="D1880" s="3" t="s">
        <v>12</v>
      </c>
      <c r="E1880" s="3">
        <v>6400</v>
      </c>
      <c r="F1880" s="3">
        <v>3460.6776587908698</v>
      </c>
      <c r="G1880" s="3">
        <v>7903</v>
      </c>
      <c r="H1880" s="3">
        <v>5385.89282657079</v>
      </c>
      <c r="I1880" s="3">
        <v>60933</v>
      </c>
      <c r="J1880" s="3">
        <v>29211</v>
      </c>
      <c r="K1880" s="3">
        <v>0.479395401506573</v>
      </c>
    </row>
    <row r="1881" spans="1:11" x14ac:dyDescent="0.2">
      <c r="A1881" s="3" t="s">
        <v>511</v>
      </c>
      <c r="B1881" s="3" t="s">
        <v>701</v>
      </c>
      <c r="C1881" s="3" t="s">
        <v>702</v>
      </c>
      <c r="D1881" s="3" t="s">
        <v>13</v>
      </c>
      <c r="E1881" s="3">
        <v>6675</v>
      </c>
      <c r="F1881" s="3">
        <v>3855.7671957672001</v>
      </c>
      <c r="G1881" s="3">
        <v>7867</v>
      </c>
      <c r="H1881" s="3">
        <v>5487.7484974572399</v>
      </c>
      <c r="I1881" s="3">
        <v>60933</v>
      </c>
      <c r="J1881" s="3">
        <v>29211</v>
      </c>
      <c r="K1881" s="3">
        <v>0.479395401506573</v>
      </c>
    </row>
    <row r="1882" spans="1:11" x14ac:dyDescent="0.2">
      <c r="A1882" s="3" t="s">
        <v>511</v>
      </c>
      <c r="B1882" s="3" t="s">
        <v>701</v>
      </c>
      <c r="C1882" s="3" t="s">
        <v>702</v>
      </c>
      <c r="D1882" s="3" t="s">
        <v>14</v>
      </c>
      <c r="E1882" s="3">
        <v>6545</v>
      </c>
      <c r="F1882" s="3">
        <v>3383.6824848060801</v>
      </c>
      <c r="G1882" s="3">
        <v>7559</v>
      </c>
      <c r="H1882" s="3">
        <v>4446.0215053763404</v>
      </c>
      <c r="I1882" s="3">
        <v>60933</v>
      </c>
      <c r="J1882" s="3">
        <v>29211</v>
      </c>
      <c r="K1882" s="3">
        <v>0.479395401506573</v>
      </c>
    </row>
    <row r="1883" spans="1:11" x14ac:dyDescent="0.2">
      <c r="A1883" s="3" t="s">
        <v>511</v>
      </c>
      <c r="B1883" s="3" t="s">
        <v>701</v>
      </c>
      <c r="C1883" s="3" t="s">
        <v>702</v>
      </c>
      <c r="D1883" s="3" t="s">
        <v>15</v>
      </c>
      <c r="E1883" s="3">
        <v>6850</v>
      </c>
      <c r="F1883" s="3">
        <v>3477.7886917921001</v>
      </c>
      <c r="G1883" s="3">
        <v>7820</v>
      </c>
      <c r="H1883" s="3">
        <v>4782.8597427527902</v>
      </c>
      <c r="I1883" s="3">
        <v>60933</v>
      </c>
      <c r="J1883" s="3">
        <v>29211</v>
      </c>
      <c r="K1883" s="3">
        <v>0.479395401506573</v>
      </c>
    </row>
    <row r="1884" spans="1:11" x14ac:dyDescent="0.2">
      <c r="A1884" s="3" t="s">
        <v>511</v>
      </c>
      <c r="B1884" s="3" t="s">
        <v>704</v>
      </c>
      <c r="C1884" s="3" t="s">
        <v>705</v>
      </c>
      <c r="D1884" s="3" t="s">
        <v>8</v>
      </c>
      <c r="E1884" s="3">
        <v>5305</v>
      </c>
      <c r="F1884" s="3">
        <v>2557.66719702924</v>
      </c>
      <c r="G1884" s="3">
        <v>7078</v>
      </c>
      <c r="H1884" s="3">
        <v>3861.9379716459898</v>
      </c>
      <c r="I1884" s="3">
        <v>59947</v>
      </c>
      <c r="J1884" s="3">
        <v>30007</v>
      </c>
      <c r="K1884" s="3">
        <v>0.50055882696381804</v>
      </c>
    </row>
    <row r="1885" spans="1:11" x14ac:dyDescent="0.2">
      <c r="A1885" s="3" t="s">
        <v>511</v>
      </c>
      <c r="B1885" s="3" t="s">
        <v>704</v>
      </c>
      <c r="C1885" s="3" t="s">
        <v>705</v>
      </c>
      <c r="D1885" s="3" t="s">
        <v>9</v>
      </c>
      <c r="E1885" s="3">
        <v>4978</v>
      </c>
      <c r="F1885" s="3">
        <v>2325.7578244973201</v>
      </c>
      <c r="G1885" s="3">
        <v>6564</v>
      </c>
      <c r="H1885" s="3">
        <v>3627.8344385140499</v>
      </c>
      <c r="I1885" s="3">
        <v>59947</v>
      </c>
      <c r="J1885" s="3">
        <v>30007</v>
      </c>
      <c r="K1885" s="3">
        <v>0.50055882696381804</v>
      </c>
    </row>
    <row r="1886" spans="1:11" x14ac:dyDescent="0.2">
      <c r="A1886" s="3" t="s">
        <v>511</v>
      </c>
      <c r="B1886" s="3" t="s">
        <v>704</v>
      </c>
      <c r="C1886" s="3" t="s">
        <v>705</v>
      </c>
      <c r="D1886" s="3" t="s">
        <v>10</v>
      </c>
      <c r="E1886" s="3">
        <v>5342</v>
      </c>
      <c r="F1886" s="3">
        <v>2461.2249385694499</v>
      </c>
      <c r="G1886" s="3">
        <v>6550</v>
      </c>
      <c r="H1886" s="3">
        <v>3869.3404689987401</v>
      </c>
      <c r="I1886" s="3">
        <v>59947</v>
      </c>
      <c r="J1886" s="3">
        <v>30007</v>
      </c>
      <c r="K1886" s="3">
        <v>0.50055882696381804</v>
      </c>
    </row>
    <row r="1887" spans="1:11" x14ac:dyDescent="0.2">
      <c r="A1887" s="3" t="s">
        <v>511</v>
      </c>
      <c r="B1887" s="3" t="s">
        <v>704</v>
      </c>
      <c r="C1887" s="3" t="s">
        <v>705</v>
      </c>
      <c r="D1887" s="3" t="s">
        <v>11</v>
      </c>
      <c r="E1887" s="3">
        <v>5831</v>
      </c>
      <c r="F1887" s="3">
        <v>2867.3927772288398</v>
      </c>
      <c r="G1887" s="3">
        <v>6670</v>
      </c>
      <c r="H1887" s="3">
        <v>4119.3442968585296</v>
      </c>
      <c r="I1887" s="3">
        <v>59947</v>
      </c>
      <c r="J1887" s="3">
        <v>30007</v>
      </c>
      <c r="K1887" s="3">
        <v>0.50055882696381804</v>
      </c>
    </row>
    <row r="1888" spans="1:11" x14ac:dyDescent="0.2">
      <c r="A1888" s="3" t="s">
        <v>511</v>
      </c>
      <c r="B1888" s="3" t="s">
        <v>704</v>
      </c>
      <c r="C1888" s="3" t="s">
        <v>705</v>
      </c>
      <c r="D1888" s="3" t="s">
        <v>12</v>
      </c>
      <c r="E1888" s="3">
        <v>5808</v>
      </c>
      <c r="F1888" s="3">
        <v>2801.69853562768</v>
      </c>
      <c r="G1888" s="3">
        <v>7309</v>
      </c>
      <c r="H1888" s="3">
        <v>4517.4334140435803</v>
      </c>
      <c r="I1888" s="3">
        <v>59947</v>
      </c>
      <c r="J1888" s="3">
        <v>30007</v>
      </c>
      <c r="K1888" s="3">
        <v>0.50055882696381804</v>
      </c>
    </row>
    <row r="1889" spans="1:11" x14ac:dyDescent="0.2">
      <c r="A1889" s="3" t="s">
        <v>511</v>
      </c>
      <c r="B1889" s="3" t="s">
        <v>704</v>
      </c>
      <c r="C1889" s="3" t="s">
        <v>705</v>
      </c>
      <c r="D1889" s="3" t="s">
        <v>13</v>
      </c>
      <c r="E1889" s="3">
        <v>5870</v>
      </c>
      <c r="F1889" s="3">
        <v>2885.17172117771</v>
      </c>
      <c r="G1889" s="3">
        <v>7106</v>
      </c>
      <c r="H1889" s="3">
        <v>4396.1818421652197</v>
      </c>
      <c r="I1889" s="3">
        <v>59947</v>
      </c>
      <c r="J1889" s="3">
        <v>30007</v>
      </c>
      <c r="K1889" s="3">
        <v>0.50055882696381804</v>
      </c>
    </row>
    <row r="1890" spans="1:11" x14ac:dyDescent="0.2">
      <c r="A1890" s="3" t="s">
        <v>511</v>
      </c>
      <c r="B1890" s="3" t="s">
        <v>704</v>
      </c>
      <c r="C1890" s="3" t="s">
        <v>705</v>
      </c>
      <c r="D1890" s="3" t="s">
        <v>14</v>
      </c>
      <c r="E1890" s="3">
        <v>5841</v>
      </c>
      <c r="F1890" s="3">
        <v>3036.8298648702798</v>
      </c>
      <c r="G1890" s="3">
        <v>6806</v>
      </c>
      <c r="H1890" s="3">
        <v>4204.0504621732098</v>
      </c>
      <c r="I1890" s="3">
        <v>59947</v>
      </c>
      <c r="J1890" s="3">
        <v>30007</v>
      </c>
      <c r="K1890" s="3">
        <v>0.50055882696381804</v>
      </c>
    </row>
    <row r="1891" spans="1:11" x14ac:dyDescent="0.2">
      <c r="A1891" s="3" t="s">
        <v>511</v>
      </c>
      <c r="B1891" s="3" t="s">
        <v>704</v>
      </c>
      <c r="C1891" s="3" t="s">
        <v>705</v>
      </c>
      <c r="D1891" s="3" t="s">
        <v>15</v>
      </c>
      <c r="E1891" s="3">
        <v>5944</v>
      </c>
      <c r="F1891" s="3">
        <v>2946.3384994634998</v>
      </c>
      <c r="G1891" s="3">
        <v>7203</v>
      </c>
      <c r="H1891" s="3">
        <v>4199.4169268447304</v>
      </c>
      <c r="I1891" s="3">
        <v>59947</v>
      </c>
      <c r="J1891" s="3">
        <v>30007</v>
      </c>
      <c r="K1891" s="3">
        <v>0.50055882696381804</v>
      </c>
    </row>
    <row r="1892" spans="1:11" x14ac:dyDescent="0.2">
      <c r="A1892" s="3" t="s">
        <v>511</v>
      </c>
      <c r="B1892" s="3" t="s">
        <v>707</v>
      </c>
      <c r="C1892" s="3" t="s">
        <v>708</v>
      </c>
      <c r="D1892" s="3" t="s">
        <v>8</v>
      </c>
      <c r="E1892" s="3">
        <v>5875</v>
      </c>
      <c r="F1892" s="3">
        <v>2896.7448174286201</v>
      </c>
      <c r="G1892" s="3">
        <v>6509</v>
      </c>
      <c r="H1892" s="3">
        <v>3632.6279104799601</v>
      </c>
      <c r="I1892" s="3">
        <v>147914</v>
      </c>
      <c r="J1892" s="3">
        <v>89612</v>
      </c>
      <c r="K1892" s="3">
        <v>0.60583852779317704</v>
      </c>
    </row>
    <row r="1893" spans="1:11" x14ac:dyDescent="0.2">
      <c r="A1893" s="3" t="s">
        <v>511</v>
      </c>
      <c r="B1893" s="3" t="s">
        <v>707</v>
      </c>
      <c r="C1893" s="3" t="s">
        <v>708</v>
      </c>
      <c r="D1893" s="3" t="s">
        <v>9</v>
      </c>
      <c r="E1893" s="3">
        <v>6345</v>
      </c>
      <c r="F1893" s="3">
        <v>3088.4119605107499</v>
      </c>
      <c r="G1893" s="3">
        <v>6548</v>
      </c>
      <c r="H1893" s="3">
        <v>3420.49848480122</v>
      </c>
      <c r="I1893" s="3">
        <v>147914</v>
      </c>
      <c r="J1893" s="3">
        <v>89612</v>
      </c>
      <c r="K1893" s="3">
        <v>0.60583852779317704</v>
      </c>
    </row>
    <row r="1894" spans="1:11" x14ac:dyDescent="0.2">
      <c r="A1894" s="3" t="s">
        <v>511</v>
      </c>
      <c r="B1894" s="3" t="s">
        <v>707</v>
      </c>
      <c r="C1894" s="3" t="s">
        <v>708</v>
      </c>
      <c r="D1894" s="3" t="s">
        <v>10</v>
      </c>
      <c r="E1894" s="3">
        <v>5686</v>
      </c>
      <c r="F1894" s="3">
        <v>2793.9953151928198</v>
      </c>
      <c r="G1894" s="3">
        <v>6284</v>
      </c>
      <c r="H1894" s="3">
        <v>3528.6887527243598</v>
      </c>
      <c r="I1894" s="3">
        <v>147914</v>
      </c>
      <c r="J1894" s="3">
        <v>89612</v>
      </c>
      <c r="K1894" s="3">
        <v>0.60583852779317704</v>
      </c>
    </row>
    <row r="1895" spans="1:11" x14ac:dyDescent="0.2">
      <c r="A1895" s="3" t="s">
        <v>511</v>
      </c>
      <c r="B1895" s="3" t="s">
        <v>707</v>
      </c>
      <c r="C1895" s="3" t="s">
        <v>708</v>
      </c>
      <c r="D1895" s="3" t="s">
        <v>11</v>
      </c>
      <c r="E1895" s="3">
        <v>6957</v>
      </c>
      <c r="F1895" s="3">
        <v>4366.0839863371502</v>
      </c>
      <c r="G1895" s="3">
        <v>7572</v>
      </c>
      <c r="H1895" s="3">
        <v>5131.5789473684199</v>
      </c>
      <c r="I1895" s="3">
        <v>147914</v>
      </c>
      <c r="J1895" s="3">
        <v>89612</v>
      </c>
      <c r="K1895" s="3">
        <v>0.60583852779317704</v>
      </c>
    </row>
    <row r="1896" spans="1:11" x14ac:dyDescent="0.2">
      <c r="A1896" s="3" t="s">
        <v>511</v>
      </c>
      <c r="B1896" s="3" t="s">
        <v>707</v>
      </c>
      <c r="C1896" s="3" t="s">
        <v>708</v>
      </c>
      <c r="D1896" s="3" t="s">
        <v>12</v>
      </c>
      <c r="E1896" s="3">
        <v>6072</v>
      </c>
      <c r="F1896" s="3">
        <v>3744.9210822345099</v>
      </c>
      <c r="G1896" s="3">
        <v>6390</v>
      </c>
      <c r="H1896" s="3">
        <v>4334.5878892097398</v>
      </c>
      <c r="I1896" s="3">
        <v>147914</v>
      </c>
      <c r="J1896" s="3">
        <v>89612</v>
      </c>
      <c r="K1896" s="3">
        <v>0.60583852779317704</v>
      </c>
    </row>
    <row r="1897" spans="1:11" x14ac:dyDescent="0.2">
      <c r="A1897" s="3" t="s">
        <v>511</v>
      </c>
      <c r="B1897" s="3" t="s">
        <v>707</v>
      </c>
      <c r="C1897" s="3" t="s">
        <v>708</v>
      </c>
      <c r="D1897" s="3" t="s">
        <v>13</v>
      </c>
      <c r="E1897" s="3">
        <v>8089</v>
      </c>
      <c r="F1897" s="3">
        <v>5799.08675799087</v>
      </c>
      <c r="G1897" s="3">
        <v>8171</v>
      </c>
      <c r="H1897" s="3">
        <v>5956.2841530054602</v>
      </c>
      <c r="I1897" s="3">
        <v>147914</v>
      </c>
      <c r="J1897" s="3">
        <v>89612</v>
      </c>
      <c r="K1897" s="3">
        <v>0.60583852779317704</v>
      </c>
    </row>
    <row r="1898" spans="1:11" x14ac:dyDescent="0.2">
      <c r="A1898" s="3" t="s">
        <v>511</v>
      </c>
      <c r="B1898" s="3" t="s">
        <v>707</v>
      </c>
      <c r="C1898" s="3" t="s">
        <v>708</v>
      </c>
      <c r="D1898" s="3" t="s">
        <v>14</v>
      </c>
      <c r="E1898" s="3">
        <v>7766</v>
      </c>
      <c r="F1898" s="3">
        <v>5971.1286089238802</v>
      </c>
      <c r="G1898" s="3">
        <v>8001</v>
      </c>
      <c r="H1898" s="3">
        <v>6606.4257028112497</v>
      </c>
      <c r="I1898" s="3">
        <v>147914</v>
      </c>
      <c r="J1898" s="3">
        <v>89612</v>
      </c>
      <c r="K1898" s="3">
        <v>0.60583852779317704</v>
      </c>
    </row>
    <row r="1899" spans="1:11" x14ac:dyDescent="0.2">
      <c r="A1899" s="3" t="s">
        <v>511</v>
      </c>
      <c r="B1899" s="3" t="s">
        <v>707</v>
      </c>
      <c r="C1899" s="3" t="s">
        <v>708</v>
      </c>
      <c r="D1899" s="3" t="s">
        <v>15</v>
      </c>
      <c r="E1899" s="3">
        <v>7871</v>
      </c>
      <c r="F1899" s="3">
        <v>6303.2786885245896</v>
      </c>
      <c r="G1899" s="3">
        <v>8025</v>
      </c>
      <c r="H1899" s="3">
        <v>6542.0560747663503</v>
      </c>
      <c r="I1899" s="3">
        <v>147914</v>
      </c>
      <c r="J1899" s="3">
        <v>89612</v>
      </c>
      <c r="K1899" s="3">
        <v>0.60583852779317704</v>
      </c>
    </row>
    <row r="1900" spans="1:11" x14ac:dyDescent="0.2">
      <c r="A1900" s="3" t="s">
        <v>511</v>
      </c>
      <c r="B1900" s="3" t="s">
        <v>710</v>
      </c>
      <c r="C1900" s="3" t="s">
        <v>711</v>
      </c>
      <c r="D1900" s="3" t="s">
        <v>8</v>
      </c>
      <c r="E1900" s="3">
        <v>7993</v>
      </c>
      <c r="F1900" s="3">
        <v>6238.4823848238502</v>
      </c>
      <c r="G1900" s="3">
        <v>8320</v>
      </c>
      <c r="H1900" s="3">
        <v>7190.4761904761899</v>
      </c>
      <c r="I1900" s="3">
        <v>59960</v>
      </c>
      <c r="J1900" s="3">
        <v>27360</v>
      </c>
      <c r="K1900" s="3">
        <v>0.45630420280186801</v>
      </c>
    </row>
    <row r="1901" spans="1:11" x14ac:dyDescent="0.2">
      <c r="A1901" s="3" t="s">
        <v>511</v>
      </c>
      <c r="B1901" s="3" t="s">
        <v>710</v>
      </c>
      <c r="C1901" s="3" t="s">
        <v>711</v>
      </c>
      <c r="D1901" s="3" t="s">
        <v>9</v>
      </c>
      <c r="E1901" s="3">
        <v>7811</v>
      </c>
      <c r="F1901" s="3">
        <v>5975.4969949144697</v>
      </c>
      <c r="G1901" s="3">
        <v>8488</v>
      </c>
      <c r="H1901" s="3">
        <v>7171.0526315789502</v>
      </c>
      <c r="I1901" s="3">
        <v>59960</v>
      </c>
      <c r="J1901" s="3">
        <v>27360</v>
      </c>
      <c r="K1901" s="3">
        <v>0.45630420280186801</v>
      </c>
    </row>
    <row r="1902" spans="1:11" x14ac:dyDescent="0.2">
      <c r="A1902" s="3" t="s">
        <v>511</v>
      </c>
      <c r="B1902" s="3" t="s">
        <v>710</v>
      </c>
      <c r="C1902" s="3" t="s">
        <v>711</v>
      </c>
      <c r="D1902" s="3" t="s">
        <v>10</v>
      </c>
      <c r="E1902" s="3">
        <v>8144</v>
      </c>
      <c r="F1902" s="3">
        <v>6403.5087719298199</v>
      </c>
      <c r="G1902" s="3">
        <v>8784</v>
      </c>
      <c r="H1902" s="3">
        <v>7692.3076923076896</v>
      </c>
      <c r="I1902" s="3">
        <v>59960</v>
      </c>
      <c r="J1902" s="3">
        <v>27360</v>
      </c>
      <c r="K1902" s="3">
        <v>0.45630420280186801</v>
      </c>
    </row>
    <row r="1903" spans="1:11" x14ac:dyDescent="0.2">
      <c r="A1903" s="3" t="s">
        <v>511</v>
      </c>
      <c r="B1903" s="3" t="s">
        <v>710</v>
      </c>
      <c r="C1903" s="3" t="s">
        <v>711</v>
      </c>
      <c r="D1903" s="3" t="s">
        <v>11</v>
      </c>
      <c r="E1903" s="3">
        <v>8492</v>
      </c>
      <c r="F1903" s="3">
        <v>6934.21052631579</v>
      </c>
      <c r="G1903" s="3">
        <v>9046</v>
      </c>
      <c r="H1903" s="3">
        <v>8000</v>
      </c>
      <c r="I1903" s="3">
        <v>59960</v>
      </c>
      <c r="J1903" s="3">
        <v>27360</v>
      </c>
      <c r="K1903" s="3">
        <v>0.45630420280186801</v>
      </c>
    </row>
    <row r="1904" spans="1:11" x14ac:dyDescent="0.2">
      <c r="A1904" s="3" t="s">
        <v>511</v>
      </c>
      <c r="B1904" s="3" t="s">
        <v>710</v>
      </c>
      <c r="C1904" s="3" t="s">
        <v>711</v>
      </c>
      <c r="D1904" s="3" t="s">
        <v>12</v>
      </c>
      <c r="E1904" s="3">
        <v>8697</v>
      </c>
      <c r="F1904" s="3">
        <v>7019.7740112994397</v>
      </c>
      <c r="G1904" s="3">
        <v>8837</v>
      </c>
      <c r="H1904" s="3">
        <v>7608.6956521739103</v>
      </c>
      <c r="I1904" s="3">
        <v>59960</v>
      </c>
      <c r="J1904" s="3">
        <v>27360</v>
      </c>
      <c r="K1904" s="3">
        <v>0.45630420280186801</v>
      </c>
    </row>
    <row r="1905" spans="1:11" x14ac:dyDescent="0.2">
      <c r="A1905" s="3" t="s">
        <v>511</v>
      </c>
      <c r="B1905" s="3" t="s">
        <v>710</v>
      </c>
      <c r="C1905" s="3" t="s">
        <v>711</v>
      </c>
      <c r="D1905" s="3" t="s">
        <v>13</v>
      </c>
      <c r="E1905" s="3">
        <v>8178</v>
      </c>
      <c r="F1905" s="3">
        <v>6858.9743589743603</v>
      </c>
      <c r="G1905" s="3">
        <v>8156</v>
      </c>
      <c r="H1905" s="3">
        <v>7207.2072072072096</v>
      </c>
      <c r="I1905" s="3">
        <v>59960</v>
      </c>
      <c r="J1905" s="3">
        <v>27360</v>
      </c>
      <c r="K1905" s="3">
        <v>0.45630420280186801</v>
      </c>
    </row>
    <row r="1906" spans="1:11" x14ac:dyDescent="0.2">
      <c r="A1906" s="3" t="s">
        <v>511</v>
      </c>
      <c r="B1906" s="3" t="s">
        <v>710</v>
      </c>
      <c r="C1906" s="3" t="s">
        <v>711</v>
      </c>
      <c r="D1906" s="3" t="s">
        <v>14</v>
      </c>
      <c r="E1906" s="3">
        <v>8697</v>
      </c>
      <c r="F1906" s="3">
        <v>7627.1186440678002</v>
      </c>
      <c r="G1906" s="3">
        <v>9036</v>
      </c>
      <c r="H1906" s="3">
        <v>7916.6666666666697</v>
      </c>
      <c r="I1906" s="3">
        <v>59960</v>
      </c>
      <c r="J1906" s="3">
        <v>27360</v>
      </c>
      <c r="K1906" s="3">
        <v>0.45630420280186801</v>
      </c>
    </row>
    <row r="1907" spans="1:11" x14ac:dyDescent="0.2">
      <c r="A1907" s="3" t="s">
        <v>511</v>
      </c>
      <c r="B1907" s="3" t="s">
        <v>710</v>
      </c>
      <c r="C1907" s="3" t="s">
        <v>711</v>
      </c>
      <c r="D1907" s="3" t="s">
        <v>15</v>
      </c>
      <c r="E1907" s="3">
        <v>8498</v>
      </c>
      <c r="F1907" s="3">
        <v>7061.5942028985501</v>
      </c>
      <c r="G1907" s="3">
        <v>9108</v>
      </c>
      <c r="H1907" s="3">
        <v>8307.2916666666697</v>
      </c>
      <c r="I1907" s="3">
        <v>59960</v>
      </c>
      <c r="J1907" s="3">
        <v>27360</v>
      </c>
      <c r="K1907" s="3">
        <v>0.45630420280186801</v>
      </c>
    </row>
    <row r="1908" spans="1:11" x14ac:dyDescent="0.2">
      <c r="A1908" s="3" t="s">
        <v>511</v>
      </c>
      <c r="B1908" s="3" t="s">
        <v>713</v>
      </c>
      <c r="C1908" s="3" t="s">
        <v>714</v>
      </c>
      <c r="D1908" s="3" t="s">
        <v>8</v>
      </c>
      <c r="E1908" s="3">
        <v>7884</v>
      </c>
      <c r="F1908" s="3">
        <v>5648.5929240420301</v>
      </c>
      <c r="G1908" s="3">
        <v>8566</v>
      </c>
      <c r="H1908" s="3">
        <v>6762.5201465201499</v>
      </c>
      <c r="I1908" s="3">
        <v>109798</v>
      </c>
      <c r="J1908" s="3">
        <v>53732</v>
      </c>
      <c r="K1908" s="3">
        <v>0.48937139110001998</v>
      </c>
    </row>
    <row r="1909" spans="1:11" x14ac:dyDescent="0.2">
      <c r="A1909" s="3" t="s">
        <v>511</v>
      </c>
      <c r="B1909" s="3" t="s">
        <v>713</v>
      </c>
      <c r="C1909" s="3" t="s">
        <v>714</v>
      </c>
      <c r="D1909" s="3" t="s">
        <v>9</v>
      </c>
      <c r="E1909" s="3">
        <v>7354</v>
      </c>
      <c r="F1909" s="3">
        <v>4380.0054878153396</v>
      </c>
      <c r="G1909" s="3">
        <v>8951</v>
      </c>
      <c r="H1909" s="3">
        <v>6901.1111111111104</v>
      </c>
      <c r="I1909" s="3">
        <v>109798</v>
      </c>
      <c r="J1909" s="3">
        <v>53732</v>
      </c>
      <c r="K1909" s="3">
        <v>0.48937139110001998</v>
      </c>
    </row>
    <row r="1910" spans="1:11" x14ac:dyDescent="0.2">
      <c r="A1910" s="3" t="s">
        <v>511</v>
      </c>
      <c r="B1910" s="3" t="s">
        <v>713</v>
      </c>
      <c r="C1910" s="3" t="s">
        <v>714</v>
      </c>
      <c r="D1910" s="3" t="s">
        <v>10</v>
      </c>
      <c r="E1910" s="3">
        <v>6968</v>
      </c>
      <c r="F1910" s="3">
        <v>4374.0714676675298</v>
      </c>
      <c r="G1910" s="3">
        <v>7930</v>
      </c>
      <c r="H1910" s="3">
        <v>5953.5984848484804</v>
      </c>
      <c r="I1910" s="3">
        <v>109798</v>
      </c>
      <c r="J1910" s="3">
        <v>53732</v>
      </c>
      <c r="K1910" s="3">
        <v>0.48937139110001998</v>
      </c>
    </row>
    <row r="1911" spans="1:11" x14ac:dyDescent="0.2">
      <c r="A1911" s="3" t="s">
        <v>511</v>
      </c>
      <c r="B1911" s="3" t="s">
        <v>713</v>
      </c>
      <c r="C1911" s="3" t="s">
        <v>714</v>
      </c>
      <c r="D1911" s="3" t="s">
        <v>11</v>
      </c>
      <c r="E1911" s="3">
        <v>7040</v>
      </c>
      <c r="F1911" s="3">
        <v>4494.7359896339503</v>
      </c>
      <c r="G1911" s="3">
        <v>8501</v>
      </c>
      <c r="H1911" s="3">
        <v>6822.0720720720701</v>
      </c>
      <c r="I1911" s="3">
        <v>109798</v>
      </c>
      <c r="J1911" s="3">
        <v>53732</v>
      </c>
      <c r="K1911" s="3">
        <v>0.48937139110001998</v>
      </c>
    </row>
    <row r="1912" spans="1:11" x14ac:dyDescent="0.2">
      <c r="A1912" s="3" t="s">
        <v>511</v>
      </c>
      <c r="B1912" s="3" t="s">
        <v>713</v>
      </c>
      <c r="C1912" s="3" t="s">
        <v>714</v>
      </c>
      <c r="D1912" s="3" t="s">
        <v>12</v>
      </c>
      <c r="E1912" s="3">
        <v>7443</v>
      </c>
      <c r="F1912" s="3">
        <v>5548.6291486291502</v>
      </c>
      <c r="G1912" s="3">
        <v>8689</v>
      </c>
      <c r="H1912" s="3">
        <v>7595.46925566343</v>
      </c>
      <c r="I1912" s="3">
        <v>109798</v>
      </c>
      <c r="J1912" s="3">
        <v>53732</v>
      </c>
      <c r="K1912" s="3">
        <v>0.48937139110001998</v>
      </c>
    </row>
    <row r="1913" spans="1:11" x14ac:dyDescent="0.2">
      <c r="A1913" s="3" t="s">
        <v>511</v>
      </c>
      <c r="B1913" s="3" t="s">
        <v>713</v>
      </c>
      <c r="C1913" s="3" t="s">
        <v>714</v>
      </c>
      <c r="D1913" s="3" t="s">
        <v>13</v>
      </c>
      <c r="E1913" s="3">
        <v>8351</v>
      </c>
      <c r="F1913" s="3">
        <v>6942.5287356321796</v>
      </c>
      <c r="G1913" s="3">
        <v>9271</v>
      </c>
      <c r="H1913" s="3">
        <v>8673.4693877550999</v>
      </c>
      <c r="I1913" s="3">
        <v>109798</v>
      </c>
      <c r="J1913" s="3">
        <v>53732</v>
      </c>
      <c r="K1913" s="3">
        <v>0.48937139110001998</v>
      </c>
    </row>
    <row r="1914" spans="1:11" x14ac:dyDescent="0.2">
      <c r="A1914" s="3" t="s">
        <v>511</v>
      </c>
      <c r="B1914" s="3" t="s">
        <v>713</v>
      </c>
      <c r="C1914" s="3" t="s">
        <v>714</v>
      </c>
      <c r="D1914" s="3" t="s">
        <v>14</v>
      </c>
      <c r="E1914" s="3">
        <v>7575</v>
      </c>
      <c r="F1914" s="3">
        <v>5606.3829787233999</v>
      </c>
      <c r="G1914" s="3">
        <v>8540</v>
      </c>
      <c r="H1914" s="3">
        <v>7194.4444444444398</v>
      </c>
      <c r="I1914" s="3">
        <v>109798</v>
      </c>
      <c r="J1914" s="3">
        <v>53732</v>
      </c>
      <c r="K1914" s="3">
        <v>0.48937139110001998</v>
      </c>
    </row>
    <row r="1915" spans="1:11" x14ac:dyDescent="0.2">
      <c r="A1915" s="3" t="s">
        <v>511</v>
      </c>
      <c r="B1915" s="3" t="s">
        <v>713</v>
      </c>
      <c r="C1915" s="3" t="s">
        <v>714</v>
      </c>
      <c r="D1915" s="3" t="s">
        <v>15</v>
      </c>
      <c r="E1915" s="3">
        <v>7695</v>
      </c>
      <c r="F1915" s="3">
        <v>5565.9955257270703</v>
      </c>
      <c r="G1915" s="3">
        <v>8671</v>
      </c>
      <c r="H1915" s="3">
        <v>7125.7356875334399</v>
      </c>
      <c r="I1915" s="3">
        <v>109798</v>
      </c>
      <c r="J1915" s="3">
        <v>53732</v>
      </c>
      <c r="K1915" s="3">
        <v>0.48937139110001998</v>
      </c>
    </row>
    <row r="1916" spans="1:11" x14ac:dyDescent="0.2">
      <c r="A1916" s="3" t="s">
        <v>511</v>
      </c>
      <c r="B1916" s="3" t="s">
        <v>716</v>
      </c>
      <c r="C1916" s="3" t="s">
        <v>717</v>
      </c>
      <c r="D1916" s="3" t="s">
        <v>8</v>
      </c>
      <c r="E1916" s="3">
        <v>7206</v>
      </c>
      <c r="F1916" s="3">
        <v>4908.7179487179501</v>
      </c>
      <c r="G1916" s="3">
        <v>8163</v>
      </c>
      <c r="H1916" s="3">
        <v>5851.8518518518504</v>
      </c>
      <c r="I1916" s="3">
        <v>84910</v>
      </c>
      <c r="J1916" s="3">
        <v>41380</v>
      </c>
      <c r="K1916" s="3">
        <v>0.48733953597927199</v>
      </c>
    </row>
    <row r="1917" spans="1:11" x14ac:dyDescent="0.2">
      <c r="A1917" s="3" t="s">
        <v>511</v>
      </c>
      <c r="B1917" s="3" t="s">
        <v>716</v>
      </c>
      <c r="C1917" s="3" t="s">
        <v>717</v>
      </c>
      <c r="D1917" s="3" t="s">
        <v>9</v>
      </c>
      <c r="E1917" s="3">
        <v>6701</v>
      </c>
      <c r="F1917" s="3">
        <v>4344.8275862069004</v>
      </c>
      <c r="G1917" s="3">
        <v>8105</v>
      </c>
      <c r="H1917" s="3">
        <v>5881.7754262198696</v>
      </c>
      <c r="I1917" s="3">
        <v>84910</v>
      </c>
      <c r="J1917" s="3">
        <v>41380</v>
      </c>
      <c r="K1917" s="3">
        <v>0.48733953597927199</v>
      </c>
    </row>
    <row r="1918" spans="1:11" x14ac:dyDescent="0.2">
      <c r="A1918" s="3" t="s">
        <v>511</v>
      </c>
      <c r="B1918" s="3" t="s">
        <v>716</v>
      </c>
      <c r="C1918" s="3" t="s">
        <v>717</v>
      </c>
      <c r="D1918" s="3" t="s">
        <v>10</v>
      </c>
      <c r="E1918" s="3">
        <v>6705</v>
      </c>
      <c r="F1918" s="3">
        <v>4547.6475279106899</v>
      </c>
      <c r="G1918" s="3">
        <v>7649</v>
      </c>
      <c r="H1918" s="3">
        <v>5972.05847513135</v>
      </c>
      <c r="I1918" s="3">
        <v>84910</v>
      </c>
      <c r="J1918" s="3">
        <v>41380</v>
      </c>
      <c r="K1918" s="3">
        <v>0.48733953597927199</v>
      </c>
    </row>
    <row r="1919" spans="1:11" x14ac:dyDescent="0.2">
      <c r="A1919" s="3" t="s">
        <v>511</v>
      </c>
      <c r="B1919" s="3" t="s">
        <v>716</v>
      </c>
      <c r="C1919" s="3" t="s">
        <v>717</v>
      </c>
      <c r="D1919" s="3" t="s">
        <v>11</v>
      </c>
      <c r="E1919" s="3">
        <v>8023</v>
      </c>
      <c r="F1919" s="3">
        <v>5793.1034482758596</v>
      </c>
      <c r="G1919" s="3">
        <v>8665</v>
      </c>
      <c r="H1919" s="3">
        <v>6715.6862745097997</v>
      </c>
      <c r="I1919" s="3">
        <v>84910</v>
      </c>
      <c r="J1919" s="3">
        <v>41380</v>
      </c>
      <c r="K1919" s="3">
        <v>0.48733953597927199</v>
      </c>
    </row>
    <row r="1920" spans="1:11" x14ac:dyDescent="0.2">
      <c r="A1920" s="3" t="s">
        <v>511</v>
      </c>
      <c r="B1920" s="3" t="s">
        <v>716</v>
      </c>
      <c r="C1920" s="3" t="s">
        <v>717</v>
      </c>
      <c r="D1920" s="3" t="s">
        <v>12</v>
      </c>
      <c r="E1920" s="3">
        <v>7169</v>
      </c>
      <c r="F1920" s="3">
        <v>5738.2769901853899</v>
      </c>
      <c r="G1920" s="3">
        <v>8346</v>
      </c>
      <c r="H1920" s="3">
        <v>7170.0680272108802</v>
      </c>
      <c r="I1920" s="3">
        <v>84910</v>
      </c>
      <c r="J1920" s="3">
        <v>41380</v>
      </c>
      <c r="K1920" s="3">
        <v>0.48733953597927199</v>
      </c>
    </row>
    <row r="1921" spans="1:11" x14ac:dyDescent="0.2">
      <c r="A1921" s="3" t="s">
        <v>511</v>
      </c>
      <c r="B1921" s="3" t="s">
        <v>716</v>
      </c>
      <c r="C1921" s="3" t="s">
        <v>717</v>
      </c>
      <c r="D1921" s="3" t="s">
        <v>13</v>
      </c>
      <c r="E1921" s="3">
        <v>7785</v>
      </c>
      <c r="F1921" s="3">
        <v>5909.0909090909099</v>
      </c>
      <c r="G1921" s="3">
        <v>8475</v>
      </c>
      <c r="H1921" s="3">
        <v>6837.6068376068397</v>
      </c>
      <c r="I1921" s="3">
        <v>84910</v>
      </c>
      <c r="J1921" s="3">
        <v>41380</v>
      </c>
      <c r="K1921" s="3">
        <v>0.48733953597927199</v>
      </c>
    </row>
    <row r="1922" spans="1:11" x14ac:dyDescent="0.2">
      <c r="A1922" s="3" t="s">
        <v>511</v>
      </c>
      <c r="B1922" s="3" t="s">
        <v>716</v>
      </c>
      <c r="C1922" s="3" t="s">
        <v>717</v>
      </c>
      <c r="D1922" s="3" t="s">
        <v>14</v>
      </c>
      <c r="E1922" s="3">
        <v>6949</v>
      </c>
      <c r="F1922" s="3">
        <v>4901.7223910840903</v>
      </c>
      <c r="G1922" s="3">
        <v>8561</v>
      </c>
      <c r="H1922" s="3">
        <v>7303.0303030303003</v>
      </c>
      <c r="I1922" s="3">
        <v>84910</v>
      </c>
      <c r="J1922" s="3">
        <v>41380</v>
      </c>
      <c r="K1922" s="3">
        <v>0.48733953597927199</v>
      </c>
    </row>
    <row r="1923" spans="1:11" x14ac:dyDescent="0.2">
      <c r="A1923" s="3" t="s">
        <v>511</v>
      </c>
      <c r="B1923" s="3" t="s">
        <v>716</v>
      </c>
      <c r="C1923" s="3" t="s">
        <v>717</v>
      </c>
      <c r="D1923" s="3" t="s">
        <v>15</v>
      </c>
      <c r="E1923" s="3">
        <v>7532</v>
      </c>
      <c r="F1923" s="3">
        <v>5880.6584362139902</v>
      </c>
      <c r="G1923" s="3">
        <v>8241</v>
      </c>
      <c r="H1923" s="3">
        <v>7329.11392405063</v>
      </c>
      <c r="I1923" s="3">
        <v>84910</v>
      </c>
      <c r="J1923" s="3">
        <v>41380</v>
      </c>
      <c r="K1923" s="3">
        <v>0.48733953597927199</v>
      </c>
    </row>
    <row r="1924" spans="1:11" x14ac:dyDescent="0.2">
      <c r="A1924" s="3" t="s">
        <v>511</v>
      </c>
      <c r="B1924" s="3" t="s">
        <v>719</v>
      </c>
      <c r="C1924" s="3" t="s">
        <v>720</v>
      </c>
      <c r="D1924" s="3" t="s">
        <v>8</v>
      </c>
      <c r="E1924" s="3">
        <v>7058</v>
      </c>
      <c r="F1924" s="3">
        <v>4390.0523560209404</v>
      </c>
      <c r="G1924" s="3">
        <v>7715</v>
      </c>
      <c r="H1924" s="3">
        <v>5693.6208445642396</v>
      </c>
      <c r="I1924" s="3">
        <v>80696</v>
      </c>
      <c r="J1924" s="3">
        <v>38560</v>
      </c>
      <c r="K1924" s="3">
        <v>0.47784276791910402</v>
      </c>
    </row>
    <row r="1925" spans="1:11" x14ac:dyDescent="0.2">
      <c r="A1925" s="3" t="s">
        <v>511</v>
      </c>
      <c r="B1925" s="3" t="s">
        <v>719</v>
      </c>
      <c r="C1925" s="3" t="s">
        <v>720</v>
      </c>
      <c r="D1925" s="3" t="s">
        <v>9</v>
      </c>
      <c r="E1925" s="3">
        <v>6211</v>
      </c>
      <c r="F1925" s="3">
        <v>3650.5197261499802</v>
      </c>
      <c r="G1925" s="3">
        <v>7224</v>
      </c>
      <c r="H1925" s="3">
        <v>5123.3449477351896</v>
      </c>
      <c r="I1925" s="3">
        <v>80696</v>
      </c>
      <c r="J1925" s="3">
        <v>38560</v>
      </c>
      <c r="K1925" s="3">
        <v>0.47784276791910402</v>
      </c>
    </row>
    <row r="1926" spans="1:11" x14ac:dyDescent="0.2">
      <c r="A1926" s="3" t="s">
        <v>511</v>
      </c>
      <c r="B1926" s="3" t="s">
        <v>719</v>
      </c>
      <c r="C1926" s="3" t="s">
        <v>720</v>
      </c>
      <c r="D1926" s="3" t="s">
        <v>10</v>
      </c>
      <c r="E1926" s="3">
        <v>6459</v>
      </c>
      <c r="F1926" s="3">
        <v>4123.2115880209703</v>
      </c>
      <c r="G1926" s="3">
        <v>7799</v>
      </c>
      <c r="H1926" s="3">
        <v>6410.4334484081301</v>
      </c>
      <c r="I1926" s="3">
        <v>80696</v>
      </c>
      <c r="J1926" s="3">
        <v>38560</v>
      </c>
      <c r="K1926" s="3">
        <v>0.47784276791910402</v>
      </c>
    </row>
    <row r="1927" spans="1:11" x14ac:dyDescent="0.2">
      <c r="A1927" s="3" t="s">
        <v>511</v>
      </c>
      <c r="B1927" s="3" t="s">
        <v>719</v>
      </c>
      <c r="C1927" s="3" t="s">
        <v>720</v>
      </c>
      <c r="D1927" s="3" t="s">
        <v>11</v>
      </c>
      <c r="E1927" s="3">
        <v>6164</v>
      </c>
      <c r="F1927" s="3">
        <v>3807.8958078958099</v>
      </c>
      <c r="G1927" s="3">
        <v>7533</v>
      </c>
      <c r="H1927" s="3">
        <v>6082.47422680412</v>
      </c>
      <c r="I1927" s="3">
        <v>80696</v>
      </c>
      <c r="J1927" s="3">
        <v>38560</v>
      </c>
      <c r="K1927" s="3">
        <v>0.47784276791910402</v>
      </c>
    </row>
    <row r="1928" spans="1:11" x14ac:dyDescent="0.2">
      <c r="A1928" s="3" t="s">
        <v>511</v>
      </c>
      <c r="B1928" s="3" t="s">
        <v>719</v>
      </c>
      <c r="C1928" s="3" t="s">
        <v>720</v>
      </c>
      <c r="D1928" s="3" t="s">
        <v>12</v>
      </c>
      <c r="E1928" s="3">
        <v>6551</v>
      </c>
      <c r="F1928" s="3">
        <v>4768.9243027888397</v>
      </c>
      <c r="G1928" s="3">
        <v>7671</v>
      </c>
      <c r="H1928" s="3">
        <v>6748.0916030534399</v>
      </c>
      <c r="I1928" s="3">
        <v>80696</v>
      </c>
      <c r="J1928" s="3">
        <v>38560</v>
      </c>
      <c r="K1928" s="3">
        <v>0.47784276791910402</v>
      </c>
    </row>
    <row r="1929" spans="1:11" x14ac:dyDescent="0.2">
      <c r="A1929" s="3" t="s">
        <v>511</v>
      </c>
      <c r="B1929" s="3" t="s">
        <v>719</v>
      </c>
      <c r="C1929" s="3" t="s">
        <v>720</v>
      </c>
      <c r="D1929" s="3" t="s">
        <v>13</v>
      </c>
      <c r="E1929" s="3">
        <v>7476</v>
      </c>
      <c r="F1929" s="3">
        <v>5300.7518796992499</v>
      </c>
      <c r="G1929" s="3">
        <v>8656</v>
      </c>
      <c r="H1929" s="3">
        <v>7589.2857142857101</v>
      </c>
      <c r="I1929" s="3">
        <v>80696</v>
      </c>
      <c r="J1929" s="3">
        <v>38560</v>
      </c>
      <c r="K1929" s="3">
        <v>0.47784276791910402</v>
      </c>
    </row>
    <row r="1930" spans="1:11" x14ac:dyDescent="0.2">
      <c r="A1930" s="3" t="s">
        <v>511</v>
      </c>
      <c r="B1930" s="3" t="s">
        <v>719</v>
      </c>
      <c r="C1930" s="3" t="s">
        <v>720</v>
      </c>
      <c r="D1930" s="3" t="s">
        <v>14</v>
      </c>
      <c r="E1930" s="3">
        <v>6667</v>
      </c>
      <c r="F1930" s="3">
        <v>4448.8888888888896</v>
      </c>
      <c r="G1930" s="3">
        <v>7504</v>
      </c>
      <c r="H1930" s="3">
        <v>5421.2454212454204</v>
      </c>
      <c r="I1930" s="3">
        <v>80696</v>
      </c>
      <c r="J1930" s="3">
        <v>38560</v>
      </c>
      <c r="K1930" s="3">
        <v>0.47784276791910402</v>
      </c>
    </row>
    <row r="1931" spans="1:11" x14ac:dyDescent="0.2">
      <c r="A1931" s="3" t="s">
        <v>511</v>
      </c>
      <c r="B1931" s="3" t="s">
        <v>719</v>
      </c>
      <c r="C1931" s="3" t="s">
        <v>720</v>
      </c>
      <c r="D1931" s="3" t="s">
        <v>15</v>
      </c>
      <c r="E1931" s="3">
        <v>6492</v>
      </c>
      <c r="F1931" s="3">
        <v>4496.7619047619</v>
      </c>
      <c r="G1931" s="3">
        <v>8526</v>
      </c>
      <c r="H1931" s="3">
        <v>7595.0023573785902</v>
      </c>
      <c r="I1931" s="3">
        <v>80696</v>
      </c>
      <c r="J1931" s="3">
        <v>38560</v>
      </c>
      <c r="K1931" s="3">
        <v>0.47784276791910402</v>
      </c>
    </row>
    <row r="1932" spans="1:11" x14ac:dyDescent="0.2">
      <c r="A1932" s="3" t="s">
        <v>511</v>
      </c>
      <c r="B1932" s="3" t="s">
        <v>722</v>
      </c>
      <c r="C1932" s="3" t="s">
        <v>723</v>
      </c>
      <c r="D1932" s="3" t="s">
        <v>8</v>
      </c>
      <c r="I1932" s="3">
        <v>108899</v>
      </c>
      <c r="J1932" s="3">
        <v>55391</v>
      </c>
      <c r="K1932" s="3">
        <v>0.50864562576332195</v>
      </c>
    </row>
    <row r="1933" spans="1:11" x14ac:dyDescent="0.2">
      <c r="A1933" s="3" t="s">
        <v>511</v>
      </c>
      <c r="B1933" s="3" t="s">
        <v>725</v>
      </c>
      <c r="C1933" s="3" t="s">
        <v>726</v>
      </c>
      <c r="D1933" s="3" t="s">
        <v>8</v>
      </c>
      <c r="E1933" s="3">
        <v>6631</v>
      </c>
      <c r="F1933" s="3">
        <v>3731.3761157409399</v>
      </c>
      <c r="G1933" s="3">
        <v>7354</v>
      </c>
      <c r="H1933" s="3">
        <v>4554.25656086449</v>
      </c>
      <c r="I1933" s="3">
        <v>74770</v>
      </c>
      <c r="J1933" s="3">
        <v>36379</v>
      </c>
      <c r="K1933" s="3">
        <v>0.486545405911462</v>
      </c>
    </row>
    <row r="1934" spans="1:11" x14ac:dyDescent="0.2">
      <c r="A1934" s="3" t="s">
        <v>511</v>
      </c>
      <c r="B1934" s="3" t="s">
        <v>725</v>
      </c>
      <c r="C1934" s="3" t="s">
        <v>726</v>
      </c>
      <c r="D1934" s="3" t="s">
        <v>9</v>
      </c>
      <c r="E1934" s="3">
        <v>5917</v>
      </c>
      <c r="F1934" s="3">
        <v>3075.3448941092001</v>
      </c>
      <c r="G1934" s="3">
        <v>6326</v>
      </c>
      <c r="H1934" s="3">
        <v>3768.7743233668002</v>
      </c>
      <c r="I1934" s="3">
        <v>74770</v>
      </c>
      <c r="J1934" s="3">
        <v>36379</v>
      </c>
      <c r="K1934" s="3">
        <v>0.486545405911462</v>
      </c>
    </row>
    <row r="1935" spans="1:11" x14ac:dyDescent="0.2">
      <c r="A1935" s="3" t="s">
        <v>511</v>
      </c>
      <c r="B1935" s="3" t="s">
        <v>725</v>
      </c>
      <c r="C1935" s="3" t="s">
        <v>726</v>
      </c>
      <c r="D1935" s="3" t="s">
        <v>10</v>
      </c>
      <c r="E1935" s="3">
        <v>6883</v>
      </c>
      <c r="F1935" s="3">
        <v>3660.5509912388202</v>
      </c>
      <c r="G1935" s="3">
        <v>6980</v>
      </c>
      <c r="H1935" s="3">
        <v>4010.95617753635</v>
      </c>
      <c r="I1935" s="3">
        <v>74770</v>
      </c>
      <c r="J1935" s="3">
        <v>36379</v>
      </c>
      <c r="K1935" s="3">
        <v>0.486545405911462</v>
      </c>
    </row>
    <row r="1936" spans="1:11" x14ac:dyDescent="0.2">
      <c r="A1936" s="3" t="s">
        <v>511</v>
      </c>
      <c r="B1936" s="3" t="s">
        <v>725</v>
      </c>
      <c r="C1936" s="3" t="s">
        <v>726</v>
      </c>
      <c r="D1936" s="3" t="s">
        <v>11</v>
      </c>
      <c r="E1936" s="3">
        <v>6567</v>
      </c>
      <c r="F1936" s="3">
        <v>3671.5964947996899</v>
      </c>
      <c r="G1936" s="3">
        <v>7339</v>
      </c>
      <c r="H1936" s="3">
        <v>4470.4732665626498</v>
      </c>
      <c r="I1936" s="3">
        <v>74770</v>
      </c>
      <c r="J1936" s="3">
        <v>36379</v>
      </c>
      <c r="K1936" s="3">
        <v>0.486545405911462</v>
      </c>
    </row>
    <row r="1937" spans="1:11" x14ac:dyDescent="0.2">
      <c r="A1937" s="3" t="s">
        <v>511</v>
      </c>
      <c r="B1937" s="3" t="s">
        <v>725</v>
      </c>
      <c r="C1937" s="3" t="s">
        <v>726</v>
      </c>
      <c r="D1937" s="3" t="s">
        <v>12</v>
      </c>
      <c r="E1937" s="3">
        <v>6518</v>
      </c>
      <c r="F1937" s="3">
        <v>3644.4680644149898</v>
      </c>
      <c r="G1937" s="3">
        <v>6707</v>
      </c>
      <c r="H1937" s="3">
        <v>4185.8950424167797</v>
      </c>
      <c r="I1937" s="3">
        <v>74770</v>
      </c>
      <c r="J1937" s="3">
        <v>36379</v>
      </c>
      <c r="K1937" s="3">
        <v>0.486545405911462</v>
      </c>
    </row>
    <row r="1938" spans="1:11" x14ac:dyDescent="0.2">
      <c r="A1938" s="3" t="s">
        <v>511</v>
      </c>
      <c r="B1938" s="3" t="s">
        <v>725</v>
      </c>
      <c r="C1938" s="3" t="s">
        <v>726</v>
      </c>
      <c r="D1938" s="3" t="s">
        <v>13</v>
      </c>
      <c r="E1938" s="3">
        <v>7291</v>
      </c>
      <c r="F1938" s="3">
        <v>4663.8309256286802</v>
      </c>
      <c r="G1938" s="3">
        <v>7828</v>
      </c>
      <c r="H1938" s="3">
        <v>5530.4843304843298</v>
      </c>
      <c r="I1938" s="3">
        <v>74770</v>
      </c>
      <c r="J1938" s="3">
        <v>36379</v>
      </c>
      <c r="K1938" s="3">
        <v>0.486545405911462</v>
      </c>
    </row>
    <row r="1939" spans="1:11" x14ac:dyDescent="0.2">
      <c r="A1939" s="3" t="s">
        <v>511</v>
      </c>
      <c r="B1939" s="3" t="s">
        <v>725</v>
      </c>
      <c r="C1939" s="3" t="s">
        <v>726</v>
      </c>
      <c r="D1939" s="3" t="s">
        <v>14</v>
      </c>
      <c r="E1939" s="3">
        <v>6587</v>
      </c>
      <c r="F1939" s="3">
        <v>4032.0755666872201</v>
      </c>
      <c r="G1939" s="3">
        <v>7410</v>
      </c>
      <c r="H1939" s="3">
        <v>4840.0900900900897</v>
      </c>
      <c r="I1939" s="3">
        <v>74770</v>
      </c>
      <c r="J1939" s="3">
        <v>36379</v>
      </c>
      <c r="K1939" s="3">
        <v>0.486545405911462</v>
      </c>
    </row>
    <row r="1940" spans="1:11" x14ac:dyDescent="0.2">
      <c r="A1940" s="3" t="s">
        <v>511</v>
      </c>
      <c r="B1940" s="3" t="s">
        <v>725</v>
      </c>
      <c r="C1940" s="3" t="s">
        <v>726</v>
      </c>
      <c r="D1940" s="3" t="s">
        <v>15</v>
      </c>
      <c r="E1940" s="3">
        <v>6601</v>
      </c>
      <c r="F1940" s="3">
        <v>4438.9378737204797</v>
      </c>
      <c r="G1940" s="3">
        <v>7453</v>
      </c>
      <c r="H1940" s="3">
        <v>5824.2991681022204</v>
      </c>
      <c r="I1940" s="3">
        <v>74770</v>
      </c>
      <c r="J1940" s="3">
        <v>36379</v>
      </c>
      <c r="K1940" s="3">
        <v>0.486545405911462</v>
      </c>
    </row>
    <row r="1941" spans="1:11" x14ac:dyDescent="0.2">
      <c r="A1941" s="3" t="s">
        <v>730</v>
      </c>
      <c r="B1941" s="3" t="s">
        <v>728</v>
      </c>
      <c r="C1941" s="3" t="s">
        <v>729</v>
      </c>
      <c r="D1941" s="3" t="s">
        <v>8</v>
      </c>
      <c r="E1941" s="3">
        <v>1604</v>
      </c>
      <c r="F1941" s="3">
        <v>289.79421064036597</v>
      </c>
      <c r="G1941" s="3">
        <v>2502</v>
      </c>
      <c r="H1941" s="3">
        <v>643.99411292087996</v>
      </c>
      <c r="I1941" s="3">
        <v>1526778</v>
      </c>
      <c r="J1941" s="3">
        <v>803917</v>
      </c>
      <c r="K1941" s="3">
        <v>0.52654478909180003</v>
      </c>
    </row>
    <row r="1942" spans="1:11" x14ac:dyDescent="0.2">
      <c r="A1942" s="3" t="s">
        <v>730</v>
      </c>
      <c r="B1942" s="3" t="s">
        <v>728</v>
      </c>
      <c r="C1942" s="3" t="s">
        <v>729</v>
      </c>
      <c r="D1942" s="3" t="s">
        <v>9</v>
      </c>
      <c r="E1942" s="3">
        <v>1734</v>
      </c>
      <c r="F1942" s="3">
        <v>273.72492278043302</v>
      </c>
      <c r="G1942" s="3">
        <v>2380</v>
      </c>
      <c r="H1942" s="3">
        <v>537.26305607114898</v>
      </c>
      <c r="I1942" s="3">
        <v>1526778</v>
      </c>
      <c r="J1942" s="3">
        <v>803917</v>
      </c>
      <c r="K1942" s="3">
        <v>0.52654478909180003</v>
      </c>
    </row>
    <row r="1943" spans="1:11" x14ac:dyDescent="0.2">
      <c r="A1943" s="3" t="s">
        <v>730</v>
      </c>
      <c r="B1943" s="3" t="s">
        <v>728</v>
      </c>
      <c r="C1943" s="3" t="s">
        <v>729</v>
      </c>
      <c r="D1943" s="3" t="s">
        <v>10</v>
      </c>
      <c r="E1943" s="3">
        <v>1977</v>
      </c>
      <c r="F1943" s="3">
        <v>403.96825651008902</v>
      </c>
      <c r="G1943" s="3">
        <v>2461</v>
      </c>
      <c r="H1943" s="3">
        <v>672.85655579465799</v>
      </c>
      <c r="I1943" s="3">
        <v>1526778</v>
      </c>
      <c r="J1943" s="3">
        <v>803917</v>
      </c>
      <c r="K1943" s="3">
        <v>0.52654478909180003</v>
      </c>
    </row>
    <row r="1944" spans="1:11" x14ac:dyDescent="0.2">
      <c r="A1944" s="3" t="s">
        <v>730</v>
      </c>
      <c r="B1944" s="3" t="s">
        <v>728</v>
      </c>
      <c r="C1944" s="3" t="s">
        <v>729</v>
      </c>
      <c r="D1944" s="3" t="s">
        <v>11</v>
      </c>
      <c r="E1944" s="3">
        <v>2293</v>
      </c>
      <c r="F1944" s="3">
        <v>418.12352388660702</v>
      </c>
      <c r="G1944" s="3">
        <v>2844</v>
      </c>
      <c r="H1944" s="3">
        <v>761.68625000987299</v>
      </c>
      <c r="I1944" s="3">
        <v>1526778</v>
      </c>
      <c r="J1944" s="3">
        <v>803917</v>
      </c>
      <c r="K1944" s="3">
        <v>0.52654478909180003</v>
      </c>
    </row>
    <row r="1945" spans="1:11" x14ac:dyDescent="0.2">
      <c r="A1945" s="3" t="s">
        <v>730</v>
      </c>
      <c r="B1945" s="3" t="s">
        <v>728</v>
      </c>
      <c r="C1945" s="3" t="s">
        <v>729</v>
      </c>
      <c r="D1945" s="3" t="s">
        <v>12</v>
      </c>
      <c r="E1945" s="3">
        <v>2124</v>
      </c>
      <c r="F1945" s="3">
        <v>486.96579805455701</v>
      </c>
      <c r="G1945" s="3">
        <v>3176</v>
      </c>
      <c r="H1945" s="3">
        <v>1189.4435185438999</v>
      </c>
      <c r="I1945" s="3">
        <v>1526778</v>
      </c>
      <c r="J1945" s="3">
        <v>803917</v>
      </c>
      <c r="K1945" s="3">
        <v>0.52654478909180003</v>
      </c>
    </row>
    <row r="1946" spans="1:11" x14ac:dyDescent="0.2">
      <c r="A1946" s="3" t="s">
        <v>730</v>
      </c>
      <c r="B1946" s="3" t="s">
        <v>728</v>
      </c>
      <c r="C1946" s="3" t="s">
        <v>729</v>
      </c>
      <c r="D1946" s="3" t="s">
        <v>13</v>
      </c>
      <c r="E1946" s="3">
        <v>3088</v>
      </c>
      <c r="F1946" s="3">
        <v>810.59383140001603</v>
      </c>
      <c r="G1946" s="3">
        <v>4574</v>
      </c>
      <c r="H1946" s="3">
        <v>2365.6150380355998</v>
      </c>
      <c r="I1946" s="3">
        <v>1526778</v>
      </c>
      <c r="J1946" s="3">
        <v>803917</v>
      </c>
      <c r="K1946" s="3">
        <v>0.52654478909180003</v>
      </c>
    </row>
    <row r="1947" spans="1:11" x14ac:dyDescent="0.2">
      <c r="A1947" s="3" t="s">
        <v>730</v>
      </c>
      <c r="B1947" s="3" t="s">
        <v>728</v>
      </c>
      <c r="C1947" s="3" t="s">
        <v>729</v>
      </c>
      <c r="D1947" s="3" t="s">
        <v>14</v>
      </c>
      <c r="E1947" s="3">
        <v>2819</v>
      </c>
      <c r="F1947" s="3">
        <v>1267.91473259947</v>
      </c>
      <c r="G1947" s="3">
        <v>4251</v>
      </c>
      <c r="H1947" s="3">
        <v>2392.3028219818798</v>
      </c>
      <c r="I1947" s="3">
        <v>1526778</v>
      </c>
      <c r="J1947" s="3">
        <v>803917</v>
      </c>
      <c r="K1947" s="3">
        <v>0.52654478909180003</v>
      </c>
    </row>
    <row r="1948" spans="1:11" x14ac:dyDescent="0.2">
      <c r="A1948" s="3" t="s">
        <v>730</v>
      </c>
      <c r="B1948" s="3" t="s">
        <v>728</v>
      </c>
      <c r="C1948" s="3" t="s">
        <v>729</v>
      </c>
      <c r="D1948" s="3" t="s">
        <v>15</v>
      </c>
      <c r="E1948" s="3">
        <v>2556</v>
      </c>
      <c r="F1948" s="3">
        <v>597.08041178896303</v>
      </c>
      <c r="G1948" s="3">
        <v>3734</v>
      </c>
      <c r="H1948" s="3">
        <v>1375.3136695738499</v>
      </c>
      <c r="I1948" s="3">
        <v>1526778</v>
      </c>
      <c r="J1948" s="3">
        <v>803917</v>
      </c>
      <c r="K1948" s="3">
        <v>0.52654478909180003</v>
      </c>
    </row>
    <row r="1949" spans="1:11" x14ac:dyDescent="0.2">
      <c r="A1949" s="3" t="s">
        <v>730</v>
      </c>
      <c r="B1949" s="3" t="s">
        <v>732</v>
      </c>
      <c r="C1949" s="3" t="s">
        <v>733</v>
      </c>
      <c r="D1949" s="3" t="s">
        <v>8</v>
      </c>
      <c r="E1949" s="3">
        <v>2780</v>
      </c>
      <c r="F1949" s="3">
        <v>575.91363818472598</v>
      </c>
      <c r="G1949" s="3">
        <v>3879</v>
      </c>
      <c r="H1949" s="3">
        <v>1146.9736428951401</v>
      </c>
      <c r="I1949" s="3">
        <v>448136</v>
      </c>
      <c r="J1949" s="3">
        <v>218654</v>
      </c>
      <c r="K1949" s="3">
        <v>0.48791884606458802</v>
      </c>
    </row>
    <row r="1950" spans="1:11" x14ac:dyDescent="0.2">
      <c r="A1950" s="3" t="s">
        <v>730</v>
      </c>
      <c r="B1950" s="3" t="s">
        <v>732</v>
      </c>
      <c r="C1950" s="3" t="s">
        <v>733</v>
      </c>
      <c r="D1950" s="3" t="s">
        <v>9</v>
      </c>
      <c r="E1950" s="3">
        <v>3139</v>
      </c>
      <c r="F1950" s="3">
        <v>700.81339223800705</v>
      </c>
      <c r="G1950" s="3">
        <v>4059</v>
      </c>
      <c r="H1950" s="3">
        <v>1273.84289794814</v>
      </c>
      <c r="I1950" s="3">
        <v>448136</v>
      </c>
      <c r="J1950" s="3">
        <v>218654</v>
      </c>
      <c r="K1950" s="3">
        <v>0.48791884606458802</v>
      </c>
    </row>
    <row r="1951" spans="1:11" x14ac:dyDescent="0.2">
      <c r="A1951" s="3" t="s">
        <v>730</v>
      </c>
      <c r="B1951" s="3" t="s">
        <v>732</v>
      </c>
      <c r="C1951" s="3" t="s">
        <v>733</v>
      </c>
      <c r="D1951" s="3" t="s">
        <v>10</v>
      </c>
      <c r="E1951" s="3">
        <v>3211</v>
      </c>
      <c r="F1951" s="3">
        <v>1020.1472380909501</v>
      </c>
      <c r="G1951" s="3">
        <v>4044</v>
      </c>
      <c r="H1951" s="3">
        <v>1578.3043148419799</v>
      </c>
      <c r="I1951" s="3">
        <v>448136</v>
      </c>
      <c r="J1951" s="3">
        <v>218654</v>
      </c>
      <c r="K1951" s="3">
        <v>0.48791884606458802</v>
      </c>
    </row>
    <row r="1952" spans="1:11" x14ac:dyDescent="0.2">
      <c r="A1952" s="3" t="s">
        <v>730</v>
      </c>
      <c r="B1952" s="3" t="s">
        <v>732</v>
      </c>
      <c r="C1952" s="3" t="s">
        <v>733</v>
      </c>
      <c r="D1952" s="3" t="s">
        <v>11</v>
      </c>
      <c r="E1952" s="3">
        <v>3536</v>
      </c>
      <c r="F1952" s="3">
        <v>1060.01606041696</v>
      </c>
      <c r="G1952" s="3">
        <v>4220</v>
      </c>
      <c r="H1952" s="3">
        <v>1764.92510333976</v>
      </c>
      <c r="I1952" s="3">
        <v>448136</v>
      </c>
      <c r="J1952" s="3">
        <v>218654</v>
      </c>
      <c r="K1952" s="3">
        <v>0.48791884606458802</v>
      </c>
    </row>
    <row r="1953" spans="1:11" x14ac:dyDescent="0.2">
      <c r="A1953" s="3" t="s">
        <v>730</v>
      </c>
      <c r="B1953" s="3" t="s">
        <v>732</v>
      </c>
      <c r="C1953" s="3" t="s">
        <v>733</v>
      </c>
      <c r="D1953" s="3" t="s">
        <v>12</v>
      </c>
      <c r="E1953" s="3">
        <v>3615</v>
      </c>
      <c r="F1953" s="3">
        <v>1026.3418760648501</v>
      </c>
      <c r="G1953" s="3">
        <v>4904</v>
      </c>
      <c r="H1953" s="3">
        <v>2200.32830768135</v>
      </c>
      <c r="I1953" s="3">
        <v>448136</v>
      </c>
      <c r="J1953" s="3">
        <v>218654</v>
      </c>
      <c r="K1953" s="3">
        <v>0.48791884606458802</v>
      </c>
    </row>
    <row r="1954" spans="1:11" x14ac:dyDescent="0.2">
      <c r="A1954" s="3" t="s">
        <v>730</v>
      </c>
      <c r="B1954" s="3" t="s">
        <v>732</v>
      </c>
      <c r="C1954" s="3" t="s">
        <v>733</v>
      </c>
      <c r="D1954" s="3" t="s">
        <v>13</v>
      </c>
      <c r="E1954" s="3">
        <v>4033</v>
      </c>
      <c r="F1954" s="3">
        <v>1333.96386992681</v>
      </c>
      <c r="G1954" s="3">
        <v>5716</v>
      </c>
      <c r="H1954" s="3">
        <v>3347.1383249289502</v>
      </c>
      <c r="I1954" s="3">
        <v>448136</v>
      </c>
      <c r="J1954" s="3">
        <v>218654</v>
      </c>
      <c r="K1954" s="3">
        <v>0.48791884606458802</v>
      </c>
    </row>
    <row r="1955" spans="1:11" x14ac:dyDescent="0.2">
      <c r="A1955" s="3" t="s">
        <v>730</v>
      </c>
      <c r="B1955" s="3" t="s">
        <v>732</v>
      </c>
      <c r="C1955" s="3" t="s">
        <v>733</v>
      </c>
      <c r="D1955" s="3" t="s">
        <v>14</v>
      </c>
      <c r="E1955" s="3">
        <v>4337</v>
      </c>
      <c r="F1955" s="3">
        <v>1739.40697590065</v>
      </c>
      <c r="G1955" s="3">
        <v>6326</v>
      </c>
      <c r="H1955" s="3">
        <v>3483.1620869732201</v>
      </c>
      <c r="I1955" s="3">
        <v>448136</v>
      </c>
      <c r="J1955" s="3">
        <v>218654</v>
      </c>
      <c r="K1955" s="3">
        <v>0.48791884606458802</v>
      </c>
    </row>
    <row r="1956" spans="1:11" x14ac:dyDescent="0.2">
      <c r="A1956" s="3" t="s">
        <v>730</v>
      </c>
      <c r="B1956" s="3" t="s">
        <v>732</v>
      </c>
      <c r="C1956" s="3" t="s">
        <v>733</v>
      </c>
      <c r="D1956" s="3" t="s">
        <v>15</v>
      </c>
      <c r="E1956" s="3">
        <v>3685</v>
      </c>
      <c r="F1956" s="3">
        <v>1254.5862427070099</v>
      </c>
      <c r="G1956" s="3">
        <v>5164</v>
      </c>
      <c r="H1956" s="3">
        <v>2466.45217162683</v>
      </c>
      <c r="I1956" s="3">
        <v>448136</v>
      </c>
      <c r="J1956" s="3">
        <v>218654</v>
      </c>
      <c r="K1956" s="3">
        <v>0.48791884606458802</v>
      </c>
    </row>
    <row r="1957" spans="1:11" x14ac:dyDescent="0.2">
      <c r="A1957" s="3" t="s">
        <v>730</v>
      </c>
      <c r="B1957" s="3" t="s">
        <v>735</v>
      </c>
      <c r="C1957" s="3" t="s">
        <v>736</v>
      </c>
      <c r="D1957" s="3" t="s">
        <v>8</v>
      </c>
      <c r="E1957" s="3">
        <v>3207</v>
      </c>
      <c r="F1957" s="3">
        <v>684.60429551155698</v>
      </c>
      <c r="G1957" s="3">
        <v>3981</v>
      </c>
      <c r="H1957" s="3">
        <v>1182.7728643366099</v>
      </c>
      <c r="I1957" s="3">
        <v>361650</v>
      </c>
      <c r="J1957" s="3">
        <v>176355</v>
      </c>
      <c r="K1957" s="3">
        <v>0.48763998340937398</v>
      </c>
    </row>
    <row r="1958" spans="1:11" x14ac:dyDescent="0.2">
      <c r="A1958" s="3" t="s">
        <v>730</v>
      </c>
      <c r="B1958" s="3" t="s">
        <v>735</v>
      </c>
      <c r="C1958" s="3" t="s">
        <v>736</v>
      </c>
      <c r="D1958" s="3" t="s">
        <v>9</v>
      </c>
      <c r="E1958" s="3">
        <v>3519</v>
      </c>
      <c r="F1958" s="3">
        <v>963.64030758154695</v>
      </c>
      <c r="G1958" s="3">
        <v>4226</v>
      </c>
      <c r="H1958" s="3">
        <v>1523.64559164209</v>
      </c>
      <c r="I1958" s="3">
        <v>361650</v>
      </c>
      <c r="J1958" s="3">
        <v>176355</v>
      </c>
      <c r="K1958" s="3">
        <v>0.48763998340937398</v>
      </c>
    </row>
    <row r="1959" spans="1:11" x14ac:dyDescent="0.2">
      <c r="A1959" s="3" t="s">
        <v>730</v>
      </c>
      <c r="B1959" s="3" t="s">
        <v>735</v>
      </c>
      <c r="C1959" s="3" t="s">
        <v>736</v>
      </c>
      <c r="D1959" s="3" t="s">
        <v>10</v>
      </c>
      <c r="E1959" s="3">
        <v>3957</v>
      </c>
      <c r="F1959" s="3">
        <v>1113.3794479988601</v>
      </c>
      <c r="G1959" s="3">
        <v>4553</v>
      </c>
      <c r="H1959" s="3">
        <v>1460.4064902837299</v>
      </c>
      <c r="I1959" s="3">
        <v>361650</v>
      </c>
      <c r="J1959" s="3">
        <v>176355</v>
      </c>
      <c r="K1959" s="3">
        <v>0.48763998340937398</v>
      </c>
    </row>
    <row r="1960" spans="1:11" x14ac:dyDescent="0.2">
      <c r="A1960" s="3" t="s">
        <v>730</v>
      </c>
      <c r="B1960" s="3" t="s">
        <v>735</v>
      </c>
      <c r="C1960" s="3" t="s">
        <v>736</v>
      </c>
      <c r="D1960" s="3" t="s">
        <v>11</v>
      </c>
      <c r="E1960" s="3">
        <v>4117</v>
      </c>
      <c r="F1960" s="3">
        <v>1286.0367109802201</v>
      </c>
      <c r="G1960" s="3">
        <v>4908</v>
      </c>
      <c r="H1960" s="3">
        <v>1859.7159538943499</v>
      </c>
      <c r="I1960" s="3">
        <v>361650</v>
      </c>
      <c r="J1960" s="3">
        <v>176355</v>
      </c>
      <c r="K1960" s="3">
        <v>0.48763998340937398</v>
      </c>
    </row>
    <row r="1961" spans="1:11" x14ac:dyDescent="0.2">
      <c r="A1961" s="3" t="s">
        <v>730</v>
      </c>
      <c r="B1961" s="3" t="s">
        <v>735</v>
      </c>
      <c r="C1961" s="3" t="s">
        <v>736</v>
      </c>
      <c r="D1961" s="3" t="s">
        <v>12</v>
      </c>
      <c r="E1961" s="3">
        <v>3512</v>
      </c>
      <c r="F1961" s="3">
        <v>1030.1585810748099</v>
      </c>
      <c r="G1961" s="3">
        <v>5191</v>
      </c>
      <c r="H1961" s="3">
        <v>2131.3974496236701</v>
      </c>
      <c r="I1961" s="3">
        <v>361650</v>
      </c>
      <c r="J1961" s="3">
        <v>176355</v>
      </c>
      <c r="K1961" s="3">
        <v>0.48763998340937398</v>
      </c>
    </row>
    <row r="1962" spans="1:11" x14ac:dyDescent="0.2">
      <c r="A1962" s="3" t="s">
        <v>730</v>
      </c>
      <c r="B1962" s="3" t="s">
        <v>735</v>
      </c>
      <c r="C1962" s="3" t="s">
        <v>736</v>
      </c>
      <c r="D1962" s="3" t="s">
        <v>13</v>
      </c>
      <c r="E1962" s="3">
        <v>4500</v>
      </c>
      <c r="F1962" s="3">
        <v>1893.01412479789</v>
      </c>
      <c r="G1962" s="3">
        <v>6398</v>
      </c>
      <c r="H1962" s="3">
        <v>3884.6839150011701</v>
      </c>
      <c r="I1962" s="3">
        <v>361650</v>
      </c>
      <c r="J1962" s="3">
        <v>176355</v>
      </c>
      <c r="K1962" s="3">
        <v>0.48763998340937398</v>
      </c>
    </row>
    <row r="1963" spans="1:11" x14ac:dyDescent="0.2">
      <c r="A1963" s="3" t="s">
        <v>730</v>
      </c>
      <c r="B1963" s="3" t="s">
        <v>735</v>
      </c>
      <c r="C1963" s="3" t="s">
        <v>736</v>
      </c>
      <c r="D1963" s="3" t="s">
        <v>14</v>
      </c>
      <c r="E1963" s="3">
        <v>5117</v>
      </c>
      <c r="F1963" s="3">
        <v>2493.8135724909098</v>
      </c>
      <c r="G1963" s="3">
        <v>6375</v>
      </c>
      <c r="H1963" s="3">
        <v>4178.8735341173096</v>
      </c>
      <c r="I1963" s="3">
        <v>361650</v>
      </c>
      <c r="J1963" s="3">
        <v>176355</v>
      </c>
      <c r="K1963" s="3">
        <v>0.48763998340937398</v>
      </c>
    </row>
    <row r="1964" spans="1:11" x14ac:dyDescent="0.2">
      <c r="A1964" s="3" t="s">
        <v>730</v>
      </c>
      <c r="B1964" s="3" t="s">
        <v>735</v>
      </c>
      <c r="C1964" s="3" t="s">
        <v>736</v>
      </c>
      <c r="D1964" s="3" t="s">
        <v>15</v>
      </c>
      <c r="E1964" s="3">
        <v>4185</v>
      </c>
      <c r="F1964" s="3">
        <v>1716.0196613742901</v>
      </c>
      <c r="G1964" s="3">
        <v>5635</v>
      </c>
      <c r="H1964" s="3">
        <v>2994.04402823192</v>
      </c>
      <c r="I1964" s="3">
        <v>361650</v>
      </c>
      <c r="J1964" s="3">
        <v>176355</v>
      </c>
      <c r="K1964" s="3">
        <v>0.48763998340937398</v>
      </c>
    </row>
    <row r="1965" spans="1:11" x14ac:dyDescent="0.2">
      <c r="A1965" s="3" t="s">
        <v>730</v>
      </c>
      <c r="B1965" s="3" t="s">
        <v>738</v>
      </c>
      <c r="C1965" s="3" t="s">
        <v>739</v>
      </c>
      <c r="D1965" s="3" t="s">
        <v>8</v>
      </c>
      <c r="E1965" s="3">
        <v>3747</v>
      </c>
      <c r="F1965" s="3">
        <v>1094.22321823791</v>
      </c>
      <c r="G1965" s="3">
        <v>4697</v>
      </c>
      <c r="H1965" s="3">
        <v>1792.08604147134</v>
      </c>
      <c r="I1965" s="3">
        <v>262403</v>
      </c>
      <c r="J1965" s="3">
        <v>124963</v>
      </c>
      <c r="K1965" s="3">
        <v>0.47622550047064999</v>
      </c>
    </row>
    <row r="1966" spans="1:11" x14ac:dyDescent="0.2">
      <c r="A1966" s="3" t="s">
        <v>730</v>
      </c>
      <c r="B1966" s="3" t="s">
        <v>738</v>
      </c>
      <c r="C1966" s="3" t="s">
        <v>739</v>
      </c>
      <c r="D1966" s="3" t="s">
        <v>9</v>
      </c>
      <c r="E1966" s="3">
        <v>3883</v>
      </c>
      <c r="F1966" s="3">
        <v>1294.45484357747</v>
      </c>
      <c r="G1966" s="3">
        <v>4652</v>
      </c>
      <c r="H1966" s="3">
        <v>1941.90509997094</v>
      </c>
      <c r="I1966" s="3">
        <v>262403</v>
      </c>
      <c r="J1966" s="3">
        <v>124963</v>
      </c>
      <c r="K1966" s="3">
        <v>0.47622550047064999</v>
      </c>
    </row>
    <row r="1967" spans="1:11" x14ac:dyDescent="0.2">
      <c r="A1967" s="3" t="s">
        <v>730</v>
      </c>
      <c r="B1967" s="3" t="s">
        <v>738</v>
      </c>
      <c r="C1967" s="3" t="s">
        <v>739</v>
      </c>
      <c r="D1967" s="3" t="s">
        <v>10</v>
      </c>
      <c r="E1967" s="3">
        <v>4396</v>
      </c>
      <c r="F1967" s="3">
        <v>1582.9204866442999</v>
      </c>
      <c r="G1967" s="3">
        <v>4647</v>
      </c>
      <c r="H1967" s="3">
        <v>1963.3937010361899</v>
      </c>
      <c r="I1967" s="3">
        <v>262403</v>
      </c>
      <c r="J1967" s="3">
        <v>124963</v>
      </c>
      <c r="K1967" s="3">
        <v>0.47622550047064999</v>
      </c>
    </row>
    <row r="1968" spans="1:11" x14ac:dyDescent="0.2">
      <c r="A1968" s="3" t="s">
        <v>730</v>
      </c>
      <c r="B1968" s="3" t="s">
        <v>738</v>
      </c>
      <c r="C1968" s="3" t="s">
        <v>739</v>
      </c>
      <c r="D1968" s="3" t="s">
        <v>11</v>
      </c>
      <c r="E1968" s="3">
        <v>4572</v>
      </c>
      <c r="F1968" s="3">
        <v>1834.82495170788</v>
      </c>
      <c r="G1968" s="3">
        <v>5463</v>
      </c>
      <c r="H1968" s="3">
        <v>2627.81201996244</v>
      </c>
      <c r="I1968" s="3">
        <v>262403</v>
      </c>
      <c r="J1968" s="3">
        <v>124963</v>
      </c>
      <c r="K1968" s="3">
        <v>0.47622550047064999</v>
      </c>
    </row>
    <row r="1969" spans="1:11" x14ac:dyDescent="0.2">
      <c r="A1969" s="3" t="s">
        <v>730</v>
      </c>
      <c r="B1969" s="3" t="s">
        <v>738</v>
      </c>
      <c r="C1969" s="3" t="s">
        <v>739</v>
      </c>
      <c r="D1969" s="3" t="s">
        <v>12</v>
      </c>
      <c r="E1969" s="3">
        <v>4459</v>
      </c>
      <c r="F1969" s="3">
        <v>1601.9427795647</v>
      </c>
      <c r="G1969" s="3">
        <v>6041</v>
      </c>
      <c r="H1969" s="3">
        <v>2990.3498065480198</v>
      </c>
      <c r="I1969" s="3">
        <v>262403</v>
      </c>
      <c r="J1969" s="3">
        <v>124963</v>
      </c>
      <c r="K1969" s="3">
        <v>0.47622550047064999</v>
      </c>
    </row>
    <row r="1970" spans="1:11" x14ac:dyDescent="0.2">
      <c r="A1970" s="3" t="s">
        <v>730</v>
      </c>
      <c r="B1970" s="3" t="s">
        <v>738</v>
      </c>
      <c r="C1970" s="3" t="s">
        <v>739</v>
      </c>
      <c r="D1970" s="3" t="s">
        <v>13</v>
      </c>
      <c r="E1970" s="3">
        <v>4633</v>
      </c>
      <c r="F1970" s="3">
        <v>2127.3097459652099</v>
      </c>
      <c r="G1970" s="3">
        <v>7125</v>
      </c>
      <c r="H1970" s="3">
        <v>4422.1440073081003</v>
      </c>
      <c r="I1970" s="3">
        <v>262403</v>
      </c>
      <c r="J1970" s="3">
        <v>124963</v>
      </c>
      <c r="K1970" s="3">
        <v>0.47622550047064999</v>
      </c>
    </row>
    <row r="1971" spans="1:11" x14ac:dyDescent="0.2">
      <c r="A1971" s="3" t="s">
        <v>730</v>
      </c>
      <c r="B1971" s="3" t="s">
        <v>738</v>
      </c>
      <c r="C1971" s="3" t="s">
        <v>739</v>
      </c>
      <c r="D1971" s="3" t="s">
        <v>14</v>
      </c>
      <c r="E1971" s="3">
        <v>5024</v>
      </c>
      <c r="F1971" s="3">
        <v>2569.5850194070599</v>
      </c>
      <c r="G1971" s="3">
        <v>6319</v>
      </c>
      <c r="H1971" s="3">
        <v>3762.4643257848302</v>
      </c>
      <c r="I1971" s="3">
        <v>262403</v>
      </c>
      <c r="J1971" s="3">
        <v>124963</v>
      </c>
      <c r="K1971" s="3">
        <v>0.47622550047064999</v>
      </c>
    </row>
    <row r="1972" spans="1:11" x14ac:dyDescent="0.2">
      <c r="A1972" s="3" t="s">
        <v>730</v>
      </c>
      <c r="B1972" s="3" t="s">
        <v>738</v>
      </c>
      <c r="C1972" s="3" t="s">
        <v>739</v>
      </c>
      <c r="D1972" s="3" t="s">
        <v>15</v>
      </c>
      <c r="E1972" s="3">
        <v>4901</v>
      </c>
      <c r="F1972" s="3">
        <v>2154.3573084272398</v>
      </c>
      <c r="G1972" s="3">
        <v>6147</v>
      </c>
      <c r="H1972" s="3">
        <v>3384.0195884219802</v>
      </c>
      <c r="I1972" s="3">
        <v>262403</v>
      </c>
      <c r="J1972" s="3">
        <v>124963</v>
      </c>
      <c r="K1972" s="3">
        <v>0.47622550047064999</v>
      </c>
    </row>
    <row r="1973" spans="1:11" x14ac:dyDescent="0.2">
      <c r="A1973" s="3" t="s">
        <v>730</v>
      </c>
      <c r="B1973" s="3" t="s">
        <v>741</v>
      </c>
      <c r="C1973" s="3" t="s">
        <v>742</v>
      </c>
      <c r="D1973" s="3" t="s">
        <v>8</v>
      </c>
      <c r="E1973" s="3">
        <v>3806</v>
      </c>
      <c r="F1973" s="3">
        <v>1103.3246803145</v>
      </c>
      <c r="G1973" s="3">
        <v>4787</v>
      </c>
      <c r="H1973" s="3">
        <v>1897.8430880994399</v>
      </c>
      <c r="I1973" s="3">
        <v>190354</v>
      </c>
      <c r="J1973" s="3">
        <v>86391</v>
      </c>
      <c r="K1973" s="3">
        <v>0.45384389085598398</v>
      </c>
    </row>
    <row r="1974" spans="1:11" x14ac:dyDescent="0.2">
      <c r="A1974" s="3" t="s">
        <v>730</v>
      </c>
      <c r="B1974" s="3" t="s">
        <v>741</v>
      </c>
      <c r="C1974" s="3" t="s">
        <v>742</v>
      </c>
      <c r="D1974" s="3" t="s">
        <v>9</v>
      </c>
      <c r="E1974" s="3">
        <v>4370</v>
      </c>
      <c r="F1974" s="3">
        <v>1566.3868731436301</v>
      </c>
      <c r="G1974" s="3">
        <v>5531</v>
      </c>
      <c r="H1974" s="3">
        <v>2495.2370001071399</v>
      </c>
      <c r="I1974" s="3">
        <v>190354</v>
      </c>
      <c r="J1974" s="3">
        <v>86391</v>
      </c>
      <c r="K1974" s="3">
        <v>0.45384389085598398</v>
      </c>
    </row>
    <row r="1975" spans="1:11" x14ac:dyDescent="0.2">
      <c r="A1975" s="3" t="s">
        <v>730</v>
      </c>
      <c r="B1975" s="3" t="s">
        <v>741</v>
      </c>
      <c r="C1975" s="3" t="s">
        <v>742</v>
      </c>
      <c r="D1975" s="3" t="s">
        <v>10</v>
      </c>
      <c r="E1975" s="3">
        <v>4705</v>
      </c>
      <c r="F1975" s="3">
        <v>1830.8228905825299</v>
      </c>
      <c r="G1975" s="3">
        <v>5205</v>
      </c>
      <c r="H1975" s="3">
        <v>2351.5928152369602</v>
      </c>
      <c r="I1975" s="3">
        <v>190354</v>
      </c>
      <c r="J1975" s="3">
        <v>86391</v>
      </c>
      <c r="K1975" s="3">
        <v>0.45384389085598398</v>
      </c>
    </row>
    <row r="1976" spans="1:11" x14ac:dyDescent="0.2">
      <c r="A1976" s="3" t="s">
        <v>730</v>
      </c>
      <c r="B1976" s="3" t="s">
        <v>741</v>
      </c>
      <c r="C1976" s="3" t="s">
        <v>742</v>
      </c>
      <c r="D1976" s="3" t="s">
        <v>11</v>
      </c>
      <c r="E1976" s="3">
        <v>4994</v>
      </c>
      <c r="F1976" s="3">
        <v>2332.7844210746598</v>
      </c>
      <c r="G1976" s="3">
        <v>6158</v>
      </c>
      <c r="H1976" s="3">
        <v>3419.80462223312</v>
      </c>
      <c r="I1976" s="3">
        <v>190354</v>
      </c>
      <c r="J1976" s="3">
        <v>86391</v>
      </c>
      <c r="K1976" s="3">
        <v>0.45384389085598398</v>
      </c>
    </row>
    <row r="1977" spans="1:11" x14ac:dyDescent="0.2">
      <c r="A1977" s="3" t="s">
        <v>730</v>
      </c>
      <c r="B1977" s="3" t="s">
        <v>741</v>
      </c>
      <c r="C1977" s="3" t="s">
        <v>742</v>
      </c>
      <c r="D1977" s="3" t="s">
        <v>12</v>
      </c>
      <c r="E1977" s="3">
        <v>4534</v>
      </c>
      <c r="F1977" s="3">
        <v>1535.84363767218</v>
      </c>
      <c r="G1977" s="3">
        <v>5730</v>
      </c>
      <c r="H1977" s="3">
        <v>2707.9904810104399</v>
      </c>
      <c r="I1977" s="3">
        <v>190354</v>
      </c>
      <c r="J1977" s="3">
        <v>86391</v>
      </c>
      <c r="K1977" s="3">
        <v>0.45384389085598398</v>
      </c>
    </row>
    <row r="1978" spans="1:11" x14ac:dyDescent="0.2">
      <c r="A1978" s="3" t="s">
        <v>730</v>
      </c>
      <c r="B1978" s="3" t="s">
        <v>741</v>
      </c>
      <c r="C1978" s="3" t="s">
        <v>742</v>
      </c>
      <c r="D1978" s="3" t="s">
        <v>13</v>
      </c>
      <c r="E1978" s="3">
        <v>5521</v>
      </c>
      <c r="F1978" s="3">
        <v>2461.3663921622401</v>
      </c>
      <c r="G1978" s="3">
        <v>7576</v>
      </c>
      <c r="H1978" s="3">
        <v>5286.35486896356</v>
      </c>
      <c r="I1978" s="3">
        <v>190354</v>
      </c>
      <c r="J1978" s="3">
        <v>86391</v>
      </c>
      <c r="K1978" s="3">
        <v>0.45384389085598398</v>
      </c>
    </row>
    <row r="1979" spans="1:11" x14ac:dyDescent="0.2">
      <c r="A1979" s="3" t="s">
        <v>730</v>
      </c>
      <c r="B1979" s="3" t="s">
        <v>741</v>
      </c>
      <c r="C1979" s="3" t="s">
        <v>742</v>
      </c>
      <c r="D1979" s="3" t="s">
        <v>14</v>
      </c>
      <c r="E1979" s="3">
        <v>5705</v>
      </c>
      <c r="F1979" s="3">
        <v>3013.2883543365201</v>
      </c>
      <c r="G1979" s="3">
        <v>6726</v>
      </c>
      <c r="H1979" s="3">
        <v>4621.5927847872299</v>
      </c>
      <c r="I1979" s="3">
        <v>190354</v>
      </c>
      <c r="J1979" s="3">
        <v>86391</v>
      </c>
      <c r="K1979" s="3">
        <v>0.45384389085598398</v>
      </c>
    </row>
    <row r="1980" spans="1:11" x14ac:dyDescent="0.2">
      <c r="A1980" s="3" t="s">
        <v>730</v>
      </c>
      <c r="B1980" s="3" t="s">
        <v>741</v>
      </c>
      <c r="C1980" s="3" t="s">
        <v>742</v>
      </c>
      <c r="D1980" s="3" t="s">
        <v>15</v>
      </c>
      <c r="E1980" s="3">
        <v>5276</v>
      </c>
      <c r="F1980" s="3">
        <v>2374.4575856777501</v>
      </c>
      <c r="G1980" s="3">
        <v>6713</v>
      </c>
      <c r="H1980" s="3">
        <v>3778.6458159875101</v>
      </c>
      <c r="I1980" s="3">
        <v>190354</v>
      </c>
      <c r="J1980" s="3">
        <v>86391</v>
      </c>
      <c r="K1980" s="3">
        <v>0.45384389085598398</v>
      </c>
    </row>
    <row r="1981" spans="1:11" x14ac:dyDescent="0.2">
      <c r="A1981" s="3" t="s">
        <v>730</v>
      </c>
      <c r="B1981" s="3" t="s">
        <v>744</v>
      </c>
      <c r="C1981" s="3" t="s">
        <v>745</v>
      </c>
      <c r="D1981" s="3" t="s">
        <v>8</v>
      </c>
      <c r="E1981" s="3">
        <v>4155</v>
      </c>
      <c r="F1981" s="3">
        <v>1331.9861956966499</v>
      </c>
      <c r="G1981" s="3">
        <v>5053</v>
      </c>
      <c r="H1981" s="3">
        <v>2064.8219521954802</v>
      </c>
      <c r="I1981" s="3">
        <v>164113</v>
      </c>
      <c r="J1981" s="3">
        <v>76713</v>
      </c>
      <c r="K1981" s="3">
        <v>0.467440117480029</v>
      </c>
    </row>
    <row r="1982" spans="1:11" x14ac:dyDescent="0.2">
      <c r="A1982" s="3" t="s">
        <v>730</v>
      </c>
      <c r="B1982" s="3" t="s">
        <v>744</v>
      </c>
      <c r="C1982" s="3" t="s">
        <v>745</v>
      </c>
      <c r="D1982" s="3" t="s">
        <v>9</v>
      </c>
      <c r="E1982" s="3">
        <v>4476</v>
      </c>
      <c r="F1982" s="3">
        <v>1859.8788548181899</v>
      </c>
      <c r="G1982" s="3">
        <v>5347</v>
      </c>
      <c r="H1982" s="3">
        <v>2701.3934095269401</v>
      </c>
      <c r="I1982" s="3">
        <v>164113</v>
      </c>
      <c r="J1982" s="3">
        <v>76713</v>
      </c>
      <c r="K1982" s="3">
        <v>0.467440117480029</v>
      </c>
    </row>
    <row r="1983" spans="1:11" x14ac:dyDescent="0.2">
      <c r="A1983" s="3" t="s">
        <v>730</v>
      </c>
      <c r="B1983" s="3" t="s">
        <v>744</v>
      </c>
      <c r="C1983" s="3" t="s">
        <v>745</v>
      </c>
      <c r="D1983" s="3" t="s">
        <v>10</v>
      </c>
      <c r="E1983" s="3">
        <v>4696</v>
      </c>
      <c r="F1983" s="3">
        <v>1855.7954587080001</v>
      </c>
      <c r="G1983" s="3">
        <v>5074</v>
      </c>
      <c r="H1983" s="3">
        <v>2323.4821115901</v>
      </c>
      <c r="I1983" s="3">
        <v>164113</v>
      </c>
      <c r="J1983" s="3">
        <v>76713</v>
      </c>
      <c r="K1983" s="3">
        <v>0.467440117480029</v>
      </c>
    </row>
    <row r="1984" spans="1:11" x14ac:dyDescent="0.2">
      <c r="A1984" s="3" t="s">
        <v>730</v>
      </c>
      <c r="B1984" s="3" t="s">
        <v>744</v>
      </c>
      <c r="C1984" s="3" t="s">
        <v>745</v>
      </c>
      <c r="D1984" s="3" t="s">
        <v>11</v>
      </c>
      <c r="E1984" s="3">
        <v>5141</v>
      </c>
      <c r="F1984" s="3">
        <v>2255.5550419257602</v>
      </c>
      <c r="G1984" s="3">
        <v>5685</v>
      </c>
      <c r="H1984" s="3">
        <v>3115.4401441259902</v>
      </c>
      <c r="I1984" s="3">
        <v>164113</v>
      </c>
      <c r="J1984" s="3">
        <v>76713</v>
      </c>
      <c r="K1984" s="3">
        <v>0.467440117480029</v>
      </c>
    </row>
    <row r="1985" spans="1:11" x14ac:dyDescent="0.2">
      <c r="A1985" s="3" t="s">
        <v>730</v>
      </c>
      <c r="B1985" s="3" t="s">
        <v>744</v>
      </c>
      <c r="C1985" s="3" t="s">
        <v>745</v>
      </c>
      <c r="D1985" s="3" t="s">
        <v>12</v>
      </c>
      <c r="E1985" s="3">
        <v>4455</v>
      </c>
      <c r="F1985" s="3">
        <v>1704.3854032624599</v>
      </c>
      <c r="G1985" s="3">
        <v>6058</v>
      </c>
      <c r="H1985" s="3">
        <v>3063.6196192821499</v>
      </c>
      <c r="I1985" s="3">
        <v>164113</v>
      </c>
      <c r="J1985" s="3">
        <v>76713</v>
      </c>
      <c r="K1985" s="3">
        <v>0.467440117480029</v>
      </c>
    </row>
    <row r="1986" spans="1:11" x14ac:dyDescent="0.2">
      <c r="A1986" s="3" t="s">
        <v>730</v>
      </c>
      <c r="B1986" s="3" t="s">
        <v>744</v>
      </c>
      <c r="C1986" s="3" t="s">
        <v>745</v>
      </c>
      <c r="D1986" s="3" t="s">
        <v>13</v>
      </c>
      <c r="E1986" s="3">
        <v>5472</v>
      </c>
      <c r="F1986" s="3">
        <v>2571.65575885509</v>
      </c>
      <c r="G1986" s="3">
        <v>7350</v>
      </c>
      <c r="H1986" s="3">
        <v>4989.0236659356697</v>
      </c>
      <c r="I1986" s="3">
        <v>164113</v>
      </c>
      <c r="J1986" s="3">
        <v>76713</v>
      </c>
      <c r="K1986" s="3">
        <v>0.467440117480029</v>
      </c>
    </row>
    <row r="1987" spans="1:11" x14ac:dyDescent="0.2">
      <c r="A1987" s="3" t="s">
        <v>730</v>
      </c>
      <c r="B1987" s="3" t="s">
        <v>744</v>
      </c>
      <c r="C1987" s="3" t="s">
        <v>745</v>
      </c>
      <c r="D1987" s="3" t="s">
        <v>14</v>
      </c>
      <c r="E1987" s="3">
        <v>5785</v>
      </c>
      <c r="F1987" s="3">
        <v>3112.5428578988899</v>
      </c>
      <c r="G1987" s="3">
        <v>6830</v>
      </c>
      <c r="H1987" s="3">
        <v>4389.9815129847102</v>
      </c>
      <c r="I1987" s="3">
        <v>164113</v>
      </c>
      <c r="J1987" s="3">
        <v>76713</v>
      </c>
      <c r="K1987" s="3">
        <v>0.467440117480029</v>
      </c>
    </row>
    <row r="1988" spans="1:11" x14ac:dyDescent="0.2">
      <c r="A1988" s="3" t="s">
        <v>730</v>
      </c>
      <c r="B1988" s="3" t="s">
        <v>744</v>
      </c>
      <c r="C1988" s="3" t="s">
        <v>745</v>
      </c>
      <c r="D1988" s="3" t="s">
        <v>15</v>
      </c>
      <c r="E1988" s="3">
        <v>5530</v>
      </c>
      <c r="F1988" s="3">
        <v>2796.3178294842901</v>
      </c>
      <c r="G1988" s="3">
        <v>6974</v>
      </c>
      <c r="H1988" s="3">
        <v>4322.03275335951</v>
      </c>
      <c r="I1988" s="3">
        <v>164113</v>
      </c>
      <c r="J1988" s="3">
        <v>76713</v>
      </c>
      <c r="K1988" s="3">
        <v>0.467440117480029</v>
      </c>
    </row>
    <row r="1989" spans="1:11" x14ac:dyDescent="0.2">
      <c r="A1989" s="3" t="s">
        <v>730</v>
      </c>
      <c r="B1989" s="3" t="s">
        <v>747</v>
      </c>
      <c r="C1989" s="3" t="s">
        <v>748</v>
      </c>
      <c r="D1989" s="3" t="s">
        <v>8</v>
      </c>
      <c r="E1989" s="3">
        <v>3928</v>
      </c>
      <c r="F1989" s="3">
        <v>1233.3973554456099</v>
      </c>
      <c r="G1989" s="3">
        <v>5079</v>
      </c>
      <c r="H1989" s="3">
        <v>2057.95636900716</v>
      </c>
      <c r="I1989" s="3">
        <v>186942</v>
      </c>
      <c r="J1989" s="3">
        <v>89470</v>
      </c>
      <c r="K1989" s="3">
        <v>0.478597639909705</v>
      </c>
    </row>
    <row r="1990" spans="1:11" x14ac:dyDescent="0.2">
      <c r="A1990" s="3" t="s">
        <v>730</v>
      </c>
      <c r="B1990" s="3" t="s">
        <v>747</v>
      </c>
      <c r="C1990" s="3" t="s">
        <v>748</v>
      </c>
      <c r="D1990" s="3" t="s">
        <v>9</v>
      </c>
      <c r="E1990" s="3">
        <v>4061</v>
      </c>
      <c r="F1990" s="3">
        <v>1470.1677316160999</v>
      </c>
      <c r="G1990" s="3">
        <v>5213</v>
      </c>
      <c r="H1990" s="3">
        <v>2353.7027022700199</v>
      </c>
      <c r="I1990" s="3">
        <v>186942</v>
      </c>
      <c r="J1990" s="3">
        <v>89470</v>
      </c>
      <c r="K1990" s="3">
        <v>0.478597639909705</v>
      </c>
    </row>
    <row r="1991" spans="1:11" x14ac:dyDescent="0.2">
      <c r="A1991" s="3" t="s">
        <v>730</v>
      </c>
      <c r="B1991" s="3" t="s">
        <v>747</v>
      </c>
      <c r="C1991" s="3" t="s">
        <v>748</v>
      </c>
      <c r="D1991" s="3" t="s">
        <v>10</v>
      </c>
      <c r="E1991" s="3">
        <v>4322</v>
      </c>
      <c r="F1991" s="3">
        <v>1674.52347045584</v>
      </c>
      <c r="G1991" s="3">
        <v>4909</v>
      </c>
      <c r="H1991" s="3">
        <v>2238.5504715370498</v>
      </c>
      <c r="I1991" s="3">
        <v>186942</v>
      </c>
      <c r="J1991" s="3">
        <v>89470</v>
      </c>
      <c r="K1991" s="3">
        <v>0.478597639909705</v>
      </c>
    </row>
    <row r="1992" spans="1:11" x14ac:dyDescent="0.2">
      <c r="A1992" s="3" t="s">
        <v>730</v>
      </c>
      <c r="B1992" s="3" t="s">
        <v>747</v>
      </c>
      <c r="C1992" s="3" t="s">
        <v>748</v>
      </c>
      <c r="D1992" s="3" t="s">
        <v>11</v>
      </c>
      <c r="E1992" s="3">
        <v>4581</v>
      </c>
      <c r="F1992" s="3">
        <v>1777.72487807738</v>
      </c>
      <c r="G1992" s="3">
        <v>5337</v>
      </c>
      <c r="H1992" s="3">
        <v>2457.7103106959498</v>
      </c>
      <c r="I1992" s="3">
        <v>186942</v>
      </c>
      <c r="J1992" s="3">
        <v>89470</v>
      </c>
      <c r="K1992" s="3">
        <v>0.478597639909705</v>
      </c>
    </row>
    <row r="1993" spans="1:11" x14ac:dyDescent="0.2">
      <c r="A1993" s="3" t="s">
        <v>730</v>
      </c>
      <c r="B1993" s="3" t="s">
        <v>747</v>
      </c>
      <c r="C1993" s="3" t="s">
        <v>748</v>
      </c>
      <c r="D1993" s="3" t="s">
        <v>12</v>
      </c>
      <c r="E1993" s="3">
        <v>3893</v>
      </c>
      <c r="F1993" s="3">
        <v>1468.28986069454</v>
      </c>
      <c r="G1993" s="3">
        <v>5407</v>
      </c>
      <c r="H1993" s="3">
        <v>2655.1305214941199</v>
      </c>
      <c r="I1993" s="3">
        <v>186942</v>
      </c>
      <c r="J1993" s="3">
        <v>89470</v>
      </c>
      <c r="K1993" s="3">
        <v>0.478597639909705</v>
      </c>
    </row>
    <row r="1994" spans="1:11" x14ac:dyDescent="0.2">
      <c r="A1994" s="3" t="s">
        <v>730</v>
      </c>
      <c r="B1994" s="3" t="s">
        <v>747</v>
      </c>
      <c r="C1994" s="3" t="s">
        <v>748</v>
      </c>
      <c r="D1994" s="3" t="s">
        <v>13</v>
      </c>
      <c r="E1994" s="3">
        <v>5044</v>
      </c>
      <c r="F1994" s="3">
        <v>2434.35833559923</v>
      </c>
      <c r="G1994" s="3">
        <v>7329</v>
      </c>
      <c r="H1994" s="3">
        <v>4846.8748969854396</v>
      </c>
      <c r="I1994" s="3">
        <v>186942</v>
      </c>
      <c r="J1994" s="3">
        <v>89470</v>
      </c>
      <c r="K1994" s="3">
        <v>0.478597639909705</v>
      </c>
    </row>
    <row r="1995" spans="1:11" x14ac:dyDescent="0.2">
      <c r="A1995" s="3" t="s">
        <v>730</v>
      </c>
      <c r="B1995" s="3" t="s">
        <v>747</v>
      </c>
      <c r="C1995" s="3" t="s">
        <v>748</v>
      </c>
      <c r="D1995" s="3" t="s">
        <v>14</v>
      </c>
      <c r="E1995" s="3">
        <v>5397</v>
      </c>
      <c r="F1995" s="3">
        <v>2833.4772174049999</v>
      </c>
      <c r="G1995" s="3">
        <v>6654</v>
      </c>
      <c r="H1995" s="3">
        <v>4413.1799460399898</v>
      </c>
      <c r="I1995" s="3">
        <v>186942</v>
      </c>
      <c r="J1995" s="3">
        <v>89470</v>
      </c>
      <c r="K1995" s="3">
        <v>0.478597639909705</v>
      </c>
    </row>
    <row r="1996" spans="1:11" x14ac:dyDescent="0.2">
      <c r="A1996" s="3" t="s">
        <v>730</v>
      </c>
      <c r="B1996" s="3" t="s">
        <v>747</v>
      </c>
      <c r="C1996" s="3" t="s">
        <v>748</v>
      </c>
      <c r="D1996" s="3" t="s">
        <v>15</v>
      </c>
      <c r="E1996" s="3">
        <v>4836</v>
      </c>
      <c r="F1996" s="3">
        <v>2310.8319208256198</v>
      </c>
      <c r="G1996" s="3">
        <v>6138</v>
      </c>
      <c r="H1996" s="3">
        <v>3500.8503533808398</v>
      </c>
      <c r="I1996" s="3">
        <v>186942</v>
      </c>
      <c r="J1996" s="3">
        <v>89470</v>
      </c>
      <c r="K1996" s="3">
        <v>0.478597639909705</v>
      </c>
    </row>
    <row r="1997" spans="1:11" x14ac:dyDescent="0.2">
      <c r="A1997" s="3" t="s">
        <v>752</v>
      </c>
      <c r="B1997" s="3" t="s">
        <v>750</v>
      </c>
      <c r="C1997" s="3" t="s">
        <v>751</v>
      </c>
      <c r="D1997" s="3" t="s">
        <v>8</v>
      </c>
      <c r="E1997" s="3">
        <v>1138</v>
      </c>
      <c r="F1997" s="3">
        <v>77.114835366125604</v>
      </c>
      <c r="G1997" s="3">
        <v>1695</v>
      </c>
      <c r="H1997" s="3">
        <v>178.29392445828501</v>
      </c>
      <c r="I1997" s="3">
        <v>12882283</v>
      </c>
      <c r="J1997" s="3">
        <v>6552695</v>
      </c>
      <c r="K1997" s="3">
        <v>0.50865945112368705</v>
      </c>
    </row>
    <row r="1998" spans="1:11" x14ac:dyDescent="0.2">
      <c r="A1998" s="3" t="s">
        <v>752</v>
      </c>
      <c r="B1998" s="3" t="s">
        <v>750</v>
      </c>
      <c r="C1998" s="3" t="s">
        <v>751</v>
      </c>
      <c r="D1998" s="3" t="s">
        <v>9</v>
      </c>
      <c r="E1998" s="3">
        <v>1185</v>
      </c>
      <c r="F1998" s="3">
        <v>121.260321702338</v>
      </c>
      <c r="G1998" s="3">
        <v>1630</v>
      </c>
      <c r="H1998" s="3">
        <v>227.57537706999099</v>
      </c>
      <c r="I1998" s="3">
        <v>12882283</v>
      </c>
      <c r="J1998" s="3">
        <v>6552695</v>
      </c>
      <c r="K1998" s="3">
        <v>0.50865945112368705</v>
      </c>
    </row>
    <row r="1999" spans="1:11" x14ac:dyDescent="0.2">
      <c r="A1999" s="3" t="s">
        <v>752</v>
      </c>
      <c r="B1999" s="3" t="s">
        <v>750</v>
      </c>
      <c r="C1999" s="3" t="s">
        <v>751</v>
      </c>
      <c r="D1999" s="3" t="s">
        <v>10</v>
      </c>
      <c r="E1999" s="3">
        <v>1129</v>
      </c>
      <c r="F1999" s="3">
        <v>113.209294153842</v>
      </c>
      <c r="G1999" s="3">
        <v>1355</v>
      </c>
      <c r="H1999" s="3">
        <v>207.681239117172</v>
      </c>
      <c r="I1999" s="3">
        <v>12882283</v>
      </c>
      <c r="J1999" s="3">
        <v>6552695</v>
      </c>
      <c r="K1999" s="3">
        <v>0.50865945112368705</v>
      </c>
    </row>
    <row r="2000" spans="1:11" x14ac:dyDescent="0.2">
      <c r="A2000" s="3" t="s">
        <v>752</v>
      </c>
      <c r="B2000" s="3" t="s">
        <v>750</v>
      </c>
      <c r="C2000" s="3" t="s">
        <v>751</v>
      </c>
      <c r="D2000" s="3" t="s">
        <v>11</v>
      </c>
      <c r="E2000" s="3">
        <v>1134</v>
      </c>
      <c r="F2000" s="3">
        <v>180.11728676535699</v>
      </c>
      <c r="G2000" s="3">
        <v>1634</v>
      </c>
      <c r="H2000" s="3">
        <v>371.21622044515101</v>
      </c>
      <c r="I2000" s="3">
        <v>12882283</v>
      </c>
      <c r="J2000" s="3">
        <v>6552695</v>
      </c>
      <c r="K2000" s="3">
        <v>0.50865945112368705</v>
      </c>
    </row>
    <row r="2001" spans="1:11" x14ac:dyDescent="0.2">
      <c r="A2001" s="3" t="s">
        <v>752</v>
      </c>
      <c r="B2001" s="3" t="s">
        <v>750</v>
      </c>
      <c r="C2001" s="3" t="s">
        <v>751</v>
      </c>
      <c r="D2001" s="3" t="s">
        <v>12</v>
      </c>
      <c r="E2001" s="3">
        <v>1220</v>
      </c>
      <c r="F2001" s="3">
        <v>186.76267844028899</v>
      </c>
      <c r="G2001" s="3">
        <v>1678</v>
      </c>
      <c r="H2001" s="3">
        <v>332.85761458036001</v>
      </c>
      <c r="I2001" s="3">
        <v>12882283</v>
      </c>
      <c r="J2001" s="3">
        <v>6552695</v>
      </c>
      <c r="K2001" s="3">
        <v>0.50865945112368705</v>
      </c>
    </row>
    <row r="2002" spans="1:11" x14ac:dyDescent="0.2">
      <c r="A2002" s="3" t="s">
        <v>752</v>
      </c>
      <c r="B2002" s="3" t="s">
        <v>750</v>
      </c>
      <c r="C2002" s="3" t="s">
        <v>751</v>
      </c>
      <c r="D2002" s="3" t="s">
        <v>13</v>
      </c>
      <c r="E2002" s="3">
        <v>1264</v>
      </c>
      <c r="F2002" s="3">
        <v>218.67501652807999</v>
      </c>
      <c r="G2002" s="3">
        <v>1937</v>
      </c>
      <c r="H2002" s="3">
        <v>402.38192294775899</v>
      </c>
      <c r="I2002" s="3">
        <v>12882283</v>
      </c>
      <c r="J2002" s="3">
        <v>6552695</v>
      </c>
      <c r="K2002" s="3">
        <v>0.50865945112368705</v>
      </c>
    </row>
    <row r="2003" spans="1:11" x14ac:dyDescent="0.2">
      <c r="A2003" s="3" t="s">
        <v>752</v>
      </c>
      <c r="B2003" s="3" t="s">
        <v>750</v>
      </c>
      <c r="C2003" s="3" t="s">
        <v>751</v>
      </c>
      <c r="D2003" s="3" t="s">
        <v>14</v>
      </c>
      <c r="E2003" s="3">
        <v>1259</v>
      </c>
      <c r="F2003" s="3">
        <v>110.815551997233</v>
      </c>
      <c r="G2003" s="3">
        <v>1659</v>
      </c>
      <c r="H2003" s="3">
        <v>249.351582824286</v>
      </c>
      <c r="I2003" s="3">
        <v>12882283</v>
      </c>
      <c r="J2003" s="3">
        <v>6552695</v>
      </c>
      <c r="K2003" s="3">
        <v>0.50865945112368705</v>
      </c>
    </row>
    <row r="2004" spans="1:11" x14ac:dyDescent="0.2">
      <c r="A2004" s="3" t="s">
        <v>752</v>
      </c>
      <c r="B2004" s="3" t="s">
        <v>750</v>
      </c>
      <c r="C2004" s="3" t="s">
        <v>751</v>
      </c>
      <c r="D2004" s="3" t="s">
        <v>15</v>
      </c>
      <c r="E2004" s="3">
        <v>1210</v>
      </c>
      <c r="F2004" s="3">
        <v>91.226879800440898</v>
      </c>
      <c r="G2004" s="3">
        <v>1616</v>
      </c>
      <c r="H2004" s="3">
        <v>198.03988595487499</v>
      </c>
      <c r="I2004" s="3">
        <v>12882283</v>
      </c>
      <c r="J2004" s="3">
        <v>6552695</v>
      </c>
      <c r="K2004" s="3">
        <v>0.50865945112368705</v>
      </c>
    </row>
    <row r="2005" spans="1:11" x14ac:dyDescent="0.2">
      <c r="A2005" s="3" t="s">
        <v>752</v>
      </c>
      <c r="B2005" s="3" t="s">
        <v>754</v>
      </c>
      <c r="C2005" s="3" t="s">
        <v>755</v>
      </c>
      <c r="D2005" s="3" t="s">
        <v>8</v>
      </c>
      <c r="E2005" s="3">
        <v>1747</v>
      </c>
      <c r="F2005" s="3">
        <v>165.978398886804</v>
      </c>
      <c r="G2005" s="3">
        <v>2260</v>
      </c>
      <c r="H2005" s="3">
        <v>384.073722557493</v>
      </c>
      <c r="I2005" s="3">
        <v>2098635</v>
      </c>
      <c r="J2005" s="3">
        <v>1016217</v>
      </c>
      <c r="K2005" s="3">
        <v>0.48422760508616303</v>
      </c>
    </row>
    <row r="2006" spans="1:11" x14ac:dyDescent="0.2">
      <c r="A2006" s="3" t="s">
        <v>752</v>
      </c>
      <c r="B2006" s="3" t="s">
        <v>754</v>
      </c>
      <c r="C2006" s="3" t="s">
        <v>755</v>
      </c>
      <c r="D2006" s="3" t="s">
        <v>9</v>
      </c>
      <c r="E2006" s="3">
        <v>2040</v>
      </c>
      <c r="F2006" s="3">
        <v>226.23175169863001</v>
      </c>
      <c r="G2006" s="3">
        <v>2778</v>
      </c>
      <c r="H2006" s="3">
        <v>429.67582528032699</v>
      </c>
      <c r="I2006" s="3">
        <v>2098635</v>
      </c>
      <c r="J2006" s="3">
        <v>1016217</v>
      </c>
      <c r="K2006" s="3">
        <v>0.48422760508616303</v>
      </c>
    </row>
    <row r="2007" spans="1:11" x14ac:dyDescent="0.2">
      <c r="A2007" s="3" t="s">
        <v>752</v>
      </c>
      <c r="B2007" s="3" t="s">
        <v>754</v>
      </c>
      <c r="C2007" s="3" t="s">
        <v>755</v>
      </c>
      <c r="D2007" s="3" t="s">
        <v>10</v>
      </c>
      <c r="E2007" s="3">
        <v>1971</v>
      </c>
      <c r="F2007" s="3">
        <v>169.92817284962999</v>
      </c>
      <c r="G2007" s="3">
        <v>2405</v>
      </c>
      <c r="H2007" s="3">
        <v>317.44095311680502</v>
      </c>
      <c r="I2007" s="3">
        <v>2098635</v>
      </c>
      <c r="J2007" s="3">
        <v>1016217</v>
      </c>
      <c r="K2007" s="3">
        <v>0.48422760508616303</v>
      </c>
    </row>
    <row r="2008" spans="1:11" x14ac:dyDescent="0.2">
      <c r="A2008" s="3" t="s">
        <v>752</v>
      </c>
      <c r="B2008" s="3" t="s">
        <v>754</v>
      </c>
      <c r="C2008" s="3" t="s">
        <v>755</v>
      </c>
      <c r="D2008" s="3" t="s">
        <v>11</v>
      </c>
      <c r="E2008" s="3">
        <v>1686</v>
      </c>
      <c r="F2008" s="3">
        <v>172.003501090041</v>
      </c>
      <c r="G2008" s="3">
        <v>2366</v>
      </c>
      <c r="H2008" s="3">
        <v>368.75321029993898</v>
      </c>
      <c r="I2008" s="3">
        <v>2098635</v>
      </c>
      <c r="J2008" s="3">
        <v>1016217</v>
      </c>
      <c r="K2008" s="3">
        <v>0.48422760508616303</v>
      </c>
    </row>
    <row r="2009" spans="1:11" x14ac:dyDescent="0.2">
      <c r="A2009" s="3" t="s">
        <v>752</v>
      </c>
      <c r="B2009" s="3" t="s">
        <v>754</v>
      </c>
      <c r="C2009" s="3" t="s">
        <v>755</v>
      </c>
      <c r="D2009" s="3" t="s">
        <v>12</v>
      </c>
      <c r="E2009" s="3">
        <v>1530</v>
      </c>
      <c r="F2009" s="3">
        <v>147.883139917211</v>
      </c>
      <c r="G2009" s="3">
        <v>2113</v>
      </c>
      <c r="H2009" s="3">
        <v>293.41178221927601</v>
      </c>
      <c r="I2009" s="3">
        <v>2098635</v>
      </c>
      <c r="J2009" s="3">
        <v>1016217</v>
      </c>
      <c r="K2009" s="3">
        <v>0.48422760508616303</v>
      </c>
    </row>
    <row r="2010" spans="1:11" x14ac:dyDescent="0.2">
      <c r="A2010" s="3" t="s">
        <v>752</v>
      </c>
      <c r="B2010" s="3" t="s">
        <v>754</v>
      </c>
      <c r="C2010" s="3" t="s">
        <v>755</v>
      </c>
      <c r="D2010" s="3" t="s">
        <v>13</v>
      </c>
      <c r="E2010" s="3">
        <v>1917</v>
      </c>
      <c r="F2010" s="3">
        <v>202.11179550270299</v>
      </c>
      <c r="G2010" s="3">
        <v>2516</v>
      </c>
      <c r="H2010" s="3">
        <v>430.72219608393499</v>
      </c>
      <c r="I2010" s="3">
        <v>2098635</v>
      </c>
      <c r="J2010" s="3">
        <v>1016217</v>
      </c>
      <c r="K2010" s="3">
        <v>0.48422760508616303</v>
      </c>
    </row>
    <row r="2011" spans="1:11" x14ac:dyDescent="0.2">
      <c r="A2011" s="3" t="s">
        <v>752</v>
      </c>
      <c r="B2011" s="3" t="s">
        <v>754</v>
      </c>
      <c r="C2011" s="3" t="s">
        <v>755</v>
      </c>
      <c r="D2011" s="3" t="s">
        <v>14</v>
      </c>
      <c r="E2011" s="3">
        <v>1734</v>
      </c>
      <c r="F2011" s="3">
        <v>118.298595711248</v>
      </c>
      <c r="G2011" s="3">
        <v>2343</v>
      </c>
      <c r="H2011" s="3">
        <v>281.91404538510301</v>
      </c>
      <c r="I2011" s="3">
        <v>2098635</v>
      </c>
      <c r="J2011" s="3">
        <v>1016217</v>
      </c>
      <c r="K2011" s="3">
        <v>0.48422760508616303</v>
      </c>
    </row>
    <row r="2012" spans="1:11" x14ac:dyDescent="0.2">
      <c r="A2012" s="3" t="s">
        <v>752</v>
      </c>
      <c r="B2012" s="3" t="s">
        <v>754</v>
      </c>
      <c r="C2012" s="3" t="s">
        <v>755</v>
      </c>
      <c r="D2012" s="3" t="s">
        <v>15</v>
      </c>
      <c r="E2012" s="3">
        <v>1775</v>
      </c>
      <c r="F2012" s="3">
        <v>125.215703227277</v>
      </c>
      <c r="G2012" s="3">
        <v>2303</v>
      </c>
      <c r="H2012" s="3">
        <v>279.21475641105098</v>
      </c>
      <c r="I2012" s="3">
        <v>2098635</v>
      </c>
      <c r="J2012" s="3">
        <v>1016217</v>
      </c>
      <c r="K2012" s="3">
        <v>0.48422760508616303</v>
      </c>
    </row>
    <row r="2013" spans="1:11" x14ac:dyDescent="0.2">
      <c r="A2013" s="3" t="s">
        <v>752</v>
      </c>
      <c r="B2013" s="3" t="s">
        <v>757</v>
      </c>
      <c r="C2013" s="3" t="s">
        <v>758</v>
      </c>
      <c r="D2013" s="3" t="s">
        <v>8</v>
      </c>
      <c r="E2013" s="3">
        <v>1954</v>
      </c>
      <c r="F2013" s="3">
        <v>171.70484221714599</v>
      </c>
      <c r="G2013" s="3">
        <v>2383</v>
      </c>
      <c r="H2013" s="3">
        <v>358.18489705953499</v>
      </c>
      <c r="I2013" s="3">
        <v>1404761</v>
      </c>
      <c r="J2013" s="3">
        <v>711224</v>
      </c>
      <c r="K2013" s="3">
        <v>0.50629537693600501</v>
      </c>
    </row>
    <row r="2014" spans="1:11" x14ac:dyDescent="0.2">
      <c r="A2014" s="3" t="s">
        <v>752</v>
      </c>
      <c r="B2014" s="3" t="s">
        <v>757</v>
      </c>
      <c r="C2014" s="3" t="s">
        <v>758</v>
      </c>
      <c r="D2014" s="3" t="s">
        <v>9</v>
      </c>
      <c r="E2014" s="3">
        <v>1999</v>
      </c>
      <c r="F2014" s="3">
        <v>223.591839157061</v>
      </c>
      <c r="G2014" s="3">
        <v>2351</v>
      </c>
      <c r="H2014" s="3">
        <v>381.406663562929</v>
      </c>
      <c r="I2014" s="3">
        <v>1404761</v>
      </c>
      <c r="J2014" s="3">
        <v>711224</v>
      </c>
      <c r="K2014" s="3">
        <v>0.50629537693600501</v>
      </c>
    </row>
    <row r="2015" spans="1:11" x14ac:dyDescent="0.2">
      <c r="A2015" s="3" t="s">
        <v>752</v>
      </c>
      <c r="B2015" s="3" t="s">
        <v>757</v>
      </c>
      <c r="C2015" s="3" t="s">
        <v>758</v>
      </c>
      <c r="D2015" s="3" t="s">
        <v>10</v>
      </c>
      <c r="E2015" s="3">
        <v>1938</v>
      </c>
      <c r="F2015" s="3">
        <v>249.22263775697999</v>
      </c>
      <c r="G2015" s="3">
        <v>2307</v>
      </c>
      <c r="H2015" s="3">
        <v>429.96055304979001</v>
      </c>
      <c r="I2015" s="3">
        <v>1404761</v>
      </c>
      <c r="J2015" s="3">
        <v>711224</v>
      </c>
      <c r="K2015" s="3">
        <v>0.50629537693600501</v>
      </c>
    </row>
    <row r="2016" spans="1:11" x14ac:dyDescent="0.2">
      <c r="A2016" s="3" t="s">
        <v>752</v>
      </c>
      <c r="B2016" s="3" t="s">
        <v>757</v>
      </c>
      <c r="C2016" s="3" t="s">
        <v>758</v>
      </c>
      <c r="D2016" s="3" t="s">
        <v>11</v>
      </c>
      <c r="E2016" s="3">
        <v>2133</v>
      </c>
      <c r="F2016" s="3">
        <v>930.65833128693396</v>
      </c>
      <c r="G2016" s="3">
        <v>2717</v>
      </c>
      <c r="H2016" s="3">
        <v>1573.18769808045</v>
      </c>
      <c r="I2016" s="3">
        <v>1404761</v>
      </c>
      <c r="J2016" s="3">
        <v>711224</v>
      </c>
      <c r="K2016" s="3">
        <v>0.50629537693600501</v>
      </c>
    </row>
    <row r="2017" spans="1:11" x14ac:dyDescent="0.2">
      <c r="A2017" s="3" t="s">
        <v>752</v>
      </c>
      <c r="B2017" s="3" t="s">
        <v>757</v>
      </c>
      <c r="C2017" s="3" t="s">
        <v>758</v>
      </c>
      <c r="D2017" s="3" t="s">
        <v>12</v>
      </c>
      <c r="E2017" s="3">
        <v>2080</v>
      </c>
      <c r="F2017" s="3">
        <v>1214.5434599631701</v>
      </c>
      <c r="G2017" s="3">
        <v>2617</v>
      </c>
      <c r="H2017" s="3">
        <v>1859.77318929744</v>
      </c>
      <c r="I2017" s="3">
        <v>1404761</v>
      </c>
      <c r="J2017" s="3">
        <v>711224</v>
      </c>
      <c r="K2017" s="3">
        <v>0.50629537693600501</v>
      </c>
    </row>
    <row r="2018" spans="1:11" x14ac:dyDescent="0.2">
      <c r="A2018" s="3" t="s">
        <v>752</v>
      </c>
      <c r="B2018" s="3" t="s">
        <v>757</v>
      </c>
      <c r="C2018" s="3" t="s">
        <v>758</v>
      </c>
      <c r="D2018" s="3" t="s">
        <v>13</v>
      </c>
      <c r="E2018" s="3">
        <v>2160</v>
      </c>
      <c r="F2018" s="3">
        <v>382.069724516534</v>
      </c>
      <c r="G2018" s="3">
        <v>2663</v>
      </c>
      <c r="H2018" s="3">
        <v>702.68824162590397</v>
      </c>
      <c r="I2018" s="3">
        <v>1404761</v>
      </c>
      <c r="J2018" s="3">
        <v>711224</v>
      </c>
      <c r="K2018" s="3">
        <v>0.50629537693600501</v>
      </c>
    </row>
    <row r="2019" spans="1:11" x14ac:dyDescent="0.2">
      <c r="A2019" s="3" t="s">
        <v>752</v>
      </c>
      <c r="B2019" s="3" t="s">
        <v>757</v>
      </c>
      <c r="C2019" s="3" t="s">
        <v>758</v>
      </c>
      <c r="D2019" s="3" t="s">
        <v>14</v>
      </c>
      <c r="E2019" s="3">
        <v>2101</v>
      </c>
      <c r="F2019" s="3">
        <v>189.942725810458</v>
      </c>
      <c r="G2019" s="3">
        <v>2710</v>
      </c>
      <c r="H2019" s="3">
        <v>399.04495747120001</v>
      </c>
      <c r="I2019" s="3">
        <v>1404761</v>
      </c>
      <c r="J2019" s="3">
        <v>711224</v>
      </c>
      <c r="K2019" s="3">
        <v>0.50629537693600501</v>
      </c>
    </row>
    <row r="2020" spans="1:11" x14ac:dyDescent="0.2">
      <c r="A2020" s="3" t="s">
        <v>752</v>
      </c>
      <c r="B2020" s="3" t="s">
        <v>757</v>
      </c>
      <c r="C2020" s="3" t="s">
        <v>758</v>
      </c>
      <c r="D2020" s="3" t="s">
        <v>15</v>
      </c>
      <c r="E2020" s="3">
        <v>2200</v>
      </c>
      <c r="F2020" s="3">
        <v>249.70626473275101</v>
      </c>
      <c r="G2020" s="3">
        <v>2716</v>
      </c>
      <c r="H2020" s="3">
        <v>499.05952408062802</v>
      </c>
      <c r="I2020" s="3">
        <v>1404761</v>
      </c>
      <c r="J2020" s="3">
        <v>711224</v>
      </c>
      <c r="K2020" s="3">
        <v>0.50629537693600501</v>
      </c>
    </row>
    <row r="2021" spans="1:11" x14ac:dyDescent="0.2">
      <c r="A2021" s="3" t="s">
        <v>752</v>
      </c>
      <c r="B2021" s="3" t="s">
        <v>760</v>
      </c>
      <c r="C2021" s="3" t="s">
        <v>761</v>
      </c>
      <c r="D2021" s="3" t="s">
        <v>8</v>
      </c>
      <c r="E2021" s="3">
        <v>2129</v>
      </c>
      <c r="F2021" s="3">
        <v>270.32570206364699</v>
      </c>
      <c r="G2021" s="3">
        <v>2803</v>
      </c>
      <c r="H2021" s="3">
        <v>610.10551202091096</v>
      </c>
      <c r="I2021" s="3">
        <v>816941</v>
      </c>
      <c r="J2021" s="3">
        <v>400060</v>
      </c>
      <c r="K2021" s="3">
        <v>0.48970488688901598</v>
      </c>
    </row>
    <row r="2022" spans="1:11" x14ac:dyDescent="0.2">
      <c r="A2022" s="3" t="s">
        <v>752</v>
      </c>
      <c r="B2022" s="3" t="s">
        <v>760</v>
      </c>
      <c r="C2022" s="3" t="s">
        <v>761</v>
      </c>
      <c r="D2022" s="3" t="s">
        <v>9</v>
      </c>
      <c r="E2022" s="3">
        <v>2849</v>
      </c>
      <c r="F2022" s="3">
        <v>367.95022032743998</v>
      </c>
      <c r="G2022" s="3">
        <v>3346</v>
      </c>
      <c r="H2022" s="3">
        <v>672.21910340208001</v>
      </c>
      <c r="I2022" s="3">
        <v>816941</v>
      </c>
      <c r="J2022" s="3">
        <v>400060</v>
      </c>
      <c r="K2022" s="3">
        <v>0.48970488688901598</v>
      </c>
    </row>
    <row r="2023" spans="1:11" x14ac:dyDescent="0.2">
      <c r="A2023" s="3" t="s">
        <v>752</v>
      </c>
      <c r="B2023" s="3" t="s">
        <v>760</v>
      </c>
      <c r="C2023" s="3" t="s">
        <v>761</v>
      </c>
      <c r="D2023" s="3" t="s">
        <v>10</v>
      </c>
      <c r="E2023" s="3">
        <v>2209</v>
      </c>
      <c r="F2023" s="3">
        <v>434.58859810265699</v>
      </c>
      <c r="G2023" s="3">
        <v>3013</v>
      </c>
      <c r="H2023" s="3">
        <v>804.11954580690804</v>
      </c>
      <c r="I2023" s="3">
        <v>816941</v>
      </c>
      <c r="J2023" s="3">
        <v>400060</v>
      </c>
      <c r="K2023" s="3">
        <v>0.48970488688901598</v>
      </c>
    </row>
    <row r="2024" spans="1:11" x14ac:dyDescent="0.2">
      <c r="A2024" s="3" t="s">
        <v>752</v>
      </c>
      <c r="B2024" s="3" t="s">
        <v>760</v>
      </c>
      <c r="C2024" s="3" t="s">
        <v>761</v>
      </c>
      <c r="D2024" s="3" t="s">
        <v>11</v>
      </c>
      <c r="E2024" s="3">
        <v>2738</v>
      </c>
      <c r="F2024" s="3">
        <v>1792.3559154878101</v>
      </c>
      <c r="G2024" s="3">
        <v>3343</v>
      </c>
      <c r="H2024" s="3">
        <v>2712.3193086841502</v>
      </c>
      <c r="I2024" s="3">
        <v>816941</v>
      </c>
      <c r="J2024" s="3">
        <v>400060</v>
      </c>
      <c r="K2024" s="3">
        <v>0.48970488688901598</v>
      </c>
    </row>
    <row r="2025" spans="1:11" x14ac:dyDescent="0.2">
      <c r="A2025" s="3" t="s">
        <v>752</v>
      </c>
      <c r="B2025" s="3" t="s">
        <v>760</v>
      </c>
      <c r="C2025" s="3" t="s">
        <v>761</v>
      </c>
      <c r="D2025" s="3" t="s">
        <v>12</v>
      </c>
      <c r="E2025" s="3">
        <v>2515</v>
      </c>
      <c r="F2025" s="3">
        <v>2224.4352114828798</v>
      </c>
      <c r="G2025" s="3">
        <v>3290</v>
      </c>
      <c r="H2025" s="3">
        <v>3063.1954715187399</v>
      </c>
      <c r="I2025" s="3">
        <v>816941</v>
      </c>
      <c r="J2025" s="3">
        <v>400060</v>
      </c>
      <c r="K2025" s="3">
        <v>0.48970488688901598</v>
      </c>
    </row>
    <row r="2026" spans="1:11" x14ac:dyDescent="0.2">
      <c r="A2026" s="3" t="s">
        <v>752</v>
      </c>
      <c r="B2026" s="3" t="s">
        <v>760</v>
      </c>
      <c r="C2026" s="3" t="s">
        <v>761</v>
      </c>
      <c r="D2026" s="3" t="s">
        <v>13</v>
      </c>
      <c r="E2026" s="3">
        <v>2505</v>
      </c>
      <c r="F2026" s="3">
        <v>628.02872205966003</v>
      </c>
      <c r="G2026" s="3">
        <v>3211</v>
      </c>
      <c r="H2026" s="3">
        <v>1064.6633254967601</v>
      </c>
      <c r="I2026" s="3">
        <v>816941</v>
      </c>
      <c r="J2026" s="3">
        <v>400060</v>
      </c>
      <c r="K2026" s="3">
        <v>0.48970488688901598</v>
      </c>
    </row>
    <row r="2027" spans="1:11" x14ac:dyDescent="0.2">
      <c r="A2027" s="3" t="s">
        <v>752</v>
      </c>
      <c r="B2027" s="3" t="s">
        <v>760</v>
      </c>
      <c r="C2027" s="3" t="s">
        <v>761</v>
      </c>
      <c r="D2027" s="3" t="s">
        <v>14</v>
      </c>
      <c r="E2027" s="3">
        <v>2196</v>
      </c>
      <c r="F2027" s="3">
        <v>325.725032302724</v>
      </c>
      <c r="G2027" s="3">
        <v>3135</v>
      </c>
      <c r="H2027" s="3">
        <v>721.96823768586796</v>
      </c>
      <c r="I2027" s="3">
        <v>816941</v>
      </c>
      <c r="J2027" s="3">
        <v>400060</v>
      </c>
      <c r="K2027" s="3">
        <v>0.48970488688901598</v>
      </c>
    </row>
    <row r="2028" spans="1:11" x14ac:dyDescent="0.2">
      <c r="A2028" s="3" t="s">
        <v>752</v>
      </c>
      <c r="B2028" s="3" t="s">
        <v>760</v>
      </c>
      <c r="C2028" s="3" t="s">
        <v>761</v>
      </c>
      <c r="D2028" s="3" t="s">
        <v>15</v>
      </c>
      <c r="E2028" s="3">
        <v>2502</v>
      </c>
      <c r="F2028" s="3">
        <v>311.57960171366301</v>
      </c>
      <c r="G2028" s="3">
        <v>2985</v>
      </c>
      <c r="H2028" s="3">
        <v>629.35861608005905</v>
      </c>
      <c r="I2028" s="3">
        <v>816941</v>
      </c>
      <c r="J2028" s="3">
        <v>400060</v>
      </c>
      <c r="K2028" s="3">
        <v>0.48970488688901598</v>
      </c>
    </row>
    <row r="2029" spans="1:11" x14ac:dyDescent="0.2">
      <c r="A2029" s="3" t="s">
        <v>752</v>
      </c>
      <c r="B2029" s="3" t="s">
        <v>763</v>
      </c>
      <c r="C2029" s="3" t="s">
        <v>764</v>
      </c>
      <c r="D2029" s="3" t="s">
        <v>8</v>
      </c>
      <c r="E2029" s="3">
        <v>1953</v>
      </c>
      <c r="F2029" s="3">
        <v>247.68022092413801</v>
      </c>
      <c r="G2029" s="3">
        <v>2653</v>
      </c>
      <c r="H2029" s="3">
        <v>568.231997841669</v>
      </c>
      <c r="I2029" s="3">
        <v>1259438</v>
      </c>
      <c r="J2029" s="3">
        <v>619768</v>
      </c>
      <c r="K2029" s="3">
        <v>0.49209885679167997</v>
      </c>
    </row>
    <row r="2030" spans="1:11" x14ac:dyDescent="0.2">
      <c r="A2030" s="3" t="s">
        <v>752</v>
      </c>
      <c r="B2030" s="3" t="s">
        <v>763</v>
      </c>
      <c r="C2030" s="3" t="s">
        <v>764</v>
      </c>
      <c r="D2030" s="3" t="s">
        <v>9</v>
      </c>
      <c r="E2030" s="3">
        <v>2627</v>
      </c>
      <c r="F2030" s="3">
        <v>423.419151086113</v>
      </c>
      <c r="G2030" s="3">
        <v>3316</v>
      </c>
      <c r="H2030" s="3">
        <v>760.28239161701799</v>
      </c>
      <c r="I2030" s="3">
        <v>1259438</v>
      </c>
      <c r="J2030" s="3">
        <v>619768</v>
      </c>
      <c r="K2030" s="3">
        <v>0.49209885679167997</v>
      </c>
    </row>
    <row r="2031" spans="1:11" x14ac:dyDescent="0.2">
      <c r="A2031" s="3" t="s">
        <v>752</v>
      </c>
      <c r="B2031" s="3" t="s">
        <v>763</v>
      </c>
      <c r="C2031" s="3" t="s">
        <v>764</v>
      </c>
      <c r="D2031" s="3" t="s">
        <v>10</v>
      </c>
      <c r="E2031" s="3">
        <v>2287</v>
      </c>
      <c r="F2031" s="3">
        <v>306.45227842310999</v>
      </c>
      <c r="G2031" s="3">
        <v>2946</v>
      </c>
      <c r="H2031" s="3">
        <v>542.59215420640601</v>
      </c>
      <c r="I2031" s="3">
        <v>1259438</v>
      </c>
      <c r="J2031" s="3">
        <v>619768</v>
      </c>
      <c r="K2031" s="3">
        <v>0.49209885679167997</v>
      </c>
    </row>
    <row r="2032" spans="1:11" x14ac:dyDescent="0.2">
      <c r="A2032" s="3" t="s">
        <v>752</v>
      </c>
      <c r="B2032" s="3" t="s">
        <v>763</v>
      </c>
      <c r="C2032" s="3" t="s">
        <v>764</v>
      </c>
      <c r="D2032" s="3" t="s">
        <v>11</v>
      </c>
      <c r="E2032" s="3">
        <v>2700</v>
      </c>
      <c r="F2032" s="3">
        <v>872.48852029646002</v>
      </c>
      <c r="G2032" s="3">
        <v>3165</v>
      </c>
      <c r="H2032" s="3">
        <v>1517.1368948909301</v>
      </c>
      <c r="I2032" s="3">
        <v>1259438</v>
      </c>
      <c r="J2032" s="3">
        <v>619768</v>
      </c>
      <c r="K2032" s="3">
        <v>0.49209885679167997</v>
      </c>
    </row>
    <row r="2033" spans="1:11" x14ac:dyDescent="0.2">
      <c r="A2033" s="3" t="s">
        <v>752</v>
      </c>
      <c r="B2033" s="3" t="s">
        <v>763</v>
      </c>
      <c r="C2033" s="3" t="s">
        <v>764</v>
      </c>
      <c r="D2033" s="3" t="s">
        <v>12</v>
      </c>
      <c r="E2033" s="3">
        <v>2466</v>
      </c>
      <c r="F2033" s="3">
        <v>1052.9437665886301</v>
      </c>
      <c r="G2033" s="3">
        <v>2987</v>
      </c>
      <c r="H2033" s="3">
        <v>1653.2990098534001</v>
      </c>
      <c r="I2033" s="3">
        <v>1259438</v>
      </c>
      <c r="J2033" s="3">
        <v>619768</v>
      </c>
      <c r="K2033" s="3">
        <v>0.49209885679167997</v>
      </c>
    </row>
    <row r="2034" spans="1:11" x14ac:dyDescent="0.2">
      <c r="A2034" s="3" t="s">
        <v>752</v>
      </c>
      <c r="B2034" s="3" t="s">
        <v>763</v>
      </c>
      <c r="C2034" s="3" t="s">
        <v>764</v>
      </c>
      <c r="D2034" s="3" t="s">
        <v>13</v>
      </c>
      <c r="E2034" s="3">
        <v>2162</v>
      </c>
      <c r="F2034" s="3">
        <v>307.63129326950798</v>
      </c>
      <c r="G2034" s="3">
        <v>2619</v>
      </c>
      <c r="H2034" s="3">
        <v>595.34104384427303</v>
      </c>
      <c r="I2034" s="3">
        <v>1259438</v>
      </c>
      <c r="J2034" s="3">
        <v>619768</v>
      </c>
      <c r="K2034" s="3">
        <v>0.49209885679167997</v>
      </c>
    </row>
    <row r="2035" spans="1:11" x14ac:dyDescent="0.2">
      <c r="A2035" s="3" t="s">
        <v>752</v>
      </c>
      <c r="B2035" s="3" t="s">
        <v>763</v>
      </c>
      <c r="C2035" s="3" t="s">
        <v>764</v>
      </c>
      <c r="D2035" s="3" t="s">
        <v>14</v>
      </c>
      <c r="E2035" s="3">
        <v>2104</v>
      </c>
      <c r="F2035" s="3">
        <v>213.67568184572099</v>
      </c>
      <c r="G2035" s="3">
        <v>2902</v>
      </c>
      <c r="H2035" s="3">
        <v>483.89593343350401</v>
      </c>
      <c r="I2035" s="3">
        <v>1259438</v>
      </c>
      <c r="J2035" s="3">
        <v>619768</v>
      </c>
      <c r="K2035" s="3">
        <v>0.49209885679167997</v>
      </c>
    </row>
    <row r="2036" spans="1:11" x14ac:dyDescent="0.2">
      <c r="A2036" s="3" t="s">
        <v>752</v>
      </c>
      <c r="B2036" s="3" t="s">
        <v>763</v>
      </c>
      <c r="C2036" s="3" t="s">
        <v>764</v>
      </c>
      <c r="D2036" s="3" t="s">
        <v>15</v>
      </c>
      <c r="E2036" s="3">
        <v>2245</v>
      </c>
      <c r="F2036" s="3">
        <v>256.48419251551002</v>
      </c>
      <c r="G2036" s="3">
        <v>2668</v>
      </c>
      <c r="H2036" s="3">
        <v>501.31194374745701</v>
      </c>
      <c r="I2036" s="3">
        <v>1259438</v>
      </c>
      <c r="J2036" s="3">
        <v>619768</v>
      </c>
      <c r="K2036" s="3">
        <v>0.49209885679167997</v>
      </c>
    </row>
    <row r="2037" spans="1:11" x14ac:dyDescent="0.2">
      <c r="A2037" s="3" t="s">
        <v>752</v>
      </c>
      <c r="B2037" s="3" t="s">
        <v>766</v>
      </c>
      <c r="C2037" s="3" t="s">
        <v>767</v>
      </c>
      <c r="D2037" s="3" t="s">
        <v>8</v>
      </c>
      <c r="E2037" s="3">
        <v>2015</v>
      </c>
      <c r="F2037" s="3">
        <v>223.94535268113501</v>
      </c>
      <c r="G2037" s="3">
        <v>2757</v>
      </c>
      <c r="H2037" s="3">
        <v>455.631003467168</v>
      </c>
      <c r="I2037" s="3">
        <v>975869</v>
      </c>
      <c r="J2037" s="3">
        <v>484837</v>
      </c>
      <c r="K2037" s="3">
        <v>0.49682590593614501</v>
      </c>
    </row>
    <row r="2038" spans="1:11" x14ac:dyDescent="0.2">
      <c r="A2038" s="3" t="s">
        <v>752</v>
      </c>
      <c r="B2038" s="3" t="s">
        <v>766</v>
      </c>
      <c r="C2038" s="3" t="s">
        <v>767</v>
      </c>
      <c r="D2038" s="3" t="s">
        <v>9</v>
      </c>
      <c r="E2038" s="3">
        <v>2532</v>
      </c>
      <c r="F2038" s="3">
        <v>339.20919616686001</v>
      </c>
      <c r="G2038" s="3">
        <v>3036</v>
      </c>
      <c r="H2038" s="3">
        <v>592.49386875126402</v>
      </c>
      <c r="I2038" s="3">
        <v>975869</v>
      </c>
      <c r="J2038" s="3">
        <v>484837</v>
      </c>
      <c r="K2038" s="3">
        <v>0.49682590593614501</v>
      </c>
    </row>
    <row r="2039" spans="1:11" x14ac:dyDescent="0.2">
      <c r="A2039" s="3" t="s">
        <v>752</v>
      </c>
      <c r="B2039" s="3" t="s">
        <v>766</v>
      </c>
      <c r="C2039" s="3" t="s">
        <v>767</v>
      </c>
      <c r="D2039" s="3" t="s">
        <v>10</v>
      </c>
      <c r="E2039" s="3">
        <v>2342</v>
      </c>
      <c r="F2039" s="3">
        <v>270.508768185961</v>
      </c>
      <c r="G2039" s="3">
        <v>2705</v>
      </c>
      <c r="H2039" s="3">
        <v>457.56941267251</v>
      </c>
      <c r="I2039" s="3">
        <v>975869</v>
      </c>
      <c r="J2039" s="3">
        <v>484837</v>
      </c>
      <c r="K2039" s="3">
        <v>0.49682590593614501</v>
      </c>
    </row>
    <row r="2040" spans="1:11" x14ac:dyDescent="0.2">
      <c r="A2040" s="3" t="s">
        <v>752</v>
      </c>
      <c r="B2040" s="3" t="s">
        <v>766</v>
      </c>
      <c r="C2040" s="3" t="s">
        <v>767</v>
      </c>
      <c r="D2040" s="3" t="s">
        <v>11</v>
      </c>
      <c r="E2040" s="3">
        <v>2192</v>
      </c>
      <c r="F2040" s="3">
        <v>242.245830987998</v>
      </c>
      <c r="G2040" s="3">
        <v>2609</v>
      </c>
      <c r="H2040" s="3">
        <v>430.35798509008299</v>
      </c>
      <c r="I2040" s="3">
        <v>975869</v>
      </c>
      <c r="J2040" s="3">
        <v>484837</v>
      </c>
      <c r="K2040" s="3">
        <v>0.49682590593614501</v>
      </c>
    </row>
    <row r="2041" spans="1:11" x14ac:dyDescent="0.2">
      <c r="A2041" s="3" t="s">
        <v>752</v>
      </c>
      <c r="B2041" s="3" t="s">
        <v>766</v>
      </c>
      <c r="C2041" s="3" t="s">
        <v>767</v>
      </c>
      <c r="D2041" s="3" t="s">
        <v>12</v>
      </c>
      <c r="E2041" s="3">
        <v>1827</v>
      </c>
      <c r="F2041" s="3">
        <v>208.93758419136199</v>
      </c>
      <c r="G2041" s="3">
        <v>2161</v>
      </c>
      <c r="H2041" s="3">
        <v>365.32858963889498</v>
      </c>
      <c r="I2041" s="3">
        <v>975869</v>
      </c>
      <c r="J2041" s="3">
        <v>484837</v>
      </c>
      <c r="K2041" s="3">
        <v>0.49682590593614501</v>
      </c>
    </row>
    <row r="2042" spans="1:11" x14ac:dyDescent="0.2">
      <c r="A2042" s="3" t="s">
        <v>752</v>
      </c>
      <c r="B2042" s="3" t="s">
        <v>766</v>
      </c>
      <c r="C2042" s="3" t="s">
        <v>767</v>
      </c>
      <c r="D2042" s="3" t="s">
        <v>13</v>
      </c>
      <c r="E2042" s="3">
        <v>2365</v>
      </c>
      <c r="F2042" s="3">
        <v>406.320450483885</v>
      </c>
      <c r="G2042" s="3">
        <v>2828</v>
      </c>
      <c r="H2042" s="3">
        <v>713.198362147995</v>
      </c>
      <c r="I2042" s="3">
        <v>975869</v>
      </c>
      <c r="J2042" s="3">
        <v>484837</v>
      </c>
      <c r="K2042" s="3">
        <v>0.49682590593614501</v>
      </c>
    </row>
    <row r="2043" spans="1:11" x14ac:dyDescent="0.2">
      <c r="A2043" s="3" t="s">
        <v>752</v>
      </c>
      <c r="B2043" s="3" t="s">
        <v>766</v>
      </c>
      <c r="C2043" s="3" t="s">
        <v>767</v>
      </c>
      <c r="D2043" s="3" t="s">
        <v>14</v>
      </c>
      <c r="E2043" s="3">
        <v>2238</v>
      </c>
      <c r="F2043" s="3">
        <v>201.49258916671999</v>
      </c>
      <c r="G2043" s="3">
        <v>2567</v>
      </c>
      <c r="H2043" s="3">
        <v>436.76470495535301</v>
      </c>
      <c r="I2043" s="3">
        <v>975869</v>
      </c>
      <c r="J2043" s="3">
        <v>484837</v>
      </c>
      <c r="K2043" s="3">
        <v>0.49682590593614501</v>
      </c>
    </row>
    <row r="2044" spans="1:11" x14ac:dyDescent="0.2">
      <c r="A2044" s="3" t="s">
        <v>752</v>
      </c>
      <c r="B2044" s="3" t="s">
        <v>766</v>
      </c>
      <c r="C2044" s="3" t="s">
        <v>767</v>
      </c>
      <c r="D2044" s="3" t="s">
        <v>15</v>
      </c>
      <c r="E2044" s="3">
        <v>2052</v>
      </c>
      <c r="F2044" s="3">
        <v>218.560626526769</v>
      </c>
      <c r="G2044" s="3">
        <v>2736</v>
      </c>
      <c r="H2044" s="3">
        <v>440.36105414625899</v>
      </c>
      <c r="I2044" s="3">
        <v>975869</v>
      </c>
      <c r="J2044" s="3">
        <v>484837</v>
      </c>
      <c r="K2044" s="3">
        <v>0.49682590593614501</v>
      </c>
    </row>
    <row r="2045" spans="1:11" x14ac:dyDescent="0.2">
      <c r="A2045" s="3" t="s">
        <v>752</v>
      </c>
      <c r="B2045" s="3" t="s">
        <v>769</v>
      </c>
      <c r="C2045" s="3" t="s">
        <v>770</v>
      </c>
      <c r="D2045" s="3" t="s">
        <v>8</v>
      </c>
      <c r="E2045" s="3">
        <v>2206</v>
      </c>
      <c r="F2045" s="3">
        <v>287.73709563998102</v>
      </c>
      <c r="G2045" s="3">
        <v>3157</v>
      </c>
      <c r="H2045" s="3">
        <v>707.53850232507205</v>
      </c>
      <c r="I2045" s="3">
        <v>1512928</v>
      </c>
      <c r="J2045" s="3">
        <v>708473</v>
      </c>
      <c r="K2045" s="3">
        <v>0.46827938936948699</v>
      </c>
    </row>
    <row r="2046" spans="1:11" x14ac:dyDescent="0.2">
      <c r="A2046" s="3" t="s">
        <v>752</v>
      </c>
      <c r="B2046" s="3" t="s">
        <v>769</v>
      </c>
      <c r="C2046" s="3" t="s">
        <v>770</v>
      </c>
      <c r="D2046" s="3" t="s">
        <v>9</v>
      </c>
      <c r="E2046" s="3">
        <v>2983</v>
      </c>
      <c r="F2046" s="3">
        <v>428.239431115657</v>
      </c>
      <c r="G2046" s="3">
        <v>3591</v>
      </c>
      <c r="H2046" s="3">
        <v>838.023883894047</v>
      </c>
      <c r="I2046" s="3">
        <v>1512928</v>
      </c>
      <c r="J2046" s="3">
        <v>708473</v>
      </c>
      <c r="K2046" s="3">
        <v>0.46827938936948699</v>
      </c>
    </row>
    <row r="2047" spans="1:11" x14ac:dyDescent="0.2">
      <c r="A2047" s="3" t="s">
        <v>752</v>
      </c>
      <c r="B2047" s="3" t="s">
        <v>769</v>
      </c>
      <c r="C2047" s="3" t="s">
        <v>770</v>
      </c>
      <c r="D2047" s="3" t="s">
        <v>10</v>
      </c>
      <c r="E2047" s="3">
        <v>2297</v>
      </c>
      <c r="F2047" s="3">
        <v>407.52759344792003</v>
      </c>
      <c r="G2047" s="3">
        <v>3092</v>
      </c>
      <c r="H2047" s="3">
        <v>748.77045006657795</v>
      </c>
      <c r="I2047" s="3">
        <v>1512928</v>
      </c>
      <c r="J2047" s="3">
        <v>708473</v>
      </c>
      <c r="K2047" s="3">
        <v>0.46827938936948699</v>
      </c>
    </row>
    <row r="2048" spans="1:11" x14ac:dyDescent="0.2">
      <c r="A2048" s="3" t="s">
        <v>752</v>
      </c>
      <c r="B2048" s="3" t="s">
        <v>769</v>
      </c>
      <c r="C2048" s="3" t="s">
        <v>770</v>
      </c>
      <c r="D2048" s="3" t="s">
        <v>11</v>
      </c>
      <c r="E2048" s="3">
        <v>2370</v>
      </c>
      <c r="F2048" s="3">
        <v>404.68083458420301</v>
      </c>
      <c r="G2048" s="3">
        <v>3160</v>
      </c>
      <c r="H2048" s="3">
        <v>844.94543085908697</v>
      </c>
      <c r="I2048" s="3">
        <v>1512928</v>
      </c>
      <c r="J2048" s="3">
        <v>708473</v>
      </c>
      <c r="K2048" s="3">
        <v>0.46827938936948699</v>
      </c>
    </row>
    <row r="2049" spans="1:11" x14ac:dyDescent="0.2">
      <c r="A2049" s="3" t="s">
        <v>752</v>
      </c>
      <c r="B2049" s="3" t="s">
        <v>769</v>
      </c>
      <c r="C2049" s="3" t="s">
        <v>770</v>
      </c>
      <c r="D2049" s="3" t="s">
        <v>12</v>
      </c>
      <c r="E2049" s="3">
        <v>2158</v>
      </c>
      <c r="F2049" s="3">
        <v>433.10060991298002</v>
      </c>
      <c r="G2049" s="3">
        <v>2687</v>
      </c>
      <c r="H2049" s="3">
        <v>758.54639776598003</v>
      </c>
      <c r="I2049" s="3">
        <v>1512928</v>
      </c>
      <c r="J2049" s="3">
        <v>708473</v>
      </c>
      <c r="K2049" s="3">
        <v>0.46827938936948699</v>
      </c>
    </row>
    <row r="2050" spans="1:11" x14ac:dyDescent="0.2">
      <c r="A2050" s="3" t="s">
        <v>752</v>
      </c>
      <c r="B2050" s="3" t="s">
        <v>769</v>
      </c>
      <c r="C2050" s="3" t="s">
        <v>770</v>
      </c>
      <c r="D2050" s="3" t="s">
        <v>13</v>
      </c>
      <c r="E2050" s="3">
        <v>2270</v>
      </c>
      <c r="F2050" s="3">
        <v>478.58765783850401</v>
      </c>
      <c r="G2050" s="3">
        <v>3025</v>
      </c>
      <c r="H2050" s="3">
        <v>953.99919400042802</v>
      </c>
      <c r="I2050" s="3">
        <v>1512928</v>
      </c>
      <c r="J2050" s="3">
        <v>708473</v>
      </c>
      <c r="K2050" s="3">
        <v>0.46827938936948699</v>
      </c>
    </row>
    <row r="2051" spans="1:11" x14ac:dyDescent="0.2">
      <c r="A2051" s="3" t="s">
        <v>752</v>
      </c>
      <c r="B2051" s="3" t="s">
        <v>769</v>
      </c>
      <c r="C2051" s="3" t="s">
        <v>770</v>
      </c>
      <c r="D2051" s="3" t="s">
        <v>14</v>
      </c>
      <c r="E2051" s="3">
        <v>2131</v>
      </c>
      <c r="F2051" s="3">
        <v>250.267951887625</v>
      </c>
      <c r="G2051" s="3">
        <v>2761</v>
      </c>
      <c r="H2051" s="3">
        <v>611.28365252853803</v>
      </c>
      <c r="I2051" s="3">
        <v>1512928</v>
      </c>
      <c r="J2051" s="3">
        <v>708473</v>
      </c>
      <c r="K2051" s="3">
        <v>0.46827938936948699</v>
      </c>
    </row>
    <row r="2052" spans="1:11" x14ac:dyDescent="0.2">
      <c r="A2052" s="3" t="s">
        <v>752</v>
      </c>
      <c r="B2052" s="3" t="s">
        <v>769</v>
      </c>
      <c r="C2052" s="3" t="s">
        <v>770</v>
      </c>
      <c r="D2052" s="3" t="s">
        <v>15</v>
      </c>
      <c r="E2052" s="3">
        <v>2075</v>
      </c>
      <c r="F2052" s="3">
        <v>233.896074981341</v>
      </c>
      <c r="G2052" s="3">
        <v>2562</v>
      </c>
      <c r="H2052" s="3">
        <v>531.49768100734696</v>
      </c>
      <c r="I2052" s="3">
        <v>1512928</v>
      </c>
      <c r="J2052" s="3">
        <v>708473</v>
      </c>
      <c r="K2052" s="3">
        <v>0.46827938936948699</v>
      </c>
    </row>
    <row r="2053" spans="1:11" x14ac:dyDescent="0.2">
      <c r="A2053" s="3" t="s">
        <v>752</v>
      </c>
      <c r="B2053" s="3" t="s">
        <v>772</v>
      </c>
      <c r="C2053" s="3" t="s">
        <v>773</v>
      </c>
      <c r="D2053" s="3" t="s">
        <v>8</v>
      </c>
      <c r="E2053" s="3">
        <v>2329</v>
      </c>
      <c r="F2053" s="3">
        <v>301.60194783583103</v>
      </c>
      <c r="G2053" s="3">
        <v>3103</v>
      </c>
      <c r="H2053" s="3">
        <v>605.55744514715002</v>
      </c>
      <c r="I2053" s="3">
        <v>718256</v>
      </c>
      <c r="J2053" s="3">
        <v>337427</v>
      </c>
      <c r="K2053" s="3">
        <v>0.46978653850437702</v>
      </c>
    </row>
    <row r="2054" spans="1:11" x14ac:dyDescent="0.2">
      <c r="A2054" s="3" t="s">
        <v>752</v>
      </c>
      <c r="B2054" s="3" t="s">
        <v>772</v>
      </c>
      <c r="C2054" s="3" t="s">
        <v>773</v>
      </c>
      <c r="D2054" s="3" t="s">
        <v>9</v>
      </c>
      <c r="E2054" s="3">
        <v>3008</v>
      </c>
      <c r="F2054" s="3">
        <v>398.39353148039697</v>
      </c>
      <c r="G2054" s="3">
        <v>3366</v>
      </c>
      <c r="H2054" s="3">
        <v>613.95213500200498</v>
      </c>
      <c r="I2054" s="3">
        <v>718256</v>
      </c>
      <c r="J2054" s="3">
        <v>337427</v>
      </c>
      <c r="K2054" s="3">
        <v>0.46978653850437702</v>
      </c>
    </row>
    <row r="2055" spans="1:11" x14ac:dyDescent="0.2">
      <c r="A2055" s="3" t="s">
        <v>752</v>
      </c>
      <c r="B2055" s="3" t="s">
        <v>772</v>
      </c>
      <c r="C2055" s="3" t="s">
        <v>773</v>
      </c>
      <c r="D2055" s="3" t="s">
        <v>10</v>
      </c>
      <c r="E2055" s="3">
        <v>2380</v>
      </c>
      <c r="F2055" s="3">
        <v>394.34958351558902</v>
      </c>
      <c r="G2055" s="3">
        <v>2871</v>
      </c>
      <c r="H2055" s="3">
        <v>606.631927894564</v>
      </c>
      <c r="I2055" s="3">
        <v>718256</v>
      </c>
      <c r="J2055" s="3">
        <v>337427</v>
      </c>
      <c r="K2055" s="3">
        <v>0.46978653850437702</v>
      </c>
    </row>
    <row r="2056" spans="1:11" x14ac:dyDescent="0.2">
      <c r="A2056" s="3" t="s">
        <v>752</v>
      </c>
      <c r="B2056" s="3" t="s">
        <v>772</v>
      </c>
      <c r="C2056" s="3" t="s">
        <v>773</v>
      </c>
      <c r="D2056" s="3" t="s">
        <v>11</v>
      </c>
      <c r="E2056" s="3">
        <v>2230</v>
      </c>
      <c r="F2056" s="3">
        <v>351.95193116655997</v>
      </c>
      <c r="G2056" s="3">
        <v>2902</v>
      </c>
      <c r="H2056" s="3">
        <v>640.00384523626701</v>
      </c>
      <c r="I2056" s="3">
        <v>718256</v>
      </c>
      <c r="J2056" s="3">
        <v>337427</v>
      </c>
      <c r="K2056" s="3">
        <v>0.46978653850437702</v>
      </c>
    </row>
    <row r="2057" spans="1:11" x14ac:dyDescent="0.2">
      <c r="A2057" s="3" t="s">
        <v>752</v>
      </c>
      <c r="B2057" s="3" t="s">
        <v>772</v>
      </c>
      <c r="C2057" s="3" t="s">
        <v>773</v>
      </c>
      <c r="D2057" s="3" t="s">
        <v>12</v>
      </c>
      <c r="E2057" s="3">
        <v>2203</v>
      </c>
      <c r="F2057" s="3">
        <v>305.04758830924197</v>
      </c>
      <c r="G2057" s="3">
        <v>2690</v>
      </c>
      <c r="H2057" s="3">
        <v>498.567877952321</v>
      </c>
      <c r="I2057" s="3">
        <v>718256</v>
      </c>
      <c r="J2057" s="3">
        <v>337427</v>
      </c>
      <c r="K2057" s="3">
        <v>0.46978653850437702</v>
      </c>
    </row>
    <row r="2058" spans="1:11" x14ac:dyDescent="0.2">
      <c r="A2058" s="3" t="s">
        <v>752</v>
      </c>
      <c r="B2058" s="3" t="s">
        <v>772</v>
      </c>
      <c r="C2058" s="3" t="s">
        <v>773</v>
      </c>
      <c r="D2058" s="3" t="s">
        <v>13</v>
      </c>
      <c r="E2058" s="3">
        <v>2654</v>
      </c>
      <c r="F2058" s="3">
        <v>399.39233633623701</v>
      </c>
      <c r="G2058" s="3">
        <v>3109</v>
      </c>
      <c r="H2058" s="3">
        <v>705.34044160719702</v>
      </c>
      <c r="I2058" s="3">
        <v>718256</v>
      </c>
      <c r="J2058" s="3">
        <v>337427</v>
      </c>
      <c r="K2058" s="3">
        <v>0.46978653850437702</v>
      </c>
    </row>
    <row r="2059" spans="1:11" x14ac:dyDescent="0.2">
      <c r="A2059" s="3" t="s">
        <v>752</v>
      </c>
      <c r="B2059" s="3" t="s">
        <v>772</v>
      </c>
      <c r="C2059" s="3" t="s">
        <v>773</v>
      </c>
      <c r="D2059" s="3" t="s">
        <v>14</v>
      </c>
      <c r="E2059" s="3">
        <v>2463</v>
      </c>
      <c r="F2059" s="3">
        <v>280.65750999672002</v>
      </c>
      <c r="G2059" s="3">
        <v>3094</v>
      </c>
      <c r="H2059" s="3">
        <v>547.80152332277601</v>
      </c>
      <c r="I2059" s="3">
        <v>718256</v>
      </c>
      <c r="J2059" s="3">
        <v>337427</v>
      </c>
      <c r="K2059" s="3">
        <v>0.46978653850437702</v>
      </c>
    </row>
    <row r="2060" spans="1:11" x14ac:dyDescent="0.2">
      <c r="A2060" s="3" t="s">
        <v>752</v>
      </c>
      <c r="B2060" s="3" t="s">
        <v>772</v>
      </c>
      <c r="C2060" s="3" t="s">
        <v>773</v>
      </c>
      <c r="D2060" s="3" t="s">
        <v>15</v>
      </c>
      <c r="E2060" s="3">
        <v>2807</v>
      </c>
      <c r="F2060" s="3">
        <v>356.668239173438</v>
      </c>
      <c r="G2060" s="3">
        <v>3388</v>
      </c>
      <c r="H2060" s="3">
        <v>643.75528019074795</v>
      </c>
      <c r="I2060" s="3">
        <v>718256</v>
      </c>
      <c r="J2060" s="3">
        <v>337427</v>
      </c>
      <c r="K2060" s="3">
        <v>0.46978653850437702</v>
      </c>
    </row>
    <row r="2061" spans="1:11" x14ac:dyDescent="0.2">
      <c r="A2061" s="3" t="s">
        <v>752</v>
      </c>
      <c r="B2061" s="3" t="s">
        <v>775</v>
      </c>
      <c r="C2061" s="3" t="s">
        <v>776</v>
      </c>
      <c r="D2061" s="3" t="s">
        <v>8</v>
      </c>
      <c r="E2061" s="3">
        <v>3222</v>
      </c>
      <c r="F2061" s="3">
        <v>694.28744898445996</v>
      </c>
      <c r="G2061" s="3">
        <v>4106</v>
      </c>
      <c r="H2061" s="3">
        <v>1424.9771812946101</v>
      </c>
      <c r="I2061" s="3">
        <v>487278</v>
      </c>
      <c r="J2061" s="3">
        <v>213780</v>
      </c>
      <c r="K2061" s="3">
        <v>0.438722864566018</v>
      </c>
    </row>
    <row r="2062" spans="1:11" x14ac:dyDescent="0.2">
      <c r="A2062" s="3" t="s">
        <v>752</v>
      </c>
      <c r="B2062" s="3" t="s">
        <v>775</v>
      </c>
      <c r="C2062" s="3" t="s">
        <v>776</v>
      </c>
      <c r="D2062" s="3" t="s">
        <v>9</v>
      </c>
      <c r="E2062" s="3">
        <v>3659</v>
      </c>
      <c r="F2062" s="3">
        <v>1012.42831235497</v>
      </c>
      <c r="G2062" s="3">
        <v>4501</v>
      </c>
      <c r="H2062" s="3">
        <v>1986.2075913055701</v>
      </c>
      <c r="I2062" s="3">
        <v>487278</v>
      </c>
      <c r="J2062" s="3">
        <v>213780</v>
      </c>
      <c r="K2062" s="3">
        <v>0.438722864566018</v>
      </c>
    </row>
    <row r="2063" spans="1:11" x14ac:dyDescent="0.2">
      <c r="A2063" s="3" t="s">
        <v>752</v>
      </c>
      <c r="B2063" s="3" t="s">
        <v>775</v>
      </c>
      <c r="C2063" s="3" t="s">
        <v>776</v>
      </c>
      <c r="D2063" s="3" t="s">
        <v>10</v>
      </c>
      <c r="E2063" s="3">
        <v>3233</v>
      </c>
      <c r="F2063" s="3">
        <v>705.825306435931</v>
      </c>
      <c r="G2063" s="3">
        <v>4030</v>
      </c>
      <c r="H2063" s="3">
        <v>1283.51058292979</v>
      </c>
      <c r="I2063" s="3">
        <v>487278</v>
      </c>
      <c r="J2063" s="3">
        <v>213780</v>
      </c>
      <c r="K2063" s="3">
        <v>0.438722864566018</v>
      </c>
    </row>
    <row r="2064" spans="1:11" x14ac:dyDescent="0.2">
      <c r="A2064" s="3" t="s">
        <v>752</v>
      </c>
      <c r="B2064" s="3" t="s">
        <v>775</v>
      </c>
      <c r="C2064" s="3" t="s">
        <v>776</v>
      </c>
      <c r="D2064" s="3" t="s">
        <v>11</v>
      </c>
      <c r="E2064" s="3">
        <v>3169</v>
      </c>
      <c r="F2064" s="3">
        <v>679.49947426745405</v>
      </c>
      <c r="G2064" s="3">
        <v>4241</v>
      </c>
      <c r="H2064" s="3">
        <v>1309.4506298537699</v>
      </c>
      <c r="I2064" s="3">
        <v>487278</v>
      </c>
      <c r="J2064" s="3">
        <v>213780</v>
      </c>
      <c r="K2064" s="3">
        <v>0.438722864566018</v>
      </c>
    </row>
    <row r="2065" spans="1:11" x14ac:dyDescent="0.2">
      <c r="A2065" s="3" t="s">
        <v>752</v>
      </c>
      <c r="B2065" s="3" t="s">
        <v>775</v>
      </c>
      <c r="C2065" s="3" t="s">
        <v>776</v>
      </c>
      <c r="D2065" s="3" t="s">
        <v>12</v>
      </c>
      <c r="E2065" s="3">
        <v>2806</v>
      </c>
      <c r="F2065" s="3">
        <v>572.61377410932596</v>
      </c>
      <c r="G2065" s="3">
        <v>3461</v>
      </c>
      <c r="H2065" s="3">
        <v>1006.17301125029</v>
      </c>
      <c r="I2065" s="3">
        <v>487278</v>
      </c>
      <c r="J2065" s="3">
        <v>213780</v>
      </c>
      <c r="K2065" s="3">
        <v>0.438722864566018</v>
      </c>
    </row>
    <row r="2066" spans="1:11" x14ac:dyDescent="0.2">
      <c r="A2066" s="3" t="s">
        <v>752</v>
      </c>
      <c r="B2066" s="3" t="s">
        <v>775</v>
      </c>
      <c r="C2066" s="3" t="s">
        <v>776</v>
      </c>
      <c r="D2066" s="3" t="s">
        <v>13</v>
      </c>
      <c r="E2066" s="3">
        <v>3358</v>
      </c>
      <c r="F2066" s="3">
        <v>1088.5849840389301</v>
      </c>
      <c r="G2066" s="3">
        <v>3969</v>
      </c>
      <c r="H2066" s="3">
        <v>1733.4925669700301</v>
      </c>
      <c r="I2066" s="3">
        <v>487278</v>
      </c>
      <c r="J2066" s="3">
        <v>213780</v>
      </c>
      <c r="K2066" s="3">
        <v>0.438722864566018</v>
      </c>
    </row>
    <row r="2067" spans="1:11" x14ac:dyDescent="0.2">
      <c r="A2067" s="3" t="s">
        <v>752</v>
      </c>
      <c r="B2067" s="3" t="s">
        <v>775</v>
      </c>
      <c r="C2067" s="3" t="s">
        <v>776</v>
      </c>
      <c r="D2067" s="3" t="s">
        <v>14</v>
      </c>
      <c r="E2067" s="3">
        <v>3206</v>
      </c>
      <c r="F2067" s="3">
        <v>699.94643881549996</v>
      </c>
      <c r="G2067" s="3">
        <v>3925</v>
      </c>
      <c r="H2067" s="3">
        <v>1226.06893725195</v>
      </c>
      <c r="I2067" s="3">
        <v>487278</v>
      </c>
      <c r="J2067" s="3">
        <v>213780</v>
      </c>
      <c r="K2067" s="3">
        <v>0.438722864566018</v>
      </c>
    </row>
    <row r="2068" spans="1:11" x14ac:dyDescent="0.2">
      <c r="A2068" s="3" t="s">
        <v>752</v>
      </c>
      <c r="B2068" s="3" t="s">
        <v>775</v>
      </c>
      <c r="C2068" s="3" t="s">
        <v>776</v>
      </c>
      <c r="D2068" s="3" t="s">
        <v>15</v>
      </c>
      <c r="E2068" s="3">
        <v>3157</v>
      </c>
      <c r="F2068" s="3">
        <v>664.15032034141996</v>
      </c>
      <c r="G2068" s="3">
        <v>3720</v>
      </c>
      <c r="H2068" s="3">
        <v>1134.0587249519201</v>
      </c>
      <c r="I2068" s="3">
        <v>487278</v>
      </c>
      <c r="J2068" s="3">
        <v>213780</v>
      </c>
      <c r="K2068" s="3">
        <v>0.438722864566018</v>
      </c>
    </row>
    <row r="2069" spans="1:11" x14ac:dyDescent="0.2">
      <c r="A2069" s="3" t="s">
        <v>752</v>
      </c>
      <c r="B2069" s="3" t="s">
        <v>778</v>
      </c>
      <c r="C2069" s="3" t="s">
        <v>779</v>
      </c>
      <c r="D2069" s="3" t="s">
        <v>8</v>
      </c>
      <c r="E2069" s="3">
        <v>4467</v>
      </c>
      <c r="F2069" s="3">
        <v>1701.50873532848</v>
      </c>
      <c r="G2069" s="3">
        <v>6320</v>
      </c>
      <c r="H2069" s="3">
        <v>3422.1161221161201</v>
      </c>
      <c r="I2069" s="3">
        <v>325483</v>
      </c>
      <c r="J2069" s="3">
        <v>145987</v>
      </c>
      <c r="K2069" s="3">
        <v>0.44852419327583898</v>
      </c>
    </row>
    <row r="2070" spans="1:11" x14ac:dyDescent="0.2">
      <c r="A2070" s="3" t="s">
        <v>752</v>
      </c>
      <c r="B2070" s="3" t="s">
        <v>778</v>
      </c>
      <c r="C2070" s="3" t="s">
        <v>779</v>
      </c>
      <c r="D2070" s="3" t="s">
        <v>9</v>
      </c>
      <c r="E2070" s="3">
        <v>4507</v>
      </c>
      <c r="F2070" s="3">
        <v>1967.8028066950999</v>
      </c>
      <c r="G2070" s="3">
        <v>5597</v>
      </c>
      <c r="H2070" s="3">
        <v>3327.6904744685198</v>
      </c>
      <c r="I2070" s="3">
        <v>325483</v>
      </c>
      <c r="J2070" s="3">
        <v>145987</v>
      </c>
      <c r="K2070" s="3">
        <v>0.44852419327583898</v>
      </c>
    </row>
    <row r="2071" spans="1:11" x14ac:dyDescent="0.2">
      <c r="A2071" s="3" t="s">
        <v>752</v>
      </c>
      <c r="B2071" s="3" t="s">
        <v>778</v>
      </c>
      <c r="C2071" s="3" t="s">
        <v>779</v>
      </c>
      <c r="D2071" s="3" t="s">
        <v>10</v>
      </c>
      <c r="E2071" s="3">
        <v>4487</v>
      </c>
      <c r="F2071" s="3">
        <v>2040.37129312006</v>
      </c>
      <c r="G2071" s="3">
        <v>5815</v>
      </c>
      <c r="H2071" s="3">
        <v>3474.4464557317401</v>
      </c>
      <c r="I2071" s="3">
        <v>325483</v>
      </c>
      <c r="J2071" s="3">
        <v>145987</v>
      </c>
      <c r="K2071" s="3">
        <v>0.44852419327583898</v>
      </c>
    </row>
    <row r="2072" spans="1:11" x14ac:dyDescent="0.2">
      <c r="A2072" s="3" t="s">
        <v>752</v>
      </c>
      <c r="B2072" s="3" t="s">
        <v>778</v>
      </c>
      <c r="C2072" s="3" t="s">
        <v>779</v>
      </c>
      <c r="D2072" s="3" t="s">
        <v>11</v>
      </c>
      <c r="E2072" s="3">
        <v>4973</v>
      </c>
      <c r="F2072" s="3">
        <v>3555.6685997879299</v>
      </c>
      <c r="G2072" s="3">
        <v>6277</v>
      </c>
      <c r="H2072" s="3">
        <v>5245.2366118774598</v>
      </c>
      <c r="I2072" s="3">
        <v>325483</v>
      </c>
      <c r="J2072" s="3">
        <v>145987</v>
      </c>
      <c r="K2072" s="3">
        <v>0.44852419327583898</v>
      </c>
    </row>
    <row r="2073" spans="1:11" x14ac:dyDescent="0.2">
      <c r="A2073" s="3" t="s">
        <v>752</v>
      </c>
      <c r="B2073" s="3" t="s">
        <v>778</v>
      </c>
      <c r="C2073" s="3" t="s">
        <v>779</v>
      </c>
      <c r="D2073" s="3" t="s">
        <v>12</v>
      </c>
      <c r="E2073" s="3">
        <v>4665</v>
      </c>
      <c r="F2073" s="3">
        <v>2990.8717720294399</v>
      </c>
      <c r="G2073" s="3">
        <v>5674</v>
      </c>
      <c r="H2073" s="3">
        <v>4360.1288488860901</v>
      </c>
      <c r="I2073" s="3">
        <v>325483</v>
      </c>
      <c r="J2073" s="3">
        <v>145987</v>
      </c>
      <c r="K2073" s="3">
        <v>0.44852419327583898</v>
      </c>
    </row>
    <row r="2074" spans="1:11" x14ac:dyDescent="0.2">
      <c r="A2074" s="3" t="s">
        <v>752</v>
      </c>
      <c r="B2074" s="3" t="s">
        <v>778</v>
      </c>
      <c r="C2074" s="3" t="s">
        <v>779</v>
      </c>
      <c r="D2074" s="3" t="s">
        <v>13</v>
      </c>
      <c r="E2074" s="3">
        <v>4759</v>
      </c>
      <c r="F2074" s="3">
        <v>1914.23812750305</v>
      </c>
      <c r="G2074" s="3">
        <v>6440</v>
      </c>
      <c r="H2074" s="3">
        <v>3461.3796875768999</v>
      </c>
      <c r="I2074" s="3">
        <v>325483</v>
      </c>
      <c r="J2074" s="3">
        <v>145987</v>
      </c>
      <c r="K2074" s="3">
        <v>0.44852419327583898</v>
      </c>
    </row>
    <row r="2075" spans="1:11" x14ac:dyDescent="0.2">
      <c r="A2075" s="3" t="s">
        <v>752</v>
      </c>
      <c r="B2075" s="3" t="s">
        <v>778</v>
      </c>
      <c r="C2075" s="3" t="s">
        <v>779</v>
      </c>
      <c r="D2075" s="3" t="s">
        <v>14</v>
      </c>
      <c r="E2075" s="3">
        <v>4051</v>
      </c>
      <c r="F2075" s="3">
        <v>1675.4203647454999</v>
      </c>
      <c r="G2075" s="3">
        <v>5251</v>
      </c>
      <c r="H2075" s="3">
        <v>3121.2100528870701</v>
      </c>
      <c r="I2075" s="3">
        <v>325483</v>
      </c>
      <c r="J2075" s="3">
        <v>145987</v>
      </c>
      <c r="K2075" s="3">
        <v>0.44852419327583898</v>
      </c>
    </row>
    <row r="2076" spans="1:11" x14ac:dyDescent="0.2">
      <c r="A2076" s="3" t="s">
        <v>752</v>
      </c>
      <c r="B2076" s="3" t="s">
        <v>778</v>
      </c>
      <c r="C2076" s="3" t="s">
        <v>779</v>
      </c>
      <c r="D2076" s="3" t="s">
        <v>15</v>
      </c>
      <c r="E2076" s="3">
        <v>4888</v>
      </c>
      <c r="F2076" s="3">
        <v>2172.06889989613</v>
      </c>
      <c r="G2076" s="3">
        <v>5922</v>
      </c>
      <c r="H2076" s="3">
        <v>3529.6579776122098</v>
      </c>
      <c r="I2076" s="3">
        <v>325483</v>
      </c>
      <c r="J2076" s="3">
        <v>145987</v>
      </c>
      <c r="K2076" s="3">
        <v>0.44852419327583898</v>
      </c>
    </row>
    <row r="2077" spans="1:11" x14ac:dyDescent="0.2">
      <c r="A2077" s="3" t="s">
        <v>752</v>
      </c>
      <c r="B2077" s="3" t="s">
        <v>781</v>
      </c>
      <c r="C2077" s="3" t="s">
        <v>782</v>
      </c>
      <c r="D2077" s="3" t="s">
        <v>8</v>
      </c>
      <c r="E2077" s="3">
        <v>2243</v>
      </c>
      <c r="F2077" s="3">
        <v>323.89144788976103</v>
      </c>
      <c r="G2077" s="3">
        <v>3270</v>
      </c>
      <c r="H2077" s="3">
        <v>649.79985012775001</v>
      </c>
      <c r="I2077" s="3">
        <v>690968</v>
      </c>
      <c r="J2077" s="3">
        <v>339088</v>
      </c>
      <c r="K2077" s="3">
        <v>0.49074342082411898</v>
      </c>
    </row>
    <row r="2078" spans="1:11" x14ac:dyDescent="0.2">
      <c r="A2078" s="3" t="s">
        <v>752</v>
      </c>
      <c r="B2078" s="3" t="s">
        <v>781</v>
      </c>
      <c r="C2078" s="3" t="s">
        <v>782</v>
      </c>
      <c r="D2078" s="3" t="s">
        <v>9</v>
      </c>
      <c r="E2078" s="3">
        <v>2477</v>
      </c>
      <c r="F2078" s="3">
        <v>428.32929601823702</v>
      </c>
      <c r="G2078" s="3">
        <v>3075</v>
      </c>
      <c r="H2078" s="3">
        <v>703.173671142481</v>
      </c>
      <c r="I2078" s="3">
        <v>690968</v>
      </c>
      <c r="J2078" s="3">
        <v>339088</v>
      </c>
      <c r="K2078" s="3">
        <v>0.49074342082411898</v>
      </c>
    </row>
    <row r="2079" spans="1:11" x14ac:dyDescent="0.2">
      <c r="A2079" s="3" t="s">
        <v>752</v>
      </c>
      <c r="B2079" s="3" t="s">
        <v>781</v>
      </c>
      <c r="C2079" s="3" t="s">
        <v>782</v>
      </c>
      <c r="D2079" s="3" t="s">
        <v>10</v>
      </c>
      <c r="E2079" s="3">
        <v>2681</v>
      </c>
      <c r="F2079" s="3">
        <v>378.00245573262498</v>
      </c>
      <c r="G2079" s="3">
        <v>3236</v>
      </c>
      <c r="H2079" s="3">
        <v>629.66196587960599</v>
      </c>
      <c r="I2079" s="3">
        <v>690968</v>
      </c>
      <c r="J2079" s="3">
        <v>339088</v>
      </c>
      <c r="K2079" s="3">
        <v>0.49074342082411898</v>
      </c>
    </row>
    <row r="2080" spans="1:11" x14ac:dyDescent="0.2">
      <c r="A2080" s="3" t="s">
        <v>752</v>
      </c>
      <c r="B2080" s="3" t="s">
        <v>781</v>
      </c>
      <c r="C2080" s="3" t="s">
        <v>782</v>
      </c>
      <c r="D2080" s="3" t="s">
        <v>11</v>
      </c>
      <c r="E2080" s="3">
        <v>2362</v>
      </c>
      <c r="F2080" s="3">
        <v>458.06345577540702</v>
      </c>
      <c r="G2080" s="3">
        <v>2938</v>
      </c>
      <c r="H2080" s="3">
        <v>771.852281442547</v>
      </c>
      <c r="I2080" s="3">
        <v>690968</v>
      </c>
      <c r="J2080" s="3">
        <v>339088</v>
      </c>
      <c r="K2080" s="3">
        <v>0.49074342082411898</v>
      </c>
    </row>
    <row r="2081" spans="1:11" x14ac:dyDescent="0.2">
      <c r="A2081" s="3" t="s">
        <v>752</v>
      </c>
      <c r="B2081" s="3" t="s">
        <v>781</v>
      </c>
      <c r="C2081" s="3" t="s">
        <v>782</v>
      </c>
      <c r="D2081" s="3" t="s">
        <v>12</v>
      </c>
      <c r="E2081" s="3">
        <v>2419</v>
      </c>
      <c r="F2081" s="3">
        <v>312.07500104288999</v>
      </c>
      <c r="G2081" s="3">
        <v>2841</v>
      </c>
      <c r="H2081" s="3">
        <v>518.17949522963204</v>
      </c>
      <c r="I2081" s="3">
        <v>690968</v>
      </c>
      <c r="J2081" s="3">
        <v>339088</v>
      </c>
      <c r="K2081" s="3">
        <v>0.49074342082411898</v>
      </c>
    </row>
    <row r="2082" spans="1:11" x14ac:dyDescent="0.2">
      <c r="A2082" s="3" t="s">
        <v>752</v>
      </c>
      <c r="B2082" s="3" t="s">
        <v>781</v>
      </c>
      <c r="C2082" s="3" t="s">
        <v>782</v>
      </c>
      <c r="D2082" s="3" t="s">
        <v>13</v>
      </c>
      <c r="E2082" s="3">
        <v>2227</v>
      </c>
      <c r="F2082" s="3">
        <v>407.38382152122898</v>
      </c>
      <c r="G2082" s="3">
        <v>2849</v>
      </c>
      <c r="H2082" s="3">
        <v>728.97739817755303</v>
      </c>
      <c r="I2082" s="3">
        <v>690968</v>
      </c>
      <c r="J2082" s="3">
        <v>339088</v>
      </c>
      <c r="K2082" s="3">
        <v>0.49074342082411898</v>
      </c>
    </row>
    <row r="2083" spans="1:11" x14ac:dyDescent="0.2">
      <c r="A2083" s="3" t="s">
        <v>752</v>
      </c>
      <c r="B2083" s="3" t="s">
        <v>781</v>
      </c>
      <c r="C2083" s="3" t="s">
        <v>782</v>
      </c>
      <c r="D2083" s="3" t="s">
        <v>14</v>
      </c>
      <c r="E2083" s="3">
        <v>2161</v>
      </c>
      <c r="F2083" s="3">
        <v>285.44112603756702</v>
      </c>
      <c r="G2083" s="3">
        <v>2810</v>
      </c>
      <c r="H2083" s="3">
        <v>599.52294447218503</v>
      </c>
      <c r="I2083" s="3">
        <v>690968</v>
      </c>
      <c r="J2083" s="3">
        <v>339088</v>
      </c>
      <c r="K2083" s="3">
        <v>0.49074342082411898</v>
      </c>
    </row>
    <row r="2084" spans="1:11" x14ac:dyDescent="0.2">
      <c r="A2084" s="3" t="s">
        <v>752</v>
      </c>
      <c r="B2084" s="3" t="s">
        <v>781</v>
      </c>
      <c r="C2084" s="3" t="s">
        <v>782</v>
      </c>
      <c r="D2084" s="3" t="s">
        <v>15</v>
      </c>
      <c r="E2084" s="3">
        <v>2389</v>
      </c>
      <c r="F2084" s="3">
        <v>288.84768943983102</v>
      </c>
      <c r="G2084" s="3">
        <v>3010</v>
      </c>
      <c r="H2084" s="3">
        <v>587.53224385936596</v>
      </c>
      <c r="I2084" s="3">
        <v>690968</v>
      </c>
      <c r="J2084" s="3">
        <v>339088</v>
      </c>
      <c r="K2084" s="3">
        <v>0.49074342082411898</v>
      </c>
    </row>
    <row r="2085" spans="1:11" x14ac:dyDescent="0.2">
      <c r="A2085" s="3" t="s">
        <v>752</v>
      </c>
      <c r="B2085" s="3" t="s">
        <v>784</v>
      </c>
      <c r="C2085" s="3" t="s">
        <v>785</v>
      </c>
      <c r="D2085" s="3" t="s">
        <v>8</v>
      </c>
      <c r="E2085" s="3">
        <v>2882</v>
      </c>
      <c r="F2085" s="3">
        <v>604.35659900433598</v>
      </c>
      <c r="G2085" s="3">
        <v>4273</v>
      </c>
      <c r="H2085" s="3">
        <v>1472.86782357485</v>
      </c>
      <c r="I2085" s="3">
        <v>340581</v>
      </c>
      <c r="J2085" s="3">
        <v>156091</v>
      </c>
      <c r="K2085" s="3">
        <v>0.45830800896115798</v>
      </c>
    </row>
    <row r="2086" spans="1:11" x14ac:dyDescent="0.2">
      <c r="A2086" s="3" t="s">
        <v>752</v>
      </c>
      <c r="B2086" s="3" t="s">
        <v>784</v>
      </c>
      <c r="C2086" s="3" t="s">
        <v>785</v>
      </c>
      <c r="D2086" s="3" t="s">
        <v>9</v>
      </c>
      <c r="E2086" s="3">
        <v>3652</v>
      </c>
      <c r="F2086" s="3">
        <v>850.27648101154205</v>
      </c>
      <c r="G2086" s="3">
        <v>4492</v>
      </c>
      <c r="H2086" s="3">
        <v>1528.1398657172099</v>
      </c>
      <c r="I2086" s="3">
        <v>340581</v>
      </c>
      <c r="J2086" s="3">
        <v>156091</v>
      </c>
      <c r="K2086" s="3">
        <v>0.45830800896115798</v>
      </c>
    </row>
    <row r="2087" spans="1:11" x14ac:dyDescent="0.2">
      <c r="A2087" s="3" t="s">
        <v>752</v>
      </c>
      <c r="B2087" s="3" t="s">
        <v>784</v>
      </c>
      <c r="C2087" s="3" t="s">
        <v>785</v>
      </c>
      <c r="D2087" s="3" t="s">
        <v>10</v>
      </c>
      <c r="E2087" s="3">
        <v>3321</v>
      </c>
      <c r="F2087" s="3">
        <v>781.38184160787205</v>
      </c>
      <c r="G2087" s="3">
        <v>4373</v>
      </c>
      <c r="H2087" s="3">
        <v>1503.26547169175</v>
      </c>
      <c r="I2087" s="3">
        <v>340581</v>
      </c>
      <c r="J2087" s="3">
        <v>156091</v>
      </c>
      <c r="K2087" s="3">
        <v>0.45830800896115798</v>
      </c>
    </row>
    <row r="2088" spans="1:11" x14ac:dyDescent="0.2">
      <c r="A2088" s="3" t="s">
        <v>752</v>
      </c>
      <c r="B2088" s="3" t="s">
        <v>784</v>
      </c>
      <c r="C2088" s="3" t="s">
        <v>785</v>
      </c>
      <c r="D2088" s="3" t="s">
        <v>11</v>
      </c>
      <c r="E2088" s="3">
        <v>3492</v>
      </c>
      <c r="F2088" s="3">
        <v>1490.69031364848</v>
      </c>
      <c r="G2088" s="3">
        <v>4744</v>
      </c>
      <c r="H2088" s="3">
        <v>2824.4537514472099</v>
      </c>
      <c r="I2088" s="3">
        <v>340581</v>
      </c>
      <c r="J2088" s="3">
        <v>156091</v>
      </c>
      <c r="K2088" s="3">
        <v>0.45830800896115798</v>
      </c>
    </row>
    <row r="2089" spans="1:11" x14ac:dyDescent="0.2">
      <c r="A2089" s="3" t="s">
        <v>752</v>
      </c>
      <c r="B2089" s="3" t="s">
        <v>784</v>
      </c>
      <c r="C2089" s="3" t="s">
        <v>785</v>
      </c>
      <c r="D2089" s="3" t="s">
        <v>12</v>
      </c>
      <c r="E2089" s="3">
        <v>3394</v>
      </c>
      <c r="F2089" s="3">
        <v>1573.3030267213001</v>
      </c>
      <c r="G2089" s="3">
        <v>4265</v>
      </c>
      <c r="H2089" s="3">
        <v>2594.61283111887</v>
      </c>
      <c r="I2089" s="3">
        <v>340581</v>
      </c>
      <c r="J2089" s="3">
        <v>156091</v>
      </c>
      <c r="K2089" s="3">
        <v>0.45830800896115798</v>
      </c>
    </row>
    <row r="2090" spans="1:11" x14ac:dyDescent="0.2">
      <c r="A2090" s="3" t="s">
        <v>752</v>
      </c>
      <c r="B2090" s="3" t="s">
        <v>784</v>
      </c>
      <c r="C2090" s="3" t="s">
        <v>785</v>
      </c>
      <c r="D2090" s="3" t="s">
        <v>13</v>
      </c>
      <c r="E2090" s="3">
        <v>3123</v>
      </c>
      <c r="F2090" s="3">
        <v>761.76041980120601</v>
      </c>
      <c r="G2090" s="3">
        <v>4259</v>
      </c>
      <c r="H2090" s="3">
        <v>1527.2102417861099</v>
      </c>
      <c r="I2090" s="3">
        <v>340581</v>
      </c>
      <c r="J2090" s="3">
        <v>156091</v>
      </c>
      <c r="K2090" s="3">
        <v>0.45830800896115798</v>
      </c>
    </row>
    <row r="2091" spans="1:11" x14ac:dyDescent="0.2">
      <c r="A2091" s="3" t="s">
        <v>752</v>
      </c>
      <c r="B2091" s="3" t="s">
        <v>784</v>
      </c>
      <c r="C2091" s="3" t="s">
        <v>785</v>
      </c>
      <c r="D2091" s="3" t="s">
        <v>14</v>
      </c>
      <c r="E2091" s="3">
        <v>2799</v>
      </c>
      <c r="F2091" s="3">
        <v>572.15940895158997</v>
      </c>
      <c r="G2091" s="3">
        <v>3680</v>
      </c>
      <c r="H2091" s="3">
        <v>1237.41313322612</v>
      </c>
      <c r="I2091" s="3">
        <v>340581</v>
      </c>
      <c r="J2091" s="3">
        <v>156091</v>
      </c>
      <c r="K2091" s="3">
        <v>0.45830800896115798</v>
      </c>
    </row>
    <row r="2092" spans="1:11" x14ac:dyDescent="0.2">
      <c r="A2092" s="3" t="s">
        <v>752</v>
      </c>
      <c r="B2092" s="3" t="s">
        <v>784</v>
      </c>
      <c r="C2092" s="3" t="s">
        <v>785</v>
      </c>
      <c r="D2092" s="3" t="s">
        <v>15</v>
      </c>
      <c r="E2092" s="3">
        <v>3024</v>
      </c>
      <c r="F2092" s="3">
        <v>616.96593115518397</v>
      </c>
      <c r="G2092" s="3">
        <v>3844</v>
      </c>
      <c r="H2092" s="3">
        <v>1177.28352689603</v>
      </c>
      <c r="I2092" s="3">
        <v>340581</v>
      </c>
      <c r="J2092" s="3">
        <v>156091</v>
      </c>
      <c r="K2092" s="3">
        <v>0.45830800896115798</v>
      </c>
    </row>
    <row r="2093" spans="1:11" x14ac:dyDescent="0.2">
      <c r="A2093" s="3" t="s">
        <v>752</v>
      </c>
      <c r="B2093" s="3" t="s">
        <v>787</v>
      </c>
      <c r="C2093" s="3" t="s">
        <v>788</v>
      </c>
      <c r="D2093" s="3" t="s">
        <v>8</v>
      </c>
      <c r="E2093" s="3">
        <v>2873</v>
      </c>
      <c r="F2093" s="3">
        <v>480.66322517006398</v>
      </c>
      <c r="G2093" s="3">
        <v>3605</v>
      </c>
      <c r="H2093" s="3">
        <v>1085.33273136806</v>
      </c>
      <c r="I2093" s="3">
        <v>505635</v>
      </c>
      <c r="J2093" s="3">
        <v>233598</v>
      </c>
      <c r="K2093" s="3">
        <v>0.46198937969088399</v>
      </c>
    </row>
    <row r="2094" spans="1:11" x14ac:dyDescent="0.2">
      <c r="A2094" s="3" t="s">
        <v>752</v>
      </c>
      <c r="B2094" s="3" t="s">
        <v>787</v>
      </c>
      <c r="C2094" s="3" t="s">
        <v>788</v>
      </c>
      <c r="D2094" s="3" t="s">
        <v>9</v>
      </c>
      <c r="E2094" s="3">
        <v>3355</v>
      </c>
      <c r="F2094" s="3">
        <v>795.143346526306</v>
      </c>
      <c r="G2094" s="3">
        <v>4241</v>
      </c>
      <c r="H2094" s="3">
        <v>1426.7621277647499</v>
      </c>
      <c r="I2094" s="3">
        <v>505635</v>
      </c>
      <c r="J2094" s="3">
        <v>233598</v>
      </c>
      <c r="K2094" s="3">
        <v>0.46198937969088399</v>
      </c>
    </row>
    <row r="2095" spans="1:11" x14ac:dyDescent="0.2">
      <c r="A2095" s="3" t="s">
        <v>752</v>
      </c>
      <c r="B2095" s="3" t="s">
        <v>787</v>
      </c>
      <c r="C2095" s="3" t="s">
        <v>788</v>
      </c>
      <c r="D2095" s="3" t="s">
        <v>10</v>
      </c>
      <c r="E2095" s="3">
        <v>2891</v>
      </c>
      <c r="F2095" s="3">
        <v>564.63631436929302</v>
      </c>
      <c r="G2095" s="3">
        <v>3736</v>
      </c>
      <c r="H2095" s="3">
        <v>1076.7588561784801</v>
      </c>
      <c r="I2095" s="3">
        <v>505635</v>
      </c>
      <c r="J2095" s="3">
        <v>233598</v>
      </c>
      <c r="K2095" s="3">
        <v>0.46198937969088399</v>
      </c>
    </row>
    <row r="2096" spans="1:11" x14ac:dyDescent="0.2">
      <c r="A2096" s="3" t="s">
        <v>752</v>
      </c>
      <c r="B2096" s="3" t="s">
        <v>787</v>
      </c>
      <c r="C2096" s="3" t="s">
        <v>788</v>
      </c>
      <c r="D2096" s="3" t="s">
        <v>11</v>
      </c>
      <c r="E2096" s="3">
        <v>3335</v>
      </c>
      <c r="F2096" s="3">
        <v>3864.66177171666</v>
      </c>
      <c r="G2096" s="3">
        <v>4337</v>
      </c>
      <c r="H2096" s="3">
        <v>5204.39878537807</v>
      </c>
      <c r="I2096" s="3">
        <v>505635</v>
      </c>
      <c r="J2096" s="3">
        <v>233598</v>
      </c>
      <c r="K2096" s="3">
        <v>0.46198937969088399</v>
      </c>
    </row>
    <row r="2097" spans="1:11" x14ac:dyDescent="0.2">
      <c r="A2097" s="3" t="s">
        <v>752</v>
      </c>
      <c r="B2097" s="3" t="s">
        <v>787</v>
      </c>
      <c r="C2097" s="3" t="s">
        <v>788</v>
      </c>
      <c r="D2097" s="3" t="s">
        <v>12</v>
      </c>
      <c r="E2097" s="3">
        <v>3225</v>
      </c>
      <c r="F2097" s="3">
        <v>4354.21713106685</v>
      </c>
      <c r="G2097" s="3">
        <v>3977</v>
      </c>
      <c r="H2097" s="3">
        <v>5583.0886168336401</v>
      </c>
      <c r="I2097" s="3">
        <v>505635</v>
      </c>
      <c r="J2097" s="3">
        <v>233598</v>
      </c>
      <c r="K2097" s="3">
        <v>0.46198937969088399</v>
      </c>
    </row>
    <row r="2098" spans="1:11" x14ac:dyDescent="0.2">
      <c r="A2098" s="3" t="s">
        <v>752</v>
      </c>
      <c r="B2098" s="3" t="s">
        <v>787</v>
      </c>
      <c r="C2098" s="3" t="s">
        <v>788</v>
      </c>
      <c r="D2098" s="3" t="s">
        <v>13</v>
      </c>
      <c r="E2098" s="3">
        <v>2760</v>
      </c>
      <c r="F2098" s="3">
        <v>631.86803757370296</v>
      </c>
      <c r="G2098" s="3">
        <v>3455</v>
      </c>
      <c r="H2098" s="3">
        <v>1202.83459489149</v>
      </c>
      <c r="I2098" s="3">
        <v>505635</v>
      </c>
      <c r="J2098" s="3">
        <v>233598</v>
      </c>
      <c r="K2098" s="3">
        <v>0.46198937969088399</v>
      </c>
    </row>
    <row r="2099" spans="1:11" x14ac:dyDescent="0.2">
      <c r="A2099" s="3" t="s">
        <v>752</v>
      </c>
      <c r="B2099" s="3" t="s">
        <v>787</v>
      </c>
      <c r="C2099" s="3" t="s">
        <v>788</v>
      </c>
      <c r="D2099" s="3" t="s">
        <v>14</v>
      </c>
      <c r="E2099" s="3">
        <v>2936</v>
      </c>
      <c r="F2099" s="3">
        <v>471.47991633932497</v>
      </c>
      <c r="G2099" s="3">
        <v>3834</v>
      </c>
      <c r="H2099" s="3">
        <v>1016.83958270844</v>
      </c>
      <c r="I2099" s="3">
        <v>505635</v>
      </c>
      <c r="J2099" s="3">
        <v>233598</v>
      </c>
      <c r="K2099" s="3">
        <v>0.46198937969088399</v>
      </c>
    </row>
    <row r="2100" spans="1:11" x14ac:dyDescent="0.2">
      <c r="A2100" s="3" t="s">
        <v>752</v>
      </c>
      <c r="B2100" s="3" t="s">
        <v>787</v>
      </c>
      <c r="C2100" s="3" t="s">
        <v>788</v>
      </c>
      <c r="D2100" s="3" t="s">
        <v>15</v>
      </c>
      <c r="E2100" s="3">
        <v>2826</v>
      </c>
      <c r="F2100" s="3">
        <v>501.800606228596</v>
      </c>
      <c r="G2100" s="3">
        <v>3650</v>
      </c>
      <c r="H2100" s="3">
        <v>1001.91465345004</v>
      </c>
      <c r="I2100" s="3">
        <v>505635</v>
      </c>
      <c r="J2100" s="3">
        <v>233598</v>
      </c>
      <c r="K2100" s="3">
        <v>0.46198937969088399</v>
      </c>
    </row>
    <row r="2101" spans="1:11" x14ac:dyDescent="0.2">
      <c r="A2101" s="3" t="s">
        <v>752</v>
      </c>
      <c r="B2101" s="3" t="s">
        <v>790</v>
      </c>
      <c r="C2101" s="3" t="s">
        <v>791</v>
      </c>
      <c r="D2101" s="3" t="s">
        <v>8</v>
      </c>
      <c r="E2101" s="3">
        <v>2834</v>
      </c>
      <c r="F2101" s="3">
        <v>480.43219642064702</v>
      </c>
      <c r="G2101" s="3">
        <v>3819</v>
      </c>
      <c r="H2101" s="3">
        <v>1044.38677837675</v>
      </c>
      <c r="I2101" s="3">
        <v>367181</v>
      </c>
      <c r="J2101" s="3">
        <v>177075</v>
      </c>
      <c r="K2101" s="3">
        <v>0.48225534545632798</v>
      </c>
    </row>
    <row r="2102" spans="1:11" x14ac:dyDescent="0.2">
      <c r="A2102" s="3" t="s">
        <v>752</v>
      </c>
      <c r="B2102" s="3" t="s">
        <v>790</v>
      </c>
      <c r="C2102" s="3" t="s">
        <v>791</v>
      </c>
      <c r="D2102" s="3" t="s">
        <v>9</v>
      </c>
      <c r="E2102" s="3">
        <v>3310</v>
      </c>
      <c r="F2102" s="3">
        <v>721.38435613843899</v>
      </c>
      <c r="G2102" s="3">
        <v>4132</v>
      </c>
      <c r="H2102" s="3">
        <v>1264.6948878911501</v>
      </c>
      <c r="I2102" s="3">
        <v>367181</v>
      </c>
      <c r="J2102" s="3">
        <v>177075</v>
      </c>
      <c r="K2102" s="3">
        <v>0.48225534545632798</v>
      </c>
    </row>
    <row r="2103" spans="1:11" x14ac:dyDescent="0.2">
      <c r="A2103" s="3" t="s">
        <v>752</v>
      </c>
      <c r="B2103" s="3" t="s">
        <v>790</v>
      </c>
      <c r="C2103" s="3" t="s">
        <v>791</v>
      </c>
      <c r="D2103" s="3" t="s">
        <v>10</v>
      </c>
      <c r="E2103" s="3">
        <v>3234</v>
      </c>
      <c r="F2103" s="3">
        <v>680.794651082364</v>
      </c>
      <c r="G2103" s="3">
        <v>4087</v>
      </c>
      <c r="H2103" s="3">
        <v>1215.41778616182</v>
      </c>
      <c r="I2103" s="3">
        <v>367181</v>
      </c>
      <c r="J2103" s="3">
        <v>177075</v>
      </c>
      <c r="K2103" s="3">
        <v>0.48225534545632798</v>
      </c>
    </row>
    <row r="2104" spans="1:11" x14ac:dyDescent="0.2">
      <c r="A2104" s="3" t="s">
        <v>752</v>
      </c>
      <c r="B2104" s="3" t="s">
        <v>790</v>
      </c>
      <c r="C2104" s="3" t="s">
        <v>791</v>
      </c>
      <c r="D2104" s="3" t="s">
        <v>11</v>
      </c>
      <c r="E2104" s="3">
        <v>3430</v>
      </c>
      <c r="F2104" s="3">
        <v>3682.8424332473901</v>
      </c>
      <c r="G2104" s="3">
        <v>4218</v>
      </c>
      <c r="H2104" s="3">
        <v>4942.4958492759397</v>
      </c>
      <c r="I2104" s="3">
        <v>367181</v>
      </c>
      <c r="J2104" s="3">
        <v>177075</v>
      </c>
      <c r="K2104" s="3">
        <v>0.48225534545632798</v>
      </c>
    </row>
    <row r="2105" spans="1:11" x14ac:dyDescent="0.2">
      <c r="A2105" s="3" t="s">
        <v>752</v>
      </c>
      <c r="B2105" s="3" t="s">
        <v>790</v>
      </c>
      <c r="C2105" s="3" t="s">
        <v>791</v>
      </c>
      <c r="D2105" s="3" t="s">
        <v>12</v>
      </c>
      <c r="E2105" s="3">
        <v>3334</v>
      </c>
      <c r="F2105" s="3">
        <v>4011.4921811566401</v>
      </c>
      <c r="G2105" s="3">
        <v>3912</v>
      </c>
      <c r="H2105" s="3">
        <v>5050.7889672191304</v>
      </c>
      <c r="I2105" s="3">
        <v>367181</v>
      </c>
      <c r="J2105" s="3">
        <v>177075</v>
      </c>
      <c r="K2105" s="3">
        <v>0.48225534545632798</v>
      </c>
    </row>
    <row r="2106" spans="1:11" x14ac:dyDescent="0.2">
      <c r="A2106" s="3" t="s">
        <v>752</v>
      </c>
      <c r="B2106" s="3" t="s">
        <v>790</v>
      </c>
      <c r="C2106" s="3" t="s">
        <v>791</v>
      </c>
      <c r="D2106" s="3" t="s">
        <v>13</v>
      </c>
      <c r="E2106" s="3">
        <v>2931</v>
      </c>
      <c r="F2106" s="3">
        <v>630.73553124073499</v>
      </c>
      <c r="G2106" s="3">
        <v>3543</v>
      </c>
      <c r="H2106" s="3">
        <v>1101.94170922649</v>
      </c>
      <c r="I2106" s="3">
        <v>367181</v>
      </c>
      <c r="J2106" s="3">
        <v>177075</v>
      </c>
      <c r="K2106" s="3">
        <v>0.48225534545632798</v>
      </c>
    </row>
    <row r="2107" spans="1:11" x14ac:dyDescent="0.2">
      <c r="A2107" s="3" t="s">
        <v>752</v>
      </c>
      <c r="B2107" s="3" t="s">
        <v>790</v>
      </c>
      <c r="C2107" s="3" t="s">
        <v>791</v>
      </c>
      <c r="D2107" s="3" t="s">
        <v>14</v>
      </c>
      <c r="E2107" s="3">
        <v>2847</v>
      </c>
      <c r="F2107" s="3">
        <v>510.775691122936</v>
      </c>
      <c r="G2107" s="3">
        <v>3639</v>
      </c>
      <c r="H2107" s="3">
        <v>1051.7632065021701</v>
      </c>
      <c r="I2107" s="3">
        <v>367181</v>
      </c>
      <c r="J2107" s="3">
        <v>177075</v>
      </c>
      <c r="K2107" s="3">
        <v>0.48225534545632798</v>
      </c>
    </row>
    <row r="2108" spans="1:11" x14ac:dyDescent="0.2">
      <c r="A2108" s="3" t="s">
        <v>752</v>
      </c>
      <c r="B2108" s="3" t="s">
        <v>790</v>
      </c>
      <c r="C2108" s="3" t="s">
        <v>791</v>
      </c>
      <c r="D2108" s="3" t="s">
        <v>15</v>
      </c>
      <c r="E2108" s="3">
        <v>2744</v>
      </c>
      <c r="F2108" s="3">
        <v>475.09551486723598</v>
      </c>
      <c r="G2108" s="3">
        <v>3704</v>
      </c>
      <c r="H2108" s="3">
        <v>921.18690568085401</v>
      </c>
      <c r="I2108" s="3">
        <v>367181</v>
      </c>
      <c r="J2108" s="3">
        <v>177075</v>
      </c>
      <c r="K2108" s="3">
        <v>0.48225534545632798</v>
      </c>
    </row>
    <row r="2109" spans="1:11" x14ac:dyDescent="0.2">
      <c r="A2109" s="3" t="s">
        <v>752</v>
      </c>
      <c r="B2109" s="3" t="s">
        <v>793</v>
      </c>
      <c r="C2109" s="3" t="s">
        <v>794</v>
      </c>
      <c r="D2109" s="3" t="s">
        <v>8</v>
      </c>
      <c r="E2109" s="3">
        <v>2628</v>
      </c>
      <c r="F2109" s="3">
        <v>539.23677504499199</v>
      </c>
      <c r="G2109" s="3">
        <v>3888</v>
      </c>
      <c r="H2109" s="3">
        <v>1184.31426859713</v>
      </c>
      <c r="I2109" s="3">
        <v>353123</v>
      </c>
      <c r="J2109" s="3">
        <v>166268</v>
      </c>
      <c r="K2109" s="3">
        <v>0.47085010038994901</v>
      </c>
    </row>
    <row r="2110" spans="1:11" x14ac:dyDescent="0.2">
      <c r="A2110" s="3" t="s">
        <v>752</v>
      </c>
      <c r="B2110" s="3" t="s">
        <v>793</v>
      </c>
      <c r="C2110" s="3" t="s">
        <v>794</v>
      </c>
      <c r="D2110" s="3" t="s">
        <v>9</v>
      </c>
      <c r="E2110" s="3">
        <v>3436</v>
      </c>
      <c r="F2110" s="3">
        <v>751.14732914759895</v>
      </c>
      <c r="G2110" s="3">
        <v>4223</v>
      </c>
      <c r="H2110" s="3">
        <v>1332.67750179769</v>
      </c>
      <c r="I2110" s="3">
        <v>353123</v>
      </c>
      <c r="J2110" s="3">
        <v>166268</v>
      </c>
      <c r="K2110" s="3">
        <v>0.47085010038994901</v>
      </c>
    </row>
    <row r="2111" spans="1:11" x14ac:dyDescent="0.2">
      <c r="A2111" s="3" t="s">
        <v>752</v>
      </c>
      <c r="B2111" s="3" t="s">
        <v>793</v>
      </c>
      <c r="C2111" s="3" t="s">
        <v>794</v>
      </c>
      <c r="D2111" s="3" t="s">
        <v>10</v>
      </c>
      <c r="E2111" s="3">
        <v>2831</v>
      </c>
      <c r="F2111" s="3">
        <v>645.25029095524599</v>
      </c>
      <c r="G2111" s="3">
        <v>3798</v>
      </c>
      <c r="H2111" s="3">
        <v>1101.9378852816501</v>
      </c>
      <c r="I2111" s="3">
        <v>353123</v>
      </c>
      <c r="J2111" s="3">
        <v>166268</v>
      </c>
      <c r="K2111" s="3">
        <v>0.47085010038994901</v>
      </c>
    </row>
    <row r="2112" spans="1:11" x14ac:dyDescent="0.2">
      <c r="A2112" s="3" t="s">
        <v>752</v>
      </c>
      <c r="B2112" s="3" t="s">
        <v>793</v>
      </c>
      <c r="C2112" s="3" t="s">
        <v>794</v>
      </c>
      <c r="D2112" s="3" t="s">
        <v>11</v>
      </c>
      <c r="E2112" s="3">
        <v>2813</v>
      </c>
      <c r="F2112" s="3">
        <v>741.24702480507699</v>
      </c>
      <c r="G2112" s="3">
        <v>3702</v>
      </c>
      <c r="H2112" s="3">
        <v>1298.3217621541801</v>
      </c>
      <c r="I2112" s="3">
        <v>353123</v>
      </c>
      <c r="J2112" s="3">
        <v>166268</v>
      </c>
      <c r="K2112" s="3">
        <v>0.47085010038994901</v>
      </c>
    </row>
    <row r="2113" spans="1:11" x14ac:dyDescent="0.2">
      <c r="A2113" s="3" t="s">
        <v>752</v>
      </c>
      <c r="B2113" s="3" t="s">
        <v>793</v>
      </c>
      <c r="C2113" s="3" t="s">
        <v>794</v>
      </c>
      <c r="D2113" s="3" t="s">
        <v>12</v>
      </c>
      <c r="E2113" s="3">
        <v>2847</v>
      </c>
      <c r="F2113" s="3">
        <v>595.63516467127101</v>
      </c>
      <c r="G2113" s="3">
        <v>3666</v>
      </c>
      <c r="H2113" s="3">
        <v>1091.7047654579601</v>
      </c>
      <c r="I2113" s="3">
        <v>353123</v>
      </c>
      <c r="J2113" s="3">
        <v>166268</v>
      </c>
      <c r="K2113" s="3">
        <v>0.47085010038994901</v>
      </c>
    </row>
    <row r="2114" spans="1:11" x14ac:dyDescent="0.2">
      <c r="A2114" s="3" t="s">
        <v>752</v>
      </c>
      <c r="B2114" s="3" t="s">
        <v>793</v>
      </c>
      <c r="C2114" s="3" t="s">
        <v>794</v>
      </c>
      <c r="D2114" s="3" t="s">
        <v>13</v>
      </c>
      <c r="E2114" s="3">
        <v>2939</v>
      </c>
      <c r="F2114" s="3">
        <v>620.54973537814305</v>
      </c>
      <c r="G2114" s="3">
        <v>3748</v>
      </c>
      <c r="H2114" s="3">
        <v>1261.4426824106499</v>
      </c>
      <c r="I2114" s="3">
        <v>353123</v>
      </c>
      <c r="J2114" s="3">
        <v>166268</v>
      </c>
      <c r="K2114" s="3">
        <v>0.47085010038994901</v>
      </c>
    </row>
    <row r="2115" spans="1:11" x14ac:dyDescent="0.2">
      <c r="A2115" s="3" t="s">
        <v>752</v>
      </c>
      <c r="B2115" s="3" t="s">
        <v>793</v>
      </c>
      <c r="C2115" s="3" t="s">
        <v>794</v>
      </c>
      <c r="D2115" s="3" t="s">
        <v>14</v>
      </c>
      <c r="E2115" s="3">
        <v>2997</v>
      </c>
      <c r="F2115" s="3">
        <v>500.18272350257598</v>
      </c>
      <c r="G2115" s="3">
        <v>4001</v>
      </c>
      <c r="H2115" s="3">
        <v>1097.3266386594701</v>
      </c>
      <c r="I2115" s="3">
        <v>353123</v>
      </c>
      <c r="J2115" s="3">
        <v>166268</v>
      </c>
      <c r="K2115" s="3">
        <v>0.47085010038994901</v>
      </c>
    </row>
    <row r="2116" spans="1:11" x14ac:dyDescent="0.2">
      <c r="A2116" s="3" t="s">
        <v>752</v>
      </c>
      <c r="B2116" s="3" t="s">
        <v>793</v>
      </c>
      <c r="C2116" s="3" t="s">
        <v>794</v>
      </c>
      <c r="D2116" s="3" t="s">
        <v>15</v>
      </c>
      <c r="E2116" s="3">
        <v>2770</v>
      </c>
      <c r="F2116" s="3">
        <v>556.02101625435</v>
      </c>
      <c r="G2116" s="3">
        <v>3651</v>
      </c>
      <c r="H2116" s="3">
        <v>1075.7314574213999</v>
      </c>
      <c r="I2116" s="3">
        <v>353123</v>
      </c>
      <c r="J2116" s="3">
        <v>166268</v>
      </c>
      <c r="K2116" s="3">
        <v>0.47085010038994901</v>
      </c>
    </row>
    <row r="2117" spans="1:11" x14ac:dyDescent="0.2">
      <c r="A2117" s="3" t="s">
        <v>752</v>
      </c>
      <c r="B2117" s="3" t="s">
        <v>796</v>
      </c>
      <c r="C2117" s="3" t="s">
        <v>797</v>
      </c>
      <c r="D2117" s="3" t="s">
        <v>8</v>
      </c>
      <c r="E2117" s="3">
        <v>2881</v>
      </c>
      <c r="F2117" s="3">
        <v>463.25894843216099</v>
      </c>
      <c r="G2117" s="3">
        <v>4017</v>
      </c>
      <c r="H2117" s="3">
        <v>1045.75189793396</v>
      </c>
      <c r="I2117" s="3">
        <v>442950</v>
      </c>
      <c r="J2117" s="3">
        <v>212589</v>
      </c>
      <c r="K2117" s="3">
        <v>0.47993904503894302</v>
      </c>
    </row>
    <row r="2118" spans="1:11" x14ac:dyDescent="0.2">
      <c r="A2118" s="3" t="s">
        <v>752</v>
      </c>
      <c r="B2118" s="3" t="s">
        <v>796</v>
      </c>
      <c r="C2118" s="3" t="s">
        <v>797</v>
      </c>
      <c r="D2118" s="3" t="s">
        <v>9</v>
      </c>
      <c r="E2118" s="3">
        <v>3203</v>
      </c>
      <c r="F2118" s="3">
        <v>747.094605628571</v>
      </c>
      <c r="G2118" s="3">
        <v>4018</v>
      </c>
      <c r="H2118" s="3">
        <v>1296.5352384797</v>
      </c>
      <c r="I2118" s="3">
        <v>442950</v>
      </c>
      <c r="J2118" s="3">
        <v>212589</v>
      </c>
      <c r="K2118" s="3">
        <v>0.47993904503894302</v>
      </c>
    </row>
    <row r="2119" spans="1:11" x14ac:dyDescent="0.2">
      <c r="A2119" s="3" t="s">
        <v>752</v>
      </c>
      <c r="B2119" s="3" t="s">
        <v>796</v>
      </c>
      <c r="C2119" s="3" t="s">
        <v>797</v>
      </c>
      <c r="D2119" s="3" t="s">
        <v>10</v>
      </c>
      <c r="E2119" s="3">
        <v>3241</v>
      </c>
      <c r="F2119" s="3">
        <v>564.11955861513695</v>
      </c>
      <c r="G2119" s="3">
        <v>3903</v>
      </c>
      <c r="H2119" s="3">
        <v>1010.2634096320299</v>
      </c>
      <c r="I2119" s="3">
        <v>442950</v>
      </c>
      <c r="J2119" s="3">
        <v>212589</v>
      </c>
      <c r="K2119" s="3">
        <v>0.47993904503894302</v>
      </c>
    </row>
    <row r="2120" spans="1:11" x14ac:dyDescent="0.2">
      <c r="A2120" s="3" t="s">
        <v>752</v>
      </c>
      <c r="B2120" s="3" t="s">
        <v>796</v>
      </c>
      <c r="C2120" s="3" t="s">
        <v>797</v>
      </c>
      <c r="D2120" s="3" t="s">
        <v>11</v>
      </c>
      <c r="E2120" s="3">
        <v>3134</v>
      </c>
      <c r="F2120" s="3">
        <v>774.14589668400095</v>
      </c>
      <c r="G2120" s="3">
        <v>3669</v>
      </c>
      <c r="H2120" s="3">
        <v>1320.7024723075599</v>
      </c>
      <c r="I2120" s="3">
        <v>442950</v>
      </c>
      <c r="J2120" s="3">
        <v>212589</v>
      </c>
      <c r="K2120" s="3">
        <v>0.47993904503894302</v>
      </c>
    </row>
    <row r="2121" spans="1:11" x14ac:dyDescent="0.2">
      <c r="A2121" s="3" t="s">
        <v>752</v>
      </c>
      <c r="B2121" s="3" t="s">
        <v>796</v>
      </c>
      <c r="C2121" s="3" t="s">
        <v>797</v>
      </c>
      <c r="D2121" s="3" t="s">
        <v>12</v>
      </c>
      <c r="E2121" s="3">
        <v>2680</v>
      </c>
      <c r="F2121" s="3">
        <v>469.64500308270499</v>
      </c>
      <c r="G2121" s="3">
        <v>3316</v>
      </c>
      <c r="H2121" s="3">
        <v>852.41226912503998</v>
      </c>
      <c r="I2121" s="3">
        <v>442950</v>
      </c>
      <c r="J2121" s="3">
        <v>212589</v>
      </c>
      <c r="K2121" s="3">
        <v>0.47993904503894302</v>
      </c>
    </row>
    <row r="2122" spans="1:11" x14ac:dyDescent="0.2">
      <c r="A2122" s="3" t="s">
        <v>752</v>
      </c>
      <c r="B2122" s="3" t="s">
        <v>796</v>
      </c>
      <c r="C2122" s="3" t="s">
        <v>797</v>
      </c>
      <c r="D2122" s="3" t="s">
        <v>13</v>
      </c>
      <c r="E2122" s="3">
        <v>3026</v>
      </c>
      <c r="F2122" s="3">
        <v>617.53110622639804</v>
      </c>
      <c r="G2122" s="3">
        <v>3667</v>
      </c>
      <c r="H2122" s="3">
        <v>1202.85646364016</v>
      </c>
      <c r="I2122" s="3">
        <v>442950</v>
      </c>
      <c r="J2122" s="3">
        <v>212589</v>
      </c>
      <c r="K2122" s="3">
        <v>0.47993904503894302</v>
      </c>
    </row>
    <row r="2123" spans="1:11" x14ac:dyDescent="0.2">
      <c r="A2123" s="3" t="s">
        <v>752</v>
      </c>
      <c r="B2123" s="3" t="s">
        <v>796</v>
      </c>
      <c r="C2123" s="3" t="s">
        <v>797</v>
      </c>
      <c r="D2123" s="3" t="s">
        <v>14</v>
      </c>
      <c r="E2123" s="3">
        <v>2773</v>
      </c>
      <c r="F2123" s="3">
        <v>518.40342016641296</v>
      </c>
      <c r="G2123" s="3">
        <v>3516</v>
      </c>
      <c r="H2123" s="3">
        <v>1094.19626147138</v>
      </c>
      <c r="I2123" s="3">
        <v>442950</v>
      </c>
      <c r="J2123" s="3">
        <v>212589</v>
      </c>
      <c r="K2123" s="3">
        <v>0.47993904503894302</v>
      </c>
    </row>
    <row r="2124" spans="1:11" x14ac:dyDescent="0.2">
      <c r="A2124" s="3" t="s">
        <v>752</v>
      </c>
      <c r="B2124" s="3" t="s">
        <v>796</v>
      </c>
      <c r="C2124" s="3" t="s">
        <v>797</v>
      </c>
      <c r="D2124" s="3" t="s">
        <v>15</v>
      </c>
      <c r="E2124" s="3">
        <v>2921</v>
      </c>
      <c r="F2124" s="3">
        <v>513.52670566102699</v>
      </c>
      <c r="G2124" s="3">
        <v>3838</v>
      </c>
      <c r="H2124" s="3">
        <v>1025.5307857268201</v>
      </c>
      <c r="I2124" s="3">
        <v>442950</v>
      </c>
      <c r="J2124" s="3">
        <v>212589</v>
      </c>
      <c r="K2124" s="3">
        <v>0.47993904503894302</v>
      </c>
    </row>
    <row r="2125" spans="1:11" x14ac:dyDescent="0.2">
      <c r="A2125" s="3" t="s">
        <v>752</v>
      </c>
      <c r="B2125" s="3" t="s">
        <v>799</v>
      </c>
      <c r="C2125" s="3" t="s">
        <v>800</v>
      </c>
      <c r="D2125" s="3" t="s">
        <v>8</v>
      </c>
      <c r="E2125" s="3">
        <v>2705</v>
      </c>
      <c r="F2125" s="3">
        <v>438.654221575593</v>
      </c>
      <c r="G2125" s="3">
        <v>3567</v>
      </c>
      <c r="H2125" s="3">
        <v>932.60508460307597</v>
      </c>
      <c r="I2125" s="3">
        <v>410882</v>
      </c>
      <c r="J2125" s="3">
        <v>196099</v>
      </c>
      <c r="K2125" s="3">
        <v>0.477263545251435</v>
      </c>
    </row>
    <row r="2126" spans="1:11" x14ac:dyDescent="0.2">
      <c r="A2126" s="3" t="s">
        <v>752</v>
      </c>
      <c r="B2126" s="3" t="s">
        <v>799</v>
      </c>
      <c r="C2126" s="3" t="s">
        <v>800</v>
      </c>
      <c r="D2126" s="3" t="s">
        <v>9</v>
      </c>
      <c r="E2126" s="3">
        <v>2776</v>
      </c>
      <c r="F2126" s="3">
        <v>517.00932040371094</v>
      </c>
      <c r="G2126" s="3">
        <v>3472</v>
      </c>
      <c r="H2126" s="3">
        <v>1033.6496293974501</v>
      </c>
      <c r="I2126" s="3">
        <v>410882</v>
      </c>
      <c r="J2126" s="3">
        <v>196099</v>
      </c>
      <c r="K2126" s="3">
        <v>0.477263545251435</v>
      </c>
    </row>
    <row r="2127" spans="1:11" x14ac:dyDescent="0.2">
      <c r="A2127" s="3" t="s">
        <v>752</v>
      </c>
      <c r="B2127" s="3" t="s">
        <v>799</v>
      </c>
      <c r="C2127" s="3" t="s">
        <v>800</v>
      </c>
      <c r="D2127" s="3" t="s">
        <v>10</v>
      </c>
      <c r="E2127" s="3">
        <v>2662</v>
      </c>
      <c r="F2127" s="3">
        <v>487.44639108684697</v>
      </c>
      <c r="G2127" s="3">
        <v>3469</v>
      </c>
      <c r="H2127" s="3">
        <v>930.67827840121402</v>
      </c>
      <c r="I2127" s="3">
        <v>410882</v>
      </c>
      <c r="J2127" s="3">
        <v>196099</v>
      </c>
      <c r="K2127" s="3">
        <v>0.477263545251435</v>
      </c>
    </row>
    <row r="2128" spans="1:11" x14ac:dyDescent="0.2">
      <c r="A2128" s="3" t="s">
        <v>752</v>
      </c>
      <c r="B2128" s="3" t="s">
        <v>799</v>
      </c>
      <c r="C2128" s="3" t="s">
        <v>800</v>
      </c>
      <c r="D2128" s="3" t="s">
        <v>11</v>
      </c>
      <c r="E2128" s="3">
        <v>2699</v>
      </c>
      <c r="F2128" s="3">
        <v>451.59931355200598</v>
      </c>
      <c r="G2128" s="3">
        <v>3495</v>
      </c>
      <c r="H2128" s="3">
        <v>905.23529538483797</v>
      </c>
      <c r="I2128" s="3">
        <v>410882</v>
      </c>
      <c r="J2128" s="3">
        <v>196099</v>
      </c>
      <c r="K2128" s="3">
        <v>0.477263545251435</v>
      </c>
    </row>
    <row r="2129" spans="1:11" x14ac:dyDescent="0.2">
      <c r="A2129" s="3" t="s">
        <v>752</v>
      </c>
      <c r="B2129" s="3" t="s">
        <v>799</v>
      </c>
      <c r="C2129" s="3" t="s">
        <v>800</v>
      </c>
      <c r="D2129" s="3" t="s">
        <v>12</v>
      </c>
      <c r="E2129" s="3">
        <v>2672</v>
      </c>
      <c r="F2129" s="3">
        <v>427.62310764074198</v>
      </c>
      <c r="G2129" s="3">
        <v>3425</v>
      </c>
      <c r="H2129" s="3">
        <v>795.19625655446805</v>
      </c>
      <c r="I2129" s="3">
        <v>410882</v>
      </c>
      <c r="J2129" s="3">
        <v>196099</v>
      </c>
      <c r="K2129" s="3">
        <v>0.477263545251435</v>
      </c>
    </row>
    <row r="2130" spans="1:11" x14ac:dyDescent="0.2">
      <c r="A2130" s="3" t="s">
        <v>752</v>
      </c>
      <c r="B2130" s="3" t="s">
        <v>799</v>
      </c>
      <c r="C2130" s="3" t="s">
        <v>800</v>
      </c>
      <c r="D2130" s="3" t="s">
        <v>13</v>
      </c>
      <c r="E2130" s="3">
        <v>2729</v>
      </c>
      <c r="F2130" s="3">
        <v>526.50861740905805</v>
      </c>
      <c r="G2130" s="3">
        <v>3452</v>
      </c>
      <c r="H2130" s="3">
        <v>1041.42527403904</v>
      </c>
      <c r="I2130" s="3">
        <v>410882</v>
      </c>
      <c r="J2130" s="3">
        <v>196099</v>
      </c>
      <c r="K2130" s="3">
        <v>0.477263545251435</v>
      </c>
    </row>
    <row r="2131" spans="1:11" x14ac:dyDescent="0.2">
      <c r="A2131" s="3" t="s">
        <v>752</v>
      </c>
      <c r="B2131" s="3" t="s">
        <v>799</v>
      </c>
      <c r="C2131" s="3" t="s">
        <v>800</v>
      </c>
      <c r="D2131" s="3" t="s">
        <v>14</v>
      </c>
      <c r="E2131" s="3">
        <v>2818</v>
      </c>
      <c r="F2131" s="3">
        <v>517.66246762652395</v>
      </c>
      <c r="G2131" s="3">
        <v>3498</v>
      </c>
      <c r="H2131" s="3">
        <v>1112.26712949903</v>
      </c>
      <c r="I2131" s="3">
        <v>410882</v>
      </c>
      <c r="J2131" s="3">
        <v>196099</v>
      </c>
      <c r="K2131" s="3">
        <v>0.477263545251435</v>
      </c>
    </row>
    <row r="2132" spans="1:11" x14ac:dyDescent="0.2">
      <c r="A2132" s="3" t="s">
        <v>752</v>
      </c>
      <c r="B2132" s="3" t="s">
        <v>799</v>
      </c>
      <c r="C2132" s="3" t="s">
        <v>800</v>
      </c>
      <c r="D2132" s="3" t="s">
        <v>15</v>
      </c>
      <c r="E2132" s="3">
        <v>3001</v>
      </c>
      <c r="F2132" s="3">
        <v>482.74110489335902</v>
      </c>
      <c r="G2132" s="3">
        <v>3646</v>
      </c>
      <c r="H2132" s="3">
        <v>980.02968619588296</v>
      </c>
      <c r="I2132" s="3">
        <v>410882</v>
      </c>
      <c r="J2132" s="3">
        <v>196099</v>
      </c>
      <c r="K2132" s="3">
        <v>0.477263545251435</v>
      </c>
    </row>
    <row r="2133" spans="1:11" x14ac:dyDescent="0.2">
      <c r="A2133" s="3" t="s">
        <v>752</v>
      </c>
      <c r="B2133" s="3" t="s">
        <v>802</v>
      </c>
      <c r="C2133" s="3" t="s">
        <v>803</v>
      </c>
      <c r="D2133" s="3" t="s">
        <v>8</v>
      </c>
      <c r="E2133" s="3">
        <v>3414</v>
      </c>
      <c r="F2133" s="3">
        <v>804.44332320273895</v>
      </c>
      <c r="G2133" s="3">
        <v>4155</v>
      </c>
      <c r="H2133" s="3">
        <v>1600.2075843528701</v>
      </c>
      <c r="I2133" s="3">
        <v>274254</v>
      </c>
      <c r="J2133" s="3">
        <v>127926</v>
      </c>
      <c r="K2133" s="3">
        <v>0.46645080837471797</v>
      </c>
    </row>
    <row r="2134" spans="1:11" x14ac:dyDescent="0.2">
      <c r="A2134" s="3" t="s">
        <v>752</v>
      </c>
      <c r="B2134" s="3" t="s">
        <v>802</v>
      </c>
      <c r="C2134" s="3" t="s">
        <v>803</v>
      </c>
      <c r="D2134" s="3" t="s">
        <v>9</v>
      </c>
      <c r="E2134" s="3">
        <v>4123</v>
      </c>
      <c r="F2134" s="3">
        <v>1131.5400626656001</v>
      </c>
      <c r="G2134" s="3">
        <v>5054</v>
      </c>
      <c r="H2134" s="3">
        <v>1857.3900879867699</v>
      </c>
      <c r="I2134" s="3">
        <v>274254</v>
      </c>
      <c r="J2134" s="3">
        <v>127926</v>
      </c>
      <c r="K2134" s="3">
        <v>0.46645080837471797</v>
      </c>
    </row>
    <row r="2135" spans="1:11" x14ac:dyDescent="0.2">
      <c r="A2135" s="3" t="s">
        <v>752</v>
      </c>
      <c r="B2135" s="3" t="s">
        <v>802</v>
      </c>
      <c r="C2135" s="3" t="s">
        <v>803</v>
      </c>
      <c r="D2135" s="3" t="s">
        <v>10</v>
      </c>
      <c r="E2135" s="3">
        <v>3767</v>
      </c>
      <c r="F2135" s="3">
        <v>1034.2863942086101</v>
      </c>
      <c r="G2135" s="3">
        <v>4649</v>
      </c>
      <c r="H2135" s="3">
        <v>1672.02181883354</v>
      </c>
      <c r="I2135" s="3">
        <v>274254</v>
      </c>
      <c r="J2135" s="3">
        <v>127926</v>
      </c>
      <c r="K2135" s="3">
        <v>0.46645080837471797</v>
      </c>
    </row>
    <row r="2136" spans="1:11" x14ac:dyDescent="0.2">
      <c r="A2136" s="3" t="s">
        <v>752</v>
      </c>
      <c r="B2136" s="3" t="s">
        <v>802</v>
      </c>
      <c r="C2136" s="3" t="s">
        <v>803</v>
      </c>
      <c r="D2136" s="3" t="s">
        <v>11</v>
      </c>
      <c r="E2136" s="3">
        <v>3720</v>
      </c>
      <c r="F2136" s="3">
        <v>2915.29645623434</v>
      </c>
      <c r="G2136" s="3">
        <v>4664</v>
      </c>
      <c r="H2136" s="3">
        <v>4195.5119576050201</v>
      </c>
      <c r="I2136" s="3">
        <v>274254</v>
      </c>
      <c r="J2136" s="3">
        <v>127926</v>
      </c>
      <c r="K2136" s="3">
        <v>0.46645080837471797</v>
      </c>
    </row>
    <row r="2137" spans="1:11" x14ac:dyDescent="0.2">
      <c r="A2137" s="3" t="s">
        <v>752</v>
      </c>
      <c r="B2137" s="3" t="s">
        <v>802</v>
      </c>
      <c r="C2137" s="3" t="s">
        <v>803</v>
      </c>
      <c r="D2137" s="3" t="s">
        <v>12</v>
      </c>
      <c r="E2137" s="3">
        <v>3325</v>
      </c>
      <c r="F2137" s="3">
        <v>1829.91841940468</v>
      </c>
      <c r="G2137" s="3">
        <v>3969</v>
      </c>
      <c r="H2137" s="3">
        <v>2694.88142154365</v>
      </c>
      <c r="I2137" s="3">
        <v>274254</v>
      </c>
      <c r="J2137" s="3">
        <v>127926</v>
      </c>
      <c r="K2137" s="3">
        <v>0.46645080837471797</v>
      </c>
    </row>
    <row r="2138" spans="1:11" x14ac:dyDescent="0.2">
      <c r="A2138" s="3" t="s">
        <v>752</v>
      </c>
      <c r="B2138" s="3" t="s">
        <v>802</v>
      </c>
      <c r="C2138" s="3" t="s">
        <v>803</v>
      </c>
      <c r="D2138" s="3" t="s">
        <v>13</v>
      </c>
      <c r="E2138" s="3">
        <v>3401</v>
      </c>
      <c r="F2138" s="3">
        <v>843.29968948494604</v>
      </c>
      <c r="G2138" s="3">
        <v>4104</v>
      </c>
      <c r="H2138" s="3">
        <v>1577.0834107051101</v>
      </c>
      <c r="I2138" s="3">
        <v>274254</v>
      </c>
      <c r="J2138" s="3">
        <v>127926</v>
      </c>
      <c r="K2138" s="3">
        <v>0.46645080837471797</v>
      </c>
    </row>
    <row r="2139" spans="1:11" x14ac:dyDescent="0.2">
      <c r="A2139" s="3" t="s">
        <v>752</v>
      </c>
      <c r="B2139" s="3" t="s">
        <v>802</v>
      </c>
      <c r="C2139" s="3" t="s">
        <v>803</v>
      </c>
      <c r="D2139" s="3" t="s">
        <v>14</v>
      </c>
      <c r="E2139" s="3">
        <v>3464</v>
      </c>
      <c r="F2139" s="3">
        <v>725.23837557315198</v>
      </c>
      <c r="G2139" s="3">
        <v>4301</v>
      </c>
      <c r="H2139" s="3">
        <v>1446.5477312565799</v>
      </c>
      <c r="I2139" s="3">
        <v>274254</v>
      </c>
      <c r="J2139" s="3">
        <v>127926</v>
      </c>
      <c r="K2139" s="3">
        <v>0.46645080837471797</v>
      </c>
    </row>
    <row r="2140" spans="1:11" x14ac:dyDescent="0.2">
      <c r="A2140" s="3" t="s">
        <v>752</v>
      </c>
      <c r="B2140" s="3" t="s">
        <v>802</v>
      </c>
      <c r="C2140" s="3" t="s">
        <v>803</v>
      </c>
      <c r="D2140" s="3" t="s">
        <v>15</v>
      </c>
      <c r="E2140" s="3">
        <v>3321</v>
      </c>
      <c r="F2140" s="3">
        <v>729.58332918808503</v>
      </c>
      <c r="G2140" s="3">
        <v>4106</v>
      </c>
      <c r="H2140" s="3">
        <v>1349.8302446023699</v>
      </c>
      <c r="I2140" s="3">
        <v>274254</v>
      </c>
      <c r="J2140" s="3">
        <v>127926</v>
      </c>
      <c r="K2140" s="3">
        <v>0.46645080837471797</v>
      </c>
    </row>
    <row r="2141" spans="1:11" x14ac:dyDescent="0.2">
      <c r="A2141" s="3" t="s">
        <v>752</v>
      </c>
      <c r="B2141" s="3" t="s">
        <v>805</v>
      </c>
      <c r="C2141" s="3" t="s">
        <v>806</v>
      </c>
      <c r="D2141" s="3" t="s">
        <v>8</v>
      </c>
      <c r="E2141" s="3">
        <v>3042</v>
      </c>
      <c r="F2141" s="3">
        <v>546.96047631986505</v>
      </c>
      <c r="G2141" s="3">
        <v>3978</v>
      </c>
      <c r="H2141" s="3">
        <v>1097.85309258965</v>
      </c>
      <c r="I2141" s="3">
        <v>502120</v>
      </c>
      <c r="J2141" s="3">
        <v>236111</v>
      </c>
      <c r="K2141" s="3">
        <v>0.47022823229506899</v>
      </c>
    </row>
    <row r="2142" spans="1:11" x14ac:dyDescent="0.2">
      <c r="A2142" s="3" t="s">
        <v>752</v>
      </c>
      <c r="B2142" s="3" t="s">
        <v>805</v>
      </c>
      <c r="C2142" s="3" t="s">
        <v>806</v>
      </c>
      <c r="D2142" s="3" t="s">
        <v>9</v>
      </c>
      <c r="E2142" s="3">
        <v>3373</v>
      </c>
      <c r="F2142" s="3">
        <v>813.28880942134003</v>
      </c>
      <c r="G2142" s="3">
        <v>4224</v>
      </c>
      <c r="H2142" s="3">
        <v>1436.8073923290401</v>
      </c>
      <c r="I2142" s="3">
        <v>502120</v>
      </c>
      <c r="J2142" s="3">
        <v>236111</v>
      </c>
      <c r="K2142" s="3">
        <v>0.47022823229506899</v>
      </c>
    </row>
    <row r="2143" spans="1:11" x14ac:dyDescent="0.2">
      <c r="A2143" s="3" t="s">
        <v>752</v>
      </c>
      <c r="B2143" s="3" t="s">
        <v>805</v>
      </c>
      <c r="C2143" s="3" t="s">
        <v>806</v>
      </c>
      <c r="D2143" s="3" t="s">
        <v>10</v>
      </c>
      <c r="E2143" s="3">
        <v>3077</v>
      </c>
      <c r="F2143" s="3">
        <v>752.47101869509004</v>
      </c>
      <c r="G2143" s="3">
        <v>3706</v>
      </c>
      <c r="H2143" s="3">
        <v>1297.91893290848</v>
      </c>
      <c r="I2143" s="3">
        <v>502120</v>
      </c>
      <c r="J2143" s="3">
        <v>236111</v>
      </c>
      <c r="K2143" s="3">
        <v>0.47022823229506899</v>
      </c>
    </row>
    <row r="2144" spans="1:11" x14ac:dyDescent="0.2">
      <c r="A2144" s="3" t="s">
        <v>752</v>
      </c>
      <c r="B2144" s="3" t="s">
        <v>805</v>
      </c>
      <c r="C2144" s="3" t="s">
        <v>806</v>
      </c>
      <c r="D2144" s="3" t="s">
        <v>11</v>
      </c>
      <c r="E2144" s="3">
        <v>3198</v>
      </c>
      <c r="F2144" s="3">
        <v>706.29078120857696</v>
      </c>
      <c r="G2144" s="3">
        <v>3961</v>
      </c>
      <c r="H2144" s="3">
        <v>1269.08100225828</v>
      </c>
      <c r="I2144" s="3">
        <v>502120</v>
      </c>
      <c r="J2144" s="3">
        <v>236111</v>
      </c>
      <c r="K2144" s="3">
        <v>0.47022823229506899</v>
      </c>
    </row>
    <row r="2145" spans="1:11" x14ac:dyDescent="0.2">
      <c r="A2145" s="3" t="s">
        <v>752</v>
      </c>
      <c r="B2145" s="3" t="s">
        <v>805</v>
      </c>
      <c r="C2145" s="3" t="s">
        <v>806</v>
      </c>
      <c r="D2145" s="3" t="s">
        <v>12</v>
      </c>
      <c r="E2145" s="3">
        <v>2923</v>
      </c>
      <c r="F2145" s="3">
        <v>607.80301227670896</v>
      </c>
      <c r="G2145" s="3">
        <v>3506</v>
      </c>
      <c r="H2145" s="3">
        <v>1031.31352715092</v>
      </c>
      <c r="I2145" s="3">
        <v>502120</v>
      </c>
      <c r="J2145" s="3">
        <v>236111</v>
      </c>
      <c r="K2145" s="3">
        <v>0.47022823229506899</v>
      </c>
    </row>
    <row r="2146" spans="1:11" x14ac:dyDescent="0.2">
      <c r="A2146" s="3" t="s">
        <v>752</v>
      </c>
      <c r="B2146" s="3" t="s">
        <v>805</v>
      </c>
      <c r="C2146" s="3" t="s">
        <v>806</v>
      </c>
      <c r="D2146" s="3" t="s">
        <v>13</v>
      </c>
      <c r="E2146" s="3">
        <v>3033</v>
      </c>
      <c r="F2146" s="3">
        <v>805.51379517130601</v>
      </c>
      <c r="G2146" s="3">
        <v>3935</v>
      </c>
      <c r="H2146" s="3">
        <v>1532.8139483877001</v>
      </c>
      <c r="I2146" s="3">
        <v>502120</v>
      </c>
      <c r="J2146" s="3">
        <v>236111</v>
      </c>
      <c r="K2146" s="3">
        <v>0.47022823229506899</v>
      </c>
    </row>
    <row r="2147" spans="1:11" x14ac:dyDescent="0.2">
      <c r="A2147" s="3" t="s">
        <v>752</v>
      </c>
      <c r="B2147" s="3" t="s">
        <v>805</v>
      </c>
      <c r="C2147" s="3" t="s">
        <v>806</v>
      </c>
      <c r="D2147" s="3" t="s">
        <v>14</v>
      </c>
      <c r="E2147" s="3">
        <v>2807</v>
      </c>
      <c r="F2147" s="3">
        <v>559.12431745469303</v>
      </c>
      <c r="G2147" s="3">
        <v>3840</v>
      </c>
      <c r="H2147" s="3">
        <v>1236.49012751135</v>
      </c>
      <c r="I2147" s="3">
        <v>502120</v>
      </c>
      <c r="J2147" s="3">
        <v>236111</v>
      </c>
      <c r="K2147" s="3">
        <v>0.47022823229506899</v>
      </c>
    </row>
    <row r="2148" spans="1:11" x14ac:dyDescent="0.2">
      <c r="A2148" s="3" t="s">
        <v>752</v>
      </c>
      <c r="B2148" s="3" t="s">
        <v>805</v>
      </c>
      <c r="C2148" s="3" t="s">
        <v>806</v>
      </c>
      <c r="D2148" s="3" t="s">
        <v>15</v>
      </c>
      <c r="E2148" s="3">
        <v>2883</v>
      </c>
      <c r="F2148" s="3">
        <v>533.16865202935605</v>
      </c>
      <c r="G2148" s="3">
        <v>3677</v>
      </c>
      <c r="H2148" s="3">
        <v>1052.54909912784</v>
      </c>
      <c r="I2148" s="3">
        <v>502120</v>
      </c>
      <c r="J2148" s="3">
        <v>236111</v>
      </c>
      <c r="K2148" s="3">
        <v>0.47022823229506899</v>
      </c>
    </row>
    <row r="2149" spans="1:11" x14ac:dyDescent="0.2">
      <c r="A2149" s="3" t="s">
        <v>752</v>
      </c>
      <c r="B2149" s="3" t="s">
        <v>808</v>
      </c>
      <c r="C2149" s="3" t="s">
        <v>809</v>
      </c>
      <c r="D2149" s="3" t="s">
        <v>8</v>
      </c>
      <c r="E2149" s="3">
        <v>2789</v>
      </c>
      <c r="F2149" s="3">
        <v>471.83589220034497</v>
      </c>
      <c r="G2149" s="3">
        <v>3569</v>
      </c>
      <c r="H2149" s="3">
        <v>1045.35675241903</v>
      </c>
      <c r="I2149" s="3">
        <v>442878</v>
      </c>
      <c r="J2149" s="3">
        <v>206079</v>
      </c>
      <c r="K2149" s="3">
        <v>0.46531776245376799</v>
      </c>
    </row>
    <row r="2150" spans="1:11" x14ac:dyDescent="0.2">
      <c r="A2150" s="3" t="s">
        <v>752</v>
      </c>
      <c r="B2150" s="3" t="s">
        <v>808</v>
      </c>
      <c r="C2150" s="3" t="s">
        <v>809</v>
      </c>
      <c r="D2150" s="3" t="s">
        <v>9</v>
      </c>
      <c r="E2150" s="3">
        <v>3543</v>
      </c>
      <c r="F2150" s="3">
        <v>710.26564315434996</v>
      </c>
      <c r="G2150" s="3">
        <v>3885</v>
      </c>
      <c r="H2150" s="3">
        <v>1109.0055294941601</v>
      </c>
      <c r="I2150" s="3">
        <v>442878</v>
      </c>
      <c r="J2150" s="3">
        <v>206079</v>
      </c>
      <c r="K2150" s="3">
        <v>0.46531776245376799</v>
      </c>
    </row>
    <row r="2151" spans="1:11" x14ac:dyDescent="0.2">
      <c r="A2151" s="3" t="s">
        <v>752</v>
      </c>
      <c r="B2151" s="3" t="s">
        <v>808</v>
      </c>
      <c r="C2151" s="3" t="s">
        <v>809</v>
      </c>
      <c r="D2151" s="3" t="s">
        <v>10</v>
      </c>
      <c r="E2151" s="3">
        <v>3127</v>
      </c>
      <c r="F2151" s="3">
        <v>628.92879377841496</v>
      </c>
      <c r="G2151" s="3">
        <v>3643</v>
      </c>
      <c r="H2151" s="3">
        <v>986.07741935503998</v>
      </c>
      <c r="I2151" s="3">
        <v>442878</v>
      </c>
      <c r="J2151" s="3">
        <v>206079</v>
      </c>
      <c r="K2151" s="3">
        <v>0.46531776245376799</v>
      </c>
    </row>
    <row r="2152" spans="1:11" x14ac:dyDescent="0.2">
      <c r="A2152" s="3" t="s">
        <v>752</v>
      </c>
      <c r="B2152" s="3" t="s">
        <v>808</v>
      </c>
      <c r="C2152" s="3" t="s">
        <v>809</v>
      </c>
      <c r="D2152" s="3" t="s">
        <v>11</v>
      </c>
      <c r="E2152" s="3">
        <v>2927</v>
      </c>
      <c r="F2152" s="3">
        <v>553.04685507284501</v>
      </c>
      <c r="G2152" s="3">
        <v>3530</v>
      </c>
      <c r="H2152" s="3">
        <v>1008.5676589298</v>
      </c>
      <c r="I2152" s="3">
        <v>442878</v>
      </c>
      <c r="J2152" s="3">
        <v>206079</v>
      </c>
      <c r="K2152" s="3">
        <v>0.46531776245376799</v>
      </c>
    </row>
    <row r="2153" spans="1:11" x14ac:dyDescent="0.2">
      <c r="A2153" s="3" t="s">
        <v>752</v>
      </c>
      <c r="B2153" s="3" t="s">
        <v>808</v>
      </c>
      <c r="C2153" s="3" t="s">
        <v>809</v>
      </c>
      <c r="D2153" s="3" t="s">
        <v>12</v>
      </c>
      <c r="E2153" s="3">
        <v>2717</v>
      </c>
      <c r="F2153" s="3">
        <v>520.306065403959</v>
      </c>
      <c r="G2153" s="3">
        <v>3323</v>
      </c>
      <c r="H2153" s="3">
        <v>879.408718846841</v>
      </c>
      <c r="I2153" s="3">
        <v>442878</v>
      </c>
      <c r="J2153" s="3">
        <v>206079</v>
      </c>
      <c r="K2153" s="3">
        <v>0.46531776245376799</v>
      </c>
    </row>
    <row r="2154" spans="1:11" x14ac:dyDescent="0.2">
      <c r="A2154" s="3" t="s">
        <v>752</v>
      </c>
      <c r="B2154" s="3" t="s">
        <v>808</v>
      </c>
      <c r="C2154" s="3" t="s">
        <v>809</v>
      </c>
      <c r="D2154" s="3" t="s">
        <v>13</v>
      </c>
      <c r="E2154" s="3">
        <v>3212</v>
      </c>
      <c r="F2154" s="3">
        <v>696.34031198178798</v>
      </c>
      <c r="G2154" s="3">
        <v>3726</v>
      </c>
      <c r="H2154" s="3">
        <v>1180.8348842786299</v>
      </c>
      <c r="I2154" s="3">
        <v>442878</v>
      </c>
      <c r="J2154" s="3">
        <v>206079</v>
      </c>
      <c r="K2154" s="3">
        <v>0.46531776245376799</v>
      </c>
    </row>
    <row r="2155" spans="1:11" x14ac:dyDescent="0.2">
      <c r="A2155" s="3" t="s">
        <v>752</v>
      </c>
      <c r="B2155" s="3" t="s">
        <v>808</v>
      </c>
      <c r="C2155" s="3" t="s">
        <v>809</v>
      </c>
      <c r="D2155" s="3" t="s">
        <v>14</v>
      </c>
      <c r="E2155" s="3">
        <v>2670</v>
      </c>
      <c r="F2155" s="3">
        <v>523.451653905488</v>
      </c>
      <c r="G2155" s="3">
        <v>3357</v>
      </c>
      <c r="H2155" s="3">
        <v>1032.1839087001799</v>
      </c>
      <c r="I2155" s="3">
        <v>442878</v>
      </c>
      <c r="J2155" s="3">
        <v>206079</v>
      </c>
      <c r="K2155" s="3">
        <v>0.46531776245376799</v>
      </c>
    </row>
    <row r="2156" spans="1:11" x14ac:dyDescent="0.2">
      <c r="A2156" s="3" t="s">
        <v>752</v>
      </c>
      <c r="B2156" s="3" t="s">
        <v>808</v>
      </c>
      <c r="C2156" s="3" t="s">
        <v>809</v>
      </c>
      <c r="D2156" s="3" t="s">
        <v>15</v>
      </c>
      <c r="E2156" s="3">
        <v>2821</v>
      </c>
      <c r="F2156" s="3">
        <v>485.96666685076798</v>
      </c>
      <c r="G2156" s="3">
        <v>3874</v>
      </c>
      <c r="H2156" s="3">
        <v>1189.81680352064</v>
      </c>
      <c r="I2156" s="3">
        <v>442878</v>
      </c>
      <c r="J2156" s="3">
        <v>206079</v>
      </c>
      <c r="K2156" s="3">
        <v>0.46531776245376799</v>
      </c>
    </row>
    <row r="2157" spans="1:11" x14ac:dyDescent="0.2">
      <c r="A2157" s="3" t="s">
        <v>752</v>
      </c>
      <c r="B2157" s="3" t="s">
        <v>811</v>
      </c>
      <c r="C2157" s="3" t="s">
        <v>812</v>
      </c>
      <c r="D2157" s="3" t="s">
        <v>8</v>
      </c>
      <c r="E2157" s="3">
        <v>3111</v>
      </c>
      <c r="F2157" s="3">
        <v>756.60379524679297</v>
      </c>
      <c r="G2157" s="3">
        <v>4481</v>
      </c>
      <c r="H2157" s="3">
        <v>1666.8504975323301</v>
      </c>
      <c r="I2157" s="3">
        <v>326141</v>
      </c>
      <c r="J2157" s="3">
        <v>145294</v>
      </c>
      <c r="K2157" s="3">
        <v>0.44549443338924</v>
      </c>
    </row>
    <row r="2158" spans="1:11" x14ac:dyDescent="0.2">
      <c r="A2158" s="3" t="s">
        <v>752</v>
      </c>
      <c r="B2158" s="3" t="s">
        <v>811</v>
      </c>
      <c r="C2158" s="3" t="s">
        <v>812</v>
      </c>
      <c r="D2158" s="3" t="s">
        <v>9</v>
      </c>
      <c r="E2158" s="3">
        <v>3712</v>
      </c>
      <c r="F2158" s="3">
        <v>1122.69537447026</v>
      </c>
      <c r="G2158" s="3">
        <v>4788</v>
      </c>
      <c r="H2158" s="3">
        <v>2143.4375753684099</v>
      </c>
      <c r="I2158" s="3">
        <v>326141</v>
      </c>
      <c r="J2158" s="3">
        <v>145294</v>
      </c>
      <c r="K2158" s="3">
        <v>0.44549443338924</v>
      </c>
    </row>
    <row r="2159" spans="1:11" x14ac:dyDescent="0.2">
      <c r="A2159" s="3" t="s">
        <v>752</v>
      </c>
      <c r="B2159" s="3" t="s">
        <v>811</v>
      </c>
      <c r="C2159" s="3" t="s">
        <v>812</v>
      </c>
      <c r="D2159" s="3" t="s">
        <v>10</v>
      </c>
      <c r="E2159" s="3">
        <v>3298</v>
      </c>
      <c r="F2159" s="3">
        <v>868.87119938476599</v>
      </c>
      <c r="G2159" s="3">
        <v>4183</v>
      </c>
      <c r="H2159" s="3">
        <v>1562.74288878432</v>
      </c>
      <c r="I2159" s="3">
        <v>326141</v>
      </c>
      <c r="J2159" s="3">
        <v>145294</v>
      </c>
      <c r="K2159" s="3">
        <v>0.44549443338924</v>
      </c>
    </row>
    <row r="2160" spans="1:11" x14ac:dyDescent="0.2">
      <c r="A2160" s="3" t="s">
        <v>752</v>
      </c>
      <c r="B2160" s="3" t="s">
        <v>811</v>
      </c>
      <c r="C2160" s="3" t="s">
        <v>812</v>
      </c>
      <c r="D2160" s="3" t="s">
        <v>11</v>
      </c>
      <c r="E2160" s="3">
        <v>3318</v>
      </c>
      <c r="F2160" s="3">
        <v>971.54699432252301</v>
      </c>
      <c r="G2160" s="3">
        <v>4464</v>
      </c>
      <c r="H2160" s="3">
        <v>1889.26150927615</v>
      </c>
      <c r="I2160" s="3">
        <v>326141</v>
      </c>
      <c r="J2160" s="3">
        <v>145294</v>
      </c>
      <c r="K2160" s="3">
        <v>0.44549443338924</v>
      </c>
    </row>
    <row r="2161" spans="1:11" x14ac:dyDescent="0.2">
      <c r="A2161" s="3" t="s">
        <v>752</v>
      </c>
      <c r="B2161" s="3" t="s">
        <v>811</v>
      </c>
      <c r="C2161" s="3" t="s">
        <v>812</v>
      </c>
      <c r="D2161" s="3" t="s">
        <v>12</v>
      </c>
      <c r="E2161" s="3">
        <v>3284</v>
      </c>
      <c r="F2161" s="3">
        <v>841.80752079280205</v>
      </c>
      <c r="G2161" s="3">
        <v>4216</v>
      </c>
      <c r="H2161" s="3">
        <v>1593.33268045001</v>
      </c>
      <c r="I2161" s="3">
        <v>326141</v>
      </c>
      <c r="J2161" s="3">
        <v>145294</v>
      </c>
      <c r="K2161" s="3">
        <v>0.44549443338924</v>
      </c>
    </row>
    <row r="2162" spans="1:11" x14ac:dyDescent="0.2">
      <c r="A2162" s="3" t="s">
        <v>752</v>
      </c>
      <c r="B2162" s="3" t="s">
        <v>811</v>
      </c>
      <c r="C2162" s="3" t="s">
        <v>812</v>
      </c>
      <c r="D2162" s="3" t="s">
        <v>13</v>
      </c>
      <c r="E2162" s="3">
        <v>3219</v>
      </c>
      <c r="F2162" s="3">
        <v>888.64243152893903</v>
      </c>
      <c r="G2162" s="3">
        <v>4265</v>
      </c>
      <c r="H2162" s="3">
        <v>1836.67373369241</v>
      </c>
      <c r="I2162" s="3">
        <v>326141</v>
      </c>
      <c r="J2162" s="3">
        <v>145294</v>
      </c>
      <c r="K2162" s="3">
        <v>0.44549443338924</v>
      </c>
    </row>
    <row r="2163" spans="1:11" x14ac:dyDescent="0.2">
      <c r="A2163" s="3" t="s">
        <v>752</v>
      </c>
      <c r="B2163" s="3" t="s">
        <v>811</v>
      </c>
      <c r="C2163" s="3" t="s">
        <v>812</v>
      </c>
      <c r="D2163" s="3" t="s">
        <v>14</v>
      </c>
      <c r="E2163" s="3">
        <v>3456</v>
      </c>
      <c r="F2163" s="3">
        <v>765.75328840284999</v>
      </c>
      <c r="G2163" s="3">
        <v>4452</v>
      </c>
      <c r="H2163" s="3">
        <v>1606.30776186144</v>
      </c>
      <c r="I2163" s="3">
        <v>326141</v>
      </c>
      <c r="J2163" s="3">
        <v>145294</v>
      </c>
      <c r="K2163" s="3">
        <v>0.44549443338924</v>
      </c>
    </row>
    <row r="2164" spans="1:11" x14ac:dyDescent="0.2">
      <c r="A2164" s="3" t="s">
        <v>752</v>
      </c>
      <c r="B2164" s="3" t="s">
        <v>811</v>
      </c>
      <c r="C2164" s="3" t="s">
        <v>812</v>
      </c>
      <c r="D2164" s="3" t="s">
        <v>15</v>
      </c>
      <c r="E2164" s="3">
        <v>3092</v>
      </c>
      <c r="F2164" s="3">
        <v>821.97171024220995</v>
      </c>
      <c r="G2164" s="3">
        <v>4123</v>
      </c>
      <c r="H2164" s="3">
        <v>1721.0253388081501</v>
      </c>
      <c r="I2164" s="3">
        <v>326141</v>
      </c>
      <c r="J2164" s="3">
        <v>145294</v>
      </c>
      <c r="K2164" s="3">
        <v>0.44549443338924</v>
      </c>
    </row>
    <row r="2165" spans="1:11" x14ac:dyDescent="0.2">
      <c r="A2165" s="3" t="s">
        <v>752</v>
      </c>
      <c r="B2165" s="3" t="s">
        <v>814</v>
      </c>
      <c r="C2165" s="3" t="s">
        <v>815</v>
      </c>
      <c r="D2165" s="3" t="s">
        <v>8</v>
      </c>
      <c r="E2165" s="3">
        <v>2633</v>
      </c>
      <c r="F2165" s="3">
        <v>519.28527640702805</v>
      </c>
      <c r="G2165" s="3">
        <v>3972</v>
      </c>
      <c r="H2165" s="3">
        <v>1440.9609121328699</v>
      </c>
      <c r="I2165" s="3">
        <v>277606</v>
      </c>
      <c r="J2165" s="3">
        <v>129762</v>
      </c>
      <c r="K2165" s="3">
        <v>0.467432260109652</v>
      </c>
    </row>
    <row r="2166" spans="1:11" x14ac:dyDescent="0.2">
      <c r="A2166" s="3" t="s">
        <v>752</v>
      </c>
      <c r="B2166" s="3" t="s">
        <v>814</v>
      </c>
      <c r="C2166" s="3" t="s">
        <v>815</v>
      </c>
      <c r="D2166" s="3" t="s">
        <v>9</v>
      </c>
      <c r="E2166" s="3">
        <v>3247</v>
      </c>
      <c r="F2166" s="3">
        <v>756.682270688068</v>
      </c>
      <c r="G2166" s="3">
        <v>4076</v>
      </c>
      <c r="H2166" s="3">
        <v>1469.13620662619</v>
      </c>
      <c r="I2166" s="3">
        <v>277606</v>
      </c>
      <c r="J2166" s="3">
        <v>129762</v>
      </c>
      <c r="K2166" s="3">
        <v>0.467432260109652</v>
      </c>
    </row>
    <row r="2167" spans="1:11" x14ac:dyDescent="0.2">
      <c r="A2167" s="3" t="s">
        <v>752</v>
      </c>
      <c r="B2167" s="3" t="s">
        <v>814</v>
      </c>
      <c r="C2167" s="3" t="s">
        <v>815</v>
      </c>
      <c r="D2167" s="3" t="s">
        <v>10</v>
      </c>
      <c r="E2167" s="3">
        <v>2775</v>
      </c>
      <c r="F2167" s="3">
        <v>468.68551678518099</v>
      </c>
      <c r="G2167" s="3">
        <v>3677</v>
      </c>
      <c r="H2167" s="3">
        <v>1030.31695836167</v>
      </c>
      <c r="I2167" s="3">
        <v>277606</v>
      </c>
      <c r="J2167" s="3">
        <v>129762</v>
      </c>
      <c r="K2167" s="3">
        <v>0.467432260109652</v>
      </c>
    </row>
    <row r="2168" spans="1:11" x14ac:dyDescent="0.2">
      <c r="A2168" s="3" t="s">
        <v>752</v>
      </c>
      <c r="B2168" s="3" t="s">
        <v>814</v>
      </c>
      <c r="C2168" s="3" t="s">
        <v>815</v>
      </c>
      <c r="D2168" s="3" t="s">
        <v>11</v>
      </c>
      <c r="E2168" s="3">
        <v>2957</v>
      </c>
      <c r="F2168" s="3">
        <v>488.44753383671502</v>
      </c>
      <c r="G2168" s="3">
        <v>4066</v>
      </c>
      <c r="H2168" s="3">
        <v>1228.0543074770801</v>
      </c>
      <c r="I2168" s="3">
        <v>277606</v>
      </c>
      <c r="J2168" s="3">
        <v>129762</v>
      </c>
      <c r="K2168" s="3">
        <v>0.467432260109652</v>
      </c>
    </row>
    <row r="2169" spans="1:11" x14ac:dyDescent="0.2">
      <c r="A2169" s="3" t="s">
        <v>752</v>
      </c>
      <c r="B2169" s="3" t="s">
        <v>814</v>
      </c>
      <c r="C2169" s="3" t="s">
        <v>815</v>
      </c>
      <c r="D2169" s="3" t="s">
        <v>12</v>
      </c>
      <c r="E2169" s="3">
        <v>2596</v>
      </c>
      <c r="F2169" s="3">
        <v>464.80911361846103</v>
      </c>
      <c r="G2169" s="3">
        <v>3438</v>
      </c>
      <c r="H2169" s="3">
        <v>1073.97066613321</v>
      </c>
      <c r="I2169" s="3">
        <v>277606</v>
      </c>
      <c r="J2169" s="3">
        <v>129762</v>
      </c>
      <c r="K2169" s="3">
        <v>0.467432260109652</v>
      </c>
    </row>
    <row r="2170" spans="1:11" x14ac:dyDescent="0.2">
      <c r="A2170" s="3" t="s">
        <v>752</v>
      </c>
      <c r="B2170" s="3" t="s">
        <v>814</v>
      </c>
      <c r="C2170" s="3" t="s">
        <v>815</v>
      </c>
      <c r="D2170" s="3" t="s">
        <v>13</v>
      </c>
      <c r="E2170" s="3">
        <v>2788</v>
      </c>
      <c r="F2170" s="3">
        <v>610.446068360661</v>
      </c>
      <c r="G2170" s="3">
        <v>3642</v>
      </c>
      <c r="H2170" s="3">
        <v>1351.6658870855499</v>
      </c>
      <c r="I2170" s="3">
        <v>277606</v>
      </c>
      <c r="J2170" s="3">
        <v>129762</v>
      </c>
      <c r="K2170" s="3">
        <v>0.467432260109652</v>
      </c>
    </row>
    <row r="2171" spans="1:11" x14ac:dyDescent="0.2">
      <c r="A2171" s="3" t="s">
        <v>752</v>
      </c>
      <c r="B2171" s="3" t="s">
        <v>814</v>
      </c>
      <c r="C2171" s="3" t="s">
        <v>815</v>
      </c>
      <c r="D2171" s="3" t="s">
        <v>14</v>
      </c>
      <c r="E2171" s="3">
        <v>2998</v>
      </c>
      <c r="F2171" s="3">
        <v>496.632157468988</v>
      </c>
      <c r="G2171" s="3">
        <v>3728</v>
      </c>
      <c r="H2171" s="3">
        <v>1109.68457985753</v>
      </c>
      <c r="I2171" s="3">
        <v>277606</v>
      </c>
      <c r="J2171" s="3">
        <v>129762</v>
      </c>
      <c r="K2171" s="3">
        <v>0.467432260109652</v>
      </c>
    </row>
    <row r="2172" spans="1:11" x14ac:dyDescent="0.2">
      <c r="A2172" s="3" t="s">
        <v>752</v>
      </c>
      <c r="B2172" s="3" t="s">
        <v>814</v>
      </c>
      <c r="C2172" s="3" t="s">
        <v>815</v>
      </c>
      <c r="D2172" s="3" t="s">
        <v>15</v>
      </c>
      <c r="E2172" s="3">
        <v>2699</v>
      </c>
      <c r="F2172" s="3">
        <v>509.86888821278598</v>
      </c>
      <c r="G2172" s="3">
        <v>3515</v>
      </c>
      <c r="H2172" s="3">
        <v>1068.83796640077</v>
      </c>
      <c r="I2172" s="3">
        <v>277606</v>
      </c>
      <c r="J2172" s="3">
        <v>129762</v>
      </c>
      <c r="K2172" s="3">
        <v>0.467432260109652</v>
      </c>
    </row>
    <row r="2173" spans="1:11" x14ac:dyDescent="0.2">
      <c r="A2173" s="3" t="s">
        <v>752</v>
      </c>
      <c r="B2173" s="3" t="s">
        <v>817</v>
      </c>
      <c r="C2173" s="3" t="s">
        <v>818</v>
      </c>
      <c r="D2173" s="3" t="s">
        <v>8</v>
      </c>
      <c r="E2173" s="3">
        <v>2351</v>
      </c>
      <c r="F2173" s="3">
        <v>300.213360192415</v>
      </c>
      <c r="G2173" s="3">
        <v>3301</v>
      </c>
      <c r="H2173" s="3">
        <v>709.80980823249399</v>
      </c>
      <c r="I2173" s="3">
        <v>669334</v>
      </c>
      <c r="J2173" s="3">
        <v>319260</v>
      </c>
      <c r="K2173" s="3">
        <v>0.476981596631876</v>
      </c>
    </row>
    <row r="2174" spans="1:11" x14ac:dyDescent="0.2">
      <c r="A2174" s="3" t="s">
        <v>752</v>
      </c>
      <c r="B2174" s="3" t="s">
        <v>817</v>
      </c>
      <c r="C2174" s="3" t="s">
        <v>818</v>
      </c>
      <c r="D2174" s="3" t="s">
        <v>9</v>
      </c>
      <c r="E2174" s="3">
        <v>2883</v>
      </c>
      <c r="F2174" s="3">
        <v>530.53356090455202</v>
      </c>
      <c r="G2174" s="3">
        <v>3665</v>
      </c>
      <c r="H2174" s="3">
        <v>1004.2439130573</v>
      </c>
      <c r="I2174" s="3">
        <v>669334</v>
      </c>
      <c r="J2174" s="3">
        <v>319260</v>
      </c>
      <c r="K2174" s="3">
        <v>0.476981596631876</v>
      </c>
    </row>
    <row r="2175" spans="1:11" x14ac:dyDescent="0.2">
      <c r="A2175" s="3" t="s">
        <v>752</v>
      </c>
      <c r="B2175" s="3" t="s">
        <v>817</v>
      </c>
      <c r="C2175" s="3" t="s">
        <v>818</v>
      </c>
      <c r="D2175" s="3" t="s">
        <v>10</v>
      </c>
      <c r="E2175" s="3">
        <v>2616</v>
      </c>
      <c r="F2175" s="3">
        <v>420.83916994158801</v>
      </c>
      <c r="G2175" s="3">
        <v>3428</v>
      </c>
      <c r="H2175" s="3">
        <v>751.24676502974103</v>
      </c>
      <c r="I2175" s="3">
        <v>669334</v>
      </c>
      <c r="J2175" s="3">
        <v>319260</v>
      </c>
      <c r="K2175" s="3">
        <v>0.476981596631876</v>
      </c>
    </row>
    <row r="2176" spans="1:11" x14ac:dyDescent="0.2">
      <c r="A2176" s="3" t="s">
        <v>752</v>
      </c>
      <c r="B2176" s="3" t="s">
        <v>817</v>
      </c>
      <c r="C2176" s="3" t="s">
        <v>818</v>
      </c>
      <c r="D2176" s="3" t="s">
        <v>11</v>
      </c>
      <c r="E2176" s="3">
        <v>2512</v>
      </c>
      <c r="F2176" s="3">
        <v>371.04744895408299</v>
      </c>
      <c r="G2176" s="3">
        <v>3402</v>
      </c>
      <c r="H2176" s="3">
        <v>807.02227484280297</v>
      </c>
      <c r="I2176" s="3">
        <v>669334</v>
      </c>
      <c r="J2176" s="3">
        <v>319260</v>
      </c>
      <c r="K2176" s="3">
        <v>0.476981596631876</v>
      </c>
    </row>
    <row r="2177" spans="1:11" x14ac:dyDescent="0.2">
      <c r="A2177" s="3" t="s">
        <v>752</v>
      </c>
      <c r="B2177" s="3" t="s">
        <v>817</v>
      </c>
      <c r="C2177" s="3" t="s">
        <v>818</v>
      </c>
      <c r="D2177" s="3" t="s">
        <v>12</v>
      </c>
      <c r="E2177" s="3">
        <v>2390</v>
      </c>
      <c r="F2177" s="3">
        <v>355.28087993362402</v>
      </c>
      <c r="G2177" s="3">
        <v>2858</v>
      </c>
      <c r="H2177" s="3">
        <v>661.95854414126097</v>
      </c>
      <c r="I2177" s="3">
        <v>669334</v>
      </c>
      <c r="J2177" s="3">
        <v>319260</v>
      </c>
      <c r="K2177" s="3">
        <v>0.476981596631876</v>
      </c>
    </row>
    <row r="2178" spans="1:11" x14ac:dyDescent="0.2">
      <c r="A2178" s="3" t="s">
        <v>752</v>
      </c>
      <c r="B2178" s="3" t="s">
        <v>817</v>
      </c>
      <c r="C2178" s="3" t="s">
        <v>818</v>
      </c>
      <c r="D2178" s="3" t="s">
        <v>13</v>
      </c>
      <c r="E2178" s="3">
        <v>2485</v>
      </c>
      <c r="F2178" s="3">
        <v>446.91754421066503</v>
      </c>
      <c r="G2178" s="3">
        <v>3128</v>
      </c>
      <c r="H2178" s="3">
        <v>869.828698964463</v>
      </c>
      <c r="I2178" s="3">
        <v>669334</v>
      </c>
      <c r="J2178" s="3">
        <v>319260</v>
      </c>
      <c r="K2178" s="3">
        <v>0.476981596631876</v>
      </c>
    </row>
    <row r="2179" spans="1:11" x14ac:dyDescent="0.2">
      <c r="A2179" s="3" t="s">
        <v>752</v>
      </c>
      <c r="B2179" s="3" t="s">
        <v>817</v>
      </c>
      <c r="C2179" s="3" t="s">
        <v>818</v>
      </c>
      <c r="D2179" s="3" t="s">
        <v>14</v>
      </c>
      <c r="E2179" s="3">
        <v>2476</v>
      </c>
      <c r="F2179" s="3">
        <v>309.51485842580303</v>
      </c>
      <c r="G2179" s="3">
        <v>3172</v>
      </c>
      <c r="H2179" s="3">
        <v>697.65259190448603</v>
      </c>
      <c r="I2179" s="3">
        <v>669334</v>
      </c>
      <c r="J2179" s="3">
        <v>319260</v>
      </c>
      <c r="K2179" s="3">
        <v>0.476981596631876</v>
      </c>
    </row>
    <row r="2180" spans="1:11" x14ac:dyDescent="0.2">
      <c r="A2180" s="3" t="s">
        <v>752</v>
      </c>
      <c r="B2180" s="3" t="s">
        <v>817</v>
      </c>
      <c r="C2180" s="3" t="s">
        <v>818</v>
      </c>
      <c r="D2180" s="3" t="s">
        <v>15</v>
      </c>
      <c r="E2180" s="3">
        <v>2437</v>
      </c>
      <c r="F2180" s="3">
        <v>341.32058369486498</v>
      </c>
      <c r="G2180" s="3">
        <v>3028</v>
      </c>
      <c r="H2180" s="3">
        <v>722.02858484942703</v>
      </c>
      <c r="I2180" s="3">
        <v>669334</v>
      </c>
      <c r="J2180" s="3">
        <v>319260</v>
      </c>
      <c r="K2180" s="3">
        <v>0.476981596631876</v>
      </c>
    </row>
    <row r="2181" spans="1:11" x14ac:dyDescent="0.2">
      <c r="A2181" s="3" t="s">
        <v>752</v>
      </c>
      <c r="B2181" s="3" t="s">
        <v>820</v>
      </c>
      <c r="C2181" s="3" t="s">
        <v>821</v>
      </c>
      <c r="D2181" s="3" t="s">
        <v>8</v>
      </c>
      <c r="E2181" s="3">
        <v>3044</v>
      </c>
      <c r="F2181" s="3">
        <v>965.95111271978703</v>
      </c>
      <c r="G2181" s="3">
        <v>4477</v>
      </c>
      <c r="H2181" s="3">
        <v>1976.76406436402</v>
      </c>
      <c r="I2181" s="3">
        <v>565545</v>
      </c>
      <c r="J2181" s="3">
        <v>244686</v>
      </c>
      <c r="K2181" s="3">
        <v>0.432655226374559</v>
      </c>
    </row>
    <row r="2182" spans="1:11" x14ac:dyDescent="0.2">
      <c r="A2182" s="3" t="s">
        <v>752</v>
      </c>
      <c r="B2182" s="3" t="s">
        <v>820</v>
      </c>
      <c r="C2182" s="3" t="s">
        <v>821</v>
      </c>
      <c r="D2182" s="3" t="s">
        <v>9</v>
      </c>
      <c r="E2182" s="3">
        <v>3930</v>
      </c>
      <c r="F2182" s="3">
        <v>1300.8139990488</v>
      </c>
      <c r="G2182" s="3">
        <v>5094</v>
      </c>
      <c r="H2182" s="3">
        <v>2276.5112886116699</v>
      </c>
      <c r="I2182" s="3">
        <v>565545</v>
      </c>
      <c r="J2182" s="3">
        <v>244686</v>
      </c>
      <c r="K2182" s="3">
        <v>0.432655226374559</v>
      </c>
    </row>
    <row r="2183" spans="1:11" x14ac:dyDescent="0.2">
      <c r="A2183" s="3" t="s">
        <v>752</v>
      </c>
      <c r="B2183" s="3" t="s">
        <v>820</v>
      </c>
      <c r="C2183" s="3" t="s">
        <v>821</v>
      </c>
      <c r="D2183" s="3" t="s">
        <v>10</v>
      </c>
      <c r="E2183" s="3">
        <v>3846</v>
      </c>
      <c r="F2183" s="3">
        <v>1346.4350954368399</v>
      </c>
      <c r="G2183" s="3">
        <v>4784</v>
      </c>
      <c r="H2183" s="3">
        <v>2199.2544034967</v>
      </c>
      <c r="I2183" s="3">
        <v>565545</v>
      </c>
      <c r="J2183" s="3">
        <v>244686</v>
      </c>
      <c r="K2183" s="3">
        <v>0.432655226374559</v>
      </c>
    </row>
    <row r="2184" spans="1:11" x14ac:dyDescent="0.2">
      <c r="A2184" s="3" t="s">
        <v>752</v>
      </c>
      <c r="B2184" s="3" t="s">
        <v>820</v>
      </c>
      <c r="C2184" s="3" t="s">
        <v>821</v>
      </c>
      <c r="D2184" s="3" t="s">
        <v>11</v>
      </c>
      <c r="E2184" s="3">
        <v>3232</v>
      </c>
      <c r="F2184" s="3">
        <v>1102.7473006009</v>
      </c>
      <c r="G2184" s="3">
        <v>4566</v>
      </c>
      <c r="H2184" s="3">
        <v>2231.1935169353001</v>
      </c>
      <c r="I2184" s="3">
        <v>565545</v>
      </c>
      <c r="J2184" s="3">
        <v>244686</v>
      </c>
      <c r="K2184" s="3">
        <v>0.432655226374559</v>
      </c>
    </row>
    <row r="2185" spans="1:11" x14ac:dyDescent="0.2">
      <c r="A2185" s="3" t="s">
        <v>752</v>
      </c>
      <c r="B2185" s="3" t="s">
        <v>820</v>
      </c>
      <c r="C2185" s="3" t="s">
        <v>821</v>
      </c>
      <c r="D2185" s="3" t="s">
        <v>12</v>
      </c>
      <c r="E2185" s="3">
        <v>3166</v>
      </c>
      <c r="F2185" s="3">
        <v>1121.69146157051</v>
      </c>
      <c r="G2185" s="3">
        <v>4077</v>
      </c>
      <c r="H2185" s="3">
        <v>1943.4415205375301</v>
      </c>
      <c r="I2185" s="3">
        <v>565545</v>
      </c>
      <c r="J2185" s="3">
        <v>244686</v>
      </c>
      <c r="K2185" s="3">
        <v>0.432655226374559</v>
      </c>
    </row>
    <row r="2186" spans="1:11" x14ac:dyDescent="0.2">
      <c r="A2186" s="3" t="s">
        <v>752</v>
      </c>
      <c r="B2186" s="3" t="s">
        <v>820</v>
      </c>
      <c r="C2186" s="3" t="s">
        <v>821</v>
      </c>
      <c r="D2186" s="3" t="s">
        <v>13</v>
      </c>
      <c r="E2186" s="3">
        <v>3575</v>
      </c>
      <c r="F2186" s="3">
        <v>1261.30584644654</v>
      </c>
      <c r="G2186" s="3">
        <v>4377</v>
      </c>
      <c r="H2186" s="3">
        <v>2150.0575769510301</v>
      </c>
      <c r="I2186" s="3">
        <v>565545</v>
      </c>
      <c r="J2186" s="3">
        <v>244686</v>
      </c>
      <c r="K2186" s="3">
        <v>0.432655226374559</v>
      </c>
    </row>
    <row r="2187" spans="1:11" x14ac:dyDescent="0.2">
      <c r="A2187" s="3" t="s">
        <v>752</v>
      </c>
      <c r="B2187" s="3" t="s">
        <v>820</v>
      </c>
      <c r="C2187" s="3" t="s">
        <v>821</v>
      </c>
      <c r="D2187" s="3" t="s">
        <v>14</v>
      </c>
      <c r="E2187" s="3">
        <v>3526</v>
      </c>
      <c r="F2187" s="3">
        <v>775.12704591295096</v>
      </c>
      <c r="G2187" s="3">
        <v>4200</v>
      </c>
      <c r="H2187" s="3">
        <v>1514.4290064156</v>
      </c>
      <c r="I2187" s="3">
        <v>565545</v>
      </c>
      <c r="J2187" s="3">
        <v>244686</v>
      </c>
      <c r="K2187" s="3">
        <v>0.432655226374559</v>
      </c>
    </row>
    <row r="2188" spans="1:11" x14ac:dyDescent="0.2">
      <c r="A2188" s="3" t="s">
        <v>752</v>
      </c>
      <c r="B2188" s="3" t="s">
        <v>820</v>
      </c>
      <c r="C2188" s="3" t="s">
        <v>821</v>
      </c>
      <c r="D2188" s="3" t="s">
        <v>15</v>
      </c>
      <c r="E2188" s="3">
        <v>2925</v>
      </c>
      <c r="F2188" s="3">
        <v>691.69955027771596</v>
      </c>
      <c r="G2188" s="3">
        <v>3770</v>
      </c>
      <c r="H2188" s="3">
        <v>1294.2151964632401</v>
      </c>
      <c r="I2188" s="3">
        <v>565545</v>
      </c>
      <c r="J2188" s="3">
        <v>244686</v>
      </c>
      <c r="K2188" s="3">
        <v>0.432655226374559</v>
      </c>
    </row>
    <row r="2189" spans="1:11" x14ac:dyDescent="0.2">
      <c r="A2189" s="3" t="s">
        <v>752</v>
      </c>
      <c r="B2189" s="3" t="s">
        <v>823</v>
      </c>
      <c r="C2189" s="3" t="s">
        <v>824</v>
      </c>
      <c r="D2189" s="3" t="s">
        <v>8</v>
      </c>
      <c r="E2189" s="3">
        <v>3498</v>
      </c>
      <c r="F2189" s="3">
        <v>811.60410799434499</v>
      </c>
      <c r="G2189" s="3">
        <v>4807</v>
      </c>
      <c r="H2189" s="3">
        <v>1895.14624588014</v>
      </c>
      <c r="I2189" s="3">
        <v>328398</v>
      </c>
      <c r="J2189" s="3">
        <v>141507</v>
      </c>
      <c r="K2189" s="3">
        <v>0.43090091900681499</v>
      </c>
    </row>
    <row r="2190" spans="1:11" x14ac:dyDescent="0.2">
      <c r="A2190" s="3" t="s">
        <v>752</v>
      </c>
      <c r="B2190" s="3" t="s">
        <v>823</v>
      </c>
      <c r="C2190" s="3" t="s">
        <v>824</v>
      </c>
      <c r="D2190" s="3" t="s">
        <v>9</v>
      </c>
      <c r="E2190" s="3">
        <v>4207</v>
      </c>
      <c r="F2190" s="3">
        <v>1269.15478153758</v>
      </c>
      <c r="G2190" s="3">
        <v>5477</v>
      </c>
      <c r="H2190" s="3">
        <v>2397.6343879187698</v>
      </c>
      <c r="I2190" s="3">
        <v>328398</v>
      </c>
      <c r="J2190" s="3">
        <v>141507</v>
      </c>
      <c r="K2190" s="3">
        <v>0.43090091900681499</v>
      </c>
    </row>
    <row r="2191" spans="1:11" x14ac:dyDescent="0.2">
      <c r="A2191" s="3" t="s">
        <v>752</v>
      </c>
      <c r="B2191" s="3" t="s">
        <v>823</v>
      </c>
      <c r="C2191" s="3" t="s">
        <v>824</v>
      </c>
      <c r="D2191" s="3" t="s">
        <v>10</v>
      </c>
      <c r="E2191" s="3">
        <v>3418</v>
      </c>
      <c r="F2191" s="3">
        <v>1024.39041094496</v>
      </c>
      <c r="G2191" s="3">
        <v>4351</v>
      </c>
      <c r="H2191" s="3">
        <v>1956.37799325777</v>
      </c>
      <c r="I2191" s="3">
        <v>328398</v>
      </c>
      <c r="J2191" s="3">
        <v>141507</v>
      </c>
      <c r="K2191" s="3">
        <v>0.43090091900681499</v>
      </c>
    </row>
    <row r="2192" spans="1:11" x14ac:dyDescent="0.2">
      <c r="A2192" s="3" t="s">
        <v>752</v>
      </c>
      <c r="B2192" s="3" t="s">
        <v>823</v>
      </c>
      <c r="C2192" s="3" t="s">
        <v>824</v>
      </c>
      <c r="D2192" s="3" t="s">
        <v>11</v>
      </c>
      <c r="E2192" s="3">
        <v>3416</v>
      </c>
      <c r="F2192" s="3">
        <v>911.263206498719</v>
      </c>
      <c r="G2192" s="3">
        <v>4794</v>
      </c>
      <c r="H2192" s="3">
        <v>1890.49516452956</v>
      </c>
      <c r="I2192" s="3">
        <v>328398</v>
      </c>
      <c r="J2192" s="3">
        <v>141507</v>
      </c>
      <c r="K2192" s="3">
        <v>0.43090091900681499</v>
      </c>
    </row>
    <row r="2193" spans="1:11" x14ac:dyDescent="0.2">
      <c r="A2193" s="3" t="s">
        <v>752</v>
      </c>
      <c r="B2193" s="3" t="s">
        <v>823</v>
      </c>
      <c r="C2193" s="3" t="s">
        <v>824</v>
      </c>
      <c r="D2193" s="3" t="s">
        <v>12</v>
      </c>
      <c r="E2193" s="3">
        <v>3149</v>
      </c>
      <c r="F2193" s="3">
        <v>872.78162054331301</v>
      </c>
      <c r="G2193" s="3">
        <v>4320</v>
      </c>
      <c r="H2193" s="3">
        <v>1610.10803628393</v>
      </c>
      <c r="I2193" s="3">
        <v>328398</v>
      </c>
      <c r="J2193" s="3">
        <v>141507</v>
      </c>
      <c r="K2193" s="3">
        <v>0.43090091900681499</v>
      </c>
    </row>
    <row r="2194" spans="1:11" x14ac:dyDescent="0.2">
      <c r="A2194" s="3" t="s">
        <v>752</v>
      </c>
      <c r="B2194" s="3" t="s">
        <v>823</v>
      </c>
      <c r="C2194" s="3" t="s">
        <v>824</v>
      </c>
      <c r="D2194" s="3" t="s">
        <v>13</v>
      </c>
      <c r="E2194" s="3">
        <v>3682</v>
      </c>
      <c r="F2194" s="3">
        <v>1049.3444351804301</v>
      </c>
      <c r="G2194" s="3">
        <v>4518</v>
      </c>
      <c r="H2194" s="3">
        <v>1939.5788867947899</v>
      </c>
      <c r="I2194" s="3">
        <v>328398</v>
      </c>
      <c r="J2194" s="3">
        <v>141507</v>
      </c>
      <c r="K2194" s="3">
        <v>0.43090091900681499</v>
      </c>
    </row>
    <row r="2195" spans="1:11" x14ac:dyDescent="0.2">
      <c r="A2195" s="3" t="s">
        <v>752</v>
      </c>
      <c r="B2195" s="3" t="s">
        <v>823</v>
      </c>
      <c r="C2195" s="3" t="s">
        <v>824</v>
      </c>
      <c r="D2195" s="3" t="s">
        <v>14</v>
      </c>
      <c r="E2195" s="3">
        <v>3578</v>
      </c>
      <c r="F2195" s="3">
        <v>809.35433864440199</v>
      </c>
      <c r="G2195" s="3">
        <v>4632</v>
      </c>
      <c r="H2195" s="3">
        <v>1723.0746386814601</v>
      </c>
      <c r="I2195" s="3">
        <v>328398</v>
      </c>
      <c r="J2195" s="3">
        <v>141507</v>
      </c>
      <c r="K2195" s="3">
        <v>0.43090091900681499</v>
      </c>
    </row>
    <row r="2196" spans="1:11" x14ac:dyDescent="0.2">
      <c r="A2196" s="3" t="s">
        <v>752</v>
      </c>
      <c r="B2196" s="3" t="s">
        <v>823</v>
      </c>
      <c r="C2196" s="3" t="s">
        <v>824</v>
      </c>
      <c r="D2196" s="3" t="s">
        <v>15</v>
      </c>
      <c r="E2196" s="3">
        <v>3323</v>
      </c>
      <c r="F2196" s="3">
        <v>759.40052183528996</v>
      </c>
      <c r="G2196" s="3">
        <v>4357</v>
      </c>
      <c r="H2196" s="3">
        <v>1545.6069607920799</v>
      </c>
      <c r="I2196" s="3">
        <v>328398</v>
      </c>
      <c r="J2196" s="3">
        <v>141507</v>
      </c>
      <c r="K2196" s="3">
        <v>0.43090091900681499</v>
      </c>
    </row>
    <row r="2197" spans="1:11" x14ac:dyDescent="0.2">
      <c r="A2197" s="3" t="s">
        <v>752</v>
      </c>
      <c r="B2197" s="3" t="s">
        <v>826</v>
      </c>
      <c r="C2197" s="3" t="s">
        <v>827</v>
      </c>
      <c r="D2197" s="3" t="s">
        <v>8</v>
      </c>
      <c r="E2197" s="3">
        <v>2765</v>
      </c>
      <c r="F2197" s="3">
        <v>437.96884743126299</v>
      </c>
      <c r="G2197" s="3">
        <v>3647</v>
      </c>
      <c r="H2197" s="3">
        <v>960.47599253685996</v>
      </c>
      <c r="I2197" s="3">
        <v>512894</v>
      </c>
      <c r="J2197" s="3">
        <v>240653</v>
      </c>
      <c r="K2197" s="3">
        <v>0.46920611276404101</v>
      </c>
    </row>
    <row r="2198" spans="1:11" x14ac:dyDescent="0.2">
      <c r="A2198" s="3" t="s">
        <v>752</v>
      </c>
      <c r="B2198" s="3" t="s">
        <v>826</v>
      </c>
      <c r="C2198" s="3" t="s">
        <v>827</v>
      </c>
      <c r="D2198" s="3" t="s">
        <v>9</v>
      </c>
      <c r="E2198" s="3">
        <v>3080</v>
      </c>
      <c r="F2198" s="3">
        <v>708.62565596838397</v>
      </c>
      <c r="G2198" s="3">
        <v>4039</v>
      </c>
      <c r="H2198" s="3">
        <v>1288.42723242836</v>
      </c>
      <c r="I2198" s="3">
        <v>512894</v>
      </c>
      <c r="J2198" s="3">
        <v>240653</v>
      </c>
      <c r="K2198" s="3">
        <v>0.46920611276404101</v>
      </c>
    </row>
    <row r="2199" spans="1:11" x14ac:dyDescent="0.2">
      <c r="A2199" s="3" t="s">
        <v>752</v>
      </c>
      <c r="B2199" s="3" t="s">
        <v>826</v>
      </c>
      <c r="C2199" s="3" t="s">
        <v>827</v>
      </c>
      <c r="D2199" s="3" t="s">
        <v>10</v>
      </c>
      <c r="E2199" s="3">
        <v>2761</v>
      </c>
      <c r="F2199" s="3">
        <v>487.21730292561699</v>
      </c>
      <c r="G2199" s="3">
        <v>3487</v>
      </c>
      <c r="H2199" s="3">
        <v>896.35571108220404</v>
      </c>
      <c r="I2199" s="3">
        <v>512894</v>
      </c>
      <c r="J2199" s="3">
        <v>240653</v>
      </c>
      <c r="K2199" s="3">
        <v>0.46920611276404101</v>
      </c>
    </row>
    <row r="2200" spans="1:11" x14ac:dyDescent="0.2">
      <c r="A2200" s="3" t="s">
        <v>752</v>
      </c>
      <c r="B2200" s="3" t="s">
        <v>826</v>
      </c>
      <c r="C2200" s="3" t="s">
        <v>827</v>
      </c>
      <c r="D2200" s="3" t="s">
        <v>11</v>
      </c>
      <c r="E2200" s="3">
        <v>3079</v>
      </c>
      <c r="F2200" s="3">
        <v>537.78755866431095</v>
      </c>
      <c r="G2200" s="3">
        <v>3846</v>
      </c>
      <c r="H2200" s="3">
        <v>1029.3310418552901</v>
      </c>
      <c r="I2200" s="3">
        <v>512894</v>
      </c>
      <c r="J2200" s="3">
        <v>240653</v>
      </c>
      <c r="K2200" s="3">
        <v>0.46920611276404101</v>
      </c>
    </row>
    <row r="2201" spans="1:11" x14ac:dyDescent="0.2">
      <c r="A2201" s="3" t="s">
        <v>752</v>
      </c>
      <c r="B2201" s="3" t="s">
        <v>826</v>
      </c>
      <c r="C2201" s="3" t="s">
        <v>827</v>
      </c>
      <c r="D2201" s="3" t="s">
        <v>12</v>
      </c>
      <c r="E2201" s="3">
        <v>2575</v>
      </c>
      <c r="F2201" s="3">
        <v>439.12594393567298</v>
      </c>
      <c r="G2201" s="3">
        <v>3281</v>
      </c>
      <c r="H2201" s="3">
        <v>821.09229233142003</v>
      </c>
      <c r="I2201" s="3">
        <v>512894</v>
      </c>
      <c r="J2201" s="3">
        <v>240653</v>
      </c>
      <c r="K2201" s="3">
        <v>0.46920611276404101</v>
      </c>
    </row>
    <row r="2202" spans="1:11" x14ac:dyDescent="0.2">
      <c r="A2202" s="3" t="s">
        <v>752</v>
      </c>
      <c r="B2202" s="3" t="s">
        <v>826</v>
      </c>
      <c r="C2202" s="3" t="s">
        <v>827</v>
      </c>
      <c r="D2202" s="3" t="s">
        <v>13</v>
      </c>
      <c r="E2202" s="3">
        <v>2880</v>
      </c>
      <c r="F2202" s="3">
        <v>594.161738388186</v>
      </c>
      <c r="G2202" s="3">
        <v>3722</v>
      </c>
      <c r="H2202" s="3">
        <v>1193.01506003447</v>
      </c>
      <c r="I2202" s="3">
        <v>512894</v>
      </c>
      <c r="J2202" s="3">
        <v>240653</v>
      </c>
      <c r="K2202" s="3">
        <v>0.46920611276404101</v>
      </c>
    </row>
    <row r="2203" spans="1:11" x14ac:dyDescent="0.2">
      <c r="A2203" s="3" t="s">
        <v>752</v>
      </c>
      <c r="B2203" s="3" t="s">
        <v>826</v>
      </c>
      <c r="C2203" s="3" t="s">
        <v>827</v>
      </c>
      <c r="D2203" s="3" t="s">
        <v>14</v>
      </c>
      <c r="E2203" s="3">
        <v>2845</v>
      </c>
      <c r="F2203" s="3">
        <v>477.74315101744099</v>
      </c>
      <c r="G2203" s="3">
        <v>3755</v>
      </c>
      <c r="H2203" s="3">
        <v>1079.97408198428</v>
      </c>
      <c r="I2203" s="3">
        <v>512894</v>
      </c>
      <c r="J2203" s="3">
        <v>240653</v>
      </c>
      <c r="K2203" s="3">
        <v>0.46920611276404101</v>
      </c>
    </row>
    <row r="2204" spans="1:11" x14ac:dyDescent="0.2">
      <c r="A2204" s="3" t="s">
        <v>752</v>
      </c>
      <c r="B2204" s="3" t="s">
        <v>826</v>
      </c>
      <c r="C2204" s="3" t="s">
        <v>827</v>
      </c>
      <c r="D2204" s="3" t="s">
        <v>15</v>
      </c>
      <c r="E2204" s="3">
        <v>2624</v>
      </c>
      <c r="F2204" s="3">
        <v>450.090919213441</v>
      </c>
      <c r="G2204" s="3">
        <v>3665</v>
      </c>
      <c r="H2204" s="3">
        <v>941.73719815371601</v>
      </c>
      <c r="I2204" s="3">
        <v>512894</v>
      </c>
      <c r="J2204" s="3">
        <v>240653</v>
      </c>
      <c r="K2204" s="3">
        <v>0.46920611276404101</v>
      </c>
    </row>
    <row r="2205" spans="1:11" x14ac:dyDescent="0.2">
      <c r="A2205" s="3" t="s">
        <v>752</v>
      </c>
      <c r="B2205" s="3" t="s">
        <v>829</v>
      </c>
      <c r="C2205" s="3" t="s">
        <v>830</v>
      </c>
      <c r="D2205" s="3" t="s">
        <v>8</v>
      </c>
      <c r="E2205" s="3">
        <v>4649</v>
      </c>
      <c r="F2205" s="3">
        <v>1644.33327109365</v>
      </c>
      <c r="G2205" s="3">
        <v>5874</v>
      </c>
      <c r="H2205" s="3">
        <v>2808.6024724020399</v>
      </c>
      <c r="I2205" s="3">
        <v>425961</v>
      </c>
      <c r="J2205" s="3">
        <v>198285</v>
      </c>
      <c r="K2205" s="3">
        <v>0.46550036270926198</v>
      </c>
    </row>
    <row r="2206" spans="1:11" x14ac:dyDescent="0.2">
      <c r="A2206" s="3" t="s">
        <v>752</v>
      </c>
      <c r="B2206" s="3" t="s">
        <v>829</v>
      </c>
      <c r="C2206" s="3" t="s">
        <v>830</v>
      </c>
      <c r="D2206" s="3" t="s">
        <v>9</v>
      </c>
      <c r="E2206" s="3">
        <v>5043</v>
      </c>
      <c r="F2206" s="3">
        <v>2088.0887803646201</v>
      </c>
      <c r="G2206" s="3">
        <v>6037</v>
      </c>
      <c r="H2206" s="3">
        <v>3239.71821540155</v>
      </c>
      <c r="I2206" s="3">
        <v>425961</v>
      </c>
      <c r="J2206" s="3">
        <v>198285</v>
      </c>
      <c r="K2206" s="3">
        <v>0.46550036270926198</v>
      </c>
    </row>
    <row r="2207" spans="1:11" x14ac:dyDescent="0.2">
      <c r="A2207" s="3" t="s">
        <v>752</v>
      </c>
      <c r="B2207" s="3" t="s">
        <v>829</v>
      </c>
      <c r="C2207" s="3" t="s">
        <v>830</v>
      </c>
      <c r="D2207" s="3" t="s">
        <v>10</v>
      </c>
      <c r="E2207" s="3">
        <v>4254</v>
      </c>
      <c r="F2207" s="3">
        <v>1776.0478691780399</v>
      </c>
      <c r="G2207" s="3">
        <v>4952</v>
      </c>
      <c r="H2207" s="3">
        <v>2498.5341817434501</v>
      </c>
      <c r="I2207" s="3">
        <v>425961</v>
      </c>
      <c r="J2207" s="3">
        <v>198285</v>
      </c>
      <c r="K2207" s="3">
        <v>0.46550036270926198</v>
      </c>
    </row>
    <row r="2208" spans="1:11" x14ac:dyDescent="0.2">
      <c r="A2208" s="3" t="s">
        <v>752</v>
      </c>
      <c r="B2208" s="3" t="s">
        <v>829</v>
      </c>
      <c r="C2208" s="3" t="s">
        <v>830</v>
      </c>
      <c r="D2208" s="3" t="s">
        <v>11</v>
      </c>
      <c r="E2208" s="3">
        <v>4776</v>
      </c>
      <c r="F2208" s="3">
        <v>3556.88347125467</v>
      </c>
      <c r="G2208" s="3">
        <v>5571</v>
      </c>
      <c r="H2208" s="3">
        <v>4684.4527440034799</v>
      </c>
      <c r="I2208" s="3">
        <v>425961</v>
      </c>
      <c r="J2208" s="3">
        <v>198285</v>
      </c>
      <c r="K2208" s="3">
        <v>0.46550036270926198</v>
      </c>
    </row>
    <row r="2209" spans="1:11" x14ac:dyDescent="0.2">
      <c r="A2209" s="3" t="s">
        <v>752</v>
      </c>
      <c r="B2209" s="3" t="s">
        <v>829</v>
      </c>
      <c r="C2209" s="3" t="s">
        <v>830</v>
      </c>
      <c r="D2209" s="3" t="s">
        <v>12</v>
      </c>
      <c r="E2209" s="3">
        <v>4550</v>
      </c>
      <c r="F2209" s="3">
        <v>3925.69325024009</v>
      </c>
      <c r="G2209" s="3">
        <v>5176</v>
      </c>
      <c r="H2209" s="3">
        <v>4852.9036175660804</v>
      </c>
      <c r="I2209" s="3">
        <v>425961</v>
      </c>
      <c r="J2209" s="3">
        <v>198285</v>
      </c>
      <c r="K2209" s="3">
        <v>0.46550036270926198</v>
      </c>
    </row>
    <row r="2210" spans="1:11" x14ac:dyDescent="0.2">
      <c r="A2210" s="3" t="s">
        <v>752</v>
      </c>
      <c r="B2210" s="3" t="s">
        <v>829</v>
      </c>
      <c r="C2210" s="3" t="s">
        <v>830</v>
      </c>
      <c r="D2210" s="3" t="s">
        <v>13</v>
      </c>
      <c r="E2210" s="3">
        <v>4184</v>
      </c>
      <c r="F2210" s="3">
        <v>2034.2320567392301</v>
      </c>
      <c r="G2210" s="3">
        <v>4680</v>
      </c>
      <c r="H2210" s="3">
        <v>2828.2331449072299</v>
      </c>
      <c r="I2210" s="3">
        <v>425961</v>
      </c>
      <c r="J2210" s="3">
        <v>198285</v>
      </c>
      <c r="K2210" s="3">
        <v>0.46550036270926198</v>
      </c>
    </row>
    <row r="2211" spans="1:11" x14ac:dyDescent="0.2">
      <c r="A2211" s="3" t="s">
        <v>752</v>
      </c>
      <c r="B2211" s="3" t="s">
        <v>829</v>
      </c>
      <c r="C2211" s="3" t="s">
        <v>830</v>
      </c>
      <c r="D2211" s="3" t="s">
        <v>14</v>
      </c>
      <c r="E2211" s="3">
        <v>4582</v>
      </c>
      <c r="F2211" s="3">
        <v>1696.54348783811</v>
      </c>
      <c r="G2211" s="3">
        <v>5538</v>
      </c>
      <c r="H2211" s="3">
        <v>2867.2305687984099</v>
      </c>
      <c r="I2211" s="3">
        <v>425961</v>
      </c>
      <c r="J2211" s="3">
        <v>198285</v>
      </c>
      <c r="K2211" s="3">
        <v>0.46550036270926198</v>
      </c>
    </row>
    <row r="2212" spans="1:11" x14ac:dyDescent="0.2">
      <c r="A2212" s="3" t="s">
        <v>752</v>
      </c>
      <c r="B2212" s="3" t="s">
        <v>829</v>
      </c>
      <c r="C2212" s="3" t="s">
        <v>830</v>
      </c>
      <c r="D2212" s="3" t="s">
        <v>15</v>
      </c>
      <c r="E2212" s="3">
        <v>4348</v>
      </c>
      <c r="F2212" s="3">
        <v>1715.51689238109</v>
      </c>
      <c r="G2212" s="3">
        <v>5358</v>
      </c>
      <c r="H2212" s="3">
        <v>2677.9828869115299</v>
      </c>
      <c r="I2212" s="3">
        <v>425961</v>
      </c>
      <c r="J2212" s="3">
        <v>198285</v>
      </c>
      <c r="K2212" s="3">
        <v>0.46550036270926198</v>
      </c>
    </row>
    <row r="2213" spans="1:11" x14ac:dyDescent="0.2">
      <c r="A2213" s="3" t="s">
        <v>752</v>
      </c>
      <c r="B2213" s="3" t="s">
        <v>832</v>
      </c>
      <c r="C2213" s="3" t="s">
        <v>833</v>
      </c>
      <c r="D2213" s="3" t="s">
        <v>8</v>
      </c>
      <c r="E2213" s="3">
        <v>2809</v>
      </c>
      <c r="F2213" s="3">
        <v>627.56090551476495</v>
      </c>
      <c r="G2213" s="3">
        <v>3889</v>
      </c>
      <c r="H2213" s="3">
        <v>1203.6908738762299</v>
      </c>
      <c r="I2213" s="3">
        <v>370033</v>
      </c>
      <c r="J2213" s="3">
        <v>169719</v>
      </c>
      <c r="K2213" s="3">
        <v>0.45865909256741999</v>
      </c>
    </row>
    <row r="2214" spans="1:11" x14ac:dyDescent="0.2">
      <c r="A2214" s="3" t="s">
        <v>752</v>
      </c>
      <c r="B2214" s="3" t="s">
        <v>832</v>
      </c>
      <c r="C2214" s="3" t="s">
        <v>833</v>
      </c>
      <c r="D2214" s="3" t="s">
        <v>9</v>
      </c>
      <c r="E2214" s="3">
        <v>3405</v>
      </c>
      <c r="F2214" s="3">
        <v>886.23040506114501</v>
      </c>
      <c r="G2214" s="3">
        <v>4225</v>
      </c>
      <c r="H2214" s="3">
        <v>1490.08876134766</v>
      </c>
      <c r="I2214" s="3">
        <v>370033</v>
      </c>
      <c r="J2214" s="3">
        <v>169719</v>
      </c>
      <c r="K2214" s="3">
        <v>0.45865909256741999</v>
      </c>
    </row>
    <row r="2215" spans="1:11" x14ac:dyDescent="0.2">
      <c r="A2215" s="3" t="s">
        <v>752</v>
      </c>
      <c r="B2215" s="3" t="s">
        <v>832</v>
      </c>
      <c r="C2215" s="3" t="s">
        <v>833</v>
      </c>
      <c r="D2215" s="3" t="s">
        <v>10</v>
      </c>
      <c r="E2215" s="3">
        <v>3109</v>
      </c>
      <c r="F2215" s="3">
        <v>787.85061160569603</v>
      </c>
      <c r="G2215" s="3">
        <v>3661</v>
      </c>
      <c r="H2215" s="3">
        <v>1244.67431515969</v>
      </c>
      <c r="I2215" s="3">
        <v>370033</v>
      </c>
      <c r="J2215" s="3">
        <v>169719</v>
      </c>
      <c r="K2215" s="3">
        <v>0.45865909256741999</v>
      </c>
    </row>
    <row r="2216" spans="1:11" x14ac:dyDescent="0.2">
      <c r="A2216" s="3" t="s">
        <v>752</v>
      </c>
      <c r="B2216" s="3" t="s">
        <v>832</v>
      </c>
      <c r="C2216" s="3" t="s">
        <v>833</v>
      </c>
      <c r="D2216" s="3" t="s">
        <v>11</v>
      </c>
      <c r="E2216" s="3">
        <v>3091</v>
      </c>
      <c r="F2216" s="3">
        <v>1665.4309673627899</v>
      </c>
      <c r="G2216" s="3">
        <v>3913</v>
      </c>
      <c r="H2216" s="3">
        <v>2373.4133725370002</v>
      </c>
      <c r="I2216" s="3">
        <v>370033</v>
      </c>
      <c r="J2216" s="3">
        <v>169719</v>
      </c>
      <c r="K2216" s="3">
        <v>0.45865909256741999</v>
      </c>
    </row>
    <row r="2217" spans="1:11" x14ac:dyDescent="0.2">
      <c r="A2217" s="3" t="s">
        <v>752</v>
      </c>
      <c r="B2217" s="3" t="s">
        <v>832</v>
      </c>
      <c r="C2217" s="3" t="s">
        <v>833</v>
      </c>
      <c r="D2217" s="3" t="s">
        <v>12</v>
      </c>
      <c r="E2217" s="3">
        <v>3281</v>
      </c>
      <c r="F2217" s="3">
        <v>1835.19319693902</v>
      </c>
      <c r="G2217" s="3">
        <v>3891</v>
      </c>
      <c r="H2217" s="3">
        <v>2590.4164225401601</v>
      </c>
      <c r="I2217" s="3">
        <v>370033</v>
      </c>
      <c r="J2217" s="3">
        <v>169719</v>
      </c>
      <c r="K2217" s="3">
        <v>0.45865909256741999</v>
      </c>
    </row>
    <row r="2218" spans="1:11" x14ac:dyDescent="0.2">
      <c r="A2218" s="3" t="s">
        <v>752</v>
      </c>
      <c r="B2218" s="3" t="s">
        <v>832</v>
      </c>
      <c r="C2218" s="3" t="s">
        <v>833</v>
      </c>
      <c r="D2218" s="3" t="s">
        <v>13</v>
      </c>
      <c r="E2218" s="3">
        <v>2974</v>
      </c>
      <c r="F2218" s="3">
        <v>882.08263802506201</v>
      </c>
      <c r="G2218" s="3">
        <v>3914</v>
      </c>
      <c r="H2218" s="3">
        <v>1562.7506114958201</v>
      </c>
      <c r="I2218" s="3">
        <v>370033</v>
      </c>
      <c r="J2218" s="3">
        <v>169719</v>
      </c>
      <c r="K2218" s="3">
        <v>0.45865909256741999</v>
      </c>
    </row>
    <row r="2219" spans="1:11" x14ac:dyDescent="0.2">
      <c r="A2219" s="3" t="s">
        <v>752</v>
      </c>
      <c r="B2219" s="3" t="s">
        <v>832</v>
      </c>
      <c r="C2219" s="3" t="s">
        <v>833</v>
      </c>
      <c r="D2219" s="3" t="s">
        <v>14</v>
      </c>
      <c r="E2219" s="3">
        <v>2909</v>
      </c>
      <c r="F2219" s="3">
        <v>473.20903619214897</v>
      </c>
      <c r="G2219" s="3">
        <v>3858</v>
      </c>
      <c r="H2219" s="3">
        <v>1051.8992408717399</v>
      </c>
      <c r="I2219" s="3">
        <v>370033</v>
      </c>
      <c r="J2219" s="3">
        <v>169719</v>
      </c>
      <c r="K2219" s="3">
        <v>0.45865909256741999</v>
      </c>
    </row>
    <row r="2220" spans="1:11" x14ac:dyDescent="0.2">
      <c r="A2220" s="3" t="s">
        <v>752</v>
      </c>
      <c r="B2220" s="3" t="s">
        <v>832</v>
      </c>
      <c r="C2220" s="3" t="s">
        <v>833</v>
      </c>
      <c r="D2220" s="3" t="s">
        <v>15</v>
      </c>
      <c r="E2220" s="3">
        <v>2719</v>
      </c>
      <c r="F2220" s="3">
        <v>542.60492121931202</v>
      </c>
      <c r="G2220" s="3">
        <v>3582</v>
      </c>
      <c r="H2220" s="3">
        <v>1087.0248282088401</v>
      </c>
      <c r="I2220" s="3">
        <v>370033</v>
      </c>
      <c r="J2220" s="3">
        <v>169719</v>
      </c>
      <c r="K2220" s="3">
        <v>0.45865909256741999</v>
      </c>
    </row>
    <row r="2221" spans="1:11" x14ac:dyDescent="0.2">
      <c r="A2221" s="3" t="s">
        <v>752</v>
      </c>
      <c r="B2221" s="3" t="s">
        <v>835</v>
      </c>
      <c r="C2221" s="3" t="s">
        <v>836</v>
      </c>
      <c r="D2221" s="3" t="s">
        <v>8</v>
      </c>
      <c r="E2221" s="3">
        <v>4361</v>
      </c>
      <c r="F2221" s="3">
        <v>1469.28200350152</v>
      </c>
      <c r="G2221" s="3">
        <v>5442</v>
      </c>
      <c r="H2221" s="3">
        <v>2953.0714963729301</v>
      </c>
      <c r="I2221" s="3">
        <v>368805</v>
      </c>
      <c r="J2221" s="3">
        <v>169101</v>
      </c>
      <c r="K2221" s="3">
        <v>0.458510595029894</v>
      </c>
    </row>
    <row r="2222" spans="1:11" x14ac:dyDescent="0.2">
      <c r="A2222" s="3" t="s">
        <v>752</v>
      </c>
      <c r="B2222" s="3" t="s">
        <v>835</v>
      </c>
      <c r="C2222" s="3" t="s">
        <v>836</v>
      </c>
      <c r="D2222" s="3" t="s">
        <v>9</v>
      </c>
      <c r="E2222" s="3">
        <v>4847</v>
      </c>
      <c r="F2222" s="3">
        <v>1909.37063532558</v>
      </c>
      <c r="G2222" s="3">
        <v>6165</v>
      </c>
      <c r="H2222" s="3">
        <v>3652.4380079743401</v>
      </c>
      <c r="I2222" s="3">
        <v>368805</v>
      </c>
      <c r="J2222" s="3">
        <v>169101</v>
      </c>
      <c r="K2222" s="3">
        <v>0.458510595029894</v>
      </c>
    </row>
    <row r="2223" spans="1:11" x14ac:dyDescent="0.2">
      <c r="A2223" s="3" t="s">
        <v>752</v>
      </c>
      <c r="B2223" s="3" t="s">
        <v>835</v>
      </c>
      <c r="C2223" s="3" t="s">
        <v>836</v>
      </c>
      <c r="D2223" s="3" t="s">
        <v>10</v>
      </c>
      <c r="E2223" s="3">
        <v>4273</v>
      </c>
      <c r="F2223" s="3">
        <v>1720.26540284715</v>
      </c>
      <c r="G2223" s="3">
        <v>5414</v>
      </c>
      <c r="H2223" s="3">
        <v>2931.4340241261598</v>
      </c>
      <c r="I2223" s="3">
        <v>368805</v>
      </c>
      <c r="J2223" s="3">
        <v>169101</v>
      </c>
      <c r="K2223" s="3">
        <v>0.458510595029894</v>
      </c>
    </row>
    <row r="2224" spans="1:11" x14ac:dyDescent="0.2">
      <c r="A2224" s="3" t="s">
        <v>752</v>
      </c>
      <c r="B2224" s="3" t="s">
        <v>835</v>
      </c>
      <c r="C2224" s="3" t="s">
        <v>836</v>
      </c>
      <c r="D2224" s="3" t="s">
        <v>11</v>
      </c>
      <c r="E2224" s="3">
        <v>4570</v>
      </c>
      <c r="F2224" s="3">
        <v>1940.3270260893401</v>
      </c>
      <c r="G2224" s="3">
        <v>5691</v>
      </c>
      <c r="H2224" s="3">
        <v>3259.0976818232298</v>
      </c>
      <c r="I2224" s="3">
        <v>368805</v>
      </c>
      <c r="J2224" s="3">
        <v>169101</v>
      </c>
      <c r="K2224" s="3">
        <v>0.458510595029894</v>
      </c>
    </row>
    <row r="2225" spans="1:11" x14ac:dyDescent="0.2">
      <c r="A2225" s="3" t="s">
        <v>752</v>
      </c>
      <c r="B2225" s="3" t="s">
        <v>835</v>
      </c>
      <c r="C2225" s="3" t="s">
        <v>836</v>
      </c>
      <c r="D2225" s="3" t="s">
        <v>12</v>
      </c>
      <c r="E2225" s="3">
        <v>4001</v>
      </c>
      <c r="F2225" s="3">
        <v>1636.0979307622099</v>
      </c>
      <c r="G2225" s="3">
        <v>4795</v>
      </c>
      <c r="H2225" s="3">
        <v>2702.5850196422398</v>
      </c>
      <c r="I2225" s="3">
        <v>368805</v>
      </c>
      <c r="J2225" s="3">
        <v>169101</v>
      </c>
      <c r="K2225" s="3">
        <v>0.458510595029894</v>
      </c>
    </row>
    <row r="2226" spans="1:11" x14ac:dyDescent="0.2">
      <c r="A2226" s="3" t="s">
        <v>752</v>
      </c>
      <c r="B2226" s="3" t="s">
        <v>835</v>
      </c>
      <c r="C2226" s="3" t="s">
        <v>836</v>
      </c>
      <c r="D2226" s="3" t="s">
        <v>13</v>
      </c>
      <c r="E2226" s="3">
        <v>3899</v>
      </c>
      <c r="F2226" s="3">
        <v>1569.2816635199599</v>
      </c>
      <c r="G2226" s="3">
        <v>5282</v>
      </c>
      <c r="H2226" s="3">
        <v>2975.9792262873302</v>
      </c>
      <c r="I2226" s="3">
        <v>368805</v>
      </c>
      <c r="J2226" s="3">
        <v>169101</v>
      </c>
      <c r="K2226" s="3">
        <v>0.458510595029894</v>
      </c>
    </row>
    <row r="2227" spans="1:11" x14ac:dyDescent="0.2">
      <c r="A2227" s="3" t="s">
        <v>752</v>
      </c>
      <c r="B2227" s="3" t="s">
        <v>835</v>
      </c>
      <c r="C2227" s="3" t="s">
        <v>836</v>
      </c>
      <c r="D2227" s="3" t="s">
        <v>14</v>
      </c>
      <c r="E2227" s="3">
        <v>4143</v>
      </c>
      <c r="F2227" s="3">
        <v>1354.22134268374</v>
      </c>
      <c r="G2227" s="3">
        <v>5463</v>
      </c>
      <c r="H2227" s="3">
        <v>2730.50105637663</v>
      </c>
      <c r="I2227" s="3">
        <v>368805</v>
      </c>
      <c r="J2227" s="3">
        <v>169101</v>
      </c>
      <c r="K2227" s="3">
        <v>0.458510595029894</v>
      </c>
    </row>
    <row r="2228" spans="1:11" x14ac:dyDescent="0.2">
      <c r="A2228" s="3" t="s">
        <v>752</v>
      </c>
      <c r="B2228" s="3" t="s">
        <v>835</v>
      </c>
      <c r="C2228" s="3" t="s">
        <v>836</v>
      </c>
      <c r="D2228" s="3" t="s">
        <v>15</v>
      </c>
      <c r="E2228" s="3">
        <v>4266</v>
      </c>
      <c r="F2228" s="3">
        <v>1570.82706832644</v>
      </c>
      <c r="G2228" s="3">
        <v>5534</v>
      </c>
      <c r="H2228" s="3">
        <v>2883.1299267556001</v>
      </c>
      <c r="I2228" s="3">
        <v>368805</v>
      </c>
      <c r="J2228" s="3">
        <v>169101</v>
      </c>
      <c r="K2228" s="3">
        <v>0.458510595029894</v>
      </c>
    </row>
    <row r="2229" spans="1:11" x14ac:dyDescent="0.2">
      <c r="A2229" s="3" t="s">
        <v>752</v>
      </c>
      <c r="B2229" s="3" t="s">
        <v>838</v>
      </c>
      <c r="C2229" s="3" t="s">
        <v>839</v>
      </c>
      <c r="D2229" s="3" t="s">
        <v>8</v>
      </c>
      <c r="E2229" s="3">
        <v>3319</v>
      </c>
      <c r="F2229" s="3">
        <v>661.71959207742395</v>
      </c>
      <c r="G2229" s="3">
        <v>4743</v>
      </c>
      <c r="H2229" s="3">
        <v>1716.4722141177899</v>
      </c>
      <c r="I2229" s="3">
        <v>329739</v>
      </c>
      <c r="J2229" s="3">
        <v>151697</v>
      </c>
      <c r="K2229" s="3">
        <v>0.46005173788966403</v>
      </c>
    </row>
    <row r="2230" spans="1:11" x14ac:dyDescent="0.2">
      <c r="A2230" s="3" t="s">
        <v>752</v>
      </c>
      <c r="B2230" s="3" t="s">
        <v>838</v>
      </c>
      <c r="C2230" s="3" t="s">
        <v>839</v>
      </c>
      <c r="D2230" s="3" t="s">
        <v>9</v>
      </c>
      <c r="E2230" s="3">
        <v>3820</v>
      </c>
      <c r="F2230" s="3">
        <v>1068.8357579334699</v>
      </c>
      <c r="G2230" s="3">
        <v>4940</v>
      </c>
      <c r="H2230" s="3">
        <v>2089.3106139848901</v>
      </c>
      <c r="I2230" s="3">
        <v>329739</v>
      </c>
      <c r="J2230" s="3">
        <v>151697</v>
      </c>
      <c r="K2230" s="3">
        <v>0.46005173788966403</v>
      </c>
    </row>
    <row r="2231" spans="1:11" x14ac:dyDescent="0.2">
      <c r="A2231" s="3" t="s">
        <v>752</v>
      </c>
      <c r="B2231" s="3" t="s">
        <v>838</v>
      </c>
      <c r="C2231" s="3" t="s">
        <v>839</v>
      </c>
      <c r="D2231" s="3" t="s">
        <v>10</v>
      </c>
      <c r="E2231" s="3">
        <v>2971</v>
      </c>
      <c r="F2231" s="3">
        <v>743.38257673689998</v>
      </c>
      <c r="G2231" s="3">
        <v>4208</v>
      </c>
      <c r="H2231" s="3">
        <v>1374.9029483464401</v>
      </c>
      <c r="I2231" s="3">
        <v>329739</v>
      </c>
      <c r="J2231" s="3">
        <v>151697</v>
      </c>
      <c r="K2231" s="3">
        <v>0.46005173788966403</v>
      </c>
    </row>
    <row r="2232" spans="1:11" x14ac:dyDescent="0.2">
      <c r="A2232" s="3" t="s">
        <v>752</v>
      </c>
      <c r="B2232" s="3" t="s">
        <v>838</v>
      </c>
      <c r="C2232" s="3" t="s">
        <v>839</v>
      </c>
      <c r="D2232" s="3" t="s">
        <v>11</v>
      </c>
      <c r="E2232" s="3">
        <v>3377</v>
      </c>
      <c r="F2232" s="3">
        <v>694.65979675700703</v>
      </c>
      <c r="G2232" s="3">
        <v>4276</v>
      </c>
      <c r="H2232" s="3">
        <v>1390.6323022071299</v>
      </c>
      <c r="I2232" s="3">
        <v>329739</v>
      </c>
      <c r="J2232" s="3">
        <v>151697</v>
      </c>
      <c r="K2232" s="3">
        <v>0.46005173788966403</v>
      </c>
    </row>
    <row r="2233" spans="1:11" x14ac:dyDescent="0.2">
      <c r="A2233" s="3" t="s">
        <v>752</v>
      </c>
      <c r="B2233" s="3" t="s">
        <v>838</v>
      </c>
      <c r="C2233" s="3" t="s">
        <v>839</v>
      </c>
      <c r="D2233" s="3" t="s">
        <v>12</v>
      </c>
      <c r="E2233" s="3">
        <v>2898</v>
      </c>
      <c r="F2233" s="3">
        <v>546.66730225725996</v>
      </c>
      <c r="G2233" s="3">
        <v>3749</v>
      </c>
      <c r="H2233" s="3">
        <v>1020.47058472367</v>
      </c>
      <c r="I2233" s="3">
        <v>329739</v>
      </c>
      <c r="J2233" s="3">
        <v>151697</v>
      </c>
      <c r="K2233" s="3">
        <v>0.46005173788966403</v>
      </c>
    </row>
    <row r="2234" spans="1:11" x14ac:dyDescent="0.2">
      <c r="A2234" s="3" t="s">
        <v>752</v>
      </c>
      <c r="B2234" s="3" t="s">
        <v>838</v>
      </c>
      <c r="C2234" s="3" t="s">
        <v>839</v>
      </c>
      <c r="D2234" s="3" t="s">
        <v>13</v>
      </c>
      <c r="E2234" s="3">
        <v>3096</v>
      </c>
      <c r="F2234" s="3">
        <v>719.86996775782598</v>
      </c>
      <c r="G2234" s="3">
        <v>4013</v>
      </c>
      <c r="H2234" s="3">
        <v>1478.51315271513</v>
      </c>
      <c r="I2234" s="3">
        <v>329739</v>
      </c>
      <c r="J2234" s="3">
        <v>151697</v>
      </c>
      <c r="K2234" s="3">
        <v>0.46005173788966403</v>
      </c>
    </row>
    <row r="2235" spans="1:11" x14ac:dyDescent="0.2">
      <c r="A2235" s="3" t="s">
        <v>752</v>
      </c>
      <c r="B2235" s="3" t="s">
        <v>838</v>
      </c>
      <c r="C2235" s="3" t="s">
        <v>839</v>
      </c>
      <c r="D2235" s="3" t="s">
        <v>14</v>
      </c>
      <c r="E2235" s="3">
        <v>3133</v>
      </c>
      <c r="F2235" s="3">
        <v>624.98942828814904</v>
      </c>
      <c r="G2235" s="3">
        <v>4176</v>
      </c>
      <c r="H2235" s="3">
        <v>1298.3657161998101</v>
      </c>
      <c r="I2235" s="3">
        <v>329739</v>
      </c>
      <c r="J2235" s="3">
        <v>151697</v>
      </c>
      <c r="K2235" s="3">
        <v>0.46005173788966403</v>
      </c>
    </row>
    <row r="2236" spans="1:11" x14ac:dyDescent="0.2">
      <c r="A2236" s="3" t="s">
        <v>752</v>
      </c>
      <c r="B2236" s="3" t="s">
        <v>838</v>
      </c>
      <c r="C2236" s="3" t="s">
        <v>839</v>
      </c>
      <c r="D2236" s="3" t="s">
        <v>15</v>
      </c>
      <c r="E2236" s="3">
        <v>3102</v>
      </c>
      <c r="F2236" s="3">
        <v>710.05293735993996</v>
      </c>
      <c r="G2236" s="3">
        <v>4065</v>
      </c>
      <c r="H2236" s="3">
        <v>1302.7996635113</v>
      </c>
      <c r="I2236" s="3">
        <v>329739</v>
      </c>
      <c r="J2236" s="3">
        <v>151697</v>
      </c>
      <c r="K2236" s="3">
        <v>0.46005173788966403</v>
      </c>
    </row>
    <row r="2237" spans="1:11" x14ac:dyDescent="0.2">
      <c r="A2237" s="3" t="s">
        <v>752</v>
      </c>
      <c r="B2237" s="3" t="s">
        <v>841</v>
      </c>
      <c r="C2237" s="3" t="s">
        <v>842</v>
      </c>
      <c r="D2237" s="3" t="s">
        <v>8</v>
      </c>
      <c r="E2237" s="3">
        <v>2843</v>
      </c>
      <c r="F2237" s="3">
        <v>463.05912713943701</v>
      </c>
      <c r="G2237" s="3">
        <v>4000</v>
      </c>
      <c r="H2237" s="3">
        <v>1136.50189718353</v>
      </c>
      <c r="I2237" s="3">
        <v>400208</v>
      </c>
      <c r="J2237" s="3">
        <v>186263</v>
      </c>
      <c r="K2237" s="3">
        <v>0.46541548394834698</v>
      </c>
    </row>
    <row r="2238" spans="1:11" x14ac:dyDescent="0.2">
      <c r="A2238" s="3" t="s">
        <v>752</v>
      </c>
      <c r="B2238" s="3" t="s">
        <v>841</v>
      </c>
      <c r="C2238" s="3" t="s">
        <v>842</v>
      </c>
      <c r="D2238" s="3" t="s">
        <v>9</v>
      </c>
      <c r="E2238" s="3">
        <v>3406</v>
      </c>
      <c r="F2238" s="3">
        <v>737.09558289190295</v>
      </c>
      <c r="G2238" s="3">
        <v>4154</v>
      </c>
      <c r="H2238" s="3">
        <v>1548.6746935006599</v>
      </c>
      <c r="I2238" s="3">
        <v>400208</v>
      </c>
      <c r="J2238" s="3">
        <v>186263</v>
      </c>
      <c r="K2238" s="3">
        <v>0.46541548394834698</v>
      </c>
    </row>
    <row r="2239" spans="1:11" x14ac:dyDescent="0.2">
      <c r="A2239" s="3" t="s">
        <v>752</v>
      </c>
      <c r="B2239" s="3" t="s">
        <v>841</v>
      </c>
      <c r="C2239" s="3" t="s">
        <v>842</v>
      </c>
      <c r="D2239" s="3" t="s">
        <v>10</v>
      </c>
      <c r="E2239" s="3">
        <v>2968</v>
      </c>
      <c r="F2239" s="3">
        <v>529.70453067305095</v>
      </c>
      <c r="G2239" s="3">
        <v>3587</v>
      </c>
      <c r="H2239" s="3">
        <v>1112.8591726474299</v>
      </c>
      <c r="I2239" s="3">
        <v>400208</v>
      </c>
      <c r="J2239" s="3">
        <v>186263</v>
      </c>
      <c r="K2239" s="3">
        <v>0.46541548394834698</v>
      </c>
    </row>
    <row r="2240" spans="1:11" x14ac:dyDescent="0.2">
      <c r="A2240" s="3" t="s">
        <v>752</v>
      </c>
      <c r="B2240" s="3" t="s">
        <v>841</v>
      </c>
      <c r="C2240" s="3" t="s">
        <v>842</v>
      </c>
      <c r="D2240" s="3" t="s">
        <v>11</v>
      </c>
      <c r="E2240" s="3">
        <v>2897</v>
      </c>
      <c r="F2240" s="3">
        <v>554.23650735033698</v>
      </c>
      <c r="G2240" s="3">
        <v>3627</v>
      </c>
      <c r="H2240" s="3">
        <v>1112.82718129202</v>
      </c>
      <c r="I2240" s="3">
        <v>400208</v>
      </c>
      <c r="J2240" s="3">
        <v>186263</v>
      </c>
      <c r="K2240" s="3">
        <v>0.46541548394834698</v>
      </c>
    </row>
    <row r="2241" spans="1:11" x14ac:dyDescent="0.2">
      <c r="A2241" s="3" t="s">
        <v>752</v>
      </c>
      <c r="B2241" s="3" t="s">
        <v>841</v>
      </c>
      <c r="C2241" s="3" t="s">
        <v>842</v>
      </c>
      <c r="D2241" s="3" t="s">
        <v>12</v>
      </c>
      <c r="E2241" s="3">
        <v>2686</v>
      </c>
      <c r="F2241" s="3">
        <v>513.85232588382598</v>
      </c>
      <c r="G2241" s="3">
        <v>3318</v>
      </c>
      <c r="H2241" s="3">
        <v>973.545806520106</v>
      </c>
      <c r="I2241" s="3">
        <v>400208</v>
      </c>
      <c r="J2241" s="3">
        <v>186263</v>
      </c>
      <c r="K2241" s="3">
        <v>0.46541548394834698</v>
      </c>
    </row>
    <row r="2242" spans="1:11" x14ac:dyDescent="0.2">
      <c r="A2242" s="3" t="s">
        <v>752</v>
      </c>
      <c r="B2242" s="3" t="s">
        <v>841</v>
      </c>
      <c r="C2242" s="3" t="s">
        <v>842</v>
      </c>
      <c r="D2242" s="3" t="s">
        <v>13</v>
      </c>
      <c r="E2242" s="3">
        <v>2879</v>
      </c>
      <c r="F2242" s="3">
        <v>609.88155647240399</v>
      </c>
      <c r="G2242" s="3">
        <v>3630</v>
      </c>
      <c r="H2242" s="3">
        <v>1202.1030123261401</v>
      </c>
      <c r="I2242" s="3">
        <v>400208</v>
      </c>
      <c r="J2242" s="3">
        <v>186263</v>
      </c>
      <c r="K2242" s="3">
        <v>0.46541548394834698</v>
      </c>
    </row>
    <row r="2243" spans="1:11" x14ac:dyDescent="0.2">
      <c r="A2243" s="3" t="s">
        <v>752</v>
      </c>
      <c r="B2243" s="3" t="s">
        <v>841</v>
      </c>
      <c r="C2243" s="3" t="s">
        <v>842</v>
      </c>
      <c r="D2243" s="3" t="s">
        <v>14</v>
      </c>
      <c r="E2243" s="3">
        <v>2874</v>
      </c>
      <c r="F2243" s="3">
        <v>477.86173937992601</v>
      </c>
      <c r="G2243" s="3">
        <v>3437</v>
      </c>
      <c r="H2243" s="3">
        <v>1021.67155810873</v>
      </c>
      <c r="I2243" s="3">
        <v>400208</v>
      </c>
      <c r="J2243" s="3">
        <v>186263</v>
      </c>
      <c r="K2243" s="3">
        <v>0.46541548394834698</v>
      </c>
    </row>
    <row r="2244" spans="1:11" x14ac:dyDescent="0.2">
      <c r="A2244" s="3" t="s">
        <v>752</v>
      </c>
      <c r="B2244" s="3" t="s">
        <v>841</v>
      </c>
      <c r="C2244" s="3" t="s">
        <v>842</v>
      </c>
      <c r="D2244" s="3" t="s">
        <v>15</v>
      </c>
      <c r="E2244" s="3">
        <v>3127</v>
      </c>
      <c r="F2244" s="3">
        <v>518.51700664413897</v>
      </c>
      <c r="G2244" s="3">
        <v>3931</v>
      </c>
      <c r="H2244" s="3">
        <v>1110.88297091085</v>
      </c>
      <c r="I2244" s="3">
        <v>400208</v>
      </c>
      <c r="J2244" s="3">
        <v>186263</v>
      </c>
      <c r="K2244" s="3">
        <v>0.46541548394834698</v>
      </c>
    </row>
    <row r="2245" spans="1:11" x14ac:dyDescent="0.2">
      <c r="A2245" s="3" t="s">
        <v>752</v>
      </c>
      <c r="B2245" s="3" t="s">
        <v>844</v>
      </c>
      <c r="C2245" s="3" t="s">
        <v>845</v>
      </c>
      <c r="D2245" s="3" t="s">
        <v>8</v>
      </c>
      <c r="E2245" s="3">
        <v>3523</v>
      </c>
      <c r="F2245" s="3">
        <v>1093.1113656453799</v>
      </c>
      <c r="G2245" s="3">
        <v>5170</v>
      </c>
      <c r="H2245" s="3">
        <v>2413.0209712400501</v>
      </c>
      <c r="I2245" s="3">
        <v>261123</v>
      </c>
      <c r="J2245" s="3">
        <v>116322</v>
      </c>
      <c r="K2245" s="3">
        <v>0.44546822761686999</v>
      </c>
    </row>
    <row r="2246" spans="1:11" x14ac:dyDescent="0.2">
      <c r="A2246" s="3" t="s">
        <v>752</v>
      </c>
      <c r="B2246" s="3" t="s">
        <v>844</v>
      </c>
      <c r="C2246" s="3" t="s">
        <v>845</v>
      </c>
      <c r="D2246" s="3" t="s">
        <v>9</v>
      </c>
      <c r="E2246" s="3">
        <v>4619</v>
      </c>
      <c r="F2246" s="3">
        <v>1442.0048118690199</v>
      </c>
      <c r="G2246" s="3">
        <v>5684</v>
      </c>
      <c r="H2246" s="3">
        <v>2663.9718394639799</v>
      </c>
      <c r="I2246" s="3">
        <v>261123</v>
      </c>
      <c r="J2246" s="3">
        <v>116322</v>
      </c>
      <c r="K2246" s="3">
        <v>0.44546822761686999</v>
      </c>
    </row>
    <row r="2247" spans="1:11" x14ac:dyDescent="0.2">
      <c r="A2247" s="3" t="s">
        <v>752</v>
      </c>
      <c r="B2247" s="3" t="s">
        <v>844</v>
      </c>
      <c r="C2247" s="3" t="s">
        <v>845</v>
      </c>
      <c r="D2247" s="3" t="s">
        <v>10</v>
      </c>
      <c r="E2247" s="3">
        <v>3811</v>
      </c>
      <c r="F2247" s="3">
        <v>1300.2518971362999</v>
      </c>
      <c r="G2247" s="3">
        <v>4790</v>
      </c>
      <c r="H2247" s="3">
        <v>2389.0936000582001</v>
      </c>
      <c r="I2247" s="3">
        <v>261123</v>
      </c>
      <c r="J2247" s="3">
        <v>116322</v>
      </c>
      <c r="K2247" s="3">
        <v>0.44546822761686999</v>
      </c>
    </row>
    <row r="2248" spans="1:11" x14ac:dyDescent="0.2">
      <c r="A2248" s="3" t="s">
        <v>752</v>
      </c>
      <c r="B2248" s="3" t="s">
        <v>844</v>
      </c>
      <c r="C2248" s="3" t="s">
        <v>845</v>
      </c>
      <c r="D2248" s="3" t="s">
        <v>11</v>
      </c>
      <c r="E2248" s="3">
        <v>3640</v>
      </c>
      <c r="F2248" s="3">
        <v>1185.61168748881</v>
      </c>
      <c r="G2248" s="3">
        <v>4932</v>
      </c>
      <c r="H2248" s="3">
        <v>2299.02167736417</v>
      </c>
      <c r="I2248" s="3">
        <v>261123</v>
      </c>
      <c r="J2248" s="3">
        <v>116322</v>
      </c>
      <c r="K2248" s="3">
        <v>0.44546822761686999</v>
      </c>
    </row>
    <row r="2249" spans="1:11" x14ac:dyDescent="0.2">
      <c r="A2249" s="3" t="s">
        <v>752</v>
      </c>
      <c r="B2249" s="3" t="s">
        <v>844</v>
      </c>
      <c r="C2249" s="3" t="s">
        <v>845</v>
      </c>
      <c r="D2249" s="3" t="s">
        <v>12</v>
      </c>
      <c r="E2249" s="3">
        <v>3502</v>
      </c>
      <c r="F2249" s="3">
        <v>1174.83387951139</v>
      </c>
      <c r="G2249" s="3">
        <v>4312</v>
      </c>
      <c r="H2249" s="3">
        <v>2063.2582779213899</v>
      </c>
      <c r="I2249" s="3">
        <v>261123</v>
      </c>
      <c r="J2249" s="3">
        <v>116322</v>
      </c>
      <c r="K2249" s="3">
        <v>0.44546822761686999</v>
      </c>
    </row>
    <row r="2250" spans="1:11" x14ac:dyDescent="0.2">
      <c r="A2250" s="3" t="s">
        <v>752</v>
      </c>
      <c r="B2250" s="3" t="s">
        <v>844</v>
      </c>
      <c r="C2250" s="3" t="s">
        <v>845</v>
      </c>
      <c r="D2250" s="3" t="s">
        <v>13</v>
      </c>
      <c r="E2250" s="3">
        <v>3626</v>
      </c>
      <c r="F2250" s="3">
        <v>1212.1704181851101</v>
      </c>
      <c r="G2250" s="3">
        <v>4421</v>
      </c>
      <c r="H2250" s="3">
        <v>2024.44092571079</v>
      </c>
      <c r="I2250" s="3">
        <v>261123</v>
      </c>
      <c r="J2250" s="3">
        <v>116322</v>
      </c>
      <c r="K2250" s="3">
        <v>0.44546822761686999</v>
      </c>
    </row>
    <row r="2251" spans="1:11" x14ac:dyDescent="0.2">
      <c r="A2251" s="3" t="s">
        <v>752</v>
      </c>
      <c r="B2251" s="3" t="s">
        <v>844</v>
      </c>
      <c r="C2251" s="3" t="s">
        <v>845</v>
      </c>
      <c r="D2251" s="3" t="s">
        <v>14</v>
      </c>
      <c r="E2251" s="3">
        <v>3524</v>
      </c>
      <c r="F2251" s="3">
        <v>943.97012524562501</v>
      </c>
      <c r="G2251" s="3">
        <v>4748</v>
      </c>
      <c r="H2251" s="3">
        <v>2023.6583540645099</v>
      </c>
      <c r="I2251" s="3">
        <v>261123</v>
      </c>
      <c r="J2251" s="3">
        <v>116322</v>
      </c>
      <c r="K2251" s="3">
        <v>0.44546822761686999</v>
      </c>
    </row>
    <row r="2252" spans="1:11" x14ac:dyDescent="0.2">
      <c r="A2252" s="3" t="s">
        <v>752</v>
      </c>
      <c r="B2252" s="3" t="s">
        <v>844</v>
      </c>
      <c r="C2252" s="3" t="s">
        <v>845</v>
      </c>
      <c r="D2252" s="3" t="s">
        <v>15</v>
      </c>
      <c r="E2252" s="3">
        <v>3562</v>
      </c>
      <c r="F2252" s="3">
        <v>999.34919916349202</v>
      </c>
      <c r="G2252" s="3">
        <v>4421</v>
      </c>
      <c r="H2252" s="3">
        <v>2101.25470764277</v>
      </c>
      <c r="I2252" s="3">
        <v>261123</v>
      </c>
      <c r="J2252" s="3">
        <v>116322</v>
      </c>
      <c r="K2252" s="3">
        <v>0.44546822761686999</v>
      </c>
    </row>
    <row r="2253" spans="1:11" x14ac:dyDescent="0.2">
      <c r="A2253" s="3" t="s">
        <v>752</v>
      </c>
      <c r="B2253" s="3" t="s">
        <v>847</v>
      </c>
      <c r="C2253" s="3" t="s">
        <v>848</v>
      </c>
      <c r="D2253" s="3" t="s">
        <v>8</v>
      </c>
      <c r="E2253" s="3">
        <v>2949</v>
      </c>
      <c r="F2253" s="3">
        <v>727.43077610113596</v>
      </c>
      <c r="G2253" s="3">
        <v>4324</v>
      </c>
      <c r="H2253" s="3">
        <v>1660.4063643726799</v>
      </c>
      <c r="I2253" s="3">
        <v>405831</v>
      </c>
      <c r="J2253" s="3">
        <v>167595</v>
      </c>
      <c r="K2253" s="3">
        <v>0.41296746675340201</v>
      </c>
    </row>
    <row r="2254" spans="1:11" x14ac:dyDescent="0.2">
      <c r="A2254" s="3" t="s">
        <v>752</v>
      </c>
      <c r="B2254" s="3" t="s">
        <v>847</v>
      </c>
      <c r="C2254" s="3" t="s">
        <v>848</v>
      </c>
      <c r="D2254" s="3" t="s">
        <v>9</v>
      </c>
      <c r="E2254" s="3">
        <v>3717</v>
      </c>
      <c r="F2254" s="3">
        <v>862.68708935187203</v>
      </c>
      <c r="G2254" s="3">
        <v>4085</v>
      </c>
      <c r="H2254" s="3">
        <v>1414.96164282161</v>
      </c>
      <c r="I2254" s="3">
        <v>405831</v>
      </c>
      <c r="J2254" s="3">
        <v>167595</v>
      </c>
      <c r="K2254" s="3">
        <v>0.41296746675340201</v>
      </c>
    </row>
    <row r="2255" spans="1:11" x14ac:dyDescent="0.2">
      <c r="A2255" s="3" t="s">
        <v>752</v>
      </c>
      <c r="B2255" s="3" t="s">
        <v>847</v>
      </c>
      <c r="C2255" s="3" t="s">
        <v>848</v>
      </c>
      <c r="D2255" s="3" t="s">
        <v>10</v>
      </c>
      <c r="E2255" s="3">
        <v>3565</v>
      </c>
      <c r="F2255" s="3">
        <v>861.84570331722296</v>
      </c>
      <c r="G2255" s="3">
        <v>4262</v>
      </c>
      <c r="H2255" s="3">
        <v>1462.81200881262</v>
      </c>
      <c r="I2255" s="3">
        <v>405831</v>
      </c>
      <c r="J2255" s="3">
        <v>167595</v>
      </c>
      <c r="K2255" s="3">
        <v>0.41296746675340201</v>
      </c>
    </row>
    <row r="2256" spans="1:11" x14ac:dyDescent="0.2">
      <c r="A2256" s="3" t="s">
        <v>752</v>
      </c>
      <c r="B2256" s="3" t="s">
        <v>847</v>
      </c>
      <c r="C2256" s="3" t="s">
        <v>848</v>
      </c>
      <c r="D2256" s="3" t="s">
        <v>11</v>
      </c>
      <c r="E2256" s="3">
        <v>3504</v>
      </c>
      <c r="F2256" s="3">
        <v>1083.8291739087399</v>
      </c>
      <c r="G2256" s="3">
        <v>4381</v>
      </c>
      <c r="H2256" s="3">
        <v>1938.34319454973</v>
      </c>
      <c r="I2256" s="3">
        <v>405831</v>
      </c>
      <c r="J2256" s="3">
        <v>167595</v>
      </c>
      <c r="K2256" s="3">
        <v>0.41296746675340201</v>
      </c>
    </row>
    <row r="2257" spans="1:11" x14ac:dyDescent="0.2">
      <c r="A2257" s="3" t="s">
        <v>752</v>
      </c>
      <c r="B2257" s="3" t="s">
        <v>847</v>
      </c>
      <c r="C2257" s="3" t="s">
        <v>848</v>
      </c>
      <c r="D2257" s="3" t="s">
        <v>12</v>
      </c>
      <c r="E2257" s="3">
        <v>3345</v>
      </c>
      <c r="F2257" s="3">
        <v>958.10050129447404</v>
      </c>
      <c r="G2257" s="3">
        <v>4172</v>
      </c>
      <c r="H2257" s="3">
        <v>1648.2938039184701</v>
      </c>
      <c r="I2257" s="3">
        <v>405831</v>
      </c>
      <c r="J2257" s="3">
        <v>167595</v>
      </c>
      <c r="K2257" s="3">
        <v>0.41296746675340201</v>
      </c>
    </row>
    <row r="2258" spans="1:11" x14ac:dyDescent="0.2">
      <c r="A2258" s="3" t="s">
        <v>752</v>
      </c>
      <c r="B2258" s="3" t="s">
        <v>847</v>
      </c>
      <c r="C2258" s="3" t="s">
        <v>848</v>
      </c>
      <c r="D2258" s="3" t="s">
        <v>13</v>
      </c>
      <c r="E2258" s="3">
        <v>3389</v>
      </c>
      <c r="F2258" s="3">
        <v>1047.57825361904</v>
      </c>
      <c r="G2258" s="3">
        <v>4492</v>
      </c>
      <c r="H2258" s="3">
        <v>1987.6874303780801</v>
      </c>
      <c r="I2258" s="3">
        <v>405831</v>
      </c>
      <c r="J2258" s="3">
        <v>167595</v>
      </c>
      <c r="K2258" s="3">
        <v>0.41296746675340201</v>
      </c>
    </row>
    <row r="2259" spans="1:11" x14ac:dyDescent="0.2">
      <c r="A2259" s="3" t="s">
        <v>752</v>
      </c>
      <c r="B2259" s="3" t="s">
        <v>847</v>
      </c>
      <c r="C2259" s="3" t="s">
        <v>848</v>
      </c>
      <c r="D2259" s="3" t="s">
        <v>14</v>
      </c>
      <c r="E2259" s="3">
        <v>3322</v>
      </c>
      <c r="F2259" s="3">
        <v>717.936421524563</v>
      </c>
      <c r="G2259" s="3">
        <v>4333</v>
      </c>
      <c r="H2259" s="3">
        <v>1457.3188049847799</v>
      </c>
      <c r="I2259" s="3">
        <v>405831</v>
      </c>
      <c r="J2259" s="3">
        <v>167595</v>
      </c>
      <c r="K2259" s="3">
        <v>0.41296746675340201</v>
      </c>
    </row>
    <row r="2260" spans="1:11" x14ac:dyDescent="0.2">
      <c r="A2260" s="3" t="s">
        <v>752</v>
      </c>
      <c r="B2260" s="3" t="s">
        <v>847</v>
      </c>
      <c r="C2260" s="3" t="s">
        <v>848</v>
      </c>
      <c r="D2260" s="3" t="s">
        <v>15</v>
      </c>
      <c r="E2260" s="3">
        <v>3065</v>
      </c>
      <c r="F2260" s="3">
        <v>574.88891601355294</v>
      </c>
      <c r="G2260" s="3">
        <v>4748</v>
      </c>
      <c r="H2260" s="3">
        <v>1848.1425545260299</v>
      </c>
      <c r="I2260" s="3">
        <v>405831</v>
      </c>
      <c r="J2260" s="3">
        <v>167595</v>
      </c>
      <c r="K2260" s="3">
        <v>0.41296746675340201</v>
      </c>
    </row>
    <row r="2261" spans="1:11" x14ac:dyDescent="0.2">
      <c r="A2261" s="3" t="s">
        <v>752</v>
      </c>
      <c r="B2261" s="3" t="s">
        <v>850</v>
      </c>
      <c r="C2261" s="3" t="s">
        <v>851</v>
      </c>
      <c r="D2261" s="3" t="s">
        <v>8</v>
      </c>
      <c r="E2261" s="3">
        <v>3145</v>
      </c>
      <c r="F2261" s="3">
        <v>776.20647062584499</v>
      </c>
      <c r="G2261" s="3">
        <v>4432</v>
      </c>
      <c r="H2261" s="3">
        <v>1668.43697882636</v>
      </c>
      <c r="I2261" s="3">
        <v>340919</v>
      </c>
      <c r="J2261" s="3">
        <v>149842</v>
      </c>
      <c r="K2261" s="3">
        <v>0.43952375784277198</v>
      </c>
    </row>
    <row r="2262" spans="1:11" x14ac:dyDescent="0.2">
      <c r="A2262" s="3" t="s">
        <v>752</v>
      </c>
      <c r="B2262" s="3" t="s">
        <v>850</v>
      </c>
      <c r="C2262" s="3" t="s">
        <v>851</v>
      </c>
      <c r="D2262" s="3" t="s">
        <v>9</v>
      </c>
      <c r="E2262" s="3">
        <v>3584</v>
      </c>
      <c r="F2262" s="3">
        <v>1022.54821948902</v>
      </c>
      <c r="G2262" s="3">
        <v>4476</v>
      </c>
      <c r="H2262" s="3">
        <v>1648.5935789591899</v>
      </c>
      <c r="I2262" s="3">
        <v>340919</v>
      </c>
      <c r="J2262" s="3">
        <v>149842</v>
      </c>
      <c r="K2262" s="3">
        <v>0.43952375784277198</v>
      </c>
    </row>
    <row r="2263" spans="1:11" x14ac:dyDescent="0.2">
      <c r="A2263" s="3" t="s">
        <v>752</v>
      </c>
      <c r="B2263" s="3" t="s">
        <v>850</v>
      </c>
      <c r="C2263" s="3" t="s">
        <v>851</v>
      </c>
      <c r="D2263" s="3" t="s">
        <v>10</v>
      </c>
      <c r="E2263" s="3">
        <v>3839</v>
      </c>
      <c r="F2263" s="3">
        <v>957.86717750627702</v>
      </c>
      <c r="G2263" s="3">
        <v>4658</v>
      </c>
      <c r="H2263" s="3">
        <v>1662.91682685813</v>
      </c>
      <c r="I2263" s="3">
        <v>340919</v>
      </c>
      <c r="J2263" s="3">
        <v>149842</v>
      </c>
      <c r="K2263" s="3">
        <v>0.43952375784277198</v>
      </c>
    </row>
    <row r="2264" spans="1:11" x14ac:dyDescent="0.2">
      <c r="A2264" s="3" t="s">
        <v>752</v>
      </c>
      <c r="B2264" s="3" t="s">
        <v>850</v>
      </c>
      <c r="C2264" s="3" t="s">
        <v>851</v>
      </c>
      <c r="D2264" s="3" t="s">
        <v>11</v>
      </c>
      <c r="E2264" s="3">
        <v>3235</v>
      </c>
      <c r="F2264" s="3">
        <v>881.63129200357196</v>
      </c>
      <c r="G2264" s="3">
        <v>4193</v>
      </c>
      <c r="H2264" s="3">
        <v>1592.1521543076101</v>
      </c>
      <c r="I2264" s="3">
        <v>340919</v>
      </c>
      <c r="J2264" s="3">
        <v>149842</v>
      </c>
      <c r="K2264" s="3">
        <v>0.43952375784277198</v>
      </c>
    </row>
    <row r="2265" spans="1:11" x14ac:dyDescent="0.2">
      <c r="A2265" s="3" t="s">
        <v>752</v>
      </c>
      <c r="B2265" s="3" t="s">
        <v>850</v>
      </c>
      <c r="C2265" s="3" t="s">
        <v>851</v>
      </c>
      <c r="D2265" s="3" t="s">
        <v>12</v>
      </c>
      <c r="E2265" s="3">
        <v>3132</v>
      </c>
      <c r="F2265" s="3">
        <v>742.80595084554102</v>
      </c>
      <c r="G2265" s="3">
        <v>3798</v>
      </c>
      <c r="H2265" s="3">
        <v>1238.1638280089101</v>
      </c>
      <c r="I2265" s="3">
        <v>340919</v>
      </c>
      <c r="J2265" s="3">
        <v>149842</v>
      </c>
      <c r="K2265" s="3">
        <v>0.43952375784277198</v>
      </c>
    </row>
    <row r="2266" spans="1:11" x14ac:dyDescent="0.2">
      <c r="A2266" s="3" t="s">
        <v>752</v>
      </c>
      <c r="B2266" s="3" t="s">
        <v>850</v>
      </c>
      <c r="C2266" s="3" t="s">
        <v>851</v>
      </c>
      <c r="D2266" s="3" t="s">
        <v>13</v>
      </c>
      <c r="E2266" s="3">
        <v>3541</v>
      </c>
      <c r="F2266" s="3">
        <v>902.92174642412704</v>
      </c>
      <c r="G2266" s="3">
        <v>4577</v>
      </c>
      <c r="H2266" s="3">
        <v>1840.81381006522</v>
      </c>
      <c r="I2266" s="3">
        <v>340919</v>
      </c>
      <c r="J2266" s="3">
        <v>149842</v>
      </c>
      <c r="K2266" s="3">
        <v>0.43952375784277198</v>
      </c>
    </row>
    <row r="2267" spans="1:11" x14ac:dyDescent="0.2">
      <c r="A2267" s="3" t="s">
        <v>752</v>
      </c>
      <c r="B2267" s="3" t="s">
        <v>850</v>
      </c>
      <c r="C2267" s="3" t="s">
        <v>851</v>
      </c>
      <c r="D2267" s="3" t="s">
        <v>14</v>
      </c>
      <c r="E2267" s="3">
        <v>3079</v>
      </c>
      <c r="F2267" s="3">
        <v>700.58016641754602</v>
      </c>
      <c r="G2267" s="3">
        <v>4150</v>
      </c>
      <c r="H2267" s="3">
        <v>1462.57276283852</v>
      </c>
      <c r="I2267" s="3">
        <v>340919</v>
      </c>
      <c r="J2267" s="3">
        <v>149842</v>
      </c>
      <c r="K2267" s="3">
        <v>0.43952375784277198</v>
      </c>
    </row>
    <row r="2268" spans="1:11" x14ac:dyDescent="0.2">
      <c r="A2268" s="3" t="s">
        <v>752</v>
      </c>
      <c r="B2268" s="3" t="s">
        <v>850</v>
      </c>
      <c r="C2268" s="3" t="s">
        <v>851</v>
      </c>
      <c r="D2268" s="3" t="s">
        <v>15</v>
      </c>
      <c r="E2268" s="3">
        <v>3638</v>
      </c>
      <c r="F2268" s="3">
        <v>855.00668843838002</v>
      </c>
      <c r="G2268" s="3">
        <v>4592</v>
      </c>
      <c r="H2268" s="3">
        <v>1586.2955745538</v>
      </c>
      <c r="I2268" s="3">
        <v>340919</v>
      </c>
      <c r="J2268" s="3">
        <v>149842</v>
      </c>
      <c r="K2268" s="3">
        <v>0.43952375784277198</v>
      </c>
    </row>
    <row r="2269" spans="1:11" x14ac:dyDescent="0.2">
      <c r="A2269" s="3" t="s">
        <v>752</v>
      </c>
      <c r="B2269" s="3" t="s">
        <v>853</v>
      </c>
      <c r="C2269" s="3" t="s">
        <v>854</v>
      </c>
      <c r="D2269" s="3" t="s">
        <v>8</v>
      </c>
      <c r="E2269" s="3">
        <v>3200</v>
      </c>
      <c r="F2269" s="3">
        <v>714.52379972647896</v>
      </c>
      <c r="G2269" s="3">
        <v>4716</v>
      </c>
      <c r="H2269" s="3">
        <v>1629.86809033028</v>
      </c>
      <c r="I2269" s="3">
        <v>279438</v>
      </c>
      <c r="J2269" s="3">
        <v>130016</v>
      </c>
      <c r="K2269" s="3">
        <v>0.46527673401613201</v>
      </c>
    </row>
    <row r="2270" spans="1:11" x14ac:dyDescent="0.2">
      <c r="A2270" s="3" t="s">
        <v>752</v>
      </c>
      <c r="B2270" s="3" t="s">
        <v>853</v>
      </c>
      <c r="C2270" s="3" t="s">
        <v>854</v>
      </c>
      <c r="D2270" s="3" t="s">
        <v>9</v>
      </c>
      <c r="E2270" s="3">
        <v>3554</v>
      </c>
      <c r="F2270" s="3">
        <v>1017.43307652058</v>
      </c>
      <c r="G2270" s="3">
        <v>4246</v>
      </c>
      <c r="H2270" s="3">
        <v>1757.43552301659</v>
      </c>
      <c r="I2270" s="3">
        <v>279438</v>
      </c>
      <c r="J2270" s="3">
        <v>130016</v>
      </c>
      <c r="K2270" s="3">
        <v>0.46527673401613201</v>
      </c>
    </row>
    <row r="2271" spans="1:11" x14ac:dyDescent="0.2">
      <c r="A2271" s="3" t="s">
        <v>752</v>
      </c>
      <c r="B2271" s="3" t="s">
        <v>853</v>
      </c>
      <c r="C2271" s="3" t="s">
        <v>854</v>
      </c>
      <c r="D2271" s="3" t="s">
        <v>10</v>
      </c>
      <c r="E2271" s="3">
        <v>3704</v>
      </c>
      <c r="F2271" s="3">
        <v>908.29633799740998</v>
      </c>
      <c r="G2271" s="3">
        <v>4725</v>
      </c>
      <c r="H2271" s="3">
        <v>1593.24245990083</v>
      </c>
      <c r="I2271" s="3">
        <v>279438</v>
      </c>
      <c r="J2271" s="3">
        <v>130016</v>
      </c>
      <c r="K2271" s="3">
        <v>0.46527673401613201</v>
      </c>
    </row>
    <row r="2272" spans="1:11" x14ac:dyDescent="0.2">
      <c r="A2272" s="3" t="s">
        <v>752</v>
      </c>
      <c r="B2272" s="3" t="s">
        <v>853</v>
      </c>
      <c r="C2272" s="3" t="s">
        <v>854</v>
      </c>
      <c r="D2272" s="3" t="s">
        <v>11</v>
      </c>
      <c r="E2272" s="3">
        <v>2887</v>
      </c>
      <c r="F2272" s="3">
        <v>747.56560899508804</v>
      </c>
      <c r="G2272" s="3">
        <v>4065</v>
      </c>
      <c r="H2272" s="3">
        <v>1544.38726840508</v>
      </c>
      <c r="I2272" s="3">
        <v>279438</v>
      </c>
      <c r="J2272" s="3">
        <v>130016</v>
      </c>
      <c r="K2272" s="3">
        <v>0.46527673401613201</v>
      </c>
    </row>
    <row r="2273" spans="1:11" x14ac:dyDescent="0.2">
      <c r="A2273" s="3" t="s">
        <v>752</v>
      </c>
      <c r="B2273" s="3" t="s">
        <v>853</v>
      </c>
      <c r="C2273" s="3" t="s">
        <v>854</v>
      </c>
      <c r="D2273" s="3" t="s">
        <v>12</v>
      </c>
      <c r="E2273" s="3">
        <v>3246</v>
      </c>
      <c r="F2273" s="3">
        <v>812.963324089568</v>
      </c>
      <c r="G2273" s="3">
        <v>4039</v>
      </c>
      <c r="H2273" s="3">
        <v>1422.5342920650501</v>
      </c>
      <c r="I2273" s="3">
        <v>279438</v>
      </c>
      <c r="J2273" s="3">
        <v>130016</v>
      </c>
      <c r="K2273" s="3">
        <v>0.46527673401613201</v>
      </c>
    </row>
    <row r="2274" spans="1:11" x14ac:dyDescent="0.2">
      <c r="A2274" s="3" t="s">
        <v>752</v>
      </c>
      <c r="B2274" s="3" t="s">
        <v>853</v>
      </c>
      <c r="C2274" s="3" t="s">
        <v>854</v>
      </c>
      <c r="D2274" s="3" t="s">
        <v>13</v>
      </c>
      <c r="E2274" s="3">
        <v>3403</v>
      </c>
      <c r="F2274" s="3">
        <v>889.97959010609202</v>
      </c>
      <c r="G2274" s="3">
        <v>4471</v>
      </c>
      <c r="H2274" s="3">
        <v>1757.6674666291501</v>
      </c>
      <c r="I2274" s="3">
        <v>279438</v>
      </c>
      <c r="J2274" s="3">
        <v>130016</v>
      </c>
      <c r="K2274" s="3">
        <v>0.46527673401613201</v>
      </c>
    </row>
    <row r="2275" spans="1:11" x14ac:dyDescent="0.2">
      <c r="A2275" s="3" t="s">
        <v>752</v>
      </c>
      <c r="B2275" s="3" t="s">
        <v>853</v>
      </c>
      <c r="C2275" s="3" t="s">
        <v>854</v>
      </c>
      <c r="D2275" s="3" t="s">
        <v>14</v>
      </c>
      <c r="E2275" s="3">
        <v>3138</v>
      </c>
      <c r="F2275" s="3">
        <v>825.15483523297405</v>
      </c>
      <c r="G2275" s="3">
        <v>4171</v>
      </c>
      <c r="H2275" s="3">
        <v>1662.4938986842401</v>
      </c>
      <c r="I2275" s="3">
        <v>279438</v>
      </c>
      <c r="J2275" s="3">
        <v>130016</v>
      </c>
      <c r="K2275" s="3">
        <v>0.46527673401613201</v>
      </c>
    </row>
    <row r="2276" spans="1:11" x14ac:dyDescent="0.2">
      <c r="A2276" s="3" t="s">
        <v>752</v>
      </c>
      <c r="B2276" s="3" t="s">
        <v>853</v>
      </c>
      <c r="C2276" s="3" t="s">
        <v>854</v>
      </c>
      <c r="D2276" s="3" t="s">
        <v>15</v>
      </c>
      <c r="E2276" s="3">
        <v>3316</v>
      </c>
      <c r="F2276" s="3">
        <v>844.47946818627099</v>
      </c>
      <c r="G2276" s="3">
        <v>4552</v>
      </c>
      <c r="H2276" s="3">
        <v>1680.6718195754499</v>
      </c>
      <c r="I2276" s="3">
        <v>279438</v>
      </c>
      <c r="J2276" s="3">
        <v>130016</v>
      </c>
      <c r="K2276" s="3">
        <v>0.46527673401613201</v>
      </c>
    </row>
    <row r="2277" spans="1:11" x14ac:dyDescent="0.2">
      <c r="A2277" s="3" t="s">
        <v>752</v>
      </c>
      <c r="B2277" s="3" t="s">
        <v>856</v>
      </c>
      <c r="C2277" s="3" t="s">
        <v>857</v>
      </c>
      <c r="D2277" s="3" t="s">
        <v>8</v>
      </c>
      <c r="E2277" s="3">
        <v>3173</v>
      </c>
      <c r="F2277" s="3">
        <v>644.85990129881304</v>
      </c>
      <c r="G2277" s="3">
        <v>4512</v>
      </c>
      <c r="H2277" s="3">
        <v>1655.4410973752799</v>
      </c>
      <c r="I2277" s="3">
        <v>271083</v>
      </c>
      <c r="J2277" s="3">
        <v>125759</v>
      </c>
      <c r="K2277" s="3">
        <v>0.463913266416559</v>
      </c>
    </row>
    <row r="2278" spans="1:11" x14ac:dyDescent="0.2">
      <c r="A2278" s="3" t="s">
        <v>752</v>
      </c>
      <c r="B2278" s="3" t="s">
        <v>856</v>
      </c>
      <c r="C2278" s="3" t="s">
        <v>857</v>
      </c>
      <c r="D2278" s="3" t="s">
        <v>9</v>
      </c>
      <c r="E2278" s="3">
        <v>3679</v>
      </c>
      <c r="F2278" s="3">
        <v>976.74885376170403</v>
      </c>
      <c r="G2278" s="3">
        <v>4246</v>
      </c>
      <c r="H2278" s="3">
        <v>1857.11989569824</v>
      </c>
      <c r="I2278" s="3">
        <v>271083</v>
      </c>
      <c r="J2278" s="3">
        <v>125759</v>
      </c>
      <c r="K2278" s="3">
        <v>0.463913266416559</v>
      </c>
    </row>
    <row r="2279" spans="1:11" x14ac:dyDescent="0.2">
      <c r="A2279" s="3" t="s">
        <v>752</v>
      </c>
      <c r="B2279" s="3" t="s">
        <v>856</v>
      </c>
      <c r="C2279" s="3" t="s">
        <v>857</v>
      </c>
      <c r="D2279" s="3" t="s">
        <v>10</v>
      </c>
      <c r="E2279" s="3">
        <v>3422</v>
      </c>
      <c r="F2279" s="3">
        <v>838.07237669872302</v>
      </c>
      <c r="G2279" s="3">
        <v>4439</v>
      </c>
      <c r="H2279" s="3">
        <v>1567.82843548439</v>
      </c>
      <c r="I2279" s="3">
        <v>271083</v>
      </c>
      <c r="J2279" s="3">
        <v>125759</v>
      </c>
      <c r="K2279" s="3">
        <v>0.463913266416559</v>
      </c>
    </row>
    <row r="2280" spans="1:11" x14ac:dyDescent="0.2">
      <c r="A2280" s="3" t="s">
        <v>752</v>
      </c>
      <c r="B2280" s="3" t="s">
        <v>856</v>
      </c>
      <c r="C2280" s="3" t="s">
        <v>857</v>
      </c>
      <c r="D2280" s="3" t="s">
        <v>11</v>
      </c>
      <c r="E2280" s="3">
        <v>3523</v>
      </c>
      <c r="F2280" s="3">
        <v>807.93292676152896</v>
      </c>
      <c r="G2280" s="3">
        <v>4388</v>
      </c>
      <c r="H2280" s="3">
        <v>1556.0862903392599</v>
      </c>
      <c r="I2280" s="3">
        <v>271083</v>
      </c>
      <c r="J2280" s="3">
        <v>125759</v>
      </c>
      <c r="K2280" s="3">
        <v>0.463913266416559</v>
      </c>
    </row>
    <row r="2281" spans="1:11" x14ac:dyDescent="0.2">
      <c r="A2281" s="3" t="s">
        <v>752</v>
      </c>
      <c r="B2281" s="3" t="s">
        <v>856</v>
      </c>
      <c r="C2281" s="3" t="s">
        <v>857</v>
      </c>
      <c r="D2281" s="3" t="s">
        <v>12</v>
      </c>
      <c r="E2281" s="3">
        <v>3085</v>
      </c>
      <c r="F2281" s="3">
        <v>620.69467478513502</v>
      </c>
      <c r="G2281" s="3">
        <v>3747</v>
      </c>
      <c r="H2281" s="3">
        <v>1121.95012385373</v>
      </c>
      <c r="I2281" s="3">
        <v>271083</v>
      </c>
      <c r="J2281" s="3">
        <v>125759</v>
      </c>
      <c r="K2281" s="3">
        <v>0.463913266416559</v>
      </c>
    </row>
    <row r="2282" spans="1:11" x14ac:dyDescent="0.2">
      <c r="A2282" s="3" t="s">
        <v>752</v>
      </c>
      <c r="B2282" s="3" t="s">
        <v>856</v>
      </c>
      <c r="C2282" s="3" t="s">
        <v>857</v>
      </c>
      <c r="D2282" s="3" t="s">
        <v>13</v>
      </c>
      <c r="E2282" s="3">
        <v>3172</v>
      </c>
      <c r="F2282" s="3">
        <v>767.51277190021005</v>
      </c>
      <c r="G2282" s="3">
        <v>4096</v>
      </c>
      <c r="H2282" s="3">
        <v>1484.3988823889499</v>
      </c>
      <c r="I2282" s="3">
        <v>271083</v>
      </c>
      <c r="J2282" s="3">
        <v>125759</v>
      </c>
      <c r="K2282" s="3">
        <v>0.463913266416559</v>
      </c>
    </row>
    <row r="2283" spans="1:11" x14ac:dyDescent="0.2">
      <c r="A2283" s="3" t="s">
        <v>752</v>
      </c>
      <c r="B2283" s="3" t="s">
        <v>856</v>
      </c>
      <c r="C2283" s="3" t="s">
        <v>857</v>
      </c>
      <c r="D2283" s="3" t="s">
        <v>14</v>
      </c>
      <c r="E2283" s="3">
        <v>3354</v>
      </c>
      <c r="F2283" s="3">
        <v>604.10007236339902</v>
      </c>
      <c r="G2283" s="3">
        <v>4119</v>
      </c>
      <c r="H2283" s="3">
        <v>1225.65228051338</v>
      </c>
      <c r="I2283" s="3">
        <v>271083</v>
      </c>
      <c r="J2283" s="3">
        <v>125759</v>
      </c>
      <c r="K2283" s="3">
        <v>0.463913266416559</v>
      </c>
    </row>
    <row r="2284" spans="1:11" x14ac:dyDescent="0.2">
      <c r="A2284" s="3" t="s">
        <v>752</v>
      </c>
      <c r="B2284" s="3" t="s">
        <v>856</v>
      </c>
      <c r="C2284" s="3" t="s">
        <v>857</v>
      </c>
      <c r="D2284" s="3" t="s">
        <v>15</v>
      </c>
      <c r="E2284" s="3">
        <v>3118</v>
      </c>
      <c r="F2284" s="3">
        <v>786.04935583476902</v>
      </c>
      <c r="G2284" s="3">
        <v>3828</v>
      </c>
      <c r="H2284" s="3">
        <v>1462.94095345407</v>
      </c>
      <c r="I2284" s="3">
        <v>271083</v>
      </c>
      <c r="J2284" s="3">
        <v>125759</v>
      </c>
      <c r="K2284" s="3">
        <v>0.463913266416559</v>
      </c>
    </row>
    <row r="2285" spans="1:11" x14ac:dyDescent="0.2">
      <c r="A2285" s="3" t="s">
        <v>752</v>
      </c>
      <c r="B2285" s="3" t="s">
        <v>859</v>
      </c>
      <c r="C2285" s="3" t="s">
        <v>860</v>
      </c>
      <c r="D2285" s="3" t="s">
        <v>8</v>
      </c>
      <c r="E2285" s="3">
        <v>4275</v>
      </c>
      <c r="F2285" s="3">
        <v>1423.40347862266</v>
      </c>
      <c r="G2285" s="3">
        <v>5803</v>
      </c>
      <c r="H2285" s="3">
        <v>3027.0964568236</v>
      </c>
    </row>
    <row r="2286" spans="1:11" x14ac:dyDescent="0.2">
      <c r="A2286" s="3" t="s">
        <v>752</v>
      </c>
      <c r="B2286" s="3" t="s">
        <v>859</v>
      </c>
      <c r="C2286" s="3" t="s">
        <v>860</v>
      </c>
      <c r="D2286" s="3" t="s">
        <v>9</v>
      </c>
      <c r="E2286" s="3">
        <v>4609</v>
      </c>
      <c r="F2286" s="3">
        <v>1784.0038595664601</v>
      </c>
      <c r="G2286" s="3">
        <v>5816</v>
      </c>
      <c r="H2286" s="3">
        <v>3108.25609135796</v>
      </c>
    </row>
    <row r="2287" spans="1:11" x14ac:dyDescent="0.2">
      <c r="A2287" s="3" t="s">
        <v>752</v>
      </c>
      <c r="B2287" s="3" t="s">
        <v>859</v>
      </c>
      <c r="C2287" s="3" t="s">
        <v>860</v>
      </c>
      <c r="D2287" s="3" t="s">
        <v>10</v>
      </c>
      <c r="E2287" s="3">
        <v>4117</v>
      </c>
      <c r="F2287" s="3">
        <v>1458.13275395964</v>
      </c>
      <c r="G2287" s="3">
        <v>5388</v>
      </c>
      <c r="H2287" s="3">
        <v>2585.3243282455601</v>
      </c>
    </row>
    <row r="2288" spans="1:11" x14ac:dyDescent="0.2">
      <c r="A2288" s="3" t="s">
        <v>752</v>
      </c>
      <c r="B2288" s="3" t="s">
        <v>859</v>
      </c>
      <c r="C2288" s="3" t="s">
        <v>860</v>
      </c>
      <c r="D2288" s="3" t="s">
        <v>11</v>
      </c>
      <c r="E2288" s="3">
        <v>4275</v>
      </c>
      <c r="F2288" s="3">
        <v>1461.71332892788</v>
      </c>
      <c r="G2288" s="3">
        <v>5419</v>
      </c>
      <c r="H2288" s="3">
        <v>2751.77137449982</v>
      </c>
    </row>
    <row r="2289" spans="1:11" x14ac:dyDescent="0.2">
      <c r="A2289" s="3" t="s">
        <v>752</v>
      </c>
      <c r="B2289" s="3" t="s">
        <v>859</v>
      </c>
      <c r="C2289" s="3" t="s">
        <v>860</v>
      </c>
      <c r="D2289" s="3" t="s">
        <v>12</v>
      </c>
      <c r="E2289" s="3">
        <v>3986</v>
      </c>
      <c r="F2289" s="3">
        <v>1170.52557140827</v>
      </c>
      <c r="G2289" s="3">
        <v>5051</v>
      </c>
      <c r="H2289" s="3">
        <v>2234.1587770107299</v>
      </c>
    </row>
    <row r="2290" spans="1:11" x14ac:dyDescent="0.2">
      <c r="A2290" s="3" t="s">
        <v>752</v>
      </c>
      <c r="B2290" s="3" t="s">
        <v>859</v>
      </c>
      <c r="C2290" s="3" t="s">
        <v>860</v>
      </c>
      <c r="D2290" s="3" t="s">
        <v>13</v>
      </c>
      <c r="E2290" s="3">
        <v>4558</v>
      </c>
      <c r="F2290" s="3">
        <v>2233.3741743150999</v>
      </c>
      <c r="G2290" s="3">
        <v>5578</v>
      </c>
      <c r="H2290" s="3">
        <v>3755.5471499247101</v>
      </c>
    </row>
    <row r="2291" spans="1:11" x14ac:dyDescent="0.2">
      <c r="A2291" s="3" t="s">
        <v>752</v>
      </c>
      <c r="B2291" s="3" t="s">
        <v>859</v>
      </c>
      <c r="C2291" s="3" t="s">
        <v>860</v>
      </c>
      <c r="D2291" s="3" t="s">
        <v>14</v>
      </c>
      <c r="E2291" s="3">
        <v>3218</v>
      </c>
      <c r="F2291" s="3">
        <v>1140.0979476171599</v>
      </c>
      <c r="G2291" s="3">
        <v>4744</v>
      </c>
      <c r="H2291" s="3">
        <v>2553.1111594947101</v>
      </c>
    </row>
    <row r="2292" spans="1:11" x14ac:dyDescent="0.2">
      <c r="A2292" s="3" t="s">
        <v>752</v>
      </c>
      <c r="B2292" s="3" t="s">
        <v>859</v>
      </c>
      <c r="C2292" s="3" t="s">
        <v>860</v>
      </c>
      <c r="D2292" s="3" t="s">
        <v>15</v>
      </c>
      <c r="E2292" s="3">
        <v>3527</v>
      </c>
      <c r="F2292" s="3">
        <v>1286.9539808064801</v>
      </c>
      <c r="G2292" s="3">
        <v>4964</v>
      </c>
      <c r="H2292" s="3">
        <v>2562.0416451546698</v>
      </c>
    </row>
    <row r="2293" spans="1:11" x14ac:dyDescent="0.2">
      <c r="A2293" s="3" t="s">
        <v>752</v>
      </c>
      <c r="B2293" s="3" t="s">
        <v>861</v>
      </c>
      <c r="C2293" s="3" t="s">
        <v>862</v>
      </c>
      <c r="D2293" s="3" t="s">
        <v>8</v>
      </c>
      <c r="E2293" s="3">
        <v>3000</v>
      </c>
      <c r="F2293" s="3">
        <v>545.02789376460601</v>
      </c>
      <c r="G2293" s="3">
        <v>3637</v>
      </c>
      <c r="H2293" s="3">
        <v>1185.0305164906799</v>
      </c>
      <c r="I2293" s="3">
        <v>290825</v>
      </c>
      <c r="J2293" s="3">
        <v>147957</v>
      </c>
      <c r="K2293" s="3">
        <v>0.50874924782945097</v>
      </c>
    </row>
    <row r="2294" spans="1:11" x14ac:dyDescent="0.2">
      <c r="A2294" s="3" t="s">
        <v>752</v>
      </c>
      <c r="B2294" s="3" t="s">
        <v>861</v>
      </c>
      <c r="C2294" s="3" t="s">
        <v>862</v>
      </c>
      <c r="D2294" s="3" t="s">
        <v>9</v>
      </c>
      <c r="E2294" s="3">
        <v>3611</v>
      </c>
      <c r="F2294" s="3">
        <v>775.64188552728001</v>
      </c>
      <c r="G2294" s="3">
        <v>4325</v>
      </c>
      <c r="H2294" s="3">
        <v>1423.68403682648</v>
      </c>
      <c r="I2294" s="3">
        <v>290825</v>
      </c>
      <c r="J2294" s="3">
        <v>147957</v>
      </c>
      <c r="K2294" s="3">
        <v>0.50874924782945097</v>
      </c>
    </row>
    <row r="2295" spans="1:11" x14ac:dyDescent="0.2">
      <c r="A2295" s="3" t="s">
        <v>752</v>
      </c>
      <c r="B2295" s="3" t="s">
        <v>861</v>
      </c>
      <c r="C2295" s="3" t="s">
        <v>862</v>
      </c>
      <c r="D2295" s="3" t="s">
        <v>10</v>
      </c>
      <c r="E2295" s="3">
        <v>3279</v>
      </c>
      <c r="F2295" s="3">
        <v>609.03192544439798</v>
      </c>
      <c r="G2295" s="3">
        <v>3698</v>
      </c>
      <c r="H2295" s="3">
        <v>1107.0016048556499</v>
      </c>
      <c r="I2295" s="3">
        <v>290825</v>
      </c>
      <c r="J2295" s="3">
        <v>147957</v>
      </c>
      <c r="K2295" s="3">
        <v>0.50874924782945097</v>
      </c>
    </row>
    <row r="2296" spans="1:11" x14ac:dyDescent="0.2">
      <c r="A2296" s="3" t="s">
        <v>752</v>
      </c>
      <c r="B2296" s="3" t="s">
        <v>861</v>
      </c>
      <c r="C2296" s="3" t="s">
        <v>862</v>
      </c>
      <c r="D2296" s="3" t="s">
        <v>11</v>
      </c>
      <c r="E2296" s="3">
        <v>3063</v>
      </c>
      <c r="F2296" s="3">
        <v>747.06205763590697</v>
      </c>
      <c r="G2296" s="3">
        <v>3829</v>
      </c>
      <c r="H2296" s="3">
        <v>1405.78323227585</v>
      </c>
      <c r="I2296" s="3">
        <v>290825</v>
      </c>
      <c r="J2296" s="3">
        <v>147957</v>
      </c>
      <c r="K2296" s="3">
        <v>0.50874924782945097</v>
      </c>
    </row>
    <row r="2297" spans="1:11" x14ac:dyDescent="0.2">
      <c r="A2297" s="3" t="s">
        <v>752</v>
      </c>
      <c r="B2297" s="3" t="s">
        <v>861</v>
      </c>
      <c r="C2297" s="3" t="s">
        <v>862</v>
      </c>
      <c r="D2297" s="3" t="s">
        <v>12</v>
      </c>
      <c r="E2297" s="3">
        <v>2956</v>
      </c>
      <c r="F2297" s="3">
        <v>516.42841396921494</v>
      </c>
      <c r="G2297" s="3">
        <v>3545</v>
      </c>
      <c r="H2297" s="3">
        <v>958.03437023875904</v>
      </c>
      <c r="I2297" s="3">
        <v>290825</v>
      </c>
      <c r="J2297" s="3">
        <v>147957</v>
      </c>
      <c r="K2297" s="3">
        <v>0.50874924782945097</v>
      </c>
    </row>
    <row r="2298" spans="1:11" x14ac:dyDescent="0.2">
      <c r="A2298" s="3" t="s">
        <v>752</v>
      </c>
      <c r="B2298" s="3" t="s">
        <v>861</v>
      </c>
      <c r="C2298" s="3" t="s">
        <v>862</v>
      </c>
      <c r="D2298" s="3" t="s">
        <v>13</v>
      </c>
      <c r="E2298" s="3">
        <v>3022</v>
      </c>
      <c r="F2298" s="3">
        <v>774.69375713956299</v>
      </c>
      <c r="G2298" s="3">
        <v>3898</v>
      </c>
      <c r="H2298" s="3">
        <v>1494.2420578731301</v>
      </c>
      <c r="I2298" s="3">
        <v>290825</v>
      </c>
      <c r="J2298" s="3">
        <v>147957</v>
      </c>
      <c r="K2298" s="3">
        <v>0.50874924782945097</v>
      </c>
    </row>
    <row r="2299" spans="1:11" x14ac:dyDescent="0.2">
      <c r="A2299" s="3" t="s">
        <v>752</v>
      </c>
      <c r="B2299" s="3" t="s">
        <v>861</v>
      </c>
      <c r="C2299" s="3" t="s">
        <v>862</v>
      </c>
      <c r="D2299" s="3" t="s">
        <v>14</v>
      </c>
      <c r="E2299" s="3">
        <v>2793</v>
      </c>
      <c r="F2299" s="3">
        <v>508.77211308123901</v>
      </c>
      <c r="G2299" s="3">
        <v>3972</v>
      </c>
      <c r="H2299" s="3">
        <v>1132.9190492963601</v>
      </c>
      <c r="I2299" s="3">
        <v>290825</v>
      </c>
      <c r="J2299" s="3">
        <v>147957</v>
      </c>
      <c r="K2299" s="3">
        <v>0.50874924782945097</v>
      </c>
    </row>
    <row r="2300" spans="1:11" x14ac:dyDescent="0.2">
      <c r="A2300" s="3" t="s">
        <v>752</v>
      </c>
      <c r="B2300" s="3" t="s">
        <v>861</v>
      </c>
      <c r="C2300" s="3" t="s">
        <v>862</v>
      </c>
      <c r="D2300" s="3" t="s">
        <v>15</v>
      </c>
      <c r="E2300" s="3">
        <v>2889</v>
      </c>
      <c r="F2300" s="3">
        <v>465.91643976062102</v>
      </c>
      <c r="G2300" s="3">
        <v>3504</v>
      </c>
      <c r="H2300" s="3">
        <v>988.49700746292899</v>
      </c>
      <c r="I2300" s="3">
        <v>290825</v>
      </c>
      <c r="J2300" s="3">
        <v>147957</v>
      </c>
      <c r="K2300" s="3">
        <v>0.50874924782945097</v>
      </c>
    </row>
    <row r="2301" spans="1:11" x14ac:dyDescent="0.2">
      <c r="A2301" s="3" t="s">
        <v>752</v>
      </c>
      <c r="B2301" s="3" t="s">
        <v>864</v>
      </c>
      <c r="C2301" s="3" t="s">
        <v>865</v>
      </c>
      <c r="D2301" s="3" t="s">
        <v>8</v>
      </c>
      <c r="E2301" s="3">
        <v>3173</v>
      </c>
      <c r="F2301" s="3">
        <v>685.84386075426198</v>
      </c>
      <c r="G2301" s="3">
        <v>4323</v>
      </c>
      <c r="H2301" s="3">
        <v>1570.9315805041599</v>
      </c>
      <c r="I2301" s="3">
        <v>224862</v>
      </c>
      <c r="J2301" s="3">
        <v>98598</v>
      </c>
      <c r="K2301" s="3">
        <v>0.438482269125063</v>
      </c>
    </row>
    <row r="2302" spans="1:11" x14ac:dyDescent="0.2">
      <c r="A2302" s="3" t="s">
        <v>752</v>
      </c>
      <c r="B2302" s="3" t="s">
        <v>864</v>
      </c>
      <c r="C2302" s="3" t="s">
        <v>865</v>
      </c>
      <c r="D2302" s="3" t="s">
        <v>9</v>
      </c>
      <c r="E2302" s="3">
        <v>4241</v>
      </c>
      <c r="F2302" s="3">
        <v>1457.3082287151101</v>
      </c>
      <c r="G2302" s="3">
        <v>5138</v>
      </c>
      <c r="H2302" s="3">
        <v>2762.1401733814901</v>
      </c>
      <c r="I2302" s="3">
        <v>224862</v>
      </c>
      <c r="J2302" s="3">
        <v>98598</v>
      </c>
      <c r="K2302" s="3">
        <v>0.438482269125063</v>
      </c>
    </row>
    <row r="2303" spans="1:11" x14ac:dyDescent="0.2">
      <c r="A2303" s="3" t="s">
        <v>752</v>
      </c>
      <c r="B2303" s="3" t="s">
        <v>864</v>
      </c>
      <c r="C2303" s="3" t="s">
        <v>865</v>
      </c>
      <c r="D2303" s="3" t="s">
        <v>10</v>
      </c>
      <c r="E2303" s="3">
        <v>3561</v>
      </c>
      <c r="F2303" s="3">
        <v>962.91083212133697</v>
      </c>
      <c r="G2303" s="3">
        <v>4427</v>
      </c>
      <c r="H2303" s="3">
        <v>1798.6702677354299</v>
      </c>
      <c r="I2303" s="3">
        <v>224862</v>
      </c>
      <c r="J2303" s="3">
        <v>98598</v>
      </c>
      <c r="K2303" s="3">
        <v>0.438482269125063</v>
      </c>
    </row>
    <row r="2304" spans="1:11" x14ac:dyDescent="0.2">
      <c r="A2304" s="3" t="s">
        <v>752</v>
      </c>
      <c r="B2304" s="3" t="s">
        <v>864</v>
      </c>
      <c r="C2304" s="3" t="s">
        <v>865</v>
      </c>
      <c r="D2304" s="3" t="s">
        <v>11</v>
      </c>
      <c r="E2304" s="3">
        <v>3526</v>
      </c>
      <c r="F2304" s="3">
        <v>1453.4279982145999</v>
      </c>
      <c r="G2304" s="3">
        <v>4671</v>
      </c>
      <c r="H2304" s="3">
        <v>2562.3326200409902</v>
      </c>
      <c r="I2304" s="3">
        <v>224862</v>
      </c>
      <c r="J2304" s="3">
        <v>98598</v>
      </c>
      <c r="K2304" s="3">
        <v>0.438482269125063</v>
      </c>
    </row>
    <row r="2305" spans="1:11" x14ac:dyDescent="0.2">
      <c r="A2305" s="3" t="s">
        <v>752</v>
      </c>
      <c r="B2305" s="3" t="s">
        <v>864</v>
      </c>
      <c r="C2305" s="3" t="s">
        <v>865</v>
      </c>
      <c r="D2305" s="3" t="s">
        <v>12</v>
      </c>
      <c r="E2305" s="3">
        <v>3508</v>
      </c>
      <c r="F2305" s="3">
        <v>1588.4505288835101</v>
      </c>
      <c r="G2305" s="3">
        <v>4283</v>
      </c>
      <c r="H2305" s="3">
        <v>2706.3600212316901</v>
      </c>
      <c r="I2305" s="3">
        <v>224862</v>
      </c>
      <c r="J2305" s="3">
        <v>98598</v>
      </c>
      <c r="K2305" s="3">
        <v>0.438482269125063</v>
      </c>
    </row>
    <row r="2306" spans="1:11" x14ac:dyDescent="0.2">
      <c r="A2306" s="3" t="s">
        <v>752</v>
      </c>
      <c r="B2306" s="3" t="s">
        <v>864</v>
      </c>
      <c r="C2306" s="3" t="s">
        <v>865</v>
      </c>
      <c r="D2306" s="3" t="s">
        <v>13</v>
      </c>
      <c r="E2306" s="3">
        <v>3111</v>
      </c>
      <c r="F2306" s="3">
        <v>881.98869523178701</v>
      </c>
      <c r="G2306" s="3">
        <v>4453</v>
      </c>
      <c r="H2306" s="3">
        <v>1799.0326307197099</v>
      </c>
      <c r="I2306" s="3">
        <v>224862</v>
      </c>
      <c r="J2306" s="3">
        <v>98598</v>
      </c>
      <c r="K2306" s="3">
        <v>0.438482269125063</v>
      </c>
    </row>
    <row r="2307" spans="1:11" x14ac:dyDescent="0.2">
      <c r="A2307" s="3" t="s">
        <v>752</v>
      </c>
      <c r="B2307" s="3" t="s">
        <v>864</v>
      </c>
      <c r="C2307" s="3" t="s">
        <v>865</v>
      </c>
      <c r="D2307" s="3" t="s">
        <v>14</v>
      </c>
      <c r="E2307" s="3">
        <v>2940</v>
      </c>
      <c r="F2307" s="3">
        <v>567.25062022607904</v>
      </c>
      <c r="G2307" s="3">
        <v>3965</v>
      </c>
      <c r="H2307" s="3">
        <v>1267.4956192698401</v>
      </c>
      <c r="I2307" s="3">
        <v>224862</v>
      </c>
      <c r="J2307" s="3">
        <v>98598</v>
      </c>
      <c r="K2307" s="3">
        <v>0.438482269125063</v>
      </c>
    </row>
    <row r="2308" spans="1:11" x14ac:dyDescent="0.2">
      <c r="A2308" s="3" t="s">
        <v>752</v>
      </c>
      <c r="B2308" s="3" t="s">
        <v>864</v>
      </c>
      <c r="C2308" s="3" t="s">
        <v>865</v>
      </c>
      <c r="D2308" s="3" t="s">
        <v>15</v>
      </c>
      <c r="E2308" s="3">
        <v>3157</v>
      </c>
      <c r="F2308" s="3">
        <v>682.880425334508</v>
      </c>
      <c r="G2308" s="3">
        <v>3823</v>
      </c>
      <c r="H2308" s="3">
        <v>1392.3378088265999</v>
      </c>
      <c r="I2308" s="3">
        <v>224862</v>
      </c>
      <c r="J2308" s="3">
        <v>98598</v>
      </c>
      <c r="K2308" s="3">
        <v>0.438482269125063</v>
      </c>
    </row>
    <row r="2309" spans="1:11" x14ac:dyDescent="0.2">
      <c r="A2309" s="3" t="s">
        <v>752</v>
      </c>
      <c r="B2309" s="3" t="s">
        <v>867</v>
      </c>
      <c r="C2309" s="3" t="s">
        <v>868</v>
      </c>
      <c r="D2309" s="3" t="s">
        <v>8</v>
      </c>
      <c r="E2309" s="3">
        <v>3979</v>
      </c>
      <c r="F2309" s="3">
        <v>1272.3327786247501</v>
      </c>
      <c r="G2309" s="3">
        <v>5091</v>
      </c>
      <c r="H2309" s="3">
        <v>2287.2116215402698</v>
      </c>
      <c r="I2309" s="3">
        <v>211054</v>
      </c>
      <c r="J2309" s="3">
        <v>95676</v>
      </c>
      <c r="K2309" s="3">
        <v>0.45332474153534202</v>
      </c>
    </row>
    <row r="2310" spans="1:11" x14ac:dyDescent="0.2">
      <c r="A2310" s="3" t="s">
        <v>752</v>
      </c>
      <c r="B2310" s="3" t="s">
        <v>867</v>
      </c>
      <c r="C2310" s="3" t="s">
        <v>868</v>
      </c>
      <c r="D2310" s="3" t="s">
        <v>9</v>
      </c>
      <c r="E2310" s="3">
        <v>4847</v>
      </c>
      <c r="F2310" s="3">
        <v>1990.00617347702</v>
      </c>
      <c r="G2310" s="3">
        <v>6044</v>
      </c>
      <c r="H2310" s="3">
        <v>3262.2914848404998</v>
      </c>
      <c r="I2310" s="3">
        <v>211054</v>
      </c>
      <c r="J2310" s="3">
        <v>95676</v>
      </c>
      <c r="K2310" s="3">
        <v>0.45332474153534202</v>
      </c>
    </row>
    <row r="2311" spans="1:11" x14ac:dyDescent="0.2">
      <c r="A2311" s="3" t="s">
        <v>752</v>
      </c>
      <c r="B2311" s="3" t="s">
        <v>867</v>
      </c>
      <c r="C2311" s="3" t="s">
        <v>868</v>
      </c>
      <c r="D2311" s="3" t="s">
        <v>10</v>
      </c>
      <c r="E2311" s="3">
        <v>3842</v>
      </c>
      <c r="F2311" s="3">
        <v>1322.01393491319</v>
      </c>
      <c r="G2311" s="3">
        <v>4927</v>
      </c>
      <c r="H2311" s="3">
        <v>2169.5339933802702</v>
      </c>
      <c r="I2311" s="3">
        <v>211054</v>
      </c>
      <c r="J2311" s="3">
        <v>95676</v>
      </c>
      <c r="K2311" s="3">
        <v>0.45332474153534202</v>
      </c>
    </row>
    <row r="2312" spans="1:11" x14ac:dyDescent="0.2">
      <c r="A2312" s="3" t="s">
        <v>752</v>
      </c>
      <c r="B2312" s="3" t="s">
        <v>867</v>
      </c>
      <c r="C2312" s="3" t="s">
        <v>868</v>
      </c>
      <c r="D2312" s="3" t="s">
        <v>11</v>
      </c>
      <c r="E2312" s="3">
        <v>4515</v>
      </c>
      <c r="F2312" s="3">
        <v>5657.2878066072599</v>
      </c>
      <c r="G2312" s="3">
        <v>5483</v>
      </c>
      <c r="H2312" s="3">
        <v>6890.6389843678498</v>
      </c>
      <c r="I2312" s="3">
        <v>211054</v>
      </c>
      <c r="J2312" s="3">
        <v>95676</v>
      </c>
      <c r="K2312" s="3">
        <v>0.45332474153534202</v>
      </c>
    </row>
    <row r="2313" spans="1:11" x14ac:dyDescent="0.2">
      <c r="A2313" s="3" t="s">
        <v>752</v>
      </c>
      <c r="B2313" s="3" t="s">
        <v>867</v>
      </c>
      <c r="C2313" s="3" t="s">
        <v>868</v>
      </c>
      <c r="D2313" s="3" t="s">
        <v>12</v>
      </c>
      <c r="E2313" s="3">
        <v>4422</v>
      </c>
      <c r="F2313" s="3">
        <v>5692.21861442721</v>
      </c>
      <c r="G2313" s="3">
        <v>5318</v>
      </c>
      <c r="H2313" s="3">
        <v>6825.0082183020704</v>
      </c>
      <c r="I2313" s="3">
        <v>211054</v>
      </c>
      <c r="J2313" s="3">
        <v>95676</v>
      </c>
      <c r="K2313" s="3">
        <v>0.45332474153534202</v>
      </c>
    </row>
    <row r="2314" spans="1:11" x14ac:dyDescent="0.2">
      <c r="A2314" s="3" t="s">
        <v>752</v>
      </c>
      <c r="B2314" s="3" t="s">
        <v>867</v>
      </c>
      <c r="C2314" s="3" t="s">
        <v>868</v>
      </c>
      <c r="D2314" s="3" t="s">
        <v>13</v>
      </c>
      <c r="E2314" s="3">
        <v>3883</v>
      </c>
      <c r="F2314" s="3">
        <v>1308.76117211305</v>
      </c>
      <c r="G2314" s="3">
        <v>5005</v>
      </c>
      <c r="H2314" s="3">
        <v>2311.7615435021598</v>
      </c>
      <c r="I2314" s="3">
        <v>211054</v>
      </c>
      <c r="J2314" s="3">
        <v>95676</v>
      </c>
      <c r="K2314" s="3">
        <v>0.45332474153534202</v>
      </c>
    </row>
    <row r="2315" spans="1:11" x14ac:dyDescent="0.2">
      <c r="A2315" s="3" t="s">
        <v>752</v>
      </c>
      <c r="B2315" s="3" t="s">
        <v>867</v>
      </c>
      <c r="C2315" s="3" t="s">
        <v>868</v>
      </c>
      <c r="D2315" s="3" t="s">
        <v>14</v>
      </c>
      <c r="E2315" s="3">
        <v>3581</v>
      </c>
      <c r="F2315" s="3">
        <v>1095.62634712266</v>
      </c>
      <c r="G2315" s="3">
        <v>4703</v>
      </c>
      <c r="H2315" s="3">
        <v>2063.0946133853399</v>
      </c>
      <c r="I2315" s="3">
        <v>211054</v>
      </c>
      <c r="J2315" s="3">
        <v>95676</v>
      </c>
      <c r="K2315" s="3">
        <v>0.45332474153534202</v>
      </c>
    </row>
    <row r="2316" spans="1:11" x14ac:dyDescent="0.2">
      <c r="A2316" s="3" t="s">
        <v>752</v>
      </c>
      <c r="B2316" s="3" t="s">
        <v>867</v>
      </c>
      <c r="C2316" s="3" t="s">
        <v>868</v>
      </c>
      <c r="D2316" s="3" t="s">
        <v>15</v>
      </c>
      <c r="E2316" s="3">
        <v>3626</v>
      </c>
      <c r="F2316" s="3">
        <v>1013.5500669245999</v>
      </c>
      <c r="G2316" s="3">
        <v>4695</v>
      </c>
      <c r="H2316" s="3">
        <v>1851.2873280410499</v>
      </c>
      <c r="I2316" s="3">
        <v>211054</v>
      </c>
      <c r="J2316" s="3">
        <v>95676</v>
      </c>
      <c r="K2316" s="3">
        <v>0.45332474153534202</v>
      </c>
    </row>
    <row r="2317" spans="1:11" x14ac:dyDescent="0.2">
      <c r="A2317" s="3" t="s">
        <v>752</v>
      </c>
      <c r="B2317" s="3" t="s">
        <v>870</v>
      </c>
      <c r="C2317" s="3" t="s">
        <v>871</v>
      </c>
      <c r="D2317" s="3" t="s">
        <v>8</v>
      </c>
      <c r="E2317" s="3">
        <v>4294</v>
      </c>
      <c r="F2317" s="3">
        <v>1301.4377463096801</v>
      </c>
      <c r="G2317" s="3">
        <v>5388</v>
      </c>
      <c r="H2317" s="3">
        <v>2539.3478492948898</v>
      </c>
      <c r="I2317" s="3">
        <v>179490</v>
      </c>
      <c r="J2317" s="3">
        <v>80075</v>
      </c>
      <c r="K2317" s="3">
        <v>0.44612513231934903</v>
      </c>
    </row>
    <row r="2318" spans="1:11" x14ac:dyDescent="0.2">
      <c r="A2318" s="3" t="s">
        <v>752</v>
      </c>
      <c r="B2318" s="3" t="s">
        <v>870</v>
      </c>
      <c r="C2318" s="3" t="s">
        <v>871</v>
      </c>
      <c r="D2318" s="3" t="s">
        <v>9</v>
      </c>
      <c r="E2318" s="3">
        <v>4552</v>
      </c>
      <c r="F2318" s="3">
        <v>1772.57401624312</v>
      </c>
      <c r="G2318" s="3">
        <v>5987</v>
      </c>
      <c r="H2318" s="3">
        <v>2821.2001346574598</v>
      </c>
      <c r="I2318" s="3">
        <v>179490</v>
      </c>
      <c r="J2318" s="3">
        <v>80075</v>
      </c>
      <c r="K2318" s="3">
        <v>0.44612513231934903</v>
      </c>
    </row>
    <row r="2319" spans="1:11" x14ac:dyDescent="0.2">
      <c r="A2319" s="3" t="s">
        <v>752</v>
      </c>
      <c r="B2319" s="3" t="s">
        <v>870</v>
      </c>
      <c r="C2319" s="3" t="s">
        <v>871</v>
      </c>
      <c r="D2319" s="3" t="s">
        <v>10</v>
      </c>
      <c r="E2319" s="3">
        <v>3799</v>
      </c>
      <c r="F2319" s="3">
        <v>1516.7362773100599</v>
      </c>
      <c r="G2319" s="3">
        <v>5454</v>
      </c>
      <c r="H2319" s="3">
        <v>2865.9975360449498</v>
      </c>
      <c r="I2319" s="3">
        <v>179490</v>
      </c>
      <c r="J2319" s="3">
        <v>80075</v>
      </c>
      <c r="K2319" s="3">
        <v>0.44612513231934903</v>
      </c>
    </row>
    <row r="2320" spans="1:11" x14ac:dyDescent="0.2">
      <c r="A2320" s="3" t="s">
        <v>752</v>
      </c>
      <c r="B2320" s="3" t="s">
        <v>870</v>
      </c>
      <c r="C2320" s="3" t="s">
        <v>871</v>
      </c>
      <c r="D2320" s="3" t="s">
        <v>11</v>
      </c>
      <c r="E2320" s="3">
        <v>4180</v>
      </c>
      <c r="F2320" s="3">
        <v>1344.6704375501199</v>
      </c>
      <c r="G2320" s="3">
        <v>5058</v>
      </c>
      <c r="H2320" s="3">
        <v>2323.9188233230998</v>
      </c>
      <c r="I2320" s="3">
        <v>179490</v>
      </c>
      <c r="J2320" s="3">
        <v>80075</v>
      </c>
      <c r="K2320" s="3">
        <v>0.44612513231934903</v>
      </c>
    </row>
    <row r="2321" spans="1:11" x14ac:dyDescent="0.2">
      <c r="A2321" s="3" t="s">
        <v>752</v>
      </c>
      <c r="B2321" s="3" t="s">
        <v>870</v>
      </c>
      <c r="C2321" s="3" t="s">
        <v>871</v>
      </c>
      <c r="D2321" s="3" t="s">
        <v>12</v>
      </c>
      <c r="E2321" s="3">
        <v>3876</v>
      </c>
      <c r="F2321" s="3">
        <v>1165.7246944593901</v>
      </c>
      <c r="G2321" s="3">
        <v>4750</v>
      </c>
      <c r="H2321" s="3">
        <v>2009.0964100230699</v>
      </c>
      <c r="I2321" s="3">
        <v>179490</v>
      </c>
      <c r="J2321" s="3">
        <v>80075</v>
      </c>
      <c r="K2321" s="3">
        <v>0.44612513231934903</v>
      </c>
    </row>
    <row r="2322" spans="1:11" x14ac:dyDescent="0.2">
      <c r="A2322" s="3" t="s">
        <v>752</v>
      </c>
      <c r="B2322" s="3" t="s">
        <v>870</v>
      </c>
      <c r="C2322" s="3" t="s">
        <v>871</v>
      </c>
      <c r="D2322" s="3" t="s">
        <v>13</v>
      </c>
      <c r="E2322" s="3">
        <v>3753</v>
      </c>
      <c r="F2322" s="3">
        <v>1233.5151393180499</v>
      </c>
      <c r="G2322" s="3">
        <v>5092</v>
      </c>
      <c r="H2322" s="3">
        <v>2713.0490440492999</v>
      </c>
      <c r="I2322" s="3">
        <v>179490</v>
      </c>
      <c r="J2322" s="3">
        <v>80075</v>
      </c>
      <c r="K2322" s="3">
        <v>0.44612513231934903</v>
      </c>
    </row>
    <row r="2323" spans="1:11" x14ac:dyDescent="0.2">
      <c r="A2323" s="3" t="s">
        <v>752</v>
      </c>
      <c r="B2323" s="3" t="s">
        <v>870</v>
      </c>
      <c r="C2323" s="3" t="s">
        <v>871</v>
      </c>
      <c r="D2323" s="3" t="s">
        <v>14</v>
      </c>
      <c r="E2323" s="3">
        <v>3743</v>
      </c>
      <c r="F2323" s="3">
        <v>1140.5131675023799</v>
      </c>
      <c r="G2323" s="3">
        <v>5135</v>
      </c>
      <c r="H2323" s="3">
        <v>2450.9023699330601</v>
      </c>
      <c r="I2323" s="3">
        <v>179490</v>
      </c>
      <c r="J2323" s="3">
        <v>80075</v>
      </c>
      <c r="K2323" s="3">
        <v>0.44612513231934903</v>
      </c>
    </row>
    <row r="2324" spans="1:11" x14ac:dyDescent="0.2">
      <c r="A2324" s="3" t="s">
        <v>752</v>
      </c>
      <c r="B2324" s="3" t="s">
        <v>870</v>
      </c>
      <c r="C2324" s="3" t="s">
        <v>871</v>
      </c>
      <c r="D2324" s="3" t="s">
        <v>15</v>
      </c>
      <c r="E2324" s="3">
        <v>4008</v>
      </c>
      <c r="F2324" s="3">
        <v>1273.18453039566</v>
      </c>
      <c r="G2324" s="3">
        <v>5053</v>
      </c>
      <c r="H2324" s="3">
        <v>2337.3613658836098</v>
      </c>
      <c r="I2324" s="3">
        <v>179490</v>
      </c>
      <c r="J2324" s="3">
        <v>80075</v>
      </c>
      <c r="K2324" s="3">
        <v>0.44612513231934903</v>
      </c>
    </row>
    <row r="2325" spans="1:11" x14ac:dyDescent="0.2">
      <c r="A2325" s="3" t="s">
        <v>752</v>
      </c>
      <c r="B2325" s="3" t="s">
        <v>873</v>
      </c>
      <c r="C2325" s="3" t="s">
        <v>874</v>
      </c>
      <c r="D2325" s="3" t="s">
        <v>8</v>
      </c>
      <c r="E2325" s="3">
        <v>5159</v>
      </c>
      <c r="F2325" s="3">
        <v>2483.9897237763398</v>
      </c>
      <c r="G2325" s="3">
        <v>6835</v>
      </c>
      <c r="H2325" s="3">
        <v>4539.8283592749904</v>
      </c>
      <c r="I2325" s="3">
        <v>225036</v>
      </c>
      <c r="J2325" s="3">
        <v>101661</v>
      </c>
      <c r="K2325" s="3">
        <v>0.45175438596491202</v>
      </c>
    </row>
    <row r="2326" spans="1:11" x14ac:dyDescent="0.2">
      <c r="A2326" s="3" t="s">
        <v>752</v>
      </c>
      <c r="B2326" s="3" t="s">
        <v>873</v>
      </c>
      <c r="C2326" s="3" t="s">
        <v>874</v>
      </c>
      <c r="D2326" s="3" t="s">
        <v>9</v>
      </c>
      <c r="E2326" s="3">
        <v>5176</v>
      </c>
      <c r="F2326" s="3">
        <v>2862.7389000284202</v>
      </c>
      <c r="G2326" s="3">
        <v>6560</v>
      </c>
      <c r="H2326" s="3">
        <v>4302.4252583317402</v>
      </c>
      <c r="I2326" s="3">
        <v>225036</v>
      </c>
      <c r="J2326" s="3">
        <v>101661</v>
      </c>
      <c r="K2326" s="3">
        <v>0.45175438596491202</v>
      </c>
    </row>
    <row r="2327" spans="1:11" x14ac:dyDescent="0.2">
      <c r="A2327" s="3" t="s">
        <v>752</v>
      </c>
      <c r="B2327" s="3" t="s">
        <v>873</v>
      </c>
      <c r="C2327" s="3" t="s">
        <v>874</v>
      </c>
      <c r="D2327" s="3" t="s">
        <v>10</v>
      </c>
      <c r="E2327" s="3">
        <v>5621</v>
      </c>
      <c r="F2327" s="3">
        <v>3350.3142601161699</v>
      </c>
      <c r="G2327" s="3">
        <v>6975</v>
      </c>
      <c r="H2327" s="3">
        <v>4713.0909742232197</v>
      </c>
      <c r="I2327" s="3">
        <v>225036</v>
      </c>
      <c r="J2327" s="3">
        <v>101661</v>
      </c>
      <c r="K2327" s="3">
        <v>0.45175438596491202</v>
      </c>
    </row>
    <row r="2328" spans="1:11" x14ac:dyDescent="0.2">
      <c r="A2328" s="3" t="s">
        <v>752</v>
      </c>
      <c r="B2328" s="3" t="s">
        <v>873</v>
      </c>
      <c r="C2328" s="3" t="s">
        <v>874</v>
      </c>
      <c r="D2328" s="3" t="s">
        <v>11</v>
      </c>
      <c r="E2328" s="3">
        <v>5587</v>
      </c>
      <c r="F2328" s="3">
        <v>5702.0613192764804</v>
      </c>
      <c r="G2328" s="3">
        <v>6901</v>
      </c>
      <c r="H2328" s="3">
        <v>7016.0200579474704</v>
      </c>
      <c r="I2328" s="3">
        <v>225036</v>
      </c>
      <c r="J2328" s="3">
        <v>101661</v>
      </c>
      <c r="K2328" s="3">
        <v>0.45175438596491202</v>
      </c>
    </row>
    <row r="2329" spans="1:11" x14ac:dyDescent="0.2">
      <c r="A2329" s="3" t="s">
        <v>752</v>
      </c>
      <c r="B2329" s="3" t="s">
        <v>873</v>
      </c>
      <c r="C2329" s="3" t="s">
        <v>874</v>
      </c>
      <c r="D2329" s="3" t="s">
        <v>12</v>
      </c>
      <c r="E2329" s="3">
        <v>5801</v>
      </c>
      <c r="F2329" s="3">
        <v>6126.6895870108801</v>
      </c>
      <c r="G2329" s="3">
        <v>6877</v>
      </c>
      <c r="H2329" s="3">
        <v>7131.92633422773</v>
      </c>
      <c r="I2329" s="3">
        <v>225036</v>
      </c>
      <c r="J2329" s="3">
        <v>101661</v>
      </c>
      <c r="K2329" s="3">
        <v>0.45175438596491202</v>
      </c>
    </row>
    <row r="2330" spans="1:11" x14ac:dyDescent="0.2">
      <c r="A2330" s="3" t="s">
        <v>752</v>
      </c>
      <c r="B2330" s="3" t="s">
        <v>873</v>
      </c>
      <c r="C2330" s="3" t="s">
        <v>874</v>
      </c>
      <c r="D2330" s="3" t="s">
        <v>13</v>
      </c>
      <c r="E2330" s="3">
        <v>4634</v>
      </c>
      <c r="F2330" s="3">
        <v>1885.9416948312</v>
      </c>
      <c r="G2330" s="3">
        <v>5798</v>
      </c>
      <c r="H2330" s="3">
        <v>3042.8305861342401</v>
      </c>
      <c r="I2330" s="3">
        <v>225036</v>
      </c>
      <c r="J2330" s="3">
        <v>101661</v>
      </c>
      <c r="K2330" s="3">
        <v>0.45175438596491202</v>
      </c>
    </row>
    <row r="2331" spans="1:11" x14ac:dyDescent="0.2">
      <c r="A2331" s="3" t="s">
        <v>752</v>
      </c>
      <c r="B2331" s="3" t="s">
        <v>873</v>
      </c>
      <c r="C2331" s="3" t="s">
        <v>874</v>
      </c>
      <c r="D2331" s="3" t="s">
        <v>14</v>
      </c>
      <c r="E2331" s="3">
        <v>4441</v>
      </c>
      <c r="F2331" s="3">
        <v>1589.80916117846</v>
      </c>
      <c r="G2331" s="3">
        <v>5091</v>
      </c>
      <c r="H2331" s="3">
        <v>2563.2236359113199</v>
      </c>
      <c r="I2331" s="3">
        <v>225036</v>
      </c>
      <c r="J2331" s="3">
        <v>101661</v>
      </c>
      <c r="K2331" s="3">
        <v>0.45175438596491202</v>
      </c>
    </row>
    <row r="2332" spans="1:11" x14ac:dyDescent="0.2">
      <c r="A2332" s="3" t="s">
        <v>752</v>
      </c>
      <c r="B2332" s="3" t="s">
        <v>873</v>
      </c>
      <c r="C2332" s="3" t="s">
        <v>874</v>
      </c>
      <c r="D2332" s="3" t="s">
        <v>15</v>
      </c>
      <c r="E2332" s="3">
        <v>4655</v>
      </c>
      <c r="F2332" s="3">
        <v>2095.2021373604098</v>
      </c>
      <c r="G2332" s="3">
        <v>5539</v>
      </c>
      <c r="H2332" s="3">
        <v>3259.8601690707001</v>
      </c>
      <c r="I2332" s="3">
        <v>225036</v>
      </c>
      <c r="J2332" s="3">
        <v>101661</v>
      </c>
      <c r="K2332" s="3">
        <v>0.45175438596491202</v>
      </c>
    </row>
    <row r="2333" spans="1:11" x14ac:dyDescent="0.2">
      <c r="A2333" s="3" t="s">
        <v>752</v>
      </c>
      <c r="B2333" s="3" t="s">
        <v>876</v>
      </c>
      <c r="C2333" s="3" t="s">
        <v>877</v>
      </c>
      <c r="D2333" s="3" t="s">
        <v>8</v>
      </c>
      <c r="E2333" s="3">
        <v>5412</v>
      </c>
      <c r="F2333" s="3">
        <v>3062.0777838223798</v>
      </c>
      <c r="G2333" s="3">
        <v>7370</v>
      </c>
      <c r="H2333" s="3">
        <v>5628.6531780094001</v>
      </c>
      <c r="I2333" s="3">
        <v>160004</v>
      </c>
      <c r="J2333" s="3">
        <v>71368</v>
      </c>
      <c r="K2333" s="3">
        <v>0.446038849028774</v>
      </c>
    </row>
    <row r="2334" spans="1:11" x14ac:dyDescent="0.2">
      <c r="A2334" s="3" t="s">
        <v>752</v>
      </c>
      <c r="B2334" s="3" t="s">
        <v>876</v>
      </c>
      <c r="C2334" s="3" t="s">
        <v>877</v>
      </c>
      <c r="D2334" s="3" t="s">
        <v>9</v>
      </c>
      <c r="E2334" s="3">
        <v>6205</v>
      </c>
      <c r="F2334" s="3">
        <v>3606.7591035257101</v>
      </c>
      <c r="G2334" s="3">
        <v>7748</v>
      </c>
      <c r="H2334" s="3">
        <v>5969.3043884220397</v>
      </c>
      <c r="I2334" s="3">
        <v>160004</v>
      </c>
      <c r="J2334" s="3">
        <v>71368</v>
      </c>
      <c r="K2334" s="3">
        <v>0.446038849028774</v>
      </c>
    </row>
    <row r="2335" spans="1:11" x14ac:dyDescent="0.2">
      <c r="A2335" s="3" t="s">
        <v>752</v>
      </c>
      <c r="B2335" s="3" t="s">
        <v>876</v>
      </c>
      <c r="C2335" s="3" t="s">
        <v>877</v>
      </c>
      <c r="D2335" s="3" t="s">
        <v>10</v>
      </c>
      <c r="E2335" s="3">
        <v>5648</v>
      </c>
      <c r="F2335" s="3">
        <v>3210.8594318237301</v>
      </c>
      <c r="G2335" s="3">
        <v>6722</v>
      </c>
      <c r="H2335" s="3">
        <v>5173.57245928674</v>
      </c>
      <c r="I2335" s="3">
        <v>160004</v>
      </c>
      <c r="J2335" s="3">
        <v>71368</v>
      </c>
      <c r="K2335" s="3">
        <v>0.446038849028774</v>
      </c>
    </row>
    <row r="2336" spans="1:11" x14ac:dyDescent="0.2">
      <c r="A2336" s="3" t="s">
        <v>752</v>
      </c>
      <c r="B2336" s="3" t="s">
        <v>876</v>
      </c>
      <c r="C2336" s="3" t="s">
        <v>877</v>
      </c>
      <c r="D2336" s="3" t="s">
        <v>11</v>
      </c>
      <c r="E2336" s="3">
        <v>6545</v>
      </c>
      <c r="F2336" s="3">
        <v>7995.7241610307101</v>
      </c>
      <c r="G2336" s="3">
        <v>7742</v>
      </c>
      <c r="H2336" s="3">
        <v>8897.6526830994098</v>
      </c>
      <c r="I2336" s="3">
        <v>160004</v>
      </c>
      <c r="J2336" s="3">
        <v>71368</v>
      </c>
      <c r="K2336" s="3">
        <v>0.446038849028774</v>
      </c>
    </row>
    <row r="2337" spans="1:11" x14ac:dyDescent="0.2">
      <c r="A2337" s="3" t="s">
        <v>752</v>
      </c>
      <c r="B2337" s="3" t="s">
        <v>876</v>
      </c>
      <c r="C2337" s="3" t="s">
        <v>877</v>
      </c>
      <c r="D2337" s="3" t="s">
        <v>12</v>
      </c>
      <c r="E2337" s="3">
        <v>6734</v>
      </c>
      <c r="F2337" s="3">
        <v>8452.6067146110108</v>
      </c>
      <c r="G2337" s="3">
        <v>7618</v>
      </c>
      <c r="H2337" s="3">
        <v>9085.4626693027494</v>
      </c>
      <c r="I2337" s="3">
        <v>160004</v>
      </c>
      <c r="J2337" s="3">
        <v>71368</v>
      </c>
      <c r="K2337" s="3">
        <v>0.446038849028774</v>
      </c>
    </row>
    <row r="2338" spans="1:11" x14ac:dyDescent="0.2">
      <c r="A2338" s="3" t="s">
        <v>752</v>
      </c>
      <c r="B2338" s="3" t="s">
        <v>876</v>
      </c>
      <c r="C2338" s="3" t="s">
        <v>877</v>
      </c>
      <c r="D2338" s="3" t="s">
        <v>13</v>
      </c>
      <c r="E2338" s="3">
        <v>5869</v>
      </c>
      <c r="F2338" s="3">
        <v>2985.50405207521</v>
      </c>
      <c r="G2338" s="3">
        <v>6986</v>
      </c>
      <c r="H2338" s="3">
        <v>4666.5849755737399</v>
      </c>
      <c r="I2338" s="3">
        <v>160004</v>
      </c>
      <c r="J2338" s="3">
        <v>71368</v>
      </c>
      <c r="K2338" s="3">
        <v>0.446038849028774</v>
      </c>
    </row>
    <row r="2339" spans="1:11" x14ac:dyDescent="0.2">
      <c r="A2339" s="3" t="s">
        <v>752</v>
      </c>
      <c r="B2339" s="3" t="s">
        <v>876</v>
      </c>
      <c r="C2339" s="3" t="s">
        <v>877</v>
      </c>
      <c r="D2339" s="3" t="s">
        <v>14</v>
      </c>
      <c r="E2339" s="3">
        <v>4933</v>
      </c>
      <c r="F2339" s="3">
        <v>2554.7212857969798</v>
      </c>
      <c r="G2339" s="3">
        <v>6655</v>
      </c>
      <c r="H2339" s="3">
        <v>4633.5861778339704</v>
      </c>
      <c r="I2339" s="3">
        <v>160004</v>
      </c>
      <c r="J2339" s="3">
        <v>71368</v>
      </c>
      <c r="K2339" s="3">
        <v>0.446038849028774</v>
      </c>
    </row>
    <row r="2340" spans="1:11" x14ac:dyDescent="0.2">
      <c r="A2340" s="3" t="s">
        <v>752</v>
      </c>
      <c r="B2340" s="3" t="s">
        <v>876</v>
      </c>
      <c r="C2340" s="3" t="s">
        <v>877</v>
      </c>
      <c r="D2340" s="3" t="s">
        <v>15</v>
      </c>
      <c r="E2340" s="3">
        <v>5217</v>
      </c>
      <c r="F2340" s="3">
        <v>2560.2896368491802</v>
      </c>
      <c r="G2340" s="3">
        <v>6174</v>
      </c>
      <c r="H2340" s="3">
        <v>4217.3689619732804</v>
      </c>
      <c r="I2340" s="3">
        <v>160004</v>
      </c>
      <c r="J2340" s="3">
        <v>71368</v>
      </c>
      <c r="K2340" s="3">
        <v>0.446038849028774</v>
      </c>
    </row>
    <row r="2341" spans="1:11" x14ac:dyDescent="0.2">
      <c r="A2341" s="3" t="s">
        <v>752</v>
      </c>
      <c r="B2341" s="3" t="s">
        <v>879</v>
      </c>
      <c r="C2341" s="3" t="s">
        <v>880</v>
      </c>
      <c r="D2341" s="3" t="s">
        <v>8</v>
      </c>
      <c r="E2341" s="3">
        <v>3333</v>
      </c>
      <c r="F2341" s="3">
        <v>706.95273824116498</v>
      </c>
      <c r="G2341" s="3">
        <v>4451</v>
      </c>
      <c r="H2341" s="3">
        <v>1590.40717124301</v>
      </c>
      <c r="I2341" s="3">
        <v>200396</v>
      </c>
      <c r="J2341" s="3">
        <v>95822</v>
      </c>
      <c r="K2341" s="3">
        <v>0.47816323679115402</v>
      </c>
    </row>
    <row r="2342" spans="1:11" x14ac:dyDescent="0.2">
      <c r="A2342" s="3" t="s">
        <v>752</v>
      </c>
      <c r="B2342" s="3" t="s">
        <v>879</v>
      </c>
      <c r="C2342" s="3" t="s">
        <v>880</v>
      </c>
      <c r="D2342" s="3" t="s">
        <v>9</v>
      </c>
      <c r="E2342" s="3">
        <v>4257</v>
      </c>
      <c r="F2342" s="3">
        <v>1129.9743957272599</v>
      </c>
      <c r="G2342" s="3">
        <v>5406</v>
      </c>
      <c r="H2342" s="3">
        <v>2101.2892888425299</v>
      </c>
      <c r="I2342" s="3">
        <v>200396</v>
      </c>
      <c r="J2342" s="3">
        <v>95822</v>
      </c>
      <c r="K2342" s="3">
        <v>0.47816323679115402</v>
      </c>
    </row>
    <row r="2343" spans="1:11" x14ac:dyDescent="0.2">
      <c r="A2343" s="3" t="s">
        <v>752</v>
      </c>
      <c r="B2343" s="3" t="s">
        <v>879</v>
      </c>
      <c r="C2343" s="3" t="s">
        <v>880</v>
      </c>
      <c r="D2343" s="3" t="s">
        <v>10</v>
      </c>
      <c r="E2343" s="3">
        <v>3790</v>
      </c>
      <c r="F2343" s="3">
        <v>912.07361136778604</v>
      </c>
      <c r="G2343" s="3">
        <v>4824</v>
      </c>
      <c r="H2343" s="3">
        <v>1635.7080855440299</v>
      </c>
      <c r="I2343" s="3">
        <v>200396</v>
      </c>
      <c r="J2343" s="3">
        <v>95822</v>
      </c>
      <c r="K2343" s="3">
        <v>0.47816323679115402</v>
      </c>
    </row>
    <row r="2344" spans="1:11" x14ac:dyDescent="0.2">
      <c r="A2344" s="3" t="s">
        <v>752</v>
      </c>
      <c r="B2344" s="3" t="s">
        <v>879</v>
      </c>
      <c r="C2344" s="3" t="s">
        <v>880</v>
      </c>
      <c r="D2344" s="3" t="s">
        <v>11</v>
      </c>
      <c r="E2344" s="3">
        <v>3513</v>
      </c>
      <c r="F2344" s="3">
        <v>830.83593946388305</v>
      </c>
      <c r="G2344" s="3">
        <v>4405</v>
      </c>
      <c r="H2344" s="3">
        <v>1575.6923139742901</v>
      </c>
      <c r="I2344" s="3">
        <v>200396</v>
      </c>
      <c r="J2344" s="3">
        <v>95822</v>
      </c>
      <c r="K2344" s="3">
        <v>0.47816323679115402</v>
      </c>
    </row>
    <row r="2345" spans="1:11" x14ac:dyDescent="0.2">
      <c r="A2345" s="3" t="s">
        <v>752</v>
      </c>
      <c r="B2345" s="3" t="s">
        <v>879</v>
      </c>
      <c r="C2345" s="3" t="s">
        <v>880</v>
      </c>
      <c r="D2345" s="3" t="s">
        <v>12</v>
      </c>
      <c r="E2345" s="3">
        <v>3179</v>
      </c>
      <c r="F2345" s="3">
        <v>755.84347559058301</v>
      </c>
      <c r="G2345" s="3">
        <v>3845</v>
      </c>
      <c r="H2345" s="3">
        <v>1323.88095299068</v>
      </c>
      <c r="I2345" s="3">
        <v>200396</v>
      </c>
      <c r="J2345" s="3">
        <v>95822</v>
      </c>
      <c r="K2345" s="3">
        <v>0.47816323679115402</v>
      </c>
    </row>
    <row r="2346" spans="1:11" x14ac:dyDescent="0.2">
      <c r="A2346" s="3" t="s">
        <v>752</v>
      </c>
      <c r="B2346" s="3" t="s">
        <v>879</v>
      </c>
      <c r="C2346" s="3" t="s">
        <v>880</v>
      </c>
      <c r="D2346" s="3" t="s">
        <v>13</v>
      </c>
      <c r="E2346" s="3">
        <v>3303</v>
      </c>
      <c r="F2346" s="3">
        <v>961.42264894772904</v>
      </c>
      <c r="G2346" s="3">
        <v>4198</v>
      </c>
      <c r="H2346" s="3">
        <v>1683.9048931136399</v>
      </c>
      <c r="I2346" s="3">
        <v>200396</v>
      </c>
      <c r="J2346" s="3">
        <v>95822</v>
      </c>
      <c r="K2346" s="3">
        <v>0.47816323679115402</v>
      </c>
    </row>
    <row r="2347" spans="1:11" x14ac:dyDescent="0.2">
      <c r="A2347" s="3" t="s">
        <v>752</v>
      </c>
      <c r="B2347" s="3" t="s">
        <v>879</v>
      </c>
      <c r="C2347" s="3" t="s">
        <v>880</v>
      </c>
      <c r="D2347" s="3" t="s">
        <v>14</v>
      </c>
      <c r="E2347" s="3">
        <v>3005</v>
      </c>
      <c r="F2347" s="3">
        <v>617.81609556723799</v>
      </c>
      <c r="G2347" s="3">
        <v>4000</v>
      </c>
      <c r="H2347" s="3">
        <v>1213.78138046668</v>
      </c>
      <c r="I2347" s="3">
        <v>200396</v>
      </c>
      <c r="J2347" s="3">
        <v>95822</v>
      </c>
      <c r="K2347" s="3">
        <v>0.47816323679115402</v>
      </c>
    </row>
    <row r="2348" spans="1:11" x14ac:dyDescent="0.2">
      <c r="A2348" s="3" t="s">
        <v>752</v>
      </c>
      <c r="B2348" s="3" t="s">
        <v>879</v>
      </c>
      <c r="C2348" s="3" t="s">
        <v>880</v>
      </c>
      <c r="D2348" s="3" t="s">
        <v>15</v>
      </c>
      <c r="E2348" s="3">
        <v>3208</v>
      </c>
      <c r="F2348" s="3">
        <v>633.96099495813598</v>
      </c>
      <c r="G2348" s="3">
        <v>3988</v>
      </c>
      <c r="H2348" s="3">
        <v>1165.3149623523</v>
      </c>
      <c r="I2348" s="3">
        <v>200396</v>
      </c>
      <c r="J2348" s="3">
        <v>95822</v>
      </c>
      <c r="K2348" s="3">
        <v>0.47816323679115402</v>
      </c>
    </row>
    <row r="2349" spans="1:11" x14ac:dyDescent="0.2">
      <c r="A2349" s="3" t="s">
        <v>752</v>
      </c>
      <c r="B2349" s="3" t="s">
        <v>882</v>
      </c>
      <c r="C2349" s="3" t="s">
        <v>883</v>
      </c>
      <c r="D2349" s="3" t="s">
        <v>8</v>
      </c>
      <c r="E2349" s="3">
        <v>3372</v>
      </c>
      <c r="F2349" s="3">
        <v>843.604254878034</v>
      </c>
      <c r="G2349" s="3">
        <v>4394</v>
      </c>
      <c r="H2349" s="3">
        <v>1767.1753795943901</v>
      </c>
      <c r="I2349" s="3">
        <v>166249</v>
      </c>
      <c r="J2349" s="3">
        <v>80123</v>
      </c>
      <c r="K2349" s="3">
        <v>0.48194575606469803</v>
      </c>
    </row>
    <row r="2350" spans="1:11" x14ac:dyDescent="0.2">
      <c r="A2350" s="3" t="s">
        <v>752</v>
      </c>
      <c r="B2350" s="3" t="s">
        <v>882</v>
      </c>
      <c r="C2350" s="3" t="s">
        <v>883</v>
      </c>
      <c r="D2350" s="3" t="s">
        <v>9</v>
      </c>
      <c r="E2350" s="3">
        <v>3837</v>
      </c>
      <c r="F2350" s="3">
        <v>1433.1832885056699</v>
      </c>
      <c r="G2350" s="3">
        <v>4784</v>
      </c>
      <c r="H2350" s="3">
        <v>2524.13246992632</v>
      </c>
      <c r="I2350" s="3">
        <v>166249</v>
      </c>
      <c r="J2350" s="3">
        <v>80123</v>
      </c>
      <c r="K2350" s="3">
        <v>0.48194575606469803</v>
      </c>
    </row>
    <row r="2351" spans="1:11" x14ac:dyDescent="0.2">
      <c r="A2351" s="3" t="s">
        <v>752</v>
      </c>
      <c r="B2351" s="3" t="s">
        <v>882</v>
      </c>
      <c r="C2351" s="3" t="s">
        <v>883</v>
      </c>
      <c r="D2351" s="3" t="s">
        <v>10</v>
      </c>
      <c r="E2351" s="3">
        <v>3311</v>
      </c>
      <c r="F2351" s="3">
        <v>936.48910689106901</v>
      </c>
      <c r="G2351" s="3">
        <v>4478</v>
      </c>
      <c r="H2351" s="3">
        <v>1629.5530382643699</v>
      </c>
      <c r="I2351" s="3">
        <v>166249</v>
      </c>
      <c r="J2351" s="3">
        <v>80123</v>
      </c>
      <c r="K2351" s="3">
        <v>0.48194575606469803</v>
      </c>
    </row>
    <row r="2352" spans="1:11" x14ac:dyDescent="0.2">
      <c r="A2352" s="3" t="s">
        <v>752</v>
      </c>
      <c r="B2352" s="3" t="s">
        <v>882</v>
      </c>
      <c r="C2352" s="3" t="s">
        <v>883</v>
      </c>
      <c r="D2352" s="3" t="s">
        <v>11</v>
      </c>
      <c r="E2352" s="3">
        <v>3591</v>
      </c>
      <c r="F2352" s="3">
        <v>959.51740507323495</v>
      </c>
      <c r="G2352" s="3">
        <v>4557</v>
      </c>
      <c r="H2352" s="3">
        <v>1748.5346021314499</v>
      </c>
      <c r="I2352" s="3">
        <v>166249</v>
      </c>
      <c r="J2352" s="3">
        <v>80123</v>
      </c>
      <c r="K2352" s="3">
        <v>0.48194575606469803</v>
      </c>
    </row>
    <row r="2353" spans="1:11" x14ac:dyDescent="0.2">
      <c r="A2353" s="3" t="s">
        <v>752</v>
      </c>
      <c r="B2353" s="3" t="s">
        <v>882</v>
      </c>
      <c r="C2353" s="3" t="s">
        <v>883</v>
      </c>
      <c r="D2353" s="3" t="s">
        <v>12</v>
      </c>
      <c r="E2353" s="3">
        <v>3200</v>
      </c>
      <c r="F2353" s="3">
        <v>770.50073194955098</v>
      </c>
      <c r="G2353" s="3">
        <v>4115</v>
      </c>
      <c r="H2353" s="3">
        <v>1351.3921779458401</v>
      </c>
      <c r="I2353" s="3">
        <v>166249</v>
      </c>
      <c r="J2353" s="3">
        <v>80123</v>
      </c>
      <c r="K2353" s="3">
        <v>0.48194575606469803</v>
      </c>
    </row>
    <row r="2354" spans="1:11" x14ac:dyDescent="0.2">
      <c r="A2354" s="3" t="s">
        <v>752</v>
      </c>
      <c r="B2354" s="3" t="s">
        <v>882</v>
      </c>
      <c r="C2354" s="3" t="s">
        <v>883</v>
      </c>
      <c r="D2354" s="3" t="s">
        <v>13</v>
      </c>
      <c r="E2354" s="3">
        <v>3335</v>
      </c>
      <c r="F2354" s="3">
        <v>1040.93232661055</v>
      </c>
      <c r="G2354" s="3">
        <v>4378</v>
      </c>
      <c r="H2354" s="3">
        <v>1876.6757555162401</v>
      </c>
      <c r="I2354" s="3">
        <v>166249</v>
      </c>
      <c r="J2354" s="3">
        <v>80123</v>
      </c>
      <c r="K2354" s="3">
        <v>0.48194575606469803</v>
      </c>
    </row>
    <row r="2355" spans="1:11" x14ac:dyDescent="0.2">
      <c r="A2355" s="3" t="s">
        <v>752</v>
      </c>
      <c r="B2355" s="3" t="s">
        <v>882</v>
      </c>
      <c r="C2355" s="3" t="s">
        <v>883</v>
      </c>
      <c r="D2355" s="3" t="s">
        <v>14</v>
      </c>
      <c r="E2355" s="3">
        <v>3227</v>
      </c>
      <c r="F2355" s="3">
        <v>865.82599160664199</v>
      </c>
      <c r="G2355" s="3">
        <v>4355</v>
      </c>
      <c r="H2355" s="3">
        <v>1733.03469364228</v>
      </c>
      <c r="I2355" s="3">
        <v>166249</v>
      </c>
      <c r="J2355" s="3">
        <v>80123</v>
      </c>
      <c r="K2355" s="3">
        <v>0.48194575606469803</v>
      </c>
    </row>
    <row r="2356" spans="1:11" x14ac:dyDescent="0.2">
      <c r="A2356" s="3" t="s">
        <v>752</v>
      </c>
      <c r="B2356" s="3" t="s">
        <v>882</v>
      </c>
      <c r="C2356" s="3" t="s">
        <v>883</v>
      </c>
      <c r="D2356" s="3" t="s">
        <v>15</v>
      </c>
      <c r="E2356" s="3">
        <v>2774</v>
      </c>
      <c r="F2356" s="3">
        <v>703.50447407352499</v>
      </c>
      <c r="G2356" s="3">
        <v>3992</v>
      </c>
      <c r="H2356" s="3">
        <v>1505.60545181165</v>
      </c>
      <c r="I2356" s="3">
        <v>166249</v>
      </c>
      <c r="J2356" s="3">
        <v>80123</v>
      </c>
      <c r="K2356" s="3">
        <v>0.48194575606469803</v>
      </c>
    </row>
    <row r="2357" spans="1:11" x14ac:dyDescent="0.2">
      <c r="A2357" s="3" t="s">
        <v>752</v>
      </c>
      <c r="B2357" s="3" t="s">
        <v>885</v>
      </c>
      <c r="C2357" s="3" t="s">
        <v>886</v>
      </c>
      <c r="D2357" s="3" t="s">
        <v>8</v>
      </c>
      <c r="E2357" s="3">
        <v>2829</v>
      </c>
      <c r="F2357" s="3">
        <v>570.56717687617197</v>
      </c>
      <c r="G2357" s="3">
        <v>3810</v>
      </c>
      <c r="H2357" s="3">
        <v>1205.2662638458901</v>
      </c>
      <c r="I2357" s="3">
        <v>148652</v>
      </c>
      <c r="J2357" s="3">
        <v>63840</v>
      </c>
      <c r="K2357" s="3">
        <v>0.42945940855151599</v>
      </c>
    </row>
    <row r="2358" spans="1:11" x14ac:dyDescent="0.2">
      <c r="A2358" s="3" t="s">
        <v>752</v>
      </c>
      <c r="B2358" s="3" t="s">
        <v>885</v>
      </c>
      <c r="C2358" s="3" t="s">
        <v>886</v>
      </c>
      <c r="D2358" s="3" t="s">
        <v>9</v>
      </c>
      <c r="E2358" s="3">
        <v>3602</v>
      </c>
      <c r="F2358" s="3">
        <v>656.82711874785105</v>
      </c>
      <c r="G2358" s="3">
        <v>4151</v>
      </c>
      <c r="H2358" s="3">
        <v>1103.5758393262199</v>
      </c>
      <c r="I2358" s="3">
        <v>148652</v>
      </c>
      <c r="J2358" s="3">
        <v>63840</v>
      </c>
      <c r="K2358" s="3">
        <v>0.42945940855151599</v>
      </c>
    </row>
    <row r="2359" spans="1:11" x14ac:dyDescent="0.2">
      <c r="A2359" s="3" t="s">
        <v>752</v>
      </c>
      <c r="B2359" s="3" t="s">
        <v>885</v>
      </c>
      <c r="C2359" s="3" t="s">
        <v>886</v>
      </c>
      <c r="D2359" s="3" t="s">
        <v>10</v>
      </c>
      <c r="E2359" s="3">
        <v>2482</v>
      </c>
      <c r="F2359" s="3">
        <v>448.63190303654102</v>
      </c>
      <c r="G2359" s="3">
        <v>3521</v>
      </c>
      <c r="H2359" s="3">
        <v>925.643564404789</v>
      </c>
      <c r="I2359" s="3">
        <v>148652</v>
      </c>
      <c r="J2359" s="3">
        <v>63840</v>
      </c>
      <c r="K2359" s="3">
        <v>0.42945940855151599</v>
      </c>
    </row>
    <row r="2360" spans="1:11" x14ac:dyDescent="0.2">
      <c r="A2360" s="3" t="s">
        <v>752</v>
      </c>
      <c r="B2360" s="3" t="s">
        <v>885</v>
      </c>
      <c r="C2360" s="3" t="s">
        <v>886</v>
      </c>
      <c r="D2360" s="3" t="s">
        <v>11</v>
      </c>
      <c r="E2360" s="3">
        <v>2970</v>
      </c>
      <c r="F2360" s="3">
        <v>993.62704508444995</v>
      </c>
      <c r="G2360" s="3">
        <v>3919</v>
      </c>
      <c r="H2360" s="3">
        <v>2101.8381078042798</v>
      </c>
      <c r="I2360" s="3">
        <v>148652</v>
      </c>
      <c r="J2360" s="3">
        <v>63840</v>
      </c>
      <c r="K2360" s="3">
        <v>0.42945940855151599</v>
      </c>
    </row>
    <row r="2361" spans="1:11" x14ac:dyDescent="0.2">
      <c r="A2361" s="3" t="s">
        <v>752</v>
      </c>
      <c r="B2361" s="3" t="s">
        <v>885</v>
      </c>
      <c r="C2361" s="3" t="s">
        <v>886</v>
      </c>
      <c r="D2361" s="3" t="s">
        <v>12</v>
      </c>
      <c r="E2361" s="3">
        <v>3136</v>
      </c>
      <c r="F2361" s="3">
        <v>1328.3744397061</v>
      </c>
      <c r="G2361" s="3">
        <v>4188</v>
      </c>
      <c r="H2361" s="3">
        <v>2660.6112695120601</v>
      </c>
      <c r="I2361" s="3">
        <v>148652</v>
      </c>
      <c r="J2361" s="3">
        <v>63840</v>
      </c>
      <c r="K2361" s="3">
        <v>0.42945940855151599</v>
      </c>
    </row>
    <row r="2362" spans="1:11" x14ac:dyDescent="0.2">
      <c r="A2362" s="3" t="s">
        <v>752</v>
      </c>
      <c r="B2362" s="3" t="s">
        <v>885</v>
      </c>
      <c r="C2362" s="3" t="s">
        <v>886</v>
      </c>
      <c r="D2362" s="3" t="s">
        <v>13</v>
      </c>
      <c r="E2362" s="3">
        <v>3204</v>
      </c>
      <c r="F2362" s="3">
        <v>835.57715136281604</v>
      </c>
      <c r="G2362" s="3">
        <v>4003</v>
      </c>
      <c r="H2362" s="3">
        <v>1632.4353169701801</v>
      </c>
      <c r="I2362" s="3">
        <v>148652</v>
      </c>
      <c r="J2362" s="3">
        <v>63840</v>
      </c>
      <c r="K2362" s="3">
        <v>0.42945940855151599</v>
      </c>
    </row>
    <row r="2363" spans="1:11" x14ac:dyDescent="0.2">
      <c r="A2363" s="3" t="s">
        <v>752</v>
      </c>
      <c r="B2363" s="3" t="s">
        <v>885</v>
      </c>
      <c r="C2363" s="3" t="s">
        <v>886</v>
      </c>
      <c r="D2363" s="3" t="s">
        <v>14</v>
      </c>
      <c r="E2363" s="3">
        <v>3341</v>
      </c>
      <c r="F2363" s="3">
        <v>615.577186528482</v>
      </c>
      <c r="G2363" s="3">
        <v>4251</v>
      </c>
      <c r="H2363" s="3">
        <v>1341.3827649257</v>
      </c>
      <c r="I2363" s="3">
        <v>148652</v>
      </c>
      <c r="J2363" s="3">
        <v>63840</v>
      </c>
      <c r="K2363" s="3">
        <v>0.42945940855151599</v>
      </c>
    </row>
    <row r="2364" spans="1:11" x14ac:dyDescent="0.2">
      <c r="A2364" s="3" t="s">
        <v>752</v>
      </c>
      <c r="B2364" s="3" t="s">
        <v>885</v>
      </c>
      <c r="C2364" s="3" t="s">
        <v>886</v>
      </c>
      <c r="D2364" s="3" t="s">
        <v>15</v>
      </c>
      <c r="E2364" s="3">
        <v>3231</v>
      </c>
      <c r="F2364" s="3">
        <v>683.59354475332805</v>
      </c>
      <c r="G2364" s="3">
        <v>4232</v>
      </c>
      <c r="H2364" s="3">
        <v>1444.48300116926</v>
      </c>
      <c r="I2364" s="3">
        <v>148652</v>
      </c>
      <c r="J2364" s="3">
        <v>63840</v>
      </c>
      <c r="K2364" s="3">
        <v>0.42945940855151599</v>
      </c>
    </row>
    <row r="2365" spans="1:11" x14ac:dyDescent="0.2">
      <c r="A2365" s="3" t="s">
        <v>752</v>
      </c>
      <c r="B2365" s="3" t="s">
        <v>888</v>
      </c>
      <c r="C2365" s="3" t="s">
        <v>889</v>
      </c>
      <c r="D2365" s="3" t="s">
        <v>8</v>
      </c>
      <c r="E2365" s="3">
        <v>3719</v>
      </c>
      <c r="F2365" s="3">
        <v>1074.2928653086699</v>
      </c>
      <c r="G2365" s="3">
        <v>5119</v>
      </c>
      <c r="H2365" s="3">
        <v>2231.4210785319401</v>
      </c>
      <c r="I2365" s="3">
        <v>191676</v>
      </c>
      <c r="J2365" s="3">
        <v>78011</v>
      </c>
      <c r="K2365" s="3">
        <v>0.40699409420062999</v>
      </c>
    </row>
    <row r="2366" spans="1:11" x14ac:dyDescent="0.2">
      <c r="A2366" s="3" t="s">
        <v>752</v>
      </c>
      <c r="B2366" s="3" t="s">
        <v>888</v>
      </c>
      <c r="C2366" s="3" t="s">
        <v>889</v>
      </c>
      <c r="D2366" s="3" t="s">
        <v>9</v>
      </c>
      <c r="E2366" s="3">
        <v>4262</v>
      </c>
      <c r="F2366" s="3">
        <v>1385.3829690744001</v>
      </c>
      <c r="G2366" s="3">
        <v>5032</v>
      </c>
      <c r="H2366" s="3">
        <v>2473.4041453963</v>
      </c>
      <c r="I2366" s="3">
        <v>191676</v>
      </c>
      <c r="J2366" s="3">
        <v>78011</v>
      </c>
      <c r="K2366" s="3">
        <v>0.40699409420062999</v>
      </c>
    </row>
    <row r="2367" spans="1:11" x14ac:dyDescent="0.2">
      <c r="A2367" s="3" t="s">
        <v>752</v>
      </c>
      <c r="B2367" s="3" t="s">
        <v>888</v>
      </c>
      <c r="C2367" s="3" t="s">
        <v>889</v>
      </c>
      <c r="D2367" s="3" t="s">
        <v>10</v>
      </c>
      <c r="E2367" s="3">
        <v>3643</v>
      </c>
      <c r="F2367" s="3">
        <v>1178.9842770528301</v>
      </c>
      <c r="G2367" s="3">
        <v>4751</v>
      </c>
      <c r="H2367" s="3">
        <v>2071.94491678434</v>
      </c>
      <c r="I2367" s="3">
        <v>191676</v>
      </c>
      <c r="J2367" s="3">
        <v>78011</v>
      </c>
      <c r="K2367" s="3">
        <v>0.40699409420062999</v>
      </c>
    </row>
    <row r="2368" spans="1:11" x14ac:dyDescent="0.2">
      <c r="A2368" s="3" t="s">
        <v>752</v>
      </c>
      <c r="B2368" s="3" t="s">
        <v>888</v>
      </c>
      <c r="C2368" s="3" t="s">
        <v>889</v>
      </c>
      <c r="D2368" s="3" t="s">
        <v>11</v>
      </c>
      <c r="E2368" s="3">
        <v>3593</v>
      </c>
      <c r="F2368" s="3">
        <v>1179.6647230593801</v>
      </c>
      <c r="G2368" s="3">
        <v>4782</v>
      </c>
      <c r="H2368" s="3">
        <v>2069.86862192533</v>
      </c>
      <c r="I2368" s="3">
        <v>191676</v>
      </c>
      <c r="J2368" s="3">
        <v>78011</v>
      </c>
      <c r="K2368" s="3">
        <v>0.40699409420062999</v>
      </c>
    </row>
    <row r="2369" spans="1:11" x14ac:dyDescent="0.2">
      <c r="A2369" s="3" t="s">
        <v>752</v>
      </c>
      <c r="B2369" s="3" t="s">
        <v>888</v>
      </c>
      <c r="C2369" s="3" t="s">
        <v>889</v>
      </c>
      <c r="D2369" s="3" t="s">
        <v>12</v>
      </c>
      <c r="E2369" s="3">
        <v>3064</v>
      </c>
      <c r="F2369" s="3">
        <v>848.91697846488296</v>
      </c>
      <c r="G2369" s="3">
        <v>3792</v>
      </c>
      <c r="H2369" s="3">
        <v>1381.57611430679</v>
      </c>
      <c r="I2369" s="3">
        <v>191676</v>
      </c>
      <c r="J2369" s="3">
        <v>78011</v>
      </c>
      <c r="K2369" s="3">
        <v>0.40699409420062999</v>
      </c>
    </row>
    <row r="2370" spans="1:11" x14ac:dyDescent="0.2">
      <c r="A2370" s="3" t="s">
        <v>752</v>
      </c>
      <c r="B2370" s="3" t="s">
        <v>888</v>
      </c>
      <c r="C2370" s="3" t="s">
        <v>889</v>
      </c>
      <c r="D2370" s="3" t="s">
        <v>13</v>
      </c>
      <c r="E2370" s="3">
        <v>3333</v>
      </c>
      <c r="F2370" s="3">
        <v>940.38174097803301</v>
      </c>
      <c r="G2370" s="3">
        <v>4163</v>
      </c>
      <c r="H2370" s="3">
        <v>1710.1304145664501</v>
      </c>
      <c r="I2370" s="3">
        <v>191676</v>
      </c>
      <c r="J2370" s="3">
        <v>78011</v>
      </c>
      <c r="K2370" s="3">
        <v>0.40699409420062999</v>
      </c>
    </row>
    <row r="2371" spans="1:11" x14ac:dyDescent="0.2">
      <c r="A2371" s="3" t="s">
        <v>752</v>
      </c>
      <c r="B2371" s="3" t="s">
        <v>888</v>
      </c>
      <c r="C2371" s="3" t="s">
        <v>889</v>
      </c>
      <c r="D2371" s="3" t="s">
        <v>14</v>
      </c>
      <c r="E2371" s="3">
        <v>3384</v>
      </c>
      <c r="F2371" s="3">
        <v>879.44978450054498</v>
      </c>
      <c r="G2371" s="3">
        <v>4388</v>
      </c>
      <c r="H2371" s="3">
        <v>1608.81259884976</v>
      </c>
      <c r="I2371" s="3">
        <v>191676</v>
      </c>
      <c r="J2371" s="3">
        <v>78011</v>
      </c>
      <c r="K2371" s="3">
        <v>0.40699409420062999</v>
      </c>
    </row>
    <row r="2372" spans="1:11" x14ac:dyDescent="0.2">
      <c r="A2372" s="3" t="s">
        <v>752</v>
      </c>
      <c r="B2372" s="3" t="s">
        <v>888</v>
      </c>
      <c r="C2372" s="3" t="s">
        <v>889</v>
      </c>
      <c r="D2372" s="3" t="s">
        <v>15</v>
      </c>
      <c r="E2372" s="3">
        <v>3440</v>
      </c>
      <c r="F2372" s="3">
        <v>1018.22938399509</v>
      </c>
      <c r="G2372" s="3">
        <v>4092</v>
      </c>
      <c r="H2372" s="3">
        <v>1664.04312396616</v>
      </c>
      <c r="I2372" s="3">
        <v>191676</v>
      </c>
      <c r="J2372" s="3">
        <v>78011</v>
      </c>
      <c r="K2372" s="3">
        <v>0.40699409420062999</v>
      </c>
    </row>
    <row r="2373" spans="1:11" x14ac:dyDescent="0.2">
      <c r="A2373" s="3" t="s">
        <v>752</v>
      </c>
      <c r="B2373" s="3" t="s">
        <v>891</v>
      </c>
      <c r="C2373" s="3" t="s">
        <v>892</v>
      </c>
      <c r="D2373" s="3" t="s">
        <v>8</v>
      </c>
      <c r="E2373" s="3">
        <v>3275</v>
      </c>
      <c r="F2373" s="3">
        <v>846.65183524606402</v>
      </c>
      <c r="G2373" s="3">
        <v>4644</v>
      </c>
      <c r="H2373" s="3">
        <v>1855.10817340108</v>
      </c>
      <c r="I2373" s="3">
        <v>158252</v>
      </c>
      <c r="J2373" s="3">
        <v>74799</v>
      </c>
      <c r="K2373" s="3">
        <v>0.47265753355407802</v>
      </c>
    </row>
    <row r="2374" spans="1:11" x14ac:dyDescent="0.2">
      <c r="A2374" s="3" t="s">
        <v>752</v>
      </c>
      <c r="B2374" s="3" t="s">
        <v>891</v>
      </c>
      <c r="C2374" s="3" t="s">
        <v>892</v>
      </c>
      <c r="D2374" s="3" t="s">
        <v>9</v>
      </c>
      <c r="E2374" s="3">
        <v>4215</v>
      </c>
      <c r="F2374" s="3">
        <v>1211.3638433475101</v>
      </c>
      <c r="G2374" s="3">
        <v>4921</v>
      </c>
      <c r="H2374" s="3">
        <v>2121.3407141254402</v>
      </c>
      <c r="I2374" s="3">
        <v>158252</v>
      </c>
      <c r="J2374" s="3">
        <v>74799</v>
      </c>
      <c r="K2374" s="3">
        <v>0.47265753355407802</v>
      </c>
    </row>
    <row r="2375" spans="1:11" x14ac:dyDescent="0.2">
      <c r="A2375" s="3" t="s">
        <v>752</v>
      </c>
      <c r="B2375" s="3" t="s">
        <v>891</v>
      </c>
      <c r="C2375" s="3" t="s">
        <v>892</v>
      </c>
      <c r="D2375" s="3" t="s">
        <v>10</v>
      </c>
      <c r="E2375" s="3">
        <v>3574</v>
      </c>
      <c r="F2375" s="3">
        <v>977.56149022460704</v>
      </c>
      <c r="G2375" s="3">
        <v>4565</v>
      </c>
      <c r="H2375" s="3">
        <v>1779.20492252537</v>
      </c>
      <c r="I2375" s="3">
        <v>158252</v>
      </c>
      <c r="J2375" s="3">
        <v>74799</v>
      </c>
      <c r="K2375" s="3">
        <v>0.47265753355407802</v>
      </c>
    </row>
    <row r="2376" spans="1:11" x14ac:dyDescent="0.2">
      <c r="A2376" s="3" t="s">
        <v>752</v>
      </c>
      <c r="B2376" s="3" t="s">
        <v>891</v>
      </c>
      <c r="C2376" s="3" t="s">
        <v>892</v>
      </c>
      <c r="D2376" s="3" t="s">
        <v>11</v>
      </c>
      <c r="E2376" s="3">
        <v>3586</v>
      </c>
      <c r="F2376" s="3">
        <v>3981.1302188773702</v>
      </c>
      <c r="G2376" s="3">
        <v>4834</v>
      </c>
      <c r="H2376" s="3">
        <v>5470.2773264318203</v>
      </c>
      <c r="I2376" s="3">
        <v>158252</v>
      </c>
      <c r="J2376" s="3">
        <v>74799</v>
      </c>
      <c r="K2376" s="3">
        <v>0.47265753355407802</v>
      </c>
    </row>
    <row r="2377" spans="1:11" x14ac:dyDescent="0.2">
      <c r="A2377" s="3" t="s">
        <v>752</v>
      </c>
      <c r="B2377" s="3" t="s">
        <v>891</v>
      </c>
      <c r="C2377" s="3" t="s">
        <v>892</v>
      </c>
      <c r="D2377" s="3" t="s">
        <v>12</v>
      </c>
      <c r="E2377" s="3">
        <v>4073</v>
      </c>
      <c r="F2377" s="3">
        <v>4671.1198784999497</v>
      </c>
      <c r="G2377" s="3">
        <v>4787</v>
      </c>
      <c r="H2377" s="3">
        <v>5837.27259720849</v>
      </c>
      <c r="I2377" s="3">
        <v>158252</v>
      </c>
      <c r="J2377" s="3">
        <v>74799</v>
      </c>
      <c r="K2377" s="3">
        <v>0.47265753355407802</v>
      </c>
    </row>
    <row r="2378" spans="1:11" x14ac:dyDescent="0.2">
      <c r="A2378" s="3" t="s">
        <v>752</v>
      </c>
      <c r="B2378" s="3" t="s">
        <v>891</v>
      </c>
      <c r="C2378" s="3" t="s">
        <v>892</v>
      </c>
      <c r="D2378" s="3" t="s">
        <v>13</v>
      </c>
      <c r="E2378" s="3">
        <v>3585</v>
      </c>
      <c r="F2378" s="3">
        <v>1031.32234632732</v>
      </c>
      <c r="G2378" s="3">
        <v>4531</v>
      </c>
      <c r="H2378" s="3">
        <v>1769.72703657843</v>
      </c>
      <c r="I2378" s="3">
        <v>158252</v>
      </c>
      <c r="J2378" s="3">
        <v>74799</v>
      </c>
      <c r="K2378" s="3">
        <v>0.47265753355407802</v>
      </c>
    </row>
    <row r="2379" spans="1:11" x14ac:dyDescent="0.2">
      <c r="A2379" s="3" t="s">
        <v>752</v>
      </c>
      <c r="B2379" s="3" t="s">
        <v>891</v>
      </c>
      <c r="C2379" s="3" t="s">
        <v>892</v>
      </c>
      <c r="D2379" s="3" t="s">
        <v>14</v>
      </c>
      <c r="E2379" s="3">
        <v>3319</v>
      </c>
      <c r="F2379" s="3">
        <v>808.67994254628604</v>
      </c>
      <c r="G2379" s="3">
        <v>4152</v>
      </c>
      <c r="H2379" s="3">
        <v>1539.8589768753</v>
      </c>
      <c r="I2379" s="3">
        <v>158252</v>
      </c>
      <c r="J2379" s="3">
        <v>74799</v>
      </c>
      <c r="K2379" s="3">
        <v>0.47265753355407802</v>
      </c>
    </row>
    <row r="2380" spans="1:11" x14ac:dyDescent="0.2">
      <c r="A2380" s="3" t="s">
        <v>752</v>
      </c>
      <c r="B2380" s="3" t="s">
        <v>891</v>
      </c>
      <c r="C2380" s="3" t="s">
        <v>892</v>
      </c>
      <c r="D2380" s="3" t="s">
        <v>15</v>
      </c>
      <c r="E2380" s="3">
        <v>3257</v>
      </c>
      <c r="F2380" s="3">
        <v>803.16538984685496</v>
      </c>
      <c r="G2380" s="3">
        <v>4030</v>
      </c>
      <c r="H2380" s="3">
        <v>1478.8184774137501</v>
      </c>
      <c r="I2380" s="3">
        <v>158252</v>
      </c>
      <c r="J2380" s="3">
        <v>74799</v>
      </c>
      <c r="K2380" s="3">
        <v>0.47265753355407802</v>
      </c>
    </row>
    <row r="2381" spans="1:11" x14ac:dyDescent="0.2">
      <c r="A2381" s="3" t="s">
        <v>752</v>
      </c>
      <c r="B2381" s="3" t="s">
        <v>894</v>
      </c>
      <c r="C2381" s="3" t="s">
        <v>895</v>
      </c>
      <c r="D2381" s="3" t="s">
        <v>8</v>
      </c>
      <c r="E2381" s="3">
        <v>3627</v>
      </c>
      <c r="F2381" s="3">
        <v>1047.798651585</v>
      </c>
      <c r="G2381" s="3">
        <v>4938</v>
      </c>
      <c r="H2381" s="3">
        <v>2024.5191321923801</v>
      </c>
      <c r="I2381" s="3">
        <v>173881</v>
      </c>
      <c r="J2381" s="3">
        <v>79592</v>
      </c>
      <c r="K2381" s="3">
        <v>0.45773833828882998</v>
      </c>
    </row>
    <row r="2382" spans="1:11" x14ac:dyDescent="0.2">
      <c r="A2382" s="3" t="s">
        <v>752</v>
      </c>
      <c r="B2382" s="3" t="s">
        <v>894</v>
      </c>
      <c r="C2382" s="3" t="s">
        <v>895</v>
      </c>
      <c r="D2382" s="3" t="s">
        <v>9</v>
      </c>
      <c r="E2382" s="3">
        <v>4210</v>
      </c>
      <c r="F2382" s="3">
        <v>1738.1121582205999</v>
      </c>
      <c r="G2382" s="3">
        <v>5667</v>
      </c>
      <c r="H2382" s="3">
        <v>2884.2112986185198</v>
      </c>
      <c r="I2382" s="3">
        <v>173881</v>
      </c>
      <c r="J2382" s="3">
        <v>79592</v>
      </c>
      <c r="K2382" s="3">
        <v>0.45773833828882998</v>
      </c>
    </row>
    <row r="2383" spans="1:11" x14ac:dyDescent="0.2">
      <c r="A2383" s="3" t="s">
        <v>752</v>
      </c>
      <c r="B2383" s="3" t="s">
        <v>894</v>
      </c>
      <c r="C2383" s="3" t="s">
        <v>895</v>
      </c>
      <c r="D2383" s="3" t="s">
        <v>10</v>
      </c>
      <c r="E2383" s="3">
        <v>3801</v>
      </c>
      <c r="F2383" s="3">
        <v>1303.73442300126</v>
      </c>
      <c r="G2383" s="3">
        <v>4470</v>
      </c>
      <c r="H2383" s="3">
        <v>1986.3691157774001</v>
      </c>
      <c r="I2383" s="3">
        <v>173881</v>
      </c>
      <c r="J2383" s="3">
        <v>79592</v>
      </c>
      <c r="K2383" s="3">
        <v>0.45773833828882998</v>
      </c>
    </row>
    <row r="2384" spans="1:11" x14ac:dyDescent="0.2">
      <c r="A2384" s="3" t="s">
        <v>752</v>
      </c>
      <c r="B2384" s="3" t="s">
        <v>894</v>
      </c>
      <c r="C2384" s="3" t="s">
        <v>895</v>
      </c>
      <c r="D2384" s="3" t="s">
        <v>11</v>
      </c>
      <c r="E2384" s="3">
        <v>3755</v>
      </c>
      <c r="F2384" s="3">
        <v>1220.01638012698</v>
      </c>
      <c r="G2384" s="3">
        <v>4964</v>
      </c>
      <c r="H2384" s="3">
        <v>2173.9207613619201</v>
      </c>
      <c r="I2384" s="3">
        <v>173881</v>
      </c>
      <c r="J2384" s="3">
        <v>79592</v>
      </c>
      <c r="K2384" s="3">
        <v>0.45773833828882998</v>
      </c>
    </row>
    <row r="2385" spans="1:11" x14ac:dyDescent="0.2">
      <c r="A2385" s="3" t="s">
        <v>752</v>
      </c>
      <c r="B2385" s="3" t="s">
        <v>894</v>
      </c>
      <c r="C2385" s="3" t="s">
        <v>895</v>
      </c>
      <c r="D2385" s="3" t="s">
        <v>12</v>
      </c>
      <c r="E2385" s="3">
        <v>3423</v>
      </c>
      <c r="F2385" s="3">
        <v>1000.03480679942</v>
      </c>
      <c r="G2385" s="3">
        <v>4285</v>
      </c>
      <c r="H2385" s="3">
        <v>1749.08059146646</v>
      </c>
      <c r="I2385" s="3">
        <v>173881</v>
      </c>
      <c r="J2385" s="3">
        <v>79592</v>
      </c>
      <c r="K2385" s="3">
        <v>0.45773833828882998</v>
      </c>
    </row>
    <row r="2386" spans="1:11" x14ac:dyDescent="0.2">
      <c r="A2386" s="3" t="s">
        <v>752</v>
      </c>
      <c r="B2386" s="3" t="s">
        <v>894</v>
      </c>
      <c r="C2386" s="3" t="s">
        <v>895</v>
      </c>
      <c r="D2386" s="3" t="s">
        <v>13</v>
      </c>
      <c r="E2386" s="3">
        <v>3235</v>
      </c>
      <c r="F2386" s="3">
        <v>1182.7065086114501</v>
      </c>
      <c r="G2386" s="3">
        <v>4374</v>
      </c>
      <c r="H2386" s="3">
        <v>2055.2187182804701</v>
      </c>
      <c r="I2386" s="3">
        <v>173881</v>
      </c>
      <c r="J2386" s="3">
        <v>79592</v>
      </c>
      <c r="K2386" s="3">
        <v>0.45773833828882998</v>
      </c>
    </row>
    <row r="2387" spans="1:11" x14ac:dyDescent="0.2">
      <c r="A2387" s="3" t="s">
        <v>752</v>
      </c>
      <c r="B2387" s="3" t="s">
        <v>894</v>
      </c>
      <c r="C2387" s="3" t="s">
        <v>895</v>
      </c>
      <c r="D2387" s="3" t="s">
        <v>14</v>
      </c>
      <c r="E2387" s="3">
        <v>3809</v>
      </c>
      <c r="F2387" s="3">
        <v>1091.3302500033701</v>
      </c>
      <c r="G2387" s="3">
        <v>4726</v>
      </c>
      <c r="H2387" s="3">
        <v>2106.5380213078201</v>
      </c>
      <c r="I2387" s="3">
        <v>173881</v>
      </c>
      <c r="J2387" s="3">
        <v>79592</v>
      </c>
      <c r="K2387" s="3">
        <v>0.45773833828882998</v>
      </c>
    </row>
    <row r="2388" spans="1:11" x14ac:dyDescent="0.2">
      <c r="A2388" s="3" t="s">
        <v>752</v>
      </c>
      <c r="B2388" s="3" t="s">
        <v>894</v>
      </c>
      <c r="C2388" s="3" t="s">
        <v>895</v>
      </c>
      <c r="D2388" s="3" t="s">
        <v>15</v>
      </c>
      <c r="E2388" s="3">
        <v>3291</v>
      </c>
      <c r="F2388" s="3">
        <v>991.23104658004104</v>
      </c>
      <c r="G2388" s="3">
        <v>4370</v>
      </c>
      <c r="H2388" s="3">
        <v>1777.88167753434</v>
      </c>
      <c r="I2388" s="3">
        <v>173881</v>
      </c>
      <c r="J2388" s="3">
        <v>79592</v>
      </c>
      <c r="K2388" s="3">
        <v>0.45773833828882998</v>
      </c>
    </row>
    <row r="2389" spans="1:11" x14ac:dyDescent="0.2">
      <c r="A2389" s="3" t="s">
        <v>752</v>
      </c>
      <c r="B2389" s="3" t="s">
        <v>897</v>
      </c>
      <c r="C2389" s="3" t="s">
        <v>898</v>
      </c>
      <c r="D2389" s="3" t="s">
        <v>8</v>
      </c>
      <c r="E2389" s="3">
        <v>3450</v>
      </c>
      <c r="F2389" s="3">
        <v>907.53693351832499</v>
      </c>
      <c r="G2389" s="3">
        <v>4865</v>
      </c>
      <c r="H2389" s="3">
        <v>1899.84185081225</v>
      </c>
      <c r="I2389" s="3">
        <v>177192</v>
      </c>
      <c r="J2389" s="3">
        <v>79408</v>
      </c>
      <c r="K2389" s="3">
        <v>0.44814664318930902</v>
      </c>
    </row>
    <row r="2390" spans="1:11" x14ac:dyDescent="0.2">
      <c r="A2390" s="3" t="s">
        <v>752</v>
      </c>
      <c r="B2390" s="3" t="s">
        <v>897</v>
      </c>
      <c r="C2390" s="3" t="s">
        <v>898</v>
      </c>
      <c r="D2390" s="3" t="s">
        <v>9</v>
      </c>
      <c r="E2390" s="3">
        <v>4013</v>
      </c>
      <c r="F2390" s="3">
        <v>1160.1082409913899</v>
      </c>
      <c r="G2390" s="3">
        <v>4729</v>
      </c>
      <c r="H2390" s="3">
        <v>1993.7747925563301</v>
      </c>
      <c r="I2390" s="3">
        <v>177192</v>
      </c>
      <c r="J2390" s="3">
        <v>79408</v>
      </c>
      <c r="K2390" s="3">
        <v>0.44814664318930902</v>
      </c>
    </row>
    <row r="2391" spans="1:11" x14ac:dyDescent="0.2">
      <c r="A2391" s="3" t="s">
        <v>752</v>
      </c>
      <c r="B2391" s="3" t="s">
        <v>897</v>
      </c>
      <c r="C2391" s="3" t="s">
        <v>898</v>
      </c>
      <c r="D2391" s="3" t="s">
        <v>10</v>
      </c>
      <c r="E2391" s="3">
        <v>3418</v>
      </c>
      <c r="F2391" s="3">
        <v>965.05946747592805</v>
      </c>
      <c r="G2391" s="3">
        <v>4458</v>
      </c>
      <c r="H2391" s="3">
        <v>1669.35005915124</v>
      </c>
      <c r="I2391" s="3">
        <v>177192</v>
      </c>
      <c r="J2391" s="3">
        <v>79408</v>
      </c>
      <c r="K2391" s="3">
        <v>0.44814664318930902</v>
      </c>
    </row>
    <row r="2392" spans="1:11" x14ac:dyDescent="0.2">
      <c r="A2392" s="3" t="s">
        <v>752</v>
      </c>
      <c r="B2392" s="3" t="s">
        <v>897</v>
      </c>
      <c r="C2392" s="3" t="s">
        <v>898</v>
      </c>
      <c r="D2392" s="3" t="s">
        <v>11</v>
      </c>
      <c r="E2392" s="3">
        <v>3488</v>
      </c>
      <c r="F2392" s="3">
        <v>976.87899016033498</v>
      </c>
      <c r="G2392" s="3">
        <v>4232</v>
      </c>
      <c r="H2392" s="3">
        <v>1673.5952571589</v>
      </c>
      <c r="I2392" s="3">
        <v>177192</v>
      </c>
      <c r="J2392" s="3">
        <v>79408</v>
      </c>
      <c r="K2392" s="3">
        <v>0.44814664318930902</v>
      </c>
    </row>
    <row r="2393" spans="1:11" x14ac:dyDescent="0.2">
      <c r="A2393" s="3" t="s">
        <v>752</v>
      </c>
      <c r="B2393" s="3" t="s">
        <v>897</v>
      </c>
      <c r="C2393" s="3" t="s">
        <v>898</v>
      </c>
      <c r="D2393" s="3" t="s">
        <v>12</v>
      </c>
      <c r="E2393" s="3">
        <v>3309</v>
      </c>
      <c r="F2393" s="3">
        <v>756.55450660474605</v>
      </c>
      <c r="G2393" s="3">
        <v>3952</v>
      </c>
      <c r="H2393" s="3">
        <v>1286.01787219009</v>
      </c>
      <c r="I2393" s="3">
        <v>177192</v>
      </c>
      <c r="J2393" s="3">
        <v>79408</v>
      </c>
      <c r="K2393" s="3">
        <v>0.44814664318930902</v>
      </c>
    </row>
    <row r="2394" spans="1:11" x14ac:dyDescent="0.2">
      <c r="A2394" s="3" t="s">
        <v>752</v>
      </c>
      <c r="B2394" s="3" t="s">
        <v>897</v>
      </c>
      <c r="C2394" s="3" t="s">
        <v>898</v>
      </c>
      <c r="D2394" s="3" t="s">
        <v>13</v>
      </c>
      <c r="E2394" s="3">
        <v>3604</v>
      </c>
      <c r="F2394" s="3">
        <v>1159.3697531988701</v>
      </c>
      <c r="G2394" s="3">
        <v>4374</v>
      </c>
      <c r="H2394" s="3">
        <v>1904.88819153125</v>
      </c>
      <c r="I2394" s="3">
        <v>177192</v>
      </c>
      <c r="J2394" s="3">
        <v>79408</v>
      </c>
      <c r="K2394" s="3">
        <v>0.44814664318930902</v>
      </c>
    </row>
    <row r="2395" spans="1:11" x14ac:dyDescent="0.2">
      <c r="A2395" s="3" t="s">
        <v>752</v>
      </c>
      <c r="B2395" s="3" t="s">
        <v>897</v>
      </c>
      <c r="C2395" s="3" t="s">
        <v>898</v>
      </c>
      <c r="D2395" s="3" t="s">
        <v>14</v>
      </c>
      <c r="E2395" s="3">
        <v>3875</v>
      </c>
      <c r="F2395" s="3">
        <v>1011.16291733077</v>
      </c>
      <c r="G2395" s="3">
        <v>4463</v>
      </c>
      <c r="H2395" s="3">
        <v>1759.7073195210201</v>
      </c>
      <c r="I2395" s="3">
        <v>177192</v>
      </c>
      <c r="J2395" s="3">
        <v>79408</v>
      </c>
      <c r="K2395" s="3">
        <v>0.44814664318930902</v>
      </c>
    </row>
    <row r="2396" spans="1:11" x14ac:dyDescent="0.2">
      <c r="A2396" s="3" t="s">
        <v>752</v>
      </c>
      <c r="B2396" s="3" t="s">
        <v>897</v>
      </c>
      <c r="C2396" s="3" t="s">
        <v>898</v>
      </c>
      <c r="D2396" s="3" t="s">
        <v>15</v>
      </c>
      <c r="E2396" s="3">
        <v>3542</v>
      </c>
      <c r="F2396" s="3">
        <v>916.26788309372398</v>
      </c>
      <c r="G2396" s="3">
        <v>4504</v>
      </c>
      <c r="H2396" s="3">
        <v>1595.5857142557099</v>
      </c>
      <c r="I2396" s="3">
        <v>177192</v>
      </c>
      <c r="J2396" s="3">
        <v>79408</v>
      </c>
      <c r="K2396" s="3">
        <v>0.44814664318930902</v>
      </c>
    </row>
    <row r="2397" spans="1:11" x14ac:dyDescent="0.2">
      <c r="A2397" s="3" t="s">
        <v>752</v>
      </c>
      <c r="B2397" s="3" t="s">
        <v>900</v>
      </c>
      <c r="C2397" s="3" t="s">
        <v>901</v>
      </c>
      <c r="D2397" s="3" t="s">
        <v>8</v>
      </c>
      <c r="E2397" s="3">
        <v>5024</v>
      </c>
      <c r="F2397" s="3">
        <v>2320.9290722644801</v>
      </c>
      <c r="G2397" s="3">
        <v>6021</v>
      </c>
      <c r="H2397" s="3">
        <v>3514.4242072290899</v>
      </c>
      <c r="I2397" s="3">
        <v>152397</v>
      </c>
      <c r="J2397" s="3">
        <v>71699</v>
      </c>
      <c r="K2397" s="3">
        <v>0.47047514058675699</v>
      </c>
    </row>
    <row r="2398" spans="1:11" x14ac:dyDescent="0.2">
      <c r="A2398" s="3" t="s">
        <v>752</v>
      </c>
      <c r="B2398" s="3" t="s">
        <v>900</v>
      </c>
      <c r="C2398" s="3" t="s">
        <v>901</v>
      </c>
      <c r="D2398" s="3" t="s">
        <v>9</v>
      </c>
      <c r="E2398" s="3">
        <v>5333</v>
      </c>
      <c r="F2398" s="3">
        <v>2626.8092794929298</v>
      </c>
      <c r="G2398" s="3">
        <v>5778</v>
      </c>
      <c r="H2398" s="3">
        <v>3304.2694703417501</v>
      </c>
      <c r="I2398" s="3">
        <v>152397</v>
      </c>
      <c r="J2398" s="3">
        <v>71699</v>
      </c>
      <c r="K2398" s="3">
        <v>0.47047514058675699</v>
      </c>
    </row>
    <row r="2399" spans="1:11" x14ac:dyDescent="0.2">
      <c r="A2399" s="3" t="s">
        <v>752</v>
      </c>
      <c r="B2399" s="3" t="s">
        <v>900</v>
      </c>
      <c r="C2399" s="3" t="s">
        <v>901</v>
      </c>
      <c r="D2399" s="3" t="s">
        <v>10</v>
      </c>
      <c r="E2399" s="3">
        <v>5174</v>
      </c>
      <c r="F2399" s="3">
        <v>2640.0007458282998</v>
      </c>
      <c r="G2399" s="3">
        <v>5753</v>
      </c>
      <c r="H2399" s="3">
        <v>3451.6265856968498</v>
      </c>
      <c r="I2399" s="3">
        <v>152397</v>
      </c>
      <c r="J2399" s="3">
        <v>71699</v>
      </c>
      <c r="K2399" s="3">
        <v>0.47047514058675699</v>
      </c>
    </row>
    <row r="2400" spans="1:11" x14ac:dyDescent="0.2">
      <c r="A2400" s="3" t="s">
        <v>752</v>
      </c>
      <c r="B2400" s="3" t="s">
        <v>900</v>
      </c>
      <c r="C2400" s="3" t="s">
        <v>901</v>
      </c>
      <c r="D2400" s="3" t="s">
        <v>11</v>
      </c>
      <c r="E2400" s="3">
        <v>5436</v>
      </c>
      <c r="F2400" s="3">
        <v>6484.9022763438898</v>
      </c>
      <c r="G2400" s="3">
        <v>6305</v>
      </c>
      <c r="H2400" s="3">
        <v>7718.3181349788401</v>
      </c>
      <c r="I2400" s="3">
        <v>152397</v>
      </c>
      <c r="J2400" s="3">
        <v>71699</v>
      </c>
      <c r="K2400" s="3">
        <v>0.47047514058675699</v>
      </c>
    </row>
    <row r="2401" spans="1:11" x14ac:dyDescent="0.2">
      <c r="A2401" s="3" t="s">
        <v>752</v>
      </c>
      <c r="B2401" s="3" t="s">
        <v>900</v>
      </c>
      <c r="C2401" s="3" t="s">
        <v>901</v>
      </c>
      <c r="D2401" s="3" t="s">
        <v>12</v>
      </c>
      <c r="E2401" s="3">
        <v>5433</v>
      </c>
      <c r="F2401" s="3">
        <v>7110.1607141578197</v>
      </c>
      <c r="G2401" s="3">
        <v>6430</v>
      </c>
      <c r="H2401" s="3">
        <v>8047.7527845106597</v>
      </c>
      <c r="I2401" s="3">
        <v>152397</v>
      </c>
      <c r="J2401" s="3">
        <v>71699</v>
      </c>
      <c r="K2401" s="3">
        <v>0.47047514058675699</v>
      </c>
    </row>
    <row r="2402" spans="1:11" x14ac:dyDescent="0.2">
      <c r="A2402" s="3" t="s">
        <v>752</v>
      </c>
      <c r="B2402" s="3" t="s">
        <v>900</v>
      </c>
      <c r="C2402" s="3" t="s">
        <v>901</v>
      </c>
      <c r="D2402" s="3" t="s">
        <v>13</v>
      </c>
      <c r="E2402" s="3">
        <v>4776</v>
      </c>
      <c r="F2402" s="3">
        <v>2458.4511867424999</v>
      </c>
      <c r="G2402" s="3">
        <v>5783</v>
      </c>
      <c r="H2402" s="3">
        <v>3529.0678709046101</v>
      </c>
      <c r="I2402" s="3">
        <v>152397</v>
      </c>
      <c r="J2402" s="3">
        <v>71699</v>
      </c>
      <c r="K2402" s="3">
        <v>0.47047514058675699</v>
      </c>
    </row>
    <row r="2403" spans="1:11" x14ac:dyDescent="0.2">
      <c r="A2403" s="3" t="s">
        <v>752</v>
      </c>
      <c r="B2403" s="3" t="s">
        <v>900</v>
      </c>
      <c r="C2403" s="3" t="s">
        <v>901</v>
      </c>
      <c r="D2403" s="3" t="s">
        <v>14</v>
      </c>
      <c r="E2403" s="3">
        <v>4992</v>
      </c>
      <c r="F2403" s="3">
        <v>2371.0869251685599</v>
      </c>
      <c r="G2403" s="3">
        <v>6014</v>
      </c>
      <c r="H2403" s="3">
        <v>3593.3470921843</v>
      </c>
      <c r="I2403" s="3">
        <v>152397</v>
      </c>
      <c r="J2403" s="3">
        <v>71699</v>
      </c>
      <c r="K2403" s="3">
        <v>0.47047514058675699</v>
      </c>
    </row>
    <row r="2404" spans="1:11" x14ac:dyDescent="0.2">
      <c r="A2404" s="3" t="s">
        <v>752</v>
      </c>
      <c r="B2404" s="3" t="s">
        <v>900</v>
      </c>
      <c r="C2404" s="3" t="s">
        <v>901</v>
      </c>
      <c r="D2404" s="3" t="s">
        <v>15</v>
      </c>
      <c r="E2404" s="3">
        <v>5676</v>
      </c>
      <c r="F2404" s="3">
        <v>2879.7499640882002</v>
      </c>
      <c r="G2404" s="3">
        <v>6388</v>
      </c>
      <c r="H2404" s="3">
        <v>4124.5883745883702</v>
      </c>
      <c r="I2404" s="3">
        <v>152397</v>
      </c>
      <c r="J2404" s="3">
        <v>71699</v>
      </c>
      <c r="K2404" s="3">
        <v>0.47047514058675699</v>
      </c>
    </row>
    <row r="2405" spans="1:11" x14ac:dyDescent="0.2">
      <c r="A2405" s="3" t="s">
        <v>752</v>
      </c>
      <c r="B2405" s="3" t="s">
        <v>903</v>
      </c>
      <c r="C2405" s="3" t="s">
        <v>904</v>
      </c>
      <c r="D2405" s="3" t="s">
        <v>8</v>
      </c>
      <c r="E2405" s="3">
        <v>3337</v>
      </c>
      <c r="F2405" s="3">
        <v>730.02015662120402</v>
      </c>
      <c r="G2405" s="3">
        <v>4554</v>
      </c>
      <c r="H2405" s="3">
        <v>1697.5947492451601</v>
      </c>
      <c r="I2405" s="3">
        <v>140165</v>
      </c>
      <c r="J2405" s="3">
        <v>64665</v>
      </c>
      <c r="K2405" s="3">
        <v>0.46134912424642399</v>
      </c>
    </row>
    <row r="2406" spans="1:11" x14ac:dyDescent="0.2">
      <c r="A2406" s="3" t="s">
        <v>752</v>
      </c>
      <c r="B2406" s="3" t="s">
        <v>903</v>
      </c>
      <c r="C2406" s="3" t="s">
        <v>904</v>
      </c>
      <c r="D2406" s="3" t="s">
        <v>9</v>
      </c>
      <c r="E2406" s="3">
        <v>4122</v>
      </c>
      <c r="F2406" s="3">
        <v>1109.6207545177199</v>
      </c>
      <c r="G2406" s="3">
        <v>5151</v>
      </c>
      <c r="H2406" s="3">
        <v>2096.8407603833398</v>
      </c>
      <c r="I2406" s="3">
        <v>140165</v>
      </c>
      <c r="J2406" s="3">
        <v>64665</v>
      </c>
      <c r="K2406" s="3">
        <v>0.46134912424642399</v>
      </c>
    </row>
    <row r="2407" spans="1:11" x14ac:dyDescent="0.2">
      <c r="A2407" s="3" t="s">
        <v>752</v>
      </c>
      <c r="B2407" s="3" t="s">
        <v>903</v>
      </c>
      <c r="C2407" s="3" t="s">
        <v>904</v>
      </c>
      <c r="D2407" s="3" t="s">
        <v>10</v>
      </c>
      <c r="E2407" s="3">
        <v>3398</v>
      </c>
      <c r="F2407" s="3">
        <v>865.43547383439397</v>
      </c>
      <c r="G2407" s="3">
        <v>4522</v>
      </c>
      <c r="H2407" s="3">
        <v>1694.7801075457201</v>
      </c>
      <c r="I2407" s="3">
        <v>140165</v>
      </c>
      <c r="J2407" s="3">
        <v>64665</v>
      </c>
      <c r="K2407" s="3">
        <v>0.46134912424642399</v>
      </c>
    </row>
    <row r="2408" spans="1:11" x14ac:dyDescent="0.2">
      <c r="A2408" s="3" t="s">
        <v>752</v>
      </c>
      <c r="B2408" s="3" t="s">
        <v>903</v>
      </c>
      <c r="C2408" s="3" t="s">
        <v>904</v>
      </c>
      <c r="D2408" s="3" t="s">
        <v>11</v>
      </c>
      <c r="E2408" s="3">
        <v>3783</v>
      </c>
      <c r="F2408" s="3">
        <v>2753.48502385441</v>
      </c>
      <c r="G2408" s="3">
        <v>5006</v>
      </c>
      <c r="H2408" s="3">
        <v>4453.3339330764802</v>
      </c>
      <c r="I2408" s="3">
        <v>140165</v>
      </c>
      <c r="J2408" s="3">
        <v>64665</v>
      </c>
      <c r="K2408" s="3">
        <v>0.46134912424642399</v>
      </c>
    </row>
    <row r="2409" spans="1:11" x14ac:dyDescent="0.2">
      <c r="A2409" s="3" t="s">
        <v>752</v>
      </c>
      <c r="B2409" s="3" t="s">
        <v>903</v>
      </c>
      <c r="C2409" s="3" t="s">
        <v>904</v>
      </c>
      <c r="D2409" s="3" t="s">
        <v>12</v>
      </c>
      <c r="E2409" s="3">
        <v>3770</v>
      </c>
      <c r="F2409" s="3">
        <v>3304.8502934318599</v>
      </c>
      <c r="G2409" s="3">
        <v>4711</v>
      </c>
      <c r="H2409" s="3">
        <v>4957.9723846965198</v>
      </c>
      <c r="I2409" s="3">
        <v>140165</v>
      </c>
      <c r="J2409" s="3">
        <v>64665</v>
      </c>
      <c r="K2409" s="3">
        <v>0.46134912424642399</v>
      </c>
    </row>
    <row r="2410" spans="1:11" x14ac:dyDescent="0.2">
      <c r="A2410" s="3" t="s">
        <v>752</v>
      </c>
      <c r="B2410" s="3" t="s">
        <v>903</v>
      </c>
      <c r="C2410" s="3" t="s">
        <v>904</v>
      </c>
      <c r="D2410" s="3" t="s">
        <v>13</v>
      </c>
      <c r="E2410" s="3">
        <v>3592</v>
      </c>
      <c r="F2410" s="3">
        <v>1074.0505446684799</v>
      </c>
      <c r="G2410" s="3">
        <v>4886</v>
      </c>
      <c r="H2410" s="3">
        <v>2123.9880968033399</v>
      </c>
      <c r="I2410" s="3">
        <v>140165</v>
      </c>
      <c r="J2410" s="3">
        <v>64665</v>
      </c>
      <c r="K2410" s="3">
        <v>0.46134912424642399</v>
      </c>
    </row>
    <row r="2411" spans="1:11" x14ac:dyDescent="0.2">
      <c r="A2411" s="3" t="s">
        <v>752</v>
      </c>
      <c r="B2411" s="3" t="s">
        <v>903</v>
      </c>
      <c r="C2411" s="3" t="s">
        <v>904</v>
      </c>
      <c r="D2411" s="3" t="s">
        <v>14</v>
      </c>
      <c r="E2411" s="3">
        <v>3500</v>
      </c>
      <c r="F2411" s="3">
        <v>944.42737596796997</v>
      </c>
      <c r="G2411" s="3">
        <v>4710</v>
      </c>
      <c r="H2411" s="3">
        <v>1928.98622548818</v>
      </c>
      <c r="I2411" s="3">
        <v>140165</v>
      </c>
      <c r="J2411" s="3">
        <v>64665</v>
      </c>
      <c r="K2411" s="3">
        <v>0.46134912424642399</v>
      </c>
    </row>
    <row r="2412" spans="1:11" x14ac:dyDescent="0.2">
      <c r="A2412" s="3" t="s">
        <v>752</v>
      </c>
      <c r="B2412" s="3" t="s">
        <v>903</v>
      </c>
      <c r="C2412" s="3" t="s">
        <v>904</v>
      </c>
      <c r="D2412" s="3" t="s">
        <v>15</v>
      </c>
      <c r="E2412" s="3">
        <v>3806</v>
      </c>
      <c r="F2412" s="3">
        <v>1085.4500247446399</v>
      </c>
      <c r="G2412" s="3">
        <v>4756</v>
      </c>
      <c r="H2412" s="3">
        <v>2051.1452020281799</v>
      </c>
      <c r="I2412" s="3">
        <v>140165</v>
      </c>
      <c r="J2412" s="3">
        <v>64665</v>
      </c>
      <c r="K2412" s="3">
        <v>0.46134912424642399</v>
      </c>
    </row>
    <row r="2413" spans="1:11" x14ac:dyDescent="0.2">
      <c r="A2413" s="3" t="s">
        <v>752</v>
      </c>
      <c r="B2413" s="3" t="s">
        <v>906</v>
      </c>
      <c r="C2413" s="3" t="s">
        <v>907</v>
      </c>
      <c r="D2413" s="3" t="s">
        <v>8</v>
      </c>
      <c r="E2413" s="3">
        <v>4217</v>
      </c>
      <c r="F2413" s="3">
        <v>1299.33225671269</v>
      </c>
      <c r="G2413" s="3">
        <v>6156</v>
      </c>
      <c r="H2413" s="3">
        <v>3259.6081426881501</v>
      </c>
      <c r="I2413" s="3">
        <v>129317</v>
      </c>
      <c r="J2413" s="3">
        <v>55963</v>
      </c>
      <c r="K2413" s="3">
        <v>0.43275826070818202</v>
      </c>
    </row>
    <row r="2414" spans="1:11" x14ac:dyDescent="0.2">
      <c r="A2414" s="3" t="s">
        <v>752</v>
      </c>
      <c r="B2414" s="3" t="s">
        <v>906</v>
      </c>
      <c r="C2414" s="3" t="s">
        <v>907</v>
      </c>
      <c r="D2414" s="3" t="s">
        <v>9</v>
      </c>
      <c r="E2414" s="3">
        <v>4813</v>
      </c>
      <c r="F2414" s="3">
        <v>2317.26778371604</v>
      </c>
      <c r="G2414" s="3">
        <v>6517</v>
      </c>
      <c r="H2414" s="3">
        <v>4677.6952740732504</v>
      </c>
      <c r="I2414" s="3">
        <v>129317</v>
      </c>
      <c r="J2414" s="3">
        <v>55963</v>
      </c>
      <c r="K2414" s="3">
        <v>0.43275826070818202</v>
      </c>
    </row>
    <row r="2415" spans="1:11" x14ac:dyDescent="0.2">
      <c r="A2415" s="3" t="s">
        <v>752</v>
      </c>
      <c r="B2415" s="3" t="s">
        <v>906</v>
      </c>
      <c r="C2415" s="3" t="s">
        <v>907</v>
      </c>
      <c r="D2415" s="3" t="s">
        <v>10</v>
      </c>
      <c r="E2415" s="3">
        <v>4713</v>
      </c>
      <c r="F2415" s="3">
        <v>1652.85480289828</v>
      </c>
      <c r="G2415" s="3">
        <v>5987</v>
      </c>
      <c r="H2415" s="3">
        <v>3011.33780796562</v>
      </c>
      <c r="I2415" s="3">
        <v>129317</v>
      </c>
      <c r="J2415" s="3">
        <v>55963</v>
      </c>
      <c r="K2415" s="3">
        <v>0.43275826070818202</v>
      </c>
    </row>
    <row r="2416" spans="1:11" x14ac:dyDescent="0.2">
      <c r="A2416" s="3" t="s">
        <v>752</v>
      </c>
      <c r="B2416" s="3" t="s">
        <v>906</v>
      </c>
      <c r="C2416" s="3" t="s">
        <v>907</v>
      </c>
      <c r="D2416" s="3" t="s">
        <v>11</v>
      </c>
      <c r="E2416" s="3">
        <v>4288</v>
      </c>
      <c r="F2416" s="3">
        <v>1638.7793824875901</v>
      </c>
      <c r="G2416" s="3">
        <v>5590</v>
      </c>
      <c r="H2416" s="3">
        <v>3191.66607865695</v>
      </c>
      <c r="I2416" s="3">
        <v>129317</v>
      </c>
      <c r="J2416" s="3">
        <v>55963</v>
      </c>
      <c r="K2416" s="3">
        <v>0.43275826070818202</v>
      </c>
    </row>
    <row r="2417" spans="1:11" x14ac:dyDescent="0.2">
      <c r="A2417" s="3" t="s">
        <v>752</v>
      </c>
      <c r="B2417" s="3" t="s">
        <v>906</v>
      </c>
      <c r="C2417" s="3" t="s">
        <v>907</v>
      </c>
      <c r="D2417" s="3" t="s">
        <v>12</v>
      </c>
      <c r="E2417" s="3">
        <v>3726</v>
      </c>
      <c r="F2417" s="3">
        <v>1179.4475536605401</v>
      </c>
      <c r="G2417" s="3">
        <v>4961</v>
      </c>
      <c r="H2417" s="3">
        <v>2428.1079920420102</v>
      </c>
      <c r="I2417" s="3">
        <v>129317</v>
      </c>
      <c r="J2417" s="3">
        <v>55963</v>
      </c>
      <c r="K2417" s="3">
        <v>0.43275826070818202</v>
      </c>
    </row>
    <row r="2418" spans="1:11" x14ac:dyDescent="0.2">
      <c r="A2418" s="3" t="s">
        <v>752</v>
      </c>
      <c r="B2418" s="3" t="s">
        <v>906</v>
      </c>
      <c r="C2418" s="3" t="s">
        <v>907</v>
      </c>
      <c r="D2418" s="3" t="s">
        <v>13</v>
      </c>
      <c r="E2418" s="3">
        <v>4170</v>
      </c>
      <c r="F2418" s="3">
        <v>1887.8171109135301</v>
      </c>
      <c r="G2418" s="3">
        <v>5731</v>
      </c>
      <c r="H2418" s="3">
        <v>3566.2482614578898</v>
      </c>
      <c r="I2418" s="3">
        <v>129317</v>
      </c>
      <c r="J2418" s="3">
        <v>55963</v>
      </c>
      <c r="K2418" s="3">
        <v>0.43275826070818202</v>
      </c>
    </row>
    <row r="2419" spans="1:11" x14ac:dyDescent="0.2">
      <c r="A2419" s="3" t="s">
        <v>752</v>
      </c>
      <c r="B2419" s="3" t="s">
        <v>906</v>
      </c>
      <c r="C2419" s="3" t="s">
        <v>907</v>
      </c>
      <c r="D2419" s="3" t="s">
        <v>14</v>
      </c>
      <c r="E2419" s="3">
        <v>3775</v>
      </c>
      <c r="F2419" s="3">
        <v>1048.7617578033701</v>
      </c>
      <c r="G2419" s="3">
        <v>5074</v>
      </c>
      <c r="H2419" s="3">
        <v>2216.08535363998</v>
      </c>
      <c r="I2419" s="3">
        <v>129317</v>
      </c>
      <c r="J2419" s="3">
        <v>55963</v>
      </c>
      <c r="K2419" s="3">
        <v>0.43275826070818202</v>
      </c>
    </row>
    <row r="2420" spans="1:11" x14ac:dyDescent="0.2">
      <c r="A2420" s="3" t="s">
        <v>752</v>
      </c>
      <c r="B2420" s="3" t="s">
        <v>906</v>
      </c>
      <c r="C2420" s="3" t="s">
        <v>907</v>
      </c>
      <c r="D2420" s="3" t="s">
        <v>15</v>
      </c>
      <c r="E2420" s="3">
        <v>3478</v>
      </c>
      <c r="F2420" s="3">
        <v>1032.7788393435501</v>
      </c>
      <c r="G2420" s="3">
        <v>4935</v>
      </c>
      <c r="H2420" s="3">
        <v>2358.31106520305</v>
      </c>
      <c r="I2420" s="3">
        <v>129317</v>
      </c>
      <c r="J2420" s="3">
        <v>55963</v>
      </c>
      <c r="K2420" s="3">
        <v>0.43275826070818202</v>
      </c>
    </row>
    <row r="2421" spans="1:11" x14ac:dyDescent="0.2">
      <c r="A2421" s="3" t="s">
        <v>752</v>
      </c>
      <c r="B2421" s="3" t="s">
        <v>909</v>
      </c>
      <c r="C2421" s="3" t="s">
        <v>910</v>
      </c>
      <c r="D2421" s="3" t="s">
        <v>8</v>
      </c>
      <c r="E2421" s="3">
        <v>3548</v>
      </c>
      <c r="F2421" s="3">
        <v>962.369096001961</v>
      </c>
      <c r="G2421" s="3">
        <v>4952</v>
      </c>
      <c r="H2421" s="3">
        <v>2043.16250876598</v>
      </c>
      <c r="I2421" s="3">
        <v>120321</v>
      </c>
      <c r="J2421" s="3">
        <v>52624</v>
      </c>
      <c r="K2421" s="3">
        <v>0.43736338627504801</v>
      </c>
    </row>
    <row r="2422" spans="1:11" x14ac:dyDescent="0.2">
      <c r="A2422" s="3" t="s">
        <v>752</v>
      </c>
      <c r="B2422" s="3" t="s">
        <v>909</v>
      </c>
      <c r="C2422" s="3" t="s">
        <v>910</v>
      </c>
      <c r="D2422" s="3" t="s">
        <v>9</v>
      </c>
      <c r="E2422" s="3">
        <v>4576</v>
      </c>
      <c r="F2422" s="3">
        <v>1567.21370216482</v>
      </c>
      <c r="G2422" s="3">
        <v>5752</v>
      </c>
      <c r="H2422" s="3">
        <v>2885.9705586575901</v>
      </c>
      <c r="I2422" s="3">
        <v>120321</v>
      </c>
      <c r="J2422" s="3">
        <v>52624</v>
      </c>
      <c r="K2422" s="3">
        <v>0.43736338627504801</v>
      </c>
    </row>
    <row r="2423" spans="1:11" x14ac:dyDescent="0.2">
      <c r="A2423" s="3" t="s">
        <v>752</v>
      </c>
      <c r="B2423" s="3" t="s">
        <v>909</v>
      </c>
      <c r="C2423" s="3" t="s">
        <v>910</v>
      </c>
      <c r="D2423" s="3" t="s">
        <v>10</v>
      </c>
      <c r="E2423" s="3">
        <v>3532</v>
      </c>
      <c r="F2423" s="3">
        <v>1071.1600349625801</v>
      </c>
      <c r="G2423" s="3">
        <v>4479</v>
      </c>
      <c r="H2423" s="3">
        <v>1861.1439414005599</v>
      </c>
      <c r="I2423" s="3">
        <v>120321</v>
      </c>
      <c r="J2423" s="3">
        <v>52624</v>
      </c>
      <c r="K2423" s="3">
        <v>0.43736338627504801</v>
      </c>
    </row>
    <row r="2424" spans="1:11" x14ac:dyDescent="0.2">
      <c r="A2424" s="3" t="s">
        <v>752</v>
      </c>
      <c r="B2424" s="3" t="s">
        <v>909</v>
      </c>
      <c r="C2424" s="3" t="s">
        <v>910</v>
      </c>
      <c r="D2424" s="3" t="s">
        <v>11</v>
      </c>
      <c r="E2424" s="3">
        <v>3843</v>
      </c>
      <c r="F2424" s="3">
        <v>1066.3859631739799</v>
      </c>
      <c r="G2424" s="3">
        <v>4814</v>
      </c>
      <c r="H2424" s="3">
        <v>1878.36209855532</v>
      </c>
      <c r="I2424" s="3">
        <v>120321</v>
      </c>
      <c r="J2424" s="3">
        <v>52624</v>
      </c>
      <c r="K2424" s="3">
        <v>0.43736338627504801</v>
      </c>
    </row>
    <row r="2425" spans="1:11" x14ac:dyDescent="0.2">
      <c r="A2425" s="3" t="s">
        <v>752</v>
      </c>
      <c r="B2425" s="3" t="s">
        <v>909</v>
      </c>
      <c r="C2425" s="3" t="s">
        <v>910</v>
      </c>
      <c r="D2425" s="3" t="s">
        <v>12</v>
      </c>
      <c r="E2425" s="3">
        <v>3720</v>
      </c>
      <c r="F2425" s="3">
        <v>810.78587549175904</v>
      </c>
      <c r="G2425" s="3">
        <v>4832</v>
      </c>
      <c r="H2425" s="3">
        <v>1557.0407676525799</v>
      </c>
      <c r="I2425" s="3">
        <v>120321</v>
      </c>
      <c r="J2425" s="3">
        <v>52624</v>
      </c>
      <c r="K2425" s="3">
        <v>0.43736338627504801</v>
      </c>
    </row>
    <row r="2426" spans="1:11" x14ac:dyDescent="0.2">
      <c r="A2426" s="3" t="s">
        <v>752</v>
      </c>
      <c r="B2426" s="3" t="s">
        <v>909</v>
      </c>
      <c r="C2426" s="3" t="s">
        <v>910</v>
      </c>
      <c r="D2426" s="3" t="s">
        <v>13</v>
      </c>
      <c r="E2426" s="3">
        <v>3046</v>
      </c>
      <c r="F2426" s="3">
        <v>776.89135893545495</v>
      </c>
      <c r="G2426" s="3">
        <v>4456</v>
      </c>
      <c r="H2426" s="3">
        <v>1674.12081896155</v>
      </c>
      <c r="I2426" s="3">
        <v>120321</v>
      </c>
      <c r="J2426" s="3">
        <v>52624</v>
      </c>
      <c r="K2426" s="3">
        <v>0.43736338627504801</v>
      </c>
    </row>
    <row r="2427" spans="1:11" x14ac:dyDescent="0.2">
      <c r="A2427" s="3" t="s">
        <v>752</v>
      </c>
      <c r="B2427" s="3" t="s">
        <v>909</v>
      </c>
      <c r="C2427" s="3" t="s">
        <v>910</v>
      </c>
      <c r="D2427" s="3" t="s">
        <v>14</v>
      </c>
      <c r="E2427" s="3">
        <v>3356</v>
      </c>
      <c r="F2427" s="3">
        <v>923.82421944076998</v>
      </c>
      <c r="G2427" s="3">
        <v>4293</v>
      </c>
      <c r="H2427" s="3">
        <v>1743.0157326778101</v>
      </c>
      <c r="I2427" s="3">
        <v>120321</v>
      </c>
      <c r="J2427" s="3">
        <v>52624</v>
      </c>
      <c r="K2427" s="3">
        <v>0.43736338627504801</v>
      </c>
    </row>
    <row r="2428" spans="1:11" x14ac:dyDescent="0.2">
      <c r="A2428" s="3" t="s">
        <v>752</v>
      </c>
      <c r="B2428" s="3" t="s">
        <v>909</v>
      </c>
      <c r="C2428" s="3" t="s">
        <v>910</v>
      </c>
      <c r="D2428" s="3" t="s">
        <v>15</v>
      </c>
      <c r="E2428" s="3">
        <v>3218</v>
      </c>
      <c r="F2428" s="3">
        <v>866.36228919673704</v>
      </c>
      <c r="G2428" s="3">
        <v>4235</v>
      </c>
      <c r="H2428" s="3">
        <v>1520.4597292645101</v>
      </c>
      <c r="I2428" s="3">
        <v>120321</v>
      </c>
      <c r="J2428" s="3">
        <v>52624</v>
      </c>
      <c r="K2428" s="3">
        <v>0.43736338627504801</v>
      </c>
    </row>
    <row r="2429" spans="1:11" x14ac:dyDescent="0.2">
      <c r="A2429" s="3" t="s">
        <v>752</v>
      </c>
      <c r="B2429" s="3" t="s">
        <v>912</v>
      </c>
      <c r="C2429" s="3" t="s">
        <v>913</v>
      </c>
      <c r="D2429" s="3" t="s">
        <v>8</v>
      </c>
      <c r="E2429" s="3">
        <v>4896</v>
      </c>
      <c r="F2429" s="3">
        <v>2036.6082665466499</v>
      </c>
      <c r="G2429" s="3">
        <v>6705</v>
      </c>
      <c r="H2429" s="3">
        <v>4005.1541045802801</v>
      </c>
      <c r="I2429" s="3">
        <v>121984</v>
      </c>
      <c r="J2429" s="3">
        <v>49561</v>
      </c>
      <c r="K2429" s="3">
        <v>0.40629098898216198</v>
      </c>
    </row>
    <row r="2430" spans="1:11" x14ac:dyDescent="0.2">
      <c r="A2430" s="3" t="s">
        <v>752</v>
      </c>
      <c r="B2430" s="3" t="s">
        <v>912</v>
      </c>
      <c r="C2430" s="3" t="s">
        <v>913</v>
      </c>
      <c r="D2430" s="3" t="s">
        <v>9</v>
      </c>
      <c r="E2430" s="3">
        <v>5753</v>
      </c>
      <c r="F2430" s="3">
        <v>3470.4876866774498</v>
      </c>
      <c r="G2430" s="3">
        <v>6696</v>
      </c>
      <c r="H2430" s="3">
        <v>5009.7328394921396</v>
      </c>
      <c r="I2430" s="3">
        <v>121984</v>
      </c>
      <c r="J2430" s="3">
        <v>49561</v>
      </c>
      <c r="K2430" s="3">
        <v>0.40629098898216198</v>
      </c>
    </row>
    <row r="2431" spans="1:11" x14ac:dyDescent="0.2">
      <c r="A2431" s="3" t="s">
        <v>752</v>
      </c>
      <c r="B2431" s="3" t="s">
        <v>912</v>
      </c>
      <c r="C2431" s="3" t="s">
        <v>913</v>
      </c>
      <c r="D2431" s="3" t="s">
        <v>10</v>
      </c>
      <c r="E2431" s="3">
        <v>4633</v>
      </c>
      <c r="F2431" s="3">
        <v>2134.5957165555901</v>
      </c>
      <c r="G2431" s="3">
        <v>5946</v>
      </c>
      <c r="H2431" s="3">
        <v>3287.13521311777</v>
      </c>
      <c r="I2431" s="3">
        <v>121984</v>
      </c>
      <c r="J2431" s="3">
        <v>49561</v>
      </c>
      <c r="K2431" s="3">
        <v>0.40629098898216198</v>
      </c>
    </row>
    <row r="2432" spans="1:11" x14ac:dyDescent="0.2">
      <c r="A2432" s="3" t="s">
        <v>752</v>
      </c>
      <c r="B2432" s="3" t="s">
        <v>912</v>
      </c>
      <c r="C2432" s="3" t="s">
        <v>913</v>
      </c>
      <c r="D2432" s="3" t="s">
        <v>11</v>
      </c>
      <c r="E2432" s="3">
        <v>4793</v>
      </c>
      <c r="F2432" s="3">
        <v>2022.6394299802</v>
      </c>
      <c r="G2432" s="3">
        <v>6017</v>
      </c>
      <c r="H2432" s="3">
        <v>3215.1936877338999</v>
      </c>
      <c r="I2432" s="3">
        <v>121984</v>
      </c>
      <c r="J2432" s="3">
        <v>49561</v>
      </c>
      <c r="K2432" s="3">
        <v>0.40629098898216198</v>
      </c>
    </row>
    <row r="2433" spans="1:11" x14ac:dyDescent="0.2">
      <c r="A2433" s="3" t="s">
        <v>752</v>
      </c>
      <c r="B2433" s="3" t="s">
        <v>912</v>
      </c>
      <c r="C2433" s="3" t="s">
        <v>913</v>
      </c>
      <c r="D2433" s="3" t="s">
        <v>12</v>
      </c>
      <c r="E2433" s="3">
        <v>3900</v>
      </c>
      <c r="F2433" s="3">
        <v>1392.03392690541</v>
      </c>
      <c r="G2433" s="3">
        <v>4372</v>
      </c>
      <c r="H2433" s="3">
        <v>2054.29443601088</v>
      </c>
      <c r="I2433" s="3">
        <v>121984</v>
      </c>
      <c r="J2433" s="3">
        <v>49561</v>
      </c>
      <c r="K2433" s="3">
        <v>0.40629098898216198</v>
      </c>
    </row>
    <row r="2434" spans="1:11" x14ac:dyDescent="0.2">
      <c r="A2434" s="3" t="s">
        <v>752</v>
      </c>
      <c r="B2434" s="3" t="s">
        <v>912</v>
      </c>
      <c r="C2434" s="3" t="s">
        <v>913</v>
      </c>
      <c r="D2434" s="3" t="s">
        <v>13</v>
      </c>
      <c r="E2434" s="3">
        <v>4234</v>
      </c>
      <c r="F2434" s="3">
        <v>2499.5494342636598</v>
      </c>
      <c r="G2434" s="3">
        <v>5627</v>
      </c>
      <c r="H2434" s="3">
        <v>3625.30966838418</v>
      </c>
      <c r="I2434" s="3">
        <v>121984</v>
      </c>
      <c r="J2434" s="3">
        <v>49561</v>
      </c>
      <c r="K2434" s="3">
        <v>0.40629098898216198</v>
      </c>
    </row>
    <row r="2435" spans="1:11" x14ac:dyDescent="0.2">
      <c r="A2435" s="3" t="s">
        <v>752</v>
      </c>
      <c r="B2435" s="3" t="s">
        <v>912</v>
      </c>
      <c r="C2435" s="3" t="s">
        <v>913</v>
      </c>
      <c r="D2435" s="3" t="s">
        <v>14</v>
      </c>
      <c r="E2435" s="3">
        <v>3984</v>
      </c>
      <c r="F2435" s="3">
        <v>1352.0355839214999</v>
      </c>
      <c r="G2435" s="3">
        <v>5212</v>
      </c>
      <c r="H2435" s="3">
        <v>2228.11593185928</v>
      </c>
      <c r="I2435" s="3">
        <v>121984</v>
      </c>
      <c r="J2435" s="3">
        <v>49561</v>
      </c>
      <c r="K2435" s="3">
        <v>0.40629098898216198</v>
      </c>
    </row>
    <row r="2436" spans="1:11" x14ac:dyDescent="0.2">
      <c r="A2436" s="3" t="s">
        <v>752</v>
      </c>
      <c r="B2436" s="3" t="s">
        <v>912</v>
      </c>
      <c r="C2436" s="3" t="s">
        <v>913</v>
      </c>
      <c r="D2436" s="3" t="s">
        <v>15</v>
      </c>
      <c r="E2436" s="3">
        <v>4245</v>
      </c>
      <c r="F2436" s="3">
        <v>1523.3563135762899</v>
      </c>
      <c r="G2436" s="3">
        <v>5531</v>
      </c>
      <c r="H2436" s="3">
        <v>2759.2127433615301</v>
      </c>
      <c r="I2436" s="3">
        <v>121984</v>
      </c>
      <c r="J2436" s="3">
        <v>49561</v>
      </c>
      <c r="K2436" s="3">
        <v>0.40629098898216198</v>
      </c>
    </row>
    <row r="2437" spans="1:11" x14ac:dyDescent="0.2">
      <c r="A2437" s="3" t="s">
        <v>752</v>
      </c>
      <c r="B2437" s="3" t="s">
        <v>915</v>
      </c>
      <c r="C2437" s="3" t="s">
        <v>916</v>
      </c>
      <c r="D2437" s="3" t="s">
        <v>8</v>
      </c>
      <c r="E2437" s="3">
        <v>3839</v>
      </c>
      <c r="F2437" s="3">
        <v>1228.16111306688</v>
      </c>
      <c r="G2437" s="3">
        <v>4942</v>
      </c>
      <c r="H2437" s="3">
        <v>2487.6337561627101</v>
      </c>
    </row>
    <row r="2438" spans="1:11" x14ac:dyDescent="0.2">
      <c r="A2438" s="3" t="s">
        <v>752</v>
      </c>
      <c r="B2438" s="3" t="s">
        <v>915</v>
      </c>
      <c r="C2438" s="3" t="s">
        <v>916</v>
      </c>
      <c r="D2438" s="3" t="s">
        <v>9</v>
      </c>
      <c r="E2438" s="3">
        <v>4637</v>
      </c>
      <c r="F2438" s="3">
        <v>1673.0182696694801</v>
      </c>
      <c r="G2438" s="3">
        <v>5816</v>
      </c>
      <c r="H2438" s="3">
        <v>2703.4266145746201</v>
      </c>
    </row>
    <row r="2439" spans="1:11" x14ac:dyDescent="0.2">
      <c r="A2439" s="3" t="s">
        <v>752</v>
      </c>
      <c r="B2439" s="3" t="s">
        <v>915</v>
      </c>
      <c r="C2439" s="3" t="s">
        <v>916</v>
      </c>
      <c r="D2439" s="3" t="s">
        <v>10</v>
      </c>
      <c r="E2439" s="3">
        <v>4241</v>
      </c>
      <c r="F2439" s="3">
        <v>1343.74228260215</v>
      </c>
      <c r="G2439" s="3">
        <v>4848</v>
      </c>
      <c r="H2439" s="3">
        <v>2087.7364285174399</v>
      </c>
    </row>
    <row r="2440" spans="1:11" x14ac:dyDescent="0.2">
      <c r="A2440" s="3" t="s">
        <v>752</v>
      </c>
      <c r="B2440" s="3" t="s">
        <v>915</v>
      </c>
      <c r="C2440" s="3" t="s">
        <v>916</v>
      </c>
      <c r="D2440" s="3" t="s">
        <v>11</v>
      </c>
      <c r="E2440" s="3">
        <v>3637</v>
      </c>
      <c r="F2440" s="3">
        <v>1177.754479017</v>
      </c>
      <c r="G2440" s="3">
        <v>4828</v>
      </c>
      <c r="H2440" s="3">
        <v>1999.4026518457899</v>
      </c>
    </row>
    <row r="2441" spans="1:11" x14ac:dyDescent="0.2">
      <c r="A2441" s="3" t="s">
        <v>752</v>
      </c>
      <c r="B2441" s="3" t="s">
        <v>915</v>
      </c>
      <c r="C2441" s="3" t="s">
        <v>916</v>
      </c>
      <c r="D2441" s="3" t="s">
        <v>12</v>
      </c>
      <c r="E2441" s="3">
        <v>3460</v>
      </c>
      <c r="F2441" s="3">
        <v>1066.60518183311</v>
      </c>
      <c r="G2441" s="3">
        <v>4296</v>
      </c>
      <c r="H2441" s="3">
        <v>1647.96642757217</v>
      </c>
    </row>
    <row r="2442" spans="1:11" x14ac:dyDescent="0.2">
      <c r="A2442" s="3" t="s">
        <v>752</v>
      </c>
      <c r="B2442" s="3" t="s">
        <v>915</v>
      </c>
      <c r="C2442" s="3" t="s">
        <v>916</v>
      </c>
      <c r="D2442" s="3" t="s">
        <v>13</v>
      </c>
      <c r="E2442" s="3">
        <v>3829</v>
      </c>
      <c r="F2442" s="3">
        <v>1294.2592900728</v>
      </c>
      <c r="G2442" s="3">
        <v>5025</v>
      </c>
      <c r="H2442" s="3">
        <v>2378.8112036734501</v>
      </c>
    </row>
    <row r="2443" spans="1:11" x14ac:dyDescent="0.2">
      <c r="A2443" s="3" t="s">
        <v>752</v>
      </c>
      <c r="B2443" s="3" t="s">
        <v>915</v>
      </c>
      <c r="C2443" s="3" t="s">
        <v>916</v>
      </c>
      <c r="D2443" s="3" t="s">
        <v>14</v>
      </c>
      <c r="E2443" s="3">
        <v>3269</v>
      </c>
      <c r="F2443" s="3">
        <v>867.51665263589598</v>
      </c>
      <c r="G2443" s="3">
        <v>4371</v>
      </c>
      <c r="H2443" s="3">
        <v>1850.3984967589599</v>
      </c>
    </row>
    <row r="2444" spans="1:11" x14ac:dyDescent="0.2">
      <c r="A2444" s="3" t="s">
        <v>752</v>
      </c>
      <c r="B2444" s="3" t="s">
        <v>915</v>
      </c>
      <c r="C2444" s="3" t="s">
        <v>916</v>
      </c>
      <c r="D2444" s="3" t="s">
        <v>15</v>
      </c>
      <c r="E2444" s="3">
        <v>3164</v>
      </c>
      <c r="F2444" s="3">
        <v>1109.1021222679699</v>
      </c>
      <c r="G2444" s="3">
        <v>4126</v>
      </c>
      <c r="H2444" s="3">
        <v>1977.5330594067</v>
      </c>
    </row>
    <row r="2445" spans="1:11" x14ac:dyDescent="0.2">
      <c r="A2445" s="3" t="s">
        <v>752</v>
      </c>
      <c r="B2445" s="3" t="s">
        <v>917</v>
      </c>
      <c r="C2445" s="3" t="s">
        <v>918</v>
      </c>
      <c r="D2445" s="3" t="s">
        <v>8</v>
      </c>
      <c r="E2445" s="3">
        <v>2266</v>
      </c>
      <c r="F2445" s="3">
        <v>271.90205291860798</v>
      </c>
      <c r="G2445" s="3">
        <v>2931</v>
      </c>
      <c r="H2445" s="3">
        <v>626.31495069772598</v>
      </c>
    </row>
    <row r="2446" spans="1:11" x14ac:dyDescent="0.2">
      <c r="A2446" s="3" t="s">
        <v>752</v>
      </c>
      <c r="B2446" s="3" t="s">
        <v>917</v>
      </c>
      <c r="C2446" s="3" t="s">
        <v>918</v>
      </c>
      <c r="D2446" s="3" t="s">
        <v>9</v>
      </c>
      <c r="E2446" s="3">
        <v>2541</v>
      </c>
      <c r="F2446" s="3">
        <v>356.24819063671299</v>
      </c>
      <c r="G2446" s="3">
        <v>3142</v>
      </c>
      <c r="H2446" s="3">
        <v>662.70225707994996</v>
      </c>
    </row>
    <row r="2447" spans="1:11" x14ac:dyDescent="0.2">
      <c r="A2447" s="3" t="s">
        <v>752</v>
      </c>
      <c r="B2447" s="3" t="s">
        <v>917</v>
      </c>
      <c r="C2447" s="3" t="s">
        <v>918</v>
      </c>
      <c r="D2447" s="3" t="s">
        <v>10</v>
      </c>
      <c r="E2447" s="3">
        <v>2218</v>
      </c>
      <c r="F2447" s="3">
        <v>301.45323322084897</v>
      </c>
      <c r="G2447" s="3">
        <v>2934</v>
      </c>
      <c r="H2447" s="3">
        <v>544.16939496112502</v>
      </c>
    </row>
    <row r="2448" spans="1:11" x14ac:dyDescent="0.2">
      <c r="A2448" s="3" t="s">
        <v>752</v>
      </c>
      <c r="B2448" s="3" t="s">
        <v>917</v>
      </c>
      <c r="C2448" s="3" t="s">
        <v>918</v>
      </c>
      <c r="D2448" s="3" t="s">
        <v>11</v>
      </c>
      <c r="E2448" s="3">
        <v>2333</v>
      </c>
      <c r="F2448" s="3">
        <v>279.352256152162</v>
      </c>
      <c r="G2448" s="3">
        <v>3003</v>
      </c>
      <c r="H2448" s="3">
        <v>604.50538972406798</v>
      </c>
    </row>
    <row r="2449" spans="1:11" x14ac:dyDescent="0.2">
      <c r="A2449" s="3" t="s">
        <v>752</v>
      </c>
      <c r="B2449" s="3" t="s">
        <v>917</v>
      </c>
      <c r="C2449" s="3" t="s">
        <v>918</v>
      </c>
      <c r="D2449" s="3" t="s">
        <v>12</v>
      </c>
      <c r="E2449" s="3">
        <v>2006</v>
      </c>
      <c r="F2449" s="3">
        <v>264.32806959221898</v>
      </c>
      <c r="G2449" s="3">
        <v>2737</v>
      </c>
      <c r="H2449" s="3">
        <v>500.39248953463402</v>
      </c>
    </row>
    <row r="2450" spans="1:11" x14ac:dyDescent="0.2">
      <c r="A2450" s="3" t="s">
        <v>752</v>
      </c>
      <c r="B2450" s="3" t="s">
        <v>917</v>
      </c>
      <c r="C2450" s="3" t="s">
        <v>918</v>
      </c>
      <c r="D2450" s="3" t="s">
        <v>13</v>
      </c>
      <c r="E2450" s="3">
        <v>2786</v>
      </c>
      <c r="F2450" s="3">
        <v>413.75688465217303</v>
      </c>
      <c r="G2450" s="3">
        <v>3239</v>
      </c>
      <c r="H2450" s="3">
        <v>802.03917954861095</v>
      </c>
    </row>
    <row r="2451" spans="1:11" x14ac:dyDescent="0.2">
      <c r="A2451" s="3" t="s">
        <v>752</v>
      </c>
      <c r="B2451" s="3" t="s">
        <v>917</v>
      </c>
      <c r="C2451" s="3" t="s">
        <v>918</v>
      </c>
      <c r="D2451" s="3" t="s">
        <v>14</v>
      </c>
      <c r="E2451" s="3">
        <v>2277</v>
      </c>
      <c r="F2451" s="3">
        <v>248.118254779442</v>
      </c>
      <c r="G2451" s="3">
        <v>3134</v>
      </c>
      <c r="H2451" s="3">
        <v>533.87685302183695</v>
      </c>
    </row>
    <row r="2452" spans="1:11" x14ac:dyDescent="0.2">
      <c r="A2452" s="3" t="s">
        <v>752</v>
      </c>
      <c r="B2452" s="3" t="s">
        <v>917</v>
      </c>
      <c r="C2452" s="3" t="s">
        <v>918</v>
      </c>
      <c r="D2452" s="3" t="s">
        <v>15</v>
      </c>
      <c r="E2452" s="3">
        <v>2279</v>
      </c>
      <c r="F2452" s="3">
        <v>272.10675312905403</v>
      </c>
      <c r="G2452" s="3">
        <v>3006</v>
      </c>
      <c r="H2452" s="3">
        <v>554.177996714085</v>
      </c>
    </row>
    <row r="2453" spans="1:11" x14ac:dyDescent="0.2">
      <c r="A2453" s="3" t="s">
        <v>752</v>
      </c>
      <c r="B2453" s="3" t="s">
        <v>919</v>
      </c>
      <c r="C2453" s="3" t="s">
        <v>920</v>
      </c>
      <c r="D2453" s="3" t="s">
        <v>8</v>
      </c>
      <c r="E2453" s="3">
        <v>2193</v>
      </c>
      <c r="F2453" s="3">
        <v>352.74581502668798</v>
      </c>
      <c r="G2453" s="3">
        <v>3276</v>
      </c>
      <c r="H2453" s="3">
        <v>873.47136701990098</v>
      </c>
      <c r="I2453" s="3">
        <v>1017076</v>
      </c>
      <c r="J2453" s="3">
        <v>465252</v>
      </c>
      <c r="K2453" s="3">
        <v>0.457440741891461</v>
      </c>
    </row>
    <row r="2454" spans="1:11" x14ac:dyDescent="0.2">
      <c r="A2454" s="3" t="s">
        <v>752</v>
      </c>
      <c r="B2454" s="3" t="s">
        <v>919</v>
      </c>
      <c r="C2454" s="3" t="s">
        <v>920</v>
      </c>
      <c r="D2454" s="3" t="s">
        <v>9</v>
      </c>
      <c r="E2454" s="3">
        <v>2951</v>
      </c>
      <c r="F2454" s="3">
        <v>637.92216043940505</v>
      </c>
      <c r="G2454" s="3">
        <v>3833</v>
      </c>
      <c r="H2454" s="3">
        <v>1177.3336156185801</v>
      </c>
      <c r="I2454" s="3">
        <v>1017076</v>
      </c>
      <c r="J2454" s="3">
        <v>465252</v>
      </c>
      <c r="K2454" s="3">
        <v>0.457440741891461</v>
      </c>
    </row>
    <row r="2455" spans="1:11" x14ac:dyDescent="0.2">
      <c r="A2455" s="3" t="s">
        <v>752</v>
      </c>
      <c r="B2455" s="3" t="s">
        <v>919</v>
      </c>
      <c r="C2455" s="3" t="s">
        <v>920</v>
      </c>
      <c r="D2455" s="3" t="s">
        <v>10</v>
      </c>
      <c r="E2455" s="3">
        <v>2671</v>
      </c>
      <c r="F2455" s="3">
        <v>421.42739304383502</v>
      </c>
      <c r="G2455" s="3">
        <v>3515</v>
      </c>
      <c r="H2455" s="3">
        <v>778.63173240125195</v>
      </c>
      <c r="I2455" s="3">
        <v>1017076</v>
      </c>
      <c r="J2455" s="3">
        <v>465252</v>
      </c>
      <c r="K2455" s="3">
        <v>0.457440741891461</v>
      </c>
    </row>
    <row r="2456" spans="1:11" x14ac:dyDescent="0.2">
      <c r="A2456" s="3" t="s">
        <v>752</v>
      </c>
      <c r="B2456" s="3" t="s">
        <v>919</v>
      </c>
      <c r="C2456" s="3" t="s">
        <v>920</v>
      </c>
      <c r="D2456" s="3" t="s">
        <v>11</v>
      </c>
      <c r="E2456" s="3">
        <v>2519</v>
      </c>
      <c r="F2456" s="3">
        <v>1056.90900204479</v>
      </c>
      <c r="G2456" s="3">
        <v>3492</v>
      </c>
      <c r="H2456" s="3">
        <v>1934.7538131234301</v>
      </c>
      <c r="I2456" s="3">
        <v>1017076</v>
      </c>
      <c r="J2456" s="3">
        <v>465252</v>
      </c>
      <c r="K2456" s="3">
        <v>0.457440741891461</v>
      </c>
    </row>
    <row r="2457" spans="1:11" x14ac:dyDescent="0.2">
      <c r="A2457" s="3" t="s">
        <v>752</v>
      </c>
      <c r="B2457" s="3" t="s">
        <v>919</v>
      </c>
      <c r="C2457" s="3" t="s">
        <v>920</v>
      </c>
      <c r="D2457" s="3" t="s">
        <v>12</v>
      </c>
      <c r="E2457" s="3">
        <v>2728</v>
      </c>
      <c r="F2457" s="3">
        <v>1177.8486009892399</v>
      </c>
      <c r="G2457" s="3">
        <v>3462</v>
      </c>
      <c r="H2457" s="3">
        <v>1873.5818910374701</v>
      </c>
      <c r="I2457" s="3">
        <v>1017076</v>
      </c>
      <c r="J2457" s="3">
        <v>465252</v>
      </c>
      <c r="K2457" s="3">
        <v>0.457440741891461</v>
      </c>
    </row>
    <row r="2458" spans="1:11" x14ac:dyDescent="0.2">
      <c r="A2458" s="3" t="s">
        <v>752</v>
      </c>
      <c r="B2458" s="3" t="s">
        <v>919</v>
      </c>
      <c r="C2458" s="3" t="s">
        <v>920</v>
      </c>
      <c r="D2458" s="3" t="s">
        <v>13</v>
      </c>
      <c r="E2458" s="3">
        <v>2672</v>
      </c>
      <c r="F2458" s="3">
        <v>571.96443080065899</v>
      </c>
      <c r="G2458" s="3">
        <v>3406</v>
      </c>
      <c r="H2458" s="3">
        <v>1045.7106109333299</v>
      </c>
      <c r="I2458" s="3">
        <v>1017076</v>
      </c>
      <c r="J2458" s="3">
        <v>465252</v>
      </c>
      <c r="K2458" s="3">
        <v>0.457440741891461</v>
      </c>
    </row>
    <row r="2459" spans="1:11" x14ac:dyDescent="0.2">
      <c r="A2459" s="3" t="s">
        <v>752</v>
      </c>
      <c r="B2459" s="3" t="s">
        <v>919</v>
      </c>
      <c r="C2459" s="3" t="s">
        <v>920</v>
      </c>
      <c r="D2459" s="3" t="s">
        <v>14</v>
      </c>
      <c r="E2459" s="3">
        <v>2572</v>
      </c>
      <c r="F2459" s="3">
        <v>316.03893300178498</v>
      </c>
      <c r="G2459" s="3">
        <v>3219</v>
      </c>
      <c r="H2459" s="3">
        <v>712.68368649796105</v>
      </c>
      <c r="I2459" s="3">
        <v>1017076</v>
      </c>
      <c r="J2459" s="3">
        <v>465252</v>
      </c>
      <c r="K2459" s="3">
        <v>0.457440741891461</v>
      </c>
    </row>
    <row r="2460" spans="1:11" x14ac:dyDescent="0.2">
      <c r="A2460" s="3" t="s">
        <v>752</v>
      </c>
      <c r="B2460" s="3" t="s">
        <v>919</v>
      </c>
      <c r="C2460" s="3" t="s">
        <v>920</v>
      </c>
      <c r="D2460" s="3" t="s">
        <v>15</v>
      </c>
      <c r="E2460" s="3">
        <v>2598</v>
      </c>
      <c r="F2460" s="3">
        <v>365.87933810823398</v>
      </c>
      <c r="G2460" s="3">
        <v>3211</v>
      </c>
      <c r="H2460" s="3">
        <v>746.60148000436402</v>
      </c>
      <c r="I2460" s="3">
        <v>1017076</v>
      </c>
      <c r="J2460" s="3">
        <v>465252</v>
      </c>
      <c r="K2460" s="3">
        <v>0.457440741891461</v>
      </c>
    </row>
    <row r="2461" spans="1:11" x14ac:dyDescent="0.2">
      <c r="A2461" s="3" t="s">
        <v>752</v>
      </c>
      <c r="B2461" s="3" t="s">
        <v>922</v>
      </c>
      <c r="C2461" s="3" t="s">
        <v>923</v>
      </c>
      <c r="D2461" s="3" t="s">
        <v>8</v>
      </c>
      <c r="E2461" s="3">
        <v>3435</v>
      </c>
      <c r="F2461" s="3">
        <v>1004.21356688971</v>
      </c>
      <c r="G2461" s="3">
        <v>4403</v>
      </c>
      <c r="H2461" s="3">
        <v>2111.3291988699798</v>
      </c>
      <c r="I2461" s="3">
        <v>300174</v>
      </c>
      <c r="J2461" s="3">
        <v>127273</v>
      </c>
      <c r="K2461" s="3">
        <v>0.42399741483273001</v>
      </c>
    </row>
    <row r="2462" spans="1:11" x14ac:dyDescent="0.2">
      <c r="A2462" s="3" t="s">
        <v>752</v>
      </c>
      <c r="B2462" s="3" t="s">
        <v>922</v>
      </c>
      <c r="C2462" s="3" t="s">
        <v>923</v>
      </c>
      <c r="D2462" s="3" t="s">
        <v>9</v>
      </c>
      <c r="E2462" s="3">
        <v>4064</v>
      </c>
      <c r="F2462" s="3">
        <v>1846.61306475998</v>
      </c>
      <c r="G2462" s="3">
        <v>5332</v>
      </c>
      <c r="H2462" s="3">
        <v>3454.87252153496</v>
      </c>
      <c r="I2462" s="3">
        <v>300174</v>
      </c>
      <c r="J2462" s="3">
        <v>127273</v>
      </c>
      <c r="K2462" s="3">
        <v>0.42399741483273001</v>
      </c>
    </row>
    <row r="2463" spans="1:11" x14ac:dyDescent="0.2">
      <c r="A2463" s="3" t="s">
        <v>752</v>
      </c>
      <c r="B2463" s="3" t="s">
        <v>922</v>
      </c>
      <c r="C2463" s="3" t="s">
        <v>923</v>
      </c>
      <c r="D2463" s="3" t="s">
        <v>10</v>
      </c>
      <c r="E2463" s="3">
        <v>3737</v>
      </c>
      <c r="F2463" s="3">
        <v>1233.49503661624</v>
      </c>
      <c r="G2463" s="3">
        <v>4621</v>
      </c>
      <c r="H2463" s="3">
        <v>2124.40635223451</v>
      </c>
      <c r="I2463" s="3">
        <v>300174</v>
      </c>
      <c r="J2463" s="3">
        <v>127273</v>
      </c>
      <c r="K2463" s="3">
        <v>0.42399741483273001</v>
      </c>
    </row>
    <row r="2464" spans="1:11" x14ac:dyDescent="0.2">
      <c r="A2464" s="3" t="s">
        <v>752</v>
      </c>
      <c r="B2464" s="3" t="s">
        <v>922</v>
      </c>
      <c r="C2464" s="3" t="s">
        <v>923</v>
      </c>
      <c r="D2464" s="3" t="s">
        <v>11</v>
      </c>
      <c r="E2464" s="3">
        <v>4136</v>
      </c>
      <c r="F2464" s="3">
        <v>2489.12609582096</v>
      </c>
      <c r="G2464" s="3">
        <v>5115</v>
      </c>
      <c r="H2464" s="3">
        <v>3875.1953422030001</v>
      </c>
      <c r="I2464" s="3">
        <v>300174</v>
      </c>
      <c r="J2464" s="3">
        <v>127273</v>
      </c>
      <c r="K2464" s="3">
        <v>0.42399741483273001</v>
      </c>
    </row>
    <row r="2465" spans="1:11" x14ac:dyDescent="0.2">
      <c r="A2465" s="3" t="s">
        <v>752</v>
      </c>
      <c r="B2465" s="3" t="s">
        <v>922</v>
      </c>
      <c r="C2465" s="3" t="s">
        <v>923</v>
      </c>
      <c r="D2465" s="3" t="s">
        <v>12</v>
      </c>
      <c r="E2465" s="3">
        <v>4029</v>
      </c>
      <c r="F2465" s="3">
        <v>2709.22949106133</v>
      </c>
      <c r="G2465" s="3">
        <v>4676</v>
      </c>
      <c r="H2465" s="3">
        <v>3960.1121605554499</v>
      </c>
      <c r="I2465" s="3">
        <v>300174</v>
      </c>
      <c r="J2465" s="3">
        <v>127273</v>
      </c>
      <c r="K2465" s="3">
        <v>0.42399741483273001</v>
      </c>
    </row>
    <row r="2466" spans="1:11" x14ac:dyDescent="0.2">
      <c r="A2466" s="3" t="s">
        <v>752</v>
      </c>
      <c r="B2466" s="3" t="s">
        <v>922</v>
      </c>
      <c r="C2466" s="3" t="s">
        <v>923</v>
      </c>
      <c r="D2466" s="3" t="s">
        <v>13</v>
      </c>
      <c r="E2466" s="3">
        <v>4257</v>
      </c>
      <c r="F2466" s="3">
        <v>1918.7233187884301</v>
      </c>
      <c r="G2466" s="3">
        <v>5013</v>
      </c>
      <c r="H2466" s="3">
        <v>2940.32404255148</v>
      </c>
      <c r="I2466" s="3">
        <v>300174</v>
      </c>
      <c r="J2466" s="3">
        <v>127273</v>
      </c>
      <c r="K2466" s="3">
        <v>0.42399741483273001</v>
      </c>
    </row>
    <row r="2467" spans="1:11" x14ac:dyDescent="0.2">
      <c r="A2467" s="3" t="s">
        <v>752</v>
      </c>
      <c r="B2467" s="3" t="s">
        <v>922</v>
      </c>
      <c r="C2467" s="3" t="s">
        <v>923</v>
      </c>
      <c r="D2467" s="3" t="s">
        <v>14</v>
      </c>
      <c r="E2467" s="3">
        <v>3332</v>
      </c>
      <c r="F2467" s="3">
        <v>818.46227382826999</v>
      </c>
      <c r="G2467" s="3">
        <v>4358</v>
      </c>
      <c r="H2467" s="3">
        <v>1705.7067742601</v>
      </c>
      <c r="I2467" s="3">
        <v>300174</v>
      </c>
      <c r="J2467" s="3">
        <v>127273</v>
      </c>
      <c r="K2467" s="3">
        <v>0.42399741483273001</v>
      </c>
    </row>
    <row r="2468" spans="1:11" x14ac:dyDescent="0.2">
      <c r="A2468" s="3" t="s">
        <v>752</v>
      </c>
      <c r="B2468" s="3" t="s">
        <v>922</v>
      </c>
      <c r="C2468" s="3" t="s">
        <v>923</v>
      </c>
      <c r="D2468" s="3" t="s">
        <v>15</v>
      </c>
      <c r="E2468" s="3">
        <v>3145</v>
      </c>
      <c r="F2468" s="3">
        <v>820.27763890270001</v>
      </c>
      <c r="G2468" s="3">
        <v>4203</v>
      </c>
      <c r="H2468" s="3">
        <v>1683.09156526635</v>
      </c>
      <c r="I2468" s="3">
        <v>300174</v>
      </c>
      <c r="J2468" s="3">
        <v>127273</v>
      </c>
      <c r="K2468" s="3">
        <v>0.42399741483273001</v>
      </c>
    </row>
    <row r="2469" spans="1:11" x14ac:dyDescent="0.2">
      <c r="A2469" s="3" t="s">
        <v>752</v>
      </c>
      <c r="B2469" s="3" t="s">
        <v>925</v>
      </c>
      <c r="C2469" s="3" t="s">
        <v>926</v>
      </c>
      <c r="D2469" s="3" t="s">
        <v>8</v>
      </c>
      <c r="E2469" s="3">
        <v>4278</v>
      </c>
      <c r="F2469" s="3">
        <v>1390.7057159655401</v>
      </c>
      <c r="G2469" s="3">
        <v>5598</v>
      </c>
      <c r="H2469" s="3">
        <v>3071.5082312534601</v>
      </c>
      <c r="I2469" s="3">
        <v>198530</v>
      </c>
      <c r="J2469" s="3">
        <v>86299</v>
      </c>
      <c r="K2469" s="3">
        <v>0.43468997128897402</v>
      </c>
    </row>
    <row r="2470" spans="1:11" x14ac:dyDescent="0.2">
      <c r="A2470" s="3" t="s">
        <v>752</v>
      </c>
      <c r="B2470" s="3" t="s">
        <v>925</v>
      </c>
      <c r="C2470" s="3" t="s">
        <v>926</v>
      </c>
      <c r="D2470" s="3" t="s">
        <v>9</v>
      </c>
      <c r="E2470" s="3">
        <v>5226</v>
      </c>
      <c r="F2470" s="3">
        <v>1888.94879694611</v>
      </c>
      <c r="G2470" s="3">
        <v>6297</v>
      </c>
      <c r="H2470" s="3">
        <v>3379.8159308795298</v>
      </c>
      <c r="I2470" s="3">
        <v>198530</v>
      </c>
      <c r="J2470" s="3">
        <v>86299</v>
      </c>
      <c r="K2470" s="3">
        <v>0.43468997128897402</v>
      </c>
    </row>
    <row r="2471" spans="1:11" x14ac:dyDescent="0.2">
      <c r="A2471" s="3" t="s">
        <v>752</v>
      </c>
      <c r="B2471" s="3" t="s">
        <v>925</v>
      </c>
      <c r="C2471" s="3" t="s">
        <v>926</v>
      </c>
      <c r="D2471" s="3" t="s">
        <v>10</v>
      </c>
      <c r="E2471" s="3">
        <v>4158</v>
      </c>
      <c r="F2471" s="3">
        <v>1631.03526034122</v>
      </c>
      <c r="G2471" s="3">
        <v>5430</v>
      </c>
      <c r="H2471" s="3">
        <v>3014.2255439211799</v>
      </c>
      <c r="I2471" s="3">
        <v>198530</v>
      </c>
      <c r="J2471" s="3">
        <v>86299</v>
      </c>
      <c r="K2471" s="3">
        <v>0.43468997128897402</v>
      </c>
    </row>
    <row r="2472" spans="1:11" x14ac:dyDescent="0.2">
      <c r="A2472" s="3" t="s">
        <v>752</v>
      </c>
      <c r="B2472" s="3" t="s">
        <v>925</v>
      </c>
      <c r="C2472" s="3" t="s">
        <v>926</v>
      </c>
      <c r="D2472" s="3" t="s">
        <v>11</v>
      </c>
      <c r="E2472" s="3">
        <v>4224</v>
      </c>
      <c r="F2472" s="3">
        <v>2122.6028061861002</v>
      </c>
      <c r="G2472" s="3">
        <v>5200</v>
      </c>
      <c r="H2472" s="3">
        <v>3368.49250574504</v>
      </c>
      <c r="I2472" s="3">
        <v>198530</v>
      </c>
      <c r="J2472" s="3">
        <v>86299</v>
      </c>
      <c r="K2472" s="3">
        <v>0.43468997128897402</v>
      </c>
    </row>
    <row r="2473" spans="1:11" x14ac:dyDescent="0.2">
      <c r="A2473" s="3" t="s">
        <v>752</v>
      </c>
      <c r="B2473" s="3" t="s">
        <v>925</v>
      </c>
      <c r="C2473" s="3" t="s">
        <v>926</v>
      </c>
      <c r="D2473" s="3" t="s">
        <v>12</v>
      </c>
      <c r="E2473" s="3">
        <v>4075</v>
      </c>
      <c r="F2473" s="3">
        <v>2171.2172926958101</v>
      </c>
      <c r="G2473" s="3">
        <v>5148</v>
      </c>
      <c r="H2473" s="3">
        <v>3469.06666859606</v>
      </c>
      <c r="I2473" s="3">
        <v>198530</v>
      </c>
      <c r="J2473" s="3">
        <v>86299</v>
      </c>
      <c r="K2473" s="3">
        <v>0.43468997128897402</v>
      </c>
    </row>
    <row r="2474" spans="1:11" x14ac:dyDescent="0.2">
      <c r="A2474" s="3" t="s">
        <v>752</v>
      </c>
      <c r="B2474" s="3" t="s">
        <v>925</v>
      </c>
      <c r="C2474" s="3" t="s">
        <v>926</v>
      </c>
      <c r="D2474" s="3" t="s">
        <v>13</v>
      </c>
      <c r="E2474" s="3">
        <v>3681</v>
      </c>
      <c r="F2474" s="3">
        <v>1389.0556987176799</v>
      </c>
      <c r="G2474" s="3">
        <v>4760</v>
      </c>
      <c r="H2474" s="3">
        <v>2503.7099096383599</v>
      </c>
      <c r="I2474" s="3">
        <v>198530</v>
      </c>
      <c r="J2474" s="3">
        <v>86299</v>
      </c>
      <c r="K2474" s="3">
        <v>0.43468997128897402</v>
      </c>
    </row>
    <row r="2475" spans="1:11" x14ac:dyDescent="0.2">
      <c r="A2475" s="3" t="s">
        <v>752</v>
      </c>
      <c r="B2475" s="3" t="s">
        <v>925</v>
      </c>
      <c r="C2475" s="3" t="s">
        <v>926</v>
      </c>
      <c r="D2475" s="3" t="s">
        <v>14</v>
      </c>
      <c r="E2475" s="3">
        <v>3493</v>
      </c>
      <c r="F2475" s="3">
        <v>1383.1790133670499</v>
      </c>
      <c r="G2475" s="3">
        <v>4647</v>
      </c>
      <c r="H2475" s="3">
        <v>2832.9348171261699</v>
      </c>
      <c r="I2475" s="3">
        <v>198530</v>
      </c>
      <c r="J2475" s="3">
        <v>86299</v>
      </c>
      <c r="K2475" s="3">
        <v>0.43468997128897402</v>
      </c>
    </row>
    <row r="2476" spans="1:11" x14ac:dyDescent="0.2">
      <c r="A2476" s="3" t="s">
        <v>752</v>
      </c>
      <c r="B2476" s="3" t="s">
        <v>925</v>
      </c>
      <c r="C2476" s="3" t="s">
        <v>926</v>
      </c>
      <c r="D2476" s="3" t="s">
        <v>15</v>
      </c>
      <c r="E2476" s="3">
        <v>3948</v>
      </c>
      <c r="F2476" s="3">
        <v>1324.7030564587101</v>
      </c>
      <c r="G2476" s="3">
        <v>4642</v>
      </c>
      <c r="H2476" s="3">
        <v>2494.5780337722599</v>
      </c>
      <c r="I2476" s="3">
        <v>198530</v>
      </c>
      <c r="J2476" s="3">
        <v>86299</v>
      </c>
      <c r="K2476" s="3">
        <v>0.43468997128897402</v>
      </c>
    </row>
    <row r="2477" spans="1:11" x14ac:dyDescent="0.2">
      <c r="A2477" s="3" t="s">
        <v>752</v>
      </c>
      <c r="B2477" s="3" t="s">
        <v>928</v>
      </c>
      <c r="C2477" s="3" t="s">
        <v>929</v>
      </c>
      <c r="D2477" s="3" t="s">
        <v>8</v>
      </c>
      <c r="E2477" s="3">
        <v>5625</v>
      </c>
      <c r="F2477" s="3">
        <v>2291.01191598898</v>
      </c>
      <c r="G2477" s="3">
        <v>6954</v>
      </c>
      <c r="H2477" s="3">
        <v>4442.8258445298197</v>
      </c>
      <c r="I2477" s="3">
        <v>251356</v>
      </c>
      <c r="J2477" s="3">
        <v>116784</v>
      </c>
      <c r="K2477" s="3">
        <v>0.46461592323238798</v>
      </c>
    </row>
    <row r="2478" spans="1:11" x14ac:dyDescent="0.2">
      <c r="A2478" s="3" t="s">
        <v>752</v>
      </c>
      <c r="B2478" s="3" t="s">
        <v>928</v>
      </c>
      <c r="C2478" s="3" t="s">
        <v>929</v>
      </c>
      <c r="D2478" s="3" t="s">
        <v>9</v>
      </c>
      <c r="E2478" s="3">
        <v>6115</v>
      </c>
      <c r="F2478" s="3">
        <v>3078.2457912938298</v>
      </c>
      <c r="G2478" s="3">
        <v>7437</v>
      </c>
      <c r="H2478" s="3">
        <v>5279.7117724125001</v>
      </c>
      <c r="I2478" s="3">
        <v>251356</v>
      </c>
      <c r="J2478" s="3">
        <v>116784</v>
      </c>
      <c r="K2478" s="3">
        <v>0.46461592323238798</v>
      </c>
    </row>
    <row r="2479" spans="1:11" x14ac:dyDescent="0.2">
      <c r="A2479" s="3" t="s">
        <v>752</v>
      </c>
      <c r="B2479" s="3" t="s">
        <v>928</v>
      </c>
      <c r="C2479" s="3" t="s">
        <v>929</v>
      </c>
      <c r="D2479" s="3" t="s">
        <v>10</v>
      </c>
      <c r="E2479" s="3">
        <v>5062</v>
      </c>
      <c r="F2479" s="3">
        <v>2309.6474004602201</v>
      </c>
      <c r="G2479" s="3">
        <v>6484</v>
      </c>
      <c r="H2479" s="3">
        <v>4039.3155580742</v>
      </c>
      <c r="I2479" s="3">
        <v>251356</v>
      </c>
      <c r="J2479" s="3">
        <v>116784</v>
      </c>
      <c r="K2479" s="3">
        <v>0.46461592323238798</v>
      </c>
    </row>
    <row r="2480" spans="1:11" x14ac:dyDescent="0.2">
      <c r="A2480" s="3" t="s">
        <v>752</v>
      </c>
      <c r="B2480" s="3" t="s">
        <v>928</v>
      </c>
      <c r="C2480" s="3" t="s">
        <v>929</v>
      </c>
      <c r="D2480" s="3" t="s">
        <v>11</v>
      </c>
      <c r="E2480" s="3">
        <v>5282</v>
      </c>
      <c r="F2480" s="3">
        <v>2283.8291810615601</v>
      </c>
      <c r="G2480" s="3">
        <v>6509</v>
      </c>
      <c r="H2480" s="3">
        <v>3853.6142308479298</v>
      </c>
      <c r="I2480" s="3">
        <v>251356</v>
      </c>
      <c r="J2480" s="3">
        <v>116784</v>
      </c>
      <c r="K2480" s="3">
        <v>0.46461592323238798</v>
      </c>
    </row>
    <row r="2481" spans="1:11" x14ac:dyDescent="0.2">
      <c r="A2481" s="3" t="s">
        <v>752</v>
      </c>
      <c r="B2481" s="3" t="s">
        <v>928</v>
      </c>
      <c r="C2481" s="3" t="s">
        <v>929</v>
      </c>
      <c r="D2481" s="3" t="s">
        <v>12</v>
      </c>
      <c r="E2481" s="3">
        <v>4392</v>
      </c>
      <c r="F2481" s="3">
        <v>1704.0569441520199</v>
      </c>
      <c r="G2481" s="3">
        <v>5383</v>
      </c>
      <c r="H2481" s="3">
        <v>2873.2133378380399</v>
      </c>
      <c r="I2481" s="3">
        <v>251356</v>
      </c>
      <c r="J2481" s="3">
        <v>116784</v>
      </c>
      <c r="K2481" s="3">
        <v>0.46461592323238798</v>
      </c>
    </row>
    <row r="2482" spans="1:11" x14ac:dyDescent="0.2">
      <c r="A2482" s="3" t="s">
        <v>752</v>
      </c>
      <c r="B2482" s="3" t="s">
        <v>928</v>
      </c>
      <c r="C2482" s="3" t="s">
        <v>929</v>
      </c>
      <c r="D2482" s="3" t="s">
        <v>13</v>
      </c>
      <c r="E2482" s="3">
        <v>5029</v>
      </c>
      <c r="F2482" s="3">
        <v>2347.64513956786</v>
      </c>
      <c r="G2482" s="3">
        <v>6301</v>
      </c>
      <c r="H2482" s="3">
        <v>3770.31513185124</v>
      </c>
      <c r="I2482" s="3">
        <v>251356</v>
      </c>
      <c r="J2482" s="3">
        <v>116784</v>
      </c>
      <c r="K2482" s="3">
        <v>0.46461592323238798</v>
      </c>
    </row>
    <row r="2483" spans="1:11" x14ac:dyDescent="0.2">
      <c r="A2483" s="3" t="s">
        <v>752</v>
      </c>
      <c r="B2483" s="3" t="s">
        <v>928</v>
      </c>
      <c r="C2483" s="3" t="s">
        <v>929</v>
      </c>
      <c r="D2483" s="3" t="s">
        <v>14</v>
      </c>
      <c r="E2483" s="3">
        <v>4373</v>
      </c>
      <c r="F2483" s="3">
        <v>1675.0932239143599</v>
      </c>
      <c r="G2483" s="3">
        <v>5833</v>
      </c>
      <c r="H2483" s="3">
        <v>3252.3209059156802</v>
      </c>
      <c r="I2483" s="3">
        <v>251356</v>
      </c>
      <c r="J2483" s="3">
        <v>116784</v>
      </c>
      <c r="K2483" s="3">
        <v>0.46461592323238798</v>
      </c>
    </row>
    <row r="2484" spans="1:11" x14ac:dyDescent="0.2">
      <c r="A2484" s="3" t="s">
        <v>752</v>
      </c>
      <c r="B2484" s="3" t="s">
        <v>928</v>
      </c>
      <c r="C2484" s="3" t="s">
        <v>929</v>
      </c>
      <c r="D2484" s="3" t="s">
        <v>15</v>
      </c>
      <c r="E2484" s="3">
        <v>4903</v>
      </c>
      <c r="F2484" s="3">
        <v>2212.1931008489501</v>
      </c>
      <c r="G2484" s="3">
        <v>6138</v>
      </c>
      <c r="H2484" s="3">
        <v>3781.5463845617301</v>
      </c>
      <c r="I2484" s="3">
        <v>251356</v>
      </c>
      <c r="J2484" s="3">
        <v>116784</v>
      </c>
      <c r="K2484" s="3">
        <v>0.46461592323238798</v>
      </c>
    </row>
    <row r="2485" spans="1:11" x14ac:dyDescent="0.2">
      <c r="A2485" s="3" t="s">
        <v>752</v>
      </c>
      <c r="B2485" s="3" t="s">
        <v>931</v>
      </c>
      <c r="C2485" s="3" t="s">
        <v>932</v>
      </c>
      <c r="D2485" s="3" t="s">
        <v>8</v>
      </c>
      <c r="E2485" s="3">
        <v>2581</v>
      </c>
      <c r="F2485" s="3">
        <v>396.59447504507898</v>
      </c>
      <c r="G2485" s="3">
        <v>3201</v>
      </c>
      <c r="H2485" s="3">
        <v>846.60549149621602</v>
      </c>
      <c r="I2485" s="3">
        <v>694515</v>
      </c>
      <c r="J2485" s="3">
        <v>325614</v>
      </c>
      <c r="K2485" s="3">
        <v>0.46883652620893701</v>
      </c>
    </row>
    <row r="2486" spans="1:11" x14ac:dyDescent="0.2">
      <c r="A2486" s="3" t="s">
        <v>752</v>
      </c>
      <c r="B2486" s="3" t="s">
        <v>931</v>
      </c>
      <c r="C2486" s="3" t="s">
        <v>932</v>
      </c>
      <c r="D2486" s="3" t="s">
        <v>9</v>
      </c>
      <c r="E2486" s="3">
        <v>2795</v>
      </c>
      <c r="F2486" s="3">
        <v>450.29807470757498</v>
      </c>
      <c r="G2486" s="3">
        <v>3182</v>
      </c>
      <c r="H2486" s="3">
        <v>809.30476938504603</v>
      </c>
      <c r="I2486" s="3">
        <v>694515</v>
      </c>
      <c r="J2486" s="3">
        <v>325614</v>
      </c>
      <c r="K2486" s="3">
        <v>0.46883652620893701</v>
      </c>
    </row>
    <row r="2487" spans="1:11" x14ac:dyDescent="0.2">
      <c r="A2487" s="3" t="s">
        <v>752</v>
      </c>
      <c r="B2487" s="3" t="s">
        <v>931</v>
      </c>
      <c r="C2487" s="3" t="s">
        <v>932</v>
      </c>
      <c r="D2487" s="3" t="s">
        <v>10</v>
      </c>
      <c r="E2487" s="3">
        <v>2582</v>
      </c>
      <c r="F2487" s="3">
        <v>458.290184198438</v>
      </c>
      <c r="G2487" s="3">
        <v>3224</v>
      </c>
      <c r="H2487" s="3">
        <v>814.36085866242604</v>
      </c>
      <c r="I2487" s="3">
        <v>694515</v>
      </c>
      <c r="J2487" s="3">
        <v>325614</v>
      </c>
      <c r="K2487" s="3">
        <v>0.46883652620893701</v>
      </c>
    </row>
    <row r="2488" spans="1:11" x14ac:dyDescent="0.2">
      <c r="A2488" s="3" t="s">
        <v>752</v>
      </c>
      <c r="B2488" s="3" t="s">
        <v>931</v>
      </c>
      <c r="C2488" s="3" t="s">
        <v>932</v>
      </c>
      <c r="D2488" s="3" t="s">
        <v>11</v>
      </c>
      <c r="E2488" s="3">
        <v>2876</v>
      </c>
      <c r="F2488" s="3">
        <v>1152.36832094894</v>
      </c>
      <c r="G2488" s="3">
        <v>3501</v>
      </c>
      <c r="H2488" s="3">
        <v>1953.6271441317499</v>
      </c>
      <c r="I2488" s="3">
        <v>694515</v>
      </c>
      <c r="J2488" s="3">
        <v>325614</v>
      </c>
      <c r="K2488" s="3">
        <v>0.46883652620893701</v>
      </c>
    </row>
    <row r="2489" spans="1:11" x14ac:dyDescent="0.2">
      <c r="A2489" s="3" t="s">
        <v>752</v>
      </c>
      <c r="B2489" s="3" t="s">
        <v>931</v>
      </c>
      <c r="C2489" s="3" t="s">
        <v>932</v>
      </c>
      <c r="D2489" s="3" t="s">
        <v>12</v>
      </c>
      <c r="E2489" s="3">
        <v>2709</v>
      </c>
      <c r="F2489" s="3">
        <v>1018.79391471989</v>
      </c>
      <c r="G2489" s="3">
        <v>3223</v>
      </c>
      <c r="H2489" s="3">
        <v>1642.6608933710199</v>
      </c>
      <c r="I2489" s="3">
        <v>694515</v>
      </c>
      <c r="J2489" s="3">
        <v>325614</v>
      </c>
      <c r="K2489" s="3">
        <v>0.46883652620893701</v>
      </c>
    </row>
    <row r="2490" spans="1:11" x14ac:dyDescent="0.2">
      <c r="A2490" s="3" t="s">
        <v>752</v>
      </c>
      <c r="B2490" s="3" t="s">
        <v>931</v>
      </c>
      <c r="C2490" s="3" t="s">
        <v>932</v>
      </c>
      <c r="D2490" s="3" t="s">
        <v>13</v>
      </c>
      <c r="E2490" s="3">
        <v>2583</v>
      </c>
      <c r="F2490" s="3">
        <v>542.31704352143197</v>
      </c>
      <c r="G2490" s="3">
        <v>3314</v>
      </c>
      <c r="H2490" s="3">
        <v>985.65586364089199</v>
      </c>
      <c r="I2490" s="3">
        <v>694515</v>
      </c>
      <c r="J2490" s="3">
        <v>325614</v>
      </c>
      <c r="K2490" s="3">
        <v>0.46883652620893701</v>
      </c>
    </row>
    <row r="2491" spans="1:11" x14ac:dyDescent="0.2">
      <c r="A2491" s="3" t="s">
        <v>752</v>
      </c>
      <c r="B2491" s="3" t="s">
        <v>931</v>
      </c>
      <c r="C2491" s="3" t="s">
        <v>932</v>
      </c>
      <c r="D2491" s="3" t="s">
        <v>14</v>
      </c>
      <c r="E2491" s="3">
        <v>2600</v>
      </c>
      <c r="F2491" s="3">
        <v>436.64316691853298</v>
      </c>
      <c r="G2491" s="3">
        <v>3430</v>
      </c>
      <c r="H2491" s="3">
        <v>858.470456721152</v>
      </c>
      <c r="I2491" s="3">
        <v>694515</v>
      </c>
      <c r="J2491" s="3">
        <v>325614</v>
      </c>
      <c r="K2491" s="3">
        <v>0.46883652620893701</v>
      </c>
    </row>
    <row r="2492" spans="1:11" x14ac:dyDescent="0.2">
      <c r="A2492" s="3" t="s">
        <v>752</v>
      </c>
      <c r="B2492" s="3" t="s">
        <v>931</v>
      </c>
      <c r="C2492" s="3" t="s">
        <v>932</v>
      </c>
      <c r="D2492" s="3" t="s">
        <v>15</v>
      </c>
      <c r="E2492" s="3">
        <v>3021</v>
      </c>
      <c r="F2492" s="3">
        <v>469.78659507951801</v>
      </c>
      <c r="G2492" s="3">
        <v>3680</v>
      </c>
      <c r="H2492" s="3">
        <v>930.52646572857498</v>
      </c>
      <c r="I2492" s="3">
        <v>694515</v>
      </c>
      <c r="J2492" s="3">
        <v>325614</v>
      </c>
      <c r="K2492" s="3">
        <v>0.46883652620893701</v>
      </c>
    </row>
    <row r="2493" spans="1:11" x14ac:dyDescent="0.2">
      <c r="A2493" s="3" t="s">
        <v>752</v>
      </c>
      <c r="B2493" s="3" t="s">
        <v>934</v>
      </c>
      <c r="C2493" s="3" t="s">
        <v>935</v>
      </c>
      <c r="D2493" s="3" t="s">
        <v>8</v>
      </c>
      <c r="E2493" s="3">
        <v>4712</v>
      </c>
      <c r="F2493" s="3">
        <v>2096.4119116738202</v>
      </c>
      <c r="G2493" s="3">
        <v>6214</v>
      </c>
      <c r="H2493" s="3">
        <v>3658.1209136099401</v>
      </c>
      <c r="I2493" s="3">
        <v>86035</v>
      </c>
      <c r="J2493" s="3">
        <v>38411</v>
      </c>
      <c r="K2493" s="3">
        <v>0.446457836926832</v>
      </c>
    </row>
    <row r="2494" spans="1:11" x14ac:dyDescent="0.2">
      <c r="A2494" s="3" t="s">
        <v>752</v>
      </c>
      <c r="B2494" s="3" t="s">
        <v>934</v>
      </c>
      <c r="C2494" s="3" t="s">
        <v>935</v>
      </c>
      <c r="D2494" s="3" t="s">
        <v>9</v>
      </c>
      <c r="E2494" s="3">
        <v>5511</v>
      </c>
      <c r="F2494" s="3">
        <v>2577.0857330592498</v>
      </c>
      <c r="G2494" s="3">
        <v>6525</v>
      </c>
      <c r="H2494" s="3">
        <v>3855.4699129764999</v>
      </c>
      <c r="I2494" s="3">
        <v>86035</v>
      </c>
      <c r="J2494" s="3">
        <v>38411</v>
      </c>
      <c r="K2494" s="3">
        <v>0.446457836926832</v>
      </c>
    </row>
    <row r="2495" spans="1:11" x14ac:dyDescent="0.2">
      <c r="A2495" s="3" t="s">
        <v>752</v>
      </c>
      <c r="B2495" s="3" t="s">
        <v>934</v>
      </c>
      <c r="C2495" s="3" t="s">
        <v>935</v>
      </c>
      <c r="D2495" s="3" t="s">
        <v>10</v>
      </c>
      <c r="E2495" s="3">
        <v>4367</v>
      </c>
      <c r="F2495" s="3">
        <v>1930.11220079589</v>
      </c>
      <c r="G2495" s="3">
        <v>5613</v>
      </c>
      <c r="H2495" s="3">
        <v>3038.4231165026599</v>
      </c>
      <c r="I2495" s="3">
        <v>86035</v>
      </c>
      <c r="J2495" s="3">
        <v>38411</v>
      </c>
      <c r="K2495" s="3">
        <v>0.446457836926832</v>
      </c>
    </row>
    <row r="2496" spans="1:11" x14ac:dyDescent="0.2">
      <c r="A2496" s="3" t="s">
        <v>752</v>
      </c>
      <c r="B2496" s="3" t="s">
        <v>934</v>
      </c>
      <c r="C2496" s="3" t="s">
        <v>935</v>
      </c>
      <c r="D2496" s="3" t="s">
        <v>11</v>
      </c>
      <c r="E2496" s="3">
        <v>4563</v>
      </c>
      <c r="F2496" s="3">
        <v>1721.65138577114</v>
      </c>
      <c r="G2496" s="3">
        <v>5756</v>
      </c>
      <c r="H2496" s="3">
        <v>2877.6802958067801</v>
      </c>
      <c r="I2496" s="3">
        <v>86035</v>
      </c>
      <c r="J2496" s="3">
        <v>38411</v>
      </c>
      <c r="K2496" s="3">
        <v>0.446457836926832</v>
      </c>
    </row>
    <row r="2497" spans="1:11" x14ac:dyDescent="0.2">
      <c r="A2497" s="3" t="s">
        <v>752</v>
      </c>
      <c r="B2497" s="3" t="s">
        <v>934</v>
      </c>
      <c r="C2497" s="3" t="s">
        <v>935</v>
      </c>
      <c r="D2497" s="3" t="s">
        <v>12</v>
      </c>
      <c r="E2497" s="3">
        <v>4424</v>
      </c>
      <c r="F2497" s="3">
        <v>1447.9138070103099</v>
      </c>
      <c r="G2497" s="3">
        <v>5136</v>
      </c>
      <c r="H2497" s="3">
        <v>2130.4982226266202</v>
      </c>
      <c r="I2497" s="3">
        <v>86035</v>
      </c>
      <c r="J2497" s="3">
        <v>38411</v>
      </c>
      <c r="K2497" s="3">
        <v>0.446457836926832</v>
      </c>
    </row>
    <row r="2498" spans="1:11" x14ac:dyDescent="0.2">
      <c r="A2498" s="3" t="s">
        <v>752</v>
      </c>
      <c r="B2498" s="3" t="s">
        <v>934</v>
      </c>
      <c r="C2498" s="3" t="s">
        <v>935</v>
      </c>
      <c r="D2498" s="3" t="s">
        <v>13</v>
      </c>
      <c r="E2498" s="3">
        <v>4604</v>
      </c>
      <c r="F2498" s="3">
        <v>2089.4703699864499</v>
      </c>
      <c r="G2498" s="3">
        <v>5446</v>
      </c>
      <c r="H2498" s="3">
        <v>2963.4147381796802</v>
      </c>
      <c r="I2498" s="3">
        <v>86035</v>
      </c>
      <c r="J2498" s="3">
        <v>38411</v>
      </c>
      <c r="K2498" s="3">
        <v>0.446457836926832</v>
      </c>
    </row>
    <row r="2499" spans="1:11" x14ac:dyDescent="0.2">
      <c r="A2499" s="3" t="s">
        <v>752</v>
      </c>
      <c r="B2499" s="3" t="s">
        <v>934</v>
      </c>
      <c r="C2499" s="3" t="s">
        <v>935</v>
      </c>
      <c r="D2499" s="3" t="s">
        <v>14</v>
      </c>
      <c r="E2499" s="3">
        <v>4446</v>
      </c>
      <c r="F2499" s="3">
        <v>1552.6056689849099</v>
      </c>
      <c r="G2499" s="3">
        <v>4926</v>
      </c>
      <c r="H2499" s="3">
        <v>2420.59127905589</v>
      </c>
      <c r="I2499" s="3">
        <v>86035</v>
      </c>
      <c r="J2499" s="3">
        <v>38411</v>
      </c>
      <c r="K2499" s="3">
        <v>0.446457836926832</v>
      </c>
    </row>
    <row r="2500" spans="1:11" x14ac:dyDescent="0.2">
      <c r="A2500" s="3" t="s">
        <v>752</v>
      </c>
      <c r="B2500" s="3" t="s">
        <v>934</v>
      </c>
      <c r="C2500" s="3" t="s">
        <v>935</v>
      </c>
      <c r="D2500" s="3" t="s">
        <v>15</v>
      </c>
      <c r="E2500" s="3">
        <v>4557</v>
      </c>
      <c r="F2500" s="3">
        <v>1815.26877317188</v>
      </c>
      <c r="G2500" s="3">
        <v>5383</v>
      </c>
      <c r="H2500" s="3">
        <v>2796.4764402124702</v>
      </c>
      <c r="I2500" s="3">
        <v>86035</v>
      </c>
      <c r="J2500" s="3">
        <v>38411</v>
      </c>
      <c r="K2500" s="3">
        <v>0.446457836926832</v>
      </c>
    </row>
    <row r="2501" spans="1:11" x14ac:dyDescent="0.2">
      <c r="A2501" s="3" t="s">
        <v>752</v>
      </c>
      <c r="B2501" s="3" t="s">
        <v>937</v>
      </c>
      <c r="C2501" s="3" t="s">
        <v>938</v>
      </c>
      <c r="D2501" s="3" t="s">
        <v>8</v>
      </c>
      <c r="E2501" s="3">
        <v>3138</v>
      </c>
      <c r="F2501" s="3">
        <v>666.06572354932496</v>
      </c>
      <c r="G2501" s="3">
        <v>4000</v>
      </c>
      <c r="H2501" s="3">
        <v>1382.9590981664301</v>
      </c>
      <c r="I2501" s="3">
        <v>198222</v>
      </c>
      <c r="J2501" s="3">
        <v>97839</v>
      </c>
      <c r="K2501" s="3">
        <v>0.49358295244725597</v>
      </c>
    </row>
    <row r="2502" spans="1:11" x14ac:dyDescent="0.2">
      <c r="A2502" s="3" t="s">
        <v>752</v>
      </c>
      <c r="B2502" s="3" t="s">
        <v>937</v>
      </c>
      <c r="C2502" s="3" t="s">
        <v>938</v>
      </c>
      <c r="D2502" s="3" t="s">
        <v>9</v>
      </c>
      <c r="E2502" s="3">
        <v>3823</v>
      </c>
      <c r="F2502" s="3">
        <v>923.48884155728501</v>
      </c>
      <c r="G2502" s="3">
        <v>4538</v>
      </c>
      <c r="H2502" s="3">
        <v>1566.2554209085299</v>
      </c>
      <c r="I2502" s="3">
        <v>198222</v>
      </c>
      <c r="J2502" s="3">
        <v>97839</v>
      </c>
      <c r="K2502" s="3">
        <v>0.49358295244725597</v>
      </c>
    </row>
    <row r="2503" spans="1:11" x14ac:dyDescent="0.2">
      <c r="A2503" s="3" t="s">
        <v>752</v>
      </c>
      <c r="B2503" s="3" t="s">
        <v>937</v>
      </c>
      <c r="C2503" s="3" t="s">
        <v>938</v>
      </c>
      <c r="D2503" s="3" t="s">
        <v>10</v>
      </c>
      <c r="E2503" s="3">
        <v>3389</v>
      </c>
      <c r="F2503" s="3">
        <v>781.88037272484905</v>
      </c>
      <c r="G2503" s="3">
        <v>3678</v>
      </c>
      <c r="H2503" s="3">
        <v>1356.4421501746599</v>
      </c>
      <c r="I2503" s="3">
        <v>198222</v>
      </c>
      <c r="J2503" s="3">
        <v>97839</v>
      </c>
      <c r="K2503" s="3">
        <v>0.49358295244725597</v>
      </c>
    </row>
    <row r="2504" spans="1:11" x14ac:dyDescent="0.2">
      <c r="A2504" s="3" t="s">
        <v>752</v>
      </c>
      <c r="B2504" s="3" t="s">
        <v>937</v>
      </c>
      <c r="C2504" s="3" t="s">
        <v>938</v>
      </c>
      <c r="D2504" s="3" t="s">
        <v>11</v>
      </c>
      <c r="E2504" s="3">
        <v>3106</v>
      </c>
      <c r="F2504" s="3">
        <v>749.89338547877901</v>
      </c>
      <c r="G2504" s="3">
        <v>3958</v>
      </c>
      <c r="H2504" s="3">
        <v>1311.1422022988299</v>
      </c>
      <c r="I2504" s="3">
        <v>198222</v>
      </c>
      <c r="J2504" s="3">
        <v>97839</v>
      </c>
      <c r="K2504" s="3">
        <v>0.49358295244725597</v>
      </c>
    </row>
    <row r="2505" spans="1:11" x14ac:dyDescent="0.2">
      <c r="A2505" s="3" t="s">
        <v>752</v>
      </c>
      <c r="B2505" s="3" t="s">
        <v>937</v>
      </c>
      <c r="C2505" s="3" t="s">
        <v>938</v>
      </c>
      <c r="D2505" s="3" t="s">
        <v>12</v>
      </c>
      <c r="E2505" s="3">
        <v>3266</v>
      </c>
      <c r="F2505" s="3">
        <v>652.08705566091498</v>
      </c>
      <c r="G2505" s="3">
        <v>3680</v>
      </c>
      <c r="H2505" s="3">
        <v>1037.76879535545</v>
      </c>
      <c r="I2505" s="3">
        <v>198222</v>
      </c>
      <c r="J2505" s="3">
        <v>97839</v>
      </c>
      <c r="K2505" s="3">
        <v>0.49358295244725597</v>
      </c>
    </row>
    <row r="2506" spans="1:11" x14ac:dyDescent="0.2">
      <c r="A2506" s="3" t="s">
        <v>752</v>
      </c>
      <c r="B2506" s="3" t="s">
        <v>937</v>
      </c>
      <c r="C2506" s="3" t="s">
        <v>938</v>
      </c>
      <c r="D2506" s="3" t="s">
        <v>13</v>
      </c>
      <c r="E2506" s="3">
        <v>3139</v>
      </c>
      <c r="F2506" s="3">
        <v>937.16085983649396</v>
      </c>
      <c r="G2506" s="3">
        <v>3836</v>
      </c>
      <c r="H2506" s="3">
        <v>1489.77104161434</v>
      </c>
      <c r="I2506" s="3">
        <v>198222</v>
      </c>
      <c r="J2506" s="3">
        <v>97839</v>
      </c>
      <c r="K2506" s="3">
        <v>0.49358295244725597</v>
      </c>
    </row>
    <row r="2507" spans="1:11" x14ac:dyDescent="0.2">
      <c r="A2507" s="3" t="s">
        <v>752</v>
      </c>
      <c r="B2507" s="3" t="s">
        <v>937</v>
      </c>
      <c r="C2507" s="3" t="s">
        <v>938</v>
      </c>
      <c r="D2507" s="3" t="s">
        <v>14</v>
      </c>
      <c r="E2507" s="3">
        <v>3127</v>
      </c>
      <c r="F2507" s="3">
        <v>648.254027178873</v>
      </c>
      <c r="G2507" s="3">
        <v>3656</v>
      </c>
      <c r="H2507" s="3">
        <v>1189.94279133808</v>
      </c>
      <c r="I2507" s="3">
        <v>198222</v>
      </c>
      <c r="J2507" s="3">
        <v>97839</v>
      </c>
      <c r="K2507" s="3">
        <v>0.49358295244725597</v>
      </c>
    </row>
    <row r="2508" spans="1:11" x14ac:dyDescent="0.2">
      <c r="A2508" s="3" t="s">
        <v>752</v>
      </c>
      <c r="B2508" s="3" t="s">
        <v>937</v>
      </c>
      <c r="C2508" s="3" t="s">
        <v>938</v>
      </c>
      <c r="D2508" s="3" t="s">
        <v>15</v>
      </c>
      <c r="E2508" s="3">
        <v>3308</v>
      </c>
      <c r="F2508" s="3">
        <v>680.27309474077595</v>
      </c>
      <c r="G2508" s="3">
        <v>3870</v>
      </c>
      <c r="H2508" s="3">
        <v>1271.4355215072601</v>
      </c>
      <c r="I2508" s="3">
        <v>198222</v>
      </c>
      <c r="J2508" s="3">
        <v>97839</v>
      </c>
      <c r="K2508" s="3">
        <v>0.49358295244725597</v>
      </c>
    </row>
    <row r="2509" spans="1:11" x14ac:dyDescent="0.2">
      <c r="A2509" s="3" t="s">
        <v>752</v>
      </c>
      <c r="B2509" s="3" t="s">
        <v>940</v>
      </c>
      <c r="C2509" s="3" t="s">
        <v>941</v>
      </c>
      <c r="D2509" s="3" t="s">
        <v>8</v>
      </c>
      <c r="E2509" s="3">
        <v>6077</v>
      </c>
      <c r="F2509" s="3">
        <v>2710.4072398190001</v>
      </c>
      <c r="G2509" s="3">
        <v>7913</v>
      </c>
      <c r="H2509" s="3">
        <v>6142.8571428571404</v>
      </c>
    </row>
    <row r="2510" spans="1:11" x14ac:dyDescent="0.2">
      <c r="A2510" s="3" t="s">
        <v>752</v>
      </c>
      <c r="B2510" s="3" t="s">
        <v>940</v>
      </c>
      <c r="C2510" s="3" t="s">
        <v>941</v>
      </c>
      <c r="D2510" s="3" t="s">
        <v>9</v>
      </c>
      <c r="E2510" s="3">
        <v>6458</v>
      </c>
      <c r="F2510" s="3">
        <v>3950.5877664873501</v>
      </c>
      <c r="G2510" s="3">
        <v>7677</v>
      </c>
      <c r="H2510" s="3">
        <v>5902.2556390977397</v>
      </c>
    </row>
    <row r="2511" spans="1:11" x14ac:dyDescent="0.2">
      <c r="A2511" s="3" t="s">
        <v>752</v>
      </c>
      <c r="B2511" s="3" t="s">
        <v>940</v>
      </c>
      <c r="C2511" s="3" t="s">
        <v>941</v>
      </c>
      <c r="D2511" s="3" t="s">
        <v>10</v>
      </c>
      <c r="E2511" s="3">
        <v>6069</v>
      </c>
      <c r="F2511" s="3">
        <v>2965.4319404319399</v>
      </c>
      <c r="G2511" s="3">
        <v>7093</v>
      </c>
      <c r="H2511" s="3">
        <v>4662.5442764056597</v>
      </c>
    </row>
    <row r="2512" spans="1:11" x14ac:dyDescent="0.2">
      <c r="A2512" s="3" t="s">
        <v>752</v>
      </c>
      <c r="B2512" s="3" t="s">
        <v>940</v>
      </c>
      <c r="C2512" s="3" t="s">
        <v>941</v>
      </c>
      <c r="D2512" s="3" t="s">
        <v>11</v>
      </c>
      <c r="E2512" s="3">
        <v>5644</v>
      </c>
      <c r="F2512" s="3">
        <v>3050.99206349206</v>
      </c>
      <c r="G2512" s="3">
        <v>7207</v>
      </c>
      <c r="H2512" s="3">
        <v>5346.2301587301599</v>
      </c>
    </row>
    <row r="2513" spans="1:8" x14ac:dyDescent="0.2">
      <c r="A2513" s="3" t="s">
        <v>752</v>
      </c>
      <c r="B2513" s="3" t="s">
        <v>940</v>
      </c>
      <c r="C2513" s="3" t="s">
        <v>941</v>
      </c>
      <c r="D2513" s="3" t="s">
        <v>12</v>
      </c>
      <c r="E2513" s="3">
        <v>5476</v>
      </c>
      <c r="F2513" s="3">
        <v>2681.6171796118301</v>
      </c>
      <c r="G2513" s="3">
        <v>6792</v>
      </c>
      <c r="H2513" s="3">
        <v>4470.5475462356198</v>
      </c>
    </row>
    <row r="2514" spans="1:8" x14ac:dyDescent="0.2">
      <c r="A2514" s="3" t="s">
        <v>752</v>
      </c>
      <c r="B2514" s="3" t="s">
        <v>940</v>
      </c>
      <c r="C2514" s="3" t="s">
        <v>941</v>
      </c>
      <c r="D2514" s="3" t="s">
        <v>13</v>
      </c>
      <c r="E2514" s="3">
        <v>6536</v>
      </c>
      <c r="F2514" s="3">
        <v>4284.6016142782901</v>
      </c>
      <c r="G2514" s="3">
        <v>7124</v>
      </c>
      <c r="H2514" s="3">
        <v>5249.3407239439002</v>
      </c>
    </row>
    <row r="2515" spans="1:8" x14ac:dyDescent="0.2">
      <c r="A2515" s="3" t="s">
        <v>752</v>
      </c>
      <c r="B2515" s="3" t="s">
        <v>940</v>
      </c>
      <c r="C2515" s="3" t="s">
        <v>941</v>
      </c>
      <c r="D2515" s="3" t="s">
        <v>14</v>
      </c>
      <c r="E2515" s="3">
        <v>6006</v>
      </c>
      <c r="F2515" s="3">
        <v>2927.5458975729598</v>
      </c>
      <c r="G2515" s="3">
        <v>6999</v>
      </c>
      <c r="H2515" s="3">
        <v>4599.5851763825603</v>
      </c>
    </row>
    <row r="2516" spans="1:8" x14ac:dyDescent="0.2">
      <c r="A2516" s="3" t="s">
        <v>752</v>
      </c>
      <c r="B2516" s="3" t="s">
        <v>940</v>
      </c>
      <c r="C2516" s="3" t="s">
        <v>941</v>
      </c>
      <c r="D2516" s="3" t="s">
        <v>15</v>
      </c>
      <c r="E2516" s="3">
        <v>5898</v>
      </c>
      <c r="F2516" s="3">
        <v>3257.32675063032</v>
      </c>
      <c r="G2516" s="3">
        <v>7237</v>
      </c>
      <c r="H2516" s="3">
        <v>4735.7127636905998</v>
      </c>
    </row>
    <row r="2517" spans="1:8" x14ac:dyDescent="0.2">
      <c r="A2517" s="3" t="s">
        <v>944</v>
      </c>
      <c r="B2517" s="3" t="s">
        <v>942</v>
      </c>
      <c r="C2517" s="3" t="s">
        <v>943</v>
      </c>
      <c r="D2517" s="3" t="s">
        <v>8</v>
      </c>
      <c r="E2517" s="3">
        <v>3191</v>
      </c>
      <c r="F2517" s="3">
        <v>784.21015990580997</v>
      </c>
      <c r="G2517" s="3">
        <v>3854</v>
      </c>
      <c r="H2517" s="3">
        <v>1127.5402072517099</v>
      </c>
    </row>
    <row r="2518" spans="1:8" x14ac:dyDescent="0.2">
      <c r="A2518" s="3" t="s">
        <v>944</v>
      </c>
      <c r="B2518" s="3" t="s">
        <v>942</v>
      </c>
      <c r="C2518" s="3" t="s">
        <v>943</v>
      </c>
      <c r="D2518" s="3" t="s">
        <v>9</v>
      </c>
      <c r="E2518" s="3">
        <v>3748</v>
      </c>
      <c r="F2518" s="3">
        <v>953.94848767612302</v>
      </c>
      <c r="G2518" s="3">
        <v>4428</v>
      </c>
      <c r="H2518" s="3">
        <v>1341.3975784256299</v>
      </c>
    </row>
    <row r="2519" spans="1:8" x14ac:dyDescent="0.2">
      <c r="A2519" s="3" t="s">
        <v>944</v>
      </c>
      <c r="B2519" s="3" t="s">
        <v>942</v>
      </c>
      <c r="C2519" s="3" t="s">
        <v>943</v>
      </c>
      <c r="D2519" s="3" t="s">
        <v>10</v>
      </c>
      <c r="E2519" s="3">
        <v>3281</v>
      </c>
      <c r="F2519" s="3">
        <v>770.18404980045796</v>
      </c>
      <c r="G2519" s="3">
        <v>4163</v>
      </c>
      <c r="H2519" s="3">
        <v>1076.7179881591601</v>
      </c>
    </row>
    <row r="2520" spans="1:8" x14ac:dyDescent="0.2">
      <c r="A2520" s="3" t="s">
        <v>944</v>
      </c>
      <c r="B2520" s="3" t="s">
        <v>942</v>
      </c>
      <c r="C2520" s="3" t="s">
        <v>943</v>
      </c>
      <c r="D2520" s="3" t="s">
        <v>11</v>
      </c>
      <c r="E2520" s="3">
        <v>3462</v>
      </c>
      <c r="F2520" s="3">
        <v>739.74031257604702</v>
      </c>
      <c r="G2520" s="3">
        <v>4370</v>
      </c>
      <c r="H2520" s="3">
        <v>1088.31588764099</v>
      </c>
    </row>
    <row r="2521" spans="1:8" x14ac:dyDescent="0.2">
      <c r="A2521" s="3" t="s">
        <v>944</v>
      </c>
      <c r="B2521" s="3" t="s">
        <v>942</v>
      </c>
      <c r="C2521" s="3" t="s">
        <v>943</v>
      </c>
      <c r="D2521" s="3" t="s">
        <v>12</v>
      </c>
      <c r="E2521" s="3">
        <v>3550</v>
      </c>
      <c r="F2521" s="3">
        <v>655.31197867355002</v>
      </c>
      <c r="G2521" s="3">
        <v>4091</v>
      </c>
      <c r="H2521" s="3">
        <v>943.16958910501205</v>
      </c>
    </row>
    <row r="2522" spans="1:8" x14ac:dyDescent="0.2">
      <c r="A2522" s="3" t="s">
        <v>944</v>
      </c>
      <c r="B2522" s="3" t="s">
        <v>942</v>
      </c>
      <c r="C2522" s="3" t="s">
        <v>943</v>
      </c>
      <c r="D2522" s="3" t="s">
        <v>13</v>
      </c>
      <c r="E2522" s="3">
        <v>4085</v>
      </c>
      <c r="F2522" s="3">
        <v>986.46776433407297</v>
      </c>
      <c r="G2522" s="3">
        <v>4969</v>
      </c>
      <c r="H2522" s="3">
        <v>1535.16395527648</v>
      </c>
    </row>
    <row r="2523" spans="1:8" x14ac:dyDescent="0.2">
      <c r="A2523" s="3" t="s">
        <v>944</v>
      </c>
      <c r="B2523" s="3" t="s">
        <v>942</v>
      </c>
      <c r="C2523" s="3" t="s">
        <v>943</v>
      </c>
      <c r="D2523" s="3" t="s">
        <v>14</v>
      </c>
      <c r="E2523" s="3">
        <v>3094</v>
      </c>
      <c r="F2523" s="3">
        <v>618.48639123683995</v>
      </c>
      <c r="G2523" s="3">
        <v>4412</v>
      </c>
      <c r="H2523" s="3">
        <v>1187.3619450598301</v>
      </c>
    </row>
    <row r="2524" spans="1:8" x14ac:dyDescent="0.2">
      <c r="A2524" s="3" t="s">
        <v>944</v>
      </c>
      <c r="B2524" s="3" t="s">
        <v>942</v>
      </c>
      <c r="C2524" s="3" t="s">
        <v>943</v>
      </c>
      <c r="D2524" s="3" t="s">
        <v>15</v>
      </c>
      <c r="E2524" s="3">
        <v>3308</v>
      </c>
      <c r="F2524" s="3">
        <v>657.11918846542801</v>
      </c>
      <c r="G2524" s="3">
        <v>4093</v>
      </c>
      <c r="H2524" s="3">
        <v>904.84083716548105</v>
      </c>
    </row>
    <row r="2525" spans="1:8" x14ac:dyDescent="0.2">
      <c r="A2525" s="3" t="s">
        <v>944</v>
      </c>
      <c r="B2525" s="3" t="s">
        <v>945</v>
      </c>
      <c r="C2525" s="3" t="s">
        <v>946</v>
      </c>
      <c r="D2525" s="3" t="s">
        <v>8</v>
      </c>
      <c r="E2525" s="3">
        <v>4984</v>
      </c>
      <c r="F2525" s="3">
        <v>1916.99211662996</v>
      </c>
      <c r="G2525" s="3">
        <v>6570</v>
      </c>
      <c r="H2525" s="3">
        <v>3553.60292411717</v>
      </c>
    </row>
    <row r="2526" spans="1:8" x14ac:dyDescent="0.2">
      <c r="A2526" s="3" t="s">
        <v>944</v>
      </c>
      <c r="B2526" s="3" t="s">
        <v>945</v>
      </c>
      <c r="C2526" s="3" t="s">
        <v>946</v>
      </c>
      <c r="D2526" s="3" t="s">
        <v>9</v>
      </c>
      <c r="E2526" s="3">
        <v>5896</v>
      </c>
      <c r="F2526" s="3">
        <v>2368.0276147480499</v>
      </c>
      <c r="G2526" s="3">
        <v>6849</v>
      </c>
      <c r="H2526" s="3">
        <v>3857.9533481614299</v>
      </c>
    </row>
    <row r="2527" spans="1:8" x14ac:dyDescent="0.2">
      <c r="A2527" s="3" t="s">
        <v>944</v>
      </c>
      <c r="B2527" s="3" t="s">
        <v>945</v>
      </c>
      <c r="C2527" s="3" t="s">
        <v>946</v>
      </c>
      <c r="D2527" s="3" t="s">
        <v>10</v>
      </c>
      <c r="E2527" s="3">
        <v>5239</v>
      </c>
      <c r="F2527" s="3">
        <v>2323.18748444218</v>
      </c>
      <c r="G2527" s="3">
        <v>6552</v>
      </c>
      <c r="H2527" s="3">
        <v>3449.4359761158198</v>
      </c>
    </row>
    <row r="2528" spans="1:8" x14ac:dyDescent="0.2">
      <c r="A2528" s="3" t="s">
        <v>944</v>
      </c>
      <c r="B2528" s="3" t="s">
        <v>945</v>
      </c>
      <c r="C2528" s="3" t="s">
        <v>946</v>
      </c>
      <c r="D2528" s="3" t="s">
        <v>11</v>
      </c>
      <c r="E2528" s="3">
        <v>5162</v>
      </c>
      <c r="F2528" s="3">
        <v>1963.2486834285</v>
      </c>
      <c r="G2528" s="3">
        <v>6298</v>
      </c>
      <c r="H2528" s="3">
        <v>2928.0127248506001</v>
      </c>
    </row>
    <row r="2529" spans="1:8" x14ac:dyDescent="0.2">
      <c r="A2529" s="3" t="s">
        <v>944</v>
      </c>
      <c r="B2529" s="3" t="s">
        <v>945</v>
      </c>
      <c r="C2529" s="3" t="s">
        <v>946</v>
      </c>
      <c r="D2529" s="3" t="s">
        <v>12</v>
      </c>
      <c r="E2529" s="3">
        <v>5232</v>
      </c>
      <c r="F2529" s="3">
        <v>1873.2488181087499</v>
      </c>
      <c r="G2529" s="3">
        <v>6154</v>
      </c>
      <c r="H2529" s="3">
        <v>2895.5814385179801</v>
      </c>
    </row>
    <row r="2530" spans="1:8" x14ac:dyDescent="0.2">
      <c r="A2530" s="3" t="s">
        <v>944</v>
      </c>
      <c r="B2530" s="3" t="s">
        <v>945</v>
      </c>
      <c r="C2530" s="3" t="s">
        <v>946</v>
      </c>
      <c r="D2530" s="3" t="s">
        <v>13</v>
      </c>
      <c r="E2530" s="3">
        <v>5408</v>
      </c>
      <c r="F2530" s="3">
        <v>2633.5441925847799</v>
      </c>
      <c r="G2530" s="3">
        <v>6933</v>
      </c>
      <c r="H2530" s="3">
        <v>4223.4300678745103</v>
      </c>
    </row>
    <row r="2531" spans="1:8" x14ac:dyDescent="0.2">
      <c r="A2531" s="3" t="s">
        <v>944</v>
      </c>
      <c r="B2531" s="3" t="s">
        <v>945</v>
      </c>
      <c r="C2531" s="3" t="s">
        <v>946</v>
      </c>
      <c r="D2531" s="3" t="s">
        <v>14</v>
      </c>
      <c r="E2531" s="3">
        <v>4318</v>
      </c>
      <c r="F2531" s="3">
        <v>1860.14492419775</v>
      </c>
      <c r="G2531" s="3">
        <v>6110</v>
      </c>
      <c r="H2531" s="3">
        <v>3498.7197268750701</v>
      </c>
    </row>
    <row r="2532" spans="1:8" x14ac:dyDescent="0.2">
      <c r="A2532" s="3" t="s">
        <v>944</v>
      </c>
      <c r="B2532" s="3" t="s">
        <v>945</v>
      </c>
      <c r="C2532" s="3" t="s">
        <v>946</v>
      </c>
      <c r="D2532" s="3" t="s">
        <v>15</v>
      </c>
      <c r="E2532" s="3">
        <v>4867</v>
      </c>
      <c r="F2532" s="3">
        <v>1859.50012291288</v>
      </c>
      <c r="G2532" s="3">
        <v>6057</v>
      </c>
      <c r="H2532" s="3">
        <v>2519.8064815299399</v>
      </c>
    </row>
    <row r="2533" spans="1:8" x14ac:dyDescent="0.2">
      <c r="A2533" s="3" t="s">
        <v>944</v>
      </c>
      <c r="B2533" s="3" t="s">
        <v>947</v>
      </c>
      <c r="C2533" s="3" t="s">
        <v>948</v>
      </c>
      <c r="D2533" s="3" t="s">
        <v>8</v>
      </c>
    </row>
    <row r="2534" spans="1:8" x14ac:dyDescent="0.2">
      <c r="A2534" s="3" t="s">
        <v>944</v>
      </c>
      <c r="B2534" s="3" t="s">
        <v>947</v>
      </c>
      <c r="C2534" s="3" t="s">
        <v>948</v>
      </c>
      <c r="D2534" s="3" t="s">
        <v>9</v>
      </c>
      <c r="E2534" s="3">
        <v>9022</v>
      </c>
      <c r="F2534" s="3">
        <v>7142.8571428571404</v>
      </c>
      <c r="G2534" s="3">
        <v>8370</v>
      </c>
      <c r="H2534" s="3">
        <v>6000</v>
      </c>
    </row>
    <row r="2535" spans="1:8" x14ac:dyDescent="0.2">
      <c r="A2535" s="3" t="s">
        <v>944</v>
      </c>
      <c r="B2535" s="3" t="s">
        <v>947</v>
      </c>
      <c r="C2535" s="3" t="s">
        <v>948</v>
      </c>
      <c r="D2535" s="3" t="s">
        <v>10</v>
      </c>
      <c r="E2535" s="3">
        <v>8110</v>
      </c>
      <c r="F2535" s="3">
        <v>6296.2962962963002</v>
      </c>
      <c r="G2535" s="3">
        <v>7407</v>
      </c>
      <c r="H2535" s="3">
        <v>6507.9365079365098</v>
      </c>
    </row>
    <row r="2536" spans="1:8" x14ac:dyDescent="0.2">
      <c r="A2536" s="3" t="s">
        <v>944</v>
      </c>
      <c r="B2536" s="3" t="s">
        <v>947</v>
      </c>
      <c r="C2536" s="3" t="s">
        <v>948</v>
      </c>
      <c r="D2536" s="3" t="s">
        <v>11</v>
      </c>
      <c r="E2536" s="3">
        <v>7768</v>
      </c>
      <c r="F2536" s="3">
        <v>5800</v>
      </c>
      <c r="G2536" s="3">
        <v>7454</v>
      </c>
      <c r="H2536" s="3">
        <v>5937.5</v>
      </c>
    </row>
    <row r="2537" spans="1:8" x14ac:dyDescent="0.2">
      <c r="A2537" s="3" t="s">
        <v>944</v>
      </c>
      <c r="B2537" s="3" t="s">
        <v>947</v>
      </c>
      <c r="C2537" s="3" t="s">
        <v>948</v>
      </c>
      <c r="D2537" s="3" t="s">
        <v>12</v>
      </c>
      <c r="E2537" s="3">
        <v>8477</v>
      </c>
      <c r="F2537" s="3">
        <v>7166.6666666666697</v>
      </c>
      <c r="G2537" s="3">
        <v>8937</v>
      </c>
      <c r="H2537" s="3">
        <v>7416.6666666666697</v>
      </c>
    </row>
    <row r="2538" spans="1:8" x14ac:dyDescent="0.2">
      <c r="A2538" s="3" t="s">
        <v>944</v>
      </c>
      <c r="B2538" s="3" t="s">
        <v>947</v>
      </c>
      <c r="C2538" s="3" t="s">
        <v>948</v>
      </c>
      <c r="D2538" s="3" t="s">
        <v>13</v>
      </c>
      <c r="E2538" s="3">
        <v>7675</v>
      </c>
      <c r="F2538" s="3">
        <v>6333.3333333333303</v>
      </c>
      <c r="G2538" s="3">
        <v>10000</v>
      </c>
      <c r="H2538" s="3">
        <v>10000</v>
      </c>
    </row>
    <row r="2539" spans="1:8" x14ac:dyDescent="0.2">
      <c r="A2539" s="3" t="s">
        <v>944</v>
      </c>
      <c r="B2539" s="3" t="s">
        <v>947</v>
      </c>
      <c r="C2539" s="3" t="s">
        <v>948</v>
      </c>
      <c r="D2539" s="3" t="s">
        <v>14</v>
      </c>
      <c r="E2539" s="3">
        <v>6739</v>
      </c>
      <c r="F2539" s="3">
        <v>4347.8260869565202</v>
      </c>
      <c r="G2539" s="3">
        <v>8214</v>
      </c>
      <c r="H2539" s="3">
        <v>6086.95652173913</v>
      </c>
    </row>
    <row r="2540" spans="1:8" x14ac:dyDescent="0.2">
      <c r="A2540" s="3" t="s">
        <v>944</v>
      </c>
      <c r="B2540" s="3" t="s">
        <v>947</v>
      </c>
      <c r="C2540" s="3" t="s">
        <v>948</v>
      </c>
      <c r="D2540" s="3" t="s">
        <v>15</v>
      </c>
      <c r="E2540" s="3">
        <v>7080</v>
      </c>
      <c r="F2540" s="3">
        <v>4960.3174603174602</v>
      </c>
      <c r="G2540" s="3">
        <v>7365</v>
      </c>
      <c r="H2540" s="3">
        <v>4989.0109890109898</v>
      </c>
    </row>
    <row r="2541" spans="1:8" x14ac:dyDescent="0.2">
      <c r="A2541" s="3" t="s">
        <v>944</v>
      </c>
      <c r="B2541" s="3" t="s">
        <v>949</v>
      </c>
      <c r="C2541" s="3" t="s">
        <v>950</v>
      </c>
      <c r="D2541" s="3" t="s">
        <v>8</v>
      </c>
      <c r="E2541" s="3">
        <v>6755</v>
      </c>
      <c r="F2541" s="3">
        <v>4455.6878306878298</v>
      </c>
      <c r="G2541" s="3">
        <v>7448</v>
      </c>
      <c r="H2541" s="3">
        <v>4952.6239067055403</v>
      </c>
    </row>
    <row r="2542" spans="1:8" x14ac:dyDescent="0.2">
      <c r="A2542" s="3" t="s">
        <v>944</v>
      </c>
      <c r="B2542" s="3" t="s">
        <v>949</v>
      </c>
      <c r="C2542" s="3" t="s">
        <v>950</v>
      </c>
      <c r="D2542" s="3" t="s">
        <v>9</v>
      </c>
      <c r="E2542" s="3">
        <v>6336</v>
      </c>
      <c r="F2542" s="3">
        <v>3143.8196506689701</v>
      </c>
      <c r="G2542" s="3">
        <v>6967</v>
      </c>
      <c r="H2542" s="3">
        <v>3952.6504941599301</v>
      </c>
    </row>
    <row r="2543" spans="1:8" x14ac:dyDescent="0.2">
      <c r="A2543" s="3" t="s">
        <v>944</v>
      </c>
      <c r="B2543" s="3" t="s">
        <v>949</v>
      </c>
      <c r="C2543" s="3" t="s">
        <v>950</v>
      </c>
      <c r="D2543" s="3" t="s">
        <v>10</v>
      </c>
      <c r="E2543" s="3">
        <v>6167</v>
      </c>
      <c r="F2543" s="3">
        <v>3119.3227017582999</v>
      </c>
      <c r="G2543" s="3">
        <v>6506</v>
      </c>
      <c r="H2543" s="3">
        <v>3527.8204471752902</v>
      </c>
    </row>
    <row r="2544" spans="1:8" x14ac:dyDescent="0.2">
      <c r="A2544" s="3" t="s">
        <v>944</v>
      </c>
      <c r="B2544" s="3" t="s">
        <v>949</v>
      </c>
      <c r="C2544" s="3" t="s">
        <v>950</v>
      </c>
      <c r="D2544" s="3" t="s">
        <v>11</v>
      </c>
      <c r="E2544" s="3">
        <v>6762</v>
      </c>
      <c r="F2544" s="3">
        <v>3608.97516438414</v>
      </c>
      <c r="G2544" s="3">
        <v>7526</v>
      </c>
      <c r="H2544" s="3">
        <v>4452.8478057889797</v>
      </c>
    </row>
    <row r="2545" spans="1:8" x14ac:dyDescent="0.2">
      <c r="A2545" s="3" t="s">
        <v>944</v>
      </c>
      <c r="B2545" s="3" t="s">
        <v>949</v>
      </c>
      <c r="C2545" s="3" t="s">
        <v>950</v>
      </c>
      <c r="D2545" s="3" t="s">
        <v>12</v>
      </c>
      <c r="E2545" s="3">
        <v>5383</v>
      </c>
      <c r="F2545" s="3">
        <v>2375.6656889389301</v>
      </c>
      <c r="G2545" s="3">
        <v>6390</v>
      </c>
      <c r="H2545" s="3">
        <v>3183.4436627571999</v>
      </c>
    </row>
    <row r="2546" spans="1:8" x14ac:dyDescent="0.2">
      <c r="A2546" s="3" t="s">
        <v>944</v>
      </c>
      <c r="B2546" s="3" t="s">
        <v>949</v>
      </c>
      <c r="C2546" s="3" t="s">
        <v>950</v>
      </c>
      <c r="D2546" s="3" t="s">
        <v>13</v>
      </c>
      <c r="E2546" s="3">
        <v>5177</v>
      </c>
      <c r="F2546" s="3">
        <v>2492.3504423034501</v>
      </c>
      <c r="G2546" s="3">
        <v>6442</v>
      </c>
      <c r="H2546" s="3">
        <v>4010.98254293743</v>
      </c>
    </row>
    <row r="2547" spans="1:8" x14ac:dyDescent="0.2">
      <c r="A2547" s="3" t="s">
        <v>944</v>
      </c>
      <c r="B2547" s="3" t="s">
        <v>949</v>
      </c>
      <c r="C2547" s="3" t="s">
        <v>950</v>
      </c>
      <c r="D2547" s="3" t="s">
        <v>14</v>
      </c>
      <c r="E2547" s="3">
        <v>4750</v>
      </c>
      <c r="F2547" s="3">
        <v>1961.55970025377</v>
      </c>
      <c r="G2547" s="3">
        <v>6957</v>
      </c>
      <c r="H2547" s="3">
        <v>4163.2762394575302</v>
      </c>
    </row>
    <row r="2548" spans="1:8" x14ac:dyDescent="0.2">
      <c r="A2548" s="3" t="s">
        <v>944</v>
      </c>
      <c r="B2548" s="3" t="s">
        <v>949</v>
      </c>
      <c r="C2548" s="3" t="s">
        <v>950</v>
      </c>
      <c r="D2548" s="3" t="s">
        <v>15</v>
      </c>
      <c r="E2548" s="3">
        <v>4814</v>
      </c>
      <c r="F2548" s="3">
        <v>1945.165136223</v>
      </c>
      <c r="G2548" s="3">
        <v>6239</v>
      </c>
      <c r="H2548" s="3">
        <v>2812.8286216256902</v>
      </c>
    </row>
    <row r="2549" spans="1:8" x14ac:dyDescent="0.2">
      <c r="A2549" s="3" t="s">
        <v>944</v>
      </c>
      <c r="B2549" s="3" t="s">
        <v>951</v>
      </c>
      <c r="C2549" s="3" t="s">
        <v>952</v>
      </c>
      <c r="D2549" s="3" t="s">
        <v>8</v>
      </c>
      <c r="E2549" s="3">
        <v>5299</v>
      </c>
      <c r="F2549" s="3">
        <v>1979.83968274415</v>
      </c>
      <c r="G2549" s="3">
        <v>5979</v>
      </c>
      <c r="H2549" s="3">
        <v>2939.8956821817801</v>
      </c>
    </row>
    <row r="2550" spans="1:8" x14ac:dyDescent="0.2">
      <c r="A2550" s="3" t="s">
        <v>944</v>
      </c>
      <c r="B2550" s="3" t="s">
        <v>951</v>
      </c>
      <c r="C2550" s="3" t="s">
        <v>952</v>
      </c>
      <c r="D2550" s="3" t="s">
        <v>9</v>
      </c>
      <c r="E2550" s="3">
        <v>5772</v>
      </c>
      <c r="F2550" s="3">
        <v>2642.0925247591899</v>
      </c>
      <c r="G2550" s="3">
        <v>6735</v>
      </c>
      <c r="H2550" s="3">
        <v>3524.1995875798698</v>
      </c>
    </row>
    <row r="2551" spans="1:8" x14ac:dyDescent="0.2">
      <c r="A2551" s="3" t="s">
        <v>944</v>
      </c>
      <c r="B2551" s="3" t="s">
        <v>951</v>
      </c>
      <c r="C2551" s="3" t="s">
        <v>952</v>
      </c>
      <c r="D2551" s="3" t="s">
        <v>10</v>
      </c>
      <c r="E2551" s="3">
        <v>5841</v>
      </c>
      <c r="F2551" s="3">
        <v>2622.02902913145</v>
      </c>
      <c r="G2551" s="3">
        <v>6580</v>
      </c>
      <c r="H2551" s="3">
        <v>3379.65020843613</v>
      </c>
    </row>
    <row r="2552" spans="1:8" x14ac:dyDescent="0.2">
      <c r="A2552" s="3" t="s">
        <v>944</v>
      </c>
      <c r="B2552" s="3" t="s">
        <v>951</v>
      </c>
      <c r="C2552" s="3" t="s">
        <v>952</v>
      </c>
      <c r="D2552" s="3" t="s">
        <v>11</v>
      </c>
      <c r="E2552" s="3">
        <v>5648</v>
      </c>
      <c r="F2552" s="3">
        <v>2361.4365004412498</v>
      </c>
      <c r="G2552" s="3">
        <v>6367</v>
      </c>
      <c r="H2552" s="3">
        <v>3233.2351885457201</v>
      </c>
    </row>
    <row r="2553" spans="1:8" x14ac:dyDescent="0.2">
      <c r="A2553" s="3" t="s">
        <v>944</v>
      </c>
      <c r="B2553" s="3" t="s">
        <v>951</v>
      </c>
      <c r="C2553" s="3" t="s">
        <v>952</v>
      </c>
      <c r="D2553" s="3" t="s">
        <v>12</v>
      </c>
      <c r="E2553" s="3">
        <v>5060</v>
      </c>
      <c r="F2553" s="3">
        <v>1760.23700847276</v>
      </c>
      <c r="G2553" s="3">
        <v>5665</v>
      </c>
      <c r="H2553" s="3">
        <v>2592.2760858112201</v>
      </c>
    </row>
    <row r="2554" spans="1:8" x14ac:dyDescent="0.2">
      <c r="A2554" s="3" t="s">
        <v>944</v>
      </c>
      <c r="B2554" s="3" t="s">
        <v>951</v>
      </c>
      <c r="C2554" s="3" t="s">
        <v>952</v>
      </c>
      <c r="D2554" s="3" t="s">
        <v>13</v>
      </c>
      <c r="E2554" s="3">
        <v>6199</v>
      </c>
      <c r="F2554" s="3">
        <v>3456.6514566514602</v>
      </c>
      <c r="G2554" s="3">
        <v>7263</v>
      </c>
      <c r="H2554" s="3">
        <v>4789.66565349544</v>
      </c>
    </row>
    <row r="2555" spans="1:8" x14ac:dyDescent="0.2">
      <c r="A2555" s="3" t="s">
        <v>944</v>
      </c>
      <c r="B2555" s="3" t="s">
        <v>951</v>
      </c>
      <c r="C2555" s="3" t="s">
        <v>952</v>
      </c>
      <c r="D2555" s="3" t="s">
        <v>14</v>
      </c>
      <c r="E2555" s="3">
        <v>4935</v>
      </c>
      <c r="F2555" s="3">
        <v>1731.5447239672501</v>
      </c>
      <c r="G2555" s="3">
        <v>6408</v>
      </c>
      <c r="H2555" s="3">
        <v>3383.70936693766</v>
      </c>
    </row>
    <row r="2556" spans="1:8" x14ac:dyDescent="0.2">
      <c r="A2556" s="3" t="s">
        <v>944</v>
      </c>
      <c r="B2556" s="3" t="s">
        <v>951</v>
      </c>
      <c r="C2556" s="3" t="s">
        <v>952</v>
      </c>
      <c r="D2556" s="3" t="s">
        <v>15</v>
      </c>
      <c r="E2556" s="3">
        <v>5230</v>
      </c>
      <c r="F2556" s="3">
        <v>1977.69096704458</v>
      </c>
      <c r="G2556" s="3">
        <v>5630</v>
      </c>
      <c r="H2556" s="3">
        <v>2556.7785556737999</v>
      </c>
    </row>
    <row r="2557" spans="1:8" x14ac:dyDescent="0.2">
      <c r="A2557" s="3" t="s">
        <v>944</v>
      </c>
      <c r="B2557" s="3" t="s">
        <v>953</v>
      </c>
      <c r="C2557" s="3" t="s">
        <v>954</v>
      </c>
      <c r="D2557" s="3" t="s">
        <v>8</v>
      </c>
      <c r="E2557" s="3">
        <v>7689</v>
      </c>
      <c r="F2557" s="3">
        <v>5000</v>
      </c>
      <c r="G2557" s="3">
        <v>8750</v>
      </c>
      <c r="H2557" s="3">
        <v>8000</v>
      </c>
    </row>
    <row r="2558" spans="1:8" x14ac:dyDescent="0.2">
      <c r="A2558" s="3" t="s">
        <v>944</v>
      </c>
      <c r="B2558" s="3" t="s">
        <v>953</v>
      </c>
      <c r="C2558" s="3" t="s">
        <v>954</v>
      </c>
      <c r="D2558" s="3" t="s">
        <v>9</v>
      </c>
      <c r="E2558" s="3">
        <v>8295</v>
      </c>
      <c r="F2558" s="3">
        <v>5500</v>
      </c>
      <c r="G2558" s="3">
        <v>10000</v>
      </c>
      <c r="H2558" s="3">
        <v>10000</v>
      </c>
    </row>
    <row r="2559" spans="1:8" x14ac:dyDescent="0.2">
      <c r="A2559" s="3" t="s">
        <v>944</v>
      </c>
      <c r="B2559" s="3" t="s">
        <v>953</v>
      </c>
      <c r="C2559" s="3" t="s">
        <v>954</v>
      </c>
      <c r="D2559" s="3" t="s">
        <v>10</v>
      </c>
      <c r="E2559" s="3">
        <v>9167</v>
      </c>
      <c r="F2559" s="3">
        <v>8571.4285714285706</v>
      </c>
      <c r="G2559" s="3">
        <v>10000</v>
      </c>
      <c r="H2559" s="3">
        <v>10000</v>
      </c>
    </row>
    <row r="2560" spans="1:8" x14ac:dyDescent="0.2">
      <c r="A2560" s="3" t="s">
        <v>944</v>
      </c>
      <c r="B2560" s="3" t="s">
        <v>953</v>
      </c>
      <c r="C2560" s="3" t="s">
        <v>954</v>
      </c>
      <c r="D2560" s="3" t="s">
        <v>11</v>
      </c>
      <c r="E2560" s="3">
        <v>7738</v>
      </c>
      <c r="F2560" s="3">
        <v>4615.3846153846198</v>
      </c>
      <c r="G2560" s="3">
        <v>10000</v>
      </c>
      <c r="H2560" s="3">
        <v>10000</v>
      </c>
    </row>
    <row r="2561" spans="1:11" x14ac:dyDescent="0.2">
      <c r="A2561" s="3" t="s">
        <v>944</v>
      </c>
      <c r="B2561" s="3" t="s">
        <v>953</v>
      </c>
      <c r="C2561" s="3" t="s">
        <v>954</v>
      </c>
      <c r="D2561" s="3" t="s">
        <v>12</v>
      </c>
      <c r="E2561" s="3">
        <v>7037</v>
      </c>
      <c r="F2561" s="3">
        <v>2727.2727272727302</v>
      </c>
      <c r="G2561" s="3">
        <v>10000</v>
      </c>
      <c r="H2561" s="3">
        <v>10000</v>
      </c>
    </row>
    <row r="2562" spans="1:11" x14ac:dyDescent="0.2">
      <c r="A2562" s="3" t="s">
        <v>944</v>
      </c>
      <c r="B2562" s="3" t="s">
        <v>953</v>
      </c>
      <c r="C2562" s="3" t="s">
        <v>954</v>
      </c>
      <c r="D2562" s="3" t="s">
        <v>13</v>
      </c>
      <c r="E2562" s="3">
        <v>8750</v>
      </c>
      <c r="F2562" s="3">
        <v>8000</v>
      </c>
    </row>
    <row r="2563" spans="1:11" x14ac:dyDescent="0.2">
      <c r="A2563" s="3" t="s">
        <v>944</v>
      </c>
      <c r="B2563" s="3" t="s">
        <v>953</v>
      </c>
      <c r="C2563" s="3" t="s">
        <v>954</v>
      </c>
      <c r="D2563" s="3" t="s">
        <v>14</v>
      </c>
      <c r="E2563" s="3">
        <v>7685</v>
      </c>
      <c r="F2563" s="3">
        <v>6666.6666666666697</v>
      </c>
      <c r="G2563" s="3">
        <v>9375</v>
      </c>
      <c r="H2563" s="3">
        <v>8888.8888888888905</v>
      </c>
    </row>
    <row r="2564" spans="1:11" x14ac:dyDescent="0.2">
      <c r="A2564" s="3" t="s">
        <v>944</v>
      </c>
      <c r="B2564" s="3" t="s">
        <v>953</v>
      </c>
      <c r="C2564" s="3" t="s">
        <v>954</v>
      </c>
      <c r="D2564" s="3" t="s">
        <v>15</v>
      </c>
      <c r="E2564" s="3">
        <v>8646</v>
      </c>
      <c r="F2564" s="3">
        <v>7352.9411764705901</v>
      </c>
      <c r="G2564" s="3">
        <v>8750</v>
      </c>
      <c r="H2564" s="3">
        <v>7307.6923076923104</v>
      </c>
    </row>
    <row r="2565" spans="1:11" x14ac:dyDescent="0.2">
      <c r="A2565" s="3" t="s">
        <v>944</v>
      </c>
      <c r="B2565" s="3" t="s">
        <v>955</v>
      </c>
      <c r="C2565" s="3" t="s">
        <v>956</v>
      </c>
      <c r="D2565" s="3" t="s">
        <v>8</v>
      </c>
      <c r="E2565" s="3">
        <v>7266</v>
      </c>
      <c r="F2565" s="3">
        <v>4592.80303030303</v>
      </c>
      <c r="G2565" s="3">
        <v>8243</v>
      </c>
      <c r="H2565" s="3">
        <v>6706.82730923695</v>
      </c>
    </row>
    <row r="2566" spans="1:11" x14ac:dyDescent="0.2">
      <c r="A2566" s="3" t="s">
        <v>944</v>
      </c>
      <c r="B2566" s="3" t="s">
        <v>955</v>
      </c>
      <c r="C2566" s="3" t="s">
        <v>956</v>
      </c>
      <c r="D2566" s="3" t="s">
        <v>9</v>
      </c>
      <c r="E2566" s="3">
        <v>7509</v>
      </c>
      <c r="F2566" s="3">
        <v>3915.8163265306098</v>
      </c>
      <c r="G2566" s="3">
        <v>8194</v>
      </c>
      <c r="H2566" s="3">
        <v>6382.3529411764703</v>
      </c>
    </row>
    <row r="2567" spans="1:11" x14ac:dyDescent="0.2">
      <c r="A2567" s="3" t="s">
        <v>944</v>
      </c>
      <c r="B2567" s="3" t="s">
        <v>955</v>
      </c>
      <c r="C2567" s="3" t="s">
        <v>956</v>
      </c>
      <c r="D2567" s="3" t="s">
        <v>10</v>
      </c>
      <c r="E2567" s="3">
        <v>7701</v>
      </c>
      <c r="F2567" s="3">
        <v>4088.7380593262901</v>
      </c>
      <c r="G2567" s="3">
        <v>8665</v>
      </c>
      <c r="H2567" s="3">
        <v>6107.2796934865901</v>
      </c>
    </row>
    <row r="2568" spans="1:11" x14ac:dyDescent="0.2">
      <c r="A2568" s="3" t="s">
        <v>944</v>
      </c>
      <c r="B2568" s="3" t="s">
        <v>955</v>
      </c>
      <c r="C2568" s="3" t="s">
        <v>956</v>
      </c>
      <c r="D2568" s="3" t="s">
        <v>11</v>
      </c>
      <c r="E2568" s="3">
        <v>7911</v>
      </c>
      <c r="F2568" s="3">
        <v>4871.7948717948702</v>
      </c>
      <c r="G2568" s="3">
        <v>8849</v>
      </c>
      <c r="H2568" s="3">
        <v>7741.9354838709696</v>
      </c>
    </row>
    <row r="2569" spans="1:11" x14ac:dyDescent="0.2">
      <c r="A2569" s="3" t="s">
        <v>944</v>
      </c>
      <c r="B2569" s="3" t="s">
        <v>955</v>
      </c>
      <c r="C2569" s="3" t="s">
        <v>956</v>
      </c>
      <c r="D2569" s="3" t="s">
        <v>12</v>
      </c>
      <c r="E2569" s="3">
        <v>7664</v>
      </c>
      <c r="F2569" s="3">
        <v>4186.3517060367403</v>
      </c>
      <c r="G2569" s="3">
        <v>8224</v>
      </c>
      <c r="H2569" s="3">
        <v>6815.4761904761899</v>
      </c>
    </row>
    <row r="2570" spans="1:11" x14ac:dyDescent="0.2">
      <c r="A2570" s="3" t="s">
        <v>944</v>
      </c>
      <c r="B2570" s="3" t="s">
        <v>955</v>
      </c>
      <c r="C2570" s="3" t="s">
        <v>956</v>
      </c>
      <c r="D2570" s="3" t="s">
        <v>13</v>
      </c>
      <c r="E2570" s="3">
        <v>7827</v>
      </c>
      <c r="F2570" s="3">
        <v>5523.8095238095202</v>
      </c>
      <c r="G2570" s="3">
        <v>8633</v>
      </c>
      <c r="H2570" s="3">
        <v>7500</v>
      </c>
    </row>
    <row r="2571" spans="1:11" x14ac:dyDescent="0.2">
      <c r="A2571" s="3" t="s">
        <v>944</v>
      </c>
      <c r="B2571" s="3" t="s">
        <v>955</v>
      </c>
      <c r="C2571" s="3" t="s">
        <v>956</v>
      </c>
      <c r="D2571" s="3" t="s">
        <v>14</v>
      </c>
      <c r="E2571" s="3">
        <v>5922</v>
      </c>
      <c r="F2571" s="3">
        <v>2838.9725255396902</v>
      </c>
      <c r="G2571" s="3">
        <v>6711</v>
      </c>
      <c r="H2571" s="3">
        <v>4174.4899980194105</v>
      </c>
    </row>
    <row r="2572" spans="1:11" x14ac:dyDescent="0.2">
      <c r="A2572" s="3" t="s">
        <v>944</v>
      </c>
      <c r="B2572" s="3" t="s">
        <v>955</v>
      </c>
      <c r="C2572" s="3" t="s">
        <v>956</v>
      </c>
      <c r="D2572" s="3" t="s">
        <v>15</v>
      </c>
      <c r="E2572" s="3">
        <v>6346</v>
      </c>
      <c r="F2572" s="3">
        <v>3718.27315541601</v>
      </c>
      <c r="G2572" s="3">
        <v>7266</v>
      </c>
      <c r="H2572" s="3">
        <v>4898.32535885167</v>
      </c>
    </row>
    <row r="2573" spans="1:11" x14ac:dyDescent="0.2">
      <c r="A2573" s="3" t="s">
        <v>959</v>
      </c>
      <c r="B2573" s="3" t="s">
        <v>957</v>
      </c>
      <c r="C2573" s="3" t="s">
        <v>958</v>
      </c>
      <c r="D2573" s="3" t="s">
        <v>8</v>
      </c>
      <c r="E2573" s="3">
        <v>2147</v>
      </c>
      <c r="F2573" s="3">
        <v>163.543592416801</v>
      </c>
      <c r="G2573" s="3">
        <v>2658</v>
      </c>
      <c r="H2573" s="3">
        <v>306.49470442580099</v>
      </c>
      <c r="I2573" s="3">
        <v>2997958</v>
      </c>
      <c r="J2573" s="3">
        <v>1518076</v>
      </c>
      <c r="K2573" s="3">
        <v>0.50637000251504505</v>
      </c>
    </row>
    <row r="2574" spans="1:11" x14ac:dyDescent="0.2">
      <c r="A2574" s="3" t="s">
        <v>959</v>
      </c>
      <c r="B2574" s="3" t="s">
        <v>957</v>
      </c>
      <c r="C2574" s="3" t="s">
        <v>958</v>
      </c>
      <c r="D2574" s="3" t="s">
        <v>9</v>
      </c>
      <c r="E2574" s="3">
        <v>2099</v>
      </c>
      <c r="F2574" s="3">
        <v>218.96952902101901</v>
      </c>
      <c r="G2574" s="3">
        <v>2855</v>
      </c>
      <c r="H2574" s="3">
        <v>407.38296620339599</v>
      </c>
      <c r="I2574" s="3">
        <v>2997958</v>
      </c>
      <c r="J2574" s="3">
        <v>1518076</v>
      </c>
      <c r="K2574" s="3">
        <v>0.50637000251504505</v>
      </c>
    </row>
    <row r="2575" spans="1:11" x14ac:dyDescent="0.2">
      <c r="A2575" s="3" t="s">
        <v>959</v>
      </c>
      <c r="B2575" s="3" t="s">
        <v>957</v>
      </c>
      <c r="C2575" s="3" t="s">
        <v>958</v>
      </c>
      <c r="D2575" s="3" t="s">
        <v>10</v>
      </c>
      <c r="E2575" s="3">
        <v>1943</v>
      </c>
      <c r="F2575" s="3">
        <v>194.81101438699099</v>
      </c>
      <c r="G2575" s="3">
        <v>2237</v>
      </c>
      <c r="H2575" s="3">
        <v>308.72316335314298</v>
      </c>
      <c r="I2575" s="3">
        <v>2997958</v>
      </c>
      <c r="J2575" s="3">
        <v>1518076</v>
      </c>
      <c r="K2575" s="3">
        <v>0.50637000251504505</v>
      </c>
    </row>
    <row r="2576" spans="1:11" x14ac:dyDescent="0.2">
      <c r="A2576" s="3" t="s">
        <v>959</v>
      </c>
      <c r="B2576" s="3" t="s">
        <v>957</v>
      </c>
      <c r="C2576" s="3" t="s">
        <v>958</v>
      </c>
      <c r="D2576" s="3" t="s">
        <v>11</v>
      </c>
      <c r="E2576" s="3">
        <v>2204</v>
      </c>
      <c r="F2576" s="3">
        <v>271.66388495302402</v>
      </c>
      <c r="G2576" s="3">
        <v>2969</v>
      </c>
      <c r="H2576" s="3">
        <v>598.43584955111601</v>
      </c>
      <c r="I2576" s="3">
        <v>2997958</v>
      </c>
      <c r="J2576" s="3">
        <v>1518076</v>
      </c>
      <c r="K2576" s="3">
        <v>0.50637000251504505</v>
      </c>
    </row>
    <row r="2577" spans="1:11" x14ac:dyDescent="0.2">
      <c r="A2577" s="3" t="s">
        <v>959</v>
      </c>
      <c r="B2577" s="3" t="s">
        <v>957</v>
      </c>
      <c r="C2577" s="3" t="s">
        <v>958</v>
      </c>
      <c r="D2577" s="3" t="s">
        <v>12</v>
      </c>
      <c r="E2577" s="3">
        <v>2214</v>
      </c>
      <c r="F2577" s="3">
        <v>259.306847049959</v>
      </c>
      <c r="G2577" s="3">
        <v>3440</v>
      </c>
      <c r="H2577" s="3">
        <v>668.11757697046403</v>
      </c>
      <c r="I2577" s="3">
        <v>2997958</v>
      </c>
      <c r="J2577" s="3">
        <v>1518076</v>
      </c>
      <c r="K2577" s="3">
        <v>0.50637000251504505</v>
      </c>
    </row>
    <row r="2578" spans="1:11" x14ac:dyDescent="0.2">
      <c r="A2578" s="3" t="s">
        <v>959</v>
      </c>
      <c r="B2578" s="3" t="s">
        <v>957</v>
      </c>
      <c r="C2578" s="3" t="s">
        <v>958</v>
      </c>
      <c r="D2578" s="3" t="s">
        <v>13</v>
      </c>
      <c r="E2578" s="3">
        <v>2576</v>
      </c>
      <c r="F2578" s="3">
        <v>394.31501817460997</v>
      </c>
      <c r="G2578" s="3">
        <v>3661</v>
      </c>
      <c r="H2578" s="3">
        <v>1036.8376269427399</v>
      </c>
      <c r="I2578" s="3">
        <v>2997958</v>
      </c>
      <c r="J2578" s="3">
        <v>1518076</v>
      </c>
      <c r="K2578" s="3">
        <v>0.50637000251504505</v>
      </c>
    </row>
    <row r="2579" spans="1:11" x14ac:dyDescent="0.2">
      <c r="A2579" s="3" t="s">
        <v>959</v>
      </c>
      <c r="B2579" s="3" t="s">
        <v>957</v>
      </c>
      <c r="C2579" s="3" t="s">
        <v>958</v>
      </c>
      <c r="D2579" s="3" t="s">
        <v>14</v>
      </c>
      <c r="E2579" s="3">
        <v>2610</v>
      </c>
      <c r="F2579" s="3">
        <v>326.99090033858698</v>
      </c>
      <c r="G2579" s="3">
        <v>3497</v>
      </c>
      <c r="H2579" s="3">
        <v>742.86900938788199</v>
      </c>
      <c r="I2579" s="3">
        <v>2997958</v>
      </c>
      <c r="J2579" s="3">
        <v>1518076</v>
      </c>
      <c r="K2579" s="3">
        <v>0.50637000251504505</v>
      </c>
    </row>
    <row r="2580" spans="1:11" x14ac:dyDescent="0.2">
      <c r="A2580" s="3" t="s">
        <v>959</v>
      </c>
      <c r="B2580" s="3" t="s">
        <v>957</v>
      </c>
      <c r="C2580" s="3" t="s">
        <v>958</v>
      </c>
      <c r="D2580" s="3" t="s">
        <v>15</v>
      </c>
      <c r="E2580" s="3">
        <v>2371</v>
      </c>
      <c r="F2580" s="3">
        <v>233.93711808758701</v>
      </c>
      <c r="G2580" s="3">
        <v>3098</v>
      </c>
      <c r="H2580" s="3">
        <v>510.84507547355099</v>
      </c>
      <c r="I2580" s="3">
        <v>2997958</v>
      </c>
      <c r="J2580" s="3">
        <v>1518076</v>
      </c>
      <c r="K2580" s="3">
        <v>0.50637000251504505</v>
      </c>
    </row>
    <row r="2581" spans="1:11" x14ac:dyDescent="0.2">
      <c r="A2581" s="3" t="s">
        <v>959</v>
      </c>
      <c r="B2581" s="3" t="s">
        <v>961</v>
      </c>
      <c r="C2581" s="3" t="s">
        <v>962</v>
      </c>
      <c r="D2581" s="3" t="s">
        <v>8</v>
      </c>
      <c r="E2581" s="3">
        <v>4700</v>
      </c>
      <c r="F2581" s="3">
        <v>1576.8377349145501</v>
      </c>
      <c r="G2581" s="3">
        <v>6074</v>
      </c>
      <c r="H2581" s="3">
        <v>2756.4035346973101</v>
      </c>
      <c r="I2581" s="3">
        <v>285599</v>
      </c>
      <c r="J2581" s="3">
        <v>134757</v>
      </c>
      <c r="K2581" s="3">
        <v>0.47183988739456401</v>
      </c>
    </row>
    <row r="2582" spans="1:11" x14ac:dyDescent="0.2">
      <c r="A2582" s="3" t="s">
        <v>959</v>
      </c>
      <c r="B2582" s="3" t="s">
        <v>961</v>
      </c>
      <c r="C2582" s="3" t="s">
        <v>962</v>
      </c>
      <c r="D2582" s="3" t="s">
        <v>9</v>
      </c>
      <c r="E2582" s="3">
        <v>5687</v>
      </c>
      <c r="F2582" s="3">
        <v>2372.57565751109</v>
      </c>
      <c r="G2582" s="3">
        <v>6646</v>
      </c>
      <c r="H2582" s="3">
        <v>3771.0611427691401</v>
      </c>
      <c r="I2582" s="3">
        <v>285599</v>
      </c>
      <c r="J2582" s="3">
        <v>134757</v>
      </c>
      <c r="K2582" s="3">
        <v>0.47183988739456401</v>
      </c>
    </row>
    <row r="2583" spans="1:11" x14ac:dyDescent="0.2">
      <c r="A2583" s="3" t="s">
        <v>959</v>
      </c>
      <c r="B2583" s="3" t="s">
        <v>961</v>
      </c>
      <c r="C2583" s="3" t="s">
        <v>962</v>
      </c>
      <c r="D2583" s="3" t="s">
        <v>10</v>
      </c>
      <c r="E2583" s="3">
        <v>5577</v>
      </c>
      <c r="F2583" s="3">
        <v>1889.9629840758</v>
      </c>
      <c r="G2583" s="3">
        <v>6149</v>
      </c>
      <c r="H2583" s="3">
        <v>2771.97803260911</v>
      </c>
      <c r="I2583" s="3">
        <v>285599</v>
      </c>
      <c r="J2583" s="3">
        <v>134757</v>
      </c>
      <c r="K2583" s="3">
        <v>0.47183988739456401</v>
      </c>
    </row>
    <row r="2584" spans="1:11" x14ac:dyDescent="0.2">
      <c r="A2584" s="3" t="s">
        <v>959</v>
      </c>
      <c r="B2584" s="3" t="s">
        <v>961</v>
      </c>
      <c r="C2584" s="3" t="s">
        <v>962</v>
      </c>
      <c r="D2584" s="3" t="s">
        <v>11</v>
      </c>
      <c r="E2584" s="3">
        <v>5581</v>
      </c>
      <c r="F2584" s="3">
        <v>2270.8507962763101</v>
      </c>
      <c r="G2584" s="3">
        <v>6477</v>
      </c>
      <c r="H2584" s="3">
        <v>3520.6905671715099</v>
      </c>
      <c r="I2584" s="3">
        <v>285599</v>
      </c>
      <c r="J2584" s="3">
        <v>134757</v>
      </c>
      <c r="K2584" s="3">
        <v>0.47183988739456401</v>
      </c>
    </row>
    <row r="2585" spans="1:11" x14ac:dyDescent="0.2">
      <c r="A2585" s="3" t="s">
        <v>959</v>
      </c>
      <c r="B2585" s="3" t="s">
        <v>961</v>
      </c>
      <c r="C2585" s="3" t="s">
        <v>962</v>
      </c>
      <c r="D2585" s="3" t="s">
        <v>12</v>
      </c>
      <c r="E2585" s="3">
        <v>5054</v>
      </c>
      <c r="F2585" s="3">
        <v>1936.9886784074399</v>
      </c>
      <c r="G2585" s="3">
        <v>6666</v>
      </c>
      <c r="H2585" s="3">
        <v>3000.9416544199598</v>
      </c>
      <c r="I2585" s="3">
        <v>285599</v>
      </c>
      <c r="J2585" s="3">
        <v>134757</v>
      </c>
      <c r="K2585" s="3">
        <v>0.47183988739456401</v>
      </c>
    </row>
    <row r="2586" spans="1:11" x14ac:dyDescent="0.2">
      <c r="A2586" s="3" t="s">
        <v>959</v>
      </c>
      <c r="B2586" s="3" t="s">
        <v>961</v>
      </c>
      <c r="C2586" s="3" t="s">
        <v>962</v>
      </c>
      <c r="D2586" s="3" t="s">
        <v>13</v>
      </c>
      <c r="E2586" s="3">
        <v>5650</v>
      </c>
      <c r="F2586" s="3">
        <v>2281.2815753885502</v>
      </c>
      <c r="G2586" s="3">
        <v>6869</v>
      </c>
      <c r="H2586" s="3">
        <v>3741.3097962297002</v>
      </c>
      <c r="I2586" s="3">
        <v>285599</v>
      </c>
      <c r="J2586" s="3">
        <v>134757</v>
      </c>
      <c r="K2586" s="3">
        <v>0.47183988739456401</v>
      </c>
    </row>
    <row r="2587" spans="1:11" x14ac:dyDescent="0.2">
      <c r="A2587" s="3" t="s">
        <v>959</v>
      </c>
      <c r="B2587" s="3" t="s">
        <v>961</v>
      </c>
      <c r="C2587" s="3" t="s">
        <v>962</v>
      </c>
      <c r="D2587" s="3" t="s">
        <v>14</v>
      </c>
      <c r="E2587" s="3">
        <v>5512</v>
      </c>
      <c r="F2587" s="3">
        <v>2325.09579872731</v>
      </c>
      <c r="G2587" s="3">
        <v>6811</v>
      </c>
      <c r="H2587" s="3">
        <v>3559.0929705215399</v>
      </c>
      <c r="I2587" s="3">
        <v>285599</v>
      </c>
      <c r="J2587" s="3">
        <v>134757</v>
      </c>
      <c r="K2587" s="3">
        <v>0.47183988739456401</v>
      </c>
    </row>
    <row r="2588" spans="1:11" x14ac:dyDescent="0.2">
      <c r="A2588" s="3" t="s">
        <v>959</v>
      </c>
      <c r="B2588" s="3" t="s">
        <v>961</v>
      </c>
      <c r="C2588" s="3" t="s">
        <v>962</v>
      </c>
      <c r="D2588" s="3" t="s">
        <v>15</v>
      </c>
      <c r="E2588" s="3">
        <v>5422</v>
      </c>
      <c r="F2588" s="3">
        <v>2123.5645139615399</v>
      </c>
      <c r="G2588" s="3">
        <v>6013</v>
      </c>
      <c r="H2588" s="3">
        <v>2768.92026352215</v>
      </c>
      <c r="I2588" s="3">
        <v>285599</v>
      </c>
      <c r="J2588" s="3">
        <v>134757</v>
      </c>
      <c r="K2588" s="3">
        <v>0.47183988739456401</v>
      </c>
    </row>
    <row r="2589" spans="1:11" x14ac:dyDescent="0.2">
      <c r="A2589" s="3" t="s">
        <v>959</v>
      </c>
      <c r="B2589" s="3" t="s">
        <v>964</v>
      </c>
      <c r="C2589" s="3" t="s">
        <v>965</v>
      </c>
      <c r="D2589" s="3" t="s">
        <v>8</v>
      </c>
      <c r="E2589" s="3">
        <v>5747</v>
      </c>
      <c r="F2589" s="3">
        <v>2261.7608599919399</v>
      </c>
      <c r="G2589" s="3">
        <v>6644</v>
      </c>
      <c r="H2589" s="3">
        <v>3355.6087080891298</v>
      </c>
      <c r="I2589" s="3">
        <v>234445</v>
      </c>
      <c r="J2589" s="3">
        <v>113665</v>
      </c>
      <c r="K2589" s="3">
        <v>0.48482586534155098</v>
      </c>
    </row>
    <row r="2590" spans="1:11" x14ac:dyDescent="0.2">
      <c r="A2590" s="3" t="s">
        <v>959</v>
      </c>
      <c r="B2590" s="3" t="s">
        <v>964</v>
      </c>
      <c r="C2590" s="3" t="s">
        <v>965</v>
      </c>
      <c r="D2590" s="3" t="s">
        <v>9</v>
      </c>
      <c r="E2590" s="3">
        <v>6339</v>
      </c>
      <c r="F2590" s="3">
        <v>2735.9377546731198</v>
      </c>
      <c r="G2590" s="3">
        <v>7288</v>
      </c>
      <c r="H2590" s="3">
        <v>3955.4308352591602</v>
      </c>
      <c r="I2590" s="3">
        <v>234445</v>
      </c>
      <c r="J2590" s="3">
        <v>113665</v>
      </c>
      <c r="K2590" s="3">
        <v>0.48482586534155098</v>
      </c>
    </row>
    <row r="2591" spans="1:11" x14ac:dyDescent="0.2">
      <c r="A2591" s="3" t="s">
        <v>959</v>
      </c>
      <c r="B2591" s="3" t="s">
        <v>964</v>
      </c>
      <c r="C2591" s="3" t="s">
        <v>965</v>
      </c>
      <c r="D2591" s="3" t="s">
        <v>10</v>
      </c>
      <c r="E2591" s="3">
        <v>5896</v>
      </c>
      <c r="F2591" s="3">
        <v>2423.5675286860201</v>
      </c>
      <c r="G2591" s="3">
        <v>6836</v>
      </c>
      <c r="H2591" s="3">
        <v>3339.7289966204899</v>
      </c>
      <c r="I2591" s="3">
        <v>234445</v>
      </c>
      <c r="J2591" s="3">
        <v>113665</v>
      </c>
      <c r="K2591" s="3">
        <v>0.48482586534155098</v>
      </c>
    </row>
    <row r="2592" spans="1:11" x14ac:dyDescent="0.2">
      <c r="A2592" s="3" t="s">
        <v>959</v>
      </c>
      <c r="B2592" s="3" t="s">
        <v>964</v>
      </c>
      <c r="C2592" s="3" t="s">
        <v>965</v>
      </c>
      <c r="D2592" s="3" t="s">
        <v>11</v>
      </c>
      <c r="E2592" s="3">
        <v>6238</v>
      </c>
      <c r="F2592" s="3">
        <v>2535.47312110848</v>
      </c>
      <c r="G2592" s="3">
        <v>7446</v>
      </c>
      <c r="H2592" s="3">
        <v>4466.2058371735802</v>
      </c>
      <c r="I2592" s="3">
        <v>234445</v>
      </c>
      <c r="J2592" s="3">
        <v>113665</v>
      </c>
      <c r="K2592" s="3">
        <v>0.48482586534155098</v>
      </c>
    </row>
    <row r="2593" spans="1:11" x14ac:dyDescent="0.2">
      <c r="A2593" s="3" t="s">
        <v>959</v>
      </c>
      <c r="B2593" s="3" t="s">
        <v>964</v>
      </c>
      <c r="C2593" s="3" t="s">
        <v>965</v>
      </c>
      <c r="D2593" s="3" t="s">
        <v>12</v>
      </c>
      <c r="E2593" s="3">
        <v>5365</v>
      </c>
      <c r="F2593" s="3">
        <v>2242.1727666903398</v>
      </c>
      <c r="G2593" s="3">
        <v>6790</v>
      </c>
      <c r="H2593" s="3">
        <v>3460.0995664280899</v>
      </c>
      <c r="I2593" s="3">
        <v>234445</v>
      </c>
      <c r="J2593" s="3">
        <v>113665</v>
      </c>
      <c r="K2593" s="3">
        <v>0.48482586534155098</v>
      </c>
    </row>
    <row r="2594" spans="1:11" x14ac:dyDescent="0.2">
      <c r="A2594" s="3" t="s">
        <v>959</v>
      </c>
      <c r="B2594" s="3" t="s">
        <v>964</v>
      </c>
      <c r="C2594" s="3" t="s">
        <v>965</v>
      </c>
      <c r="D2594" s="3" t="s">
        <v>13</v>
      </c>
      <c r="E2594" s="3">
        <v>6178</v>
      </c>
      <c r="F2594" s="3">
        <v>3248.4213243706899</v>
      </c>
      <c r="G2594" s="3">
        <v>7160</v>
      </c>
      <c r="H2594" s="3">
        <v>4883.8088487211298</v>
      </c>
      <c r="I2594" s="3">
        <v>234445</v>
      </c>
      <c r="J2594" s="3">
        <v>113665</v>
      </c>
      <c r="K2594" s="3">
        <v>0.48482586534155098</v>
      </c>
    </row>
    <row r="2595" spans="1:11" x14ac:dyDescent="0.2">
      <c r="A2595" s="3" t="s">
        <v>959</v>
      </c>
      <c r="B2595" s="3" t="s">
        <v>964</v>
      </c>
      <c r="C2595" s="3" t="s">
        <v>965</v>
      </c>
      <c r="D2595" s="3" t="s">
        <v>14</v>
      </c>
      <c r="E2595" s="3">
        <v>6165</v>
      </c>
      <c r="F2595" s="3">
        <v>3006.3353007667301</v>
      </c>
      <c r="G2595" s="3">
        <v>6738</v>
      </c>
      <c r="H2595" s="3">
        <v>4024.0695412037899</v>
      </c>
      <c r="I2595" s="3">
        <v>234445</v>
      </c>
      <c r="J2595" s="3">
        <v>113665</v>
      </c>
      <c r="K2595" s="3">
        <v>0.48482586534155098</v>
      </c>
    </row>
    <row r="2596" spans="1:11" x14ac:dyDescent="0.2">
      <c r="A2596" s="3" t="s">
        <v>959</v>
      </c>
      <c r="B2596" s="3" t="s">
        <v>964</v>
      </c>
      <c r="C2596" s="3" t="s">
        <v>965</v>
      </c>
      <c r="D2596" s="3" t="s">
        <v>15</v>
      </c>
      <c r="E2596" s="3">
        <v>6560</v>
      </c>
      <c r="F2596" s="3">
        <v>3227.1068007502099</v>
      </c>
      <c r="G2596" s="3">
        <v>6868</v>
      </c>
      <c r="H2596" s="3">
        <v>3910.6396944742801</v>
      </c>
      <c r="I2596" s="3">
        <v>234445</v>
      </c>
      <c r="J2596" s="3">
        <v>113665</v>
      </c>
      <c r="K2596" s="3">
        <v>0.48482586534155098</v>
      </c>
    </row>
    <row r="2597" spans="1:11" x14ac:dyDescent="0.2">
      <c r="A2597" s="3" t="s">
        <v>959</v>
      </c>
      <c r="B2597" s="3" t="s">
        <v>967</v>
      </c>
      <c r="C2597" s="3" t="s">
        <v>968</v>
      </c>
      <c r="D2597" s="3" t="s">
        <v>8</v>
      </c>
      <c r="E2597" s="3">
        <v>6336</v>
      </c>
      <c r="F2597" s="3">
        <v>2787.1395477609599</v>
      </c>
      <c r="G2597" s="3">
        <v>6736</v>
      </c>
      <c r="H2597" s="3">
        <v>3673.3235914831298</v>
      </c>
      <c r="I2597" s="3">
        <v>246023</v>
      </c>
      <c r="J2597" s="3">
        <v>119195</v>
      </c>
      <c r="K2597" s="3">
        <v>0.48448722273933698</v>
      </c>
    </row>
    <row r="2598" spans="1:11" x14ac:dyDescent="0.2">
      <c r="A2598" s="3" t="s">
        <v>959</v>
      </c>
      <c r="B2598" s="3" t="s">
        <v>967</v>
      </c>
      <c r="C2598" s="3" t="s">
        <v>968</v>
      </c>
      <c r="D2598" s="3" t="s">
        <v>9</v>
      </c>
      <c r="E2598" s="3">
        <v>5734</v>
      </c>
      <c r="F2598" s="3">
        <v>2818.22660033379</v>
      </c>
      <c r="G2598" s="3">
        <v>6657</v>
      </c>
      <c r="H2598" s="3">
        <v>3761.26134479951</v>
      </c>
      <c r="I2598" s="3">
        <v>246023</v>
      </c>
      <c r="J2598" s="3">
        <v>119195</v>
      </c>
      <c r="K2598" s="3">
        <v>0.48448722273933698</v>
      </c>
    </row>
    <row r="2599" spans="1:11" x14ac:dyDescent="0.2">
      <c r="A2599" s="3" t="s">
        <v>959</v>
      </c>
      <c r="B2599" s="3" t="s">
        <v>967</v>
      </c>
      <c r="C2599" s="3" t="s">
        <v>968</v>
      </c>
      <c r="D2599" s="3" t="s">
        <v>10</v>
      </c>
      <c r="E2599" s="3">
        <v>6006</v>
      </c>
      <c r="F2599" s="3">
        <v>3357.5116802553098</v>
      </c>
      <c r="G2599" s="3">
        <v>6369</v>
      </c>
      <c r="H2599" s="3">
        <v>4029.7313016725602</v>
      </c>
      <c r="I2599" s="3">
        <v>246023</v>
      </c>
      <c r="J2599" s="3">
        <v>119195</v>
      </c>
      <c r="K2599" s="3">
        <v>0.48448722273933698</v>
      </c>
    </row>
    <row r="2600" spans="1:11" x14ac:dyDescent="0.2">
      <c r="A2600" s="3" t="s">
        <v>959</v>
      </c>
      <c r="B2600" s="3" t="s">
        <v>967</v>
      </c>
      <c r="C2600" s="3" t="s">
        <v>968</v>
      </c>
      <c r="D2600" s="3" t="s">
        <v>11</v>
      </c>
      <c r="E2600" s="3">
        <v>5423</v>
      </c>
      <c r="F2600" s="3">
        <v>2643.3337942974799</v>
      </c>
      <c r="G2600" s="3">
        <v>5806</v>
      </c>
      <c r="H2600" s="3">
        <v>3189.3767141112999</v>
      </c>
      <c r="I2600" s="3">
        <v>246023</v>
      </c>
      <c r="J2600" s="3">
        <v>119195</v>
      </c>
      <c r="K2600" s="3">
        <v>0.48448722273933698</v>
      </c>
    </row>
    <row r="2601" spans="1:11" x14ac:dyDescent="0.2">
      <c r="A2601" s="3" t="s">
        <v>959</v>
      </c>
      <c r="B2601" s="3" t="s">
        <v>967</v>
      </c>
      <c r="C2601" s="3" t="s">
        <v>968</v>
      </c>
      <c r="D2601" s="3" t="s">
        <v>12</v>
      </c>
      <c r="E2601" s="3">
        <v>5746</v>
      </c>
      <c r="F2601" s="3">
        <v>2562.8381752373798</v>
      </c>
      <c r="G2601" s="3">
        <v>6587</v>
      </c>
      <c r="H2601" s="3">
        <v>3429.7625737932899</v>
      </c>
      <c r="I2601" s="3">
        <v>246023</v>
      </c>
      <c r="J2601" s="3">
        <v>119195</v>
      </c>
      <c r="K2601" s="3">
        <v>0.48448722273933698</v>
      </c>
    </row>
    <row r="2602" spans="1:11" x14ac:dyDescent="0.2">
      <c r="A2602" s="3" t="s">
        <v>959</v>
      </c>
      <c r="B2602" s="3" t="s">
        <v>967</v>
      </c>
      <c r="C2602" s="3" t="s">
        <v>968</v>
      </c>
      <c r="D2602" s="3" t="s">
        <v>13</v>
      </c>
      <c r="E2602" s="3">
        <v>5114</v>
      </c>
      <c r="F2602" s="3">
        <v>2128.8281299098398</v>
      </c>
      <c r="G2602" s="3">
        <v>6565</v>
      </c>
      <c r="H2602" s="3">
        <v>3596.8504360447901</v>
      </c>
      <c r="I2602" s="3">
        <v>246023</v>
      </c>
      <c r="J2602" s="3">
        <v>119195</v>
      </c>
      <c r="K2602" s="3">
        <v>0.48448722273933698</v>
      </c>
    </row>
    <row r="2603" spans="1:11" x14ac:dyDescent="0.2">
      <c r="A2603" s="3" t="s">
        <v>959</v>
      </c>
      <c r="B2603" s="3" t="s">
        <v>967</v>
      </c>
      <c r="C2603" s="3" t="s">
        <v>968</v>
      </c>
      <c r="D2603" s="3" t="s">
        <v>14</v>
      </c>
      <c r="E2603" s="3">
        <v>5011</v>
      </c>
      <c r="F2603" s="3">
        <v>2275.7465182532601</v>
      </c>
      <c r="G2603" s="3">
        <v>6474</v>
      </c>
      <c r="H2603" s="3">
        <v>3621.1693496166899</v>
      </c>
      <c r="I2603" s="3">
        <v>246023</v>
      </c>
      <c r="J2603" s="3">
        <v>119195</v>
      </c>
      <c r="K2603" s="3">
        <v>0.48448722273933698</v>
      </c>
    </row>
    <row r="2604" spans="1:11" x14ac:dyDescent="0.2">
      <c r="A2604" s="3" t="s">
        <v>959</v>
      </c>
      <c r="B2604" s="3" t="s">
        <v>967</v>
      </c>
      <c r="C2604" s="3" t="s">
        <v>968</v>
      </c>
      <c r="D2604" s="3" t="s">
        <v>15</v>
      </c>
      <c r="E2604" s="3">
        <v>5170</v>
      </c>
      <c r="F2604" s="3">
        <v>2589.94287584325</v>
      </c>
      <c r="G2604" s="3">
        <v>5775</v>
      </c>
      <c r="H2604" s="3">
        <v>3359.38937255059</v>
      </c>
      <c r="I2604" s="3">
        <v>246023</v>
      </c>
      <c r="J2604" s="3">
        <v>119195</v>
      </c>
      <c r="K2604" s="3">
        <v>0.48448722273933698</v>
      </c>
    </row>
    <row r="2605" spans="1:11" x14ac:dyDescent="0.2">
      <c r="A2605" s="3" t="s">
        <v>959</v>
      </c>
      <c r="B2605" s="3" t="s">
        <v>970</v>
      </c>
      <c r="C2605" s="3" t="s">
        <v>971</v>
      </c>
      <c r="D2605" s="3" t="s">
        <v>8</v>
      </c>
      <c r="E2605" s="3">
        <v>4728</v>
      </c>
      <c r="F2605" s="3">
        <v>1501.1338261313999</v>
      </c>
      <c r="G2605" s="3">
        <v>5267</v>
      </c>
      <c r="H2605" s="3">
        <v>2212.63429352085</v>
      </c>
      <c r="I2605" s="3">
        <v>325754</v>
      </c>
      <c r="J2605" s="3">
        <v>156465</v>
      </c>
      <c r="K2605" s="3">
        <v>0.48031643510133398</v>
      </c>
    </row>
    <row r="2606" spans="1:11" x14ac:dyDescent="0.2">
      <c r="A2606" s="3" t="s">
        <v>959</v>
      </c>
      <c r="B2606" s="3" t="s">
        <v>970</v>
      </c>
      <c r="C2606" s="3" t="s">
        <v>971</v>
      </c>
      <c r="D2606" s="3" t="s">
        <v>9</v>
      </c>
      <c r="E2606" s="3">
        <v>4805</v>
      </c>
      <c r="F2606" s="3">
        <v>2018.7024474349901</v>
      </c>
      <c r="G2606" s="3">
        <v>5443</v>
      </c>
      <c r="H2606" s="3">
        <v>2662.5291876902402</v>
      </c>
      <c r="I2606" s="3">
        <v>325754</v>
      </c>
      <c r="J2606" s="3">
        <v>156465</v>
      </c>
      <c r="K2606" s="3">
        <v>0.48031643510133398</v>
      </c>
    </row>
    <row r="2607" spans="1:11" x14ac:dyDescent="0.2">
      <c r="A2607" s="3" t="s">
        <v>959</v>
      </c>
      <c r="B2607" s="3" t="s">
        <v>970</v>
      </c>
      <c r="C2607" s="3" t="s">
        <v>971</v>
      </c>
      <c r="D2607" s="3" t="s">
        <v>10</v>
      </c>
      <c r="E2607" s="3">
        <v>4852</v>
      </c>
      <c r="F2607" s="3">
        <v>2046.48513516619</v>
      </c>
      <c r="G2607" s="3">
        <v>5326</v>
      </c>
      <c r="H2607" s="3">
        <v>2597.4626894526</v>
      </c>
      <c r="I2607" s="3">
        <v>325754</v>
      </c>
      <c r="J2607" s="3">
        <v>156465</v>
      </c>
      <c r="K2607" s="3">
        <v>0.48031643510133398</v>
      </c>
    </row>
    <row r="2608" spans="1:11" x14ac:dyDescent="0.2">
      <c r="A2608" s="3" t="s">
        <v>959</v>
      </c>
      <c r="B2608" s="3" t="s">
        <v>970</v>
      </c>
      <c r="C2608" s="3" t="s">
        <v>971</v>
      </c>
      <c r="D2608" s="3" t="s">
        <v>11</v>
      </c>
      <c r="E2608" s="3">
        <v>4944</v>
      </c>
      <c r="F2608" s="3">
        <v>2001.5719368289399</v>
      </c>
      <c r="G2608" s="3">
        <v>5537</v>
      </c>
      <c r="H2608" s="3">
        <v>2861.1059058003302</v>
      </c>
      <c r="I2608" s="3">
        <v>325754</v>
      </c>
      <c r="J2608" s="3">
        <v>156465</v>
      </c>
      <c r="K2608" s="3">
        <v>0.48031643510133398</v>
      </c>
    </row>
    <row r="2609" spans="1:11" x14ac:dyDescent="0.2">
      <c r="A2609" s="3" t="s">
        <v>959</v>
      </c>
      <c r="B2609" s="3" t="s">
        <v>970</v>
      </c>
      <c r="C2609" s="3" t="s">
        <v>971</v>
      </c>
      <c r="D2609" s="3" t="s">
        <v>12</v>
      </c>
      <c r="E2609" s="3">
        <v>4718</v>
      </c>
      <c r="F2609" s="3">
        <v>1749.8204010949</v>
      </c>
      <c r="G2609" s="3">
        <v>5575</v>
      </c>
      <c r="H2609" s="3">
        <v>2401.63472884676</v>
      </c>
      <c r="I2609" s="3">
        <v>325754</v>
      </c>
      <c r="J2609" s="3">
        <v>156465</v>
      </c>
      <c r="K2609" s="3">
        <v>0.48031643510133398</v>
      </c>
    </row>
    <row r="2610" spans="1:11" x14ac:dyDescent="0.2">
      <c r="A2610" s="3" t="s">
        <v>959</v>
      </c>
      <c r="B2610" s="3" t="s">
        <v>970</v>
      </c>
      <c r="C2610" s="3" t="s">
        <v>971</v>
      </c>
      <c r="D2610" s="3" t="s">
        <v>13</v>
      </c>
      <c r="E2610" s="3">
        <v>4871</v>
      </c>
      <c r="F2610" s="3">
        <v>2558.4363860482699</v>
      </c>
      <c r="G2610" s="3">
        <v>5330</v>
      </c>
      <c r="H2610" s="3">
        <v>3482.1784114696702</v>
      </c>
      <c r="I2610" s="3">
        <v>325754</v>
      </c>
      <c r="J2610" s="3">
        <v>156465</v>
      </c>
      <c r="K2610" s="3">
        <v>0.48031643510133398</v>
      </c>
    </row>
    <row r="2611" spans="1:11" x14ac:dyDescent="0.2">
      <c r="A2611" s="3" t="s">
        <v>959</v>
      </c>
      <c r="B2611" s="3" t="s">
        <v>970</v>
      </c>
      <c r="C2611" s="3" t="s">
        <v>971</v>
      </c>
      <c r="D2611" s="3" t="s">
        <v>14</v>
      </c>
      <c r="E2611" s="3">
        <v>5030</v>
      </c>
      <c r="F2611" s="3">
        <v>2267.3494353563501</v>
      </c>
      <c r="G2611" s="3">
        <v>5956</v>
      </c>
      <c r="H2611" s="3">
        <v>3083.2450851502199</v>
      </c>
      <c r="I2611" s="3">
        <v>325754</v>
      </c>
      <c r="J2611" s="3">
        <v>156465</v>
      </c>
      <c r="K2611" s="3">
        <v>0.48031643510133398</v>
      </c>
    </row>
    <row r="2612" spans="1:11" x14ac:dyDescent="0.2">
      <c r="A2612" s="3" t="s">
        <v>959</v>
      </c>
      <c r="B2612" s="3" t="s">
        <v>970</v>
      </c>
      <c r="C2612" s="3" t="s">
        <v>971</v>
      </c>
      <c r="D2612" s="3" t="s">
        <v>15</v>
      </c>
      <c r="E2612" s="3">
        <v>4721</v>
      </c>
      <c r="F2612" s="3">
        <v>1883.86411020947</v>
      </c>
      <c r="G2612" s="3">
        <v>5204</v>
      </c>
      <c r="H2612" s="3">
        <v>2444.03570315758</v>
      </c>
      <c r="I2612" s="3">
        <v>325754</v>
      </c>
      <c r="J2612" s="3">
        <v>156465</v>
      </c>
      <c r="K2612" s="3">
        <v>0.48031643510133398</v>
      </c>
    </row>
    <row r="2613" spans="1:11" x14ac:dyDescent="0.2">
      <c r="A2613" s="3" t="s">
        <v>959</v>
      </c>
      <c r="B2613" s="3" t="s">
        <v>973</v>
      </c>
      <c r="C2613" s="3" t="s">
        <v>974</v>
      </c>
      <c r="D2613" s="3" t="s">
        <v>8</v>
      </c>
      <c r="E2613" s="3">
        <v>5279</v>
      </c>
      <c r="F2613" s="3">
        <v>2086.3578343866402</v>
      </c>
      <c r="G2613" s="3">
        <v>6052</v>
      </c>
      <c r="H2613" s="3">
        <v>2802.09173410843</v>
      </c>
      <c r="I2613" s="3">
        <v>242042</v>
      </c>
      <c r="J2613" s="3">
        <v>120407</v>
      </c>
      <c r="K2613" s="3">
        <v>0.49746325017972098</v>
      </c>
    </row>
    <row r="2614" spans="1:11" x14ac:dyDescent="0.2">
      <c r="A2614" s="3" t="s">
        <v>959</v>
      </c>
      <c r="B2614" s="3" t="s">
        <v>973</v>
      </c>
      <c r="C2614" s="3" t="s">
        <v>974</v>
      </c>
      <c r="D2614" s="3" t="s">
        <v>9</v>
      </c>
      <c r="E2614" s="3">
        <v>5376</v>
      </c>
      <c r="F2614" s="3">
        <v>2635.7195267368802</v>
      </c>
      <c r="G2614" s="3">
        <v>6051</v>
      </c>
      <c r="H2614" s="3">
        <v>3386.2075778102399</v>
      </c>
      <c r="I2614" s="3">
        <v>242042</v>
      </c>
      <c r="J2614" s="3">
        <v>120407</v>
      </c>
      <c r="K2614" s="3">
        <v>0.49746325017972098</v>
      </c>
    </row>
    <row r="2615" spans="1:11" x14ac:dyDescent="0.2">
      <c r="A2615" s="3" t="s">
        <v>959</v>
      </c>
      <c r="B2615" s="3" t="s">
        <v>973</v>
      </c>
      <c r="C2615" s="3" t="s">
        <v>974</v>
      </c>
      <c r="D2615" s="3" t="s">
        <v>10</v>
      </c>
      <c r="E2615" s="3">
        <v>5412</v>
      </c>
      <c r="F2615" s="3">
        <v>2469.2896637567901</v>
      </c>
      <c r="G2615" s="3">
        <v>6147</v>
      </c>
      <c r="H2615" s="3">
        <v>3049.87529554702</v>
      </c>
      <c r="I2615" s="3">
        <v>242042</v>
      </c>
      <c r="J2615" s="3">
        <v>120407</v>
      </c>
      <c r="K2615" s="3">
        <v>0.49746325017972098</v>
      </c>
    </row>
    <row r="2616" spans="1:11" x14ac:dyDescent="0.2">
      <c r="A2616" s="3" t="s">
        <v>959</v>
      </c>
      <c r="B2616" s="3" t="s">
        <v>973</v>
      </c>
      <c r="C2616" s="3" t="s">
        <v>974</v>
      </c>
      <c r="D2616" s="3" t="s">
        <v>11</v>
      </c>
      <c r="E2616" s="3">
        <v>6185</v>
      </c>
      <c r="F2616" s="3">
        <v>2826.9879125433899</v>
      </c>
      <c r="G2616" s="3">
        <v>6537</v>
      </c>
      <c r="H2616" s="3">
        <v>3549.51852422406</v>
      </c>
      <c r="I2616" s="3">
        <v>242042</v>
      </c>
      <c r="J2616" s="3">
        <v>120407</v>
      </c>
      <c r="K2616" s="3">
        <v>0.49746325017972098</v>
      </c>
    </row>
    <row r="2617" spans="1:11" x14ac:dyDescent="0.2">
      <c r="A2617" s="3" t="s">
        <v>959</v>
      </c>
      <c r="B2617" s="3" t="s">
        <v>973</v>
      </c>
      <c r="C2617" s="3" t="s">
        <v>974</v>
      </c>
      <c r="D2617" s="3" t="s">
        <v>12</v>
      </c>
      <c r="E2617" s="3">
        <v>5655</v>
      </c>
      <c r="F2617" s="3">
        <v>3058.2289220539801</v>
      </c>
      <c r="G2617" s="3">
        <v>6349</v>
      </c>
      <c r="H2617" s="3">
        <v>3832.7960155205001</v>
      </c>
      <c r="I2617" s="3">
        <v>242042</v>
      </c>
      <c r="J2617" s="3">
        <v>120407</v>
      </c>
      <c r="K2617" s="3">
        <v>0.49746325017972098</v>
      </c>
    </row>
    <row r="2618" spans="1:11" x14ac:dyDescent="0.2">
      <c r="A2618" s="3" t="s">
        <v>959</v>
      </c>
      <c r="B2618" s="3" t="s">
        <v>973</v>
      </c>
      <c r="C2618" s="3" t="s">
        <v>974</v>
      </c>
      <c r="D2618" s="3" t="s">
        <v>13</v>
      </c>
      <c r="E2618" s="3">
        <v>6417</v>
      </c>
      <c r="F2618" s="3">
        <v>4007.8733184933899</v>
      </c>
      <c r="G2618" s="3">
        <v>7665</v>
      </c>
      <c r="H2618" s="3">
        <v>5545.8799262523398</v>
      </c>
      <c r="I2618" s="3">
        <v>242042</v>
      </c>
      <c r="J2618" s="3">
        <v>120407</v>
      </c>
      <c r="K2618" s="3">
        <v>0.49746325017972098</v>
      </c>
    </row>
    <row r="2619" spans="1:11" x14ac:dyDescent="0.2">
      <c r="A2619" s="3" t="s">
        <v>959</v>
      </c>
      <c r="B2619" s="3" t="s">
        <v>973</v>
      </c>
      <c r="C2619" s="3" t="s">
        <v>974</v>
      </c>
      <c r="D2619" s="3" t="s">
        <v>14</v>
      </c>
      <c r="E2619" s="3">
        <v>5636</v>
      </c>
      <c r="F2619" s="3">
        <v>2854.6994116047799</v>
      </c>
      <c r="G2619" s="3">
        <v>6560</v>
      </c>
      <c r="H2619" s="3">
        <v>3950.9229581160498</v>
      </c>
      <c r="I2619" s="3">
        <v>242042</v>
      </c>
      <c r="J2619" s="3">
        <v>120407</v>
      </c>
      <c r="K2619" s="3">
        <v>0.49746325017972098</v>
      </c>
    </row>
    <row r="2620" spans="1:11" x14ac:dyDescent="0.2">
      <c r="A2620" s="3" t="s">
        <v>959</v>
      </c>
      <c r="B2620" s="3" t="s">
        <v>973</v>
      </c>
      <c r="C2620" s="3" t="s">
        <v>974</v>
      </c>
      <c r="D2620" s="3" t="s">
        <v>15</v>
      </c>
      <c r="E2620" s="3">
        <v>5715</v>
      </c>
      <c r="F2620" s="3">
        <v>2808.3604679874102</v>
      </c>
      <c r="G2620" s="3">
        <v>6037</v>
      </c>
      <c r="H2620" s="3">
        <v>3602.3719060980002</v>
      </c>
      <c r="I2620" s="3">
        <v>242042</v>
      </c>
      <c r="J2620" s="3">
        <v>120407</v>
      </c>
      <c r="K2620" s="3">
        <v>0.49746325017972098</v>
      </c>
    </row>
    <row r="2621" spans="1:11" x14ac:dyDescent="0.2">
      <c r="A2621" s="3" t="s">
        <v>959</v>
      </c>
      <c r="B2621" s="3" t="s">
        <v>976</v>
      </c>
      <c r="C2621" s="3" t="s">
        <v>977</v>
      </c>
      <c r="D2621" s="3" t="s">
        <v>8</v>
      </c>
      <c r="E2621" s="3">
        <v>4317</v>
      </c>
      <c r="F2621" s="3">
        <v>1128.2205664145699</v>
      </c>
      <c r="G2621" s="3">
        <v>5568</v>
      </c>
      <c r="H2621" s="3">
        <v>1867.43721038427</v>
      </c>
      <c r="I2621" s="3">
        <v>255323</v>
      </c>
      <c r="J2621" s="3">
        <v>124649</v>
      </c>
      <c r="K2621" s="3">
        <v>0.48820121963160401</v>
      </c>
    </row>
    <row r="2622" spans="1:11" x14ac:dyDescent="0.2">
      <c r="A2622" s="3" t="s">
        <v>959</v>
      </c>
      <c r="B2622" s="3" t="s">
        <v>976</v>
      </c>
      <c r="C2622" s="3" t="s">
        <v>977</v>
      </c>
      <c r="D2622" s="3" t="s">
        <v>9</v>
      </c>
      <c r="E2622" s="3">
        <v>5397</v>
      </c>
      <c r="F2622" s="3">
        <v>2072.3251138947899</v>
      </c>
      <c r="G2622" s="3">
        <v>6958</v>
      </c>
      <c r="H2622" s="3">
        <v>3640.5104249492001</v>
      </c>
      <c r="I2622" s="3">
        <v>255323</v>
      </c>
      <c r="J2622" s="3">
        <v>124649</v>
      </c>
      <c r="K2622" s="3">
        <v>0.48820121963160401</v>
      </c>
    </row>
    <row r="2623" spans="1:11" x14ac:dyDescent="0.2">
      <c r="A2623" s="3" t="s">
        <v>959</v>
      </c>
      <c r="B2623" s="3" t="s">
        <v>976</v>
      </c>
      <c r="C2623" s="3" t="s">
        <v>977</v>
      </c>
      <c r="D2623" s="3" t="s">
        <v>10</v>
      </c>
      <c r="E2623" s="3">
        <v>4863</v>
      </c>
      <c r="F2623" s="3">
        <v>1535.0963081713101</v>
      </c>
      <c r="G2623" s="3">
        <v>5406</v>
      </c>
      <c r="H2623" s="3">
        <v>2097.36033709395</v>
      </c>
      <c r="I2623" s="3">
        <v>255323</v>
      </c>
      <c r="J2623" s="3">
        <v>124649</v>
      </c>
      <c r="K2623" s="3">
        <v>0.48820121963160401</v>
      </c>
    </row>
    <row r="2624" spans="1:11" x14ac:dyDescent="0.2">
      <c r="A2624" s="3" t="s">
        <v>959</v>
      </c>
      <c r="B2624" s="3" t="s">
        <v>976</v>
      </c>
      <c r="C2624" s="3" t="s">
        <v>977</v>
      </c>
      <c r="D2624" s="3" t="s">
        <v>11</v>
      </c>
      <c r="E2624" s="3">
        <v>5434</v>
      </c>
      <c r="F2624" s="3">
        <v>2126.0206393066201</v>
      </c>
      <c r="G2624" s="3">
        <v>7054</v>
      </c>
      <c r="H2624" s="3">
        <v>3792.2014384378599</v>
      </c>
      <c r="I2624" s="3">
        <v>255323</v>
      </c>
      <c r="J2624" s="3">
        <v>124649</v>
      </c>
      <c r="K2624" s="3">
        <v>0.48820121963160401</v>
      </c>
    </row>
    <row r="2625" spans="1:11" x14ac:dyDescent="0.2">
      <c r="A2625" s="3" t="s">
        <v>959</v>
      </c>
      <c r="B2625" s="3" t="s">
        <v>976</v>
      </c>
      <c r="C2625" s="3" t="s">
        <v>977</v>
      </c>
      <c r="D2625" s="3" t="s">
        <v>12</v>
      </c>
      <c r="E2625" s="3">
        <v>5070</v>
      </c>
      <c r="F2625" s="3">
        <v>1645.88365130034</v>
      </c>
      <c r="G2625" s="3">
        <v>6271</v>
      </c>
      <c r="H2625" s="3">
        <v>3145.1316029412801</v>
      </c>
      <c r="I2625" s="3">
        <v>255323</v>
      </c>
      <c r="J2625" s="3">
        <v>124649</v>
      </c>
      <c r="K2625" s="3">
        <v>0.48820121963160401</v>
      </c>
    </row>
    <row r="2626" spans="1:11" x14ac:dyDescent="0.2">
      <c r="A2626" s="3" t="s">
        <v>959</v>
      </c>
      <c r="B2626" s="3" t="s">
        <v>976</v>
      </c>
      <c r="C2626" s="3" t="s">
        <v>977</v>
      </c>
      <c r="D2626" s="3" t="s">
        <v>13</v>
      </c>
      <c r="E2626" s="3">
        <v>5795</v>
      </c>
      <c r="F2626" s="3">
        <v>2088.26002537981</v>
      </c>
      <c r="G2626" s="3">
        <v>7146</v>
      </c>
      <c r="H2626" s="3">
        <v>3837.5850340136099</v>
      </c>
      <c r="I2626" s="3">
        <v>255323</v>
      </c>
      <c r="J2626" s="3">
        <v>124649</v>
      </c>
      <c r="K2626" s="3">
        <v>0.48820121963160401</v>
      </c>
    </row>
    <row r="2627" spans="1:11" x14ac:dyDescent="0.2">
      <c r="A2627" s="3" t="s">
        <v>959</v>
      </c>
      <c r="B2627" s="3" t="s">
        <v>976</v>
      </c>
      <c r="C2627" s="3" t="s">
        <v>977</v>
      </c>
      <c r="D2627" s="3" t="s">
        <v>14</v>
      </c>
      <c r="E2627" s="3">
        <v>5178</v>
      </c>
      <c r="F2627" s="3">
        <v>1902.54617953359</v>
      </c>
      <c r="G2627" s="3">
        <v>6482</v>
      </c>
      <c r="H2627" s="3">
        <v>3364.9458180708202</v>
      </c>
      <c r="I2627" s="3">
        <v>255323</v>
      </c>
      <c r="J2627" s="3">
        <v>124649</v>
      </c>
      <c r="K2627" s="3">
        <v>0.48820121963160401</v>
      </c>
    </row>
    <row r="2628" spans="1:11" x14ac:dyDescent="0.2">
      <c r="A2628" s="3" t="s">
        <v>959</v>
      </c>
      <c r="B2628" s="3" t="s">
        <v>976</v>
      </c>
      <c r="C2628" s="3" t="s">
        <v>977</v>
      </c>
      <c r="D2628" s="3" t="s">
        <v>15</v>
      </c>
      <c r="E2628" s="3">
        <v>5526</v>
      </c>
      <c r="F2628" s="3">
        <v>1875.8912368589499</v>
      </c>
      <c r="G2628" s="3">
        <v>5725</v>
      </c>
      <c r="H2628" s="3">
        <v>2497.0201471209398</v>
      </c>
      <c r="I2628" s="3">
        <v>255323</v>
      </c>
      <c r="J2628" s="3">
        <v>124649</v>
      </c>
      <c r="K2628" s="3">
        <v>0.48820121963160401</v>
      </c>
    </row>
    <row r="2629" spans="1:11" x14ac:dyDescent="0.2">
      <c r="A2629" s="3" t="s">
        <v>959</v>
      </c>
      <c r="B2629" s="3" t="s">
        <v>979</v>
      </c>
      <c r="C2629" s="3" t="s">
        <v>980</v>
      </c>
      <c r="D2629" s="3" t="s">
        <v>8</v>
      </c>
      <c r="E2629" s="3">
        <v>4837</v>
      </c>
      <c r="F2629" s="3">
        <v>1499.09847361885</v>
      </c>
      <c r="G2629" s="3">
        <v>5745</v>
      </c>
      <c r="H2629" s="3">
        <v>2219.7259143778601</v>
      </c>
      <c r="I2629" s="3">
        <v>186988</v>
      </c>
      <c r="J2629" s="3">
        <v>91051</v>
      </c>
      <c r="K2629" s="3">
        <v>0.48693499048067301</v>
      </c>
    </row>
    <row r="2630" spans="1:11" x14ac:dyDescent="0.2">
      <c r="A2630" s="3" t="s">
        <v>959</v>
      </c>
      <c r="B2630" s="3" t="s">
        <v>979</v>
      </c>
      <c r="C2630" s="3" t="s">
        <v>980</v>
      </c>
      <c r="D2630" s="3" t="s">
        <v>9</v>
      </c>
      <c r="E2630" s="3">
        <v>6272</v>
      </c>
      <c r="F2630" s="3">
        <v>2516.5669086521102</v>
      </c>
      <c r="G2630" s="3">
        <v>6851</v>
      </c>
      <c r="H2630" s="3">
        <v>3894.6462305852601</v>
      </c>
      <c r="I2630" s="3">
        <v>186988</v>
      </c>
      <c r="J2630" s="3">
        <v>91051</v>
      </c>
      <c r="K2630" s="3">
        <v>0.48693499048067301</v>
      </c>
    </row>
    <row r="2631" spans="1:11" x14ac:dyDescent="0.2">
      <c r="A2631" s="3" t="s">
        <v>959</v>
      </c>
      <c r="B2631" s="3" t="s">
        <v>979</v>
      </c>
      <c r="C2631" s="3" t="s">
        <v>980</v>
      </c>
      <c r="D2631" s="3" t="s">
        <v>10</v>
      </c>
      <c r="E2631" s="3">
        <v>5831</v>
      </c>
      <c r="F2631" s="3">
        <v>2081.8413868911098</v>
      </c>
      <c r="G2631" s="3">
        <v>6336</v>
      </c>
      <c r="H2631" s="3">
        <v>2745.4512115684502</v>
      </c>
      <c r="I2631" s="3">
        <v>186988</v>
      </c>
      <c r="J2631" s="3">
        <v>91051</v>
      </c>
      <c r="K2631" s="3">
        <v>0.48693499048067301</v>
      </c>
    </row>
    <row r="2632" spans="1:11" x14ac:dyDescent="0.2">
      <c r="A2632" s="3" t="s">
        <v>959</v>
      </c>
      <c r="B2632" s="3" t="s">
        <v>979</v>
      </c>
      <c r="C2632" s="3" t="s">
        <v>980</v>
      </c>
      <c r="D2632" s="3" t="s">
        <v>11</v>
      </c>
      <c r="E2632" s="3">
        <v>5880</v>
      </c>
      <c r="F2632" s="3">
        <v>2137.6893138434398</v>
      </c>
      <c r="G2632" s="3">
        <v>6891</v>
      </c>
      <c r="H2632" s="3">
        <v>3533.16061043334</v>
      </c>
      <c r="I2632" s="3">
        <v>186988</v>
      </c>
      <c r="J2632" s="3">
        <v>91051</v>
      </c>
      <c r="K2632" s="3">
        <v>0.48693499048067301</v>
      </c>
    </row>
    <row r="2633" spans="1:11" x14ac:dyDescent="0.2">
      <c r="A2633" s="3" t="s">
        <v>959</v>
      </c>
      <c r="B2633" s="3" t="s">
        <v>979</v>
      </c>
      <c r="C2633" s="3" t="s">
        <v>980</v>
      </c>
      <c r="D2633" s="3" t="s">
        <v>12</v>
      </c>
      <c r="E2633" s="3">
        <v>5237</v>
      </c>
      <c r="F2633" s="3">
        <v>1917.4312340407801</v>
      </c>
      <c r="G2633" s="3">
        <v>5671</v>
      </c>
      <c r="H2633" s="3">
        <v>2929.3014726573901</v>
      </c>
      <c r="I2633" s="3">
        <v>186988</v>
      </c>
      <c r="J2633" s="3">
        <v>91051</v>
      </c>
      <c r="K2633" s="3">
        <v>0.48693499048067301</v>
      </c>
    </row>
    <row r="2634" spans="1:11" x14ac:dyDescent="0.2">
      <c r="A2634" s="3" t="s">
        <v>959</v>
      </c>
      <c r="B2634" s="3" t="s">
        <v>979</v>
      </c>
      <c r="C2634" s="3" t="s">
        <v>980</v>
      </c>
      <c r="D2634" s="3" t="s">
        <v>13</v>
      </c>
      <c r="E2634" s="3">
        <v>5957</v>
      </c>
      <c r="F2634" s="3">
        <v>3089.1726283883099</v>
      </c>
      <c r="G2634" s="3">
        <v>6850</v>
      </c>
      <c r="H2634" s="3">
        <v>4456.4546564546599</v>
      </c>
      <c r="I2634" s="3">
        <v>186988</v>
      </c>
      <c r="J2634" s="3">
        <v>91051</v>
      </c>
      <c r="K2634" s="3">
        <v>0.48693499048067301</v>
      </c>
    </row>
    <row r="2635" spans="1:11" x14ac:dyDescent="0.2">
      <c r="A2635" s="3" t="s">
        <v>959</v>
      </c>
      <c r="B2635" s="3" t="s">
        <v>979</v>
      </c>
      <c r="C2635" s="3" t="s">
        <v>980</v>
      </c>
      <c r="D2635" s="3" t="s">
        <v>14</v>
      </c>
      <c r="E2635" s="3">
        <v>6221</v>
      </c>
      <c r="F2635" s="3">
        <v>3184.8015683419399</v>
      </c>
      <c r="G2635" s="3">
        <v>7400</v>
      </c>
      <c r="H2635" s="3">
        <v>4434.4358433028401</v>
      </c>
      <c r="I2635" s="3">
        <v>186988</v>
      </c>
      <c r="J2635" s="3">
        <v>91051</v>
      </c>
      <c r="K2635" s="3">
        <v>0.48693499048067301</v>
      </c>
    </row>
    <row r="2636" spans="1:11" x14ac:dyDescent="0.2">
      <c r="A2636" s="3" t="s">
        <v>959</v>
      </c>
      <c r="B2636" s="3" t="s">
        <v>979</v>
      </c>
      <c r="C2636" s="3" t="s">
        <v>980</v>
      </c>
      <c r="D2636" s="3" t="s">
        <v>15</v>
      </c>
      <c r="E2636" s="3">
        <v>5582</v>
      </c>
      <c r="F2636" s="3">
        <v>2427.0641060170001</v>
      </c>
      <c r="G2636" s="3">
        <v>6248</v>
      </c>
      <c r="H2636" s="3">
        <v>2986.49406141388</v>
      </c>
      <c r="I2636" s="3">
        <v>186988</v>
      </c>
      <c r="J2636" s="3">
        <v>91051</v>
      </c>
      <c r="K2636" s="3">
        <v>0.48693499048067301</v>
      </c>
    </row>
    <row r="2637" spans="1:11" x14ac:dyDescent="0.2">
      <c r="A2637" s="3" t="s">
        <v>959</v>
      </c>
      <c r="B2637" s="3" t="s">
        <v>982</v>
      </c>
      <c r="C2637" s="3" t="s">
        <v>983</v>
      </c>
      <c r="D2637" s="3" t="s">
        <v>8</v>
      </c>
      <c r="E2637" s="3">
        <v>5237</v>
      </c>
      <c r="F2637" s="3">
        <v>1749.86522424805</v>
      </c>
      <c r="G2637" s="3">
        <v>5645</v>
      </c>
      <c r="H2637" s="3">
        <v>2456.1478826099301</v>
      </c>
      <c r="I2637" s="3">
        <v>271164</v>
      </c>
      <c r="J2637" s="3">
        <v>136193</v>
      </c>
      <c r="K2637" s="3">
        <v>0.50225324895635104</v>
      </c>
    </row>
    <row r="2638" spans="1:11" x14ac:dyDescent="0.2">
      <c r="A2638" s="3" t="s">
        <v>959</v>
      </c>
      <c r="B2638" s="3" t="s">
        <v>982</v>
      </c>
      <c r="C2638" s="3" t="s">
        <v>983</v>
      </c>
      <c r="D2638" s="3" t="s">
        <v>9</v>
      </c>
      <c r="E2638" s="3">
        <v>5621</v>
      </c>
      <c r="F2638" s="3">
        <v>2317.0195795904801</v>
      </c>
      <c r="G2638" s="3">
        <v>6304</v>
      </c>
      <c r="H2638" s="3">
        <v>3293.9721605835898</v>
      </c>
      <c r="I2638" s="3">
        <v>271164</v>
      </c>
      <c r="J2638" s="3">
        <v>136193</v>
      </c>
      <c r="K2638" s="3">
        <v>0.50225324895635104</v>
      </c>
    </row>
    <row r="2639" spans="1:11" x14ac:dyDescent="0.2">
      <c r="A2639" s="3" t="s">
        <v>959</v>
      </c>
      <c r="B2639" s="3" t="s">
        <v>982</v>
      </c>
      <c r="C2639" s="3" t="s">
        <v>983</v>
      </c>
      <c r="D2639" s="3" t="s">
        <v>10</v>
      </c>
      <c r="E2639" s="3">
        <v>4809</v>
      </c>
      <c r="F2639" s="3">
        <v>1931.1906980342701</v>
      </c>
      <c r="G2639" s="3">
        <v>5224</v>
      </c>
      <c r="H2639" s="3">
        <v>2595.0072264073401</v>
      </c>
      <c r="I2639" s="3">
        <v>271164</v>
      </c>
      <c r="J2639" s="3">
        <v>136193</v>
      </c>
      <c r="K2639" s="3">
        <v>0.50225324895635104</v>
      </c>
    </row>
    <row r="2640" spans="1:11" x14ac:dyDescent="0.2">
      <c r="A2640" s="3" t="s">
        <v>959</v>
      </c>
      <c r="B2640" s="3" t="s">
        <v>982</v>
      </c>
      <c r="C2640" s="3" t="s">
        <v>983</v>
      </c>
      <c r="D2640" s="3" t="s">
        <v>11</v>
      </c>
      <c r="E2640" s="3">
        <v>6062</v>
      </c>
      <c r="F2640" s="3">
        <v>2774.6937727103</v>
      </c>
      <c r="G2640" s="3">
        <v>6826</v>
      </c>
      <c r="H2640" s="3">
        <v>3982.50168861871</v>
      </c>
      <c r="I2640" s="3">
        <v>271164</v>
      </c>
      <c r="J2640" s="3">
        <v>136193</v>
      </c>
      <c r="K2640" s="3">
        <v>0.50225324895635104</v>
      </c>
    </row>
    <row r="2641" spans="1:11" x14ac:dyDescent="0.2">
      <c r="A2641" s="3" t="s">
        <v>959</v>
      </c>
      <c r="B2641" s="3" t="s">
        <v>982</v>
      </c>
      <c r="C2641" s="3" t="s">
        <v>983</v>
      </c>
      <c r="D2641" s="3" t="s">
        <v>12</v>
      </c>
      <c r="E2641" s="3">
        <v>5338</v>
      </c>
      <c r="F2641" s="3">
        <v>2684.2812833675198</v>
      </c>
      <c r="G2641" s="3">
        <v>6345</v>
      </c>
      <c r="H2641" s="3">
        <v>3862.3723080753398</v>
      </c>
      <c r="I2641" s="3">
        <v>271164</v>
      </c>
      <c r="J2641" s="3">
        <v>136193</v>
      </c>
      <c r="K2641" s="3">
        <v>0.50225324895635104</v>
      </c>
    </row>
    <row r="2642" spans="1:11" x14ac:dyDescent="0.2">
      <c r="A2642" s="3" t="s">
        <v>959</v>
      </c>
      <c r="B2642" s="3" t="s">
        <v>982</v>
      </c>
      <c r="C2642" s="3" t="s">
        <v>983</v>
      </c>
      <c r="D2642" s="3" t="s">
        <v>13</v>
      </c>
      <c r="E2642" s="3">
        <v>6252</v>
      </c>
      <c r="F2642" s="3">
        <v>3380.34948308921</v>
      </c>
      <c r="G2642" s="3">
        <v>7073</v>
      </c>
      <c r="H2642" s="3">
        <v>4651.9294658829504</v>
      </c>
      <c r="I2642" s="3">
        <v>271164</v>
      </c>
      <c r="J2642" s="3">
        <v>136193</v>
      </c>
      <c r="K2642" s="3">
        <v>0.50225324895635104</v>
      </c>
    </row>
    <row r="2643" spans="1:11" x14ac:dyDescent="0.2">
      <c r="A2643" s="3" t="s">
        <v>959</v>
      </c>
      <c r="B2643" s="3" t="s">
        <v>982</v>
      </c>
      <c r="C2643" s="3" t="s">
        <v>983</v>
      </c>
      <c r="D2643" s="3" t="s">
        <v>14</v>
      </c>
      <c r="E2643" s="3">
        <v>5767</v>
      </c>
      <c r="F2643" s="3">
        <v>3019.0102246801698</v>
      </c>
      <c r="G2643" s="3">
        <v>6620</v>
      </c>
      <c r="H2643" s="3">
        <v>4037.12398712399</v>
      </c>
      <c r="I2643" s="3">
        <v>271164</v>
      </c>
      <c r="J2643" s="3">
        <v>136193</v>
      </c>
      <c r="K2643" s="3">
        <v>0.50225324895635104</v>
      </c>
    </row>
    <row r="2644" spans="1:11" x14ac:dyDescent="0.2">
      <c r="A2644" s="3" t="s">
        <v>959</v>
      </c>
      <c r="B2644" s="3" t="s">
        <v>982</v>
      </c>
      <c r="C2644" s="3" t="s">
        <v>983</v>
      </c>
      <c r="D2644" s="3" t="s">
        <v>15</v>
      </c>
      <c r="E2644" s="3">
        <v>5562</v>
      </c>
      <c r="F2644" s="3">
        <v>2358.86860606562</v>
      </c>
      <c r="G2644" s="3">
        <v>6282</v>
      </c>
      <c r="H2644" s="3">
        <v>3247.6053666529901</v>
      </c>
      <c r="I2644" s="3">
        <v>271164</v>
      </c>
      <c r="J2644" s="3">
        <v>136193</v>
      </c>
      <c r="K2644" s="3">
        <v>0.50225324895635104</v>
      </c>
    </row>
    <row r="2645" spans="1:11" x14ac:dyDescent="0.2">
      <c r="A2645" s="3" t="s">
        <v>959</v>
      </c>
      <c r="B2645" s="3" t="s">
        <v>985</v>
      </c>
      <c r="C2645" s="3" t="s">
        <v>986</v>
      </c>
      <c r="D2645" s="3" t="s">
        <v>8</v>
      </c>
      <c r="E2645" s="3">
        <v>5560</v>
      </c>
      <c r="F2645" s="3">
        <v>2727.94497425494</v>
      </c>
      <c r="G2645" s="3">
        <v>6655</v>
      </c>
      <c r="H2645" s="3">
        <v>3944.53259159141</v>
      </c>
      <c r="I2645" s="3">
        <v>148369</v>
      </c>
      <c r="J2645" s="3">
        <v>75078</v>
      </c>
      <c r="K2645" s="3">
        <v>0.50602214748363905</v>
      </c>
    </row>
    <row r="2646" spans="1:11" x14ac:dyDescent="0.2">
      <c r="A2646" s="3" t="s">
        <v>959</v>
      </c>
      <c r="B2646" s="3" t="s">
        <v>985</v>
      </c>
      <c r="C2646" s="3" t="s">
        <v>986</v>
      </c>
      <c r="D2646" s="3" t="s">
        <v>9</v>
      </c>
      <c r="E2646" s="3">
        <v>6443</v>
      </c>
      <c r="F2646" s="3">
        <v>3719.2706283615398</v>
      </c>
      <c r="G2646" s="3">
        <v>7722</v>
      </c>
      <c r="H2646" s="3">
        <v>4990.3639034073803</v>
      </c>
      <c r="I2646" s="3">
        <v>148369</v>
      </c>
      <c r="J2646" s="3">
        <v>75078</v>
      </c>
      <c r="K2646" s="3">
        <v>0.50602214748363905</v>
      </c>
    </row>
    <row r="2647" spans="1:11" x14ac:dyDescent="0.2">
      <c r="A2647" s="3" t="s">
        <v>959</v>
      </c>
      <c r="B2647" s="3" t="s">
        <v>985</v>
      </c>
      <c r="C2647" s="3" t="s">
        <v>986</v>
      </c>
      <c r="D2647" s="3" t="s">
        <v>10</v>
      </c>
      <c r="E2647" s="3">
        <v>6127</v>
      </c>
      <c r="F2647" s="3">
        <v>3259.4224753097001</v>
      </c>
      <c r="G2647" s="3">
        <v>7255</v>
      </c>
      <c r="H2647" s="3">
        <v>4422.7213755234598</v>
      </c>
      <c r="I2647" s="3">
        <v>148369</v>
      </c>
      <c r="J2647" s="3">
        <v>75078</v>
      </c>
      <c r="K2647" s="3">
        <v>0.50602214748363905</v>
      </c>
    </row>
    <row r="2648" spans="1:11" x14ac:dyDescent="0.2">
      <c r="A2648" s="3" t="s">
        <v>959</v>
      </c>
      <c r="B2648" s="3" t="s">
        <v>985</v>
      </c>
      <c r="C2648" s="3" t="s">
        <v>986</v>
      </c>
      <c r="D2648" s="3" t="s">
        <v>11</v>
      </c>
      <c r="E2648" s="3">
        <v>7573</v>
      </c>
      <c r="F2648" s="3">
        <v>5121.6429699842001</v>
      </c>
      <c r="G2648" s="3">
        <v>8259</v>
      </c>
      <c r="H2648" s="3">
        <v>6265.4320987654301</v>
      </c>
      <c r="I2648" s="3">
        <v>148369</v>
      </c>
      <c r="J2648" s="3">
        <v>75078</v>
      </c>
      <c r="K2648" s="3">
        <v>0.50602214748363905</v>
      </c>
    </row>
    <row r="2649" spans="1:11" x14ac:dyDescent="0.2">
      <c r="A2649" s="3" t="s">
        <v>959</v>
      </c>
      <c r="B2649" s="3" t="s">
        <v>985</v>
      </c>
      <c r="C2649" s="3" t="s">
        <v>986</v>
      </c>
      <c r="D2649" s="3" t="s">
        <v>12</v>
      </c>
      <c r="E2649" s="3">
        <v>6443</v>
      </c>
      <c r="F2649" s="3">
        <v>3980.45602605863</v>
      </c>
      <c r="G2649" s="3">
        <v>7514</v>
      </c>
      <c r="H2649" s="3">
        <v>5610.7226107226097</v>
      </c>
      <c r="I2649" s="3">
        <v>148369</v>
      </c>
      <c r="J2649" s="3">
        <v>75078</v>
      </c>
      <c r="K2649" s="3">
        <v>0.50602214748363905</v>
      </c>
    </row>
    <row r="2650" spans="1:11" x14ac:dyDescent="0.2">
      <c r="A2650" s="3" t="s">
        <v>959</v>
      </c>
      <c r="B2650" s="3" t="s">
        <v>985</v>
      </c>
      <c r="C2650" s="3" t="s">
        <v>986</v>
      </c>
      <c r="D2650" s="3" t="s">
        <v>13</v>
      </c>
      <c r="E2650" s="3">
        <v>7262</v>
      </c>
      <c r="F2650" s="3">
        <v>5153.9777587681801</v>
      </c>
      <c r="G2650" s="3">
        <v>8467</v>
      </c>
      <c r="H2650" s="3">
        <v>6833.3333333333303</v>
      </c>
      <c r="I2650" s="3">
        <v>148369</v>
      </c>
      <c r="J2650" s="3">
        <v>75078</v>
      </c>
      <c r="K2650" s="3">
        <v>0.50602214748363905</v>
      </c>
    </row>
    <row r="2651" spans="1:11" x14ac:dyDescent="0.2">
      <c r="A2651" s="3" t="s">
        <v>959</v>
      </c>
      <c r="B2651" s="3" t="s">
        <v>985</v>
      </c>
      <c r="C2651" s="3" t="s">
        <v>986</v>
      </c>
      <c r="D2651" s="3" t="s">
        <v>14</v>
      </c>
      <c r="E2651" s="3">
        <v>7235</v>
      </c>
      <c r="F2651" s="3">
        <v>4435.3077816492496</v>
      </c>
      <c r="G2651" s="3">
        <v>8509</v>
      </c>
      <c r="H2651" s="3">
        <v>6192.7910052910001</v>
      </c>
      <c r="I2651" s="3">
        <v>148369</v>
      </c>
      <c r="J2651" s="3">
        <v>75078</v>
      </c>
      <c r="K2651" s="3">
        <v>0.50602214748363905</v>
      </c>
    </row>
    <row r="2652" spans="1:11" x14ac:dyDescent="0.2">
      <c r="A2652" s="3" t="s">
        <v>959</v>
      </c>
      <c r="B2652" s="3" t="s">
        <v>985</v>
      </c>
      <c r="C2652" s="3" t="s">
        <v>986</v>
      </c>
      <c r="D2652" s="3" t="s">
        <v>15</v>
      </c>
      <c r="E2652" s="3">
        <v>6327</v>
      </c>
      <c r="F2652" s="3">
        <v>3502.3275932366801</v>
      </c>
      <c r="G2652" s="3">
        <v>6956</v>
      </c>
      <c r="H2652" s="3">
        <v>4228.5225693599896</v>
      </c>
      <c r="I2652" s="3">
        <v>148369</v>
      </c>
      <c r="J2652" s="3">
        <v>75078</v>
      </c>
      <c r="K2652" s="3">
        <v>0.50602214748363905</v>
      </c>
    </row>
    <row r="2653" spans="1:11" x14ac:dyDescent="0.2">
      <c r="A2653" s="3" t="s">
        <v>959</v>
      </c>
      <c r="B2653" s="3" t="s">
        <v>988</v>
      </c>
      <c r="C2653" s="3" t="s">
        <v>989</v>
      </c>
      <c r="D2653" s="3" t="s">
        <v>8</v>
      </c>
      <c r="E2653" s="3">
        <v>5553</v>
      </c>
      <c r="F2653" s="3">
        <v>1874.94340709637</v>
      </c>
      <c r="G2653" s="3">
        <v>6475</v>
      </c>
      <c r="H2653" s="3">
        <v>3045.1920223602501</v>
      </c>
      <c r="I2653" s="3">
        <v>158424</v>
      </c>
      <c r="J2653" s="3">
        <v>76510</v>
      </c>
      <c r="K2653" s="3">
        <v>0.48294450335807698</v>
      </c>
    </row>
    <row r="2654" spans="1:11" x14ac:dyDescent="0.2">
      <c r="A2654" s="3" t="s">
        <v>959</v>
      </c>
      <c r="B2654" s="3" t="s">
        <v>988</v>
      </c>
      <c r="C2654" s="3" t="s">
        <v>989</v>
      </c>
      <c r="D2654" s="3" t="s">
        <v>9</v>
      </c>
      <c r="E2654" s="3">
        <v>6527</v>
      </c>
      <c r="F2654" s="3">
        <v>2867.9073764213099</v>
      </c>
      <c r="G2654" s="3">
        <v>7845</v>
      </c>
      <c r="H2654" s="3">
        <v>5105.5275156657599</v>
      </c>
      <c r="I2654" s="3">
        <v>158424</v>
      </c>
      <c r="J2654" s="3">
        <v>76510</v>
      </c>
      <c r="K2654" s="3">
        <v>0.48294450335807698</v>
      </c>
    </row>
    <row r="2655" spans="1:11" x14ac:dyDescent="0.2">
      <c r="A2655" s="3" t="s">
        <v>959</v>
      </c>
      <c r="B2655" s="3" t="s">
        <v>988</v>
      </c>
      <c r="C2655" s="3" t="s">
        <v>989</v>
      </c>
      <c r="D2655" s="3" t="s">
        <v>10</v>
      </c>
      <c r="E2655" s="3">
        <v>5360</v>
      </c>
      <c r="F2655" s="3">
        <v>2280.69955242883</v>
      </c>
      <c r="G2655" s="3">
        <v>6295</v>
      </c>
      <c r="H2655" s="3">
        <v>3346.6714616097602</v>
      </c>
      <c r="I2655" s="3">
        <v>158424</v>
      </c>
      <c r="J2655" s="3">
        <v>76510</v>
      </c>
      <c r="K2655" s="3">
        <v>0.48294450335807698</v>
      </c>
    </row>
    <row r="2656" spans="1:11" x14ac:dyDescent="0.2">
      <c r="A2656" s="3" t="s">
        <v>959</v>
      </c>
      <c r="B2656" s="3" t="s">
        <v>988</v>
      </c>
      <c r="C2656" s="3" t="s">
        <v>989</v>
      </c>
      <c r="D2656" s="3" t="s">
        <v>11</v>
      </c>
      <c r="E2656" s="3">
        <v>5526</v>
      </c>
      <c r="F2656" s="3">
        <v>2197.3391098296001</v>
      </c>
      <c r="G2656" s="3">
        <v>7159</v>
      </c>
      <c r="H2656" s="3">
        <v>4221.7997311665204</v>
      </c>
      <c r="I2656" s="3">
        <v>158424</v>
      </c>
      <c r="J2656" s="3">
        <v>76510</v>
      </c>
      <c r="K2656" s="3">
        <v>0.48294450335807698</v>
      </c>
    </row>
    <row r="2657" spans="1:11" x14ac:dyDescent="0.2">
      <c r="A2657" s="3" t="s">
        <v>959</v>
      </c>
      <c r="B2657" s="3" t="s">
        <v>988</v>
      </c>
      <c r="C2657" s="3" t="s">
        <v>989</v>
      </c>
      <c r="D2657" s="3" t="s">
        <v>12</v>
      </c>
      <c r="E2657" s="3">
        <v>5244</v>
      </c>
      <c r="F2657" s="3">
        <v>1802.7293242558901</v>
      </c>
      <c r="G2657" s="3">
        <v>6756</v>
      </c>
      <c r="H2657" s="3">
        <v>3473.8302728498802</v>
      </c>
      <c r="I2657" s="3">
        <v>158424</v>
      </c>
      <c r="J2657" s="3">
        <v>76510</v>
      </c>
      <c r="K2657" s="3">
        <v>0.48294450335807698</v>
      </c>
    </row>
    <row r="2658" spans="1:11" x14ac:dyDescent="0.2">
      <c r="A2658" s="3" t="s">
        <v>959</v>
      </c>
      <c r="B2658" s="3" t="s">
        <v>988</v>
      </c>
      <c r="C2658" s="3" t="s">
        <v>989</v>
      </c>
      <c r="D2658" s="3" t="s">
        <v>13</v>
      </c>
      <c r="E2658" s="3">
        <v>5898</v>
      </c>
      <c r="F2658" s="3">
        <v>2117.0913100067201</v>
      </c>
      <c r="G2658" s="3">
        <v>7647</v>
      </c>
      <c r="H2658" s="3">
        <v>4817.3004453579997</v>
      </c>
      <c r="I2658" s="3">
        <v>158424</v>
      </c>
      <c r="J2658" s="3">
        <v>76510</v>
      </c>
      <c r="K2658" s="3">
        <v>0.48294450335807698</v>
      </c>
    </row>
    <row r="2659" spans="1:11" x14ac:dyDescent="0.2">
      <c r="A2659" s="3" t="s">
        <v>959</v>
      </c>
      <c r="B2659" s="3" t="s">
        <v>988</v>
      </c>
      <c r="C2659" s="3" t="s">
        <v>989</v>
      </c>
      <c r="D2659" s="3" t="s">
        <v>14</v>
      </c>
      <c r="E2659" s="3">
        <v>5709</v>
      </c>
      <c r="F2659" s="3">
        <v>2271.2925686774302</v>
      </c>
      <c r="G2659" s="3">
        <v>6828</v>
      </c>
      <c r="H2659" s="3">
        <v>4430.6799522316796</v>
      </c>
      <c r="I2659" s="3">
        <v>158424</v>
      </c>
      <c r="J2659" s="3">
        <v>76510</v>
      </c>
      <c r="K2659" s="3">
        <v>0.48294450335807698</v>
      </c>
    </row>
    <row r="2660" spans="1:11" x14ac:dyDescent="0.2">
      <c r="A2660" s="3" t="s">
        <v>959</v>
      </c>
      <c r="B2660" s="3" t="s">
        <v>988</v>
      </c>
      <c r="C2660" s="3" t="s">
        <v>989</v>
      </c>
      <c r="D2660" s="3" t="s">
        <v>15</v>
      </c>
      <c r="E2660" s="3">
        <v>5491</v>
      </c>
      <c r="F2660" s="3">
        <v>2091.29552121097</v>
      </c>
      <c r="G2660" s="3">
        <v>6044</v>
      </c>
      <c r="H2660" s="3">
        <v>3013.3584933584898</v>
      </c>
      <c r="I2660" s="3">
        <v>158424</v>
      </c>
      <c r="J2660" s="3">
        <v>76510</v>
      </c>
      <c r="K2660" s="3">
        <v>0.48294450335807698</v>
      </c>
    </row>
    <row r="2661" spans="1:11" x14ac:dyDescent="0.2">
      <c r="A2661" s="3" t="s">
        <v>959</v>
      </c>
      <c r="B2661" s="3" t="s">
        <v>991</v>
      </c>
      <c r="C2661" s="3" t="s">
        <v>992</v>
      </c>
      <c r="D2661" s="3" t="s">
        <v>8</v>
      </c>
      <c r="E2661" s="3">
        <v>5149</v>
      </c>
      <c r="F2661" s="3">
        <v>1850.9683664310601</v>
      </c>
      <c r="G2661" s="3">
        <v>6180</v>
      </c>
      <c r="H2661" s="3">
        <v>3147.1470196979899</v>
      </c>
      <c r="I2661" s="3">
        <v>138712</v>
      </c>
      <c r="J2661" s="3">
        <v>69506</v>
      </c>
      <c r="K2661" s="3">
        <v>0.50108137724205504</v>
      </c>
    </row>
    <row r="2662" spans="1:11" x14ac:dyDescent="0.2">
      <c r="A2662" s="3" t="s">
        <v>959</v>
      </c>
      <c r="B2662" s="3" t="s">
        <v>991</v>
      </c>
      <c r="C2662" s="3" t="s">
        <v>992</v>
      </c>
      <c r="D2662" s="3" t="s">
        <v>9</v>
      </c>
      <c r="E2662" s="3">
        <v>5896</v>
      </c>
      <c r="F2662" s="3">
        <v>2542.92020440941</v>
      </c>
      <c r="G2662" s="3">
        <v>6900</v>
      </c>
      <c r="H2662" s="3">
        <v>3891.6483362850099</v>
      </c>
      <c r="I2662" s="3">
        <v>138712</v>
      </c>
      <c r="J2662" s="3">
        <v>69506</v>
      </c>
      <c r="K2662" s="3">
        <v>0.50108137724205504</v>
      </c>
    </row>
    <row r="2663" spans="1:11" x14ac:dyDescent="0.2">
      <c r="A2663" s="3" t="s">
        <v>959</v>
      </c>
      <c r="B2663" s="3" t="s">
        <v>991</v>
      </c>
      <c r="C2663" s="3" t="s">
        <v>992</v>
      </c>
      <c r="D2663" s="3" t="s">
        <v>10</v>
      </c>
      <c r="E2663" s="3">
        <v>5517</v>
      </c>
      <c r="F2663" s="3">
        <v>2550.0554402763401</v>
      </c>
      <c r="G2663" s="3">
        <v>6956</v>
      </c>
      <c r="H2663" s="3">
        <v>4175.6884094236302</v>
      </c>
      <c r="I2663" s="3">
        <v>138712</v>
      </c>
      <c r="J2663" s="3">
        <v>69506</v>
      </c>
      <c r="K2663" s="3">
        <v>0.50108137724205504</v>
      </c>
    </row>
    <row r="2664" spans="1:11" x14ac:dyDescent="0.2">
      <c r="A2664" s="3" t="s">
        <v>959</v>
      </c>
      <c r="B2664" s="3" t="s">
        <v>991</v>
      </c>
      <c r="C2664" s="3" t="s">
        <v>992</v>
      </c>
      <c r="D2664" s="3" t="s">
        <v>11</v>
      </c>
      <c r="E2664" s="3">
        <v>5668</v>
      </c>
      <c r="F2664" s="3">
        <v>2523.2464313288401</v>
      </c>
      <c r="G2664" s="3">
        <v>6728</v>
      </c>
      <c r="H2664" s="3">
        <v>4101.1363094696399</v>
      </c>
      <c r="I2664" s="3">
        <v>138712</v>
      </c>
      <c r="J2664" s="3">
        <v>69506</v>
      </c>
      <c r="K2664" s="3">
        <v>0.50108137724205504</v>
      </c>
    </row>
    <row r="2665" spans="1:11" x14ac:dyDescent="0.2">
      <c r="A2665" s="3" t="s">
        <v>959</v>
      </c>
      <c r="B2665" s="3" t="s">
        <v>991</v>
      </c>
      <c r="C2665" s="3" t="s">
        <v>992</v>
      </c>
      <c r="D2665" s="3" t="s">
        <v>12</v>
      </c>
      <c r="E2665" s="3">
        <v>5572</v>
      </c>
      <c r="F2665" s="3">
        <v>2129.1690583817699</v>
      </c>
      <c r="G2665" s="3">
        <v>6288</v>
      </c>
      <c r="H2665" s="3">
        <v>3240.7775197758301</v>
      </c>
      <c r="I2665" s="3">
        <v>138712</v>
      </c>
      <c r="J2665" s="3">
        <v>69506</v>
      </c>
      <c r="K2665" s="3">
        <v>0.50108137724205504</v>
      </c>
    </row>
    <row r="2666" spans="1:11" x14ac:dyDescent="0.2">
      <c r="A2666" s="3" t="s">
        <v>959</v>
      </c>
      <c r="B2666" s="3" t="s">
        <v>991</v>
      </c>
      <c r="C2666" s="3" t="s">
        <v>992</v>
      </c>
      <c r="D2666" s="3" t="s">
        <v>13</v>
      </c>
      <c r="E2666" s="3">
        <v>6461</v>
      </c>
      <c r="F2666" s="3">
        <v>3221.2704826038198</v>
      </c>
      <c r="G2666" s="3">
        <v>7774</v>
      </c>
      <c r="H2666" s="3">
        <v>4851.1594742063498</v>
      </c>
      <c r="I2666" s="3">
        <v>138712</v>
      </c>
      <c r="J2666" s="3">
        <v>69506</v>
      </c>
      <c r="K2666" s="3">
        <v>0.50108137724205504</v>
      </c>
    </row>
    <row r="2667" spans="1:11" x14ac:dyDescent="0.2">
      <c r="A2667" s="3" t="s">
        <v>959</v>
      </c>
      <c r="B2667" s="3" t="s">
        <v>991</v>
      </c>
      <c r="C2667" s="3" t="s">
        <v>992</v>
      </c>
      <c r="D2667" s="3" t="s">
        <v>14</v>
      </c>
      <c r="E2667" s="3">
        <v>6359</v>
      </c>
      <c r="F2667" s="3">
        <v>3044.7476153494299</v>
      </c>
      <c r="G2667" s="3">
        <v>7341</v>
      </c>
      <c r="H2667" s="3">
        <v>4732.5659343443203</v>
      </c>
      <c r="I2667" s="3">
        <v>138712</v>
      </c>
      <c r="J2667" s="3">
        <v>69506</v>
      </c>
      <c r="K2667" s="3">
        <v>0.50108137724205504</v>
      </c>
    </row>
    <row r="2668" spans="1:11" x14ac:dyDescent="0.2">
      <c r="A2668" s="3" t="s">
        <v>959</v>
      </c>
      <c r="B2668" s="3" t="s">
        <v>991</v>
      </c>
      <c r="C2668" s="3" t="s">
        <v>992</v>
      </c>
      <c r="D2668" s="3" t="s">
        <v>15</v>
      </c>
      <c r="E2668" s="3">
        <v>5736</v>
      </c>
      <c r="F2668" s="3">
        <v>2443.0226411349399</v>
      </c>
      <c r="G2668" s="3">
        <v>6463</v>
      </c>
      <c r="H2668" s="3">
        <v>3361.8488253319701</v>
      </c>
      <c r="I2668" s="3">
        <v>138712</v>
      </c>
      <c r="J2668" s="3">
        <v>69506</v>
      </c>
      <c r="K2668" s="3">
        <v>0.50108137724205504</v>
      </c>
    </row>
    <row r="2669" spans="1:11" x14ac:dyDescent="0.2">
      <c r="A2669" s="3" t="s">
        <v>959</v>
      </c>
      <c r="B2669" s="3" t="s">
        <v>994</v>
      </c>
      <c r="C2669" s="3" t="s">
        <v>995</v>
      </c>
      <c r="D2669" s="3" t="s">
        <v>8</v>
      </c>
      <c r="E2669" s="3">
        <v>4800</v>
      </c>
      <c r="F2669" s="3">
        <v>1373.7945824937501</v>
      </c>
      <c r="G2669" s="3">
        <v>5770</v>
      </c>
      <c r="H2669" s="3">
        <v>2263.0582275206798</v>
      </c>
      <c r="I2669" s="3">
        <v>134061</v>
      </c>
      <c r="J2669" s="3">
        <v>65200</v>
      </c>
      <c r="K2669" s="3">
        <v>0.48634576797129703</v>
      </c>
    </row>
    <row r="2670" spans="1:11" x14ac:dyDescent="0.2">
      <c r="A2670" s="3" t="s">
        <v>959</v>
      </c>
      <c r="B2670" s="3" t="s">
        <v>994</v>
      </c>
      <c r="C2670" s="3" t="s">
        <v>995</v>
      </c>
      <c r="D2670" s="3" t="s">
        <v>9</v>
      </c>
      <c r="E2670" s="3">
        <v>5585</v>
      </c>
      <c r="F2670" s="3">
        <v>1954.0009143392299</v>
      </c>
      <c r="G2670" s="3">
        <v>6736</v>
      </c>
      <c r="H2670" s="3">
        <v>3282.0163802942898</v>
      </c>
      <c r="I2670" s="3">
        <v>134061</v>
      </c>
      <c r="J2670" s="3">
        <v>65200</v>
      </c>
      <c r="K2670" s="3">
        <v>0.48634576797129703</v>
      </c>
    </row>
    <row r="2671" spans="1:11" x14ac:dyDescent="0.2">
      <c r="A2671" s="3" t="s">
        <v>959</v>
      </c>
      <c r="B2671" s="3" t="s">
        <v>994</v>
      </c>
      <c r="C2671" s="3" t="s">
        <v>995</v>
      </c>
      <c r="D2671" s="3" t="s">
        <v>10</v>
      </c>
      <c r="E2671" s="3">
        <v>4906</v>
      </c>
      <c r="F2671" s="3">
        <v>1626.60650999063</v>
      </c>
      <c r="G2671" s="3">
        <v>5589</v>
      </c>
      <c r="H2671" s="3">
        <v>2451.0355910040798</v>
      </c>
      <c r="I2671" s="3">
        <v>134061</v>
      </c>
      <c r="J2671" s="3">
        <v>65200</v>
      </c>
      <c r="K2671" s="3">
        <v>0.48634576797129703</v>
      </c>
    </row>
    <row r="2672" spans="1:11" x14ac:dyDescent="0.2">
      <c r="A2672" s="3" t="s">
        <v>959</v>
      </c>
      <c r="B2672" s="3" t="s">
        <v>994</v>
      </c>
      <c r="C2672" s="3" t="s">
        <v>995</v>
      </c>
      <c r="D2672" s="3" t="s">
        <v>11</v>
      </c>
      <c r="E2672" s="3">
        <v>5818</v>
      </c>
      <c r="F2672" s="3">
        <v>2226.5857464344999</v>
      </c>
      <c r="G2672" s="3">
        <v>6665</v>
      </c>
      <c r="H2672" s="3">
        <v>3706.0268746797201</v>
      </c>
      <c r="I2672" s="3">
        <v>134061</v>
      </c>
      <c r="J2672" s="3">
        <v>65200</v>
      </c>
      <c r="K2672" s="3">
        <v>0.48634576797129703</v>
      </c>
    </row>
    <row r="2673" spans="1:11" x14ac:dyDescent="0.2">
      <c r="A2673" s="3" t="s">
        <v>959</v>
      </c>
      <c r="B2673" s="3" t="s">
        <v>994</v>
      </c>
      <c r="C2673" s="3" t="s">
        <v>995</v>
      </c>
      <c r="D2673" s="3" t="s">
        <v>12</v>
      </c>
      <c r="E2673" s="3">
        <v>4640</v>
      </c>
      <c r="F2673" s="3">
        <v>1357.73692021584</v>
      </c>
      <c r="G2673" s="3">
        <v>6033</v>
      </c>
      <c r="H2673" s="3">
        <v>2793.00929294563</v>
      </c>
      <c r="I2673" s="3">
        <v>134061</v>
      </c>
      <c r="J2673" s="3">
        <v>65200</v>
      </c>
      <c r="K2673" s="3">
        <v>0.48634576797129703</v>
      </c>
    </row>
    <row r="2674" spans="1:11" x14ac:dyDescent="0.2">
      <c r="A2674" s="3" t="s">
        <v>959</v>
      </c>
      <c r="B2674" s="3" t="s">
        <v>994</v>
      </c>
      <c r="C2674" s="3" t="s">
        <v>995</v>
      </c>
      <c r="D2674" s="3" t="s">
        <v>13</v>
      </c>
      <c r="E2674" s="3">
        <v>5746</v>
      </c>
      <c r="F2674" s="3">
        <v>1861.33892115499</v>
      </c>
      <c r="G2674" s="3">
        <v>7265</v>
      </c>
      <c r="H2674" s="3">
        <v>4235.6532356532398</v>
      </c>
      <c r="I2674" s="3">
        <v>134061</v>
      </c>
      <c r="J2674" s="3">
        <v>65200</v>
      </c>
      <c r="K2674" s="3">
        <v>0.48634576797129703</v>
      </c>
    </row>
    <row r="2675" spans="1:11" x14ac:dyDescent="0.2">
      <c r="A2675" s="3" t="s">
        <v>959</v>
      </c>
      <c r="B2675" s="3" t="s">
        <v>994</v>
      </c>
      <c r="C2675" s="3" t="s">
        <v>995</v>
      </c>
      <c r="D2675" s="3" t="s">
        <v>14</v>
      </c>
      <c r="E2675" s="3">
        <v>5879</v>
      </c>
      <c r="F2675" s="3">
        <v>2215.9136963338901</v>
      </c>
      <c r="G2675" s="3">
        <v>7112</v>
      </c>
      <c r="H2675" s="3">
        <v>3925.7104722720801</v>
      </c>
      <c r="I2675" s="3">
        <v>134061</v>
      </c>
      <c r="J2675" s="3">
        <v>65200</v>
      </c>
      <c r="K2675" s="3">
        <v>0.48634576797129703</v>
      </c>
    </row>
    <row r="2676" spans="1:11" x14ac:dyDescent="0.2">
      <c r="A2676" s="3" t="s">
        <v>959</v>
      </c>
      <c r="B2676" s="3" t="s">
        <v>994</v>
      </c>
      <c r="C2676" s="3" t="s">
        <v>995</v>
      </c>
      <c r="D2676" s="3" t="s">
        <v>15</v>
      </c>
      <c r="E2676" s="3">
        <v>5498</v>
      </c>
      <c r="F2676" s="3">
        <v>2003.65758418107</v>
      </c>
      <c r="G2676" s="3">
        <v>6744</v>
      </c>
      <c r="H2676" s="3">
        <v>3458.7273580329102</v>
      </c>
      <c r="I2676" s="3">
        <v>134061</v>
      </c>
      <c r="J2676" s="3">
        <v>65200</v>
      </c>
      <c r="K2676" s="3">
        <v>0.48634576797129703</v>
      </c>
    </row>
    <row r="2677" spans="1:11" x14ac:dyDescent="0.2">
      <c r="A2677" s="3" t="s">
        <v>959</v>
      </c>
      <c r="B2677" s="3" t="s">
        <v>997</v>
      </c>
      <c r="C2677" s="3" t="s">
        <v>998</v>
      </c>
      <c r="D2677" s="3" t="s">
        <v>8</v>
      </c>
      <c r="E2677" s="3">
        <v>5690</v>
      </c>
      <c r="F2677" s="3">
        <v>2517.4268282244798</v>
      </c>
      <c r="G2677" s="3">
        <v>7046</v>
      </c>
      <c r="H2677" s="3">
        <v>4433.9645768217197</v>
      </c>
      <c r="I2677" s="3">
        <v>112051</v>
      </c>
      <c r="J2677" s="3">
        <v>52627</v>
      </c>
      <c r="K2677" s="3">
        <v>0.46967006095438701</v>
      </c>
    </row>
    <row r="2678" spans="1:11" x14ac:dyDescent="0.2">
      <c r="A2678" s="3" t="s">
        <v>959</v>
      </c>
      <c r="B2678" s="3" t="s">
        <v>997</v>
      </c>
      <c r="C2678" s="3" t="s">
        <v>998</v>
      </c>
      <c r="D2678" s="3" t="s">
        <v>9</v>
      </c>
      <c r="E2678" s="3">
        <v>6693</v>
      </c>
      <c r="F2678" s="3">
        <v>3061.14809764445</v>
      </c>
      <c r="G2678" s="3">
        <v>7732</v>
      </c>
      <c r="H2678" s="3">
        <v>4632.8740157480297</v>
      </c>
      <c r="I2678" s="3">
        <v>112051</v>
      </c>
      <c r="J2678" s="3">
        <v>52627</v>
      </c>
      <c r="K2678" s="3">
        <v>0.46967006095438701</v>
      </c>
    </row>
    <row r="2679" spans="1:11" x14ac:dyDescent="0.2">
      <c r="A2679" s="3" t="s">
        <v>959</v>
      </c>
      <c r="B2679" s="3" t="s">
        <v>997</v>
      </c>
      <c r="C2679" s="3" t="s">
        <v>998</v>
      </c>
      <c r="D2679" s="3" t="s">
        <v>10</v>
      </c>
      <c r="E2679" s="3">
        <v>5795</v>
      </c>
      <c r="F2679" s="3">
        <v>2649.22774783254</v>
      </c>
      <c r="G2679" s="3">
        <v>6948</v>
      </c>
      <c r="H2679" s="3">
        <v>4100.6339558971104</v>
      </c>
      <c r="I2679" s="3">
        <v>112051</v>
      </c>
      <c r="J2679" s="3">
        <v>52627</v>
      </c>
      <c r="K2679" s="3">
        <v>0.46967006095438701</v>
      </c>
    </row>
    <row r="2680" spans="1:11" x14ac:dyDescent="0.2">
      <c r="A2680" s="3" t="s">
        <v>959</v>
      </c>
      <c r="B2680" s="3" t="s">
        <v>997</v>
      </c>
      <c r="C2680" s="3" t="s">
        <v>998</v>
      </c>
      <c r="D2680" s="3" t="s">
        <v>11</v>
      </c>
      <c r="E2680" s="3">
        <v>6452</v>
      </c>
      <c r="F2680" s="3">
        <v>3234.8183292455701</v>
      </c>
      <c r="G2680" s="3">
        <v>7539</v>
      </c>
      <c r="H2680" s="3">
        <v>4973.7396259135403</v>
      </c>
      <c r="I2680" s="3">
        <v>112051</v>
      </c>
      <c r="J2680" s="3">
        <v>52627</v>
      </c>
      <c r="K2680" s="3">
        <v>0.46967006095438701</v>
      </c>
    </row>
    <row r="2681" spans="1:11" x14ac:dyDescent="0.2">
      <c r="A2681" s="3" t="s">
        <v>959</v>
      </c>
      <c r="B2681" s="3" t="s">
        <v>997</v>
      </c>
      <c r="C2681" s="3" t="s">
        <v>998</v>
      </c>
      <c r="D2681" s="3" t="s">
        <v>12</v>
      </c>
      <c r="E2681" s="3">
        <v>5766</v>
      </c>
      <c r="F2681" s="3">
        <v>2144.76641718462</v>
      </c>
      <c r="G2681" s="3">
        <v>7031</v>
      </c>
      <c r="H2681" s="3">
        <v>4108.5384650256101</v>
      </c>
      <c r="I2681" s="3">
        <v>112051</v>
      </c>
      <c r="J2681" s="3">
        <v>52627</v>
      </c>
      <c r="K2681" s="3">
        <v>0.46967006095438701</v>
      </c>
    </row>
    <row r="2682" spans="1:11" x14ac:dyDescent="0.2">
      <c r="A2682" s="3" t="s">
        <v>959</v>
      </c>
      <c r="B2682" s="3" t="s">
        <v>997</v>
      </c>
      <c r="C2682" s="3" t="s">
        <v>998</v>
      </c>
      <c r="D2682" s="3" t="s">
        <v>13</v>
      </c>
      <c r="E2682" s="3">
        <v>6413</v>
      </c>
      <c r="F2682" s="3">
        <v>2862.3242467718801</v>
      </c>
      <c r="G2682" s="3">
        <v>7924</v>
      </c>
      <c r="H2682" s="3">
        <v>5741.0256410256397</v>
      </c>
      <c r="I2682" s="3">
        <v>112051</v>
      </c>
      <c r="J2682" s="3">
        <v>52627</v>
      </c>
      <c r="K2682" s="3">
        <v>0.46967006095438701</v>
      </c>
    </row>
    <row r="2683" spans="1:11" x14ac:dyDescent="0.2">
      <c r="A2683" s="3" t="s">
        <v>959</v>
      </c>
      <c r="B2683" s="3" t="s">
        <v>997</v>
      </c>
      <c r="C2683" s="3" t="s">
        <v>998</v>
      </c>
      <c r="D2683" s="3" t="s">
        <v>14</v>
      </c>
      <c r="E2683" s="3">
        <v>6270</v>
      </c>
      <c r="F2683" s="3">
        <v>3194.1929624095401</v>
      </c>
      <c r="G2683" s="3">
        <v>7335</v>
      </c>
      <c r="H2683" s="3">
        <v>5350.3968253968296</v>
      </c>
      <c r="I2683" s="3">
        <v>112051</v>
      </c>
      <c r="J2683" s="3">
        <v>52627</v>
      </c>
      <c r="K2683" s="3">
        <v>0.46967006095438701</v>
      </c>
    </row>
    <row r="2684" spans="1:11" x14ac:dyDescent="0.2">
      <c r="A2684" s="3" t="s">
        <v>959</v>
      </c>
      <c r="B2684" s="3" t="s">
        <v>997</v>
      </c>
      <c r="C2684" s="3" t="s">
        <v>998</v>
      </c>
      <c r="D2684" s="3" t="s">
        <v>15</v>
      </c>
      <c r="E2684" s="3">
        <v>6524</v>
      </c>
      <c r="F2684" s="3">
        <v>2997.4212270991402</v>
      </c>
      <c r="G2684" s="3">
        <v>8357</v>
      </c>
      <c r="H2684" s="3">
        <v>6007.8431372549003</v>
      </c>
      <c r="I2684" s="3">
        <v>112051</v>
      </c>
      <c r="J2684" s="3">
        <v>52627</v>
      </c>
      <c r="K2684" s="3">
        <v>0.46967006095438701</v>
      </c>
    </row>
    <row r="2685" spans="1:11" x14ac:dyDescent="0.2">
      <c r="A2685" s="3" t="s">
        <v>959</v>
      </c>
      <c r="B2685" s="3" t="s">
        <v>1000</v>
      </c>
      <c r="C2685" s="3" t="s">
        <v>1001</v>
      </c>
      <c r="D2685" s="3" t="s">
        <v>8</v>
      </c>
      <c r="E2685" s="3">
        <v>6878</v>
      </c>
      <c r="F2685" s="3">
        <v>3773.0217902631698</v>
      </c>
      <c r="G2685" s="3">
        <v>7581</v>
      </c>
      <c r="H2685" s="3">
        <v>4957.8202406227902</v>
      </c>
      <c r="I2685" s="3">
        <v>108184</v>
      </c>
      <c r="J2685" s="3">
        <v>50221</v>
      </c>
      <c r="K2685" s="3">
        <v>0.46421836870516903</v>
      </c>
    </row>
    <row r="2686" spans="1:11" x14ac:dyDescent="0.2">
      <c r="A2686" s="3" t="s">
        <v>959</v>
      </c>
      <c r="B2686" s="3" t="s">
        <v>1000</v>
      </c>
      <c r="C2686" s="3" t="s">
        <v>1001</v>
      </c>
      <c r="D2686" s="3" t="s">
        <v>9</v>
      </c>
      <c r="E2686" s="3">
        <v>7215</v>
      </c>
      <c r="F2686" s="3">
        <v>3872.6439123790101</v>
      </c>
      <c r="G2686" s="3">
        <v>8071</v>
      </c>
      <c r="H2686" s="3">
        <v>5587.7034358047003</v>
      </c>
      <c r="I2686" s="3">
        <v>108184</v>
      </c>
      <c r="J2686" s="3">
        <v>50221</v>
      </c>
      <c r="K2686" s="3">
        <v>0.46421836870516903</v>
      </c>
    </row>
    <row r="2687" spans="1:11" x14ac:dyDescent="0.2">
      <c r="A2687" s="3" t="s">
        <v>959</v>
      </c>
      <c r="B2687" s="3" t="s">
        <v>1000</v>
      </c>
      <c r="C2687" s="3" t="s">
        <v>1001</v>
      </c>
      <c r="D2687" s="3" t="s">
        <v>10</v>
      </c>
      <c r="E2687" s="3">
        <v>6959</v>
      </c>
      <c r="F2687" s="3">
        <v>4347.3505661005702</v>
      </c>
      <c r="G2687" s="3">
        <v>8444</v>
      </c>
      <c r="H2687" s="3">
        <v>5789.0698109676196</v>
      </c>
      <c r="I2687" s="3">
        <v>108184</v>
      </c>
      <c r="J2687" s="3">
        <v>50221</v>
      </c>
      <c r="K2687" s="3">
        <v>0.46421836870516903</v>
      </c>
    </row>
    <row r="2688" spans="1:11" x14ac:dyDescent="0.2">
      <c r="A2688" s="3" t="s">
        <v>959</v>
      </c>
      <c r="B2688" s="3" t="s">
        <v>1000</v>
      </c>
      <c r="C2688" s="3" t="s">
        <v>1001</v>
      </c>
      <c r="D2688" s="3" t="s">
        <v>11</v>
      </c>
      <c r="E2688" s="3">
        <v>8189</v>
      </c>
      <c r="F2688" s="3">
        <v>5820.9876543209903</v>
      </c>
      <c r="G2688" s="3">
        <v>8423</v>
      </c>
      <c r="H2688" s="3">
        <v>6845.23809523809</v>
      </c>
      <c r="I2688" s="3">
        <v>108184</v>
      </c>
      <c r="J2688" s="3">
        <v>50221</v>
      </c>
      <c r="K2688" s="3">
        <v>0.46421836870516903</v>
      </c>
    </row>
    <row r="2689" spans="1:11" x14ac:dyDescent="0.2">
      <c r="A2689" s="3" t="s">
        <v>959</v>
      </c>
      <c r="B2689" s="3" t="s">
        <v>1000</v>
      </c>
      <c r="C2689" s="3" t="s">
        <v>1001</v>
      </c>
      <c r="D2689" s="3" t="s">
        <v>12</v>
      </c>
      <c r="E2689" s="3">
        <v>7805</v>
      </c>
      <c r="F2689" s="3">
        <v>5154.1733120680501</v>
      </c>
      <c r="G2689" s="3">
        <v>8505</v>
      </c>
      <c r="H2689" s="3">
        <v>6533.3333333333303</v>
      </c>
      <c r="I2689" s="3">
        <v>108184</v>
      </c>
      <c r="J2689" s="3">
        <v>50221</v>
      </c>
      <c r="K2689" s="3">
        <v>0.46421836870516903</v>
      </c>
    </row>
    <row r="2690" spans="1:11" x14ac:dyDescent="0.2">
      <c r="A2690" s="3" t="s">
        <v>959</v>
      </c>
      <c r="B2690" s="3" t="s">
        <v>1000</v>
      </c>
      <c r="C2690" s="3" t="s">
        <v>1001</v>
      </c>
      <c r="D2690" s="3" t="s">
        <v>13</v>
      </c>
      <c r="E2690" s="3">
        <v>7999</v>
      </c>
      <c r="F2690" s="3">
        <v>5236.4066193853396</v>
      </c>
      <c r="G2690" s="3">
        <v>8889</v>
      </c>
      <c r="H2690" s="3">
        <v>7460.3174603174602</v>
      </c>
      <c r="I2690" s="3">
        <v>108184</v>
      </c>
      <c r="J2690" s="3">
        <v>50221</v>
      </c>
      <c r="K2690" s="3">
        <v>0.46421836870516903</v>
      </c>
    </row>
    <row r="2691" spans="1:11" x14ac:dyDescent="0.2">
      <c r="A2691" s="3" t="s">
        <v>959</v>
      </c>
      <c r="B2691" s="3" t="s">
        <v>1000</v>
      </c>
      <c r="C2691" s="3" t="s">
        <v>1001</v>
      </c>
      <c r="D2691" s="3" t="s">
        <v>14</v>
      </c>
      <c r="E2691" s="3">
        <v>7317</v>
      </c>
      <c r="F2691" s="3">
        <v>4870.2713408595801</v>
      </c>
      <c r="G2691" s="3">
        <v>8701</v>
      </c>
      <c r="H2691" s="3">
        <v>7172.2689075630296</v>
      </c>
      <c r="I2691" s="3">
        <v>108184</v>
      </c>
      <c r="J2691" s="3">
        <v>50221</v>
      </c>
      <c r="K2691" s="3">
        <v>0.46421836870516903</v>
      </c>
    </row>
    <row r="2692" spans="1:11" x14ac:dyDescent="0.2">
      <c r="A2692" s="3" t="s">
        <v>959</v>
      </c>
      <c r="B2692" s="3" t="s">
        <v>1000</v>
      </c>
      <c r="C2692" s="3" t="s">
        <v>1001</v>
      </c>
      <c r="D2692" s="3" t="s">
        <v>15</v>
      </c>
      <c r="E2692" s="3">
        <v>6925</v>
      </c>
      <c r="F2692" s="3">
        <v>3684.4388586324098</v>
      </c>
      <c r="G2692" s="3">
        <v>7006</v>
      </c>
      <c r="H2692" s="3">
        <v>4225.8089133089097</v>
      </c>
      <c r="I2692" s="3">
        <v>108184</v>
      </c>
      <c r="J2692" s="3">
        <v>50221</v>
      </c>
      <c r="K2692" s="3">
        <v>0.46421836870516903</v>
      </c>
    </row>
    <row r="2693" spans="1:11" x14ac:dyDescent="0.2">
      <c r="A2693" s="3" t="s">
        <v>959</v>
      </c>
      <c r="B2693" s="3" t="s">
        <v>1003</v>
      </c>
      <c r="C2693" s="3" t="s">
        <v>1004</v>
      </c>
      <c r="D2693" s="3" t="s">
        <v>8</v>
      </c>
      <c r="E2693" s="3">
        <v>6488</v>
      </c>
      <c r="F2693" s="3">
        <v>3276.0745335372198</v>
      </c>
      <c r="G2693" s="3">
        <v>7024</v>
      </c>
      <c r="H2693" s="3">
        <v>4094.8149348603101</v>
      </c>
      <c r="I2693" s="3">
        <v>99208</v>
      </c>
      <c r="J2693" s="3">
        <v>47515</v>
      </c>
      <c r="K2693" s="3">
        <v>0.47894323038464598</v>
      </c>
    </row>
    <row r="2694" spans="1:11" x14ac:dyDescent="0.2">
      <c r="A2694" s="3" t="s">
        <v>959</v>
      </c>
      <c r="B2694" s="3" t="s">
        <v>1003</v>
      </c>
      <c r="C2694" s="3" t="s">
        <v>1004</v>
      </c>
      <c r="D2694" s="3" t="s">
        <v>9</v>
      </c>
      <c r="E2694" s="3">
        <v>7292</v>
      </c>
      <c r="F2694" s="3">
        <v>4088.5763631877599</v>
      </c>
      <c r="G2694" s="3">
        <v>8083</v>
      </c>
      <c r="H2694" s="3">
        <v>5561.3207547169804</v>
      </c>
      <c r="I2694" s="3">
        <v>99208</v>
      </c>
      <c r="J2694" s="3">
        <v>47515</v>
      </c>
      <c r="K2694" s="3">
        <v>0.47894323038464598</v>
      </c>
    </row>
    <row r="2695" spans="1:11" x14ac:dyDescent="0.2">
      <c r="A2695" s="3" t="s">
        <v>959</v>
      </c>
      <c r="B2695" s="3" t="s">
        <v>1003</v>
      </c>
      <c r="C2695" s="3" t="s">
        <v>1004</v>
      </c>
      <c r="D2695" s="3" t="s">
        <v>10</v>
      </c>
      <c r="E2695" s="3">
        <v>7251</v>
      </c>
      <c r="F2695" s="3">
        <v>4173.2324929972001</v>
      </c>
      <c r="G2695" s="3">
        <v>8036</v>
      </c>
      <c r="H2695" s="3">
        <v>5486.0867251928703</v>
      </c>
      <c r="I2695" s="3">
        <v>99208</v>
      </c>
      <c r="J2695" s="3">
        <v>47515</v>
      </c>
      <c r="K2695" s="3">
        <v>0.47894323038464598</v>
      </c>
    </row>
    <row r="2696" spans="1:11" x14ac:dyDescent="0.2">
      <c r="A2696" s="3" t="s">
        <v>959</v>
      </c>
      <c r="B2696" s="3" t="s">
        <v>1003</v>
      </c>
      <c r="C2696" s="3" t="s">
        <v>1004</v>
      </c>
      <c r="D2696" s="3" t="s">
        <v>11</v>
      </c>
      <c r="E2696" s="3">
        <v>7439</v>
      </c>
      <c r="F2696" s="3">
        <v>5173.05458768873</v>
      </c>
      <c r="G2696" s="3">
        <v>8387</v>
      </c>
      <c r="H2696" s="3">
        <v>6739.3899204243999</v>
      </c>
      <c r="I2696" s="3">
        <v>99208</v>
      </c>
      <c r="J2696" s="3">
        <v>47515</v>
      </c>
      <c r="K2696" s="3">
        <v>0.47894323038464598</v>
      </c>
    </row>
    <row r="2697" spans="1:11" x14ac:dyDescent="0.2">
      <c r="A2697" s="3" t="s">
        <v>959</v>
      </c>
      <c r="B2697" s="3" t="s">
        <v>1003</v>
      </c>
      <c r="C2697" s="3" t="s">
        <v>1004</v>
      </c>
      <c r="D2697" s="3" t="s">
        <v>12</v>
      </c>
      <c r="E2697" s="3">
        <v>7352</v>
      </c>
      <c r="F2697" s="3">
        <v>4975.5930344165599</v>
      </c>
      <c r="G2697" s="3">
        <v>7852</v>
      </c>
      <c r="H2697" s="3">
        <v>5756.4724919093896</v>
      </c>
      <c r="I2697" s="3">
        <v>99208</v>
      </c>
      <c r="J2697" s="3">
        <v>47515</v>
      </c>
      <c r="K2697" s="3">
        <v>0.47894323038464598</v>
      </c>
    </row>
    <row r="2698" spans="1:11" x14ac:dyDescent="0.2">
      <c r="A2698" s="3" t="s">
        <v>959</v>
      </c>
      <c r="B2698" s="3" t="s">
        <v>1003</v>
      </c>
      <c r="C2698" s="3" t="s">
        <v>1004</v>
      </c>
      <c r="D2698" s="3" t="s">
        <v>13</v>
      </c>
      <c r="E2698" s="3">
        <v>7733</v>
      </c>
      <c r="F2698" s="3">
        <v>5481.2030075188004</v>
      </c>
      <c r="G2698" s="3">
        <v>8274</v>
      </c>
      <c r="H2698" s="3">
        <v>6776.3157894736796</v>
      </c>
      <c r="I2698" s="3">
        <v>99208</v>
      </c>
      <c r="J2698" s="3">
        <v>47515</v>
      </c>
      <c r="K2698" s="3">
        <v>0.47894323038464598</v>
      </c>
    </row>
    <row r="2699" spans="1:11" x14ac:dyDescent="0.2">
      <c r="A2699" s="3" t="s">
        <v>959</v>
      </c>
      <c r="B2699" s="3" t="s">
        <v>1003</v>
      </c>
      <c r="C2699" s="3" t="s">
        <v>1004</v>
      </c>
      <c r="D2699" s="3" t="s">
        <v>14</v>
      </c>
      <c r="E2699" s="3">
        <v>7218</v>
      </c>
      <c r="F2699" s="3">
        <v>4764.6697388632901</v>
      </c>
      <c r="G2699" s="3">
        <v>7830</v>
      </c>
      <c r="H2699" s="3">
        <v>5958.80149812734</v>
      </c>
      <c r="I2699" s="3">
        <v>99208</v>
      </c>
      <c r="J2699" s="3">
        <v>47515</v>
      </c>
      <c r="K2699" s="3">
        <v>0.47894323038464598</v>
      </c>
    </row>
    <row r="2700" spans="1:11" x14ac:dyDescent="0.2">
      <c r="A2700" s="3" t="s">
        <v>959</v>
      </c>
      <c r="B2700" s="3" t="s">
        <v>1003</v>
      </c>
      <c r="C2700" s="3" t="s">
        <v>1004</v>
      </c>
      <c r="D2700" s="3" t="s">
        <v>15</v>
      </c>
      <c r="E2700" s="3">
        <v>7128</v>
      </c>
      <c r="F2700" s="3">
        <v>3599.1303149912901</v>
      </c>
      <c r="G2700" s="3">
        <v>7563</v>
      </c>
      <c r="H2700" s="3">
        <v>4706.4419848277603</v>
      </c>
      <c r="I2700" s="3">
        <v>99208</v>
      </c>
      <c r="J2700" s="3">
        <v>47515</v>
      </c>
      <c r="K2700" s="3">
        <v>0.47894323038464598</v>
      </c>
    </row>
    <row r="2701" spans="1:11" x14ac:dyDescent="0.2">
      <c r="A2701" s="3" t="s">
        <v>959</v>
      </c>
      <c r="B2701" s="3" t="s">
        <v>1006</v>
      </c>
      <c r="C2701" s="3" t="s">
        <v>1007</v>
      </c>
      <c r="D2701" s="3" t="s">
        <v>8</v>
      </c>
      <c r="E2701" s="3">
        <v>7708</v>
      </c>
      <c r="F2701" s="3">
        <v>4959.2302674494504</v>
      </c>
      <c r="G2701" s="3">
        <v>9135</v>
      </c>
      <c r="H2701" s="3">
        <v>7447.9166666666697</v>
      </c>
      <c r="I2701" s="3">
        <v>85992</v>
      </c>
      <c r="J2701" s="3">
        <v>43254</v>
      </c>
      <c r="K2701" s="3">
        <v>0.50300027909572997</v>
      </c>
    </row>
    <row r="2702" spans="1:11" x14ac:dyDescent="0.2">
      <c r="A2702" s="3" t="s">
        <v>959</v>
      </c>
      <c r="B2702" s="3" t="s">
        <v>1006</v>
      </c>
      <c r="C2702" s="3" t="s">
        <v>1007</v>
      </c>
      <c r="D2702" s="3" t="s">
        <v>9</v>
      </c>
      <c r="E2702" s="3">
        <v>7675</v>
      </c>
      <c r="F2702" s="3">
        <v>4461.4209320091704</v>
      </c>
      <c r="G2702" s="3">
        <v>8913</v>
      </c>
      <c r="H2702" s="3">
        <v>6293.7062937062901</v>
      </c>
      <c r="I2702" s="3">
        <v>85992</v>
      </c>
      <c r="J2702" s="3">
        <v>43254</v>
      </c>
      <c r="K2702" s="3">
        <v>0.50300027909572997</v>
      </c>
    </row>
    <row r="2703" spans="1:11" x14ac:dyDescent="0.2">
      <c r="A2703" s="3" t="s">
        <v>959</v>
      </c>
      <c r="B2703" s="3" t="s">
        <v>1006</v>
      </c>
      <c r="C2703" s="3" t="s">
        <v>1007</v>
      </c>
      <c r="D2703" s="3" t="s">
        <v>10</v>
      </c>
      <c r="E2703" s="3">
        <v>8175</v>
      </c>
      <c r="F2703" s="3">
        <v>5750</v>
      </c>
      <c r="G2703" s="3">
        <v>9325</v>
      </c>
      <c r="H2703" s="3">
        <v>8148.1481481481496</v>
      </c>
      <c r="I2703" s="3">
        <v>85992</v>
      </c>
      <c r="J2703" s="3">
        <v>43254</v>
      </c>
      <c r="K2703" s="3">
        <v>0.50300027909572997</v>
      </c>
    </row>
    <row r="2704" spans="1:11" x14ac:dyDescent="0.2">
      <c r="A2704" s="3" t="s">
        <v>959</v>
      </c>
      <c r="B2704" s="3" t="s">
        <v>1006</v>
      </c>
      <c r="C2704" s="3" t="s">
        <v>1007</v>
      </c>
      <c r="D2704" s="3" t="s">
        <v>11</v>
      </c>
      <c r="E2704" s="3">
        <v>7745</v>
      </c>
      <c r="F2704" s="3">
        <v>5000</v>
      </c>
      <c r="G2704" s="3">
        <v>8553</v>
      </c>
      <c r="H2704" s="3">
        <v>7407.4074074074097</v>
      </c>
      <c r="I2704" s="3">
        <v>85992</v>
      </c>
      <c r="J2704" s="3">
        <v>43254</v>
      </c>
      <c r="K2704" s="3">
        <v>0.50300027909572997</v>
      </c>
    </row>
    <row r="2705" spans="1:11" x14ac:dyDescent="0.2">
      <c r="A2705" s="3" t="s">
        <v>959</v>
      </c>
      <c r="B2705" s="3" t="s">
        <v>1006</v>
      </c>
      <c r="C2705" s="3" t="s">
        <v>1007</v>
      </c>
      <c r="D2705" s="3" t="s">
        <v>12</v>
      </c>
      <c r="E2705" s="3">
        <v>7337</v>
      </c>
      <c r="F2705" s="3">
        <v>4674.0740740740703</v>
      </c>
      <c r="G2705" s="3">
        <v>8527</v>
      </c>
      <c r="H2705" s="3">
        <v>7195.1219512195103</v>
      </c>
      <c r="I2705" s="3">
        <v>85992</v>
      </c>
      <c r="J2705" s="3">
        <v>43254</v>
      </c>
      <c r="K2705" s="3">
        <v>0.50300027909572997</v>
      </c>
    </row>
    <row r="2706" spans="1:11" x14ac:dyDescent="0.2">
      <c r="A2706" s="3" t="s">
        <v>959</v>
      </c>
      <c r="B2706" s="3" t="s">
        <v>1006</v>
      </c>
      <c r="C2706" s="3" t="s">
        <v>1007</v>
      </c>
      <c r="D2706" s="3" t="s">
        <v>13</v>
      </c>
      <c r="E2706" s="3">
        <v>7981</v>
      </c>
      <c r="F2706" s="3">
        <v>5471.6981132075498</v>
      </c>
      <c r="G2706" s="3">
        <v>9750</v>
      </c>
      <c r="H2706" s="3">
        <v>9523.8095238095193</v>
      </c>
      <c r="I2706" s="3">
        <v>85992</v>
      </c>
      <c r="J2706" s="3">
        <v>43254</v>
      </c>
      <c r="K2706" s="3">
        <v>0.50300027909572997</v>
      </c>
    </row>
    <row r="2707" spans="1:11" x14ac:dyDescent="0.2">
      <c r="A2707" s="3" t="s">
        <v>959</v>
      </c>
      <c r="B2707" s="3" t="s">
        <v>1006</v>
      </c>
      <c r="C2707" s="3" t="s">
        <v>1007</v>
      </c>
      <c r="D2707" s="3" t="s">
        <v>14</v>
      </c>
      <c r="E2707" s="3">
        <v>7958</v>
      </c>
      <c r="F2707" s="3">
        <v>5183.9826839826801</v>
      </c>
      <c r="G2707" s="3">
        <v>8535</v>
      </c>
      <c r="H2707" s="3">
        <v>6500</v>
      </c>
      <c r="I2707" s="3">
        <v>85992</v>
      </c>
      <c r="J2707" s="3">
        <v>43254</v>
      </c>
      <c r="K2707" s="3">
        <v>0.50300027909572997</v>
      </c>
    </row>
    <row r="2708" spans="1:11" x14ac:dyDescent="0.2">
      <c r="A2708" s="3" t="s">
        <v>959</v>
      </c>
      <c r="B2708" s="3" t="s">
        <v>1006</v>
      </c>
      <c r="C2708" s="3" t="s">
        <v>1007</v>
      </c>
      <c r="D2708" s="3" t="s">
        <v>15</v>
      </c>
      <c r="E2708" s="3">
        <v>8377</v>
      </c>
      <c r="F2708" s="3">
        <v>6468.25396825397</v>
      </c>
      <c r="G2708" s="3">
        <v>9129</v>
      </c>
      <c r="H2708" s="3">
        <v>8333.3333333333303</v>
      </c>
      <c r="I2708" s="3">
        <v>85992</v>
      </c>
      <c r="J2708" s="3">
        <v>43254</v>
      </c>
      <c r="K2708" s="3">
        <v>0.50300027909572997</v>
      </c>
    </row>
    <row r="2709" spans="1:11" x14ac:dyDescent="0.2">
      <c r="A2709" s="3" t="s">
        <v>959</v>
      </c>
      <c r="B2709" s="3" t="s">
        <v>1009</v>
      </c>
      <c r="C2709" s="3" t="s">
        <v>1010</v>
      </c>
      <c r="D2709" s="3" t="s">
        <v>8</v>
      </c>
      <c r="E2709" s="3">
        <v>6729</v>
      </c>
      <c r="F2709" s="3">
        <v>3674.6353720408601</v>
      </c>
      <c r="G2709" s="3">
        <v>7292</v>
      </c>
      <c r="H2709" s="3">
        <v>4808.7052612192301</v>
      </c>
      <c r="I2709" s="3">
        <v>107964</v>
      </c>
      <c r="J2709" s="3">
        <v>53354</v>
      </c>
      <c r="K2709" s="3">
        <v>0.494183246267274</v>
      </c>
    </row>
    <row r="2710" spans="1:11" x14ac:dyDescent="0.2">
      <c r="A2710" s="3" t="s">
        <v>959</v>
      </c>
      <c r="B2710" s="3" t="s">
        <v>1009</v>
      </c>
      <c r="C2710" s="3" t="s">
        <v>1010</v>
      </c>
      <c r="D2710" s="3" t="s">
        <v>9</v>
      </c>
      <c r="E2710" s="3">
        <v>7858</v>
      </c>
      <c r="F2710" s="3">
        <v>4947.8133806491996</v>
      </c>
      <c r="G2710" s="3">
        <v>8344</v>
      </c>
      <c r="H2710" s="3">
        <v>6023.0504415506703</v>
      </c>
      <c r="I2710" s="3">
        <v>107964</v>
      </c>
      <c r="J2710" s="3">
        <v>53354</v>
      </c>
      <c r="K2710" s="3">
        <v>0.494183246267274</v>
      </c>
    </row>
    <row r="2711" spans="1:11" x14ac:dyDescent="0.2">
      <c r="A2711" s="3" t="s">
        <v>959</v>
      </c>
      <c r="B2711" s="3" t="s">
        <v>1009</v>
      </c>
      <c r="C2711" s="3" t="s">
        <v>1010</v>
      </c>
      <c r="D2711" s="3" t="s">
        <v>10</v>
      </c>
      <c r="E2711" s="3">
        <v>7225</v>
      </c>
      <c r="F2711" s="3">
        <v>4015.02306008812</v>
      </c>
      <c r="G2711" s="3">
        <v>7954</v>
      </c>
      <c r="H2711" s="3">
        <v>5335.1989479157101</v>
      </c>
      <c r="I2711" s="3">
        <v>107964</v>
      </c>
      <c r="J2711" s="3">
        <v>53354</v>
      </c>
      <c r="K2711" s="3">
        <v>0.494183246267274</v>
      </c>
    </row>
    <row r="2712" spans="1:11" x14ac:dyDescent="0.2">
      <c r="A2712" s="3" t="s">
        <v>959</v>
      </c>
      <c r="B2712" s="3" t="s">
        <v>1009</v>
      </c>
      <c r="C2712" s="3" t="s">
        <v>1010</v>
      </c>
      <c r="D2712" s="3" t="s">
        <v>11</v>
      </c>
      <c r="E2712" s="3">
        <v>7831</v>
      </c>
      <c r="F2712" s="3">
        <v>4186.7238959075703</v>
      </c>
      <c r="G2712" s="3">
        <v>8293</v>
      </c>
      <c r="H2712" s="3">
        <v>5471.4249336098101</v>
      </c>
      <c r="I2712" s="3">
        <v>107964</v>
      </c>
      <c r="J2712" s="3">
        <v>53354</v>
      </c>
      <c r="K2712" s="3">
        <v>0.494183246267274</v>
      </c>
    </row>
    <row r="2713" spans="1:11" x14ac:dyDescent="0.2">
      <c r="A2713" s="3" t="s">
        <v>959</v>
      </c>
      <c r="B2713" s="3" t="s">
        <v>1009</v>
      </c>
      <c r="C2713" s="3" t="s">
        <v>1010</v>
      </c>
      <c r="D2713" s="3" t="s">
        <v>12</v>
      </c>
      <c r="E2713" s="3">
        <v>6609</v>
      </c>
      <c r="F2713" s="3">
        <v>3967.2631706074799</v>
      </c>
      <c r="G2713" s="3">
        <v>7434</v>
      </c>
      <c r="H2713" s="3">
        <v>5139.7996357012698</v>
      </c>
      <c r="I2713" s="3">
        <v>107964</v>
      </c>
      <c r="J2713" s="3">
        <v>53354</v>
      </c>
      <c r="K2713" s="3">
        <v>0.494183246267274</v>
      </c>
    </row>
    <row r="2714" spans="1:11" x14ac:dyDescent="0.2">
      <c r="A2714" s="3" t="s">
        <v>959</v>
      </c>
      <c r="B2714" s="3" t="s">
        <v>1009</v>
      </c>
      <c r="C2714" s="3" t="s">
        <v>1010</v>
      </c>
      <c r="D2714" s="3" t="s">
        <v>13</v>
      </c>
      <c r="E2714" s="3">
        <v>7399</v>
      </c>
      <c r="F2714" s="3">
        <v>5271.3864306784699</v>
      </c>
      <c r="G2714" s="3">
        <v>8630</v>
      </c>
      <c r="H2714" s="3">
        <v>7270.1149425287404</v>
      </c>
      <c r="I2714" s="3">
        <v>107964</v>
      </c>
      <c r="J2714" s="3">
        <v>53354</v>
      </c>
      <c r="K2714" s="3">
        <v>0.494183246267274</v>
      </c>
    </row>
    <row r="2715" spans="1:11" x14ac:dyDescent="0.2">
      <c r="A2715" s="3" t="s">
        <v>959</v>
      </c>
      <c r="B2715" s="3" t="s">
        <v>1009</v>
      </c>
      <c r="C2715" s="3" t="s">
        <v>1010</v>
      </c>
      <c r="D2715" s="3" t="s">
        <v>14</v>
      </c>
      <c r="E2715" s="3">
        <v>7056</v>
      </c>
      <c r="F2715" s="3">
        <v>4360.5156228107098</v>
      </c>
      <c r="G2715" s="3">
        <v>7914</v>
      </c>
      <c r="H2715" s="3">
        <v>5903.1986531986504</v>
      </c>
      <c r="I2715" s="3">
        <v>107964</v>
      </c>
      <c r="J2715" s="3">
        <v>53354</v>
      </c>
      <c r="K2715" s="3">
        <v>0.494183246267274</v>
      </c>
    </row>
    <row r="2716" spans="1:11" x14ac:dyDescent="0.2">
      <c r="A2716" s="3" t="s">
        <v>959</v>
      </c>
      <c r="B2716" s="3" t="s">
        <v>1009</v>
      </c>
      <c r="C2716" s="3" t="s">
        <v>1010</v>
      </c>
      <c r="D2716" s="3" t="s">
        <v>15</v>
      </c>
      <c r="E2716" s="3">
        <v>6773</v>
      </c>
      <c r="F2716" s="3">
        <v>4054.9825995370602</v>
      </c>
      <c r="G2716" s="3">
        <v>7289</v>
      </c>
      <c r="H2716" s="3">
        <v>4635.9936359936401</v>
      </c>
      <c r="I2716" s="3">
        <v>107964</v>
      </c>
      <c r="J2716" s="3">
        <v>53354</v>
      </c>
      <c r="K2716" s="3">
        <v>0.494183246267274</v>
      </c>
    </row>
    <row r="2717" spans="1:11" x14ac:dyDescent="0.2">
      <c r="A2717" s="3" t="s">
        <v>959</v>
      </c>
      <c r="B2717" s="3" t="s">
        <v>1012</v>
      </c>
      <c r="C2717" s="3" t="s">
        <v>1013</v>
      </c>
      <c r="D2717" s="3" t="s">
        <v>8</v>
      </c>
      <c r="E2717" s="3">
        <v>5144</v>
      </c>
      <c r="F2717" s="3">
        <v>1790.7584255024501</v>
      </c>
      <c r="G2717" s="3">
        <v>6322</v>
      </c>
      <c r="H2717" s="3">
        <v>3218.4957676530698</v>
      </c>
      <c r="I2717" s="3">
        <v>101195</v>
      </c>
      <c r="J2717" s="3">
        <v>49318</v>
      </c>
      <c r="K2717" s="3">
        <v>0.48735609466870899</v>
      </c>
    </row>
    <row r="2718" spans="1:11" x14ac:dyDescent="0.2">
      <c r="A2718" s="3" t="s">
        <v>959</v>
      </c>
      <c r="B2718" s="3" t="s">
        <v>1012</v>
      </c>
      <c r="C2718" s="3" t="s">
        <v>1013</v>
      </c>
      <c r="D2718" s="3" t="s">
        <v>9</v>
      </c>
      <c r="E2718" s="3">
        <v>6376</v>
      </c>
      <c r="F2718" s="3">
        <v>2563.5100601087001</v>
      </c>
      <c r="G2718" s="3">
        <v>7829</v>
      </c>
      <c r="H2718" s="3">
        <v>5054.1666666666697</v>
      </c>
      <c r="I2718" s="3">
        <v>101195</v>
      </c>
      <c r="J2718" s="3">
        <v>49318</v>
      </c>
      <c r="K2718" s="3">
        <v>0.48735609466870899</v>
      </c>
    </row>
    <row r="2719" spans="1:11" x14ac:dyDescent="0.2">
      <c r="A2719" s="3" t="s">
        <v>959</v>
      </c>
      <c r="B2719" s="3" t="s">
        <v>1012</v>
      </c>
      <c r="C2719" s="3" t="s">
        <v>1013</v>
      </c>
      <c r="D2719" s="3" t="s">
        <v>10</v>
      </c>
      <c r="E2719" s="3">
        <v>5444</v>
      </c>
      <c r="F2719" s="3">
        <v>2169.8680733564502</v>
      </c>
      <c r="G2719" s="3">
        <v>6455</v>
      </c>
      <c r="H2719" s="3">
        <v>3587.5727816684098</v>
      </c>
      <c r="I2719" s="3">
        <v>101195</v>
      </c>
      <c r="J2719" s="3">
        <v>49318</v>
      </c>
      <c r="K2719" s="3">
        <v>0.48735609466870899</v>
      </c>
    </row>
    <row r="2720" spans="1:11" x14ac:dyDescent="0.2">
      <c r="A2720" s="3" t="s">
        <v>959</v>
      </c>
      <c r="B2720" s="3" t="s">
        <v>1012</v>
      </c>
      <c r="C2720" s="3" t="s">
        <v>1013</v>
      </c>
      <c r="D2720" s="3" t="s">
        <v>11</v>
      </c>
      <c r="E2720" s="3">
        <v>6069</v>
      </c>
      <c r="F2720" s="3">
        <v>2546.0917579085699</v>
      </c>
      <c r="G2720" s="3">
        <v>7610</v>
      </c>
      <c r="H2720" s="3">
        <v>4878.7148594377504</v>
      </c>
      <c r="I2720" s="3">
        <v>101195</v>
      </c>
      <c r="J2720" s="3">
        <v>49318</v>
      </c>
      <c r="K2720" s="3">
        <v>0.48735609466870899</v>
      </c>
    </row>
    <row r="2721" spans="1:11" x14ac:dyDescent="0.2">
      <c r="A2721" s="3" t="s">
        <v>959</v>
      </c>
      <c r="B2721" s="3" t="s">
        <v>1012</v>
      </c>
      <c r="C2721" s="3" t="s">
        <v>1013</v>
      </c>
      <c r="D2721" s="3" t="s">
        <v>12</v>
      </c>
      <c r="E2721" s="3">
        <v>5802</v>
      </c>
      <c r="F2721" s="3">
        <v>2070.8861683380501</v>
      </c>
      <c r="G2721" s="3">
        <v>7071</v>
      </c>
      <c r="H2721" s="3">
        <v>4271.5873015873003</v>
      </c>
      <c r="I2721" s="3">
        <v>101195</v>
      </c>
      <c r="J2721" s="3">
        <v>49318</v>
      </c>
      <c r="K2721" s="3">
        <v>0.48735609466870899</v>
      </c>
    </row>
    <row r="2722" spans="1:11" x14ac:dyDescent="0.2">
      <c r="A2722" s="3" t="s">
        <v>959</v>
      </c>
      <c r="B2722" s="3" t="s">
        <v>1012</v>
      </c>
      <c r="C2722" s="3" t="s">
        <v>1013</v>
      </c>
      <c r="D2722" s="3" t="s">
        <v>13</v>
      </c>
      <c r="E2722" s="3">
        <v>5667</v>
      </c>
      <c r="F2722" s="3">
        <v>2571.3291579679899</v>
      </c>
      <c r="G2722" s="3">
        <v>9000</v>
      </c>
      <c r="H2722" s="3">
        <v>8461.5384615384592</v>
      </c>
      <c r="I2722" s="3">
        <v>101195</v>
      </c>
      <c r="J2722" s="3">
        <v>49318</v>
      </c>
      <c r="K2722" s="3">
        <v>0.48735609466870899</v>
      </c>
    </row>
    <row r="2723" spans="1:11" x14ac:dyDescent="0.2">
      <c r="A2723" s="3" t="s">
        <v>959</v>
      </c>
      <c r="B2723" s="3" t="s">
        <v>1012</v>
      </c>
      <c r="C2723" s="3" t="s">
        <v>1013</v>
      </c>
      <c r="D2723" s="3" t="s">
        <v>14</v>
      </c>
      <c r="E2723" s="3">
        <v>6127</v>
      </c>
      <c r="F2723" s="3">
        <v>2489.2057833234298</v>
      </c>
      <c r="G2723" s="3">
        <v>8068</v>
      </c>
      <c r="H2723" s="3">
        <v>5296.2962962963002</v>
      </c>
      <c r="I2723" s="3">
        <v>101195</v>
      </c>
      <c r="J2723" s="3">
        <v>49318</v>
      </c>
      <c r="K2723" s="3">
        <v>0.48735609466870899</v>
      </c>
    </row>
    <row r="2724" spans="1:11" x14ac:dyDescent="0.2">
      <c r="A2724" s="3" t="s">
        <v>959</v>
      </c>
      <c r="B2724" s="3" t="s">
        <v>1012</v>
      </c>
      <c r="C2724" s="3" t="s">
        <v>1013</v>
      </c>
      <c r="D2724" s="3" t="s">
        <v>15</v>
      </c>
      <c r="E2724" s="3">
        <v>5769</v>
      </c>
      <c r="F2724" s="3">
        <v>2564.0348755950299</v>
      </c>
      <c r="G2724" s="3">
        <v>6813</v>
      </c>
      <c r="H2724" s="3">
        <v>4143.84808368211</v>
      </c>
      <c r="I2724" s="3">
        <v>101195</v>
      </c>
      <c r="J2724" s="3">
        <v>49318</v>
      </c>
      <c r="K2724" s="3">
        <v>0.48735609466870899</v>
      </c>
    </row>
    <row r="2725" spans="1:11" x14ac:dyDescent="0.2">
      <c r="A2725" s="3" t="s">
        <v>1017</v>
      </c>
      <c r="B2725" s="3" t="s">
        <v>1015</v>
      </c>
      <c r="C2725" s="3" t="s">
        <v>1016</v>
      </c>
      <c r="D2725" s="3" t="s">
        <v>8</v>
      </c>
      <c r="E2725" s="3">
        <v>4496</v>
      </c>
      <c r="F2725" s="3">
        <v>1759.5699826027701</v>
      </c>
      <c r="G2725" s="3">
        <v>5171</v>
      </c>
      <c r="H2725" s="3">
        <v>2456.6126627420499</v>
      </c>
      <c r="I2725" s="3">
        <v>1793902</v>
      </c>
      <c r="J2725" s="3">
        <v>884500</v>
      </c>
      <c r="K2725" s="3">
        <v>0.493059264106958</v>
      </c>
    </row>
    <row r="2726" spans="1:11" x14ac:dyDescent="0.2">
      <c r="A2726" s="3" t="s">
        <v>1017</v>
      </c>
      <c r="B2726" s="3" t="s">
        <v>1015</v>
      </c>
      <c r="C2726" s="3" t="s">
        <v>1016</v>
      </c>
      <c r="D2726" s="3" t="s">
        <v>9</v>
      </c>
      <c r="E2726" s="3">
        <v>4688</v>
      </c>
      <c r="F2726" s="3">
        <v>1823.3507406527201</v>
      </c>
      <c r="G2726" s="3">
        <v>5417</v>
      </c>
      <c r="H2726" s="3">
        <v>2374.3749398254399</v>
      </c>
      <c r="I2726" s="3">
        <v>1793902</v>
      </c>
      <c r="J2726" s="3">
        <v>884500</v>
      </c>
      <c r="K2726" s="3">
        <v>0.493059264106958</v>
      </c>
    </row>
    <row r="2727" spans="1:11" x14ac:dyDescent="0.2">
      <c r="A2727" s="3" t="s">
        <v>1017</v>
      </c>
      <c r="B2727" s="3" t="s">
        <v>1015</v>
      </c>
      <c r="C2727" s="3" t="s">
        <v>1016</v>
      </c>
      <c r="D2727" s="3" t="s">
        <v>10</v>
      </c>
      <c r="E2727" s="3">
        <v>4520</v>
      </c>
      <c r="F2727" s="3">
        <v>1752.28025939598</v>
      </c>
      <c r="G2727" s="3">
        <v>5485</v>
      </c>
      <c r="H2727" s="3">
        <v>2491.6430894946002</v>
      </c>
      <c r="I2727" s="3">
        <v>1793902</v>
      </c>
      <c r="J2727" s="3">
        <v>884500</v>
      </c>
      <c r="K2727" s="3">
        <v>0.493059264106958</v>
      </c>
    </row>
    <row r="2728" spans="1:11" x14ac:dyDescent="0.2">
      <c r="A2728" s="3" t="s">
        <v>1017</v>
      </c>
      <c r="B2728" s="3" t="s">
        <v>1015</v>
      </c>
      <c r="C2728" s="3" t="s">
        <v>1016</v>
      </c>
      <c r="D2728" s="3" t="s">
        <v>11</v>
      </c>
      <c r="E2728" s="3">
        <v>4886</v>
      </c>
      <c r="F2728" s="3">
        <v>2092.5067820047202</v>
      </c>
      <c r="G2728" s="3">
        <v>5596</v>
      </c>
      <c r="H2728" s="3">
        <v>2654.9905839990602</v>
      </c>
      <c r="I2728" s="3">
        <v>1793902</v>
      </c>
      <c r="J2728" s="3">
        <v>884500</v>
      </c>
      <c r="K2728" s="3">
        <v>0.493059264106958</v>
      </c>
    </row>
    <row r="2729" spans="1:11" x14ac:dyDescent="0.2">
      <c r="A2729" s="3" t="s">
        <v>1017</v>
      </c>
      <c r="B2729" s="3" t="s">
        <v>1015</v>
      </c>
      <c r="C2729" s="3" t="s">
        <v>1016</v>
      </c>
      <c r="D2729" s="3" t="s">
        <v>12</v>
      </c>
      <c r="E2729" s="3">
        <v>4540</v>
      </c>
      <c r="F2729" s="3">
        <v>1685.9838581210499</v>
      </c>
      <c r="G2729" s="3">
        <v>5209</v>
      </c>
      <c r="H2729" s="3">
        <v>2300.6486466845399</v>
      </c>
      <c r="I2729" s="3">
        <v>1793902</v>
      </c>
      <c r="J2729" s="3">
        <v>884500</v>
      </c>
      <c r="K2729" s="3">
        <v>0.493059264106958</v>
      </c>
    </row>
    <row r="2730" spans="1:11" x14ac:dyDescent="0.2">
      <c r="A2730" s="3" t="s">
        <v>1017</v>
      </c>
      <c r="B2730" s="3" t="s">
        <v>1015</v>
      </c>
      <c r="C2730" s="3" t="s">
        <v>1016</v>
      </c>
      <c r="D2730" s="3" t="s">
        <v>13</v>
      </c>
      <c r="E2730" s="3">
        <v>5347</v>
      </c>
      <c r="F2730" s="3">
        <v>2277.3816425360701</v>
      </c>
      <c r="G2730" s="3">
        <v>6390</v>
      </c>
      <c r="H2730" s="3">
        <v>3078.84620611228</v>
      </c>
      <c r="I2730" s="3">
        <v>1793902</v>
      </c>
      <c r="J2730" s="3">
        <v>884500</v>
      </c>
      <c r="K2730" s="3">
        <v>0.493059264106958</v>
      </c>
    </row>
    <row r="2731" spans="1:11" x14ac:dyDescent="0.2">
      <c r="A2731" s="3" t="s">
        <v>1017</v>
      </c>
      <c r="B2731" s="3" t="s">
        <v>1015</v>
      </c>
      <c r="C2731" s="3" t="s">
        <v>1016</v>
      </c>
      <c r="D2731" s="3" t="s">
        <v>14</v>
      </c>
      <c r="E2731" s="3">
        <v>4181</v>
      </c>
      <c r="F2731" s="3">
        <v>1542.5892138811</v>
      </c>
      <c r="G2731" s="3">
        <v>4970</v>
      </c>
      <c r="H2731" s="3">
        <v>2166.9413407322299</v>
      </c>
      <c r="I2731" s="3">
        <v>1793902</v>
      </c>
      <c r="J2731" s="3">
        <v>884500</v>
      </c>
      <c r="K2731" s="3">
        <v>0.493059264106958</v>
      </c>
    </row>
    <row r="2732" spans="1:11" x14ac:dyDescent="0.2">
      <c r="A2732" s="3" t="s">
        <v>1017</v>
      </c>
      <c r="B2732" s="3" t="s">
        <v>1015</v>
      </c>
      <c r="C2732" s="3" t="s">
        <v>1016</v>
      </c>
      <c r="D2732" s="3" t="s">
        <v>15</v>
      </c>
      <c r="E2732" s="3">
        <v>4404</v>
      </c>
      <c r="F2732" s="3">
        <v>1572.87799479967</v>
      </c>
      <c r="G2732" s="3">
        <v>5233</v>
      </c>
      <c r="H2732" s="3">
        <v>2322.3164808272099</v>
      </c>
      <c r="I2732" s="3">
        <v>1793902</v>
      </c>
      <c r="J2732" s="3">
        <v>884500</v>
      </c>
      <c r="K2732" s="3">
        <v>0.493059264106958</v>
      </c>
    </row>
    <row r="2733" spans="1:11" x14ac:dyDescent="0.2">
      <c r="A2733" s="3" t="s">
        <v>1017</v>
      </c>
      <c r="B2733" s="3" t="s">
        <v>1019</v>
      </c>
      <c r="C2733" s="3" t="s">
        <v>1020</v>
      </c>
      <c r="D2733" s="3" t="s">
        <v>8</v>
      </c>
      <c r="E2733" s="3">
        <v>5074</v>
      </c>
      <c r="F2733" s="3">
        <v>2082.05329651907</v>
      </c>
      <c r="G2733" s="3">
        <v>6508</v>
      </c>
      <c r="H2733" s="3">
        <v>3689.5685376704801</v>
      </c>
      <c r="I2733" s="3">
        <v>405944</v>
      </c>
      <c r="J2733" s="3">
        <v>190100</v>
      </c>
      <c r="K2733" s="3">
        <v>0.46829119287389398</v>
      </c>
    </row>
    <row r="2734" spans="1:11" x14ac:dyDescent="0.2">
      <c r="A2734" s="3" t="s">
        <v>1017</v>
      </c>
      <c r="B2734" s="3" t="s">
        <v>1019</v>
      </c>
      <c r="C2734" s="3" t="s">
        <v>1020</v>
      </c>
      <c r="D2734" s="3" t="s">
        <v>9</v>
      </c>
      <c r="E2734" s="3">
        <v>5964</v>
      </c>
      <c r="F2734" s="3">
        <v>2615.8827970348898</v>
      </c>
      <c r="G2734" s="3">
        <v>6693</v>
      </c>
      <c r="H2734" s="3">
        <v>3728.5385589389002</v>
      </c>
      <c r="I2734" s="3">
        <v>405944</v>
      </c>
      <c r="J2734" s="3">
        <v>190100</v>
      </c>
      <c r="K2734" s="3">
        <v>0.46829119287389398</v>
      </c>
    </row>
    <row r="2735" spans="1:11" x14ac:dyDescent="0.2">
      <c r="A2735" s="3" t="s">
        <v>1017</v>
      </c>
      <c r="B2735" s="3" t="s">
        <v>1019</v>
      </c>
      <c r="C2735" s="3" t="s">
        <v>1020</v>
      </c>
      <c r="D2735" s="3" t="s">
        <v>10</v>
      </c>
      <c r="E2735" s="3">
        <v>5174</v>
      </c>
      <c r="F2735" s="3">
        <v>2244.8908986740798</v>
      </c>
      <c r="G2735" s="3">
        <v>6218</v>
      </c>
      <c r="H2735" s="3">
        <v>3610.2445048438799</v>
      </c>
      <c r="I2735" s="3">
        <v>405944</v>
      </c>
      <c r="J2735" s="3">
        <v>190100</v>
      </c>
      <c r="K2735" s="3">
        <v>0.46829119287389398</v>
      </c>
    </row>
    <row r="2736" spans="1:11" x14ac:dyDescent="0.2">
      <c r="A2736" s="3" t="s">
        <v>1017</v>
      </c>
      <c r="B2736" s="3" t="s">
        <v>1019</v>
      </c>
      <c r="C2736" s="3" t="s">
        <v>1020</v>
      </c>
      <c r="D2736" s="3" t="s">
        <v>11</v>
      </c>
      <c r="E2736" s="3">
        <v>6096</v>
      </c>
      <c r="F2736" s="3">
        <v>3409.8221293762199</v>
      </c>
      <c r="G2736" s="3">
        <v>6795</v>
      </c>
      <c r="H2736" s="3">
        <v>4519.9035382361299</v>
      </c>
      <c r="I2736" s="3">
        <v>405944</v>
      </c>
      <c r="J2736" s="3">
        <v>190100</v>
      </c>
      <c r="K2736" s="3">
        <v>0.46829119287389398</v>
      </c>
    </row>
    <row r="2737" spans="1:11" x14ac:dyDescent="0.2">
      <c r="A2737" s="3" t="s">
        <v>1017</v>
      </c>
      <c r="B2737" s="3" t="s">
        <v>1019</v>
      </c>
      <c r="C2737" s="3" t="s">
        <v>1020</v>
      </c>
      <c r="D2737" s="3" t="s">
        <v>12</v>
      </c>
      <c r="E2737" s="3">
        <v>5622</v>
      </c>
      <c r="F2737" s="3">
        <v>3150.1561771716001</v>
      </c>
      <c r="G2737" s="3">
        <v>6132</v>
      </c>
      <c r="H2737" s="3">
        <v>3972.44612189796</v>
      </c>
      <c r="I2737" s="3">
        <v>405944</v>
      </c>
      <c r="J2737" s="3">
        <v>190100</v>
      </c>
      <c r="K2737" s="3">
        <v>0.46829119287389398</v>
      </c>
    </row>
    <row r="2738" spans="1:11" x14ac:dyDescent="0.2">
      <c r="A2738" s="3" t="s">
        <v>1017</v>
      </c>
      <c r="B2738" s="3" t="s">
        <v>1019</v>
      </c>
      <c r="C2738" s="3" t="s">
        <v>1020</v>
      </c>
      <c r="D2738" s="3" t="s">
        <v>13</v>
      </c>
      <c r="E2738" s="3">
        <v>6075</v>
      </c>
      <c r="F2738" s="3">
        <v>2979.3149923424398</v>
      </c>
      <c r="G2738" s="3">
        <v>6503</v>
      </c>
      <c r="H2738" s="3">
        <v>3913.3479018315902</v>
      </c>
      <c r="I2738" s="3">
        <v>405944</v>
      </c>
      <c r="J2738" s="3">
        <v>190100</v>
      </c>
      <c r="K2738" s="3">
        <v>0.46829119287389398</v>
      </c>
    </row>
    <row r="2739" spans="1:11" x14ac:dyDescent="0.2">
      <c r="A2739" s="3" t="s">
        <v>1017</v>
      </c>
      <c r="B2739" s="3" t="s">
        <v>1019</v>
      </c>
      <c r="C2739" s="3" t="s">
        <v>1020</v>
      </c>
      <c r="D2739" s="3" t="s">
        <v>14</v>
      </c>
      <c r="E2739" s="3">
        <v>5318</v>
      </c>
      <c r="F2739" s="3">
        <v>2355.00361814292</v>
      </c>
      <c r="G2739" s="3">
        <v>6208</v>
      </c>
      <c r="H2739" s="3">
        <v>3221.1170793208298</v>
      </c>
      <c r="I2739" s="3">
        <v>405944</v>
      </c>
      <c r="J2739" s="3">
        <v>190100</v>
      </c>
      <c r="K2739" s="3">
        <v>0.46829119287389398</v>
      </c>
    </row>
    <row r="2740" spans="1:11" x14ac:dyDescent="0.2">
      <c r="A2740" s="3" t="s">
        <v>1017</v>
      </c>
      <c r="B2740" s="3" t="s">
        <v>1019</v>
      </c>
      <c r="C2740" s="3" t="s">
        <v>1020</v>
      </c>
      <c r="D2740" s="3" t="s">
        <v>15</v>
      </c>
      <c r="E2740" s="3">
        <v>5350</v>
      </c>
      <c r="F2740" s="3">
        <v>2773.0417486551501</v>
      </c>
      <c r="G2740" s="3">
        <v>5900</v>
      </c>
      <c r="H2740" s="3">
        <v>3570.5075400514202</v>
      </c>
      <c r="I2740" s="3">
        <v>405944</v>
      </c>
      <c r="J2740" s="3">
        <v>190100</v>
      </c>
      <c r="K2740" s="3">
        <v>0.46829119287389398</v>
      </c>
    </row>
    <row r="2741" spans="1:11" x14ac:dyDescent="0.2">
      <c r="A2741" s="3" t="s">
        <v>1017</v>
      </c>
      <c r="B2741" s="3" t="s">
        <v>1022</v>
      </c>
      <c r="C2741" s="3" t="s">
        <v>1023</v>
      </c>
      <c r="D2741" s="3" t="s">
        <v>8</v>
      </c>
      <c r="E2741" s="3">
        <v>7054</v>
      </c>
      <c r="F2741" s="3">
        <v>5194.2572195736702</v>
      </c>
      <c r="G2741" s="3">
        <v>8175</v>
      </c>
      <c r="H2741" s="3">
        <v>6627.17008077833</v>
      </c>
      <c r="I2741" s="3">
        <v>162413</v>
      </c>
      <c r="J2741" s="3">
        <v>73300</v>
      </c>
      <c r="K2741" s="3">
        <v>0.45131855208634802</v>
      </c>
    </row>
    <row r="2742" spans="1:11" x14ac:dyDescent="0.2">
      <c r="A2742" s="3" t="s">
        <v>1017</v>
      </c>
      <c r="B2742" s="3" t="s">
        <v>1022</v>
      </c>
      <c r="C2742" s="3" t="s">
        <v>1023</v>
      </c>
      <c r="D2742" s="3" t="s">
        <v>9</v>
      </c>
      <c r="E2742" s="3">
        <v>7345</v>
      </c>
      <c r="F2742" s="3">
        <v>4914.9780479567698</v>
      </c>
      <c r="G2742" s="3">
        <v>7887</v>
      </c>
      <c r="H2742" s="3">
        <v>5795.9680222453899</v>
      </c>
      <c r="I2742" s="3">
        <v>162413</v>
      </c>
      <c r="J2742" s="3">
        <v>73300</v>
      </c>
      <c r="K2742" s="3">
        <v>0.45131855208634802</v>
      </c>
    </row>
    <row r="2743" spans="1:11" x14ac:dyDescent="0.2">
      <c r="A2743" s="3" t="s">
        <v>1017</v>
      </c>
      <c r="B2743" s="3" t="s">
        <v>1022</v>
      </c>
      <c r="C2743" s="3" t="s">
        <v>1023</v>
      </c>
      <c r="D2743" s="3" t="s">
        <v>10</v>
      </c>
      <c r="E2743" s="3">
        <v>7609</v>
      </c>
      <c r="F2743" s="3">
        <v>5616.7800453514701</v>
      </c>
      <c r="G2743" s="3">
        <v>8352</v>
      </c>
      <c r="H2743" s="3">
        <v>6851.4619883040896</v>
      </c>
      <c r="I2743" s="3">
        <v>162413</v>
      </c>
      <c r="J2743" s="3">
        <v>73300</v>
      </c>
      <c r="K2743" s="3">
        <v>0.45131855208634802</v>
      </c>
    </row>
    <row r="2744" spans="1:11" x14ac:dyDescent="0.2">
      <c r="A2744" s="3" t="s">
        <v>1017</v>
      </c>
      <c r="B2744" s="3" t="s">
        <v>1022</v>
      </c>
      <c r="C2744" s="3" t="s">
        <v>1023</v>
      </c>
      <c r="D2744" s="3" t="s">
        <v>11</v>
      </c>
      <c r="E2744" s="3">
        <v>7640</v>
      </c>
      <c r="F2744" s="3">
        <v>6009.9846390168996</v>
      </c>
      <c r="G2744" s="3">
        <v>8696</v>
      </c>
      <c r="H2744" s="3">
        <v>7711.6402116402096</v>
      </c>
      <c r="I2744" s="3">
        <v>162413</v>
      </c>
      <c r="J2744" s="3">
        <v>73300</v>
      </c>
      <c r="K2744" s="3">
        <v>0.45131855208634802</v>
      </c>
    </row>
    <row r="2745" spans="1:11" x14ac:dyDescent="0.2">
      <c r="A2745" s="3" t="s">
        <v>1017</v>
      </c>
      <c r="B2745" s="3" t="s">
        <v>1022</v>
      </c>
      <c r="C2745" s="3" t="s">
        <v>1023</v>
      </c>
      <c r="D2745" s="3" t="s">
        <v>12</v>
      </c>
      <c r="E2745" s="3">
        <v>8463</v>
      </c>
      <c r="F2745" s="3">
        <v>6545.7227138643102</v>
      </c>
      <c r="G2745" s="3">
        <v>8818</v>
      </c>
      <c r="H2745" s="3">
        <v>7318.8405797101404</v>
      </c>
      <c r="I2745" s="3">
        <v>162413</v>
      </c>
      <c r="J2745" s="3">
        <v>73300</v>
      </c>
      <c r="K2745" s="3">
        <v>0.45131855208634802</v>
      </c>
    </row>
    <row r="2746" spans="1:11" x14ac:dyDescent="0.2">
      <c r="A2746" s="3" t="s">
        <v>1017</v>
      </c>
      <c r="B2746" s="3" t="s">
        <v>1022</v>
      </c>
      <c r="C2746" s="3" t="s">
        <v>1023</v>
      </c>
      <c r="D2746" s="3" t="s">
        <v>13</v>
      </c>
      <c r="E2746" s="3">
        <v>8143</v>
      </c>
      <c r="F2746" s="3">
        <v>5899.3993993994</v>
      </c>
      <c r="G2746" s="3">
        <v>8679</v>
      </c>
      <c r="H2746" s="3">
        <v>7655.4054054054004</v>
      </c>
      <c r="I2746" s="3">
        <v>162413</v>
      </c>
      <c r="J2746" s="3">
        <v>73300</v>
      </c>
      <c r="K2746" s="3">
        <v>0.45131855208634802</v>
      </c>
    </row>
    <row r="2747" spans="1:11" x14ac:dyDescent="0.2">
      <c r="A2747" s="3" t="s">
        <v>1017</v>
      </c>
      <c r="B2747" s="3" t="s">
        <v>1022</v>
      </c>
      <c r="C2747" s="3" t="s">
        <v>1023</v>
      </c>
      <c r="D2747" s="3" t="s">
        <v>14</v>
      </c>
      <c r="E2747" s="3">
        <v>7151</v>
      </c>
      <c r="F2747" s="3">
        <v>4899.6843464536796</v>
      </c>
      <c r="G2747" s="3">
        <v>7987</v>
      </c>
      <c r="H2747" s="3">
        <v>5929.3478260869597</v>
      </c>
      <c r="I2747" s="3">
        <v>162413</v>
      </c>
      <c r="J2747" s="3">
        <v>73300</v>
      </c>
      <c r="K2747" s="3">
        <v>0.45131855208634802</v>
      </c>
    </row>
    <row r="2748" spans="1:11" x14ac:dyDescent="0.2">
      <c r="A2748" s="3" t="s">
        <v>1017</v>
      </c>
      <c r="B2748" s="3" t="s">
        <v>1022</v>
      </c>
      <c r="C2748" s="3" t="s">
        <v>1023</v>
      </c>
      <c r="D2748" s="3" t="s">
        <v>15</v>
      </c>
      <c r="E2748" s="3">
        <v>6401</v>
      </c>
      <c r="F2748" s="3">
        <v>3814.2515262515299</v>
      </c>
      <c r="G2748" s="3">
        <v>6824</v>
      </c>
      <c r="H2748" s="3">
        <v>4745.2755577755597</v>
      </c>
      <c r="I2748" s="3">
        <v>162413</v>
      </c>
      <c r="J2748" s="3">
        <v>73300</v>
      </c>
      <c r="K2748" s="3">
        <v>0.45131855208634802</v>
      </c>
    </row>
    <row r="2749" spans="1:11" x14ac:dyDescent="0.2">
      <c r="A2749" s="3" t="s">
        <v>1017</v>
      </c>
      <c r="B2749" s="3" t="s">
        <v>1025</v>
      </c>
      <c r="C2749" s="3" t="s">
        <v>1026</v>
      </c>
      <c r="D2749" s="3" t="s">
        <v>8</v>
      </c>
      <c r="E2749" s="3">
        <v>6648</v>
      </c>
      <c r="F2749" s="3">
        <v>4065.1232825145898</v>
      </c>
      <c r="G2749" s="3">
        <v>7171</v>
      </c>
      <c r="H2749" s="3">
        <v>4952.7704742428696</v>
      </c>
      <c r="I2749" s="3">
        <v>179200</v>
      </c>
      <c r="J2749" s="3">
        <v>87800</v>
      </c>
      <c r="K2749" s="3">
        <v>0.48995535714285698</v>
      </c>
    </row>
    <row r="2750" spans="1:11" x14ac:dyDescent="0.2">
      <c r="A2750" s="3" t="s">
        <v>1017</v>
      </c>
      <c r="B2750" s="3" t="s">
        <v>1025</v>
      </c>
      <c r="C2750" s="3" t="s">
        <v>1026</v>
      </c>
      <c r="D2750" s="3" t="s">
        <v>9</v>
      </c>
      <c r="E2750" s="3">
        <v>6532</v>
      </c>
      <c r="F2750" s="3">
        <v>4306.3953748781196</v>
      </c>
      <c r="G2750" s="3">
        <v>7487</v>
      </c>
      <c r="H2750" s="3">
        <v>5726.7670601003902</v>
      </c>
      <c r="I2750" s="3">
        <v>179200</v>
      </c>
      <c r="J2750" s="3">
        <v>87800</v>
      </c>
      <c r="K2750" s="3">
        <v>0.48995535714285698</v>
      </c>
    </row>
    <row r="2751" spans="1:11" x14ac:dyDescent="0.2">
      <c r="A2751" s="3" t="s">
        <v>1017</v>
      </c>
      <c r="B2751" s="3" t="s">
        <v>1025</v>
      </c>
      <c r="C2751" s="3" t="s">
        <v>1026</v>
      </c>
      <c r="D2751" s="3" t="s">
        <v>10</v>
      </c>
      <c r="E2751" s="3">
        <v>6669</v>
      </c>
      <c r="F2751" s="3">
        <v>4105.8522699860096</v>
      </c>
      <c r="G2751" s="3">
        <v>7202</v>
      </c>
      <c r="H2751" s="3">
        <v>5695.2454003736002</v>
      </c>
      <c r="I2751" s="3">
        <v>179200</v>
      </c>
      <c r="J2751" s="3">
        <v>87800</v>
      </c>
      <c r="K2751" s="3">
        <v>0.48995535714285698</v>
      </c>
    </row>
    <row r="2752" spans="1:11" x14ac:dyDescent="0.2">
      <c r="A2752" s="3" t="s">
        <v>1017</v>
      </c>
      <c r="B2752" s="3" t="s">
        <v>1025</v>
      </c>
      <c r="C2752" s="3" t="s">
        <v>1026</v>
      </c>
      <c r="D2752" s="3" t="s">
        <v>11</v>
      </c>
      <c r="E2752" s="3">
        <v>7120</v>
      </c>
      <c r="F2752" s="3">
        <v>4980.9807903867304</v>
      </c>
      <c r="G2752" s="3">
        <v>8034</v>
      </c>
      <c r="H2752" s="3">
        <v>6255.5777555777604</v>
      </c>
      <c r="I2752" s="3">
        <v>179200</v>
      </c>
      <c r="J2752" s="3">
        <v>87800</v>
      </c>
      <c r="K2752" s="3">
        <v>0.48995535714285698</v>
      </c>
    </row>
    <row r="2753" spans="1:11" x14ac:dyDescent="0.2">
      <c r="A2753" s="3" t="s">
        <v>1017</v>
      </c>
      <c r="B2753" s="3" t="s">
        <v>1025</v>
      </c>
      <c r="C2753" s="3" t="s">
        <v>1026</v>
      </c>
      <c r="D2753" s="3" t="s">
        <v>12</v>
      </c>
      <c r="E2753" s="3">
        <v>6540</v>
      </c>
      <c r="F2753" s="3">
        <v>3834.82458374099</v>
      </c>
      <c r="G2753" s="3">
        <v>7111</v>
      </c>
      <c r="H2753" s="3">
        <v>4591.5401149776098</v>
      </c>
      <c r="I2753" s="3">
        <v>179200</v>
      </c>
      <c r="J2753" s="3">
        <v>87800</v>
      </c>
      <c r="K2753" s="3">
        <v>0.48995535714285698</v>
      </c>
    </row>
    <row r="2754" spans="1:11" x14ac:dyDescent="0.2">
      <c r="A2754" s="3" t="s">
        <v>1017</v>
      </c>
      <c r="B2754" s="3" t="s">
        <v>1025</v>
      </c>
      <c r="C2754" s="3" t="s">
        <v>1026</v>
      </c>
      <c r="D2754" s="3" t="s">
        <v>13</v>
      </c>
      <c r="E2754" s="3">
        <v>6851</v>
      </c>
      <c r="F2754" s="3">
        <v>4067.6145153211</v>
      </c>
      <c r="G2754" s="3">
        <v>7173</v>
      </c>
      <c r="H2754" s="3">
        <v>4517.1976270730702</v>
      </c>
      <c r="I2754" s="3">
        <v>179200</v>
      </c>
      <c r="J2754" s="3">
        <v>87800</v>
      </c>
      <c r="K2754" s="3">
        <v>0.48995535714285698</v>
      </c>
    </row>
    <row r="2755" spans="1:11" x14ac:dyDescent="0.2">
      <c r="A2755" s="3" t="s">
        <v>1017</v>
      </c>
      <c r="B2755" s="3" t="s">
        <v>1025</v>
      </c>
      <c r="C2755" s="3" t="s">
        <v>1026</v>
      </c>
      <c r="D2755" s="3" t="s">
        <v>14</v>
      </c>
      <c r="E2755" s="3">
        <v>5875</v>
      </c>
      <c r="F2755" s="3">
        <v>3107.9504061963598</v>
      </c>
      <c r="G2755" s="3">
        <v>6442</v>
      </c>
      <c r="H2755" s="3">
        <v>3737.4611023069601</v>
      </c>
      <c r="I2755" s="3">
        <v>179200</v>
      </c>
      <c r="J2755" s="3">
        <v>87800</v>
      </c>
      <c r="K2755" s="3">
        <v>0.48995535714285698</v>
      </c>
    </row>
    <row r="2756" spans="1:11" x14ac:dyDescent="0.2">
      <c r="A2756" s="3" t="s">
        <v>1017</v>
      </c>
      <c r="B2756" s="3" t="s">
        <v>1025</v>
      </c>
      <c r="C2756" s="3" t="s">
        <v>1026</v>
      </c>
      <c r="D2756" s="3" t="s">
        <v>15</v>
      </c>
      <c r="E2756" s="3">
        <v>6678</v>
      </c>
      <c r="F2756" s="3">
        <v>3859.5006526041002</v>
      </c>
      <c r="G2756" s="3">
        <v>7155</v>
      </c>
      <c r="H2756" s="3">
        <v>4517.4892839424001</v>
      </c>
      <c r="I2756" s="3">
        <v>179200</v>
      </c>
      <c r="J2756" s="3">
        <v>87800</v>
      </c>
      <c r="K2756" s="3">
        <v>0.48995535714285698</v>
      </c>
    </row>
    <row r="2757" spans="1:11" x14ac:dyDescent="0.2">
      <c r="A2757" s="3" t="s">
        <v>1017</v>
      </c>
      <c r="B2757" s="3" t="s">
        <v>1028</v>
      </c>
      <c r="C2757" s="3" t="s">
        <v>1029</v>
      </c>
      <c r="D2757" s="3" t="s">
        <v>8</v>
      </c>
      <c r="E2757" s="3">
        <v>8556</v>
      </c>
      <c r="F2757" s="3">
        <v>7479.1666666666697</v>
      </c>
      <c r="G2757" s="3">
        <v>8621</v>
      </c>
      <c r="H2757" s="3">
        <v>7705.3140096618399</v>
      </c>
      <c r="I2757" s="3">
        <v>97493</v>
      </c>
      <c r="J2757" s="3">
        <v>44900</v>
      </c>
      <c r="K2757" s="3">
        <v>0.46054588534561502</v>
      </c>
    </row>
    <row r="2758" spans="1:11" x14ac:dyDescent="0.2">
      <c r="A2758" s="3" t="s">
        <v>1017</v>
      </c>
      <c r="B2758" s="3" t="s">
        <v>1028</v>
      </c>
      <c r="C2758" s="3" t="s">
        <v>1029</v>
      </c>
      <c r="D2758" s="3" t="s">
        <v>9</v>
      </c>
      <c r="E2758" s="3">
        <v>8565</v>
      </c>
      <c r="F2758" s="3">
        <v>7765.9574468085102</v>
      </c>
      <c r="G2758" s="3">
        <v>9444</v>
      </c>
      <c r="H2758" s="3">
        <v>9059.8290598290605</v>
      </c>
      <c r="I2758" s="3">
        <v>97493</v>
      </c>
      <c r="J2758" s="3">
        <v>44900</v>
      </c>
      <c r="K2758" s="3">
        <v>0.46054588534561502</v>
      </c>
    </row>
    <row r="2759" spans="1:11" x14ac:dyDescent="0.2">
      <c r="A2759" s="3" t="s">
        <v>1017</v>
      </c>
      <c r="B2759" s="3" t="s">
        <v>1028</v>
      </c>
      <c r="C2759" s="3" t="s">
        <v>1029</v>
      </c>
      <c r="D2759" s="3" t="s">
        <v>10</v>
      </c>
      <c r="E2759" s="3">
        <v>8599</v>
      </c>
      <c r="F2759" s="3">
        <v>7323.3830845771099</v>
      </c>
      <c r="G2759" s="3">
        <v>8592</v>
      </c>
      <c r="H2759" s="3">
        <v>7694.4444444444398</v>
      </c>
      <c r="I2759" s="3">
        <v>97493</v>
      </c>
      <c r="J2759" s="3">
        <v>44900</v>
      </c>
      <c r="K2759" s="3">
        <v>0.46054588534561502</v>
      </c>
    </row>
    <row r="2760" spans="1:11" x14ac:dyDescent="0.2">
      <c r="A2760" s="3" t="s">
        <v>1017</v>
      </c>
      <c r="B2760" s="3" t="s">
        <v>1028</v>
      </c>
      <c r="C2760" s="3" t="s">
        <v>1029</v>
      </c>
      <c r="D2760" s="3" t="s">
        <v>11</v>
      </c>
      <c r="E2760" s="3">
        <v>9167</v>
      </c>
      <c r="F2760" s="3">
        <v>8571.4285714285706</v>
      </c>
      <c r="G2760" s="3">
        <v>9615</v>
      </c>
      <c r="H2760" s="3">
        <v>9285.7142857142899</v>
      </c>
      <c r="I2760" s="3">
        <v>97493</v>
      </c>
      <c r="J2760" s="3">
        <v>44900</v>
      </c>
      <c r="K2760" s="3">
        <v>0.46054588534561502</v>
      </c>
    </row>
    <row r="2761" spans="1:11" x14ac:dyDescent="0.2">
      <c r="A2761" s="3" t="s">
        <v>1017</v>
      </c>
      <c r="B2761" s="3" t="s">
        <v>1028</v>
      </c>
      <c r="C2761" s="3" t="s">
        <v>1029</v>
      </c>
      <c r="D2761" s="3" t="s">
        <v>12</v>
      </c>
      <c r="E2761" s="3">
        <v>7987</v>
      </c>
      <c r="F2761" s="3">
        <v>6379.0849673202601</v>
      </c>
      <c r="G2761" s="3">
        <v>8557</v>
      </c>
      <c r="H2761" s="3">
        <v>7761.9047619047597</v>
      </c>
      <c r="I2761" s="3">
        <v>97493</v>
      </c>
      <c r="J2761" s="3">
        <v>44900</v>
      </c>
      <c r="K2761" s="3">
        <v>0.46054588534561502</v>
      </c>
    </row>
    <row r="2762" spans="1:11" x14ac:dyDescent="0.2">
      <c r="A2762" s="3" t="s">
        <v>1017</v>
      </c>
      <c r="B2762" s="3" t="s">
        <v>1028</v>
      </c>
      <c r="C2762" s="3" t="s">
        <v>1029</v>
      </c>
      <c r="D2762" s="3" t="s">
        <v>13</v>
      </c>
      <c r="E2762" s="3">
        <v>6932</v>
      </c>
      <c r="F2762" s="3">
        <v>5158.7301587301599</v>
      </c>
      <c r="G2762" s="3">
        <v>8482</v>
      </c>
      <c r="H2762" s="3">
        <v>6869.5652173913004</v>
      </c>
      <c r="I2762" s="3">
        <v>97493</v>
      </c>
      <c r="J2762" s="3">
        <v>44900</v>
      </c>
      <c r="K2762" s="3">
        <v>0.46054588534561502</v>
      </c>
    </row>
    <row r="2763" spans="1:11" x14ac:dyDescent="0.2">
      <c r="A2763" s="3" t="s">
        <v>1017</v>
      </c>
      <c r="B2763" s="3" t="s">
        <v>1028</v>
      </c>
      <c r="C2763" s="3" t="s">
        <v>1029</v>
      </c>
      <c r="D2763" s="3" t="s">
        <v>14</v>
      </c>
      <c r="E2763" s="3">
        <v>6756</v>
      </c>
      <c r="F2763" s="3">
        <v>5757.5757575757598</v>
      </c>
      <c r="G2763" s="3">
        <v>8000</v>
      </c>
      <c r="H2763" s="3">
        <v>7313.4328358209004</v>
      </c>
      <c r="I2763" s="3">
        <v>97493</v>
      </c>
      <c r="J2763" s="3">
        <v>44900</v>
      </c>
      <c r="K2763" s="3">
        <v>0.46054588534561502</v>
      </c>
    </row>
    <row r="2764" spans="1:11" x14ac:dyDescent="0.2">
      <c r="A2764" s="3" t="s">
        <v>1017</v>
      </c>
      <c r="B2764" s="3" t="s">
        <v>1028</v>
      </c>
      <c r="C2764" s="3" t="s">
        <v>1029</v>
      </c>
      <c r="D2764" s="3" t="s">
        <v>15</v>
      </c>
      <c r="E2764" s="3">
        <v>8327</v>
      </c>
      <c r="F2764" s="3">
        <v>7131.8681318681301</v>
      </c>
      <c r="G2764" s="3">
        <v>9359</v>
      </c>
      <c r="H2764" s="3">
        <v>8500</v>
      </c>
      <c r="I2764" s="3">
        <v>97493</v>
      </c>
      <c r="J2764" s="3">
        <v>44900</v>
      </c>
      <c r="K2764" s="3">
        <v>0.46054588534561502</v>
      </c>
    </row>
    <row r="2765" spans="1:11" x14ac:dyDescent="0.2">
      <c r="A2765" s="3" t="s">
        <v>1033</v>
      </c>
      <c r="B2765" s="3" t="s">
        <v>1031</v>
      </c>
      <c r="C2765" s="3" t="s">
        <v>1032</v>
      </c>
      <c r="D2765" s="3" t="s">
        <v>8</v>
      </c>
      <c r="E2765" s="3">
        <v>1841</v>
      </c>
      <c r="F2765" s="3">
        <v>158.943683725673</v>
      </c>
      <c r="G2765" s="3">
        <v>3229</v>
      </c>
      <c r="H2765" s="3">
        <v>679.16239814553398</v>
      </c>
      <c r="I2765" s="3">
        <v>4325591</v>
      </c>
      <c r="J2765" s="3">
        <v>1950875</v>
      </c>
      <c r="K2765" s="3">
        <v>0.45100773512798598</v>
      </c>
    </row>
    <row r="2766" spans="1:11" x14ac:dyDescent="0.2">
      <c r="A2766" s="3" t="s">
        <v>1033</v>
      </c>
      <c r="B2766" s="3" t="s">
        <v>1031</v>
      </c>
      <c r="C2766" s="3" t="s">
        <v>1032</v>
      </c>
      <c r="D2766" s="3" t="s">
        <v>9</v>
      </c>
      <c r="E2766" s="3">
        <v>2262</v>
      </c>
      <c r="F2766" s="3">
        <v>252.80682060228699</v>
      </c>
      <c r="G2766" s="3">
        <v>3809</v>
      </c>
      <c r="H2766" s="3">
        <v>1039.5787707541899</v>
      </c>
      <c r="I2766" s="3">
        <v>4325591</v>
      </c>
      <c r="J2766" s="3">
        <v>1950875</v>
      </c>
      <c r="K2766" s="3">
        <v>0.45100773512798598</v>
      </c>
    </row>
    <row r="2767" spans="1:11" x14ac:dyDescent="0.2">
      <c r="A2767" s="3" t="s">
        <v>1033</v>
      </c>
      <c r="B2767" s="3" t="s">
        <v>1031</v>
      </c>
      <c r="C2767" s="3" t="s">
        <v>1032</v>
      </c>
      <c r="D2767" s="3" t="s">
        <v>10</v>
      </c>
      <c r="E2767" s="3">
        <v>1778</v>
      </c>
      <c r="F2767" s="3">
        <v>156.76260276703599</v>
      </c>
      <c r="G2767" s="3">
        <v>3134</v>
      </c>
      <c r="H2767" s="3">
        <v>624.90950882638697</v>
      </c>
      <c r="I2767" s="3">
        <v>4325591</v>
      </c>
      <c r="J2767" s="3">
        <v>1950875</v>
      </c>
      <c r="K2767" s="3">
        <v>0.45100773512798598</v>
      </c>
    </row>
    <row r="2768" spans="1:11" x14ac:dyDescent="0.2">
      <c r="A2768" s="3" t="s">
        <v>1033</v>
      </c>
      <c r="B2768" s="3" t="s">
        <v>1031</v>
      </c>
      <c r="C2768" s="3" t="s">
        <v>1032</v>
      </c>
      <c r="D2768" s="3" t="s">
        <v>11</v>
      </c>
      <c r="E2768" s="3">
        <v>1849</v>
      </c>
      <c r="F2768" s="3">
        <v>152.51748318990701</v>
      </c>
      <c r="G2768" s="3">
        <v>3372</v>
      </c>
      <c r="H2768" s="3">
        <v>711.99033316231601</v>
      </c>
      <c r="I2768" s="3">
        <v>4325591</v>
      </c>
      <c r="J2768" s="3">
        <v>1950875</v>
      </c>
      <c r="K2768" s="3">
        <v>0.45100773512798598</v>
      </c>
    </row>
    <row r="2769" spans="1:11" x14ac:dyDescent="0.2">
      <c r="A2769" s="3" t="s">
        <v>1033</v>
      </c>
      <c r="B2769" s="3" t="s">
        <v>1031</v>
      </c>
      <c r="C2769" s="3" t="s">
        <v>1032</v>
      </c>
      <c r="D2769" s="3" t="s">
        <v>12</v>
      </c>
      <c r="E2769" s="3">
        <v>1804</v>
      </c>
      <c r="F2769" s="3">
        <v>146.41210904325999</v>
      </c>
      <c r="G2769" s="3">
        <v>3373</v>
      </c>
      <c r="H2769" s="3">
        <v>697.23444530472295</v>
      </c>
      <c r="I2769" s="3">
        <v>4325591</v>
      </c>
      <c r="J2769" s="3">
        <v>1950875</v>
      </c>
      <c r="K2769" s="3">
        <v>0.45100773512798598</v>
      </c>
    </row>
    <row r="2770" spans="1:11" x14ac:dyDescent="0.2">
      <c r="A2770" s="3" t="s">
        <v>1033</v>
      </c>
      <c r="B2770" s="3" t="s">
        <v>1031</v>
      </c>
      <c r="C2770" s="3" t="s">
        <v>1032</v>
      </c>
      <c r="D2770" s="3" t="s">
        <v>13</v>
      </c>
      <c r="E2770" s="3">
        <v>2165</v>
      </c>
      <c r="F2770" s="3">
        <v>202.19969143213001</v>
      </c>
      <c r="G2770" s="3">
        <v>3865</v>
      </c>
      <c r="H2770" s="3">
        <v>1108.0432189743301</v>
      </c>
      <c r="I2770" s="3">
        <v>4325591</v>
      </c>
      <c r="J2770" s="3">
        <v>1950875</v>
      </c>
      <c r="K2770" s="3">
        <v>0.45100773512798598</v>
      </c>
    </row>
    <row r="2771" spans="1:11" x14ac:dyDescent="0.2">
      <c r="A2771" s="3" t="s">
        <v>1033</v>
      </c>
      <c r="B2771" s="3" t="s">
        <v>1031</v>
      </c>
      <c r="C2771" s="3" t="s">
        <v>1032</v>
      </c>
      <c r="D2771" s="3" t="s">
        <v>14</v>
      </c>
      <c r="E2771" s="3">
        <v>1544</v>
      </c>
      <c r="F2771" s="3">
        <v>165.889366662165</v>
      </c>
      <c r="G2771" s="3">
        <v>3146</v>
      </c>
      <c r="H2771" s="3">
        <v>792.43102462482796</v>
      </c>
      <c r="I2771" s="3">
        <v>4325591</v>
      </c>
      <c r="J2771" s="3">
        <v>1950875</v>
      </c>
      <c r="K2771" s="3">
        <v>0.45100773512798598</v>
      </c>
    </row>
    <row r="2772" spans="1:11" x14ac:dyDescent="0.2">
      <c r="A2772" s="3" t="s">
        <v>1033</v>
      </c>
      <c r="B2772" s="3" t="s">
        <v>1031</v>
      </c>
      <c r="C2772" s="3" t="s">
        <v>1032</v>
      </c>
      <c r="D2772" s="3" t="s">
        <v>15</v>
      </c>
      <c r="E2772" s="3">
        <v>1661</v>
      </c>
      <c r="F2772" s="3">
        <v>150.61656413144701</v>
      </c>
      <c r="G2772" s="3">
        <v>3370</v>
      </c>
      <c r="H2772" s="3">
        <v>769.85390269273705</v>
      </c>
      <c r="I2772" s="3">
        <v>4325591</v>
      </c>
      <c r="J2772" s="3">
        <v>1950875</v>
      </c>
      <c r="K2772" s="3">
        <v>0.45100773512798598</v>
      </c>
    </row>
    <row r="2773" spans="1:11" x14ac:dyDescent="0.2">
      <c r="A2773" s="3" t="s">
        <v>1033</v>
      </c>
      <c r="B2773" s="3" t="s">
        <v>1035</v>
      </c>
      <c r="C2773" s="3" t="s">
        <v>1036</v>
      </c>
      <c r="D2773" s="3" t="s">
        <v>8</v>
      </c>
      <c r="E2773" s="3">
        <v>1281</v>
      </c>
      <c r="F2773" s="3">
        <v>76.960975792054995</v>
      </c>
      <c r="G2773" s="3">
        <v>2809</v>
      </c>
      <c r="H2773" s="3">
        <v>777.34730223893098</v>
      </c>
      <c r="I2773" s="3">
        <v>4985668</v>
      </c>
      <c r="J2773" s="3">
        <v>2343159</v>
      </c>
      <c r="K2773" s="3">
        <v>0.46997894765555998</v>
      </c>
    </row>
    <row r="2774" spans="1:11" x14ac:dyDescent="0.2">
      <c r="A2774" s="3" t="s">
        <v>1033</v>
      </c>
      <c r="B2774" s="3" t="s">
        <v>1035</v>
      </c>
      <c r="C2774" s="3" t="s">
        <v>1036</v>
      </c>
      <c r="D2774" s="3" t="s">
        <v>9</v>
      </c>
      <c r="E2774" s="3">
        <v>1571</v>
      </c>
      <c r="F2774" s="3">
        <v>124.869990893899</v>
      </c>
      <c r="G2774" s="3">
        <v>3028</v>
      </c>
      <c r="H2774" s="3">
        <v>1125.1541310063999</v>
      </c>
      <c r="I2774" s="3">
        <v>4985668</v>
      </c>
      <c r="J2774" s="3">
        <v>2343159</v>
      </c>
      <c r="K2774" s="3">
        <v>0.46997894765555998</v>
      </c>
    </row>
    <row r="2775" spans="1:11" x14ac:dyDescent="0.2">
      <c r="A2775" s="3" t="s">
        <v>1033</v>
      </c>
      <c r="B2775" s="3" t="s">
        <v>1035</v>
      </c>
      <c r="C2775" s="3" t="s">
        <v>1036</v>
      </c>
      <c r="D2775" s="3" t="s">
        <v>10</v>
      </c>
      <c r="E2775" s="3">
        <v>1144</v>
      </c>
      <c r="F2775" s="3">
        <v>72.549497739742193</v>
      </c>
      <c r="G2775" s="3">
        <v>2542</v>
      </c>
      <c r="H2775" s="3">
        <v>666.127296782435</v>
      </c>
      <c r="I2775" s="3">
        <v>4985668</v>
      </c>
      <c r="J2775" s="3">
        <v>2343159</v>
      </c>
      <c r="K2775" s="3">
        <v>0.46997894765555998</v>
      </c>
    </row>
    <row r="2776" spans="1:11" x14ac:dyDescent="0.2">
      <c r="A2776" s="3" t="s">
        <v>1033</v>
      </c>
      <c r="B2776" s="3" t="s">
        <v>1035</v>
      </c>
      <c r="C2776" s="3" t="s">
        <v>1036</v>
      </c>
      <c r="D2776" s="3" t="s">
        <v>11</v>
      </c>
      <c r="E2776" s="3">
        <v>1299</v>
      </c>
      <c r="F2776" s="3">
        <v>80.449872039152694</v>
      </c>
      <c r="G2776" s="3">
        <v>2936</v>
      </c>
      <c r="H2776" s="3">
        <v>804.74065986161997</v>
      </c>
      <c r="I2776" s="3">
        <v>4985668</v>
      </c>
      <c r="J2776" s="3">
        <v>2343159</v>
      </c>
      <c r="K2776" s="3">
        <v>0.46997894765555998</v>
      </c>
    </row>
    <row r="2777" spans="1:11" x14ac:dyDescent="0.2">
      <c r="A2777" s="3" t="s">
        <v>1033</v>
      </c>
      <c r="B2777" s="3" t="s">
        <v>1035</v>
      </c>
      <c r="C2777" s="3" t="s">
        <v>1036</v>
      </c>
      <c r="D2777" s="3" t="s">
        <v>12</v>
      </c>
      <c r="E2777" s="3">
        <v>1221</v>
      </c>
      <c r="F2777" s="3">
        <v>93.435255987580305</v>
      </c>
      <c r="G2777" s="3">
        <v>2858</v>
      </c>
      <c r="H2777" s="3">
        <v>926.52573045256099</v>
      </c>
      <c r="I2777" s="3">
        <v>4985668</v>
      </c>
      <c r="J2777" s="3">
        <v>2343159</v>
      </c>
      <c r="K2777" s="3">
        <v>0.46997894765555998</v>
      </c>
    </row>
    <row r="2778" spans="1:11" x14ac:dyDescent="0.2">
      <c r="A2778" s="3" t="s">
        <v>1033</v>
      </c>
      <c r="B2778" s="3" t="s">
        <v>1035</v>
      </c>
      <c r="C2778" s="3" t="s">
        <v>1036</v>
      </c>
      <c r="D2778" s="3" t="s">
        <v>13</v>
      </c>
      <c r="E2778" s="3">
        <v>1409</v>
      </c>
      <c r="F2778" s="3">
        <v>102.432949887654</v>
      </c>
      <c r="G2778" s="3">
        <v>3379</v>
      </c>
      <c r="H2778" s="3">
        <v>1148.5797356738001</v>
      </c>
      <c r="I2778" s="3">
        <v>4985668</v>
      </c>
      <c r="J2778" s="3">
        <v>2343159</v>
      </c>
      <c r="K2778" s="3">
        <v>0.46997894765555998</v>
      </c>
    </row>
    <row r="2779" spans="1:11" x14ac:dyDescent="0.2">
      <c r="A2779" s="3" t="s">
        <v>1033</v>
      </c>
      <c r="B2779" s="3" t="s">
        <v>1035</v>
      </c>
      <c r="C2779" s="3" t="s">
        <v>1036</v>
      </c>
      <c r="D2779" s="3" t="s">
        <v>14</v>
      </c>
      <c r="E2779" s="3">
        <v>1283</v>
      </c>
      <c r="F2779" s="3">
        <v>100.26468150392201</v>
      </c>
      <c r="G2779" s="3">
        <v>2951</v>
      </c>
      <c r="H2779" s="3">
        <v>868.48677411669996</v>
      </c>
      <c r="I2779" s="3">
        <v>4985668</v>
      </c>
      <c r="J2779" s="3">
        <v>2343159</v>
      </c>
      <c r="K2779" s="3">
        <v>0.46997894765555998</v>
      </c>
    </row>
    <row r="2780" spans="1:11" x14ac:dyDescent="0.2">
      <c r="A2780" s="3" t="s">
        <v>1033</v>
      </c>
      <c r="B2780" s="3" t="s">
        <v>1035</v>
      </c>
      <c r="C2780" s="3" t="s">
        <v>1036</v>
      </c>
      <c r="D2780" s="3" t="s">
        <v>15</v>
      </c>
      <c r="E2780" s="3">
        <v>1252</v>
      </c>
      <c r="F2780" s="3">
        <v>87.268312894980198</v>
      </c>
      <c r="G2780" s="3">
        <v>2938</v>
      </c>
      <c r="H2780" s="3">
        <v>884.24114569634901</v>
      </c>
      <c r="I2780" s="3">
        <v>4985668</v>
      </c>
      <c r="J2780" s="3">
        <v>2343159</v>
      </c>
      <c r="K2780" s="3">
        <v>0.46997894765555998</v>
      </c>
    </row>
    <row r="2781" spans="1:11" x14ac:dyDescent="0.2">
      <c r="A2781" s="3" t="s">
        <v>1033</v>
      </c>
      <c r="B2781" s="3" t="s">
        <v>1038</v>
      </c>
      <c r="C2781" s="3" t="s">
        <v>1039</v>
      </c>
      <c r="D2781" s="3" t="s">
        <v>8</v>
      </c>
      <c r="E2781" s="3">
        <v>2654</v>
      </c>
      <c r="F2781" s="3">
        <v>406.38435595686099</v>
      </c>
      <c r="G2781" s="3">
        <v>4143</v>
      </c>
      <c r="H2781" s="3">
        <v>1184.4339776741299</v>
      </c>
      <c r="I2781" s="3">
        <v>3349233</v>
      </c>
      <c r="J2781" s="3">
        <v>1199258</v>
      </c>
      <c r="K2781" s="3">
        <v>0.35806944455640999</v>
      </c>
    </row>
    <row r="2782" spans="1:11" x14ac:dyDescent="0.2">
      <c r="A2782" s="3" t="s">
        <v>1033</v>
      </c>
      <c r="B2782" s="3" t="s">
        <v>1038</v>
      </c>
      <c r="C2782" s="3" t="s">
        <v>1039</v>
      </c>
      <c r="D2782" s="3" t="s">
        <v>9</v>
      </c>
      <c r="E2782" s="3">
        <v>3750</v>
      </c>
      <c r="F2782" s="3">
        <v>742.15781064779605</v>
      </c>
      <c r="G2782" s="3">
        <v>5589</v>
      </c>
      <c r="H2782" s="3">
        <v>2037.1253671766899</v>
      </c>
      <c r="I2782" s="3">
        <v>3349233</v>
      </c>
      <c r="J2782" s="3">
        <v>1199258</v>
      </c>
      <c r="K2782" s="3">
        <v>0.35806944455640999</v>
      </c>
    </row>
    <row r="2783" spans="1:11" x14ac:dyDescent="0.2">
      <c r="A2783" s="3" t="s">
        <v>1033</v>
      </c>
      <c r="B2783" s="3" t="s">
        <v>1038</v>
      </c>
      <c r="C2783" s="3" t="s">
        <v>1039</v>
      </c>
      <c r="D2783" s="3" t="s">
        <v>10</v>
      </c>
      <c r="E2783" s="3">
        <v>2346</v>
      </c>
      <c r="F2783" s="3">
        <v>380.57524386028399</v>
      </c>
      <c r="G2783" s="3">
        <v>3662</v>
      </c>
      <c r="H2783" s="3">
        <v>1147.9203429726599</v>
      </c>
      <c r="I2783" s="3">
        <v>3349233</v>
      </c>
      <c r="J2783" s="3">
        <v>1199258</v>
      </c>
      <c r="K2783" s="3">
        <v>0.35806944455640999</v>
      </c>
    </row>
    <row r="2784" spans="1:11" x14ac:dyDescent="0.2">
      <c r="A2784" s="3" t="s">
        <v>1033</v>
      </c>
      <c r="B2784" s="3" t="s">
        <v>1038</v>
      </c>
      <c r="C2784" s="3" t="s">
        <v>1039</v>
      </c>
      <c r="D2784" s="3" t="s">
        <v>11</v>
      </c>
      <c r="E2784" s="3">
        <v>2159</v>
      </c>
      <c r="F2784" s="3">
        <v>367.134630471609</v>
      </c>
      <c r="G2784" s="3">
        <v>4017</v>
      </c>
      <c r="H2784" s="3">
        <v>1288.8815283245799</v>
      </c>
      <c r="I2784" s="3">
        <v>3349233</v>
      </c>
      <c r="J2784" s="3">
        <v>1199258</v>
      </c>
      <c r="K2784" s="3">
        <v>0.35806944455640999</v>
      </c>
    </row>
    <row r="2785" spans="1:11" x14ac:dyDescent="0.2">
      <c r="A2785" s="3" t="s">
        <v>1033</v>
      </c>
      <c r="B2785" s="3" t="s">
        <v>1038</v>
      </c>
      <c r="C2785" s="3" t="s">
        <v>1039</v>
      </c>
      <c r="D2785" s="3" t="s">
        <v>12</v>
      </c>
      <c r="E2785" s="3">
        <v>2162</v>
      </c>
      <c r="F2785" s="3">
        <v>278.10427428998503</v>
      </c>
      <c r="G2785" s="3">
        <v>3461</v>
      </c>
      <c r="H2785" s="3">
        <v>883.13960000935901</v>
      </c>
      <c r="I2785" s="3">
        <v>3349233</v>
      </c>
      <c r="J2785" s="3">
        <v>1199258</v>
      </c>
      <c r="K2785" s="3">
        <v>0.35806944455640999</v>
      </c>
    </row>
    <row r="2786" spans="1:11" x14ac:dyDescent="0.2">
      <c r="A2786" s="3" t="s">
        <v>1033</v>
      </c>
      <c r="B2786" s="3" t="s">
        <v>1038</v>
      </c>
      <c r="C2786" s="3" t="s">
        <v>1039</v>
      </c>
      <c r="D2786" s="3" t="s">
        <v>13</v>
      </c>
      <c r="E2786" s="3">
        <v>2706</v>
      </c>
      <c r="F2786" s="3">
        <v>461.86254813351002</v>
      </c>
      <c r="G2786" s="3">
        <v>4644</v>
      </c>
      <c r="H2786" s="3">
        <v>1865.72249944583</v>
      </c>
      <c r="I2786" s="3">
        <v>3349233</v>
      </c>
      <c r="J2786" s="3">
        <v>1199258</v>
      </c>
      <c r="K2786" s="3">
        <v>0.35806944455640999</v>
      </c>
    </row>
    <row r="2787" spans="1:11" x14ac:dyDescent="0.2">
      <c r="A2787" s="3" t="s">
        <v>1033</v>
      </c>
      <c r="B2787" s="3" t="s">
        <v>1038</v>
      </c>
      <c r="C2787" s="3" t="s">
        <v>1039</v>
      </c>
      <c r="D2787" s="3" t="s">
        <v>14</v>
      </c>
      <c r="E2787" s="3">
        <v>2409</v>
      </c>
      <c r="F2787" s="3">
        <v>353.32508146945901</v>
      </c>
      <c r="G2787" s="3">
        <v>4318</v>
      </c>
      <c r="H2787" s="3">
        <v>1218.7757727053599</v>
      </c>
      <c r="I2787" s="3">
        <v>3349233</v>
      </c>
      <c r="J2787" s="3">
        <v>1199258</v>
      </c>
      <c r="K2787" s="3">
        <v>0.35806944455640999</v>
      </c>
    </row>
    <row r="2788" spans="1:11" x14ac:dyDescent="0.2">
      <c r="A2788" s="3" t="s">
        <v>1033</v>
      </c>
      <c r="B2788" s="3" t="s">
        <v>1038</v>
      </c>
      <c r="C2788" s="3" t="s">
        <v>1039</v>
      </c>
      <c r="D2788" s="3" t="s">
        <v>15</v>
      </c>
      <c r="E2788" s="3">
        <v>2370</v>
      </c>
      <c r="F2788" s="3">
        <v>334.19580358489299</v>
      </c>
      <c r="G2788" s="3">
        <v>4337</v>
      </c>
      <c r="H2788" s="3">
        <v>1389.7842146645301</v>
      </c>
      <c r="I2788" s="3">
        <v>3349233</v>
      </c>
      <c r="J2788" s="3">
        <v>1199258</v>
      </c>
      <c r="K2788" s="3">
        <v>0.35806944455640999</v>
      </c>
    </row>
    <row r="2789" spans="1:11" x14ac:dyDescent="0.2">
      <c r="A2789" s="3" t="s">
        <v>1033</v>
      </c>
      <c r="B2789" s="3" t="s">
        <v>1041</v>
      </c>
      <c r="C2789" s="3" t="s">
        <v>1042</v>
      </c>
      <c r="D2789" s="3" t="s">
        <v>8</v>
      </c>
      <c r="E2789" s="3">
        <v>2197</v>
      </c>
      <c r="F2789" s="3">
        <v>235.23633087597401</v>
      </c>
      <c r="G2789" s="3">
        <v>3977</v>
      </c>
      <c r="H2789" s="3">
        <v>1173.0372174230499</v>
      </c>
      <c r="I2789" s="3">
        <v>1728714</v>
      </c>
      <c r="J2789" s="3">
        <v>784919</v>
      </c>
      <c r="K2789" s="3">
        <v>0.45404792232838997</v>
      </c>
    </row>
    <row r="2790" spans="1:11" x14ac:dyDescent="0.2">
      <c r="A2790" s="3" t="s">
        <v>1033</v>
      </c>
      <c r="B2790" s="3" t="s">
        <v>1041</v>
      </c>
      <c r="C2790" s="3" t="s">
        <v>1042</v>
      </c>
      <c r="D2790" s="3" t="s">
        <v>9</v>
      </c>
      <c r="E2790" s="3">
        <v>2630</v>
      </c>
      <c r="F2790" s="3">
        <v>389.53250114208498</v>
      </c>
      <c r="G2790" s="3">
        <v>5009</v>
      </c>
      <c r="H2790" s="3">
        <v>2002.7264275933401</v>
      </c>
      <c r="I2790" s="3">
        <v>1728714</v>
      </c>
      <c r="J2790" s="3">
        <v>784919</v>
      </c>
      <c r="K2790" s="3">
        <v>0.45404792232838997</v>
      </c>
    </row>
    <row r="2791" spans="1:11" x14ac:dyDescent="0.2">
      <c r="A2791" s="3" t="s">
        <v>1033</v>
      </c>
      <c r="B2791" s="3" t="s">
        <v>1041</v>
      </c>
      <c r="C2791" s="3" t="s">
        <v>1042</v>
      </c>
      <c r="D2791" s="3" t="s">
        <v>10</v>
      </c>
      <c r="E2791" s="3">
        <v>1949</v>
      </c>
      <c r="F2791" s="3">
        <v>230.77766415745899</v>
      </c>
      <c r="G2791" s="3">
        <v>4193</v>
      </c>
      <c r="H2791" s="3">
        <v>1226.76626683069</v>
      </c>
      <c r="I2791" s="3">
        <v>1728714</v>
      </c>
      <c r="J2791" s="3">
        <v>784919</v>
      </c>
      <c r="K2791" s="3">
        <v>0.45404792232838997</v>
      </c>
    </row>
    <row r="2792" spans="1:11" x14ac:dyDescent="0.2">
      <c r="A2792" s="3" t="s">
        <v>1033</v>
      </c>
      <c r="B2792" s="3" t="s">
        <v>1041</v>
      </c>
      <c r="C2792" s="3" t="s">
        <v>1042</v>
      </c>
      <c r="D2792" s="3" t="s">
        <v>11</v>
      </c>
      <c r="E2792" s="3">
        <v>2098</v>
      </c>
      <c r="F2792" s="3">
        <v>207.671961162787</v>
      </c>
      <c r="G2792" s="3">
        <v>4312</v>
      </c>
      <c r="H2792" s="3">
        <v>1269.3599546325399</v>
      </c>
      <c r="I2792" s="3">
        <v>1728714</v>
      </c>
      <c r="J2792" s="3">
        <v>784919</v>
      </c>
      <c r="K2792" s="3">
        <v>0.45404792232838997</v>
      </c>
    </row>
    <row r="2793" spans="1:11" x14ac:dyDescent="0.2">
      <c r="A2793" s="3" t="s">
        <v>1033</v>
      </c>
      <c r="B2793" s="3" t="s">
        <v>1041</v>
      </c>
      <c r="C2793" s="3" t="s">
        <v>1042</v>
      </c>
      <c r="D2793" s="3" t="s">
        <v>12</v>
      </c>
      <c r="E2793" s="3">
        <v>2231</v>
      </c>
      <c r="F2793" s="3">
        <v>214.11587577541599</v>
      </c>
      <c r="G2793" s="3">
        <v>4260</v>
      </c>
      <c r="H2793" s="3">
        <v>1357.0598590806201</v>
      </c>
      <c r="I2793" s="3">
        <v>1728714</v>
      </c>
      <c r="J2793" s="3">
        <v>784919</v>
      </c>
      <c r="K2793" s="3">
        <v>0.45404792232838997</v>
      </c>
    </row>
    <row r="2794" spans="1:11" x14ac:dyDescent="0.2">
      <c r="A2794" s="3" t="s">
        <v>1033</v>
      </c>
      <c r="B2794" s="3" t="s">
        <v>1041</v>
      </c>
      <c r="C2794" s="3" t="s">
        <v>1042</v>
      </c>
      <c r="D2794" s="3" t="s">
        <v>13</v>
      </c>
      <c r="E2794" s="3">
        <v>2309</v>
      </c>
      <c r="F2794" s="3">
        <v>267.53980635280999</v>
      </c>
      <c r="G2794" s="3">
        <v>5135</v>
      </c>
      <c r="H2794" s="3">
        <v>1937.80391144894</v>
      </c>
      <c r="I2794" s="3">
        <v>1728714</v>
      </c>
      <c r="J2794" s="3">
        <v>784919</v>
      </c>
      <c r="K2794" s="3">
        <v>0.45404792232838997</v>
      </c>
    </row>
    <row r="2795" spans="1:11" x14ac:dyDescent="0.2">
      <c r="A2795" s="3" t="s">
        <v>1033</v>
      </c>
      <c r="B2795" s="3" t="s">
        <v>1041</v>
      </c>
      <c r="C2795" s="3" t="s">
        <v>1042</v>
      </c>
      <c r="D2795" s="3" t="s">
        <v>14</v>
      </c>
      <c r="E2795" s="3">
        <v>1934</v>
      </c>
      <c r="F2795" s="3">
        <v>238.04673511211701</v>
      </c>
      <c r="G2795" s="3">
        <v>4166</v>
      </c>
      <c r="H2795" s="3">
        <v>1392.8687062056299</v>
      </c>
      <c r="I2795" s="3">
        <v>1728714</v>
      </c>
      <c r="J2795" s="3">
        <v>784919</v>
      </c>
      <c r="K2795" s="3">
        <v>0.45404792232838997</v>
      </c>
    </row>
    <row r="2796" spans="1:11" x14ac:dyDescent="0.2">
      <c r="A2796" s="3" t="s">
        <v>1033</v>
      </c>
      <c r="B2796" s="3" t="s">
        <v>1041</v>
      </c>
      <c r="C2796" s="3" t="s">
        <v>1042</v>
      </c>
      <c r="D2796" s="3" t="s">
        <v>15</v>
      </c>
      <c r="E2796" s="3">
        <v>1947</v>
      </c>
      <c r="F2796" s="3">
        <v>222.344453600001</v>
      </c>
      <c r="G2796" s="3">
        <v>4094</v>
      </c>
      <c r="H2796" s="3">
        <v>1587.8024789358601</v>
      </c>
      <c r="I2796" s="3">
        <v>1728714</v>
      </c>
      <c r="J2796" s="3">
        <v>784919</v>
      </c>
      <c r="K2796" s="3">
        <v>0.45404792232838997</v>
      </c>
    </row>
    <row r="2797" spans="1:11" x14ac:dyDescent="0.2">
      <c r="A2797" s="3" t="s">
        <v>1033</v>
      </c>
      <c r="B2797" s="3" t="s">
        <v>1044</v>
      </c>
      <c r="C2797" s="3" t="s">
        <v>1045</v>
      </c>
      <c r="D2797" s="3" t="s">
        <v>8</v>
      </c>
      <c r="E2797" s="3">
        <v>4693</v>
      </c>
      <c r="F2797" s="3">
        <v>1179.82031822914</v>
      </c>
      <c r="G2797" s="3">
        <v>5647</v>
      </c>
      <c r="H2797" s="3">
        <v>2133.6721250262399</v>
      </c>
      <c r="I2797" s="3">
        <v>995821</v>
      </c>
      <c r="J2797" s="3">
        <v>333680</v>
      </c>
      <c r="K2797" s="3">
        <v>0.33508030057610799</v>
      </c>
    </row>
    <row r="2798" spans="1:11" x14ac:dyDescent="0.2">
      <c r="A2798" s="3" t="s">
        <v>1033</v>
      </c>
      <c r="B2798" s="3" t="s">
        <v>1044</v>
      </c>
      <c r="C2798" s="3" t="s">
        <v>1045</v>
      </c>
      <c r="D2798" s="3" t="s">
        <v>9</v>
      </c>
      <c r="E2798" s="3">
        <v>4782</v>
      </c>
      <c r="F2798" s="3">
        <v>1806.3973213521101</v>
      </c>
      <c r="G2798" s="3">
        <v>6823</v>
      </c>
      <c r="H2798" s="3">
        <v>3475.4793639998802</v>
      </c>
      <c r="I2798" s="3">
        <v>995821</v>
      </c>
      <c r="J2798" s="3">
        <v>333680</v>
      </c>
      <c r="K2798" s="3">
        <v>0.33508030057610799</v>
      </c>
    </row>
    <row r="2799" spans="1:11" x14ac:dyDescent="0.2">
      <c r="A2799" s="3" t="s">
        <v>1033</v>
      </c>
      <c r="B2799" s="3" t="s">
        <v>1044</v>
      </c>
      <c r="C2799" s="3" t="s">
        <v>1045</v>
      </c>
      <c r="D2799" s="3" t="s">
        <v>10</v>
      </c>
      <c r="E2799" s="3">
        <v>3621</v>
      </c>
      <c r="F2799" s="3">
        <v>1042.68614494691</v>
      </c>
      <c r="G2799" s="3">
        <v>5260</v>
      </c>
      <c r="H2799" s="3">
        <v>2051.1271298544002</v>
      </c>
      <c r="I2799" s="3">
        <v>995821</v>
      </c>
      <c r="J2799" s="3">
        <v>333680</v>
      </c>
      <c r="K2799" s="3">
        <v>0.33508030057610799</v>
      </c>
    </row>
    <row r="2800" spans="1:11" x14ac:dyDescent="0.2">
      <c r="A2800" s="3" t="s">
        <v>1033</v>
      </c>
      <c r="B2800" s="3" t="s">
        <v>1044</v>
      </c>
      <c r="C2800" s="3" t="s">
        <v>1045</v>
      </c>
      <c r="D2800" s="3" t="s">
        <v>11</v>
      </c>
      <c r="E2800" s="3">
        <v>3938</v>
      </c>
      <c r="F2800" s="3">
        <v>959.693500709967</v>
      </c>
      <c r="G2800" s="3">
        <v>5648</v>
      </c>
      <c r="H2800" s="3">
        <v>1885.85822660698</v>
      </c>
      <c r="I2800" s="3">
        <v>995821</v>
      </c>
      <c r="J2800" s="3">
        <v>333680</v>
      </c>
      <c r="K2800" s="3">
        <v>0.33508030057610799</v>
      </c>
    </row>
    <row r="2801" spans="1:11" x14ac:dyDescent="0.2">
      <c r="A2801" s="3" t="s">
        <v>1033</v>
      </c>
      <c r="B2801" s="3" t="s">
        <v>1044</v>
      </c>
      <c r="C2801" s="3" t="s">
        <v>1045</v>
      </c>
      <c r="D2801" s="3" t="s">
        <v>12</v>
      </c>
      <c r="E2801" s="3">
        <v>3529</v>
      </c>
      <c r="F2801" s="3">
        <v>760.43975824050199</v>
      </c>
      <c r="G2801" s="3">
        <v>5134</v>
      </c>
      <c r="H2801" s="3">
        <v>1630.1917753007499</v>
      </c>
      <c r="I2801" s="3">
        <v>995821</v>
      </c>
      <c r="J2801" s="3">
        <v>333680</v>
      </c>
      <c r="K2801" s="3">
        <v>0.33508030057610799</v>
      </c>
    </row>
    <row r="2802" spans="1:11" x14ac:dyDescent="0.2">
      <c r="A2802" s="3" t="s">
        <v>1033</v>
      </c>
      <c r="B2802" s="3" t="s">
        <v>1044</v>
      </c>
      <c r="C2802" s="3" t="s">
        <v>1045</v>
      </c>
      <c r="D2802" s="3" t="s">
        <v>13</v>
      </c>
      <c r="E2802" s="3">
        <v>4345</v>
      </c>
      <c r="F2802" s="3">
        <v>1059.7835640886401</v>
      </c>
      <c r="G2802" s="3">
        <v>5901</v>
      </c>
      <c r="H2802" s="3">
        <v>2275.82448842637</v>
      </c>
      <c r="I2802" s="3">
        <v>995821</v>
      </c>
      <c r="J2802" s="3">
        <v>333680</v>
      </c>
      <c r="K2802" s="3">
        <v>0.33508030057610799</v>
      </c>
    </row>
    <row r="2803" spans="1:11" x14ac:dyDescent="0.2">
      <c r="A2803" s="3" t="s">
        <v>1033</v>
      </c>
      <c r="B2803" s="3" t="s">
        <v>1044</v>
      </c>
      <c r="C2803" s="3" t="s">
        <v>1045</v>
      </c>
      <c r="D2803" s="3" t="s">
        <v>14</v>
      </c>
      <c r="E2803" s="3">
        <v>4054</v>
      </c>
      <c r="F2803" s="3">
        <v>839.93716478683996</v>
      </c>
      <c r="G2803" s="3">
        <v>5202</v>
      </c>
      <c r="H2803" s="3">
        <v>1756.1080203234901</v>
      </c>
      <c r="I2803" s="3">
        <v>995821</v>
      </c>
      <c r="J2803" s="3">
        <v>333680</v>
      </c>
      <c r="K2803" s="3">
        <v>0.33508030057610799</v>
      </c>
    </row>
    <row r="2804" spans="1:11" x14ac:dyDescent="0.2">
      <c r="A2804" s="3" t="s">
        <v>1033</v>
      </c>
      <c r="B2804" s="3" t="s">
        <v>1044</v>
      </c>
      <c r="C2804" s="3" t="s">
        <v>1045</v>
      </c>
      <c r="D2804" s="3" t="s">
        <v>15</v>
      </c>
      <c r="E2804" s="3">
        <v>3197</v>
      </c>
      <c r="F2804" s="3">
        <v>696.42490535115599</v>
      </c>
      <c r="G2804" s="3">
        <v>4998</v>
      </c>
      <c r="H2804" s="3">
        <v>1580.0420073339601</v>
      </c>
      <c r="I2804" s="3">
        <v>995821</v>
      </c>
      <c r="J2804" s="3">
        <v>333680</v>
      </c>
      <c r="K2804" s="3">
        <v>0.33508030057610799</v>
      </c>
    </row>
    <row r="2805" spans="1:11" x14ac:dyDescent="0.2">
      <c r="A2805" s="3" t="s">
        <v>1033</v>
      </c>
      <c r="B2805" s="3" t="s">
        <v>1047</v>
      </c>
      <c r="C2805" s="3" t="s">
        <v>1048</v>
      </c>
      <c r="D2805" s="3" t="s">
        <v>8</v>
      </c>
      <c r="E2805" s="3">
        <v>3120</v>
      </c>
      <c r="F2805" s="3">
        <v>546.42771396678404</v>
      </c>
      <c r="G2805" s="3">
        <v>4972</v>
      </c>
      <c r="H2805" s="3">
        <v>1946.5646112382101</v>
      </c>
      <c r="I2805" s="3">
        <v>688475</v>
      </c>
      <c r="J2805" s="3">
        <v>305894</v>
      </c>
      <c r="K2805" s="3">
        <v>0.44430661970296698</v>
      </c>
    </row>
    <row r="2806" spans="1:11" x14ac:dyDescent="0.2">
      <c r="A2806" s="3" t="s">
        <v>1033</v>
      </c>
      <c r="B2806" s="3" t="s">
        <v>1047</v>
      </c>
      <c r="C2806" s="3" t="s">
        <v>1048</v>
      </c>
      <c r="D2806" s="3" t="s">
        <v>9</v>
      </c>
      <c r="E2806" s="3">
        <v>3445</v>
      </c>
      <c r="F2806" s="3">
        <v>847.86656934206201</v>
      </c>
      <c r="G2806" s="3">
        <v>5756</v>
      </c>
      <c r="H2806" s="3">
        <v>2810.95755372345</v>
      </c>
      <c r="I2806" s="3">
        <v>688475</v>
      </c>
      <c r="J2806" s="3">
        <v>305894</v>
      </c>
      <c r="K2806" s="3">
        <v>0.44430661970296698</v>
      </c>
    </row>
    <row r="2807" spans="1:11" x14ac:dyDescent="0.2">
      <c r="A2807" s="3" t="s">
        <v>1033</v>
      </c>
      <c r="B2807" s="3" t="s">
        <v>1047</v>
      </c>
      <c r="C2807" s="3" t="s">
        <v>1048</v>
      </c>
      <c r="D2807" s="3" t="s">
        <v>10</v>
      </c>
      <c r="E2807" s="3">
        <v>3044</v>
      </c>
      <c r="F2807" s="3">
        <v>587.89881468869305</v>
      </c>
      <c r="G2807" s="3">
        <v>5418</v>
      </c>
      <c r="H2807" s="3">
        <v>2114.9273903205199</v>
      </c>
      <c r="I2807" s="3">
        <v>688475</v>
      </c>
      <c r="J2807" s="3">
        <v>305894</v>
      </c>
      <c r="K2807" s="3">
        <v>0.44430661970296698</v>
      </c>
    </row>
    <row r="2808" spans="1:11" x14ac:dyDescent="0.2">
      <c r="A2808" s="3" t="s">
        <v>1033</v>
      </c>
      <c r="B2808" s="3" t="s">
        <v>1047</v>
      </c>
      <c r="C2808" s="3" t="s">
        <v>1048</v>
      </c>
      <c r="D2808" s="3" t="s">
        <v>11</v>
      </c>
      <c r="E2808" s="3">
        <v>3111</v>
      </c>
      <c r="F2808" s="3">
        <v>551.01919513700398</v>
      </c>
      <c r="G2808" s="3">
        <v>5399</v>
      </c>
      <c r="H2808" s="3">
        <v>2462.2450594852498</v>
      </c>
      <c r="I2808" s="3">
        <v>688475</v>
      </c>
      <c r="J2808" s="3">
        <v>305894</v>
      </c>
      <c r="K2808" s="3">
        <v>0.44430661970296698</v>
      </c>
    </row>
    <row r="2809" spans="1:11" x14ac:dyDescent="0.2">
      <c r="A2809" s="3" t="s">
        <v>1033</v>
      </c>
      <c r="B2809" s="3" t="s">
        <v>1047</v>
      </c>
      <c r="C2809" s="3" t="s">
        <v>1048</v>
      </c>
      <c r="D2809" s="3" t="s">
        <v>12</v>
      </c>
      <c r="E2809" s="3">
        <v>2519</v>
      </c>
      <c r="F2809" s="3">
        <v>453.53127183312301</v>
      </c>
      <c r="G2809" s="3">
        <v>5044</v>
      </c>
      <c r="H2809" s="3">
        <v>2079.6746017374699</v>
      </c>
      <c r="I2809" s="3">
        <v>688475</v>
      </c>
      <c r="J2809" s="3">
        <v>305894</v>
      </c>
      <c r="K2809" s="3">
        <v>0.44430661970296698</v>
      </c>
    </row>
    <row r="2810" spans="1:11" x14ac:dyDescent="0.2">
      <c r="A2810" s="3" t="s">
        <v>1033</v>
      </c>
      <c r="B2810" s="3" t="s">
        <v>1047</v>
      </c>
      <c r="C2810" s="3" t="s">
        <v>1048</v>
      </c>
      <c r="D2810" s="3" t="s">
        <v>13</v>
      </c>
      <c r="E2810" s="3">
        <v>2715</v>
      </c>
      <c r="F2810" s="3">
        <v>560.39830307293801</v>
      </c>
      <c r="G2810" s="3">
        <v>5838</v>
      </c>
      <c r="H2810" s="3">
        <v>2887.1681232455499</v>
      </c>
      <c r="I2810" s="3">
        <v>688475</v>
      </c>
      <c r="J2810" s="3">
        <v>305894</v>
      </c>
      <c r="K2810" s="3">
        <v>0.44430661970296698</v>
      </c>
    </row>
    <row r="2811" spans="1:11" x14ac:dyDescent="0.2">
      <c r="A2811" s="3" t="s">
        <v>1033</v>
      </c>
      <c r="B2811" s="3" t="s">
        <v>1047</v>
      </c>
      <c r="C2811" s="3" t="s">
        <v>1048</v>
      </c>
      <c r="D2811" s="3" t="s">
        <v>14</v>
      </c>
      <c r="E2811" s="3">
        <v>2963</v>
      </c>
      <c r="F2811" s="3">
        <v>599.69088994871697</v>
      </c>
      <c r="G2811" s="3">
        <v>5771</v>
      </c>
      <c r="H2811" s="3">
        <v>2592.8439210523602</v>
      </c>
      <c r="I2811" s="3">
        <v>688475</v>
      </c>
      <c r="J2811" s="3">
        <v>305894</v>
      </c>
      <c r="K2811" s="3">
        <v>0.44430661970296698</v>
      </c>
    </row>
    <row r="2812" spans="1:11" x14ac:dyDescent="0.2">
      <c r="A2812" s="3" t="s">
        <v>1033</v>
      </c>
      <c r="B2812" s="3" t="s">
        <v>1047</v>
      </c>
      <c r="C2812" s="3" t="s">
        <v>1048</v>
      </c>
      <c r="D2812" s="3" t="s">
        <v>15</v>
      </c>
      <c r="E2812" s="3">
        <v>2790</v>
      </c>
      <c r="F2812" s="3">
        <v>494.54906694123599</v>
      </c>
      <c r="G2812" s="3">
        <v>5195</v>
      </c>
      <c r="H2812" s="3">
        <v>2378.4033349000501</v>
      </c>
      <c r="I2812" s="3">
        <v>688475</v>
      </c>
      <c r="J2812" s="3">
        <v>305894</v>
      </c>
      <c r="K2812" s="3">
        <v>0.44430661970296698</v>
      </c>
    </row>
    <row r="2813" spans="1:11" x14ac:dyDescent="0.2">
      <c r="A2813" s="3" t="s">
        <v>1033</v>
      </c>
      <c r="B2813" s="3" t="s">
        <v>1050</v>
      </c>
      <c r="C2813" s="3" t="s">
        <v>1051</v>
      </c>
      <c r="D2813" s="3" t="s">
        <v>8</v>
      </c>
      <c r="E2813" s="3">
        <v>2306</v>
      </c>
      <c r="F2813" s="3">
        <v>300.97161220152202</v>
      </c>
      <c r="G2813" s="3">
        <v>4498</v>
      </c>
      <c r="H2813" s="3">
        <v>1667.8710533759499</v>
      </c>
      <c r="I2813" s="3">
        <v>791543</v>
      </c>
      <c r="J2813" s="3">
        <v>374081</v>
      </c>
      <c r="K2813" s="3">
        <v>0.47259719307731901</v>
      </c>
    </row>
    <row r="2814" spans="1:11" x14ac:dyDescent="0.2">
      <c r="A2814" s="3" t="s">
        <v>1033</v>
      </c>
      <c r="B2814" s="3" t="s">
        <v>1050</v>
      </c>
      <c r="C2814" s="3" t="s">
        <v>1051</v>
      </c>
      <c r="D2814" s="3" t="s">
        <v>9</v>
      </c>
      <c r="E2814" s="3">
        <v>2681</v>
      </c>
      <c r="F2814" s="3">
        <v>444.48377887779702</v>
      </c>
      <c r="G2814" s="3">
        <v>5584</v>
      </c>
      <c r="H2814" s="3">
        <v>2442.5542055411502</v>
      </c>
      <c r="I2814" s="3">
        <v>791543</v>
      </c>
      <c r="J2814" s="3">
        <v>374081</v>
      </c>
      <c r="K2814" s="3">
        <v>0.47259719307731901</v>
      </c>
    </row>
    <row r="2815" spans="1:11" x14ac:dyDescent="0.2">
      <c r="A2815" s="3" t="s">
        <v>1033</v>
      </c>
      <c r="B2815" s="3" t="s">
        <v>1050</v>
      </c>
      <c r="C2815" s="3" t="s">
        <v>1051</v>
      </c>
      <c r="D2815" s="3" t="s">
        <v>10</v>
      </c>
      <c r="E2815" s="3">
        <v>2264</v>
      </c>
      <c r="F2815" s="3">
        <v>339.55404380276798</v>
      </c>
      <c r="G2815" s="3">
        <v>4408</v>
      </c>
      <c r="H2815" s="3">
        <v>1685.7885739041999</v>
      </c>
      <c r="I2815" s="3">
        <v>791543</v>
      </c>
      <c r="J2815" s="3">
        <v>374081</v>
      </c>
      <c r="K2815" s="3">
        <v>0.47259719307731901</v>
      </c>
    </row>
    <row r="2816" spans="1:11" x14ac:dyDescent="0.2">
      <c r="A2816" s="3" t="s">
        <v>1033</v>
      </c>
      <c r="B2816" s="3" t="s">
        <v>1050</v>
      </c>
      <c r="C2816" s="3" t="s">
        <v>1051</v>
      </c>
      <c r="D2816" s="3" t="s">
        <v>11</v>
      </c>
      <c r="E2816" s="3">
        <v>2354</v>
      </c>
      <c r="F2816" s="3">
        <v>290.55862307238198</v>
      </c>
      <c r="G2816" s="3">
        <v>4658</v>
      </c>
      <c r="H2816" s="3">
        <v>1877.9754993921099</v>
      </c>
      <c r="I2816" s="3">
        <v>791543</v>
      </c>
      <c r="J2816" s="3">
        <v>374081</v>
      </c>
      <c r="K2816" s="3">
        <v>0.47259719307731901</v>
      </c>
    </row>
    <row r="2817" spans="1:11" x14ac:dyDescent="0.2">
      <c r="A2817" s="3" t="s">
        <v>1033</v>
      </c>
      <c r="B2817" s="3" t="s">
        <v>1050</v>
      </c>
      <c r="C2817" s="3" t="s">
        <v>1051</v>
      </c>
      <c r="D2817" s="3" t="s">
        <v>12</v>
      </c>
      <c r="E2817" s="3">
        <v>2014</v>
      </c>
      <c r="F2817" s="3">
        <v>304.63609192216097</v>
      </c>
      <c r="G2817" s="3">
        <v>4387</v>
      </c>
      <c r="H2817" s="3">
        <v>1989.1106208710801</v>
      </c>
      <c r="I2817" s="3">
        <v>791543</v>
      </c>
      <c r="J2817" s="3">
        <v>374081</v>
      </c>
      <c r="K2817" s="3">
        <v>0.47259719307731901</v>
      </c>
    </row>
    <row r="2818" spans="1:11" x14ac:dyDescent="0.2">
      <c r="A2818" s="3" t="s">
        <v>1033</v>
      </c>
      <c r="B2818" s="3" t="s">
        <v>1050</v>
      </c>
      <c r="C2818" s="3" t="s">
        <v>1051</v>
      </c>
      <c r="D2818" s="3" t="s">
        <v>13</v>
      </c>
      <c r="E2818" s="3">
        <v>2779</v>
      </c>
      <c r="F2818" s="3">
        <v>398.04142442650402</v>
      </c>
      <c r="G2818" s="3">
        <v>5543</v>
      </c>
      <c r="H2818" s="3">
        <v>2607.5086155894601</v>
      </c>
      <c r="I2818" s="3">
        <v>791543</v>
      </c>
      <c r="J2818" s="3">
        <v>374081</v>
      </c>
      <c r="K2818" s="3">
        <v>0.47259719307731901</v>
      </c>
    </row>
    <row r="2819" spans="1:11" x14ac:dyDescent="0.2">
      <c r="A2819" s="3" t="s">
        <v>1033</v>
      </c>
      <c r="B2819" s="3" t="s">
        <v>1050</v>
      </c>
      <c r="C2819" s="3" t="s">
        <v>1051</v>
      </c>
      <c r="D2819" s="3" t="s">
        <v>14</v>
      </c>
      <c r="E2819" s="3">
        <v>2752</v>
      </c>
      <c r="F2819" s="3">
        <v>416.92762952436499</v>
      </c>
      <c r="G2819" s="3">
        <v>4972</v>
      </c>
      <c r="H2819" s="3">
        <v>2207.34091778945</v>
      </c>
      <c r="I2819" s="3">
        <v>791543</v>
      </c>
      <c r="J2819" s="3">
        <v>374081</v>
      </c>
      <c r="K2819" s="3">
        <v>0.47259719307731901</v>
      </c>
    </row>
    <row r="2820" spans="1:11" x14ac:dyDescent="0.2">
      <c r="A2820" s="3" t="s">
        <v>1033</v>
      </c>
      <c r="B2820" s="3" t="s">
        <v>1050</v>
      </c>
      <c r="C2820" s="3" t="s">
        <v>1051</v>
      </c>
      <c r="D2820" s="3" t="s">
        <v>15</v>
      </c>
      <c r="E2820" s="3">
        <v>2404</v>
      </c>
      <c r="F2820" s="3">
        <v>352.84318595707799</v>
      </c>
      <c r="G2820" s="3">
        <v>4960</v>
      </c>
      <c r="H2820" s="3">
        <v>2311.4875485908301</v>
      </c>
      <c r="I2820" s="3">
        <v>791543</v>
      </c>
      <c r="J2820" s="3">
        <v>374081</v>
      </c>
      <c r="K2820" s="3">
        <v>0.47259719307731901</v>
      </c>
    </row>
    <row r="2821" spans="1:11" x14ac:dyDescent="0.2">
      <c r="A2821" s="3" t="s">
        <v>1033</v>
      </c>
      <c r="B2821" s="3" t="s">
        <v>1053</v>
      </c>
      <c r="C2821" s="3" t="s">
        <v>1054</v>
      </c>
      <c r="D2821" s="3" t="s">
        <v>8</v>
      </c>
      <c r="E2821" s="3">
        <v>3183</v>
      </c>
      <c r="F2821" s="3">
        <v>655.840221652477</v>
      </c>
      <c r="G2821" s="3">
        <v>4769</v>
      </c>
      <c r="H2821" s="3">
        <v>1740.1710788129801</v>
      </c>
      <c r="I2821" s="3">
        <v>726049</v>
      </c>
      <c r="J2821" s="3">
        <v>279658</v>
      </c>
      <c r="K2821" s="3">
        <v>0.38517785989650799</v>
      </c>
    </row>
    <row r="2822" spans="1:11" x14ac:dyDescent="0.2">
      <c r="A2822" s="3" t="s">
        <v>1033</v>
      </c>
      <c r="B2822" s="3" t="s">
        <v>1053</v>
      </c>
      <c r="C2822" s="3" t="s">
        <v>1054</v>
      </c>
      <c r="D2822" s="3" t="s">
        <v>9</v>
      </c>
      <c r="E2822" s="3">
        <v>3960</v>
      </c>
      <c r="F2822" s="3">
        <v>1031.55208815267</v>
      </c>
      <c r="G2822" s="3">
        <v>6112</v>
      </c>
      <c r="H2822" s="3">
        <v>2702.2853479027199</v>
      </c>
      <c r="I2822" s="3">
        <v>726049</v>
      </c>
      <c r="J2822" s="3">
        <v>279658</v>
      </c>
      <c r="K2822" s="3">
        <v>0.38517785989650799</v>
      </c>
    </row>
    <row r="2823" spans="1:11" x14ac:dyDescent="0.2">
      <c r="A2823" s="3" t="s">
        <v>1033</v>
      </c>
      <c r="B2823" s="3" t="s">
        <v>1053</v>
      </c>
      <c r="C2823" s="3" t="s">
        <v>1054</v>
      </c>
      <c r="D2823" s="3" t="s">
        <v>10</v>
      </c>
      <c r="E2823" s="3">
        <v>3200</v>
      </c>
      <c r="F2823" s="3">
        <v>645.62483155724703</v>
      </c>
      <c r="G2823" s="3">
        <v>4948</v>
      </c>
      <c r="H2823" s="3">
        <v>1774.5759597199101</v>
      </c>
      <c r="I2823" s="3">
        <v>726049</v>
      </c>
      <c r="J2823" s="3">
        <v>279658</v>
      </c>
      <c r="K2823" s="3">
        <v>0.38517785989650799</v>
      </c>
    </row>
    <row r="2824" spans="1:11" x14ac:dyDescent="0.2">
      <c r="A2824" s="3" t="s">
        <v>1033</v>
      </c>
      <c r="B2824" s="3" t="s">
        <v>1053</v>
      </c>
      <c r="C2824" s="3" t="s">
        <v>1054</v>
      </c>
      <c r="D2824" s="3" t="s">
        <v>11</v>
      </c>
      <c r="E2824" s="3">
        <v>3323</v>
      </c>
      <c r="F2824" s="3">
        <v>535.26065804925599</v>
      </c>
      <c r="G2824" s="3">
        <v>4922</v>
      </c>
      <c r="H2824" s="3">
        <v>1658.91092470998</v>
      </c>
      <c r="I2824" s="3">
        <v>726049</v>
      </c>
      <c r="J2824" s="3">
        <v>279658</v>
      </c>
      <c r="K2824" s="3">
        <v>0.38517785989650799</v>
      </c>
    </row>
    <row r="2825" spans="1:11" x14ac:dyDescent="0.2">
      <c r="A2825" s="3" t="s">
        <v>1033</v>
      </c>
      <c r="B2825" s="3" t="s">
        <v>1053</v>
      </c>
      <c r="C2825" s="3" t="s">
        <v>1054</v>
      </c>
      <c r="D2825" s="3" t="s">
        <v>12</v>
      </c>
      <c r="E2825" s="3">
        <v>2867</v>
      </c>
      <c r="F2825" s="3">
        <v>508.42627733759201</v>
      </c>
      <c r="G2825" s="3">
        <v>4918</v>
      </c>
      <c r="H2825" s="3">
        <v>1596.4032872929999</v>
      </c>
      <c r="I2825" s="3">
        <v>726049</v>
      </c>
      <c r="J2825" s="3">
        <v>279658</v>
      </c>
      <c r="K2825" s="3">
        <v>0.38517785989650799</v>
      </c>
    </row>
    <row r="2826" spans="1:11" x14ac:dyDescent="0.2">
      <c r="A2826" s="3" t="s">
        <v>1033</v>
      </c>
      <c r="B2826" s="3" t="s">
        <v>1053</v>
      </c>
      <c r="C2826" s="3" t="s">
        <v>1054</v>
      </c>
      <c r="D2826" s="3" t="s">
        <v>13</v>
      </c>
      <c r="E2826" s="3">
        <v>3002</v>
      </c>
      <c r="F2826" s="3">
        <v>605.94792589911799</v>
      </c>
      <c r="G2826" s="3">
        <v>5253</v>
      </c>
      <c r="H2826" s="3">
        <v>2393.6378447560501</v>
      </c>
      <c r="I2826" s="3">
        <v>726049</v>
      </c>
      <c r="J2826" s="3">
        <v>279658</v>
      </c>
      <c r="K2826" s="3">
        <v>0.38517785989650799</v>
      </c>
    </row>
    <row r="2827" spans="1:11" x14ac:dyDescent="0.2">
      <c r="A2827" s="3" t="s">
        <v>1033</v>
      </c>
      <c r="B2827" s="3" t="s">
        <v>1053</v>
      </c>
      <c r="C2827" s="3" t="s">
        <v>1054</v>
      </c>
      <c r="D2827" s="3" t="s">
        <v>14</v>
      </c>
      <c r="E2827" s="3">
        <v>3454</v>
      </c>
      <c r="F2827" s="3">
        <v>598.66586227507901</v>
      </c>
      <c r="G2827" s="3">
        <v>5157</v>
      </c>
      <c r="H2827" s="3">
        <v>2021.51467612134</v>
      </c>
      <c r="I2827" s="3">
        <v>726049</v>
      </c>
      <c r="J2827" s="3">
        <v>279658</v>
      </c>
      <c r="K2827" s="3">
        <v>0.38517785989650799</v>
      </c>
    </row>
    <row r="2828" spans="1:11" x14ac:dyDescent="0.2">
      <c r="A2828" s="3" t="s">
        <v>1033</v>
      </c>
      <c r="B2828" s="3" t="s">
        <v>1053</v>
      </c>
      <c r="C2828" s="3" t="s">
        <v>1054</v>
      </c>
      <c r="D2828" s="3" t="s">
        <v>15</v>
      </c>
      <c r="E2828" s="3">
        <v>2878</v>
      </c>
      <c r="F2828" s="3">
        <v>494.49388126372202</v>
      </c>
      <c r="G2828" s="3">
        <v>5342</v>
      </c>
      <c r="H2828" s="3">
        <v>1912.7715740854901</v>
      </c>
      <c r="I2828" s="3">
        <v>726049</v>
      </c>
      <c r="J2828" s="3">
        <v>279658</v>
      </c>
      <c r="K2828" s="3">
        <v>0.38517785989650799</v>
      </c>
    </row>
    <row r="2829" spans="1:11" x14ac:dyDescent="0.2">
      <c r="A2829" s="3" t="s">
        <v>1033</v>
      </c>
      <c r="B2829" s="3" t="s">
        <v>1056</v>
      </c>
      <c r="C2829" s="3" t="s">
        <v>1057</v>
      </c>
      <c r="D2829" s="3" t="s">
        <v>8</v>
      </c>
      <c r="E2829" s="3">
        <v>2124</v>
      </c>
      <c r="F2829" s="3">
        <v>205.157389834284</v>
      </c>
      <c r="G2829" s="3">
        <v>4122</v>
      </c>
      <c r="H2829" s="3">
        <v>1257.0166508334501</v>
      </c>
      <c r="I2829" s="3">
        <v>790044</v>
      </c>
      <c r="J2829" s="3">
        <v>383640</v>
      </c>
      <c r="K2829" s="3">
        <v>0.48559320746692602</v>
      </c>
    </row>
    <row r="2830" spans="1:11" x14ac:dyDescent="0.2">
      <c r="A2830" s="3" t="s">
        <v>1033</v>
      </c>
      <c r="B2830" s="3" t="s">
        <v>1056</v>
      </c>
      <c r="C2830" s="3" t="s">
        <v>1057</v>
      </c>
      <c r="D2830" s="3" t="s">
        <v>9</v>
      </c>
      <c r="E2830" s="3">
        <v>2630</v>
      </c>
      <c r="F2830" s="3">
        <v>304.45219000752502</v>
      </c>
      <c r="G2830" s="3">
        <v>4641</v>
      </c>
      <c r="H2830" s="3">
        <v>1595.0297012835299</v>
      </c>
      <c r="I2830" s="3">
        <v>790044</v>
      </c>
      <c r="J2830" s="3">
        <v>383640</v>
      </c>
      <c r="K2830" s="3">
        <v>0.48559320746692602</v>
      </c>
    </row>
    <row r="2831" spans="1:11" x14ac:dyDescent="0.2">
      <c r="A2831" s="3" t="s">
        <v>1033</v>
      </c>
      <c r="B2831" s="3" t="s">
        <v>1056</v>
      </c>
      <c r="C2831" s="3" t="s">
        <v>1057</v>
      </c>
      <c r="D2831" s="3" t="s">
        <v>10</v>
      </c>
      <c r="E2831" s="3">
        <v>2177</v>
      </c>
      <c r="F2831" s="3">
        <v>211.081233925031</v>
      </c>
      <c r="G2831" s="3">
        <v>4161</v>
      </c>
      <c r="H2831" s="3">
        <v>1243.9983242493599</v>
      </c>
      <c r="I2831" s="3">
        <v>790044</v>
      </c>
      <c r="J2831" s="3">
        <v>383640</v>
      </c>
      <c r="K2831" s="3">
        <v>0.48559320746692602</v>
      </c>
    </row>
    <row r="2832" spans="1:11" x14ac:dyDescent="0.2">
      <c r="A2832" s="3" t="s">
        <v>1033</v>
      </c>
      <c r="B2832" s="3" t="s">
        <v>1056</v>
      </c>
      <c r="C2832" s="3" t="s">
        <v>1057</v>
      </c>
      <c r="D2832" s="3" t="s">
        <v>11</v>
      </c>
      <c r="E2832" s="3">
        <v>2198</v>
      </c>
      <c r="F2832" s="3">
        <v>194.62503396249301</v>
      </c>
      <c r="G2832" s="3">
        <v>4049</v>
      </c>
      <c r="H2832" s="3">
        <v>1283.38968867319</v>
      </c>
      <c r="I2832" s="3">
        <v>790044</v>
      </c>
      <c r="J2832" s="3">
        <v>383640</v>
      </c>
      <c r="K2832" s="3">
        <v>0.48559320746692602</v>
      </c>
    </row>
    <row r="2833" spans="1:11" x14ac:dyDescent="0.2">
      <c r="A2833" s="3" t="s">
        <v>1033</v>
      </c>
      <c r="B2833" s="3" t="s">
        <v>1056</v>
      </c>
      <c r="C2833" s="3" t="s">
        <v>1057</v>
      </c>
      <c r="D2833" s="3" t="s">
        <v>12</v>
      </c>
      <c r="E2833" s="3">
        <v>2001</v>
      </c>
      <c r="F2833" s="3">
        <v>175.128341275145</v>
      </c>
      <c r="G2833" s="3">
        <v>3919</v>
      </c>
      <c r="H2833" s="3">
        <v>1179.5293695431201</v>
      </c>
      <c r="I2833" s="3">
        <v>790044</v>
      </c>
      <c r="J2833" s="3">
        <v>383640</v>
      </c>
      <c r="K2833" s="3">
        <v>0.48559320746692602</v>
      </c>
    </row>
    <row r="2834" spans="1:11" x14ac:dyDescent="0.2">
      <c r="A2834" s="3" t="s">
        <v>1033</v>
      </c>
      <c r="B2834" s="3" t="s">
        <v>1056</v>
      </c>
      <c r="C2834" s="3" t="s">
        <v>1057</v>
      </c>
      <c r="D2834" s="3" t="s">
        <v>13</v>
      </c>
      <c r="E2834" s="3">
        <v>2391</v>
      </c>
      <c r="F2834" s="3">
        <v>242.649728931433</v>
      </c>
      <c r="G2834" s="3">
        <v>4663</v>
      </c>
      <c r="H2834" s="3">
        <v>1508.28939495188</v>
      </c>
      <c r="I2834" s="3">
        <v>790044</v>
      </c>
      <c r="J2834" s="3">
        <v>383640</v>
      </c>
      <c r="K2834" s="3">
        <v>0.48559320746692602</v>
      </c>
    </row>
    <row r="2835" spans="1:11" x14ac:dyDescent="0.2">
      <c r="A2835" s="3" t="s">
        <v>1033</v>
      </c>
      <c r="B2835" s="3" t="s">
        <v>1056</v>
      </c>
      <c r="C2835" s="3" t="s">
        <v>1057</v>
      </c>
      <c r="D2835" s="3" t="s">
        <v>14</v>
      </c>
      <c r="E2835" s="3">
        <v>2223</v>
      </c>
      <c r="F2835" s="3">
        <v>232.29067113128201</v>
      </c>
      <c r="G2835" s="3">
        <v>4096</v>
      </c>
      <c r="H2835" s="3">
        <v>1151.1069278657201</v>
      </c>
      <c r="I2835" s="3">
        <v>790044</v>
      </c>
      <c r="J2835" s="3">
        <v>383640</v>
      </c>
      <c r="K2835" s="3">
        <v>0.48559320746692602</v>
      </c>
    </row>
    <row r="2836" spans="1:11" x14ac:dyDescent="0.2">
      <c r="A2836" s="3" t="s">
        <v>1033</v>
      </c>
      <c r="B2836" s="3" t="s">
        <v>1056</v>
      </c>
      <c r="C2836" s="3" t="s">
        <v>1057</v>
      </c>
      <c r="D2836" s="3" t="s">
        <v>15</v>
      </c>
      <c r="E2836" s="3">
        <v>2005</v>
      </c>
      <c r="F2836" s="3">
        <v>195.550097150667</v>
      </c>
      <c r="G2836" s="3">
        <v>3958</v>
      </c>
      <c r="H2836" s="3">
        <v>1214.0743575246299</v>
      </c>
      <c r="I2836" s="3">
        <v>790044</v>
      </c>
      <c r="J2836" s="3">
        <v>383640</v>
      </c>
      <c r="K2836" s="3">
        <v>0.48559320746692602</v>
      </c>
    </row>
    <row r="2837" spans="1:11" x14ac:dyDescent="0.2">
      <c r="A2837" s="3" t="s">
        <v>1033</v>
      </c>
      <c r="B2837" s="3" t="s">
        <v>1059</v>
      </c>
      <c r="C2837" s="3" t="s">
        <v>1060</v>
      </c>
      <c r="D2837" s="3" t="s">
        <v>8</v>
      </c>
      <c r="E2837" s="3">
        <v>3927</v>
      </c>
      <c r="F2837" s="3">
        <v>1051.09298764392</v>
      </c>
      <c r="G2837" s="3">
        <v>5433</v>
      </c>
      <c r="H2837" s="3">
        <v>2129.3622698750501</v>
      </c>
      <c r="I2837" s="3">
        <v>634134</v>
      </c>
      <c r="J2837" s="3">
        <v>236392</v>
      </c>
      <c r="K2837" s="3">
        <v>0.372779254857806</v>
      </c>
    </row>
    <row r="2838" spans="1:11" x14ac:dyDescent="0.2">
      <c r="A2838" s="3" t="s">
        <v>1033</v>
      </c>
      <c r="B2838" s="3" t="s">
        <v>1059</v>
      </c>
      <c r="C2838" s="3" t="s">
        <v>1060</v>
      </c>
      <c r="D2838" s="3" t="s">
        <v>9</v>
      </c>
      <c r="E2838" s="3">
        <v>4018</v>
      </c>
      <c r="F2838" s="3">
        <v>1560.4457621230799</v>
      </c>
      <c r="G2838" s="3">
        <v>5968</v>
      </c>
      <c r="H2838" s="3">
        <v>3182.0978469914598</v>
      </c>
      <c r="I2838" s="3">
        <v>634134</v>
      </c>
      <c r="J2838" s="3">
        <v>236392</v>
      </c>
      <c r="K2838" s="3">
        <v>0.372779254857806</v>
      </c>
    </row>
    <row r="2839" spans="1:11" x14ac:dyDescent="0.2">
      <c r="A2839" s="3" t="s">
        <v>1033</v>
      </c>
      <c r="B2839" s="3" t="s">
        <v>1059</v>
      </c>
      <c r="C2839" s="3" t="s">
        <v>1060</v>
      </c>
      <c r="D2839" s="3" t="s">
        <v>10</v>
      </c>
      <c r="E2839" s="3">
        <v>3591</v>
      </c>
      <c r="F2839" s="3">
        <v>926.09242012473203</v>
      </c>
      <c r="G2839" s="3">
        <v>5372</v>
      </c>
      <c r="H2839" s="3">
        <v>1762.9460279585401</v>
      </c>
      <c r="I2839" s="3">
        <v>634134</v>
      </c>
      <c r="J2839" s="3">
        <v>236392</v>
      </c>
      <c r="K2839" s="3">
        <v>0.372779254857806</v>
      </c>
    </row>
    <row r="2840" spans="1:11" x14ac:dyDescent="0.2">
      <c r="A2840" s="3" t="s">
        <v>1033</v>
      </c>
      <c r="B2840" s="3" t="s">
        <v>1059</v>
      </c>
      <c r="C2840" s="3" t="s">
        <v>1060</v>
      </c>
      <c r="D2840" s="3" t="s">
        <v>11</v>
      </c>
      <c r="E2840" s="3">
        <v>3860</v>
      </c>
      <c r="F2840" s="3">
        <v>866.29997969104204</v>
      </c>
      <c r="G2840" s="3">
        <v>5113</v>
      </c>
      <c r="H2840" s="3">
        <v>1926.50817063467</v>
      </c>
      <c r="I2840" s="3">
        <v>634134</v>
      </c>
      <c r="J2840" s="3">
        <v>236392</v>
      </c>
      <c r="K2840" s="3">
        <v>0.372779254857806</v>
      </c>
    </row>
    <row r="2841" spans="1:11" x14ac:dyDescent="0.2">
      <c r="A2841" s="3" t="s">
        <v>1033</v>
      </c>
      <c r="B2841" s="3" t="s">
        <v>1059</v>
      </c>
      <c r="C2841" s="3" t="s">
        <v>1060</v>
      </c>
      <c r="D2841" s="3" t="s">
        <v>12</v>
      </c>
      <c r="E2841" s="3">
        <v>3005</v>
      </c>
      <c r="F2841" s="3">
        <v>694.49556777186001</v>
      </c>
      <c r="G2841" s="3">
        <v>4815</v>
      </c>
      <c r="H2841" s="3">
        <v>1669.1731233509699</v>
      </c>
      <c r="I2841" s="3">
        <v>634134</v>
      </c>
      <c r="J2841" s="3">
        <v>236392</v>
      </c>
      <c r="K2841" s="3">
        <v>0.372779254857806</v>
      </c>
    </row>
    <row r="2842" spans="1:11" x14ac:dyDescent="0.2">
      <c r="A2842" s="3" t="s">
        <v>1033</v>
      </c>
      <c r="B2842" s="3" t="s">
        <v>1059</v>
      </c>
      <c r="C2842" s="3" t="s">
        <v>1060</v>
      </c>
      <c r="D2842" s="3" t="s">
        <v>13</v>
      </c>
      <c r="E2842" s="3">
        <v>3880</v>
      </c>
      <c r="F2842" s="3">
        <v>1002.02522539851</v>
      </c>
      <c r="G2842" s="3">
        <v>6494</v>
      </c>
      <c r="H2842" s="3">
        <v>2974.2613485626298</v>
      </c>
      <c r="I2842" s="3">
        <v>634134</v>
      </c>
      <c r="J2842" s="3">
        <v>236392</v>
      </c>
      <c r="K2842" s="3">
        <v>0.372779254857806</v>
      </c>
    </row>
    <row r="2843" spans="1:11" x14ac:dyDescent="0.2">
      <c r="A2843" s="3" t="s">
        <v>1033</v>
      </c>
      <c r="B2843" s="3" t="s">
        <v>1059</v>
      </c>
      <c r="C2843" s="3" t="s">
        <v>1060</v>
      </c>
      <c r="D2843" s="3" t="s">
        <v>14</v>
      </c>
      <c r="E2843" s="3">
        <v>3671</v>
      </c>
      <c r="F2843" s="3">
        <v>910.857045445062</v>
      </c>
      <c r="G2843" s="3">
        <v>5318</v>
      </c>
      <c r="H2843" s="3">
        <v>2048.97164315501</v>
      </c>
      <c r="I2843" s="3">
        <v>634134</v>
      </c>
      <c r="J2843" s="3">
        <v>236392</v>
      </c>
      <c r="K2843" s="3">
        <v>0.372779254857806</v>
      </c>
    </row>
    <row r="2844" spans="1:11" x14ac:dyDescent="0.2">
      <c r="A2844" s="3" t="s">
        <v>1033</v>
      </c>
      <c r="B2844" s="3" t="s">
        <v>1059</v>
      </c>
      <c r="C2844" s="3" t="s">
        <v>1060</v>
      </c>
      <c r="D2844" s="3" t="s">
        <v>15</v>
      </c>
      <c r="E2844" s="3">
        <v>3443</v>
      </c>
      <c r="F2844" s="3">
        <v>823.46735847228001</v>
      </c>
      <c r="G2844" s="3">
        <v>5285</v>
      </c>
      <c r="H2844" s="3">
        <v>1903.15322006273</v>
      </c>
      <c r="I2844" s="3">
        <v>634134</v>
      </c>
      <c r="J2844" s="3">
        <v>236392</v>
      </c>
      <c r="K2844" s="3">
        <v>0.372779254857806</v>
      </c>
    </row>
    <row r="2845" spans="1:11" x14ac:dyDescent="0.2">
      <c r="A2845" s="3" t="s">
        <v>1033</v>
      </c>
      <c r="B2845" s="3" t="s">
        <v>1062</v>
      </c>
      <c r="C2845" s="3" t="s">
        <v>1063</v>
      </c>
      <c r="D2845" s="3" t="s">
        <v>8</v>
      </c>
      <c r="E2845" s="3">
        <v>2685</v>
      </c>
      <c r="F2845" s="3">
        <v>388.74490139680302</v>
      </c>
      <c r="G2845" s="3">
        <v>4618</v>
      </c>
      <c r="H2845" s="3">
        <v>1884.5617410218799</v>
      </c>
      <c r="I2845" s="3">
        <v>556272</v>
      </c>
      <c r="J2845" s="3">
        <v>251872</v>
      </c>
      <c r="K2845" s="3">
        <v>0.45278568757729998</v>
      </c>
    </row>
    <row r="2846" spans="1:11" x14ac:dyDescent="0.2">
      <c r="A2846" s="3" t="s">
        <v>1033</v>
      </c>
      <c r="B2846" s="3" t="s">
        <v>1062</v>
      </c>
      <c r="C2846" s="3" t="s">
        <v>1063</v>
      </c>
      <c r="D2846" s="3" t="s">
        <v>9</v>
      </c>
      <c r="E2846" s="3">
        <v>3027</v>
      </c>
      <c r="F2846" s="3">
        <v>570.86860296626105</v>
      </c>
      <c r="G2846" s="3">
        <v>5538</v>
      </c>
      <c r="H2846" s="3">
        <v>2698.7526213002502</v>
      </c>
      <c r="I2846" s="3">
        <v>556272</v>
      </c>
      <c r="J2846" s="3">
        <v>251872</v>
      </c>
      <c r="K2846" s="3">
        <v>0.45278568757729998</v>
      </c>
    </row>
    <row r="2847" spans="1:11" x14ac:dyDescent="0.2">
      <c r="A2847" s="3" t="s">
        <v>1033</v>
      </c>
      <c r="B2847" s="3" t="s">
        <v>1062</v>
      </c>
      <c r="C2847" s="3" t="s">
        <v>1063</v>
      </c>
      <c r="D2847" s="3" t="s">
        <v>10</v>
      </c>
      <c r="E2847" s="3">
        <v>2637</v>
      </c>
      <c r="F2847" s="3">
        <v>428.99229694919802</v>
      </c>
      <c r="G2847" s="3">
        <v>5163</v>
      </c>
      <c r="H2847" s="3">
        <v>2107.0312686133302</v>
      </c>
      <c r="I2847" s="3">
        <v>556272</v>
      </c>
      <c r="J2847" s="3">
        <v>251872</v>
      </c>
      <c r="K2847" s="3">
        <v>0.45278568757729998</v>
      </c>
    </row>
    <row r="2848" spans="1:11" x14ac:dyDescent="0.2">
      <c r="A2848" s="3" t="s">
        <v>1033</v>
      </c>
      <c r="B2848" s="3" t="s">
        <v>1062</v>
      </c>
      <c r="C2848" s="3" t="s">
        <v>1063</v>
      </c>
      <c r="D2848" s="3" t="s">
        <v>11</v>
      </c>
      <c r="E2848" s="3">
        <v>2582</v>
      </c>
      <c r="F2848" s="3">
        <v>381.90542211548302</v>
      </c>
      <c r="G2848" s="3">
        <v>5079</v>
      </c>
      <c r="H2848" s="3">
        <v>2065.3538701359798</v>
      </c>
      <c r="I2848" s="3">
        <v>556272</v>
      </c>
      <c r="J2848" s="3">
        <v>251872</v>
      </c>
      <c r="K2848" s="3">
        <v>0.45278568757729998</v>
      </c>
    </row>
    <row r="2849" spans="1:11" x14ac:dyDescent="0.2">
      <c r="A2849" s="3" t="s">
        <v>1033</v>
      </c>
      <c r="B2849" s="3" t="s">
        <v>1062</v>
      </c>
      <c r="C2849" s="3" t="s">
        <v>1063</v>
      </c>
      <c r="D2849" s="3" t="s">
        <v>12</v>
      </c>
      <c r="E2849" s="3">
        <v>2640</v>
      </c>
      <c r="F2849" s="3">
        <v>323.38145677291601</v>
      </c>
      <c r="G2849" s="3">
        <v>4681</v>
      </c>
      <c r="H2849" s="3">
        <v>1806.3211733297901</v>
      </c>
      <c r="I2849" s="3">
        <v>556272</v>
      </c>
      <c r="J2849" s="3">
        <v>251872</v>
      </c>
      <c r="K2849" s="3">
        <v>0.45278568757729998</v>
      </c>
    </row>
    <row r="2850" spans="1:11" x14ac:dyDescent="0.2">
      <c r="A2850" s="3" t="s">
        <v>1033</v>
      </c>
      <c r="B2850" s="3" t="s">
        <v>1062</v>
      </c>
      <c r="C2850" s="3" t="s">
        <v>1063</v>
      </c>
      <c r="D2850" s="3" t="s">
        <v>13</v>
      </c>
      <c r="E2850" s="3">
        <v>2699</v>
      </c>
      <c r="F2850" s="3">
        <v>398.28801244038499</v>
      </c>
      <c r="G2850" s="3">
        <v>5050</v>
      </c>
      <c r="H2850" s="3">
        <v>2169.7432290043898</v>
      </c>
      <c r="I2850" s="3">
        <v>556272</v>
      </c>
      <c r="J2850" s="3">
        <v>251872</v>
      </c>
      <c r="K2850" s="3">
        <v>0.45278568757729998</v>
      </c>
    </row>
    <row r="2851" spans="1:11" x14ac:dyDescent="0.2">
      <c r="A2851" s="3" t="s">
        <v>1033</v>
      </c>
      <c r="B2851" s="3" t="s">
        <v>1062</v>
      </c>
      <c r="C2851" s="3" t="s">
        <v>1063</v>
      </c>
      <c r="D2851" s="3" t="s">
        <v>14</v>
      </c>
      <c r="E2851" s="3">
        <v>2971</v>
      </c>
      <c r="F2851" s="3">
        <v>491.16516854186199</v>
      </c>
      <c r="G2851" s="3">
        <v>4879</v>
      </c>
      <c r="H2851" s="3">
        <v>2098.8896704455701</v>
      </c>
      <c r="I2851" s="3">
        <v>556272</v>
      </c>
      <c r="J2851" s="3">
        <v>251872</v>
      </c>
      <c r="K2851" s="3">
        <v>0.45278568757729998</v>
      </c>
    </row>
    <row r="2852" spans="1:11" x14ac:dyDescent="0.2">
      <c r="A2852" s="3" t="s">
        <v>1033</v>
      </c>
      <c r="B2852" s="3" t="s">
        <v>1062</v>
      </c>
      <c r="C2852" s="3" t="s">
        <v>1063</v>
      </c>
      <c r="D2852" s="3" t="s">
        <v>15</v>
      </c>
      <c r="E2852" s="3">
        <v>2657</v>
      </c>
      <c r="F2852" s="3">
        <v>407.962176036757</v>
      </c>
      <c r="G2852" s="3">
        <v>4473</v>
      </c>
      <c r="H2852" s="3">
        <v>1937.7252027351201</v>
      </c>
      <c r="I2852" s="3">
        <v>556272</v>
      </c>
      <c r="J2852" s="3">
        <v>251872</v>
      </c>
      <c r="K2852" s="3">
        <v>0.45278568757729998</v>
      </c>
    </row>
    <row r="2853" spans="1:11" x14ac:dyDescent="0.2">
      <c r="A2853" s="3" t="s">
        <v>1033</v>
      </c>
      <c r="B2853" s="3" t="s">
        <v>1065</v>
      </c>
      <c r="C2853" s="3" t="s">
        <v>1066</v>
      </c>
      <c r="D2853" s="3" t="s">
        <v>8</v>
      </c>
      <c r="E2853" s="3">
        <v>2364</v>
      </c>
      <c r="F2853" s="3">
        <v>295.76175956276398</v>
      </c>
      <c r="G2853" s="3">
        <v>4420</v>
      </c>
      <c r="H2853" s="3">
        <v>1701.3789585213301</v>
      </c>
      <c r="I2853" s="3">
        <v>516802</v>
      </c>
      <c r="J2853" s="3">
        <v>241144</v>
      </c>
      <c r="K2853" s="3">
        <v>0.466608101361837</v>
      </c>
    </row>
    <row r="2854" spans="1:11" x14ac:dyDescent="0.2">
      <c r="A2854" s="3" t="s">
        <v>1033</v>
      </c>
      <c r="B2854" s="3" t="s">
        <v>1065</v>
      </c>
      <c r="C2854" s="3" t="s">
        <v>1066</v>
      </c>
      <c r="D2854" s="3" t="s">
        <v>9</v>
      </c>
      <c r="E2854" s="3">
        <v>2739</v>
      </c>
      <c r="F2854" s="3">
        <v>428.82964149854098</v>
      </c>
      <c r="G2854" s="3">
        <v>5301</v>
      </c>
      <c r="H2854" s="3">
        <v>2351.69022356919</v>
      </c>
      <c r="I2854" s="3">
        <v>516802</v>
      </c>
      <c r="J2854" s="3">
        <v>241144</v>
      </c>
      <c r="K2854" s="3">
        <v>0.466608101361837</v>
      </c>
    </row>
    <row r="2855" spans="1:11" x14ac:dyDescent="0.2">
      <c r="A2855" s="3" t="s">
        <v>1033</v>
      </c>
      <c r="B2855" s="3" t="s">
        <v>1065</v>
      </c>
      <c r="C2855" s="3" t="s">
        <v>1066</v>
      </c>
      <c r="D2855" s="3" t="s">
        <v>10</v>
      </c>
      <c r="E2855" s="3">
        <v>2578</v>
      </c>
      <c r="F2855" s="3">
        <v>319.44761026081602</v>
      </c>
      <c r="G2855" s="3">
        <v>4706</v>
      </c>
      <c r="H2855" s="3">
        <v>1691.72339420309</v>
      </c>
      <c r="I2855" s="3">
        <v>516802</v>
      </c>
      <c r="J2855" s="3">
        <v>241144</v>
      </c>
      <c r="K2855" s="3">
        <v>0.466608101361837</v>
      </c>
    </row>
    <row r="2856" spans="1:11" x14ac:dyDescent="0.2">
      <c r="A2856" s="3" t="s">
        <v>1033</v>
      </c>
      <c r="B2856" s="3" t="s">
        <v>1065</v>
      </c>
      <c r="C2856" s="3" t="s">
        <v>1066</v>
      </c>
      <c r="D2856" s="3" t="s">
        <v>11</v>
      </c>
      <c r="E2856" s="3">
        <v>2364</v>
      </c>
      <c r="F2856" s="3">
        <v>282.32769774047802</v>
      </c>
      <c r="G2856" s="3">
        <v>4512</v>
      </c>
      <c r="H2856" s="3">
        <v>1742.3500839451201</v>
      </c>
      <c r="I2856" s="3">
        <v>516802</v>
      </c>
      <c r="J2856" s="3">
        <v>241144</v>
      </c>
      <c r="K2856" s="3">
        <v>0.466608101361837</v>
      </c>
    </row>
    <row r="2857" spans="1:11" x14ac:dyDescent="0.2">
      <c r="A2857" s="3" t="s">
        <v>1033</v>
      </c>
      <c r="B2857" s="3" t="s">
        <v>1065</v>
      </c>
      <c r="C2857" s="3" t="s">
        <v>1066</v>
      </c>
      <c r="D2857" s="3" t="s">
        <v>12</v>
      </c>
      <c r="E2857" s="3">
        <v>2295</v>
      </c>
      <c r="F2857" s="3">
        <v>272.79888768229398</v>
      </c>
      <c r="G2857" s="3">
        <v>4839</v>
      </c>
      <c r="H2857" s="3">
        <v>1934.57092050908</v>
      </c>
      <c r="I2857" s="3">
        <v>516802</v>
      </c>
      <c r="J2857" s="3">
        <v>241144</v>
      </c>
      <c r="K2857" s="3">
        <v>0.466608101361837</v>
      </c>
    </row>
    <row r="2858" spans="1:11" x14ac:dyDescent="0.2">
      <c r="A2858" s="3" t="s">
        <v>1033</v>
      </c>
      <c r="B2858" s="3" t="s">
        <v>1065</v>
      </c>
      <c r="C2858" s="3" t="s">
        <v>1066</v>
      </c>
      <c r="D2858" s="3" t="s">
        <v>13</v>
      </c>
      <c r="E2858" s="3">
        <v>2438</v>
      </c>
      <c r="F2858" s="3">
        <v>297.28556547805903</v>
      </c>
      <c r="G2858" s="3">
        <v>5214</v>
      </c>
      <c r="H2858" s="3">
        <v>2226.8087405966098</v>
      </c>
      <c r="I2858" s="3">
        <v>516802</v>
      </c>
      <c r="J2858" s="3">
        <v>241144</v>
      </c>
      <c r="K2858" s="3">
        <v>0.466608101361837</v>
      </c>
    </row>
    <row r="2859" spans="1:11" x14ac:dyDescent="0.2">
      <c r="A2859" s="3" t="s">
        <v>1033</v>
      </c>
      <c r="B2859" s="3" t="s">
        <v>1065</v>
      </c>
      <c r="C2859" s="3" t="s">
        <v>1066</v>
      </c>
      <c r="D2859" s="3" t="s">
        <v>14</v>
      </c>
      <c r="E2859" s="3">
        <v>2569</v>
      </c>
      <c r="F2859" s="3">
        <v>393.51980979232098</v>
      </c>
      <c r="G2859" s="3">
        <v>4912</v>
      </c>
      <c r="H2859" s="3">
        <v>2087.95219583681</v>
      </c>
      <c r="I2859" s="3">
        <v>516802</v>
      </c>
      <c r="J2859" s="3">
        <v>241144</v>
      </c>
      <c r="K2859" s="3">
        <v>0.466608101361837</v>
      </c>
    </row>
    <row r="2860" spans="1:11" x14ac:dyDescent="0.2">
      <c r="A2860" s="3" t="s">
        <v>1033</v>
      </c>
      <c r="B2860" s="3" t="s">
        <v>1065</v>
      </c>
      <c r="C2860" s="3" t="s">
        <v>1066</v>
      </c>
      <c r="D2860" s="3" t="s">
        <v>15</v>
      </c>
      <c r="E2860" s="3">
        <v>2655</v>
      </c>
      <c r="F2860" s="3">
        <v>334.46780806894901</v>
      </c>
      <c r="G2860" s="3">
        <v>4756</v>
      </c>
      <c r="H2860" s="3">
        <v>1991.8902677967201</v>
      </c>
      <c r="I2860" s="3">
        <v>516802</v>
      </c>
      <c r="J2860" s="3">
        <v>241144</v>
      </c>
      <c r="K2860" s="3">
        <v>0.466608101361837</v>
      </c>
    </row>
    <row r="2861" spans="1:11" x14ac:dyDescent="0.2">
      <c r="A2861" s="3" t="s">
        <v>1033</v>
      </c>
      <c r="B2861" s="3" t="s">
        <v>1068</v>
      </c>
      <c r="C2861" s="3" t="s">
        <v>1069</v>
      </c>
      <c r="D2861" s="3" t="s">
        <v>8</v>
      </c>
      <c r="E2861" s="3">
        <v>3580</v>
      </c>
      <c r="F2861" s="3">
        <v>703.56204324019302</v>
      </c>
      <c r="G2861" s="3">
        <v>5646</v>
      </c>
      <c r="H2861" s="3">
        <v>2558.2735279692001</v>
      </c>
      <c r="I2861" s="3">
        <v>128037</v>
      </c>
      <c r="J2861" s="3">
        <v>58051</v>
      </c>
      <c r="K2861" s="3">
        <v>0.45339237876551303</v>
      </c>
    </row>
    <row r="2862" spans="1:11" x14ac:dyDescent="0.2">
      <c r="A2862" s="3" t="s">
        <v>1033</v>
      </c>
      <c r="B2862" s="3" t="s">
        <v>1068</v>
      </c>
      <c r="C2862" s="3" t="s">
        <v>1069</v>
      </c>
      <c r="D2862" s="3" t="s">
        <v>9</v>
      </c>
      <c r="E2862" s="3">
        <v>4001</v>
      </c>
      <c r="F2862" s="3">
        <v>1220.6550143478801</v>
      </c>
      <c r="G2862" s="3">
        <v>6678</v>
      </c>
      <c r="H2862" s="3">
        <v>3829.2673939343199</v>
      </c>
      <c r="I2862" s="3">
        <v>128037</v>
      </c>
      <c r="J2862" s="3">
        <v>58051</v>
      </c>
      <c r="K2862" s="3">
        <v>0.45339237876551303</v>
      </c>
    </row>
    <row r="2863" spans="1:11" x14ac:dyDescent="0.2">
      <c r="A2863" s="3" t="s">
        <v>1033</v>
      </c>
      <c r="B2863" s="3" t="s">
        <v>1068</v>
      </c>
      <c r="C2863" s="3" t="s">
        <v>1069</v>
      </c>
      <c r="D2863" s="3" t="s">
        <v>10</v>
      </c>
      <c r="E2863" s="3">
        <v>3779</v>
      </c>
      <c r="F2863" s="3">
        <v>887.30270164040098</v>
      </c>
      <c r="G2863" s="3">
        <v>6314</v>
      </c>
      <c r="H2863" s="3">
        <v>3199.01078642842</v>
      </c>
      <c r="I2863" s="3">
        <v>128037</v>
      </c>
      <c r="J2863" s="3">
        <v>58051</v>
      </c>
      <c r="K2863" s="3">
        <v>0.45339237876551303</v>
      </c>
    </row>
    <row r="2864" spans="1:11" x14ac:dyDescent="0.2">
      <c r="A2864" s="3" t="s">
        <v>1033</v>
      </c>
      <c r="B2864" s="3" t="s">
        <v>1068</v>
      </c>
      <c r="C2864" s="3" t="s">
        <v>1069</v>
      </c>
      <c r="D2864" s="3" t="s">
        <v>11</v>
      </c>
      <c r="E2864" s="3">
        <v>3423</v>
      </c>
      <c r="F2864" s="3">
        <v>763.67874887303503</v>
      </c>
      <c r="G2864" s="3">
        <v>6117</v>
      </c>
      <c r="H2864" s="3">
        <v>3270.8288998296698</v>
      </c>
      <c r="I2864" s="3">
        <v>128037</v>
      </c>
      <c r="J2864" s="3">
        <v>58051</v>
      </c>
      <c r="K2864" s="3">
        <v>0.45339237876551303</v>
      </c>
    </row>
    <row r="2865" spans="1:11" x14ac:dyDescent="0.2">
      <c r="A2865" s="3" t="s">
        <v>1033</v>
      </c>
      <c r="B2865" s="3" t="s">
        <v>1068</v>
      </c>
      <c r="C2865" s="3" t="s">
        <v>1069</v>
      </c>
      <c r="D2865" s="3" t="s">
        <v>12</v>
      </c>
      <c r="E2865" s="3">
        <v>3270</v>
      </c>
      <c r="F2865" s="3">
        <v>736.58711566800798</v>
      </c>
      <c r="G2865" s="3">
        <v>5917</v>
      </c>
      <c r="H2865" s="3">
        <v>2933.5861399732398</v>
      </c>
      <c r="I2865" s="3">
        <v>128037</v>
      </c>
      <c r="J2865" s="3">
        <v>58051</v>
      </c>
      <c r="K2865" s="3">
        <v>0.45339237876551303</v>
      </c>
    </row>
    <row r="2866" spans="1:11" x14ac:dyDescent="0.2">
      <c r="A2866" s="3" t="s">
        <v>1033</v>
      </c>
      <c r="B2866" s="3" t="s">
        <v>1068</v>
      </c>
      <c r="C2866" s="3" t="s">
        <v>1069</v>
      </c>
      <c r="D2866" s="3" t="s">
        <v>13</v>
      </c>
      <c r="E2866" s="3">
        <v>3249</v>
      </c>
      <c r="F2866" s="3">
        <v>776.99797876449895</v>
      </c>
      <c r="G2866" s="3">
        <v>5693</v>
      </c>
      <c r="H2866" s="3">
        <v>3361.01183326511</v>
      </c>
      <c r="I2866" s="3">
        <v>128037</v>
      </c>
      <c r="J2866" s="3">
        <v>58051</v>
      </c>
      <c r="K2866" s="3">
        <v>0.45339237876551303</v>
      </c>
    </row>
    <row r="2867" spans="1:11" x14ac:dyDescent="0.2">
      <c r="A2867" s="3" t="s">
        <v>1033</v>
      </c>
      <c r="B2867" s="3" t="s">
        <v>1068</v>
      </c>
      <c r="C2867" s="3" t="s">
        <v>1069</v>
      </c>
      <c r="D2867" s="3" t="s">
        <v>14</v>
      </c>
      <c r="E2867" s="3">
        <v>2903</v>
      </c>
      <c r="F2867" s="3">
        <v>792.68345746326804</v>
      </c>
      <c r="G2867" s="3">
        <v>5958</v>
      </c>
      <c r="H2867" s="3">
        <v>3161.62048106477</v>
      </c>
      <c r="I2867" s="3">
        <v>128037</v>
      </c>
      <c r="J2867" s="3">
        <v>58051</v>
      </c>
      <c r="K2867" s="3">
        <v>0.45339237876551303</v>
      </c>
    </row>
    <row r="2868" spans="1:11" x14ac:dyDescent="0.2">
      <c r="A2868" s="3" t="s">
        <v>1033</v>
      </c>
      <c r="B2868" s="3" t="s">
        <v>1068</v>
      </c>
      <c r="C2868" s="3" t="s">
        <v>1069</v>
      </c>
      <c r="D2868" s="3" t="s">
        <v>15</v>
      </c>
      <c r="E2868" s="3">
        <v>3311</v>
      </c>
      <c r="F2868" s="3">
        <v>761.18759576463299</v>
      </c>
      <c r="G2868" s="3">
        <v>5537</v>
      </c>
      <c r="H2868" s="3">
        <v>3072.9438078816802</v>
      </c>
      <c r="I2868" s="3">
        <v>128037</v>
      </c>
      <c r="J2868" s="3">
        <v>58051</v>
      </c>
      <c r="K2868" s="3">
        <v>0.45339237876551303</v>
      </c>
    </row>
    <row r="2869" spans="1:11" x14ac:dyDescent="0.2">
      <c r="A2869" s="3" t="s">
        <v>1033</v>
      </c>
      <c r="B2869" s="3" t="s">
        <v>1071</v>
      </c>
      <c r="C2869" s="3" t="s">
        <v>1072</v>
      </c>
      <c r="D2869" s="3" t="s">
        <v>8</v>
      </c>
      <c r="E2869" s="3">
        <v>3376</v>
      </c>
      <c r="F2869" s="3">
        <v>614.30125128551094</v>
      </c>
      <c r="G2869" s="3">
        <v>5850</v>
      </c>
      <c r="H2869" s="3">
        <v>2891.7781077600898</v>
      </c>
      <c r="I2869" s="3">
        <v>241386</v>
      </c>
      <c r="J2869" s="3">
        <v>110820</v>
      </c>
      <c r="K2869" s="3">
        <v>0.459098704978748</v>
      </c>
    </row>
    <row r="2870" spans="1:11" x14ac:dyDescent="0.2">
      <c r="A2870" s="3" t="s">
        <v>1033</v>
      </c>
      <c r="B2870" s="3" t="s">
        <v>1071</v>
      </c>
      <c r="C2870" s="3" t="s">
        <v>1072</v>
      </c>
      <c r="D2870" s="3" t="s">
        <v>9</v>
      </c>
      <c r="E2870" s="3">
        <v>3853</v>
      </c>
      <c r="F2870" s="3">
        <v>884.190837398388</v>
      </c>
      <c r="G2870" s="3">
        <v>6708</v>
      </c>
      <c r="H2870" s="3">
        <v>3558.9454587052301</v>
      </c>
      <c r="I2870" s="3">
        <v>241386</v>
      </c>
      <c r="J2870" s="3">
        <v>110820</v>
      </c>
      <c r="K2870" s="3">
        <v>0.459098704978748</v>
      </c>
    </row>
    <row r="2871" spans="1:11" x14ac:dyDescent="0.2">
      <c r="A2871" s="3" t="s">
        <v>1033</v>
      </c>
      <c r="B2871" s="3" t="s">
        <v>1071</v>
      </c>
      <c r="C2871" s="3" t="s">
        <v>1072</v>
      </c>
      <c r="D2871" s="3" t="s">
        <v>10</v>
      </c>
      <c r="E2871" s="3">
        <v>3338</v>
      </c>
      <c r="F2871" s="3">
        <v>596.58745064681705</v>
      </c>
      <c r="G2871" s="3">
        <v>6089</v>
      </c>
      <c r="H2871" s="3">
        <v>2970.30971341446</v>
      </c>
      <c r="I2871" s="3">
        <v>241386</v>
      </c>
      <c r="J2871" s="3">
        <v>110820</v>
      </c>
      <c r="K2871" s="3">
        <v>0.459098704978748</v>
      </c>
    </row>
    <row r="2872" spans="1:11" x14ac:dyDescent="0.2">
      <c r="A2872" s="3" t="s">
        <v>1033</v>
      </c>
      <c r="B2872" s="3" t="s">
        <v>1071</v>
      </c>
      <c r="C2872" s="3" t="s">
        <v>1072</v>
      </c>
      <c r="D2872" s="3" t="s">
        <v>11</v>
      </c>
      <c r="E2872" s="3">
        <v>2988</v>
      </c>
      <c r="F2872" s="3">
        <v>531.59753686164902</v>
      </c>
      <c r="G2872" s="3">
        <v>5972</v>
      </c>
      <c r="H2872" s="3">
        <v>3067.9735286141799</v>
      </c>
      <c r="I2872" s="3">
        <v>241386</v>
      </c>
      <c r="J2872" s="3">
        <v>110820</v>
      </c>
      <c r="K2872" s="3">
        <v>0.459098704978748</v>
      </c>
    </row>
    <row r="2873" spans="1:11" x14ac:dyDescent="0.2">
      <c r="A2873" s="3" t="s">
        <v>1033</v>
      </c>
      <c r="B2873" s="3" t="s">
        <v>1071</v>
      </c>
      <c r="C2873" s="3" t="s">
        <v>1072</v>
      </c>
      <c r="D2873" s="3" t="s">
        <v>12</v>
      </c>
      <c r="E2873" s="3">
        <v>3222</v>
      </c>
      <c r="F2873" s="3">
        <v>452.26005650292899</v>
      </c>
      <c r="G2873" s="3">
        <v>5609</v>
      </c>
      <c r="H2873" s="3">
        <v>2270.2589337305099</v>
      </c>
      <c r="I2873" s="3">
        <v>241386</v>
      </c>
      <c r="J2873" s="3">
        <v>110820</v>
      </c>
      <c r="K2873" s="3">
        <v>0.459098704978748</v>
      </c>
    </row>
    <row r="2874" spans="1:11" x14ac:dyDescent="0.2">
      <c r="A2874" s="3" t="s">
        <v>1033</v>
      </c>
      <c r="B2874" s="3" t="s">
        <v>1071</v>
      </c>
      <c r="C2874" s="3" t="s">
        <v>1072</v>
      </c>
      <c r="D2874" s="3" t="s">
        <v>13</v>
      </c>
      <c r="E2874" s="3">
        <v>3130</v>
      </c>
      <c r="F2874" s="3">
        <v>564.14693889227397</v>
      </c>
      <c r="G2874" s="3">
        <v>5904</v>
      </c>
      <c r="H2874" s="3">
        <v>2830.8798587977499</v>
      </c>
      <c r="I2874" s="3">
        <v>241386</v>
      </c>
      <c r="J2874" s="3">
        <v>110820</v>
      </c>
      <c r="K2874" s="3">
        <v>0.459098704978748</v>
      </c>
    </row>
    <row r="2875" spans="1:11" x14ac:dyDescent="0.2">
      <c r="A2875" s="3" t="s">
        <v>1033</v>
      </c>
      <c r="B2875" s="3" t="s">
        <v>1071</v>
      </c>
      <c r="C2875" s="3" t="s">
        <v>1072</v>
      </c>
      <c r="D2875" s="3" t="s">
        <v>14</v>
      </c>
      <c r="E2875" s="3">
        <v>3030</v>
      </c>
      <c r="F2875" s="3">
        <v>584.79634340769098</v>
      </c>
      <c r="G2875" s="3">
        <v>5531</v>
      </c>
      <c r="H2875" s="3">
        <v>2661.74295607269</v>
      </c>
      <c r="I2875" s="3">
        <v>241386</v>
      </c>
      <c r="J2875" s="3">
        <v>110820</v>
      </c>
      <c r="K2875" s="3">
        <v>0.459098704978748</v>
      </c>
    </row>
    <row r="2876" spans="1:11" x14ac:dyDescent="0.2">
      <c r="A2876" s="3" t="s">
        <v>1033</v>
      </c>
      <c r="B2876" s="3" t="s">
        <v>1071</v>
      </c>
      <c r="C2876" s="3" t="s">
        <v>1072</v>
      </c>
      <c r="D2876" s="3" t="s">
        <v>15</v>
      </c>
      <c r="E2876" s="3">
        <v>3235</v>
      </c>
      <c r="F2876" s="3">
        <v>527.69783768606703</v>
      </c>
      <c r="G2876" s="3">
        <v>5132</v>
      </c>
      <c r="H2876" s="3">
        <v>2459.1688051323299</v>
      </c>
      <c r="I2876" s="3">
        <v>241386</v>
      </c>
      <c r="J2876" s="3">
        <v>110820</v>
      </c>
      <c r="K2876" s="3">
        <v>0.459098704978748</v>
      </c>
    </row>
    <row r="2877" spans="1:11" x14ac:dyDescent="0.2">
      <c r="A2877" s="3" t="s">
        <v>1033</v>
      </c>
      <c r="B2877" s="3" t="s">
        <v>1074</v>
      </c>
      <c r="C2877" s="3" t="s">
        <v>1075</v>
      </c>
      <c r="D2877" s="3" t="s">
        <v>8</v>
      </c>
      <c r="E2877" s="3">
        <v>3508</v>
      </c>
      <c r="F2877" s="3">
        <v>958.02715765929497</v>
      </c>
      <c r="G2877" s="3">
        <v>5728</v>
      </c>
      <c r="H2877" s="3">
        <v>2906.1562547211602</v>
      </c>
      <c r="I2877" s="3">
        <v>231445</v>
      </c>
      <c r="J2877" s="3">
        <v>103016</v>
      </c>
      <c r="K2877" s="3">
        <v>0.44509926764458102</v>
      </c>
    </row>
    <row r="2878" spans="1:11" x14ac:dyDescent="0.2">
      <c r="A2878" s="3" t="s">
        <v>1033</v>
      </c>
      <c r="B2878" s="3" t="s">
        <v>1074</v>
      </c>
      <c r="C2878" s="3" t="s">
        <v>1075</v>
      </c>
      <c r="D2878" s="3" t="s">
        <v>9</v>
      </c>
      <c r="E2878" s="3">
        <v>4423</v>
      </c>
      <c r="F2878" s="3">
        <v>1512.84331356392</v>
      </c>
      <c r="G2878" s="3">
        <v>6791</v>
      </c>
      <c r="H2878" s="3">
        <v>4140.2811314871597</v>
      </c>
      <c r="I2878" s="3">
        <v>231445</v>
      </c>
      <c r="J2878" s="3">
        <v>103016</v>
      </c>
      <c r="K2878" s="3">
        <v>0.44509926764458102</v>
      </c>
    </row>
    <row r="2879" spans="1:11" x14ac:dyDescent="0.2">
      <c r="A2879" s="3" t="s">
        <v>1033</v>
      </c>
      <c r="B2879" s="3" t="s">
        <v>1074</v>
      </c>
      <c r="C2879" s="3" t="s">
        <v>1075</v>
      </c>
      <c r="D2879" s="3" t="s">
        <v>10</v>
      </c>
      <c r="E2879" s="3">
        <v>3336</v>
      </c>
      <c r="F2879" s="3">
        <v>901.32041547636402</v>
      </c>
      <c r="G2879" s="3">
        <v>6014</v>
      </c>
      <c r="H2879" s="3">
        <v>2976.6710810013701</v>
      </c>
      <c r="I2879" s="3">
        <v>231445</v>
      </c>
      <c r="J2879" s="3">
        <v>103016</v>
      </c>
      <c r="K2879" s="3">
        <v>0.44509926764458102</v>
      </c>
    </row>
    <row r="2880" spans="1:11" x14ac:dyDescent="0.2">
      <c r="A2880" s="3" t="s">
        <v>1033</v>
      </c>
      <c r="B2880" s="3" t="s">
        <v>1074</v>
      </c>
      <c r="C2880" s="3" t="s">
        <v>1075</v>
      </c>
      <c r="D2880" s="3" t="s">
        <v>11</v>
      </c>
      <c r="E2880" s="3">
        <v>3696</v>
      </c>
      <c r="F2880" s="3">
        <v>875.82946029936102</v>
      </c>
      <c r="G2880" s="3">
        <v>6159</v>
      </c>
      <c r="H2880" s="3">
        <v>3185.5226419143401</v>
      </c>
      <c r="I2880" s="3">
        <v>231445</v>
      </c>
      <c r="J2880" s="3">
        <v>103016</v>
      </c>
      <c r="K2880" s="3">
        <v>0.44509926764458102</v>
      </c>
    </row>
    <row r="2881" spans="1:11" x14ac:dyDescent="0.2">
      <c r="A2881" s="3" t="s">
        <v>1033</v>
      </c>
      <c r="B2881" s="3" t="s">
        <v>1074</v>
      </c>
      <c r="C2881" s="3" t="s">
        <v>1075</v>
      </c>
      <c r="D2881" s="3" t="s">
        <v>12</v>
      </c>
      <c r="E2881" s="3">
        <v>3272</v>
      </c>
      <c r="F2881" s="3">
        <v>664.47327591954695</v>
      </c>
      <c r="G2881" s="3">
        <v>5201</v>
      </c>
      <c r="H2881" s="3">
        <v>2358.0725439145599</v>
      </c>
      <c r="I2881" s="3">
        <v>231445</v>
      </c>
      <c r="J2881" s="3">
        <v>103016</v>
      </c>
      <c r="K2881" s="3">
        <v>0.44509926764458102</v>
      </c>
    </row>
    <row r="2882" spans="1:11" x14ac:dyDescent="0.2">
      <c r="A2882" s="3" t="s">
        <v>1033</v>
      </c>
      <c r="B2882" s="3" t="s">
        <v>1074</v>
      </c>
      <c r="C2882" s="3" t="s">
        <v>1075</v>
      </c>
      <c r="D2882" s="3" t="s">
        <v>13</v>
      </c>
      <c r="E2882" s="3">
        <v>4032</v>
      </c>
      <c r="F2882" s="3">
        <v>876.41745693569396</v>
      </c>
      <c r="G2882" s="3">
        <v>6368</v>
      </c>
      <c r="H2882" s="3">
        <v>3075.7159213649302</v>
      </c>
      <c r="I2882" s="3">
        <v>231445</v>
      </c>
      <c r="J2882" s="3">
        <v>103016</v>
      </c>
      <c r="K2882" s="3">
        <v>0.44509926764458102</v>
      </c>
    </row>
    <row r="2883" spans="1:11" x14ac:dyDescent="0.2">
      <c r="A2883" s="3" t="s">
        <v>1033</v>
      </c>
      <c r="B2883" s="3" t="s">
        <v>1074</v>
      </c>
      <c r="C2883" s="3" t="s">
        <v>1075</v>
      </c>
      <c r="D2883" s="3" t="s">
        <v>14</v>
      </c>
      <c r="E2883" s="3">
        <v>3703</v>
      </c>
      <c r="F2883" s="3">
        <v>941.55073245276401</v>
      </c>
      <c r="G2883" s="3">
        <v>6333</v>
      </c>
      <c r="H2883" s="3">
        <v>3091.9756442916801</v>
      </c>
      <c r="I2883" s="3">
        <v>231445</v>
      </c>
      <c r="J2883" s="3">
        <v>103016</v>
      </c>
      <c r="K2883" s="3">
        <v>0.44509926764458102</v>
      </c>
    </row>
    <row r="2884" spans="1:11" x14ac:dyDescent="0.2">
      <c r="A2884" s="3" t="s">
        <v>1033</v>
      </c>
      <c r="B2884" s="3" t="s">
        <v>1074</v>
      </c>
      <c r="C2884" s="3" t="s">
        <v>1075</v>
      </c>
      <c r="D2884" s="3" t="s">
        <v>15</v>
      </c>
      <c r="E2884" s="3">
        <v>3312</v>
      </c>
      <c r="F2884" s="3">
        <v>768.89311927930999</v>
      </c>
      <c r="G2884" s="3">
        <v>5959</v>
      </c>
      <c r="H2884" s="3">
        <v>2996.62271388931</v>
      </c>
      <c r="I2884" s="3">
        <v>231445</v>
      </c>
      <c r="J2884" s="3">
        <v>103016</v>
      </c>
      <c r="K2884" s="3">
        <v>0.44509926764458102</v>
      </c>
    </row>
    <row r="2885" spans="1:11" x14ac:dyDescent="0.2">
      <c r="A2885" s="3" t="s">
        <v>1033</v>
      </c>
      <c r="B2885" s="3" t="s">
        <v>1077</v>
      </c>
      <c r="C2885" s="3" t="s">
        <v>1078</v>
      </c>
      <c r="D2885" s="3" t="s">
        <v>8</v>
      </c>
      <c r="E2885" s="3">
        <v>3404</v>
      </c>
      <c r="F2885" s="3">
        <v>665.53873697429196</v>
      </c>
      <c r="G2885" s="3">
        <v>5392</v>
      </c>
      <c r="H2885" s="3">
        <v>2351.9821801639901</v>
      </c>
      <c r="I2885" s="3">
        <v>278329</v>
      </c>
      <c r="J2885" s="3">
        <v>127152</v>
      </c>
      <c r="K2885" s="3">
        <v>0.456840645423222</v>
      </c>
    </row>
    <row r="2886" spans="1:11" x14ac:dyDescent="0.2">
      <c r="A2886" s="3" t="s">
        <v>1033</v>
      </c>
      <c r="B2886" s="3" t="s">
        <v>1077</v>
      </c>
      <c r="C2886" s="3" t="s">
        <v>1078</v>
      </c>
      <c r="D2886" s="3" t="s">
        <v>9</v>
      </c>
      <c r="E2886" s="3">
        <v>4154</v>
      </c>
      <c r="F2886" s="3">
        <v>1126.56032738673</v>
      </c>
      <c r="G2886" s="3">
        <v>5882</v>
      </c>
      <c r="H2886" s="3">
        <v>3275.8790820387098</v>
      </c>
      <c r="I2886" s="3">
        <v>278329</v>
      </c>
      <c r="J2886" s="3">
        <v>127152</v>
      </c>
      <c r="K2886" s="3">
        <v>0.456840645423222</v>
      </c>
    </row>
    <row r="2887" spans="1:11" x14ac:dyDescent="0.2">
      <c r="A2887" s="3" t="s">
        <v>1033</v>
      </c>
      <c r="B2887" s="3" t="s">
        <v>1077</v>
      </c>
      <c r="C2887" s="3" t="s">
        <v>1078</v>
      </c>
      <c r="D2887" s="3" t="s">
        <v>10</v>
      </c>
      <c r="E2887" s="3">
        <v>3315</v>
      </c>
      <c r="F2887" s="3">
        <v>562.27963305929097</v>
      </c>
      <c r="G2887" s="3">
        <v>5236</v>
      </c>
      <c r="H2887" s="3">
        <v>1154.9578881668899</v>
      </c>
      <c r="I2887" s="3">
        <v>278329</v>
      </c>
      <c r="J2887" s="3">
        <v>127152</v>
      </c>
      <c r="K2887" s="3">
        <v>0.456840645423222</v>
      </c>
    </row>
    <row r="2888" spans="1:11" x14ac:dyDescent="0.2">
      <c r="A2888" s="3" t="s">
        <v>1033</v>
      </c>
      <c r="B2888" s="3" t="s">
        <v>1077</v>
      </c>
      <c r="C2888" s="3" t="s">
        <v>1078</v>
      </c>
      <c r="D2888" s="3" t="s">
        <v>11</v>
      </c>
      <c r="E2888" s="3">
        <v>3482</v>
      </c>
      <c r="F2888" s="3">
        <v>521.82201582871903</v>
      </c>
      <c r="G2888" s="3">
        <v>5654</v>
      </c>
      <c r="H2888" s="3">
        <v>1337.2080369077801</v>
      </c>
      <c r="I2888" s="3">
        <v>278329</v>
      </c>
      <c r="J2888" s="3">
        <v>127152</v>
      </c>
      <c r="K2888" s="3">
        <v>0.456840645423222</v>
      </c>
    </row>
    <row r="2889" spans="1:11" x14ac:dyDescent="0.2">
      <c r="A2889" s="3" t="s">
        <v>1033</v>
      </c>
      <c r="B2889" s="3" t="s">
        <v>1077</v>
      </c>
      <c r="C2889" s="3" t="s">
        <v>1078</v>
      </c>
      <c r="D2889" s="3" t="s">
        <v>12</v>
      </c>
      <c r="E2889" s="3">
        <v>2877</v>
      </c>
      <c r="F2889" s="3">
        <v>448.56018084845101</v>
      </c>
      <c r="G2889" s="3">
        <v>5122</v>
      </c>
      <c r="H2889" s="3">
        <v>1347.8879742558699</v>
      </c>
      <c r="I2889" s="3">
        <v>278329</v>
      </c>
      <c r="J2889" s="3">
        <v>127152</v>
      </c>
      <c r="K2889" s="3">
        <v>0.456840645423222</v>
      </c>
    </row>
    <row r="2890" spans="1:11" x14ac:dyDescent="0.2">
      <c r="A2890" s="3" t="s">
        <v>1033</v>
      </c>
      <c r="B2890" s="3" t="s">
        <v>1077</v>
      </c>
      <c r="C2890" s="3" t="s">
        <v>1078</v>
      </c>
      <c r="D2890" s="3" t="s">
        <v>13</v>
      </c>
      <c r="E2890" s="3">
        <v>3409</v>
      </c>
      <c r="F2890" s="3">
        <v>590.62783644321996</v>
      </c>
      <c r="G2890" s="3">
        <v>6046</v>
      </c>
      <c r="H2890" s="3">
        <v>2147.40915395312</v>
      </c>
      <c r="I2890" s="3">
        <v>278329</v>
      </c>
      <c r="J2890" s="3">
        <v>127152</v>
      </c>
      <c r="K2890" s="3">
        <v>0.456840645423222</v>
      </c>
    </row>
    <row r="2891" spans="1:11" x14ac:dyDescent="0.2">
      <c r="A2891" s="3" t="s">
        <v>1033</v>
      </c>
      <c r="B2891" s="3" t="s">
        <v>1077</v>
      </c>
      <c r="C2891" s="3" t="s">
        <v>1078</v>
      </c>
      <c r="D2891" s="3" t="s">
        <v>14</v>
      </c>
      <c r="E2891" s="3">
        <v>3579</v>
      </c>
      <c r="F2891" s="3">
        <v>621.20840267087897</v>
      </c>
      <c r="G2891" s="3">
        <v>5988</v>
      </c>
      <c r="H2891" s="3">
        <v>2184.6461253425</v>
      </c>
      <c r="I2891" s="3">
        <v>278329</v>
      </c>
      <c r="J2891" s="3">
        <v>127152</v>
      </c>
      <c r="K2891" s="3">
        <v>0.456840645423222</v>
      </c>
    </row>
    <row r="2892" spans="1:11" x14ac:dyDescent="0.2">
      <c r="A2892" s="3" t="s">
        <v>1033</v>
      </c>
      <c r="B2892" s="3" t="s">
        <v>1077</v>
      </c>
      <c r="C2892" s="3" t="s">
        <v>1078</v>
      </c>
      <c r="D2892" s="3" t="s">
        <v>15</v>
      </c>
      <c r="E2892" s="3">
        <v>3025</v>
      </c>
      <c r="F2892" s="3">
        <v>461.11535446765703</v>
      </c>
      <c r="G2892" s="3">
        <v>5644</v>
      </c>
      <c r="H2892" s="3">
        <v>2141.3096385271401</v>
      </c>
      <c r="I2892" s="3">
        <v>278329</v>
      </c>
      <c r="J2892" s="3">
        <v>127152</v>
      </c>
      <c r="K2892" s="3">
        <v>0.456840645423222</v>
      </c>
    </row>
    <row r="2893" spans="1:11" x14ac:dyDescent="0.2">
      <c r="A2893" s="3" t="s">
        <v>1033</v>
      </c>
      <c r="B2893" s="3" t="s">
        <v>1080</v>
      </c>
      <c r="C2893" s="3" t="s">
        <v>1081</v>
      </c>
      <c r="D2893" s="3" t="s">
        <v>8</v>
      </c>
      <c r="E2893" s="3">
        <v>3590</v>
      </c>
      <c r="F2893" s="3">
        <v>689.51663115033102</v>
      </c>
      <c r="G2893" s="3">
        <v>5671</v>
      </c>
      <c r="H2893" s="3">
        <v>2566.8450940708599</v>
      </c>
      <c r="I2893" s="3">
        <v>220301</v>
      </c>
      <c r="J2893" s="3">
        <v>100892</v>
      </c>
      <c r="K2893" s="3">
        <v>0.45797340910844703</v>
      </c>
    </row>
    <row r="2894" spans="1:11" x14ac:dyDescent="0.2">
      <c r="A2894" s="3" t="s">
        <v>1033</v>
      </c>
      <c r="B2894" s="3" t="s">
        <v>1080</v>
      </c>
      <c r="C2894" s="3" t="s">
        <v>1081</v>
      </c>
      <c r="D2894" s="3" t="s">
        <v>9</v>
      </c>
      <c r="E2894" s="3">
        <v>4044</v>
      </c>
      <c r="F2894" s="3">
        <v>1101.83235888898</v>
      </c>
      <c r="G2894" s="3">
        <v>6643</v>
      </c>
      <c r="H2894" s="3">
        <v>3627.5786913520401</v>
      </c>
      <c r="I2894" s="3">
        <v>220301</v>
      </c>
      <c r="J2894" s="3">
        <v>100892</v>
      </c>
      <c r="K2894" s="3">
        <v>0.45797340910844703</v>
      </c>
    </row>
    <row r="2895" spans="1:11" x14ac:dyDescent="0.2">
      <c r="A2895" s="3" t="s">
        <v>1033</v>
      </c>
      <c r="B2895" s="3" t="s">
        <v>1080</v>
      </c>
      <c r="C2895" s="3" t="s">
        <v>1081</v>
      </c>
      <c r="D2895" s="3" t="s">
        <v>10</v>
      </c>
      <c r="E2895" s="3">
        <v>3598</v>
      </c>
      <c r="F2895" s="3">
        <v>821.27884659416497</v>
      </c>
      <c r="G2895" s="3">
        <v>5961</v>
      </c>
      <c r="H2895" s="3">
        <v>2815.6165374321399</v>
      </c>
      <c r="I2895" s="3">
        <v>220301</v>
      </c>
      <c r="J2895" s="3">
        <v>100892</v>
      </c>
      <c r="K2895" s="3">
        <v>0.45797340910844703</v>
      </c>
    </row>
    <row r="2896" spans="1:11" x14ac:dyDescent="0.2">
      <c r="A2896" s="3" t="s">
        <v>1033</v>
      </c>
      <c r="B2896" s="3" t="s">
        <v>1080</v>
      </c>
      <c r="C2896" s="3" t="s">
        <v>1081</v>
      </c>
      <c r="D2896" s="3" t="s">
        <v>11</v>
      </c>
      <c r="E2896" s="3">
        <v>3355</v>
      </c>
      <c r="F2896" s="3">
        <v>763.85218413563905</v>
      </c>
      <c r="G2896" s="3">
        <v>6160</v>
      </c>
      <c r="H2896" s="3">
        <v>3268.0048441383401</v>
      </c>
      <c r="I2896" s="3">
        <v>220301</v>
      </c>
      <c r="J2896" s="3">
        <v>100892</v>
      </c>
      <c r="K2896" s="3">
        <v>0.45797340910844703</v>
      </c>
    </row>
    <row r="2897" spans="1:11" x14ac:dyDescent="0.2">
      <c r="A2897" s="3" t="s">
        <v>1033</v>
      </c>
      <c r="B2897" s="3" t="s">
        <v>1080</v>
      </c>
      <c r="C2897" s="3" t="s">
        <v>1081</v>
      </c>
      <c r="D2897" s="3" t="s">
        <v>12</v>
      </c>
      <c r="E2897" s="3">
        <v>3364</v>
      </c>
      <c r="F2897" s="3">
        <v>613.32979840145094</v>
      </c>
      <c r="G2897" s="3">
        <v>6100</v>
      </c>
      <c r="H2897" s="3">
        <v>2825.6265649438401</v>
      </c>
      <c r="I2897" s="3">
        <v>220301</v>
      </c>
      <c r="J2897" s="3">
        <v>100892</v>
      </c>
      <c r="K2897" s="3">
        <v>0.45797340910844703</v>
      </c>
    </row>
    <row r="2898" spans="1:11" x14ac:dyDescent="0.2">
      <c r="A2898" s="3" t="s">
        <v>1033</v>
      </c>
      <c r="B2898" s="3" t="s">
        <v>1080</v>
      </c>
      <c r="C2898" s="3" t="s">
        <v>1081</v>
      </c>
      <c r="D2898" s="3" t="s">
        <v>13</v>
      </c>
      <c r="E2898" s="3">
        <v>3986</v>
      </c>
      <c r="F2898" s="3">
        <v>760.70939601902001</v>
      </c>
      <c r="G2898" s="3">
        <v>6685</v>
      </c>
      <c r="H2898" s="3">
        <v>3570.2526246784601</v>
      </c>
      <c r="I2898" s="3">
        <v>220301</v>
      </c>
      <c r="J2898" s="3">
        <v>100892</v>
      </c>
      <c r="K2898" s="3">
        <v>0.45797340910844703</v>
      </c>
    </row>
    <row r="2899" spans="1:11" x14ac:dyDescent="0.2">
      <c r="A2899" s="3" t="s">
        <v>1033</v>
      </c>
      <c r="B2899" s="3" t="s">
        <v>1080</v>
      </c>
      <c r="C2899" s="3" t="s">
        <v>1081</v>
      </c>
      <c r="D2899" s="3" t="s">
        <v>14</v>
      </c>
      <c r="E2899" s="3">
        <v>3637</v>
      </c>
      <c r="F2899" s="3">
        <v>814.28325641045706</v>
      </c>
      <c r="G2899" s="3">
        <v>6200</v>
      </c>
      <c r="H2899" s="3">
        <v>3223.6610264873002</v>
      </c>
      <c r="I2899" s="3">
        <v>220301</v>
      </c>
      <c r="J2899" s="3">
        <v>100892</v>
      </c>
      <c r="K2899" s="3">
        <v>0.45797340910844703</v>
      </c>
    </row>
    <row r="2900" spans="1:11" x14ac:dyDescent="0.2">
      <c r="A2900" s="3" t="s">
        <v>1033</v>
      </c>
      <c r="B2900" s="3" t="s">
        <v>1080</v>
      </c>
      <c r="C2900" s="3" t="s">
        <v>1081</v>
      </c>
      <c r="D2900" s="3" t="s">
        <v>15</v>
      </c>
      <c r="E2900" s="3">
        <v>2899</v>
      </c>
      <c r="F2900" s="3">
        <v>630.43671982049295</v>
      </c>
      <c r="G2900" s="3">
        <v>6020</v>
      </c>
      <c r="H2900" s="3">
        <v>3192.9549032088898</v>
      </c>
      <c r="I2900" s="3">
        <v>220301</v>
      </c>
      <c r="J2900" s="3">
        <v>100892</v>
      </c>
      <c r="K2900" s="3">
        <v>0.45797340910844703</v>
      </c>
    </row>
    <row r="2901" spans="1:11" x14ac:dyDescent="0.2">
      <c r="A2901" s="3" t="s">
        <v>1033</v>
      </c>
      <c r="B2901" s="3" t="s">
        <v>1083</v>
      </c>
      <c r="C2901" s="3" t="s">
        <v>1084</v>
      </c>
      <c r="D2901" s="3" t="s">
        <v>8</v>
      </c>
      <c r="E2901" s="3">
        <v>3809</v>
      </c>
      <c r="F2901" s="3">
        <v>905.87765199658099</v>
      </c>
      <c r="G2901" s="3">
        <v>5532</v>
      </c>
      <c r="H2901" s="3">
        <v>2169.3330507716601</v>
      </c>
      <c r="I2901" s="3">
        <v>237939</v>
      </c>
      <c r="J2901" s="3">
        <v>98737</v>
      </c>
      <c r="K2901" s="3">
        <v>0.41496770180592502</v>
      </c>
    </row>
    <row r="2902" spans="1:11" x14ac:dyDescent="0.2">
      <c r="A2902" s="3" t="s">
        <v>1033</v>
      </c>
      <c r="B2902" s="3" t="s">
        <v>1083</v>
      </c>
      <c r="C2902" s="3" t="s">
        <v>1084</v>
      </c>
      <c r="D2902" s="3" t="s">
        <v>9</v>
      </c>
      <c r="E2902" s="3">
        <v>4250</v>
      </c>
      <c r="F2902" s="3">
        <v>1426.10565556445</v>
      </c>
      <c r="G2902" s="3">
        <v>6251</v>
      </c>
      <c r="H2902" s="3">
        <v>3348.0869793984298</v>
      </c>
      <c r="I2902" s="3">
        <v>237939</v>
      </c>
      <c r="J2902" s="3">
        <v>98737</v>
      </c>
      <c r="K2902" s="3">
        <v>0.41496770180592502</v>
      </c>
    </row>
    <row r="2903" spans="1:11" x14ac:dyDescent="0.2">
      <c r="A2903" s="3" t="s">
        <v>1033</v>
      </c>
      <c r="B2903" s="3" t="s">
        <v>1083</v>
      </c>
      <c r="C2903" s="3" t="s">
        <v>1084</v>
      </c>
      <c r="D2903" s="3" t="s">
        <v>10</v>
      </c>
      <c r="E2903" s="3">
        <v>3595</v>
      </c>
      <c r="F2903" s="3">
        <v>898.97254025010102</v>
      </c>
      <c r="G2903" s="3">
        <v>5624</v>
      </c>
      <c r="H2903" s="3">
        <v>2169.3750724082001</v>
      </c>
      <c r="I2903" s="3">
        <v>237939</v>
      </c>
      <c r="J2903" s="3">
        <v>98737</v>
      </c>
      <c r="K2903" s="3">
        <v>0.41496770180592502</v>
      </c>
    </row>
    <row r="2904" spans="1:11" x14ac:dyDescent="0.2">
      <c r="A2904" s="3" t="s">
        <v>1033</v>
      </c>
      <c r="B2904" s="3" t="s">
        <v>1083</v>
      </c>
      <c r="C2904" s="3" t="s">
        <v>1084</v>
      </c>
      <c r="D2904" s="3" t="s">
        <v>11</v>
      </c>
      <c r="E2904" s="3">
        <v>3844</v>
      </c>
      <c r="F2904" s="3">
        <v>780.23792367782596</v>
      </c>
      <c r="G2904" s="3">
        <v>5510</v>
      </c>
      <c r="H2904" s="3">
        <v>1978.01109998623</v>
      </c>
      <c r="I2904" s="3">
        <v>237939</v>
      </c>
      <c r="J2904" s="3">
        <v>98737</v>
      </c>
      <c r="K2904" s="3">
        <v>0.41496770180592502</v>
      </c>
    </row>
    <row r="2905" spans="1:11" x14ac:dyDescent="0.2">
      <c r="A2905" s="3" t="s">
        <v>1033</v>
      </c>
      <c r="B2905" s="3" t="s">
        <v>1083</v>
      </c>
      <c r="C2905" s="3" t="s">
        <v>1084</v>
      </c>
      <c r="D2905" s="3" t="s">
        <v>12</v>
      </c>
      <c r="E2905" s="3">
        <v>3327</v>
      </c>
      <c r="F2905" s="3">
        <v>720.90910184814504</v>
      </c>
      <c r="G2905" s="3">
        <v>5351</v>
      </c>
      <c r="H2905" s="3">
        <v>2001.32641278152</v>
      </c>
      <c r="I2905" s="3">
        <v>237939</v>
      </c>
      <c r="J2905" s="3">
        <v>98737</v>
      </c>
      <c r="K2905" s="3">
        <v>0.41496770180592502</v>
      </c>
    </row>
    <row r="2906" spans="1:11" x14ac:dyDescent="0.2">
      <c r="A2906" s="3" t="s">
        <v>1033</v>
      </c>
      <c r="B2906" s="3" t="s">
        <v>1083</v>
      </c>
      <c r="C2906" s="3" t="s">
        <v>1084</v>
      </c>
      <c r="D2906" s="3" t="s">
        <v>13</v>
      </c>
      <c r="E2906" s="3">
        <v>3698</v>
      </c>
      <c r="F2906" s="3">
        <v>818.87362011961795</v>
      </c>
      <c r="G2906" s="3">
        <v>5788</v>
      </c>
      <c r="H2906" s="3">
        <v>2641.7454326335101</v>
      </c>
      <c r="I2906" s="3">
        <v>237939</v>
      </c>
      <c r="J2906" s="3">
        <v>98737</v>
      </c>
      <c r="K2906" s="3">
        <v>0.41496770180592502</v>
      </c>
    </row>
    <row r="2907" spans="1:11" x14ac:dyDescent="0.2">
      <c r="A2907" s="3" t="s">
        <v>1033</v>
      </c>
      <c r="B2907" s="3" t="s">
        <v>1083</v>
      </c>
      <c r="C2907" s="3" t="s">
        <v>1084</v>
      </c>
      <c r="D2907" s="3" t="s">
        <v>14</v>
      </c>
      <c r="E2907" s="3">
        <v>3699</v>
      </c>
      <c r="F2907" s="3">
        <v>879.83338957699596</v>
      </c>
      <c r="G2907" s="3">
        <v>5737</v>
      </c>
      <c r="H2907" s="3">
        <v>2662.9455537713902</v>
      </c>
      <c r="I2907" s="3">
        <v>237939</v>
      </c>
      <c r="J2907" s="3">
        <v>98737</v>
      </c>
      <c r="K2907" s="3">
        <v>0.41496770180592502</v>
      </c>
    </row>
    <row r="2908" spans="1:11" x14ac:dyDescent="0.2">
      <c r="A2908" s="3" t="s">
        <v>1033</v>
      </c>
      <c r="B2908" s="3" t="s">
        <v>1083</v>
      </c>
      <c r="C2908" s="3" t="s">
        <v>1084</v>
      </c>
      <c r="D2908" s="3" t="s">
        <v>15</v>
      </c>
      <c r="E2908" s="3">
        <v>3194</v>
      </c>
      <c r="F2908" s="3">
        <v>825.13399162823498</v>
      </c>
      <c r="G2908" s="3">
        <v>5228</v>
      </c>
      <c r="H2908" s="3">
        <v>2597.43102448328</v>
      </c>
      <c r="I2908" s="3">
        <v>237939</v>
      </c>
      <c r="J2908" s="3">
        <v>98737</v>
      </c>
      <c r="K2908" s="3">
        <v>0.41496770180592502</v>
      </c>
    </row>
    <row r="2909" spans="1:11" x14ac:dyDescent="0.2">
      <c r="A2909" s="3" t="s">
        <v>1033</v>
      </c>
      <c r="B2909" s="3" t="s">
        <v>1086</v>
      </c>
      <c r="C2909" s="3" t="s">
        <v>1087</v>
      </c>
      <c r="D2909" s="3" t="s">
        <v>8</v>
      </c>
      <c r="E2909" s="3">
        <v>4950</v>
      </c>
      <c r="F2909" s="3">
        <v>1652.0583948640401</v>
      </c>
      <c r="G2909" s="3">
        <v>6161</v>
      </c>
      <c r="H2909" s="3">
        <v>2508.10248091838</v>
      </c>
      <c r="I2909" s="3">
        <v>97618</v>
      </c>
      <c r="J2909" s="3">
        <v>40825</v>
      </c>
      <c r="K2909" s="3">
        <v>0.41821180519986101</v>
      </c>
    </row>
    <row r="2910" spans="1:11" x14ac:dyDescent="0.2">
      <c r="A2910" s="3" t="s">
        <v>1033</v>
      </c>
      <c r="B2910" s="3" t="s">
        <v>1086</v>
      </c>
      <c r="C2910" s="3" t="s">
        <v>1087</v>
      </c>
      <c r="D2910" s="3" t="s">
        <v>9</v>
      </c>
      <c r="E2910" s="3">
        <v>5199</v>
      </c>
      <c r="F2910" s="3">
        <v>2536.5546651561099</v>
      </c>
      <c r="G2910" s="3">
        <v>6573</v>
      </c>
      <c r="H2910" s="3">
        <v>3947.01553817576</v>
      </c>
      <c r="I2910" s="3">
        <v>97618</v>
      </c>
      <c r="J2910" s="3">
        <v>40825</v>
      </c>
      <c r="K2910" s="3">
        <v>0.41821180519986101</v>
      </c>
    </row>
    <row r="2911" spans="1:11" x14ac:dyDescent="0.2">
      <c r="A2911" s="3" t="s">
        <v>1033</v>
      </c>
      <c r="B2911" s="3" t="s">
        <v>1086</v>
      </c>
      <c r="C2911" s="3" t="s">
        <v>1087</v>
      </c>
      <c r="D2911" s="3" t="s">
        <v>10</v>
      </c>
      <c r="E2911" s="3">
        <v>4417</v>
      </c>
      <c r="F2911" s="3">
        <v>1215.7641016031801</v>
      </c>
      <c r="G2911" s="3">
        <v>5872</v>
      </c>
      <c r="H2911" s="3">
        <v>2090.3078241821299</v>
      </c>
      <c r="I2911" s="3">
        <v>97618</v>
      </c>
      <c r="J2911" s="3">
        <v>40825</v>
      </c>
      <c r="K2911" s="3">
        <v>0.41821180519986101</v>
      </c>
    </row>
    <row r="2912" spans="1:11" x14ac:dyDescent="0.2">
      <c r="A2912" s="3" t="s">
        <v>1033</v>
      </c>
      <c r="B2912" s="3" t="s">
        <v>1086</v>
      </c>
      <c r="C2912" s="3" t="s">
        <v>1087</v>
      </c>
      <c r="D2912" s="3" t="s">
        <v>11</v>
      </c>
      <c r="E2912" s="3">
        <v>4633</v>
      </c>
      <c r="F2912" s="3">
        <v>1503.2195133779001</v>
      </c>
      <c r="G2912" s="3">
        <v>6460</v>
      </c>
      <c r="H2912" s="3">
        <v>4282.1644250215704</v>
      </c>
      <c r="I2912" s="3">
        <v>97618</v>
      </c>
      <c r="J2912" s="3">
        <v>40825</v>
      </c>
      <c r="K2912" s="3">
        <v>0.41821180519986101</v>
      </c>
    </row>
    <row r="2913" spans="1:11" x14ac:dyDescent="0.2">
      <c r="A2913" s="3" t="s">
        <v>1033</v>
      </c>
      <c r="B2913" s="3" t="s">
        <v>1086</v>
      </c>
      <c r="C2913" s="3" t="s">
        <v>1087</v>
      </c>
      <c r="D2913" s="3" t="s">
        <v>12</v>
      </c>
      <c r="E2913" s="3">
        <v>4843</v>
      </c>
      <c r="F2913" s="3">
        <v>1826.5918416515899</v>
      </c>
      <c r="G2913" s="3">
        <v>7019</v>
      </c>
      <c r="H2913" s="3">
        <v>3954.74398789616</v>
      </c>
      <c r="I2913" s="3">
        <v>97618</v>
      </c>
      <c r="J2913" s="3">
        <v>40825</v>
      </c>
      <c r="K2913" s="3">
        <v>0.41821180519986101</v>
      </c>
    </row>
    <row r="2914" spans="1:11" x14ac:dyDescent="0.2">
      <c r="A2914" s="3" t="s">
        <v>1033</v>
      </c>
      <c r="B2914" s="3" t="s">
        <v>1086</v>
      </c>
      <c r="C2914" s="3" t="s">
        <v>1087</v>
      </c>
      <c r="D2914" s="3" t="s">
        <v>13</v>
      </c>
      <c r="E2914" s="3">
        <v>4845</v>
      </c>
      <c r="F2914" s="3">
        <v>1821.57294802864</v>
      </c>
      <c r="G2914" s="3">
        <v>7252</v>
      </c>
      <c r="H2914" s="3">
        <v>3917.6104865759999</v>
      </c>
      <c r="I2914" s="3">
        <v>97618</v>
      </c>
      <c r="J2914" s="3">
        <v>40825</v>
      </c>
      <c r="K2914" s="3">
        <v>0.41821180519986101</v>
      </c>
    </row>
    <row r="2915" spans="1:11" x14ac:dyDescent="0.2">
      <c r="A2915" s="3" t="s">
        <v>1033</v>
      </c>
      <c r="B2915" s="3" t="s">
        <v>1086</v>
      </c>
      <c r="C2915" s="3" t="s">
        <v>1087</v>
      </c>
      <c r="D2915" s="3" t="s">
        <v>14</v>
      </c>
      <c r="E2915" s="3">
        <v>4853</v>
      </c>
      <c r="F2915" s="3">
        <v>2153.2502195328998</v>
      </c>
      <c r="G2915" s="3">
        <v>7232</v>
      </c>
      <c r="H2915" s="3">
        <v>4984.0536608829298</v>
      </c>
      <c r="I2915" s="3">
        <v>97618</v>
      </c>
      <c r="J2915" s="3">
        <v>40825</v>
      </c>
      <c r="K2915" s="3">
        <v>0.41821180519986101</v>
      </c>
    </row>
    <row r="2916" spans="1:11" x14ac:dyDescent="0.2">
      <c r="A2916" s="3" t="s">
        <v>1033</v>
      </c>
      <c r="B2916" s="3" t="s">
        <v>1086</v>
      </c>
      <c r="C2916" s="3" t="s">
        <v>1087</v>
      </c>
      <c r="D2916" s="3" t="s">
        <v>15</v>
      </c>
      <c r="E2916" s="3">
        <v>4662</v>
      </c>
      <c r="F2916" s="3">
        <v>1883.16845606631</v>
      </c>
      <c r="G2916" s="3">
        <v>6978</v>
      </c>
      <c r="H2916" s="3">
        <v>4922.0042203913199</v>
      </c>
      <c r="I2916" s="3">
        <v>97618</v>
      </c>
      <c r="J2916" s="3">
        <v>40825</v>
      </c>
      <c r="K2916" s="3">
        <v>0.41821180519986101</v>
      </c>
    </row>
    <row r="2917" spans="1:11" x14ac:dyDescent="0.2">
      <c r="A2917" s="3" t="s">
        <v>1033</v>
      </c>
      <c r="B2917" s="3" t="s">
        <v>1089</v>
      </c>
      <c r="C2917" s="3" t="s">
        <v>1090</v>
      </c>
      <c r="D2917" s="3" t="s">
        <v>8</v>
      </c>
      <c r="E2917" s="3">
        <v>4157</v>
      </c>
      <c r="F2917" s="3">
        <v>1186.1962038571401</v>
      </c>
      <c r="G2917" s="3">
        <v>5765</v>
      </c>
      <c r="H2917" s="3">
        <v>2930.0968227048002</v>
      </c>
      <c r="I2917" s="3">
        <v>121193</v>
      </c>
      <c r="J2917" s="3">
        <v>44238</v>
      </c>
      <c r="K2917" s="3">
        <v>0.365021082075697</v>
      </c>
    </row>
    <row r="2918" spans="1:11" x14ac:dyDescent="0.2">
      <c r="A2918" s="3" t="s">
        <v>1033</v>
      </c>
      <c r="B2918" s="3" t="s">
        <v>1089</v>
      </c>
      <c r="C2918" s="3" t="s">
        <v>1090</v>
      </c>
      <c r="D2918" s="3" t="s">
        <v>9</v>
      </c>
      <c r="E2918" s="3">
        <v>4879</v>
      </c>
      <c r="F2918" s="3">
        <v>1851.38203893373</v>
      </c>
      <c r="G2918" s="3">
        <v>6827</v>
      </c>
      <c r="H2918" s="3">
        <v>3976.3160254050899</v>
      </c>
      <c r="I2918" s="3">
        <v>121193</v>
      </c>
      <c r="J2918" s="3">
        <v>44238</v>
      </c>
      <c r="K2918" s="3">
        <v>0.365021082075697</v>
      </c>
    </row>
    <row r="2919" spans="1:11" x14ac:dyDescent="0.2">
      <c r="A2919" s="3" t="s">
        <v>1033</v>
      </c>
      <c r="B2919" s="3" t="s">
        <v>1089</v>
      </c>
      <c r="C2919" s="3" t="s">
        <v>1090</v>
      </c>
      <c r="D2919" s="3" t="s">
        <v>10</v>
      </c>
      <c r="E2919" s="3">
        <v>3802</v>
      </c>
      <c r="F2919" s="3">
        <v>919.48698786580599</v>
      </c>
      <c r="G2919" s="3">
        <v>5910</v>
      </c>
      <c r="H2919" s="3">
        <v>2415.6422867670299</v>
      </c>
      <c r="I2919" s="3">
        <v>121193</v>
      </c>
      <c r="J2919" s="3">
        <v>44238</v>
      </c>
      <c r="K2919" s="3">
        <v>0.365021082075697</v>
      </c>
    </row>
    <row r="2920" spans="1:11" x14ac:dyDescent="0.2">
      <c r="A2920" s="3" t="s">
        <v>1033</v>
      </c>
      <c r="B2920" s="3" t="s">
        <v>1089</v>
      </c>
      <c r="C2920" s="3" t="s">
        <v>1090</v>
      </c>
      <c r="D2920" s="3" t="s">
        <v>11</v>
      </c>
      <c r="E2920" s="3">
        <v>3906</v>
      </c>
      <c r="F2920" s="3">
        <v>931.79331055443095</v>
      </c>
      <c r="G2920" s="3">
        <v>6211</v>
      </c>
      <c r="H2920" s="3">
        <v>2722.2516325188099</v>
      </c>
      <c r="I2920" s="3">
        <v>121193</v>
      </c>
      <c r="J2920" s="3">
        <v>44238</v>
      </c>
      <c r="K2920" s="3">
        <v>0.365021082075697</v>
      </c>
    </row>
    <row r="2921" spans="1:11" x14ac:dyDescent="0.2">
      <c r="A2921" s="3" t="s">
        <v>1033</v>
      </c>
      <c r="B2921" s="3" t="s">
        <v>1089</v>
      </c>
      <c r="C2921" s="3" t="s">
        <v>1090</v>
      </c>
      <c r="D2921" s="3" t="s">
        <v>12</v>
      </c>
      <c r="E2921" s="3">
        <v>3381</v>
      </c>
      <c r="F2921" s="3">
        <v>816.86695174891099</v>
      </c>
      <c r="G2921" s="3">
        <v>5764</v>
      </c>
      <c r="H2921" s="3">
        <v>2223.2748087330701</v>
      </c>
      <c r="I2921" s="3">
        <v>121193</v>
      </c>
      <c r="J2921" s="3">
        <v>44238</v>
      </c>
      <c r="K2921" s="3">
        <v>0.365021082075697</v>
      </c>
    </row>
    <row r="2922" spans="1:11" x14ac:dyDescent="0.2">
      <c r="A2922" s="3" t="s">
        <v>1033</v>
      </c>
      <c r="B2922" s="3" t="s">
        <v>1089</v>
      </c>
      <c r="C2922" s="3" t="s">
        <v>1090</v>
      </c>
      <c r="D2922" s="3" t="s">
        <v>13</v>
      </c>
      <c r="E2922" s="3">
        <v>3909</v>
      </c>
      <c r="F2922" s="3">
        <v>990.10408707824104</v>
      </c>
      <c r="G2922" s="3">
        <v>6147</v>
      </c>
      <c r="H2922" s="3">
        <v>2989.95230358867</v>
      </c>
      <c r="I2922" s="3">
        <v>121193</v>
      </c>
      <c r="J2922" s="3">
        <v>44238</v>
      </c>
      <c r="K2922" s="3">
        <v>0.365021082075697</v>
      </c>
    </row>
    <row r="2923" spans="1:11" x14ac:dyDescent="0.2">
      <c r="A2923" s="3" t="s">
        <v>1033</v>
      </c>
      <c r="B2923" s="3" t="s">
        <v>1089</v>
      </c>
      <c r="C2923" s="3" t="s">
        <v>1090</v>
      </c>
      <c r="D2923" s="3" t="s">
        <v>14</v>
      </c>
      <c r="E2923" s="3">
        <v>3557</v>
      </c>
      <c r="F2923" s="3">
        <v>907.666031060867</v>
      </c>
      <c r="G2923" s="3">
        <v>6135</v>
      </c>
      <c r="H2923" s="3">
        <v>2986.2241513041699</v>
      </c>
      <c r="I2923" s="3">
        <v>121193</v>
      </c>
      <c r="J2923" s="3">
        <v>44238</v>
      </c>
      <c r="K2923" s="3">
        <v>0.365021082075697</v>
      </c>
    </row>
    <row r="2924" spans="1:11" x14ac:dyDescent="0.2">
      <c r="A2924" s="3" t="s">
        <v>1033</v>
      </c>
      <c r="B2924" s="3" t="s">
        <v>1089</v>
      </c>
      <c r="C2924" s="3" t="s">
        <v>1090</v>
      </c>
      <c r="D2924" s="3" t="s">
        <v>15</v>
      </c>
      <c r="E2924" s="3">
        <v>3626</v>
      </c>
      <c r="F2924" s="3">
        <v>1030.1816426842499</v>
      </c>
      <c r="G2924" s="3">
        <v>6040</v>
      </c>
      <c r="H2924" s="3">
        <v>3468.7298419659501</v>
      </c>
      <c r="I2924" s="3">
        <v>121193</v>
      </c>
      <c r="J2924" s="3">
        <v>44238</v>
      </c>
      <c r="K2924" s="3">
        <v>0.365021082075697</v>
      </c>
    </row>
    <row r="2925" spans="1:11" x14ac:dyDescent="0.2">
      <c r="A2925" s="3" t="s">
        <v>1033</v>
      </c>
      <c r="B2925" s="3" t="s">
        <v>1092</v>
      </c>
      <c r="C2925" s="3" t="s">
        <v>1093</v>
      </c>
      <c r="D2925" s="3" t="s">
        <v>8</v>
      </c>
      <c r="E2925" s="3">
        <v>4405</v>
      </c>
      <c r="F2925" s="3">
        <v>1426.0464362073101</v>
      </c>
      <c r="G2925" s="3">
        <v>5986</v>
      </c>
      <c r="H2925" s="3">
        <v>2809.9826624229099</v>
      </c>
      <c r="I2925" s="3">
        <v>403145</v>
      </c>
      <c r="J2925" s="3">
        <v>138536</v>
      </c>
      <c r="K2925" s="3">
        <v>0.34363814508427498</v>
      </c>
    </row>
    <row r="2926" spans="1:11" x14ac:dyDescent="0.2">
      <c r="A2926" s="3" t="s">
        <v>1033</v>
      </c>
      <c r="B2926" s="3" t="s">
        <v>1092</v>
      </c>
      <c r="C2926" s="3" t="s">
        <v>1093</v>
      </c>
      <c r="D2926" s="3" t="s">
        <v>9</v>
      </c>
      <c r="E2926" s="3">
        <v>5112</v>
      </c>
      <c r="F2926" s="3">
        <v>2036.3676014386699</v>
      </c>
      <c r="G2926" s="3">
        <v>6514</v>
      </c>
      <c r="H2926" s="3">
        <v>3728.41427978414</v>
      </c>
      <c r="I2926" s="3">
        <v>403145</v>
      </c>
      <c r="J2926" s="3">
        <v>138536</v>
      </c>
      <c r="K2926" s="3">
        <v>0.34363814508427498</v>
      </c>
    </row>
    <row r="2927" spans="1:11" x14ac:dyDescent="0.2">
      <c r="A2927" s="3" t="s">
        <v>1033</v>
      </c>
      <c r="B2927" s="3" t="s">
        <v>1092</v>
      </c>
      <c r="C2927" s="3" t="s">
        <v>1093</v>
      </c>
      <c r="D2927" s="3" t="s">
        <v>10</v>
      </c>
      <c r="E2927" s="3">
        <v>4502</v>
      </c>
      <c r="F2927" s="3">
        <v>1353.97259394464</v>
      </c>
      <c r="G2927" s="3">
        <v>6100</v>
      </c>
      <c r="H2927" s="3">
        <v>2303.11056432126</v>
      </c>
      <c r="I2927" s="3">
        <v>403145</v>
      </c>
      <c r="J2927" s="3">
        <v>138536</v>
      </c>
      <c r="K2927" s="3">
        <v>0.34363814508427498</v>
      </c>
    </row>
    <row r="2928" spans="1:11" x14ac:dyDescent="0.2">
      <c r="A2928" s="3" t="s">
        <v>1033</v>
      </c>
      <c r="B2928" s="3" t="s">
        <v>1092</v>
      </c>
      <c r="C2928" s="3" t="s">
        <v>1093</v>
      </c>
      <c r="D2928" s="3" t="s">
        <v>11</v>
      </c>
      <c r="E2928" s="3">
        <v>4362</v>
      </c>
      <c r="F2928" s="3">
        <v>1190.76568259172</v>
      </c>
      <c r="G2928" s="3">
        <v>5747</v>
      </c>
      <c r="H2928" s="3">
        <v>2210.1372155684098</v>
      </c>
      <c r="I2928" s="3">
        <v>403145</v>
      </c>
      <c r="J2928" s="3">
        <v>138536</v>
      </c>
      <c r="K2928" s="3">
        <v>0.34363814508427498</v>
      </c>
    </row>
    <row r="2929" spans="1:11" x14ac:dyDescent="0.2">
      <c r="A2929" s="3" t="s">
        <v>1033</v>
      </c>
      <c r="B2929" s="3" t="s">
        <v>1092</v>
      </c>
      <c r="C2929" s="3" t="s">
        <v>1093</v>
      </c>
      <c r="D2929" s="3" t="s">
        <v>12</v>
      </c>
      <c r="E2929" s="3">
        <v>4177</v>
      </c>
      <c r="F2929" s="3">
        <v>958.24255354890897</v>
      </c>
      <c r="G2929" s="3">
        <v>5736</v>
      </c>
      <c r="H2929" s="3">
        <v>1825.0502668126401</v>
      </c>
      <c r="I2929" s="3">
        <v>403145</v>
      </c>
      <c r="J2929" s="3">
        <v>138536</v>
      </c>
      <c r="K2929" s="3">
        <v>0.34363814508427498</v>
      </c>
    </row>
    <row r="2930" spans="1:11" x14ac:dyDescent="0.2">
      <c r="A2930" s="3" t="s">
        <v>1033</v>
      </c>
      <c r="B2930" s="3" t="s">
        <v>1092</v>
      </c>
      <c r="C2930" s="3" t="s">
        <v>1093</v>
      </c>
      <c r="D2930" s="3" t="s">
        <v>13</v>
      </c>
      <c r="E2930" s="3">
        <v>4977</v>
      </c>
      <c r="F2930" s="3">
        <v>1219.06545398662</v>
      </c>
      <c r="G2930" s="3">
        <v>6646</v>
      </c>
      <c r="H2930" s="3">
        <v>2589.3142443761099</v>
      </c>
      <c r="I2930" s="3">
        <v>403145</v>
      </c>
      <c r="J2930" s="3">
        <v>138536</v>
      </c>
      <c r="K2930" s="3">
        <v>0.34363814508427498</v>
      </c>
    </row>
    <row r="2931" spans="1:11" x14ac:dyDescent="0.2">
      <c r="A2931" s="3" t="s">
        <v>1033</v>
      </c>
      <c r="B2931" s="3" t="s">
        <v>1092</v>
      </c>
      <c r="C2931" s="3" t="s">
        <v>1093</v>
      </c>
      <c r="D2931" s="3" t="s">
        <v>14</v>
      </c>
      <c r="E2931" s="3">
        <v>4591</v>
      </c>
      <c r="F2931" s="3">
        <v>1099.56449065232</v>
      </c>
      <c r="G2931" s="3">
        <v>6378</v>
      </c>
      <c r="H2931" s="3">
        <v>2168.81001419944</v>
      </c>
      <c r="I2931" s="3">
        <v>403145</v>
      </c>
      <c r="J2931" s="3">
        <v>138536</v>
      </c>
      <c r="K2931" s="3">
        <v>0.34363814508427498</v>
      </c>
    </row>
    <row r="2932" spans="1:11" x14ac:dyDescent="0.2">
      <c r="A2932" s="3" t="s">
        <v>1033</v>
      </c>
      <c r="B2932" s="3" t="s">
        <v>1092</v>
      </c>
      <c r="C2932" s="3" t="s">
        <v>1093</v>
      </c>
      <c r="D2932" s="3" t="s">
        <v>15</v>
      </c>
      <c r="E2932" s="3">
        <v>3972</v>
      </c>
      <c r="F2932" s="3">
        <v>1014.17267933062</v>
      </c>
      <c r="G2932" s="3">
        <v>5993</v>
      </c>
      <c r="H2932" s="3">
        <v>2787.72969717766</v>
      </c>
      <c r="I2932" s="3">
        <v>403145</v>
      </c>
      <c r="J2932" s="3">
        <v>138536</v>
      </c>
      <c r="K2932" s="3">
        <v>0.34363814508427498</v>
      </c>
    </row>
    <row r="2933" spans="1:11" x14ac:dyDescent="0.2">
      <c r="A2933" s="3" t="s">
        <v>1033</v>
      </c>
      <c r="B2933" s="3" t="s">
        <v>1095</v>
      </c>
      <c r="C2933" s="3" t="s">
        <v>1096</v>
      </c>
      <c r="D2933" s="3" t="s">
        <v>8</v>
      </c>
      <c r="E2933" s="3">
        <v>4816</v>
      </c>
      <c r="F2933" s="3">
        <v>1904.19300411326</v>
      </c>
      <c r="G2933" s="3">
        <v>6443</v>
      </c>
      <c r="H2933" s="3">
        <v>4048.8058151609498</v>
      </c>
      <c r="I2933" s="3">
        <v>126483</v>
      </c>
      <c r="J2933" s="3">
        <v>52070</v>
      </c>
      <c r="K2933" s="3">
        <v>0.41167587739063699</v>
      </c>
    </row>
    <row r="2934" spans="1:11" x14ac:dyDescent="0.2">
      <c r="A2934" s="3" t="s">
        <v>1033</v>
      </c>
      <c r="B2934" s="3" t="s">
        <v>1095</v>
      </c>
      <c r="C2934" s="3" t="s">
        <v>1096</v>
      </c>
      <c r="D2934" s="3" t="s">
        <v>9</v>
      </c>
      <c r="E2934" s="3">
        <v>5368</v>
      </c>
      <c r="F2934" s="3">
        <v>2394.5985815817298</v>
      </c>
      <c r="G2934" s="3">
        <v>7145</v>
      </c>
      <c r="H2934" s="3">
        <v>5123.5940530058197</v>
      </c>
      <c r="I2934" s="3">
        <v>126483</v>
      </c>
      <c r="J2934" s="3">
        <v>52070</v>
      </c>
      <c r="K2934" s="3">
        <v>0.41167587739063699</v>
      </c>
    </row>
    <row r="2935" spans="1:11" x14ac:dyDescent="0.2">
      <c r="A2935" s="3" t="s">
        <v>1033</v>
      </c>
      <c r="B2935" s="3" t="s">
        <v>1095</v>
      </c>
      <c r="C2935" s="3" t="s">
        <v>1096</v>
      </c>
      <c r="D2935" s="3" t="s">
        <v>10</v>
      </c>
      <c r="E2935" s="3">
        <v>4136</v>
      </c>
      <c r="F2935" s="3">
        <v>1653.34965726422</v>
      </c>
      <c r="G2935" s="3">
        <v>6796</v>
      </c>
      <c r="H2935" s="3">
        <v>4339.7175905062304</v>
      </c>
      <c r="I2935" s="3">
        <v>126483</v>
      </c>
      <c r="J2935" s="3">
        <v>52070</v>
      </c>
      <c r="K2935" s="3">
        <v>0.41167587739063699</v>
      </c>
    </row>
    <row r="2936" spans="1:11" x14ac:dyDescent="0.2">
      <c r="A2936" s="3" t="s">
        <v>1033</v>
      </c>
      <c r="B2936" s="3" t="s">
        <v>1095</v>
      </c>
      <c r="C2936" s="3" t="s">
        <v>1096</v>
      </c>
      <c r="D2936" s="3" t="s">
        <v>11</v>
      </c>
      <c r="E2936" s="3">
        <v>4172</v>
      </c>
      <c r="F2936" s="3">
        <v>1453.8910445151</v>
      </c>
      <c r="G2936" s="3">
        <v>6504</v>
      </c>
      <c r="H2936" s="3">
        <v>4304.3032168507498</v>
      </c>
      <c r="I2936" s="3">
        <v>126483</v>
      </c>
      <c r="J2936" s="3">
        <v>52070</v>
      </c>
      <c r="K2936" s="3">
        <v>0.41167587739063699</v>
      </c>
    </row>
    <row r="2937" spans="1:11" x14ac:dyDescent="0.2">
      <c r="A2937" s="3" t="s">
        <v>1033</v>
      </c>
      <c r="B2937" s="3" t="s">
        <v>1095</v>
      </c>
      <c r="C2937" s="3" t="s">
        <v>1096</v>
      </c>
      <c r="D2937" s="3" t="s">
        <v>12</v>
      </c>
      <c r="E2937" s="3">
        <v>4105</v>
      </c>
      <c r="F2937" s="3">
        <v>1365.00146490771</v>
      </c>
      <c r="G2937" s="3">
        <v>6126</v>
      </c>
      <c r="H2937" s="3">
        <v>3509.0747203608098</v>
      </c>
      <c r="I2937" s="3">
        <v>126483</v>
      </c>
      <c r="J2937" s="3">
        <v>52070</v>
      </c>
      <c r="K2937" s="3">
        <v>0.41167587739063699</v>
      </c>
    </row>
    <row r="2938" spans="1:11" x14ac:dyDescent="0.2">
      <c r="A2938" s="3" t="s">
        <v>1033</v>
      </c>
      <c r="B2938" s="3" t="s">
        <v>1095</v>
      </c>
      <c r="C2938" s="3" t="s">
        <v>1096</v>
      </c>
      <c r="D2938" s="3" t="s">
        <v>13</v>
      </c>
      <c r="E2938" s="3">
        <v>3652</v>
      </c>
      <c r="F2938" s="3">
        <v>1334.09403754707</v>
      </c>
      <c r="G2938" s="3">
        <v>6875</v>
      </c>
      <c r="H2938" s="3">
        <v>4484.87241937831</v>
      </c>
      <c r="I2938" s="3">
        <v>126483</v>
      </c>
      <c r="J2938" s="3">
        <v>52070</v>
      </c>
      <c r="K2938" s="3">
        <v>0.41167587739063699</v>
      </c>
    </row>
    <row r="2939" spans="1:11" x14ac:dyDescent="0.2">
      <c r="A2939" s="3" t="s">
        <v>1033</v>
      </c>
      <c r="B2939" s="3" t="s">
        <v>1095</v>
      </c>
      <c r="C2939" s="3" t="s">
        <v>1096</v>
      </c>
      <c r="D2939" s="3" t="s">
        <v>14</v>
      </c>
      <c r="E2939" s="3">
        <v>4194</v>
      </c>
      <c r="F2939" s="3">
        <v>1684.9950514474101</v>
      </c>
      <c r="G2939" s="3">
        <v>6755</v>
      </c>
      <c r="H2939" s="3">
        <v>4782.7656653925897</v>
      </c>
      <c r="I2939" s="3">
        <v>126483</v>
      </c>
      <c r="J2939" s="3">
        <v>52070</v>
      </c>
      <c r="K2939" s="3">
        <v>0.41167587739063699</v>
      </c>
    </row>
    <row r="2940" spans="1:11" x14ac:dyDescent="0.2">
      <c r="A2940" s="3" t="s">
        <v>1033</v>
      </c>
      <c r="B2940" s="3" t="s">
        <v>1095</v>
      </c>
      <c r="C2940" s="3" t="s">
        <v>1096</v>
      </c>
      <c r="D2940" s="3" t="s">
        <v>15</v>
      </c>
      <c r="E2940" s="3">
        <v>4082</v>
      </c>
      <c r="F2940" s="3">
        <v>1297.0477114743601</v>
      </c>
      <c r="G2940" s="3">
        <v>6248</v>
      </c>
      <c r="H2940" s="3">
        <v>4137.0482478266904</v>
      </c>
      <c r="I2940" s="3">
        <v>126483</v>
      </c>
      <c r="J2940" s="3">
        <v>52070</v>
      </c>
      <c r="K2940" s="3">
        <v>0.41167587739063699</v>
      </c>
    </row>
    <row r="2941" spans="1:11" x14ac:dyDescent="0.2">
      <c r="A2941" s="3" t="s">
        <v>1033</v>
      </c>
      <c r="B2941" s="3" t="s">
        <v>1098</v>
      </c>
      <c r="C2941" s="3" t="s">
        <v>1099</v>
      </c>
      <c r="D2941" s="3" t="s">
        <v>8</v>
      </c>
      <c r="E2941" s="3">
        <v>4780</v>
      </c>
      <c r="F2941" s="3">
        <v>1906.7558031895301</v>
      </c>
      <c r="G2941" s="3">
        <v>6225</v>
      </c>
      <c r="H2941" s="3">
        <v>3241.4464570427899</v>
      </c>
      <c r="I2941" s="3">
        <v>152076</v>
      </c>
      <c r="J2941" s="3">
        <v>60849</v>
      </c>
      <c r="K2941" s="3">
        <v>0.40012230726741899</v>
      </c>
    </row>
    <row r="2942" spans="1:11" x14ac:dyDescent="0.2">
      <c r="A2942" s="3" t="s">
        <v>1033</v>
      </c>
      <c r="B2942" s="3" t="s">
        <v>1098</v>
      </c>
      <c r="C2942" s="3" t="s">
        <v>1099</v>
      </c>
      <c r="D2942" s="3" t="s">
        <v>9</v>
      </c>
      <c r="E2942" s="3">
        <v>6308</v>
      </c>
      <c r="F2942" s="3">
        <v>2943.44906301428</v>
      </c>
      <c r="G2942" s="3">
        <v>7595</v>
      </c>
      <c r="H2942" s="3">
        <v>5010.9373483986501</v>
      </c>
      <c r="I2942" s="3">
        <v>152076</v>
      </c>
      <c r="J2942" s="3">
        <v>60849</v>
      </c>
      <c r="K2942" s="3">
        <v>0.40012230726741899</v>
      </c>
    </row>
    <row r="2943" spans="1:11" x14ac:dyDescent="0.2">
      <c r="A2943" s="3" t="s">
        <v>1033</v>
      </c>
      <c r="B2943" s="3" t="s">
        <v>1098</v>
      </c>
      <c r="C2943" s="3" t="s">
        <v>1099</v>
      </c>
      <c r="D2943" s="3" t="s">
        <v>10</v>
      </c>
      <c r="E2943" s="3">
        <v>5398</v>
      </c>
      <c r="F2943" s="3">
        <v>2155.0711223622702</v>
      </c>
      <c r="G2943" s="3">
        <v>7323</v>
      </c>
      <c r="H2943" s="3">
        <v>4069.3553758069902</v>
      </c>
      <c r="I2943" s="3">
        <v>152076</v>
      </c>
      <c r="J2943" s="3">
        <v>60849</v>
      </c>
      <c r="K2943" s="3">
        <v>0.40012230726741899</v>
      </c>
    </row>
    <row r="2944" spans="1:11" x14ac:dyDescent="0.2">
      <c r="A2944" s="3" t="s">
        <v>1033</v>
      </c>
      <c r="B2944" s="3" t="s">
        <v>1098</v>
      </c>
      <c r="C2944" s="3" t="s">
        <v>1099</v>
      </c>
      <c r="D2944" s="3" t="s">
        <v>11</v>
      </c>
      <c r="E2944" s="3">
        <v>4701</v>
      </c>
      <c r="F2944" s="3">
        <v>1865.1656930874401</v>
      </c>
      <c r="G2944" s="3">
        <v>7034</v>
      </c>
      <c r="H2944" s="3">
        <v>4209.1511307929204</v>
      </c>
      <c r="I2944" s="3">
        <v>152076</v>
      </c>
      <c r="J2944" s="3">
        <v>60849</v>
      </c>
      <c r="K2944" s="3">
        <v>0.40012230726741899</v>
      </c>
    </row>
    <row r="2945" spans="1:11" x14ac:dyDescent="0.2">
      <c r="A2945" s="3" t="s">
        <v>1033</v>
      </c>
      <c r="B2945" s="3" t="s">
        <v>1098</v>
      </c>
      <c r="C2945" s="3" t="s">
        <v>1099</v>
      </c>
      <c r="D2945" s="3" t="s">
        <v>12</v>
      </c>
      <c r="E2945" s="3">
        <v>4891</v>
      </c>
      <c r="F2945" s="3">
        <v>1770.1332549929</v>
      </c>
      <c r="G2945" s="3">
        <v>6610</v>
      </c>
      <c r="H2945" s="3">
        <v>3531.5877681769798</v>
      </c>
      <c r="I2945" s="3">
        <v>152076</v>
      </c>
      <c r="J2945" s="3">
        <v>60849</v>
      </c>
      <c r="K2945" s="3">
        <v>0.40012230726741899</v>
      </c>
    </row>
    <row r="2946" spans="1:11" x14ac:dyDescent="0.2">
      <c r="A2946" s="3" t="s">
        <v>1033</v>
      </c>
      <c r="B2946" s="3" t="s">
        <v>1098</v>
      </c>
      <c r="C2946" s="3" t="s">
        <v>1099</v>
      </c>
      <c r="D2946" s="3" t="s">
        <v>13</v>
      </c>
      <c r="E2946" s="3">
        <v>4710</v>
      </c>
      <c r="F2946" s="3">
        <v>1627.86747301489</v>
      </c>
      <c r="G2946" s="3">
        <v>6492</v>
      </c>
      <c r="H2946" s="3">
        <v>3711.1628681396101</v>
      </c>
      <c r="I2946" s="3">
        <v>152076</v>
      </c>
      <c r="J2946" s="3">
        <v>60849</v>
      </c>
      <c r="K2946" s="3">
        <v>0.40012230726741899</v>
      </c>
    </row>
    <row r="2947" spans="1:11" x14ac:dyDescent="0.2">
      <c r="A2947" s="3" t="s">
        <v>1033</v>
      </c>
      <c r="B2947" s="3" t="s">
        <v>1098</v>
      </c>
      <c r="C2947" s="3" t="s">
        <v>1099</v>
      </c>
      <c r="D2947" s="3" t="s">
        <v>14</v>
      </c>
      <c r="E2947" s="3">
        <v>3929</v>
      </c>
      <c r="F2947" s="3">
        <v>859.773645327704</v>
      </c>
      <c r="G2947" s="3">
        <v>5805</v>
      </c>
      <c r="H2947" s="3">
        <v>2563.7154669997099</v>
      </c>
      <c r="I2947" s="3">
        <v>152076</v>
      </c>
      <c r="J2947" s="3">
        <v>60849</v>
      </c>
      <c r="K2947" s="3">
        <v>0.40012230726741899</v>
      </c>
    </row>
    <row r="2948" spans="1:11" x14ac:dyDescent="0.2">
      <c r="A2948" s="3" t="s">
        <v>1033</v>
      </c>
      <c r="B2948" s="3" t="s">
        <v>1098</v>
      </c>
      <c r="C2948" s="3" t="s">
        <v>1099</v>
      </c>
      <c r="D2948" s="3" t="s">
        <v>15</v>
      </c>
      <c r="E2948" s="3">
        <v>4469</v>
      </c>
      <c r="F2948" s="3">
        <v>1044.0573332942599</v>
      </c>
      <c r="G2948" s="3">
        <v>6392</v>
      </c>
      <c r="H2948" s="3">
        <v>2760.7742638179302</v>
      </c>
      <c r="I2948" s="3">
        <v>152076</v>
      </c>
      <c r="J2948" s="3">
        <v>60849</v>
      </c>
      <c r="K2948" s="3">
        <v>0.40012230726741899</v>
      </c>
    </row>
    <row r="2949" spans="1:11" x14ac:dyDescent="0.2">
      <c r="A2949" s="3" t="s">
        <v>1033</v>
      </c>
      <c r="B2949" s="3" t="s">
        <v>1101</v>
      </c>
      <c r="C2949" s="3" t="s">
        <v>1102</v>
      </c>
      <c r="D2949" s="3" t="s">
        <v>8</v>
      </c>
      <c r="E2949" s="3">
        <v>8333</v>
      </c>
      <c r="F2949" s="3">
        <v>7000</v>
      </c>
      <c r="G2949" s="3">
        <v>10000</v>
      </c>
      <c r="H2949" s="3">
        <v>10000</v>
      </c>
      <c r="I2949" s="3">
        <v>210773</v>
      </c>
      <c r="J2949" s="3">
        <v>78014</v>
      </c>
      <c r="K2949" s="3">
        <v>0.37013279689523798</v>
      </c>
    </row>
    <row r="2950" spans="1:11" x14ac:dyDescent="0.2">
      <c r="A2950" s="3" t="s">
        <v>1033</v>
      </c>
      <c r="B2950" s="3" t="s">
        <v>1101</v>
      </c>
      <c r="C2950" s="3" t="s">
        <v>1102</v>
      </c>
      <c r="D2950" s="3" t="s">
        <v>9</v>
      </c>
      <c r="E2950" s="3">
        <v>8056</v>
      </c>
      <c r="F2950" s="3">
        <v>6666.6666666666697</v>
      </c>
      <c r="G2950" s="3">
        <v>10000</v>
      </c>
      <c r="H2950" s="3">
        <v>10000</v>
      </c>
      <c r="I2950" s="3">
        <v>210773</v>
      </c>
      <c r="J2950" s="3">
        <v>78014</v>
      </c>
      <c r="K2950" s="3">
        <v>0.37013279689523798</v>
      </c>
    </row>
    <row r="2951" spans="1:11" x14ac:dyDescent="0.2">
      <c r="A2951" s="3" t="s">
        <v>1033</v>
      </c>
      <c r="B2951" s="3" t="s">
        <v>1101</v>
      </c>
      <c r="C2951" s="3" t="s">
        <v>1102</v>
      </c>
      <c r="D2951" s="3" t="s">
        <v>10</v>
      </c>
      <c r="E2951" s="3">
        <v>7253</v>
      </c>
      <c r="F2951" s="3">
        <v>3333.3333333333298</v>
      </c>
      <c r="G2951" s="3">
        <v>10000</v>
      </c>
      <c r="H2951" s="3">
        <v>10000</v>
      </c>
      <c r="I2951" s="3">
        <v>210773</v>
      </c>
      <c r="J2951" s="3">
        <v>78014</v>
      </c>
      <c r="K2951" s="3">
        <v>0.37013279689523798</v>
      </c>
    </row>
    <row r="2952" spans="1:11" x14ac:dyDescent="0.2">
      <c r="A2952" s="3" t="s">
        <v>1033</v>
      </c>
      <c r="B2952" s="3" t="s">
        <v>1101</v>
      </c>
      <c r="C2952" s="3" t="s">
        <v>1102</v>
      </c>
      <c r="D2952" s="3" t="s">
        <v>11</v>
      </c>
      <c r="E2952" s="3">
        <v>8143</v>
      </c>
      <c r="F2952" s="3">
        <v>5833.3333333333303</v>
      </c>
      <c r="G2952" s="3">
        <v>10000</v>
      </c>
      <c r="H2952" s="3">
        <v>10000</v>
      </c>
      <c r="I2952" s="3">
        <v>210773</v>
      </c>
      <c r="J2952" s="3">
        <v>78014</v>
      </c>
      <c r="K2952" s="3">
        <v>0.37013279689523798</v>
      </c>
    </row>
    <row r="2953" spans="1:11" x14ac:dyDescent="0.2">
      <c r="A2953" s="3" t="s">
        <v>1033</v>
      </c>
      <c r="B2953" s="3" t="s">
        <v>1101</v>
      </c>
      <c r="C2953" s="3" t="s">
        <v>1102</v>
      </c>
      <c r="D2953" s="3" t="s">
        <v>12</v>
      </c>
      <c r="E2953" s="3">
        <v>6667</v>
      </c>
      <c r="F2953" s="3">
        <v>6000</v>
      </c>
      <c r="G2953" s="3">
        <v>10000</v>
      </c>
      <c r="H2953" s="3">
        <v>10000</v>
      </c>
      <c r="I2953" s="3">
        <v>210773</v>
      </c>
      <c r="J2953" s="3">
        <v>78014</v>
      </c>
      <c r="K2953" s="3">
        <v>0.37013279689523798</v>
      </c>
    </row>
    <row r="2954" spans="1:11" x14ac:dyDescent="0.2">
      <c r="A2954" s="3" t="s">
        <v>1033</v>
      </c>
      <c r="B2954" s="3" t="s">
        <v>1101</v>
      </c>
      <c r="C2954" s="3" t="s">
        <v>1102</v>
      </c>
      <c r="D2954" s="3" t="s">
        <v>13</v>
      </c>
      <c r="E2954" s="3">
        <v>7500</v>
      </c>
      <c r="F2954" s="3">
        <v>6666.6666666666697</v>
      </c>
      <c r="I2954" s="3">
        <v>210773</v>
      </c>
      <c r="J2954" s="3">
        <v>78014</v>
      </c>
      <c r="K2954" s="3">
        <v>0.37013279689523798</v>
      </c>
    </row>
    <row r="2955" spans="1:11" x14ac:dyDescent="0.2">
      <c r="A2955" s="3" t="s">
        <v>1033</v>
      </c>
      <c r="B2955" s="3" t="s">
        <v>1101</v>
      </c>
      <c r="C2955" s="3" t="s">
        <v>1102</v>
      </c>
      <c r="D2955" s="3" t="s">
        <v>14</v>
      </c>
      <c r="E2955" s="3">
        <v>7569</v>
      </c>
      <c r="F2955" s="3">
        <v>7111.1111111111104</v>
      </c>
      <c r="G2955" s="3">
        <v>10000</v>
      </c>
      <c r="H2955" s="3">
        <v>10000</v>
      </c>
      <c r="I2955" s="3">
        <v>210773</v>
      </c>
      <c r="J2955" s="3">
        <v>78014</v>
      </c>
      <c r="K2955" s="3">
        <v>0.37013279689523798</v>
      </c>
    </row>
    <row r="2956" spans="1:11" x14ac:dyDescent="0.2">
      <c r="A2956" s="3" t="s">
        <v>1033</v>
      </c>
      <c r="B2956" s="3" t="s">
        <v>1101</v>
      </c>
      <c r="C2956" s="3" t="s">
        <v>1102</v>
      </c>
      <c r="D2956" s="3" t="s">
        <v>15</v>
      </c>
      <c r="E2956" s="3">
        <v>6972</v>
      </c>
      <c r="F2956" s="3">
        <v>5000</v>
      </c>
      <c r="G2956" s="3">
        <v>10000</v>
      </c>
      <c r="H2956" s="3">
        <v>10000</v>
      </c>
      <c r="I2956" s="3">
        <v>210773</v>
      </c>
      <c r="J2956" s="3">
        <v>78014</v>
      </c>
      <c r="K2956" s="3">
        <v>0.37013279689523798</v>
      </c>
    </row>
    <row r="2957" spans="1:11" x14ac:dyDescent="0.2">
      <c r="A2957" s="3" t="s">
        <v>1033</v>
      </c>
      <c r="B2957" s="3" t="s">
        <v>1104</v>
      </c>
      <c r="C2957" s="3" t="s">
        <v>1105</v>
      </c>
      <c r="D2957" s="3" t="s">
        <v>8</v>
      </c>
      <c r="E2957" s="3">
        <v>5335</v>
      </c>
      <c r="F2957" s="3">
        <v>2098.3577469153502</v>
      </c>
      <c r="G2957" s="3">
        <v>6505</v>
      </c>
      <c r="H2957" s="3">
        <v>3783.5164516446498</v>
      </c>
      <c r="I2957" s="3">
        <v>212090</v>
      </c>
      <c r="J2957" s="3">
        <v>91294</v>
      </c>
      <c r="K2957" s="3">
        <v>0.430449337545382</v>
      </c>
    </row>
    <row r="2958" spans="1:11" x14ac:dyDescent="0.2">
      <c r="A2958" s="3" t="s">
        <v>1033</v>
      </c>
      <c r="B2958" s="3" t="s">
        <v>1104</v>
      </c>
      <c r="C2958" s="3" t="s">
        <v>1105</v>
      </c>
      <c r="D2958" s="3" t="s">
        <v>9</v>
      </c>
      <c r="E2958" s="3">
        <v>5638</v>
      </c>
      <c r="F2958" s="3">
        <v>2526.8734472645101</v>
      </c>
      <c r="G2958" s="3">
        <v>6967</v>
      </c>
      <c r="H2958" s="3">
        <v>4085.9350362661598</v>
      </c>
      <c r="I2958" s="3">
        <v>212090</v>
      </c>
      <c r="J2958" s="3">
        <v>91294</v>
      </c>
      <c r="K2958" s="3">
        <v>0.430449337545382</v>
      </c>
    </row>
    <row r="2959" spans="1:11" x14ac:dyDescent="0.2">
      <c r="A2959" s="3" t="s">
        <v>1033</v>
      </c>
      <c r="B2959" s="3" t="s">
        <v>1104</v>
      </c>
      <c r="C2959" s="3" t="s">
        <v>1105</v>
      </c>
      <c r="D2959" s="3" t="s">
        <v>10</v>
      </c>
      <c r="E2959" s="3">
        <v>5004</v>
      </c>
      <c r="F2959" s="3">
        <v>1798.56902348739</v>
      </c>
      <c r="G2959" s="3">
        <v>6828</v>
      </c>
      <c r="H2959" s="3">
        <v>3607.1259734400701</v>
      </c>
      <c r="I2959" s="3">
        <v>212090</v>
      </c>
      <c r="J2959" s="3">
        <v>91294</v>
      </c>
      <c r="K2959" s="3">
        <v>0.430449337545382</v>
      </c>
    </row>
    <row r="2960" spans="1:11" x14ac:dyDescent="0.2">
      <c r="A2960" s="3" t="s">
        <v>1033</v>
      </c>
      <c r="B2960" s="3" t="s">
        <v>1104</v>
      </c>
      <c r="C2960" s="3" t="s">
        <v>1105</v>
      </c>
      <c r="D2960" s="3" t="s">
        <v>11</v>
      </c>
      <c r="E2960" s="3">
        <v>4683</v>
      </c>
      <c r="F2960" s="3">
        <v>1735.9948046578299</v>
      </c>
      <c r="G2960" s="3">
        <v>6704</v>
      </c>
      <c r="H2960" s="3">
        <v>4636.5094993253797</v>
      </c>
      <c r="I2960" s="3">
        <v>212090</v>
      </c>
      <c r="J2960" s="3">
        <v>91294</v>
      </c>
      <c r="K2960" s="3">
        <v>0.430449337545382</v>
      </c>
    </row>
    <row r="2961" spans="1:11" x14ac:dyDescent="0.2">
      <c r="A2961" s="3" t="s">
        <v>1033</v>
      </c>
      <c r="B2961" s="3" t="s">
        <v>1104</v>
      </c>
      <c r="C2961" s="3" t="s">
        <v>1105</v>
      </c>
      <c r="D2961" s="3" t="s">
        <v>12</v>
      </c>
      <c r="E2961" s="3">
        <v>4589</v>
      </c>
      <c r="F2961" s="3">
        <v>1578.7671092440901</v>
      </c>
      <c r="G2961" s="3">
        <v>6736</v>
      </c>
      <c r="H2961" s="3">
        <v>3506.7542040681801</v>
      </c>
      <c r="I2961" s="3">
        <v>212090</v>
      </c>
      <c r="J2961" s="3">
        <v>91294</v>
      </c>
      <c r="K2961" s="3">
        <v>0.430449337545382</v>
      </c>
    </row>
    <row r="2962" spans="1:11" x14ac:dyDescent="0.2">
      <c r="A2962" s="3" t="s">
        <v>1033</v>
      </c>
      <c r="B2962" s="3" t="s">
        <v>1104</v>
      </c>
      <c r="C2962" s="3" t="s">
        <v>1105</v>
      </c>
      <c r="D2962" s="3" t="s">
        <v>13</v>
      </c>
      <c r="E2962" s="3">
        <v>4969</v>
      </c>
      <c r="F2962" s="3">
        <v>1852.0543711625901</v>
      </c>
      <c r="G2962" s="3">
        <v>7084</v>
      </c>
      <c r="H2962" s="3">
        <v>3910.8124131343902</v>
      </c>
      <c r="I2962" s="3">
        <v>212090</v>
      </c>
      <c r="J2962" s="3">
        <v>91294</v>
      </c>
      <c r="K2962" s="3">
        <v>0.430449337545382</v>
      </c>
    </row>
    <row r="2963" spans="1:11" x14ac:dyDescent="0.2">
      <c r="A2963" s="3" t="s">
        <v>1033</v>
      </c>
      <c r="B2963" s="3" t="s">
        <v>1104</v>
      </c>
      <c r="C2963" s="3" t="s">
        <v>1105</v>
      </c>
      <c r="D2963" s="3" t="s">
        <v>14</v>
      </c>
      <c r="E2963" s="3">
        <v>4139</v>
      </c>
      <c r="F2963" s="3">
        <v>1438.1401090873801</v>
      </c>
      <c r="G2963" s="3">
        <v>6334</v>
      </c>
      <c r="H2963" s="3">
        <v>3547.1279976123001</v>
      </c>
      <c r="I2963" s="3">
        <v>212090</v>
      </c>
      <c r="J2963" s="3">
        <v>91294</v>
      </c>
      <c r="K2963" s="3">
        <v>0.430449337545382</v>
      </c>
    </row>
    <row r="2964" spans="1:11" x14ac:dyDescent="0.2">
      <c r="A2964" s="3" t="s">
        <v>1033</v>
      </c>
      <c r="B2964" s="3" t="s">
        <v>1104</v>
      </c>
      <c r="C2964" s="3" t="s">
        <v>1105</v>
      </c>
      <c r="D2964" s="3" t="s">
        <v>15</v>
      </c>
      <c r="E2964" s="3">
        <v>4007</v>
      </c>
      <c r="F2964" s="3">
        <v>1465.9869249337601</v>
      </c>
      <c r="G2964" s="3">
        <v>5991</v>
      </c>
      <c r="H2964" s="3">
        <v>3426.5103763910402</v>
      </c>
      <c r="I2964" s="3">
        <v>212090</v>
      </c>
      <c r="J2964" s="3">
        <v>91294</v>
      </c>
      <c r="K2964" s="3">
        <v>0.430449337545382</v>
      </c>
    </row>
    <row r="2965" spans="1:11" x14ac:dyDescent="0.2">
      <c r="A2965" s="3" t="s">
        <v>1033</v>
      </c>
      <c r="B2965" s="3" t="s">
        <v>1107</v>
      </c>
      <c r="C2965" s="3" t="s">
        <v>1108</v>
      </c>
      <c r="D2965" s="3" t="s">
        <v>8</v>
      </c>
      <c r="E2965" s="3">
        <v>3744</v>
      </c>
      <c r="F2965" s="3">
        <v>1236.90790350105</v>
      </c>
      <c r="G2965" s="3">
        <v>5188</v>
      </c>
      <c r="H2965" s="3">
        <v>2826.7854208998901</v>
      </c>
      <c r="I2965" s="3">
        <v>478975</v>
      </c>
      <c r="J2965" s="3">
        <v>210842</v>
      </c>
      <c r="K2965" s="3">
        <v>0.44019416462237099</v>
      </c>
    </row>
    <row r="2966" spans="1:11" x14ac:dyDescent="0.2">
      <c r="A2966" s="3" t="s">
        <v>1033</v>
      </c>
      <c r="B2966" s="3" t="s">
        <v>1107</v>
      </c>
      <c r="C2966" s="3" t="s">
        <v>1108</v>
      </c>
      <c r="D2966" s="3" t="s">
        <v>9</v>
      </c>
      <c r="E2966" s="3">
        <v>4808</v>
      </c>
      <c r="F2966" s="3">
        <v>1888.5633750617301</v>
      </c>
      <c r="G2966" s="3">
        <v>7146</v>
      </c>
      <c r="H2966" s="3">
        <v>3870.9197514658299</v>
      </c>
      <c r="I2966" s="3">
        <v>478975</v>
      </c>
      <c r="J2966" s="3">
        <v>210842</v>
      </c>
      <c r="K2966" s="3">
        <v>0.44019416462237099</v>
      </c>
    </row>
    <row r="2967" spans="1:11" x14ac:dyDescent="0.2">
      <c r="A2967" s="3" t="s">
        <v>1033</v>
      </c>
      <c r="B2967" s="3" t="s">
        <v>1107</v>
      </c>
      <c r="C2967" s="3" t="s">
        <v>1108</v>
      </c>
      <c r="D2967" s="3" t="s">
        <v>10</v>
      </c>
      <c r="E2967" s="3">
        <v>3771</v>
      </c>
      <c r="F2967" s="3">
        <v>1068.5678778195299</v>
      </c>
      <c r="G2967" s="3">
        <v>5989</v>
      </c>
      <c r="H2967" s="3">
        <v>2647.6090152850002</v>
      </c>
      <c r="I2967" s="3">
        <v>478975</v>
      </c>
      <c r="J2967" s="3">
        <v>210842</v>
      </c>
      <c r="K2967" s="3">
        <v>0.44019416462237099</v>
      </c>
    </row>
    <row r="2968" spans="1:11" x14ac:dyDescent="0.2">
      <c r="A2968" s="3" t="s">
        <v>1033</v>
      </c>
      <c r="B2968" s="3" t="s">
        <v>1107</v>
      </c>
      <c r="C2968" s="3" t="s">
        <v>1108</v>
      </c>
      <c r="D2968" s="3" t="s">
        <v>11</v>
      </c>
      <c r="E2968" s="3">
        <v>4116</v>
      </c>
      <c r="F2968" s="3">
        <v>1073.7366094752099</v>
      </c>
      <c r="G2968" s="3">
        <v>6140</v>
      </c>
      <c r="H2968" s="3">
        <v>2977.1179055626599</v>
      </c>
      <c r="I2968" s="3">
        <v>478975</v>
      </c>
      <c r="J2968" s="3">
        <v>210842</v>
      </c>
      <c r="K2968" s="3">
        <v>0.44019416462237099</v>
      </c>
    </row>
    <row r="2969" spans="1:11" x14ac:dyDescent="0.2">
      <c r="A2969" s="3" t="s">
        <v>1033</v>
      </c>
      <c r="B2969" s="3" t="s">
        <v>1107</v>
      </c>
      <c r="C2969" s="3" t="s">
        <v>1108</v>
      </c>
      <c r="D2969" s="3" t="s">
        <v>12</v>
      </c>
      <c r="E2969" s="3">
        <v>3661</v>
      </c>
      <c r="F2969" s="3">
        <v>847.25475484060701</v>
      </c>
      <c r="G2969" s="3">
        <v>6061</v>
      </c>
      <c r="H2969" s="3">
        <v>2509.7684865948299</v>
      </c>
      <c r="I2969" s="3">
        <v>478975</v>
      </c>
      <c r="J2969" s="3">
        <v>210842</v>
      </c>
      <c r="K2969" s="3">
        <v>0.44019416462237099</v>
      </c>
    </row>
    <row r="2970" spans="1:11" x14ac:dyDescent="0.2">
      <c r="A2970" s="3" t="s">
        <v>1033</v>
      </c>
      <c r="B2970" s="3" t="s">
        <v>1107</v>
      </c>
      <c r="C2970" s="3" t="s">
        <v>1108</v>
      </c>
      <c r="D2970" s="3" t="s">
        <v>13</v>
      </c>
      <c r="E2970" s="3">
        <v>4274</v>
      </c>
      <c r="F2970" s="3">
        <v>1058.8102294832199</v>
      </c>
      <c r="G2970" s="3">
        <v>6211</v>
      </c>
      <c r="H2970" s="3">
        <v>2993.6618675548798</v>
      </c>
      <c r="I2970" s="3">
        <v>478975</v>
      </c>
      <c r="J2970" s="3">
        <v>210842</v>
      </c>
      <c r="K2970" s="3">
        <v>0.44019416462237099</v>
      </c>
    </row>
    <row r="2971" spans="1:11" x14ac:dyDescent="0.2">
      <c r="A2971" s="3" t="s">
        <v>1033</v>
      </c>
      <c r="B2971" s="3" t="s">
        <v>1107</v>
      </c>
      <c r="C2971" s="3" t="s">
        <v>1108</v>
      </c>
      <c r="D2971" s="3" t="s">
        <v>14</v>
      </c>
      <c r="E2971" s="3">
        <v>3509</v>
      </c>
      <c r="F2971" s="3">
        <v>896.36450153877604</v>
      </c>
      <c r="G2971" s="3">
        <v>5735</v>
      </c>
      <c r="H2971" s="3">
        <v>2908.87859097711</v>
      </c>
      <c r="I2971" s="3">
        <v>478975</v>
      </c>
      <c r="J2971" s="3">
        <v>210842</v>
      </c>
      <c r="K2971" s="3">
        <v>0.44019416462237099</v>
      </c>
    </row>
    <row r="2972" spans="1:11" x14ac:dyDescent="0.2">
      <c r="A2972" s="3" t="s">
        <v>1033</v>
      </c>
      <c r="B2972" s="3" t="s">
        <v>1107</v>
      </c>
      <c r="C2972" s="3" t="s">
        <v>1108</v>
      </c>
      <c r="D2972" s="3" t="s">
        <v>15</v>
      </c>
      <c r="E2972" s="3">
        <v>3152</v>
      </c>
      <c r="F2972" s="3">
        <v>827.58954318032397</v>
      </c>
      <c r="G2972" s="3">
        <v>5664</v>
      </c>
      <c r="H2972" s="3">
        <v>2695.3435457154701</v>
      </c>
      <c r="I2972" s="3">
        <v>478975</v>
      </c>
      <c r="J2972" s="3">
        <v>210842</v>
      </c>
      <c r="K2972" s="3">
        <v>0.44019416462237099</v>
      </c>
    </row>
    <row r="2973" spans="1:11" x14ac:dyDescent="0.2">
      <c r="A2973" s="3" t="s">
        <v>1033</v>
      </c>
      <c r="B2973" s="3" t="s">
        <v>1110</v>
      </c>
      <c r="C2973" s="3" t="s">
        <v>1111</v>
      </c>
      <c r="D2973" s="3" t="s">
        <v>8</v>
      </c>
      <c r="E2973" s="3">
        <v>2455</v>
      </c>
      <c r="F2973" s="3">
        <v>266.366004282191</v>
      </c>
      <c r="G2973" s="3">
        <v>4994</v>
      </c>
      <c r="H2973" s="3">
        <v>2081.7935681771901</v>
      </c>
      <c r="I2973" s="3">
        <v>535598</v>
      </c>
      <c r="J2973" s="3">
        <v>253212</v>
      </c>
      <c r="K2973" s="3">
        <v>0.47276502152734001</v>
      </c>
    </row>
    <row r="2974" spans="1:11" x14ac:dyDescent="0.2">
      <c r="A2974" s="3" t="s">
        <v>1033</v>
      </c>
      <c r="B2974" s="3" t="s">
        <v>1110</v>
      </c>
      <c r="C2974" s="3" t="s">
        <v>1111</v>
      </c>
      <c r="D2974" s="3" t="s">
        <v>9</v>
      </c>
      <c r="E2974" s="3">
        <v>3267</v>
      </c>
      <c r="F2974" s="3">
        <v>494.85525170630899</v>
      </c>
      <c r="G2974" s="3">
        <v>6163</v>
      </c>
      <c r="H2974" s="3">
        <v>2921.4054211829898</v>
      </c>
      <c r="I2974" s="3">
        <v>535598</v>
      </c>
      <c r="J2974" s="3">
        <v>253212</v>
      </c>
      <c r="K2974" s="3">
        <v>0.47276502152734001</v>
      </c>
    </row>
    <row r="2975" spans="1:11" x14ac:dyDescent="0.2">
      <c r="A2975" s="3" t="s">
        <v>1033</v>
      </c>
      <c r="B2975" s="3" t="s">
        <v>1110</v>
      </c>
      <c r="C2975" s="3" t="s">
        <v>1111</v>
      </c>
      <c r="D2975" s="3" t="s">
        <v>10</v>
      </c>
      <c r="E2975" s="3">
        <v>2622</v>
      </c>
      <c r="F2975" s="3">
        <v>310.32661877225001</v>
      </c>
      <c r="G2975" s="3">
        <v>4940</v>
      </c>
      <c r="H2975" s="3">
        <v>1877.9075305787201</v>
      </c>
      <c r="I2975" s="3">
        <v>535598</v>
      </c>
      <c r="J2975" s="3">
        <v>253212</v>
      </c>
      <c r="K2975" s="3">
        <v>0.47276502152734001</v>
      </c>
    </row>
    <row r="2976" spans="1:11" x14ac:dyDescent="0.2">
      <c r="A2976" s="3" t="s">
        <v>1033</v>
      </c>
      <c r="B2976" s="3" t="s">
        <v>1110</v>
      </c>
      <c r="C2976" s="3" t="s">
        <v>1111</v>
      </c>
      <c r="D2976" s="3" t="s">
        <v>11</v>
      </c>
      <c r="E2976" s="3">
        <v>2589</v>
      </c>
      <c r="F2976" s="3">
        <v>293.94392249643602</v>
      </c>
      <c r="G2976" s="3">
        <v>4925</v>
      </c>
      <c r="H2976" s="3">
        <v>1982.2456445159601</v>
      </c>
      <c r="I2976" s="3">
        <v>535598</v>
      </c>
      <c r="J2976" s="3">
        <v>253212</v>
      </c>
      <c r="K2976" s="3">
        <v>0.47276502152734001</v>
      </c>
    </row>
    <row r="2977" spans="1:11" x14ac:dyDescent="0.2">
      <c r="A2977" s="3" t="s">
        <v>1033</v>
      </c>
      <c r="B2977" s="3" t="s">
        <v>1110</v>
      </c>
      <c r="C2977" s="3" t="s">
        <v>1111</v>
      </c>
      <c r="D2977" s="3" t="s">
        <v>12</v>
      </c>
      <c r="E2977" s="3">
        <v>2346</v>
      </c>
      <c r="F2977" s="3">
        <v>258.23482915538301</v>
      </c>
      <c r="G2977" s="3">
        <v>4873</v>
      </c>
      <c r="H2977" s="3">
        <v>2206.2718387356099</v>
      </c>
      <c r="I2977" s="3">
        <v>535598</v>
      </c>
      <c r="J2977" s="3">
        <v>253212</v>
      </c>
      <c r="K2977" s="3">
        <v>0.47276502152734001</v>
      </c>
    </row>
    <row r="2978" spans="1:11" x14ac:dyDescent="0.2">
      <c r="A2978" s="3" t="s">
        <v>1033</v>
      </c>
      <c r="B2978" s="3" t="s">
        <v>1110</v>
      </c>
      <c r="C2978" s="3" t="s">
        <v>1111</v>
      </c>
      <c r="D2978" s="3" t="s">
        <v>13</v>
      </c>
      <c r="E2978" s="3">
        <v>2606</v>
      </c>
      <c r="F2978" s="3">
        <v>381.54066915257999</v>
      </c>
      <c r="G2978" s="3">
        <v>5665</v>
      </c>
      <c r="H2978" s="3">
        <v>2904.9472319090301</v>
      </c>
      <c r="I2978" s="3">
        <v>535598</v>
      </c>
      <c r="J2978" s="3">
        <v>253212</v>
      </c>
      <c r="K2978" s="3">
        <v>0.47276502152734001</v>
      </c>
    </row>
    <row r="2979" spans="1:11" x14ac:dyDescent="0.2">
      <c r="A2979" s="3" t="s">
        <v>1033</v>
      </c>
      <c r="B2979" s="3" t="s">
        <v>1110</v>
      </c>
      <c r="C2979" s="3" t="s">
        <v>1111</v>
      </c>
      <c r="D2979" s="3" t="s">
        <v>14</v>
      </c>
      <c r="E2979" s="3">
        <v>2535</v>
      </c>
      <c r="F2979" s="3">
        <v>400.49309094155399</v>
      </c>
      <c r="G2979" s="3">
        <v>5175</v>
      </c>
      <c r="H2979" s="3">
        <v>2798.3832334706799</v>
      </c>
      <c r="I2979" s="3">
        <v>535598</v>
      </c>
      <c r="J2979" s="3">
        <v>253212</v>
      </c>
      <c r="K2979" s="3">
        <v>0.47276502152734001</v>
      </c>
    </row>
    <row r="2980" spans="1:11" x14ac:dyDescent="0.2">
      <c r="A2980" s="3" t="s">
        <v>1033</v>
      </c>
      <c r="B2980" s="3" t="s">
        <v>1110</v>
      </c>
      <c r="C2980" s="3" t="s">
        <v>1111</v>
      </c>
      <c r="D2980" s="3" t="s">
        <v>15</v>
      </c>
      <c r="E2980" s="3">
        <v>2589</v>
      </c>
      <c r="F2980" s="3">
        <v>314.12289628443199</v>
      </c>
      <c r="G2980" s="3">
        <v>5029</v>
      </c>
      <c r="H2980" s="3">
        <v>2405.7217691595101</v>
      </c>
      <c r="I2980" s="3">
        <v>535598</v>
      </c>
      <c r="J2980" s="3">
        <v>253212</v>
      </c>
      <c r="K2980" s="3">
        <v>0.47276502152734001</v>
      </c>
    </row>
    <row r="2981" spans="1:11" x14ac:dyDescent="0.2">
      <c r="A2981" s="3" t="s">
        <v>1033</v>
      </c>
      <c r="B2981" s="3" t="s">
        <v>1113</v>
      </c>
      <c r="C2981" s="3" t="s">
        <v>1114</v>
      </c>
      <c r="D2981" s="3" t="s">
        <v>8</v>
      </c>
      <c r="E2981" s="3">
        <v>2172</v>
      </c>
      <c r="F2981" s="3">
        <v>271.96732395411402</v>
      </c>
      <c r="G2981" s="3">
        <v>4591</v>
      </c>
      <c r="H2981" s="3">
        <v>1821.1698181023801</v>
      </c>
      <c r="I2981" s="3">
        <v>477611</v>
      </c>
      <c r="J2981" s="3">
        <v>221578</v>
      </c>
      <c r="K2981" s="3">
        <v>0.46392985086189398</v>
      </c>
    </row>
    <row r="2982" spans="1:11" x14ac:dyDescent="0.2">
      <c r="A2982" s="3" t="s">
        <v>1033</v>
      </c>
      <c r="B2982" s="3" t="s">
        <v>1113</v>
      </c>
      <c r="C2982" s="3" t="s">
        <v>1114</v>
      </c>
      <c r="D2982" s="3" t="s">
        <v>9</v>
      </c>
      <c r="E2982" s="3">
        <v>2814</v>
      </c>
      <c r="F2982" s="3">
        <v>411.27244798741702</v>
      </c>
      <c r="G2982" s="3">
        <v>5156</v>
      </c>
      <c r="H2982" s="3">
        <v>2356.5191316547598</v>
      </c>
      <c r="I2982" s="3">
        <v>477611</v>
      </c>
      <c r="J2982" s="3">
        <v>221578</v>
      </c>
      <c r="K2982" s="3">
        <v>0.46392985086189398</v>
      </c>
    </row>
    <row r="2983" spans="1:11" x14ac:dyDescent="0.2">
      <c r="A2983" s="3" t="s">
        <v>1033</v>
      </c>
      <c r="B2983" s="3" t="s">
        <v>1113</v>
      </c>
      <c r="C2983" s="3" t="s">
        <v>1114</v>
      </c>
      <c r="D2983" s="3" t="s">
        <v>10</v>
      </c>
      <c r="E2983" s="3">
        <v>2635</v>
      </c>
      <c r="F2983" s="3">
        <v>308.30201424161601</v>
      </c>
      <c r="G2983" s="3">
        <v>5179</v>
      </c>
      <c r="H2983" s="3">
        <v>1928.45343955216</v>
      </c>
      <c r="I2983" s="3">
        <v>477611</v>
      </c>
      <c r="J2983" s="3">
        <v>221578</v>
      </c>
      <c r="K2983" s="3">
        <v>0.46392985086189398</v>
      </c>
    </row>
    <row r="2984" spans="1:11" x14ac:dyDescent="0.2">
      <c r="A2984" s="3" t="s">
        <v>1033</v>
      </c>
      <c r="B2984" s="3" t="s">
        <v>1113</v>
      </c>
      <c r="C2984" s="3" t="s">
        <v>1114</v>
      </c>
      <c r="D2984" s="3" t="s">
        <v>11</v>
      </c>
      <c r="E2984" s="3">
        <v>2698</v>
      </c>
      <c r="F2984" s="3">
        <v>302.339815509034</v>
      </c>
      <c r="G2984" s="3">
        <v>5337</v>
      </c>
      <c r="H2984" s="3">
        <v>2193.98385799363</v>
      </c>
      <c r="I2984" s="3">
        <v>477611</v>
      </c>
      <c r="J2984" s="3">
        <v>221578</v>
      </c>
      <c r="K2984" s="3">
        <v>0.46392985086189398</v>
      </c>
    </row>
    <row r="2985" spans="1:11" x14ac:dyDescent="0.2">
      <c r="A2985" s="3" t="s">
        <v>1033</v>
      </c>
      <c r="B2985" s="3" t="s">
        <v>1113</v>
      </c>
      <c r="C2985" s="3" t="s">
        <v>1114</v>
      </c>
      <c r="D2985" s="3" t="s">
        <v>12</v>
      </c>
      <c r="E2985" s="3">
        <v>2208</v>
      </c>
      <c r="F2985" s="3">
        <v>260.80739691819502</v>
      </c>
      <c r="G2985" s="3">
        <v>4950</v>
      </c>
      <c r="H2985" s="3">
        <v>2072.79698407777</v>
      </c>
      <c r="I2985" s="3">
        <v>477611</v>
      </c>
      <c r="J2985" s="3">
        <v>221578</v>
      </c>
      <c r="K2985" s="3">
        <v>0.46392985086189398</v>
      </c>
    </row>
    <row r="2986" spans="1:11" x14ac:dyDescent="0.2">
      <c r="A2986" s="3" t="s">
        <v>1033</v>
      </c>
      <c r="B2986" s="3" t="s">
        <v>1113</v>
      </c>
      <c r="C2986" s="3" t="s">
        <v>1114</v>
      </c>
      <c r="D2986" s="3" t="s">
        <v>13</v>
      </c>
      <c r="E2986" s="3">
        <v>2409</v>
      </c>
      <c r="F2986" s="3">
        <v>304.941856973646</v>
      </c>
      <c r="G2986" s="3">
        <v>5399</v>
      </c>
      <c r="H2986" s="3">
        <v>2572.7652600984902</v>
      </c>
      <c r="I2986" s="3">
        <v>477611</v>
      </c>
      <c r="J2986" s="3">
        <v>221578</v>
      </c>
      <c r="K2986" s="3">
        <v>0.46392985086189398</v>
      </c>
    </row>
    <row r="2987" spans="1:11" x14ac:dyDescent="0.2">
      <c r="A2987" s="3" t="s">
        <v>1033</v>
      </c>
      <c r="B2987" s="3" t="s">
        <v>1113</v>
      </c>
      <c r="C2987" s="3" t="s">
        <v>1114</v>
      </c>
      <c r="D2987" s="3" t="s">
        <v>14</v>
      </c>
      <c r="E2987" s="3">
        <v>2527</v>
      </c>
      <c r="F2987" s="3">
        <v>305.96930343134102</v>
      </c>
      <c r="G2987" s="3">
        <v>5156</v>
      </c>
      <c r="H2987" s="3">
        <v>2326.3765258845801</v>
      </c>
      <c r="I2987" s="3">
        <v>477611</v>
      </c>
      <c r="J2987" s="3">
        <v>221578</v>
      </c>
      <c r="K2987" s="3">
        <v>0.46392985086189398</v>
      </c>
    </row>
    <row r="2988" spans="1:11" x14ac:dyDescent="0.2">
      <c r="A2988" s="3" t="s">
        <v>1033</v>
      </c>
      <c r="B2988" s="3" t="s">
        <v>1113</v>
      </c>
      <c r="C2988" s="3" t="s">
        <v>1114</v>
      </c>
      <c r="D2988" s="3" t="s">
        <v>15</v>
      </c>
      <c r="E2988" s="3">
        <v>2330</v>
      </c>
      <c r="F2988" s="3">
        <v>271.474250095277</v>
      </c>
      <c r="G2988" s="3">
        <v>4615</v>
      </c>
      <c r="H2988" s="3">
        <v>2170.2912019591199</v>
      </c>
      <c r="I2988" s="3">
        <v>477611</v>
      </c>
      <c r="J2988" s="3">
        <v>221578</v>
      </c>
      <c r="K2988" s="3">
        <v>0.46392985086189398</v>
      </c>
    </row>
    <row r="2989" spans="1:11" x14ac:dyDescent="0.2">
      <c r="A2989" s="3" t="s">
        <v>1033</v>
      </c>
      <c r="B2989" s="3" t="s">
        <v>1116</v>
      </c>
      <c r="C2989" s="3" t="s">
        <v>1117</v>
      </c>
      <c r="D2989" s="3" t="s">
        <v>8</v>
      </c>
      <c r="E2989" s="3">
        <v>2441</v>
      </c>
      <c r="F2989" s="3">
        <v>253.87260480491801</v>
      </c>
      <c r="G2989" s="3">
        <v>4403</v>
      </c>
      <c r="H2989" s="3">
        <v>1673.2987922028001</v>
      </c>
      <c r="I2989" s="3">
        <v>372132</v>
      </c>
      <c r="J2989" s="3">
        <v>179034</v>
      </c>
      <c r="K2989" s="3">
        <v>0.481103479410532</v>
      </c>
    </row>
    <row r="2990" spans="1:11" x14ac:dyDescent="0.2">
      <c r="A2990" s="3" t="s">
        <v>1033</v>
      </c>
      <c r="B2990" s="3" t="s">
        <v>1116</v>
      </c>
      <c r="C2990" s="3" t="s">
        <v>1117</v>
      </c>
      <c r="D2990" s="3" t="s">
        <v>9</v>
      </c>
      <c r="E2990" s="3">
        <v>2905</v>
      </c>
      <c r="F2990" s="3">
        <v>427.70277783056798</v>
      </c>
      <c r="G2990" s="3">
        <v>5251</v>
      </c>
      <c r="H2990" s="3">
        <v>2284.9972480631</v>
      </c>
      <c r="I2990" s="3">
        <v>372132</v>
      </c>
      <c r="J2990" s="3">
        <v>179034</v>
      </c>
      <c r="K2990" s="3">
        <v>0.481103479410532</v>
      </c>
    </row>
    <row r="2991" spans="1:11" x14ac:dyDescent="0.2">
      <c r="A2991" s="3" t="s">
        <v>1033</v>
      </c>
      <c r="B2991" s="3" t="s">
        <v>1116</v>
      </c>
      <c r="C2991" s="3" t="s">
        <v>1117</v>
      </c>
      <c r="D2991" s="3" t="s">
        <v>10</v>
      </c>
      <c r="E2991" s="3">
        <v>2527</v>
      </c>
      <c r="F2991" s="3">
        <v>316.00125698824098</v>
      </c>
      <c r="G2991" s="3">
        <v>4831</v>
      </c>
      <c r="H2991" s="3">
        <v>1773.9281466181901</v>
      </c>
      <c r="I2991" s="3">
        <v>372132</v>
      </c>
      <c r="J2991" s="3">
        <v>179034</v>
      </c>
      <c r="K2991" s="3">
        <v>0.481103479410532</v>
      </c>
    </row>
    <row r="2992" spans="1:11" x14ac:dyDescent="0.2">
      <c r="A2992" s="3" t="s">
        <v>1033</v>
      </c>
      <c r="B2992" s="3" t="s">
        <v>1116</v>
      </c>
      <c r="C2992" s="3" t="s">
        <v>1117</v>
      </c>
      <c r="D2992" s="3" t="s">
        <v>11</v>
      </c>
      <c r="E2992" s="3">
        <v>2596</v>
      </c>
      <c r="F2992" s="3">
        <v>264.35487487062301</v>
      </c>
      <c r="G2992" s="3">
        <v>4739</v>
      </c>
      <c r="H2992" s="3">
        <v>1838.3328803741099</v>
      </c>
      <c r="I2992" s="3">
        <v>372132</v>
      </c>
      <c r="J2992" s="3">
        <v>179034</v>
      </c>
      <c r="K2992" s="3">
        <v>0.481103479410532</v>
      </c>
    </row>
    <row r="2993" spans="1:11" x14ac:dyDescent="0.2">
      <c r="A2993" s="3" t="s">
        <v>1033</v>
      </c>
      <c r="B2993" s="3" t="s">
        <v>1116</v>
      </c>
      <c r="C2993" s="3" t="s">
        <v>1117</v>
      </c>
      <c r="D2993" s="3" t="s">
        <v>12</v>
      </c>
      <c r="E2993" s="3">
        <v>2195</v>
      </c>
      <c r="F2993" s="3">
        <v>210.575318090162</v>
      </c>
      <c r="G2993" s="3">
        <v>4619</v>
      </c>
      <c r="H2993" s="3">
        <v>1692.9046724211701</v>
      </c>
      <c r="I2993" s="3">
        <v>372132</v>
      </c>
      <c r="J2993" s="3">
        <v>179034</v>
      </c>
      <c r="K2993" s="3">
        <v>0.481103479410532</v>
      </c>
    </row>
    <row r="2994" spans="1:11" x14ac:dyDescent="0.2">
      <c r="A2994" s="3" t="s">
        <v>1033</v>
      </c>
      <c r="B2994" s="3" t="s">
        <v>1116</v>
      </c>
      <c r="C2994" s="3" t="s">
        <v>1117</v>
      </c>
      <c r="D2994" s="3" t="s">
        <v>13</v>
      </c>
      <c r="E2994" s="3">
        <v>2568</v>
      </c>
      <c r="F2994" s="3">
        <v>267.21757817520199</v>
      </c>
      <c r="G2994" s="3">
        <v>5090</v>
      </c>
      <c r="H2994" s="3">
        <v>2182.13245279804</v>
      </c>
      <c r="I2994" s="3">
        <v>372132</v>
      </c>
      <c r="J2994" s="3">
        <v>179034</v>
      </c>
      <c r="K2994" s="3">
        <v>0.481103479410532</v>
      </c>
    </row>
    <row r="2995" spans="1:11" x14ac:dyDescent="0.2">
      <c r="A2995" s="3" t="s">
        <v>1033</v>
      </c>
      <c r="B2995" s="3" t="s">
        <v>1116</v>
      </c>
      <c r="C2995" s="3" t="s">
        <v>1117</v>
      </c>
      <c r="D2995" s="3" t="s">
        <v>14</v>
      </c>
      <c r="E2995" s="3">
        <v>2545</v>
      </c>
      <c r="F2995" s="3">
        <v>306.10563559448599</v>
      </c>
      <c r="G2995" s="3">
        <v>4605</v>
      </c>
      <c r="H2995" s="3">
        <v>1998.41176498652</v>
      </c>
      <c r="I2995" s="3">
        <v>372132</v>
      </c>
      <c r="J2995" s="3">
        <v>179034</v>
      </c>
      <c r="K2995" s="3">
        <v>0.481103479410532</v>
      </c>
    </row>
    <row r="2996" spans="1:11" x14ac:dyDescent="0.2">
      <c r="A2996" s="3" t="s">
        <v>1033</v>
      </c>
      <c r="B2996" s="3" t="s">
        <v>1116</v>
      </c>
      <c r="C2996" s="3" t="s">
        <v>1117</v>
      </c>
      <c r="D2996" s="3" t="s">
        <v>15</v>
      </c>
      <c r="E2996" s="3">
        <v>2175</v>
      </c>
      <c r="F2996" s="3">
        <v>255.04706613233299</v>
      </c>
      <c r="G2996" s="3">
        <v>4539</v>
      </c>
      <c r="H2996" s="3">
        <v>1886.0234824844599</v>
      </c>
      <c r="I2996" s="3">
        <v>372132</v>
      </c>
      <c r="J2996" s="3">
        <v>179034</v>
      </c>
      <c r="K2996" s="3">
        <v>0.481103479410532</v>
      </c>
    </row>
    <row r="2997" spans="1:11" x14ac:dyDescent="0.2">
      <c r="A2997" s="3" t="s">
        <v>1033</v>
      </c>
      <c r="B2997" s="3" t="s">
        <v>1119</v>
      </c>
      <c r="C2997" s="3" t="s">
        <v>1120</v>
      </c>
      <c r="D2997" s="3" t="s">
        <v>8</v>
      </c>
      <c r="E2997" s="3">
        <v>4366</v>
      </c>
      <c r="F2997" s="3">
        <v>1218.80105853855</v>
      </c>
      <c r="G2997" s="3">
        <v>5493</v>
      </c>
      <c r="H2997" s="3">
        <v>2115.94627469835</v>
      </c>
      <c r="I2997" s="3">
        <v>171890</v>
      </c>
      <c r="J2997" s="3">
        <v>68678</v>
      </c>
      <c r="K2997" s="3">
        <v>0.39954622142067597</v>
      </c>
    </row>
    <row r="2998" spans="1:11" x14ac:dyDescent="0.2">
      <c r="A2998" s="3" t="s">
        <v>1033</v>
      </c>
      <c r="B2998" s="3" t="s">
        <v>1119</v>
      </c>
      <c r="C2998" s="3" t="s">
        <v>1120</v>
      </c>
      <c r="D2998" s="3" t="s">
        <v>9</v>
      </c>
      <c r="E2998" s="3">
        <v>5005</v>
      </c>
      <c r="F2998" s="3">
        <v>1849.9771991310099</v>
      </c>
      <c r="G2998" s="3">
        <v>6081</v>
      </c>
      <c r="H2998" s="3">
        <v>3222.4831625440102</v>
      </c>
      <c r="I2998" s="3">
        <v>171890</v>
      </c>
      <c r="J2998" s="3">
        <v>68678</v>
      </c>
      <c r="K2998" s="3">
        <v>0.39954622142067597</v>
      </c>
    </row>
    <row r="2999" spans="1:11" x14ac:dyDescent="0.2">
      <c r="A2999" s="3" t="s">
        <v>1033</v>
      </c>
      <c r="B2999" s="3" t="s">
        <v>1119</v>
      </c>
      <c r="C2999" s="3" t="s">
        <v>1120</v>
      </c>
      <c r="D2999" s="3" t="s">
        <v>10</v>
      </c>
      <c r="E2999" s="3">
        <v>4417</v>
      </c>
      <c r="F2999" s="3">
        <v>1385.8801347005599</v>
      </c>
      <c r="G2999" s="3">
        <v>6242</v>
      </c>
      <c r="H2999" s="3">
        <v>2384.3642589672199</v>
      </c>
      <c r="I2999" s="3">
        <v>171890</v>
      </c>
      <c r="J2999" s="3">
        <v>68678</v>
      </c>
      <c r="K2999" s="3">
        <v>0.39954622142067597</v>
      </c>
    </row>
    <row r="3000" spans="1:11" x14ac:dyDescent="0.2">
      <c r="A3000" s="3" t="s">
        <v>1033</v>
      </c>
      <c r="B3000" s="3" t="s">
        <v>1119</v>
      </c>
      <c r="C3000" s="3" t="s">
        <v>1120</v>
      </c>
      <c r="D3000" s="3" t="s">
        <v>11</v>
      </c>
      <c r="E3000" s="3">
        <v>4578</v>
      </c>
      <c r="F3000" s="3">
        <v>1182.16743222743</v>
      </c>
      <c r="G3000" s="3">
        <v>5858</v>
      </c>
      <c r="H3000" s="3">
        <v>2364.9786765311101</v>
      </c>
      <c r="I3000" s="3">
        <v>171890</v>
      </c>
      <c r="J3000" s="3">
        <v>68678</v>
      </c>
      <c r="K3000" s="3">
        <v>0.39954622142067597</v>
      </c>
    </row>
    <row r="3001" spans="1:11" x14ac:dyDescent="0.2">
      <c r="A3001" s="3" t="s">
        <v>1033</v>
      </c>
      <c r="B3001" s="3" t="s">
        <v>1119</v>
      </c>
      <c r="C3001" s="3" t="s">
        <v>1120</v>
      </c>
      <c r="D3001" s="3" t="s">
        <v>12</v>
      </c>
      <c r="E3001" s="3">
        <v>3888</v>
      </c>
      <c r="F3001" s="3">
        <v>967.90282989799402</v>
      </c>
      <c r="G3001" s="3">
        <v>5191</v>
      </c>
      <c r="H3001" s="3">
        <v>2015.5653542712801</v>
      </c>
      <c r="I3001" s="3">
        <v>171890</v>
      </c>
      <c r="J3001" s="3">
        <v>68678</v>
      </c>
      <c r="K3001" s="3">
        <v>0.39954622142067597</v>
      </c>
    </row>
    <row r="3002" spans="1:11" x14ac:dyDescent="0.2">
      <c r="A3002" s="3" t="s">
        <v>1033</v>
      </c>
      <c r="B3002" s="3" t="s">
        <v>1119</v>
      </c>
      <c r="C3002" s="3" t="s">
        <v>1120</v>
      </c>
      <c r="D3002" s="3" t="s">
        <v>13</v>
      </c>
      <c r="E3002" s="3">
        <v>4468</v>
      </c>
      <c r="F3002" s="3">
        <v>1078.1283881453301</v>
      </c>
      <c r="G3002" s="3">
        <v>5669</v>
      </c>
      <c r="H3002" s="3">
        <v>2995.1978913534999</v>
      </c>
      <c r="I3002" s="3">
        <v>171890</v>
      </c>
      <c r="J3002" s="3">
        <v>68678</v>
      </c>
      <c r="K3002" s="3">
        <v>0.39954622142067597</v>
      </c>
    </row>
    <row r="3003" spans="1:11" x14ac:dyDescent="0.2">
      <c r="A3003" s="3" t="s">
        <v>1033</v>
      </c>
      <c r="B3003" s="3" t="s">
        <v>1119</v>
      </c>
      <c r="C3003" s="3" t="s">
        <v>1120</v>
      </c>
      <c r="D3003" s="3" t="s">
        <v>14</v>
      </c>
      <c r="E3003" s="3">
        <v>4553</v>
      </c>
      <c r="F3003" s="3">
        <v>1223.40002417448</v>
      </c>
      <c r="G3003" s="3">
        <v>5956</v>
      </c>
      <c r="H3003" s="3">
        <v>2692.8812134116502</v>
      </c>
      <c r="I3003" s="3">
        <v>171890</v>
      </c>
      <c r="J3003" s="3">
        <v>68678</v>
      </c>
      <c r="K3003" s="3">
        <v>0.39954622142067597</v>
      </c>
    </row>
    <row r="3004" spans="1:11" x14ac:dyDescent="0.2">
      <c r="A3004" s="3" t="s">
        <v>1033</v>
      </c>
      <c r="B3004" s="3" t="s">
        <v>1119</v>
      </c>
      <c r="C3004" s="3" t="s">
        <v>1120</v>
      </c>
      <c r="D3004" s="3" t="s">
        <v>15</v>
      </c>
      <c r="E3004" s="3">
        <v>3839</v>
      </c>
      <c r="F3004" s="3">
        <v>990.96193717539199</v>
      </c>
      <c r="G3004" s="3">
        <v>5717</v>
      </c>
      <c r="H3004" s="3">
        <v>2870.7854503972899</v>
      </c>
      <c r="I3004" s="3">
        <v>171890</v>
      </c>
      <c r="J3004" s="3">
        <v>68678</v>
      </c>
      <c r="K3004" s="3">
        <v>0.39954622142067597</v>
      </c>
    </row>
    <row r="3005" spans="1:11" x14ac:dyDescent="0.2">
      <c r="A3005" s="3" t="s">
        <v>1033</v>
      </c>
      <c r="B3005" s="3" t="s">
        <v>1122</v>
      </c>
      <c r="C3005" s="3" t="s">
        <v>1123</v>
      </c>
      <c r="D3005" s="3" t="s">
        <v>8</v>
      </c>
      <c r="E3005" s="3">
        <v>4112</v>
      </c>
      <c r="F3005" s="3">
        <v>1027.2110800790199</v>
      </c>
      <c r="G3005" s="3">
        <v>5540</v>
      </c>
      <c r="H3005" s="3">
        <v>2370.5643412404102</v>
      </c>
      <c r="I3005" s="3">
        <v>248600</v>
      </c>
      <c r="J3005" s="3">
        <v>100514</v>
      </c>
      <c r="K3005" s="3">
        <v>0.404320193081255</v>
      </c>
    </row>
    <row r="3006" spans="1:11" x14ac:dyDescent="0.2">
      <c r="A3006" s="3" t="s">
        <v>1033</v>
      </c>
      <c r="B3006" s="3" t="s">
        <v>1122</v>
      </c>
      <c r="C3006" s="3" t="s">
        <v>1123</v>
      </c>
      <c r="D3006" s="3" t="s">
        <v>9</v>
      </c>
      <c r="E3006" s="3">
        <v>5119</v>
      </c>
      <c r="F3006" s="3">
        <v>1810.1341751748901</v>
      </c>
      <c r="G3006" s="3">
        <v>6781</v>
      </c>
      <c r="H3006" s="3">
        <v>3631.5515759960199</v>
      </c>
      <c r="I3006" s="3">
        <v>248600</v>
      </c>
      <c r="J3006" s="3">
        <v>100514</v>
      </c>
      <c r="K3006" s="3">
        <v>0.404320193081255</v>
      </c>
    </row>
    <row r="3007" spans="1:11" x14ac:dyDescent="0.2">
      <c r="A3007" s="3" t="s">
        <v>1033</v>
      </c>
      <c r="B3007" s="3" t="s">
        <v>1122</v>
      </c>
      <c r="C3007" s="3" t="s">
        <v>1123</v>
      </c>
      <c r="D3007" s="3" t="s">
        <v>10</v>
      </c>
      <c r="E3007" s="3">
        <v>3595</v>
      </c>
      <c r="F3007" s="3">
        <v>1025.5362559077801</v>
      </c>
      <c r="G3007" s="3">
        <v>5641</v>
      </c>
      <c r="H3007" s="3">
        <v>2522.9260827285502</v>
      </c>
      <c r="I3007" s="3">
        <v>248600</v>
      </c>
      <c r="J3007" s="3">
        <v>100514</v>
      </c>
      <c r="K3007" s="3">
        <v>0.404320193081255</v>
      </c>
    </row>
    <row r="3008" spans="1:11" x14ac:dyDescent="0.2">
      <c r="A3008" s="3" t="s">
        <v>1033</v>
      </c>
      <c r="B3008" s="3" t="s">
        <v>1122</v>
      </c>
      <c r="C3008" s="3" t="s">
        <v>1123</v>
      </c>
      <c r="D3008" s="3" t="s">
        <v>11</v>
      </c>
      <c r="E3008" s="3">
        <v>4255</v>
      </c>
      <c r="F3008" s="3">
        <v>1092.2022124535899</v>
      </c>
      <c r="G3008" s="3">
        <v>5765</v>
      </c>
      <c r="H3008" s="3">
        <v>2660.8663151135802</v>
      </c>
      <c r="I3008" s="3">
        <v>248600</v>
      </c>
      <c r="J3008" s="3">
        <v>100514</v>
      </c>
      <c r="K3008" s="3">
        <v>0.404320193081255</v>
      </c>
    </row>
    <row r="3009" spans="1:11" x14ac:dyDescent="0.2">
      <c r="A3009" s="3" t="s">
        <v>1033</v>
      </c>
      <c r="B3009" s="3" t="s">
        <v>1122</v>
      </c>
      <c r="C3009" s="3" t="s">
        <v>1123</v>
      </c>
      <c r="D3009" s="3" t="s">
        <v>12</v>
      </c>
      <c r="E3009" s="3">
        <v>3526</v>
      </c>
      <c r="F3009" s="3">
        <v>925.18555767383396</v>
      </c>
      <c r="G3009" s="3">
        <v>5606</v>
      </c>
      <c r="H3009" s="3">
        <v>2370.8759445942701</v>
      </c>
      <c r="I3009" s="3">
        <v>248600</v>
      </c>
      <c r="J3009" s="3">
        <v>100514</v>
      </c>
      <c r="K3009" s="3">
        <v>0.404320193081255</v>
      </c>
    </row>
    <row r="3010" spans="1:11" x14ac:dyDescent="0.2">
      <c r="A3010" s="3" t="s">
        <v>1033</v>
      </c>
      <c r="B3010" s="3" t="s">
        <v>1122</v>
      </c>
      <c r="C3010" s="3" t="s">
        <v>1123</v>
      </c>
      <c r="D3010" s="3" t="s">
        <v>13</v>
      </c>
      <c r="E3010" s="3">
        <v>4024</v>
      </c>
      <c r="F3010" s="3">
        <v>1075.68361852002</v>
      </c>
      <c r="G3010" s="3">
        <v>6352</v>
      </c>
      <c r="H3010" s="3">
        <v>3212.7253989881301</v>
      </c>
      <c r="I3010" s="3">
        <v>248600</v>
      </c>
      <c r="J3010" s="3">
        <v>100514</v>
      </c>
      <c r="K3010" s="3">
        <v>0.404320193081255</v>
      </c>
    </row>
    <row r="3011" spans="1:11" x14ac:dyDescent="0.2">
      <c r="A3011" s="3" t="s">
        <v>1033</v>
      </c>
      <c r="B3011" s="3" t="s">
        <v>1122</v>
      </c>
      <c r="C3011" s="3" t="s">
        <v>1123</v>
      </c>
      <c r="D3011" s="3" t="s">
        <v>14</v>
      </c>
      <c r="E3011" s="3">
        <v>4236</v>
      </c>
      <c r="F3011" s="3">
        <v>1090.95545264316</v>
      </c>
      <c r="G3011" s="3">
        <v>5913</v>
      </c>
      <c r="H3011" s="3">
        <v>2720.0595520163602</v>
      </c>
      <c r="I3011" s="3">
        <v>248600</v>
      </c>
      <c r="J3011" s="3">
        <v>100514</v>
      </c>
      <c r="K3011" s="3">
        <v>0.404320193081255</v>
      </c>
    </row>
    <row r="3012" spans="1:11" x14ac:dyDescent="0.2">
      <c r="A3012" s="3" t="s">
        <v>1033</v>
      </c>
      <c r="B3012" s="3" t="s">
        <v>1122</v>
      </c>
      <c r="C3012" s="3" t="s">
        <v>1123</v>
      </c>
      <c r="D3012" s="3" t="s">
        <v>15</v>
      </c>
      <c r="E3012" s="3">
        <v>3248</v>
      </c>
      <c r="F3012" s="3">
        <v>838.84996879487198</v>
      </c>
      <c r="G3012" s="3">
        <v>5518</v>
      </c>
      <c r="H3012" s="3">
        <v>2252.7953628016899</v>
      </c>
      <c r="I3012" s="3">
        <v>248600</v>
      </c>
      <c r="J3012" s="3">
        <v>100514</v>
      </c>
      <c r="K3012" s="3">
        <v>0.404320193081255</v>
      </c>
    </row>
    <row r="3013" spans="1:11" x14ac:dyDescent="0.2">
      <c r="A3013" s="3" t="s">
        <v>1033</v>
      </c>
      <c r="B3013" s="3" t="s">
        <v>1125</v>
      </c>
      <c r="C3013" s="3" t="s">
        <v>1126</v>
      </c>
      <c r="D3013" s="3" t="s">
        <v>8</v>
      </c>
      <c r="E3013" s="3">
        <v>3377</v>
      </c>
      <c r="F3013" s="3">
        <v>693.17205941158704</v>
      </c>
      <c r="G3013" s="3">
        <v>5519</v>
      </c>
      <c r="H3013" s="3">
        <v>2789.5596688989699</v>
      </c>
      <c r="I3013" s="3">
        <v>202152</v>
      </c>
      <c r="J3013" s="3">
        <v>95396</v>
      </c>
      <c r="K3013" s="3">
        <v>0.471902330919308</v>
      </c>
    </row>
    <row r="3014" spans="1:11" x14ac:dyDescent="0.2">
      <c r="A3014" s="3" t="s">
        <v>1033</v>
      </c>
      <c r="B3014" s="3" t="s">
        <v>1125</v>
      </c>
      <c r="C3014" s="3" t="s">
        <v>1126</v>
      </c>
      <c r="D3014" s="3" t="s">
        <v>9</v>
      </c>
      <c r="E3014" s="3">
        <v>3872</v>
      </c>
      <c r="F3014" s="3">
        <v>983.79063152586298</v>
      </c>
      <c r="G3014" s="3">
        <v>6902</v>
      </c>
      <c r="H3014" s="3">
        <v>4392.3098088095403</v>
      </c>
      <c r="I3014" s="3">
        <v>202152</v>
      </c>
      <c r="J3014" s="3">
        <v>95396</v>
      </c>
      <c r="K3014" s="3">
        <v>0.471902330919308</v>
      </c>
    </row>
    <row r="3015" spans="1:11" x14ac:dyDescent="0.2">
      <c r="A3015" s="3" t="s">
        <v>1033</v>
      </c>
      <c r="B3015" s="3" t="s">
        <v>1125</v>
      </c>
      <c r="C3015" s="3" t="s">
        <v>1126</v>
      </c>
      <c r="D3015" s="3" t="s">
        <v>10</v>
      </c>
      <c r="E3015" s="3">
        <v>3329</v>
      </c>
      <c r="F3015" s="3">
        <v>686.23253602581997</v>
      </c>
      <c r="G3015" s="3">
        <v>6057</v>
      </c>
      <c r="H3015" s="3">
        <v>3018.54791387872</v>
      </c>
      <c r="I3015" s="3">
        <v>202152</v>
      </c>
      <c r="J3015" s="3">
        <v>95396</v>
      </c>
      <c r="K3015" s="3">
        <v>0.471902330919308</v>
      </c>
    </row>
    <row r="3016" spans="1:11" x14ac:dyDescent="0.2">
      <c r="A3016" s="3" t="s">
        <v>1033</v>
      </c>
      <c r="B3016" s="3" t="s">
        <v>1125</v>
      </c>
      <c r="C3016" s="3" t="s">
        <v>1126</v>
      </c>
      <c r="D3016" s="3" t="s">
        <v>11</v>
      </c>
      <c r="E3016" s="3">
        <v>3392</v>
      </c>
      <c r="F3016" s="3">
        <v>623.07440299613097</v>
      </c>
      <c r="G3016" s="3">
        <v>5992</v>
      </c>
      <c r="H3016" s="3">
        <v>2845.56107815613</v>
      </c>
      <c r="I3016" s="3">
        <v>202152</v>
      </c>
      <c r="J3016" s="3">
        <v>95396</v>
      </c>
      <c r="K3016" s="3">
        <v>0.471902330919308</v>
      </c>
    </row>
    <row r="3017" spans="1:11" x14ac:dyDescent="0.2">
      <c r="A3017" s="3" t="s">
        <v>1033</v>
      </c>
      <c r="B3017" s="3" t="s">
        <v>1125</v>
      </c>
      <c r="C3017" s="3" t="s">
        <v>1126</v>
      </c>
      <c r="D3017" s="3" t="s">
        <v>12</v>
      </c>
      <c r="E3017" s="3">
        <v>3005</v>
      </c>
      <c r="F3017" s="3">
        <v>486.124736893001</v>
      </c>
      <c r="G3017" s="3">
        <v>5417</v>
      </c>
      <c r="H3017" s="3">
        <v>2475.8944955447</v>
      </c>
      <c r="I3017" s="3">
        <v>202152</v>
      </c>
      <c r="J3017" s="3">
        <v>95396</v>
      </c>
      <c r="K3017" s="3">
        <v>0.471902330919308</v>
      </c>
    </row>
    <row r="3018" spans="1:11" x14ac:dyDescent="0.2">
      <c r="A3018" s="3" t="s">
        <v>1033</v>
      </c>
      <c r="B3018" s="3" t="s">
        <v>1125</v>
      </c>
      <c r="C3018" s="3" t="s">
        <v>1126</v>
      </c>
      <c r="D3018" s="3" t="s">
        <v>13</v>
      </c>
      <c r="E3018" s="3">
        <v>3155</v>
      </c>
      <c r="F3018" s="3">
        <v>559.92416541232296</v>
      </c>
      <c r="G3018" s="3">
        <v>5950</v>
      </c>
      <c r="H3018" s="3">
        <v>2825.4128490353601</v>
      </c>
      <c r="I3018" s="3">
        <v>202152</v>
      </c>
      <c r="J3018" s="3">
        <v>95396</v>
      </c>
      <c r="K3018" s="3">
        <v>0.471902330919308</v>
      </c>
    </row>
    <row r="3019" spans="1:11" x14ac:dyDescent="0.2">
      <c r="A3019" s="3" t="s">
        <v>1033</v>
      </c>
      <c r="B3019" s="3" t="s">
        <v>1125</v>
      </c>
      <c r="C3019" s="3" t="s">
        <v>1126</v>
      </c>
      <c r="D3019" s="3" t="s">
        <v>14</v>
      </c>
      <c r="E3019" s="3">
        <v>3234</v>
      </c>
      <c r="F3019" s="3">
        <v>580.515577794205</v>
      </c>
      <c r="G3019" s="3">
        <v>5643</v>
      </c>
      <c r="H3019" s="3">
        <v>2577.3931425576802</v>
      </c>
      <c r="I3019" s="3">
        <v>202152</v>
      </c>
      <c r="J3019" s="3">
        <v>95396</v>
      </c>
      <c r="K3019" s="3">
        <v>0.471902330919308</v>
      </c>
    </row>
    <row r="3020" spans="1:11" x14ac:dyDescent="0.2">
      <c r="A3020" s="3" t="s">
        <v>1033</v>
      </c>
      <c r="B3020" s="3" t="s">
        <v>1125</v>
      </c>
      <c r="C3020" s="3" t="s">
        <v>1126</v>
      </c>
      <c r="D3020" s="3" t="s">
        <v>15</v>
      </c>
      <c r="E3020" s="3">
        <v>2691</v>
      </c>
      <c r="F3020" s="3">
        <v>564.791673782815</v>
      </c>
      <c r="G3020" s="3">
        <v>5120</v>
      </c>
      <c r="H3020" s="3">
        <v>2531.90919020922</v>
      </c>
      <c r="I3020" s="3">
        <v>202152</v>
      </c>
      <c r="J3020" s="3">
        <v>95396</v>
      </c>
      <c r="K3020" s="3">
        <v>0.471902330919308</v>
      </c>
    </row>
    <row r="3021" spans="1:11" x14ac:dyDescent="0.2">
      <c r="A3021" s="3" t="s">
        <v>1033</v>
      </c>
      <c r="B3021" s="3" t="s">
        <v>1128</v>
      </c>
      <c r="C3021" s="3" t="s">
        <v>1129</v>
      </c>
      <c r="D3021" s="3" t="s">
        <v>8</v>
      </c>
      <c r="E3021" s="3">
        <v>3924</v>
      </c>
      <c r="F3021" s="3">
        <v>797.558289760001</v>
      </c>
      <c r="G3021" s="3">
        <v>5304</v>
      </c>
      <c r="H3021" s="3">
        <v>2053.4874280078602</v>
      </c>
      <c r="I3021" s="3">
        <v>199978</v>
      </c>
      <c r="J3021" s="3">
        <v>98071</v>
      </c>
      <c r="K3021" s="3">
        <v>0.49040894498394799</v>
      </c>
    </row>
    <row r="3022" spans="1:11" x14ac:dyDescent="0.2">
      <c r="A3022" s="3" t="s">
        <v>1033</v>
      </c>
      <c r="B3022" s="3" t="s">
        <v>1128</v>
      </c>
      <c r="C3022" s="3" t="s">
        <v>1129</v>
      </c>
      <c r="D3022" s="3" t="s">
        <v>9</v>
      </c>
      <c r="E3022" s="3">
        <v>4408</v>
      </c>
      <c r="F3022" s="3">
        <v>1307.3872682864901</v>
      </c>
      <c r="G3022" s="3">
        <v>5825</v>
      </c>
      <c r="H3022" s="3">
        <v>3356.6994434641501</v>
      </c>
      <c r="I3022" s="3">
        <v>199978</v>
      </c>
      <c r="J3022" s="3">
        <v>98071</v>
      </c>
      <c r="K3022" s="3">
        <v>0.49040894498394799</v>
      </c>
    </row>
    <row r="3023" spans="1:11" x14ac:dyDescent="0.2">
      <c r="A3023" s="3" t="s">
        <v>1033</v>
      </c>
      <c r="B3023" s="3" t="s">
        <v>1128</v>
      </c>
      <c r="C3023" s="3" t="s">
        <v>1129</v>
      </c>
      <c r="D3023" s="3" t="s">
        <v>10</v>
      </c>
      <c r="E3023" s="3">
        <v>3842</v>
      </c>
      <c r="F3023" s="3">
        <v>881.72911326211295</v>
      </c>
      <c r="G3023" s="3">
        <v>5341</v>
      </c>
      <c r="H3023" s="3">
        <v>2020.4070479089701</v>
      </c>
      <c r="I3023" s="3">
        <v>199978</v>
      </c>
      <c r="J3023" s="3">
        <v>98071</v>
      </c>
      <c r="K3023" s="3">
        <v>0.49040894498394799</v>
      </c>
    </row>
    <row r="3024" spans="1:11" x14ac:dyDescent="0.2">
      <c r="A3024" s="3" t="s">
        <v>1033</v>
      </c>
      <c r="B3024" s="3" t="s">
        <v>1128</v>
      </c>
      <c r="C3024" s="3" t="s">
        <v>1129</v>
      </c>
      <c r="D3024" s="3" t="s">
        <v>11</v>
      </c>
      <c r="E3024" s="3">
        <v>3782</v>
      </c>
      <c r="F3024" s="3">
        <v>796.74273100656706</v>
      </c>
      <c r="G3024" s="3">
        <v>5782</v>
      </c>
      <c r="H3024" s="3">
        <v>2302.7146759801399</v>
      </c>
      <c r="I3024" s="3">
        <v>199978</v>
      </c>
      <c r="J3024" s="3">
        <v>98071</v>
      </c>
      <c r="K3024" s="3">
        <v>0.49040894498394799</v>
      </c>
    </row>
    <row r="3025" spans="1:11" x14ac:dyDescent="0.2">
      <c r="A3025" s="3" t="s">
        <v>1033</v>
      </c>
      <c r="B3025" s="3" t="s">
        <v>1128</v>
      </c>
      <c r="C3025" s="3" t="s">
        <v>1129</v>
      </c>
      <c r="D3025" s="3" t="s">
        <v>12</v>
      </c>
      <c r="E3025" s="3">
        <v>3644</v>
      </c>
      <c r="F3025" s="3">
        <v>753.00684534025595</v>
      </c>
      <c r="G3025" s="3">
        <v>5321</v>
      </c>
      <c r="H3025" s="3">
        <v>2232.89498706922</v>
      </c>
      <c r="I3025" s="3">
        <v>199978</v>
      </c>
      <c r="J3025" s="3">
        <v>98071</v>
      </c>
      <c r="K3025" s="3">
        <v>0.49040894498394799</v>
      </c>
    </row>
    <row r="3026" spans="1:11" x14ac:dyDescent="0.2">
      <c r="A3026" s="3" t="s">
        <v>1033</v>
      </c>
      <c r="B3026" s="3" t="s">
        <v>1128</v>
      </c>
      <c r="C3026" s="3" t="s">
        <v>1129</v>
      </c>
      <c r="D3026" s="3" t="s">
        <v>13</v>
      </c>
      <c r="E3026" s="3">
        <v>3997</v>
      </c>
      <c r="F3026" s="3">
        <v>960.240782736234</v>
      </c>
      <c r="G3026" s="3">
        <v>6236</v>
      </c>
      <c r="H3026" s="3">
        <v>2875.4154085141799</v>
      </c>
      <c r="I3026" s="3">
        <v>199978</v>
      </c>
      <c r="J3026" s="3">
        <v>98071</v>
      </c>
      <c r="K3026" s="3">
        <v>0.49040894498394799</v>
      </c>
    </row>
    <row r="3027" spans="1:11" x14ac:dyDescent="0.2">
      <c r="A3027" s="3" t="s">
        <v>1033</v>
      </c>
      <c r="B3027" s="3" t="s">
        <v>1128</v>
      </c>
      <c r="C3027" s="3" t="s">
        <v>1129</v>
      </c>
      <c r="D3027" s="3" t="s">
        <v>14</v>
      </c>
      <c r="E3027" s="3">
        <v>4196</v>
      </c>
      <c r="F3027" s="3">
        <v>871.53520989826904</v>
      </c>
      <c r="G3027" s="3">
        <v>5494</v>
      </c>
      <c r="H3027" s="3">
        <v>2316.5071140765299</v>
      </c>
      <c r="I3027" s="3">
        <v>199978</v>
      </c>
      <c r="J3027" s="3">
        <v>98071</v>
      </c>
      <c r="K3027" s="3">
        <v>0.49040894498394799</v>
      </c>
    </row>
    <row r="3028" spans="1:11" x14ac:dyDescent="0.2">
      <c r="A3028" s="3" t="s">
        <v>1033</v>
      </c>
      <c r="B3028" s="3" t="s">
        <v>1128</v>
      </c>
      <c r="C3028" s="3" t="s">
        <v>1129</v>
      </c>
      <c r="D3028" s="3" t="s">
        <v>15</v>
      </c>
      <c r="E3028" s="3">
        <v>3736</v>
      </c>
      <c r="F3028" s="3">
        <v>782.80204581478097</v>
      </c>
      <c r="G3028" s="3">
        <v>5553</v>
      </c>
      <c r="H3028" s="3">
        <v>2274.3194069267502</v>
      </c>
      <c r="I3028" s="3">
        <v>199978</v>
      </c>
      <c r="J3028" s="3">
        <v>98071</v>
      </c>
      <c r="K3028" s="3">
        <v>0.49040894498394799</v>
      </c>
    </row>
    <row r="3029" spans="1:11" x14ac:dyDescent="0.2">
      <c r="A3029" s="3" t="s">
        <v>1033</v>
      </c>
      <c r="B3029" s="3" t="s">
        <v>1131</v>
      </c>
      <c r="C3029" s="3" t="s">
        <v>1132</v>
      </c>
      <c r="D3029" s="3" t="s">
        <v>8</v>
      </c>
      <c r="E3029" s="3">
        <v>2566</v>
      </c>
      <c r="F3029" s="3">
        <v>362.94696820706099</v>
      </c>
      <c r="G3029" s="3">
        <v>4996</v>
      </c>
      <c r="H3029" s="3">
        <v>2065.1676923770001</v>
      </c>
      <c r="I3029" s="3">
        <v>235149</v>
      </c>
      <c r="J3029" s="3">
        <v>107769</v>
      </c>
      <c r="K3029" s="3">
        <v>0.45830090708444399</v>
      </c>
    </row>
    <row r="3030" spans="1:11" x14ac:dyDescent="0.2">
      <c r="A3030" s="3" t="s">
        <v>1033</v>
      </c>
      <c r="B3030" s="3" t="s">
        <v>1131</v>
      </c>
      <c r="C3030" s="3" t="s">
        <v>1132</v>
      </c>
      <c r="D3030" s="3" t="s">
        <v>9</v>
      </c>
      <c r="E3030" s="3">
        <v>3760</v>
      </c>
      <c r="F3030" s="3">
        <v>852.19523139926196</v>
      </c>
      <c r="G3030" s="3">
        <v>6057</v>
      </c>
      <c r="H3030" s="3">
        <v>3241.0268581321202</v>
      </c>
      <c r="I3030" s="3">
        <v>235149</v>
      </c>
      <c r="J3030" s="3">
        <v>107769</v>
      </c>
      <c r="K3030" s="3">
        <v>0.45830090708444399</v>
      </c>
    </row>
    <row r="3031" spans="1:11" x14ac:dyDescent="0.2">
      <c r="A3031" s="3" t="s">
        <v>1033</v>
      </c>
      <c r="B3031" s="3" t="s">
        <v>1131</v>
      </c>
      <c r="C3031" s="3" t="s">
        <v>1132</v>
      </c>
      <c r="D3031" s="3" t="s">
        <v>10</v>
      </c>
      <c r="E3031" s="3">
        <v>3091</v>
      </c>
      <c r="F3031" s="3">
        <v>501.70918411325403</v>
      </c>
      <c r="G3031" s="3">
        <v>5387</v>
      </c>
      <c r="H3031" s="3">
        <v>2461.0631521866799</v>
      </c>
      <c r="I3031" s="3">
        <v>235149</v>
      </c>
      <c r="J3031" s="3">
        <v>107769</v>
      </c>
      <c r="K3031" s="3">
        <v>0.45830090708444399</v>
      </c>
    </row>
    <row r="3032" spans="1:11" x14ac:dyDescent="0.2">
      <c r="A3032" s="3" t="s">
        <v>1033</v>
      </c>
      <c r="B3032" s="3" t="s">
        <v>1131</v>
      </c>
      <c r="C3032" s="3" t="s">
        <v>1132</v>
      </c>
      <c r="D3032" s="3" t="s">
        <v>11</v>
      </c>
      <c r="E3032" s="3">
        <v>2592</v>
      </c>
      <c r="F3032" s="3">
        <v>375.95459149021502</v>
      </c>
      <c r="G3032" s="3">
        <v>5320</v>
      </c>
      <c r="H3032" s="3">
        <v>2431.0499419283901</v>
      </c>
      <c r="I3032" s="3">
        <v>235149</v>
      </c>
      <c r="J3032" s="3">
        <v>107769</v>
      </c>
      <c r="K3032" s="3">
        <v>0.45830090708444399</v>
      </c>
    </row>
    <row r="3033" spans="1:11" x14ac:dyDescent="0.2">
      <c r="A3033" s="3" t="s">
        <v>1033</v>
      </c>
      <c r="B3033" s="3" t="s">
        <v>1131</v>
      </c>
      <c r="C3033" s="3" t="s">
        <v>1132</v>
      </c>
      <c r="D3033" s="3" t="s">
        <v>12</v>
      </c>
      <c r="E3033" s="3">
        <v>2737</v>
      </c>
      <c r="F3033" s="3">
        <v>351.20252285200399</v>
      </c>
      <c r="G3033" s="3">
        <v>5201</v>
      </c>
      <c r="H3033" s="3">
        <v>2018.5904068805801</v>
      </c>
      <c r="I3033" s="3">
        <v>235149</v>
      </c>
      <c r="J3033" s="3">
        <v>107769</v>
      </c>
      <c r="K3033" s="3">
        <v>0.45830090708444399</v>
      </c>
    </row>
    <row r="3034" spans="1:11" x14ac:dyDescent="0.2">
      <c r="A3034" s="3" t="s">
        <v>1033</v>
      </c>
      <c r="B3034" s="3" t="s">
        <v>1131</v>
      </c>
      <c r="C3034" s="3" t="s">
        <v>1132</v>
      </c>
      <c r="D3034" s="3" t="s">
        <v>13</v>
      </c>
      <c r="E3034" s="3">
        <v>2876</v>
      </c>
      <c r="F3034" s="3">
        <v>430.32859613098702</v>
      </c>
      <c r="G3034" s="3">
        <v>5922</v>
      </c>
      <c r="H3034" s="3">
        <v>2953.0730526749699</v>
      </c>
      <c r="I3034" s="3">
        <v>235149</v>
      </c>
      <c r="J3034" s="3">
        <v>107769</v>
      </c>
      <c r="K3034" s="3">
        <v>0.45830090708444399</v>
      </c>
    </row>
    <row r="3035" spans="1:11" x14ac:dyDescent="0.2">
      <c r="A3035" s="3" t="s">
        <v>1033</v>
      </c>
      <c r="B3035" s="3" t="s">
        <v>1131</v>
      </c>
      <c r="C3035" s="3" t="s">
        <v>1132</v>
      </c>
      <c r="D3035" s="3" t="s">
        <v>14</v>
      </c>
      <c r="E3035" s="3">
        <v>2788</v>
      </c>
      <c r="F3035" s="3">
        <v>457.54621837865699</v>
      </c>
      <c r="G3035" s="3">
        <v>5412</v>
      </c>
      <c r="H3035" s="3">
        <v>2299.89442405099</v>
      </c>
      <c r="I3035" s="3">
        <v>235149</v>
      </c>
      <c r="J3035" s="3">
        <v>107769</v>
      </c>
      <c r="K3035" s="3">
        <v>0.45830090708444399</v>
      </c>
    </row>
    <row r="3036" spans="1:11" x14ac:dyDescent="0.2">
      <c r="A3036" s="3" t="s">
        <v>1033</v>
      </c>
      <c r="B3036" s="3" t="s">
        <v>1131</v>
      </c>
      <c r="C3036" s="3" t="s">
        <v>1132</v>
      </c>
      <c r="D3036" s="3" t="s">
        <v>15</v>
      </c>
      <c r="E3036" s="3">
        <v>2514</v>
      </c>
      <c r="F3036" s="3">
        <v>396.418107741526</v>
      </c>
      <c r="G3036" s="3">
        <v>5095</v>
      </c>
      <c r="H3036" s="3">
        <v>2469.3053087190801</v>
      </c>
      <c r="I3036" s="3">
        <v>235149</v>
      </c>
      <c r="J3036" s="3">
        <v>107769</v>
      </c>
      <c r="K3036" s="3">
        <v>0.45830090708444399</v>
      </c>
    </row>
    <row r="3037" spans="1:11" x14ac:dyDescent="0.2">
      <c r="A3037" s="3" t="s">
        <v>1033</v>
      </c>
      <c r="B3037" s="3" t="s">
        <v>1134</v>
      </c>
      <c r="C3037" s="3" t="s">
        <v>1135</v>
      </c>
      <c r="D3037" s="3" t="s">
        <v>8</v>
      </c>
      <c r="E3037" s="3">
        <v>4594</v>
      </c>
      <c r="F3037" s="3">
        <v>1853.4669437607099</v>
      </c>
      <c r="G3037" s="3">
        <v>5885</v>
      </c>
      <c r="H3037" s="3">
        <v>3527.1432998496498</v>
      </c>
      <c r="I3037" s="3">
        <v>190737</v>
      </c>
      <c r="J3037" s="3">
        <v>83622</v>
      </c>
      <c r="K3037" s="3">
        <v>0.43841519998741701</v>
      </c>
    </row>
    <row r="3038" spans="1:11" x14ac:dyDescent="0.2">
      <c r="A3038" s="3" t="s">
        <v>1033</v>
      </c>
      <c r="B3038" s="3" t="s">
        <v>1134</v>
      </c>
      <c r="C3038" s="3" t="s">
        <v>1135</v>
      </c>
      <c r="D3038" s="3" t="s">
        <v>9</v>
      </c>
      <c r="E3038" s="3">
        <v>4831</v>
      </c>
      <c r="F3038" s="3">
        <v>2172.93977920829</v>
      </c>
      <c r="G3038" s="3">
        <v>6750</v>
      </c>
      <c r="H3038" s="3">
        <v>4300.2603304294798</v>
      </c>
      <c r="I3038" s="3">
        <v>190737</v>
      </c>
      <c r="J3038" s="3">
        <v>83622</v>
      </c>
      <c r="K3038" s="3">
        <v>0.43841519998741701</v>
      </c>
    </row>
    <row r="3039" spans="1:11" x14ac:dyDescent="0.2">
      <c r="A3039" s="3" t="s">
        <v>1033</v>
      </c>
      <c r="B3039" s="3" t="s">
        <v>1134</v>
      </c>
      <c r="C3039" s="3" t="s">
        <v>1135</v>
      </c>
      <c r="D3039" s="3" t="s">
        <v>10</v>
      </c>
      <c r="E3039" s="3">
        <v>4845</v>
      </c>
      <c r="F3039" s="3">
        <v>1672.03760927807</v>
      </c>
      <c r="G3039" s="3">
        <v>6251</v>
      </c>
      <c r="H3039" s="3">
        <v>3577.7781845070299</v>
      </c>
      <c r="I3039" s="3">
        <v>190737</v>
      </c>
      <c r="J3039" s="3">
        <v>83622</v>
      </c>
      <c r="K3039" s="3">
        <v>0.43841519998741701</v>
      </c>
    </row>
    <row r="3040" spans="1:11" x14ac:dyDescent="0.2">
      <c r="A3040" s="3" t="s">
        <v>1033</v>
      </c>
      <c r="B3040" s="3" t="s">
        <v>1134</v>
      </c>
      <c r="C3040" s="3" t="s">
        <v>1135</v>
      </c>
      <c r="D3040" s="3" t="s">
        <v>11</v>
      </c>
      <c r="E3040" s="3">
        <v>4323</v>
      </c>
      <c r="F3040" s="3">
        <v>1624.1741166808099</v>
      </c>
      <c r="G3040" s="3">
        <v>6674</v>
      </c>
      <c r="H3040" s="3">
        <v>4356.8216344379098</v>
      </c>
      <c r="I3040" s="3">
        <v>190737</v>
      </c>
      <c r="J3040" s="3">
        <v>83622</v>
      </c>
      <c r="K3040" s="3">
        <v>0.43841519998741701</v>
      </c>
    </row>
    <row r="3041" spans="1:11" x14ac:dyDescent="0.2">
      <c r="A3041" s="3" t="s">
        <v>1033</v>
      </c>
      <c r="B3041" s="3" t="s">
        <v>1134</v>
      </c>
      <c r="C3041" s="3" t="s">
        <v>1135</v>
      </c>
      <c r="D3041" s="3" t="s">
        <v>12</v>
      </c>
      <c r="E3041" s="3">
        <v>3970</v>
      </c>
      <c r="F3041" s="3">
        <v>1399.87334636115</v>
      </c>
      <c r="G3041" s="3">
        <v>6562</v>
      </c>
      <c r="H3041" s="3">
        <v>3723.0422806998399</v>
      </c>
      <c r="I3041" s="3">
        <v>190737</v>
      </c>
      <c r="J3041" s="3">
        <v>83622</v>
      </c>
      <c r="K3041" s="3">
        <v>0.43841519998741701</v>
      </c>
    </row>
    <row r="3042" spans="1:11" x14ac:dyDescent="0.2">
      <c r="A3042" s="3" t="s">
        <v>1033</v>
      </c>
      <c r="B3042" s="3" t="s">
        <v>1134</v>
      </c>
      <c r="C3042" s="3" t="s">
        <v>1135</v>
      </c>
      <c r="D3042" s="3" t="s">
        <v>13</v>
      </c>
      <c r="E3042" s="3">
        <v>4161</v>
      </c>
      <c r="F3042" s="3">
        <v>1272.5368565282099</v>
      </c>
      <c r="G3042" s="3">
        <v>6565</v>
      </c>
      <c r="H3042" s="3">
        <v>3641.93022012339</v>
      </c>
      <c r="I3042" s="3">
        <v>190737</v>
      </c>
      <c r="J3042" s="3">
        <v>83622</v>
      </c>
      <c r="K3042" s="3">
        <v>0.43841519998741701</v>
      </c>
    </row>
    <row r="3043" spans="1:11" x14ac:dyDescent="0.2">
      <c r="A3043" s="3" t="s">
        <v>1033</v>
      </c>
      <c r="B3043" s="3" t="s">
        <v>1134</v>
      </c>
      <c r="C3043" s="3" t="s">
        <v>1135</v>
      </c>
      <c r="D3043" s="3" t="s">
        <v>14</v>
      </c>
      <c r="E3043" s="3">
        <v>3825</v>
      </c>
      <c r="F3043" s="3">
        <v>1225.3707670735901</v>
      </c>
      <c r="G3043" s="3">
        <v>6351</v>
      </c>
      <c r="H3043" s="3">
        <v>3844.7587373264601</v>
      </c>
      <c r="I3043" s="3">
        <v>190737</v>
      </c>
      <c r="J3043" s="3">
        <v>83622</v>
      </c>
      <c r="K3043" s="3">
        <v>0.43841519998741701</v>
      </c>
    </row>
    <row r="3044" spans="1:11" x14ac:dyDescent="0.2">
      <c r="A3044" s="3" t="s">
        <v>1033</v>
      </c>
      <c r="B3044" s="3" t="s">
        <v>1134</v>
      </c>
      <c r="C3044" s="3" t="s">
        <v>1135</v>
      </c>
      <c r="D3044" s="3" t="s">
        <v>15</v>
      </c>
      <c r="E3044" s="3">
        <v>3666</v>
      </c>
      <c r="F3044" s="3">
        <v>1124.94741955626</v>
      </c>
      <c r="G3044" s="3">
        <v>5922</v>
      </c>
      <c r="H3044" s="3">
        <v>3776.0413835074501</v>
      </c>
      <c r="I3044" s="3">
        <v>190737</v>
      </c>
      <c r="J3044" s="3">
        <v>83622</v>
      </c>
      <c r="K3044" s="3">
        <v>0.43841519998741701</v>
      </c>
    </row>
    <row r="3045" spans="1:11" x14ac:dyDescent="0.2">
      <c r="A3045" s="3" t="s">
        <v>1033</v>
      </c>
      <c r="B3045" s="3" t="s">
        <v>1137</v>
      </c>
      <c r="C3045" s="3" t="s">
        <v>1138</v>
      </c>
      <c r="D3045" s="3" t="s">
        <v>8</v>
      </c>
      <c r="E3045" s="3">
        <v>4439</v>
      </c>
      <c r="F3045" s="3">
        <v>1241.0978079568799</v>
      </c>
      <c r="G3045" s="3">
        <v>6065</v>
      </c>
      <c r="H3045" s="3">
        <v>2811.8083181888101</v>
      </c>
      <c r="I3045" s="3">
        <v>230592</v>
      </c>
      <c r="J3045" s="3">
        <v>90752</v>
      </c>
      <c r="K3045" s="3">
        <v>0.39356092145434401</v>
      </c>
    </row>
    <row r="3046" spans="1:11" x14ac:dyDescent="0.2">
      <c r="A3046" s="3" t="s">
        <v>1033</v>
      </c>
      <c r="B3046" s="3" t="s">
        <v>1137</v>
      </c>
      <c r="C3046" s="3" t="s">
        <v>1138</v>
      </c>
      <c r="D3046" s="3" t="s">
        <v>9</v>
      </c>
      <c r="E3046" s="3">
        <v>4740</v>
      </c>
      <c r="F3046" s="3">
        <v>1665.2943799760601</v>
      </c>
      <c r="G3046" s="3">
        <v>6802</v>
      </c>
      <c r="H3046" s="3">
        <v>3638.2484546419</v>
      </c>
      <c r="I3046" s="3">
        <v>230592</v>
      </c>
      <c r="J3046" s="3">
        <v>90752</v>
      </c>
      <c r="K3046" s="3">
        <v>0.39356092145434401</v>
      </c>
    </row>
    <row r="3047" spans="1:11" x14ac:dyDescent="0.2">
      <c r="A3047" s="3" t="s">
        <v>1033</v>
      </c>
      <c r="B3047" s="3" t="s">
        <v>1137</v>
      </c>
      <c r="C3047" s="3" t="s">
        <v>1138</v>
      </c>
      <c r="D3047" s="3" t="s">
        <v>10</v>
      </c>
      <c r="E3047" s="3">
        <v>4308</v>
      </c>
      <c r="F3047" s="3">
        <v>1412.85095575592</v>
      </c>
      <c r="G3047" s="3">
        <v>6201</v>
      </c>
      <c r="H3047" s="3">
        <v>3216.0654286620402</v>
      </c>
      <c r="I3047" s="3">
        <v>230592</v>
      </c>
      <c r="J3047" s="3">
        <v>90752</v>
      </c>
      <c r="K3047" s="3">
        <v>0.39356092145434401</v>
      </c>
    </row>
    <row r="3048" spans="1:11" x14ac:dyDescent="0.2">
      <c r="A3048" s="3" t="s">
        <v>1033</v>
      </c>
      <c r="B3048" s="3" t="s">
        <v>1137</v>
      </c>
      <c r="C3048" s="3" t="s">
        <v>1138</v>
      </c>
      <c r="D3048" s="3" t="s">
        <v>11</v>
      </c>
      <c r="E3048" s="3">
        <v>4630</v>
      </c>
      <c r="F3048" s="3">
        <v>1182.03923323854</v>
      </c>
      <c r="G3048" s="3">
        <v>6412</v>
      </c>
      <c r="H3048" s="3">
        <v>3148.2195613629901</v>
      </c>
      <c r="I3048" s="3">
        <v>230592</v>
      </c>
      <c r="J3048" s="3">
        <v>90752</v>
      </c>
      <c r="K3048" s="3">
        <v>0.39356092145434401</v>
      </c>
    </row>
    <row r="3049" spans="1:11" x14ac:dyDescent="0.2">
      <c r="A3049" s="3" t="s">
        <v>1033</v>
      </c>
      <c r="B3049" s="3" t="s">
        <v>1137</v>
      </c>
      <c r="C3049" s="3" t="s">
        <v>1138</v>
      </c>
      <c r="D3049" s="3" t="s">
        <v>12</v>
      </c>
      <c r="E3049" s="3">
        <v>3893</v>
      </c>
      <c r="F3049" s="3">
        <v>1081.19376582823</v>
      </c>
      <c r="G3049" s="3">
        <v>6483</v>
      </c>
      <c r="H3049" s="3">
        <v>2908.19196634025</v>
      </c>
      <c r="I3049" s="3">
        <v>230592</v>
      </c>
      <c r="J3049" s="3">
        <v>90752</v>
      </c>
      <c r="K3049" s="3">
        <v>0.39356092145434401</v>
      </c>
    </row>
    <row r="3050" spans="1:11" x14ac:dyDescent="0.2">
      <c r="A3050" s="3" t="s">
        <v>1033</v>
      </c>
      <c r="B3050" s="3" t="s">
        <v>1137</v>
      </c>
      <c r="C3050" s="3" t="s">
        <v>1138</v>
      </c>
      <c r="D3050" s="3" t="s">
        <v>13</v>
      </c>
      <c r="E3050" s="3">
        <v>4017</v>
      </c>
      <c r="F3050" s="3">
        <v>1127.3930934815201</v>
      </c>
      <c r="G3050" s="3">
        <v>6715</v>
      </c>
      <c r="H3050" s="3">
        <v>3187.8605482152402</v>
      </c>
      <c r="I3050" s="3">
        <v>230592</v>
      </c>
      <c r="J3050" s="3">
        <v>90752</v>
      </c>
      <c r="K3050" s="3">
        <v>0.39356092145434401</v>
      </c>
    </row>
    <row r="3051" spans="1:11" x14ac:dyDescent="0.2">
      <c r="A3051" s="3" t="s">
        <v>1033</v>
      </c>
      <c r="B3051" s="3" t="s">
        <v>1137</v>
      </c>
      <c r="C3051" s="3" t="s">
        <v>1138</v>
      </c>
      <c r="D3051" s="3" t="s">
        <v>14</v>
      </c>
      <c r="E3051" s="3">
        <v>3985</v>
      </c>
      <c r="F3051" s="3">
        <v>1067.93092612997</v>
      </c>
      <c r="G3051" s="3">
        <v>6167</v>
      </c>
      <c r="H3051" s="3">
        <v>2815.4101527548401</v>
      </c>
      <c r="I3051" s="3">
        <v>230592</v>
      </c>
      <c r="J3051" s="3">
        <v>90752</v>
      </c>
      <c r="K3051" s="3">
        <v>0.39356092145434401</v>
      </c>
    </row>
    <row r="3052" spans="1:11" x14ac:dyDescent="0.2">
      <c r="A3052" s="3" t="s">
        <v>1033</v>
      </c>
      <c r="B3052" s="3" t="s">
        <v>1137</v>
      </c>
      <c r="C3052" s="3" t="s">
        <v>1138</v>
      </c>
      <c r="D3052" s="3" t="s">
        <v>15</v>
      </c>
      <c r="E3052" s="3">
        <v>3832</v>
      </c>
      <c r="F3052" s="3">
        <v>1142.65741909652</v>
      </c>
      <c r="G3052" s="3">
        <v>6482</v>
      </c>
      <c r="H3052" s="3">
        <v>3947.00238607029</v>
      </c>
      <c r="I3052" s="3">
        <v>230592</v>
      </c>
      <c r="J3052" s="3">
        <v>90752</v>
      </c>
      <c r="K3052" s="3">
        <v>0.39356092145434401</v>
      </c>
    </row>
    <row r="3053" spans="1:11" x14ac:dyDescent="0.2">
      <c r="A3053" s="3" t="s">
        <v>1033</v>
      </c>
      <c r="B3053" s="3" t="s">
        <v>1140</v>
      </c>
      <c r="C3053" s="3" t="s">
        <v>1141</v>
      </c>
      <c r="D3053" s="3" t="s">
        <v>8</v>
      </c>
      <c r="E3053" s="3">
        <v>6093</v>
      </c>
      <c r="F3053" s="3">
        <v>2541.4194110767799</v>
      </c>
      <c r="G3053" s="3">
        <v>7449</v>
      </c>
      <c r="H3053" s="3">
        <v>4665.10265221605</v>
      </c>
    </row>
    <row r="3054" spans="1:11" x14ac:dyDescent="0.2">
      <c r="A3054" s="3" t="s">
        <v>1033</v>
      </c>
      <c r="B3054" s="3" t="s">
        <v>1140</v>
      </c>
      <c r="C3054" s="3" t="s">
        <v>1141</v>
      </c>
      <c r="D3054" s="3" t="s">
        <v>9</v>
      </c>
      <c r="E3054" s="3">
        <v>6658</v>
      </c>
      <c r="F3054" s="3">
        <v>4425.5744255744303</v>
      </c>
      <c r="G3054" s="3">
        <v>7646</v>
      </c>
      <c r="H3054" s="3">
        <v>6053.5714285714303</v>
      </c>
    </row>
    <row r="3055" spans="1:11" x14ac:dyDescent="0.2">
      <c r="A3055" s="3" t="s">
        <v>1033</v>
      </c>
      <c r="B3055" s="3" t="s">
        <v>1140</v>
      </c>
      <c r="C3055" s="3" t="s">
        <v>1141</v>
      </c>
      <c r="D3055" s="3" t="s">
        <v>10</v>
      </c>
      <c r="E3055" s="3">
        <v>5747</v>
      </c>
      <c r="F3055" s="3">
        <v>2915.6705243388701</v>
      </c>
      <c r="G3055" s="3">
        <v>6758</v>
      </c>
      <c r="H3055" s="3">
        <v>4235.3943461727904</v>
      </c>
    </row>
    <row r="3056" spans="1:11" x14ac:dyDescent="0.2">
      <c r="A3056" s="3" t="s">
        <v>1033</v>
      </c>
      <c r="B3056" s="3" t="s">
        <v>1140</v>
      </c>
      <c r="C3056" s="3" t="s">
        <v>1141</v>
      </c>
      <c r="D3056" s="3" t="s">
        <v>11</v>
      </c>
      <c r="E3056" s="3">
        <v>6166</v>
      </c>
      <c r="F3056" s="3">
        <v>2578.0901170756201</v>
      </c>
      <c r="G3056" s="3">
        <v>6831</v>
      </c>
      <c r="H3056" s="3">
        <v>3992.7216415021298</v>
      </c>
    </row>
    <row r="3057" spans="1:11" x14ac:dyDescent="0.2">
      <c r="A3057" s="3" t="s">
        <v>1033</v>
      </c>
      <c r="B3057" s="3" t="s">
        <v>1140</v>
      </c>
      <c r="C3057" s="3" t="s">
        <v>1141</v>
      </c>
      <c r="D3057" s="3" t="s">
        <v>12</v>
      </c>
      <c r="E3057" s="3">
        <v>5844</v>
      </c>
      <c r="F3057" s="3">
        <v>2305.7463327402002</v>
      </c>
      <c r="G3057" s="3">
        <v>6807</v>
      </c>
      <c r="H3057" s="3">
        <v>3681.4774731441398</v>
      </c>
    </row>
    <row r="3058" spans="1:11" x14ac:dyDescent="0.2">
      <c r="A3058" s="3" t="s">
        <v>1033</v>
      </c>
      <c r="B3058" s="3" t="s">
        <v>1140</v>
      </c>
      <c r="C3058" s="3" t="s">
        <v>1141</v>
      </c>
      <c r="D3058" s="3" t="s">
        <v>13</v>
      </c>
      <c r="E3058" s="3">
        <v>5089</v>
      </c>
      <c r="F3058" s="3">
        <v>2465.5322862129101</v>
      </c>
      <c r="G3058" s="3">
        <v>7406</v>
      </c>
      <c r="H3058" s="3">
        <v>4918.1145431145396</v>
      </c>
    </row>
    <row r="3059" spans="1:11" x14ac:dyDescent="0.2">
      <c r="A3059" s="3" t="s">
        <v>1033</v>
      </c>
      <c r="B3059" s="3" t="s">
        <v>1140</v>
      </c>
      <c r="C3059" s="3" t="s">
        <v>1141</v>
      </c>
      <c r="D3059" s="3" t="s">
        <v>14</v>
      </c>
      <c r="E3059" s="3">
        <v>5351</v>
      </c>
      <c r="F3059" s="3">
        <v>2721.9205037386901</v>
      </c>
      <c r="G3059" s="3">
        <v>7427</v>
      </c>
      <c r="H3059" s="3">
        <v>5077.4555436209603</v>
      </c>
    </row>
    <row r="3060" spans="1:11" x14ac:dyDescent="0.2">
      <c r="A3060" s="3" t="s">
        <v>1033</v>
      </c>
      <c r="B3060" s="3" t="s">
        <v>1140</v>
      </c>
      <c r="C3060" s="3" t="s">
        <v>1141</v>
      </c>
      <c r="D3060" s="3" t="s">
        <v>15</v>
      </c>
      <c r="E3060" s="3">
        <v>5011</v>
      </c>
      <c r="F3060" s="3">
        <v>1832.0940298007499</v>
      </c>
      <c r="G3060" s="3">
        <v>6196</v>
      </c>
      <c r="H3060" s="3">
        <v>3821.6837689059898</v>
      </c>
    </row>
    <row r="3061" spans="1:11" x14ac:dyDescent="0.2">
      <c r="A3061" s="3" t="s">
        <v>1033</v>
      </c>
      <c r="B3061" s="3" t="s">
        <v>1142</v>
      </c>
      <c r="C3061" s="3" t="s">
        <v>1143</v>
      </c>
      <c r="D3061" s="3" t="s">
        <v>8</v>
      </c>
      <c r="E3061" s="3">
        <v>4057</v>
      </c>
      <c r="F3061" s="3">
        <v>885.08331686863903</v>
      </c>
      <c r="G3061" s="3">
        <v>5988</v>
      </c>
      <c r="H3061" s="3">
        <v>3081.1175839279799</v>
      </c>
      <c r="I3061" s="3">
        <v>128719</v>
      </c>
      <c r="J3061" s="3">
        <v>59904</v>
      </c>
      <c r="K3061" s="3">
        <v>0.465385840474211</v>
      </c>
    </row>
    <row r="3062" spans="1:11" x14ac:dyDescent="0.2">
      <c r="A3062" s="3" t="s">
        <v>1033</v>
      </c>
      <c r="B3062" s="3" t="s">
        <v>1142</v>
      </c>
      <c r="C3062" s="3" t="s">
        <v>1143</v>
      </c>
      <c r="D3062" s="3" t="s">
        <v>9</v>
      </c>
      <c r="E3062" s="3">
        <v>4723</v>
      </c>
      <c r="F3062" s="3">
        <v>1668.1787567528399</v>
      </c>
      <c r="G3062" s="3">
        <v>6934</v>
      </c>
      <c r="H3062" s="3">
        <v>5296.2806424344899</v>
      </c>
      <c r="I3062" s="3">
        <v>128719</v>
      </c>
      <c r="J3062" s="3">
        <v>59904</v>
      </c>
      <c r="K3062" s="3">
        <v>0.465385840474211</v>
      </c>
    </row>
    <row r="3063" spans="1:11" x14ac:dyDescent="0.2">
      <c r="A3063" s="3" t="s">
        <v>1033</v>
      </c>
      <c r="B3063" s="3" t="s">
        <v>1142</v>
      </c>
      <c r="C3063" s="3" t="s">
        <v>1143</v>
      </c>
      <c r="D3063" s="3" t="s">
        <v>10</v>
      </c>
      <c r="E3063" s="3">
        <v>4073</v>
      </c>
      <c r="F3063" s="3">
        <v>1201.6463296029899</v>
      </c>
      <c r="G3063" s="3">
        <v>6558</v>
      </c>
      <c r="H3063" s="3">
        <v>3831.3213796639202</v>
      </c>
      <c r="I3063" s="3">
        <v>128719</v>
      </c>
      <c r="J3063" s="3">
        <v>59904</v>
      </c>
      <c r="K3063" s="3">
        <v>0.465385840474211</v>
      </c>
    </row>
    <row r="3064" spans="1:11" x14ac:dyDescent="0.2">
      <c r="A3064" s="3" t="s">
        <v>1033</v>
      </c>
      <c r="B3064" s="3" t="s">
        <v>1142</v>
      </c>
      <c r="C3064" s="3" t="s">
        <v>1143</v>
      </c>
      <c r="D3064" s="3" t="s">
        <v>11</v>
      </c>
      <c r="E3064" s="3">
        <v>3941</v>
      </c>
      <c r="F3064" s="3">
        <v>973.19525096306199</v>
      </c>
      <c r="G3064" s="3">
        <v>6716</v>
      </c>
      <c r="H3064" s="3">
        <v>4000.4424624906601</v>
      </c>
      <c r="I3064" s="3">
        <v>128719</v>
      </c>
      <c r="J3064" s="3">
        <v>59904</v>
      </c>
      <c r="K3064" s="3">
        <v>0.465385840474211</v>
      </c>
    </row>
    <row r="3065" spans="1:11" x14ac:dyDescent="0.2">
      <c r="A3065" s="3" t="s">
        <v>1033</v>
      </c>
      <c r="B3065" s="3" t="s">
        <v>1142</v>
      </c>
      <c r="C3065" s="3" t="s">
        <v>1143</v>
      </c>
      <c r="D3065" s="3" t="s">
        <v>12</v>
      </c>
      <c r="E3065" s="3">
        <v>3569</v>
      </c>
      <c r="F3065" s="3">
        <v>874.63897751251295</v>
      </c>
      <c r="G3065" s="3">
        <v>6435</v>
      </c>
      <c r="H3065" s="3">
        <v>3717.2899053751598</v>
      </c>
      <c r="I3065" s="3">
        <v>128719</v>
      </c>
      <c r="J3065" s="3">
        <v>59904</v>
      </c>
      <c r="K3065" s="3">
        <v>0.465385840474211</v>
      </c>
    </row>
    <row r="3066" spans="1:11" x14ac:dyDescent="0.2">
      <c r="A3066" s="3" t="s">
        <v>1033</v>
      </c>
      <c r="B3066" s="3" t="s">
        <v>1142</v>
      </c>
      <c r="C3066" s="3" t="s">
        <v>1143</v>
      </c>
      <c r="D3066" s="3" t="s">
        <v>13</v>
      </c>
      <c r="E3066" s="3">
        <v>4015</v>
      </c>
      <c r="F3066" s="3">
        <v>916.04754295687803</v>
      </c>
      <c r="G3066" s="3">
        <v>6959</v>
      </c>
      <c r="H3066" s="3">
        <v>4068.9196267028701</v>
      </c>
      <c r="I3066" s="3">
        <v>128719</v>
      </c>
      <c r="J3066" s="3">
        <v>59904</v>
      </c>
      <c r="K3066" s="3">
        <v>0.465385840474211</v>
      </c>
    </row>
    <row r="3067" spans="1:11" x14ac:dyDescent="0.2">
      <c r="A3067" s="3" t="s">
        <v>1033</v>
      </c>
      <c r="B3067" s="3" t="s">
        <v>1142</v>
      </c>
      <c r="C3067" s="3" t="s">
        <v>1143</v>
      </c>
      <c r="D3067" s="3" t="s">
        <v>14</v>
      </c>
      <c r="E3067" s="3">
        <v>3776</v>
      </c>
      <c r="F3067" s="3">
        <v>1059.1797683295099</v>
      </c>
      <c r="G3067" s="3">
        <v>7298</v>
      </c>
      <c r="H3067" s="3">
        <v>4604.3082163548097</v>
      </c>
      <c r="I3067" s="3">
        <v>128719</v>
      </c>
      <c r="J3067" s="3">
        <v>59904</v>
      </c>
      <c r="K3067" s="3">
        <v>0.465385840474211</v>
      </c>
    </row>
    <row r="3068" spans="1:11" x14ac:dyDescent="0.2">
      <c r="A3068" s="3" t="s">
        <v>1033</v>
      </c>
      <c r="B3068" s="3" t="s">
        <v>1142</v>
      </c>
      <c r="C3068" s="3" t="s">
        <v>1143</v>
      </c>
      <c r="D3068" s="3" t="s">
        <v>15</v>
      </c>
      <c r="E3068" s="3">
        <v>3794</v>
      </c>
      <c r="F3068" s="3">
        <v>968.05607621461104</v>
      </c>
      <c r="G3068" s="3">
        <v>6709</v>
      </c>
      <c r="H3068" s="3">
        <v>4307.7026518522698</v>
      </c>
      <c r="I3068" s="3">
        <v>128719</v>
      </c>
      <c r="J3068" s="3">
        <v>59904</v>
      </c>
      <c r="K3068" s="3">
        <v>0.465385840474211</v>
      </c>
    </row>
    <row r="3069" spans="1:11" x14ac:dyDescent="0.2">
      <c r="A3069" s="3" t="s">
        <v>1033</v>
      </c>
      <c r="B3069" s="3" t="s">
        <v>1145</v>
      </c>
      <c r="C3069" s="3" t="s">
        <v>1146</v>
      </c>
      <c r="D3069" s="3" t="s">
        <v>8</v>
      </c>
      <c r="E3069" s="3">
        <v>3472</v>
      </c>
      <c r="F3069" s="3">
        <v>604.34547266503603</v>
      </c>
      <c r="G3069" s="3">
        <v>5865</v>
      </c>
      <c r="H3069" s="3">
        <v>2716.3648955010599</v>
      </c>
      <c r="I3069" s="3">
        <v>170261</v>
      </c>
      <c r="J3069" s="3">
        <v>80303</v>
      </c>
      <c r="K3069" s="3">
        <v>0.47164647218094602</v>
      </c>
    </row>
    <row r="3070" spans="1:11" x14ac:dyDescent="0.2">
      <c r="A3070" s="3" t="s">
        <v>1033</v>
      </c>
      <c r="B3070" s="3" t="s">
        <v>1145</v>
      </c>
      <c r="C3070" s="3" t="s">
        <v>1146</v>
      </c>
      <c r="D3070" s="3" t="s">
        <v>9</v>
      </c>
      <c r="E3070" s="3">
        <v>3614</v>
      </c>
      <c r="F3070" s="3">
        <v>950.70050408049201</v>
      </c>
      <c r="G3070" s="3">
        <v>6226</v>
      </c>
      <c r="H3070" s="3">
        <v>3463.31381018619</v>
      </c>
      <c r="I3070" s="3">
        <v>170261</v>
      </c>
      <c r="J3070" s="3">
        <v>80303</v>
      </c>
      <c r="K3070" s="3">
        <v>0.47164647218094602</v>
      </c>
    </row>
    <row r="3071" spans="1:11" x14ac:dyDescent="0.2">
      <c r="A3071" s="3" t="s">
        <v>1033</v>
      </c>
      <c r="B3071" s="3" t="s">
        <v>1145</v>
      </c>
      <c r="C3071" s="3" t="s">
        <v>1146</v>
      </c>
      <c r="D3071" s="3" t="s">
        <v>10</v>
      </c>
      <c r="E3071" s="3">
        <v>3316</v>
      </c>
      <c r="F3071" s="3">
        <v>779.13608969115899</v>
      </c>
      <c r="G3071" s="3">
        <v>5453</v>
      </c>
      <c r="H3071" s="3">
        <v>2857.4014513191</v>
      </c>
      <c r="I3071" s="3">
        <v>170261</v>
      </c>
      <c r="J3071" s="3">
        <v>80303</v>
      </c>
      <c r="K3071" s="3">
        <v>0.47164647218094602</v>
      </c>
    </row>
    <row r="3072" spans="1:11" x14ac:dyDescent="0.2">
      <c r="A3072" s="3" t="s">
        <v>1033</v>
      </c>
      <c r="B3072" s="3" t="s">
        <v>1145</v>
      </c>
      <c r="C3072" s="3" t="s">
        <v>1146</v>
      </c>
      <c r="D3072" s="3" t="s">
        <v>11</v>
      </c>
      <c r="E3072" s="3">
        <v>3391</v>
      </c>
      <c r="F3072" s="3">
        <v>692.33514252072302</v>
      </c>
      <c r="G3072" s="3">
        <v>6347</v>
      </c>
      <c r="H3072" s="3">
        <v>3340.65349341303</v>
      </c>
      <c r="I3072" s="3">
        <v>170261</v>
      </c>
      <c r="J3072" s="3">
        <v>80303</v>
      </c>
      <c r="K3072" s="3">
        <v>0.47164647218094602</v>
      </c>
    </row>
    <row r="3073" spans="1:11" x14ac:dyDescent="0.2">
      <c r="A3073" s="3" t="s">
        <v>1033</v>
      </c>
      <c r="B3073" s="3" t="s">
        <v>1145</v>
      </c>
      <c r="C3073" s="3" t="s">
        <v>1146</v>
      </c>
      <c r="D3073" s="3" t="s">
        <v>12</v>
      </c>
      <c r="E3073" s="3">
        <v>2911</v>
      </c>
      <c r="F3073" s="3">
        <v>545.88114542196195</v>
      </c>
      <c r="G3073" s="3">
        <v>6020</v>
      </c>
      <c r="H3073" s="3">
        <v>2905.48972126025</v>
      </c>
      <c r="I3073" s="3">
        <v>170261</v>
      </c>
      <c r="J3073" s="3">
        <v>80303</v>
      </c>
      <c r="K3073" s="3">
        <v>0.47164647218094602</v>
      </c>
    </row>
    <row r="3074" spans="1:11" x14ac:dyDescent="0.2">
      <c r="A3074" s="3" t="s">
        <v>1033</v>
      </c>
      <c r="B3074" s="3" t="s">
        <v>1145</v>
      </c>
      <c r="C3074" s="3" t="s">
        <v>1146</v>
      </c>
      <c r="D3074" s="3" t="s">
        <v>13</v>
      </c>
      <c r="E3074" s="3">
        <v>3465</v>
      </c>
      <c r="F3074" s="3">
        <v>712.32186791102401</v>
      </c>
      <c r="G3074" s="3">
        <v>6473</v>
      </c>
      <c r="H3074" s="3">
        <v>3753.2084060182601</v>
      </c>
      <c r="I3074" s="3">
        <v>170261</v>
      </c>
      <c r="J3074" s="3">
        <v>80303</v>
      </c>
      <c r="K3074" s="3">
        <v>0.47164647218094602</v>
      </c>
    </row>
    <row r="3075" spans="1:11" x14ac:dyDescent="0.2">
      <c r="A3075" s="3" t="s">
        <v>1033</v>
      </c>
      <c r="B3075" s="3" t="s">
        <v>1145</v>
      </c>
      <c r="C3075" s="3" t="s">
        <v>1146</v>
      </c>
      <c r="D3075" s="3" t="s">
        <v>14</v>
      </c>
      <c r="E3075" s="3">
        <v>3305</v>
      </c>
      <c r="F3075" s="3">
        <v>776.46594744663605</v>
      </c>
      <c r="G3075" s="3">
        <v>6210</v>
      </c>
      <c r="H3075" s="3">
        <v>3088.1053537340299</v>
      </c>
      <c r="I3075" s="3">
        <v>170261</v>
      </c>
      <c r="J3075" s="3">
        <v>80303</v>
      </c>
      <c r="K3075" s="3">
        <v>0.47164647218094602</v>
      </c>
    </row>
    <row r="3076" spans="1:11" x14ac:dyDescent="0.2">
      <c r="A3076" s="3" t="s">
        <v>1033</v>
      </c>
      <c r="B3076" s="3" t="s">
        <v>1145</v>
      </c>
      <c r="C3076" s="3" t="s">
        <v>1146</v>
      </c>
      <c r="D3076" s="3" t="s">
        <v>15</v>
      </c>
      <c r="E3076" s="3">
        <v>2976</v>
      </c>
      <c r="F3076" s="3">
        <v>656.92345828228497</v>
      </c>
      <c r="G3076" s="3">
        <v>5913</v>
      </c>
      <c r="H3076" s="3">
        <v>3015.4773730648499</v>
      </c>
      <c r="I3076" s="3">
        <v>170261</v>
      </c>
      <c r="J3076" s="3">
        <v>80303</v>
      </c>
      <c r="K3076" s="3">
        <v>0.47164647218094602</v>
      </c>
    </row>
    <row r="3077" spans="1:11" x14ac:dyDescent="0.2">
      <c r="A3077" s="3" t="s">
        <v>1033</v>
      </c>
      <c r="B3077" s="3" t="s">
        <v>1148</v>
      </c>
      <c r="C3077" s="3" t="s">
        <v>1149</v>
      </c>
      <c r="D3077" s="3" t="s">
        <v>8</v>
      </c>
      <c r="E3077" s="3">
        <v>3514</v>
      </c>
      <c r="F3077" s="3">
        <v>777.54630469723395</v>
      </c>
      <c r="G3077" s="3">
        <v>6036</v>
      </c>
      <c r="H3077" s="3">
        <v>2965.1666069440698</v>
      </c>
      <c r="I3077" s="3">
        <v>192545</v>
      </c>
      <c r="J3077" s="3">
        <v>87960</v>
      </c>
      <c r="K3077" s="3">
        <v>0.45682827390999498</v>
      </c>
    </row>
    <row r="3078" spans="1:11" x14ac:dyDescent="0.2">
      <c r="A3078" s="3" t="s">
        <v>1033</v>
      </c>
      <c r="B3078" s="3" t="s">
        <v>1148</v>
      </c>
      <c r="C3078" s="3" t="s">
        <v>1149</v>
      </c>
      <c r="D3078" s="3" t="s">
        <v>9</v>
      </c>
      <c r="E3078" s="3">
        <v>4054</v>
      </c>
      <c r="F3078" s="3">
        <v>1289.1222597214801</v>
      </c>
      <c r="G3078" s="3">
        <v>6882</v>
      </c>
      <c r="H3078" s="3">
        <v>3860.8760379365599</v>
      </c>
      <c r="I3078" s="3">
        <v>192545</v>
      </c>
      <c r="J3078" s="3">
        <v>87960</v>
      </c>
      <c r="K3078" s="3">
        <v>0.45682827390999498</v>
      </c>
    </row>
    <row r="3079" spans="1:11" x14ac:dyDescent="0.2">
      <c r="A3079" s="3" t="s">
        <v>1033</v>
      </c>
      <c r="B3079" s="3" t="s">
        <v>1148</v>
      </c>
      <c r="C3079" s="3" t="s">
        <v>1149</v>
      </c>
      <c r="D3079" s="3" t="s">
        <v>10</v>
      </c>
      <c r="E3079" s="3">
        <v>3781</v>
      </c>
      <c r="F3079" s="3">
        <v>970.47566436061197</v>
      </c>
      <c r="G3079" s="3">
        <v>6441</v>
      </c>
      <c r="H3079" s="3">
        <v>2951.74011038039</v>
      </c>
      <c r="I3079" s="3">
        <v>192545</v>
      </c>
      <c r="J3079" s="3">
        <v>87960</v>
      </c>
      <c r="K3079" s="3">
        <v>0.45682827390999498</v>
      </c>
    </row>
    <row r="3080" spans="1:11" x14ac:dyDescent="0.2">
      <c r="A3080" s="3" t="s">
        <v>1033</v>
      </c>
      <c r="B3080" s="3" t="s">
        <v>1148</v>
      </c>
      <c r="C3080" s="3" t="s">
        <v>1149</v>
      </c>
      <c r="D3080" s="3" t="s">
        <v>11</v>
      </c>
      <c r="E3080" s="3">
        <v>3527</v>
      </c>
      <c r="F3080" s="3">
        <v>853.70387708816304</v>
      </c>
      <c r="G3080" s="3">
        <v>6440</v>
      </c>
      <c r="H3080" s="3">
        <v>3461.1082086296701</v>
      </c>
      <c r="I3080" s="3">
        <v>192545</v>
      </c>
      <c r="J3080" s="3">
        <v>87960</v>
      </c>
      <c r="K3080" s="3">
        <v>0.45682827390999498</v>
      </c>
    </row>
    <row r="3081" spans="1:11" x14ac:dyDescent="0.2">
      <c r="A3081" s="3" t="s">
        <v>1033</v>
      </c>
      <c r="B3081" s="3" t="s">
        <v>1148</v>
      </c>
      <c r="C3081" s="3" t="s">
        <v>1149</v>
      </c>
      <c r="D3081" s="3" t="s">
        <v>12</v>
      </c>
      <c r="E3081" s="3">
        <v>3113</v>
      </c>
      <c r="F3081" s="3">
        <v>742.50344962654799</v>
      </c>
      <c r="G3081" s="3">
        <v>6186</v>
      </c>
      <c r="H3081" s="3">
        <v>2914.5915662388602</v>
      </c>
      <c r="I3081" s="3">
        <v>192545</v>
      </c>
      <c r="J3081" s="3">
        <v>87960</v>
      </c>
      <c r="K3081" s="3">
        <v>0.45682827390999498</v>
      </c>
    </row>
    <row r="3082" spans="1:11" x14ac:dyDescent="0.2">
      <c r="A3082" s="3" t="s">
        <v>1033</v>
      </c>
      <c r="B3082" s="3" t="s">
        <v>1148</v>
      </c>
      <c r="C3082" s="3" t="s">
        <v>1149</v>
      </c>
      <c r="D3082" s="3" t="s">
        <v>13</v>
      </c>
      <c r="E3082" s="3">
        <v>3466</v>
      </c>
      <c r="F3082" s="3">
        <v>960.46106626942299</v>
      </c>
      <c r="G3082" s="3">
        <v>6427</v>
      </c>
      <c r="H3082" s="3">
        <v>3597.4878563970201</v>
      </c>
      <c r="I3082" s="3">
        <v>192545</v>
      </c>
      <c r="J3082" s="3">
        <v>87960</v>
      </c>
      <c r="K3082" s="3">
        <v>0.45682827390999498</v>
      </c>
    </row>
    <row r="3083" spans="1:11" x14ac:dyDescent="0.2">
      <c r="A3083" s="3" t="s">
        <v>1033</v>
      </c>
      <c r="B3083" s="3" t="s">
        <v>1148</v>
      </c>
      <c r="C3083" s="3" t="s">
        <v>1149</v>
      </c>
      <c r="D3083" s="3" t="s">
        <v>14</v>
      </c>
      <c r="E3083" s="3">
        <v>3621</v>
      </c>
      <c r="F3083" s="3">
        <v>1048.6184993899501</v>
      </c>
      <c r="G3083" s="3">
        <v>6005</v>
      </c>
      <c r="H3083" s="3">
        <v>3508.0621240138698</v>
      </c>
      <c r="I3083" s="3">
        <v>192545</v>
      </c>
      <c r="J3083" s="3">
        <v>87960</v>
      </c>
      <c r="K3083" s="3">
        <v>0.45682827390999498</v>
      </c>
    </row>
    <row r="3084" spans="1:11" x14ac:dyDescent="0.2">
      <c r="A3084" s="3" t="s">
        <v>1033</v>
      </c>
      <c r="B3084" s="3" t="s">
        <v>1148</v>
      </c>
      <c r="C3084" s="3" t="s">
        <v>1149</v>
      </c>
      <c r="D3084" s="3" t="s">
        <v>15</v>
      </c>
      <c r="E3084" s="3">
        <v>3431</v>
      </c>
      <c r="F3084" s="3">
        <v>762.893479055086</v>
      </c>
      <c r="G3084" s="3">
        <v>6069</v>
      </c>
      <c r="H3084" s="3">
        <v>3427.8751064234102</v>
      </c>
      <c r="I3084" s="3">
        <v>192545</v>
      </c>
      <c r="J3084" s="3">
        <v>87960</v>
      </c>
      <c r="K3084" s="3">
        <v>0.45682827390999498</v>
      </c>
    </row>
    <row r="3085" spans="1:11" x14ac:dyDescent="0.2">
      <c r="A3085" s="3" t="s">
        <v>1033</v>
      </c>
      <c r="B3085" s="3" t="s">
        <v>1151</v>
      </c>
      <c r="C3085" s="3" t="s">
        <v>1152</v>
      </c>
      <c r="D3085" s="3" t="s">
        <v>8</v>
      </c>
      <c r="E3085" s="3">
        <v>2813</v>
      </c>
      <c r="F3085" s="3">
        <v>316.383534276197</v>
      </c>
      <c r="G3085" s="3">
        <v>5200</v>
      </c>
      <c r="H3085" s="3">
        <v>2119.2108251762502</v>
      </c>
      <c r="I3085" s="3">
        <v>197631</v>
      </c>
      <c r="J3085" s="3">
        <v>90577</v>
      </c>
      <c r="K3085" s="3">
        <v>0.45831372608548299</v>
      </c>
    </row>
    <row r="3086" spans="1:11" x14ac:dyDescent="0.2">
      <c r="A3086" s="3" t="s">
        <v>1033</v>
      </c>
      <c r="B3086" s="3" t="s">
        <v>1151</v>
      </c>
      <c r="C3086" s="3" t="s">
        <v>1152</v>
      </c>
      <c r="D3086" s="3" t="s">
        <v>9</v>
      </c>
      <c r="E3086" s="3">
        <v>3362</v>
      </c>
      <c r="F3086" s="3">
        <v>534.92687083882697</v>
      </c>
      <c r="G3086" s="3">
        <v>6411</v>
      </c>
      <c r="H3086" s="3">
        <v>3192.9531383603198</v>
      </c>
      <c r="I3086" s="3">
        <v>197631</v>
      </c>
      <c r="J3086" s="3">
        <v>90577</v>
      </c>
      <c r="K3086" s="3">
        <v>0.45831372608548299</v>
      </c>
    </row>
    <row r="3087" spans="1:11" x14ac:dyDescent="0.2">
      <c r="A3087" s="3" t="s">
        <v>1033</v>
      </c>
      <c r="B3087" s="3" t="s">
        <v>1151</v>
      </c>
      <c r="C3087" s="3" t="s">
        <v>1152</v>
      </c>
      <c r="D3087" s="3" t="s">
        <v>10</v>
      </c>
      <c r="E3087" s="3">
        <v>2566</v>
      </c>
      <c r="F3087" s="3">
        <v>368.79223232181198</v>
      </c>
      <c r="G3087" s="3">
        <v>5022</v>
      </c>
      <c r="H3087" s="3">
        <v>2065.5883636835401</v>
      </c>
      <c r="I3087" s="3">
        <v>197631</v>
      </c>
      <c r="J3087" s="3">
        <v>90577</v>
      </c>
      <c r="K3087" s="3">
        <v>0.45831372608548299</v>
      </c>
    </row>
    <row r="3088" spans="1:11" x14ac:dyDescent="0.2">
      <c r="A3088" s="3" t="s">
        <v>1033</v>
      </c>
      <c r="B3088" s="3" t="s">
        <v>1151</v>
      </c>
      <c r="C3088" s="3" t="s">
        <v>1152</v>
      </c>
      <c r="D3088" s="3" t="s">
        <v>11</v>
      </c>
      <c r="E3088" s="3">
        <v>2530</v>
      </c>
      <c r="F3088" s="3">
        <v>330.49563049683297</v>
      </c>
      <c r="G3088" s="3">
        <v>5558</v>
      </c>
      <c r="H3088" s="3">
        <v>2358.0297985063298</v>
      </c>
      <c r="I3088" s="3">
        <v>197631</v>
      </c>
      <c r="J3088" s="3">
        <v>90577</v>
      </c>
      <c r="K3088" s="3">
        <v>0.45831372608548299</v>
      </c>
    </row>
    <row r="3089" spans="1:11" x14ac:dyDescent="0.2">
      <c r="A3089" s="3" t="s">
        <v>1033</v>
      </c>
      <c r="B3089" s="3" t="s">
        <v>1151</v>
      </c>
      <c r="C3089" s="3" t="s">
        <v>1152</v>
      </c>
      <c r="D3089" s="3" t="s">
        <v>12</v>
      </c>
      <c r="E3089" s="3">
        <v>2432</v>
      </c>
      <c r="F3089" s="3">
        <v>304.24676792443</v>
      </c>
      <c r="G3089" s="3">
        <v>5391</v>
      </c>
      <c r="H3089" s="3">
        <v>2333.6503465845199</v>
      </c>
      <c r="I3089" s="3">
        <v>197631</v>
      </c>
      <c r="J3089" s="3">
        <v>90577</v>
      </c>
      <c r="K3089" s="3">
        <v>0.45831372608548299</v>
      </c>
    </row>
    <row r="3090" spans="1:11" x14ac:dyDescent="0.2">
      <c r="A3090" s="3" t="s">
        <v>1033</v>
      </c>
      <c r="B3090" s="3" t="s">
        <v>1151</v>
      </c>
      <c r="C3090" s="3" t="s">
        <v>1152</v>
      </c>
      <c r="D3090" s="3" t="s">
        <v>13</v>
      </c>
      <c r="E3090" s="3">
        <v>2782</v>
      </c>
      <c r="F3090" s="3">
        <v>365.23603553562498</v>
      </c>
      <c r="G3090" s="3">
        <v>5715</v>
      </c>
      <c r="H3090" s="3">
        <v>2883.5289149638702</v>
      </c>
      <c r="I3090" s="3">
        <v>197631</v>
      </c>
      <c r="J3090" s="3">
        <v>90577</v>
      </c>
      <c r="K3090" s="3">
        <v>0.45831372608548299</v>
      </c>
    </row>
    <row r="3091" spans="1:11" x14ac:dyDescent="0.2">
      <c r="A3091" s="3" t="s">
        <v>1033</v>
      </c>
      <c r="B3091" s="3" t="s">
        <v>1151</v>
      </c>
      <c r="C3091" s="3" t="s">
        <v>1152</v>
      </c>
      <c r="D3091" s="3" t="s">
        <v>14</v>
      </c>
      <c r="E3091" s="3">
        <v>2829</v>
      </c>
      <c r="F3091" s="3">
        <v>457.71804594969097</v>
      </c>
      <c r="G3091" s="3">
        <v>5495</v>
      </c>
      <c r="H3091" s="3">
        <v>2691.7060570334502</v>
      </c>
      <c r="I3091" s="3">
        <v>197631</v>
      </c>
      <c r="J3091" s="3">
        <v>90577</v>
      </c>
      <c r="K3091" s="3">
        <v>0.45831372608548299</v>
      </c>
    </row>
    <row r="3092" spans="1:11" x14ac:dyDescent="0.2">
      <c r="A3092" s="3" t="s">
        <v>1033</v>
      </c>
      <c r="B3092" s="3" t="s">
        <v>1151</v>
      </c>
      <c r="C3092" s="3" t="s">
        <v>1152</v>
      </c>
      <c r="D3092" s="3" t="s">
        <v>15</v>
      </c>
      <c r="E3092" s="3">
        <v>2556</v>
      </c>
      <c r="F3092" s="3">
        <v>321.56980035186302</v>
      </c>
      <c r="G3092" s="3">
        <v>5345</v>
      </c>
      <c r="H3092" s="3">
        <v>2547.73202847113</v>
      </c>
      <c r="I3092" s="3">
        <v>197631</v>
      </c>
      <c r="J3092" s="3">
        <v>90577</v>
      </c>
      <c r="K3092" s="3">
        <v>0.45831372608548299</v>
      </c>
    </row>
    <row r="3093" spans="1:11" x14ac:dyDescent="0.2">
      <c r="A3093" s="3" t="s">
        <v>1033</v>
      </c>
      <c r="B3093" s="3" t="s">
        <v>1154</v>
      </c>
      <c r="C3093" s="3" t="s">
        <v>1155</v>
      </c>
      <c r="D3093" s="3" t="s">
        <v>8</v>
      </c>
      <c r="E3093" s="3">
        <v>2878</v>
      </c>
      <c r="F3093" s="3">
        <v>422.50345746940098</v>
      </c>
      <c r="G3093" s="3">
        <v>5161</v>
      </c>
      <c r="H3093" s="3">
        <v>2345.4795515691699</v>
      </c>
      <c r="I3093" s="3">
        <v>192917</v>
      </c>
      <c r="J3093" s="3">
        <v>89261</v>
      </c>
      <c r="K3093" s="3">
        <v>0.462691209172857</v>
      </c>
    </row>
    <row r="3094" spans="1:11" x14ac:dyDescent="0.2">
      <c r="A3094" s="3" t="s">
        <v>1033</v>
      </c>
      <c r="B3094" s="3" t="s">
        <v>1154</v>
      </c>
      <c r="C3094" s="3" t="s">
        <v>1155</v>
      </c>
      <c r="D3094" s="3" t="s">
        <v>9</v>
      </c>
      <c r="E3094" s="3">
        <v>3289</v>
      </c>
      <c r="F3094" s="3">
        <v>660.76750651011605</v>
      </c>
      <c r="G3094" s="3">
        <v>5375</v>
      </c>
      <c r="H3094" s="3">
        <v>2778.0220254093501</v>
      </c>
      <c r="I3094" s="3">
        <v>192917</v>
      </c>
      <c r="J3094" s="3">
        <v>89261</v>
      </c>
      <c r="K3094" s="3">
        <v>0.462691209172857</v>
      </c>
    </row>
    <row r="3095" spans="1:11" x14ac:dyDescent="0.2">
      <c r="A3095" s="3" t="s">
        <v>1033</v>
      </c>
      <c r="B3095" s="3" t="s">
        <v>1154</v>
      </c>
      <c r="C3095" s="3" t="s">
        <v>1155</v>
      </c>
      <c r="D3095" s="3" t="s">
        <v>10</v>
      </c>
      <c r="E3095" s="3">
        <v>2757</v>
      </c>
      <c r="F3095" s="3">
        <v>472.029429993218</v>
      </c>
      <c r="G3095" s="3">
        <v>5455</v>
      </c>
      <c r="H3095" s="3">
        <v>2405.7672846044802</v>
      </c>
      <c r="I3095" s="3">
        <v>192917</v>
      </c>
      <c r="J3095" s="3">
        <v>89261</v>
      </c>
      <c r="K3095" s="3">
        <v>0.462691209172857</v>
      </c>
    </row>
    <row r="3096" spans="1:11" x14ac:dyDescent="0.2">
      <c r="A3096" s="3" t="s">
        <v>1033</v>
      </c>
      <c r="B3096" s="3" t="s">
        <v>1154</v>
      </c>
      <c r="C3096" s="3" t="s">
        <v>1155</v>
      </c>
      <c r="D3096" s="3" t="s">
        <v>11</v>
      </c>
      <c r="E3096" s="3">
        <v>2829</v>
      </c>
      <c r="F3096" s="3">
        <v>445.295130017215</v>
      </c>
      <c r="G3096" s="3">
        <v>5481</v>
      </c>
      <c r="H3096" s="3">
        <v>2610.4571499235899</v>
      </c>
      <c r="I3096" s="3">
        <v>192917</v>
      </c>
      <c r="J3096" s="3">
        <v>89261</v>
      </c>
      <c r="K3096" s="3">
        <v>0.462691209172857</v>
      </c>
    </row>
    <row r="3097" spans="1:11" x14ac:dyDescent="0.2">
      <c r="A3097" s="3" t="s">
        <v>1033</v>
      </c>
      <c r="B3097" s="3" t="s">
        <v>1154</v>
      </c>
      <c r="C3097" s="3" t="s">
        <v>1155</v>
      </c>
      <c r="D3097" s="3" t="s">
        <v>12</v>
      </c>
      <c r="E3097" s="3">
        <v>2779</v>
      </c>
      <c r="F3097" s="3">
        <v>422.19196663937498</v>
      </c>
      <c r="G3097" s="3">
        <v>5436</v>
      </c>
      <c r="H3097" s="3">
        <v>2485.0033154306602</v>
      </c>
      <c r="I3097" s="3">
        <v>192917</v>
      </c>
      <c r="J3097" s="3">
        <v>89261</v>
      </c>
      <c r="K3097" s="3">
        <v>0.462691209172857</v>
      </c>
    </row>
    <row r="3098" spans="1:11" x14ac:dyDescent="0.2">
      <c r="A3098" s="3" t="s">
        <v>1033</v>
      </c>
      <c r="B3098" s="3" t="s">
        <v>1154</v>
      </c>
      <c r="C3098" s="3" t="s">
        <v>1155</v>
      </c>
      <c r="D3098" s="3" t="s">
        <v>13</v>
      </c>
      <c r="E3098" s="3">
        <v>2597</v>
      </c>
      <c r="F3098" s="3">
        <v>436.06761588884001</v>
      </c>
      <c r="G3098" s="3">
        <v>6080</v>
      </c>
      <c r="H3098" s="3">
        <v>3258.8663053834298</v>
      </c>
      <c r="I3098" s="3">
        <v>192917</v>
      </c>
      <c r="J3098" s="3">
        <v>89261</v>
      </c>
      <c r="K3098" s="3">
        <v>0.462691209172857</v>
      </c>
    </row>
    <row r="3099" spans="1:11" x14ac:dyDescent="0.2">
      <c r="A3099" s="3" t="s">
        <v>1033</v>
      </c>
      <c r="B3099" s="3" t="s">
        <v>1154</v>
      </c>
      <c r="C3099" s="3" t="s">
        <v>1155</v>
      </c>
      <c r="D3099" s="3" t="s">
        <v>14</v>
      </c>
      <c r="E3099" s="3">
        <v>2833</v>
      </c>
      <c r="F3099" s="3">
        <v>505.07854917609598</v>
      </c>
      <c r="G3099" s="3">
        <v>5796</v>
      </c>
      <c r="H3099" s="3">
        <v>3008.7085630084398</v>
      </c>
      <c r="I3099" s="3">
        <v>192917</v>
      </c>
      <c r="J3099" s="3">
        <v>89261</v>
      </c>
      <c r="K3099" s="3">
        <v>0.462691209172857</v>
      </c>
    </row>
    <row r="3100" spans="1:11" x14ac:dyDescent="0.2">
      <c r="A3100" s="3" t="s">
        <v>1033</v>
      </c>
      <c r="B3100" s="3" t="s">
        <v>1154</v>
      </c>
      <c r="C3100" s="3" t="s">
        <v>1155</v>
      </c>
      <c r="D3100" s="3" t="s">
        <v>15</v>
      </c>
      <c r="E3100" s="3">
        <v>2802</v>
      </c>
      <c r="F3100" s="3">
        <v>440.64702557447299</v>
      </c>
      <c r="G3100" s="3">
        <v>5494</v>
      </c>
      <c r="H3100" s="3">
        <v>2768.54460132141</v>
      </c>
      <c r="I3100" s="3">
        <v>192917</v>
      </c>
      <c r="J3100" s="3">
        <v>89261</v>
      </c>
      <c r="K3100" s="3">
        <v>0.462691209172857</v>
      </c>
    </row>
    <row r="3101" spans="1:11" x14ac:dyDescent="0.2">
      <c r="A3101" s="3" t="s">
        <v>1033</v>
      </c>
      <c r="B3101" s="3" t="s">
        <v>1157</v>
      </c>
      <c r="C3101" s="3" t="s">
        <v>1158</v>
      </c>
      <c r="D3101" s="3" t="s">
        <v>8</v>
      </c>
      <c r="E3101" s="3">
        <v>4119</v>
      </c>
      <c r="F3101" s="3">
        <v>1180.51725666065</v>
      </c>
      <c r="G3101" s="3">
        <v>6505</v>
      </c>
      <c r="H3101" s="3">
        <v>3414.0276177360602</v>
      </c>
      <c r="I3101" s="3">
        <v>113446</v>
      </c>
      <c r="J3101" s="3">
        <v>50435</v>
      </c>
      <c r="K3101" s="3">
        <v>0.444572748267898</v>
      </c>
    </row>
    <row r="3102" spans="1:11" x14ac:dyDescent="0.2">
      <c r="A3102" s="3" t="s">
        <v>1033</v>
      </c>
      <c r="B3102" s="3" t="s">
        <v>1157</v>
      </c>
      <c r="C3102" s="3" t="s">
        <v>1158</v>
      </c>
      <c r="D3102" s="3" t="s">
        <v>9</v>
      </c>
      <c r="E3102" s="3">
        <v>4596</v>
      </c>
      <c r="F3102" s="3">
        <v>1761.9228220604</v>
      </c>
      <c r="G3102" s="3">
        <v>7127</v>
      </c>
      <c r="H3102" s="3">
        <v>4237.4684343434301</v>
      </c>
      <c r="I3102" s="3">
        <v>113446</v>
      </c>
      <c r="J3102" s="3">
        <v>50435</v>
      </c>
      <c r="K3102" s="3">
        <v>0.444572748267898</v>
      </c>
    </row>
    <row r="3103" spans="1:11" x14ac:dyDescent="0.2">
      <c r="A3103" s="3" t="s">
        <v>1033</v>
      </c>
      <c r="B3103" s="3" t="s">
        <v>1157</v>
      </c>
      <c r="C3103" s="3" t="s">
        <v>1158</v>
      </c>
      <c r="D3103" s="3" t="s">
        <v>10</v>
      </c>
      <c r="E3103" s="3">
        <v>3613</v>
      </c>
      <c r="F3103" s="3">
        <v>1179.84894480649</v>
      </c>
      <c r="G3103" s="3">
        <v>6172</v>
      </c>
      <c r="H3103" s="3">
        <v>3173.424998425</v>
      </c>
      <c r="I3103" s="3">
        <v>113446</v>
      </c>
      <c r="J3103" s="3">
        <v>50435</v>
      </c>
      <c r="K3103" s="3">
        <v>0.444572748267898</v>
      </c>
    </row>
    <row r="3104" spans="1:11" x14ac:dyDescent="0.2">
      <c r="A3104" s="3" t="s">
        <v>1033</v>
      </c>
      <c r="B3104" s="3" t="s">
        <v>1157</v>
      </c>
      <c r="C3104" s="3" t="s">
        <v>1158</v>
      </c>
      <c r="D3104" s="3" t="s">
        <v>11</v>
      </c>
      <c r="E3104" s="3">
        <v>3798</v>
      </c>
      <c r="F3104" s="3">
        <v>1163.0679341587399</v>
      </c>
      <c r="G3104" s="3">
        <v>7144</v>
      </c>
      <c r="H3104" s="3">
        <v>4259.9555504960899</v>
      </c>
      <c r="I3104" s="3">
        <v>113446</v>
      </c>
      <c r="J3104" s="3">
        <v>50435</v>
      </c>
      <c r="K3104" s="3">
        <v>0.444572748267898</v>
      </c>
    </row>
    <row r="3105" spans="1:11" x14ac:dyDescent="0.2">
      <c r="A3105" s="3" t="s">
        <v>1033</v>
      </c>
      <c r="B3105" s="3" t="s">
        <v>1157</v>
      </c>
      <c r="C3105" s="3" t="s">
        <v>1158</v>
      </c>
      <c r="D3105" s="3" t="s">
        <v>12</v>
      </c>
      <c r="E3105" s="3">
        <v>3661</v>
      </c>
      <c r="F3105" s="3">
        <v>991.78223855376598</v>
      </c>
      <c r="G3105" s="3">
        <v>6987</v>
      </c>
      <c r="H3105" s="3">
        <v>3522.35853160955</v>
      </c>
      <c r="I3105" s="3">
        <v>113446</v>
      </c>
      <c r="J3105" s="3">
        <v>50435</v>
      </c>
      <c r="K3105" s="3">
        <v>0.444572748267898</v>
      </c>
    </row>
    <row r="3106" spans="1:11" x14ac:dyDescent="0.2">
      <c r="A3106" s="3" t="s">
        <v>1033</v>
      </c>
      <c r="B3106" s="3" t="s">
        <v>1157</v>
      </c>
      <c r="C3106" s="3" t="s">
        <v>1158</v>
      </c>
      <c r="D3106" s="3" t="s">
        <v>13</v>
      </c>
      <c r="E3106" s="3">
        <v>3972</v>
      </c>
      <c r="F3106" s="3">
        <v>1057.0931343140601</v>
      </c>
      <c r="G3106" s="3">
        <v>6969</v>
      </c>
      <c r="H3106" s="3">
        <v>3844.5190385269502</v>
      </c>
      <c r="I3106" s="3">
        <v>113446</v>
      </c>
      <c r="J3106" s="3">
        <v>50435</v>
      </c>
      <c r="K3106" s="3">
        <v>0.444572748267898</v>
      </c>
    </row>
    <row r="3107" spans="1:11" x14ac:dyDescent="0.2">
      <c r="A3107" s="3" t="s">
        <v>1033</v>
      </c>
      <c r="B3107" s="3" t="s">
        <v>1157</v>
      </c>
      <c r="C3107" s="3" t="s">
        <v>1158</v>
      </c>
      <c r="D3107" s="3" t="s">
        <v>14</v>
      </c>
      <c r="E3107" s="3">
        <v>4309</v>
      </c>
      <c r="F3107" s="3">
        <v>1340.7141178162501</v>
      </c>
      <c r="G3107" s="3">
        <v>6945</v>
      </c>
      <c r="H3107" s="3">
        <v>4135.4398190435604</v>
      </c>
      <c r="I3107" s="3">
        <v>113446</v>
      </c>
      <c r="J3107" s="3">
        <v>50435</v>
      </c>
      <c r="K3107" s="3">
        <v>0.444572748267898</v>
      </c>
    </row>
    <row r="3108" spans="1:11" x14ac:dyDescent="0.2">
      <c r="A3108" s="3" t="s">
        <v>1033</v>
      </c>
      <c r="B3108" s="3" t="s">
        <v>1157</v>
      </c>
      <c r="C3108" s="3" t="s">
        <v>1158</v>
      </c>
      <c r="D3108" s="3" t="s">
        <v>15</v>
      </c>
      <c r="E3108" s="3">
        <v>3825</v>
      </c>
      <c r="F3108" s="3">
        <v>1239.1711142945101</v>
      </c>
      <c r="G3108" s="3">
        <v>6937</v>
      </c>
      <c r="H3108" s="3">
        <v>4333.2949781994403</v>
      </c>
      <c r="I3108" s="3">
        <v>113446</v>
      </c>
      <c r="J3108" s="3">
        <v>50435</v>
      </c>
      <c r="K3108" s="3">
        <v>0.444572748267898</v>
      </c>
    </row>
    <row r="3109" spans="1:11" x14ac:dyDescent="0.2">
      <c r="A3109" s="3" t="s">
        <v>1033</v>
      </c>
      <c r="B3109" s="3" t="s">
        <v>1160</v>
      </c>
      <c r="C3109" s="3" t="s">
        <v>1161</v>
      </c>
      <c r="D3109" s="3" t="s">
        <v>8</v>
      </c>
      <c r="E3109" s="3">
        <v>3557</v>
      </c>
      <c r="F3109" s="3">
        <v>755.29574733594404</v>
      </c>
      <c r="G3109" s="3">
        <v>5684</v>
      </c>
      <c r="H3109" s="3">
        <v>2958.8784021388001</v>
      </c>
      <c r="I3109" s="3">
        <v>136846</v>
      </c>
      <c r="J3109" s="3">
        <v>62671</v>
      </c>
      <c r="K3109" s="3">
        <v>0.45796735016003398</v>
      </c>
    </row>
    <row r="3110" spans="1:11" x14ac:dyDescent="0.2">
      <c r="A3110" s="3" t="s">
        <v>1033</v>
      </c>
      <c r="B3110" s="3" t="s">
        <v>1160</v>
      </c>
      <c r="C3110" s="3" t="s">
        <v>1161</v>
      </c>
      <c r="D3110" s="3" t="s">
        <v>9</v>
      </c>
      <c r="E3110" s="3">
        <v>4131</v>
      </c>
      <c r="F3110" s="3">
        <v>1232.8665584072101</v>
      </c>
      <c r="G3110" s="3">
        <v>6498</v>
      </c>
      <c r="H3110" s="3">
        <v>4038.5248307884399</v>
      </c>
      <c r="I3110" s="3">
        <v>136846</v>
      </c>
      <c r="J3110" s="3">
        <v>62671</v>
      </c>
      <c r="K3110" s="3">
        <v>0.45796735016003398</v>
      </c>
    </row>
    <row r="3111" spans="1:11" x14ac:dyDescent="0.2">
      <c r="A3111" s="3" t="s">
        <v>1033</v>
      </c>
      <c r="B3111" s="3" t="s">
        <v>1160</v>
      </c>
      <c r="C3111" s="3" t="s">
        <v>1161</v>
      </c>
      <c r="D3111" s="3" t="s">
        <v>10</v>
      </c>
      <c r="E3111" s="3">
        <v>3264</v>
      </c>
      <c r="F3111" s="3">
        <v>713.15024291946497</v>
      </c>
      <c r="G3111" s="3">
        <v>5620</v>
      </c>
      <c r="H3111" s="3">
        <v>2950.0559471584802</v>
      </c>
      <c r="I3111" s="3">
        <v>136846</v>
      </c>
      <c r="J3111" s="3">
        <v>62671</v>
      </c>
      <c r="K3111" s="3">
        <v>0.45796735016003398</v>
      </c>
    </row>
    <row r="3112" spans="1:11" x14ac:dyDescent="0.2">
      <c r="A3112" s="3" t="s">
        <v>1033</v>
      </c>
      <c r="B3112" s="3" t="s">
        <v>1160</v>
      </c>
      <c r="C3112" s="3" t="s">
        <v>1161</v>
      </c>
      <c r="D3112" s="3" t="s">
        <v>11</v>
      </c>
      <c r="E3112" s="3">
        <v>3239</v>
      </c>
      <c r="F3112" s="3">
        <v>706.04944174489196</v>
      </c>
      <c r="G3112" s="3">
        <v>5886</v>
      </c>
      <c r="H3112" s="3">
        <v>2965.5562569673002</v>
      </c>
      <c r="I3112" s="3">
        <v>136846</v>
      </c>
      <c r="J3112" s="3">
        <v>62671</v>
      </c>
      <c r="K3112" s="3">
        <v>0.45796735016003398</v>
      </c>
    </row>
    <row r="3113" spans="1:11" x14ac:dyDescent="0.2">
      <c r="A3113" s="3" t="s">
        <v>1033</v>
      </c>
      <c r="B3113" s="3" t="s">
        <v>1160</v>
      </c>
      <c r="C3113" s="3" t="s">
        <v>1161</v>
      </c>
      <c r="D3113" s="3" t="s">
        <v>12</v>
      </c>
      <c r="E3113" s="3">
        <v>2761</v>
      </c>
      <c r="F3113" s="3">
        <v>469.95657701626698</v>
      </c>
      <c r="G3113" s="3">
        <v>5239</v>
      </c>
      <c r="H3113" s="3">
        <v>1872.2650488833201</v>
      </c>
      <c r="I3113" s="3">
        <v>136846</v>
      </c>
      <c r="J3113" s="3">
        <v>62671</v>
      </c>
      <c r="K3113" s="3">
        <v>0.45796735016003398</v>
      </c>
    </row>
    <row r="3114" spans="1:11" x14ac:dyDescent="0.2">
      <c r="A3114" s="3" t="s">
        <v>1033</v>
      </c>
      <c r="B3114" s="3" t="s">
        <v>1160</v>
      </c>
      <c r="C3114" s="3" t="s">
        <v>1161</v>
      </c>
      <c r="D3114" s="3" t="s">
        <v>13</v>
      </c>
      <c r="E3114" s="3">
        <v>3453</v>
      </c>
      <c r="F3114" s="3">
        <v>699.50065733891802</v>
      </c>
      <c r="G3114" s="3">
        <v>6791</v>
      </c>
      <c r="H3114" s="3">
        <v>3721.0848914364601</v>
      </c>
      <c r="I3114" s="3">
        <v>136846</v>
      </c>
      <c r="J3114" s="3">
        <v>62671</v>
      </c>
      <c r="K3114" s="3">
        <v>0.45796735016003398</v>
      </c>
    </row>
    <row r="3115" spans="1:11" x14ac:dyDescent="0.2">
      <c r="A3115" s="3" t="s">
        <v>1033</v>
      </c>
      <c r="B3115" s="3" t="s">
        <v>1160</v>
      </c>
      <c r="C3115" s="3" t="s">
        <v>1161</v>
      </c>
      <c r="D3115" s="3" t="s">
        <v>14</v>
      </c>
      <c r="E3115" s="3">
        <v>3070</v>
      </c>
      <c r="F3115" s="3">
        <v>717.036262067145</v>
      </c>
      <c r="G3115" s="3">
        <v>5756</v>
      </c>
      <c r="H3115" s="3">
        <v>2905.46134347211</v>
      </c>
      <c r="I3115" s="3">
        <v>136846</v>
      </c>
      <c r="J3115" s="3">
        <v>62671</v>
      </c>
      <c r="K3115" s="3">
        <v>0.45796735016003398</v>
      </c>
    </row>
    <row r="3116" spans="1:11" x14ac:dyDescent="0.2">
      <c r="A3116" s="3" t="s">
        <v>1033</v>
      </c>
      <c r="B3116" s="3" t="s">
        <v>1160</v>
      </c>
      <c r="C3116" s="3" t="s">
        <v>1161</v>
      </c>
      <c r="D3116" s="3" t="s">
        <v>15</v>
      </c>
      <c r="E3116" s="3">
        <v>3042</v>
      </c>
      <c r="F3116" s="3">
        <v>694.16420433460405</v>
      </c>
      <c r="G3116" s="3">
        <v>5821</v>
      </c>
      <c r="H3116" s="3">
        <v>3218.9426090492998</v>
      </c>
      <c r="I3116" s="3">
        <v>136846</v>
      </c>
      <c r="J3116" s="3">
        <v>62671</v>
      </c>
      <c r="K3116" s="3">
        <v>0.45796735016003398</v>
      </c>
    </row>
    <row r="3117" spans="1:11" x14ac:dyDescent="0.2">
      <c r="A3117" s="3" t="s">
        <v>1033</v>
      </c>
      <c r="B3117" s="3" t="s">
        <v>1163</v>
      </c>
      <c r="C3117" s="3" t="s">
        <v>1164</v>
      </c>
      <c r="D3117" s="3" t="s">
        <v>8</v>
      </c>
      <c r="E3117" s="3">
        <v>5097</v>
      </c>
      <c r="F3117" s="3">
        <v>2392.4267803893299</v>
      </c>
      <c r="G3117" s="3">
        <v>7659</v>
      </c>
      <c r="H3117" s="3">
        <v>5433.96932285821</v>
      </c>
      <c r="I3117" s="3">
        <v>77815</v>
      </c>
      <c r="J3117" s="3">
        <v>33498</v>
      </c>
      <c r="K3117" s="3">
        <v>0.43048255477735697</v>
      </c>
    </row>
    <row r="3118" spans="1:11" x14ac:dyDescent="0.2">
      <c r="A3118" s="3" t="s">
        <v>1033</v>
      </c>
      <c r="B3118" s="3" t="s">
        <v>1163</v>
      </c>
      <c r="C3118" s="3" t="s">
        <v>1164</v>
      </c>
      <c r="D3118" s="3" t="s">
        <v>9</v>
      </c>
      <c r="E3118" s="3">
        <v>5764</v>
      </c>
      <c r="F3118" s="3">
        <v>3118.82517329242</v>
      </c>
      <c r="G3118" s="3">
        <v>8026</v>
      </c>
      <c r="H3118" s="3">
        <v>6309.5238095238101</v>
      </c>
      <c r="I3118" s="3">
        <v>77815</v>
      </c>
      <c r="J3118" s="3">
        <v>33498</v>
      </c>
      <c r="K3118" s="3">
        <v>0.43048255477735697</v>
      </c>
    </row>
    <row r="3119" spans="1:11" x14ac:dyDescent="0.2">
      <c r="A3119" s="3" t="s">
        <v>1033</v>
      </c>
      <c r="B3119" s="3" t="s">
        <v>1163</v>
      </c>
      <c r="C3119" s="3" t="s">
        <v>1164</v>
      </c>
      <c r="D3119" s="3" t="s">
        <v>10</v>
      </c>
      <c r="E3119" s="3">
        <v>5154</v>
      </c>
      <c r="F3119" s="3">
        <v>2076.4041780685602</v>
      </c>
      <c r="G3119" s="3">
        <v>7647</v>
      </c>
      <c r="H3119" s="3">
        <v>4726.1471167721202</v>
      </c>
      <c r="I3119" s="3">
        <v>77815</v>
      </c>
      <c r="J3119" s="3">
        <v>33498</v>
      </c>
      <c r="K3119" s="3">
        <v>0.43048255477735697</v>
      </c>
    </row>
    <row r="3120" spans="1:11" x14ac:dyDescent="0.2">
      <c r="A3120" s="3" t="s">
        <v>1033</v>
      </c>
      <c r="B3120" s="3" t="s">
        <v>1163</v>
      </c>
      <c r="C3120" s="3" t="s">
        <v>1164</v>
      </c>
      <c r="D3120" s="3" t="s">
        <v>11</v>
      </c>
      <c r="E3120" s="3">
        <v>5634</v>
      </c>
      <c r="F3120" s="3">
        <v>2665.20376658855</v>
      </c>
      <c r="G3120" s="3">
        <v>7486</v>
      </c>
      <c r="H3120" s="3">
        <v>5772.8442728442697</v>
      </c>
      <c r="I3120" s="3">
        <v>77815</v>
      </c>
      <c r="J3120" s="3">
        <v>33498</v>
      </c>
      <c r="K3120" s="3">
        <v>0.43048255477735697</v>
      </c>
    </row>
    <row r="3121" spans="1:11" x14ac:dyDescent="0.2">
      <c r="A3121" s="3" t="s">
        <v>1033</v>
      </c>
      <c r="B3121" s="3" t="s">
        <v>1163</v>
      </c>
      <c r="C3121" s="3" t="s">
        <v>1164</v>
      </c>
      <c r="D3121" s="3" t="s">
        <v>12</v>
      </c>
      <c r="E3121" s="3">
        <v>4831</v>
      </c>
      <c r="F3121" s="3">
        <v>1887.6175533987901</v>
      </c>
      <c r="G3121" s="3">
        <v>6893</v>
      </c>
      <c r="H3121" s="3">
        <v>4221.3112252952897</v>
      </c>
      <c r="I3121" s="3">
        <v>77815</v>
      </c>
      <c r="J3121" s="3">
        <v>33498</v>
      </c>
      <c r="K3121" s="3">
        <v>0.43048255477735697</v>
      </c>
    </row>
    <row r="3122" spans="1:11" x14ac:dyDescent="0.2">
      <c r="A3122" s="3" t="s">
        <v>1033</v>
      </c>
      <c r="B3122" s="3" t="s">
        <v>1163</v>
      </c>
      <c r="C3122" s="3" t="s">
        <v>1164</v>
      </c>
      <c r="D3122" s="3" t="s">
        <v>13</v>
      </c>
      <c r="E3122" s="3">
        <v>4354</v>
      </c>
      <c r="F3122" s="3">
        <v>1900.6824546508401</v>
      </c>
      <c r="G3122" s="3">
        <v>6634</v>
      </c>
      <c r="H3122" s="3">
        <v>4378.1723391697797</v>
      </c>
      <c r="I3122" s="3">
        <v>77815</v>
      </c>
      <c r="J3122" s="3">
        <v>33498</v>
      </c>
      <c r="K3122" s="3">
        <v>0.43048255477735697</v>
      </c>
    </row>
    <row r="3123" spans="1:11" x14ac:dyDescent="0.2">
      <c r="A3123" s="3" t="s">
        <v>1033</v>
      </c>
      <c r="B3123" s="3" t="s">
        <v>1163</v>
      </c>
      <c r="C3123" s="3" t="s">
        <v>1164</v>
      </c>
      <c r="D3123" s="3" t="s">
        <v>14</v>
      </c>
      <c r="E3123" s="3">
        <v>4797</v>
      </c>
      <c r="F3123" s="3">
        <v>2174.38934062315</v>
      </c>
      <c r="G3123" s="3">
        <v>7080</v>
      </c>
      <c r="H3123" s="3">
        <v>4534.1937398012196</v>
      </c>
      <c r="I3123" s="3">
        <v>77815</v>
      </c>
      <c r="J3123" s="3">
        <v>33498</v>
      </c>
      <c r="K3123" s="3">
        <v>0.43048255477735697</v>
      </c>
    </row>
    <row r="3124" spans="1:11" x14ac:dyDescent="0.2">
      <c r="A3124" s="3" t="s">
        <v>1033</v>
      </c>
      <c r="B3124" s="3" t="s">
        <v>1163</v>
      </c>
      <c r="C3124" s="3" t="s">
        <v>1164</v>
      </c>
      <c r="D3124" s="3" t="s">
        <v>15</v>
      </c>
      <c r="E3124" s="3">
        <v>5429</v>
      </c>
      <c r="F3124" s="3">
        <v>2268.3948894588302</v>
      </c>
      <c r="G3124" s="3">
        <v>7963</v>
      </c>
      <c r="H3124" s="3">
        <v>5950.8757525998899</v>
      </c>
      <c r="I3124" s="3">
        <v>77815</v>
      </c>
      <c r="J3124" s="3">
        <v>33498</v>
      </c>
      <c r="K3124" s="3">
        <v>0.43048255477735697</v>
      </c>
    </row>
    <row r="3125" spans="1:11" x14ac:dyDescent="0.2">
      <c r="A3125" s="3" t="s">
        <v>1033</v>
      </c>
      <c r="B3125" s="3" t="s">
        <v>1166</v>
      </c>
      <c r="C3125" s="3" t="s">
        <v>1167</v>
      </c>
      <c r="D3125" s="3" t="s">
        <v>8</v>
      </c>
      <c r="E3125" s="3">
        <v>4708</v>
      </c>
      <c r="F3125" s="3">
        <v>1570.8203370449501</v>
      </c>
      <c r="G3125" s="3">
        <v>5981</v>
      </c>
      <c r="H3125" s="3">
        <v>2873.7568001755499</v>
      </c>
      <c r="I3125" s="3">
        <v>184914</v>
      </c>
      <c r="J3125" s="3">
        <v>76254</v>
      </c>
      <c r="K3125" s="3">
        <v>0.41237548265680302</v>
      </c>
    </row>
    <row r="3126" spans="1:11" x14ac:dyDescent="0.2">
      <c r="A3126" s="3" t="s">
        <v>1033</v>
      </c>
      <c r="B3126" s="3" t="s">
        <v>1166</v>
      </c>
      <c r="C3126" s="3" t="s">
        <v>1167</v>
      </c>
      <c r="D3126" s="3" t="s">
        <v>9</v>
      </c>
      <c r="E3126" s="3">
        <v>5762</v>
      </c>
      <c r="F3126" s="3">
        <v>2170.9868993032301</v>
      </c>
      <c r="G3126" s="3">
        <v>6620</v>
      </c>
      <c r="H3126" s="3">
        <v>3757.0916865522699</v>
      </c>
      <c r="I3126" s="3">
        <v>184914</v>
      </c>
      <c r="J3126" s="3">
        <v>76254</v>
      </c>
      <c r="K3126" s="3">
        <v>0.41237548265680302</v>
      </c>
    </row>
    <row r="3127" spans="1:11" x14ac:dyDescent="0.2">
      <c r="A3127" s="3" t="s">
        <v>1033</v>
      </c>
      <c r="B3127" s="3" t="s">
        <v>1166</v>
      </c>
      <c r="C3127" s="3" t="s">
        <v>1167</v>
      </c>
      <c r="D3127" s="3" t="s">
        <v>10</v>
      </c>
      <c r="E3127" s="3">
        <v>4708</v>
      </c>
      <c r="F3127" s="3">
        <v>1379.3463201907</v>
      </c>
      <c r="G3127" s="3">
        <v>5462</v>
      </c>
      <c r="H3127" s="3">
        <v>2122.5380568658802</v>
      </c>
      <c r="I3127" s="3">
        <v>184914</v>
      </c>
      <c r="J3127" s="3">
        <v>76254</v>
      </c>
      <c r="K3127" s="3">
        <v>0.41237548265680302</v>
      </c>
    </row>
    <row r="3128" spans="1:11" x14ac:dyDescent="0.2">
      <c r="A3128" s="3" t="s">
        <v>1033</v>
      </c>
      <c r="B3128" s="3" t="s">
        <v>1166</v>
      </c>
      <c r="C3128" s="3" t="s">
        <v>1167</v>
      </c>
      <c r="D3128" s="3" t="s">
        <v>11</v>
      </c>
      <c r="E3128" s="3">
        <v>4563</v>
      </c>
      <c r="F3128" s="3">
        <v>1189.7967387154699</v>
      </c>
      <c r="G3128" s="3">
        <v>6028</v>
      </c>
      <c r="H3128" s="3">
        <v>2399.9778810305602</v>
      </c>
      <c r="I3128" s="3">
        <v>184914</v>
      </c>
      <c r="J3128" s="3">
        <v>76254</v>
      </c>
      <c r="K3128" s="3">
        <v>0.41237548265680302</v>
      </c>
    </row>
    <row r="3129" spans="1:11" x14ac:dyDescent="0.2">
      <c r="A3129" s="3" t="s">
        <v>1033</v>
      </c>
      <c r="B3129" s="3" t="s">
        <v>1166</v>
      </c>
      <c r="C3129" s="3" t="s">
        <v>1167</v>
      </c>
      <c r="D3129" s="3" t="s">
        <v>12</v>
      </c>
      <c r="E3129" s="3">
        <v>5001</v>
      </c>
      <c r="F3129" s="3">
        <v>1217.3610341359299</v>
      </c>
      <c r="G3129" s="3">
        <v>5754</v>
      </c>
      <c r="H3129" s="3">
        <v>2148.7377662342401</v>
      </c>
      <c r="I3129" s="3">
        <v>184914</v>
      </c>
      <c r="J3129" s="3">
        <v>76254</v>
      </c>
      <c r="K3129" s="3">
        <v>0.41237548265680302</v>
      </c>
    </row>
    <row r="3130" spans="1:11" x14ac:dyDescent="0.2">
      <c r="A3130" s="3" t="s">
        <v>1033</v>
      </c>
      <c r="B3130" s="3" t="s">
        <v>1166</v>
      </c>
      <c r="C3130" s="3" t="s">
        <v>1167</v>
      </c>
      <c r="D3130" s="3" t="s">
        <v>13</v>
      </c>
      <c r="E3130" s="3">
        <v>4477</v>
      </c>
      <c r="F3130" s="3">
        <v>1045.8787432598599</v>
      </c>
      <c r="G3130" s="3">
        <v>5560</v>
      </c>
      <c r="H3130" s="3">
        <v>2115.1069480589299</v>
      </c>
      <c r="I3130" s="3">
        <v>184914</v>
      </c>
      <c r="J3130" s="3">
        <v>76254</v>
      </c>
      <c r="K3130" s="3">
        <v>0.41237548265680302</v>
      </c>
    </row>
    <row r="3131" spans="1:11" x14ac:dyDescent="0.2">
      <c r="A3131" s="3" t="s">
        <v>1033</v>
      </c>
      <c r="B3131" s="3" t="s">
        <v>1166</v>
      </c>
      <c r="C3131" s="3" t="s">
        <v>1167</v>
      </c>
      <c r="D3131" s="3" t="s">
        <v>14</v>
      </c>
      <c r="E3131" s="3">
        <v>4180</v>
      </c>
      <c r="F3131" s="3">
        <v>1050.53531090409</v>
      </c>
      <c r="G3131" s="3">
        <v>5773</v>
      </c>
      <c r="H3131" s="3">
        <v>2303.8573777546399</v>
      </c>
      <c r="I3131" s="3">
        <v>184914</v>
      </c>
      <c r="J3131" s="3">
        <v>76254</v>
      </c>
      <c r="K3131" s="3">
        <v>0.41237548265680302</v>
      </c>
    </row>
    <row r="3132" spans="1:11" x14ac:dyDescent="0.2">
      <c r="A3132" s="3" t="s">
        <v>1033</v>
      </c>
      <c r="B3132" s="3" t="s">
        <v>1166</v>
      </c>
      <c r="C3132" s="3" t="s">
        <v>1167</v>
      </c>
      <c r="D3132" s="3" t="s">
        <v>15</v>
      </c>
      <c r="E3132" s="3">
        <v>3912</v>
      </c>
      <c r="F3132" s="3">
        <v>904.86715131588903</v>
      </c>
      <c r="G3132" s="3">
        <v>6126</v>
      </c>
      <c r="H3132" s="3">
        <v>2287.8099695737501</v>
      </c>
      <c r="I3132" s="3">
        <v>184914</v>
      </c>
      <c r="J3132" s="3">
        <v>76254</v>
      </c>
      <c r="K3132" s="3">
        <v>0.41237548265680302</v>
      </c>
    </row>
    <row r="3133" spans="1:11" x14ac:dyDescent="0.2">
      <c r="A3133" s="3" t="s">
        <v>1033</v>
      </c>
      <c r="B3133" s="3" t="s">
        <v>1169</v>
      </c>
      <c r="C3133" s="3" t="s">
        <v>1170</v>
      </c>
      <c r="D3133" s="3" t="s">
        <v>8</v>
      </c>
      <c r="E3133" s="3">
        <v>4132</v>
      </c>
      <c r="F3133" s="3">
        <v>1268.9465891488101</v>
      </c>
      <c r="G3133" s="3">
        <v>6113</v>
      </c>
      <c r="H3133" s="3">
        <v>3315.3105940462301</v>
      </c>
      <c r="I3133" s="3">
        <v>102235</v>
      </c>
      <c r="J3133" s="3">
        <v>43592</v>
      </c>
      <c r="K3133" s="3">
        <v>0.426390179488433</v>
      </c>
    </row>
    <row r="3134" spans="1:11" x14ac:dyDescent="0.2">
      <c r="A3134" s="3" t="s">
        <v>1033</v>
      </c>
      <c r="B3134" s="3" t="s">
        <v>1169</v>
      </c>
      <c r="C3134" s="3" t="s">
        <v>1170</v>
      </c>
      <c r="D3134" s="3" t="s">
        <v>9</v>
      </c>
      <c r="E3134" s="3">
        <v>5119</v>
      </c>
      <c r="F3134" s="3">
        <v>2015.5878017191601</v>
      </c>
      <c r="G3134" s="3">
        <v>7033</v>
      </c>
      <c r="H3134" s="3">
        <v>3755.52761106154</v>
      </c>
      <c r="I3134" s="3">
        <v>102235</v>
      </c>
      <c r="J3134" s="3">
        <v>43592</v>
      </c>
      <c r="K3134" s="3">
        <v>0.426390179488433</v>
      </c>
    </row>
    <row r="3135" spans="1:11" x14ac:dyDescent="0.2">
      <c r="A3135" s="3" t="s">
        <v>1033</v>
      </c>
      <c r="B3135" s="3" t="s">
        <v>1169</v>
      </c>
      <c r="C3135" s="3" t="s">
        <v>1170</v>
      </c>
      <c r="D3135" s="3" t="s">
        <v>10</v>
      </c>
      <c r="E3135" s="3">
        <v>3843</v>
      </c>
      <c r="F3135" s="3">
        <v>1282.2496361456101</v>
      </c>
      <c r="G3135" s="3">
        <v>5969</v>
      </c>
      <c r="H3135" s="3">
        <v>3033.6133109539901</v>
      </c>
      <c r="I3135" s="3">
        <v>102235</v>
      </c>
      <c r="J3135" s="3">
        <v>43592</v>
      </c>
      <c r="K3135" s="3">
        <v>0.426390179488433</v>
      </c>
    </row>
    <row r="3136" spans="1:11" x14ac:dyDescent="0.2">
      <c r="A3136" s="3" t="s">
        <v>1033</v>
      </c>
      <c r="B3136" s="3" t="s">
        <v>1169</v>
      </c>
      <c r="C3136" s="3" t="s">
        <v>1170</v>
      </c>
      <c r="D3136" s="3" t="s">
        <v>11</v>
      </c>
      <c r="E3136" s="3">
        <v>4022</v>
      </c>
      <c r="F3136" s="3">
        <v>1447.74486842585</v>
      </c>
      <c r="G3136" s="3">
        <v>6682</v>
      </c>
      <c r="H3136" s="3">
        <v>3919.5697538685299</v>
      </c>
      <c r="I3136" s="3">
        <v>102235</v>
      </c>
      <c r="J3136" s="3">
        <v>43592</v>
      </c>
      <c r="K3136" s="3">
        <v>0.426390179488433</v>
      </c>
    </row>
    <row r="3137" spans="1:11" x14ac:dyDescent="0.2">
      <c r="A3137" s="3" t="s">
        <v>1033</v>
      </c>
      <c r="B3137" s="3" t="s">
        <v>1169</v>
      </c>
      <c r="C3137" s="3" t="s">
        <v>1170</v>
      </c>
      <c r="D3137" s="3" t="s">
        <v>12</v>
      </c>
      <c r="E3137" s="3">
        <v>3679</v>
      </c>
      <c r="F3137" s="3">
        <v>1029.9624487834701</v>
      </c>
      <c r="G3137" s="3">
        <v>6071</v>
      </c>
      <c r="H3137" s="3">
        <v>3228.3464534210898</v>
      </c>
      <c r="I3137" s="3">
        <v>102235</v>
      </c>
      <c r="J3137" s="3">
        <v>43592</v>
      </c>
      <c r="K3137" s="3">
        <v>0.426390179488433</v>
      </c>
    </row>
    <row r="3138" spans="1:11" x14ac:dyDescent="0.2">
      <c r="A3138" s="3" t="s">
        <v>1033</v>
      </c>
      <c r="B3138" s="3" t="s">
        <v>1169</v>
      </c>
      <c r="C3138" s="3" t="s">
        <v>1170</v>
      </c>
      <c r="D3138" s="3" t="s">
        <v>13</v>
      </c>
      <c r="E3138" s="3">
        <v>3773</v>
      </c>
      <c r="F3138" s="3">
        <v>1069.33899996368</v>
      </c>
      <c r="G3138" s="3">
        <v>6642</v>
      </c>
      <c r="H3138" s="3">
        <v>3624.6630855619601</v>
      </c>
      <c r="I3138" s="3">
        <v>102235</v>
      </c>
      <c r="J3138" s="3">
        <v>43592</v>
      </c>
      <c r="K3138" s="3">
        <v>0.426390179488433</v>
      </c>
    </row>
    <row r="3139" spans="1:11" x14ac:dyDescent="0.2">
      <c r="A3139" s="3" t="s">
        <v>1033</v>
      </c>
      <c r="B3139" s="3" t="s">
        <v>1169</v>
      </c>
      <c r="C3139" s="3" t="s">
        <v>1170</v>
      </c>
      <c r="D3139" s="3" t="s">
        <v>14</v>
      </c>
      <c r="E3139" s="3">
        <v>4092</v>
      </c>
      <c r="F3139" s="3">
        <v>1146.83141369651</v>
      </c>
      <c r="G3139" s="3">
        <v>6576</v>
      </c>
      <c r="H3139" s="3">
        <v>4065.1200402944901</v>
      </c>
      <c r="I3139" s="3">
        <v>102235</v>
      </c>
      <c r="J3139" s="3">
        <v>43592</v>
      </c>
      <c r="K3139" s="3">
        <v>0.426390179488433</v>
      </c>
    </row>
    <row r="3140" spans="1:11" x14ac:dyDescent="0.2">
      <c r="A3140" s="3" t="s">
        <v>1033</v>
      </c>
      <c r="B3140" s="3" t="s">
        <v>1169</v>
      </c>
      <c r="C3140" s="3" t="s">
        <v>1170</v>
      </c>
      <c r="D3140" s="3" t="s">
        <v>15</v>
      </c>
      <c r="E3140" s="3">
        <v>3674</v>
      </c>
      <c r="F3140" s="3">
        <v>1183.5312995069601</v>
      </c>
      <c r="G3140" s="3">
        <v>6666</v>
      </c>
      <c r="H3140" s="3">
        <v>4267.1663389727701</v>
      </c>
      <c r="I3140" s="3">
        <v>102235</v>
      </c>
      <c r="J3140" s="3">
        <v>43592</v>
      </c>
      <c r="K3140" s="3">
        <v>0.426390179488433</v>
      </c>
    </row>
    <row r="3141" spans="1:11" x14ac:dyDescent="0.2">
      <c r="A3141" s="3" t="s">
        <v>1033</v>
      </c>
      <c r="B3141" s="3" t="s">
        <v>1172</v>
      </c>
      <c r="C3141" s="3" t="s">
        <v>1173</v>
      </c>
      <c r="D3141" s="3" t="s">
        <v>8</v>
      </c>
      <c r="E3141" s="3">
        <v>5419</v>
      </c>
      <c r="F3141" s="3">
        <v>2242.6953962447301</v>
      </c>
      <c r="G3141" s="3">
        <v>6621</v>
      </c>
      <c r="H3141" s="3">
        <v>3991.5865384615399</v>
      </c>
      <c r="I3141" s="3">
        <v>76576</v>
      </c>
      <c r="J3141" s="3">
        <v>29025</v>
      </c>
      <c r="K3141" s="3">
        <v>0.37903520685332198</v>
      </c>
    </row>
    <row r="3142" spans="1:11" x14ac:dyDescent="0.2">
      <c r="A3142" s="3" t="s">
        <v>1033</v>
      </c>
      <c r="B3142" s="3" t="s">
        <v>1172</v>
      </c>
      <c r="C3142" s="3" t="s">
        <v>1173</v>
      </c>
      <c r="D3142" s="3" t="s">
        <v>9</v>
      </c>
      <c r="E3142" s="3">
        <v>5650</v>
      </c>
      <c r="F3142" s="3">
        <v>2637.56547345632</v>
      </c>
      <c r="G3142" s="3">
        <v>6765</v>
      </c>
      <c r="H3142" s="3">
        <v>4596.1904761904798</v>
      </c>
      <c r="I3142" s="3">
        <v>76576</v>
      </c>
      <c r="J3142" s="3">
        <v>29025</v>
      </c>
      <c r="K3142" s="3">
        <v>0.37903520685332198</v>
      </c>
    </row>
    <row r="3143" spans="1:11" x14ac:dyDescent="0.2">
      <c r="A3143" s="3" t="s">
        <v>1033</v>
      </c>
      <c r="B3143" s="3" t="s">
        <v>1172</v>
      </c>
      <c r="C3143" s="3" t="s">
        <v>1173</v>
      </c>
      <c r="D3143" s="3" t="s">
        <v>10</v>
      </c>
      <c r="E3143" s="3">
        <v>4330</v>
      </c>
      <c r="F3143" s="3">
        <v>1876.1274891445701</v>
      </c>
      <c r="G3143" s="3">
        <v>6130</v>
      </c>
      <c r="H3143" s="3">
        <v>3642.7231025854899</v>
      </c>
      <c r="I3143" s="3">
        <v>76576</v>
      </c>
      <c r="J3143" s="3">
        <v>29025</v>
      </c>
      <c r="K3143" s="3">
        <v>0.37903520685332198</v>
      </c>
    </row>
    <row r="3144" spans="1:11" x14ac:dyDescent="0.2">
      <c r="A3144" s="3" t="s">
        <v>1033</v>
      </c>
      <c r="B3144" s="3" t="s">
        <v>1172</v>
      </c>
      <c r="C3144" s="3" t="s">
        <v>1173</v>
      </c>
      <c r="D3144" s="3" t="s">
        <v>11</v>
      </c>
      <c r="E3144" s="3">
        <v>4380</v>
      </c>
      <c r="F3144" s="3">
        <v>1806.0045798347401</v>
      </c>
      <c r="G3144" s="3">
        <v>7139</v>
      </c>
      <c r="H3144" s="3">
        <v>4759.4417077175704</v>
      </c>
      <c r="I3144" s="3">
        <v>76576</v>
      </c>
      <c r="J3144" s="3">
        <v>29025</v>
      </c>
      <c r="K3144" s="3">
        <v>0.37903520685332198</v>
      </c>
    </row>
    <row r="3145" spans="1:11" x14ac:dyDescent="0.2">
      <c r="A3145" s="3" t="s">
        <v>1033</v>
      </c>
      <c r="B3145" s="3" t="s">
        <v>1172</v>
      </c>
      <c r="C3145" s="3" t="s">
        <v>1173</v>
      </c>
      <c r="D3145" s="3" t="s">
        <v>12</v>
      </c>
      <c r="E3145" s="3">
        <v>4620</v>
      </c>
      <c r="F3145" s="3">
        <v>1785.80008109705</v>
      </c>
      <c r="G3145" s="3">
        <v>6503</v>
      </c>
      <c r="H3145" s="3">
        <v>3543.6003987530698</v>
      </c>
      <c r="I3145" s="3">
        <v>76576</v>
      </c>
      <c r="J3145" s="3">
        <v>29025</v>
      </c>
      <c r="K3145" s="3">
        <v>0.37903520685332198</v>
      </c>
    </row>
    <row r="3146" spans="1:11" x14ac:dyDescent="0.2">
      <c r="A3146" s="3" t="s">
        <v>1033</v>
      </c>
      <c r="B3146" s="3" t="s">
        <v>1172</v>
      </c>
      <c r="C3146" s="3" t="s">
        <v>1173</v>
      </c>
      <c r="D3146" s="3" t="s">
        <v>13</v>
      </c>
      <c r="E3146" s="3">
        <v>4097</v>
      </c>
      <c r="F3146" s="3">
        <v>1500.74830400834</v>
      </c>
      <c r="G3146" s="3">
        <v>7025</v>
      </c>
      <c r="H3146" s="3">
        <v>3868.51211072664</v>
      </c>
      <c r="I3146" s="3">
        <v>76576</v>
      </c>
      <c r="J3146" s="3">
        <v>29025</v>
      </c>
      <c r="K3146" s="3">
        <v>0.37903520685332198</v>
      </c>
    </row>
    <row r="3147" spans="1:11" x14ac:dyDescent="0.2">
      <c r="A3147" s="3" t="s">
        <v>1033</v>
      </c>
      <c r="B3147" s="3" t="s">
        <v>1172</v>
      </c>
      <c r="C3147" s="3" t="s">
        <v>1173</v>
      </c>
      <c r="D3147" s="3" t="s">
        <v>14</v>
      </c>
      <c r="E3147" s="3">
        <v>4915</v>
      </c>
      <c r="F3147" s="3">
        <v>2033.7480950827601</v>
      </c>
      <c r="G3147" s="3">
        <v>7042</v>
      </c>
      <c r="H3147" s="3">
        <v>4830.8641975308601</v>
      </c>
      <c r="I3147" s="3">
        <v>76576</v>
      </c>
      <c r="J3147" s="3">
        <v>29025</v>
      </c>
      <c r="K3147" s="3">
        <v>0.37903520685332198</v>
      </c>
    </row>
    <row r="3148" spans="1:11" x14ac:dyDescent="0.2">
      <c r="A3148" s="3" t="s">
        <v>1033</v>
      </c>
      <c r="B3148" s="3" t="s">
        <v>1172</v>
      </c>
      <c r="C3148" s="3" t="s">
        <v>1173</v>
      </c>
      <c r="D3148" s="3" t="s">
        <v>15</v>
      </c>
      <c r="E3148" s="3">
        <v>4252</v>
      </c>
      <c r="F3148" s="3">
        <v>1774.7332234477699</v>
      </c>
      <c r="G3148" s="3">
        <v>7408</v>
      </c>
      <c r="H3148" s="3">
        <v>4810.96728783444</v>
      </c>
      <c r="I3148" s="3">
        <v>76576</v>
      </c>
      <c r="J3148" s="3">
        <v>29025</v>
      </c>
      <c r="K3148" s="3">
        <v>0.37903520685332198</v>
      </c>
    </row>
    <row r="3149" spans="1:11" x14ac:dyDescent="0.2">
      <c r="A3149" s="3" t="s">
        <v>1033</v>
      </c>
      <c r="B3149" s="3" t="s">
        <v>1175</v>
      </c>
      <c r="C3149" s="3" t="s">
        <v>1176</v>
      </c>
      <c r="D3149" s="3" t="s">
        <v>8</v>
      </c>
      <c r="E3149" s="3">
        <v>7992</v>
      </c>
      <c r="F3149" s="3">
        <v>6681.8181818181802</v>
      </c>
      <c r="G3149" s="3">
        <v>9554</v>
      </c>
      <c r="H3149" s="3">
        <v>8750</v>
      </c>
      <c r="I3149" s="3">
        <v>59591</v>
      </c>
      <c r="J3149" s="3">
        <v>20535</v>
      </c>
      <c r="K3149" s="3">
        <v>0.34459901663002801</v>
      </c>
    </row>
    <row r="3150" spans="1:11" x14ac:dyDescent="0.2">
      <c r="A3150" s="3" t="s">
        <v>1033</v>
      </c>
      <c r="B3150" s="3" t="s">
        <v>1175</v>
      </c>
      <c r="C3150" s="3" t="s">
        <v>1176</v>
      </c>
      <c r="D3150" s="3" t="s">
        <v>9</v>
      </c>
      <c r="E3150" s="3">
        <v>7641</v>
      </c>
      <c r="F3150" s="3">
        <v>5283.3333333333303</v>
      </c>
      <c r="G3150" s="3">
        <v>8562</v>
      </c>
      <c r="H3150" s="3">
        <v>7196.9696969696997</v>
      </c>
      <c r="I3150" s="3">
        <v>59591</v>
      </c>
      <c r="J3150" s="3">
        <v>20535</v>
      </c>
      <c r="K3150" s="3">
        <v>0.34459901663002801</v>
      </c>
    </row>
    <row r="3151" spans="1:11" x14ac:dyDescent="0.2">
      <c r="A3151" s="3" t="s">
        <v>1033</v>
      </c>
      <c r="B3151" s="3" t="s">
        <v>1175</v>
      </c>
      <c r="C3151" s="3" t="s">
        <v>1176</v>
      </c>
      <c r="D3151" s="3" t="s">
        <v>10</v>
      </c>
      <c r="E3151" s="3">
        <v>7144</v>
      </c>
      <c r="F3151" s="3">
        <v>5392.1568627450997</v>
      </c>
      <c r="G3151" s="3">
        <v>8567</v>
      </c>
      <c r="H3151" s="3">
        <v>7297.2972972973002</v>
      </c>
      <c r="I3151" s="3">
        <v>59591</v>
      </c>
      <c r="J3151" s="3">
        <v>20535</v>
      </c>
      <c r="K3151" s="3">
        <v>0.34459901663002801</v>
      </c>
    </row>
    <row r="3152" spans="1:11" x14ac:dyDescent="0.2">
      <c r="A3152" s="3" t="s">
        <v>1033</v>
      </c>
      <c r="B3152" s="3" t="s">
        <v>1175</v>
      </c>
      <c r="C3152" s="3" t="s">
        <v>1176</v>
      </c>
      <c r="D3152" s="3" t="s">
        <v>11</v>
      </c>
      <c r="E3152" s="3">
        <v>7046</v>
      </c>
      <c r="F3152" s="3">
        <v>5034.8432055749099</v>
      </c>
      <c r="G3152" s="3">
        <v>8200</v>
      </c>
      <c r="H3152" s="3">
        <v>6991.8699186991898</v>
      </c>
      <c r="I3152" s="3">
        <v>59591</v>
      </c>
      <c r="J3152" s="3">
        <v>20535</v>
      </c>
      <c r="K3152" s="3">
        <v>0.34459901663002801</v>
      </c>
    </row>
    <row r="3153" spans="1:11" x14ac:dyDescent="0.2">
      <c r="A3153" s="3" t="s">
        <v>1033</v>
      </c>
      <c r="B3153" s="3" t="s">
        <v>1175</v>
      </c>
      <c r="C3153" s="3" t="s">
        <v>1176</v>
      </c>
      <c r="D3153" s="3" t="s">
        <v>12</v>
      </c>
      <c r="E3153" s="3">
        <v>7398</v>
      </c>
      <c r="F3153" s="3">
        <v>5873.0158730158701</v>
      </c>
      <c r="G3153" s="3">
        <v>9213</v>
      </c>
      <c r="H3153" s="3">
        <v>8444.4444444444398</v>
      </c>
      <c r="I3153" s="3">
        <v>59591</v>
      </c>
      <c r="J3153" s="3">
        <v>20535</v>
      </c>
      <c r="K3153" s="3">
        <v>0.34459901663002801</v>
      </c>
    </row>
    <row r="3154" spans="1:11" x14ac:dyDescent="0.2">
      <c r="A3154" s="3" t="s">
        <v>1033</v>
      </c>
      <c r="B3154" s="3" t="s">
        <v>1175</v>
      </c>
      <c r="C3154" s="3" t="s">
        <v>1176</v>
      </c>
      <c r="D3154" s="3" t="s">
        <v>13</v>
      </c>
      <c r="E3154" s="3">
        <v>8272</v>
      </c>
      <c r="F3154" s="3">
        <v>7179.4871794871797</v>
      </c>
      <c r="G3154" s="3">
        <v>10000</v>
      </c>
      <c r="H3154" s="3">
        <v>10000</v>
      </c>
      <c r="I3154" s="3">
        <v>59591</v>
      </c>
      <c r="J3154" s="3">
        <v>20535</v>
      </c>
      <c r="K3154" s="3">
        <v>0.34459901663002801</v>
      </c>
    </row>
    <row r="3155" spans="1:11" x14ac:dyDescent="0.2">
      <c r="A3155" s="3" t="s">
        <v>1033</v>
      </c>
      <c r="B3155" s="3" t="s">
        <v>1175</v>
      </c>
      <c r="C3155" s="3" t="s">
        <v>1176</v>
      </c>
      <c r="D3155" s="3" t="s">
        <v>14</v>
      </c>
      <c r="E3155" s="3">
        <v>7886</v>
      </c>
      <c r="F3155" s="3">
        <v>6433.8624338624304</v>
      </c>
      <c r="G3155" s="3">
        <v>10000</v>
      </c>
      <c r="H3155" s="3">
        <v>10000</v>
      </c>
      <c r="I3155" s="3">
        <v>59591</v>
      </c>
      <c r="J3155" s="3">
        <v>20535</v>
      </c>
      <c r="K3155" s="3">
        <v>0.34459901663002801</v>
      </c>
    </row>
    <row r="3156" spans="1:11" x14ac:dyDescent="0.2">
      <c r="A3156" s="3" t="s">
        <v>1033</v>
      </c>
      <c r="B3156" s="3" t="s">
        <v>1175</v>
      </c>
      <c r="C3156" s="3" t="s">
        <v>1176</v>
      </c>
      <c r="D3156" s="3" t="s">
        <v>15</v>
      </c>
      <c r="E3156" s="3">
        <v>8353</v>
      </c>
      <c r="F3156" s="3">
        <v>7619.0476190476202</v>
      </c>
      <c r="G3156" s="3">
        <v>9737</v>
      </c>
      <c r="H3156" s="3">
        <v>9677.4193548387102</v>
      </c>
      <c r="I3156" s="3">
        <v>59591</v>
      </c>
      <c r="J3156" s="3">
        <v>20535</v>
      </c>
      <c r="K3156" s="3">
        <v>0.34459901663002801</v>
      </c>
    </row>
    <row r="3157" spans="1:11" x14ac:dyDescent="0.2">
      <c r="A3157" s="3" t="s">
        <v>1033</v>
      </c>
      <c r="B3157" s="3" t="s">
        <v>1178</v>
      </c>
      <c r="C3157" s="3" t="s">
        <v>1179</v>
      </c>
      <c r="D3157" s="3" t="s">
        <v>8</v>
      </c>
      <c r="E3157" s="3">
        <v>4842</v>
      </c>
      <c r="F3157" s="3">
        <v>1989.3724375300001</v>
      </c>
      <c r="G3157" s="3">
        <v>6850</v>
      </c>
      <c r="H3157" s="3">
        <v>4036.4191729323302</v>
      </c>
      <c r="I3157" s="3">
        <v>150140</v>
      </c>
      <c r="J3157" s="3">
        <v>57964</v>
      </c>
      <c r="K3157" s="3">
        <v>0.38606633808445501</v>
      </c>
    </row>
    <row r="3158" spans="1:11" x14ac:dyDescent="0.2">
      <c r="A3158" s="3" t="s">
        <v>1033</v>
      </c>
      <c r="B3158" s="3" t="s">
        <v>1178</v>
      </c>
      <c r="C3158" s="3" t="s">
        <v>1179</v>
      </c>
      <c r="D3158" s="3" t="s">
        <v>9</v>
      </c>
      <c r="E3158" s="3">
        <v>4899</v>
      </c>
      <c r="F3158" s="3">
        <v>1979.13717731581</v>
      </c>
      <c r="G3158" s="3">
        <v>6752</v>
      </c>
      <c r="H3158" s="3">
        <v>4350.6493506493498</v>
      </c>
      <c r="I3158" s="3">
        <v>150140</v>
      </c>
      <c r="J3158" s="3">
        <v>57964</v>
      </c>
      <c r="K3158" s="3">
        <v>0.38606633808445501</v>
      </c>
    </row>
    <row r="3159" spans="1:11" x14ac:dyDescent="0.2">
      <c r="A3159" s="3" t="s">
        <v>1033</v>
      </c>
      <c r="B3159" s="3" t="s">
        <v>1178</v>
      </c>
      <c r="C3159" s="3" t="s">
        <v>1179</v>
      </c>
      <c r="D3159" s="3" t="s">
        <v>10</v>
      </c>
      <c r="E3159" s="3">
        <v>4050</v>
      </c>
      <c r="F3159" s="3">
        <v>1568.5209337891299</v>
      </c>
      <c r="G3159" s="3">
        <v>6877</v>
      </c>
      <c r="H3159" s="3">
        <v>3791.3108848776201</v>
      </c>
      <c r="I3159" s="3">
        <v>150140</v>
      </c>
      <c r="J3159" s="3">
        <v>57964</v>
      </c>
      <c r="K3159" s="3">
        <v>0.38606633808445501</v>
      </c>
    </row>
    <row r="3160" spans="1:11" x14ac:dyDescent="0.2">
      <c r="A3160" s="3" t="s">
        <v>1033</v>
      </c>
      <c r="B3160" s="3" t="s">
        <v>1178</v>
      </c>
      <c r="C3160" s="3" t="s">
        <v>1179</v>
      </c>
      <c r="D3160" s="3" t="s">
        <v>11</v>
      </c>
      <c r="E3160" s="3">
        <v>4743</v>
      </c>
      <c r="F3160" s="3">
        <v>1801.9212005650099</v>
      </c>
      <c r="G3160" s="3">
        <v>7183</v>
      </c>
      <c r="H3160" s="3">
        <v>4390.1006138534703</v>
      </c>
      <c r="I3160" s="3">
        <v>150140</v>
      </c>
      <c r="J3160" s="3">
        <v>57964</v>
      </c>
      <c r="K3160" s="3">
        <v>0.38606633808445501</v>
      </c>
    </row>
    <row r="3161" spans="1:11" x14ac:dyDescent="0.2">
      <c r="A3161" s="3" t="s">
        <v>1033</v>
      </c>
      <c r="B3161" s="3" t="s">
        <v>1178</v>
      </c>
      <c r="C3161" s="3" t="s">
        <v>1179</v>
      </c>
      <c r="D3161" s="3" t="s">
        <v>12</v>
      </c>
      <c r="E3161" s="3">
        <v>4408</v>
      </c>
      <c r="F3161" s="3">
        <v>1498.6646487078899</v>
      </c>
      <c r="G3161" s="3">
        <v>6435</v>
      </c>
      <c r="H3161" s="3">
        <v>3226.82252731166</v>
      </c>
      <c r="I3161" s="3">
        <v>150140</v>
      </c>
      <c r="J3161" s="3">
        <v>57964</v>
      </c>
      <c r="K3161" s="3">
        <v>0.38606633808445501</v>
      </c>
    </row>
    <row r="3162" spans="1:11" x14ac:dyDescent="0.2">
      <c r="A3162" s="3" t="s">
        <v>1033</v>
      </c>
      <c r="B3162" s="3" t="s">
        <v>1178</v>
      </c>
      <c r="C3162" s="3" t="s">
        <v>1179</v>
      </c>
      <c r="D3162" s="3" t="s">
        <v>13</v>
      </c>
      <c r="E3162" s="3">
        <v>4698</v>
      </c>
      <c r="F3162" s="3">
        <v>1740.1331455552399</v>
      </c>
      <c r="G3162" s="3">
        <v>6872</v>
      </c>
      <c r="H3162" s="3">
        <v>4085.9126984127001</v>
      </c>
      <c r="I3162" s="3">
        <v>150140</v>
      </c>
      <c r="J3162" s="3">
        <v>57964</v>
      </c>
      <c r="K3162" s="3">
        <v>0.38606633808445501</v>
      </c>
    </row>
    <row r="3163" spans="1:11" x14ac:dyDescent="0.2">
      <c r="A3163" s="3" t="s">
        <v>1033</v>
      </c>
      <c r="B3163" s="3" t="s">
        <v>1178</v>
      </c>
      <c r="C3163" s="3" t="s">
        <v>1179</v>
      </c>
      <c r="D3163" s="3" t="s">
        <v>14</v>
      </c>
      <c r="E3163" s="3">
        <v>4269</v>
      </c>
      <c r="F3163" s="3">
        <v>1808.96466872528</v>
      </c>
      <c r="G3163" s="3">
        <v>6768</v>
      </c>
      <c r="H3163" s="3">
        <v>4140.7016402455001</v>
      </c>
      <c r="I3163" s="3">
        <v>150140</v>
      </c>
      <c r="J3163" s="3">
        <v>57964</v>
      </c>
      <c r="K3163" s="3">
        <v>0.38606633808445501</v>
      </c>
    </row>
    <row r="3164" spans="1:11" x14ac:dyDescent="0.2">
      <c r="A3164" s="3" t="s">
        <v>1033</v>
      </c>
      <c r="B3164" s="3" t="s">
        <v>1178</v>
      </c>
      <c r="C3164" s="3" t="s">
        <v>1179</v>
      </c>
      <c r="D3164" s="3" t="s">
        <v>15</v>
      </c>
      <c r="E3164" s="3">
        <v>3912</v>
      </c>
      <c r="F3164" s="3">
        <v>1223.4262559958199</v>
      </c>
      <c r="G3164" s="3">
        <v>6977</v>
      </c>
      <c r="H3164" s="3">
        <v>4225.68013583639</v>
      </c>
      <c r="I3164" s="3">
        <v>150140</v>
      </c>
      <c r="J3164" s="3">
        <v>57964</v>
      </c>
      <c r="K3164" s="3">
        <v>0.38606633808445501</v>
      </c>
    </row>
    <row r="3165" spans="1:11" x14ac:dyDescent="0.2">
      <c r="A3165" s="3" t="s">
        <v>1033</v>
      </c>
      <c r="B3165" s="3" t="s">
        <v>1181</v>
      </c>
      <c r="C3165" s="3" t="s">
        <v>1182</v>
      </c>
      <c r="D3165" s="3" t="s">
        <v>8</v>
      </c>
      <c r="E3165" s="3">
        <v>3293</v>
      </c>
      <c r="F3165" s="3">
        <v>495.44338497017901</v>
      </c>
      <c r="G3165" s="3">
        <v>5730</v>
      </c>
      <c r="H3165" s="3">
        <v>2702.4637216831902</v>
      </c>
      <c r="I3165" s="3">
        <v>142996</v>
      </c>
      <c r="J3165" s="3">
        <v>65134</v>
      </c>
      <c r="K3165" s="3">
        <v>0.45549525860863199</v>
      </c>
    </row>
    <row r="3166" spans="1:11" x14ac:dyDescent="0.2">
      <c r="A3166" s="3" t="s">
        <v>1033</v>
      </c>
      <c r="B3166" s="3" t="s">
        <v>1181</v>
      </c>
      <c r="C3166" s="3" t="s">
        <v>1182</v>
      </c>
      <c r="D3166" s="3" t="s">
        <v>9</v>
      </c>
      <c r="E3166" s="3">
        <v>3562</v>
      </c>
      <c r="F3166" s="3">
        <v>781.07329723823398</v>
      </c>
      <c r="G3166" s="3">
        <v>6267</v>
      </c>
      <c r="H3166" s="3">
        <v>4003.8622176116701</v>
      </c>
      <c r="I3166" s="3">
        <v>142996</v>
      </c>
      <c r="J3166" s="3">
        <v>65134</v>
      </c>
      <c r="K3166" s="3">
        <v>0.45549525860863199</v>
      </c>
    </row>
    <row r="3167" spans="1:11" x14ac:dyDescent="0.2">
      <c r="A3167" s="3" t="s">
        <v>1033</v>
      </c>
      <c r="B3167" s="3" t="s">
        <v>1181</v>
      </c>
      <c r="C3167" s="3" t="s">
        <v>1182</v>
      </c>
      <c r="D3167" s="3" t="s">
        <v>10</v>
      </c>
      <c r="E3167" s="3">
        <v>2866</v>
      </c>
      <c r="F3167" s="3">
        <v>564.65778713489203</v>
      </c>
      <c r="G3167" s="3">
        <v>5274</v>
      </c>
      <c r="H3167" s="3">
        <v>2818.8238910619498</v>
      </c>
      <c r="I3167" s="3">
        <v>142996</v>
      </c>
      <c r="J3167" s="3">
        <v>65134</v>
      </c>
      <c r="K3167" s="3">
        <v>0.45549525860863199</v>
      </c>
    </row>
    <row r="3168" spans="1:11" x14ac:dyDescent="0.2">
      <c r="A3168" s="3" t="s">
        <v>1033</v>
      </c>
      <c r="B3168" s="3" t="s">
        <v>1181</v>
      </c>
      <c r="C3168" s="3" t="s">
        <v>1182</v>
      </c>
      <c r="D3168" s="3" t="s">
        <v>11</v>
      </c>
      <c r="E3168" s="3">
        <v>2867</v>
      </c>
      <c r="F3168" s="3">
        <v>503.96743456706997</v>
      </c>
      <c r="G3168" s="3">
        <v>5659</v>
      </c>
      <c r="H3168" s="3">
        <v>3011.3285077967198</v>
      </c>
      <c r="I3168" s="3">
        <v>142996</v>
      </c>
      <c r="J3168" s="3">
        <v>65134</v>
      </c>
      <c r="K3168" s="3">
        <v>0.45549525860863199</v>
      </c>
    </row>
    <row r="3169" spans="1:11" x14ac:dyDescent="0.2">
      <c r="A3169" s="3" t="s">
        <v>1033</v>
      </c>
      <c r="B3169" s="3" t="s">
        <v>1181</v>
      </c>
      <c r="C3169" s="3" t="s">
        <v>1182</v>
      </c>
      <c r="D3169" s="3" t="s">
        <v>12</v>
      </c>
      <c r="E3169" s="3">
        <v>2816</v>
      </c>
      <c r="F3169" s="3">
        <v>455.09679206252599</v>
      </c>
      <c r="G3169" s="3">
        <v>5149</v>
      </c>
      <c r="H3169" s="3">
        <v>2690.0409448354599</v>
      </c>
      <c r="I3169" s="3">
        <v>142996</v>
      </c>
      <c r="J3169" s="3">
        <v>65134</v>
      </c>
      <c r="K3169" s="3">
        <v>0.45549525860863199</v>
      </c>
    </row>
    <row r="3170" spans="1:11" x14ac:dyDescent="0.2">
      <c r="A3170" s="3" t="s">
        <v>1033</v>
      </c>
      <c r="B3170" s="3" t="s">
        <v>1181</v>
      </c>
      <c r="C3170" s="3" t="s">
        <v>1182</v>
      </c>
      <c r="D3170" s="3" t="s">
        <v>13</v>
      </c>
      <c r="E3170" s="3">
        <v>3374</v>
      </c>
      <c r="F3170" s="3">
        <v>520.24757703892794</v>
      </c>
      <c r="G3170" s="3">
        <v>6548</v>
      </c>
      <c r="H3170" s="3">
        <v>3410.9274772844001</v>
      </c>
      <c r="I3170" s="3">
        <v>142996</v>
      </c>
      <c r="J3170" s="3">
        <v>65134</v>
      </c>
      <c r="K3170" s="3">
        <v>0.45549525860863199</v>
      </c>
    </row>
    <row r="3171" spans="1:11" x14ac:dyDescent="0.2">
      <c r="A3171" s="3" t="s">
        <v>1033</v>
      </c>
      <c r="B3171" s="3" t="s">
        <v>1181</v>
      </c>
      <c r="C3171" s="3" t="s">
        <v>1182</v>
      </c>
      <c r="D3171" s="3" t="s">
        <v>14</v>
      </c>
      <c r="E3171" s="3">
        <v>3160</v>
      </c>
      <c r="F3171" s="3">
        <v>524.66325468994796</v>
      </c>
      <c r="G3171" s="3">
        <v>5719</v>
      </c>
      <c r="H3171" s="3">
        <v>3027.6576831694802</v>
      </c>
      <c r="I3171" s="3">
        <v>142996</v>
      </c>
      <c r="J3171" s="3">
        <v>65134</v>
      </c>
      <c r="K3171" s="3">
        <v>0.45549525860863199</v>
      </c>
    </row>
    <row r="3172" spans="1:11" x14ac:dyDescent="0.2">
      <c r="A3172" s="3" t="s">
        <v>1033</v>
      </c>
      <c r="B3172" s="3" t="s">
        <v>1181</v>
      </c>
      <c r="C3172" s="3" t="s">
        <v>1182</v>
      </c>
      <c r="D3172" s="3" t="s">
        <v>15</v>
      </c>
      <c r="E3172" s="3">
        <v>2810</v>
      </c>
      <c r="F3172" s="3">
        <v>434.92254814325298</v>
      </c>
      <c r="G3172" s="3">
        <v>5966</v>
      </c>
      <c r="H3172" s="3">
        <v>2913.0813860605599</v>
      </c>
      <c r="I3172" s="3">
        <v>142996</v>
      </c>
      <c r="J3172" s="3">
        <v>65134</v>
      </c>
      <c r="K3172" s="3">
        <v>0.45549525860863199</v>
      </c>
    </row>
    <row r="3173" spans="1:11" x14ac:dyDescent="0.2">
      <c r="A3173" s="3" t="s">
        <v>1033</v>
      </c>
      <c r="B3173" s="3" t="s">
        <v>1184</v>
      </c>
      <c r="C3173" s="3" t="s">
        <v>1185</v>
      </c>
      <c r="D3173" s="3" t="s">
        <v>8</v>
      </c>
      <c r="E3173" s="3">
        <v>3224</v>
      </c>
      <c r="F3173" s="3">
        <v>673.30213701730099</v>
      </c>
      <c r="G3173" s="3">
        <v>5666</v>
      </c>
      <c r="H3173" s="3">
        <v>2967.0402945895298</v>
      </c>
      <c r="I3173" s="3">
        <v>138293</v>
      </c>
      <c r="J3173" s="3">
        <v>62589</v>
      </c>
      <c r="K3173" s="3">
        <v>0.45258256021635201</v>
      </c>
    </row>
    <row r="3174" spans="1:11" x14ac:dyDescent="0.2">
      <c r="A3174" s="3" t="s">
        <v>1033</v>
      </c>
      <c r="B3174" s="3" t="s">
        <v>1184</v>
      </c>
      <c r="C3174" s="3" t="s">
        <v>1185</v>
      </c>
      <c r="D3174" s="3" t="s">
        <v>9</v>
      </c>
      <c r="E3174" s="3">
        <v>4264</v>
      </c>
      <c r="F3174" s="3">
        <v>1026.5314496342901</v>
      </c>
      <c r="G3174" s="3">
        <v>7101</v>
      </c>
      <c r="H3174" s="3">
        <v>4372.8491970450996</v>
      </c>
      <c r="I3174" s="3">
        <v>138293</v>
      </c>
      <c r="J3174" s="3">
        <v>62589</v>
      </c>
      <c r="K3174" s="3">
        <v>0.45258256021635201</v>
      </c>
    </row>
    <row r="3175" spans="1:11" x14ac:dyDescent="0.2">
      <c r="A3175" s="3" t="s">
        <v>1033</v>
      </c>
      <c r="B3175" s="3" t="s">
        <v>1184</v>
      </c>
      <c r="C3175" s="3" t="s">
        <v>1185</v>
      </c>
      <c r="D3175" s="3" t="s">
        <v>10</v>
      </c>
      <c r="E3175" s="3">
        <v>3900</v>
      </c>
      <c r="F3175" s="3">
        <v>820.67184991565398</v>
      </c>
      <c r="G3175" s="3">
        <v>6226</v>
      </c>
      <c r="H3175" s="3">
        <v>3518.3720431676202</v>
      </c>
      <c r="I3175" s="3">
        <v>138293</v>
      </c>
      <c r="J3175" s="3">
        <v>62589</v>
      </c>
      <c r="K3175" s="3">
        <v>0.45258256021635201</v>
      </c>
    </row>
    <row r="3176" spans="1:11" x14ac:dyDescent="0.2">
      <c r="A3176" s="3" t="s">
        <v>1033</v>
      </c>
      <c r="B3176" s="3" t="s">
        <v>1184</v>
      </c>
      <c r="C3176" s="3" t="s">
        <v>1185</v>
      </c>
      <c r="D3176" s="3" t="s">
        <v>11</v>
      </c>
      <c r="E3176" s="3">
        <v>3395</v>
      </c>
      <c r="F3176" s="3">
        <v>670.48941733845402</v>
      </c>
      <c r="G3176" s="3">
        <v>6147</v>
      </c>
      <c r="H3176" s="3">
        <v>3498.61614321869</v>
      </c>
      <c r="I3176" s="3">
        <v>138293</v>
      </c>
      <c r="J3176" s="3">
        <v>62589</v>
      </c>
      <c r="K3176" s="3">
        <v>0.45258256021635201</v>
      </c>
    </row>
    <row r="3177" spans="1:11" x14ac:dyDescent="0.2">
      <c r="A3177" s="3" t="s">
        <v>1033</v>
      </c>
      <c r="B3177" s="3" t="s">
        <v>1184</v>
      </c>
      <c r="C3177" s="3" t="s">
        <v>1185</v>
      </c>
      <c r="D3177" s="3" t="s">
        <v>12</v>
      </c>
      <c r="E3177" s="3">
        <v>3033</v>
      </c>
      <c r="F3177" s="3">
        <v>610.69748612061505</v>
      </c>
      <c r="G3177" s="3">
        <v>5514</v>
      </c>
      <c r="H3177" s="3">
        <v>3069.1195535255201</v>
      </c>
      <c r="I3177" s="3">
        <v>138293</v>
      </c>
      <c r="J3177" s="3">
        <v>62589</v>
      </c>
      <c r="K3177" s="3">
        <v>0.45258256021635201</v>
      </c>
    </row>
    <row r="3178" spans="1:11" x14ac:dyDescent="0.2">
      <c r="A3178" s="3" t="s">
        <v>1033</v>
      </c>
      <c r="B3178" s="3" t="s">
        <v>1184</v>
      </c>
      <c r="C3178" s="3" t="s">
        <v>1185</v>
      </c>
      <c r="D3178" s="3" t="s">
        <v>13</v>
      </c>
      <c r="E3178" s="3">
        <v>3256</v>
      </c>
      <c r="F3178" s="3">
        <v>698.43902815763101</v>
      </c>
      <c r="G3178" s="3">
        <v>6767</v>
      </c>
      <c r="H3178" s="3">
        <v>3719.1734049041502</v>
      </c>
      <c r="I3178" s="3">
        <v>138293</v>
      </c>
      <c r="J3178" s="3">
        <v>62589</v>
      </c>
      <c r="K3178" s="3">
        <v>0.45258256021635201</v>
      </c>
    </row>
    <row r="3179" spans="1:11" x14ac:dyDescent="0.2">
      <c r="A3179" s="3" t="s">
        <v>1033</v>
      </c>
      <c r="B3179" s="3" t="s">
        <v>1184</v>
      </c>
      <c r="C3179" s="3" t="s">
        <v>1185</v>
      </c>
      <c r="D3179" s="3" t="s">
        <v>14</v>
      </c>
      <c r="E3179" s="3">
        <v>3292</v>
      </c>
      <c r="F3179" s="3">
        <v>805.55916660046</v>
      </c>
      <c r="G3179" s="3">
        <v>6343</v>
      </c>
      <c r="H3179" s="3">
        <v>3519.9594216021301</v>
      </c>
      <c r="I3179" s="3">
        <v>138293</v>
      </c>
      <c r="J3179" s="3">
        <v>62589</v>
      </c>
      <c r="K3179" s="3">
        <v>0.45258256021635201</v>
      </c>
    </row>
    <row r="3180" spans="1:11" x14ac:dyDescent="0.2">
      <c r="A3180" s="3" t="s">
        <v>1033</v>
      </c>
      <c r="B3180" s="3" t="s">
        <v>1184</v>
      </c>
      <c r="C3180" s="3" t="s">
        <v>1185</v>
      </c>
      <c r="D3180" s="3" t="s">
        <v>15</v>
      </c>
      <c r="E3180" s="3">
        <v>3013</v>
      </c>
      <c r="F3180" s="3">
        <v>630.08647720383101</v>
      </c>
      <c r="G3180" s="3">
        <v>5784</v>
      </c>
      <c r="H3180" s="3">
        <v>3124.3378109903601</v>
      </c>
      <c r="I3180" s="3">
        <v>138293</v>
      </c>
      <c r="J3180" s="3">
        <v>62589</v>
      </c>
      <c r="K3180" s="3">
        <v>0.45258256021635201</v>
      </c>
    </row>
    <row r="3181" spans="1:11" x14ac:dyDescent="0.2">
      <c r="A3181" s="3" t="s">
        <v>1033</v>
      </c>
      <c r="B3181" s="3" t="s">
        <v>1187</v>
      </c>
      <c r="C3181" s="3" t="s">
        <v>1188</v>
      </c>
      <c r="D3181" s="3" t="s">
        <v>8</v>
      </c>
      <c r="E3181" s="3">
        <v>6000</v>
      </c>
      <c r="F3181" s="3">
        <v>4200</v>
      </c>
      <c r="G3181" s="3">
        <v>9286</v>
      </c>
      <c r="H3181" s="3">
        <v>8750</v>
      </c>
      <c r="I3181" s="3">
        <v>69999</v>
      </c>
      <c r="J3181" s="3">
        <v>28555</v>
      </c>
      <c r="K3181" s="3">
        <v>0.40793439906284401</v>
      </c>
    </row>
    <row r="3182" spans="1:11" x14ac:dyDescent="0.2">
      <c r="A3182" s="3" t="s">
        <v>1033</v>
      </c>
      <c r="B3182" s="3" t="s">
        <v>1187</v>
      </c>
      <c r="C3182" s="3" t="s">
        <v>1188</v>
      </c>
      <c r="D3182" s="3" t="s">
        <v>9</v>
      </c>
      <c r="E3182" s="3">
        <v>7833</v>
      </c>
      <c r="F3182" s="3">
        <v>5600</v>
      </c>
      <c r="G3182" s="3">
        <v>10000</v>
      </c>
      <c r="H3182" s="3">
        <v>10000</v>
      </c>
      <c r="I3182" s="3">
        <v>69999</v>
      </c>
      <c r="J3182" s="3">
        <v>28555</v>
      </c>
      <c r="K3182" s="3">
        <v>0.40793439906284401</v>
      </c>
    </row>
    <row r="3183" spans="1:11" x14ac:dyDescent="0.2">
      <c r="A3183" s="3" t="s">
        <v>1033</v>
      </c>
      <c r="B3183" s="3" t="s">
        <v>1187</v>
      </c>
      <c r="C3183" s="3" t="s">
        <v>1188</v>
      </c>
      <c r="D3183" s="3" t="s">
        <v>10</v>
      </c>
      <c r="E3183" s="3">
        <v>6788</v>
      </c>
      <c r="F3183" s="3">
        <v>4774.7747747747699</v>
      </c>
      <c r="G3183" s="3">
        <v>8485</v>
      </c>
      <c r="H3183" s="3">
        <v>7647.0588235294099</v>
      </c>
      <c r="I3183" s="3">
        <v>69999</v>
      </c>
      <c r="J3183" s="3">
        <v>28555</v>
      </c>
      <c r="K3183" s="3">
        <v>0.40793439906284401</v>
      </c>
    </row>
    <row r="3184" spans="1:11" x14ac:dyDescent="0.2">
      <c r="A3184" s="3" t="s">
        <v>1033</v>
      </c>
      <c r="B3184" s="3" t="s">
        <v>1187</v>
      </c>
      <c r="C3184" s="3" t="s">
        <v>1188</v>
      </c>
      <c r="D3184" s="3" t="s">
        <v>11</v>
      </c>
      <c r="E3184" s="3">
        <v>4887</v>
      </c>
      <c r="F3184" s="3">
        <v>3670.0336700336702</v>
      </c>
      <c r="G3184" s="3">
        <v>9503</v>
      </c>
      <c r="H3184" s="3">
        <v>9027.7777777777792</v>
      </c>
      <c r="I3184" s="3">
        <v>69999</v>
      </c>
      <c r="J3184" s="3">
        <v>28555</v>
      </c>
      <c r="K3184" s="3">
        <v>0.40793439906284401</v>
      </c>
    </row>
    <row r="3185" spans="1:11" x14ac:dyDescent="0.2">
      <c r="A3185" s="3" t="s">
        <v>1033</v>
      </c>
      <c r="B3185" s="3" t="s">
        <v>1187</v>
      </c>
      <c r="C3185" s="3" t="s">
        <v>1188</v>
      </c>
      <c r="D3185" s="3" t="s">
        <v>12</v>
      </c>
      <c r="E3185" s="3">
        <v>5934</v>
      </c>
      <c r="F3185" s="3">
        <v>3718.8644688644699</v>
      </c>
      <c r="G3185" s="3">
        <v>8714</v>
      </c>
      <c r="H3185" s="3">
        <v>7307.6923076923104</v>
      </c>
      <c r="I3185" s="3">
        <v>69999</v>
      </c>
      <c r="J3185" s="3">
        <v>28555</v>
      </c>
      <c r="K3185" s="3">
        <v>0.40793439906284401</v>
      </c>
    </row>
    <row r="3186" spans="1:11" x14ac:dyDescent="0.2">
      <c r="A3186" s="3" t="s">
        <v>1033</v>
      </c>
      <c r="B3186" s="3" t="s">
        <v>1187</v>
      </c>
      <c r="C3186" s="3" t="s">
        <v>1188</v>
      </c>
      <c r="D3186" s="3" t="s">
        <v>13</v>
      </c>
      <c r="E3186" s="3">
        <v>6770</v>
      </c>
      <c r="F3186" s="3">
        <v>4602.7397260274001</v>
      </c>
      <c r="G3186" s="3">
        <v>9659</v>
      </c>
      <c r="H3186" s="3">
        <v>9062.5</v>
      </c>
      <c r="I3186" s="3">
        <v>69999</v>
      </c>
      <c r="J3186" s="3">
        <v>28555</v>
      </c>
      <c r="K3186" s="3">
        <v>0.40793439906284401</v>
      </c>
    </row>
    <row r="3187" spans="1:11" x14ac:dyDescent="0.2">
      <c r="A3187" s="3" t="s">
        <v>1033</v>
      </c>
      <c r="B3187" s="3" t="s">
        <v>1187</v>
      </c>
      <c r="C3187" s="3" t="s">
        <v>1188</v>
      </c>
      <c r="D3187" s="3" t="s">
        <v>14</v>
      </c>
      <c r="E3187" s="3">
        <v>5477</v>
      </c>
      <c r="F3187" s="3">
        <v>3445.3781512605001</v>
      </c>
      <c r="G3187" s="3">
        <v>9444</v>
      </c>
      <c r="H3187" s="3">
        <v>9000</v>
      </c>
      <c r="I3187" s="3">
        <v>69999</v>
      </c>
      <c r="J3187" s="3">
        <v>28555</v>
      </c>
      <c r="K3187" s="3">
        <v>0.40793439906284401</v>
      </c>
    </row>
    <row r="3188" spans="1:11" x14ac:dyDescent="0.2">
      <c r="A3188" s="3" t="s">
        <v>1033</v>
      </c>
      <c r="B3188" s="3" t="s">
        <v>1187</v>
      </c>
      <c r="C3188" s="3" t="s">
        <v>1188</v>
      </c>
      <c r="D3188" s="3" t="s">
        <v>15</v>
      </c>
      <c r="E3188" s="3">
        <v>4886</v>
      </c>
      <c r="F3188" s="3">
        <v>2982.9683698296799</v>
      </c>
      <c r="G3188" s="3">
        <v>9082</v>
      </c>
      <c r="H3188" s="3">
        <v>8000</v>
      </c>
      <c r="I3188" s="3">
        <v>69999</v>
      </c>
      <c r="J3188" s="3">
        <v>28555</v>
      </c>
      <c r="K3188" s="3">
        <v>0.40793439906284401</v>
      </c>
    </row>
    <row r="3189" spans="1:11" x14ac:dyDescent="0.2">
      <c r="A3189" s="3" t="s">
        <v>1033</v>
      </c>
      <c r="B3189" s="3" t="s">
        <v>1190</v>
      </c>
      <c r="C3189" s="3" t="s">
        <v>1191</v>
      </c>
      <c r="D3189" s="3" t="s">
        <v>8</v>
      </c>
      <c r="E3189" s="3">
        <v>7812</v>
      </c>
      <c r="F3189" s="3">
        <v>5576.9230769230799</v>
      </c>
      <c r="G3189" s="3">
        <v>9333</v>
      </c>
      <c r="H3189" s="3">
        <v>8888.8888888888905</v>
      </c>
      <c r="I3189" s="3">
        <v>63872</v>
      </c>
      <c r="J3189" s="3">
        <v>25132</v>
      </c>
      <c r="K3189" s="3">
        <v>0.39347444889779598</v>
      </c>
    </row>
    <row r="3190" spans="1:11" x14ac:dyDescent="0.2">
      <c r="A3190" s="3" t="s">
        <v>1033</v>
      </c>
      <c r="B3190" s="3" t="s">
        <v>1190</v>
      </c>
      <c r="C3190" s="3" t="s">
        <v>1191</v>
      </c>
      <c r="D3190" s="3" t="s">
        <v>9</v>
      </c>
      <c r="E3190" s="3">
        <v>7853</v>
      </c>
      <c r="F3190" s="3">
        <v>6666.6666666666697</v>
      </c>
      <c r="G3190" s="3">
        <v>9643</v>
      </c>
      <c r="H3190" s="3">
        <v>9411.7647058823495</v>
      </c>
      <c r="I3190" s="3">
        <v>63872</v>
      </c>
      <c r="J3190" s="3">
        <v>25132</v>
      </c>
      <c r="K3190" s="3">
        <v>0.39347444889779598</v>
      </c>
    </row>
    <row r="3191" spans="1:11" x14ac:dyDescent="0.2">
      <c r="A3191" s="3" t="s">
        <v>1033</v>
      </c>
      <c r="B3191" s="3" t="s">
        <v>1190</v>
      </c>
      <c r="C3191" s="3" t="s">
        <v>1191</v>
      </c>
      <c r="D3191" s="3" t="s">
        <v>10</v>
      </c>
      <c r="E3191" s="3">
        <v>6740</v>
      </c>
      <c r="F3191" s="3">
        <v>4702.3809523809496</v>
      </c>
      <c r="G3191" s="3">
        <v>9000</v>
      </c>
      <c r="H3191" s="3">
        <v>8387.0967741935492</v>
      </c>
      <c r="I3191" s="3">
        <v>63872</v>
      </c>
      <c r="J3191" s="3">
        <v>25132</v>
      </c>
      <c r="K3191" s="3">
        <v>0.39347444889779598</v>
      </c>
    </row>
    <row r="3192" spans="1:11" x14ac:dyDescent="0.2">
      <c r="A3192" s="3" t="s">
        <v>1033</v>
      </c>
      <c r="B3192" s="3" t="s">
        <v>1190</v>
      </c>
      <c r="C3192" s="3" t="s">
        <v>1191</v>
      </c>
      <c r="D3192" s="3" t="s">
        <v>11</v>
      </c>
      <c r="E3192" s="3">
        <v>6771</v>
      </c>
      <c r="F3192" s="3">
        <v>4803.3126293995902</v>
      </c>
      <c r="G3192" s="3">
        <v>8778</v>
      </c>
      <c r="H3192" s="3">
        <v>7200</v>
      </c>
      <c r="I3192" s="3">
        <v>63872</v>
      </c>
      <c r="J3192" s="3">
        <v>25132</v>
      </c>
      <c r="K3192" s="3">
        <v>0.39347444889779598</v>
      </c>
    </row>
    <row r="3193" spans="1:11" x14ac:dyDescent="0.2">
      <c r="A3193" s="3" t="s">
        <v>1033</v>
      </c>
      <c r="B3193" s="3" t="s">
        <v>1190</v>
      </c>
      <c r="C3193" s="3" t="s">
        <v>1191</v>
      </c>
      <c r="D3193" s="3" t="s">
        <v>12</v>
      </c>
      <c r="E3193" s="3">
        <v>6970</v>
      </c>
      <c r="F3193" s="3">
        <v>4160.7142857142899</v>
      </c>
      <c r="G3193" s="3">
        <v>8704</v>
      </c>
      <c r="H3193" s="3">
        <v>7037.0370370370401</v>
      </c>
      <c r="I3193" s="3">
        <v>63872</v>
      </c>
      <c r="J3193" s="3">
        <v>25132</v>
      </c>
      <c r="K3193" s="3">
        <v>0.39347444889779598</v>
      </c>
    </row>
    <row r="3194" spans="1:11" x14ac:dyDescent="0.2">
      <c r="A3194" s="3" t="s">
        <v>1033</v>
      </c>
      <c r="B3194" s="3" t="s">
        <v>1190</v>
      </c>
      <c r="C3194" s="3" t="s">
        <v>1191</v>
      </c>
      <c r="D3194" s="3" t="s">
        <v>13</v>
      </c>
      <c r="E3194" s="3">
        <v>7988</v>
      </c>
      <c r="F3194" s="3">
        <v>6454.5454545454504</v>
      </c>
      <c r="G3194" s="3">
        <v>10000</v>
      </c>
      <c r="H3194" s="3">
        <v>10000</v>
      </c>
      <c r="I3194" s="3">
        <v>63872</v>
      </c>
      <c r="J3194" s="3">
        <v>25132</v>
      </c>
      <c r="K3194" s="3">
        <v>0.39347444889779598</v>
      </c>
    </row>
    <row r="3195" spans="1:11" x14ac:dyDescent="0.2">
      <c r="A3195" s="3" t="s">
        <v>1033</v>
      </c>
      <c r="B3195" s="3" t="s">
        <v>1190</v>
      </c>
      <c r="C3195" s="3" t="s">
        <v>1191</v>
      </c>
      <c r="D3195" s="3" t="s">
        <v>14</v>
      </c>
      <c r="E3195" s="3">
        <v>6366</v>
      </c>
      <c r="F3195" s="3">
        <v>4620.4620462046196</v>
      </c>
      <c r="G3195" s="3">
        <v>9291</v>
      </c>
      <c r="H3195" s="3">
        <v>8377.4250440917094</v>
      </c>
      <c r="I3195" s="3">
        <v>63872</v>
      </c>
      <c r="J3195" s="3">
        <v>25132</v>
      </c>
      <c r="K3195" s="3">
        <v>0.39347444889779598</v>
      </c>
    </row>
    <row r="3196" spans="1:11" x14ac:dyDescent="0.2">
      <c r="A3196" s="3" t="s">
        <v>1033</v>
      </c>
      <c r="B3196" s="3" t="s">
        <v>1190</v>
      </c>
      <c r="C3196" s="3" t="s">
        <v>1191</v>
      </c>
      <c r="D3196" s="3" t="s">
        <v>15</v>
      </c>
      <c r="E3196" s="3">
        <v>7606</v>
      </c>
      <c r="F3196" s="3">
        <v>5750</v>
      </c>
      <c r="G3196" s="3">
        <v>9062</v>
      </c>
      <c r="H3196" s="3">
        <v>7941.1764705882397</v>
      </c>
      <c r="I3196" s="3">
        <v>63872</v>
      </c>
      <c r="J3196" s="3">
        <v>25132</v>
      </c>
      <c r="K3196" s="3">
        <v>0.39347444889779598</v>
      </c>
    </row>
    <row r="3197" spans="1:11" x14ac:dyDescent="0.2">
      <c r="A3197" s="3" t="s">
        <v>1033</v>
      </c>
      <c r="B3197" s="3" t="s">
        <v>1193</v>
      </c>
      <c r="C3197" s="3" t="s">
        <v>1194</v>
      </c>
      <c r="D3197" s="3" t="s">
        <v>8</v>
      </c>
      <c r="E3197" s="3">
        <v>9091</v>
      </c>
      <c r="F3197" s="3">
        <v>8461.5384615384592</v>
      </c>
      <c r="G3197" s="3">
        <v>10000</v>
      </c>
      <c r="H3197" s="3">
        <v>10000</v>
      </c>
      <c r="I3197" s="3">
        <v>54629</v>
      </c>
      <c r="J3197" s="3">
        <v>21865</v>
      </c>
      <c r="K3197" s="3">
        <v>0.40024529096267603</v>
      </c>
    </row>
    <row r="3198" spans="1:11" x14ac:dyDescent="0.2">
      <c r="A3198" s="3" t="s">
        <v>1033</v>
      </c>
      <c r="B3198" s="3" t="s">
        <v>1193</v>
      </c>
      <c r="C3198" s="3" t="s">
        <v>1194</v>
      </c>
      <c r="D3198" s="3" t="s">
        <v>9</v>
      </c>
      <c r="E3198" s="3">
        <v>9222</v>
      </c>
      <c r="F3198" s="3">
        <v>8333.3333333333303</v>
      </c>
      <c r="G3198" s="3">
        <v>10000</v>
      </c>
      <c r="H3198" s="3">
        <v>10000</v>
      </c>
      <c r="I3198" s="3">
        <v>54629</v>
      </c>
      <c r="J3198" s="3">
        <v>21865</v>
      </c>
      <c r="K3198" s="3">
        <v>0.40024529096267603</v>
      </c>
    </row>
    <row r="3199" spans="1:11" x14ac:dyDescent="0.2">
      <c r="A3199" s="3" t="s">
        <v>1033</v>
      </c>
      <c r="B3199" s="3" t="s">
        <v>1193</v>
      </c>
      <c r="C3199" s="3" t="s">
        <v>1194</v>
      </c>
      <c r="D3199" s="3" t="s">
        <v>10</v>
      </c>
      <c r="E3199" s="3">
        <v>8167</v>
      </c>
      <c r="F3199" s="3">
        <v>6451.6129032258104</v>
      </c>
      <c r="G3199" s="3">
        <v>9167</v>
      </c>
      <c r="H3199" s="3">
        <v>8571.4285714285706</v>
      </c>
      <c r="I3199" s="3">
        <v>54629</v>
      </c>
      <c r="J3199" s="3">
        <v>21865</v>
      </c>
      <c r="K3199" s="3">
        <v>0.40024529096267603</v>
      </c>
    </row>
    <row r="3200" spans="1:11" x14ac:dyDescent="0.2">
      <c r="A3200" s="3" t="s">
        <v>1033</v>
      </c>
      <c r="B3200" s="3" t="s">
        <v>1193</v>
      </c>
      <c r="C3200" s="3" t="s">
        <v>1194</v>
      </c>
      <c r="D3200" s="3" t="s">
        <v>11</v>
      </c>
      <c r="E3200" s="3">
        <v>8856</v>
      </c>
      <c r="F3200" s="3">
        <v>8194.4444444444398</v>
      </c>
      <c r="G3200" s="3">
        <v>9259</v>
      </c>
      <c r="H3200" s="3">
        <v>8666.6666666666697</v>
      </c>
      <c r="I3200" s="3">
        <v>54629</v>
      </c>
      <c r="J3200" s="3">
        <v>21865</v>
      </c>
      <c r="K3200" s="3">
        <v>0.40024529096267603</v>
      </c>
    </row>
    <row r="3201" spans="1:11" x14ac:dyDescent="0.2">
      <c r="A3201" s="3" t="s">
        <v>1033</v>
      </c>
      <c r="B3201" s="3" t="s">
        <v>1193</v>
      </c>
      <c r="C3201" s="3" t="s">
        <v>1194</v>
      </c>
      <c r="D3201" s="3" t="s">
        <v>12</v>
      </c>
      <c r="E3201" s="3">
        <v>6737</v>
      </c>
      <c r="F3201" s="3">
        <v>4703.8327526132398</v>
      </c>
      <c r="G3201" s="3">
        <v>8958</v>
      </c>
      <c r="H3201" s="3">
        <v>7222.2222222222199</v>
      </c>
      <c r="I3201" s="3">
        <v>54629</v>
      </c>
      <c r="J3201" s="3">
        <v>21865</v>
      </c>
      <c r="K3201" s="3">
        <v>0.40024529096267603</v>
      </c>
    </row>
    <row r="3202" spans="1:11" x14ac:dyDescent="0.2">
      <c r="A3202" s="3" t="s">
        <v>1033</v>
      </c>
      <c r="B3202" s="3" t="s">
        <v>1193</v>
      </c>
      <c r="C3202" s="3" t="s">
        <v>1194</v>
      </c>
      <c r="D3202" s="3" t="s">
        <v>13</v>
      </c>
      <c r="E3202" s="3">
        <v>8167</v>
      </c>
      <c r="F3202" s="3">
        <v>6000</v>
      </c>
      <c r="G3202" s="3">
        <v>9167</v>
      </c>
      <c r="H3202" s="3">
        <v>8750</v>
      </c>
      <c r="I3202" s="3">
        <v>54629</v>
      </c>
      <c r="J3202" s="3">
        <v>21865</v>
      </c>
      <c r="K3202" s="3">
        <v>0.40024529096267603</v>
      </c>
    </row>
    <row r="3203" spans="1:11" x14ac:dyDescent="0.2">
      <c r="A3203" s="3" t="s">
        <v>1033</v>
      </c>
      <c r="B3203" s="3" t="s">
        <v>1193</v>
      </c>
      <c r="C3203" s="3" t="s">
        <v>1194</v>
      </c>
      <c r="D3203" s="3" t="s">
        <v>14</v>
      </c>
      <c r="E3203" s="3">
        <v>8064</v>
      </c>
      <c r="F3203" s="3">
        <v>6964.2857142857101</v>
      </c>
      <c r="G3203" s="3">
        <v>9556</v>
      </c>
      <c r="H3203" s="3">
        <v>9047.6190476190495</v>
      </c>
      <c r="I3203" s="3">
        <v>54629</v>
      </c>
      <c r="J3203" s="3">
        <v>21865</v>
      </c>
      <c r="K3203" s="3">
        <v>0.40024529096267603</v>
      </c>
    </row>
    <row r="3204" spans="1:11" x14ac:dyDescent="0.2">
      <c r="A3204" s="3" t="s">
        <v>1033</v>
      </c>
      <c r="B3204" s="3" t="s">
        <v>1193</v>
      </c>
      <c r="C3204" s="3" t="s">
        <v>1194</v>
      </c>
      <c r="D3204" s="3" t="s">
        <v>15</v>
      </c>
      <c r="E3204" s="3">
        <v>7514</v>
      </c>
      <c r="F3204" s="3">
        <v>4777.7777777777801</v>
      </c>
      <c r="G3204" s="3">
        <v>9286</v>
      </c>
      <c r="H3204" s="3">
        <v>8888.8888888888905</v>
      </c>
      <c r="I3204" s="3">
        <v>54629</v>
      </c>
      <c r="J3204" s="3">
        <v>21865</v>
      </c>
      <c r="K3204" s="3">
        <v>0.40024529096267603</v>
      </c>
    </row>
    <row r="3205" spans="1:11" x14ac:dyDescent="0.2">
      <c r="A3205" s="3" t="s">
        <v>1033</v>
      </c>
      <c r="B3205" s="3" t="s">
        <v>1196</v>
      </c>
      <c r="C3205" s="3" t="s">
        <v>1197</v>
      </c>
      <c r="D3205" s="3" t="s">
        <v>8</v>
      </c>
      <c r="E3205" s="3">
        <v>4848</v>
      </c>
      <c r="F3205" s="3">
        <v>2091.9488090784398</v>
      </c>
      <c r="G3205" s="3">
        <v>8280</v>
      </c>
      <c r="H3205" s="3">
        <v>6326.1904761904798</v>
      </c>
      <c r="I3205" s="3">
        <v>88255</v>
      </c>
      <c r="J3205" s="3">
        <v>42800</v>
      </c>
      <c r="K3205" s="3">
        <v>0.484958359299756</v>
      </c>
    </row>
    <row r="3206" spans="1:11" x14ac:dyDescent="0.2">
      <c r="A3206" s="3" t="s">
        <v>1033</v>
      </c>
      <c r="B3206" s="3" t="s">
        <v>1196</v>
      </c>
      <c r="C3206" s="3" t="s">
        <v>1197</v>
      </c>
      <c r="D3206" s="3" t="s">
        <v>9</v>
      </c>
      <c r="E3206" s="3">
        <v>4746</v>
      </c>
      <c r="F3206" s="3">
        <v>2329.8821090900301</v>
      </c>
      <c r="G3206" s="3">
        <v>7909</v>
      </c>
      <c r="H3206" s="3">
        <v>6465.2014652014695</v>
      </c>
      <c r="I3206" s="3">
        <v>88255</v>
      </c>
      <c r="J3206" s="3">
        <v>42800</v>
      </c>
      <c r="K3206" s="3">
        <v>0.484958359299756</v>
      </c>
    </row>
    <row r="3207" spans="1:11" x14ac:dyDescent="0.2">
      <c r="A3207" s="3" t="s">
        <v>1033</v>
      </c>
      <c r="B3207" s="3" t="s">
        <v>1196</v>
      </c>
      <c r="C3207" s="3" t="s">
        <v>1197</v>
      </c>
      <c r="D3207" s="3" t="s">
        <v>10</v>
      </c>
      <c r="E3207" s="3">
        <v>5010</v>
      </c>
      <c r="F3207" s="3">
        <v>2142.7727287859102</v>
      </c>
      <c r="G3207" s="3">
        <v>8272</v>
      </c>
      <c r="H3207" s="3">
        <v>7162.6984126984098</v>
      </c>
      <c r="I3207" s="3">
        <v>88255</v>
      </c>
      <c r="J3207" s="3">
        <v>42800</v>
      </c>
      <c r="K3207" s="3">
        <v>0.484958359299756</v>
      </c>
    </row>
    <row r="3208" spans="1:11" x14ac:dyDescent="0.2">
      <c r="A3208" s="3" t="s">
        <v>1033</v>
      </c>
      <c r="B3208" s="3" t="s">
        <v>1196</v>
      </c>
      <c r="C3208" s="3" t="s">
        <v>1197</v>
      </c>
      <c r="D3208" s="3" t="s">
        <v>11</v>
      </c>
      <c r="E3208" s="3">
        <v>4469</v>
      </c>
      <c r="F3208" s="3">
        <v>1728.57150887036</v>
      </c>
      <c r="G3208" s="3">
        <v>7774</v>
      </c>
      <c r="H3208" s="3">
        <v>6076.0489510489497</v>
      </c>
      <c r="I3208" s="3">
        <v>88255</v>
      </c>
      <c r="J3208" s="3">
        <v>42800</v>
      </c>
      <c r="K3208" s="3">
        <v>0.484958359299756</v>
      </c>
    </row>
    <row r="3209" spans="1:11" x14ac:dyDescent="0.2">
      <c r="A3209" s="3" t="s">
        <v>1033</v>
      </c>
      <c r="B3209" s="3" t="s">
        <v>1196</v>
      </c>
      <c r="C3209" s="3" t="s">
        <v>1197</v>
      </c>
      <c r="D3209" s="3" t="s">
        <v>12</v>
      </c>
      <c r="E3209" s="3">
        <v>3935</v>
      </c>
      <c r="F3209" s="3">
        <v>1418.2007930453101</v>
      </c>
      <c r="G3209" s="3">
        <v>7441</v>
      </c>
      <c r="H3209" s="3">
        <v>4822.0648972094104</v>
      </c>
      <c r="I3209" s="3">
        <v>88255</v>
      </c>
      <c r="J3209" s="3">
        <v>42800</v>
      </c>
      <c r="K3209" s="3">
        <v>0.484958359299756</v>
      </c>
    </row>
    <row r="3210" spans="1:11" x14ac:dyDescent="0.2">
      <c r="A3210" s="3" t="s">
        <v>1033</v>
      </c>
      <c r="B3210" s="3" t="s">
        <v>1196</v>
      </c>
      <c r="C3210" s="3" t="s">
        <v>1197</v>
      </c>
      <c r="D3210" s="3" t="s">
        <v>13</v>
      </c>
      <c r="E3210" s="3">
        <v>4699</v>
      </c>
      <c r="F3210" s="3">
        <v>1853.51286317223</v>
      </c>
      <c r="G3210" s="3">
        <v>8016</v>
      </c>
      <c r="H3210" s="3">
        <v>5466.6348144609001</v>
      </c>
      <c r="I3210" s="3">
        <v>88255</v>
      </c>
      <c r="J3210" s="3">
        <v>42800</v>
      </c>
      <c r="K3210" s="3">
        <v>0.484958359299756</v>
      </c>
    </row>
    <row r="3211" spans="1:11" x14ac:dyDescent="0.2">
      <c r="A3211" s="3" t="s">
        <v>1033</v>
      </c>
      <c r="B3211" s="3" t="s">
        <v>1196</v>
      </c>
      <c r="C3211" s="3" t="s">
        <v>1197</v>
      </c>
      <c r="D3211" s="3" t="s">
        <v>14</v>
      </c>
      <c r="E3211" s="3">
        <v>4212</v>
      </c>
      <c r="F3211" s="3">
        <v>1492.4061325627799</v>
      </c>
      <c r="G3211" s="3">
        <v>6969</v>
      </c>
      <c r="H3211" s="3">
        <v>4305.3717116217103</v>
      </c>
      <c r="I3211" s="3">
        <v>88255</v>
      </c>
      <c r="J3211" s="3">
        <v>42800</v>
      </c>
      <c r="K3211" s="3">
        <v>0.484958359299756</v>
      </c>
    </row>
    <row r="3212" spans="1:11" x14ac:dyDescent="0.2">
      <c r="A3212" s="3" t="s">
        <v>1033</v>
      </c>
      <c r="B3212" s="3" t="s">
        <v>1196</v>
      </c>
      <c r="C3212" s="3" t="s">
        <v>1197</v>
      </c>
      <c r="D3212" s="3" t="s">
        <v>15</v>
      </c>
      <c r="E3212" s="3">
        <v>4212</v>
      </c>
      <c r="F3212" s="3">
        <v>1465.8817096851701</v>
      </c>
      <c r="G3212" s="3">
        <v>8036</v>
      </c>
      <c r="H3212" s="3">
        <v>5585.2887048539196</v>
      </c>
      <c r="I3212" s="3">
        <v>88255</v>
      </c>
      <c r="J3212" s="3">
        <v>42800</v>
      </c>
      <c r="K3212" s="3">
        <v>0.484958359299756</v>
      </c>
    </row>
    <row r="3213" spans="1:11" x14ac:dyDescent="0.2">
      <c r="A3213" s="3" t="s">
        <v>1033</v>
      </c>
      <c r="B3213" s="3" t="s">
        <v>1199</v>
      </c>
      <c r="C3213" s="3" t="s">
        <v>1200</v>
      </c>
      <c r="D3213" s="3" t="s">
        <v>8</v>
      </c>
      <c r="E3213" s="3">
        <v>9500</v>
      </c>
      <c r="F3213" s="3">
        <v>9166.6666666666697</v>
      </c>
      <c r="G3213" s="3">
        <v>10000</v>
      </c>
      <c r="H3213" s="3">
        <v>10000</v>
      </c>
      <c r="I3213" s="3">
        <v>55324</v>
      </c>
      <c r="J3213" s="3">
        <v>20295</v>
      </c>
      <c r="K3213" s="3">
        <v>0.36683898488901701</v>
      </c>
    </row>
    <row r="3214" spans="1:11" x14ac:dyDescent="0.2">
      <c r="A3214" s="3" t="s">
        <v>1033</v>
      </c>
      <c r="B3214" s="3" t="s">
        <v>1199</v>
      </c>
      <c r="C3214" s="3" t="s">
        <v>1200</v>
      </c>
      <c r="D3214" s="3" t="s">
        <v>9</v>
      </c>
      <c r="E3214" s="3">
        <v>7619</v>
      </c>
      <c r="F3214" s="3">
        <v>6363.6363636363603</v>
      </c>
      <c r="I3214" s="3">
        <v>55324</v>
      </c>
      <c r="J3214" s="3">
        <v>20295</v>
      </c>
      <c r="K3214" s="3">
        <v>0.36683898488901701</v>
      </c>
    </row>
    <row r="3215" spans="1:11" x14ac:dyDescent="0.2">
      <c r="A3215" s="3" t="s">
        <v>1033</v>
      </c>
      <c r="B3215" s="3" t="s">
        <v>1199</v>
      </c>
      <c r="C3215" s="3" t="s">
        <v>1200</v>
      </c>
      <c r="D3215" s="3" t="s">
        <v>10</v>
      </c>
      <c r="E3215" s="3">
        <v>8750</v>
      </c>
      <c r="F3215" s="3">
        <v>8000</v>
      </c>
      <c r="G3215" s="3">
        <v>10000</v>
      </c>
      <c r="H3215" s="3">
        <v>10000</v>
      </c>
      <c r="I3215" s="3">
        <v>55324</v>
      </c>
      <c r="J3215" s="3">
        <v>20295</v>
      </c>
      <c r="K3215" s="3">
        <v>0.36683898488901701</v>
      </c>
    </row>
    <row r="3216" spans="1:11" x14ac:dyDescent="0.2">
      <c r="A3216" s="3" t="s">
        <v>1033</v>
      </c>
      <c r="B3216" s="3" t="s">
        <v>1199</v>
      </c>
      <c r="C3216" s="3" t="s">
        <v>1200</v>
      </c>
      <c r="D3216" s="3" t="s">
        <v>11</v>
      </c>
      <c r="E3216" s="3">
        <v>7083</v>
      </c>
      <c r="F3216" s="3">
        <v>5454.5454545454504</v>
      </c>
      <c r="I3216" s="3">
        <v>55324</v>
      </c>
      <c r="J3216" s="3">
        <v>20295</v>
      </c>
      <c r="K3216" s="3">
        <v>0.36683898488901701</v>
      </c>
    </row>
    <row r="3217" spans="1:11" x14ac:dyDescent="0.2">
      <c r="A3217" s="3" t="s">
        <v>1033</v>
      </c>
      <c r="B3217" s="3" t="s">
        <v>1199</v>
      </c>
      <c r="C3217" s="3" t="s">
        <v>1200</v>
      </c>
      <c r="D3217" s="3" t="s">
        <v>12</v>
      </c>
      <c r="E3217" s="3">
        <v>8833</v>
      </c>
      <c r="F3217" s="3">
        <v>7692.3076923076896</v>
      </c>
      <c r="G3217" s="3">
        <v>10000</v>
      </c>
      <c r="H3217" s="3">
        <v>10000</v>
      </c>
      <c r="I3217" s="3">
        <v>55324</v>
      </c>
      <c r="J3217" s="3">
        <v>20295</v>
      </c>
      <c r="K3217" s="3">
        <v>0.36683898488901701</v>
      </c>
    </row>
    <row r="3218" spans="1:11" x14ac:dyDescent="0.2">
      <c r="A3218" s="3" t="s">
        <v>1033</v>
      </c>
      <c r="B3218" s="3" t="s">
        <v>1199</v>
      </c>
      <c r="C3218" s="3" t="s">
        <v>1200</v>
      </c>
      <c r="D3218" s="3" t="s">
        <v>13</v>
      </c>
      <c r="E3218" s="3">
        <v>8636</v>
      </c>
      <c r="F3218" s="3">
        <v>7857.1428571428596</v>
      </c>
      <c r="G3218" s="3">
        <v>8750</v>
      </c>
      <c r="H3218" s="3">
        <v>8000</v>
      </c>
      <c r="I3218" s="3">
        <v>55324</v>
      </c>
      <c r="J3218" s="3">
        <v>20295</v>
      </c>
      <c r="K3218" s="3">
        <v>0.36683898488901701</v>
      </c>
    </row>
    <row r="3219" spans="1:11" x14ac:dyDescent="0.2">
      <c r="A3219" s="3" t="s">
        <v>1033</v>
      </c>
      <c r="B3219" s="3" t="s">
        <v>1199</v>
      </c>
      <c r="C3219" s="3" t="s">
        <v>1200</v>
      </c>
      <c r="D3219" s="3" t="s">
        <v>14</v>
      </c>
      <c r="E3219" s="3">
        <v>8450</v>
      </c>
      <c r="F3219" s="3">
        <v>6888.8888888888896</v>
      </c>
      <c r="G3219" s="3">
        <v>8194</v>
      </c>
      <c r="H3219" s="3">
        <v>7435.8974358974401</v>
      </c>
      <c r="I3219" s="3">
        <v>55324</v>
      </c>
      <c r="J3219" s="3">
        <v>20295</v>
      </c>
      <c r="K3219" s="3">
        <v>0.36683898488901701</v>
      </c>
    </row>
    <row r="3220" spans="1:11" x14ac:dyDescent="0.2">
      <c r="A3220" s="3" t="s">
        <v>1033</v>
      </c>
      <c r="B3220" s="3" t="s">
        <v>1199</v>
      </c>
      <c r="C3220" s="3" t="s">
        <v>1200</v>
      </c>
      <c r="D3220" s="3" t="s">
        <v>15</v>
      </c>
      <c r="E3220" s="3">
        <v>7576</v>
      </c>
      <c r="F3220" s="3">
        <v>6470.5882352941198</v>
      </c>
      <c r="G3220" s="3">
        <v>8889</v>
      </c>
      <c r="H3220" s="3">
        <v>8181.8181818181802</v>
      </c>
      <c r="I3220" s="3">
        <v>55324</v>
      </c>
      <c r="J3220" s="3">
        <v>20295</v>
      </c>
      <c r="K3220" s="3">
        <v>0.36683898488901701</v>
      </c>
    </row>
    <row r="3221" spans="1:11" x14ac:dyDescent="0.2">
      <c r="A3221" s="3" t="s">
        <v>1033</v>
      </c>
      <c r="B3221" s="3" t="s">
        <v>1202</v>
      </c>
      <c r="C3221" s="3" t="s">
        <v>1203</v>
      </c>
      <c r="D3221" s="3" t="s">
        <v>8</v>
      </c>
      <c r="E3221" s="3">
        <v>8016</v>
      </c>
      <c r="F3221" s="3">
        <v>6666.6666666666697</v>
      </c>
      <c r="G3221" s="3">
        <v>8519</v>
      </c>
      <c r="H3221" s="3">
        <v>7333.3333333333303</v>
      </c>
      <c r="I3221" s="3">
        <v>76551</v>
      </c>
      <c r="J3221" s="3">
        <v>25917</v>
      </c>
      <c r="K3221" s="3">
        <v>0.33855860798683202</v>
      </c>
    </row>
    <row r="3222" spans="1:11" x14ac:dyDescent="0.2">
      <c r="A3222" s="3" t="s">
        <v>1033</v>
      </c>
      <c r="B3222" s="3" t="s">
        <v>1202</v>
      </c>
      <c r="C3222" s="3" t="s">
        <v>1203</v>
      </c>
      <c r="D3222" s="3" t="s">
        <v>9</v>
      </c>
      <c r="E3222" s="3">
        <v>8725</v>
      </c>
      <c r="F3222" s="3">
        <v>7727.2727272727298</v>
      </c>
      <c r="G3222" s="3">
        <v>10000</v>
      </c>
      <c r="H3222" s="3">
        <v>10000</v>
      </c>
      <c r="I3222" s="3">
        <v>76551</v>
      </c>
      <c r="J3222" s="3">
        <v>25917</v>
      </c>
      <c r="K3222" s="3">
        <v>0.33855860798683202</v>
      </c>
    </row>
    <row r="3223" spans="1:11" x14ac:dyDescent="0.2">
      <c r="A3223" s="3" t="s">
        <v>1033</v>
      </c>
      <c r="B3223" s="3" t="s">
        <v>1202</v>
      </c>
      <c r="C3223" s="3" t="s">
        <v>1203</v>
      </c>
      <c r="D3223" s="3" t="s">
        <v>10</v>
      </c>
      <c r="E3223" s="3">
        <v>7246</v>
      </c>
      <c r="F3223" s="3">
        <v>5227.2727272727298</v>
      </c>
      <c r="G3223" s="3">
        <v>10000</v>
      </c>
      <c r="H3223" s="3">
        <v>10000</v>
      </c>
      <c r="I3223" s="3">
        <v>76551</v>
      </c>
      <c r="J3223" s="3">
        <v>25917</v>
      </c>
      <c r="K3223" s="3">
        <v>0.33855860798683202</v>
      </c>
    </row>
    <row r="3224" spans="1:11" x14ac:dyDescent="0.2">
      <c r="A3224" s="3" t="s">
        <v>1033</v>
      </c>
      <c r="B3224" s="3" t="s">
        <v>1202</v>
      </c>
      <c r="C3224" s="3" t="s">
        <v>1203</v>
      </c>
      <c r="D3224" s="3" t="s">
        <v>11</v>
      </c>
      <c r="E3224" s="3">
        <v>6259</v>
      </c>
      <c r="F3224" s="3">
        <v>4441.1326378539497</v>
      </c>
      <c r="G3224" s="3">
        <v>10000</v>
      </c>
      <c r="H3224" s="3">
        <v>10000</v>
      </c>
      <c r="I3224" s="3">
        <v>76551</v>
      </c>
      <c r="J3224" s="3">
        <v>25917</v>
      </c>
      <c r="K3224" s="3">
        <v>0.33855860798683202</v>
      </c>
    </row>
    <row r="3225" spans="1:11" x14ac:dyDescent="0.2">
      <c r="A3225" s="3" t="s">
        <v>1033</v>
      </c>
      <c r="B3225" s="3" t="s">
        <v>1202</v>
      </c>
      <c r="C3225" s="3" t="s">
        <v>1203</v>
      </c>
      <c r="D3225" s="3" t="s">
        <v>12</v>
      </c>
      <c r="E3225" s="3">
        <v>6504</v>
      </c>
      <c r="F3225" s="3">
        <v>4000</v>
      </c>
      <c r="G3225" s="3">
        <v>10000</v>
      </c>
      <c r="H3225" s="3">
        <v>10000</v>
      </c>
      <c r="I3225" s="3">
        <v>76551</v>
      </c>
      <c r="J3225" s="3">
        <v>25917</v>
      </c>
      <c r="K3225" s="3">
        <v>0.33855860798683202</v>
      </c>
    </row>
    <row r="3226" spans="1:11" x14ac:dyDescent="0.2">
      <c r="A3226" s="3" t="s">
        <v>1033</v>
      </c>
      <c r="B3226" s="3" t="s">
        <v>1202</v>
      </c>
      <c r="C3226" s="3" t="s">
        <v>1203</v>
      </c>
      <c r="D3226" s="3" t="s">
        <v>13</v>
      </c>
      <c r="E3226" s="3">
        <v>9423</v>
      </c>
      <c r="F3226" s="3">
        <v>8125</v>
      </c>
      <c r="G3226" s="3">
        <v>10000</v>
      </c>
      <c r="H3226" s="3">
        <v>10000</v>
      </c>
      <c r="I3226" s="3">
        <v>76551</v>
      </c>
      <c r="J3226" s="3">
        <v>25917</v>
      </c>
      <c r="K3226" s="3">
        <v>0.33855860798683202</v>
      </c>
    </row>
    <row r="3227" spans="1:11" x14ac:dyDescent="0.2">
      <c r="A3227" s="3" t="s">
        <v>1033</v>
      </c>
      <c r="B3227" s="3" t="s">
        <v>1202</v>
      </c>
      <c r="C3227" s="3" t="s">
        <v>1203</v>
      </c>
      <c r="D3227" s="3" t="s">
        <v>14</v>
      </c>
      <c r="E3227" s="3">
        <v>6649</v>
      </c>
      <c r="F3227" s="3">
        <v>5087.7192982456099</v>
      </c>
      <c r="G3227" s="3">
        <v>9583</v>
      </c>
      <c r="H3227" s="3">
        <v>9230.7692307692305</v>
      </c>
      <c r="I3227" s="3">
        <v>76551</v>
      </c>
      <c r="J3227" s="3">
        <v>25917</v>
      </c>
      <c r="K3227" s="3">
        <v>0.33855860798683202</v>
      </c>
    </row>
    <row r="3228" spans="1:11" x14ac:dyDescent="0.2">
      <c r="A3228" s="3" t="s">
        <v>1033</v>
      </c>
      <c r="B3228" s="3" t="s">
        <v>1202</v>
      </c>
      <c r="C3228" s="3" t="s">
        <v>1203</v>
      </c>
      <c r="D3228" s="3" t="s">
        <v>15</v>
      </c>
      <c r="E3228" s="3">
        <v>5389</v>
      </c>
      <c r="F3228" s="3">
        <v>2222.2222222222199</v>
      </c>
      <c r="G3228" s="3">
        <v>10000</v>
      </c>
      <c r="H3228" s="3">
        <v>10000</v>
      </c>
      <c r="I3228" s="3">
        <v>76551</v>
      </c>
      <c r="J3228" s="3">
        <v>25917</v>
      </c>
      <c r="K3228" s="3">
        <v>0.33855860798683202</v>
      </c>
    </row>
    <row r="3229" spans="1:11" x14ac:dyDescent="0.2">
      <c r="A3229" s="3" t="s">
        <v>1033</v>
      </c>
      <c r="B3229" s="3" t="s">
        <v>1205</v>
      </c>
      <c r="C3229" s="3" t="s">
        <v>1206</v>
      </c>
      <c r="D3229" s="3" t="s">
        <v>8</v>
      </c>
      <c r="E3229" s="3">
        <v>3838</v>
      </c>
      <c r="F3229" s="3">
        <v>1131.9748873247499</v>
      </c>
      <c r="G3229" s="3">
        <v>6847</v>
      </c>
      <c r="H3229" s="3">
        <v>4873.1473614651204</v>
      </c>
      <c r="I3229" s="3">
        <v>95471</v>
      </c>
      <c r="J3229" s="3">
        <v>45764</v>
      </c>
      <c r="K3229" s="3">
        <v>0.47934975018592002</v>
      </c>
    </row>
    <row r="3230" spans="1:11" x14ac:dyDescent="0.2">
      <c r="A3230" s="3" t="s">
        <v>1033</v>
      </c>
      <c r="B3230" s="3" t="s">
        <v>1205</v>
      </c>
      <c r="C3230" s="3" t="s">
        <v>1206</v>
      </c>
      <c r="D3230" s="3" t="s">
        <v>9</v>
      </c>
      <c r="E3230" s="3">
        <v>4989</v>
      </c>
      <c r="F3230" s="3">
        <v>2082.34717135254</v>
      </c>
      <c r="G3230" s="3">
        <v>7908</v>
      </c>
      <c r="H3230" s="3">
        <v>6213.4646962233201</v>
      </c>
      <c r="I3230" s="3">
        <v>95471</v>
      </c>
      <c r="J3230" s="3">
        <v>45764</v>
      </c>
      <c r="K3230" s="3">
        <v>0.47934975018592002</v>
      </c>
    </row>
    <row r="3231" spans="1:11" x14ac:dyDescent="0.2">
      <c r="A3231" s="3" t="s">
        <v>1033</v>
      </c>
      <c r="B3231" s="3" t="s">
        <v>1205</v>
      </c>
      <c r="C3231" s="3" t="s">
        <v>1206</v>
      </c>
      <c r="D3231" s="3" t="s">
        <v>10</v>
      </c>
      <c r="E3231" s="3">
        <v>3932</v>
      </c>
      <c r="F3231" s="3">
        <v>1402.5172818696699</v>
      </c>
      <c r="G3231" s="3">
        <v>7805</v>
      </c>
      <c r="H3231" s="3">
        <v>5710.2692629008397</v>
      </c>
      <c r="I3231" s="3">
        <v>95471</v>
      </c>
      <c r="J3231" s="3">
        <v>45764</v>
      </c>
      <c r="K3231" s="3">
        <v>0.47934975018592002</v>
      </c>
    </row>
    <row r="3232" spans="1:11" x14ac:dyDescent="0.2">
      <c r="A3232" s="3" t="s">
        <v>1033</v>
      </c>
      <c r="B3232" s="3" t="s">
        <v>1205</v>
      </c>
      <c r="C3232" s="3" t="s">
        <v>1206</v>
      </c>
      <c r="D3232" s="3" t="s">
        <v>11</v>
      </c>
      <c r="E3232" s="3">
        <v>3321</v>
      </c>
      <c r="F3232" s="3">
        <v>845.91194621033696</v>
      </c>
      <c r="G3232" s="3">
        <v>7899</v>
      </c>
      <c r="H3232" s="3">
        <v>6718.6283318358801</v>
      </c>
      <c r="I3232" s="3">
        <v>95471</v>
      </c>
      <c r="J3232" s="3">
        <v>45764</v>
      </c>
      <c r="K3232" s="3">
        <v>0.47934975018592002</v>
      </c>
    </row>
    <row r="3233" spans="1:11" x14ac:dyDescent="0.2">
      <c r="A3233" s="3" t="s">
        <v>1033</v>
      </c>
      <c r="B3233" s="3" t="s">
        <v>1205</v>
      </c>
      <c r="C3233" s="3" t="s">
        <v>1206</v>
      </c>
      <c r="D3233" s="3" t="s">
        <v>12</v>
      </c>
      <c r="E3233" s="3">
        <v>3942</v>
      </c>
      <c r="F3233" s="3">
        <v>999.25981603049297</v>
      </c>
      <c r="G3233" s="3">
        <v>7409</v>
      </c>
      <c r="H3233" s="3">
        <v>4578.2198785554501</v>
      </c>
      <c r="I3233" s="3">
        <v>95471</v>
      </c>
      <c r="J3233" s="3">
        <v>45764</v>
      </c>
      <c r="K3233" s="3">
        <v>0.47934975018592002</v>
      </c>
    </row>
    <row r="3234" spans="1:11" x14ac:dyDescent="0.2">
      <c r="A3234" s="3" t="s">
        <v>1033</v>
      </c>
      <c r="B3234" s="3" t="s">
        <v>1205</v>
      </c>
      <c r="C3234" s="3" t="s">
        <v>1206</v>
      </c>
      <c r="D3234" s="3" t="s">
        <v>13</v>
      </c>
      <c r="E3234" s="3">
        <v>3844</v>
      </c>
      <c r="F3234" s="3">
        <v>1095.0675238122501</v>
      </c>
      <c r="G3234" s="3">
        <v>7964</v>
      </c>
      <c r="H3234" s="3">
        <v>5425.5267025967696</v>
      </c>
      <c r="I3234" s="3">
        <v>95471</v>
      </c>
      <c r="J3234" s="3">
        <v>45764</v>
      </c>
      <c r="K3234" s="3">
        <v>0.47934975018592002</v>
      </c>
    </row>
    <row r="3235" spans="1:11" x14ac:dyDescent="0.2">
      <c r="A3235" s="3" t="s">
        <v>1033</v>
      </c>
      <c r="B3235" s="3" t="s">
        <v>1205</v>
      </c>
      <c r="C3235" s="3" t="s">
        <v>1206</v>
      </c>
      <c r="D3235" s="3" t="s">
        <v>14</v>
      </c>
      <c r="E3235" s="3">
        <v>3685</v>
      </c>
      <c r="F3235" s="3">
        <v>984.06567277691397</v>
      </c>
      <c r="G3235" s="3">
        <v>7301</v>
      </c>
      <c r="H3235" s="3">
        <v>4965.8627087198502</v>
      </c>
      <c r="I3235" s="3">
        <v>95471</v>
      </c>
      <c r="J3235" s="3">
        <v>45764</v>
      </c>
      <c r="K3235" s="3">
        <v>0.47934975018592002</v>
      </c>
    </row>
    <row r="3236" spans="1:11" x14ac:dyDescent="0.2">
      <c r="A3236" s="3" t="s">
        <v>1033</v>
      </c>
      <c r="B3236" s="3" t="s">
        <v>1205</v>
      </c>
      <c r="C3236" s="3" t="s">
        <v>1206</v>
      </c>
      <c r="D3236" s="3" t="s">
        <v>15</v>
      </c>
      <c r="E3236" s="3">
        <v>3464</v>
      </c>
      <c r="F3236" s="3">
        <v>881.57568516642004</v>
      </c>
      <c r="G3236" s="3">
        <v>6764</v>
      </c>
      <c r="H3236" s="3">
        <v>4204.8189312595396</v>
      </c>
      <c r="I3236" s="3">
        <v>95471</v>
      </c>
      <c r="J3236" s="3">
        <v>45764</v>
      </c>
      <c r="K3236" s="3">
        <v>0.47934975018592002</v>
      </c>
    </row>
    <row r="3237" spans="1:11" x14ac:dyDescent="0.2">
      <c r="A3237" s="3" t="s">
        <v>1033</v>
      </c>
      <c r="B3237" s="3" t="s">
        <v>1208</v>
      </c>
      <c r="C3237" s="3" t="s">
        <v>1209</v>
      </c>
      <c r="D3237" s="3" t="s">
        <v>8</v>
      </c>
      <c r="E3237" s="3">
        <v>4984</v>
      </c>
      <c r="F3237" s="3">
        <v>1837.1444003618201</v>
      </c>
      <c r="G3237" s="3">
        <v>6383</v>
      </c>
      <c r="H3237" s="3">
        <v>3259.6107135350098</v>
      </c>
      <c r="I3237" s="3">
        <v>261396</v>
      </c>
      <c r="J3237" s="3">
        <v>105163</v>
      </c>
      <c r="K3237" s="3">
        <v>0.40231296576841302</v>
      </c>
    </row>
    <row r="3238" spans="1:11" x14ac:dyDescent="0.2">
      <c r="A3238" s="3" t="s">
        <v>1033</v>
      </c>
      <c r="B3238" s="3" t="s">
        <v>1208</v>
      </c>
      <c r="C3238" s="3" t="s">
        <v>1209</v>
      </c>
      <c r="D3238" s="3" t="s">
        <v>9</v>
      </c>
      <c r="E3238" s="3">
        <v>6204</v>
      </c>
      <c r="F3238" s="3">
        <v>2851.7403056476401</v>
      </c>
      <c r="G3238" s="3">
        <v>7543</v>
      </c>
      <c r="H3238" s="3">
        <v>4319.6729196729202</v>
      </c>
      <c r="I3238" s="3">
        <v>261396</v>
      </c>
      <c r="J3238" s="3">
        <v>105163</v>
      </c>
      <c r="K3238" s="3">
        <v>0.40231296576841302</v>
      </c>
    </row>
    <row r="3239" spans="1:11" x14ac:dyDescent="0.2">
      <c r="A3239" s="3" t="s">
        <v>1033</v>
      </c>
      <c r="B3239" s="3" t="s">
        <v>1208</v>
      </c>
      <c r="C3239" s="3" t="s">
        <v>1209</v>
      </c>
      <c r="D3239" s="3" t="s">
        <v>10</v>
      </c>
      <c r="E3239" s="3">
        <v>4729</v>
      </c>
      <c r="F3239" s="3">
        <v>1851.21197856508</v>
      </c>
      <c r="G3239" s="3">
        <v>6573</v>
      </c>
      <c r="H3239" s="3">
        <v>3446.05875863343</v>
      </c>
      <c r="I3239" s="3">
        <v>261396</v>
      </c>
      <c r="J3239" s="3">
        <v>105163</v>
      </c>
      <c r="K3239" s="3">
        <v>0.40231296576841302</v>
      </c>
    </row>
    <row r="3240" spans="1:11" x14ac:dyDescent="0.2">
      <c r="A3240" s="3" t="s">
        <v>1033</v>
      </c>
      <c r="B3240" s="3" t="s">
        <v>1208</v>
      </c>
      <c r="C3240" s="3" t="s">
        <v>1209</v>
      </c>
      <c r="D3240" s="3" t="s">
        <v>11</v>
      </c>
      <c r="E3240" s="3">
        <v>5317</v>
      </c>
      <c r="F3240" s="3">
        <v>2283.3594211172499</v>
      </c>
      <c r="G3240" s="3">
        <v>6633</v>
      </c>
      <c r="H3240" s="3">
        <v>4134.1952855110703</v>
      </c>
      <c r="I3240" s="3">
        <v>261396</v>
      </c>
      <c r="J3240" s="3">
        <v>105163</v>
      </c>
      <c r="K3240" s="3">
        <v>0.40231296576841302</v>
      </c>
    </row>
    <row r="3241" spans="1:11" x14ac:dyDescent="0.2">
      <c r="A3241" s="3" t="s">
        <v>1033</v>
      </c>
      <c r="B3241" s="3" t="s">
        <v>1208</v>
      </c>
      <c r="C3241" s="3" t="s">
        <v>1209</v>
      </c>
      <c r="D3241" s="3" t="s">
        <v>12</v>
      </c>
      <c r="E3241" s="3">
        <v>5111</v>
      </c>
      <c r="F3241" s="3">
        <v>1844.16680812147</v>
      </c>
      <c r="G3241" s="3">
        <v>6758</v>
      </c>
      <c r="H3241" s="3">
        <v>3682.7869308997401</v>
      </c>
      <c r="I3241" s="3">
        <v>261396</v>
      </c>
      <c r="J3241" s="3">
        <v>105163</v>
      </c>
      <c r="K3241" s="3">
        <v>0.40231296576841302</v>
      </c>
    </row>
    <row r="3242" spans="1:11" x14ac:dyDescent="0.2">
      <c r="A3242" s="3" t="s">
        <v>1033</v>
      </c>
      <c r="B3242" s="3" t="s">
        <v>1208</v>
      </c>
      <c r="C3242" s="3" t="s">
        <v>1209</v>
      </c>
      <c r="D3242" s="3" t="s">
        <v>13</v>
      </c>
      <c r="E3242" s="3">
        <v>5167</v>
      </c>
      <c r="F3242" s="3">
        <v>1904.6879810657499</v>
      </c>
      <c r="G3242" s="3">
        <v>7011</v>
      </c>
      <c r="H3242" s="3">
        <v>3791.2692307033799</v>
      </c>
      <c r="I3242" s="3">
        <v>261396</v>
      </c>
      <c r="J3242" s="3">
        <v>105163</v>
      </c>
      <c r="K3242" s="3">
        <v>0.40231296576841302</v>
      </c>
    </row>
    <row r="3243" spans="1:11" x14ac:dyDescent="0.2">
      <c r="A3243" s="3" t="s">
        <v>1033</v>
      </c>
      <c r="B3243" s="3" t="s">
        <v>1208</v>
      </c>
      <c r="C3243" s="3" t="s">
        <v>1209</v>
      </c>
      <c r="D3243" s="3" t="s">
        <v>14</v>
      </c>
      <c r="E3243" s="3">
        <v>5142</v>
      </c>
      <c r="F3243" s="3">
        <v>1989.4776346961701</v>
      </c>
      <c r="G3243" s="3">
        <v>6632</v>
      </c>
      <c r="H3243" s="3">
        <v>3865.5803702774901</v>
      </c>
      <c r="I3243" s="3">
        <v>261396</v>
      </c>
      <c r="J3243" s="3">
        <v>105163</v>
      </c>
      <c r="K3243" s="3">
        <v>0.40231296576841302</v>
      </c>
    </row>
    <row r="3244" spans="1:11" x14ac:dyDescent="0.2">
      <c r="A3244" s="3" t="s">
        <v>1033</v>
      </c>
      <c r="B3244" s="3" t="s">
        <v>1208</v>
      </c>
      <c r="C3244" s="3" t="s">
        <v>1209</v>
      </c>
      <c r="D3244" s="3" t="s">
        <v>15</v>
      </c>
      <c r="E3244" s="3">
        <v>3955</v>
      </c>
      <c r="F3244" s="3">
        <v>1449.81154978828</v>
      </c>
      <c r="G3244" s="3">
        <v>5964</v>
      </c>
      <c r="H3244" s="3">
        <v>3078.4302586631302</v>
      </c>
      <c r="I3244" s="3">
        <v>261396</v>
      </c>
      <c r="J3244" s="3">
        <v>105163</v>
      </c>
      <c r="K3244" s="3">
        <v>0.40231296576841302</v>
      </c>
    </row>
    <row r="3245" spans="1:11" x14ac:dyDescent="0.2">
      <c r="A3245" s="3" t="s">
        <v>1033</v>
      </c>
      <c r="B3245" s="3" t="s">
        <v>1211</v>
      </c>
      <c r="C3245" s="3" t="s">
        <v>1212</v>
      </c>
      <c r="D3245" s="3" t="s">
        <v>8</v>
      </c>
      <c r="E3245" s="3">
        <v>3660</v>
      </c>
      <c r="F3245" s="3">
        <v>786.23189157496699</v>
      </c>
      <c r="G3245" s="3">
        <v>6700</v>
      </c>
      <c r="H3245" s="3">
        <v>3519.3241962964798</v>
      </c>
      <c r="I3245" s="3">
        <v>286019</v>
      </c>
      <c r="J3245" s="3">
        <v>132066</v>
      </c>
      <c r="K3245" s="3">
        <v>0.46173855583020701</v>
      </c>
    </row>
    <row r="3246" spans="1:11" x14ac:dyDescent="0.2">
      <c r="A3246" s="3" t="s">
        <v>1033</v>
      </c>
      <c r="B3246" s="3" t="s">
        <v>1211</v>
      </c>
      <c r="C3246" s="3" t="s">
        <v>1212</v>
      </c>
      <c r="D3246" s="3" t="s">
        <v>9</v>
      </c>
      <c r="E3246" s="3">
        <v>3980</v>
      </c>
      <c r="F3246" s="3">
        <v>1164.2118065954201</v>
      </c>
      <c r="G3246" s="3">
        <v>6874</v>
      </c>
      <c r="H3246" s="3">
        <v>4344.1095092471196</v>
      </c>
      <c r="I3246" s="3">
        <v>286019</v>
      </c>
      <c r="J3246" s="3">
        <v>132066</v>
      </c>
      <c r="K3246" s="3">
        <v>0.46173855583020701</v>
      </c>
    </row>
    <row r="3247" spans="1:11" x14ac:dyDescent="0.2">
      <c r="A3247" s="3" t="s">
        <v>1033</v>
      </c>
      <c r="B3247" s="3" t="s">
        <v>1211</v>
      </c>
      <c r="C3247" s="3" t="s">
        <v>1212</v>
      </c>
      <c r="D3247" s="3" t="s">
        <v>10</v>
      </c>
      <c r="E3247" s="3">
        <v>3491</v>
      </c>
      <c r="F3247" s="3">
        <v>839.49706345352001</v>
      </c>
      <c r="G3247" s="3">
        <v>6326</v>
      </c>
      <c r="H3247" s="3">
        <v>3343.9871795235599</v>
      </c>
      <c r="I3247" s="3">
        <v>286019</v>
      </c>
      <c r="J3247" s="3">
        <v>132066</v>
      </c>
      <c r="K3247" s="3">
        <v>0.46173855583020701</v>
      </c>
    </row>
    <row r="3248" spans="1:11" x14ac:dyDescent="0.2">
      <c r="A3248" s="3" t="s">
        <v>1033</v>
      </c>
      <c r="B3248" s="3" t="s">
        <v>1211</v>
      </c>
      <c r="C3248" s="3" t="s">
        <v>1212</v>
      </c>
      <c r="D3248" s="3" t="s">
        <v>11</v>
      </c>
      <c r="E3248" s="3">
        <v>3522</v>
      </c>
      <c r="F3248" s="3">
        <v>851.54263639349404</v>
      </c>
      <c r="G3248" s="3">
        <v>6214</v>
      </c>
      <c r="H3248" s="3">
        <v>3741.58250736627</v>
      </c>
      <c r="I3248" s="3">
        <v>286019</v>
      </c>
      <c r="J3248" s="3">
        <v>132066</v>
      </c>
      <c r="K3248" s="3">
        <v>0.46173855583020701</v>
      </c>
    </row>
    <row r="3249" spans="1:11" x14ac:dyDescent="0.2">
      <c r="A3249" s="3" t="s">
        <v>1033</v>
      </c>
      <c r="B3249" s="3" t="s">
        <v>1211</v>
      </c>
      <c r="C3249" s="3" t="s">
        <v>1212</v>
      </c>
      <c r="D3249" s="3" t="s">
        <v>12</v>
      </c>
      <c r="E3249" s="3">
        <v>3155</v>
      </c>
      <c r="F3249" s="3">
        <v>662.66626838816705</v>
      </c>
      <c r="G3249" s="3">
        <v>5865</v>
      </c>
      <c r="H3249" s="3">
        <v>2949.25508096262</v>
      </c>
      <c r="I3249" s="3">
        <v>286019</v>
      </c>
      <c r="J3249" s="3">
        <v>132066</v>
      </c>
      <c r="K3249" s="3">
        <v>0.46173855583020701</v>
      </c>
    </row>
    <row r="3250" spans="1:11" x14ac:dyDescent="0.2">
      <c r="A3250" s="3" t="s">
        <v>1033</v>
      </c>
      <c r="B3250" s="3" t="s">
        <v>1211</v>
      </c>
      <c r="C3250" s="3" t="s">
        <v>1212</v>
      </c>
      <c r="D3250" s="3" t="s">
        <v>13</v>
      </c>
      <c r="E3250" s="3">
        <v>4303</v>
      </c>
      <c r="F3250" s="3">
        <v>991.05803279230395</v>
      </c>
      <c r="G3250" s="3">
        <v>7226</v>
      </c>
      <c r="H3250" s="3">
        <v>4257.6002428943602</v>
      </c>
      <c r="I3250" s="3">
        <v>286019</v>
      </c>
      <c r="J3250" s="3">
        <v>132066</v>
      </c>
      <c r="K3250" s="3">
        <v>0.46173855583020701</v>
      </c>
    </row>
    <row r="3251" spans="1:11" x14ac:dyDescent="0.2">
      <c r="A3251" s="3" t="s">
        <v>1033</v>
      </c>
      <c r="B3251" s="3" t="s">
        <v>1211</v>
      </c>
      <c r="C3251" s="3" t="s">
        <v>1212</v>
      </c>
      <c r="D3251" s="3" t="s">
        <v>14</v>
      </c>
      <c r="E3251" s="3">
        <v>3606</v>
      </c>
      <c r="F3251" s="3">
        <v>923.95268374734496</v>
      </c>
      <c r="G3251" s="3">
        <v>6332</v>
      </c>
      <c r="H3251" s="3">
        <v>3745.7849168375501</v>
      </c>
      <c r="I3251" s="3">
        <v>286019</v>
      </c>
      <c r="J3251" s="3">
        <v>132066</v>
      </c>
      <c r="K3251" s="3">
        <v>0.46173855583020701</v>
      </c>
    </row>
    <row r="3252" spans="1:11" x14ac:dyDescent="0.2">
      <c r="A3252" s="3" t="s">
        <v>1033</v>
      </c>
      <c r="B3252" s="3" t="s">
        <v>1211</v>
      </c>
      <c r="C3252" s="3" t="s">
        <v>1212</v>
      </c>
      <c r="D3252" s="3" t="s">
        <v>15</v>
      </c>
      <c r="E3252" s="3">
        <v>3075</v>
      </c>
      <c r="F3252" s="3">
        <v>787.24155665124499</v>
      </c>
      <c r="G3252" s="3">
        <v>5974</v>
      </c>
      <c r="H3252" s="3">
        <v>3331.2285810138101</v>
      </c>
      <c r="I3252" s="3">
        <v>286019</v>
      </c>
      <c r="J3252" s="3">
        <v>132066</v>
      </c>
      <c r="K3252" s="3">
        <v>0.46173855583020701</v>
      </c>
    </row>
    <row r="3253" spans="1:11" x14ac:dyDescent="0.2">
      <c r="A3253" s="3" t="s">
        <v>1033</v>
      </c>
      <c r="B3253" s="3" t="s">
        <v>1214</v>
      </c>
      <c r="C3253" s="3" t="s">
        <v>1215</v>
      </c>
      <c r="D3253" s="3" t="s">
        <v>8</v>
      </c>
      <c r="E3253" s="3">
        <v>3132</v>
      </c>
      <c r="F3253" s="3">
        <v>364.57474379125398</v>
      </c>
      <c r="G3253" s="3">
        <v>4995</v>
      </c>
      <c r="H3253" s="3">
        <v>1934.0930946702999</v>
      </c>
      <c r="I3253" s="3">
        <v>352535</v>
      </c>
      <c r="J3253" s="3">
        <v>173817</v>
      </c>
      <c r="K3253" s="3">
        <v>0.493048917128796</v>
      </c>
    </row>
    <row r="3254" spans="1:11" x14ac:dyDescent="0.2">
      <c r="A3254" s="3" t="s">
        <v>1033</v>
      </c>
      <c r="B3254" s="3" t="s">
        <v>1214</v>
      </c>
      <c r="C3254" s="3" t="s">
        <v>1215</v>
      </c>
      <c r="D3254" s="3" t="s">
        <v>9</v>
      </c>
      <c r="E3254" s="3">
        <v>3505</v>
      </c>
      <c r="F3254" s="3">
        <v>627.27439413286697</v>
      </c>
      <c r="G3254" s="3">
        <v>5778</v>
      </c>
      <c r="H3254" s="3">
        <v>2987.9880481905702</v>
      </c>
      <c r="I3254" s="3">
        <v>352535</v>
      </c>
      <c r="J3254" s="3">
        <v>173817</v>
      </c>
      <c r="K3254" s="3">
        <v>0.493048917128796</v>
      </c>
    </row>
    <row r="3255" spans="1:11" x14ac:dyDescent="0.2">
      <c r="A3255" s="3" t="s">
        <v>1033</v>
      </c>
      <c r="B3255" s="3" t="s">
        <v>1214</v>
      </c>
      <c r="C3255" s="3" t="s">
        <v>1215</v>
      </c>
      <c r="D3255" s="3" t="s">
        <v>10</v>
      </c>
      <c r="E3255" s="3">
        <v>2756</v>
      </c>
      <c r="F3255" s="3">
        <v>455.360728787894</v>
      </c>
      <c r="G3255" s="3">
        <v>5268</v>
      </c>
      <c r="H3255" s="3">
        <v>2283.8832716074999</v>
      </c>
      <c r="I3255" s="3">
        <v>352535</v>
      </c>
      <c r="J3255" s="3">
        <v>173817</v>
      </c>
      <c r="K3255" s="3">
        <v>0.493048917128796</v>
      </c>
    </row>
    <row r="3256" spans="1:11" x14ac:dyDescent="0.2">
      <c r="A3256" s="3" t="s">
        <v>1033</v>
      </c>
      <c r="B3256" s="3" t="s">
        <v>1214</v>
      </c>
      <c r="C3256" s="3" t="s">
        <v>1215</v>
      </c>
      <c r="D3256" s="3" t="s">
        <v>11</v>
      </c>
      <c r="E3256" s="3">
        <v>2957</v>
      </c>
      <c r="F3256" s="3">
        <v>389.64343285882597</v>
      </c>
      <c r="G3256" s="3">
        <v>4899</v>
      </c>
      <c r="H3256" s="3">
        <v>2024.6362762609599</v>
      </c>
      <c r="I3256" s="3">
        <v>352535</v>
      </c>
      <c r="J3256" s="3">
        <v>173817</v>
      </c>
      <c r="K3256" s="3">
        <v>0.493048917128796</v>
      </c>
    </row>
    <row r="3257" spans="1:11" x14ac:dyDescent="0.2">
      <c r="A3257" s="3" t="s">
        <v>1033</v>
      </c>
      <c r="B3257" s="3" t="s">
        <v>1214</v>
      </c>
      <c r="C3257" s="3" t="s">
        <v>1215</v>
      </c>
      <c r="D3257" s="3" t="s">
        <v>12</v>
      </c>
      <c r="E3257" s="3">
        <v>2692</v>
      </c>
      <c r="F3257" s="3">
        <v>295.47692746154098</v>
      </c>
      <c r="G3257" s="3">
        <v>4724</v>
      </c>
      <c r="H3257" s="3">
        <v>1782.4458621803301</v>
      </c>
      <c r="I3257" s="3">
        <v>352535</v>
      </c>
      <c r="J3257" s="3">
        <v>173817</v>
      </c>
      <c r="K3257" s="3">
        <v>0.493048917128796</v>
      </c>
    </row>
    <row r="3258" spans="1:11" x14ac:dyDescent="0.2">
      <c r="A3258" s="3" t="s">
        <v>1033</v>
      </c>
      <c r="B3258" s="3" t="s">
        <v>1214</v>
      </c>
      <c r="C3258" s="3" t="s">
        <v>1215</v>
      </c>
      <c r="D3258" s="3" t="s">
        <v>13</v>
      </c>
      <c r="E3258" s="3">
        <v>2902</v>
      </c>
      <c r="F3258" s="3">
        <v>372.68464663463698</v>
      </c>
      <c r="G3258" s="3">
        <v>5575</v>
      </c>
      <c r="H3258" s="3">
        <v>2232.1591018717299</v>
      </c>
      <c r="I3258" s="3">
        <v>352535</v>
      </c>
      <c r="J3258" s="3">
        <v>173817</v>
      </c>
      <c r="K3258" s="3">
        <v>0.493048917128796</v>
      </c>
    </row>
    <row r="3259" spans="1:11" x14ac:dyDescent="0.2">
      <c r="A3259" s="3" t="s">
        <v>1033</v>
      </c>
      <c r="B3259" s="3" t="s">
        <v>1214</v>
      </c>
      <c r="C3259" s="3" t="s">
        <v>1215</v>
      </c>
      <c r="D3259" s="3" t="s">
        <v>14</v>
      </c>
      <c r="E3259" s="3">
        <v>2812</v>
      </c>
      <c r="F3259" s="3">
        <v>401.27386213693399</v>
      </c>
      <c r="G3259" s="3">
        <v>5055</v>
      </c>
      <c r="H3259" s="3">
        <v>1929.3934789629</v>
      </c>
      <c r="I3259" s="3">
        <v>352535</v>
      </c>
      <c r="J3259" s="3">
        <v>173817</v>
      </c>
      <c r="K3259" s="3">
        <v>0.493048917128796</v>
      </c>
    </row>
    <row r="3260" spans="1:11" x14ac:dyDescent="0.2">
      <c r="A3260" s="3" t="s">
        <v>1033</v>
      </c>
      <c r="B3260" s="3" t="s">
        <v>1214</v>
      </c>
      <c r="C3260" s="3" t="s">
        <v>1215</v>
      </c>
      <c r="D3260" s="3" t="s">
        <v>15</v>
      </c>
      <c r="E3260" s="3">
        <v>2558</v>
      </c>
      <c r="F3260" s="3">
        <v>333.04719679043501</v>
      </c>
      <c r="G3260" s="3">
        <v>4878</v>
      </c>
      <c r="H3260" s="3">
        <v>1867.6357745119201</v>
      </c>
      <c r="I3260" s="3">
        <v>352535</v>
      </c>
      <c r="J3260" s="3">
        <v>173817</v>
      </c>
      <c r="K3260" s="3">
        <v>0.493048917128796</v>
      </c>
    </row>
    <row r="3261" spans="1:11" x14ac:dyDescent="0.2">
      <c r="A3261" s="3" t="s">
        <v>1033</v>
      </c>
      <c r="B3261" s="3" t="s">
        <v>1217</v>
      </c>
      <c r="C3261" s="3" t="s">
        <v>1218</v>
      </c>
      <c r="D3261" s="3" t="s">
        <v>8</v>
      </c>
      <c r="E3261" s="3">
        <v>4386</v>
      </c>
      <c r="F3261" s="3">
        <v>1436.3850579529601</v>
      </c>
      <c r="G3261" s="3">
        <v>6323</v>
      </c>
      <c r="H3261" s="3">
        <v>3579.6986596019701</v>
      </c>
      <c r="I3261" s="3">
        <v>182580</v>
      </c>
      <c r="J3261" s="3">
        <v>79710</v>
      </c>
      <c r="K3261" s="3">
        <v>0.43657574761748302</v>
      </c>
    </row>
    <row r="3262" spans="1:11" x14ac:dyDescent="0.2">
      <c r="A3262" s="3" t="s">
        <v>1033</v>
      </c>
      <c r="B3262" s="3" t="s">
        <v>1217</v>
      </c>
      <c r="C3262" s="3" t="s">
        <v>1218</v>
      </c>
      <c r="D3262" s="3" t="s">
        <v>9</v>
      </c>
      <c r="E3262" s="3">
        <v>4718</v>
      </c>
      <c r="F3262" s="3">
        <v>1948.9163276377001</v>
      </c>
      <c r="G3262" s="3">
        <v>7408</v>
      </c>
      <c r="H3262" s="3">
        <v>4510.3946862740804</v>
      </c>
      <c r="I3262" s="3">
        <v>182580</v>
      </c>
      <c r="J3262" s="3">
        <v>79710</v>
      </c>
      <c r="K3262" s="3">
        <v>0.43657574761748302</v>
      </c>
    </row>
    <row r="3263" spans="1:11" x14ac:dyDescent="0.2">
      <c r="A3263" s="3" t="s">
        <v>1033</v>
      </c>
      <c r="B3263" s="3" t="s">
        <v>1217</v>
      </c>
      <c r="C3263" s="3" t="s">
        <v>1218</v>
      </c>
      <c r="D3263" s="3" t="s">
        <v>10</v>
      </c>
      <c r="E3263" s="3">
        <v>4030</v>
      </c>
      <c r="F3263" s="3">
        <v>1363.75152348438</v>
      </c>
      <c r="G3263" s="3">
        <v>6169</v>
      </c>
      <c r="H3263" s="3">
        <v>3038.7062908224302</v>
      </c>
      <c r="I3263" s="3">
        <v>182580</v>
      </c>
      <c r="J3263" s="3">
        <v>79710</v>
      </c>
      <c r="K3263" s="3">
        <v>0.43657574761748302</v>
      </c>
    </row>
    <row r="3264" spans="1:11" x14ac:dyDescent="0.2">
      <c r="A3264" s="3" t="s">
        <v>1033</v>
      </c>
      <c r="B3264" s="3" t="s">
        <v>1217</v>
      </c>
      <c r="C3264" s="3" t="s">
        <v>1218</v>
      </c>
      <c r="D3264" s="3" t="s">
        <v>11</v>
      </c>
      <c r="E3264" s="3">
        <v>4204</v>
      </c>
      <c r="F3264" s="3">
        <v>1256.68786855044</v>
      </c>
      <c r="G3264" s="3">
        <v>6354</v>
      </c>
      <c r="H3264" s="3">
        <v>3494.1580734184199</v>
      </c>
      <c r="I3264" s="3">
        <v>182580</v>
      </c>
      <c r="J3264" s="3">
        <v>79710</v>
      </c>
      <c r="K3264" s="3">
        <v>0.43657574761748302</v>
      </c>
    </row>
    <row r="3265" spans="1:11" x14ac:dyDescent="0.2">
      <c r="A3265" s="3" t="s">
        <v>1033</v>
      </c>
      <c r="B3265" s="3" t="s">
        <v>1217</v>
      </c>
      <c r="C3265" s="3" t="s">
        <v>1218</v>
      </c>
      <c r="D3265" s="3" t="s">
        <v>12</v>
      </c>
      <c r="E3265" s="3">
        <v>3946</v>
      </c>
      <c r="F3265" s="3">
        <v>1078.57951520181</v>
      </c>
      <c r="G3265" s="3">
        <v>6330</v>
      </c>
      <c r="H3265" s="3">
        <v>3384.33553220765</v>
      </c>
      <c r="I3265" s="3">
        <v>182580</v>
      </c>
      <c r="J3265" s="3">
        <v>79710</v>
      </c>
      <c r="K3265" s="3">
        <v>0.43657574761748302</v>
      </c>
    </row>
    <row r="3266" spans="1:11" x14ac:dyDescent="0.2">
      <c r="A3266" s="3" t="s">
        <v>1033</v>
      </c>
      <c r="B3266" s="3" t="s">
        <v>1217</v>
      </c>
      <c r="C3266" s="3" t="s">
        <v>1218</v>
      </c>
      <c r="D3266" s="3" t="s">
        <v>13</v>
      </c>
      <c r="E3266" s="3">
        <v>4212</v>
      </c>
      <c r="F3266" s="3">
        <v>1310.86394736271</v>
      </c>
      <c r="G3266" s="3">
        <v>6736</v>
      </c>
      <c r="H3266" s="3">
        <v>4060.7928806443801</v>
      </c>
      <c r="I3266" s="3">
        <v>182580</v>
      </c>
      <c r="J3266" s="3">
        <v>79710</v>
      </c>
      <c r="K3266" s="3">
        <v>0.43657574761748302</v>
      </c>
    </row>
    <row r="3267" spans="1:11" x14ac:dyDescent="0.2">
      <c r="A3267" s="3" t="s">
        <v>1033</v>
      </c>
      <c r="B3267" s="3" t="s">
        <v>1217</v>
      </c>
      <c r="C3267" s="3" t="s">
        <v>1218</v>
      </c>
      <c r="D3267" s="3" t="s">
        <v>14</v>
      </c>
      <c r="E3267" s="3">
        <v>4296</v>
      </c>
      <c r="F3267" s="3">
        <v>1306.20570818746</v>
      </c>
      <c r="G3267" s="3">
        <v>6514</v>
      </c>
      <c r="H3267" s="3">
        <v>3677.9489750268999</v>
      </c>
      <c r="I3267" s="3">
        <v>182580</v>
      </c>
      <c r="J3267" s="3">
        <v>79710</v>
      </c>
      <c r="K3267" s="3">
        <v>0.43657574761748302</v>
      </c>
    </row>
    <row r="3268" spans="1:11" x14ac:dyDescent="0.2">
      <c r="A3268" s="3" t="s">
        <v>1033</v>
      </c>
      <c r="B3268" s="3" t="s">
        <v>1217</v>
      </c>
      <c r="C3268" s="3" t="s">
        <v>1218</v>
      </c>
      <c r="D3268" s="3" t="s">
        <v>15</v>
      </c>
      <c r="E3268" s="3">
        <v>3432</v>
      </c>
      <c r="F3268" s="3">
        <v>1158.8255826772599</v>
      </c>
      <c r="G3268" s="3">
        <v>6116</v>
      </c>
      <c r="H3268" s="3">
        <v>3613.6801209265</v>
      </c>
      <c r="I3268" s="3">
        <v>182580</v>
      </c>
      <c r="J3268" s="3">
        <v>79710</v>
      </c>
      <c r="K3268" s="3">
        <v>0.43657574761748302</v>
      </c>
    </row>
    <row r="3269" spans="1:11" x14ac:dyDescent="0.2">
      <c r="A3269" s="3" t="s">
        <v>1033</v>
      </c>
      <c r="B3269" s="3" t="s">
        <v>1220</v>
      </c>
      <c r="C3269" s="3" t="s">
        <v>1221</v>
      </c>
      <c r="D3269" s="3" t="s">
        <v>8</v>
      </c>
      <c r="E3269" s="3">
        <v>3991</v>
      </c>
      <c r="F3269" s="3">
        <v>919.70557065076002</v>
      </c>
      <c r="G3269" s="3">
        <v>6333</v>
      </c>
      <c r="H3269" s="3">
        <v>3538.5230232510298</v>
      </c>
      <c r="I3269" s="3">
        <v>285118</v>
      </c>
      <c r="J3269" s="3">
        <v>133669</v>
      </c>
      <c r="K3269" s="3">
        <v>0.468819927188041</v>
      </c>
    </row>
    <row r="3270" spans="1:11" x14ac:dyDescent="0.2">
      <c r="A3270" s="3" t="s">
        <v>1033</v>
      </c>
      <c r="B3270" s="3" t="s">
        <v>1220</v>
      </c>
      <c r="C3270" s="3" t="s">
        <v>1221</v>
      </c>
      <c r="D3270" s="3" t="s">
        <v>9</v>
      </c>
      <c r="E3270" s="3">
        <v>4313</v>
      </c>
      <c r="F3270" s="3">
        <v>1349.3300937638101</v>
      </c>
      <c r="G3270" s="3">
        <v>6859</v>
      </c>
      <c r="H3270" s="3">
        <v>4858.3571862260396</v>
      </c>
      <c r="I3270" s="3">
        <v>285118</v>
      </c>
      <c r="J3270" s="3">
        <v>133669</v>
      </c>
      <c r="K3270" s="3">
        <v>0.468819927188041</v>
      </c>
    </row>
    <row r="3271" spans="1:11" x14ac:dyDescent="0.2">
      <c r="A3271" s="3" t="s">
        <v>1033</v>
      </c>
      <c r="B3271" s="3" t="s">
        <v>1220</v>
      </c>
      <c r="C3271" s="3" t="s">
        <v>1221</v>
      </c>
      <c r="D3271" s="3" t="s">
        <v>10</v>
      </c>
      <c r="E3271" s="3">
        <v>4114</v>
      </c>
      <c r="F3271" s="3">
        <v>1119.7157741978899</v>
      </c>
      <c r="G3271" s="3">
        <v>6854</v>
      </c>
      <c r="H3271" s="3">
        <v>4484.9842375974804</v>
      </c>
      <c r="I3271" s="3">
        <v>285118</v>
      </c>
      <c r="J3271" s="3">
        <v>133669</v>
      </c>
      <c r="K3271" s="3">
        <v>0.468819927188041</v>
      </c>
    </row>
    <row r="3272" spans="1:11" x14ac:dyDescent="0.2">
      <c r="A3272" s="3" t="s">
        <v>1033</v>
      </c>
      <c r="B3272" s="3" t="s">
        <v>1220</v>
      </c>
      <c r="C3272" s="3" t="s">
        <v>1221</v>
      </c>
      <c r="D3272" s="3" t="s">
        <v>11</v>
      </c>
      <c r="E3272" s="3">
        <v>3884</v>
      </c>
      <c r="F3272" s="3">
        <v>1071.0140187437</v>
      </c>
      <c r="G3272" s="3">
        <v>6908</v>
      </c>
      <c r="H3272" s="3">
        <v>4540.2777777777801</v>
      </c>
      <c r="I3272" s="3">
        <v>285118</v>
      </c>
      <c r="J3272" s="3">
        <v>133669</v>
      </c>
      <c r="K3272" s="3">
        <v>0.468819927188041</v>
      </c>
    </row>
    <row r="3273" spans="1:11" x14ac:dyDescent="0.2">
      <c r="A3273" s="3" t="s">
        <v>1033</v>
      </c>
      <c r="B3273" s="3" t="s">
        <v>1220</v>
      </c>
      <c r="C3273" s="3" t="s">
        <v>1221</v>
      </c>
      <c r="D3273" s="3" t="s">
        <v>12</v>
      </c>
      <c r="E3273" s="3">
        <v>4052</v>
      </c>
      <c r="F3273" s="3">
        <v>1000.44208033171</v>
      </c>
      <c r="G3273" s="3">
        <v>7021</v>
      </c>
      <c r="H3273" s="3">
        <v>4926.74435830329</v>
      </c>
      <c r="I3273" s="3">
        <v>285118</v>
      </c>
      <c r="J3273" s="3">
        <v>133669</v>
      </c>
      <c r="K3273" s="3">
        <v>0.468819927188041</v>
      </c>
    </row>
    <row r="3274" spans="1:11" x14ac:dyDescent="0.2">
      <c r="A3274" s="3" t="s">
        <v>1033</v>
      </c>
      <c r="B3274" s="3" t="s">
        <v>1220</v>
      </c>
      <c r="C3274" s="3" t="s">
        <v>1221</v>
      </c>
      <c r="D3274" s="3" t="s">
        <v>13</v>
      </c>
      <c r="E3274" s="3">
        <v>3908</v>
      </c>
      <c r="F3274" s="3">
        <v>1416.0868746399799</v>
      </c>
      <c r="G3274" s="3">
        <v>8104</v>
      </c>
      <c r="H3274" s="3">
        <v>5609.1504649197004</v>
      </c>
      <c r="I3274" s="3">
        <v>285118</v>
      </c>
      <c r="J3274" s="3">
        <v>133669</v>
      </c>
      <c r="K3274" s="3">
        <v>0.468819927188041</v>
      </c>
    </row>
    <row r="3275" spans="1:11" x14ac:dyDescent="0.2">
      <c r="A3275" s="3" t="s">
        <v>1033</v>
      </c>
      <c r="B3275" s="3" t="s">
        <v>1220</v>
      </c>
      <c r="C3275" s="3" t="s">
        <v>1221</v>
      </c>
      <c r="D3275" s="3" t="s">
        <v>14</v>
      </c>
      <c r="E3275" s="3">
        <v>4457</v>
      </c>
      <c r="F3275" s="3">
        <v>1280.9576425923401</v>
      </c>
      <c r="G3275" s="3">
        <v>7734</v>
      </c>
      <c r="H3275" s="3">
        <v>5382.01058201058</v>
      </c>
      <c r="I3275" s="3">
        <v>285118</v>
      </c>
      <c r="J3275" s="3">
        <v>133669</v>
      </c>
      <c r="K3275" s="3">
        <v>0.468819927188041</v>
      </c>
    </row>
    <row r="3276" spans="1:11" x14ac:dyDescent="0.2">
      <c r="A3276" s="3" t="s">
        <v>1033</v>
      </c>
      <c r="B3276" s="3" t="s">
        <v>1220</v>
      </c>
      <c r="C3276" s="3" t="s">
        <v>1221</v>
      </c>
      <c r="D3276" s="3" t="s">
        <v>15</v>
      </c>
      <c r="E3276" s="3">
        <v>4309</v>
      </c>
      <c r="F3276" s="3">
        <v>1274.41431827065</v>
      </c>
      <c r="G3276" s="3">
        <v>7959</v>
      </c>
      <c r="H3276" s="3">
        <v>5699.9299719888004</v>
      </c>
      <c r="I3276" s="3">
        <v>285118</v>
      </c>
      <c r="J3276" s="3">
        <v>133669</v>
      </c>
      <c r="K3276" s="3">
        <v>0.468819927188041</v>
      </c>
    </row>
    <row r="3277" spans="1:11" x14ac:dyDescent="0.2">
      <c r="A3277" s="3" t="s">
        <v>1033</v>
      </c>
      <c r="B3277" s="3" t="s">
        <v>1223</v>
      </c>
      <c r="C3277" s="3" t="s">
        <v>1224</v>
      </c>
      <c r="D3277" s="3" t="s">
        <v>8</v>
      </c>
      <c r="E3277" s="3">
        <v>3086</v>
      </c>
      <c r="F3277" s="3">
        <v>629.87272735372096</v>
      </c>
      <c r="G3277" s="3">
        <v>5219</v>
      </c>
      <c r="H3277" s="3">
        <v>1871.9076390676501</v>
      </c>
      <c r="I3277" s="3">
        <v>182139</v>
      </c>
      <c r="J3277" s="3">
        <v>84939</v>
      </c>
      <c r="K3277" s="3">
        <v>0.46634164017591001</v>
      </c>
    </row>
    <row r="3278" spans="1:11" x14ac:dyDescent="0.2">
      <c r="A3278" s="3" t="s">
        <v>1033</v>
      </c>
      <c r="B3278" s="3" t="s">
        <v>1223</v>
      </c>
      <c r="C3278" s="3" t="s">
        <v>1224</v>
      </c>
      <c r="D3278" s="3" t="s">
        <v>9</v>
      </c>
      <c r="E3278" s="3">
        <v>3962</v>
      </c>
      <c r="F3278" s="3">
        <v>1226.68223964663</v>
      </c>
      <c r="G3278" s="3">
        <v>6588</v>
      </c>
      <c r="H3278" s="3">
        <v>4247.9852082826901</v>
      </c>
      <c r="I3278" s="3">
        <v>182139</v>
      </c>
      <c r="J3278" s="3">
        <v>84939</v>
      </c>
      <c r="K3278" s="3">
        <v>0.46634164017591001</v>
      </c>
    </row>
    <row r="3279" spans="1:11" x14ac:dyDescent="0.2">
      <c r="A3279" s="3" t="s">
        <v>1033</v>
      </c>
      <c r="B3279" s="3" t="s">
        <v>1223</v>
      </c>
      <c r="C3279" s="3" t="s">
        <v>1224</v>
      </c>
      <c r="D3279" s="3" t="s">
        <v>10</v>
      </c>
      <c r="E3279" s="3">
        <v>3298</v>
      </c>
      <c r="F3279" s="3">
        <v>820.84164824746495</v>
      </c>
      <c r="G3279" s="3">
        <v>5835</v>
      </c>
      <c r="H3279" s="3">
        <v>3116.0536649375699</v>
      </c>
      <c r="I3279" s="3">
        <v>182139</v>
      </c>
      <c r="J3279" s="3">
        <v>84939</v>
      </c>
      <c r="K3279" s="3">
        <v>0.46634164017591001</v>
      </c>
    </row>
    <row r="3280" spans="1:11" x14ac:dyDescent="0.2">
      <c r="A3280" s="3" t="s">
        <v>1033</v>
      </c>
      <c r="B3280" s="3" t="s">
        <v>1223</v>
      </c>
      <c r="C3280" s="3" t="s">
        <v>1224</v>
      </c>
      <c r="D3280" s="3" t="s">
        <v>11</v>
      </c>
      <c r="E3280" s="3">
        <v>3812</v>
      </c>
      <c r="F3280" s="3">
        <v>881.68975975778505</v>
      </c>
      <c r="G3280" s="3">
        <v>6143</v>
      </c>
      <c r="H3280" s="3">
        <v>3180.2648573698102</v>
      </c>
      <c r="I3280" s="3">
        <v>182139</v>
      </c>
      <c r="J3280" s="3">
        <v>84939</v>
      </c>
      <c r="K3280" s="3">
        <v>0.46634164017591001</v>
      </c>
    </row>
    <row r="3281" spans="1:11" x14ac:dyDescent="0.2">
      <c r="A3281" s="3" t="s">
        <v>1033</v>
      </c>
      <c r="B3281" s="3" t="s">
        <v>1223</v>
      </c>
      <c r="C3281" s="3" t="s">
        <v>1224</v>
      </c>
      <c r="D3281" s="3" t="s">
        <v>12</v>
      </c>
      <c r="E3281" s="3">
        <v>3652</v>
      </c>
      <c r="F3281" s="3">
        <v>682.89890155729302</v>
      </c>
      <c r="G3281" s="3">
        <v>5560</v>
      </c>
      <c r="H3281" s="3">
        <v>2728.3159516575402</v>
      </c>
      <c r="I3281" s="3">
        <v>182139</v>
      </c>
      <c r="J3281" s="3">
        <v>84939</v>
      </c>
      <c r="K3281" s="3">
        <v>0.46634164017591001</v>
      </c>
    </row>
    <row r="3282" spans="1:11" x14ac:dyDescent="0.2">
      <c r="A3282" s="3" t="s">
        <v>1033</v>
      </c>
      <c r="B3282" s="3" t="s">
        <v>1223</v>
      </c>
      <c r="C3282" s="3" t="s">
        <v>1224</v>
      </c>
      <c r="D3282" s="3" t="s">
        <v>13</v>
      </c>
      <c r="E3282" s="3">
        <v>3991</v>
      </c>
      <c r="F3282" s="3">
        <v>742.02490923932305</v>
      </c>
      <c r="G3282" s="3">
        <v>6113</v>
      </c>
      <c r="H3282" s="3">
        <v>3097.53062134319</v>
      </c>
      <c r="I3282" s="3">
        <v>182139</v>
      </c>
      <c r="J3282" s="3">
        <v>84939</v>
      </c>
      <c r="K3282" s="3">
        <v>0.46634164017591001</v>
      </c>
    </row>
    <row r="3283" spans="1:11" x14ac:dyDescent="0.2">
      <c r="A3283" s="3" t="s">
        <v>1033</v>
      </c>
      <c r="B3283" s="3" t="s">
        <v>1223</v>
      </c>
      <c r="C3283" s="3" t="s">
        <v>1224</v>
      </c>
      <c r="D3283" s="3" t="s">
        <v>14</v>
      </c>
      <c r="E3283" s="3">
        <v>3361</v>
      </c>
      <c r="F3283" s="3">
        <v>739.82067857408595</v>
      </c>
      <c r="G3283" s="3">
        <v>5722</v>
      </c>
      <c r="H3283" s="3">
        <v>2826.2514559747001</v>
      </c>
      <c r="I3283" s="3">
        <v>182139</v>
      </c>
      <c r="J3283" s="3">
        <v>84939</v>
      </c>
      <c r="K3283" s="3">
        <v>0.46634164017591001</v>
      </c>
    </row>
    <row r="3284" spans="1:11" x14ac:dyDescent="0.2">
      <c r="A3284" s="3" t="s">
        <v>1033</v>
      </c>
      <c r="B3284" s="3" t="s">
        <v>1223</v>
      </c>
      <c r="C3284" s="3" t="s">
        <v>1224</v>
      </c>
      <c r="D3284" s="3" t="s">
        <v>15</v>
      </c>
      <c r="E3284" s="3">
        <v>3254</v>
      </c>
      <c r="F3284" s="3">
        <v>761.86298515033798</v>
      </c>
      <c r="G3284" s="3">
        <v>5294</v>
      </c>
      <c r="H3284" s="3">
        <v>3029.4750996827102</v>
      </c>
      <c r="I3284" s="3">
        <v>182139</v>
      </c>
      <c r="J3284" s="3">
        <v>84939</v>
      </c>
      <c r="K3284" s="3">
        <v>0.46634164017591001</v>
      </c>
    </row>
    <row r="3285" spans="1:11" x14ac:dyDescent="0.2">
      <c r="A3285" s="3" t="s">
        <v>1033</v>
      </c>
      <c r="B3285" s="3" t="s">
        <v>1226</v>
      </c>
      <c r="C3285" s="3" t="s">
        <v>1227</v>
      </c>
      <c r="D3285" s="3" t="s">
        <v>8</v>
      </c>
      <c r="E3285" s="3">
        <v>3617</v>
      </c>
      <c r="F3285" s="3">
        <v>825.594404329128</v>
      </c>
      <c r="G3285" s="3">
        <v>5997</v>
      </c>
      <c r="H3285" s="3">
        <v>3081.3873223778801</v>
      </c>
      <c r="I3285" s="3">
        <v>211428</v>
      </c>
      <c r="J3285" s="3">
        <v>96813</v>
      </c>
      <c r="K3285" s="3">
        <v>0.45790056189341</v>
      </c>
    </row>
    <row r="3286" spans="1:11" x14ac:dyDescent="0.2">
      <c r="A3286" s="3" t="s">
        <v>1033</v>
      </c>
      <c r="B3286" s="3" t="s">
        <v>1226</v>
      </c>
      <c r="C3286" s="3" t="s">
        <v>1227</v>
      </c>
      <c r="D3286" s="3" t="s">
        <v>9</v>
      </c>
      <c r="E3286" s="3">
        <v>4136</v>
      </c>
      <c r="F3286" s="3">
        <v>1295.7781286971299</v>
      </c>
      <c r="G3286" s="3">
        <v>6707</v>
      </c>
      <c r="H3286" s="3">
        <v>3563.9522264071002</v>
      </c>
      <c r="I3286" s="3">
        <v>211428</v>
      </c>
      <c r="J3286" s="3">
        <v>96813</v>
      </c>
      <c r="K3286" s="3">
        <v>0.45790056189341</v>
      </c>
    </row>
    <row r="3287" spans="1:11" x14ac:dyDescent="0.2">
      <c r="A3287" s="3" t="s">
        <v>1033</v>
      </c>
      <c r="B3287" s="3" t="s">
        <v>1226</v>
      </c>
      <c r="C3287" s="3" t="s">
        <v>1227</v>
      </c>
      <c r="D3287" s="3" t="s">
        <v>10</v>
      </c>
      <c r="E3287" s="3">
        <v>3406</v>
      </c>
      <c r="F3287" s="3">
        <v>937.16302996064098</v>
      </c>
      <c r="G3287" s="3">
        <v>6114</v>
      </c>
      <c r="H3287" s="3">
        <v>2865.13560201566</v>
      </c>
      <c r="I3287" s="3">
        <v>211428</v>
      </c>
      <c r="J3287" s="3">
        <v>96813</v>
      </c>
      <c r="K3287" s="3">
        <v>0.45790056189341</v>
      </c>
    </row>
    <row r="3288" spans="1:11" x14ac:dyDescent="0.2">
      <c r="A3288" s="3" t="s">
        <v>1033</v>
      </c>
      <c r="B3288" s="3" t="s">
        <v>1226</v>
      </c>
      <c r="C3288" s="3" t="s">
        <v>1227</v>
      </c>
      <c r="D3288" s="3" t="s">
        <v>11</v>
      </c>
      <c r="E3288" s="3">
        <v>3414</v>
      </c>
      <c r="F3288" s="3">
        <v>899.92653547222994</v>
      </c>
      <c r="G3288" s="3">
        <v>6397</v>
      </c>
      <c r="H3288" s="3">
        <v>3248.8693689351599</v>
      </c>
      <c r="I3288" s="3">
        <v>211428</v>
      </c>
      <c r="J3288" s="3">
        <v>96813</v>
      </c>
      <c r="K3288" s="3">
        <v>0.45790056189341</v>
      </c>
    </row>
    <row r="3289" spans="1:11" x14ac:dyDescent="0.2">
      <c r="A3289" s="3" t="s">
        <v>1033</v>
      </c>
      <c r="B3289" s="3" t="s">
        <v>1226</v>
      </c>
      <c r="C3289" s="3" t="s">
        <v>1227</v>
      </c>
      <c r="D3289" s="3" t="s">
        <v>12</v>
      </c>
      <c r="E3289" s="3">
        <v>3213</v>
      </c>
      <c r="F3289" s="3">
        <v>706.726544586454</v>
      </c>
      <c r="G3289" s="3">
        <v>5929</v>
      </c>
      <c r="H3289" s="3">
        <v>2744.3420528603401</v>
      </c>
      <c r="I3289" s="3">
        <v>211428</v>
      </c>
      <c r="J3289" s="3">
        <v>96813</v>
      </c>
      <c r="K3289" s="3">
        <v>0.45790056189341</v>
      </c>
    </row>
    <row r="3290" spans="1:11" x14ac:dyDescent="0.2">
      <c r="A3290" s="3" t="s">
        <v>1033</v>
      </c>
      <c r="B3290" s="3" t="s">
        <v>1226</v>
      </c>
      <c r="C3290" s="3" t="s">
        <v>1227</v>
      </c>
      <c r="D3290" s="3" t="s">
        <v>13</v>
      </c>
      <c r="E3290" s="3">
        <v>3766</v>
      </c>
      <c r="F3290" s="3">
        <v>774.88524810651404</v>
      </c>
      <c r="G3290" s="3">
        <v>6276</v>
      </c>
      <c r="H3290" s="3">
        <v>3188.3313059028501</v>
      </c>
      <c r="I3290" s="3">
        <v>211428</v>
      </c>
      <c r="J3290" s="3">
        <v>96813</v>
      </c>
      <c r="K3290" s="3">
        <v>0.45790056189341</v>
      </c>
    </row>
    <row r="3291" spans="1:11" x14ac:dyDescent="0.2">
      <c r="A3291" s="3" t="s">
        <v>1033</v>
      </c>
      <c r="B3291" s="3" t="s">
        <v>1226</v>
      </c>
      <c r="C3291" s="3" t="s">
        <v>1227</v>
      </c>
      <c r="D3291" s="3" t="s">
        <v>14</v>
      </c>
      <c r="E3291" s="3">
        <v>3700</v>
      </c>
      <c r="F3291" s="3">
        <v>786.51303148817101</v>
      </c>
      <c r="G3291" s="3">
        <v>5817</v>
      </c>
      <c r="H3291" s="3">
        <v>2789.3667108859199</v>
      </c>
      <c r="I3291" s="3">
        <v>211428</v>
      </c>
      <c r="J3291" s="3">
        <v>96813</v>
      </c>
      <c r="K3291" s="3">
        <v>0.45790056189341</v>
      </c>
    </row>
    <row r="3292" spans="1:11" x14ac:dyDescent="0.2">
      <c r="A3292" s="3" t="s">
        <v>1033</v>
      </c>
      <c r="B3292" s="3" t="s">
        <v>1226</v>
      </c>
      <c r="C3292" s="3" t="s">
        <v>1227</v>
      </c>
      <c r="D3292" s="3" t="s">
        <v>15</v>
      </c>
      <c r="E3292" s="3">
        <v>2940</v>
      </c>
      <c r="F3292" s="3">
        <v>580.93066536075901</v>
      </c>
      <c r="G3292" s="3">
        <v>5764</v>
      </c>
      <c r="H3292" s="3">
        <v>2955.7959428204399</v>
      </c>
      <c r="I3292" s="3">
        <v>211428</v>
      </c>
      <c r="J3292" s="3">
        <v>96813</v>
      </c>
      <c r="K3292" s="3">
        <v>0.45790056189341</v>
      </c>
    </row>
    <row r="3293" spans="1:11" x14ac:dyDescent="0.2">
      <c r="A3293" s="3" t="s">
        <v>1033</v>
      </c>
      <c r="B3293" s="3" t="s">
        <v>1229</v>
      </c>
      <c r="C3293" s="3" t="s">
        <v>1230</v>
      </c>
      <c r="D3293" s="3" t="s">
        <v>8</v>
      </c>
      <c r="E3293" s="3">
        <v>3377</v>
      </c>
      <c r="F3293" s="3">
        <v>676.71499168591004</v>
      </c>
      <c r="G3293" s="3">
        <v>5684</v>
      </c>
      <c r="H3293" s="3">
        <v>2067.4834213758199</v>
      </c>
      <c r="I3293" s="3">
        <v>258398</v>
      </c>
      <c r="J3293" s="3">
        <v>123421</v>
      </c>
      <c r="K3293" s="3">
        <v>0.477639145813822</v>
      </c>
    </row>
    <row r="3294" spans="1:11" x14ac:dyDescent="0.2">
      <c r="A3294" s="3" t="s">
        <v>1033</v>
      </c>
      <c r="B3294" s="3" t="s">
        <v>1229</v>
      </c>
      <c r="C3294" s="3" t="s">
        <v>1230</v>
      </c>
      <c r="D3294" s="3" t="s">
        <v>9</v>
      </c>
      <c r="E3294" s="3">
        <v>4032</v>
      </c>
      <c r="F3294" s="3">
        <v>977.20637269644806</v>
      </c>
      <c r="G3294" s="3">
        <v>6121</v>
      </c>
      <c r="H3294" s="3">
        <v>2822.8538630476601</v>
      </c>
      <c r="I3294" s="3">
        <v>258398</v>
      </c>
      <c r="J3294" s="3">
        <v>123421</v>
      </c>
      <c r="K3294" s="3">
        <v>0.477639145813822</v>
      </c>
    </row>
    <row r="3295" spans="1:11" x14ac:dyDescent="0.2">
      <c r="A3295" s="3" t="s">
        <v>1033</v>
      </c>
      <c r="B3295" s="3" t="s">
        <v>1229</v>
      </c>
      <c r="C3295" s="3" t="s">
        <v>1230</v>
      </c>
      <c r="D3295" s="3" t="s">
        <v>10</v>
      </c>
      <c r="E3295" s="3">
        <v>3385</v>
      </c>
      <c r="F3295" s="3">
        <v>749.35285853272205</v>
      </c>
      <c r="G3295" s="3">
        <v>5864</v>
      </c>
      <c r="H3295" s="3">
        <v>2538.9751944306199</v>
      </c>
      <c r="I3295" s="3">
        <v>258398</v>
      </c>
      <c r="J3295" s="3">
        <v>123421</v>
      </c>
      <c r="K3295" s="3">
        <v>0.477639145813822</v>
      </c>
    </row>
    <row r="3296" spans="1:11" x14ac:dyDescent="0.2">
      <c r="A3296" s="3" t="s">
        <v>1033</v>
      </c>
      <c r="B3296" s="3" t="s">
        <v>1229</v>
      </c>
      <c r="C3296" s="3" t="s">
        <v>1230</v>
      </c>
      <c r="D3296" s="3" t="s">
        <v>11</v>
      </c>
      <c r="E3296" s="3">
        <v>3481</v>
      </c>
      <c r="F3296" s="3">
        <v>776.98940174454594</v>
      </c>
      <c r="G3296" s="3">
        <v>5888</v>
      </c>
      <c r="H3296" s="3">
        <v>2963.89355205109</v>
      </c>
      <c r="I3296" s="3">
        <v>258398</v>
      </c>
      <c r="J3296" s="3">
        <v>123421</v>
      </c>
      <c r="K3296" s="3">
        <v>0.477639145813822</v>
      </c>
    </row>
    <row r="3297" spans="1:11" x14ac:dyDescent="0.2">
      <c r="A3297" s="3" t="s">
        <v>1033</v>
      </c>
      <c r="B3297" s="3" t="s">
        <v>1229</v>
      </c>
      <c r="C3297" s="3" t="s">
        <v>1230</v>
      </c>
      <c r="D3297" s="3" t="s">
        <v>12</v>
      </c>
      <c r="E3297" s="3">
        <v>2883</v>
      </c>
      <c r="F3297" s="3">
        <v>577.24337101290996</v>
      </c>
      <c r="G3297" s="3">
        <v>5265</v>
      </c>
      <c r="H3297" s="3">
        <v>2024.5214876214</v>
      </c>
      <c r="I3297" s="3">
        <v>258398</v>
      </c>
      <c r="J3297" s="3">
        <v>123421</v>
      </c>
      <c r="K3297" s="3">
        <v>0.477639145813822</v>
      </c>
    </row>
    <row r="3298" spans="1:11" x14ac:dyDescent="0.2">
      <c r="A3298" s="3" t="s">
        <v>1033</v>
      </c>
      <c r="B3298" s="3" t="s">
        <v>1229</v>
      </c>
      <c r="C3298" s="3" t="s">
        <v>1230</v>
      </c>
      <c r="D3298" s="3" t="s">
        <v>13</v>
      </c>
      <c r="E3298" s="3">
        <v>3453</v>
      </c>
      <c r="F3298" s="3">
        <v>816.627130040515</v>
      </c>
      <c r="G3298" s="3">
        <v>6074</v>
      </c>
      <c r="H3298" s="3">
        <v>3013.2530293721002</v>
      </c>
      <c r="I3298" s="3">
        <v>258398</v>
      </c>
      <c r="J3298" s="3">
        <v>123421</v>
      </c>
      <c r="K3298" s="3">
        <v>0.477639145813822</v>
      </c>
    </row>
    <row r="3299" spans="1:11" x14ac:dyDescent="0.2">
      <c r="A3299" s="3" t="s">
        <v>1033</v>
      </c>
      <c r="B3299" s="3" t="s">
        <v>1229</v>
      </c>
      <c r="C3299" s="3" t="s">
        <v>1230</v>
      </c>
      <c r="D3299" s="3" t="s">
        <v>14</v>
      </c>
      <c r="E3299" s="3">
        <v>3563</v>
      </c>
      <c r="F3299" s="3">
        <v>782.70312100494402</v>
      </c>
      <c r="G3299" s="3">
        <v>5627</v>
      </c>
      <c r="H3299" s="3">
        <v>2380.6082378029901</v>
      </c>
      <c r="I3299" s="3">
        <v>258398</v>
      </c>
      <c r="J3299" s="3">
        <v>123421</v>
      </c>
      <c r="K3299" s="3">
        <v>0.477639145813822</v>
      </c>
    </row>
    <row r="3300" spans="1:11" x14ac:dyDescent="0.2">
      <c r="A3300" s="3" t="s">
        <v>1033</v>
      </c>
      <c r="B3300" s="3" t="s">
        <v>1229</v>
      </c>
      <c r="C3300" s="3" t="s">
        <v>1230</v>
      </c>
      <c r="D3300" s="3" t="s">
        <v>15</v>
      </c>
      <c r="E3300" s="3">
        <v>3159</v>
      </c>
      <c r="F3300" s="3">
        <v>776.30511114259195</v>
      </c>
      <c r="G3300" s="3">
        <v>5555</v>
      </c>
      <c r="H3300" s="3">
        <v>2901.3398291148701</v>
      </c>
      <c r="I3300" s="3">
        <v>258398</v>
      </c>
      <c r="J3300" s="3">
        <v>123421</v>
      </c>
      <c r="K3300" s="3">
        <v>0.477639145813822</v>
      </c>
    </row>
    <row r="3301" spans="1:11" x14ac:dyDescent="0.2">
      <c r="A3301" s="3" t="s">
        <v>1033</v>
      </c>
      <c r="B3301" s="3" t="s">
        <v>1232</v>
      </c>
      <c r="C3301" s="3" t="s">
        <v>1233</v>
      </c>
      <c r="D3301" s="3" t="s">
        <v>8</v>
      </c>
      <c r="E3301" s="3">
        <v>5698</v>
      </c>
      <c r="F3301" s="3">
        <v>2742.0914196860199</v>
      </c>
      <c r="G3301" s="3">
        <v>7438</v>
      </c>
      <c r="H3301" s="3">
        <v>4641.1252987400803</v>
      </c>
      <c r="I3301" s="3">
        <v>185544</v>
      </c>
      <c r="J3301" s="3">
        <v>75943</v>
      </c>
      <c r="K3301" s="3">
        <v>0.40929914198249501</v>
      </c>
    </row>
    <row r="3302" spans="1:11" x14ac:dyDescent="0.2">
      <c r="A3302" s="3" t="s">
        <v>1033</v>
      </c>
      <c r="B3302" s="3" t="s">
        <v>1232</v>
      </c>
      <c r="C3302" s="3" t="s">
        <v>1233</v>
      </c>
      <c r="D3302" s="3" t="s">
        <v>9</v>
      </c>
      <c r="E3302" s="3">
        <v>6559</v>
      </c>
      <c r="F3302" s="3">
        <v>3417.2148935928499</v>
      </c>
      <c r="G3302" s="3">
        <v>7688</v>
      </c>
      <c r="H3302" s="3">
        <v>5265.5971479500904</v>
      </c>
      <c r="I3302" s="3">
        <v>185544</v>
      </c>
      <c r="J3302" s="3">
        <v>75943</v>
      </c>
      <c r="K3302" s="3">
        <v>0.40929914198249501</v>
      </c>
    </row>
    <row r="3303" spans="1:11" x14ac:dyDescent="0.2">
      <c r="A3303" s="3" t="s">
        <v>1033</v>
      </c>
      <c r="B3303" s="3" t="s">
        <v>1232</v>
      </c>
      <c r="C3303" s="3" t="s">
        <v>1233</v>
      </c>
      <c r="D3303" s="3" t="s">
        <v>10</v>
      </c>
      <c r="E3303" s="3">
        <v>5503</v>
      </c>
      <c r="F3303" s="3">
        <v>2404.0786167669698</v>
      </c>
      <c r="G3303" s="3">
        <v>7132</v>
      </c>
      <c r="H3303" s="3">
        <v>3675.8536298009999</v>
      </c>
      <c r="I3303" s="3">
        <v>185544</v>
      </c>
      <c r="J3303" s="3">
        <v>75943</v>
      </c>
      <c r="K3303" s="3">
        <v>0.40929914198249501</v>
      </c>
    </row>
    <row r="3304" spans="1:11" x14ac:dyDescent="0.2">
      <c r="A3304" s="3" t="s">
        <v>1033</v>
      </c>
      <c r="B3304" s="3" t="s">
        <v>1232</v>
      </c>
      <c r="C3304" s="3" t="s">
        <v>1233</v>
      </c>
      <c r="D3304" s="3" t="s">
        <v>11</v>
      </c>
      <c r="E3304" s="3">
        <v>5756</v>
      </c>
      <c r="F3304" s="3">
        <v>2340.9258489096301</v>
      </c>
      <c r="G3304" s="3">
        <v>7210</v>
      </c>
      <c r="H3304" s="3">
        <v>4043.5911310911301</v>
      </c>
      <c r="I3304" s="3">
        <v>185544</v>
      </c>
      <c r="J3304" s="3">
        <v>75943</v>
      </c>
      <c r="K3304" s="3">
        <v>0.40929914198249501</v>
      </c>
    </row>
    <row r="3305" spans="1:11" x14ac:dyDescent="0.2">
      <c r="A3305" s="3" t="s">
        <v>1033</v>
      </c>
      <c r="B3305" s="3" t="s">
        <v>1232</v>
      </c>
      <c r="C3305" s="3" t="s">
        <v>1233</v>
      </c>
      <c r="D3305" s="3" t="s">
        <v>12</v>
      </c>
      <c r="E3305" s="3">
        <v>5782</v>
      </c>
      <c r="F3305" s="3">
        <v>2277.6237967235702</v>
      </c>
      <c r="G3305" s="3">
        <v>6870</v>
      </c>
      <c r="H3305" s="3">
        <v>3608.3611416594599</v>
      </c>
      <c r="I3305" s="3">
        <v>185544</v>
      </c>
      <c r="J3305" s="3">
        <v>75943</v>
      </c>
      <c r="K3305" s="3">
        <v>0.40929914198249501</v>
      </c>
    </row>
    <row r="3306" spans="1:11" x14ac:dyDescent="0.2">
      <c r="A3306" s="3" t="s">
        <v>1033</v>
      </c>
      <c r="B3306" s="3" t="s">
        <v>1232</v>
      </c>
      <c r="C3306" s="3" t="s">
        <v>1233</v>
      </c>
      <c r="D3306" s="3" t="s">
        <v>13</v>
      </c>
      <c r="E3306" s="3">
        <v>6318</v>
      </c>
      <c r="F3306" s="3">
        <v>2832.4261485289098</v>
      </c>
      <c r="G3306" s="3">
        <v>7190</v>
      </c>
      <c r="H3306" s="3">
        <v>4353.6386728757498</v>
      </c>
      <c r="I3306" s="3">
        <v>185544</v>
      </c>
      <c r="J3306" s="3">
        <v>75943</v>
      </c>
      <c r="K3306" s="3">
        <v>0.40929914198249501</v>
      </c>
    </row>
    <row r="3307" spans="1:11" x14ac:dyDescent="0.2">
      <c r="A3307" s="3" t="s">
        <v>1033</v>
      </c>
      <c r="B3307" s="3" t="s">
        <v>1232</v>
      </c>
      <c r="C3307" s="3" t="s">
        <v>1233</v>
      </c>
      <c r="D3307" s="3" t="s">
        <v>14</v>
      </c>
      <c r="E3307" s="3">
        <v>5700</v>
      </c>
      <c r="F3307" s="3">
        <v>2467.6442294631902</v>
      </c>
      <c r="G3307" s="3">
        <v>7628</v>
      </c>
      <c r="H3307" s="3">
        <v>4737.4542170231398</v>
      </c>
      <c r="I3307" s="3">
        <v>185544</v>
      </c>
      <c r="J3307" s="3">
        <v>75943</v>
      </c>
      <c r="K3307" s="3">
        <v>0.40929914198249501</v>
      </c>
    </row>
    <row r="3308" spans="1:11" x14ac:dyDescent="0.2">
      <c r="A3308" s="3" t="s">
        <v>1033</v>
      </c>
      <c r="B3308" s="3" t="s">
        <v>1232</v>
      </c>
      <c r="C3308" s="3" t="s">
        <v>1233</v>
      </c>
      <c r="D3308" s="3" t="s">
        <v>15</v>
      </c>
      <c r="E3308" s="3">
        <v>5078</v>
      </c>
      <c r="F3308" s="3">
        <v>2153.4200331749898</v>
      </c>
      <c r="G3308" s="3">
        <v>7077</v>
      </c>
      <c r="H3308" s="3">
        <v>4695.2205236338104</v>
      </c>
      <c r="I3308" s="3">
        <v>185544</v>
      </c>
      <c r="J3308" s="3">
        <v>75943</v>
      </c>
      <c r="K3308" s="3">
        <v>0.40929914198249501</v>
      </c>
    </row>
    <row r="3309" spans="1:11" x14ac:dyDescent="0.2">
      <c r="A3309" s="3" t="s">
        <v>1033</v>
      </c>
      <c r="B3309" s="3" t="s">
        <v>1235</v>
      </c>
      <c r="C3309" s="3" t="s">
        <v>1236</v>
      </c>
      <c r="D3309" s="3" t="s">
        <v>8</v>
      </c>
      <c r="E3309" s="3">
        <v>2571</v>
      </c>
      <c r="F3309" s="3">
        <v>279.041321023043</v>
      </c>
      <c r="G3309" s="3">
        <v>4561</v>
      </c>
      <c r="H3309" s="3">
        <v>1874.4908470806199</v>
      </c>
      <c r="I3309" s="3">
        <v>311971</v>
      </c>
      <c r="J3309" s="3">
        <v>142098</v>
      </c>
      <c r="K3309" s="3">
        <v>0.45548464440605102</v>
      </c>
    </row>
    <row r="3310" spans="1:11" x14ac:dyDescent="0.2">
      <c r="A3310" s="3" t="s">
        <v>1033</v>
      </c>
      <c r="B3310" s="3" t="s">
        <v>1235</v>
      </c>
      <c r="C3310" s="3" t="s">
        <v>1236</v>
      </c>
      <c r="D3310" s="3" t="s">
        <v>9</v>
      </c>
      <c r="E3310" s="3">
        <v>2743</v>
      </c>
      <c r="F3310" s="3">
        <v>431.17331714596202</v>
      </c>
      <c r="G3310" s="3">
        <v>5488</v>
      </c>
      <c r="H3310" s="3">
        <v>2728.98568204609</v>
      </c>
      <c r="I3310" s="3">
        <v>311971</v>
      </c>
      <c r="J3310" s="3">
        <v>142098</v>
      </c>
      <c r="K3310" s="3">
        <v>0.45548464440605102</v>
      </c>
    </row>
    <row r="3311" spans="1:11" x14ac:dyDescent="0.2">
      <c r="A3311" s="3" t="s">
        <v>1033</v>
      </c>
      <c r="B3311" s="3" t="s">
        <v>1235</v>
      </c>
      <c r="C3311" s="3" t="s">
        <v>1236</v>
      </c>
      <c r="D3311" s="3" t="s">
        <v>10</v>
      </c>
      <c r="E3311" s="3">
        <v>2688</v>
      </c>
      <c r="F3311" s="3">
        <v>335.43971724712702</v>
      </c>
      <c r="G3311" s="3">
        <v>4874</v>
      </c>
      <c r="H3311" s="3">
        <v>2116.6391118214801</v>
      </c>
      <c r="I3311" s="3">
        <v>311971</v>
      </c>
      <c r="J3311" s="3">
        <v>142098</v>
      </c>
      <c r="K3311" s="3">
        <v>0.45548464440605102</v>
      </c>
    </row>
    <row r="3312" spans="1:11" x14ac:dyDescent="0.2">
      <c r="A3312" s="3" t="s">
        <v>1033</v>
      </c>
      <c r="B3312" s="3" t="s">
        <v>1235</v>
      </c>
      <c r="C3312" s="3" t="s">
        <v>1236</v>
      </c>
      <c r="D3312" s="3" t="s">
        <v>11</v>
      </c>
      <c r="E3312" s="3">
        <v>2855</v>
      </c>
      <c r="F3312" s="3">
        <v>332.91531585476702</v>
      </c>
      <c r="G3312" s="3">
        <v>5229</v>
      </c>
      <c r="H3312" s="3">
        <v>2327.87982978639</v>
      </c>
      <c r="I3312" s="3">
        <v>311971</v>
      </c>
      <c r="J3312" s="3">
        <v>142098</v>
      </c>
      <c r="K3312" s="3">
        <v>0.45548464440605102</v>
      </c>
    </row>
    <row r="3313" spans="1:11" x14ac:dyDescent="0.2">
      <c r="A3313" s="3" t="s">
        <v>1033</v>
      </c>
      <c r="B3313" s="3" t="s">
        <v>1235</v>
      </c>
      <c r="C3313" s="3" t="s">
        <v>1236</v>
      </c>
      <c r="D3313" s="3" t="s">
        <v>12</v>
      </c>
      <c r="E3313" s="3">
        <v>2368</v>
      </c>
      <c r="F3313" s="3">
        <v>277.63580337976703</v>
      </c>
      <c r="G3313" s="3">
        <v>4843</v>
      </c>
      <c r="H3313" s="3">
        <v>2279.6953811531398</v>
      </c>
      <c r="I3313" s="3">
        <v>311971</v>
      </c>
      <c r="J3313" s="3">
        <v>142098</v>
      </c>
      <c r="K3313" s="3">
        <v>0.45548464440605102</v>
      </c>
    </row>
    <row r="3314" spans="1:11" x14ac:dyDescent="0.2">
      <c r="A3314" s="3" t="s">
        <v>1033</v>
      </c>
      <c r="B3314" s="3" t="s">
        <v>1235</v>
      </c>
      <c r="C3314" s="3" t="s">
        <v>1236</v>
      </c>
      <c r="D3314" s="3" t="s">
        <v>13</v>
      </c>
      <c r="E3314" s="3">
        <v>2370</v>
      </c>
      <c r="F3314" s="3">
        <v>315.13511789636999</v>
      </c>
      <c r="G3314" s="3">
        <v>5034</v>
      </c>
      <c r="H3314" s="3">
        <v>2676.9505364148599</v>
      </c>
      <c r="I3314" s="3">
        <v>311971</v>
      </c>
      <c r="J3314" s="3">
        <v>142098</v>
      </c>
      <c r="K3314" s="3">
        <v>0.45548464440605102</v>
      </c>
    </row>
    <row r="3315" spans="1:11" x14ac:dyDescent="0.2">
      <c r="A3315" s="3" t="s">
        <v>1033</v>
      </c>
      <c r="B3315" s="3" t="s">
        <v>1235</v>
      </c>
      <c r="C3315" s="3" t="s">
        <v>1236</v>
      </c>
      <c r="D3315" s="3" t="s">
        <v>14</v>
      </c>
      <c r="E3315" s="3">
        <v>2692</v>
      </c>
      <c r="F3315" s="3">
        <v>379.550252071177</v>
      </c>
      <c r="G3315" s="3">
        <v>4977</v>
      </c>
      <c r="H3315" s="3">
        <v>2400.4358065921001</v>
      </c>
      <c r="I3315" s="3">
        <v>311971</v>
      </c>
      <c r="J3315" s="3">
        <v>142098</v>
      </c>
      <c r="K3315" s="3">
        <v>0.45548464440605102</v>
      </c>
    </row>
    <row r="3316" spans="1:11" x14ac:dyDescent="0.2">
      <c r="A3316" s="3" t="s">
        <v>1033</v>
      </c>
      <c r="B3316" s="3" t="s">
        <v>1235</v>
      </c>
      <c r="C3316" s="3" t="s">
        <v>1236</v>
      </c>
      <c r="D3316" s="3" t="s">
        <v>15</v>
      </c>
      <c r="E3316" s="3">
        <v>2584</v>
      </c>
      <c r="F3316" s="3">
        <v>352.62958557935002</v>
      </c>
      <c r="G3316" s="3">
        <v>4700</v>
      </c>
      <c r="H3316" s="3">
        <v>2312.7532952286901</v>
      </c>
      <c r="I3316" s="3">
        <v>311971</v>
      </c>
      <c r="J3316" s="3">
        <v>142098</v>
      </c>
      <c r="K3316" s="3">
        <v>0.45548464440605102</v>
      </c>
    </row>
    <row r="3317" spans="1:11" x14ac:dyDescent="0.2">
      <c r="A3317" s="3" t="s">
        <v>1033</v>
      </c>
      <c r="B3317" s="3" t="s">
        <v>1238</v>
      </c>
      <c r="C3317" s="3" t="s">
        <v>1239</v>
      </c>
      <c r="D3317" s="3" t="s">
        <v>8</v>
      </c>
      <c r="E3317" s="3">
        <v>4085</v>
      </c>
      <c r="F3317" s="3">
        <v>977.89923840020799</v>
      </c>
      <c r="G3317" s="3">
        <v>6222</v>
      </c>
      <c r="H3317" s="3">
        <v>3254.8976968429401</v>
      </c>
      <c r="I3317" s="3">
        <v>172033</v>
      </c>
      <c r="J3317" s="3">
        <v>80402</v>
      </c>
      <c r="K3317" s="3">
        <v>0.46736381973226099</v>
      </c>
    </row>
    <row r="3318" spans="1:11" x14ac:dyDescent="0.2">
      <c r="A3318" s="3" t="s">
        <v>1033</v>
      </c>
      <c r="B3318" s="3" t="s">
        <v>1238</v>
      </c>
      <c r="C3318" s="3" t="s">
        <v>1239</v>
      </c>
      <c r="D3318" s="3" t="s">
        <v>9</v>
      </c>
      <c r="E3318" s="3">
        <v>3966</v>
      </c>
      <c r="F3318" s="3">
        <v>1297.3180932887201</v>
      </c>
      <c r="G3318" s="3">
        <v>7543</v>
      </c>
      <c r="H3318" s="3">
        <v>4771.9552669552704</v>
      </c>
      <c r="I3318" s="3">
        <v>172033</v>
      </c>
      <c r="J3318" s="3">
        <v>80402</v>
      </c>
      <c r="K3318" s="3">
        <v>0.46736381973226099</v>
      </c>
    </row>
    <row r="3319" spans="1:11" x14ac:dyDescent="0.2">
      <c r="A3319" s="3" t="s">
        <v>1033</v>
      </c>
      <c r="B3319" s="3" t="s">
        <v>1238</v>
      </c>
      <c r="C3319" s="3" t="s">
        <v>1239</v>
      </c>
      <c r="D3319" s="3" t="s">
        <v>10</v>
      </c>
      <c r="E3319" s="3">
        <v>3546</v>
      </c>
      <c r="F3319" s="3">
        <v>926.34775218669199</v>
      </c>
      <c r="G3319" s="3">
        <v>6361</v>
      </c>
      <c r="H3319" s="3">
        <v>3588.5624757518499</v>
      </c>
      <c r="I3319" s="3">
        <v>172033</v>
      </c>
      <c r="J3319" s="3">
        <v>80402</v>
      </c>
      <c r="K3319" s="3">
        <v>0.46736381973226099</v>
      </c>
    </row>
    <row r="3320" spans="1:11" x14ac:dyDescent="0.2">
      <c r="A3320" s="3" t="s">
        <v>1033</v>
      </c>
      <c r="B3320" s="3" t="s">
        <v>1238</v>
      </c>
      <c r="C3320" s="3" t="s">
        <v>1239</v>
      </c>
      <c r="D3320" s="3" t="s">
        <v>11</v>
      </c>
      <c r="E3320" s="3">
        <v>3938</v>
      </c>
      <c r="F3320" s="3">
        <v>1001.96490181462</v>
      </c>
      <c r="G3320" s="3">
        <v>6340</v>
      </c>
      <c r="H3320" s="3">
        <v>3698.4406619369101</v>
      </c>
      <c r="I3320" s="3">
        <v>172033</v>
      </c>
      <c r="J3320" s="3">
        <v>80402</v>
      </c>
      <c r="K3320" s="3">
        <v>0.46736381973226099</v>
      </c>
    </row>
    <row r="3321" spans="1:11" x14ac:dyDescent="0.2">
      <c r="A3321" s="3" t="s">
        <v>1033</v>
      </c>
      <c r="B3321" s="3" t="s">
        <v>1238</v>
      </c>
      <c r="C3321" s="3" t="s">
        <v>1239</v>
      </c>
      <c r="D3321" s="3" t="s">
        <v>12</v>
      </c>
      <c r="E3321" s="3">
        <v>3375</v>
      </c>
      <c r="F3321" s="3">
        <v>783.897961382527</v>
      </c>
      <c r="G3321" s="3">
        <v>6122</v>
      </c>
      <c r="H3321" s="3">
        <v>2981.2367345992002</v>
      </c>
      <c r="I3321" s="3">
        <v>172033</v>
      </c>
      <c r="J3321" s="3">
        <v>80402</v>
      </c>
      <c r="K3321" s="3">
        <v>0.46736381973226099</v>
      </c>
    </row>
    <row r="3322" spans="1:11" x14ac:dyDescent="0.2">
      <c r="A3322" s="3" t="s">
        <v>1033</v>
      </c>
      <c r="B3322" s="3" t="s">
        <v>1238</v>
      </c>
      <c r="C3322" s="3" t="s">
        <v>1239</v>
      </c>
      <c r="D3322" s="3" t="s">
        <v>13</v>
      </c>
      <c r="E3322" s="3">
        <v>3902</v>
      </c>
      <c r="F3322" s="3">
        <v>962.12600637783203</v>
      </c>
      <c r="G3322" s="3">
        <v>6501</v>
      </c>
      <c r="H3322" s="3">
        <v>3642.0061537608899</v>
      </c>
      <c r="I3322" s="3">
        <v>172033</v>
      </c>
      <c r="J3322" s="3">
        <v>80402</v>
      </c>
      <c r="K3322" s="3">
        <v>0.46736381973226099</v>
      </c>
    </row>
    <row r="3323" spans="1:11" x14ac:dyDescent="0.2">
      <c r="A3323" s="3" t="s">
        <v>1033</v>
      </c>
      <c r="B3323" s="3" t="s">
        <v>1238</v>
      </c>
      <c r="C3323" s="3" t="s">
        <v>1239</v>
      </c>
      <c r="D3323" s="3" t="s">
        <v>14</v>
      </c>
      <c r="E3323" s="3">
        <v>3978</v>
      </c>
      <c r="F3323" s="3">
        <v>986.60451482409701</v>
      </c>
      <c r="G3323" s="3">
        <v>5356</v>
      </c>
      <c r="H3323" s="3">
        <v>2808.6394669583301</v>
      </c>
      <c r="I3323" s="3">
        <v>172033</v>
      </c>
      <c r="J3323" s="3">
        <v>80402</v>
      </c>
      <c r="K3323" s="3">
        <v>0.46736381973226099</v>
      </c>
    </row>
    <row r="3324" spans="1:11" x14ac:dyDescent="0.2">
      <c r="A3324" s="3" t="s">
        <v>1033</v>
      </c>
      <c r="B3324" s="3" t="s">
        <v>1238</v>
      </c>
      <c r="C3324" s="3" t="s">
        <v>1239</v>
      </c>
      <c r="D3324" s="3" t="s">
        <v>15</v>
      </c>
      <c r="E3324" s="3">
        <v>3654</v>
      </c>
      <c r="F3324" s="3">
        <v>876.51836605933602</v>
      </c>
      <c r="G3324" s="3">
        <v>5929</v>
      </c>
      <c r="H3324" s="3">
        <v>3131.4378310310299</v>
      </c>
      <c r="I3324" s="3">
        <v>172033</v>
      </c>
      <c r="J3324" s="3">
        <v>80402</v>
      </c>
      <c r="K3324" s="3">
        <v>0.46736381973226099</v>
      </c>
    </row>
    <row r="3325" spans="1:11" x14ac:dyDescent="0.2">
      <c r="A3325" s="3" t="s">
        <v>1033</v>
      </c>
      <c r="B3325" s="3" t="s">
        <v>1241</v>
      </c>
      <c r="C3325" s="3" t="s">
        <v>1242</v>
      </c>
      <c r="D3325" s="3" t="s">
        <v>8</v>
      </c>
      <c r="E3325" s="3">
        <v>4022</v>
      </c>
      <c r="F3325" s="3">
        <v>1108.4704218327299</v>
      </c>
      <c r="G3325" s="3">
        <v>5665</v>
      </c>
      <c r="H3325" s="3">
        <v>2895.4155855179902</v>
      </c>
      <c r="I3325" s="3">
        <v>187872</v>
      </c>
      <c r="J3325" s="3">
        <v>81035</v>
      </c>
      <c r="K3325" s="3">
        <v>0.43133090614886699</v>
      </c>
    </row>
    <row r="3326" spans="1:11" x14ac:dyDescent="0.2">
      <c r="A3326" s="3" t="s">
        <v>1033</v>
      </c>
      <c r="B3326" s="3" t="s">
        <v>1241</v>
      </c>
      <c r="C3326" s="3" t="s">
        <v>1242</v>
      </c>
      <c r="D3326" s="3" t="s">
        <v>9</v>
      </c>
      <c r="E3326" s="3">
        <v>4601</v>
      </c>
      <c r="F3326" s="3">
        <v>1712.6510549381301</v>
      </c>
      <c r="G3326" s="3">
        <v>6768</v>
      </c>
      <c r="H3326" s="3">
        <v>4233.8755164488102</v>
      </c>
      <c r="I3326" s="3">
        <v>187872</v>
      </c>
      <c r="J3326" s="3">
        <v>81035</v>
      </c>
      <c r="K3326" s="3">
        <v>0.43133090614886699</v>
      </c>
    </row>
    <row r="3327" spans="1:11" x14ac:dyDescent="0.2">
      <c r="A3327" s="3" t="s">
        <v>1033</v>
      </c>
      <c r="B3327" s="3" t="s">
        <v>1241</v>
      </c>
      <c r="C3327" s="3" t="s">
        <v>1242</v>
      </c>
      <c r="D3327" s="3" t="s">
        <v>10</v>
      </c>
      <c r="E3327" s="3">
        <v>4242</v>
      </c>
      <c r="F3327" s="3">
        <v>1053.1002212178901</v>
      </c>
      <c r="G3327" s="3">
        <v>6284</v>
      </c>
      <c r="H3327" s="3">
        <v>2702.50980709132</v>
      </c>
      <c r="I3327" s="3">
        <v>187872</v>
      </c>
      <c r="J3327" s="3">
        <v>81035</v>
      </c>
      <c r="K3327" s="3">
        <v>0.43133090614886699</v>
      </c>
    </row>
    <row r="3328" spans="1:11" x14ac:dyDescent="0.2">
      <c r="A3328" s="3" t="s">
        <v>1033</v>
      </c>
      <c r="B3328" s="3" t="s">
        <v>1241</v>
      </c>
      <c r="C3328" s="3" t="s">
        <v>1242</v>
      </c>
      <c r="D3328" s="3" t="s">
        <v>11</v>
      </c>
      <c r="E3328" s="3">
        <v>4107</v>
      </c>
      <c r="F3328" s="3">
        <v>1012.11482524513</v>
      </c>
      <c r="G3328" s="3">
        <v>6064</v>
      </c>
      <c r="H3328" s="3">
        <v>2893.3506725996999</v>
      </c>
      <c r="I3328" s="3">
        <v>187872</v>
      </c>
      <c r="J3328" s="3">
        <v>81035</v>
      </c>
      <c r="K3328" s="3">
        <v>0.43133090614886699</v>
      </c>
    </row>
    <row r="3329" spans="1:11" x14ac:dyDescent="0.2">
      <c r="A3329" s="3" t="s">
        <v>1033</v>
      </c>
      <c r="B3329" s="3" t="s">
        <v>1241</v>
      </c>
      <c r="C3329" s="3" t="s">
        <v>1242</v>
      </c>
      <c r="D3329" s="3" t="s">
        <v>12</v>
      </c>
      <c r="E3329" s="3">
        <v>3892</v>
      </c>
      <c r="F3329" s="3">
        <v>834.28688381688096</v>
      </c>
      <c r="G3329" s="3">
        <v>5476</v>
      </c>
      <c r="H3329" s="3">
        <v>2126.1061571120399</v>
      </c>
      <c r="I3329" s="3">
        <v>187872</v>
      </c>
      <c r="J3329" s="3">
        <v>81035</v>
      </c>
      <c r="K3329" s="3">
        <v>0.43133090614886699</v>
      </c>
    </row>
    <row r="3330" spans="1:11" x14ac:dyDescent="0.2">
      <c r="A3330" s="3" t="s">
        <v>1033</v>
      </c>
      <c r="B3330" s="3" t="s">
        <v>1241</v>
      </c>
      <c r="C3330" s="3" t="s">
        <v>1242</v>
      </c>
      <c r="D3330" s="3" t="s">
        <v>13</v>
      </c>
      <c r="E3330" s="3">
        <v>4122</v>
      </c>
      <c r="F3330" s="3">
        <v>975.44549243644201</v>
      </c>
      <c r="G3330" s="3">
        <v>6928</v>
      </c>
      <c r="H3330" s="3">
        <v>3502.9620093958301</v>
      </c>
      <c r="I3330" s="3">
        <v>187872</v>
      </c>
      <c r="J3330" s="3">
        <v>81035</v>
      </c>
      <c r="K3330" s="3">
        <v>0.43133090614886699</v>
      </c>
    </row>
    <row r="3331" spans="1:11" x14ac:dyDescent="0.2">
      <c r="A3331" s="3" t="s">
        <v>1033</v>
      </c>
      <c r="B3331" s="3" t="s">
        <v>1241</v>
      </c>
      <c r="C3331" s="3" t="s">
        <v>1242</v>
      </c>
      <c r="D3331" s="3" t="s">
        <v>14</v>
      </c>
      <c r="E3331" s="3">
        <v>3820</v>
      </c>
      <c r="F3331" s="3">
        <v>961.66531862640704</v>
      </c>
      <c r="G3331" s="3">
        <v>6436</v>
      </c>
      <c r="H3331" s="3">
        <v>3329.2366954991498</v>
      </c>
      <c r="I3331" s="3">
        <v>187872</v>
      </c>
      <c r="J3331" s="3">
        <v>81035</v>
      </c>
      <c r="K3331" s="3">
        <v>0.43133090614886699</v>
      </c>
    </row>
    <row r="3332" spans="1:11" x14ac:dyDescent="0.2">
      <c r="A3332" s="3" t="s">
        <v>1033</v>
      </c>
      <c r="B3332" s="3" t="s">
        <v>1241</v>
      </c>
      <c r="C3332" s="3" t="s">
        <v>1242</v>
      </c>
      <c r="D3332" s="3" t="s">
        <v>15</v>
      </c>
      <c r="E3332" s="3">
        <v>3289</v>
      </c>
      <c r="F3332" s="3">
        <v>700.67970849559902</v>
      </c>
      <c r="G3332" s="3">
        <v>5378</v>
      </c>
      <c r="H3332" s="3">
        <v>2668.48728367072</v>
      </c>
      <c r="I3332" s="3">
        <v>187872</v>
      </c>
      <c r="J3332" s="3">
        <v>81035</v>
      </c>
      <c r="K3332" s="3">
        <v>0.43133090614886699</v>
      </c>
    </row>
    <row r="3333" spans="1:11" x14ac:dyDescent="0.2">
      <c r="A3333" s="3" t="s">
        <v>1033</v>
      </c>
      <c r="B3333" s="3" t="s">
        <v>1244</v>
      </c>
      <c r="C3333" s="3" t="s">
        <v>1245</v>
      </c>
      <c r="D3333" s="3" t="s">
        <v>8</v>
      </c>
      <c r="E3333" s="3">
        <v>2733</v>
      </c>
      <c r="F3333" s="3">
        <v>298.10196405342799</v>
      </c>
      <c r="G3333" s="3">
        <v>5172</v>
      </c>
      <c r="H3333" s="3">
        <v>2154.9556915940602</v>
      </c>
      <c r="I3333" s="3">
        <v>229844</v>
      </c>
      <c r="J3333" s="3">
        <v>107437</v>
      </c>
      <c r="K3333" s="3">
        <v>0.46743443378987498</v>
      </c>
    </row>
    <row r="3334" spans="1:11" x14ac:dyDescent="0.2">
      <c r="A3334" s="3" t="s">
        <v>1033</v>
      </c>
      <c r="B3334" s="3" t="s">
        <v>1244</v>
      </c>
      <c r="C3334" s="3" t="s">
        <v>1245</v>
      </c>
      <c r="D3334" s="3" t="s">
        <v>9</v>
      </c>
      <c r="E3334" s="3">
        <v>3376</v>
      </c>
      <c r="F3334" s="3">
        <v>556.28155477061898</v>
      </c>
      <c r="G3334" s="3">
        <v>5847</v>
      </c>
      <c r="H3334" s="3">
        <v>3159.4917717132998</v>
      </c>
      <c r="I3334" s="3">
        <v>229844</v>
      </c>
      <c r="J3334" s="3">
        <v>107437</v>
      </c>
      <c r="K3334" s="3">
        <v>0.46743443378987498</v>
      </c>
    </row>
    <row r="3335" spans="1:11" x14ac:dyDescent="0.2">
      <c r="A3335" s="3" t="s">
        <v>1033</v>
      </c>
      <c r="B3335" s="3" t="s">
        <v>1244</v>
      </c>
      <c r="C3335" s="3" t="s">
        <v>1245</v>
      </c>
      <c r="D3335" s="3" t="s">
        <v>10</v>
      </c>
      <c r="E3335" s="3">
        <v>2828</v>
      </c>
      <c r="F3335" s="3">
        <v>367.72103668772797</v>
      </c>
      <c r="G3335" s="3">
        <v>5101</v>
      </c>
      <c r="H3335" s="3">
        <v>2177.3153751126902</v>
      </c>
      <c r="I3335" s="3">
        <v>229844</v>
      </c>
      <c r="J3335" s="3">
        <v>107437</v>
      </c>
      <c r="K3335" s="3">
        <v>0.46743443378987498</v>
      </c>
    </row>
    <row r="3336" spans="1:11" x14ac:dyDescent="0.2">
      <c r="A3336" s="3" t="s">
        <v>1033</v>
      </c>
      <c r="B3336" s="3" t="s">
        <v>1244</v>
      </c>
      <c r="C3336" s="3" t="s">
        <v>1245</v>
      </c>
      <c r="D3336" s="3" t="s">
        <v>11</v>
      </c>
      <c r="E3336" s="3">
        <v>2570</v>
      </c>
      <c r="F3336" s="3">
        <v>310.604799073202</v>
      </c>
      <c r="G3336" s="3">
        <v>4912</v>
      </c>
      <c r="H3336" s="3">
        <v>2182.55029834586</v>
      </c>
      <c r="I3336" s="3">
        <v>229844</v>
      </c>
      <c r="J3336" s="3">
        <v>107437</v>
      </c>
      <c r="K3336" s="3">
        <v>0.46743443378987498</v>
      </c>
    </row>
    <row r="3337" spans="1:11" x14ac:dyDescent="0.2">
      <c r="A3337" s="3" t="s">
        <v>1033</v>
      </c>
      <c r="B3337" s="3" t="s">
        <v>1244</v>
      </c>
      <c r="C3337" s="3" t="s">
        <v>1245</v>
      </c>
      <c r="D3337" s="3" t="s">
        <v>12</v>
      </c>
      <c r="E3337" s="3">
        <v>2422</v>
      </c>
      <c r="F3337" s="3">
        <v>268.59234893358501</v>
      </c>
      <c r="G3337" s="3">
        <v>5231</v>
      </c>
      <c r="H3337" s="3">
        <v>2214.87151759993</v>
      </c>
      <c r="I3337" s="3">
        <v>229844</v>
      </c>
      <c r="J3337" s="3">
        <v>107437</v>
      </c>
      <c r="K3337" s="3">
        <v>0.46743443378987498</v>
      </c>
    </row>
    <row r="3338" spans="1:11" x14ac:dyDescent="0.2">
      <c r="A3338" s="3" t="s">
        <v>1033</v>
      </c>
      <c r="B3338" s="3" t="s">
        <v>1244</v>
      </c>
      <c r="C3338" s="3" t="s">
        <v>1245</v>
      </c>
      <c r="D3338" s="3" t="s">
        <v>13</v>
      </c>
      <c r="E3338" s="3">
        <v>2583</v>
      </c>
      <c r="F3338" s="3">
        <v>323.18057808852802</v>
      </c>
      <c r="G3338" s="3">
        <v>5801</v>
      </c>
      <c r="H3338" s="3">
        <v>2784.0742528676001</v>
      </c>
      <c r="I3338" s="3">
        <v>229844</v>
      </c>
      <c r="J3338" s="3">
        <v>107437</v>
      </c>
      <c r="K3338" s="3">
        <v>0.46743443378987498</v>
      </c>
    </row>
    <row r="3339" spans="1:11" x14ac:dyDescent="0.2">
      <c r="A3339" s="3" t="s">
        <v>1033</v>
      </c>
      <c r="B3339" s="3" t="s">
        <v>1244</v>
      </c>
      <c r="C3339" s="3" t="s">
        <v>1245</v>
      </c>
      <c r="D3339" s="3" t="s">
        <v>14</v>
      </c>
      <c r="E3339" s="3">
        <v>2913</v>
      </c>
      <c r="F3339" s="3">
        <v>422.46164269894302</v>
      </c>
      <c r="G3339" s="3">
        <v>5232</v>
      </c>
      <c r="H3339" s="3">
        <v>2436.6206726464502</v>
      </c>
      <c r="I3339" s="3">
        <v>229844</v>
      </c>
      <c r="J3339" s="3">
        <v>107437</v>
      </c>
      <c r="K3339" s="3">
        <v>0.46743443378987498</v>
      </c>
    </row>
    <row r="3340" spans="1:11" x14ac:dyDescent="0.2">
      <c r="A3340" s="3" t="s">
        <v>1033</v>
      </c>
      <c r="B3340" s="3" t="s">
        <v>1244</v>
      </c>
      <c r="C3340" s="3" t="s">
        <v>1245</v>
      </c>
      <c r="D3340" s="3" t="s">
        <v>15</v>
      </c>
      <c r="E3340" s="3">
        <v>2589</v>
      </c>
      <c r="F3340" s="3">
        <v>356.57574162694198</v>
      </c>
      <c r="G3340" s="3">
        <v>5165</v>
      </c>
      <c r="H3340" s="3">
        <v>2436.5991108172302</v>
      </c>
      <c r="I3340" s="3">
        <v>229844</v>
      </c>
      <c r="J3340" s="3">
        <v>107437</v>
      </c>
      <c r="K3340" s="3">
        <v>0.46743443378987498</v>
      </c>
    </row>
    <row r="3341" spans="1:11" x14ac:dyDescent="0.2">
      <c r="A3341" s="3" t="s">
        <v>1033</v>
      </c>
      <c r="B3341" s="3" t="s">
        <v>1247</v>
      </c>
      <c r="C3341" s="3" t="s">
        <v>1248</v>
      </c>
      <c r="D3341" s="3" t="s">
        <v>8</v>
      </c>
      <c r="E3341" s="3">
        <v>4641</v>
      </c>
      <c r="F3341" s="3">
        <v>1693.38945508243</v>
      </c>
      <c r="G3341" s="3">
        <v>6687</v>
      </c>
      <c r="H3341" s="3">
        <v>3538.26540234307</v>
      </c>
      <c r="I3341" s="3">
        <v>169133</v>
      </c>
      <c r="J3341" s="3">
        <v>70048</v>
      </c>
      <c r="K3341" s="3">
        <v>0.41415927110617101</v>
      </c>
    </row>
    <row r="3342" spans="1:11" x14ac:dyDescent="0.2">
      <c r="A3342" s="3" t="s">
        <v>1033</v>
      </c>
      <c r="B3342" s="3" t="s">
        <v>1247</v>
      </c>
      <c r="C3342" s="3" t="s">
        <v>1248</v>
      </c>
      <c r="D3342" s="3" t="s">
        <v>9</v>
      </c>
      <c r="E3342" s="3">
        <v>5127</v>
      </c>
      <c r="F3342" s="3">
        <v>2487.0910093102202</v>
      </c>
      <c r="G3342" s="3">
        <v>7348</v>
      </c>
      <c r="H3342" s="3">
        <v>4921.47034252297</v>
      </c>
      <c r="I3342" s="3">
        <v>169133</v>
      </c>
      <c r="J3342" s="3">
        <v>70048</v>
      </c>
      <c r="K3342" s="3">
        <v>0.41415927110617101</v>
      </c>
    </row>
    <row r="3343" spans="1:11" x14ac:dyDescent="0.2">
      <c r="A3343" s="3" t="s">
        <v>1033</v>
      </c>
      <c r="B3343" s="3" t="s">
        <v>1247</v>
      </c>
      <c r="C3343" s="3" t="s">
        <v>1248</v>
      </c>
      <c r="D3343" s="3" t="s">
        <v>10</v>
      </c>
      <c r="E3343" s="3">
        <v>4257</v>
      </c>
      <c r="F3343" s="3">
        <v>1688.0783612349501</v>
      </c>
      <c r="G3343" s="3">
        <v>7237</v>
      </c>
      <c r="H3343" s="3">
        <v>4114.2415894482001</v>
      </c>
      <c r="I3343" s="3">
        <v>169133</v>
      </c>
      <c r="J3343" s="3">
        <v>70048</v>
      </c>
      <c r="K3343" s="3">
        <v>0.41415927110617101</v>
      </c>
    </row>
    <row r="3344" spans="1:11" x14ac:dyDescent="0.2">
      <c r="A3344" s="3" t="s">
        <v>1033</v>
      </c>
      <c r="B3344" s="3" t="s">
        <v>1247</v>
      </c>
      <c r="C3344" s="3" t="s">
        <v>1248</v>
      </c>
      <c r="D3344" s="3" t="s">
        <v>11</v>
      </c>
      <c r="E3344" s="3">
        <v>4824</v>
      </c>
      <c r="F3344" s="3">
        <v>1613.23519582828</v>
      </c>
      <c r="G3344" s="3">
        <v>7517</v>
      </c>
      <c r="H3344" s="3">
        <v>4717.9379126281801</v>
      </c>
      <c r="I3344" s="3">
        <v>169133</v>
      </c>
      <c r="J3344" s="3">
        <v>70048</v>
      </c>
      <c r="K3344" s="3">
        <v>0.41415927110617101</v>
      </c>
    </row>
    <row r="3345" spans="1:11" x14ac:dyDescent="0.2">
      <c r="A3345" s="3" t="s">
        <v>1033</v>
      </c>
      <c r="B3345" s="3" t="s">
        <v>1247</v>
      </c>
      <c r="C3345" s="3" t="s">
        <v>1248</v>
      </c>
      <c r="D3345" s="3" t="s">
        <v>12</v>
      </c>
      <c r="E3345" s="3">
        <v>4412</v>
      </c>
      <c r="F3345" s="3">
        <v>1431.5507338616801</v>
      </c>
      <c r="G3345" s="3">
        <v>6842</v>
      </c>
      <c r="H3345" s="3">
        <v>3458.0923033817098</v>
      </c>
      <c r="I3345" s="3">
        <v>169133</v>
      </c>
      <c r="J3345" s="3">
        <v>70048</v>
      </c>
      <c r="K3345" s="3">
        <v>0.41415927110617101</v>
      </c>
    </row>
    <row r="3346" spans="1:11" x14ac:dyDescent="0.2">
      <c r="A3346" s="3" t="s">
        <v>1033</v>
      </c>
      <c r="B3346" s="3" t="s">
        <v>1247</v>
      </c>
      <c r="C3346" s="3" t="s">
        <v>1248</v>
      </c>
      <c r="D3346" s="3" t="s">
        <v>13</v>
      </c>
      <c r="E3346" s="3">
        <v>4964</v>
      </c>
      <c r="F3346" s="3">
        <v>1601.3616328117</v>
      </c>
      <c r="G3346" s="3">
        <v>7278</v>
      </c>
      <c r="H3346" s="3">
        <v>3844.72231166446</v>
      </c>
      <c r="I3346" s="3">
        <v>169133</v>
      </c>
      <c r="J3346" s="3">
        <v>70048</v>
      </c>
      <c r="K3346" s="3">
        <v>0.41415927110617101</v>
      </c>
    </row>
    <row r="3347" spans="1:11" x14ac:dyDescent="0.2">
      <c r="A3347" s="3" t="s">
        <v>1033</v>
      </c>
      <c r="B3347" s="3" t="s">
        <v>1247</v>
      </c>
      <c r="C3347" s="3" t="s">
        <v>1248</v>
      </c>
      <c r="D3347" s="3" t="s">
        <v>14</v>
      </c>
      <c r="E3347" s="3">
        <v>5196</v>
      </c>
      <c r="F3347" s="3">
        <v>1785.62919749247</v>
      </c>
      <c r="G3347" s="3">
        <v>7531</v>
      </c>
      <c r="H3347" s="3">
        <v>4532.1451495364499</v>
      </c>
      <c r="I3347" s="3">
        <v>169133</v>
      </c>
      <c r="J3347" s="3">
        <v>70048</v>
      </c>
      <c r="K3347" s="3">
        <v>0.41415927110617101</v>
      </c>
    </row>
    <row r="3348" spans="1:11" x14ac:dyDescent="0.2">
      <c r="A3348" s="3" t="s">
        <v>1033</v>
      </c>
      <c r="B3348" s="3" t="s">
        <v>1247</v>
      </c>
      <c r="C3348" s="3" t="s">
        <v>1248</v>
      </c>
      <c r="D3348" s="3" t="s">
        <v>15</v>
      </c>
      <c r="E3348" s="3">
        <v>3769</v>
      </c>
      <c r="F3348" s="3">
        <v>1314.95371332489</v>
      </c>
      <c r="G3348" s="3">
        <v>6818</v>
      </c>
      <c r="H3348" s="3">
        <v>4193.2208041718104</v>
      </c>
      <c r="I3348" s="3">
        <v>169133</v>
      </c>
      <c r="J3348" s="3">
        <v>70048</v>
      </c>
      <c r="K3348" s="3">
        <v>0.41415927110617101</v>
      </c>
    </row>
    <row r="3349" spans="1:11" x14ac:dyDescent="0.2">
      <c r="A3349" s="3" t="s">
        <v>1033</v>
      </c>
      <c r="B3349" s="3" t="s">
        <v>1250</v>
      </c>
      <c r="C3349" s="3" t="s">
        <v>1251</v>
      </c>
      <c r="D3349" s="3" t="s">
        <v>8</v>
      </c>
      <c r="E3349" s="3">
        <v>3552</v>
      </c>
      <c r="F3349" s="3">
        <v>739.779726914854</v>
      </c>
      <c r="G3349" s="3">
        <v>5551</v>
      </c>
      <c r="H3349" s="3">
        <v>2688.8172765529898</v>
      </c>
      <c r="I3349" s="3">
        <v>159751</v>
      </c>
      <c r="J3349" s="3">
        <v>73569</v>
      </c>
      <c r="K3349" s="3">
        <v>0.460522938823544</v>
      </c>
    </row>
    <row r="3350" spans="1:11" x14ac:dyDescent="0.2">
      <c r="A3350" s="3" t="s">
        <v>1033</v>
      </c>
      <c r="B3350" s="3" t="s">
        <v>1250</v>
      </c>
      <c r="C3350" s="3" t="s">
        <v>1251</v>
      </c>
      <c r="D3350" s="3" t="s">
        <v>9</v>
      </c>
      <c r="E3350" s="3">
        <v>3757</v>
      </c>
      <c r="F3350" s="3">
        <v>1048.16645425768</v>
      </c>
      <c r="G3350" s="3">
        <v>6670</v>
      </c>
      <c r="H3350" s="3">
        <v>3949.55408951352</v>
      </c>
      <c r="I3350" s="3">
        <v>159751</v>
      </c>
      <c r="J3350" s="3">
        <v>73569</v>
      </c>
      <c r="K3350" s="3">
        <v>0.460522938823544</v>
      </c>
    </row>
    <row r="3351" spans="1:11" x14ac:dyDescent="0.2">
      <c r="A3351" s="3" t="s">
        <v>1033</v>
      </c>
      <c r="B3351" s="3" t="s">
        <v>1250</v>
      </c>
      <c r="C3351" s="3" t="s">
        <v>1251</v>
      </c>
      <c r="D3351" s="3" t="s">
        <v>10</v>
      </c>
      <c r="E3351" s="3">
        <v>3212</v>
      </c>
      <c r="F3351" s="3">
        <v>731.28785970353397</v>
      </c>
      <c r="G3351" s="3">
        <v>6041</v>
      </c>
      <c r="H3351" s="3">
        <v>2961.2938291089599</v>
      </c>
      <c r="I3351" s="3">
        <v>159751</v>
      </c>
      <c r="J3351" s="3">
        <v>73569</v>
      </c>
      <c r="K3351" s="3">
        <v>0.460522938823544</v>
      </c>
    </row>
    <row r="3352" spans="1:11" x14ac:dyDescent="0.2">
      <c r="A3352" s="3" t="s">
        <v>1033</v>
      </c>
      <c r="B3352" s="3" t="s">
        <v>1250</v>
      </c>
      <c r="C3352" s="3" t="s">
        <v>1251</v>
      </c>
      <c r="D3352" s="3" t="s">
        <v>11</v>
      </c>
      <c r="E3352" s="3">
        <v>2924</v>
      </c>
      <c r="F3352" s="3">
        <v>622.53194163232001</v>
      </c>
      <c r="G3352" s="3">
        <v>5555</v>
      </c>
      <c r="H3352" s="3">
        <v>2986.0520489539299</v>
      </c>
      <c r="I3352" s="3">
        <v>159751</v>
      </c>
      <c r="J3352" s="3">
        <v>73569</v>
      </c>
      <c r="K3352" s="3">
        <v>0.460522938823544</v>
      </c>
    </row>
    <row r="3353" spans="1:11" x14ac:dyDescent="0.2">
      <c r="A3353" s="3" t="s">
        <v>1033</v>
      </c>
      <c r="B3353" s="3" t="s">
        <v>1250</v>
      </c>
      <c r="C3353" s="3" t="s">
        <v>1251</v>
      </c>
      <c r="D3353" s="3" t="s">
        <v>12</v>
      </c>
      <c r="E3353" s="3">
        <v>3032</v>
      </c>
      <c r="F3353" s="3">
        <v>520.42129958344799</v>
      </c>
      <c r="G3353" s="3">
        <v>5644</v>
      </c>
      <c r="H3353" s="3">
        <v>2677.6020955275599</v>
      </c>
      <c r="I3353" s="3">
        <v>159751</v>
      </c>
      <c r="J3353" s="3">
        <v>73569</v>
      </c>
      <c r="K3353" s="3">
        <v>0.460522938823544</v>
      </c>
    </row>
    <row r="3354" spans="1:11" x14ac:dyDescent="0.2">
      <c r="A3354" s="3" t="s">
        <v>1033</v>
      </c>
      <c r="B3354" s="3" t="s">
        <v>1250</v>
      </c>
      <c r="C3354" s="3" t="s">
        <v>1251</v>
      </c>
      <c r="D3354" s="3" t="s">
        <v>13</v>
      </c>
      <c r="E3354" s="3">
        <v>3061</v>
      </c>
      <c r="F3354" s="3">
        <v>675.79387678306296</v>
      </c>
      <c r="G3354" s="3">
        <v>6141</v>
      </c>
      <c r="H3354" s="3">
        <v>3528.6479850025398</v>
      </c>
      <c r="I3354" s="3">
        <v>159751</v>
      </c>
      <c r="J3354" s="3">
        <v>73569</v>
      </c>
      <c r="K3354" s="3">
        <v>0.460522938823544</v>
      </c>
    </row>
    <row r="3355" spans="1:11" x14ac:dyDescent="0.2">
      <c r="A3355" s="3" t="s">
        <v>1033</v>
      </c>
      <c r="B3355" s="3" t="s">
        <v>1250</v>
      </c>
      <c r="C3355" s="3" t="s">
        <v>1251</v>
      </c>
      <c r="D3355" s="3" t="s">
        <v>14</v>
      </c>
      <c r="E3355" s="3">
        <v>3529</v>
      </c>
      <c r="F3355" s="3">
        <v>777.05143745618204</v>
      </c>
      <c r="G3355" s="3">
        <v>6365</v>
      </c>
      <c r="H3355" s="3">
        <v>3309.8146898858499</v>
      </c>
      <c r="I3355" s="3">
        <v>159751</v>
      </c>
      <c r="J3355" s="3">
        <v>73569</v>
      </c>
      <c r="K3355" s="3">
        <v>0.460522938823544</v>
      </c>
    </row>
    <row r="3356" spans="1:11" x14ac:dyDescent="0.2">
      <c r="A3356" s="3" t="s">
        <v>1033</v>
      </c>
      <c r="B3356" s="3" t="s">
        <v>1250</v>
      </c>
      <c r="C3356" s="3" t="s">
        <v>1251</v>
      </c>
      <c r="D3356" s="3" t="s">
        <v>15</v>
      </c>
      <c r="E3356" s="3">
        <v>3082</v>
      </c>
      <c r="F3356" s="3">
        <v>665.95375624840199</v>
      </c>
      <c r="G3356" s="3">
        <v>6068</v>
      </c>
      <c r="H3356" s="3">
        <v>3099.8089656543698</v>
      </c>
      <c r="I3356" s="3">
        <v>159751</v>
      </c>
      <c r="J3356" s="3">
        <v>73569</v>
      </c>
      <c r="K3356" s="3">
        <v>0.460522938823544</v>
      </c>
    </row>
    <row r="3357" spans="1:11" x14ac:dyDescent="0.2">
      <c r="A3357" s="3" t="s">
        <v>1033</v>
      </c>
      <c r="B3357" s="3" t="s">
        <v>1253</v>
      </c>
      <c r="C3357" s="3" t="s">
        <v>1254</v>
      </c>
      <c r="D3357" s="3" t="s">
        <v>8</v>
      </c>
      <c r="E3357" s="3">
        <v>3590</v>
      </c>
      <c r="F3357" s="3">
        <v>849.91841964024297</v>
      </c>
      <c r="G3357" s="3">
        <v>6045</v>
      </c>
      <c r="H3357" s="3">
        <v>3188.8221950872698</v>
      </c>
      <c r="I3357" s="3">
        <v>133371</v>
      </c>
      <c r="J3357" s="3">
        <v>60343</v>
      </c>
      <c r="K3357" s="3">
        <v>0.45244468437666402</v>
      </c>
    </row>
    <row r="3358" spans="1:11" x14ac:dyDescent="0.2">
      <c r="A3358" s="3" t="s">
        <v>1033</v>
      </c>
      <c r="B3358" s="3" t="s">
        <v>1253</v>
      </c>
      <c r="C3358" s="3" t="s">
        <v>1254</v>
      </c>
      <c r="D3358" s="3" t="s">
        <v>9</v>
      </c>
      <c r="E3358" s="3">
        <v>4153</v>
      </c>
      <c r="F3358" s="3">
        <v>1246.3975377952199</v>
      </c>
      <c r="G3358" s="3">
        <v>6749</v>
      </c>
      <c r="H3358" s="3">
        <v>3933.8987828723898</v>
      </c>
      <c r="I3358" s="3">
        <v>133371</v>
      </c>
      <c r="J3358" s="3">
        <v>60343</v>
      </c>
      <c r="K3358" s="3">
        <v>0.45244468437666402</v>
      </c>
    </row>
    <row r="3359" spans="1:11" x14ac:dyDescent="0.2">
      <c r="A3359" s="3" t="s">
        <v>1033</v>
      </c>
      <c r="B3359" s="3" t="s">
        <v>1253</v>
      </c>
      <c r="C3359" s="3" t="s">
        <v>1254</v>
      </c>
      <c r="D3359" s="3" t="s">
        <v>10</v>
      </c>
      <c r="E3359" s="3">
        <v>3563</v>
      </c>
      <c r="F3359" s="3">
        <v>904.78241668792305</v>
      </c>
      <c r="G3359" s="3">
        <v>6600</v>
      </c>
      <c r="H3359" s="3">
        <v>3402.5754169495899</v>
      </c>
      <c r="I3359" s="3">
        <v>133371</v>
      </c>
      <c r="J3359" s="3">
        <v>60343</v>
      </c>
      <c r="K3359" s="3">
        <v>0.45244468437666402</v>
      </c>
    </row>
    <row r="3360" spans="1:11" x14ac:dyDescent="0.2">
      <c r="A3360" s="3" t="s">
        <v>1033</v>
      </c>
      <c r="B3360" s="3" t="s">
        <v>1253</v>
      </c>
      <c r="C3360" s="3" t="s">
        <v>1254</v>
      </c>
      <c r="D3360" s="3" t="s">
        <v>11</v>
      </c>
      <c r="E3360" s="3">
        <v>3567</v>
      </c>
      <c r="F3360" s="3">
        <v>840.83119230277896</v>
      </c>
      <c r="G3360" s="3">
        <v>6411</v>
      </c>
      <c r="H3360" s="3">
        <v>3287.7068671444699</v>
      </c>
      <c r="I3360" s="3">
        <v>133371</v>
      </c>
      <c r="J3360" s="3">
        <v>60343</v>
      </c>
      <c r="K3360" s="3">
        <v>0.45244468437666402</v>
      </c>
    </row>
    <row r="3361" spans="1:11" x14ac:dyDescent="0.2">
      <c r="A3361" s="3" t="s">
        <v>1033</v>
      </c>
      <c r="B3361" s="3" t="s">
        <v>1253</v>
      </c>
      <c r="C3361" s="3" t="s">
        <v>1254</v>
      </c>
      <c r="D3361" s="3" t="s">
        <v>12</v>
      </c>
      <c r="E3361" s="3">
        <v>3317</v>
      </c>
      <c r="F3361" s="3">
        <v>712.52053940556004</v>
      </c>
      <c r="G3361" s="3">
        <v>6014</v>
      </c>
      <c r="H3361" s="3">
        <v>3119.4204697884302</v>
      </c>
      <c r="I3361" s="3">
        <v>133371</v>
      </c>
      <c r="J3361" s="3">
        <v>60343</v>
      </c>
      <c r="K3361" s="3">
        <v>0.45244468437666402</v>
      </c>
    </row>
    <row r="3362" spans="1:11" x14ac:dyDescent="0.2">
      <c r="A3362" s="3" t="s">
        <v>1033</v>
      </c>
      <c r="B3362" s="3" t="s">
        <v>1253</v>
      </c>
      <c r="C3362" s="3" t="s">
        <v>1254</v>
      </c>
      <c r="D3362" s="3" t="s">
        <v>13</v>
      </c>
      <c r="E3362" s="3">
        <v>3546</v>
      </c>
      <c r="F3362" s="3">
        <v>748.81478234058898</v>
      </c>
      <c r="G3362" s="3">
        <v>6489</v>
      </c>
      <c r="H3362" s="3">
        <v>3591.5232114999999</v>
      </c>
      <c r="I3362" s="3">
        <v>133371</v>
      </c>
      <c r="J3362" s="3">
        <v>60343</v>
      </c>
      <c r="K3362" s="3">
        <v>0.45244468437666402</v>
      </c>
    </row>
    <row r="3363" spans="1:11" x14ac:dyDescent="0.2">
      <c r="A3363" s="3" t="s">
        <v>1033</v>
      </c>
      <c r="B3363" s="3" t="s">
        <v>1253</v>
      </c>
      <c r="C3363" s="3" t="s">
        <v>1254</v>
      </c>
      <c r="D3363" s="3" t="s">
        <v>14</v>
      </c>
      <c r="E3363" s="3">
        <v>3854</v>
      </c>
      <c r="F3363" s="3">
        <v>950.47425678292404</v>
      </c>
      <c r="G3363" s="3">
        <v>6422</v>
      </c>
      <c r="H3363" s="3">
        <v>3775.7059065380399</v>
      </c>
      <c r="I3363" s="3">
        <v>133371</v>
      </c>
      <c r="J3363" s="3">
        <v>60343</v>
      </c>
      <c r="K3363" s="3">
        <v>0.45244468437666402</v>
      </c>
    </row>
    <row r="3364" spans="1:11" x14ac:dyDescent="0.2">
      <c r="A3364" s="3" t="s">
        <v>1033</v>
      </c>
      <c r="B3364" s="3" t="s">
        <v>1253</v>
      </c>
      <c r="C3364" s="3" t="s">
        <v>1254</v>
      </c>
      <c r="D3364" s="3" t="s">
        <v>15</v>
      </c>
      <c r="E3364" s="3">
        <v>3203</v>
      </c>
      <c r="F3364" s="3">
        <v>798.13265152319298</v>
      </c>
      <c r="G3364" s="3">
        <v>6402</v>
      </c>
      <c r="H3364" s="3">
        <v>3892.7841368276399</v>
      </c>
      <c r="I3364" s="3">
        <v>133371</v>
      </c>
      <c r="J3364" s="3">
        <v>60343</v>
      </c>
      <c r="K3364" s="3">
        <v>0.45244468437666402</v>
      </c>
    </row>
    <row r="3365" spans="1:11" x14ac:dyDescent="0.2">
      <c r="A3365" s="3" t="s">
        <v>1033</v>
      </c>
      <c r="B3365" s="3" t="s">
        <v>1256</v>
      </c>
      <c r="C3365" s="3" t="s">
        <v>1257</v>
      </c>
      <c r="D3365" s="3" t="s">
        <v>8</v>
      </c>
      <c r="E3365" s="3">
        <v>3535</v>
      </c>
      <c r="F3365" s="3">
        <v>838.71983480946903</v>
      </c>
      <c r="G3365" s="3">
        <v>6891</v>
      </c>
      <c r="H3365" s="3">
        <v>3687.5475799781898</v>
      </c>
      <c r="I3365" s="3">
        <v>152840</v>
      </c>
      <c r="J3365" s="3">
        <v>68668</v>
      </c>
      <c r="K3365" s="3">
        <v>0.44928029311698497</v>
      </c>
    </row>
    <row r="3366" spans="1:11" x14ac:dyDescent="0.2">
      <c r="A3366" s="3" t="s">
        <v>1033</v>
      </c>
      <c r="B3366" s="3" t="s">
        <v>1256</v>
      </c>
      <c r="C3366" s="3" t="s">
        <v>1257</v>
      </c>
      <c r="D3366" s="3" t="s">
        <v>9</v>
      </c>
      <c r="E3366" s="3">
        <v>4119</v>
      </c>
      <c r="F3366" s="3">
        <v>1328.76421588523</v>
      </c>
      <c r="G3366" s="3">
        <v>6809</v>
      </c>
      <c r="H3366" s="3">
        <v>4360.7656895923401</v>
      </c>
      <c r="I3366" s="3">
        <v>152840</v>
      </c>
      <c r="J3366" s="3">
        <v>68668</v>
      </c>
      <c r="K3366" s="3">
        <v>0.44928029311698497</v>
      </c>
    </row>
    <row r="3367" spans="1:11" x14ac:dyDescent="0.2">
      <c r="A3367" s="3" t="s">
        <v>1033</v>
      </c>
      <c r="B3367" s="3" t="s">
        <v>1256</v>
      </c>
      <c r="C3367" s="3" t="s">
        <v>1257</v>
      </c>
      <c r="D3367" s="3" t="s">
        <v>10</v>
      </c>
      <c r="E3367" s="3">
        <v>3509</v>
      </c>
      <c r="F3367" s="3">
        <v>1048.8963718051</v>
      </c>
      <c r="G3367" s="3">
        <v>7028</v>
      </c>
      <c r="H3367" s="3">
        <v>3946.69347418708</v>
      </c>
      <c r="I3367" s="3">
        <v>152840</v>
      </c>
      <c r="J3367" s="3">
        <v>68668</v>
      </c>
      <c r="K3367" s="3">
        <v>0.44928029311698497</v>
      </c>
    </row>
    <row r="3368" spans="1:11" x14ac:dyDescent="0.2">
      <c r="A3368" s="3" t="s">
        <v>1033</v>
      </c>
      <c r="B3368" s="3" t="s">
        <v>1256</v>
      </c>
      <c r="C3368" s="3" t="s">
        <v>1257</v>
      </c>
      <c r="D3368" s="3" t="s">
        <v>11</v>
      </c>
      <c r="E3368" s="3">
        <v>3935</v>
      </c>
      <c r="F3368" s="3">
        <v>936.06401572080904</v>
      </c>
      <c r="G3368" s="3">
        <v>6322</v>
      </c>
      <c r="H3368" s="3">
        <v>3387.4367762512302</v>
      </c>
      <c r="I3368" s="3">
        <v>152840</v>
      </c>
      <c r="J3368" s="3">
        <v>68668</v>
      </c>
      <c r="K3368" s="3">
        <v>0.44928029311698497</v>
      </c>
    </row>
    <row r="3369" spans="1:11" x14ac:dyDescent="0.2">
      <c r="A3369" s="3" t="s">
        <v>1033</v>
      </c>
      <c r="B3369" s="3" t="s">
        <v>1256</v>
      </c>
      <c r="C3369" s="3" t="s">
        <v>1257</v>
      </c>
      <c r="D3369" s="3" t="s">
        <v>12</v>
      </c>
      <c r="E3369" s="3">
        <v>3247</v>
      </c>
      <c r="F3369" s="3">
        <v>811.06695918139303</v>
      </c>
      <c r="G3369" s="3">
        <v>6123</v>
      </c>
      <c r="H3369" s="3">
        <v>3314.1301677653701</v>
      </c>
      <c r="I3369" s="3">
        <v>152840</v>
      </c>
      <c r="J3369" s="3">
        <v>68668</v>
      </c>
      <c r="K3369" s="3">
        <v>0.44928029311698497</v>
      </c>
    </row>
    <row r="3370" spans="1:11" x14ac:dyDescent="0.2">
      <c r="A3370" s="3" t="s">
        <v>1033</v>
      </c>
      <c r="B3370" s="3" t="s">
        <v>1256</v>
      </c>
      <c r="C3370" s="3" t="s">
        <v>1257</v>
      </c>
      <c r="D3370" s="3" t="s">
        <v>13</v>
      </c>
      <c r="E3370" s="3">
        <v>3748</v>
      </c>
      <c r="F3370" s="3">
        <v>955.10160761997099</v>
      </c>
      <c r="G3370" s="3">
        <v>6822</v>
      </c>
      <c r="H3370" s="3">
        <v>4183.7924112216897</v>
      </c>
      <c r="I3370" s="3">
        <v>152840</v>
      </c>
      <c r="J3370" s="3">
        <v>68668</v>
      </c>
      <c r="K3370" s="3">
        <v>0.44928029311698497</v>
      </c>
    </row>
    <row r="3371" spans="1:11" x14ac:dyDescent="0.2">
      <c r="A3371" s="3" t="s">
        <v>1033</v>
      </c>
      <c r="B3371" s="3" t="s">
        <v>1256</v>
      </c>
      <c r="C3371" s="3" t="s">
        <v>1257</v>
      </c>
      <c r="D3371" s="3" t="s">
        <v>14</v>
      </c>
      <c r="E3371" s="3">
        <v>4012</v>
      </c>
      <c r="F3371" s="3">
        <v>1129.1299733702499</v>
      </c>
      <c r="G3371" s="3">
        <v>6595</v>
      </c>
      <c r="H3371" s="3">
        <v>4091.16626888071</v>
      </c>
      <c r="I3371" s="3">
        <v>152840</v>
      </c>
      <c r="J3371" s="3">
        <v>68668</v>
      </c>
      <c r="K3371" s="3">
        <v>0.44928029311698497</v>
      </c>
    </row>
    <row r="3372" spans="1:11" x14ac:dyDescent="0.2">
      <c r="A3372" s="3" t="s">
        <v>1033</v>
      </c>
      <c r="B3372" s="3" t="s">
        <v>1256</v>
      </c>
      <c r="C3372" s="3" t="s">
        <v>1257</v>
      </c>
      <c r="D3372" s="3" t="s">
        <v>15</v>
      </c>
      <c r="E3372" s="3">
        <v>3525</v>
      </c>
      <c r="F3372" s="3">
        <v>909.41065468050897</v>
      </c>
      <c r="G3372" s="3">
        <v>6698</v>
      </c>
      <c r="H3372" s="3">
        <v>3781.4315853113399</v>
      </c>
      <c r="I3372" s="3">
        <v>152840</v>
      </c>
      <c r="J3372" s="3">
        <v>68668</v>
      </c>
      <c r="K3372" s="3">
        <v>0.44928029311698497</v>
      </c>
    </row>
    <row r="3373" spans="1:11" x14ac:dyDescent="0.2">
      <c r="A3373" s="3" t="s">
        <v>1033</v>
      </c>
      <c r="B3373" s="3" t="s">
        <v>1259</v>
      </c>
      <c r="C3373" s="3" t="s">
        <v>1260</v>
      </c>
      <c r="D3373" s="3" t="s">
        <v>8</v>
      </c>
      <c r="E3373" s="3">
        <v>4297</v>
      </c>
      <c r="F3373" s="3">
        <v>1490.2791041272201</v>
      </c>
      <c r="G3373" s="3">
        <v>7160</v>
      </c>
      <c r="H3373" s="3">
        <v>3859.54560288926</v>
      </c>
      <c r="I3373" s="3">
        <v>97459</v>
      </c>
      <c r="J3373" s="3">
        <v>45249</v>
      </c>
      <c r="K3373" s="3">
        <v>0.46428754655804</v>
      </c>
    </row>
    <row r="3374" spans="1:11" x14ac:dyDescent="0.2">
      <c r="A3374" s="3" t="s">
        <v>1033</v>
      </c>
      <c r="B3374" s="3" t="s">
        <v>1259</v>
      </c>
      <c r="C3374" s="3" t="s">
        <v>1260</v>
      </c>
      <c r="D3374" s="3" t="s">
        <v>9</v>
      </c>
      <c r="E3374" s="3">
        <v>5156</v>
      </c>
      <c r="F3374" s="3">
        <v>2177.9123105274698</v>
      </c>
      <c r="G3374" s="3">
        <v>7050</v>
      </c>
      <c r="H3374" s="3">
        <v>4177.6912846189998</v>
      </c>
      <c r="I3374" s="3">
        <v>97459</v>
      </c>
      <c r="J3374" s="3">
        <v>45249</v>
      </c>
      <c r="K3374" s="3">
        <v>0.46428754655804</v>
      </c>
    </row>
    <row r="3375" spans="1:11" x14ac:dyDescent="0.2">
      <c r="A3375" s="3" t="s">
        <v>1033</v>
      </c>
      <c r="B3375" s="3" t="s">
        <v>1259</v>
      </c>
      <c r="C3375" s="3" t="s">
        <v>1260</v>
      </c>
      <c r="D3375" s="3" t="s">
        <v>10</v>
      </c>
      <c r="E3375" s="3">
        <v>4189</v>
      </c>
      <c r="F3375" s="3">
        <v>1162.3866320574</v>
      </c>
      <c r="G3375" s="3">
        <v>5386</v>
      </c>
      <c r="H3375" s="3">
        <v>2058.3996041816799</v>
      </c>
      <c r="I3375" s="3">
        <v>97459</v>
      </c>
      <c r="J3375" s="3">
        <v>45249</v>
      </c>
      <c r="K3375" s="3">
        <v>0.46428754655804</v>
      </c>
    </row>
    <row r="3376" spans="1:11" x14ac:dyDescent="0.2">
      <c r="A3376" s="3" t="s">
        <v>1033</v>
      </c>
      <c r="B3376" s="3" t="s">
        <v>1259</v>
      </c>
      <c r="C3376" s="3" t="s">
        <v>1260</v>
      </c>
      <c r="D3376" s="3" t="s">
        <v>11</v>
      </c>
      <c r="E3376" s="3">
        <v>4252</v>
      </c>
      <c r="F3376" s="3">
        <v>1271.1769500571099</v>
      </c>
      <c r="G3376" s="3">
        <v>5993</v>
      </c>
      <c r="H3376" s="3">
        <v>2461.04117972835</v>
      </c>
      <c r="I3376" s="3">
        <v>97459</v>
      </c>
      <c r="J3376" s="3">
        <v>45249</v>
      </c>
      <c r="K3376" s="3">
        <v>0.46428754655804</v>
      </c>
    </row>
    <row r="3377" spans="1:11" x14ac:dyDescent="0.2">
      <c r="A3377" s="3" t="s">
        <v>1033</v>
      </c>
      <c r="B3377" s="3" t="s">
        <v>1259</v>
      </c>
      <c r="C3377" s="3" t="s">
        <v>1260</v>
      </c>
      <c r="D3377" s="3" t="s">
        <v>12</v>
      </c>
      <c r="E3377" s="3">
        <v>4124</v>
      </c>
      <c r="F3377" s="3">
        <v>1227.94467644717</v>
      </c>
      <c r="G3377" s="3">
        <v>5728</v>
      </c>
      <c r="H3377" s="3">
        <v>2199.9035720740098</v>
      </c>
      <c r="I3377" s="3">
        <v>97459</v>
      </c>
      <c r="J3377" s="3">
        <v>45249</v>
      </c>
      <c r="K3377" s="3">
        <v>0.46428754655804</v>
      </c>
    </row>
    <row r="3378" spans="1:11" x14ac:dyDescent="0.2">
      <c r="A3378" s="3" t="s">
        <v>1033</v>
      </c>
      <c r="B3378" s="3" t="s">
        <v>1259</v>
      </c>
      <c r="C3378" s="3" t="s">
        <v>1260</v>
      </c>
      <c r="D3378" s="3" t="s">
        <v>13</v>
      </c>
      <c r="E3378" s="3">
        <v>4621</v>
      </c>
      <c r="F3378" s="3">
        <v>1492.64564892509</v>
      </c>
      <c r="G3378" s="3">
        <v>5878</v>
      </c>
      <c r="H3378" s="3">
        <v>2580.9080438975702</v>
      </c>
      <c r="I3378" s="3">
        <v>97459</v>
      </c>
      <c r="J3378" s="3">
        <v>45249</v>
      </c>
      <c r="K3378" s="3">
        <v>0.46428754655804</v>
      </c>
    </row>
    <row r="3379" spans="1:11" x14ac:dyDescent="0.2">
      <c r="A3379" s="3" t="s">
        <v>1033</v>
      </c>
      <c r="B3379" s="3" t="s">
        <v>1259</v>
      </c>
      <c r="C3379" s="3" t="s">
        <v>1260</v>
      </c>
      <c r="D3379" s="3" t="s">
        <v>14</v>
      </c>
      <c r="E3379" s="3">
        <v>4508</v>
      </c>
      <c r="F3379" s="3">
        <v>1251.2834211044701</v>
      </c>
      <c r="G3379" s="3">
        <v>6222</v>
      </c>
      <c r="H3379" s="3">
        <v>2928.6262911386998</v>
      </c>
      <c r="I3379" s="3">
        <v>97459</v>
      </c>
      <c r="J3379" s="3">
        <v>45249</v>
      </c>
      <c r="K3379" s="3">
        <v>0.46428754655804</v>
      </c>
    </row>
    <row r="3380" spans="1:11" x14ac:dyDescent="0.2">
      <c r="A3380" s="3" t="s">
        <v>1033</v>
      </c>
      <c r="B3380" s="3" t="s">
        <v>1259</v>
      </c>
      <c r="C3380" s="3" t="s">
        <v>1260</v>
      </c>
      <c r="D3380" s="3" t="s">
        <v>15</v>
      </c>
      <c r="E3380" s="3">
        <v>4766</v>
      </c>
      <c r="F3380" s="3">
        <v>1523.8954661810501</v>
      </c>
      <c r="G3380" s="3">
        <v>6432</v>
      </c>
      <c r="H3380" s="3">
        <v>3784.7542990706202</v>
      </c>
      <c r="I3380" s="3">
        <v>97459</v>
      </c>
      <c r="J3380" s="3">
        <v>45249</v>
      </c>
      <c r="K3380" s="3">
        <v>0.46428754655804</v>
      </c>
    </row>
    <row r="3381" spans="1:11" x14ac:dyDescent="0.2">
      <c r="A3381" s="3" t="s">
        <v>1033</v>
      </c>
      <c r="B3381" s="3" t="s">
        <v>1262</v>
      </c>
      <c r="C3381" s="3" t="s">
        <v>1263</v>
      </c>
      <c r="D3381" s="3" t="s">
        <v>8</v>
      </c>
      <c r="E3381" s="3">
        <v>3992</v>
      </c>
      <c r="F3381" s="3">
        <v>1123.81172964344</v>
      </c>
      <c r="G3381" s="3">
        <v>5283</v>
      </c>
      <c r="H3381" s="3">
        <v>2033.8266378931701</v>
      </c>
      <c r="I3381" s="3">
        <v>153718</v>
      </c>
      <c r="J3381" s="3">
        <v>59925</v>
      </c>
      <c r="K3381" s="3">
        <v>0.389837234416269</v>
      </c>
    </row>
    <row r="3382" spans="1:11" x14ac:dyDescent="0.2">
      <c r="A3382" s="3" t="s">
        <v>1033</v>
      </c>
      <c r="B3382" s="3" t="s">
        <v>1262</v>
      </c>
      <c r="C3382" s="3" t="s">
        <v>1263</v>
      </c>
      <c r="D3382" s="3" t="s">
        <v>9</v>
      </c>
      <c r="E3382" s="3">
        <v>4839</v>
      </c>
      <c r="F3382" s="3">
        <v>1927.1818023108001</v>
      </c>
      <c r="G3382" s="3">
        <v>5846</v>
      </c>
      <c r="H3382" s="3">
        <v>3487.8773088845701</v>
      </c>
      <c r="I3382" s="3">
        <v>153718</v>
      </c>
      <c r="J3382" s="3">
        <v>59925</v>
      </c>
      <c r="K3382" s="3">
        <v>0.389837234416269</v>
      </c>
    </row>
    <row r="3383" spans="1:11" x14ac:dyDescent="0.2">
      <c r="A3383" s="3" t="s">
        <v>1033</v>
      </c>
      <c r="B3383" s="3" t="s">
        <v>1262</v>
      </c>
      <c r="C3383" s="3" t="s">
        <v>1263</v>
      </c>
      <c r="D3383" s="3" t="s">
        <v>10</v>
      </c>
      <c r="E3383" s="3">
        <v>4106</v>
      </c>
      <c r="F3383" s="3">
        <v>1119.4824787069099</v>
      </c>
      <c r="G3383" s="3">
        <v>5410</v>
      </c>
      <c r="H3383" s="3">
        <v>2264.2516869259298</v>
      </c>
      <c r="I3383" s="3">
        <v>153718</v>
      </c>
      <c r="J3383" s="3">
        <v>59925</v>
      </c>
      <c r="K3383" s="3">
        <v>0.389837234416269</v>
      </c>
    </row>
    <row r="3384" spans="1:11" x14ac:dyDescent="0.2">
      <c r="A3384" s="3" t="s">
        <v>1033</v>
      </c>
      <c r="B3384" s="3" t="s">
        <v>1262</v>
      </c>
      <c r="C3384" s="3" t="s">
        <v>1263</v>
      </c>
      <c r="D3384" s="3" t="s">
        <v>11</v>
      </c>
      <c r="E3384" s="3">
        <v>4004</v>
      </c>
      <c r="F3384" s="3">
        <v>1121.4392486530401</v>
      </c>
      <c r="G3384" s="3">
        <v>5863</v>
      </c>
      <c r="H3384" s="3">
        <v>2251.6646198725298</v>
      </c>
      <c r="I3384" s="3">
        <v>153718</v>
      </c>
      <c r="J3384" s="3">
        <v>59925</v>
      </c>
      <c r="K3384" s="3">
        <v>0.389837234416269</v>
      </c>
    </row>
    <row r="3385" spans="1:11" x14ac:dyDescent="0.2">
      <c r="A3385" s="3" t="s">
        <v>1033</v>
      </c>
      <c r="B3385" s="3" t="s">
        <v>1262</v>
      </c>
      <c r="C3385" s="3" t="s">
        <v>1263</v>
      </c>
      <c r="D3385" s="3" t="s">
        <v>12</v>
      </c>
      <c r="E3385" s="3">
        <v>3506</v>
      </c>
      <c r="F3385" s="3">
        <v>964.24350589519099</v>
      </c>
      <c r="G3385" s="3">
        <v>5135</v>
      </c>
      <c r="H3385" s="3">
        <v>1822.2732524145199</v>
      </c>
      <c r="I3385" s="3">
        <v>153718</v>
      </c>
      <c r="J3385" s="3">
        <v>59925</v>
      </c>
      <c r="K3385" s="3">
        <v>0.389837234416269</v>
      </c>
    </row>
    <row r="3386" spans="1:11" x14ac:dyDescent="0.2">
      <c r="A3386" s="3" t="s">
        <v>1033</v>
      </c>
      <c r="B3386" s="3" t="s">
        <v>1262</v>
      </c>
      <c r="C3386" s="3" t="s">
        <v>1263</v>
      </c>
      <c r="D3386" s="3" t="s">
        <v>13</v>
      </c>
      <c r="E3386" s="3">
        <v>3851</v>
      </c>
      <c r="F3386" s="3">
        <v>1181.8769483204701</v>
      </c>
      <c r="G3386" s="3">
        <v>5570</v>
      </c>
      <c r="H3386" s="3">
        <v>2524.8094062609498</v>
      </c>
      <c r="I3386" s="3">
        <v>153718</v>
      </c>
      <c r="J3386" s="3">
        <v>59925</v>
      </c>
      <c r="K3386" s="3">
        <v>0.389837234416269</v>
      </c>
    </row>
    <row r="3387" spans="1:11" x14ac:dyDescent="0.2">
      <c r="A3387" s="3" t="s">
        <v>1033</v>
      </c>
      <c r="B3387" s="3" t="s">
        <v>1262</v>
      </c>
      <c r="C3387" s="3" t="s">
        <v>1263</v>
      </c>
      <c r="D3387" s="3" t="s">
        <v>14</v>
      </c>
      <c r="E3387" s="3">
        <v>4544</v>
      </c>
      <c r="F3387" s="3">
        <v>1320.0901213741299</v>
      </c>
      <c r="G3387" s="3">
        <v>6124</v>
      </c>
      <c r="H3387" s="3">
        <v>2768.9265552013198</v>
      </c>
      <c r="I3387" s="3">
        <v>153718</v>
      </c>
      <c r="J3387" s="3">
        <v>59925</v>
      </c>
      <c r="K3387" s="3">
        <v>0.389837234416269</v>
      </c>
    </row>
    <row r="3388" spans="1:11" x14ac:dyDescent="0.2">
      <c r="A3388" s="3" t="s">
        <v>1033</v>
      </c>
      <c r="B3388" s="3" t="s">
        <v>1262</v>
      </c>
      <c r="C3388" s="3" t="s">
        <v>1263</v>
      </c>
      <c r="D3388" s="3" t="s">
        <v>15</v>
      </c>
      <c r="E3388" s="3">
        <v>4616</v>
      </c>
      <c r="F3388" s="3">
        <v>1351.2516656147</v>
      </c>
      <c r="G3388" s="3">
        <v>6428</v>
      </c>
      <c r="H3388" s="3">
        <v>3399.209601129</v>
      </c>
      <c r="I3388" s="3">
        <v>153718</v>
      </c>
      <c r="J3388" s="3">
        <v>59925</v>
      </c>
      <c r="K3388" s="3">
        <v>0.389837234416269</v>
      </c>
    </row>
    <row r="3389" spans="1:11" x14ac:dyDescent="0.2">
      <c r="A3389" s="3" t="s">
        <v>1033</v>
      </c>
      <c r="B3389" s="3" t="s">
        <v>1265</v>
      </c>
      <c r="C3389" s="3" t="s">
        <v>1266</v>
      </c>
      <c r="D3389" s="3" t="s">
        <v>8</v>
      </c>
      <c r="E3389" s="3">
        <v>5187</v>
      </c>
      <c r="F3389" s="3">
        <v>1983.82228856403</v>
      </c>
      <c r="G3389" s="3">
        <v>6958</v>
      </c>
      <c r="H3389" s="3">
        <v>4008.93677030041</v>
      </c>
      <c r="I3389" s="3">
        <v>118015</v>
      </c>
      <c r="J3389" s="3">
        <v>42085</v>
      </c>
      <c r="K3389" s="3">
        <v>0.35660721094776099</v>
      </c>
    </row>
    <row r="3390" spans="1:11" x14ac:dyDescent="0.2">
      <c r="A3390" s="3" t="s">
        <v>1033</v>
      </c>
      <c r="B3390" s="3" t="s">
        <v>1265</v>
      </c>
      <c r="C3390" s="3" t="s">
        <v>1266</v>
      </c>
      <c r="D3390" s="3" t="s">
        <v>9</v>
      </c>
      <c r="E3390" s="3">
        <v>6046</v>
      </c>
      <c r="F3390" s="3">
        <v>2652.3643646595501</v>
      </c>
      <c r="G3390" s="3">
        <v>6687</v>
      </c>
      <c r="H3390" s="3">
        <v>4547.7657935285097</v>
      </c>
      <c r="I3390" s="3">
        <v>118015</v>
      </c>
      <c r="J3390" s="3">
        <v>42085</v>
      </c>
      <c r="K3390" s="3">
        <v>0.35660721094776099</v>
      </c>
    </row>
    <row r="3391" spans="1:11" x14ac:dyDescent="0.2">
      <c r="A3391" s="3" t="s">
        <v>1033</v>
      </c>
      <c r="B3391" s="3" t="s">
        <v>1265</v>
      </c>
      <c r="C3391" s="3" t="s">
        <v>1266</v>
      </c>
      <c r="D3391" s="3" t="s">
        <v>10</v>
      </c>
      <c r="E3391" s="3">
        <v>4984</v>
      </c>
      <c r="F3391" s="3">
        <v>2108.5026085026102</v>
      </c>
      <c r="G3391" s="3">
        <v>6279</v>
      </c>
      <c r="H3391" s="3">
        <v>3306.7915690866498</v>
      </c>
      <c r="I3391" s="3">
        <v>118015</v>
      </c>
      <c r="J3391" s="3">
        <v>42085</v>
      </c>
      <c r="K3391" s="3">
        <v>0.35660721094776099</v>
      </c>
    </row>
    <row r="3392" spans="1:11" x14ac:dyDescent="0.2">
      <c r="A3392" s="3" t="s">
        <v>1033</v>
      </c>
      <c r="B3392" s="3" t="s">
        <v>1265</v>
      </c>
      <c r="C3392" s="3" t="s">
        <v>1266</v>
      </c>
      <c r="D3392" s="3" t="s">
        <v>11</v>
      </c>
      <c r="E3392" s="3">
        <v>5693</v>
      </c>
      <c r="F3392" s="3">
        <v>2363.2149425541402</v>
      </c>
      <c r="G3392" s="3">
        <v>7277</v>
      </c>
      <c r="H3392" s="3">
        <v>4684.1931216931198</v>
      </c>
      <c r="I3392" s="3">
        <v>118015</v>
      </c>
      <c r="J3392" s="3">
        <v>42085</v>
      </c>
      <c r="K3392" s="3">
        <v>0.35660721094776099</v>
      </c>
    </row>
    <row r="3393" spans="1:11" x14ac:dyDescent="0.2">
      <c r="A3393" s="3" t="s">
        <v>1033</v>
      </c>
      <c r="B3393" s="3" t="s">
        <v>1265</v>
      </c>
      <c r="C3393" s="3" t="s">
        <v>1266</v>
      </c>
      <c r="D3393" s="3" t="s">
        <v>12</v>
      </c>
      <c r="E3393" s="3">
        <v>5451</v>
      </c>
      <c r="F3393" s="3">
        <v>2252.0219359631501</v>
      </c>
      <c r="G3393" s="3">
        <v>6867</v>
      </c>
      <c r="H3393" s="3">
        <v>3733.8364250128998</v>
      </c>
      <c r="I3393" s="3">
        <v>118015</v>
      </c>
      <c r="J3393" s="3">
        <v>42085</v>
      </c>
      <c r="K3393" s="3">
        <v>0.35660721094776099</v>
      </c>
    </row>
    <row r="3394" spans="1:11" x14ac:dyDescent="0.2">
      <c r="A3394" s="3" t="s">
        <v>1033</v>
      </c>
      <c r="B3394" s="3" t="s">
        <v>1265</v>
      </c>
      <c r="C3394" s="3" t="s">
        <v>1266</v>
      </c>
      <c r="D3394" s="3" t="s">
        <v>13</v>
      </c>
      <c r="E3394" s="3">
        <v>5117</v>
      </c>
      <c r="F3394" s="3">
        <v>2189.6886116688302</v>
      </c>
      <c r="G3394" s="3">
        <v>7252</v>
      </c>
      <c r="H3394" s="3">
        <v>4094.5001656576601</v>
      </c>
      <c r="I3394" s="3">
        <v>118015</v>
      </c>
      <c r="J3394" s="3">
        <v>42085</v>
      </c>
      <c r="K3394" s="3">
        <v>0.35660721094776099</v>
      </c>
    </row>
    <row r="3395" spans="1:11" x14ac:dyDescent="0.2">
      <c r="A3395" s="3" t="s">
        <v>1033</v>
      </c>
      <c r="B3395" s="3" t="s">
        <v>1265</v>
      </c>
      <c r="C3395" s="3" t="s">
        <v>1266</v>
      </c>
      <c r="D3395" s="3" t="s">
        <v>14</v>
      </c>
      <c r="E3395" s="3">
        <v>5159</v>
      </c>
      <c r="F3395" s="3">
        <v>1874.61435085989</v>
      </c>
      <c r="G3395" s="3">
        <v>6305</v>
      </c>
      <c r="H3395" s="3">
        <v>4056.2233549307398</v>
      </c>
      <c r="I3395" s="3">
        <v>118015</v>
      </c>
      <c r="J3395" s="3">
        <v>42085</v>
      </c>
      <c r="K3395" s="3">
        <v>0.35660721094776099</v>
      </c>
    </row>
    <row r="3396" spans="1:11" x14ac:dyDescent="0.2">
      <c r="A3396" s="3" t="s">
        <v>1033</v>
      </c>
      <c r="B3396" s="3" t="s">
        <v>1265</v>
      </c>
      <c r="C3396" s="3" t="s">
        <v>1266</v>
      </c>
      <c r="D3396" s="3" t="s">
        <v>15</v>
      </c>
      <c r="E3396" s="3">
        <v>4347</v>
      </c>
      <c r="F3396" s="3">
        <v>1078.0403320509699</v>
      </c>
      <c r="G3396" s="3">
        <v>6759</v>
      </c>
      <c r="H3396" s="3">
        <v>3290.5275733168901</v>
      </c>
      <c r="I3396" s="3">
        <v>118015</v>
      </c>
      <c r="J3396" s="3">
        <v>42085</v>
      </c>
      <c r="K3396" s="3">
        <v>0.35660721094776099</v>
      </c>
    </row>
    <row r="3397" spans="1:11" x14ac:dyDescent="0.2">
      <c r="A3397" s="3" t="s">
        <v>1033</v>
      </c>
      <c r="B3397" s="3" t="s">
        <v>1268</v>
      </c>
      <c r="C3397" s="3" t="s">
        <v>1269</v>
      </c>
      <c r="D3397" s="3" t="s">
        <v>8</v>
      </c>
      <c r="E3397" s="3">
        <v>5826</v>
      </c>
      <c r="F3397" s="3">
        <v>2531.5945159767398</v>
      </c>
      <c r="G3397" s="3">
        <v>6500</v>
      </c>
      <c r="H3397" s="3">
        <v>4009.79528945631</v>
      </c>
      <c r="I3397" s="3">
        <v>85030</v>
      </c>
      <c r="J3397" s="3">
        <v>37101</v>
      </c>
      <c r="K3397" s="3">
        <v>0.43632835469834202</v>
      </c>
    </row>
    <row r="3398" spans="1:11" x14ac:dyDescent="0.2">
      <c r="A3398" s="3" t="s">
        <v>1033</v>
      </c>
      <c r="B3398" s="3" t="s">
        <v>1268</v>
      </c>
      <c r="C3398" s="3" t="s">
        <v>1269</v>
      </c>
      <c r="D3398" s="3" t="s">
        <v>9</v>
      </c>
      <c r="E3398" s="3">
        <v>5982</v>
      </c>
      <c r="F3398" s="3">
        <v>2719.02014216817</v>
      </c>
      <c r="G3398" s="3">
        <v>7169</v>
      </c>
      <c r="H3398" s="3">
        <v>3868.8351745192499</v>
      </c>
      <c r="I3398" s="3">
        <v>85030</v>
      </c>
      <c r="J3398" s="3">
        <v>37101</v>
      </c>
      <c r="K3398" s="3">
        <v>0.43632835469834202</v>
      </c>
    </row>
    <row r="3399" spans="1:11" x14ac:dyDescent="0.2">
      <c r="A3399" s="3" t="s">
        <v>1033</v>
      </c>
      <c r="B3399" s="3" t="s">
        <v>1268</v>
      </c>
      <c r="C3399" s="3" t="s">
        <v>1269</v>
      </c>
      <c r="D3399" s="3" t="s">
        <v>10</v>
      </c>
      <c r="E3399" s="3">
        <v>5602</v>
      </c>
      <c r="F3399" s="3">
        <v>2522.9583351475399</v>
      </c>
      <c r="G3399" s="3">
        <v>7280</v>
      </c>
      <c r="H3399" s="3">
        <v>3925.8639262708698</v>
      </c>
      <c r="I3399" s="3">
        <v>85030</v>
      </c>
      <c r="J3399" s="3">
        <v>37101</v>
      </c>
      <c r="K3399" s="3">
        <v>0.43632835469834202</v>
      </c>
    </row>
    <row r="3400" spans="1:11" x14ac:dyDescent="0.2">
      <c r="A3400" s="3" t="s">
        <v>1033</v>
      </c>
      <c r="B3400" s="3" t="s">
        <v>1268</v>
      </c>
      <c r="C3400" s="3" t="s">
        <v>1269</v>
      </c>
      <c r="D3400" s="3" t="s">
        <v>11</v>
      </c>
      <c r="E3400" s="3">
        <v>4914</v>
      </c>
      <c r="F3400" s="3">
        <v>2328.89619105663</v>
      </c>
      <c r="G3400" s="3">
        <v>7518</v>
      </c>
      <c r="H3400" s="3">
        <v>5017.3022306780304</v>
      </c>
      <c r="I3400" s="3">
        <v>85030</v>
      </c>
      <c r="J3400" s="3">
        <v>37101</v>
      </c>
      <c r="K3400" s="3">
        <v>0.43632835469834202</v>
      </c>
    </row>
    <row r="3401" spans="1:11" x14ac:dyDescent="0.2">
      <c r="A3401" s="3" t="s">
        <v>1033</v>
      </c>
      <c r="B3401" s="3" t="s">
        <v>1268</v>
      </c>
      <c r="C3401" s="3" t="s">
        <v>1269</v>
      </c>
      <c r="D3401" s="3" t="s">
        <v>12</v>
      </c>
      <c r="E3401" s="3">
        <v>5414</v>
      </c>
      <c r="F3401" s="3">
        <v>2013.76549579589</v>
      </c>
      <c r="G3401" s="3">
        <v>7148</v>
      </c>
      <c r="H3401" s="3">
        <v>3908.7800185361202</v>
      </c>
      <c r="I3401" s="3">
        <v>85030</v>
      </c>
      <c r="J3401" s="3">
        <v>37101</v>
      </c>
      <c r="K3401" s="3">
        <v>0.43632835469834202</v>
      </c>
    </row>
    <row r="3402" spans="1:11" x14ac:dyDescent="0.2">
      <c r="A3402" s="3" t="s">
        <v>1033</v>
      </c>
      <c r="B3402" s="3" t="s">
        <v>1268</v>
      </c>
      <c r="C3402" s="3" t="s">
        <v>1269</v>
      </c>
      <c r="D3402" s="3" t="s">
        <v>13</v>
      </c>
      <c r="E3402" s="3">
        <v>5658</v>
      </c>
      <c r="F3402" s="3">
        <v>2486.45491599563</v>
      </c>
      <c r="G3402" s="3">
        <v>7822</v>
      </c>
      <c r="H3402" s="3">
        <v>4390.40376745295</v>
      </c>
      <c r="I3402" s="3">
        <v>85030</v>
      </c>
      <c r="J3402" s="3">
        <v>37101</v>
      </c>
      <c r="K3402" s="3">
        <v>0.43632835469834202</v>
      </c>
    </row>
    <row r="3403" spans="1:11" x14ac:dyDescent="0.2">
      <c r="A3403" s="3" t="s">
        <v>1033</v>
      </c>
      <c r="B3403" s="3" t="s">
        <v>1268</v>
      </c>
      <c r="C3403" s="3" t="s">
        <v>1269</v>
      </c>
      <c r="D3403" s="3" t="s">
        <v>14</v>
      </c>
      <c r="E3403" s="3">
        <v>5568</v>
      </c>
      <c r="F3403" s="3">
        <v>2394.6502475623602</v>
      </c>
      <c r="G3403" s="3">
        <v>7480</v>
      </c>
      <c r="H3403" s="3">
        <v>4728.5649468498796</v>
      </c>
      <c r="I3403" s="3">
        <v>85030</v>
      </c>
      <c r="J3403" s="3">
        <v>37101</v>
      </c>
      <c r="K3403" s="3">
        <v>0.43632835469834202</v>
      </c>
    </row>
    <row r="3404" spans="1:11" x14ac:dyDescent="0.2">
      <c r="A3404" s="3" t="s">
        <v>1033</v>
      </c>
      <c r="B3404" s="3" t="s">
        <v>1268</v>
      </c>
      <c r="C3404" s="3" t="s">
        <v>1269</v>
      </c>
      <c r="D3404" s="3" t="s">
        <v>15</v>
      </c>
      <c r="E3404" s="3">
        <v>5195</v>
      </c>
      <c r="F3404" s="3">
        <v>2037.9376422062501</v>
      </c>
      <c r="G3404" s="3">
        <v>6940</v>
      </c>
      <c r="H3404" s="3">
        <v>4781.5798433775999</v>
      </c>
      <c r="I3404" s="3">
        <v>85030</v>
      </c>
      <c r="J3404" s="3">
        <v>37101</v>
      </c>
      <c r="K3404" s="3">
        <v>0.43632835469834202</v>
      </c>
    </row>
    <row r="3405" spans="1:11" x14ac:dyDescent="0.2">
      <c r="A3405" s="3" t="s">
        <v>1033</v>
      </c>
      <c r="B3405" s="3" t="s">
        <v>1271</v>
      </c>
      <c r="C3405" s="3" t="s">
        <v>1272</v>
      </c>
      <c r="D3405" s="3" t="s">
        <v>8</v>
      </c>
      <c r="E3405" s="3">
        <v>6249</v>
      </c>
      <c r="F3405" s="3">
        <v>2693.30218753074</v>
      </c>
      <c r="G3405" s="3">
        <v>7692</v>
      </c>
      <c r="H3405" s="3">
        <v>4618.4604199871401</v>
      </c>
      <c r="I3405" s="3">
        <v>98414</v>
      </c>
      <c r="J3405" s="3">
        <v>33517</v>
      </c>
      <c r="K3405" s="3">
        <v>0.34057146340967698</v>
      </c>
    </row>
    <row r="3406" spans="1:11" x14ac:dyDescent="0.2">
      <c r="A3406" s="3" t="s">
        <v>1033</v>
      </c>
      <c r="B3406" s="3" t="s">
        <v>1271</v>
      </c>
      <c r="C3406" s="3" t="s">
        <v>1272</v>
      </c>
      <c r="D3406" s="3" t="s">
        <v>9</v>
      </c>
      <c r="E3406" s="3">
        <v>6964</v>
      </c>
      <c r="F3406" s="3">
        <v>5116.27906976744</v>
      </c>
      <c r="G3406" s="3">
        <v>7111</v>
      </c>
      <c r="H3406" s="3">
        <v>5555.5555555555602</v>
      </c>
      <c r="I3406" s="3">
        <v>98414</v>
      </c>
      <c r="J3406" s="3">
        <v>33517</v>
      </c>
      <c r="K3406" s="3">
        <v>0.34057146340967698</v>
      </c>
    </row>
    <row r="3407" spans="1:11" x14ac:dyDescent="0.2">
      <c r="A3407" s="3" t="s">
        <v>1033</v>
      </c>
      <c r="B3407" s="3" t="s">
        <v>1271</v>
      </c>
      <c r="C3407" s="3" t="s">
        <v>1272</v>
      </c>
      <c r="D3407" s="3" t="s">
        <v>10</v>
      </c>
      <c r="E3407" s="3">
        <v>6171</v>
      </c>
      <c r="F3407" s="3">
        <v>3298.5670660089299</v>
      </c>
      <c r="G3407" s="3">
        <v>7401</v>
      </c>
      <c r="H3407" s="3">
        <v>4830.1886792452797</v>
      </c>
      <c r="I3407" s="3">
        <v>98414</v>
      </c>
      <c r="J3407" s="3">
        <v>33517</v>
      </c>
      <c r="K3407" s="3">
        <v>0.34057146340967698</v>
      </c>
    </row>
    <row r="3408" spans="1:11" x14ac:dyDescent="0.2">
      <c r="A3408" s="3" t="s">
        <v>1033</v>
      </c>
      <c r="B3408" s="3" t="s">
        <v>1271</v>
      </c>
      <c r="C3408" s="3" t="s">
        <v>1272</v>
      </c>
      <c r="D3408" s="3" t="s">
        <v>11</v>
      </c>
      <c r="E3408" s="3">
        <v>5826</v>
      </c>
      <c r="F3408" s="3">
        <v>2674.3854240123301</v>
      </c>
      <c r="G3408" s="3">
        <v>7022</v>
      </c>
      <c r="H3408" s="3">
        <v>3916.6666666666702</v>
      </c>
      <c r="I3408" s="3">
        <v>98414</v>
      </c>
      <c r="J3408" s="3">
        <v>33517</v>
      </c>
      <c r="K3408" s="3">
        <v>0.34057146340967698</v>
      </c>
    </row>
    <row r="3409" spans="1:11" x14ac:dyDescent="0.2">
      <c r="A3409" s="3" t="s">
        <v>1033</v>
      </c>
      <c r="B3409" s="3" t="s">
        <v>1271</v>
      </c>
      <c r="C3409" s="3" t="s">
        <v>1272</v>
      </c>
      <c r="D3409" s="3" t="s">
        <v>12</v>
      </c>
      <c r="E3409" s="3">
        <v>5449</v>
      </c>
      <c r="F3409" s="3">
        <v>2739.9855445283301</v>
      </c>
      <c r="G3409" s="3">
        <v>6386</v>
      </c>
      <c r="H3409" s="3">
        <v>4000.1521236460999</v>
      </c>
      <c r="I3409" s="3">
        <v>98414</v>
      </c>
      <c r="J3409" s="3">
        <v>33517</v>
      </c>
      <c r="K3409" s="3">
        <v>0.34057146340967698</v>
      </c>
    </row>
    <row r="3410" spans="1:11" x14ac:dyDescent="0.2">
      <c r="A3410" s="3" t="s">
        <v>1033</v>
      </c>
      <c r="B3410" s="3" t="s">
        <v>1271</v>
      </c>
      <c r="C3410" s="3" t="s">
        <v>1272</v>
      </c>
      <c r="D3410" s="3" t="s">
        <v>13</v>
      </c>
      <c r="E3410" s="3">
        <v>5520</v>
      </c>
      <c r="F3410" s="3">
        <v>2600.6691630261398</v>
      </c>
      <c r="G3410" s="3">
        <v>7377</v>
      </c>
      <c r="H3410" s="3">
        <v>5057.0087189805499</v>
      </c>
      <c r="I3410" s="3">
        <v>98414</v>
      </c>
      <c r="J3410" s="3">
        <v>33517</v>
      </c>
      <c r="K3410" s="3">
        <v>0.34057146340967698</v>
      </c>
    </row>
    <row r="3411" spans="1:11" x14ac:dyDescent="0.2">
      <c r="A3411" s="3" t="s">
        <v>1033</v>
      </c>
      <c r="B3411" s="3" t="s">
        <v>1271</v>
      </c>
      <c r="C3411" s="3" t="s">
        <v>1272</v>
      </c>
      <c r="D3411" s="3" t="s">
        <v>14</v>
      </c>
      <c r="E3411" s="3">
        <v>6506</v>
      </c>
      <c r="F3411" s="3">
        <v>3987.11943793911</v>
      </c>
      <c r="G3411" s="3">
        <v>7477</v>
      </c>
      <c r="H3411" s="3">
        <v>6123.1884057971001</v>
      </c>
      <c r="I3411" s="3">
        <v>98414</v>
      </c>
      <c r="J3411" s="3">
        <v>33517</v>
      </c>
      <c r="K3411" s="3">
        <v>0.34057146340967698</v>
      </c>
    </row>
    <row r="3412" spans="1:11" x14ac:dyDescent="0.2">
      <c r="A3412" s="3" t="s">
        <v>1033</v>
      </c>
      <c r="B3412" s="3" t="s">
        <v>1271</v>
      </c>
      <c r="C3412" s="3" t="s">
        <v>1272</v>
      </c>
      <c r="D3412" s="3" t="s">
        <v>15</v>
      </c>
      <c r="E3412" s="3">
        <v>5050</v>
      </c>
      <c r="F3412" s="3">
        <v>2134.9684760267701</v>
      </c>
      <c r="G3412" s="3">
        <v>6771</v>
      </c>
      <c r="H3412" s="3">
        <v>4285.9283573569301</v>
      </c>
      <c r="I3412" s="3">
        <v>98414</v>
      </c>
      <c r="J3412" s="3">
        <v>33517</v>
      </c>
      <c r="K3412" s="3">
        <v>0.34057146340967698</v>
      </c>
    </row>
    <row r="3413" spans="1:11" x14ac:dyDescent="0.2">
      <c r="A3413" s="3" t="s">
        <v>1033</v>
      </c>
      <c r="B3413" s="3" t="s">
        <v>1274</v>
      </c>
      <c r="C3413" s="3" t="s">
        <v>1275</v>
      </c>
      <c r="D3413" s="3" t="s">
        <v>8</v>
      </c>
      <c r="E3413" s="3">
        <v>5943</v>
      </c>
      <c r="F3413" s="3">
        <v>2809.2449686652599</v>
      </c>
      <c r="G3413" s="3">
        <v>7216</v>
      </c>
      <c r="H3413" s="3">
        <v>4668.0107526881702</v>
      </c>
      <c r="I3413" s="3">
        <v>55405</v>
      </c>
      <c r="J3413" s="3">
        <v>21456</v>
      </c>
      <c r="K3413" s="3">
        <v>0.38725746773756903</v>
      </c>
    </row>
    <row r="3414" spans="1:11" x14ac:dyDescent="0.2">
      <c r="A3414" s="3" t="s">
        <v>1033</v>
      </c>
      <c r="B3414" s="3" t="s">
        <v>1274</v>
      </c>
      <c r="C3414" s="3" t="s">
        <v>1275</v>
      </c>
      <c r="D3414" s="3" t="s">
        <v>9</v>
      </c>
      <c r="E3414" s="3">
        <v>7458</v>
      </c>
      <c r="F3414" s="3">
        <v>5316.4556962025299</v>
      </c>
      <c r="G3414" s="3">
        <v>8841</v>
      </c>
      <c r="H3414" s="3">
        <v>6969.69696969697</v>
      </c>
      <c r="I3414" s="3">
        <v>55405</v>
      </c>
      <c r="J3414" s="3">
        <v>21456</v>
      </c>
      <c r="K3414" s="3">
        <v>0.38725746773756903</v>
      </c>
    </row>
    <row r="3415" spans="1:11" x14ac:dyDescent="0.2">
      <c r="A3415" s="3" t="s">
        <v>1033</v>
      </c>
      <c r="B3415" s="3" t="s">
        <v>1274</v>
      </c>
      <c r="C3415" s="3" t="s">
        <v>1275</v>
      </c>
      <c r="D3415" s="3" t="s">
        <v>10</v>
      </c>
      <c r="E3415" s="3">
        <v>6319</v>
      </c>
      <c r="F3415" s="3">
        <v>3034.27419354839</v>
      </c>
      <c r="G3415" s="3">
        <v>7323</v>
      </c>
      <c r="H3415" s="3">
        <v>4520.1089233347302</v>
      </c>
      <c r="I3415" s="3">
        <v>55405</v>
      </c>
      <c r="J3415" s="3">
        <v>21456</v>
      </c>
      <c r="K3415" s="3">
        <v>0.38725746773756903</v>
      </c>
    </row>
    <row r="3416" spans="1:11" x14ac:dyDescent="0.2">
      <c r="A3416" s="3" t="s">
        <v>1033</v>
      </c>
      <c r="B3416" s="3" t="s">
        <v>1274</v>
      </c>
      <c r="C3416" s="3" t="s">
        <v>1275</v>
      </c>
      <c r="D3416" s="3" t="s">
        <v>11</v>
      </c>
      <c r="E3416" s="3">
        <v>6278</v>
      </c>
      <c r="F3416" s="3">
        <v>2810.9105236764799</v>
      </c>
      <c r="G3416" s="3">
        <v>7122</v>
      </c>
      <c r="H3416" s="3">
        <v>3948.1721981721998</v>
      </c>
      <c r="I3416" s="3">
        <v>55405</v>
      </c>
      <c r="J3416" s="3">
        <v>21456</v>
      </c>
      <c r="K3416" s="3">
        <v>0.38725746773756903</v>
      </c>
    </row>
    <row r="3417" spans="1:11" x14ac:dyDescent="0.2">
      <c r="A3417" s="3" t="s">
        <v>1033</v>
      </c>
      <c r="B3417" s="3" t="s">
        <v>1274</v>
      </c>
      <c r="C3417" s="3" t="s">
        <v>1275</v>
      </c>
      <c r="D3417" s="3" t="s">
        <v>12</v>
      </c>
      <c r="E3417" s="3">
        <v>5479</v>
      </c>
      <c r="F3417" s="3">
        <v>2437.2976527089199</v>
      </c>
      <c r="G3417" s="3">
        <v>6861</v>
      </c>
      <c r="H3417" s="3">
        <v>3967.4185463659101</v>
      </c>
      <c r="I3417" s="3">
        <v>55405</v>
      </c>
      <c r="J3417" s="3">
        <v>21456</v>
      </c>
      <c r="K3417" s="3">
        <v>0.38725746773756903</v>
      </c>
    </row>
    <row r="3418" spans="1:11" x14ac:dyDescent="0.2">
      <c r="A3418" s="3" t="s">
        <v>1033</v>
      </c>
      <c r="B3418" s="3" t="s">
        <v>1274</v>
      </c>
      <c r="C3418" s="3" t="s">
        <v>1275</v>
      </c>
      <c r="D3418" s="3" t="s">
        <v>13</v>
      </c>
      <c r="E3418" s="3">
        <v>5749</v>
      </c>
      <c r="F3418" s="3">
        <v>2694.298629338</v>
      </c>
      <c r="G3418" s="3">
        <v>6957</v>
      </c>
      <c r="H3418" s="3">
        <v>4964.3969737427697</v>
      </c>
      <c r="I3418" s="3">
        <v>55405</v>
      </c>
      <c r="J3418" s="3">
        <v>21456</v>
      </c>
      <c r="K3418" s="3">
        <v>0.38725746773756903</v>
      </c>
    </row>
    <row r="3419" spans="1:11" x14ac:dyDescent="0.2">
      <c r="A3419" s="3" t="s">
        <v>1033</v>
      </c>
      <c r="B3419" s="3" t="s">
        <v>1274</v>
      </c>
      <c r="C3419" s="3" t="s">
        <v>1275</v>
      </c>
      <c r="D3419" s="3" t="s">
        <v>14</v>
      </c>
      <c r="E3419" s="3">
        <v>6268</v>
      </c>
      <c r="F3419" s="3">
        <v>3376.7889669529</v>
      </c>
      <c r="G3419" s="3">
        <v>7206</v>
      </c>
      <c r="H3419" s="3">
        <v>5298.8095238095202</v>
      </c>
      <c r="I3419" s="3">
        <v>55405</v>
      </c>
      <c r="J3419" s="3">
        <v>21456</v>
      </c>
      <c r="K3419" s="3">
        <v>0.38725746773756903</v>
      </c>
    </row>
    <row r="3420" spans="1:11" x14ac:dyDescent="0.2">
      <c r="A3420" s="3" t="s">
        <v>1033</v>
      </c>
      <c r="B3420" s="3" t="s">
        <v>1274</v>
      </c>
      <c r="C3420" s="3" t="s">
        <v>1275</v>
      </c>
      <c r="D3420" s="3" t="s">
        <v>15</v>
      </c>
      <c r="E3420" s="3">
        <v>5648</v>
      </c>
      <c r="F3420" s="3">
        <v>2240.2676295371998</v>
      </c>
      <c r="G3420" s="3">
        <v>6991</v>
      </c>
      <c r="H3420" s="3">
        <v>4620.4620462046196</v>
      </c>
      <c r="I3420" s="3">
        <v>55405</v>
      </c>
      <c r="J3420" s="3">
        <v>21456</v>
      </c>
      <c r="K3420" s="3">
        <v>0.38725746773756903</v>
      </c>
    </row>
    <row r="3421" spans="1:11" x14ac:dyDescent="0.2">
      <c r="A3421" s="3" t="s">
        <v>1033</v>
      </c>
      <c r="B3421" s="3" t="s">
        <v>1277</v>
      </c>
      <c r="C3421" s="3" t="s">
        <v>1278</v>
      </c>
      <c r="D3421" s="3" t="s">
        <v>8</v>
      </c>
      <c r="E3421" s="3">
        <v>5195</v>
      </c>
      <c r="F3421" s="3">
        <v>2045.6312403371801</v>
      </c>
      <c r="G3421" s="3">
        <v>6645</v>
      </c>
      <c r="H3421" s="3">
        <v>3746.0357432656601</v>
      </c>
      <c r="I3421" s="3">
        <v>97645</v>
      </c>
      <c r="J3421" s="3">
        <v>42867</v>
      </c>
      <c r="K3421" s="3">
        <v>0.439008653796917</v>
      </c>
    </row>
    <row r="3422" spans="1:11" x14ac:dyDescent="0.2">
      <c r="A3422" s="3" t="s">
        <v>1033</v>
      </c>
      <c r="B3422" s="3" t="s">
        <v>1277</v>
      </c>
      <c r="C3422" s="3" t="s">
        <v>1278</v>
      </c>
      <c r="D3422" s="3" t="s">
        <v>9</v>
      </c>
      <c r="E3422" s="3">
        <v>5694</v>
      </c>
      <c r="F3422" s="3">
        <v>2817.2684061066702</v>
      </c>
      <c r="G3422" s="3">
        <v>7415</v>
      </c>
      <c r="H3422" s="3">
        <v>4720.6959706959697</v>
      </c>
      <c r="I3422" s="3">
        <v>97645</v>
      </c>
      <c r="J3422" s="3">
        <v>42867</v>
      </c>
      <c r="K3422" s="3">
        <v>0.439008653796917</v>
      </c>
    </row>
    <row r="3423" spans="1:11" x14ac:dyDescent="0.2">
      <c r="A3423" s="3" t="s">
        <v>1033</v>
      </c>
      <c r="B3423" s="3" t="s">
        <v>1277</v>
      </c>
      <c r="C3423" s="3" t="s">
        <v>1278</v>
      </c>
      <c r="D3423" s="3" t="s">
        <v>10</v>
      </c>
      <c r="E3423" s="3">
        <v>4986</v>
      </c>
      <c r="F3423" s="3">
        <v>1692.99723723441</v>
      </c>
      <c r="G3423" s="3">
        <v>6833</v>
      </c>
      <c r="H3423" s="3">
        <v>3778.4870175081401</v>
      </c>
      <c r="I3423" s="3">
        <v>97645</v>
      </c>
      <c r="J3423" s="3">
        <v>42867</v>
      </c>
      <c r="K3423" s="3">
        <v>0.439008653796917</v>
      </c>
    </row>
    <row r="3424" spans="1:11" x14ac:dyDescent="0.2">
      <c r="A3424" s="3" t="s">
        <v>1033</v>
      </c>
      <c r="B3424" s="3" t="s">
        <v>1277</v>
      </c>
      <c r="C3424" s="3" t="s">
        <v>1278</v>
      </c>
      <c r="D3424" s="3" t="s">
        <v>11</v>
      </c>
      <c r="E3424" s="3">
        <v>4569</v>
      </c>
      <c r="F3424" s="3">
        <v>1790.5686384513799</v>
      </c>
      <c r="G3424" s="3">
        <v>7111</v>
      </c>
      <c r="H3424" s="3">
        <v>4104.6770298157498</v>
      </c>
      <c r="I3424" s="3">
        <v>97645</v>
      </c>
      <c r="J3424" s="3">
        <v>42867</v>
      </c>
      <c r="K3424" s="3">
        <v>0.439008653796917</v>
      </c>
    </row>
    <row r="3425" spans="1:11" x14ac:dyDescent="0.2">
      <c r="A3425" s="3" t="s">
        <v>1033</v>
      </c>
      <c r="B3425" s="3" t="s">
        <v>1277</v>
      </c>
      <c r="C3425" s="3" t="s">
        <v>1278</v>
      </c>
      <c r="D3425" s="3" t="s">
        <v>12</v>
      </c>
      <c r="E3425" s="3">
        <v>3910</v>
      </c>
      <c r="F3425" s="3">
        <v>1315.98351198415</v>
      </c>
      <c r="G3425" s="3">
        <v>6333</v>
      </c>
      <c r="H3425" s="3">
        <v>3179.5922218982701</v>
      </c>
      <c r="I3425" s="3">
        <v>97645</v>
      </c>
      <c r="J3425" s="3">
        <v>42867</v>
      </c>
      <c r="K3425" s="3">
        <v>0.439008653796917</v>
      </c>
    </row>
    <row r="3426" spans="1:11" x14ac:dyDescent="0.2">
      <c r="A3426" s="3" t="s">
        <v>1033</v>
      </c>
      <c r="B3426" s="3" t="s">
        <v>1277</v>
      </c>
      <c r="C3426" s="3" t="s">
        <v>1278</v>
      </c>
      <c r="D3426" s="3" t="s">
        <v>13</v>
      </c>
      <c r="E3426" s="3">
        <v>4735</v>
      </c>
      <c r="F3426" s="3">
        <v>1782.6486586532801</v>
      </c>
      <c r="G3426" s="3">
        <v>7213</v>
      </c>
      <c r="H3426" s="3">
        <v>4384.18357264518</v>
      </c>
      <c r="I3426" s="3">
        <v>97645</v>
      </c>
      <c r="J3426" s="3">
        <v>42867</v>
      </c>
      <c r="K3426" s="3">
        <v>0.439008653796917</v>
      </c>
    </row>
    <row r="3427" spans="1:11" x14ac:dyDescent="0.2">
      <c r="A3427" s="3" t="s">
        <v>1033</v>
      </c>
      <c r="B3427" s="3" t="s">
        <v>1277</v>
      </c>
      <c r="C3427" s="3" t="s">
        <v>1278</v>
      </c>
      <c r="D3427" s="3" t="s">
        <v>14</v>
      </c>
      <c r="E3427" s="3">
        <v>4438</v>
      </c>
      <c r="F3427" s="3">
        <v>1683.7252526034199</v>
      </c>
      <c r="G3427" s="3">
        <v>7251</v>
      </c>
      <c r="H3427" s="3">
        <v>4847.1474446966004</v>
      </c>
      <c r="I3427" s="3">
        <v>97645</v>
      </c>
      <c r="J3427" s="3">
        <v>42867</v>
      </c>
      <c r="K3427" s="3">
        <v>0.439008653796917</v>
      </c>
    </row>
    <row r="3428" spans="1:11" x14ac:dyDescent="0.2">
      <c r="A3428" s="3" t="s">
        <v>1033</v>
      </c>
      <c r="B3428" s="3" t="s">
        <v>1277</v>
      </c>
      <c r="C3428" s="3" t="s">
        <v>1278</v>
      </c>
      <c r="D3428" s="3" t="s">
        <v>15</v>
      </c>
      <c r="E3428" s="3">
        <v>3818</v>
      </c>
      <c r="F3428" s="3">
        <v>1404.8233820141199</v>
      </c>
      <c r="G3428" s="3">
        <v>7158</v>
      </c>
      <c r="H3428" s="3">
        <v>4367.1725070659704</v>
      </c>
      <c r="I3428" s="3">
        <v>97645</v>
      </c>
      <c r="J3428" s="3">
        <v>42867</v>
      </c>
      <c r="K3428" s="3">
        <v>0.439008653796917</v>
      </c>
    </row>
    <row r="3429" spans="1:11" x14ac:dyDescent="0.2">
      <c r="A3429" s="3" t="s">
        <v>1282</v>
      </c>
      <c r="B3429" s="3" t="s">
        <v>1280</v>
      </c>
      <c r="C3429" s="3" t="s">
        <v>1281</v>
      </c>
      <c r="D3429" s="3" t="s">
        <v>8</v>
      </c>
      <c r="E3429" s="3">
        <v>9193</v>
      </c>
      <c r="F3429" s="3">
        <v>7880.9523809523798</v>
      </c>
      <c r="G3429" s="3">
        <v>9378</v>
      </c>
      <c r="H3429" s="3">
        <v>8083.0280830280799</v>
      </c>
      <c r="I3429" s="3">
        <v>706832</v>
      </c>
      <c r="J3429" s="3">
        <v>413042</v>
      </c>
      <c r="K3429" s="3">
        <v>0.58435667881476805</v>
      </c>
    </row>
    <row r="3430" spans="1:11" x14ac:dyDescent="0.2">
      <c r="A3430" s="3" t="s">
        <v>1282</v>
      </c>
      <c r="B3430" s="3" t="s">
        <v>1280</v>
      </c>
      <c r="C3430" s="3" t="s">
        <v>1281</v>
      </c>
      <c r="D3430" s="3" t="s">
        <v>9</v>
      </c>
      <c r="E3430" s="3">
        <v>8580</v>
      </c>
      <c r="F3430" s="3">
        <v>7181.4218645204601</v>
      </c>
      <c r="G3430" s="3">
        <v>8613</v>
      </c>
      <c r="H3430" s="3">
        <v>7228.9377289377298</v>
      </c>
      <c r="I3430" s="3">
        <v>706832</v>
      </c>
      <c r="J3430" s="3">
        <v>413042</v>
      </c>
      <c r="K3430" s="3">
        <v>0.58435667881476805</v>
      </c>
    </row>
    <row r="3431" spans="1:11" x14ac:dyDescent="0.2">
      <c r="A3431" s="3" t="s">
        <v>1282</v>
      </c>
      <c r="B3431" s="3" t="s">
        <v>1280</v>
      </c>
      <c r="C3431" s="3" t="s">
        <v>1281</v>
      </c>
      <c r="D3431" s="3" t="s">
        <v>10</v>
      </c>
      <c r="E3431" s="3">
        <v>8058</v>
      </c>
      <c r="F3431" s="3">
        <v>6598.6842105263204</v>
      </c>
      <c r="G3431" s="3">
        <v>8144</v>
      </c>
      <c r="H3431" s="3">
        <v>6592.8571428571404</v>
      </c>
      <c r="I3431" s="3">
        <v>706832</v>
      </c>
      <c r="J3431" s="3">
        <v>413042</v>
      </c>
      <c r="K3431" s="3">
        <v>0.58435667881476805</v>
      </c>
    </row>
    <row r="3432" spans="1:11" x14ac:dyDescent="0.2">
      <c r="A3432" s="3" t="s">
        <v>1282</v>
      </c>
      <c r="B3432" s="3" t="s">
        <v>1280</v>
      </c>
      <c r="C3432" s="3" t="s">
        <v>1281</v>
      </c>
      <c r="D3432" s="3" t="s">
        <v>11</v>
      </c>
      <c r="E3432" s="3">
        <v>8581</v>
      </c>
      <c r="F3432" s="3">
        <v>6777.9503105590102</v>
      </c>
      <c r="G3432" s="3">
        <v>8888</v>
      </c>
      <c r="H3432" s="3">
        <v>7091.22203098107</v>
      </c>
      <c r="I3432" s="3">
        <v>706832</v>
      </c>
      <c r="J3432" s="3">
        <v>413042</v>
      </c>
      <c r="K3432" s="3">
        <v>0.58435667881476805</v>
      </c>
    </row>
    <row r="3433" spans="1:11" x14ac:dyDescent="0.2">
      <c r="A3433" s="3" t="s">
        <v>1282</v>
      </c>
      <c r="B3433" s="3" t="s">
        <v>1280</v>
      </c>
      <c r="C3433" s="3" t="s">
        <v>1281</v>
      </c>
      <c r="D3433" s="3" t="s">
        <v>12</v>
      </c>
      <c r="E3433" s="3">
        <v>8480</v>
      </c>
      <c r="F3433" s="3">
        <v>6547.6963791651597</v>
      </c>
      <c r="G3433" s="3">
        <v>8710</v>
      </c>
      <c r="H3433" s="3">
        <v>6838.2771912183698</v>
      </c>
      <c r="I3433" s="3">
        <v>706832</v>
      </c>
      <c r="J3433" s="3">
        <v>413042</v>
      </c>
      <c r="K3433" s="3">
        <v>0.58435667881476805</v>
      </c>
    </row>
    <row r="3434" spans="1:11" x14ac:dyDescent="0.2">
      <c r="A3434" s="3" t="s">
        <v>1282</v>
      </c>
      <c r="B3434" s="3" t="s">
        <v>1280</v>
      </c>
      <c r="C3434" s="3" t="s">
        <v>1281</v>
      </c>
      <c r="D3434" s="3" t="s">
        <v>13</v>
      </c>
      <c r="E3434" s="3">
        <v>8334</v>
      </c>
      <c r="F3434" s="3">
        <v>7316.1764705882397</v>
      </c>
      <c r="G3434" s="3">
        <v>9096</v>
      </c>
      <c r="H3434" s="3">
        <v>8390.9090909090901</v>
      </c>
      <c r="I3434" s="3">
        <v>706832</v>
      </c>
      <c r="J3434" s="3">
        <v>413042</v>
      </c>
      <c r="K3434" s="3">
        <v>0.58435667881476805</v>
      </c>
    </row>
    <row r="3435" spans="1:11" x14ac:dyDescent="0.2">
      <c r="A3435" s="3" t="s">
        <v>1282</v>
      </c>
      <c r="B3435" s="3" t="s">
        <v>1280</v>
      </c>
      <c r="C3435" s="3" t="s">
        <v>1281</v>
      </c>
      <c r="D3435" s="3" t="s">
        <v>14</v>
      </c>
      <c r="E3435" s="3">
        <v>7670</v>
      </c>
      <c r="F3435" s="3">
        <v>4630.3139603632198</v>
      </c>
      <c r="G3435" s="3">
        <v>8258</v>
      </c>
      <c r="H3435" s="3">
        <v>6222.7148330596601</v>
      </c>
      <c r="I3435" s="3">
        <v>706832</v>
      </c>
      <c r="J3435" s="3">
        <v>413042</v>
      </c>
      <c r="K3435" s="3">
        <v>0.58435667881476805</v>
      </c>
    </row>
    <row r="3436" spans="1:11" x14ac:dyDescent="0.2">
      <c r="A3436" s="3" t="s">
        <v>1282</v>
      </c>
      <c r="B3436" s="3" t="s">
        <v>1280</v>
      </c>
      <c r="C3436" s="3" t="s">
        <v>1281</v>
      </c>
      <c r="D3436" s="3" t="s">
        <v>15</v>
      </c>
      <c r="E3436" s="3">
        <v>7598</v>
      </c>
      <c r="F3436" s="3">
        <v>5833.1226295828101</v>
      </c>
      <c r="G3436" s="3">
        <v>7796</v>
      </c>
      <c r="H3436" s="3">
        <v>6017.5681923254697</v>
      </c>
      <c r="I3436" s="3">
        <v>706832</v>
      </c>
      <c r="J3436" s="3">
        <v>413042</v>
      </c>
      <c r="K3436" s="3">
        <v>0.58435667881476805</v>
      </c>
    </row>
    <row r="3437" spans="1:11" x14ac:dyDescent="0.2">
      <c r="A3437" s="3" t="s">
        <v>1282</v>
      </c>
      <c r="B3437" s="3" t="s">
        <v>1284</v>
      </c>
      <c r="C3437" s="3" t="s">
        <v>1285</v>
      </c>
      <c r="D3437" s="3" t="s">
        <v>8</v>
      </c>
      <c r="E3437" s="3">
        <v>4805</v>
      </c>
      <c r="F3437" s="3">
        <v>1733.58637077085</v>
      </c>
      <c r="G3437" s="3">
        <v>5372</v>
      </c>
      <c r="H3437" s="3">
        <v>2338.6679194273602</v>
      </c>
      <c r="I3437" s="3">
        <v>381874</v>
      </c>
      <c r="J3437" s="3">
        <v>213940</v>
      </c>
      <c r="K3437" s="3">
        <v>0.56023714628385302</v>
      </c>
    </row>
    <row r="3438" spans="1:11" x14ac:dyDescent="0.2">
      <c r="A3438" s="3" t="s">
        <v>1282</v>
      </c>
      <c r="B3438" s="3" t="s">
        <v>1284</v>
      </c>
      <c r="C3438" s="3" t="s">
        <v>1285</v>
      </c>
      <c r="D3438" s="3" t="s">
        <v>9</v>
      </c>
      <c r="E3438" s="3">
        <v>4445</v>
      </c>
      <c r="F3438" s="3">
        <v>1428.2370908211301</v>
      </c>
      <c r="G3438" s="3">
        <v>5103</v>
      </c>
      <c r="H3438" s="3">
        <v>1884.6298580882799</v>
      </c>
      <c r="I3438" s="3">
        <v>381874</v>
      </c>
      <c r="J3438" s="3">
        <v>213940</v>
      </c>
      <c r="K3438" s="3">
        <v>0.56023714628385302</v>
      </c>
    </row>
    <row r="3439" spans="1:11" x14ac:dyDescent="0.2">
      <c r="A3439" s="3" t="s">
        <v>1282</v>
      </c>
      <c r="B3439" s="3" t="s">
        <v>1284</v>
      </c>
      <c r="C3439" s="3" t="s">
        <v>1285</v>
      </c>
      <c r="D3439" s="3" t="s">
        <v>10</v>
      </c>
      <c r="E3439" s="3">
        <v>4342</v>
      </c>
      <c r="F3439" s="3">
        <v>1388.35904650369</v>
      </c>
      <c r="G3439" s="3">
        <v>4735</v>
      </c>
      <c r="H3439" s="3">
        <v>1828.5425118012799</v>
      </c>
      <c r="I3439" s="3">
        <v>381874</v>
      </c>
      <c r="J3439" s="3">
        <v>213940</v>
      </c>
      <c r="K3439" s="3">
        <v>0.56023714628385302</v>
      </c>
    </row>
    <row r="3440" spans="1:11" x14ac:dyDescent="0.2">
      <c r="A3440" s="3" t="s">
        <v>1282</v>
      </c>
      <c r="B3440" s="3" t="s">
        <v>1284</v>
      </c>
      <c r="C3440" s="3" t="s">
        <v>1285</v>
      </c>
      <c r="D3440" s="3" t="s">
        <v>11</v>
      </c>
      <c r="E3440" s="3">
        <v>4740</v>
      </c>
      <c r="F3440" s="3">
        <v>2021.8510846035799</v>
      </c>
      <c r="G3440" s="3">
        <v>6043</v>
      </c>
      <c r="H3440" s="3">
        <v>3240.1297085998599</v>
      </c>
      <c r="I3440" s="3">
        <v>381874</v>
      </c>
      <c r="J3440" s="3">
        <v>213940</v>
      </c>
      <c r="K3440" s="3">
        <v>0.56023714628385302</v>
      </c>
    </row>
    <row r="3441" spans="1:11" x14ac:dyDescent="0.2">
      <c r="A3441" s="3" t="s">
        <v>1282</v>
      </c>
      <c r="B3441" s="3" t="s">
        <v>1284</v>
      </c>
      <c r="C3441" s="3" t="s">
        <v>1285</v>
      </c>
      <c r="D3441" s="3" t="s">
        <v>12</v>
      </c>
      <c r="E3441" s="3">
        <v>5781</v>
      </c>
      <c r="F3441" s="3">
        <v>2976.6035286481401</v>
      </c>
      <c r="G3441" s="3">
        <v>7074</v>
      </c>
      <c r="H3441" s="3">
        <v>5082.0001254783901</v>
      </c>
      <c r="I3441" s="3">
        <v>381874</v>
      </c>
      <c r="J3441" s="3">
        <v>213940</v>
      </c>
      <c r="K3441" s="3">
        <v>0.56023714628385302</v>
      </c>
    </row>
    <row r="3442" spans="1:11" x14ac:dyDescent="0.2">
      <c r="A3442" s="3" t="s">
        <v>1282</v>
      </c>
      <c r="B3442" s="3" t="s">
        <v>1284</v>
      </c>
      <c r="C3442" s="3" t="s">
        <v>1285</v>
      </c>
      <c r="D3442" s="3" t="s">
        <v>13</v>
      </c>
      <c r="E3442" s="3">
        <v>6227</v>
      </c>
      <c r="F3442" s="3">
        <v>3265.1013275270102</v>
      </c>
      <c r="G3442" s="3">
        <v>7790</v>
      </c>
      <c r="H3442" s="3">
        <v>5616.60912926736</v>
      </c>
      <c r="I3442" s="3">
        <v>381874</v>
      </c>
      <c r="J3442" s="3">
        <v>213940</v>
      </c>
      <c r="K3442" s="3">
        <v>0.56023714628385302</v>
      </c>
    </row>
    <row r="3443" spans="1:11" x14ac:dyDescent="0.2">
      <c r="A3443" s="3" t="s">
        <v>1282</v>
      </c>
      <c r="B3443" s="3" t="s">
        <v>1284</v>
      </c>
      <c r="C3443" s="3" t="s">
        <v>1285</v>
      </c>
      <c r="D3443" s="3" t="s">
        <v>14</v>
      </c>
      <c r="E3443" s="3">
        <v>6029</v>
      </c>
      <c r="F3443" s="3">
        <v>1573.3351058978899</v>
      </c>
      <c r="G3443" s="3">
        <v>6230</v>
      </c>
      <c r="H3443" s="3">
        <v>1915.89933660717</v>
      </c>
      <c r="I3443" s="3">
        <v>381874</v>
      </c>
      <c r="J3443" s="3">
        <v>213940</v>
      </c>
      <c r="K3443" s="3">
        <v>0.56023714628385302</v>
      </c>
    </row>
    <row r="3444" spans="1:11" x14ac:dyDescent="0.2">
      <c r="A3444" s="3" t="s">
        <v>1282</v>
      </c>
      <c r="B3444" s="3" t="s">
        <v>1284</v>
      </c>
      <c r="C3444" s="3" t="s">
        <v>1285</v>
      </c>
      <c r="D3444" s="3" t="s">
        <v>15</v>
      </c>
      <c r="E3444" s="3">
        <v>6129</v>
      </c>
      <c r="F3444" s="3">
        <v>910.71142396261905</v>
      </c>
      <c r="G3444" s="3">
        <v>7122</v>
      </c>
      <c r="H3444" s="3">
        <v>1109.7705971555499</v>
      </c>
      <c r="I3444" s="3">
        <v>381874</v>
      </c>
      <c r="J3444" s="3">
        <v>213940</v>
      </c>
      <c r="K3444" s="3">
        <v>0.56023714628385302</v>
      </c>
    </row>
    <row r="3445" spans="1:11" x14ac:dyDescent="0.2">
      <c r="A3445" s="3" t="s">
        <v>1289</v>
      </c>
      <c r="B3445" s="3" t="s">
        <v>1287</v>
      </c>
      <c r="C3445" s="3" t="s">
        <v>1288</v>
      </c>
      <c r="D3445" s="3" t="s">
        <v>8</v>
      </c>
      <c r="E3445" s="3">
        <v>2738</v>
      </c>
      <c r="F3445" s="3">
        <v>339.56487821491601</v>
      </c>
      <c r="G3445" s="3">
        <v>3302</v>
      </c>
      <c r="H3445" s="3">
        <v>640.20692364997399</v>
      </c>
      <c r="I3445" s="3">
        <v>493500</v>
      </c>
      <c r="J3445" s="3">
        <v>204167</v>
      </c>
      <c r="K3445" s="3">
        <v>0.41371225937183398</v>
      </c>
    </row>
    <row r="3446" spans="1:11" x14ac:dyDescent="0.2">
      <c r="A3446" s="3" t="s">
        <v>1289</v>
      </c>
      <c r="B3446" s="3" t="s">
        <v>1287</v>
      </c>
      <c r="C3446" s="3" t="s">
        <v>1288</v>
      </c>
      <c r="D3446" s="3" t="s">
        <v>9</v>
      </c>
      <c r="E3446" s="3">
        <v>2674</v>
      </c>
      <c r="F3446" s="3">
        <v>380.65356780137301</v>
      </c>
      <c r="G3446" s="3">
        <v>3373</v>
      </c>
      <c r="H3446" s="3">
        <v>864.94114675978904</v>
      </c>
      <c r="I3446" s="3">
        <v>493500</v>
      </c>
      <c r="J3446" s="3">
        <v>204167</v>
      </c>
      <c r="K3446" s="3">
        <v>0.41371225937183398</v>
      </c>
    </row>
    <row r="3447" spans="1:11" x14ac:dyDescent="0.2">
      <c r="A3447" s="3" t="s">
        <v>1289</v>
      </c>
      <c r="B3447" s="3" t="s">
        <v>1287</v>
      </c>
      <c r="C3447" s="3" t="s">
        <v>1288</v>
      </c>
      <c r="D3447" s="3" t="s">
        <v>10</v>
      </c>
      <c r="E3447" s="3">
        <v>2569</v>
      </c>
      <c r="F3447" s="3">
        <v>325.29637065154202</v>
      </c>
      <c r="G3447" s="3">
        <v>3557</v>
      </c>
      <c r="H3447" s="3">
        <v>764.13286312854802</v>
      </c>
      <c r="I3447" s="3">
        <v>493500</v>
      </c>
      <c r="J3447" s="3">
        <v>204167</v>
      </c>
      <c r="K3447" s="3">
        <v>0.41371225937183398</v>
      </c>
    </row>
    <row r="3448" spans="1:11" x14ac:dyDescent="0.2">
      <c r="A3448" s="3" t="s">
        <v>1289</v>
      </c>
      <c r="B3448" s="3" t="s">
        <v>1287</v>
      </c>
      <c r="C3448" s="3" t="s">
        <v>1288</v>
      </c>
      <c r="D3448" s="3" t="s">
        <v>11</v>
      </c>
      <c r="E3448" s="3">
        <v>2831</v>
      </c>
      <c r="F3448" s="3">
        <v>410.26333017569698</v>
      </c>
      <c r="G3448" s="3">
        <v>3780</v>
      </c>
      <c r="H3448" s="3">
        <v>1073.0962515045401</v>
      </c>
      <c r="I3448" s="3">
        <v>493500</v>
      </c>
      <c r="J3448" s="3">
        <v>204167</v>
      </c>
      <c r="K3448" s="3">
        <v>0.41371225937183398</v>
      </c>
    </row>
    <row r="3449" spans="1:11" x14ac:dyDescent="0.2">
      <c r="A3449" s="3" t="s">
        <v>1289</v>
      </c>
      <c r="B3449" s="3" t="s">
        <v>1287</v>
      </c>
      <c r="C3449" s="3" t="s">
        <v>1288</v>
      </c>
      <c r="D3449" s="3" t="s">
        <v>12</v>
      </c>
      <c r="E3449" s="3">
        <v>2737</v>
      </c>
      <c r="F3449" s="3">
        <v>431.218220982883</v>
      </c>
      <c r="G3449" s="3">
        <v>3804</v>
      </c>
      <c r="H3449" s="3">
        <v>896.90905744158499</v>
      </c>
      <c r="I3449" s="3">
        <v>493500</v>
      </c>
      <c r="J3449" s="3">
        <v>204167</v>
      </c>
      <c r="K3449" s="3">
        <v>0.41371225937183398</v>
      </c>
    </row>
    <row r="3450" spans="1:11" x14ac:dyDescent="0.2">
      <c r="A3450" s="3" t="s">
        <v>1289</v>
      </c>
      <c r="B3450" s="3" t="s">
        <v>1287</v>
      </c>
      <c r="C3450" s="3" t="s">
        <v>1288</v>
      </c>
      <c r="D3450" s="3" t="s">
        <v>13</v>
      </c>
      <c r="E3450" s="3">
        <v>3118</v>
      </c>
      <c r="F3450" s="3">
        <v>631.23841440618401</v>
      </c>
      <c r="G3450" s="3">
        <v>3981</v>
      </c>
      <c r="H3450" s="3">
        <v>1268.3732652348201</v>
      </c>
      <c r="I3450" s="3">
        <v>493500</v>
      </c>
      <c r="J3450" s="3">
        <v>204167</v>
      </c>
      <c r="K3450" s="3">
        <v>0.41371225937183398</v>
      </c>
    </row>
    <row r="3451" spans="1:11" x14ac:dyDescent="0.2">
      <c r="A3451" s="3" t="s">
        <v>1289</v>
      </c>
      <c r="B3451" s="3" t="s">
        <v>1287</v>
      </c>
      <c r="C3451" s="3" t="s">
        <v>1288</v>
      </c>
      <c r="D3451" s="3" t="s">
        <v>14</v>
      </c>
      <c r="E3451" s="3">
        <v>3200</v>
      </c>
      <c r="F3451" s="3">
        <v>577.57851067681202</v>
      </c>
      <c r="G3451" s="3">
        <v>4278</v>
      </c>
      <c r="H3451" s="3">
        <v>1280.21058239893</v>
      </c>
      <c r="I3451" s="3">
        <v>493500</v>
      </c>
      <c r="J3451" s="3">
        <v>204167</v>
      </c>
      <c r="K3451" s="3">
        <v>0.41371225937183398</v>
      </c>
    </row>
    <row r="3452" spans="1:11" x14ac:dyDescent="0.2">
      <c r="A3452" s="3" t="s">
        <v>1289</v>
      </c>
      <c r="B3452" s="3" t="s">
        <v>1287</v>
      </c>
      <c r="C3452" s="3" t="s">
        <v>1288</v>
      </c>
      <c r="D3452" s="3" t="s">
        <v>15</v>
      </c>
      <c r="E3452" s="3">
        <v>3160</v>
      </c>
      <c r="F3452" s="3">
        <v>582.06796663200498</v>
      </c>
      <c r="G3452" s="3">
        <v>4507</v>
      </c>
      <c r="H3452" s="3">
        <v>1308.52544570908</v>
      </c>
      <c r="I3452" s="3">
        <v>493500</v>
      </c>
      <c r="J3452" s="3">
        <v>204167</v>
      </c>
      <c r="K3452" s="3">
        <v>0.41371225937183398</v>
      </c>
    </row>
    <row r="3453" spans="1:11" x14ac:dyDescent="0.2">
      <c r="A3453" s="3" t="s">
        <v>1293</v>
      </c>
      <c r="B3453" s="3" t="s">
        <v>1291</v>
      </c>
      <c r="C3453" s="3" t="s">
        <v>1292</v>
      </c>
      <c r="D3453" s="3" t="s">
        <v>8</v>
      </c>
      <c r="E3453" s="3">
        <v>2760</v>
      </c>
      <c r="F3453" s="3">
        <v>477.38418663015699</v>
      </c>
      <c r="G3453" s="3">
        <v>3519</v>
      </c>
      <c r="H3453" s="3">
        <v>794.09630746681103</v>
      </c>
      <c r="I3453" s="3">
        <v>931918</v>
      </c>
      <c r="J3453" s="3">
        <v>491000</v>
      </c>
      <c r="K3453" s="3">
        <v>0.52687038988408896</v>
      </c>
    </row>
    <row r="3454" spans="1:11" x14ac:dyDescent="0.2">
      <c r="A3454" s="3" t="s">
        <v>1293</v>
      </c>
      <c r="B3454" s="3" t="s">
        <v>1291</v>
      </c>
      <c r="C3454" s="3" t="s">
        <v>1292</v>
      </c>
      <c r="D3454" s="3" t="s">
        <v>9</v>
      </c>
      <c r="E3454" s="3">
        <v>3000</v>
      </c>
      <c r="F3454" s="3">
        <v>494.26008869045103</v>
      </c>
      <c r="G3454" s="3">
        <v>3473</v>
      </c>
      <c r="H3454" s="3">
        <v>758.75085689058699</v>
      </c>
      <c r="I3454" s="3">
        <v>931918</v>
      </c>
      <c r="J3454" s="3">
        <v>491000</v>
      </c>
      <c r="K3454" s="3">
        <v>0.52687038988408896</v>
      </c>
    </row>
    <row r="3455" spans="1:11" x14ac:dyDescent="0.2">
      <c r="A3455" s="3" t="s">
        <v>1293</v>
      </c>
      <c r="B3455" s="3" t="s">
        <v>1291</v>
      </c>
      <c r="C3455" s="3" t="s">
        <v>1292</v>
      </c>
      <c r="D3455" s="3" t="s">
        <v>10</v>
      </c>
      <c r="E3455" s="3">
        <v>2893</v>
      </c>
      <c r="F3455" s="3">
        <v>532.33339327448402</v>
      </c>
      <c r="G3455" s="3">
        <v>3523</v>
      </c>
      <c r="H3455" s="3">
        <v>819.16300894098299</v>
      </c>
      <c r="I3455" s="3">
        <v>931918</v>
      </c>
      <c r="J3455" s="3">
        <v>491000</v>
      </c>
      <c r="K3455" s="3">
        <v>0.52687038988408896</v>
      </c>
    </row>
    <row r="3456" spans="1:11" x14ac:dyDescent="0.2">
      <c r="A3456" s="3" t="s">
        <v>1293</v>
      </c>
      <c r="B3456" s="3" t="s">
        <v>1291</v>
      </c>
      <c r="C3456" s="3" t="s">
        <v>1292</v>
      </c>
      <c r="D3456" s="3" t="s">
        <v>11</v>
      </c>
      <c r="E3456" s="3">
        <v>3233</v>
      </c>
      <c r="F3456" s="3">
        <v>604.69940994825799</v>
      </c>
      <c r="G3456" s="3">
        <v>3628</v>
      </c>
      <c r="H3456" s="3">
        <v>927.67226193639101</v>
      </c>
      <c r="I3456" s="3">
        <v>931918</v>
      </c>
      <c r="J3456" s="3">
        <v>491000</v>
      </c>
      <c r="K3456" s="3">
        <v>0.52687038988408896</v>
      </c>
    </row>
    <row r="3457" spans="1:11" x14ac:dyDescent="0.2">
      <c r="A3457" s="3" t="s">
        <v>1293</v>
      </c>
      <c r="B3457" s="3" t="s">
        <v>1291</v>
      </c>
      <c r="C3457" s="3" t="s">
        <v>1292</v>
      </c>
      <c r="D3457" s="3" t="s">
        <v>12</v>
      </c>
      <c r="E3457" s="3">
        <v>3026</v>
      </c>
      <c r="F3457" s="3">
        <v>575.04743886184099</v>
      </c>
      <c r="G3457" s="3">
        <v>3514</v>
      </c>
      <c r="H3457" s="3">
        <v>792.186841341849</v>
      </c>
      <c r="I3457" s="3">
        <v>931918</v>
      </c>
      <c r="J3457" s="3">
        <v>491000</v>
      </c>
      <c r="K3457" s="3">
        <v>0.52687038988408896</v>
      </c>
    </row>
    <row r="3458" spans="1:11" x14ac:dyDescent="0.2">
      <c r="A3458" s="3" t="s">
        <v>1293</v>
      </c>
      <c r="B3458" s="3" t="s">
        <v>1291</v>
      </c>
      <c r="C3458" s="3" t="s">
        <v>1292</v>
      </c>
      <c r="D3458" s="3" t="s">
        <v>13</v>
      </c>
      <c r="E3458" s="3">
        <v>3750</v>
      </c>
      <c r="F3458" s="3">
        <v>870.50845591554605</v>
      </c>
      <c r="G3458" s="3">
        <v>4208</v>
      </c>
      <c r="H3458" s="3">
        <v>1114.79576989371</v>
      </c>
      <c r="I3458" s="3">
        <v>931918</v>
      </c>
      <c r="J3458" s="3">
        <v>491000</v>
      </c>
      <c r="K3458" s="3">
        <v>0.52687038988408896</v>
      </c>
    </row>
    <row r="3459" spans="1:11" x14ac:dyDescent="0.2">
      <c r="A3459" s="3" t="s">
        <v>1293</v>
      </c>
      <c r="B3459" s="3" t="s">
        <v>1291</v>
      </c>
      <c r="C3459" s="3" t="s">
        <v>1292</v>
      </c>
      <c r="D3459" s="3" t="s">
        <v>14</v>
      </c>
      <c r="E3459" s="3">
        <v>2990</v>
      </c>
      <c r="F3459" s="3">
        <v>539.37324528922704</v>
      </c>
      <c r="G3459" s="3">
        <v>3466</v>
      </c>
      <c r="H3459" s="3">
        <v>804.14534701444495</v>
      </c>
      <c r="I3459" s="3">
        <v>931918</v>
      </c>
      <c r="J3459" s="3">
        <v>491000</v>
      </c>
      <c r="K3459" s="3">
        <v>0.52687038988408896</v>
      </c>
    </row>
    <row r="3460" spans="1:11" x14ac:dyDescent="0.2">
      <c r="A3460" s="3" t="s">
        <v>1293</v>
      </c>
      <c r="B3460" s="3" t="s">
        <v>1291</v>
      </c>
      <c r="C3460" s="3" t="s">
        <v>1292</v>
      </c>
      <c r="D3460" s="3" t="s">
        <v>15</v>
      </c>
      <c r="E3460" s="3">
        <v>3089</v>
      </c>
      <c r="F3460" s="3">
        <v>562.47403816630003</v>
      </c>
      <c r="G3460" s="3">
        <v>3713</v>
      </c>
      <c r="H3460" s="3">
        <v>940.26169028931201</v>
      </c>
      <c r="I3460" s="3">
        <v>931918</v>
      </c>
      <c r="J3460" s="3">
        <v>491000</v>
      </c>
      <c r="K3460" s="3">
        <v>0.52687038988408896</v>
      </c>
    </row>
    <row r="3461" spans="1:11" x14ac:dyDescent="0.2">
      <c r="A3461" s="3" t="s">
        <v>1293</v>
      </c>
      <c r="B3461" s="3" t="s">
        <v>1295</v>
      </c>
      <c r="C3461" s="3" t="s">
        <v>1296</v>
      </c>
      <c r="D3461" s="3" t="s">
        <v>8</v>
      </c>
      <c r="E3461" s="3">
        <v>6036</v>
      </c>
      <c r="F3461" s="3">
        <v>3602.1746452780899</v>
      </c>
      <c r="G3461" s="3">
        <v>6656</v>
      </c>
      <c r="H3461" s="3">
        <v>4362.17070600632</v>
      </c>
      <c r="I3461" s="3">
        <v>92251</v>
      </c>
      <c r="J3461" s="3">
        <v>46800</v>
      </c>
      <c r="K3461" s="3">
        <v>0.50731157385827796</v>
      </c>
    </row>
    <row r="3462" spans="1:11" x14ac:dyDescent="0.2">
      <c r="A3462" s="3" t="s">
        <v>1293</v>
      </c>
      <c r="B3462" s="3" t="s">
        <v>1295</v>
      </c>
      <c r="C3462" s="3" t="s">
        <v>1296</v>
      </c>
      <c r="D3462" s="3" t="s">
        <v>9</v>
      </c>
      <c r="E3462" s="3">
        <v>6948</v>
      </c>
      <c r="F3462" s="3">
        <v>3921.4901545409998</v>
      </c>
      <c r="G3462" s="3">
        <v>7161</v>
      </c>
      <c r="H3462" s="3">
        <v>4577.1045918367299</v>
      </c>
      <c r="I3462" s="3">
        <v>92251</v>
      </c>
      <c r="J3462" s="3">
        <v>46800</v>
      </c>
      <c r="K3462" s="3">
        <v>0.50731157385827796</v>
      </c>
    </row>
    <row r="3463" spans="1:11" x14ac:dyDescent="0.2">
      <c r="A3463" s="3" t="s">
        <v>1293</v>
      </c>
      <c r="B3463" s="3" t="s">
        <v>1295</v>
      </c>
      <c r="C3463" s="3" t="s">
        <v>1296</v>
      </c>
      <c r="D3463" s="3" t="s">
        <v>10</v>
      </c>
      <c r="E3463" s="3">
        <v>6740</v>
      </c>
      <c r="F3463" s="3">
        <v>4361.2538540596097</v>
      </c>
      <c r="G3463" s="3">
        <v>7422</v>
      </c>
      <c r="H3463" s="3">
        <v>5214.3964562569199</v>
      </c>
      <c r="I3463" s="3">
        <v>92251</v>
      </c>
      <c r="J3463" s="3">
        <v>46800</v>
      </c>
      <c r="K3463" s="3">
        <v>0.50731157385827796</v>
      </c>
    </row>
    <row r="3464" spans="1:11" x14ac:dyDescent="0.2">
      <c r="A3464" s="3" t="s">
        <v>1293</v>
      </c>
      <c r="B3464" s="3" t="s">
        <v>1295</v>
      </c>
      <c r="C3464" s="3" t="s">
        <v>1296</v>
      </c>
      <c r="D3464" s="3" t="s">
        <v>11</v>
      </c>
      <c r="E3464" s="3">
        <v>6525</v>
      </c>
      <c r="F3464" s="3">
        <v>4200.4920088010504</v>
      </c>
      <c r="G3464" s="3">
        <v>7310</v>
      </c>
      <c r="H3464" s="3">
        <v>5089.1106442577002</v>
      </c>
      <c r="I3464" s="3">
        <v>92251</v>
      </c>
      <c r="J3464" s="3">
        <v>46800</v>
      </c>
      <c r="K3464" s="3">
        <v>0.50731157385827796</v>
      </c>
    </row>
    <row r="3465" spans="1:11" x14ac:dyDescent="0.2">
      <c r="A3465" s="3" t="s">
        <v>1293</v>
      </c>
      <c r="B3465" s="3" t="s">
        <v>1295</v>
      </c>
      <c r="C3465" s="3" t="s">
        <v>1296</v>
      </c>
      <c r="D3465" s="3" t="s">
        <v>12</v>
      </c>
      <c r="E3465" s="3">
        <v>6783</v>
      </c>
      <c r="F3465" s="3">
        <v>4185.2230525384002</v>
      </c>
      <c r="G3465" s="3">
        <v>7059</v>
      </c>
      <c r="H3465" s="3">
        <v>4697.66113516113</v>
      </c>
      <c r="I3465" s="3">
        <v>92251</v>
      </c>
      <c r="J3465" s="3">
        <v>46800</v>
      </c>
      <c r="K3465" s="3">
        <v>0.50731157385827796</v>
      </c>
    </row>
    <row r="3466" spans="1:11" x14ac:dyDescent="0.2">
      <c r="A3466" s="3" t="s">
        <v>1293</v>
      </c>
      <c r="B3466" s="3" t="s">
        <v>1295</v>
      </c>
      <c r="C3466" s="3" t="s">
        <v>1296</v>
      </c>
      <c r="D3466" s="3" t="s">
        <v>13</v>
      </c>
      <c r="E3466" s="3">
        <v>7250</v>
      </c>
      <c r="F3466" s="3">
        <v>4708.6124690687402</v>
      </c>
      <c r="G3466" s="3">
        <v>7388</v>
      </c>
      <c r="H3466" s="3">
        <v>4928.4827194663303</v>
      </c>
      <c r="I3466" s="3">
        <v>92251</v>
      </c>
      <c r="J3466" s="3">
        <v>46800</v>
      </c>
      <c r="K3466" s="3">
        <v>0.50731157385827796</v>
      </c>
    </row>
    <row r="3467" spans="1:11" x14ac:dyDescent="0.2">
      <c r="A3467" s="3" t="s">
        <v>1293</v>
      </c>
      <c r="B3467" s="3" t="s">
        <v>1295</v>
      </c>
      <c r="C3467" s="3" t="s">
        <v>1296</v>
      </c>
      <c r="D3467" s="3" t="s">
        <v>14</v>
      </c>
      <c r="E3467" s="3">
        <v>6583</v>
      </c>
      <c r="F3467" s="3">
        <v>3859.5998297147698</v>
      </c>
      <c r="G3467" s="3">
        <v>6983</v>
      </c>
      <c r="H3467" s="3">
        <v>4599.4381793754801</v>
      </c>
      <c r="I3467" s="3">
        <v>92251</v>
      </c>
      <c r="J3467" s="3">
        <v>46800</v>
      </c>
      <c r="K3467" s="3">
        <v>0.50731157385827796</v>
      </c>
    </row>
    <row r="3468" spans="1:11" x14ac:dyDescent="0.2">
      <c r="A3468" s="3" t="s">
        <v>1293</v>
      </c>
      <c r="B3468" s="3" t="s">
        <v>1295</v>
      </c>
      <c r="C3468" s="3" t="s">
        <v>1296</v>
      </c>
      <c r="D3468" s="3" t="s">
        <v>15</v>
      </c>
      <c r="E3468" s="3">
        <v>7128</v>
      </c>
      <c r="F3468" s="3">
        <v>4436.7202845463698</v>
      </c>
      <c r="G3468" s="3">
        <v>7836</v>
      </c>
      <c r="H3468" s="3">
        <v>5337.1682006135798</v>
      </c>
      <c r="I3468" s="3">
        <v>92251</v>
      </c>
      <c r="J3468" s="3">
        <v>46800</v>
      </c>
      <c r="K3468" s="3">
        <v>0.50731157385827796</v>
      </c>
    </row>
    <row r="3469" spans="1:11" x14ac:dyDescent="0.2">
      <c r="A3469" s="3" t="s">
        <v>1293</v>
      </c>
      <c r="B3469" s="3" t="s">
        <v>1298</v>
      </c>
      <c r="C3469" s="3" t="s">
        <v>1299</v>
      </c>
      <c r="D3469" s="3" t="s">
        <v>8</v>
      </c>
      <c r="E3469" s="3">
        <v>6060</v>
      </c>
      <c r="F3469" s="3">
        <v>3216.0576202894599</v>
      </c>
      <c r="G3469" s="3">
        <v>6738</v>
      </c>
      <c r="H3469" s="3">
        <v>4069.88879416501</v>
      </c>
      <c r="I3469" s="3">
        <v>87842</v>
      </c>
      <c r="J3469" s="3">
        <v>46900</v>
      </c>
      <c r="K3469" s="3">
        <v>0.53391316226861896</v>
      </c>
    </row>
    <row r="3470" spans="1:11" x14ac:dyDescent="0.2">
      <c r="A3470" s="3" t="s">
        <v>1293</v>
      </c>
      <c r="B3470" s="3" t="s">
        <v>1298</v>
      </c>
      <c r="C3470" s="3" t="s">
        <v>1299</v>
      </c>
      <c r="D3470" s="3" t="s">
        <v>9</v>
      </c>
      <c r="E3470" s="3">
        <v>6385</v>
      </c>
      <c r="F3470" s="3">
        <v>3639.55426677573</v>
      </c>
      <c r="G3470" s="3">
        <v>7183</v>
      </c>
      <c r="H3470" s="3">
        <v>4418.7968679772002</v>
      </c>
      <c r="I3470" s="3">
        <v>87842</v>
      </c>
      <c r="J3470" s="3">
        <v>46900</v>
      </c>
      <c r="K3470" s="3">
        <v>0.53391316226861896</v>
      </c>
    </row>
    <row r="3471" spans="1:11" x14ac:dyDescent="0.2">
      <c r="A3471" s="3" t="s">
        <v>1293</v>
      </c>
      <c r="B3471" s="3" t="s">
        <v>1298</v>
      </c>
      <c r="C3471" s="3" t="s">
        <v>1299</v>
      </c>
      <c r="D3471" s="3" t="s">
        <v>10</v>
      </c>
      <c r="E3471" s="3">
        <v>6571</v>
      </c>
      <c r="F3471" s="3">
        <v>3928.6330261666599</v>
      </c>
      <c r="G3471" s="3">
        <v>7226</v>
      </c>
      <c r="H3471" s="3">
        <v>4749.2087230372399</v>
      </c>
      <c r="I3471" s="3">
        <v>87842</v>
      </c>
      <c r="J3471" s="3">
        <v>46900</v>
      </c>
      <c r="K3471" s="3">
        <v>0.53391316226861896</v>
      </c>
    </row>
    <row r="3472" spans="1:11" x14ac:dyDescent="0.2">
      <c r="A3472" s="3" t="s">
        <v>1293</v>
      </c>
      <c r="B3472" s="3" t="s">
        <v>1298</v>
      </c>
      <c r="C3472" s="3" t="s">
        <v>1299</v>
      </c>
      <c r="D3472" s="3" t="s">
        <v>11</v>
      </c>
      <c r="E3472" s="3">
        <v>6834</v>
      </c>
      <c r="F3472" s="3">
        <v>4248.2259570494898</v>
      </c>
      <c r="G3472" s="3">
        <v>7365</v>
      </c>
      <c r="H3472" s="3">
        <v>4975.0225793391301</v>
      </c>
      <c r="I3472" s="3">
        <v>87842</v>
      </c>
      <c r="J3472" s="3">
        <v>46900</v>
      </c>
      <c r="K3472" s="3">
        <v>0.53391316226861896</v>
      </c>
    </row>
    <row r="3473" spans="1:11" x14ac:dyDescent="0.2">
      <c r="A3473" s="3" t="s">
        <v>1293</v>
      </c>
      <c r="B3473" s="3" t="s">
        <v>1298</v>
      </c>
      <c r="C3473" s="3" t="s">
        <v>1299</v>
      </c>
      <c r="D3473" s="3" t="s">
        <v>12</v>
      </c>
      <c r="E3473" s="3">
        <v>6745</v>
      </c>
      <c r="F3473" s="3">
        <v>4230.1574448942902</v>
      </c>
      <c r="G3473" s="3">
        <v>7233</v>
      </c>
      <c r="H3473" s="3">
        <v>4800.4135880603999</v>
      </c>
      <c r="I3473" s="3">
        <v>87842</v>
      </c>
      <c r="J3473" s="3">
        <v>46900</v>
      </c>
      <c r="K3473" s="3">
        <v>0.53391316226861896</v>
      </c>
    </row>
    <row r="3474" spans="1:11" x14ac:dyDescent="0.2">
      <c r="A3474" s="3" t="s">
        <v>1293</v>
      </c>
      <c r="B3474" s="3" t="s">
        <v>1298</v>
      </c>
      <c r="C3474" s="3" t="s">
        <v>1299</v>
      </c>
      <c r="D3474" s="3" t="s">
        <v>13</v>
      </c>
      <c r="E3474" s="3">
        <v>6730</v>
      </c>
      <c r="F3474" s="3">
        <v>4603.0670292008099</v>
      </c>
      <c r="G3474" s="3">
        <v>7165</v>
      </c>
      <c r="H3474" s="3">
        <v>5155.6778402548498</v>
      </c>
      <c r="I3474" s="3">
        <v>87842</v>
      </c>
      <c r="J3474" s="3">
        <v>46900</v>
      </c>
      <c r="K3474" s="3">
        <v>0.53391316226861896</v>
      </c>
    </row>
    <row r="3475" spans="1:11" x14ac:dyDescent="0.2">
      <c r="A3475" s="3" t="s">
        <v>1293</v>
      </c>
      <c r="B3475" s="3" t="s">
        <v>1298</v>
      </c>
      <c r="C3475" s="3" t="s">
        <v>1299</v>
      </c>
      <c r="D3475" s="3" t="s">
        <v>14</v>
      </c>
      <c r="E3475" s="3">
        <v>6162</v>
      </c>
      <c r="F3475" s="3">
        <v>3118.35618714672</v>
      </c>
      <c r="G3475" s="3">
        <v>6951</v>
      </c>
      <c r="H3475" s="3">
        <v>4345.8908839063997</v>
      </c>
      <c r="I3475" s="3">
        <v>87842</v>
      </c>
      <c r="J3475" s="3">
        <v>46900</v>
      </c>
      <c r="K3475" s="3">
        <v>0.53391316226861896</v>
      </c>
    </row>
    <row r="3476" spans="1:11" x14ac:dyDescent="0.2">
      <c r="A3476" s="3" t="s">
        <v>1293</v>
      </c>
      <c r="B3476" s="3" t="s">
        <v>1298</v>
      </c>
      <c r="C3476" s="3" t="s">
        <v>1299</v>
      </c>
      <c r="D3476" s="3" t="s">
        <v>15</v>
      </c>
      <c r="E3476" s="3">
        <v>6253</v>
      </c>
      <c r="F3476" s="3">
        <v>4165.5144855144899</v>
      </c>
      <c r="G3476" s="3">
        <v>6811</v>
      </c>
      <c r="H3476" s="3">
        <v>5088.1999468200502</v>
      </c>
      <c r="I3476" s="3">
        <v>87842</v>
      </c>
      <c r="J3476" s="3">
        <v>46900</v>
      </c>
      <c r="K3476" s="3">
        <v>0.53391316226861896</v>
      </c>
    </row>
    <row r="3477" spans="1:11" x14ac:dyDescent="0.2">
      <c r="A3477" s="3" t="s">
        <v>1293</v>
      </c>
      <c r="B3477" s="3" t="s">
        <v>1301</v>
      </c>
      <c r="C3477" s="3" t="s">
        <v>1302</v>
      </c>
      <c r="D3477" s="3" t="s">
        <v>8</v>
      </c>
      <c r="E3477" s="3">
        <v>4598</v>
      </c>
      <c r="F3477" s="3">
        <v>1786.6951413682</v>
      </c>
      <c r="G3477" s="3">
        <v>6681</v>
      </c>
      <c r="H3477" s="3">
        <v>4260.7067984426503</v>
      </c>
      <c r="I3477" s="3">
        <v>109392</v>
      </c>
      <c r="J3477" s="3">
        <v>51200</v>
      </c>
      <c r="K3477" s="3">
        <v>0.46804153868655801</v>
      </c>
    </row>
    <row r="3478" spans="1:11" x14ac:dyDescent="0.2">
      <c r="A3478" s="3" t="s">
        <v>1293</v>
      </c>
      <c r="B3478" s="3" t="s">
        <v>1301</v>
      </c>
      <c r="C3478" s="3" t="s">
        <v>1302</v>
      </c>
      <c r="D3478" s="3" t="s">
        <v>9</v>
      </c>
      <c r="E3478" s="3">
        <v>5538</v>
      </c>
      <c r="F3478" s="3">
        <v>2998.6264594537802</v>
      </c>
      <c r="G3478" s="3">
        <v>6152</v>
      </c>
      <c r="H3478" s="3">
        <v>3744.63988894369</v>
      </c>
      <c r="I3478" s="3">
        <v>109392</v>
      </c>
      <c r="J3478" s="3">
        <v>51200</v>
      </c>
      <c r="K3478" s="3">
        <v>0.46804153868655801</v>
      </c>
    </row>
    <row r="3479" spans="1:11" x14ac:dyDescent="0.2">
      <c r="A3479" s="3" t="s">
        <v>1293</v>
      </c>
      <c r="B3479" s="3" t="s">
        <v>1301</v>
      </c>
      <c r="C3479" s="3" t="s">
        <v>1302</v>
      </c>
      <c r="D3479" s="3" t="s">
        <v>10</v>
      </c>
      <c r="E3479" s="3">
        <v>6350</v>
      </c>
      <c r="F3479" s="3">
        <v>3938.3395840436401</v>
      </c>
      <c r="G3479" s="3">
        <v>7137</v>
      </c>
      <c r="H3479" s="3">
        <v>4915.11582343807</v>
      </c>
      <c r="I3479" s="3">
        <v>109392</v>
      </c>
      <c r="J3479" s="3">
        <v>51200</v>
      </c>
      <c r="K3479" s="3">
        <v>0.46804153868655801</v>
      </c>
    </row>
    <row r="3480" spans="1:11" x14ac:dyDescent="0.2">
      <c r="A3480" s="3" t="s">
        <v>1293</v>
      </c>
      <c r="B3480" s="3" t="s">
        <v>1301</v>
      </c>
      <c r="C3480" s="3" t="s">
        <v>1302</v>
      </c>
      <c r="D3480" s="3" t="s">
        <v>11</v>
      </c>
      <c r="E3480" s="3">
        <v>4776</v>
      </c>
      <c r="F3480" s="3">
        <v>2115.1177160260399</v>
      </c>
      <c r="G3480" s="3">
        <v>7257</v>
      </c>
      <c r="H3480" s="3">
        <v>5196.5553977272702</v>
      </c>
      <c r="I3480" s="3">
        <v>109392</v>
      </c>
      <c r="J3480" s="3">
        <v>51200</v>
      </c>
      <c r="K3480" s="3">
        <v>0.46804153868655801</v>
      </c>
    </row>
    <row r="3481" spans="1:11" x14ac:dyDescent="0.2">
      <c r="A3481" s="3" t="s">
        <v>1293</v>
      </c>
      <c r="B3481" s="3" t="s">
        <v>1301</v>
      </c>
      <c r="C3481" s="3" t="s">
        <v>1302</v>
      </c>
      <c r="D3481" s="3" t="s">
        <v>12</v>
      </c>
      <c r="E3481" s="3">
        <v>4113</v>
      </c>
      <c r="F3481" s="3">
        <v>1462.93710863622</v>
      </c>
      <c r="G3481" s="3">
        <v>6249</v>
      </c>
      <c r="H3481" s="3">
        <v>3832.5625379645498</v>
      </c>
      <c r="I3481" s="3">
        <v>109392</v>
      </c>
      <c r="J3481" s="3">
        <v>51200</v>
      </c>
      <c r="K3481" s="3">
        <v>0.46804153868655801</v>
      </c>
    </row>
    <row r="3482" spans="1:11" x14ac:dyDescent="0.2">
      <c r="A3482" s="3" t="s">
        <v>1293</v>
      </c>
      <c r="B3482" s="3" t="s">
        <v>1301</v>
      </c>
      <c r="C3482" s="3" t="s">
        <v>1302</v>
      </c>
      <c r="D3482" s="3" t="s">
        <v>13</v>
      </c>
      <c r="E3482" s="3">
        <v>5828</v>
      </c>
      <c r="F3482" s="3">
        <v>3147.9352081267298</v>
      </c>
      <c r="G3482" s="3">
        <v>7175</v>
      </c>
      <c r="H3482" s="3">
        <v>5015.0273224043704</v>
      </c>
      <c r="I3482" s="3">
        <v>109392</v>
      </c>
      <c r="J3482" s="3">
        <v>51200</v>
      </c>
      <c r="K3482" s="3">
        <v>0.46804153868655801</v>
      </c>
    </row>
    <row r="3483" spans="1:11" x14ac:dyDescent="0.2">
      <c r="A3483" s="3" t="s">
        <v>1293</v>
      </c>
      <c r="B3483" s="3" t="s">
        <v>1301</v>
      </c>
      <c r="C3483" s="3" t="s">
        <v>1302</v>
      </c>
      <c r="D3483" s="3" t="s">
        <v>14</v>
      </c>
      <c r="E3483" s="3">
        <v>6050</v>
      </c>
      <c r="F3483" s="3">
        <v>3257.9754079004501</v>
      </c>
      <c r="G3483" s="3">
        <v>7181</v>
      </c>
      <c r="H3483" s="3">
        <v>4554.5423843296203</v>
      </c>
      <c r="I3483" s="3">
        <v>109392</v>
      </c>
      <c r="J3483" s="3">
        <v>51200</v>
      </c>
      <c r="K3483" s="3">
        <v>0.46804153868655801</v>
      </c>
    </row>
    <row r="3484" spans="1:11" x14ac:dyDescent="0.2">
      <c r="A3484" s="3" t="s">
        <v>1293</v>
      </c>
      <c r="B3484" s="3" t="s">
        <v>1301</v>
      </c>
      <c r="C3484" s="3" t="s">
        <v>1302</v>
      </c>
      <c r="D3484" s="3" t="s">
        <v>15</v>
      </c>
      <c r="E3484" s="3">
        <v>6757</v>
      </c>
      <c r="F3484" s="3">
        <v>4090.9216357994601</v>
      </c>
      <c r="G3484" s="3">
        <v>7172</v>
      </c>
      <c r="H3484" s="3">
        <v>4837.38530573974</v>
      </c>
      <c r="I3484" s="3">
        <v>109392</v>
      </c>
      <c r="J3484" s="3">
        <v>51200</v>
      </c>
      <c r="K3484" s="3">
        <v>0.46804153868655801</v>
      </c>
    </row>
    <row r="3485" spans="1:11" x14ac:dyDescent="0.2">
      <c r="A3485" s="3" t="s">
        <v>1306</v>
      </c>
      <c r="B3485" s="3" t="s">
        <v>1304</v>
      </c>
      <c r="C3485" s="3" t="s">
        <v>1305</v>
      </c>
      <c r="D3485" s="3" t="s">
        <v>8</v>
      </c>
      <c r="E3485" s="3">
        <v>4469</v>
      </c>
      <c r="F3485" s="3">
        <v>1952.4451948723899</v>
      </c>
      <c r="G3485" s="3">
        <v>5356</v>
      </c>
      <c r="H3485" s="3">
        <v>2790.5432801194602</v>
      </c>
    </row>
    <row r="3486" spans="1:11" x14ac:dyDescent="0.2">
      <c r="A3486" s="3" t="s">
        <v>1306</v>
      </c>
      <c r="B3486" s="3" t="s">
        <v>1304</v>
      </c>
      <c r="C3486" s="3" t="s">
        <v>1305</v>
      </c>
      <c r="D3486" s="3" t="s">
        <v>9</v>
      </c>
      <c r="E3486" s="3">
        <v>4807</v>
      </c>
      <c r="F3486" s="3">
        <v>1672.3590246568399</v>
      </c>
      <c r="G3486" s="3">
        <v>5395</v>
      </c>
      <c r="H3486" s="3">
        <v>2662.36887829029</v>
      </c>
    </row>
    <row r="3487" spans="1:11" x14ac:dyDescent="0.2">
      <c r="A3487" s="3" t="s">
        <v>1306</v>
      </c>
      <c r="B3487" s="3" t="s">
        <v>1304</v>
      </c>
      <c r="C3487" s="3" t="s">
        <v>1305</v>
      </c>
      <c r="D3487" s="3" t="s">
        <v>10</v>
      </c>
      <c r="E3487" s="3">
        <v>4810</v>
      </c>
      <c r="F3487" s="3">
        <v>1718.8930093670201</v>
      </c>
      <c r="G3487" s="3">
        <v>5801</v>
      </c>
      <c r="H3487" s="3">
        <v>2925.5665635518899</v>
      </c>
    </row>
    <row r="3488" spans="1:11" x14ac:dyDescent="0.2">
      <c r="A3488" s="3" t="s">
        <v>1306</v>
      </c>
      <c r="B3488" s="3" t="s">
        <v>1304</v>
      </c>
      <c r="C3488" s="3" t="s">
        <v>1305</v>
      </c>
      <c r="D3488" s="3" t="s">
        <v>11</v>
      </c>
      <c r="E3488" s="3">
        <v>4788</v>
      </c>
      <c r="F3488" s="3">
        <v>2086.7107702227499</v>
      </c>
      <c r="G3488" s="3">
        <v>6065</v>
      </c>
      <c r="H3488" s="3">
        <v>3662.4838739501502</v>
      </c>
    </row>
    <row r="3489" spans="1:11" x14ac:dyDescent="0.2">
      <c r="A3489" s="3" t="s">
        <v>1306</v>
      </c>
      <c r="B3489" s="3" t="s">
        <v>1304</v>
      </c>
      <c r="C3489" s="3" t="s">
        <v>1305</v>
      </c>
      <c r="D3489" s="3" t="s">
        <v>12</v>
      </c>
      <c r="E3489" s="3">
        <v>4931</v>
      </c>
      <c r="F3489" s="3">
        <v>2133.9542265413702</v>
      </c>
      <c r="G3489" s="3">
        <v>6107</v>
      </c>
      <c r="H3489" s="3">
        <v>3400.4145081986799</v>
      </c>
    </row>
    <row r="3490" spans="1:11" x14ac:dyDescent="0.2">
      <c r="A3490" s="3" t="s">
        <v>1306</v>
      </c>
      <c r="B3490" s="3" t="s">
        <v>1304</v>
      </c>
      <c r="C3490" s="3" t="s">
        <v>1305</v>
      </c>
      <c r="D3490" s="3" t="s">
        <v>13</v>
      </c>
      <c r="E3490" s="3">
        <v>5209</v>
      </c>
      <c r="F3490" s="3">
        <v>2250.4781009785202</v>
      </c>
      <c r="G3490" s="3">
        <v>6225</v>
      </c>
      <c r="H3490" s="3">
        <v>3539.09897445878</v>
      </c>
    </row>
    <row r="3491" spans="1:11" x14ac:dyDescent="0.2">
      <c r="A3491" s="3" t="s">
        <v>1306</v>
      </c>
      <c r="B3491" s="3" t="s">
        <v>1304</v>
      </c>
      <c r="C3491" s="3" t="s">
        <v>1305</v>
      </c>
      <c r="D3491" s="3" t="s">
        <v>14</v>
      </c>
      <c r="E3491" s="3">
        <v>4669</v>
      </c>
      <c r="F3491" s="3">
        <v>2029.2027634252699</v>
      </c>
      <c r="G3491" s="3">
        <v>6202</v>
      </c>
      <c r="H3491" s="3">
        <v>3746.5404592126001</v>
      </c>
    </row>
    <row r="3492" spans="1:11" x14ac:dyDescent="0.2">
      <c r="A3492" s="3" t="s">
        <v>1306</v>
      </c>
      <c r="B3492" s="3" t="s">
        <v>1304</v>
      </c>
      <c r="C3492" s="3" t="s">
        <v>1305</v>
      </c>
      <c r="D3492" s="3" t="s">
        <v>15</v>
      </c>
      <c r="E3492" s="3">
        <v>4767</v>
      </c>
      <c r="F3492" s="3">
        <v>1899.72156641027</v>
      </c>
      <c r="G3492" s="3">
        <v>6003</v>
      </c>
      <c r="H3492" s="3">
        <v>3426.1458919787001</v>
      </c>
    </row>
    <row r="3493" spans="1:11" x14ac:dyDescent="0.2">
      <c r="A3493" s="3" t="s">
        <v>1309</v>
      </c>
      <c r="B3493" s="3" t="s">
        <v>1307</v>
      </c>
      <c r="C3493" s="3" t="s">
        <v>1308</v>
      </c>
      <c r="D3493" s="3" t="s">
        <v>8</v>
      </c>
      <c r="E3493" s="3">
        <v>2000</v>
      </c>
      <c r="F3493" s="3">
        <v>349.06823684372802</v>
      </c>
      <c r="G3493" s="3">
        <v>2854</v>
      </c>
      <c r="H3493" s="3">
        <v>703.70500152475597</v>
      </c>
      <c r="I3493" s="3">
        <v>1103368</v>
      </c>
      <c r="J3493" s="3">
        <v>580</v>
      </c>
      <c r="K3493" s="3">
        <v>5.2566324200085598E-4</v>
      </c>
    </row>
    <row r="3494" spans="1:11" x14ac:dyDescent="0.2">
      <c r="A3494" s="3" t="s">
        <v>1309</v>
      </c>
      <c r="B3494" s="3" t="s">
        <v>1307</v>
      </c>
      <c r="C3494" s="3" t="s">
        <v>1308</v>
      </c>
      <c r="D3494" s="3" t="s">
        <v>9</v>
      </c>
      <c r="E3494" s="3">
        <v>2653</v>
      </c>
      <c r="F3494" s="3">
        <v>447.27616729878298</v>
      </c>
      <c r="G3494" s="3">
        <v>3439</v>
      </c>
      <c r="H3494" s="3">
        <v>890.83779751752195</v>
      </c>
      <c r="I3494" s="3">
        <v>1103368</v>
      </c>
      <c r="J3494" s="3">
        <v>580</v>
      </c>
      <c r="K3494" s="3">
        <v>5.2566324200085598E-4</v>
      </c>
    </row>
    <row r="3495" spans="1:11" x14ac:dyDescent="0.2">
      <c r="A3495" s="3" t="s">
        <v>1309</v>
      </c>
      <c r="B3495" s="3" t="s">
        <v>1307</v>
      </c>
      <c r="C3495" s="3" t="s">
        <v>1308</v>
      </c>
      <c r="D3495" s="3" t="s">
        <v>10</v>
      </c>
      <c r="E3495" s="3">
        <v>2265</v>
      </c>
      <c r="F3495" s="3">
        <v>373.64640223115401</v>
      </c>
      <c r="G3495" s="3">
        <v>2909</v>
      </c>
      <c r="H3495" s="3">
        <v>672.79133407142899</v>
      </c>
      <c r="I3495" s="3">
        <v>1103368</v>
      </c>
      <c r="J3495" s="3">
        <v>580</v>
      </c>
      <c r="K3495" s="3">
        <v>5.2566324200085598E-4</v>
      </c>
    </row>
    <row r="3496" spans="1:11" x14ac:dyDescent="0.2">
      <c r="A3496" s="3" t="s">
        <v>1309</v>
      </c>
      <c r="B3496" s="3" t="s">
        <v>1307</v>
      </c>
      <c r="C3496" s="3" t="s">
        <v>1308</v>
      </c>
      <c r="D3496" s="3" t="s">
        <v>11</v>
      </c>
      <c r="E3496" s="3">
        <v>2239</v>
      </c>
      <c r="F3496" s="3">
        <v>393.14504110815602</v>
      </c>
      <c r="G3496" s="3">
        <v>2975</v>
      </c>
      <c r="H3496" s="3">
        <v>722.30514756897696</v>
      </c>
      <c r="I3496" s="3">
        <v>1103368</v>
      </c>
      <c r="J3496" s="3">
        <v>580</v>
      </c>
      <c r="K3496" s="3">
        <v>5.2566324200085598E-4</v>
      </c>
    </row>
    <row r="3497" spans="1:11" x14ac:dyDescent="0.2">
      <c r="A3497" s="3" t="s">
        <v>1309</v>
      </c>
      <c r="B3497" s="3" t="s">
        <v>1307</v>
      </c>
      <c r="C3497" s="3" t="s">
        <v>1308</v>
      </c>
      <c r="D3497" s="3" t="s">
        <v>12</v>
      </c>
      <c r="E3497" s="3">
        <v>2047</v>
      </c>
      <c r="F3497" s="3">
        <v>310.46659343079699</v>
      </c>
      <c r="G3497" s="3">
        <v>2585</v>
      </c>
      <c r="H3497" s="3">
        <v>537.355710953629</v>
      </c>
      <c r="I3497" s="3">
        <v>1103368</v>
      </c>
      <c r="J3497" s="3">
        <v>580</v>
      </c>
      <c r="K3497" s="3">
        <v>5.2566324200085598E-4</v>
      </c>
    </row>
    <row r="3498" spans="1:11" x14ac:dyDescent="0.2">
      <c r="A3498" s="3" t="s">
        <v>1309</v>
      </c>
      <c r="B3498" s="3" t="s">
        <v>1307</v>
      </c>
      <c r="C3498" s="3" t="s">
        <v>1308</v>
      </c>
      <c r="D3498" s="3" t="s">
        <v>13</v>
      </c>
      <c r="E3498" s="3">
        <v>2390</v>
      </c>
      <c r="F3498" s="3">
        <v>422.99716164478701</v>
      </c>
      <c r="G3498" s="3">
        <v>3227</v>
      </c>
      <c r="H3498" s="3">
        <v>723.35934765889294</v>
      </c>
      <c r="I3498" s="3">
        <v>1103368</v>
      </c>
      <c r="J3498" s="3">
        <v>580</v>
      </c>
      <c r="K3498" s="3">
        <v>5.2566324200085598E-4</v>
      </c>
    </row>
    <row r="3499" spans="1:11" x14ac:dyDescent="0.2">
      <c r="A3499" s="3" t="s">
        <v>1309</v>
      </c>
      <c r="B3499" s="3" t="s">
        <v>1307</v>
      </c>
      <c r="C3499" s="3" t="s">
        <v>1308</v>
      </c>
      <c r="D3499" s="3" t="s">
        <v>14</v>
      </c>
      <c r="E3499" s="3">
        <v>2749</v>
      </c>
      <c r="F3499" s="3">
        <v>317.02767153662001</v>
      </c>
      <c r="G3499" s="3">
        <v>3172</v>
      </c>
      <c r="H3499" s="3">
        <v>579.99278281304305</v>
      </c>
      <c r="I3499" s="3">
        <v>1103368</v>
      </c>
      <c r="J3499" s="3">
        <v>580</v>
      </c>
      <c r="K3499" s="3">
        <v>5.2566324200085598E-4</v>
      </c>
    </row>
    <row r="3500" spans="1:11" x14ac:dyDescent="0.2">
      <c r="A3500" s="3" t="s">
        <v>1309</v>
      </c>
      <c r="B3500" s="3" t="s">
        <v>1307</v>
      </c>
      <c r="C3500" s="3" t="s">
        <v>1308</v>
      </c>
      <c r="D3500" s="3" t="s">
        <v>15</v>
      </c>
      <c r="E3500" s="3">
        <v>2292</v>
      </c>
      <c r="F3500" s="3">
        <v>287.78943861182802</v>
      </c>
      <c r="G3500" s="3">
        <v>2927</v>
      </c>
      <c r="H3500" s="3">
        <v>534.80938807839698</v>
      </c>
      <c r="I3500" s="3">
        <v>1103368</v>
      </c>
      <c r="J3500" s="3">
        <v>580</v>
      </c>
      <c r="K3500" s="3">
        <v>5.2566324200085598E-4</v>
      </c>
    </row>
    <row r="3501" spans="1:11" x14ac:dyDescent="0.2">
      <c r="A3501" s="3" t="s">
        <v>1309</v>
      </c>
      <c r="B3501" s="3" t="s">
        <v>1311</v>
      </c>
      <c r="C3501" s="3" t="s">
        <v>1312</v>
      </c>
      <c r="D3501" s="3" t="s">
        <v>8</v>
      </c>
      <c r="E3501" s="3">
        <v>1109</v>
      </c>
      <c r="F3501" s="3">
        <v>123.422729023871</v>
      </c>
      <c r="G3501" s="3">
        <v>1610</v>
      </c>
      <c r="H3501" s="3">
        <v>294.58520313704798</v>
      </c>
      <c r="I3501" s="3">
        <v>2852261</v>
      </c>
      <c r="J3501" s="3">
        <v>1566</v>
      </c>
      <c r="K3501" s="3">
        <v>5.4903811397344099E-4</v>
      </c>
    </row>
    <row r="3502" spans="1:11" x14ac:dyDescent="0.2">
      <c r="A3502" s="3" t="s">
        <v>1309</v>
      </c>
      <c r="B3502" s="3" t="s">
        <v>1311</v>
      </c>
      <c r="C3502" s="3" t="s">
        <v>1312</v>
      </c>
      <c r="D3502" s="3" t="s">
        <v>9</v>
      </c>
      <c r="E3502" s="3">
        <v>1476</v>
      </c>
      <c r="F3502" s="3">
        <v>137.52584934158199</v>
      </c>
      <c r="G3502" s="3">
        <v>2049</v>
      </c>
      <c r="H3502" s="3">
        <v>312.754072376073</v>
      </c>
      <c r="I3502" s="3">
        <v>2852261</v>
      </c>
      <c r="J3502" s="3">
        <v>1566</v>
      </c>
      <c r="K3502" s="3">
        <v>5.4903811397344099E-4</v>
      </c>
    </row>
    <row r="3503" spans="1:11" x14ac:dyDescent="0.2">
      <c r="A3503" s="3" t="s">
        <v>1309</v>
      </c>
      <c r="B3503" s="3" t="s">
        <v>1311</v>
      </c>
      <c r="C3503" s="3" t="s">
        <v>1312</v>
      </c>
      <c r="D3503" s="3" t="s">
        <v>10</v>
      </c>
      <c r="E3503" s="3">
        <v>1312</v>
      </c>
      <c r="F3503" s="3">
        <v>128.030126111903</v>
      </c>
      <c r="G3503" s="3">
        <v>1758</v>
      </c>
      <c r="H3503" s="3">
        <v>263.618108776984</v>
      </c>
      <c r="I3503" s="3">
        <v>2852261</v>
      </c>
      <c r="J3503" s="3">
        <v>1566</v>
      </c>
      <c r="K3503" s="3">
        <v>5.4903811397344099E-4</v>
      </c>
    </row>
    <row r="3504" spans="1:11" x14ac:dyDescent="0.2">
      <c r="A3504" s="3" t="s">
        <v>1309</v>
      </c>
      <c r="B3504" s="3" t="s">
        <v>1311</v>
      </c>
      <c r="C3504" s="3" t="s">
        <v>1312</v>
      </c>
      <c r="D3504" s="3" t="s">
        <v>11</v>
      </c>
      <c r="E3504" s="3">
        <v>1341</v>
      </c>
      <c r="F3504" s="3">
        <v>178.37564705922799</v>
      </c>
      <c r="G3504" s="3">
        <v>1978</v>
      </c>
      <c r="H3504" s="3">
        <v>373.18340964061201</v>
      </c>
      <c r="I3504" s="3">
        <v>2852261</v>
      </c>
      <c r="J3504" s="3">
        <v>1566</v>
      </c>
      <c r="K3504" s="3">
        <v>5.4903811397344099E-4</v>
      </c>
    </row>
    <row r="3505" spans="1:11" x14ac:dyDescent="0.2">
      <c r="A3505" s="3" t="s">
        <v>1309</v>
      </c>
      <c r="B3505" s="3" t="s">
        <v>1311</v>
      </c>
      <c r="C3505" s="3" t="s">
        <v>1312</v>
      </c>
      <c r="D3505" s="3" t="s">
        <v>12</v>
      </c>
      <c r="E3505" s="3">
        <v>1364</v>
      </c>
      <c r="F3505" s="3">
        <v>162.21182021309201</v>
      </c>
      <c r="G3505" s="3">
        <v>1870</v>
      </c>
      <c r="H3505" s="3">
        <v>322.65816153873402</v>
      </c>
      <c r="I3505" s="3">
        <v>2852261</v>
      </c>
      <c r="J3505" s="3">
        <v>1566</v>
      </c>
      <c r="K3505" s="3">
        <v>5.4903811397344099E-4</v>
      </c>
    </row>
    <row r="3506" spans="1:11" x14ac:dyDescent="0.2">
      <c r="A3506" s="3" t="s">
        <v>1309</v>
      </c>
      <c r="B3506" s="3" t="s">
        <v>1311</v>
      </c>
      <c r="C3506" s="3" t="s">
        <v>1312</v>
      </c>
      <c r="D3506" s="3" t="s">
        <v>13</v>
      </c>
      <c r="E3506" s="3">
        <v>1696</v>
      </c>
      <c r="F3506" s="3">
        <v>222.586256936968</v>
      </c>
      <c r="G3506" s="3">
        <v>2128</v>
      </c>
      <c r="H3506" s="3">
        <v>389.81599427063702</v>
      </c>
      <c r="I3506" s="3">
        <v>2852261</v>
      </c>
      <c r="J3506" s="3">
        <v>1566</v>
      </c>
      <c r="K3506" s="3">
        <v>5.4903811397344099E-4</v>
      </c>
    </row>
    <row r="3507" spans="1:11" x14ac:dyDescent="0.2">
      <c r="A3507" s="3" t="s">
        <v>1309</v>
      </c>
      <c r="B3507" s="3" t="s">
        <v>1311</v>
      </c>
      <c r="C3507" s="3" t="s">
        <v>1312</v>
      </c>
      <c r="D3507" s="3" t="s">
        <v>14</v>
      </c>
      <c r="E3507" s="3">
        <v>1502</v>
      </c>
      <c r="F3507" s="3">
        <v>139.00457660735</v>
      </c>
      <c r="G3507" s="3">
        <v>1982</v>
      </c>
      <c r="H3507" s="3">
        <v>251.00334746313101</v>
      </c>
      <c r="I3507" s="3">
        <v>2852261</v>
      </c>
      <c r="J3507" s="3">
        <v>1566</v>
      </c>
      <c r="K3507" s="3">
        <v>5.4903811397344099E-4</v>
      </c>
    </row>
    <row r="3508" spans="1:11" x14ac:dyDescent="0.2">
      <c r="A3508" s="3" t="s">
        <v>1309</v>
      </c>
      <c r="B3508" s="3" t="s">
        <v>1311</v>
      </c>
      <c r="C3508" s="3" t="s">
        <v>1312</v>
      </c>
      <c r="D3508" s="3" t="s">
        <v>15</v>
      </c>
      <c r="E3508" s="3">
        <v>1536</v>
      </c>
      <c r="F3508" s="3">
        <v>109.964256040059</v>
      </c>
      <c r="G3508" s="3">
        <v>2117</v>
      </c>
      <c r="H3508" s="3">
        <v>225.532953629996</v>
      </c>
      <c r="I3508" s="3">
        <v>2852261</v>
      </c>
      <c r="J3508" s="3">
        <v>1566</v>
      </c>
      <c r="K3508" s="3">
        <v>5.4903811397344099E-4</v>
      </c>
    </row>
    <row r="3509" spans="1:11" x14ac:dyDescent="0.2">
      <c r="A3509" s="3" t="s">
        <v>1309</v>
      </c>
      <c r="B3509" s="3" t="s">
        <v>1314</v>
      </c>
      <c r="C3509" s="3" t="s">
        <v>1315</v>
      </c>
      <c r="D3509" s="3" t="s">
        <v>8</v>
      </c>
      <c r="E3509" s="3">
        <v>1453</v>
      </c>
      <c r="F3509" s="3">
        <v>179.68467238173099</v>
      </c>
      <c r="G3509" s="3">
        <v>2009</v>
      </c>
      <c r="H3509" s="3">
        <v>435.18789849046101</v>
      </c>
      <c r="I3509" s="3">
        <v>1868014</v>
      </c>
      <c r="J3509" s="3">
        <v>980</v>
      </c>
      <c r="K3509" s="3">
        <v>5.2462133581440001E-4</v>
      </c>
    </row>
    <row r="3510" spans="1:11" x14ac:dyDescent="0.2">
      <c r="A3510" s="3" t="s">
        <v>1309</v>
      </c>
      <c r="B3510" s="3" t="s">
        <v>1314</v>
      </c>
      <c r="C3510" s="3" t="s">
        <v>1315</v>
      </c>
      <c r="D3510" s="3" t="s">
        <v>9</v>
      </c>
      <c r="E3510" s="3">
        <v>1784</v>
      </c>
      <c r="F3510" s="3">
        <v>217.694486205255</v>
      </c>
      <c r="G3510" s="3">
        <v>2594</v>
      </c>
      <c r="H3510" s="3">
        <v>505.16275373311998</v>
      </c>
      <c r="I3510" s="3">
        <v>1868014</v>
      </c>
      <c r="J3510" s="3">
        <v>980</v>
      </c>
      <c r="K3510" s="3">
        <v>5.2462133581440001E-4</v>
      </c>
    </row>
    <row r="3511" spans="1:11" x14ac:dyDescent="0.2">
      <c r="A3511" s="3" t="s">
        <v>1309</v>
      </c>
      <c r="B3511" s="3" t="s">
        <v>1314</v>
      </c>
      <c r="C3511" s="3" t="s">
        <v>1315</v>
      </c>
      <c r="D3511" s="3" t="s">
        <v>10</v>
      </c>
      <c r="E3511" s="3">
        <v>1759</v>
      </c>
      <c r="F3511" s="3">
        <v>208.48739761946101</v>
      </c>
      <c r="G3511" s="3">
        <v>2390</v>
      </c>
      <c r="H3511" s="3">
        <v>443.06782328643197</v>
      </c>
      <c r="I3511" s="3">
        <v>1868014</v>
      </c>
      <c r="J3511" s="3">
        <v>980</v>
      </c>
      <c r="K3511" s="3">
        <v>5.2462133581440001E-4</v>
      </c>
    </row>
    <row r="3512" spans="1:11" x14ac:dyDescent="0.2">
      <c r="A3512" s="3" t="s">
        <v>1309</v>
      </c>
      <c r="B3512" s="3" t="s">
        <v>1314</v>
      </c>
      <c r="C3512" s="3" t="s">
        <v>1315</v>
      </c>
      <c r="D3512" s="3" t="s">
        <v>11</v>
      </c>
      <c r="E3512" s="3">
        <v>1870</v>
      </c>
      <c r="F3512" s="3">
        <v>242.764132279569</v>
      </c>
      <c r="G3512" s="3">
        <v>2628</v>
      </c>
      <c r="H3512" s="3">
        <v>525.305371339369</v>
      </c>
      <c r="I3512" s="3">
        <v>1868014</v>
      </c>
      <c r="J3512" s="3">
        <v>980</v>
      </c>
      <c r="K3512" s="3">
        <v>5.2462133581440001E-4</v>
      </c>
    </row>
    <row r="3513" spans="1:11" x14ac:dyDescent="0.2">
      <c r="A3513" s="3" t="s">
        <v>1309</v>
      </c>
      <c r="B3513" s="3" t="s">
        <v>1314</v>
      </c>
      <c r="C3513" s="3" t="s">
        <v>1315</v>
      </c>
      <c r="D3513" s="3" t="s">
        <v>12</v>
      </c>
      <c r="E3513" s="3">
        <v>1651</v>
      </c>
      <c r="F3513" s="3">
        <v>190.46761555368801</v>
      </c>
      <c r="G3513" s="3">
        <v>2487</v>
      </c>
      <c r="H3513" s="3">
        <v>398.411156664994</v>
      </c>
      <c r="I3513" s="3">
        <v>1868014</v>
      </c>
      <c r="J3513" s="3">
        <v>980</v>
      </c>
      <c r="K3513" s="3">
        <v>5.2462133581440001E-4</v>
      </c>
    </row>
    <row r="3514" spans="1:11" x14ac:dyDescent="0.2">
      <c r="A3514" s="3" t="s">
        <v>1309</v>
      </c>
      <c r="B3514" s="3" t="s">
        <v>1314</v>
      </c>
      <c r="C3514" s="3" t="s">
        <v>1315</v>
      </c>
      <c r="D3514" s="3" t="s">
        <v>13</v>
      </c>
      <c r="E3514" s="3">
        <v>2083</v>
      </c>
      <c r="F3514" s="3">
        <v>309.91781762453201</v>
      </c>
      <c r="G3514" s="3">
        <v>2578</v>
      </c>
      <c r="H3514" s="3">
        <v>569.00816338525203</v>
      </c>
      <c r="I3514" s="3">
        <v>1868014</v>
      </c>
      <c r="J3514" s="3">
        <v>980</v>
      </c>
      <c r="K3514" s="3">
        <v>5.2462133581440001E-4</v>
      </c>
    </row>
    <row r="3515" spans="1:11" x14ac:dyDescent="0.2">
      <c r="A3515" s="3" t="s">
        <v>1309</v>
      </c>
      <c r="B3515" s="3" t="s">
        <v>1314</v>
      </c>
      <c r="C3515" s="3" t="s">
        <v>1315</v>
      </c>
      <c r="D3515" s="3" t="s">
        <v>14</v>
      </c>
      <c r="E3515" s="3">
        <v>2121</v>
      </c>
      <c r="F3515" s="3">
        <v>215.81197820096699</v>
      </c>
      <c r="G3515" s="3">
        <v>2794</v>
      </c>
      <c r="H3515" s="3">
        <v>416.27659267249498</v>
      </c>
      <c r="I3515" s="3">
        <v>1868014</v>
      </c>
      <c r="J3515" s="3">
        <v>980</v>
      </c>
      <c r="K3515" s="3">
        <v>5.2462133581440001E-4</v>
      </c>
    </row>
    <row r="3516" spans="1:11" x14ac:dyDescent="0.2">
      <c r="A3516" s="3" t="s">
        <v>1309</v>
      </c>
      <c r="B3516" s="3" t="s">
        <v>1314</v>
      </c>
      <c r="C3516" s="3" t="s">
        <v>1315</v>
      </c>
      <c r="D3516" s="3" t="s">
        <v>15</v>
      </c>
      <c r="E3516" s="3">
        <v>1842</v>
      </c>
      <c r="F3516" s="3">
        <v>175.17270758026299</v>
      </c>
      <c r="G3516" s="3">
        <v>2328</v>
      </c>
      <c r="H3516" s="3">
        <v>373.04559294646799</v>
      </c>
      <c r="I3516" s="3">
        <v>1868014</v>
      </c>
      <c r="J3516" s="3">
        <v>980</v>
      </c>
      <c r="K3516" s="3">
        <v>5.2462133581440001E-4</v>
      </c>
    </row>
    <row r="3517" spans="1:11" x14ac:dyDescent="0.2">
      <c r="A3517" s="3" t="s">
        <v>1309</v>
      </c>
      <c r="B3517" s="3" t="s">
        <v>1317</v>
      </c>
      <c r="C3517" s="3" t="s">
        <v>1318</v>
      </c>
      <c r="D3517" s="3" t="s">
        <v>8</v>
      </c>
      <c r="E3517" s="3">
        <v>1593</v>
      </c>
      <c r="F3517" s="3">
        <v>209.123681736371</v>
      </c>
      <c r="G3517" s="3">
        <v>2102</v>
      </c>
      <c r="H3517" s="3">
        <v>463.11485400765298</v>
      </c>
      <c r="I3517" s="3">
        <v>878958</v>
      </c>
      <c r="J3517" s="3">
        <v>493</v>
      </c>
      <c r="K3517" s="3">
        <v>5.6089141915768403E-4</v>
      </c>
    </row>
    <row r="3518" spans="1:11" x14ac:dyDescent="0.2">
      <c r="A3518" s="3" t="s">
        <v>1309</v>
      </c>
      <c r="B3518" s="3" t="s">
        <v>1317</v>
      </c>
      <c r="C3518" s="3" t="s">
        <v>1318</v>
      </c>
      <c r="D3518" s="3" t="s">
        <v>9</v>
      </c>
      <c r="E3518" s="3">
        <v>1954</v>
      </c>
      <c r="F3518" s="3">
        <v>217.943540448855</v>
      </c>
      <c r="G3518" s="3">
        <v>2943</v>
      </c>
      <c r="H3518" s="3">
        <v>488.45407149939399</v>
      </c>
      <c r="I3518" s="3">
        <v>878958</v>
      </c>
      <c r="J3518" s="3">
        <v>493</v>
      </c>
      <c r="K3518" s="3">
        <v>5.6089141915768403E-4</v>
      </c>
    </row>
    <row r="3519" spans="1:11" x14ac:dyDescent="0.2">
      <c r="A3519" s="3" t="s">
        <v>1309</v>
      </c>
      <c r="B3519" s="3" t="s">
        <v>1317</v>
      </c>
      <c r="C3519" s="3" t="s">
        <v>1318</v>
      </c>
      <c r="D3519" s="3" t="s">
        <v>10</v>
      </c>
      <c r="E3519" s="3">
        <v>1760</v>
      </c>
      <c r="F3519" s="3">
        <v>197.450896119323</v>
      </c>
      <c r="G3519" s="3">
        <v>2360</v>
      </c>
      <c r="H3519" s="3">
        <v>394.25192772173699</v>
      </c>
      <c r="I3519" s="3">
        <v>878958</v>
      </c>
      <c r="J3519" s="3">
        <v>493</v>
      </c>
      <c r="K3519" s="3">
        <v>5.6089141915768403E-4</v>
      </c>
    </row>
    <row r="3520" spans="1:11" x14ac:dyDescent="0.2">
      <c r="A3520" s="3" t="s">
        <v>1309</v>
      </c>
      <c r="B3520" s="3" t="s">
        <v>1317</v>
      </c>
      <c r="C3520" s="3" t="s">
        <v>1318</v>
      </c>
      <c r="D3520" s="3" t="s">
        <v>11</v>
      </c>
      <c r="E3520" s="3">
        <v>1727</v>
      </c>
      <c r="F3520" s="3">
        <v>215.226755110932</v>
      </c>
      <c r="G3520" s="3">
        <v>2276</v>
      </c>
      <c r="H3520" s="3">
        <v>421.58677590932001</v>
      </c>
      <c r="I3520" s="3">
        <v>878958</v>
      </c>
      <c r="J3520" s="3">
        <v>493</v>
      </c>
      <c r="K3520" s="3">
        <v>5.6089141915768403E-4</v>
      </c>
    </row>
    <row r="3521" spans="1:11" x14ac:dyDescent="0.2">
      <c r="A3521" s="3" t="s">
        <v>1309</v>
      </c>
      <c r="B3521" s="3" t="s">
        <v>1317</v>
      </c>
      <c r="C3521" s="3" t="s">
        <v>1318</v>
      </c>
      <c r="D3521" s="3" t="s">
        <v>12</v>
      </c>
      <c r="E3521" s="3">
        <v>1457</v>
      </c>
      <c r="F3521" s="3">
        <v>187.43615273628001</v>
      </c>
      <c r="G3521" s="3">
        <v>1922</v>
      </c>
      <c r="H3521" s="3">
        <v>368.55699776655001</v>
      </c>
      <c r="I3521" s="3">
        <v>878958</v>
      </c>
      <c r="J3521" s="3">
        <v>493</v>
      </c>
      <c r="K3521" s="3">
        <v>5.6089141915768403E-4</v>
      </c>
    </row>
    <row r="3522" spans="1:11" x14ac:dyDescent="0.2">
      <c r="A3522" s="3" t="s">
        <v>1309</v>
      </c>
      <c r="B3522" s="3" t="s">
        <v>1317</v>
      </c>
      <c r="C3522" s="3" t="s">
        <v>1318</v>
      </c>
      <c r="D3522" s="3" t="s">
        <v>13</v>
      </c>
      <c r="E3522" s="3">
        <v>1849</v>
      </c>
      <c r="F3522" s="3">
        <v>239.292087240234</v>
      </c>
      <c r="G3522" s="3">
        <v>2167</v>
      </c>
      <c r="H3522" s="3">
        <v>440.21728062947801</v>
      </c>
      <c r="I3522" s="3">
        <v>878958</v>
      </c>
      <c r="J3522" s="3">
        <v>493</v>
      </c>
      <c r="K3522" s="3">
        <v>5.6089141915768403E-4</v>
      </c>
    </row>
    <row r="3523" spans="1:11" x14ac:dyDescent="0.2">
      <c r="A3523" s="3" t="s">
        <v>1309</v>
      </c>
      <c r="B3523" s="3" t="s">
        <v>1317</v>
      </c>
      <c r="C3523" s="3" t="s">
        <v>1318</v>
      </c>
      <c r="D3523" s="3" t="s">
        <v>14</v>
      </c>
      <c r="E3523" s="3">
        <v>1804</v>
      </c>
      <c r="F3523" s="3">
        <v>207.028327855295</v>
      </c>
      <c r="G3523" s="3">
        <v>2479</v>
      </c>
      <c r="H3523" s="3">
        <v>403.65502066155199</v>
      </c>
      <c r="I3523" s="3">
        <v>878958</v>
      </c>
      <c r="J3523" s="3">
        <v>493</v>
      </c>
      <c r="K3523" s="3">
        <v>5.6089141915768403E-4</v>
      </c>
    </row>
    <row r="3524" spans="1:11" x14ac:dyDescent="0.2">
      <c r="A3524" s="3" t="s">
        <v>1309</v>
      </c>
      <c r="B3524" s="3" t="s">
        <v>1317</v>
      </c>
      <c r="C3524" s="3" t="s">
        <v>1318</v>
      </c>
      <c r="D3524" s="3" t="s">
        <v>15</v>
      </c>
      <c r="E3524" s="3">
        <v>1861</v>
      </c>
      <c r="F3524" s="3">
        <v>173.69703651083901</v>
      </c>
      <c r="G3524" s="3">
        <v>2359</v>
      </c>
      <c r="H3524" s="3">
        <v>345.97000044843401</v>
      </c>
      <c r="I3524" s="3">
        <v>878958</v>
      </c>
      <c r="J3524" s="3">
        <v>493</v>
      </c>
      <c r="K3524" s="3">
        <v>5.6089141915768403E-4</v>
      </c>
    </row>
    <row r="3525" spans="1:11" x14ac:dyDescent="0.2">
      <c r="A3525" s="3" t="s">
        <v>1309</v>
      </c>
      <c r="B3525" s="3" t="s">
        <v>1320</v>
      </c>
      <c r="C3525" s="3" t="s">
        <v>1321</v>
      </c>
      <c r="D3525" s="3" t="s">
        <v>8</v>
      </c>
      <c r="E3525" s="3">
        <v>2005</v>
      </c>
      <c r="F3525" s="3">
        <v>272.23984687353601</v>
      </c>
      <c r="G3525" s="3">
        <v>2697</v>
      </c>
      <c r="H3525" s="3">
        <v>622.64909689402202</v>
      </c>
      <c r="I3525" s="3">
        <v>760143</v>
      </c>
      <c r="J3525" s="3">
        <v>416</v>
      </c>
      <c r="K3525" s="3">
        <v>5.4726544873793495E-4</v>
      </c>
    </row>
    <row r="3526" spans="1:11" x14ac:dyDescent="0.2">
      <c r="A3526" s="3" t="s">
        <v>1309</v>
      </c>
      <c r="B3526" s="3" t="s">
        <v>1320</v>
      </c>
      <c r="C3526" s="3" t="s">
        <v>1321</v>
      </c>
      <c r="D3526" s="3" t="s">
        <v>9</v>
      </c>
      <c r="E3526" s="3">
        <v>2197</v>
      </c>
      <c r="F3526" s="3">
        <v>321.83071952568298</v>
      </c>
      <c r="G3526" s="3">
        <v>3082</v>
      </c>
      <c r="H3526" s="3">
        <v>688.55889954488896</v>
      </c>
      <c r="I3526" s="3">
        <v>760143</v>
      </c>
      <c r="J3526" s="3">
        <v>416</v>
      </c>
      <c r="K3526" s="3">
        <v>5.4726544873793495E-4</v>
      </c>
    </row>
    <row r="3527" spans="1:11" x14ac:dyDescent="0.2">
      <c r="A3527" s="3" t="s">
        <v>1309</v>
      </c>
      <c r="B3527" s="3" t="s">
        <v>1320</v>
      </c>
      <c r="C3527" s="3" t="s">
        <v>1321</v>
      </c>
      <c r="D3527" s="3" t="s">
        <v>10</v>
      </c>
      <c r="E3527" s="3">
        <v>2223</v>
      </c>
      <c r="F3527" s="3">
        <v>289.02805380450098</v>
      </c>
      <c r="G3527" s="3">
        <v>3064</v>
      </c>
      <c r="H3527" s="3">
        <v>581.17142543463501</v>
      </c>
      <c r="I3527" s="3">
        <v>760143</v>
      </c>
      <c r="J3527" s="3">
        <v>416</v>
      </c>
      <c r="K3527" s="3">
        <v>5.4726544873793495E-4</v>
      </c>
    </row>
    <row r="3528" spans="1:11" x14ac:dyDescent="0.2">
      <c r="A3528" s="3" t="s">
        <v>1309</v>
      </c>
      <c r="B3528" s="3" t="s">
        <v>1320</v>
      </c>
      <c r="C3528" s="3" t="s">
        <v>1321</v>
      </c>
      <c r="D3528" s="3" t="s">
        <v>11</v>
      </c>
      <c r="E3528" s="3">
        <v>1960</v>
      </c>
      <c r="F3528" s="3">
        <v>311.31719391429698</v>
      </c>
      <c r="G3528" s="3">
        <v>2772</v>
      </c>
      <c r="H3528" s="3">
        <v>608.04466471564206</v>
      </c>
      <c r="I3528" s="3">
        <v>760143</v>
      </c>
      <c r="J3528" s="3">
        <v>416</v>
      </c>
      <c r="K3528" s="3">
        <v>5.4726544873793495E-4</v>
      </c>
    </row>
    <row r="3529" spans="1:11" x14ac:dyDescent="0.2">
      <c r="A3529" s="3" t="s">
        <v>1309</v>
      </c>
      <c r="B3529" s="3" t="s">
        <v>1320</v>
      </c>
      <c r="C3529" s="3" t="s">
        <v>1321</v>
      </c>
      <c r="D3529" s="3" t="s">
        <v>12</v>
      </c>
      <c r="E3529" s="3">
        <v>2080</v>
      </c>
      <c r="F3529" s="3">
        <v>265.80022967200398</v>
      </c>
      <c r="G3529" s="3">
        <v>2722</v>
      </c>
      <c r="H3529" s="3">
        <v>524.54076458004204</v>
      </c>
      <c r="I3529" s="3">
        <v>760143</v>
      </c>
      <c r="J3529" s="3">
        <v>416</v>
      </c>
      <c r="K3529" s="3">
        <v>5.4726544873793495E-4</v>
      </c>
    </row>
    <row r="3530" spans="1:11" x14ac:dyDescent="0.2">
      <c r="A3530" s="3" t="s">
        <v>1309</v>
      </c>
      <c r="B3530" s="3" t="s">
        <v>1320</v>
      </c>
      <c r="C3530" s="3" t="s">
        <v>1321</v>
      </c>
      <c r="D3530" s="3" t="s">
        <v>13</v>
      </c>
      <c r="E3530" s="3">
        <v>2341</v>
      </c>
      <c r="F3530" s="3">
        <v>394.57586401916302</v>
      </c>
      <c r="G3530" s="3">
        <v>2870</v>
      </c>
      <c r="H3530" s="3">
        <v>701.19631847251401</v>
      </c>
      <c r="I3530" s="3">
        <v>760143</v>
      </c>
      <c r="J3530" s="3">
        <v>416</v>
      </c>
      <c r="K3530" s="3">
        <v>5.4726544873793495E-4</v>
      </c>
    </row>
    <row r="3531" spans="1:11" x14ac:dyDescent="0.2">
      <c r="A3531" s="3" t="s">
        <v>1309</v>
      </c>
      <c r="B3531" s="3" t="s">
        <v>1320</v>
      </c>
      <c r="C3531" s="3" t="s">
        <v>1321</v>
      </c>
      <c r="D3531" s="3" t="s">
        <v>14</v>
      </c>
      <c r="E3531" s="3">
        <v>2479</v>
      </c>
      <c r="F3531" s="3">
        <v>314.51803570490802</v>
      </c>
      <c r="G3531" s="3">
        <v>3122</v>
      </c>
      <c r="H3531" s="3">
        <v>564.81940934493105</v>
      </c>
      <c r="I3531" s="3">
        <v>760143</v>
      </c>
      <c r="J3531" s="3">
        <v>416</v>
      </c>
      <c r="K3531" s="3">
        <v>5.4726544873793495E-4</v>
      </c>
    </row>
    <row r="3532" spans="1:11" x14ac:dyDescent="0.2">
      <c r="A3532" s="3" t="s">
        <v>1309</v>
      </c>
      <c r="B3532" s="3" t="s">
        <v>1320</v>
      </c>
      <c r="C3532" s="3" t="s">
        <v>1321</v>
      </c>
      <c r="D3532" s="3" t="s">
        <v>15</v>
      </c>
      <c r="E3532" s="3">
        <v>2345</v>
      </c>
      <c r="F3532" s="3">
        <v>279.302113495019</v>
      </c>
      <c r="G3532" s="3">
        <v>2997</v>
      </c>
      <c r="H3532" s="3">
        <v>552.01332462774599</v>
      </c>
      <c r="I3532" s="3">
        <v>760143</v>
      </c>
      <c r="J3532" s="3">
        <v>416</v>
      </c>
      <c r="K3532" s="3">
        <v>5.4726544873793495E-4</v>
      </c>
    </row>
    <row r="3533" spans="1:11" x14ac:dyDescent="0.2">
      <c r="A3533" s="3" t="s">
        <v>1309</v>
      </c>
      <c r="B3533" s="3" t="s">
        <v>1323</v>
      </c>
      <c r="C3533" s="3" t="s">
        <v>1324</v>
      </c>
      <c r="D3533" s="3" t="s">
        <v>8</v>
      </c>
      <c r="E3533" s="3">
        <v>2800</v>
      </c>
      <c r="F3533" s="3">
        <v>497.96169191533301</v>
      </c>
      <c r="G3533" s="3">
        <v>3813</v>
      </c>
      <c r="H3533" s="3">
        <v>1123.97120007013</v>
      </c>
      <c r="I3533" s="3">
        <v>320048</v>
      </c>
      <c r="J3533" s="3">
        <v>179</v>
      </c>
      <c r="K3533" s="3">
        <v>5.5929110633405003E-4</v>
      </c>
    </row>
    <row r="3534" spans="1:11" x14ac:dyDescent="0.2">
      <c r="A3534" s="3" t="s">
        <v>1309</v>
      </c>
      <c r="B3534" s="3" t="s">
        <v>1323</v>
      </c>
      <c r="C3534" s="3" t="s">
        <v>1324</v>
      </c>
      <c r="D3534" s="3" t="s">
        <v>9</v>
      </c>
      <c r="E3534" s="3">
        <v>3338</v>
      </c>
      <c r="F3534" s="3">
        <v>614.82134119039404</v>
      </c>
      <c r="G3534" s="3">
        <v>4112</v>
      </c>
      <c r="H3534" s="3">
        <v>1314.43521168346</v>
      </c>
      <c r="I3534" s="3">
        <v>320048</v>
      </c>
      <c r="J3534" s="3">
        <v>179</v>
      </c>
      <c r="K3534" s="3">
        <v>5.5929110633405003E-4</v>
      </c>
    </row>
    <row r="3535" spans="1:11" x14ac:dyDescent="0.2">
      <c r="A3535" s="3" t="s">
        <v>1309</v>
      </c>
      <c r="B3535" s="3" t="s">
        <v>1323</v>
      </c>
      <c r="C3535" s="3" t="s">
        <v>1324</v>
      </c>
      <c r="D3535" s="3" t="s">
        <v>10</v>
      </c>
      <c r="E3535" s="3">
        <v>3051</v>
      </c>
      <c r="F3535" s="3">
        <v>509.16601561136002</v>
      </c>
      <c r="G3535" s="3">
        <v>3909</v>
      </c>
      <c r="H3535" s="3">
        <v>1024.9765852631899</v>
      </c>
      <c r="I3535" s="3">
        <v>320048</v>
      </c>
      <c r="J3535" s="3">
        <v>179</v>
      </c>
      <c r="K3535" s="3">
        <v>5.5929110633405003E-4</v>
      </c>
    </row>
    <row r="3536" spans="1:11" x14ac:dyDescent="0.2">
      <c r="A3536" s="3" t="s">
        <v>1309</v>
      </c>
      <c r="B3536" s="3" t="s">
        <v>1323</v>
      </c>
      <c r="C3536" s="3" t="s">
        <v>1324</v>
      </c>
      <c r="D3536" s="3" t="s">
        <v>11</v>
      </c>
      <c r="E3536" s="3">
        <v>3080</v>
      </c>
      <c r="F3536" s="3">
        <v>517.93777671744999</v>
      </c>
      <c r="G3536" s="3">
        <v>3661</v>
      </c>
      <c r="H3536" s="3">
        <v>1031.1286733039501</v>
      </c>
      <c r="I3536" s="3">
        <v>320048</v>
      </c>
      <c r="J3536" s="3">
        <v>179</v>
      </c>
      <c r="K3536" s="3">
        <v>5.5929110633405003E-4</v>
      </c>
    </row>
    <row r="3537" spans="1:11" x14ac:dyDescent="0.2">
      <c r="A3537" s="3" t="s">
        <v>1309</v>
      </c>
      <c r="B3537" s="3" t="s">
        <v>1323</v>
      </c>
      <c r="C3537" s="3" t="s">
        <v>1324</v>
      </c>
      <c r="D3537" s="3" t="s">
        <v>12</v>
      </c>
      <c r="E3537" s="3">
        <v>2885</v>
      </c>
      <c r="F3537" s="3">
        <v>406.716242337327</v>
      </c>
      <c r="G3537" s="3">
        <v>3469</v>
      </c>
      <c r="H3537" s="3">
        <v>827.76685822517902</v>
      </c>
      <c r="I3537" s="3">
        <v>320048</v>
      </c>
      <c r="J3537" s="3">
        <v>179</v>
      </c>
      <c r="K3537" s="3">
        <v>5.5929110633405003E-4</v>
      </c>
    </row>
    <row r="3538" spans="1:11" x14ac:dyDescent="0.2">
      <c r="A3538" s="3" t="s">
        <v>1309</v>
      </c>
      <c r="B3538" s="3" t="s">
        <v>1323</v>
      </c>
      <c r="C3538" s="3" t="s">
        <v>1324</v>
      </c>
      <c r="D3538" s="3" t="s">
        <v>13</v>
      </c>
      <c r="E3538" s="3">
        <v>3149</v>
      </c>
      <c r="F3538" s="3">
        <v>614.71175114604398</v>
      </c>
      <c r="G3538" s="3">
        <v>3728</v>
      </c>
      <c r="H3538" s="3">
        <v>1104.01768079264</v>
      </c>
      <c r="I3538" s="3">
        <v>320048</v>
      </c>
      <c r="J3538" s="3">
        <v>179</v>
      </c>
      <c r="K3538" s="3">
        <v>5.5929110633405003E-4</v>
      </c>
    </row>
    <row r="3539" spans="1:11" x14ac:dyDescent="0.2">
      <c r="A3539" s="3" t="s">
        <v>1309</v>
      </c>
      <c r="B3539" s="3" t="s">
        <v>1323</v>
      </c>
      <c r="C3539" s="3" t="s">
        <v>1324</v>
      </c>
      <c r="D3539" s="3" t="s">
        <v>14</v>
      </c>
      <c r="E3539" s="3">
        <v>3173</v>
      </c>
      <c r="F3539" s="3">
        <v>603.50193321681002</v>
      </c>
      <c r="G3539" s="3">
        <v>4155</v>
      </c>
      <c r="H3539" s="3">
        <v>1119.9927405604501</v>
      </c>
      <c r="I3539" s="3">
        <v>320048</v>
      </c>
      <c r="J3539" s="3">
        <v>179</v>
      </c>
      <c r="K3539" s="3">
        <v>5.5929110633405003E-4</v>
      </c>
    </row>
    <row r="3540" spans="1:11" x14ac:dyDescent="0.2">
      <c r="A3540" s="3" t="s">
        <v>1309</v>
      </c>
      <c r="B3540" s="3" t="s">
        <v>1323</v>
      </c>
      <c r="C3540" s="3" t="s">
        <v>1324</v>
      </c>
      <c r="D3540" s="3" t="s">
        <v>15</v>
      </c>
      <c r="E3540" s="3">
        <v>3232</v>
      </c>
      <c r="F3540" s="3">
        <v>529.94643967144998</v>
      </c>
      <c r="G3540" s="3">
        <v>3926</v>
      </c>
      <c r="H3540" s="3">
        <v>995.45329617469201</v>
      </c>
      <c r="I3540" s="3">
        <v>320048</v>
      </c>
      <c r="J3540" s="3">
        <v>179</v>
      </c>
      <c r="K3540" s="3">
        <v>5.5929110633405003E-4</v>
      </c>
    </row>
    <row r="3541" spans="1:11" x14ac:dyDescent="0.2">
      <c r="A3541" s="3" t="s">
        <v>1309</v>
      </c>
      <c r="B3541" s="3" t="s">
        <v>1326</v>
      </c>
      <c r="C3541" s="3" t="s">
        <v>1327</v>
      </c>
      <c r="D3541" s="3" t="s">
        <v>8</v>
      </c>
      <c r="E3541" s="3">
        <v>2217</v>
      </c>
      <c r="F3541" s="3">
        <v>436.51446247182901</v>
      </c>
      <c r="G3541" s="3">
        <v>3125</v>
      </c>
      <c r="H3541" s="3">
        <v>981.764899635402</v>
      </c>
      <c r="I3541" s="3">
        <v>541647</v>
      </c>
      <c r="J3541" s="3">
        <v>287</v>
      </c>
      <c r="K3541" s="3">
        <v>5.2986539203577203E-4</v>
      </c>
    </row>
    <row r="3542" spans="1:11" x14ac:dyDescent="0.2">
      <c r="A3542" s="3" t="s">
        <v>1309</v>
      </c>
      <c r="B3542" s="3" t="s">
        <v>1326</v>
      </c>
      <c r="C3542" s="3" t="s">
        <v>1327</v>
      </c>
      <c r="D3542" s="3" t="s">
        <v>9</v>
      </c>
      <c r="E3542" s="3">
        <v>2545</v>
      </c>
      <c r="F3542" s="3">
        <v>608.85251734577605</v>
      </c>
      <c r="G3542" s="3">
        <v>3986</v>
      </c>
      <c r="H3542" s="3">
        <v>1395.58810059917</v>
      </c>
      <c r="I3542" s="3">
        <v>541647</v>
      </c>
      <c r="J3542" s="3">
        <v>287</v>
      </c>
      <c r="K3542" s="3">
        <v>5.2986539203577203E-4</v>
      </c>
    </row>
    <row r="3543" spans="1:11" x14ac:dyDescent="0.2">
      <c r="A3543" s="3" t="s">
        <v>1309</v>
      </c>
      <c r="B3543" s="3" t="s">
        <v>1326</v>
      </c>
      <c r="C3543" s="3" t="s">
        <v>1327</v>
      </c>
      <c r="D3543" s="3" t="s">
        <v>10</v>
      </c>
      <c r="E3543" s="3">
        <v>2539</v>
      </c>
      <c r="F3543" s="3">
        <v>487.94187590238198</v>
      </c>
      <c r="G3543" s="3">
        <v>3522</v>
      </c>
      <c r="H3543" s="3">
        <v>1010.32002279862</v>
      </c>
      <c r="I3543" s="3">
        <v>541647</v>
      </c>
      <c r="J3543" s="3">
        <v>287</v>
      </c>
      <c r="K3543" s="3">
        <v>5.2986539203577203E-4</v>
      </c>
    </row>
    <row r="3544" spans="1:11" x14ac:dyDescent="0.2">
      <c r="A3544" s="3" t="s">
        <v>1309</v>
      </c>
      <c r="B3544" s="3" t="s">
        <v>1326</v>
      </c>
      <c r="C3544" s="3" t="s">
        <v>1327</v>
      </c>
      <c r="D3544" s="3" t="s">
        <v>11</v>
      </c>
      <c r="E3544" s="3">
        <v>2875</v>
      </c>
      <c r="F3544" s="3">
        <v>552.41833625132097</v>
      </c>
      <c r="G3544" s="3">
        <v>3920</v>
      </c>
      <c r="H3544" s="3">
        <v>1121.5587650034699</v>
      </c>
      <c r="I3544" s="3">
        <v>541647</v>
      </c>
      <c r="J3544" s="3">
        <v>287</v>
      </c>
      <c r="K3544" s="3">
        <v>5.2986539203577203E-4</v>
      </c>
    </row>
    <row r="3545" spans="1:11" x14ac:dyDescent="0.2">
      <c r="A3545" s="3" t="s">
        <v>1309</v>
      </c>
      <c r="B3545" s="3" t="s">
        <v>1326</v>
      </c>
      <c r="C3545" s="3" t="s">
        <v>1327</v>
      </c>
      <c r="D3545" s="3" t="s">
        <v>12</v>
      </c>
      <c r="E3545" s="3">
        <v>2464</v>
      </c>
      <c r="F3545" s="3">
        <v>433.05315174634399</v>
      </c>
      <c r="G3545" s="3">
        <v>2975</v>
      </c>
      <c r="H3545" s="3">
        <v>804.231020496773</v>
      </c>
      <c r="I3545" s="3">
        <v>541647</v>
      </c>
      <c r="J3545" s="3">
        <v>287</v>
      </c>
      <c r="K3545" s="3">
        <v>5.2986539203577203E-4</v>
      </c>
    </row>
    <row r="3546" spans="1:11" x14ac:dyDescent="0.2">
      <c r="A3546" s="3" t="s">
        <v>1309</v>
      </c>
      <c r="B3546" s="3" t="s">
        <v>1326</v>
      </c>
      <c r="C3546" s="3" t="s">
        <v>1327</v>
      </c>
      <c r="D3546" s="3" t="s">
        <v>13</v>
      </c>
      <c r="E3546" s="3">
        <v>3183</v>
      </c>
      <c r="F3546" s="3">
        <v>634.59676823611403</v>
      </c>
      <c r="G3546" s="3">
        <v>4010</v>
      </c>
      <c r="H3546" s="3">
        <v>1138.04193033151</v>
      </c>
      <c r="I3546" s="3">
        <v>541647</v>
      </c>
      <c r="J3546" s="3">
        <v>287</v>
      </c>
      <c r="K3546" s="3">
        <v>5.2986539203577203E-4</v>
      </c>
    </row>
    <row r="3547" spans="1:11" x14ac:dyDescent="0.2">
      <c r="A3547" s="3" t="s">
        <v>1309</v>
      </c>
      <c r="B3547" s="3" t="s">
        <v>1326</v>
      </c>
      <c r="C3547" s="3" t="s">
        <v>1327</v>
      </c>
      <c r="D3547" s="3" t="s">
        <v>14</v>
      </c>
      <c r="E3547" s="3">
        <v>2723</v>
      </c>
      <c r="F3547" s="3">
        <v>556.98058941350496</v>
      </c>
      <c r="G3547" s="3">
        <v>3605</v>
      </c>
      <c r="H3547" s="3">
        <v>992.70131755320995</v>
      </c>
      <c r="I3547" s="3">
        <v>541647</v>
      </c>
      <c r="J3547" s="3">
        <v>287</v>
      </c>
      <c r="K3547" s="3">
        <v>5.2986539203577203E-4</v>
      </c>
    </row>
    <row r="3548" spans="1:11" x14ac:dyDescent="0.2">
      <c r="A3548" s="3" t="s">
        <v>1309</v>
      </c>
      <c r="B3548" s="3" t="s">
        <v>1326</v>
      </c>
      <c r="C3548" s="3" t="s">
        <v>1327</v>
      </c>
      <c r="D3548" s="3" t="s">
        <v>15</v>
      </c>
      <c r="E3548" s="3">
        <v>2745</v>
      </c>
      <c r="F3548" s="3">
        <v>439.99330919256602</v>
      </c>
      <c r="G3548" s="3">
        <v>3454</v>
      </c>
      <c r="H3548" s="3">
        <v>821.48689652194798</v>
      </c>
      <c r="I3548" s="3">
        <v>541647</v>
      </c>
      <c r="J3548" s="3">
        <v>287</v>
      </c>
      <c r="K3548" s="3">
        <v>5.2986539203577203E-4</v>
      </c>
    </row>
    <row r="3549" spans="1:11" x14ac:dyDescent="0.2">
      <c r="A3549" s="3" t="s">
        <v>1309</v>
      </c>
      <c r="B3549" s="3" t="s">
        <v>1329</v>
      </c>
      <c r="C3549" s="3" t="s">
        <v>1330</v>
      </c>
      <c r="D3549" s="3" t="s">
        <v>8</v>
      </c>
      <c r="E3549" s="3">
        <v>2706</v>
      </c>
      <c r="F3549" s="3">
        <v>492.33823802800998</v>
      </c>
      <c r="G3549" s="3">
        <v>3524</v>
      </c>
      <c r="H3549" s="3">
        <v>1079.93245089834</v>
      </c>
      <c r="I3549" s="3">
        <v>402908</v>
      </c>
      <c r="J3549" s="3">
        <v>212</v>
      </c>
      <c r="K3549" s="3">
        <v>5.2617470985932304E-4</v>
      </c>
    </row>
    <row r="3550" spans="1:11" x14ac:dyDescent="0.2">
      <c r="A3550" s="3" t="s">
        <v>1309</v>
      </c>
      <c r="B3550" s="3" t="s">
        <v>1329</v>
      </c>
      <c r="C3550" s="3" t="s">
        <v>1330</v>
      </c>
      <c r="D3550" s="3" t="s">
        <v>9</v>
      </c>
      <c r="E3550" s="3">
        <v>3307</v>
      </c>
      <c r="F3550" s="3">
        <v>737.72854463341901</v>
      </c>
      <c r="G3550" s="3">
        <v>4182</v>
      </c>
      <c r="H3550" s="3">
        <v>1464.2805662770099</v>
      </c>
      <c r="I3550" s="3">
        <v>402908</v>
      </c>
      <c r="J3550" s="3">
        <v>212</v>
      </c>
      <c r="K3550" s="3">
        <v>5.2617470985932304E-4</v>
      </c>
    </row>
    <row r="3551" spans="1:11" x14ac:dyDescent="0.2">
      <c r="A3551" s="3" t="s">
        <v>1309</v>
      </c>
      <c r="B3551" s="3" t="s">
        <v>1329</v>
      </c>
      <c r="C3551" s="3" t="s">
        <v>1330</v>
      </c>
      <c r="D3551" s="3" t="s">
        <v>10</v>
      </c>
      <c r="E3551" s="3">
        <v>2761</v>
      </c>
      <c r="F3551" s="3">
        <v>597.58671374384096</v>
      </c>
      <c r="G3551" s="3">
        <v>3846</v>
      </c>
      <c r="H3551" s="3">
        <v>1231.3154621133799</v>
      </c>
      <c r="I3551" s="3">
        <v>402908</v>
      </c>
      <c r="J3551" s="3">
        <v>212</v>
      </c>
      <c r="K3551" s="3">
        <v>5.2617470985932304E-4</v>
      </c>
    </row>
    <row r="3552" spans="1:11" x14ac:dyDescent="0.2">
      <c r="A3552" s="3" t="s">
        <v>1309</v>
      </c>
      <c r="B3552" s="3" t="s">
        <v>1329</v>
      </c>
      <c r="C3552" s="3" t="s">
        <v>1330</v>
      </c>
      <c r="D3552" s="3" t="s">
        <v>11</v>
      </c>
      <c r="E3552" s="3">
        <v>3011</v>
      </c>
      <c r="F3552" s="3">
        <v>618.84954299938602</v>
      </c>
      <c r="G3552" s="3">
        <v>3608</v>
      </c>
      <c r="H3552" s="3">
        <v>1132.5619238177601</v>
      </c>
      <c r="I3552" s="3">
        <v>402908</v>
      </c>
      <c r="J3552" s="3">
        <v>212</v>
      </c>
      <c r="K3552" s="3">
        <v>5.2617470985932304E-4</v>
      </c>
    </row>
    <row r="3553" spans="1:11" x14ac:dyDescent="0.2">
      <c r="A3553" s="3" t="s">
        <v>1309</v>
      </c>
      <c r="B3553" s="3" t="s">
        <v>1329</v>
      </c>
      <c r="C3553" s="3" t="s">
        <v>1330</v>
      </c>
      <c r="D3553" s="3" t="s">
        <v>12</v>
      </c>
      <c r="E3553" s="3">
        <v>2797</v>
      </c>
      <c r="F3553" s="3">
        <v>467.297722428957</v>
      </c>
      <c r="G3553" s="3">
        <v>3348</v>
      </c>
      <c r="H3553" s="3">
        <v>860.53459924692697</v>
      </c>
      <c r="I3553" s="3">
        <v>402908</v>
      </c>
      <c r="J3553" s="3">
        <v>212</v>
      </c>
      <c r="K3553" s="3">
        <v>5.2617470985932304E-4</v>
      </c>
    </row>
    <row r="3554" spans="1:11" x14ac:dyDescent="0.2">
      <c r="A3554" s="3" t="s">
        <v>1309</v>
      </c>
      <c r="B3554" s="3" t="s">
        <v>1329</v>
      </c>
      <c r="C3554" s="3" t="s">
        <v>1330</v>
      </c>
      <c r="D3554" s="3" t="s">
        <v>13</v>
      </c>
      <c r="E3554" s="3">
        <v>3201</v>
      </c>
      <c r="F3554" s="3">
        <v>728.69550326603303</v>
      </c>
      <c r="G3554" s="3">
        <v>3771</v>
      </c>
      <c r="H3554" s="3">
        <v>1181.2853947547101</v>
      </c>
      <c r="I3554" s="3">
        <v>402908</v>
      </c>
      <c r="J3554" s="3">
        <v>212</v>
      </c>
      <c r="K3554" s="3">
        <v>5.2617470985932304E-4</v>
      </c>
    </row>
    <row r="3555" spans="1:11" x14ac:dyDescent="0.2">
      <c r="A3555" s="3" t="s">
        <v>1309</v>
      </c>
      <c r="B3555" s="3" t="s">
        <v>1329</v>
      </c>
      <c r="C3555" s="3" t="s">
        <v>1330</v>
      </c>
      <c r="D3555" s="3" t="s">
        <v>14</v>
      </c>
      <c r="E3555" s="3">
        <v>3297</v>
      </c>
      <c r="F3555" s="3">
        <v>685.10979932027203</v>
      </c>
      <c r="G3555" s="3">
        <v>4060</v>
      </c>
      <c r="H3555" s="3">
        <v>1120.41070102146</v>
      </c>
      <c r="I3555" s="3">
        <v>402908</v>
      </c>
      <c r="J3555" s="3">
        <v>212</v>
      </c>
      <c r="K3555" s="3">
        <v>5.2617470985932304E-4</v>
      </c>
    </row>
    <row r="3556" spans="1:11" x14ac:dyDescent="0.2">
      <c r="A3556" s="3" t="s">
        <v>1309</v>
      </c>
      <c r="B3556" s="3" t="s">
        <v>1329</v>
      </c>
      <c r="C3556" s="3" t="s">
        <v>1330</v>
      </c>
      <c r="D3556" s="3" t="s">
        <v>15</v>
      </c>
      <c r="E3556" s="3">
        <v>2755</v>
      </c>
      <c r="F3556" s="3">
        <v>629.80031380923401</v>
      </c>
      <c r="G3556" s="3">
        <v>3500</v>
      </c>
      <c r="H3556" s="3">
        <v>1081.41067059069</v>
      </c>
      <c r="I3556" s="3">
        <v>402908</v>
      </c>
      <c r="J3556" s="3">
        <v>212</v>
      </c>
      <c r="K3556" s="3">
        <v>5.2617470985932304E-4</v>
      </c>
    </row>
    <row r="3557" spans="1:11" x14ac:dyDescent="0.2">
      <c r="A3557" s="3" t="s">
        <v>1309</v>
      </c>
      <c r="B3557" s="3" t="s">
        <v>1332</v>
      </c>
      <c r="C3557" s="3" t="s">
        <v>1333</v>
      </c>
      <c r="D3557" s="3" t="s">
        <v>8</v>
      </c>
      <c r="E3557" s="3">
        <v>2724</v>
      </c>
      <c r="F3557" s="3">
        <v>420.51075378262101</v>
      </c>
      <c r="G3557" s="3">
        <v>3394</v>
      </c>
      <c r="H3557" s="3">
        <v>879.28828866297897</v>
      </c>
      <c r="I3557" s="3">
        <v>424791</v>
      </c>
      <c r="J3557" s="3">
        <v>224</v>
      </c>
      <c r="K3557" s="3">
        <v>5.2731813997942501E-4</v>
      </c>
    </row>
    <row r="3558" spans="1:11" x14ac:dyDescent="0.2">
      <c r="A3558" s="3" t="s">
        <v>1309</v>
      </c>
      <c r="B3558" s="3" t="s">
        <v>1332</v>
      </c>
      <c r="C3558" s="3" t="s">
        <v>1333</v>
      </c>
      <c r="D3558" s="3" t="s">
        <v>9</v>
      </c>
      <c r="E3558" s="3">
        <v>3251</v>
      </c>
      <c r="F3558" s="3">
        <v>546.34493309156096</v>
      </c>
      <c r="G3558" s="3">
        <v>4130</v>
      </c>
      <c r="H3558" s="3">
        <v>1099.91298793652</v>
      </c>
      <c r="I3558" s="3">
        <v>424791</v>
      </c>
      <c r="J3558" s="3">
        <v>224</v>
      </c>
      <c r="K3558" s="3">
        <v>5.2731813997942501E-4</v>
      </c>
    </row>
    <row r="3559" spans="1:11" x14ac:dyDescent="0.2">
      <c r="A3559" s="3" t="s">
        <v>1309</v>
      </c>
      <c r="B3559" s="3" t="s">
        <v>1332</v>
      </c>
      <c r="C3559" s="3" t="s">
        <v>1333</v>
      </c>
      <c r="D3559" s="3" t="s">
        <v>10</v>
      </c>
      <c r="E3559" s="3">
        <v>3122</v>
      </c>
      <c r="F3559" s="3">
        <v>491.63408949855199</v>
      </c>
      <c r="G3559" s="3">
        <v>3856</v>
      </c>
      <c r="H3559" s="3">
        <v>964.70988929386704</v>
      </c>
      <c r="I3559" s="3">
        <v>424791</v>
      </c>
      <c r="J3559" s="3">
        <v>224</v>
      </c>
      <c r="K3559" s="3">
        <v>5.2731813997942501E-4</v>
      </c>
    </row>
    <row r="3560" spans="1:11" x14ac:dyDescent="0.2">
      <c r="A3560" s="3" t="s">
        <v>1309</v>
      </c>
      <c r="B3560" s="3" t="s">
        <v>1332</v>
      </c>
      <c r="C3560" s="3" t="s">
        <v>1333</v>
      </c>
      <c r="D3560" s="3" t="s">
        <v>11</v>
      </c>
      <c r="E3560" s="3">
        <v>2667</v>
      </c>
      <c r="F3560" s="3">
        <v>494.94887194055099</v>
      </c>
      <c r="G3560" s="3">
        <v>3593</v>
      </c>
      <c r="H3560" s="3">
        <v>996.65526676464401</v>
      </c>
      <c r="I3560" s="3">
        <v>424791</v>
      </c>
      <c r="J3560" s="3">
        <v>224</v>
      </c>
      <c r="K3560" s="3">
        <v>5.2731813997942501E-4</v>
      </c>
    </row>
    <row r="3561" spans="1:11" x14ac:dyDescent="0.2">
      <c r="A3561" s="3" t="s">
        <v>1309</v>
      </c>
      <c r="B3561" s="3" t="s">
        <v>1332</v>
      </c>
      <c r="C3561" s="3" t="s">
        <v>1333</v>
      </c>
      <c r="D3561" s="3" t="s">
        <v>12</v>
      </c>
      <c r="E3561" s="3">
        <v>2670</v>
      </c>
      <c r="F3561" s="3">
        <v>390.82601813129003</v>
      </c>
      <c r="G3561" s="3">
        <v>3338</v>
      </c>
      <c r="H3561" s="3">
        <v>743.11667839990002</v>
      </c>
      <c r="I3561" s="3">
        <v>424791</v>
      </c>
      <c r="J3561" s="3">
        <v>224</v>
      </c>
      <c r="K3561" s="3">
        <v>5.2731813997942501E-4</v>
      </c>
    </row>
    <row r="3562" spans="1:11" x14ac:dyDescent="0.2">
      <c r="A3562" s="3" t="s">
        <v>1309</v>
      </c>
      <c r="B3562" s="3" t="s">
        <v>1332</v>
      </c>
      <c r="C3562" s="3" t="s">
        <v>1333</v>
      </c>
      <c r="D3562" s="3" t="s">
        <v>13</v>
      </c>
      <c r="E3562" s="3">
        <v>2874</v>
      </c>
      <c r="F3562" s="3">
        <v>534.11806324240194</v>
      </c>
      <c r="G3562" s="3">
        <v>3447</v>
      </c>
      <c r="H3562" s="3">
        <v>931.28430026378703</v>
      </c>
      <c r="I3562" s="3">
        <v>424791</v>
      </c>
      <c r="J3562" s="3">
        <v>224</v>
      </c>
      <c r="K3562" s="3">
        <v>5.2731813997942501E-4</v>
      </c>
    </row>
    <row r="3563" spans="1:11" x14ac:dyDescent="0.2">
      <c r="A3563" s="3" t="s">
        <v>1309</v>
      </c>
      <c r="B3563" s="3" t="s">
        <v>1332</v>
      </c>
      <c r="C3563" s="3" t="s">
        <v>1333</v>
      </c>
      <c r="D3563" s="3" t="s">
        <v>14</v>
      </c>
      <c r="E3563" s="3">
        <v>2958</v>
      </c>
      <c r="F3563" s="3">
        <v>488.35887583241998</v>
      </c>
      <c r="G3563" s="3">
        <v>3697</v>
      </c>
      <c r="H3563" s="3">
        <v>843.107397523754</v>
      </c>
      <c r="I3563" s="3">
        <v>424791</v>
      </c>
      <c r="J3563" s="3">
        <v>224</v>
      </c>
      <c r="K3563" s="3">
        <v>5.2731813997942501E-4</v>
      </c>
    </row>
    <row r="3564" spans="1:11" x14ac:dyDescent="0.2">
      <c r="A3564" s="3" t="s">
        <v>1309</v>
      </c>
      <c r="B3564" s="3" t="s">
        <v>1332</v>
      </c>
      <c r="C3564" s="3" t="s">
        <v>1333</v>
      </c>
      <c r="D3564" s="3" t="s">
        <v>15</v>
      </c>
      <c r="E3564" s="3">
        <v>2959</v>
      </c>
      <c r="F3564" s="3">
        <v>414.42494544321602</v>
      </c>
      <c r="G3564" s="3">
        <v>3639</v>
      </c>
      <c r="H3564" s="3">
        <v>763.16474462126405</v>
      </c>
      <c r="I3564" s="3">
        <v>424791</v>
      </c>
      <c r="J3564" s="3">
        <v>224</v>
      </c>
      <c r="K3564" s="3">
        <v>5.2731813997942501E-4</v>
      </c>
    </row>
    <row r="3565" spans="1:11" x14ac:dyDescent="0.2">
      <c r="A3565" s="3" t="s">
        <v>1309</v>
      </c>
      <c r="B3565" s="3" t="s">
        <v>1335</v>
      </c>
      <c r="C3565" s="3" t="s">
        <v>1336</v>
      </c>
      <c r="D3565" s="3" t="s">
        <v>8</v>
      </c>
      <c r="E3565" s="3">
        <v>3658</v>
      </c>
      <c r="F3565" s="3">
        <v>949.63249944642996</v>
      </c>
      <c r="G3565" s="3">
        <v>4947</v>
      </c>
      <c r="H3565" s="3">
        <v>2153.6118955935699</v>
      </c>
      <c r="I3565" s="3">
        <v>281201</v>
      </c>
      <c r="J3565" s="3">
        <v>137</v>
      </c>
      <c r="K3565" s="3">
        <v>4.87195991479404E-4</v>
      </c>
    </row>
    <row r="3566" spans="1:11" x14ac:dyDescent="0.2">
      <c r="A3566" s="3" t="s">
        <v>1309</v>
      </c>
      <c r="B3566" s="3" t="s">
        <v>1335</v>
      </c>
      <c r="C3566" s="3" t="s">
        <v>1336</v>
      </c>
      <c r="D3566" s="3" t="s">
        <v>9</v>
      </c>
      <c r="E3566" s="3">
        <v>4563</v>
      </c>
      <c r="F3566" s="3">
        <v>1564.72893539659</v>
      </c>
      <c r="G3566" s="3">
        <v>5751</v>
      </c>
      <c r="H3566" s="3">
        <v>3011.5991304119798</v>
      </c>
      <c r="I3566" s="3">
        <v>281201</v>
      </c>
      <c r="J3566" s="3">
        <v>137</v>
      </c>
      <c r="K3566" s="3">
        <v>4.87195991479404E-4</v>
      </c>
    </row>
    <row r="3567" spans="1:11" x14ac:dyDescent="0.2">
      <c r="A3567" s="3" t="s">
        <v>1309</v>
      </c>
      <c r="B3567" s="3" t="s">
        <v>1335</v>
      </c>
      <c r="C3567" s="3" t="s">
        <v>1336</v>
      </c>
      <c r="D3567" s="3" t="s">
        <v>10</v>
      </c>
      <c r="E3567" s="3">
        <v>3811</v>
      </c>
      <c r="F3567" s="3">
        <v>1002.23804771604</v>
      </c>
      <c r="G3567" s="3">
        <v>4654</v>
      </c>
      <c r="H3567" s="3">
        <v>2096.7476870287601</v>
      </c>
      <c r="I3567" s="3">
        <v>281201</v>
      </c>
      <c r="J3567" s="3">
        <v>137</v>
      </c>
      <c r="K3567" s="3">
        <v>4.87195991479404E-4</v>
      </c>
    </row>
    <row r="3568" spans="1:11" x14ac:dyDescent="0.2">
      <c r="A3568" s="3" t="s">
        <v>1309</v>
      </c>
      <c r="B3568" s="3" t="s">
        <v>1335</v>
      </c>
      <c r="C3568" s="3" t="s">
        <v>1336</v>
      </c>
      <c r="D3568" s="3" t="s">
        <v>11</v>
      </c>
      <c r="E3568" s="3">
        <v>3717</v>
      </c>
      <c r="F3568" s="3">
        <v>860.60322675744601</v>
      </c>
      <c r="G3568" s="3">
        <v>4968</v>
      </c>
      <c r="H3568" s="3">
        <v>1824.69560746973</v>
      </c>
      <c r="I3568" s="3">
        <v>281201</v>
      </c>
      <c r="J3568" s="3">
        <v>137</v>
      </c>
      <c r="K3568" s="3">
        <v>4.87195991479404E-4</v>
      </c>
    </row>
    <row r="3569" spans="1:11" x14ac:dyDescent="0.2">
      <c r="A3569" s="3" t="s">
        <v>1309</v>
      </c>
      <c r="B3569" s="3" t="s">
        <v>1335</v>
      </c>
      <c r="C3569" s="3" t="s">
        <v>1336</v>
      </c>
      <c r="D3569" s="3" t="s">
        <v>12</v>
      </c>
      <c r="E3569" s="3">
        <v>3144</v>
      </c>
      <c r="F3569" s="3">
        <v>610.76645868857599</v>
      </c>
      <c r="G3569" s="3">
        <v>4105</v>
      </c>
      <c r="H3569" s="3">
        <v>1316.9701673822001</v>
      </c>
      <c r="I3569" s="3">
        <v>281201</v>
      </c>
      <c r="J3569" s="3">
        <v>137</v>
      </c>
      <c r="K3569" s="3">
        <v>4.87195991479404E-4</v>
      </c>
    </row>
    <row r="3570" spans="1:11" x14ac:dyDescent="0.2">
      <c r="A3570" s="3" t="s">
        <v>1309</v>
      </c>
      <c r="B3570" s="3" t="s">
        <v>1335</v>
      </c>
      <c r="C3570" s="3" t="s">
        <v>1336</v>
      </c>
      <c r="D3570" s="3" t="s">
        <v>13</v>
      </c>
      <c r="E3570" s="3">
        <v>3735</v>
      </c>
      <c r="F3570" s="3">
        <v>1012.63329674185</v>
      </c>
      <c r="G3570" s="3">
        <v>4681</v>
      </c>
      <c r="H3570" s="3">
        <v>1894.7100360949501</v>
      </c>
      <c r="I3570" s="3">
        <v>281201</v>
      </c>
      <c r="J3570" s="3">
        <v>137</v>
      </c>
      <c r="K3570" s="3">
        <v>4.87195991479404E-4</v>
      </c>
    </row>
    <row r="3571" spans="1:11" x14ac:dyDescent="0.2">
      <c r="A3571" s="3" t="s">
        <v>1309</v>
      </c>
      <c r="B3571" s="3" t="s">
        <v>1335</v>
      </c>
      <c r="C3571" s="3" t="s">
        <v>1336</v>
      </c>
      <c r="D3571" s="3" t="s">
        <v>14</v>
      </c>
      <c r="E3571" s="3">
        <v>3768</v>
      </c>
      <c r="F3571" s="3">
        <v>1093.0629572189901</v>
      </c>
      <c r="G3571" s="3">
        <v>4797</v>
      </c>
      <c r="H3571" s="3">
        <v>1985.69499962541</v>
      </c>
      <c r="I3571" s="3">
        <v>281201</v>
      </c>
      <c r="J3571" s="3">
        <v>137</v>
      </c>
      <c r="K3571" s="3">
        <v>4.87195991479404E-4</v>
      </c>
    </row>
    <row r="3572" spans="1:11" x14ac:dyDescent="0.2">
      <c r="A3572" s="3" t="s">
        <v>1309</v>
      </c>
      <c r="B3572" s="3" t="s">
        <v>1335</v>
      </c>
      <c r="C3572" s="3" t="s">
        <v>1336</v>
      </c>
      <c r="D3572" s="3" t="s">
        <v>15</v>
      </c>
      <c r="E3572" s="3">
        <v>3943</v>
      </c>
      <c r="F3572" s="3">
        <v>1093.15778305867</v>
      </c>
      <c r="G3572" s="3">
        <v>4947</v>
      </c>
      <c r="H3572" s="3">
        <v>2041.8419985882499</v>
      </c>
      <c r="I3572" s="3">
        <v>281201</v>
      </c>
      <c r="J3572" s="3">
        <v>137</v>
      </c>
      <c r="K3572" s="3">
        <v>4.87195991479404E-4</v>
      </c>
    </row>
    <row r="3573" spans="1:11" x14ac:dyDescent="0.2">
      <c r="A3573" s="3" t="s">
        <v>1309</v>
      </c>
      <c r="B3573" s="3" t="s">
        <v>1338</v>
      </c>
      <c r="C3573" s="3" t="s">
        <v>1339</v>
      </c>
      <c r="D3573" s="3" t="s">
        <v>8</v>
      </c>
      <c r="E3573" s="3">
        <v>2389</v>
      </c>
      <c r="F3573" s="3">
        <v>471.823816241857</v>
      </c>
      <c r="G3573" s="3">
        <v>3122</v>
      </c>
      <c r="H3573" s="3">
        <v>985.31792002731299</v>
      </c>
      <c r="I3573" s="3">
        <v>375452</v>
      </c>
      <c r="J3573" s="3">
        <v>206</v>
      </c>
      <c r="K3573" s="3">
        <v>5.4867200068184504E-4</v>
      </c>
    </row>
    <row r="3574" spans="1:11" x14ac:dyDescent="0.2">
      <c r="A3574" s="3" t="s">
        <v>1309</v>
      </c>
      <c r="B3574" s="3" t="s">
        <v>1338</v>
      </c>
      <c r="C3574" s="3" t="s">
        <v>1339</v>
      </c>
      <c r="D3574" s="3" t="s">
        <v>9</v>
      </c>
      <c r="E3574" s="3">
        <v>2923</v>
      </c>
      <c r="F3574" s="3">
        <v>524.86972053081797</v>
      </c>
      <c r="G3574" s="3">
        <v>3733</v>
      </c>
      <c r="H3574" s="3">
        <v>1064.9626226819601</v>
      </c>
      <c r="I3574" s="3">
        <v>375452</v>
      </c>
      <c r="J3574" s="3">
        <v>206</v>
      </c>
      <c r="K3574" s="3">
        <v>5.4867200068184504E-4</v>
      </c>
    </row>
    <row r="3575" spans="1:11" x14ac:dyDescent="0.2">
      <c r="A3575" s="3" t="s">
        <v>1309</v>
      </c>
      <c r="B3575" s="3" t="s">
        <v>1338</v>
      </c>
      <c r="C3575" s="3" t="s">
        <v>1339</v>
      </c>
      <c r="D3575" s="3" t="s">
        <v>10</v>
      </c>
      <c r="E3575" s="3">
        <v>2807</v>
      </c>
      <c r="F3575" s="3">
        <v>418.10157194517399</v>
      </c>
      <c r="G3575" s="3">
        <v>3542</v>
      </c>
      <c r="H3575" s="3">
        <v>852.22859418654002</v>
      </c>
      <c r="I3575" s="3">
        <v>375452</v>
      </c>
      <c r="J3575" s="3">
        <v>206</v>
      </c>
      <c r="K3575" s="3">
        <v>5.4867200068184504E-4</v>
      </c>
    </row>
    <row r="3576" spans="1:11" x14ac:dyDescent="0.2">
      <c r="A3576" s="3" t="s">
        <v>1309</v>
      </c>
      <c r="B3576" s="3" t="s">
        <v>1338</v>
      </c>
      <c r="C3576" s="3" t="s">
        <v>1339</v>
      </c>
      <c r="D3576" s="3" t="s">
        <v>11</v>
      </c>
      <c r="E3576" s="3">
        <v>2696</v>
      </c>
      <c r="F3576" s="3">
        <v>465.44242568588197</v>
      </c>
      <c r="G3576" s="3">
        <v>3349</v>
      </c>
      <c r="H3576" s="3">
        <v>907.53226399712798</v>
      </c>
      <c r="I3576" s="3">
        <v>375452</v>
      </c>
      <c r="J3576" s="3">
        <v>206</v>
      </c>
      <c r="K3576" s="3">
        <v>5.4867200068184504E-4</v>
      </c>
    </row>
    <row r="3577" spans="1:11" x14ac:dyDescent="0.2">
      <c r="A3577" s="3" t="s">
        <v>1309</v>
      </c>
      <c r="B3577" s="3" t="s">
        <v>1338</v>
      </c>
      <c r="C3577" s="3" t="s">
        <v>1339</v>
      </c>
      <c r="D3577" s="3" t="s">
        <v>12</v>
      </c>
      <c r="E3577" s="3">
        <v>2440</v>
      </c>
      <c r="F3577" s="3">
        <v>380.94780893091001</v>
      </c>
      <c r="G3577" s="3">
        <v>3005</v>
      </c>
      <c r="H3577" s="3">
        <v>759.84802256714602</v>
      </c>
      <c r="I3577" s="3">
        <v>375452</v>
      </c>
      <c r="J3577" s="3">
        <v>206</v>
      </c>
      <c r="K3577" s="3">
        <v>5.4867200068184504E-4</v>
      </c>
    </row>
    <row r="3578" spans="1:11" x14ac:dyDescent="0.2">
      <c r="A3578" s="3" t="s">
        <v>1309</v>
      </c>
      <c r="B3578" s="3" t="s">
        <v>1338</v>
      </c>
      <c r="C3578" s="3" t="s">
        <v>1339</v>
      </c>
      <c r="D3578" s="3" t="s">
        <v>13</v>
      </c>
      <c r="E3578" s="3">
        <v>2761</v>
      </c>
      <c r="F3578" s="3">
        <v>540.25703466144103</v>
      </c>
      <c r="G3578" s="3">
        <v>3250</v>
      </c>
      <c r="H3578" s="3">
        <v>928.08760369699201</v>
      </c>
      <c r="I3578" s="3">
        <v>375452</v>
      </c>
      <c r="J3578" s="3">
        <v>206</v>
      </c>
      <c r="K3578" s="3">
        <v>5.4867200068184504E-4</v>
      </c>
    </row>
    <row r="3579" spans="1:11" x14ac:dyDescent="0.2">
      <c r="A3579" s="3" t="s">
        <v>1309</v>
      </c>
      <c r="B3579" s="3" t="s">
        <v>1338</v>
      </c>
      <c r="C3579" s="3" t="s">
        <v>1339</v>
      </c>
      <c r="D3579" s="3" t="s">
        <v>14</v>
      </c>
      <c r="E3579" s="3">
        <v>2789</v>
      </c>
      <c r="F3579" s="3">
        <v>489.20000598522802</v>
      </c>
      <c r="G3579" s="3">
        <v>3416</v>
      </c>
      <c r="H3579" s="3">
        <v>832.18559144551398</v>
      </c>
      <c r="I3579" s="3">
        <v>375452</v>
      </c>
      <c r="J3579" s="3">
        <v>206</v>
      </c>
      <c r="K3579" s="3">
        <v>5.4867200068184504E-4</v>
      </c>
    </row>
    <row r="3580" spans="1:11" x14ac:dyDescent="0.2">
      <c r="A3580" s="3" t="s">
        <v>1309</v>
      </c>
      <c r="B3580" s="3" t="s">
        <v>1338</v>
      </c>
      <c r="C3580" s="3" t="s">
        <v>1339</v>
      </c>
      <c r="D3580" s="3" t="s">
        <v>15</v>
      </c>
      <c r="E3580" s="3">
        <v>2845</v>
      </c>
      <c r="F3580" s="3">
        <v>427.83245638521998</v>
      </c>
      <c r="G3580" s="3">
        <v>3381</v>
      </c>
      <c r="H3580" s="3">
        <v>804.59133062274998</v>
      </c>
      <c r="I3580" s="3">
        <v>375452</v>
      </c>
      <c r="J3580" s="3">
        <v>206</v>
      </c>
      <c r="K3580" s="3">
        <v>5.4867200068184504E-4</v>
      </c>
    </row>
    <row r="3581" spans="1:11" x14ac:dyDescent="0.2">
      <c r="A3581" s="3" t="s">
        <v>1309</v>
      </c>
      <c r="B3581" s="3" t="s">
        <v>1341</v>
      </c>
      <c r="C3581" s="3" t="s">
        <v>1342</v>
      </c>
      <c r="D3581" s="3" t="s">
        <v>8</v>
      </c>
      <c r="E3581" s="3">
        <v>3140</v>
      </c>
      <c r="F3581" s="3">
        <v>632.32687445311296</v>
      </c>
      <c r="G3581" s="3">
        <v>3937</v>
      </c>
      <c r="H3581" s="3">
        <v>1278.6614994464501</v>
      </c>
      <c r="I3581" s="3">
        <v>333934</v>
      </c>
      <c r="J3581" s="3">
        <v>183</v>
      </c>
      <c r="K3581" s="3">
        <v>5.4801248150832199E-4</v>
      </c>
    </row>
    <row r="3582" spans="1:11" x14ac:dyDescent="0.2">
      <c r="A3582" s="3" t="s">
        <v>1309</v>
      </c>
      <c r="B3582" s="3" t="s">
        <v>1341</v>
      </c>
      <c r="C3582" s="3" t="s">
        <v>1342</v>
      </c>
      <c r="D3582" s="3" t="s">
        <v>9</v>
      </c>
      <c r="E3582" s="3">
        <v>3421</v>
      </c>
      <c r="F3582" s="3">
        <v>773.48548866185604</v>
      </c>
      <c r="G3582" s="3">
        <v>4109</v>
      </c>
      <c r="H3582" s="3">
        <v>1414.1071109920799</v>
      </c>
      <c r="I3582" s="3">
        <v>333934</v>
      </c>
      <c r="J3582" s="3">
        <v>183</v>
      </c>
      <c r="K3582" s="3">
        <v>5.4801248150832199E-4</v>
      </c>
    </row>
    <row r="3583" spans="1:11" x14ac:dyDescent="0.2">
      <c r="A3583" s="3" t="s">
        <v>1309</v>
      </c>
      <c r="B3583" s="3" t="s">
        <v>1341</v>
      </c>
      <c r="C3583" s="3" t="s">
        <v>1342</v>
      </c>
      <c r="D3583" s="3" t="s">
        <v>10</v>
      </c>
      <c r="E3583" s="3">
        <v>2932</v>
      </c>
      <c r="F3583" s="3">
        <v>654.190503103575</v>
      </c>
      <c r="G3583" s="3">
        <v>3895</v>
      </c>
      <c r="H3583" s="3">
        <v>1232.19413093867</v>
      </c>
      <c r="I3583" s="3">
        <v>333934</v>
      </c>
      <c r="J3583" s="3">
        <v>183</v>
      </c>
      <c r="K3583" s="3">
        <v>5.4801248150832199E-4</v>
      </c>
    </row>
    <row r="3584" spans="1:11" x14ac:dyDescent="0.2">
      <c r="A3584" s="3" t="s">
        <v>1309</v>
      </c>
      <c r="B3584" s="3" t="s">
        <v>1341</v>
      </c>
      <c r="C3584" s="3" t="s">
        <v>1342</v>
      </c>
      <c r="D3584" s="3" t="s">
        <v>11</v>
      </c>
      <c r="E3584" s="3">
        <v>3190</v>
      </c>
      <c r="F3584" s="3">
        <v>620.90868313949204</v>
      </c>
      <c r="G3584" s="3">
        <v>3958</v>
      </c>
      <c r="H3584" s="3">
        <v>1172.6365304778101</v>
      </c>
      <c r="I3584" s="3">
        <v>333934</v>
      </c>
      <c r="J3584" s="3">
        <v>183</v>
      </c>
      <c r="K3584" s="3">
        <v>5.4801248150832199E-4</v>
      </c>
    </row>
    <row r="3585" spans="1:11" x14ac:dyDescent="0.2">
      <c r="A3585" s="3" t="s">
        <v>1309</v>
      </c>
      <c r="B3585" s="3" t="s">
        <v>1341</v>
      </c>
      <c r="C3585" s="3" t="s">
        <v>1342</v>
      </c>
      <c r="D3585" s="3" t="s">
        <v>12</v>
      </c>
      <c r="E3585" s="3">
        <v>3081</v>
      </c>
      <c r="F3585" s="3">
        <v>480.24966605070301</v>
      </c>
      <c r="G3585" s="3">
        <v>3714</v>
      </c>
      <c r="H3585" s="3">
        <v>927.52771405425005</v>
      </c>
      <c r="I3585" s="3">
        <v>333934</v>
      </c>
      <c r="J3585" s="3">
        <v>183</v>
      </c>
      <c r="K3585" s="3">
        <v>5.4801248150832199E-4</v>
      </c>
    </row>
    <row r="3586" spans="1:11" x14ac:dyDescent="0.2">
      <c r="A3586" s="3" t="s">
        <v>1309</v>
      </c>
      <c r="B3586" s="3" t="s">
        <v>1341</v>
      </c>
      <c r="C3586" s="3" t="s">
        <v>1342</v>
      </c>
      <c r="D3586" s="3" t="s">
        <v>13</v>
      </c>
      <c r="E3586" s="3">
        <v>3290</v>
      </c>
      <c r="F3586" s="3">
        <v>672.19972792636895</v>
      </c>
      <c r="G3586" s="3">
        <v>4082</v>
      </c>
      <c r="H3586" s="3">
        <v>1161.0844013314099</v>
      </c>
      <c r="I3586" s="3">
        <v>333934</v>
      </c>
      <c r="J3586" s="3">
        <v>183</v>
      </c>
      <c r="K3586" s="3">
        <v>5.4801248150832199E-4</v>
      </c>
    </row>
    <row r="3587" spans="1:11" x14ac:dyDescent="0.2">
      <c r="A3587" s="3" t="s">
        <v>1309</v>
      </c>
      <c r="B3587" s="3" t="s">
        <v>1341</v>
      </c>
      <c r="C3587" s="3" t="s">
        <v>1342</v>
      </c>
      <c r="D3587" s="3" t="s">
        <v>14</v>
      </c>
      <c r="E3587" s="3">
        <v>3027</v>
      </c>
      <c r="F3587" s="3">
        <v>673.02005184846405</v>
      </c>
      <c r="G3587" s="3">
        <v>3669</v>
      </c>
      <c r="H3587" s="3">
        <v>1139.8953832244199</v>
      </c>
      <c r="I3587" s="3">
        <v>333934</v>
      </c>
      <c r="J3587" s="3">
        <v>183</v>
      </c>
      <c r="K3587" s="3">
        <v>5.4801248150832199E-4</v>
      </c>
    </row>
    <row r="3588" spans="1:11" x14ac:dyDescent="0.2">
      <c r="A3588" s="3" t="s">
        <v>1309</v>
      </c>
      <c r="B3588" s="3" t="s">
        <v>1341</v>
      </c>
      <c r="C3588" s="3" t="s">
        <v>1342</v>
      </c>
      <c r="D3588" s="3" t="s">
        <v>15</v>
      </c>
      <c r="E3588" s="3">
        <v>2916</v>
      </c>
      <c r="F3588" s="3">
        <v>549.52236664374198</v>
      </c>
      <c r="G3588" s="3">
        <v>3716</v>
      </c>
      <c r="H3588" s="3">
        <v>1035.9597397723101</v>
      </c>
      <c r="I3588" s="3">
        <v>333934</v>
      </c>
      <c r="J3588" s="3">
        <v>183</v>
      </c>
      <c r="K3588" s="3">
        <v>5.4801248150832199E-4</v>
      </c>
    </row>
    <row r="3589" spans="1:11" x14ac:dyDescent="0.2">
      <c r="A3589" s="3" t="s">
        <v>1309</v>
      </c>
      <c r="B3589" s="3" t="s">
        <v>1344</v>
      </c>
      <c r="C3589" s="3" t="s">
        <v>1345</v>
      </c>
      <c r="D3589" s="3" t="s">
        <v>8</v>
      </c>
      <c r="E3589" s="3">
        <v>2834</v>
      </c>
      <c r="F3589" s="3">
        <v>541.03062550522202</v>
      </c>
      <c r="G3589" s="3">
        <v>3675</v>
      </c>
      <c r="H3589" s="3">
        <v>1090.1707830088101</v>
      </c>
      <c r="I3589" s="3">
        <v>240705</v>
      </c>
      <c r="J3589" s="3">
        <v>127</v>
      </c>
      <c r="K3589" s="3">
        <v>5.2761679233917004E-4</v>
      </c>
    </row>
    <row r="3590" spans="1:11" x14ac:dyDescent="0.2">
      <c r="A3590" s="3" t="s">
        <v>1309</v>
      </c>
      <c r="B3590" s="3" t="s">
        <v>1344</v>
      </c>
      <c r="C3590" s="3" t="s">
        <v>1345</v>
      </c>
      <c r="D3590" s="3" t="s">
        <v>9</v>
      </c>
      <c r="E3590" s="3">
        <v>3558</v>
      </c>
      <c r="F3590" s="3">
        <v>750.16326147203699</v>
      </c>
      <c r="G3590" s="3">
        <v>4337</v>
      </c>
      <c r="H3590" s="3">
        <v>1409.59443907987</v>
      </c>
      <c r="I3590" s="3">
        <v>240705</v>
      </c>
      <c r="J3590" s="3">
        <v>127</v>
      </c>
      <c r="K3590" s="3">
        <v>5.2761679233917004E-4</v>
      </c>
    </row>
    <row r="3591" spans="1:11" x14ac:dyDescent="0.2">
      <c r="A3591" s="3" t="s">
        <v>1309</v>
      </c>
      <c r="B3591" s="3" t="s">
        <v>1344</v>
      </c>
      <c r="C3591" s="3" t="s">
        <v>1345</v>
      </c>
      <c r="D3591" s="3" t="s">
        <v>10</v>
      </c>
      <c r="E3591" s="3">
        <v>3373</v>
      </c>
      <c r="F3591" s="3">
        <v>652.62174442847402</v>
      </c>
      <c r="G3591" s="3">
        <v>4006</v>
      </c>
      <c r="H3591" s="3">
        <v>1191.2280941302899</v>
      </c>
      <c r="I3591" s="3">
        <v>240705</v>
      </c>
      <c r="J3591" s="3">
        <v>127</v>
      </c>
      <c r="K3591" s="3">
        <v>5.2761679233917004E-4</v>
      </c>
    </row>
    <row r="3592" spans="1:11" x14ac:dyDescent="0.2">
      <c r="A3592" s="3" t="s">
        <v>1309</v>
      </c>
      <c r="B3592" s="3" t="s">
        <v>1344</v>
      </c>
      <c r="C3592" s="3" t="s">
        <v>1345</v>
      </c>
      <c r="D3592" s="3" t="s">
        <v>11</v>
      </c>
      <c r="E3592" s="3">
        <v>3571</v>
      </c>
      <c r="F3592" s="3">
        <v>753.25134565459905</v>
      </c>
      <c r="G3592" s="3">
        <v>4211</v>
      </c>
      <c r="H3592" s="3">
        <v>1291.80486161664</v>
      </c>
      <c r="I3592" s="3">
        <v>240705</v>
      </c>
      <c r="J3592" s="3">
        <v>127</v>
      </c>
      <c r="K3592" s="3">
        <v>5.2761679233917004E-4</v>
      </c>
    </row>
    <row r="3593" spans="1:11" x14ac:dyDescent="0.2">
      <c r="A3593" s="3" t="s">
        <v>1309</v>
      </c>
      <c r="B3593" s="3" t="s">
        <v>1344</v>
      </c>
      <c r="C3593" s="3" t="s">
        <v>1345</v>
      </c>
      <c r="D3593" s="3" t="s">
        <v>12</v>
      </c>
      <c r="E3593" s="3">
        <v>2592</v>
      </c>
      <c r="F3593" s="3">
        <v>536.84238555334105</v>
      </c>
      <c r="G3593" s="3">
        <v>3412</v>
      </c>
      <c r="H3593" s="3">
        <v>973.59688083081403</v>
      </c>
      <c r="I3593" s="3">
        <v>240705</v>
      </c>
      <c r="J3593" s="3">
        <v>127</v>
      </c>
      <c r="K3593" s="3">
        <v>5.2761679233917004E-4</v>
      </c>
    </row>
    <row r="3594" spans="1:11" x14ac:dyDescent="0.2">
      <c r="A3594" s="3" t="s">
        <v>1309</v>
      </c>
      <c r="B3594" s="3" t="s">
        <v>1344</v>
      </c>
      <c r="C3594" s="3" t="s">
        <v>1345</v>
      </c>
      <c r="D3594" s="3" t="s">
        <v>13</v>
      </c>
      <c r="E3594" s="3">
        <v>3056</v>
      </c>
      <c r="F3594" s="3">
        <v>700.56571606005298</v>
      </c>
      <c r="G3594" s="3">
        <v>4003</v>
      </c>
      <c r="H3594" s="3">
        <v>1258.34701634265</v>
      </c>
      <c r="I3594" s="3">
        <v>240705</v>
      </c>
      <c r="J3594" s="3">
        <v>127</v>
      </c>
      <c r="K3594" s="3">
        <v>5.2761679233917004E-4</v>
      </c>
    </row>
    <row r="3595" spans="1:11" x14ac:dyDescent="0.2">
      <c r="A3595" s="3" t="s">
        <v>1309</v>
      </c>
      <c r="B3595" s="3" t="s">
        <v>1344</v>
      </c>
      <c r="C3595" s="3" t="s">
        <v>1345</v>
      </c>
      <c r="D3595" s="3" t="s">
        <v>14</v>
      </c>
      <c r="E3595" s="3">
        <v>3500</v>
      </c>
      <c r="F3595" s="3">
        <v>638.58666135890701</v>
      </c>
      <c r="G3595" s="3">
        <v>4140</v>
      </c>
      <c r="H3595" s="3">
        <v>1125.2104139800499</v>
      </c>
      <c r="I3595" s="3">
        <v>240705</v>
      </c>
      <c r="J3595" s="3">
        <v>127</v>
      </c>
      <c r="K3595" s="3">
        <v>5.2761679233917004E-4</v>
      </c>
    </row>
    <row r="3596" spans="1:11" x14ac:dyDescent="0.2">
      <c r="A3596" s="3" t="s">
        <v>1309</v>
      </c>
      <c r="B3596" s="3" t="s">
        <v>1344</v>
      </c>
      <c r="C3596" s="3" t="s">
        <v>1345</v>
      </c>
      <c r="D3596" s="3" t="s">
        <v>15</v>
      </c>
      <c r="E3596" s="3">
        <v>3098</v>
      </c>
      <c r="F3596" s="3">
        <v>553.37240343954295</v>
      </c>
      <c r="G3596" s="3">
        <v>3741</v>
      </c>
      <c r="H3596" s="3">
        <v>1041.98351685751</v>
      </c>
      <c r="I3596" s="3">
        <v>240705</v>
      </c>
      <c r="J3596" s="3">
        <v>127</v>
      </c>
      <c r="K3596" s="3">
        <v>5.2761679233917004E-4</v>
      </c>
    </row>
    <row r="3597" spans="1:11" x14ac:dyDescent="0.2">
      <c r="A3597" s="3" t="s">
        <v>1309</v>
      </c>
      <c r="B3597" s="3" t="s">
        <v>1347</v>
      </c>
      <c r="C3597" s="3" t="s">
        <v>1348</v>
      </c>
      <c r="D3597" s="3" t="s">
        <v>8</v>
      </c>
      <c r="E3597" s="3">
        <v>3209</v>
      </c>
      <c r="F3597" s="3">
        <v>808.095712055891</v>
      </c>
      <c r="G3597" s="3">
        <v>4115</v>
      </c>
      <c r="H3597" s="3">
        <v>1482.6682917946</v>
      </c>
      <c r="I3597" s="3">
        <v>235607</v>
      </c>
      <c r="J3597" s="3">
        <v>124</v>
      </c>
      <c r="K3597" s="3">
        <v>5.2630015237238299E-4</v>
      </c>
    </row>
    <row r="3598" spans="1:11" x14ac:dyDescent="0.2">
      <c r="A3598" s="3" t="s">
        <v>1309</v>
      </c>
      <c r="B3598" s="3" t="s">
        <v>1347</v>
      </c>
      <c r="C3598" s="3" t="s">
        <v>1348</v>
      </c>
      <c r="D3598" s="3" t="s">
        <v>9</v>
      </c>
      <c r="E3598" s="3">
        <v>3814</v>
      </c>
      <c r="F3598" s="3">
        <v>952.44372045615</v>
      </c>
      <c r="G3598" s="3">
        <v>5181</v>
      </c>
      <c r="H3598" s="3">
        <v>2124.5256535199701</v>
      </c>
      <c r="I3598" s="3">
        <v>235607</v>
      </c>
      <c r="J3598" s="3">
        <v>124</v>
      </c>
      <c r="K3598" s="3">
        <v>5.2630015237238299E-4</v>
      </c>
    </row>
    <row r="3599" spans="1:11" x14ac:dyDescent="0.2">
      <c r="A3599" s="3" t="s">
        <v>1309</v>
      </c>
      <c r="B3599" s="3" t="s">
        <v>1347</v>
      </c>
      <c r="C3599" s="3" t="s">
        <v>1348</v>
      </c>
      <c r="D3599" s="3" t="s">
        <v>10</v>
      </c>
      <c r="E3599" s="3">
        <v>3133</v>
      </c>
      <c r="F3599" s="3">
        <v>763.48446953364896</v>
      </c>
      <c r="G3599" s="3">
        <v>4005</v>
      </c>
      <c r="H3599" s="3">
        <v>1457.0477714629501</v>
      </c>
      <c r="I3599" s="3">
        <v>235607</v>
      </c>
      <c r="J3599" s="3">
        <v>124</v>
      </c>
      <c r="K3599" s="3">
        <v>5.2630015237238299E-4</v>
      </c>
    </row>
    <row r="3600" spans="1:11" x14ac:dyDescent="0.2">
      <c r="A3600" s="3" t="s">
        <v>1309</v>
      </c>
      <c r="B3600" s="3" t="s">
        <v>1347</v>
      </c>
      <c r="C3600" s="3" t="s">
        <v>1348</v>
      </c>
      <c r="D3600" s="3" t="s">
        <v>11</v>
      </c>
      <c r="E3600" s="3">
        <v>3676</v>
      </c>
      <c r="F3600" s="3">
        <v>922.94288317649</v>
      </c>
      <c r="G3600" s="3">
        <v>4289</v>
      </c>
      <c r="H3600" s="3">
        <v>1572.9398304946101</v>
      </c>
      <c r="I3600" s="3">
        <v>235607</v>
      </c>
      <c r="J3600" s="3">
        <v>124</v>
      </c>
      <c r="K3600" s="3">
        <v>5.2630015237238299E-4</v>
      </c>
    </row>
    <row r="3601" spans="1:11" x14ac:dyDescent="0.2">
      <c r="A3601" s="3" t="s">
        <v>1309</v>
      </c>
      <c r="B3601" s="3" t="s">
        <v>1347</v>
      </c>
      <c r="C3601" s="3" t="s">
        <v>1348</v>
      </c>
      <c r="D3601" s="3" t="s">
        <v>12</v>
      </c>
      <c r="E3601" s="3">
        <v>3158</v>
      </c>
      <c r="F3601" s="3">
        <v>736.01438102441796</v>
      </c>
      <c r="G3601" s="3">
        <v>3762</v>
      </c>
      <c r="H3601" s="3">
        <v>1351.89295679926</v>
      </c>
      <c r="I3601" s="3">
        <v>235607</v>
      </c>
      <c r="J3601" s="3">
        <v>124</v>
      </c>
      <c r="K3601" s="3">
        <v>5.2630015237238299E-4</v>
      </c>
    </row>
    <row r="3602" spans="1:11" x14ac:dyDescent="0.2">
      <c r="A3602" s="3" t="s">
        <v>1309</v>
      </c>
      <c r="B3602" s="3" t="s">
        <v>1347</v>
      </c>
      <c r="C3602" s="3" t="s">
        <v>1348</v>
      </c>
      <c r="D3602" s="3" t="s">
        <v>13</v>
      </c>
      <c r="E3602" s="3">
        <v>3662</v>
      </c>
      <c r="F3602" s="3">
        <v>1078.8493731676799</v>
      </c>
      <c r="G3602" s="3">
        <v>4490</v>
      </c>
      <c r="H3602" s="3">
        <v>1837.15398349005</v>
      </c>
      <c r="I3602" s="3">
        <v>235607</v>
      </c>
      <c r="J3602" s="3">
        <v>124</v>
      </c>
      <c r="K3602" s="3">
        <v>5.2630015237238299E-4</v>
      </c>
    </row>
    <row r="3603" spans="1:11" x14ac:dyDescent="0.2">
      <c r="A3603" s="3" t="s">
        <v>1309</v>
      </c>
      <c r="B3603" s="3" t="s">
        <v>1347</v>
      </c>
      <c r="C3603" s="3" t="s">
        <v>1348</v>
      </c>
      <c r="D3603" s="3" t="s">
        <v>14</v>
      </c>
      <c r="E3603" s="3">
        <v>3572</v>
      </c>
      <c r="F3603" s="3">
        <v>986.31405482665002</v>
      </c>
      <c r="G3603" s="3">
        <v>4524</v>
      </c>
      <c r="H3603" s="3">
        <v>1769.2283142461999</v>
      </c>
      <c r="I3603" s="3">
        <v>235607</v>
      </c>
      <c r="J3603" s="3">
        <v>124</v>
      </c>
      <c r="K3603" s="3">
        <v>5.2630015237238299E-4</v>
      </c>
    </row>
    <row r="3604" spans="1:11" x14ac:dyDescent="0.2">
      <c r="A3604" s="3" t="s">
        <v>1309</v>
      </c>
      <c r="B3604" s="3" t="s">
        <v>1347</v>
      </c>
      <c r="C3604" s="3" t="s">
        <v>1348</v>
      </c>
      <c r="D3604" s="3" t="s">
        <v>15</v>
      </c>
      <c r="E3604" s="3">
        <v>3515</v>
      </c>
      <c r="F3604" s="3">
        <v>847.99457622125306</v>
      </c>
      <c r="G3604" s="3">
        <v>4894</v>
      </c>
      <c r="H3604" s="3">
        <v>1731.24716346433</v>
      </c>
      <c r="I3604" s="3">
        <v>235607</v>
      </c>
      <c r="J3604" s="3">
        <v>124</v>
      </c>
      <c r="K3604" s="3">
        <v>5.2630015237238299E-4</v>
      </c>
    </row>
    <row r="3605" spans="1:11" x14ac:dyDescent="0.2">
      <c r="A3605" s="3" t="s">
        <v>1309</v>
      </c>
      <c r="B3605" s="3" t="s">
        <v>1350</v>
      </c>
      <c r="C3605" s="3" t="s">
        <v>1351</v>
      </c>
      <c r="D3605" s="3" t="s">
        <v>8</v>
      </c>
      <c r="E3605" s="3">
        <v>3569</v>
      </c>
      <c r="F3605" s="3">
        <v>853.66291023390795</v>
      </c>
      <c r="G3605" s="3">
        <v>4817</v>
      </c>
      <c r="H3605" s="3">
        <v>1793.3848282940901</v>
      </c>
      <c r="I3605" s="3">
        <v>165189</v>
      </c>
      <c r="J3605" s="3">
        <v>83</v>
      </c>
      <c r="K3605" s="3">
        <v>5.02454763937066E-4</v>
      </c>
    </row>
    <row r="3606" spans="1:11" x14ac:dyDescent="0.2">
      <c r="A3606" s="3" t="s">
        <v>1309</v>
      </c>
      <c r="B3606" s="3" t="s">
        <v>1350</v>
      </c>
      <c r="C3606" s="3" t="s">
        <v>1351</v>
      </c>
      <c r="D3606" s="3" t="s">
        <v>9</v>
      </c>
      <c r="E3606" s="3">
        <v>3833</v>
      </c>
      <c r="F3606" s="3">
        <v>1002.6678839358</v>
      </c>
      <c r="G3606" s="3">
        <v>4746</v>
      </c>
      <c r="H3606" s="3">
        <v>1965.89238856258</v>
      </c>
      <c r="I3606" s="3">
        <v>165189</v>
      </c>
      <c r="J3606" s="3">
        <v>83</v>
      </c>
      <c r="K3606" s="3">
        <v>5.02454763937066E-4</v>
      </c>
    </row>
    <row r="3607" spans="1:11" x14ac:dyDescent="0.2">
      <c r="A3607" s="3" t="s">
        <v>1309</v>
      </c>
      <c r="B3607" s="3" t="s">
        <v>1350</v>
      </c>
      <c r="C3607" s="3" t="s">
        <v>1351</v>
      </c>
      <c r="D3607" s="3" t="s">
        <v>10</v>
      </c>
      <c r="E3607" s="3">
        <v>3786</v>
      </c>
      <c r="F3607" s="3">
        <v>982.46825183174599</v>
      </c>
      <c r="G3607" s="3">
        <v>4908</v>
      </c>
      <c r="H3607" s="3">
        <v>1892.7690861839401</v>
      </c>
      <c r="I3607" s="3">
        <v>165189</v>
      </c>
      <c r="J3607" s="3">
        <v>83</v>
      </c>
      <c r="K3607" s="3">
        <v>5.02454763937066E-4</v>
      </c>
    </row>
    <row r="3608" spans="1:11" x14ac:dyDescent="0.2">
      <c r="A3608" s="3" t="s">
        <v>1309</v>
      </c>
      <c r="B3608" s="3" t="s">
        <v>1350</v>
      </c>
      <c r="C3608" s="3" t="s">
        <v>1351</v>
      </c>
      <c r="D3608" s="3" t="s">
        <v>11</v>
      </c>
      <c r="E3608" s="3">
        <v>3624</v>
      </c>
      <c r="F3608" s="3">
        <v>972.81027303150097</v>
      </c>
      <c r="G3608" s="3">
        <v>4801</v>
      </c>
      <c r="H3608" s="3">
        <v>1941.8841711932</v>
      </c>
      <c r="I3608" s="3">
        <v>165189</v>
      </c>
      <c r="J3608" s="3">
        <v>83</v>
      </c>
      <c r="K3608" s="3">
        <v>5.02454763937066E-4</v>
      </c>
    </row>
    <row r="3609" spans="1:11" x14ac:dyDescent="0.2">
      <c r="A3609" s="3" t="s">
        <v>1309</v>
      </c>
      <c r="B3609" s="3" t="s">
        <v>1350</v>
      </c>
      <c r="C3609" s="3" t="s">
        <v>1351</v>
      </c>
      <c r="D3609" s="3" t="s">
        <v>12</v>
      </c>
      <c r="E3609" s="3">
        <v>3140</v>
      </c>
      <c r="F3609" s="3">
        <v>731.17728274101296</v>
      </c>
      <c r="G3609" s="3">
        <v>4093</v>
      </c>
      <c r="H3609" s="3">
        <v>1391.5742207774599</v>
      </c>
      <c r="I3609" s="3">
        <v>165189</v>
      </c>
      <c r="J3609" s="3">
        <v>83</v>
      </c>
      <c r="K3609" s="3">
        <v>5.02454763937066E-4</v>
      </c>
    </row>
    <row r="3610" spans="1:11" x14ac:dyDescent="0.2">
      <c r="A3610" s="3" t="s">
        <v>1309</v>
      </c>
      <c r="B3610" s="3" t="s">
        <v>1350</v>
      </c>
      <c r="C3610" s="3" t="s">
        <v>1351</v>
      </c>
      <c r="D3610" s="3" t="s">
        <v>13</v>
      </c>
      <c r="E3610" s="3">
        <v>3967</v>
      </c>
      <c r="F3610" s="3">
        <v>1128.12250733408</v>
      </c>
      <c r="G3610" s="3">
        <v>4847</v>
      </c>
      <c r="H3610" s="3">
        <v>1999.19378357869</v>
      </c>
      <c r="I3610" s="3">
        <v>165189</v>
      </c>
      <c r="J3610" s="3">
        <v>83</v>
      </c>
      <c r="K3610" s="3">
        <v>5.02454763937066E-4</v>
      </c>
    </row>
    <row r="3611" spans="1:11" x14ac:dyDescent="0.2">
      <c r="A3611" s="3" t="s">
        <v>1309</v>
      </c>
      <c r="B3611" s="3" t="s">
        <v>1350</v>
      </c>
      <c r="C3611" s="3" t="s">
        <v>1351</v>
      </c>
      <c r="D3611" s="3" t="s">
        <v>14</v>
      </c>
      <c r="E3611" s="3">
        <v>4347</v>
      </c>
      <c r="F3611" s="3">
        <v>1136.0245857309901</v>
      </c>
      <c r="G3611" s="3">
        <v>5125</v>
      </c>
      <c r="H3611" s="3">
        <v>1996.39944606174</v>
      </c>
      <c r="I3611" s="3">
        <v>165189</v>
      </c>
      <c r="J3611" s="3">
        <v>83</v>
      </c>
      <c r="K3611" s="3">
        <v>5.02454763937066E-4</v>
      </c>
    </row>
    <row r="3612" spans="1:11" x14ac:dyDescent="0.2">
      <c r="A3612" s="3" t="s">
        <v>1309</v>
      </c>
      <c r="B3612" s="3" t="s">
        <v>1350</v>
      </c>
      <c r="C3612" s="3" t="s">
        <v>1351</v>
      </c>
      <c r="D3612" s="3" t="s">
        <v>15</v>
      </c>
      <c r="E3612" s="3">
        <v>3697</v>
      </c>
      <c r="F3612" s="3">
        <v>975.33782898244499</v>
      </c>
      <c r="G3612" s="3">
        <v>4736</v>
      </c>
      <c r="H3612" s="3">
        <v>1779.3667881660699</v>
      </c>
      <c r="I3612" s="3">
        <v>165189</v>
      </c>
      <c r="J3612" s="3">
        <v>83</v>
      </c>
      <c r="K3612" s="3">
        <v>5.02454763937066E-4</v>
      </c>
    </row>
    <row r="3613" spans="1:11" x14ac:dyDescent="0.2">
      <c r="A3613" s="3" t="s">
        <v>1309</v>
      </c>
      <c r="B3613" s="3" t="s">
        <v>1353</v>
      </c>
      <c r="C3613" s="3" t="s">
        <v>1354</v>
      </c>
      <c r="D3613" s="3" t="s">
        <v>8</v>
      </c>
      <c r="E3613" s="3">
        <v>3874</v>
      </c>
      <c r="F3613" s="3">
        <v>1043.0041136341799</v>
      </c>
      <c r="G3613" s="3">
        <v>4819</v>
      </c>
      <c r="H3613" s="3">
        <v>2114.5630127587801</v>
      </c>
      <c r="I3613" s="3">
        <v>129798</v>
      </c>
      <c r="J3613" s="3">
        <v>68</v>
      </c>
      <c r="K3613" s="3">
        <v>5.2389096904420702E-4</v>
      </c>
    </row>
    <row r="3614" spans="1:11" x14ac:dyDescent="0.2">
      <c r="A3614" s="3" t="s">
        <v>1309</v>
      </c>
      <c r="B3614" s="3" t="s">
        <v>1353</v>
      </c>
      <c r="C3614" s="3" t="s">
        <v>1354</v>
      </c>
      <c r="D3614" s="3" t="s">
        <v>9</v>
      </c>
      <c r="E3614" s="3">
        <v>4195</v>
      </c>
      <c r="F3614" s="3">
        <v>1274.4824350302899</v>
      </c>
      <c r="G3614" s="3">
        <v>5264</v>
      </c>
      <c r="H3614" s="3">
        <v>2362.23544384763</v>
      </c>
      <c r="I3614" s="3">
        <v>129798</v>
      </c>
      <c r="J3614" s="3">
        <v>68</v>
      </c>
      <c r="K3614" s="3">
        <v>5.2389096904420702E-4</v>
      </c>
    </row>
    <row r="3615" spans="1:11" x14ac:dyDescent="0.2">
      <c r="A3615" s="3" t="s">
        <v>1309</v>
      </c>
      <c r="B3615" s="3" t="s">
        <v>1353</v>
      </c>
      <c r="C3615" s="3" t="s">
        <v>1354</v>
      </c>
      <c r="D3615" s="3" t="s">
        <v>10</v>
      </c>
      <c r="E3615" s="3">
        <v>3868</v>
      </c>
      <c r="F3615" s="3">
        <v>1016.13590055491</v>
      </c>
      <c r="G3615" s="3">
        <v>4824</v>
      </c>
      <c r="H3615" s="3">
        <v>1919.62779251234</v>
      </c>
      <c r="I3615" s="3">
        <v>129798</v>
      </c>
      <c r="J3615" s="3">
        <v>68</v>
      </c>
      <c r="K3615" s="3">
        <v>5.2389096904420702E-4</v>
      </c>
    </row>
    <row r="3616" spans="1:11" x14ac:dyDescent="0.2">
      <c r="A3616" s="3" t="s">
        <v>1309</v>
      </c>
      <c r="B3616" s="3" t="s">
        <v>1353</v>
      </c>
      <c r="C3616" s="3" t="s">
        <v>1354</v>
      </c>
      <c r="D3616" s="3" t="s">
        <v>11</v>
      </c>
      <c r="E3616" s="3">
        <v>3672</v>
      </c>
      <c r="F3616" s="3">
        <v>1006.22567147014</v>
      </c>
      <c r="G3616" s="3">
        <v>4580</v>
      </c>
      <c r="H3616" s="3">
        <v>1906.9330361529301</v>
      </c>
      <c r="I3616" s="3">
        <v>129798</v>
      </c>
      <c r="J3616" s="3">
        <v>68</v>
      </c>
      <c r="K3616" s="3">
        <v>5.2389096904420702E-4</v>
      </c>
    </row>
    <row r="3617" spans="1:11" x14ac:dyDescent="0.2">
      <c r="A3617" s="3" t="s">
        <v>1309</v>
      </c>
      <c r="B3617" s="3" t="s">
        <v>1353</v>
      </c>
      <c r="C3617" s="3" t="s">
        <v>1354</v>
      </c>
      <c r="D3617" s="3" t="s">
        <v>12</v>
      </c>
      <c r="E3617" s="3">
        <v>3091</v>
      </c>
      <c r="F3617" s="3">
        <v>795.67840259847196</v>
      </c>
      <c r="G3617" s="3">
        <v>4010</v>
      </c>
      <c r="H3617" s="3">
        <v>1474.9442143640999</v>
      </c>
      <c r="I3617" s="3">
        <v>129798</v>
      </c>
      <c r="J3617" s="3">
        <v>68</v>
      </c>
      <c r="K3617" s="3">
        <v>5.2389096904420702E-4</v>
      </c>
    </row>
    <row r="3618" spans="1:11" x14ac:dyDescent="0.2">
      <c r="A3618" s="3" t="s">
        <v>1309</v>
      </c>
      <c r="B3618" s="3" t="s">
        <v>1353</v>
      </c>
      <c r="C3618" s="3" t="s">
        <v>1354</v>
      </c>
      <c r="D3618" s="3" t="s">
        <v>13</v>
      </c>
      <c r="E3618" s="3">
        <v>3652</v>
      </c>
      <c r="F3618" s="3">
        <v>1086.9116806981201</v>
      </c>
      <c r="G3618" s="3">
        <v>4385</v>
      </c>
      <c r="H3618" s="3">
        <v>1822.4266811228899</v>
      </c>
      <c r="I3618" s="3">
        <v>129798</v>
      </c>
      <c r="J3618" s="3">
        <v>68</v>
      </c>
      <c r="K3618" s="3">
        <v>5.2389096904420702E-4</v>
      </c>
    </row>
    <row r="3619" spans="1:11" x14ac:dyDescent="0.2">
      <c r="A3619" s="3" t="s">
        <v>1309</v>
      </c>
      <c r="B3619" s="3" t="s">
        <v>1353</v>
      </c>
      <c r="C3619" s="3" t="s">
        <v>1354</v>
      </c>
      <c r="D3619" s="3" t="s">
        <v>14</v>
      </c>
      <c r="E3619" s="3">
        <v>4040</v>
      </c>
      <c r="F3619" s="3">
        <v>1270.04558621758</v>
      </c>
      <c r="G3619" s="3">
        <v>4730</v>
      </c>
      <c r="H3619" s="3">
        <v>1895.8452517363601</v>
      </c>
      <c r="I3619" s="3">
        <v>129798</v>
      </c>
      <c r="J3619" s="3">
        <v>68</v>
      </c>
      <c r="K3619" s="3">
        <v>5.2389096904420702E-4</v>
      </c>
    </row>
    <row r="3620" spans="1:11" x14ac:dyDescent="0.2">
      <c r="A3620" s="3" t="s">
        <v>1309</v>
      </c>
      <c r="B3620" s="3" t="s">
        <v>1353</v>
      </c>
      <c r="C3620" s="3" t="s">
        <v>1354</v>
      </c>
      <c r="D3620" s="3" t="s">
        <v>15</v>
      </c>
      <c r="E3620" s="3">
        <v>4261</v>
      </c>
      <c r="F3620" s="3">
        <v>1200.72048449099</v>
      </c>
      <c r="G3620" s="3">
        <v>4929</v>
      </c>
      <c r="H3620" s="3">
        <v>1982.2504363190999</v>
      </c>
      <c r="I3620" s="3">
        <v>129798</v>
      </c>
      <c r="J3620" s="3">
        <v>68</v>
      </c>
      <c r="K3620" s="3">
        <v>5.2389096904420702E-4</v>
      </c>
    </row>
    <row r="3621" spans="1:11" x14ac:dyDescent="0.2">
      <c r="A3621" s="3" t="s">
        <v>1309</v>
      </c>
      <c r="B3621" s="3" t="s">
        <v>1356</v>
      </c>
      <c r="C3621" s="3" t="s">
        <v>1357</v>
      </c>
      <c r="D3621" s="3" t="s">
        <v>8</v>
      </c>
      <c r="E3621" s="3">
        <v>5473</v>
      </c>
      <c r="F3621" s="3">
        <v>3182.5067293817301</v>
      </c>
      <c r="G3621" s="3">
        <v>7199</v>
      </c>
      <c r="H3621" s="3">
        <v>5185.7624797077897</v>
      </c>
      <c r="I3621" s="3">
        <v>110986</v>
      </c>
      <c r="J3621" s="3">
        <v>60</v>
      </c>
      <c r="K3621" s="3">
        <v>5.4060872542482799E-4</v>
      </c>
    </row>
    <row r="3622" spans="1:11" x14ac:dyDescent="0.2">
      <c r="A3622" s="3" t="s">
        <v>1309</v>
      </c>
      <c r="B3622" s="3" t="s">
        <v>1356</v>
      </c>
      <c r="C3622" s="3" t="s">
        <v>1357</v>
      </c>
      <c r="D3622" s="3" t="s">
        <v>9</v>
      </c>
      <c r="E3622" s="3">
        <v>6470</v>
      </c>
      <c r="F3622" s="3">
        <v>4205.43345543346</v>
      </c>
      <c r="G3622" s="3">
        <v>7839</v>
      </c>
      <c r="H3622" s="3">
        <v>6327.2727272727298</v>
      </c>
      <c r="I3622" s="3">
        <v>110986</v>
      </c>
      <c r="J3622" s="3">
        <v>60</v>
      </c>
      <c r="K3622" s="3">
        <v>5.4060872542482799E-4</v>
      </c>
    </row>
    <row r="3623" spans="1:11" x14ac:dyDescent="0.2">
      <c r="A3623" s="3" t="s">
        <v>1309</v>
      </c>
      <c r="B3623" s="3" t="s">
        <v>1356</v>
      </c>
      <c r="C3623" s="3" t="s">
        <v>1357</v>
      </c>
      <c r="D3623" s="3" t="s">
        <v>10</v>
      </c>
      <c r="E3623" s="3">
        <v>5619</v>
      </c>
      <c r="F3623" s="3">
        <v>3341.0853776182498</v>
      </c>
      <c r="G3623" s="3">
        <v>6703</v>
      </c>
      <c r="H3623" s="3">
        <v>5005.1786480357896</v>
      </c>
      <c r="I3623" s="3">
        <v>110986</v>
      </c>
      <c r="J3623" s="3">
        <v>60</v>
      </c>
      <c r="K3623" s="3">
        <v>5.4060872542482799E-4</v>
      </c>
    </row>
    <row r="3624" spans="1:11" x14ac:dyDescent="0.2">
      <c r="A3624" s="3" t="s">
        <v>1309</v>
      </c>
      <c r="B3624" s="3" t="s">
        <v>1356</v>
      </c>
      <c r="C3624" s="3" t="s">
        <v>1357</v>
      </c>
      <c r="D3624" s="3" t="s">
        <v>11</v>
      </c>
      <c r="E3624" s="3">
        <v>5312</v>
      </c>
      <c r="F3624" s="3">
        <v>3104.6903659238501</v>
      </c>
      <c r="G3624" s="3">
        <v>6983</v>
      </c>
      <c r="H3624" s="3">
        <v>4827.2323044309996</v>
      </c>
      <c r="I3624" s="3">
        <v>110986</v>
      </c>
      <c r="J3624" s="3">
        <v>60</v>
      </c>
      <c r="K3624" s="3">
        <v>5.4060872542482799E-4</v>
      </c>
    </row>
    <row r="3625" spans="1:11" x14ac:dyDescent="0.2">
      <c r="A3625" s="3" t="s">
        <v>1309</v>
      </c>
      <c r="B3625" s="3" t="s">
        <v>1356</v>
      </c>
      <c r="C3625" s="3" t="s">
        <v>1357</v>
      </c>
      <c r="D3625" s="3" t="s">
        <v>12</v>
      </c>
      <c r="E3625" s="3">
        <v>5496</v>
      </c>
      <c r="F3625" s="3">
        <v>2540.7179497563702</v>
      </c>
      <c r="G3625" s="3">
        <v>6378</v>
      </c>
      <c r="H3625" s="3">
        <v>3933.0607744300601</v>
      </c>
      <c r="I3625" s="3">
        <v>110986</v>
      </c>
      <c r="J3625" s="3">
        <v>60</v>
      </c>
      <c r="K3625" s="3">
        <v>5.4060872542482799E-4</v>
      </c>
    </row>
    <row r="3626" spans="1:11" x14ac:dyDescent="0.2">
      <c r="A3626" s="3" t="s">
        <v>1309</v>
      </c>
      <c r="B3626" s="3" t="s">
        <v>1356</v>
      </c>
      <c r="C3626" s="3" t="s">
        <v>1357</v>
      </c>
      <c r="D3626" s="3" t="s">
        <v>13</v>
      </c>
      <c r="E3626" s="3">
        <v>5029</v>
      </c>
      <c r="F3626" s="3">
        <v>2996.87230212533</v>
      </c>
      <c r="G3626" s="3">
        <v>6308</v>
      </c>
      <c r="H3626" s="3">
        <v>4439.2048761207598</v>
      </c>
      <c r="I3626" s="3">
        <v>110986</v>
      </c>
      <c r="J3626" s="3">
        <v>60</v>
      </c>
      <c r="K3626" s="3">
        <v>5.4060872542482799E-4</v>
      </c>
    </row>
    <row r="3627" spans="1:11" x14ac:dyDescent="0.2">
      <c r="A3627" s="3" t="s">
        <v>1309</v>
      </c>
      <c r="B3627" s="3" t="s">
        <v>1356</v>
      </c>
      <c r="C3627" s="3" t="s">
        <v>1357</v>
      </c>
      <c r="D3627" s="3" t="s">
        <v>14</v>
      </c>
      <c r="E3627" s="3">
        <v>5461</v>
      </c>
      <c r="F3627" s="3">
        <v>3385.5109831904201</v>
      </c>
      <c r="G3627" s="3">
        <v>6783</v>
      </c>
      <c r="H3627" s="3">
        <v>4710.3458774814299</v>
      </c>
      <c r="I3627" s="3">
        <v>110986</v>
      </c>
      <c r="J3627" s="3">
        <v>60</v>
      </c>
      <c r="K3627" s="3">
        <v>5.4060872542482799E-4</v>
      </c>
    </row>
    <row r="3628" spans="1:11" x14ac:dyDescent="0.2">
      <c r="A3628" s="3" t="s">
        <v>1309</v>
      </c>
      <c r="B3628" s="3" t="s">
        <v>1356</v>
      </c>
      <c r="C3628" s="3" t="s">
        <v>1357</v>
      </c>
      <c r="D3628" s="3" t="s">
        <v>15</v>
      </c>
      <c r="E3628" s="3">
        <v>5451</v>
      </c>
      <c r="F3628" s="3">
        <v>2938.5807546995202</v>
      </c>
      <c r="G3628" s="3">
        <v>6315</v>
      </c>
      <c r="H3628" s="3">
        <v>4331.0610329841102</v>
      </c>
      <c r="I3628" s="3">
        <v>110986</v>
      </c>
      <c r="J3628" s="3">
        <v>60</v>
      </c>
      <c r="K3628" s="3">
        <v>5.4060872542482799E-4</v>
      </c>
    </row>
    <row r="3629" spans="1:11" x14ac:dyDescent="0.2">
      <c r="A3629" s="3" t="s">
        <v>1309</v>
      </c>
      <c r="B3629" s="3" t="s">
        <v>1359</v>
      </c>
      <c r="C3629" s="3" t="s">
        <v>1360</v>
      </c>
      <c r="D3629" s="3" t="s">
        <v>8</v>
      </c>
      <c r="E3629" s="3">
        <v>5212</v>
      </c>
      <c r="F3629" s="3">
        <v>2480.3498310187301</v>
      </c>
      <c r="G3629" s="3">
        <v>6021</v>
      </c>
      <c r="H3629" s="3">
        <v>3795.3534426446399</v>
      </c>
      <c r="I3629" s="3">
        <v>114457</v>
      </c>
      <c r="J3629" s="3">
        <v>60</v>
      </c>
      <c r="K3629" s="3">
        <v>5.2421433376726595E-4</v>
      </c>
    </row>
    <row r="3630" spans="1:11" x14ac:dyDescent="0.2">
      <c r="A3630" s="3" t="s">
        <v>1309</v>
      </c>
      <c r="B3630" s="3" t="s">
        <v>1359</v>
      </c>
      <c r="C3630" s="3" t="s">
        <v>1360</v>
      </c>
      <c r="D3630" s="3" t="s">
        <v>9</v>
      </c>
      <c r="E3630" s="3">
        <v>5818</v>
      </c>
      <c r="F3630" s="3">
        <v>3186.8597475389101</v>
      </c>
      <c r="G3630" s="3">
        <v>6930</v>
      </c>
      <c r="H3630" s="3">
        <v>5037.8531724685599</v>
      </c>
      <c r="I3630" s="3">
        <v>114457</v>
      </c>
      <c r="J3630" s="3">
        <v>60</v>
      </c>
      <c r="K3630" s="3">
        <v>5.2421433376726595E-4</v>
      </c>
    </row>
    <row r="3631" spans="1:11" x14ac:dyDescent="0.2">
      <c r="A3631" s="3" t="s">
        <v>1309</v>
      </c>
      <c r="B3631" s="3" t="s">
        <v>1359</v>
      </c>
      <c r="C3631" s="3" t="s">
        <v>1360</v>
      </c>
      <c r="D3631" s="3" t="s">
        <v>10</v>
      </c>
      <c r="E3631" s="3">
        <v>5338</v>
      </c>
      <c r="F3631" s="3">
        <v>2747.18570014954</v>
      </c>
      <c r="G3631" s="3">
        <v>6088</v>
      </c>
      <c r="H3631" s="3">
        <v>4300.4787100025196</v>
      </c>
      <c r="I3631" s="3">
        <v>114457</v>
      </c>
      <c r="J3631" s="3">
        <v>60</v>
      </c>
      <c r="K3631" s="3">
        <v>5.2421433376726595E-4</v>
      </c>
    </row>
    <row r="3632" spans="1:11" x14ac:dyDescent="0.2">
      <c r="A3632" s="3" t="s">
        <v>1309</v>
      </c>
      <c r="B3632" s="3" t="s">
        <v>1359</v>
      </c>
      <c r="C3632" s="3" t="s">
        <v>1360</v>
      </c>
      <c r="D3632" s="3" t="s">
        <v>11</v>
      </c>
      <c r="E3632" s="3">
        <v>5375</v>
      </c>
      <c r="F3632" s="3">
        <v>2610.8473831369201</v>
      </c>
      <c r="G3632" s="3">
        <v>6410</v>
      </c>
      <c r="H3632" s="3">
        <v>4083.25921800277</v>
      </c>
      <c r="I3632" s="3">
        <v>114457</v>
      </c>
      <c r="J3632" s="3">
        <v>60</v>
      </c>
      <c r="K3632" s="3">
        <v>5.2421433376726595E-4</v>
      </c>
    </row>
    <row r="3633" spans="1:11" x14ac:dyDescent="0.2">
      <c r="A3633" s="3" t="s">
        <v>1309</v>
      </c>
      <c r="B3633" s="3" t="s">
        <v>1359</v>
      </c>
      <c r="C3633" s="3" t="s">
        <v>1360</v>
      </c>
      <c r="D3633" s="3" t="s">
        <v>12</v>
      </c>
      <c r="E3633" s="3">
        <v>4727</v>
      </c>
      <c r="F3633" s="3">
        <v>1823.2409271112499</v>
      </c>
      <c r="G3633" s="3">
        <v>5443</v>
      </c>
      <c r="H3633" s="3">
        <v>2773.8881446504702</v>
      </c>
      <c r="I3633" s="3">
        <v>114457</v>
      </c>
      <c r="J3633" s="3">
        <v>60</v>
      </c>
      <c r="K3633" s="3">
        <v>5.2421433376726595E-4</v>
      </c>
    </row>
    <row r="3634" spans="1:11" x14ac:dyDescent="0.2">
      <c r="A3634" s="3" t="s">
        <v>1309</v>
      </c>
      <c r="B3634" s="3" t="s">
        <v>1359</v>
      </c>
      <c r="C3634" s="3" t="s">
        <v>1360</v>
      </c>
      <c r="D3634" s="3" t="s">
        <v>13</v>
      </c>
      <c r="E3634" s="3">
        <v>5690</v>
      </c>
      <c r="F3634" s="3">
        <v>2951.3600067582402</v>
      </c>
      <c r="G3634" s="3">
        <v>5955</v>
      </c>
      <c r="H3634" s="3">
        <v>3895.1950955820898</v>
      </c>
      <c r="I3634" s="3">
        <v>114457</v>
      </c>
      <c r="J3634" s="3">
        <v>60</v>
      </c>
      <c r="K3634" s="3">
        <v>5.2421433376726595E-4</v>
      </c>
    </row>
    <row r="3635" spans="1:11" x14ac:dyDescent="0.2">
      <c r="A3635" s="3" t="s">
        <v>1309</v>
      </c>
      <c r="B3635" s="3" t="s">
        <v>1359</v>
      </c>
      <c r="C3635" s="3" t="s">
        <v>1360</v>
      </c>
      <c r="D3635" s="3" t="s">
        <v>14</v>
      </c>
      <c r="E3635" s="3">
        <v>5567</v>
      </c>
      <c r="F3635" s="3">
        <v>2770.4185253690198</v>
      </c>
      <c r="G3635" s="3">
        <v>5896</v>
      </c>
      <c r="H3635" s="3">
        <v>3483.5469541351899</v>
      </c>
      <c r="I3635" s="3">
        <v>114457</v>
      </c>
      <c r="J3635" s="3">
        <v>60</v>
      </c>
      <c r="K3635" s="3">
        <v>5.2421433376726595E-4</v>
      </c>
    </row>
    <row r="3636" spans="1:11" x14ac:dyDescent="0.2">
      <c r="A3636" s="3" t="s">
        <v>1309</v>
      </c>
      <c r="B3636" s="3" t="s">
        <v>1359</v>
      </c>
      <c r="C3636" s="3" t="s">
        <v>1360</v>
      </c>
      <c r="D3636" s="3" t="s">
        <v>15</v>
      </c>
      <c r="E3636" s="3">
        <v>4578</v>
      </c>
      <c r="F3636" s="3">
        <v>2221.2096559024098</v>
      </c>
      <c r="G3636" s="3">
        <v>6611</v>
      </c>
      <c r="H3636" s="3">
        <v>4294.0965083822202</v>
      </c>
      <c r="I3636" s="3">
        <v>114457</v>
      </c>
      <c r="J3636" s="3">
        <v>60</v>
      </c>
      <c r="K3636" s="3">
        <v>5.2421433376726595E-4</v>
      </c>
    </row>
    <row r="3637" spans="1:11" x14ac:dyDescent="0.2">
      <c r="A3637" s="3" t="s">
        <v>1309</v>
      </c>
      <c r="B3637" s="3" t="s">
        <v>1362</v>
      </c>
      <c r="C3637" s="3" t="s">
        <v>1363</v>
      </c>
      <c r="D3637" s="3" t="s">
        <v>8</v>
      </c>
      <c r="E3637" s="3">
        <v>3847</v>
      </c>
      <c r="F3637" s="3">
        <v>1167.7138623118401</v>
      </c>
      <c r="G3637" s="3">
        <v>5027</v>
      </c>
      <c r="H3637" s="3">
        <v>2116.1158976066199</v>
      </c>
      <c r="I3637" s="3">
        <v>73181</v>
      </c>
      <c r="J3637" s="3">
        <v>39</v>
      </c>
      <c r="K3637" s="3">
        <v>5.3292521282846596E-4</v>
      </c>
    </row>
    <row r="3638" spans="1:11" x14ac:dyDescent="0.2">
      <c r="A3638" s="3" t="s">
        <v>1309</v>
      </c>
      <c r="B3638" s="3" t="s">
        <v>1362</v>
      </c>
      <c r="C3638" s="3" t="s">
        <v>1363</v>
      </c>
      <c r="D3638" s="3" t="s">
        <v>9</v>
      </c>
      <c r="E3638" s="3">
        <v>4612</v>
      </c>
      <c r="F3638" s="3">
        <v>1567.41537950165</v>
      </c>
      <c r="G3638" s="3">
        <v>5443</v>
      </c>
      <c r="H3638" s="3">
        <v>2546.0716126811999</v>
      </c>
      <c r="I3638" s="3">
        <v>73181</v>
      </c>
      <c r="J3638" s="3">
        <v>39</v>
      </c>
      <c r="K3638" s="3">
        <v>5.3292521282846596E-4</v>
      </c>
    </row>
    <row r="3639" spans="1:11" x14ac:dyDescent="0.2">
      <c r="A3639" s="3" t="s">
        <v>1309</v>
      </c>
      <c r="B3639" s="3" t="s">
        <v>1362</v>
      </c>
      <c r="C3639" s="3" t="s">
        <v>1363</v>
      </c>
      <c r="D3639" s="3" t="s">
        <v>10</v>
      </c>
      <c r="E3639" s="3">
        <v>3503</v>
      </c>
      <c r="F3639" s="3">
        <v>1260.8117836276999</v>
      </c>
      <c r="G3639" s="3">
        <v>4582</v>
      </c>
      <c r="H3639" s="3">
        <v>2023.11844091222</v>
      </c>
      <c r="I3639" s="3">
        <v>73181</v>
      </c>
      <c r="J3639" s="3">
        <v>39</v>
      </c>
      <c r="K3639" s="3">
        <v>5.3292521282846596E-4</v>
      </c>
    </row>
    <row r="3640" spans="1:11" x14ac:dyDescent="0.2">
      <c r="A3640" s="3" t="s">
        <v>1309</v>
      </c>
      <c r="B3640" s="3" t="s">
        <v>1362</v>
      </c>
      <c r="C3640" s="3" t="s">
        <v>1363</v>
      </c>
      <c r="D3640" s="3" t="s">
        <v>11</v>
      </c>
      <c r="E3640" s="3">
        <v>3979</v>
      </c>
      <c r="F3640" s="3">
        <v>1348.11791271212</v>
      </c>
      <c r="G3640" s="3">
        <v>4783</v>
      </c>
      <c r="H3640" s="3">
        <v>1993.2183101199</v>
      </c>
      <c r="I3640" s="3">
        <v>73181</v>
      </c>
      <c r="J3640" s="3">
        <v>39</v>
      </c>
      <c r="K3640" s="3">
        <v>5.3292521282846596E-4</v>
      </c>
    </row>
    <row r="3641" spans="1:11" x14ac:dyDescent="0.2">
      <c r="A3641" s="3" t="s">
        <v>1309</v>
      </c>
      <c r="B3641" s="3" t="s">
        <v>1362</v>
      </c>
      <c r="C3641" s="3" t="s">
        <v>1363</v>
      </c>
      <c r="D3641" s="3" t="s">
        <v>12</v>
      </c>
      <c r="E3641" s="3">
        <v>3680</v>
      </c>
      <c r="F3641" s="3">
        <v>997.30351767331797</v>
      </c>
      <c r="G3641" s="3">
        <v>4377</v>
      </c>
      <c r="H3641" s="3">
        <v>1567.8879669098301</v>
      </c>
      <c r="I3641" s="3">
        <v>73181</v>
      </c>
      <c r="J3641" s="3">
        <v>39</v>
      </c>
      <c r="K3641" s="3">
        <v>5.3292521282846596E-4</v>
      </c>
    </row>
    <row r="3642" spans="1:11" x14ac:dyDescent="0.2">
      <c r="A3642" s="3" t="s">
        <v>1309</v>
      </c>
      <c r="B3642" s="3" t="s">
        <v>1362</v>
      </c>
      <c r="C3642" s="3" t="s">
        <v>1363</v>
      </c>
      <c r="D3642" s="3" t="s">
        <v>13</v>
      </c>
      <c r="E3642" s="3">
        <v>4063</v>
      </c>
      <c r="F3642" s="3">
        <v>1326.0391111281499</v>
      </c>
      <c r="G3642" s="3">
        <v>4808</v>
      </c>
      <c r="H3642" s="3">
        <v>2056.10427919622</v>
      </c>
      <c r="I3642" s="3">
        <v>73181</v>
      </c>
      <c r="J3642" s="3">
        <v>39</v>
      </c>
      <c r="K3642" s="3">
        <v>5.3292521282846596E-4</v>
      </c>
    </row>
    <row r="3643" spans="1:11" x14ac:dyDescent="0.2">
      <c r="A3643" s="3" t="s">
        <v>1309</v>
      </c>
      <c r="B3643" s="3" t="s">
        <v>1362</v>
      </c>
      <c r="C3643" s="3" t="s">
        <v>1363</v>
      </c>
      <c r="D3643" s="3" t="s">
        <v>14</v>
      </c>
      <c r="E3643" s="3">
        <v>4107</v>
      </c>
      <c r="F3643" s="3">
        <v>1499.49604181517</v>
      </c>
      <c r="G3643" s="3">
        <v>5004</v>
      </c>
      <c r="H3643" s="3">
        <v>2431.9546495739401</v>
      </c>
      <c r="I3643" s="3">
        <v>73181</v>
      </c>
      <c r="J3643" s="3">
        <v>39</v>
      </c>
      <c r="K3643" s="3">
        <v>5.3292521282846596E-4</v>
      </c>
    </row>
    <row r="3644" spans="1:11" x14ac:dyDescent="0.2">
      <c r="A3644" s="3" t="s">
        <v>1309</v>
      </c>
      <c r="B3644" s="3" t="s">
        <v>1362</v>
      </c>
      <c r="C3644" s="3" t="s">
        <v>1363</v>
      </c>
      <c r="D3644" s="3" t="s">
        <v>15</v>
      </c>
      <c r="E3644" s="3">
        <v>4008</v>
      </c>
      <c r="F3644" s="3">
        <v>1231.1441215165401</v>
      </c>
      <c r="G3644" s="3">
        <v>4905</v>
      </c>
      <c r="H3644" s="3">
        <v>2071.7977461238702</v>
      </c>
      <c r="I3644" s="3">
        <v>73181</v>
      </c>
      <c r="J3644" s="3">
        <v>39</v>
      </c>
      <c r="K3644" s="3">
        <v>5.3292521282846596E-4</v>
      </c>
    </row>
    <row r="3645" spans="1:11" x14ac:dyDescent="0.2">
      <c r="A3645" s="3" t="s">
        <v>1309</v>
      </c>
      <c r="B3645" s="3" t="s">
        <v>1365</v>
      </c>
      <c r="C3645" s="3" t="s">
        <v>1366</v>
      </c>
      <c r="D3645" s="3" t="s">
        <v>8</v>
      </c>
      <c r="E3645" s="3">
        <v>4225</v>
      </c>
      <c r="F3645" s="3">
        <v>1551.5675078957099</v>
      </c>
      <c r="G3645" s="3">
        <v>5158</v>
      </c>
      <c r="H3645" s="3">
        <v>2669.8914221981699</v>
      </c>
      <c r="I3645" s="3">
        <v>114750</v>
      </c>
      <c r="J3645" s="3">
        <v>59</v>
      </c>
      <c r="K3645" s="3">
        <v>5.1416122004357295E-4</v>
      </c>
    </row>
    <row r="3646" spans="1:11" x14ac:dyDescent="0.2">
      <c r="A3646" s="3" t="s">
        <v>1309</v>
      </c>
      <c r="B3646" s="3" t="s">
        <v>1365</v>
      </c>
      <c r="C3646" s="3" t="s">
        <v>1366</v>
      </c>
      <c r="D3646" s="3" t="s">
        <v>9</v>
      </c>
      <c r="E3646" s="3">
        <v>4602</v>
      </c>
      <c r="F3646" s="3">
        <v>2059.2647497620601</v>
      </c>
      <c r="G3646" s="3">
        <v>5890</v>
      </c>
      <c r="H3646" s="3">
        <v>3490.50680973206</v>
      </c>
      <c r="I3646" s="3">
        <v>114750</v>
      </c>
      <c r="J3646" s="3">
        <v>59</v>
      </c>
      <c r="K3646" s="3">
        <v>5.1416122004357295E-4</v>
      </c>
    </row>
    <row r="3647" spans="1:11" x14ac:dyDescent="0.2">
      <c r="A3647" s="3" t="s">
        <v>1309</v>
      </c>
      <c r="B3647" s="3" t="s">
        <v>1365</v>
      </c>
      <c r="C3647" s="3" t="s">
        <v>1366</v>
      </c>
      <c r="D3647" s="3" t="s">
        <v>10</v>
      </c>
      <c r="E3647" s="3">
        <v>3994</v>
      </c>
      <c r="F3647" s="3">
        <v>1419.73448438745</v>
      </c>
      <c r="G3647" s="3">
        <v>4871</v>
      </c>
      <c r="H3647" s="3">
        <v>2299.2161276189199</v>
      </c>
      <c r="I3647" s="3">
        <v>114750</v>
      </c>
      <c r="J3647" s="3">
        <v>59</v>
      </c>
      <c r="K3647" s="3">
        <v>5.1416122004357295E-4</v>
      </c>
    </row>
    <row r="3648" spans="1:11" x14ac:dyDescent="0.2">
      <c r="A3648" s="3" t="s">
        <v>1309</v>
      </c>
      <c r="B3648" s="3" t="s">
        <v>1365</v>
      </c>
      <c r="C3648" s="3" t="s">
        <v>1366</v>
      </c>
      <c r="D3648" s="3" t="s">
        <v>11</v>
      </c>
      <c r="E3648" s="3">
        <v>3980</v>
      </c>
      <c r="F3648" s="3">
        <v>1623.6401380558</v>
      </c>
      <c r="G3648" s="3">
        <v>4922</v>
      </c>
      <c r="H3648" s="3">
        <v>2515.2577994468502</v>
      </c>
      <c r="I3648" s="3">
        <v>114750</v>
      </c>
      <c r="J3648" s="3">
        <v>59</v>
      </c>
      <c r="K3648" s="3">
        <v>5.1416122004357295E-4</v>
      </c>
    </row>
    <row r="3649" spans="1:11" x14ac:dyDescent="0.2">
      <c r="A3649" s="3" t="s">
        <v>1309</v>
      </c>
      <c r="B3649" s="3" t="s">
        <v>1365</v>
      </c>
      <c r="C3649" s="3" t="s">
        <v>1366</v>
      </c>
      <c r="D3649" s="3" t="s">
        <v>12</v>
      </c>
      <c r="E3649" s="3">
        <v>3696</v>
      </c>
      <c r="F3649" s="3">
        <v>1266.46831007951</v>
      </c>
      <c r="G3649" s="3">
        <v>4731</v>
      </c>
      <c r="H3649" s="3">
        <v>1989.27186998497</v>
      </c>
      <c r="I3649" s="3">
        <v>114750</v>
      </c>
      <c r="J3649" s="3">
        <v>59</v>
      </c>
      <c r="K3649" s="3">
        <v>5.1416122004357295E-4</v>
      </c>
    </row>
    <row r="3650" spans="1:11" x14ac:dyDescent="0.2">
      <c r="A3650" s="3" t="s">
        <v>1309</v>
      </c>
      <c r="B3650" s="3" t="s">
        <v>1365</v>
      </c>
      <c r="C3650" s="3" t="s">
        <v>1366</v>
      </c>
      <c r="D3650" s="3" t="s">
        <v>13</v>
      </c>
      <c r="E3650" s="3">
        <v>4404</v>
      </c>
      <c r="F3650" s="3">
        <v>1656.70401404071</v>
      </c>
      <c r="G3650" s="3">
        <v>5634</v>
      </c>
      <c r="H3650" s="3">
        <v>2692.5376918132301</v>
      </c>
      <c r="I3650" s="3">
        <v>114750</v>
      </c>
      <c r="J3650" s="3">
        <v>59</v>
      </c>
      <c r="K3650" s="3">
        <v>5.1416122004357295E-4</v>
      </c>
    </row>
    <row r="3651" spans="1:11" x14ac:dyDescent="0.2">
      <c r="A3651" s="3" t="s">
        <v>1309</v>
      </c>
      <c r="B3651" s="3" t="s">
        <v>1365</v>
      </c>
      <c r="C3651" s="3" t="s">
        <v>1366</v>
      </c>
      <c r="D3651" s="3" t="s">
        <v>14</v>
      </c>
      <c r="E3651" s="3">
        <v>4353</v>
      </c>
      <c r="F3651" s="3">
        <v>1759.4590646265101</v>
      </c>
      <c r="G3651" s="3">
        <v>5644</v>
      </c>
      <c r="H3651" s="3">
        <v>2873.9880686343399</v>
      </c>
      <c r="I3651" s="3">
        <v>114750</v>
      </c>
      <c r="J3651" s="3">
        <v>59</v>
      </c>
      <c r="K3651" s="3">
        <v>5.1416122004357295E-4</v>
      </c>
    </row>
    <row r="3652" spans="1:11" x14ac:dyDescent="0.2">
      <c r="A3652" s="3" t="s">
        <v>1309</v>
      </c>
      <c r="B3652" s="3" t="s">
        <v>1365</v>
      </c>
      <c r="C3652" s="3" t="s">
        <v>1366</v>
      </c>
      <c r="D3652" s="3" t="s">
        <v>15</v>
      </c>
      <c r="E3652" s="3">
        <v>3697</v>
      </c>
      <c r="F3652" s="3">
        <v>1429.5148787000701</v>
      </c>
      <c r="G3652" s="3">
        <v>5026</v>
      </c>
      <c r="H3652" s="3">
        <v>2602.1343830077499</v>
      </c>
      <c r="I3652" s="3">
        <v>114750</v>
      </c>
      <c r="J3652" s="3">
        <v>59</v>
      </c>
      <c r="K3652" s="3">
        <v>5.1416122004357295E-4</v>
      </c>
    </row>
    <row r="3653" spans="1:11" x14ac:dyDescent="0.2">
      <c r="A3653" s="3" t="s">
        <v>1309</v>
      </c>
      <c r="B3653" s="3" t="s">
        <v>1368</v>
      </c>
      <c r="C3653" s="3" t="s">
        <v>1369</v>
      </c>
      <c r="D3653" s="3" t="s">
        <v>8</v>
      </c>
      <c r="E3653" s="3">
        <v>3249</v>
      </c>
      <c r="F3653" s="3">
        <v>704.81793933174004</v>
      </c>
      <c r="G3653" s="3">
        <v>4141</v>
      </c>
      <c r="H3653" s="3">
        <v>1337.49196584525</v>
      </c>
      <c r="I3653" s="3">
        <v>278420</v>
      </c>
      <c r="J3653" s="3">
        <v>155</v>
      </c>
      <c r="K3653" s="3">
        <v>5.5671287982185199E-4</v>
      </c>
    </row>
    <row r="3654" spans="1:11" x14ac:dyDescent="0.2">
      <c r="A3654" s="3" t="s">
        <v>1309</v>
      </c>
      <c r="B3654" s="3" t="s">
        <v>1368</v>
      </c>
      <c r="C3654" s="3" t="s">
        <v>1369</v>
      </c>
      <c r="D3654" s="3" t="s">
        <v>9</v>
      </c>
      <c r="E3654" s="3">
        <v>3518</v>
      </c>
      <c r="F3654" s="3">
        <v>829.18073510370596</v>
      </c>
      <c r="G3654" s="3">
        <v>4274</v>
      </c>
      <c r="H3654" s="3">
        <v>1565.6768294814599</v>
      </c>
      <c r="I3654" s="3">
        <v>278420</v>
      </c>
      <c r="J3654" s="3">
        <v>155</v>
      </c>
      <c r="K3654" s="3">
        <v>5.5671287982185199E-4</v>
      </c>
    </row>
    <row r="3655" spans="1:11" x14ac:dyDescent="0.2">
      <c r="A3655" s="3" t="s">
        <v>1309</v>
      </c>
      <c r="B3655" s="3" t="s">
        <v>1368</v>
      </c>
      <c r="C3655" s="3" t="s">
        <v>1369</v>
      </c>
      <c r="D3655" s="3" t="s">
        <v>10</v>
      </c>
      <c r="E3655" s="3">
        <v>3409</v>
      </c>
      <c r="F3655" s="3">
        <v>669.98838544679495</v>
      </c>
      <c r="G3655" s="3">
        <v>4347</v>
      </c>
      <c r="H3655" s="3">
        <v>1261.01730847724</v>
      </c>
      <c r="I3655" s="3">
        <v>278420</v>
      </c>
      <c r="J3655" s="3">
        <v>155</v>
      </c>
      <c r="K3655" s="3">
        <v>5.5671287982185199E-4</v>
      </c>
    </row>
    <row r="3656" spans="1:11" x14ac:dyDescent="0.2">
      <c r="A3656" s="3" t="s">
        <v>1309</v>
      </c>
      <c r="B3656" s="3" t="s">
        <v>1368</v>
      </c>
      <c r="C3656" s="3" t="s">
        <v>1369</v>
      </c>
      <c r="D3656" s="3" t="s">
        <v>11</v>
      </c>
      <c r="E3656" s="3">
        <v>3496</v>
      </c>
      <c r="F3656" s="3">
        <v>695.614294692768</v>
      </c>
      <c r="G3656" s="3">
        <v>4608</v>
      </c>
      <c r="H3656" s="3">
        <v>1355.7228717855401</v>
      </c>
      <c r="I3656" s="3">
        <v>278420</v>
      </c>
      <c r="J3656" s="3">
        <v>155</v>
      </c>
      <c r="K3656" s="3">
        <v>5.5671287982185199E-4</v>
      </c>
    </row>
    <row r="3657" spans="1:11" x14ac:dyDescent="0.2">
      <c r="A3657" s="3" t="s">
        <v>1309</v>
      </c>
      <c r="B3657" s="3" t="s">
        <v>1368</v>
      </c>
      <c r="C3657" s="3" t="s">
        <v>1369</v>
      </c>
      <c r="D3657" s="3" t="s">
        <v>12</v>
      </c>
      <c r="E3657" s="3">
        <v>3001</v>
      </c>
      <c r="F3657" s="3">
        <v>555.73722956261895</v>
      </c>
      <c r="G3657" s="3">
        <v>4315</v>
      </c>
      <c r="H3657" s="3">
        <v>1154.1448917774101</v>
      </c>
      <c r="I3657" s="3">
        <v>278420</v>
      </c>
      <c r="J3657" s="3">
        <v>155</v>
      </c>
      <c r="K3657" s="3">
        <v>5.5671287982185199E-4</v>
      </c>
    </row>
    <row r="3658" spans="1:11" x14ac:dyDescent="0.2">
      <c r="A3658" s="3" t="s">
        <v>1309</v>
      </c>
      <c r="B3658" s="3" t="s">
        <v>1368</v>
      </c>
      <c r="C3658" s="3" t="s">
        <v>1369</v>
      </c>
      <c r="D3658" s="3" t="s">
        <v>13</v>
      </c>
      <c r="E3658" s="3">
        <v>3488</v>
      </c>
      <c r="F3658" s="3">
        <v>874.23194723604502</v>
      </c>
      <c r="G3658" s="3">
        <v>4607</v>
      </c>
      <c r="H3658" s="3">
        <v>1683.40576543816</v>
      </c>
      <c r="I3658" s="3">
        <v>278420</v>
      </c>
      <c r="J3658" s="3">
        <v>155</v>
      </c>
      <c r="K3658" s="3">
        <v>5.5671287982185199E-4</v>
      </c>
    </row>
    <row r="3659" spans="1:11" x14ac:dyDescent="0.2">
      <c r="A3659" s="3" t="s">
        <v>1309</v>
      </c>
      <c r="B3659" s="3" t="s">
        <v>1368</v>
      </c>
      <c r="C3659" s="3" t="s">
        <v>1369</v>
      </c>
      <c r="D3659" s="3" t="s">
        <v>14</v>
      </c>
      <c r="E3659" s="3">
        <v>3647</v>
      </c>
      <c r="F3659" s="3">
        <v>796.03055012562299</v>
      </c>
      <c r="G3659" s="3">
        <v>4281</v>
      </c>
      <c r="H3659" s="3">
        <v>1414.01173990348</v>
      </c>
      <c r="I3659" s="3">
        <v>278420</v>
      </c>
      <c r="J3659" s="3">
        <v>155</v>
      </c>
      <c r="K3659" s="3">
        <v>5.5671287982185199E-4</v>
      </c>
    </row>
    <row r="3660" spans="1:11" x14ac:dyDescent="0.2">
      <c r="A3660" s="3" t="s">
        <v>1309</v>
      </c>
      <c r="B3660" s="3" t="s">
        <v>1368</v>
      </c>
      <c r="C3660" s="3" t="s">
        <v>1369</v>
      </c>
      <c r="D3660" s="3" t="s">
        <v>15</v>
      </c>
      <c r="E3660" s="3">
        <v>3133</v>
      </c>
      <c r="F3660" s="3">
        <v>708.194994737711</v>
      </c>
      <c r="G3660" s="3">
        <v>4322</v>
      </c>
      <c r="H3660" s="3">
        <v>1468.8452074684801</v>
      </c>
      <c r="I3660" s="3">
        <v>278420</v>
      </c>
      <c r="J3660" s="3">
        <v>155</v>
      </c>
      <c r="K3660" s="3">
        <v>5.5671287982185199E-4</v>
      </c>
    </row>
    <row r="3661" spans="1:11" x14ac:dyDescent="0.2">
      <c r="A3661" s="3" t="s">
        <v>1309</v>
      </c>
      <c r="B3661" s="3" t="s">
        <v>1371</v>
      </c>
      <c r="C3661" s="3" t="s">
        <v>1372</v>
      </c>
      <c r="D3661" s="3" t="s">
        <v>8</v>
      </c>
      <c r="E3661" s="3">
        <v>2938</v>
      </c>
      <c r="F3661" s="3">
        <v>544.42797614480696</v>
      </c>
      <c r="G3661" s="3">
        <v>3870</v>
      </c>
      <c r="H3661" s="3">
        <v>1074.2535529424099</v>
      </c>
      <c r="I3661" s="3">
        <v>186316</v>
      </c>
      <c r="J3661" s="3">
        <v>104</v>
      </c>
      <c r="K3661" s="3">
        <v>5.5819145967066696E-4</v>
      </c>
    </row>
    <row r="3662" spans="1:11" x14ac:dyDescent="0.2">
      <c r="A3662" s="3" t="s">
        <v>1309</v>
      </c>
      <c r="B3662" s="3" t="s">
        <v>1371</v>
      </c>
      <c r="C3662" s="3" t="s">
        <v>1372</v>
      </c>
      <c r="D3662" s="3" t="s">
        <v>9</v>
      </c>
      <c r="E3662" s="3">
        <v>3087</v>
      </c>
      <c r="F3662" s="3">
        <v>660.93335360787796</v>
      </c>
      <c r="G3662" s="3">
        <v>4289</v>
      </c>
      <c r="H3662" s="3">
        <v>1399.16238691591</v>
      </c>
      <c r="I3662" s="3">
        <v>186316</v>
      </c>
      <c r="J3662" s="3">
        <v>104</v>
      </c>
      <c r="K3662" s="3">
        <v>5.5819145967066696E-4</v>
      </c>
    </row>
    <row r="3663" spans="1:11" x14ac:dyDescent="0.2">
      <c r="A3663" s="3" t="s">
        <v>1309</v>
      </c>
      <c r="B3663" s="3" t="s">
        <v>1371</v>
      </c>
      <c r="C3663" s="3" t="s">
        <v>1372</v>
      </c>
      <c r="D3663" s="3" t="s">
        <v>10</v>
      </c>
      <c r="E3663" s="3">
        <v>2842</v>
      </c>
      <c r="F3663" s="3">
        <v>598.60874658734997</v>
      </c>
      <c r="G3663" s="3">
        <v>3993</v>
      </c>
      <c r="H3663" s="3">
        <v>1209.60155462026</v>
      </c>
      <c r="I3663" s="3">
        <v>186316</v>
      </c>
      <c r="J3663" s="3">
        <v>104</v>
      </c>
      <c r="K3663" s="3">
        <v>5.5819145967066696E-4</v>
      </c>
    </row>
    <row r="3664" spans="1:11" x14ac:dyDescent="0.2">
      <c r="A3664" s="3" t="s">
        <v>1309</v>
      </c>
      <c r="B3664" s="3" t="s">
        <v>1371</v>
      </c>
      <c r="C3664" s="3" t="s">
        <v>1372</v>
      </c>
      <c r="D3664" s="3" t="s">
        <v>11</v>
      </c>
      <c r="E3664" s="3">
        <v>3380</v>
      </c>
      <c r="F3664" s="3">
        <v>623.43553622037405</v>
      </c>
      <c r="G3664" s="3">
        <v>4215</v>
      </c>
      <c r="H3664" s="3">
        <v>1210.3974106432599</v>
      </c>
      <c r="I3664" s="3">
        <v>186316</v>
      </c>
      <c r="J3664" s="3">
        <v>104</v>
      </c>
      <c r="K3664" s="3">
        <v>5.5819145967066696E-4</v>
      </c>
    </row>
    <row r="3665" spans="1:11" x14ac:dyDescent="0.2">
      <c r="A3665" s="3" t="s">
        <v>1309</v>
      </c>
      <c r="B3665" s="3" t="s">
        <v>1371</v>
      </c>
      <c r="C3665" s="3" t="s">
        <v>1372</v>
      </c>
      <c r="D3665" s="3" t="s">
        <v>12</v>
      </c>
      <c r="E3665" s="3">
        <v>2703</v>
      </c>
      <c r="F3665" s="3">
        <v>425.20284344085098</v>
      </c>
      <c r="G3665" s="3">
        <v>3358</v>
      </c>
      <c r="H3665" s="3">
        <v>793.31979346442597</v>
      </c>
      <c r="I3665" s="3">
        <v>186316</v>
      </c>
      <c r="J3665" s="3">
        <v>104</v>
      </c>
      <c r="K3665" s="3">
        <v>5.5819145967066696E-4</v>
      </c>
    </row>
    <row r="3666" spans="1:11" x14ac:dyDescent="0.2">
      <c r="A3666" s="3" t="s">
        <v>1309</v>
      </c>
      <c r="B3666" s="3" t="s">
        <v>1371</v>
      </c>
      <c r="C3666" s="3" t="s">
        <v>1372</v>
      </c>
      <c r="D3666" s="3" t="s">
        <v>13</v>
      </c>
      <c r="E3666" s="3">
        <v>3295</v>
      </c>
      <c r="F3666" s="3">
        <v>687.355119402838</v>
      </c>
      <c r="G3666" s="3">
        <v>3809</v>
      </c>
      <c r="H3666" s="3">
        <v>1138.4489053970401</v>
      </c>
      <c r="I3666" s="3">
        <v>186316</v>
      </c>
      <c r="J3666" s="3">
        <v>104</v>
      </c>
      <c r="K3666" s="3">
        <v>5.5819145967066696E-4</v>
      </c>
    </row>
    <row r="3667" spans="1:11" x14ac:dyDescent="0.2">
      <c r="A3667" s="3" t="s">
        <v>1309</v>
      </c>
      <c r="B3667" s="3" t="s">
        <v>1371</v>
      </c>
      <c r="C3667" s="3" t="s">
        <v>1372</v>
      </c>
      <c r="D3667" s="3" t="s">
        <v>14</v>
      </c>
      <c r="E3667" s="3">
        <v>3575</v>
      </c>
      <c r="F3667" s="3">
        <v>710.61713598459596</v>
      </c>
      <c r="G3667" s="3">
        <v>4153</v>
      </c>
      <c r="H3667" s="3">
        <v>1130.18519995014</v>
      </c>
      <c r="I3667" s="3">
        <v>186316</v>
      </c>
      <c r="J3667" s="3">
        <v>104</v>
      </c>
      <c r="K3667" s="3">
        <v>5.5819145967066696E-4</v>
      </c>
    </row>
    <row r="3668" spans="1:11" x14ac:dyDescent="0.2">
      <c r="A3668" s="3" t="s">
        <v>1309</v>
      </c>
      <c r="B3668" s="3" t="s">
        <v>1371</v>
      </c>
      <c r="C3668" s="3" t="s">
        <v>1372</v>
      </c>
      <c r="D3668" s="3" t="s">
        <v>15</v>
      </c>
      <c r="E3668" s="3">
        <v>2892</v>
      </c>
      <c r="F3668" s="3">
        <v>569.33705494897902</v>
      </c>
      <c r="G3668" s="3">
        <v>3943</v>
      </c>
      <c r="H3668" s="3">
        <v>1079.8595856301299</v>
      </c>
      <c r="I3668" s="3">
        <v>186316</v>
      </c>
      <c r="J3668" s="3">
        <v>104</v>
      </c>
      <c r="K3668" s="3">
        <v>5.5819145967066696E-4</v>
      </c>
    </row>
    <row r="3669" spans="1:11" x14ac:dyDescent="0.2">
      <c r="A3669" s="3" t="s">
        <v>1309</v>
      </c>
      <c r="B3669" s="3" t="s">
        <v>1374</v>
      </c>
      <c r="C3669" s="3" t="s">
        <v>1375</v>
      </c>
      <c r="D3669" s="3" t="s">
        <v>8</v>
      </c>
      <c r="E3669" s="3">
        <v>3235</v>
      </c>
      <c r="F3669" s="3">
        <v>821.75038237263504</v>
      </c>
      <c r="G3669" s="3">
        <v>4541</v>
      </c>
      <c r="H3669" s="3">
        <v>1871.52599912086</v>
      </c>
      <c r="I3669" s="3">
        <v>182616</v>
      </c>
      <c r="J3669" s="3">
        <v>93</v>
      </c>
      <c r="K3669" s="3">
        <v>5.0926534367196703E-4</v>
      </c>
    </row>
    <row r="3670" spans="1:11" x14ac:dyDescent="0.2">
      <c r="A3670" s="3" t="s">
        <v>1309</v>
      </c>
      <c r="B3670" s="3" t="s">
        <v>1374</v>
      </c>
      <c r="C3670" s="3" t="s">
        <v>1375</v>
      </c>
      <c r="D3670" s="3" t="s">
        <v>9</v>
      </c>
      <c r="E3670" s="3">
        <v>3650</v>
      </c>
      <c r="F3670" s="3">
        <v>1045.8691737310901</v>
      </c>
      <c r="G3670" s="3">
        <v>4719</v>
      </c>
      <c r="H3670" s="3">
        <v>2079.5538969141999</v>
      </c>
      <c r="I3670" s="3">
        <v>182616</v>
      </c>
      <c r="J3670" s="3">
        <v>93</v>
      </c>
      <c r="K3670" s="3">
        <v>5.0926534367196703E-4</v>
      </c>
    </row>
    <row r="3671" spans="1:11" x14ac:dyDescent="0.2">
      <c r="A3671" s="3" t="s">
        <v>1309</v>
      </c>
      <c r="B3671" s="3" t="s">
        <v>1374</v>
      </c>
      <c r="C3671" s="3" t="s">
        <v>1375</v>
      </c>
      <c r="D3671" s="3" t="s">
        <v>10</v>
      </c>
      <c r="E3671" s="3">
        <v>3434</v>
      </c>
      <c r="F3671" s="3">
        <v>951.67392883869604</v>
      </c>
      <c r="G3671" s="3">
        <v>4268</v>
      </c>
      <c r="H3671" s="3">
        <v>1722.6922067953601</v>
      </c>
      <c r="I3671" s="3">
        <v>182616</v>
      </c>
      <c r="J3671" s="3">
        <v>93</v>
      </c>
      <c r="K3671" s="3">
        <v>5.0926534367196703E-4</v>
      </c>
    </row>
    <row r="3672" spans="1:11" x14ac:dyDescent="0.2">
      <c r="A3672" s="3" t="s">
        <v>1309</v>
      </c>
      <c r="B3672" s="3" t="s">
        <v>1374</v>
      </c>
      <c r="C3672" s="3" t="s">
        <v>1375</v>
      </c>
      <c r="D3672" s="3" t="s">
        <v>11</v>
      </c>
      <c r="E3672" s="3">
        <v>3273</v>
      </c>
      <c r="F3672" s="3">
        <v>929.77652880099902</v>
      </c>
      <c r="G3672" s="3">
        <v>4619</v>
      </c>
      <c r="H3672" s="3">
        <v>1759.8751118021</v>
      </c>
      <c r="I3672" s="3">
        <v>182616</v>
      </c>
      <c r="J3672" s="3">
        <v>93</v>
      </c>
      <c r="K3672" s="3">
        <v>5.0926534367196703E-4</v>
      </c>
    </row>
    <row r="3673" spans="1:11" x14ac:dyDescent="0.2">
      <c r="A3673" s="3" t="s">
        <v>1309</v>
      </c>
      <c r="B3673" s="3" t="s">
        <v>1374</v>
      </c>
      <c r="C3673" s="3" t="s">
        <v>1375</v>
      </c>
      <c r="D3673" s="3" t="s">
        <v>12</v>
      </c>
      <c r="E3673" s="3">
        <v>2665</v>
      </c>
      <c r="F3673" s="3">
        <v>680.52769174856098</v>
      </c>
      <c r="G3673" s="3">
        <v>3719</v>
      </c>
      <c r="H3673" s="3">
        <v>1336.22359777375</v>
      </c>
      <c r="I3673" s="3">
        <v>182616</v>
      </c>
      <c r="J3673" s="3">
        <v>93</v>
      </c>
      <c r="K3673" s="3">
        <v>5.0926534367196703E-4</v>
      </c>
    </row>
    <row r="3674" spans="1:11" x14ac:dyDescent="0.2">
      <c r="A3674" s="3" t="s">
        <v>1309</v>
      </c>
      <c r="B3674" s="3" t="s">
        <v>1374</v>
      </c>
      <c r="C3674" s="3" t="s">
        <v>1375</v>
      </c>
      <c r="D3674" s="3" t="s">
        <v>13</v>
      </c>
      <c r="E3674" s="3">
        <v>3664</v>
      </c>
      <c r="F3674" s="3">
        <v>1033.6938760409701</v>
      </c>
      <c r="G3674" s="3">
        <v>4723</v>
      </c>
      <c r="H3674" s="3">
        <v>2002.9917663480601</v>
      </c>
      <c r="I3674" s="3">
        <v>182616</v>
      </c>
      <c r="J3674" s="3">
        <v>93</v>
      </c>
      <c r="K3674" s="3">
        <v>5.0926534367196703E-4</v>
      </c>
    </row>
    <row r="3675" spans="1:11" x14ac:dyDescent="0.2">
      <c r="A3675" s="3" t="s">
        <v>1309</v>
      </c>
      <c r="B3675" s="3" t="s">
        <v>1374</v>
      </c>
      <c r="C3675" s="3" t="s">
        <v>1375</v>
      </c>
      <c r="D3675" s="3" t="s">
        <v>14</v>
      </c>
      <c r="E3675" s="3">
        <v>3619</v>
      </c>
      <c r="F3675" s="3">
        <v>1057.70878013894</v>
      </c>
      <c r="G3675" s="3">
        <v>4787</v>
      </c>
      <c r="H3675" s="3">
        <v>1921.9523623338</v>
      </c>
      <c r="I3675" s="3">
        <v>182616</v>
      </c>
      <c r="J3675" s="3">
        <v>93</v>
      </c>
      <c r="K3675" s="3">
        <v>5.0926534367196703E-4</v>
      </c>
    </row>
    <row r="3676" spans="1:11" x14ac:dyDescent="0.2">
      <c r="A3676" s="3" t="s">
        <v>1309</v>
      </c>
      <c r="B3676" s="3" t="s">
        <v>1374</v>
      </c>
      <c r="C3676" s="3" t="s">
        <v>1375</v>
      </c>
      <c r="D3676" s="3" t="s">
        <v>15</v>
      </c>
      <c r="E3676" s="3">
        <v>3465</v>
      </c>
      <c r="F3676" s="3">
        <v>892.81150689250705</v>
      </c>
      <c r="G3676" s="3">
        <v>4279</v>
      </c>
      <c r="H3676" s="3">
        <v>1622.1069176537301</v>
      </c>
      <c r="I3676" s="3">
        <v>182616</v>
      </c>
      <c r="J3676" s="3">
        <v>93</v>
      </c>
      <c r="K3676" s="3">
        <v>5.0926534367196703E-4</v>
      </c>
    </row>
    <row r="3677" spans="1:11" x14ac:dyDescent="0.2">
      <c r="A3677" s="3" t="s">
        <v>1309</v>
      </c>
      <c r="B3677" s="3" t="s">
        <v>1377</v>
      </c>
      <c r="C3677" s="3" t="s">
        <v>1378</v>
      </c>
      <c r="D3677" s="3" t="s">
        <v>8</v>
      </c>
      <c r="E3677" s="3">
        <v>2786</v>
      </c>
      <c r="F3677" s="3">
        <v>592.82287257522205</v>
      </c>
      <c r="G3677" s="3">
        <v>3692</v>
      </c>
      <c r="H3677" s="3">
        <v>1246.1271990397699</v>
      </c>
      <c r="I3677" s="3">
        <v>355585</v>
      </c>
      <c r="J3677" s="3">
        <v>198</v>
      </c>
      <c r="K3677" s="3">
        <v>5.56828887607745E-4</v>
      </c>
    </row>
    <row r="3678" spans="1:11" x14ac:dyDescent="0.2">
      <c r="A3678" s="3" t="s">
        <v>1309</v>
      </c>
      <c r="B3678" s="3" t="s">
        <v>1377</v>
      </c>
      <c r="C3678" s="3" t="s">
        <v>1378</v>
      </c>
      <c r="D3678" s="3" t="s">
        <v>9</v>
      </c>
      <c r="E3678" s="3">
        <v>2971</v>
      </c>
      <c r="F3678" s="3">
        <v>710.79355243059399</v>
      </c>
      <c r="G3678" s="3">
        <v>3957</v>
      </c>
      <c r="H3678" s="3">
        <v>1406.2809108143299</v>
      </c>
      <c r="I3678" s="3">
        <v>355585</v>
      </c>
      <c r="J3678" s="3">
        <v>198</v>
      </c>
      <c r="K3678" s="3">
        <v>5.56828887607745E-4</v>
      </c>
    </row>
    <row r="3679" spans="1:11" x14ac:dyDescent="0.2">
      <c r="A3679" s="3" t="s">
        <v>1309</v>
      </c>
      <c r="B3679" s="3" t="s">
        <v>1377</v>
      </c>
      <c r="C3679" s="3" t="s">
        <v>1378</v>
      </c>
      <c r="D3679" s="3" t="s">
        <v>10</v>
      </c>
      <c r="E3679" s="3">
        <v>3076</v>
      </c>
      <c r="F3679" s="3">
        <v>649.58206112863502</v>
      </c>
      <c r="G3679" s="3">
        <v>3760</v>
      </c>
      <c r="H3679" s="3">
        <v>1143.05317163424</v>
      </c>
      <c r="I3679" s="3">
        <v>355585</v>
      </c>
      <c r="J3679" s="3">
        <v>198</v>
      </c>
      <c r="K3679" s="3">
        <v>5.56828887607745E-4</v>
      </c>
    </row>
    <row r="3680" spans="1:11" x14ac:dyDescent="0.2">
      <c r="A3680" s="3" t="s">
        <v>1309</v>
      </c>
      <c r="B3680" s="3" t="s">
        <v>1377</v>
      </c>
      <c r="C3680" s="3" t="s">
        <v>1378</v>
      </c>
      <c r="D3680" s="3" t="s">
        <v>11</v>
      </c>
      <c r="E3680" s="3">
        <v>2811</v>
      </c>
      <c r="F3680" s="3">
        <v>730.38120118425002</v>
      </c>
      <c r="G3680" s="3">
        <v>3524</v>
      </c>
      <c r="H3680" s="3">
        <v>1281.21642303609</v>
      </c>
      <c r="I3680" s="3">
        <v>355585</v>
      </c>
      <c r="J3680" s="3">
        <v>198</v>
      </c>
      <c r="K3680" s="3">
        <v>5.56828887607745E-4</v>
      </c>
    </row>
    <row r="3681" spans="1:11" x14ac:dyDescent="0.2">
      <c r="A3681" s="3" t="s">
        <v>1309</v>
      </c>
      <c r="B3681" s="3" t="s">
        <v>1377</v>
      </c>
      <c r="C3681" s="3" t="s">
        <v>1378</v>
      </c>
      <c r="D3681" s="3" t="s">
        <v>12</v>
      </c>
      <c r="E3681" s="3">
        <v>2710</v>
      </c>
      <c r="F3681" s="3">
        <v>567.34719981373303</v>
      </c>
      <c r="G3681" s="3">
        <v>3387</v>
      </c>
      <c r="H3681" s="3">
        <v>1054.4337587304101</v>
      </c>
      <c r="I3681" s="3">
        <v>355585</v>
      </c>
      <c r="J3681" s="3">
        <v>198</v>
      </c>
      <c r="K3681" s="3">
        <v>5.56828887607745E-4</v>
      </c>
    </row>
    <row r="3682" spans="1:11" x14ac:dyDescent="0.2">
      <c r="A3682" s="3" t="s">
        <v>1309</v>
      </c>
      <c r="B3682" s="3" t="s">
        <v>1377</v>
      </c>
      <c r="C3682" s="3" t="s">
        <v>1378</v>
      </c>
      <c r="D3682" s="3" t="s">
        <v>13</v>
      </c>
      <c r="E3682" s="3">
        <v>2924</v>
      </c>
      <c r="F3682" s="3">
        <v>753.57615897493201</v>
      </c>
      <c r="G3682" s="3">
        <v>3607</v>
      </c>
      <c r="H3682" s="3">
        <v>1252.66392184149</v>
      </c>
      <c r="I3682" s="3">
        <v>355585</v>
      </c>
      <c r="J3682" s="3">
        <v>198</v>
      </c>
      <c r="K3682" s="3">
        <v>5.56828887607745E-4</v>
      </c>
    </row>
    <row r="3683" spans="1:11" x14ac:dyDescent="0.2">
      <c r="A3683" s="3" t="s">
        <v>1309</v>
      </c>
      <c r="B3683" s="3" t="s">
        <v>1377</v>
      </c>
      <c r="C3683" s="3" t="s">
        <v>1378</v>
      </c>
      <c r="D3683" s="3" t="s">
        <v>14</v>
      </c>
      <c r="E3683" s="3">
        <v>2991</v>
      </c>
      <c r="F3683" s="3">
        <v>630.26052860685002</v>
      </c>
      <c r="G3683" s="3">
        <v>3627</v>
      </c>
      <c r="H3683" s="3">
        <v>1154.18244654111</v>
      </c>
      <c r="I3683" s="3">
        <v>355585</v>
      </c>
      <c r="J3683" s="3">
        <v>198</v>
      </c>
      <c r="K3683" s="3">
        <v>5.56828887607745E-4</v>
      </c>
    </row>
    <row r="3684" spans="1:11" x14ac:dyDescent="0.2">
      <c r="A3684" s="3" t="s">
        <v>1309</v>
      </c>
      <c r="B3684" s="3" t="s">
        <v>1377</v>
      </c>
      <c r="C3684" s="3" t="s">
        <v>1378</v>
      </c>
      <c r="D3684" s="3" t="s">
        <v>15</v>
      </c>
      <c r="E3684" s="3">
        <v>3350</v>
      </c>
      <c r="F3684" s="3">
        <v>582.66477219682395</v>
      </c>
      <c r="G3684" s="3">
        <v>3869</v>
      </c>
      <c r="H3684" s="3">
        <v>1092.8122522118799</v>
      </c>
      <c r="I3684" s="3">
        <v>355585</v>
      </c>
      <c r="J3684" s="3">
        <v>198</v>
      </c>
      <c r="K3684" s="3">
        <v>5.56828887607745E-4</v>
      </c>
    </row>
    <row r="3685" spans="1:11" x14ac:dyDescent="0.2">
      <c r="A3685" s="3" t="s">
        <v>1309</v>
      </c>
      <c r="B3685" s="3" t="s">
        <v>1380</v>
      </c>
      <c r="C3685" s="3" t="s">
        <v>1381</v>
      </c>
      <c r="D3685" s="3" t="s">
        <v>8</v>
      </c>
      <c r="E3685" s="3">
        <v>2778</v>
      </c>
      <c r="F3685" s="3">
        <v>476.69087814096901</v>
      </c>
      <c r="G3685" s="3">
        <v>3315</v>
      </c>
      <c r="H3685" s="3">
        <v>921.28439015384095</v>
      </c>
      <c r="I3685" s="3">
        <v>358922</v>
      </c>
      <c r="J3685" s="3">
        <v>196</v>
      </c>
      <c r="K3685" s="3">
        <v>5.4607964961746604E-4</v>
      </c>
    </row>
    <row r="3686" spans="1:11" x14ac:dyDescent="0.2">
      <c r="A3686" s="3" t="s">
        <v>1309</v>
      </c>
      <c r="B3686" s="3" t="s">
        <v>1380</v>
      </c>
      <c r="C3686" s="3" t="s">
        <v>1381</v>
      </c>
      <c r="D3686" s="3" t="s">
        <v>9</v>
      </c>
      <c r="E3686" s="3">
        <v>2868</v>
      </c>
      <c r="F3686" s="3">
        <v>590.13058450189703</v>
      </c>
      <c r="G3686" s="3">
        <v>4124</v>
      </c>
      <c r="H3686" s="3">
        <v>1194.9303042328299</v>
      </c>
      <c r="I3686" s="3">
        <v>358922</v>
      </c>
      <c r="J3686" s="3">
        <v>196</v>
      </c>
      <c r="K3686" s="3">
        <v>5.4607964961746604E-4</v>
      </c>
    </row>
    <row r="3687" spans="1:11" x14ac:dyDescent="0.2">
      <c r="A3687" s="3" t="s">
        <v>1309</v>
      </c>
      <c r="B3687" s="3" t="s">
        <v>1380</v>
      </c>
      <c r="C3687" s="3" t="s">
        <v>1381</v>
      </c>
      <c r="D3687" s="3" t="s">
        <v>10</v>
      </c>
      <c r="E3687" s="3">
        <v>2886</v>
      </c>
      <c r="F3687" s="3">
        <v>563.51658055430403</v>
      </c>
      <c r="G3687" s="3">
        <v>3932</v>
      </c>
      <c r="H3687" s="3">
        <v>1147.7868280953801</v>
      </c>
      <c r="I3687" s="3">
        <v>358922</v>
      </c>
      <c r="J3687" s="3">
        <v>196</v>
      </c>
      <c r="K3687" s="3">
        <v>5.4607964961746604E-4</v>
      </c>
    </row>
    <row r="3688" spans="1:11" x14ac:dyDescent="0.2">
      <c r="A3688" s="3" t="s">
        <v>1309</v>
      </c>
      <c r="B3688" s="3" t="s">
        <v>1380</v>
      </c>
      <c r="C3688" s="3" t="s">
        <v>1381</v>
      </c>
      <c r="D3688" s="3" t="s">
        <v>11</v>
      </c>
      <c r="E3688" s="3">
        <v>2755</v>
      </c>
      <c r="F3688" s="3">
        <v>583.80337351532</v>
      </c>
      <c r="G3688" s="3">
        <v>3674</v>
      </c>
      <c r="H3688" s="3">
        <v>1184.7242561979599</v>
      </c>
      <c r="I3688" s="3">
        <v>358922</v>
      </c>
      <c r="J3688" s="3">
        <v>196</v>
      </c>
      <c r="K3688" s="3">
        <v>5.4607964961746604E-4</v>
      </c>
    </row>
    <row r="3689" spans="1:11" x14ac:dyDescent="0.2">
      <c r="A3689" s="3" t="s">
        <v>1309</v>
      </c>
      <c r="B3689" s="3" t="s">
        <v>1380</v>
      </c>
      <c r="C3689" s="3" t="s">
        <v>1381</v>
      </c>
      <c r="D3689" s="3" t="s">
        <v>12</v>
      </c>
      <c r="E3689" s="3">
        <v>2799</v>
      </c>
      <c r="F3689" s="3">
        <v>399.182244505401</v>
      </c>
      <c r="G3689" s="3">
        <v>3383</v>
      </c>
      <c r="H3689" s="3">
        <v>763.51002260931295</v>
      </c>
      <c r="I3689" s="3">
        <v>358922</v>
      </c>
      <c r="J3689" s="3">
        <v>196</v>
      </c>
      <c r="K3689" s="3">
        <v>5.4607964961746604E-4</v>
      </c>
    </row>
    <row r="3690" spans="1:11" x14ac:dyDescent="0.2">
      <c r="A3690" s="3" t="s">
        <v>1309</v>
      </c>
      <c r="B3690" s="3" t="s">
        <v>1380</v>
      </c>
      <c r="C3690" s="3" t="s">
        <v>1381</v>
      </c>
      <c r="D3690" s="3" t="s">
        <v>13</v>
      </c>
      <c r="E3690" s="3">
        <v>2955</v>
      </c>
      <c r="F3690" s="3">
        <v>560.58585759580706</v>
      </c>
      <c r="G3690" s="3">
        <v>3466</v>
      </c>
      <c r="H3690" s="3">
        <v>993.22752893288202</v>
      </c>
      <c r="I3690" s="3">
        <v>358922</v>
      </c>
      <c r="J3690" s="3">
        <v>196</v>
      </c>
      <c r="K3690" s="3">
        <v>5.4607964961746604E-4</v>
      </c>
    </row>
    <row r="3691" spans="1:11" x14ac:dyDescent="0.2">
      <c r="A3691" s="3" t="s">
        <v>1309</v>
      </c>
      <c r="B3691" s="3" t="s">
        <v>1380</v>
      </c>
      <c r="C3691" s="3" t="s">
        <v>1381</v>
      </c>
      <c r="D3691" s="3" t="s">
        <v>14</v>
      </c>
      <c r="E3691" s="3">
        <v>3178</v>
      </c>
      <c r="F3691" s="3">
        <v>583.176657189818</v>
      </c>
      <c r="G3691" s="3">
        <v>4168</v>
      </c>
      <c r="H3691" s="3">
        <v>1031.26754404239</v>
      </c>
      <c r="I3691" s="3">
        <v>358922</v>
      </c>
      <c r="J3691" s="3">
        <v>196</v>
      </c>
      <c r="K3691" s="3">
        <v>5.4607964961746604E-4</v>
      </c>
    </row>
    <row r="3692" spans="1:11" x14ac:dyDescent="0.2">
      <c r="A3692" s="3" t="s">
        <v>1309</v>
      </c>
      <c r="B3692" s="3" t="s">
        <v>1380</v>
      </c>
      <c r="C3692" s="3" t="s">
        <v>1381</v>
      </c>
      <c r="D3692" s="3" t="s">
        <v>15</v>
      </c>
      <c r="E3692" s="3">
        <v>2909</v>
      </c>
      <c r="F3692" s="3">
        <v>441.16654376416898</v>
      </c>
      <c r="G3692" s="3">
        <v>3898</v>
      </c>
      <c r="H3692" s="3">
        <v>885.61570280987303</v>
      </c>
      <c r="I3692" s="3">
        <v>358922</v>
      </c>
      <c r="J3692" s="3">
        <v>196</v>
      </c>
      <c r="K3692" s="3">
        <v>5.4607964961746604E-4</v>
      </c>
    </row>
    <row r="3693" spans="1:11" x14ac:dyDescent="0.2">
      <c r="A3693" s="3" t="s">
        <v>1309</v>
      </c>
      <c r="B3693" s="3" t="s">
        <v>1383</v>
      </c>
      <c r="C3693" s="3" t="s">
        <v>1384</v>
      </c>
      <c r="D3693" s="3" t="s">
        <v>8</v>
      </c>
      <c r="E3693" s="3">
        <v>3858</v>
      </c>
      <c r="F3693" s="3">
        <v>1190.29712851729</v>
      </c>
      <c r="G3693" s="3">
        <v>4639</v>
      </c>
      <c r="H3693" s="3">
        <v>2039.2172681024999</v>
      </c>
      <c r="I3693" s="3">
        <v>154484</v>
      </c>
      <c r="J3693" s="3">
        <v>82</v>
      </c>
      <c r="K3693" s="3">
        <v>5.3079930607700498E-4</v>
      </c>
    </row>
    <row r="3694" spans="1:11" x14ac:dyDescent="0.2">
      <c r="A3694" s="3" t="s">
        <v>1309</v>
      </c>
      <c r="B3694" s="3" t="s">
        <v>1383</v>
      </c>
      <c r="C3694" s="3" t="s">
        <v>1384</v>
      </c>
      <c r="D3694" s="3" t="s">
        <v>9</v>
      </c>
      <c r="E3694" s="3">
        <v>4173</v>
      </c>
      <c r="F3694" s="3">
        <v>1381.0172116393001</v>
      </c>
      <c r="G3694" s="3">
        <v>4993</v>
      </c>
      <c r="H3694" s="3">
        <v>2279.7294970492098</v>
      </c>
      <c r="I3694" s="3">
        <v>154484</v>
      </c>
      <c r="J3694" s="3">
        <v>82</v>
      </c>
      <c r="K3694" s="3">
        <v>5.3079930607700498E-4</v>
      </c>
    </row>
    <row r="3695" spans="1:11" x14ac:dyDescent="0.2">
      <c r="A3695" s="3" t="s">
        <v>1309</v>
      </c>
      <c r="B3695" s="3" t="s">
        <v>1383</v>
      </c>
      <c r="C3695" s="3" t="s">
        <v>1384</v>
      </c>
      <c r="D3695" s="3" t="s">
        <v>10</v>
      </c>
      <c r="E3695" s="3">
        <v>3968</v>
      </c>
      <c r="F3695" s="3">
        <v>1076.5487150522999</v>
      </c>
      <c r="G3695" s="3">
        <v>5154</v>
      </c>
      <c r="H3695" s="3">
        <v>1996.54063774427</v>
      </c>
      <c r="I3695" s="3">
        <v>154484</v>
      </c>
      <c r="J3695" s="3">
        <v>82</v>
      </c>
      <c r="K3695" s="3">
        <v>5.3079930607700498E-4</v>
      </c>
    </row>
    <row r="3696" spans="1:11" x14ac:dyDescent="0.2">
      <c r="A3696" s="3" t="s">
        <v>1309</v>
      </c>
      <c r="B3696" s="3" t="s">
        <v>1383</v>
      </c>
      <c r="C3696" s="3" t="s">
        <v>1384</v>
      </c>
      <c r="D3696" s="3" t="s">
        <v>11</v>
      </c>
      <c r="E3696" s="3">
        <v>3782</v>
      </c>
      <c r="F3696" s="3">
        <v>1036.7974339333</v>
      </c>
      <c r="G3696" s="3">
        <v>4758</v>
      </c>
      <c r="H3696" s="3">
        <v>1838.31232445867</v>
      </c>
      <c r="I3696" s="3">
        <v>154484</v>
      </c>
      <c r="J3696" s="3">
        <v>82</v>
      </c>
      <c r="K3696" s="3">
        <v>5.3079930607700498E-4</v>
      </c>
    </row>
    <row r="3697" spans="1:11" x14ac:dyDescent="0.2">
      <c r="A3697" s="3" t="s">
        <v>1309</v>
      </c>
      <c r="B3697" s="3" t="s">
        <v>1383</v>
      </c>
      <c r="C3697" s="3" t="s">
        <v>1384</v>
      </c>
      <c r="D3697" s="3" t="s">
        <v>12</v>
      </c>
      <c r="E3697" s="3">
        <v>3449</v>
      </c>
      <c r="F3697" s="3">
        <v>763.92255922103698</v>
      </c>
      <c r="G3697" s="3">
        <v>4157</v>
      </c>
      <c r="H3697" s="3">
        <v>1352.92732606766</v>
      </c>
      <c r="I3697" s="3">
        <v>154484</v>
      </c>
      <c r="J3697" s="3">
        <v>82</v>
      </c>
      <c r="K3697" s="3">
        <v>5.3079930607700498E-4</v>
      </c>
    </row>
    <row r="3698" spans="1:11" x14ac:dyDescent="0.2">
      <c r="A3698" s="3" t="s">
        <v>1309</v>
      </c>
      <c r="B3698" s="3" t="s">
        <v>1383</v>
      </c>
      <c r="C3698" s="3" t="s">
        <v>1384</v>
      </c>
      <c r="D3698" s="3" t="s">
        <v>13</v>
      </c>
      <c r="E3698" s="3">
        <v>3941</v>
      </c>
      <c r="F3698" s="3">
        <v>1181.9946498285999</v>
      </c>
      <c r="G3698" s="3">
        <v>4948</v>
      </c>
      <c r="H3698" s="3">
        <v>1927.8899057209201</v>
      </c>
      <c r="I3698" s="3">
        <v>154484</v>
      </c>
      <c r="J3698" s="3">
        <v>82</v>
      </c>
      <c r="K3698" s="3">
        <v>5.3079930607700498E-4</v>
      </c>
    </row>
    <row r="3699" spans="1:11" x14ac:dyDescent="0.2">
      <c r="A3699" s="3" t="s">
        <v>1309</v>
      </c>
      <c r="B3699" s="3" t="s">
        <v>1383</v>
      </c>
      <c r="C3699" s="3" t="s">
        <v>1384</v>
      </c>
      <c r="D3699" s="3" t="s">
        <v>14</v>
      </c>
      <c r="E3699" s="3">
        <v>4084</v>
      </c>
      <c r="F3699" s="3">
        <v>1139.0139186446399</v>
      </c>
      <c r="G3699" s="3">
        <v>4946</v>
      </c>
      <c r="H3699" s="3">
        <v>1743.6762905170301</v>
      </c>
      <c r="I3699" s="3">
        <v>154484</v>
      </c>
      <c r="J3699" s="3">
        <v>82</v>
      </c>
      <c r="K3699" s="3">
        <v>5.3079930607700498E-4</v>
      </c>
    </row>
    <row r="3700" spans="1:11" x14ac:dyDescent="0.2">
      <c r="A3700" s="3" t="s">
        <v>1309</v>
      </c>
      <c r="B3700" s="3" t="s">
        <v>1383</v>
      </c>
      <c r="C3700" s="3" t="s">
        <v>1384</v>
      </c>
      <c r="D3700" s="3" t="s">
        <v>15</v>
      </c>
      <c r="E3700" s="3">
        <v>3674</v>
      </c>
      <c r="F3700" s="3">
        <v>1025.2055690642301</v>
      </c>
      <c r="G3700" s="3">
        <v>4659</v>
      </c>
      <c r="H3700" s="3">
        <v>1820.8683722307701</v>
      </c>
      <c r="I3700" s="3">
        <v>154484</v>
      </c>
      <c r="J3700" s="3">
        <v>82</v>
      </c>
      <c r="K3700" s="3">
        <v>5.3079930607700498E-4</v>
      </c>
    </row>
    <row r="3701" spans="1:11" x14ac:dyDescent="0.2">
      <c r="A3701" s="3" t="s">
        <v>1309</v>
      </c>
      <c r="B3701" s="3" t="s">
        <v>1386</v>
      </c>
      <c r="C3701" s="3" t="s">
        <v>1387</v>
      </c>
      <c r="D3701" s="3" t="s">
        <v>8</v>
      </c>
      <c r="E3701" s="3">
        <v>3748</v>
      </c>
      <c r="F3701" s="3">
        <v>1008.71182382589</v>
      </c>
      <c r="G3701" s="3">
        <v>4629</v>
      </c>
      <c r="H3701" s="3">
        <v>2001.4623073140799</v>
      </c>
      <c r="I3701" s="3">
        <v>118028</v>
      </c>
      <c r="J3701" s="3">
        <v>64</v>
      </c>
      <c r="K3701" s="3">
        <v>5.42244213237537E-4</v>
      </c>
    </row>
    <row r="3702" spans="1:11" x14ac:dyDescent="0.2">
      <c r="A3702" s="3" t="s">
        <v>1309</v>
      </c>
      <c r="B3702" s="3" t="s">
        <v>1386</v>
      </c>
      <c r="C3702" s="3" t="s">
        <v>1387</v>
      </c>
      <c r="D3702" s="3" t="s">
        <v>9</v>
      </c>
      <c r="E3702" s="3">
        <v>4048</v>
      </c>
      <c r="F3702" s="3">
        <v>1280.9984835940199</v>
      </c>
      <c r="G3702" s="3">
        <v>5183</v>
      </c>
      <c r="H3702" s="3">
        <v>2360.5952968545098</v>
      </c>
      <c r="I3702" s="3">
        <v>118028</v>
      </c>
      <c r="J3702" s="3">
        <v>64</v>
      </c>
      <c r="K3702" s="3">
        <v>5.42244213237537E-4</v>
      </c>
    </row>
    <row r="3703" spans="1:11" x14ac:dyDescent="0.2">
      <c r="A3703" s="3" t="s">
        <v>1309</v>
      </c>
      <c r="B3703" s="3" t="s">
        <v>1386</v>
      </c>
      <c r="C3703" s="3" t="s">
        <v>1387</v>
      </c>
      <c r="D3703" s="3" t="s">
        <v>10</v>
      </c>
      <c r="E3703" s="3">
        <v>3928</v>
      </c>
      <c r="F3703" s="3">
        <v>1033.9205481346301</v>
      </c>
      <c r="G3703" s="3">
        <v>5008</v>
      </c>
      <c r="H3703" s="3">
        <v>1986.0248988171099</v>
      </c>
      <c r="I3703" s="3">
        <v>118028</v>
      </c>
      <c r="J3703" s="3">
        <v>64</v>
      </c>
      <c r="K3703" s="3">
        <v>5.42244213237537E-4</v>
      </c>
    </row>
    <row r="3704" spans="1:11" x14ac:dyDescent="0.2">
      <c r="A3704" s="3" t="s">
        <v>1309</v>
      </c>
      <c r="B3704" s="3" t="s">
        <v>1386</v>
      </c>
      <c r="C3704" s="3" t="s">
        <v>1387</v>
      </c>
      <c r="D3704" s="3" t="s">
        <v>11</v>
      </c>
      <c r="E3704" s="3">
        <v>3628</v>
      </c>
      <c r="F3704" s="3">
        <v>1128.15647057974</v>
      </c>
      <c r="G3704" s="3">
        <v>4951</v>
      </c>
      <c r="H3704" s="3">
        <v>2170.5231515811702</v>
      </c>
      <c r="I3704" s="3">
        <v>118028</v>
      </c>
      <c r="J3704" s="3">
        <v>64</v>
      </c>
      <c r="K3704" s="3">
        <v>5.42244213237537E-4</v>
      </c>
    </row>
    <row r="3705" spans="1:11" x14ac:dyDescent="0.2">
      <c r="A3705" s="3" t="s">
        <v>1309</v>
      </c>
      <c r="B3705" s="3" t="s">
        <v>1386</v>
      </c>
      <c r="C3705" s="3" t="s">
        <v>1387</v>
      </c>
      <c r="D3705" s="3" t="s">
        <v>12</v>
      </c>
      <c r="E3705" s="3">
        <v>3060</v>
      </c>
      <c r="F3705" s="3">
        <v>890.47563174901302</v>
      </c>
      <c r="G3705" s="3">
        <v>4002</v>
      </c>
      <c r="H3705" s="3">
        <v>1729.1251318930399</v>
      </c>
      <c r="I3705" s="3">
        <v>118028</v>
      </c>
      <c r="J3705" s="3">
        <v>64</v>
      </c>
      <c r="K3705" s="3">
        <v>5.42244213237537E-4</v>
      </c>
    </row>
    <row r="3706" spans="1:11" x14ac:dyDescent="0.2">
      <c r="A3706" s="3" t="s">
        <v>1309</v>
      </c>
      <c r="B3706" s="3" t="s">
        <v>1386</v>
      </c>
      <c r="C3706" s="3" t="s">
        <v>1387</v>
      </c>
      <c r="D3706" s="3" t="s">
        <v>13</v>
      </c>
      <c r="E3706" s="3">
        <v>3886</v>
      </c>
      <c r="F3706" s="3">
        <v>1216.38001297044</v>
      </c>
      <c r="G3706" s="3">
        <v>4439</v>
      </c>
      <c r="H3706" s="3">
        <v>2035.9467965128299</v>
      </c>
      <c r="I3706" s="3">
        <v>118028</v>
      </c>
      <c r="J3706" s="3">
        <v>64</v>
      </c>
      <c r="K3706" s="3">
        <v>5.42244213237537E-4</v>
      </c>
    </row>
    <row r="3707" spans="1:11" x14ac:dyDescent="0.2">
      <c r="A3707" s="3" t="s">
        <v>1309</v>
      </c>
      <c r="B3707" s="3" t="s">
        <v>1386</v>
      </c>
      <c r="C3707" s="3" t="s">
        <v>1387</v>
      </c>
      <c r="D3707" s="3" t="s">
        <v>14</v>
      </c>
      <c r="E3707" s="3">
        <v>4234</v>
      </c>
      <c r="F3707" s="3">
        <v>1296.69484321403</v>
      </c>
      <c r="G3707" s="3">
        <v>4766</v>
      </c>
      <c r="H3707" s="3">
        <v>1968.7324163244</v>
      </c>
      <c r="I3707" s="3">
        <v>118028</v>
      </c>
      <c r="J3707" s="3">
        <v>64</v>
      </c>
      <c r="K3707" s="3">
        <v>5.42244213237537E-4</v>
      </c>
    </row>
    <row r="3708" spans="1:11" x14ac:dyDescent="0.2">
      <c r="A3708" s="3" t="s">
        <v>1309</v>
      </c>
      <c r="B3708" s="3" t="s">
        <v>1386</v>
      </c>
      <c r="C3708" s="3" t="s">
        <v>1387</v>
      </c>
      <c r="D3708" s="3" t="s">
        <v>15</v>
      </c>
      <c r="E3708" s="3">
        <v>3931</v>
      </c>
      <c r="F3708" s="3">
        <v>1066.54330427373</v>
      </c>
      <c r="G3708" s="3">
        <v>4673</v>
      </c>
      <c r="H3708" s="3">
        <v>1802.88771431143</v>
      </c>
      <c r="I3708" s="3">
        <v>118028</v>
      </c>
      <c r="J3708" s="3">
        <v>64</v>
      </c>
      <c r="K3708" s="3">
        <v>5.42244213237537E-4</v>
      </c>
    </row>
    <row r="3709" spans="1:11" x14ac:dyDescent="0.2">
      <c r="A3709" s="3" t="s">
        <v>1309</v>
      </c>
      <c r="B3709" s="3" t="s">
        <v>1389</v>
      </c>
      <c r="C3709" s="3" t="s">
        <v>1390</v>
      </c>
      <c r="D3709" s="3" t="s">
        <v>8</v>
      </c>
      <c r="E3709" s="3">
        <v>3023</v>
      </c>
      <c r="F3709" s="3">
        <v>664.29174908469497</v>
      </c>
      <c r="G3709" s="3">
        <v>4020</v>
      </c>
      <c r="H3709" s="3">
        <v>1408.8744389789499</v>
      </c>
      <c r="I3709" s="3">
        <v>293283</v>
      </c>
      <c r="J3709" s="3">
        <v>157</v>
      </c>
      <c r="K3709" s="3">
        <v>5.3531912862320695E-4</v>
      </c>
    </row>
    <row r="3710" spans="1:11" x14ac:dyDescent="0.2">
      <c r="A3710" s="3" t="s">
        <v>1309</v>
      </c>
      <c r="B3710" s="3" t="s">
        <v>1389</v>
      </c>
      <c r="C3710" s="3" t="s">
        <v>1390</v>
      </c>
      <c r="D3710" s="3" t="s">
        <v>9</v>
      </c>
      <c r="E3710" s="3">
        <v>3233</v>
      </c>
      <c r="F3710" s="3">
        <v>797.18347618612404</v>
      </c>
      <c r="G3710" s="3">
        <v>4318</v>
      </c>
      <c r="H3710" s="3">
        <v>1539.7871509366701</v>
      </c>
      <c r="I3710" s="3">
        <v>293283</v>
      </c>
      <c r="J3710" s="3">
        <v>157</v>
      </c>
      <c r="K3710" s="3">
        <v>5.3531912862320695E-4</v>
      </c>
    </row>
    <row r="3711" spans="1:11" x14ac:dyDescent="0.2">
      <c r="A3711" s="3" t="s">
        <v>1309</v>
      </c>
      <c r="B3711" s="3" t="s">
        <v>1389</v>
      </c>
      <c r="C3711" s="3" t="s">
        <v>1390</v>
      </c>
      <c r="D3711" s="3" t="s">
        <v>10</v>
      </c>
      <c r="E3711" s="3">
        <v>2936</v>
      </c>
      <c r="F3711" s="3">
        <v>690.15304191866699</v>
      </c>
      <c r="G3711" s="3">
        <v>4009</v>
      </c>
      <c r="H3711" s="3">
        <v>1254.61749254557</v>
      </c>
      <c r="I3711" s="3">
        <v>293283</v>
      </c>
      <c r="J3711" s="3">
        <v>157</v>
      </c>
      <c r="K3711" s="3">
        <v>5.3531912862320695E-4</v>
      </c>
    </row>
    <row r="3712" spans="1:11" x14ac:dyDescent="0.2">
      <c r="A3712" s="3" t="s">
        <v>1309</v>
      </c>
      <c r="B3712" s="3" t="s">
        <v>1389</v>
      </c>
      <c r="C3712" s="3" t="s">
        <v>1390</v>
      </c>
      <c r="D3712" s="3" t="s">
        <v>11</v>
      </c>
      <c r="E3712" s="3">
        <v>2961</v>
      </c>
      <c r="F3712" s="3">
        <v>782.05738667088099</v>
      </c>
      <c r="G3712" s="3">
        <v>3851</v>
      </c>
      <c r="H3712" s="3">
        <v>1316.8722862045599</v>
      </c>
      <c r="I3712" s="3">
        <v>293283</v>
      </c>
      <c r="J3712" s="3">
        <v>157</v>
      </c>
      <c r="K3712" s="3">
        <v>5.3531912862320695E-4</v>
      </c>
    </row>
    <row r="3713" spans="1:11" x14ac:dyDescent="0.2">
      <c r="A3713" s="3" t="s">
        <v>1309</v>
      </c>
      <c r="B3713" s="3" t="s">
        <v>1389</v>
      </c>
      <c r="C3713" s="3" t="s">
        <v>1390</v>
      </c>
      <c r="D3713" s="3" t="s">
        <v>12</v>
      </c>
      <c r="E3713" s="3">
        <v>3037</v>
      </c>
      <c r="F3713" s="3">
        <v>568.71533764488004</v>
      </c>
      <c r="G3713" s="3">
        <v>3639</v>
      </c>
      <c r="H3713" s="3">
        <v>969.77854525216196</v>
      </c>
      <c r="I3713" s="3">
        <v>293283</v>
      </c>
      <c r="J3713" s="3">
        <v>157</v>
      </c>
      <c r="K3713" s="3">
        <v>5.3531912862320695E-4</v>
      </c>
    </row>
    <row r="3714" spans="1:11" x14ac:dyDescent="0.2">
      <c r="A3714" s="3" t="s">
        <v>1309</v>
      </c>
      <c r="B3714" s="3" t="s">
        <v>1389</v>
      </c>
      <c r="C3714" s="3" t="s">
        <v>1390</v>
      </c>
      <c r="D3714" s="3" t="s">
        <v>13</v>
      </c>
      <c r="E3714" s="3">
        <v>3350</v>
      </c>
      <c r="F3714" s="3">
        <v>745.92061648037202</v>
      </c>
      <c r="G3714" s="3">
        <v>3918</v>
      </c>
      <c r="H3714" s="3">
        <v>1216.05620702079</v>
      </c>
      <c r="I3714" s="3">
        <v>293283</v>
      </c>
      <c r="J3714" s="3">
        <v>157</v>
      </c>
      <c r="K3714" s="3">
        <v>5.3531912862320695E-4</v>
      </c>
    </row>
    <row r="3715" spans="1:11" x14ac:dyDescent="0.2">
      <c r="A3715" s="3" t="s">
        <v>1309</v>
      </c>
      <c r="B3715" s="3" t="s">
        <v>1389</v>
      </c>
      <c r="C3715" s="3" t="s">
        <v>1390</v>
      </c>
      <c r="D3715" s="3" t="s">
        <v>14</v>
      </c>
      <c r="E3715" s="3">
        <v>3360</v>
      </c>
      <c r="F3715" s="3">
        <v>777.99012926079104</v>
      </c>
      <c r="G3715" s="3">
        <v>3925</v>
      </c>
      <c r="H3715" s="3">
        <v>1239.3268401016401</v>
      </c>
      <c r="I3715" s="3">
        <v>293283</v>
      </c>
      <c r="J3715" s="3">
        <v>157</v>
      </c>
      <c r="K3715" s="3">
        <v>5.3531912862320695E-4</v>
      </c>
    </row>
    <row r="3716" spans="1:11" x14ac:dyDescent="0.2">
      <c r="A3716" s="3" t="s">
        <v>1309</v>
      </c>
      <c r="B3716" s="3" t="s">
        <v>1389</v>
      </c>
      <c r="C3716" s="3" t="s">
        <v>1390</v>
      </c>
      <c r="D3716" s="3" t="s">
        <v>15</v>
      </c>
      <c r="E3716" s="3">
        <v>3374</v>
      </c>
      <c r="F3716" s="3">
        <v>680.44400891408998</v>
      </c>
      <c r="G3716" s="3">
        <v>4134</v>
      </c>
      <c r="H3716" s="3">
        <v>1211.6121100816999</v>
      </c>
      <c r="I3716" s="3">
        <v>293283</v>
      </c>
      <c r="J3716" s="3">
        <v>157</v>
      </c>
      <c r="K3716" s="3">
        <v>5.3531912862320695E-4</v>
      </c>
    </row>
    <row r="3717" spans="1:11" x14ac:dyDescent="0.2">
      <c r="A3717" s="3" t="s">
        <v>1309</v>
      </c>
      <c r="B3717" s="3" t="s">
        <v>1392</v>
      </c>
      <c r="C3717" s="3" t="s">
        <v>1393</v>
      </c>
      <c r="D3717" s="3" t="s">
        <v>8</v>
      </c>
      <c r="E3717" s="3">
        <v>3268</v>
      </c>
      <c r="F3717" s="3">
        <v>622.07065056440103</v>
      </c>
      <c r="G3717" s="3">
        <v>4313</v>
      </c>
      <c r="H3717" s="3">
        <v>1332.60051934845</v>
      </c>
      <c r="I3717" s="3">
        <v>200724</v>
      </c>
      <c r="J3717" s="3">
        <v>108</v>
      </c>
      <c r="K3717" s="3">
        <v>5.3805225085191597E-4</v>
      </c>
    </row>
    <row r="3718" spans="1:11" x14ac:dyDescent="0.2">
      <c r="A3718" s="3" t="s">
        <v>1309</v>
      </c>
      <c r="B3718" s="3" t="s">
        <v>1392</v>
      </c>
      <c r="C3718" s="3" t="s">
        <v>1393</v>
      </c>
      <c r="D3718" s="3" t="s">
        <v>9</v>
      </c>
      <c r="E3718" s="3">
        <v>4083</v>
      </c>
      <c r="F3718" s="3">
        <v>865.67591977542395</v>
      </c>
      <c r="G3718" s="3">
        <v>4852</v>
      </c>
      <c r="H3718" s="3">
        <v>1707.20677811668</v>
      </c>
      <c r="I3718" s="3">
        <v>200724</v>
      </c>
      <c r="J3718" s="3">
        <v>108</v>
      </c>
      <c r="K3718" s="3">
        <v>5.3805225085191597E-4</v>
      </c>
    </row>
    <row r="3719" spans="1:11" x14ac:dyDescent="0.2">
      <c r="A3719" s="3" t="s">
        <v>1309</v>
      </c>
      <c r="B3719" s="3" t="s">
        <v>1392</v>
      </c>
      <c r="C3719" s="3" t="s">
        <v>1393</v>
      </c>
      <c r="D3719" s="3" t="s">
        <v>10</v>
      </c>
      <c r="E3719" s="3">
        <v>3460</v>
      </c>
      <c r="F3719" s="3">
        <v>680.90444954966904</v>
      </c>
      <c r="G3719" s="3">
        <v>4494</v>
      </c>
      <c r="H3719" s="3">
        <v>1463.1683204564499</v>
      </c>
      <c r="I3719" s="3">
        <v>200724</v>
      </c>
      <c r="J3719" s="3">
        <v>108</v>
      </c>
      <c r="K3719" s="3">
        <v>5.3805225085191597E-4</v>
      </c>
    </row>
    <row r="3720" spans="1:11" x14ac:dyDescent="0.2">
      <c r="A3720" s="3" t="s">
        <v>1309</v>
      </c>
      <c r="B3720" s="3" t="s">
        <v>1392</v>
      </c>
      <c r="C3720" s="3" t="s">
        <v>1393</v>
      </c>
      <c r="D3720" s="3" t="s">
        <v>11</v>
      </c>
      <c r="E3720" s="3">
        <v>3260</v>
      </c>
      <c r="F3720" s="3">
        <v>716.24748350002699</v>
      </c>
      <c r="G3720" s="3">
        <v>4500</v>
      </c>
      <c r="H3720" s="3">
        <v>1661.2907949002999</v>
      </c>
      <c r="I3720" s="3">
        <v>200724</v>
      </c>
      <c r="J3720" s="3">
        <v>108</v>
      </c>
      <c r="K3720" s="3">
        <v>5.3805225085191597E-4</v>
      </c>
    </row>
    <row r="3721" spans="1:11" x14ac:dyDescent="0.2">
      <c r="A3721" s="3" t="s">
        <v>1309</v>
      </c>
      <c r="B3721" s="3" t="s">
        <v>1392</v>
      </c>
      <c r="C3721" s="3" t="s">
        <v>1393</v>
      </c>
      <c r="D3721" s="3" t="s">
        <v>12</v>
      </c>
      <c r="E3721" s="3">
        <v>3027</v>
      </c>
      <c r="F3721" s="3">
        <v>514.69679871863696</v>
      </c>
      <c r="G3721" s="3">
        <v>4081</v>
      </c>
      <c r="H3721" s="3">
        <v>1189.08360505988</v>
      </c>
      <c r="I3721" s="3">
        <v>200724</v>
      </c>
      <c r="J3721" s="3">
        <v>108</v>
      </c>
      <c r="K3721" s="3">
        <v>5.3805225085191597E-4</v>
      </c>
    </row>
    <row r="3722" spans="1:11" x14ac:dyDescent="0.2">
      <c r="A3722" s="3" t="s">
        <v>1309</v>
      </c>
      <c r="B3722" s="3" t="s">
        <v>1392</v>
      </c>
      <c r="C3722" s="3" t="s">
        <v>1393</v>
      </c>
      <c r="D3722" s="3" t="s">
        <v>13</v>
      </c>
      <c r="E3722" s="3">
        <v>3625</v>
      </c>
      <c r="F3722" s="3">
        <v>799.88492597602999</v>
      </c>
      <c r="G3722" s="3">
        <v>4542</v>
      </c>
      <c r="H3722" s="3">
        <v>1639.28136580925</v>
      </c>
      <c r="I3722" s="3">
        <v>200724</v>
      </c>
      <c r="J3722" s="3">
        <v>108</v>
      </c>
      <c r="K3722" s="3">
        <v>5.3805225085191597E-4</v>
      </c>
    </row>
    <row r="3723" spans="1:11" x14ac:dyDescent="0.2">
      <c r="A3723" s="3" t="s">
        <v>1309</v>
      </c>
      <c r="B3723" s="3" t="s">
        <v>1392</v>
      </c>
      <c r="C3723" s="3" t="s">
        <v>1393</v>
      </c>
      <c r="D3723" s="3" t="s">
        <v>14</v>
      </c>
      <c r="E3723" s="3">
        <v>3951</v>
      </c>
      <c r="F3723" s="3">
        <v>825.64519998797596</v>
      </c>
      <c r="G3723" s="3">
        <v>4551</v>
      </c>
      <c r="H3723" s="3">
        <v>1424.8667179634899</v>
      </c>
      <c r="I3723" s="3">
        <v>200724</v>
      </c>
      <c r="J3723" s="3">
        <v>108</v>
      </c>
      <c r="K3723" s="3">
        <v>5.3805225085191597E-4</v>
      </c>
    </row>
    <row r="3724" spans="1:11" x14ac:dyDescent="0.2">
      <c r="A3724" s="3" t="s">
        <v>1309</v>
      </c>
      <c r="B3724" s="3" t="s">
        <v>1392</v>
      </c>
      <c r="C3724" s="3" t="s">
        <v>1393</v>
      </c>
      <c r="D3724" s="3" t="s">
        <v>15</v>
      </c>
      <c r="E3724" s="3">
        <v>3760</v>
      </c>
      <c r="F3724" s="3">
        <v>722.27462495009604</v>
      </c>
      <c r="G3724" s="3">
        <v>4361</v>
      </c>
      <c r="H3724" s="3">
        <v>1355.6900864157201</v>
      </c>
      <c r="I3724" s="3">
        <v>200724</v>
      </c>
      <c r="J3724" s="3">
        <v>108</v>
      </c>
      <c r="K3724" s="3">
        <v>5.3805225085191597E-4</v>
      </c>
    </row>
    <row r="3725" spans="1:11" x14ac:dyDescent="0.2">
      <c r="A3725" s="3" t="s">
        <v>1309</v>
      </c>
      <c r="B3725" s="3" t="s">
        <v>1395</v>
      </c>
      <c r="C3725" s="3" t="s">
        <v>1396</v>
      </c>
      <c r="D3725" s="3" t="s">
        <v>8</v>
      </c>
      <c r="E3725" s="3">
        <v>3743</v>
      </c>
      <c r="F3725" s="3">
        <v>998.11278984045396</v>
      </c>
      <c r="G3725" s="3">
        <v>5148</v>
      </c>
      <c r="H3725" s="3">
        <v>1938.71339507674</v>
      </c>
      <c r="I3725" s="3">
        <v>152268</v>
      </c>
      <c r="J3725" s="3">
        <v>80</v>
      </c>
      <c r="K3725" s="3">
        <v>5.2538944492605099E-4</v>
      </c>
    </row>
    <row r="3726" spans="1:11" x14ac:dyDescent="0.2">
      <c r="A3726" s="3" t="s">
        <v>1309</v>
      </c>
      <c r="B3726" s="3" t="s">
        <v>1395</v>
      </c>
      <c r="C3726" s="3" t="s">
        <v>1396</v>
      </c>
      <c r="D3726" s="3" t="s">
        <v>9</v>
      </c>
      <c r="E3726" s="3">
        <v>4350</v>
      </c>
      <c r="F3726" s="3">
        <v>1464.1557857796099</v>
      </c>
      <c r="G3726" s="3">
        <v>5319</v>
      </c>
      <c r="H3726" s="3">
        <v>2418.2034385132301</v>
      </c>
      <c r="I3726" s="3">
        <v>152268</v>
      </c>
      <c r="J3726" s="3">
        <v>80</v>
      </c>
      <c r="K3726" s="3">
        <v>5.2538944492605099E-4</v>
      </c>
    </row>
    <row r="3727" spans="1:11" x14ac:dyDescent="0.2">
      <c r="A3727" s="3" t="s">
        <v>1309</v>
      </c>
      <c r="B3727" s="3" t="s">
        <v>1395</v>
      </c>
      <c r="C3727" s="3" t="s">
        <v>1396</v>
      </c>
      <c r="D3727" s="3" t="s">
        <v>10</v>
      </c>
      <c r="E3727" s="3">
        <v>3810</v>
      </c>
      <c r="F3727" s="3">
        <v>1031.0157546681901</v>
      </c>
      <c r="G3727" s="3">
        <v>5405</v>
      </c>
      <c r="H3727" s="3">
        <v>2059.6348298481498</v>
      </c>
      <c r="I3727" s="3">
        <v>152268</v>
      </c>
      <c r="J3727" s="3">
        <v>80</v>
      </c>
      <c r="K3727" s="3">
        <v>5.2538944492605099E-4</v>
      </c>
    </row>
    <row r="3728" spans="1:11" x14ac:dyDescent="0.2">
      <c r="A3728" s="3" t="s">
        <v>1309</v>
      </c>
      <c r="B3728" s="3" t="s">
        <v>1395</v>
      </c>
      <c r="C3728" s="3" t="s">
        <v>1396</v>
      </c>
      <c r="D3728" s="3" t="s">
        <v>11</v>
      </c>
      <c r="E3728" s="3">
        <v>4304</v>
      </c>
      <c r="F3728" s="3">
        <v>1147.39708820699</v>
      </c>
      <c r="G3728" s="3">
        <v>5212</v>
      </c>
      <c r="H3728" s="3">
        <v>2150.1728783997</v>
      </c>
      <c r="I3728" s="3">
        <v>152268</v>
      </c>
      <c r="J3728" s="3">
        <v>80</v>
      </c>
      <c r="K3728" s="3">
        <v>5.2538944492605099E-4</v>
      </c>
    </row>
    <row r="3729" spans="1:11" x14ac:dyDescent="0.2">
      <c r="A3729" s="3" t="s">
        <v>1309</v>
      </c>
      <c r="B3729" s="3" t="s">
        <v>1395</v>
      </c>
      <c r="C3729" s="3" t="s">
        <v>1396</v>
      </c>
      <c r="D3729" s="3" t="s">
        <v>12</v>
      </c>
      <c r="E3729" s="3">
        <v>3440</v>
      </c>
      <c r="F3729" s="3">
        <v>697.52459217513103</v>
      </c>
      <c r="G3729" s="3">
        <v>3939</v>
      </c>
      <c r="H3729" s="3">
        <v>1223.7059069924701</v>
      </c>
      <c r="I3729" s="3">
        <v>152268</v>
      </c>
      <c r="J3729" s="3">
        <v>80</v>
      </c>
      <c r="K3729" s="3">
        <v>5.2538944492605099E-4</v>
      </c>
    </row>
    <row r="3730" spans="1:11" x14ac:dyDescent="0.2">
      <c r="A3730" s="3" t="s">
        <v>1309</v>
      </c>
      <c r="B3730" s="3" t="s">
        <v>1395</v>
      </c>
      <c r="C3730" s="3" t="s">
        <v>1396</v>
      </c>
      <c r="D3730" s="3" t="s">
        <v>13</v>
      </c>
      <c r="E3730" s="3">
        <v>3770</v>
      </c>
      <c r="F3730" s="3">
        <v>1058.0104393792101</v>
      </c>
      <c r="G3730" s="3">
        <v>4326</v>
      </c>
      <c r="H3730" s="3">
        <v>1634.14802883329</v>
      </c>
      <c r="I3730" s="3">
        <v>152268</v>
      </c>
      <c r="J3730" s="3">
        <v>80</v>
      </c>
      <c r="K3730" s="3">
        <v>5.2538944492605099E-4</v>
      </c>
    </row>
    <row r="3731" spans="1:11" x14ac:dyDescent="0.2">
      <c r="A3731" s="3" t="s">
        <v>1309</v>
      </c>
      <c r="B3731" s="3" t="s">
        <v>1395</v>
      </c>
      <c r="C3731" s="3" t="s">
        <v>1396</v>
      </c>
      <c r="D3731" s="3" t="s">
        <v>14</v>
      </c>
      <c r="E3731" s="3">
        <v>4003</v>
      </c>
      <c r="F3731" s="3">
        <v>1321.6686672114799</v>
      </c>
      <c r="G3731" s="3">
        <v>4825</v>
      </c>
      <c r="H3731" s="3">
        <v>2078.43048740532</v>
      </c>
      <c r="I3731" s="3">
        <v>152268</v>
      </c>
      <c r="J3731" s="3">
        <v>80</v>
      </c>
      <c r="K3731" s="3">
        <v>5.2538944492605099E-4</v>
      </c>
    </row>
    <row r="3732" spans="1:11" x14ac:dyDescent="0.2">
      <c r="A3732" s="3" t="s">
        <v>1309</v>
      </c>
      <c r="B3732" s="3" t="s">
        <v>1395</v>
      </c>
      <c r="C3732" s="3" t="s">
        <v>1396</v>
      </c>
      <c r="D3732" s="3" t="s">
        <v>15</v>
      </c>
      <c r="E3732" s="3">
        <v>4275</v>
      </c>
      <c r="F3732" s="3">
        <v>1000.33018811733</v>
      </c>
      <c r="G3732" s="3">
        <v>4766</v>
      </c>
      <c r="H3732" s="3">
        <v>1543.4733586193699</v>
      </c>
      <c r="I3732" s="3">
        <v>152268</v>
      </c>
      <c r="J3732" s="3">
        <v>80</v>
      </c>
      <c r="K3732" s="3">
        <v>5.2538944492605099E-4</v>
      </c>
    </row>
    <row r="3733" spans="1:11" x14ac:dyDescent="0.2">
      <c r="A3733" s="3" t="s">
        <v>1309</v>
      </c>
      <c r="B3733" s="3" t="s">
        <v>1398</v>
      </c>
      <c r="C3733" s="3" t="s">
        <v>1399</v>
      </c>
      <c r="D3733" s="3" t="s">
        <v>8</v>
      </c>
      <c r="E3733" s="3">
        <v>3837</v>
      </c>
      <c r="F3733" s="3">
        <v>1163.71134162624</v>
      </c>
      <c r="G3733" s="3">
        <v>4957</v>
      </c>
      <c r="H3733" s="3">
        <v>1904.31501349324</v>
      </c>
      <c r="I3733" s="3">
        <v>118708</v>
      </c>
      <c r="J3733" s="3">
        <v>62</v>
      </c>
      <c r="K3733" s="3">
        <v>5.2228998888027801E-4</v>
      </c>
    </row>
    <row r="3734" spans="1:11" x14ac:dyDescent="0.2">
      <c r="A3734" s="3" t="s">
        <v>1309</v>
      </c>
      <c r="B3734" s="3" t="s">
        <v>1398</v>
      </c>
      <c r="C3734" s="3" t="s">
        <v>1399</v>
      </c>
      <c r="D3734" s="3" t="s">
        <v>9</v>
      </c>
      <c r="E3734" s="3">
        <v>4373</v>
      </c>
      <c r="F3734" s="3">
        <v>1532.0670479647999</v>
      </c>
      <c r="G3734" s="3">
        <v>5101</v>
      </c>
      <c r="H3734" s="3">
        <v>2387.7441021016002</v>
      </c>
      <c r="I3734" s="3">
        <v>118708</v>
      </c>
      <c r="J3734" s="3">
        <v>62</v>
      </c>
      <c r="K3734" s="3">
        <v>5.2228998888027801E-4</v>
      </c>
    </row>
    <row r="3735" spans="1:11" x14ac:dyDescent="0.2">
      <c r="A3735" s="3" t="s">
        <v>1309</v>
      </c>
      <c r="B3735" s="3" t="s">
        <v>1398</v>
      </c>
      <c r="C3735" s="3" t="s">
        <v>1399</v>
      </c>
      <c r="D3735" s="3" t="s">
        <v>10</v>
      </c>
      <c r="E3735" s="3">
        <v>4237</v>
      </c>
      <c r="F3735" s="3">
        <v>1271.9668595114299</v>
      </c>
      <c r="G3735" s="3">
        <v>5117</v>
      </c>
      <c r="H3735" s="3">
        <v>2087.0114712404602</v>
      </c>
      <c r="I3735" s="3">
        <v>118708</v>
      </c>
      <c r="J3735" s="3">
        <v>62</v>
      </c>
      <c r="K3735" s="3">
        <v>5.2228998888027801E-4</v>
      </c>
    </row>
    <row r="3736" spans="1:11" x14ac:dyDescent="0.2">
      <c r="A3736" s="3" t="s">
        <v>1309</v>
      </c>
      <c r="B3736" s="3" t="s">
        <v>1398</v>
      </c>
      <c r="C3736" s="3" t="s">
        <v>1399</v>
      </c>
      <c r="D3736" s="3" t="s">
        <v>11</v>
      </c>
      <c r="E3736" s="3">
        <v>3924</v>
      </c>
      <c r="F3736" s="3">
        <v>1119.81898012956</v>
      </c>
      <c r="G3736" s="3">
        <v>4752</v>
      </c>
      <c r="H3736" s="3">
        <v>1852.19288825837</v>
      </c>
      <c r="I3736" s="3">
        <v>118708</v>
      </c>
      <c r="J3736" s="3">
        <v>62</v>
      </c>
      <c r="K3736" s="3">
        <v>5.2228998888027801E-4</v>
      </c>
    </row>
    <row r="3737" spans="1:11" x14ac:dyDescent="0.2">
      <c r="A3737" s="3" t="s">
        <v>1309</v>
      </c>
      <c r="B3737" s="3" t="s">
        <v>1398</v>
      </c>
      <c r="C3737" s="3" t="s">
        <v>1399</v>
      </c>
      <c r="D3737" s="3" t="s">
        <v>12</v>
      </c>
      <c r="E3737" s="3">
        <v>3459</v>
      </c>
      <c r="F3737" s="3">
        <v>901.32834700332398</v>
      </c>
      <c r="G3737" s="3">
        <v>4217</v>
      </c>
      <c r="H3737" s="3">
        <v>1443.3733603021001</v>
      </c>
      <c r="I3737" s="3">
        <v>118708</v>
      </c>
      <c r="J3737" s="3">
        <v>62</v>
      </c>
      <c r="K3737" s="3">
        <v>5.2228998888027801E-4</v>
      </c>
    </row>
    <row r="3738" spans="1:11" x14ac:dyDescent="0.2">
      <c r="A3738" s="3" t="s">
        <v>1309</v>
      </c>
      <c r="B3738" s="3" t="s">
        <v>1398</v>
      </c>
      <c r="C3738" s="3" t="s">
        <v>1399</v>
      </c>
      <c r="D3738" s="3" t="s">
        <v>13</v>
      </c>
      <c r="E3738" s="3">
        <v>3981</v>
      </c>
      <c r="F3738" s="3">
        <v>1257.55846118353</v>
      </c>
      <c r="G3738" s="3">
        <v>4849</v>
      </c>
      <c r="H3738" s="3">
        <v>1907.5073750750801</v>
      </c>
      <c r="I3738" s="3">
        <v>118708</v>
      </c>
      <c r="J3738" s="3">
        <v>62</v>
      </c>
      <c r="K3738" s="3">
        <v>5.2228998888027801E-4</v>
      </c>
    </row>
    <row r="3739" spans="1:11" x14ac:dyDescent="0.2">
      <c r="A3739" s="3" t="s">
        <v>1309</v>
      </c>
      <c r="B3739" s="3" t="s">
        <v>1398</v>
      </c>
      <c r="C3739" s="3" t="s">
        <v>1399</v>
      </c>
      <c r="D3739" s="3" t="s">
        <v>14</v>
      </c>
      <c r="E3739" s="3">
        <v>3752</v>
      </c>
      <c r="F3739" s="3">
        <v>1104.47430522487</v>
      </c>
      <c r="G3739" s="3">
        <v>4550</v>
      </c>
      <c r="H3739" s="3">
        <v>1774.8814941011301</v>
      </c>
      <c r="I3739" s="3">
        <v>118708</v>
      </c>
      <c r="J3739" s="3">
        <v>62</v>
      </c>
      <c r="K3739" s="3">
        <v>5.2228998888027801E-4</v>
      </c>
    </row>
    <row r="3740" spans="1:11" x14ac:dyDescent="0.2">
      <c r="A3740" s="3" t="s">
        <v>1309</v>
      </c>
      <c r="B3740" s="3" t="s">
        <v>1398</v>
      </c>
      <c r="C3740" s="3" t="s">
        <v>1399</v>
      </c>
      <c r="D3740" s="3" t="s">
        <v>15</v>
      </c>
      <c r="E3740" s="3">
        <v>4045</v>
      </c>
      <c r="F3740" s="3">
        <v>1001.22895582904</v>
      </c>
      <c r="G3740" s="3">
        <v>4960</v>
      </c>
      <c r="H3740" s="3">
        <v>1598.8188244616899</v>
      </c>
      <c r="I3740" s="3">
        <v>118708</v>
      </c>
      <c r="J3740" s="3">
        <v>62</v>
      </c>
      <c r="K3740" s="3">
        <v>5.2228998888027801E-4</v>
      </c>
    </row>
    <row r="3741" spans="1:11" x14ac:dyDescent="0.2">
      <c r="A3741" s="3" t="s">
        <v>1309</v>
      </c>
      <c r="B3741" s="3" t="s">
        <v>1401</v>
      </c>
      <c r="C3741" s="3" t="s">
        <v>1402</v>
      </c>
      <c r="D3741" s="3" t="s">
        <v>8</v>
      </c>
      <c r="E3741" s="3">
        <v>3178</v>
      </c>
      <c r="F3741" s="3">
        <v>708.97032016677804</v>
      </c>
      <c r="G3741" s="3">
        <v>4117</v>
      </c>
      <c r="H3741" s="3">
        <v>1601.6997721242001</v>
      </c>
      <c r="I3741" s="3">
        <v>137786</v>
      </c>
      <c r="J3741" s="3">
        <v>76</v>
      </c>
      <c r="K3741" s="3">
        <v>5.5157998635565304E-4</v>
      </c>
    </row>
    <row r="3742" spans="1:11" x14ac:dyDescent="0.2">
      <c r="A3742" s="3" t="s">
        <v>1309</v>
      </c>
      <c r="B3742" s="3" t="s">
        <v>1401</v>
      </c>
      <c r="C3742" s="3" t="s">
        <v>1402</v>
      </c>
      <c r="D3742" s="3" t="s">
        <v>9</v>
      </c>
      <c r="E3742" s="3">
        <v>4166</v>
      </c>
      <c r="F3742" s="3">
        <v>1113.9111991366599</v>
      </c>
      <c r="G3742" s="3">
        <v>5281</v>
      </c>
      <c r="H3742" s="3">
        <v>2120.73240880702</v>
      </c>
      <c r="I3742" s="3">
        <v>137786</v>
      </c>
      <c r="J3742" s="3">
        <v>76</v>
      </c>
      <c r="K3742" s="3">
        <v>5.5157998635565304E-4</v>
      </c>
    </row>
    <row r="3743" spans="1:11" x14ac:dyDescent="0.2">
      <c r="A3743" s="3" t="s">
        <v>1309</v>
      </c>
      <c r="B3743" s="3" t="s">
        <v>1401</v>
      </c>
      <c r="C3743" s="3" t="s">
        <v>1402</v>
      </c>
      <c r="D3743" s="3" t="s">
        <v>10</v>
      </c>
      <c r="E3743" s="3">
        <v>3738</v>
      </c>
      <c r="F3743" s="3">
        <v>874.57992005147605</v>
      </c>
      <c r="G3743" s="3">
        <v>4421</v>
      </c>
      <c r="H3743" s="3">
        <v>1474.2344938802501</v>
      </c>
      <c r="I3743" s="3">
        <v>137786</v>
      </c>
      <c r="J3743" s="3">
        <v>76</v>
      </c>
      <c r="K3743" s="3">
        <v>5.5157998635565304E-4</v>
      </c>
    </row>
    <row r="3744" spans="1:11" x14ac:dyDescent="0.2">
      <c r="A3744" s="3" t="s">
        <v>1309</v>
      </c>
      <c r="B3744" s="3" t="s">
        <v>1401</v>
      </c>
      <c r="C3744" s="3" t="s">
        <v>1402</v>
      </c>
      <c r="D3744" s="3" t="s">
        <v>11</v>
      </c>
      <c r="E3744" s="3">
        <v>3370</v>
      </c>
      <c r="F3744" s="3">
        <v>814.35530461379403</v>
      </c>
      <c r="G3744" s="3">
        <v>4244</v>
      </c>
      <c r="H3744" s="3">
        <v>1446.9326843526001</v>
      </c>
      <c r="I3744" s="3">
        <v>137786</v>
      </c>
      <c r="J3744" s="3">
        <v>76</v>
      </c>
      <c r="K3744" s="3">
        <v>5.5157998635565304E-4</v>
      </c>
    </row>
    <row r="3745" spans="1:11" x14ac:dyDescent="0.2">
      <c r="A3745" s="3" t="s">
        <v>1309</v>
      </c>
      <c r="B3745" s="3" t="s">
        <v>1401</v>
      </c>
      <c r="C3745" s="3" t="s">
        <v>1402</v>
      </c>
      <c r="D3745" s="3" t="s">
        <v>12</v>
      </c>
      <c r="E3745" s="3">
        <v>2877</v>
      </c>
      <c r="F3745" s="3">
        <v>602.08616033615203</v>
      </c>
      <c r="G3745" s="3">
        <v>3756</v>
      </c>
      <c r="H3745" s="3">
        <v>1095.9092654650699</v>
      </c>
      <c r="I3745" s="3">
        <v>137786</v>
      </c>
      <c r="J3745" s="3">
        <v>76</v>
      </c>
      <c r="K3745" s="3">
        <v>5.5157998635565304E-4</v>
      </c>
    </row>
    <row r="3746" spans="1:11" x14ac:dyDescent="0.2">
      <c r="A3746" s="3" t="s">
        <v>1309</v>
      </c>
      <c r="B3746" s="3" t="s">
        <v>1401</v>
      </c>
      <c r="C3746" s="3" t="s">
        <v>1402</v>
      </c>
      <c r="D3746" s="3" t="s">
        <v>13</v>
      </c>
      <c r="E3746" s="3">
        <v>3398</v>
      </c>
      <c r="F3746" s="3">
        <v>854.90356299241103</v>
      </c>
      <c r="G3746" s="3">
        <v>3906</v>
      </c>
      <c r="H3746" s="3">
        <v>1360.9618120786299</v>
      </c>
      <c r="I3746" s="3">
        <v>137786</v>
      </c>
      <c r="J3746" s="3">
        <v>76</v>
      </c>
      <c r="K3746" s="3">
        <v>5.5157998635565304E-4</v>
      </c>
    </row>
    <row r="3747" spans="1:11" x14ac:dyDescent="0.2">
      <c r="A3747" s="3" t="s">
        <v>1309</v>
      </c>
      <c r="B3747" s="3" t="s">
        <v>1401</v>
      </c>
      <c r="C3747" s="3" t="s">
        <v>1402</v>
      </c>
      <c r="D3747" s="3" t="s">
        <v>14</v>
      </c>
      <c r="E3747" s="3">
        <v>4053</v>
      </c>
      <c r="F3747" s="3">
        <v>1107.4734157313901</v>
      </c>
      <c r="G3747" s="3">
        <v>4701</v>
      </c>
      <c r="H3747" s="3">
        <v>1725.9577483748001</v>
      </c>
      <c r="I3747" s="3">
        <v>137786</v>
      </c>
      <c r="J3747" s="3">
        <v>76</v>
      </c>
      <c r="K3747" s="3">
        <v>5.5157998635565304E-4</v>
      </c>
    </row>
    <row r="3748" spans="1:11" x14ac:dyDescent="0.2">
      <c r="A3748" s="3" t="s">
        <v>1309</v>
      </c>
      <c r="B3748" s="3" t="s">
        <v>1401</v>
      </c>
      <c r="C3748" s="3" t="s">
        <v>1402</v>
      </c>
      <c r="D3748" s="3" t="s">
        <v>15</v>
      </c>
      <c r="E3748" s="3">
        <v>3781</v>
      </c>
      <c r="F3748" s="3">
        <v>960.88246944345303</v>
      </c>
      <c r="G3748" s="3">
        <v>4330</v>
      </c>
      <c r="H3748" s="3">
        <v>1566.85446191553</v>
      </c>
      <c r="I3748" s="3">
        <v>137786</v>
      </c>
      <c r="J3748" s="3">
        <v>76</v>
      </c>
      <c r="K3748" s="3">
        <v>5.5157998635565304E-4</v>
      </c>
    </row>
    <row r="3749" spans="1:11" x14ac:dyDescent="0.2">
      <c r="A3749" s="3" t="s">
        <v>1309</v>
      </c>
      <c r="B3749" s="3" t="s">
        <v>1404</v>
      </c>
      <c r="C3749" s="3" t="s">
        <v>1405</v>
      </c>
      <c r="D3749" s="3" t="s">
        <v>8</v>
      </c>
      <c r="E3749" s="3">
        <v>3098</v>
      </c>
      <c r="F3749" s="3">
        <v>808.92662946853102</v>
      </c>
      <c r="G3749" s="3">
        <v>4237</v>
      </c>
      <c r="H3749" s="3">
        <v>1766.4502915220701</v>
      </c>
      <c r="I3749" s="3">
        <v>126527</v>
      </c>
      <c r="J3749" s="3">
        <v>66</v>
      </c>
      <c r="K3749" s="3">
        <v>5.2162779485801403E-4</v>
      </c>
    </row>
    <row r="3750" spans="1:11" x14ac:dyDescent="0.2">
      <c r="A3750" s="3" t="s">
        <v>1309</v>
      </c>
      <c r="B3750" s="3" t="s">
        <v>1404</v>
      </c>
      <c r="C3750" s="3" t="s">
        <v>1405</v>
      </c>
      <c r="D3750" s="3" t="s">
        <v>9</v>
      </c>
      <c r="E3750" s="3">
        <v>4283</v>
      </c>
      <c r="F3750" s="3">
        <v>1292.0044731738001</v>
      </c>
      <c r="G3750" s="3">
        <v>5381</v>
      </c>
      <c r="H3750" s="3">
        <v>2625.7428083736299</v>
      </c>
      <c r="I3750" s="3">
        <v>126527</v>
      </c>
      <c r="J3750" s="3">
        <v>66</v>
      </c>
      <c r="K3750" s="3">
        <v>5.2162779485801403E-4</v>
      </c>
    </row>
    <row r="3751" spans="1:11" x14ac:dyDescent="0.2">
      <c r="A3751" s="3" t="s">
        <v>1309</v>
      </c>
      <c r="B3751" s="3" t="s">
        <v>1404</v>
      </c>
      <c r="C3751" s="3" t="s">
        <v>1405</v>
      </c>
      <c r="D3751" s="3" t="s">
        <v>10</v>
      </c>
      <c r="E3751" s="3">
        <v>3877</v>
      </c>
      <c r="F3751" s="3">
        <v>1106.3309516803199</v>
      </c>
      <c r="G3751" s="3">
        <v>4857</v>
      </c>
      <c r="H3751" s="3">
        <v>1898.4082631625799</v>
      </c>
      <c r="I3751" s="3">
        <v>126527</v>
      </c>
      <c r="J3751" s="3">
        <v>66</v>
      </c>
      <c r="K3751" s="3">
        <v>5.2162779485801403E-4</v>
      </c>
    </row>
    <row r="3752" spans="1:11" x14ac:dyDescent="0.2">
      <c r="A3752" s="3" t="s">
        <v>1309</v>
      </c>
      <c r="B3752" s="3" t="s">
        <v>1404</v>
      </c>
      <c r="C3752" s="3" t="s">
        <v>1405</v>
      </c>
      <c r="D3752" s="3" t="s">
        <v>11</v>
      </c>
      <c r="E3752" s="3">
        <v>3539</v>
      </c>
      <c r="F3752" s="3">
        <v>918.309876669191</v>
      </c>
      <c r="G3752" s="3">
        <v>4352</v>
      </c>
      <c r="H3752" s="3">
        <v>1676.35975773524</v>
      </c>
      <c r="I3752" s="3">
        <v>126527</v>
      </c>
      <c r="J3752" s="3">
        <v>66</v>
      </c>
      <c r="K3752" s="3">
        <v>5.2162779485801403E-4</v>
      </c>
    </row>
    <row r="3753" spans="1:11" x14ac:dyDescent="0.2">
      <c r="A3753" s="3" t="s">
        <v>1309</v>
      </c>
      <c r="B3753" s="3" t="s">
        <v>1404</v>
      </c>
      <c r="C3753" s="3" t="s">
        <v>1405</v>
      </c>
      <c r="D3753" s="3" t="s">
        <v>12</v>
      </c>
      <c r="E3753" s="3">
        <v>3106</v>
      </c>
      <c r="F3753" s="3">
        <v>717.36002124083996</v>
      </c>
      <c r="G3753" s="3">
        <v>4099</v>
      </c>
      <c r="H3753" s="3">
        <v>1243.6382703955201</v>
      </c>
      <c r="I3753" s="3">
        <v>126527</v>
      </c>
      <c r="J3753" s="3">
        <v>66</v>
      </c>
      <c r="K3753" s="3">
        <v>5.2162779485801403E-4</v>
      </c>
    </row>
    <row r="3754" spans="1:11" x14ac:dyDescent="0.2">
      <c r="A3754" s="3" t="s">
        <v>1309</v>
      </c>
      <c r="B3754" s="3" t="s">
        <v>1404</v>
      </c>
      <c r="C3754" s="3" t="s">
        <v>1405</v>
      </c>
      <c r="D3754" s="3" t="s">
        <v>13</v>
      </c>
      <c r="E3754" s="3">
        <v>3904</v>
      </c>
      <c r="F3754" s="3">
        <v>1217.7056318239099</v>
      </c>
      <c r="G3754" s="3">
        <v>4490</v>
      </c>
      <c r="H3754" s="3">
        <v>1950.05378813622</v>
      </c>
      <c r="I3754" s="3">
        <v>126527</v>
      </c>
      <c r="J3754" s="3">
        <v>66</v>
      </c>
      <c r="K3754" s="3">
        <v>5.2162779485801403E-4</v>
      </c>
    </row>
    <row r="3755" spans="1:11" x14ac:dyDescent="0.2">
      <c r="A3755" s="3" t="s">
        <v>1309</v>
      </c>
      <c r="B3755" s="3" t="s">
        <v>1404</v>
      </c>
      <c r="C3755" s="3" t="s">
        <v>1405</v>
      </c>
      <c r="D3755" s="3" t="s">
        <v>14</v>
      </c>
      <c r="E3755" s="3">
        <v>3815</v>
      </c>
      <c r="F3755" s="3">
        <v>1166.50656833005</v>
      </c>
      <c r="G3755" s="3">
        <v>5019</v>
      </c>
      <c r="H3755" s="3">
        <v>1979.8950641797701</v>
      </c>
      <c r="I3755" s="3">
        <v>126527</v>
      </c>
      <c r="J3755" s="3">
        <v>66</v>
      </c>
      <c r="K3755" s="3">
        <v>5.2162779485801403E-4</v>
      </c>
    </row>
    <row r="3756" spans="1:11" x14ac:dyDescent="0.2">
      <c r="A3756" s="3" t="s">
        <v>1309</v>
      </c>
      <c r="B3756" s="3" t="s">
        <v>1404</v>
      </c>
      <c r="C3756" s="3" t="s">
        <v>1405</v>
      </c>
      <c r="D3756" s="3" t="s">
        <v>15</v>
      </c>
      <c r="E3756" s="3">
        <v>3512</v>
      </c>
      <c r="F3756" s="3">
        <v>1016.88830338947</v>
      </c>
      <c r="G3756" s="3">
        <v>4988</v>
      </c>
      <c r="H3756" s="3">
        <v>1877.81475699214</v>
      </c>
      <c r="I3756" s="3">
        <v>126527</v>
      </c>
      <c r="J3756" s="3">
        <v>66</v>
      </c>
      <c r="K3756" s="3">
        <v>5.2162779485801403E-4</v>
      </c>
    </row>
    <row r="3757" spans="1:11" x14ac:dyDescent="0.2">
      <c r="A3757" s="3" t="s">
        <v>1309</v>
      </c>
      <c r="B3757" s="3" t="s">
        <v>1407</v>
      </c>
      <c r="C3757" s="3" t="s">
        <v>1408</v>
      </c>
      <c r="D3757" s="3" t="s">
        <v>8</v>
      </c>
      <c r="E3757" s="3">
        <v>3870</v>
      </c>
      <c r="F3757" s="3">
        <v>1119.7677497741399</v>
      </c>
      <c r="G3757" s="3">
        <v>4832</v>
      </c>
      <c r="H3757" s="3">
        <v>1872.54585754441</v>
      </c>
      <c r="I3757" s="3">
        <v>90852</v>
      </c>
      <c r="J3757" s="3">
        <v>49</v>
      </c>
      <c r="K3757" s="3">
        <v>5.3933870470655601E-4</v>
      </c>
    </row>
    <row r="3758" spans="1:11" x14ac:dyDescent="0.2">
      <c r="A3758" s="3" t="s">
        <v>1309</v>
      </c>
      <c r="B3758" s="3" t="s">
        <v>1407</v>
      </c>
      <c r="C3758" s="3" t="s">
        <v>1408</v>
      </c>
      <c r="D3758" s="3" t="s">
        <v>9</v>
      </c>
      <c r="E3758" s="3">
        <v>4369</v>
      </c>
      <c r="F3758" s="3">
        <v>1382.94722107504</v>
      </c>
      <c r="G3758" s="3">
        <v>5320</v>
      </c>
      <c r="H3758" s="3">
        <v>2361.6086298620098</v>
      </c>
      <c r="I3758" s="3">
        <v>90852</v>
      </c>
      <c r="J3758" s="3">
        <v>49</v>
      </c>
      <c r="K3758" s="3">
        <v>5.3933870470655601E-4</v>
      </c>
    </row>
    <row r="3759" spans="1:11" x14ac:dyDescent="0.2">
      <c r="A3759" s="3" t="s">
        <v>1309</v>
      </c>
      <c r="B3759" s="3" t="s">
        <v>1407</v>
      </c>
      <c r="C3759" s="3" t="s">
        <v>1408</v>
      </c>
      <c r="D3759" s="3" t="s">
        <v>10</v>
      </c>
      <c r="E3759" s="3">
        <v>4164</v>
      </c>
      <c r="F3759" s="3">
        <v>1152.97858519173</v>
      </c>
      <c r="G3759" s="3">
        <v>4945</v>
      </c>
      <c r="H3759" s="3">
        <v>1967.4483926892699</v>
      </c>
      <c r="I3759" s="3">
        <v>90852</v>
      </c>
      <c r="J3759" s="3">
        <v>49</v>
      </c>
      <c r="K3759" s="3">
        <v>5.3933870470655601E-4</v>
      </c>
    </row>
    <row r="3760" spans="1:11" x14ac:dyDescent="0.2">
      <c r="A3760" s="3" t="s">
        <v>1309</v>
      </c>
      <c r="B3760" s="3" t="s">
        <v>1407</v>
      </c>
      <c r="C3760" s="3" t="s">
        <v>1408</v>
      </c>
      <c r="D3760" s="3" t="s">
        <v>11</v>
      </c>
      <c r="E3760" s="3">
        <v>3984</v>
      </c>
      <c r="F3760" s="3">
        <v>1172.56744497002</v>
      </c>
      <c r="G3760" s="3">
        <v>4966</v>
      </c>
      <c r="H3760" s="3">
        <v>2031.6770627076</v>
      </c>
      <c r="I3760" s="3">
        <v>90852</v>
      </c>
      <c r="J3760" s="3">
        <v>49</v>
      </c>
      <c r="K3760" s="3">
        <v>5.3933870470655601E-4</v>
      </c>
    </row>
    <row r="3761" spans="1:11" x14ac:dyDescent="0.2">
      <c r="A3761" s="3" t="s">
        <v>1309</v>
      </c>
      <c r="B3761" s="3" t="s">
        <v>1407</v>
      </c>
      <c r="C3761" s="3" t="s">
        <v>1408</v>
      </c>
      <c r="D3761" s="3" t="s">
        <v>12</v>
      </c>
      <c r="E3761" s="3">
        <v>3500</v>
      </c>
      <c r="F3761" s="3">
        <v>787.74960484878704</v>
      </c>
      <c r="G3761" s="3">
        <v>4101</v>
      </c>
      <c r="H3761" s="3">
        <v>1322.3230827185801</v>
      </c>
      <c r="I3761" s="3">
        <v>90852</v>
      </c>
      <c r="J3761" s="3">
        <v>49</v>
      </c>
      <c r="K3761" s="3">
        <v>5.3933870470655601E-4</v>
      </c>
    </row>
    <row r="3762" spans="1:11" x14ac:dyDescent="0.2">
      <c r="A3762" s="3" t="s">
        <v>1309</v>
      </c>
      <c r="B3762" s="3" t="s">
        <v>1407</v>
      </c>
      <c r="C3762" s="3" t="s">
        <v>1408</v>
      </c>
      <c r="D3762" s="3" t="s">
        <v>13</v>
      </c>
      <c r="E3762" s="3">
        <v>3998</v>
      </c>
      <c r="F3762" s="3">
        <v>1251.59518939379</v>
      </c>
      <c r="G3762" s="3">
        <v>4810</v>
      </c>
      <c r="H3762" s="3">
        <v>1928.36908393818</v>
      </c>
      <c r="I3762" s="3">
        <v>90852</v>
      </c>
      <c r="J3762" s="3">
        <v>49</v>
      </c>
      <c r="K3762" s="3">
        <v>5.3933870470655601E-4</v>
      </c>
    </row>
    <row r="3763" spans="1:11" x14ac:dyDescent="0.2">
      <c r="A3763" s="3" t="s">
        <v>1309</v>
      </c>
      <c r="B3763" s="3" t="s">
        <v>1407</v>
      </c>
      <c r="C3763" s="3" t="s">
        <v>1408</v>
      </c>
      <c r="D3763" s="3" t="s">
        <v>14</v>
      </c>
      <c r="E3763" s="3">
        <v>4117</v>
      </c>
      <c r="F3763" s="3">
        <v>1337.8345020674201</v>
      </c>
      <c r="G3763" s="3">
        <v>5254</v>
      </c>
      <c r="H3763" s="3">
        <v>2185.6869297972198</v>
      </c>
      <c r="I3763" s="3">
        <v>90852</v>
      </c>
      <c r="J3763" s="3">
        <v>49</v>
      </c>
      <c r="K3763" s="3">
        <v>5.3933870470655601E-4</v>
      </c>
    </row>
    <row r="3764" spans="1:11" x14ac:dyDescent="0.2">
      <c r="A3764" s="3" t="s">
        <v>1309</v>
      </c>
      <c r="B3764" s="3" t="s">
        <v>1407</v>
      </c>
      <c r="C3764" s="3" t="s">
        <v>1408</v>
      </c>
      <c r="D3764" s="3" t="s">
        <v>15</v>
      </c>
      <c r="E3764" s="3">
        <v>3719</v>
      </c>
      <c r="F3764" s="3">
        <v>1146.9862837804701</v>
      </c>
      <c r="G3764" s="3">
        <v>4493</v>
      </c>
      <c r="H3764" s="3">
        <v>1978.1570833682599</v>
      </c>
      <c r="I3764" s="3">
        <v>90852</v>
      </c>
      <c r="J3764" s="3">
        <v>49</v>
      </c>
      <c r="K3764" s="3">
        <v>5.3933870470655601E-4</v>
      </c>
    </row>
    <row r="3765" spans="1:11" x14ac:dyDescent="0.2">
      <c r="A3765" s="3" t="s">
        <v>1309</v>
      </c>
      <c r="B3765" s="3" t="s">
        <v>1410</v>
      </c>
      <c r="C3765" s="3" t="s">
        <v>1411</v>
      </c>
      <c r="D3765" s="3" t="s">
        <v>8</v>
      </c>
      <c r="E3765" s="3">
        <v>5092</v>
      </c>
      <c r="F3765" s="3">
        <v>2019.55727088921</v>
      </c>
      <c r="G3765" s="3">
        <v>5933</v>
      </c>
      <c r="H3765" s="3">
        <v>3169.4857145275801</v>
      </c>
      <c r="I3765" s="3">
        <v>70961</v>
      </c>
      <c r="J3765" s="3">
        <v>36</v>
      </c>
      <c r="K3765" s="3">
        <v>5.0732092276038895E-4</v>
      </c>
    </row>
    <row r="3766" spans="1:11" x14ac:dyDescent="0.2">
      <c r="A3766" s="3" t="s">
        <v>1309</v>
      </c>
      <c r="B3766" s="3" t="s">
        <v>1410</v>
      </c>
      <c r="C3766" s="3" t="s">
        <v>1411</v>
      </c>
      <c r="D3766" s="3" t="s">
        <v>9</v>
      </c>
      <c r="E3766" s="3">
        <v>4852</v>
      </c>
      <c r="F3766" s="3">
        <v>2323.40045432531</v>
      </c>
      <c r="G3766" s="3">
        <v>5870</v>
      </c>
      <c r="H3766" s="3">
        <v>3331.0330094821502</v>
      </c>
      <c r="I3766" s="3">
        <v>70961</v>
      </c>
      <c r="J3766" s="3">
        <v>36</v>
      </c>
      <c r="K3766" s="3">
        <v>5.0732092276038895E-4</v>
      </c>
    </row>
    <row r="3767" spans="1:11" x14ac:dyDescent="0.2">
      <c r="A3767" s="3" t="s">
        <v>1309</v>
      </c>
      <c r="B3767" s="3" t="s">
        <v>1410</v>
      </c>
      <c r="C3767" s="3" t="s">
        <v>1411</v>
      </c>
      <c r="D3767" s="3" t="s">
        <v>10</v>
      </c>
      <c r="E3767" s="3">
        <v>4783</v>
      </c>
      <c r="F3767" s="3">
        <v>1945.8415432597899</v>
      </c>
      <c r="G3767" s="3">
        <v>5656</v>
      </c>
      <c r="H3767" s="3">
        <v>3005.6093453521098</v>
      </c>
      <c r="I3767" s="3">
        <v>70961</v>
      </c>
      <c r="J3767" s="3">
        <v>36</v>
      </c>
      <c r="K3767" s="3">
        <v>5.0732092276038895E-4</v>
      </c>
    </row>
    <row r="3768" spans="1:11" x14ac:dyDescent="0.2">
      <c r="A3768" s="3" t="s">
        <v>1309</v>
      </c>
      <c r="B3768" s="3" t="s">
        <v>1410</v>
      </c>
      <c r="C3768" s="3" t="s">
        <v>1411</v>
      </c>
      <c r="D3768" s="3" t="s">
        <v>11</v>
      </c>
      <c r="E3768" s="3">
        <v>4698</v>
      </c>
      <c r="F3768" s="3">
        <v>2040.89021147567</v>
      </c>
      <c r="G3768" s="3">
        <v>5467</v>
      </c>
      <c r="H3768" s="3">
        <v>3071.5517311139401</v>
      </c>
      <c r="I3768" s="3">
        <v>70961</v>
      </c>
      <c r="J3768" s="3">
        <v>36</v>
      </c>
      <c r="K3768" s="3">
        <v>5.0732092276038895E-4</v>
      </c>
    </row>
    <row r="3769" spans="1:11" x14ac:dyDescent="0.2">
      <c r="A3769" s="3" t="s">
        <v>1309</v>
      </c>
      <c r="B3769" s="3" t="s">
        <v>1410</v>
      </c>
      <c r="C3769" s="3" t="s">
        <v>1411</v>
      </c>
      <c r="D3769" s="3" t="s">
        <v>12</v>
      </c>
      <c r="E3769" s="3">
        <v>4780</v>
      </c>
      <c r="F3769" s="3">
        <v>1501.0298333871799</v>
      </c>
      <c r="G3769" s="3">
        <v>5171</v>
      </c>
      <c r="H3769" s="3">
        <v>2086.9130863087498</v>
      </c>
      <c r="I3769" s="3">
        <v>70961</v>
      </c>
      <c r="J3769" s="3">
        <v>36</v>
      </c>
      <c r="K3769" s="3">
        <v>5.0732092276038895E-4</v>
      </c>
    </row>
    <row r="3770" spans="1:11" x14ac:dyDescent="0.2">
      <c r="A3770" s="3" t="s">
        <v>1309</v>
      </c>
      <c r="B3770" s="3" t="s">
        <v>1410</v>
      </c>
      <c r="C3770" s="3" t="s">
        <v>1411</v>
      </c>
      <c r="D3770" s="3" t="s">
        <v>13</v>
      </c>
      <c r="E3770" s="3">
        <v>4763</v>
      </c>
      <c r="F3770" s="3">
        <v>2194.3894454487699</v>
      </c>
      <c r="G3770" s="3">
        <v>5796</v>
      </c>
      <c r="H3770" s="3">
        <v>3168.1170859629101</v>
      </c>
      <c r="I3770" s="3">
        <v>70961</v>
      </c>
      <c r="J3770" s="3">
        <v>36</v>
      </c>
      <c r="K3770" s="3">
        <v>5.0732092276038895E-4</v>
      </c>
    </row>
    <row r="3771" spans="1:11" x14ac:dyDescent="0.2">
      <c r="A3771" s="3" t="s">
        <v>1309</v>
      </c>
      <c r="B3771" s="3" t="s">
        <v>1410</v>
      </c>
      <c r="C3771" s="3" t="s">
        <v>1411</v>
      </c>
      <c r="D3771" s="3" t="s">
        <v>14</v>
      </c>
      <c r="E3771" s="3">
        <v>4964</v>
      </c>
      <c r="F3771" s="3">
        <v>2267.10410943851</v>
      </c>
      <c r="G3771" s="3">
        <v>5713</v>
      </c>
      <c r="H3771" s="3">
        <v>3086.2931556314702</v>
      </c>
      <c r="I3771" s="3">
        <v>70961</v>
      </c>
      <c r="J3771" s="3">
        <v>36</v>
      </c>
      <c r="K3771" s="3">
        <v>5.0732092276038895E-4</v>
      </c>
    </row>
    <row r="3772" spans="1:11" x14ac:dyDescent="0.2">
      <c r="A3772" s="3" t="s">
        <v>1309</v>
      </c>
      <c r="B3772" s="3" t="s">
        <v>1410</v>
      </c>
      <c r="C3772" s="3" t="s">
        <v>1411</v>
      </c>
      <c r="D3772" s="3" t="s">
        <v>15</v>
      </c>
      <c r="E3772" s="3">
        <v>4541</v>
      </c>
      <c r="F3772" s="3">
        <v>1768.6747307584701</v>
      </c>
      <c r="G3772" s="3">
        <v>5679</v>
      </c>
      <c r="H3772" s="3">
        <v>2840.2992828300198</v>
      </c>
      <c r="I3772" s="3">
        <v>70961</v>
      </c>
      <c r="J3772" s="3">
        <v>36</v>
      </c>
      <c r="K3772" s="3">
        <v>5.0732092276038895E-4</v>
      </c>
    </row>
    <row r="3773" spans="1:11" x14ac:dyDescent="0.2">
      <c r="A3773" s="3" t="s">
        <v>1415</v>
      </c>
      <c r="B3773" s="3" t="s">
        <v>1413</v>
      </c>
      <c r="C3773" s="3" t="s">
        <v>1414</v>
      </c>
      <c r="D3773" s="3" t="s">
        <v>8</v>
      </c>
      <c r="E3773" s="3">
        <v>1851</v>
      </c>
      <c r="F3773" s="3">
        <v>126.57957629307801</v>
      </c>
      <c r="G3773" s="3">
        <v>2704</v>
      </c>
      <c r="H3773" s="3">
        <v>478.47661281339299</v>
      </c>
    </row>
    <row r="3774" spans="1:11" x14ac:dyDescent="0.2">
      <c r="A3774" s="3" t="s">
        <v>1415</v>
      </c>
      <c r="B3774" s="3" t="s">
        <v>1413</v>
      </c>
      <c r="C3774" s="3" t="s">
        <v>1414</v>
      </c>
      <c r="D3774" s="3" t="s">
        <v>9</v>
      </c>
      <c r="E3774" s="3">
        <v>1955</v>
      </c>
      <c r="F3774" s="3">
        <v>113.64037511095501</v>
      </c>
      <c r="G3774" s="3">
        <v>2724</v>
      </c>
      <c r="H3774" s="3">
        <v>458.167525615724</v>
      </c>
    </row>
    <row r="3775" spans="1:11" x14ac:dyDescent="0.2">
      <c r="A3775" s="3" t="s">
        <v>1415</v>
      </c>
      <c r="B3775" s="3" t="s">
        <v>1413</v>
      </c>
      <c r="C3775" s="3" t="s">
        <v>1414</v>
      </c>
      <c r="D3775" s="3" t="s">
        <v>10</v>
      </c>
      <c r="E3775" s="3">
        <v>1925</v>
      </c>
      <c r="F3775" s="3">
        <v>159.83266811155801</v>
      </c>
      <c r="G3775" s="3">
        <v>2441</v>
      </c>
      <c r="H3775" s="3">
        <v>411.80706381502301</v>
      </c>
    </row>
    <row r="3776" spans="1:11" x14ac:dyDescent="0.2">
      <c r="A3776" s="3" t="s">
        <v>1415</v>
      </c>
      <c r="B3776" s="3" t="s">
        <v>1413</v>
      </c>
      <c r="C3776" s="3" t="s">
        <v>1414</v>
      </c>
      <c r="D3776" s="3" t="s">
        <v>11</v>
      </c>
      <c r="E3776" s="3">
        <v>1899</v>
      </c>
      <c r="F3776" s="3">
        <v>139.89486443000601</v>
      </c>
      <c r="G3776" s="3">
        <v>2599</v>
      </c>
      <c r="H3776" s="3">
        <v>453.11803191439498</v>
      </c>
    </row>
    <row r="3777" spans="1:8" x14ac:dyDescent="0.2">
      <c r="A3777" s="3" t="s">
        <v>1415</v>
      </c>
      <c r="B3777" s="3" t="s">
        <v>1413</v>
      </c>
      <c r="C3777" s="3" t="s">
        <v>1414</v>
      </c>
      <c r="D3777" s="3" t="s">
        <v>12</v>
      </c>
      <c r="E3777" s="3">
        <v>1844</v>
      </c>
      <c r="F3777" s="3">
        <v>269.36098897111998</v>
      </c>
      <c r="G3777" s="3">
        <v>3156</v>
      </c>
      <c r="H3777" s="3">
        <v>650.14813272320896</v>
      </c>
    </row>
    <row r="3778" spans="1:8" x14ac:dyDescent="0.2">
      <c r="A3778" s="3" t="s">
        <v>1415</v>
      </c>
      <c r="B3778" s="3" t="s">
        <v>1413</v>
      </c>
      <c r="C3778" s="3" t="s">
        <v>1414</v>
      </c>
      <c r="D3778" s="3" t="s">
        <v>13</v>
      </c>
      <c r="E3778" s="3">
        <v>2374</v>
      </c>
      <c r="F3778" s="3">
        <v>211.586363890896</v>
      </c>
      <c r="G3778" s="3">
        <v>2854</v>
      </c>
      <c r="H3778" s="3">
        <v>330.504614982752</v>
      </c>
    </row>
    <row r="3779" spans="1:8" x14ac:dyDescent="0.2">
      <c r="A3779" s="3" t="s">
        <v>1415</v>
      </c>
      <c r="B3779" s="3" t="s">
        <v>1413</v>
      </c>
      <c r="C3779" s="3" t="s">
        <v>1414</v>
      </c>
      <c r="D3779" s="3" t="s">
        <v>14</v>
      </c>
      <c r="E3779" s="3">
        <v>1981</v>
      </c>
      <c r="F3779" s="3">
        <v>186.11867575725</v>
      </c>
      <c r="G3779" s="3">
        <v>2330</v>
      </c>
      <c r="H3779" s="3">
        <v>291.57332019977702</v>
      </c>
    </row>
    <row r="3780" spans="1:8" x14ac:dyDescent="0.2">
      <c r="A3780" s="3" t="s">
        <v>1415</v>
      </c>
      <c r="B3780" s="3" t="s">
        <v>1413</v>
      </c>
      <c r="C3780" s="3" t="s">
        <v>1414</v>
      </c>
      <c r="D3780" s="3" t="s">
        <v>15</v>
      </c>
      <c r="E3780" s="3">
        <v>2204</v>
      </c>
      <c r="F3780" s="3">
        <v>182.388747553207</v>
      </c>
      <c r="G3780" s="3">
        <v>2549</v>
      </c>
      <c r="H3780" s="3">
        <v>265.56947077893</v>
      </c>
    </row>
    <row r="3781" spans="1:8" x14ac:dyDescent="0.2">
      <c r="A3781" s="3" t="s">
        <v>1415</v>
      </c>
      <c r="B3781" s="3" t="s">
        <v>1416</v>
      </c>
      <c r="C3781" s="3" t="s">
        <v>1417</v>
      </c>
      <c r="D3781" s="3" t="s">
        <v>8</v>
      </c>
      <c r="E3781" s="3">
        <v>3009</v>
      </c>
      <c r="F3781" s="3">
        <v>509.643363811835</v>
      </c>
      <c r="G3781" s="3">
        <v>3945</v>
      </c>
      <c r="H3781" s="3">
        <v>1333.14004324232</v>
      </c>
    </row>
    <row r="3782" spans="1:8" x14ac:dyDescent="0.2">
      <c r="A3782" s="3" t="s">
        <v>1415</v>
      </c>
      <c r="B3782" s="3" t="s">
        <v>1416</v>
      </c>
      <c r="C3782" s="3" t="s">
        <v>1417</v>
      </c>
      <c r="D3782" s="3" t="s">
        <v>9</v>
      </c>
      <c r="E3782" s="3">
        <v>3442</v>
      </c>
      <c r="F3782" s="3">
        <v>474.82222369194602</v>
      </c>
      <c r="G3782" s="3">
        <v>4414</v>
      </c>
      <c r="H3782" s="3">
        <v>1406.75148171111</v>
      </c>
    </row>
    <row r="3783" spans="1:8" x14ac:dyDescent="0.2">
      <c r="A3783" s="3" t="s">
        <v>1415</v>
      </c>
      <c r="B3783" s="3" t="s">
        <v>1416</v>
      </c>
      <c r="C3783" s="3" t="s">
        <v>1417</v>
      </c>
      <c r="D3783" s="3" t="s">
        <v>10</v>
      </c>
      <c r="E3783" s="3">
        <v>3230</v>
      </c>
      <c r="F3783" s="3">
        <v>591.82687654509004</v>
      </c>
      <c r="G3783" s="3">
        <v>3850</v>
      </c>
      <c r="H3783" s="3">
        <v>1207.0813446018201</v>
      </c>
    </row>
    <row r="3784" spans="1:8" x14ac:dyDescent="0.2">
      <c r="A3784" s="3" t="s">
        <v>1415</v>
      </c>
      <c r="B3784" s="3" t="s">
        <v>1416</v>
      </c>
      <c r="C3784" s="3" t="s">
        <v>1417</v>
      </c>
      <c r="D3784" s="3" t="s">
        <v>11</v>
      </c>
      <c r="E3784" s="3">
        <v>3130</v>
      </c>
      <c r="F3784" s="3">
        <v>703.07724294598302</v>
      </c>
      <c r="G3784" s="3">
        <v>3998</v>
      </c>
      <c r="H3784" s="3">
        <v>1645.21296310046</v>
      </c>
    </row>
    <row r="3785" spans="1:8" x14ac:dyDescent="0.2">
      <c r="A3785" s="3" t="s">
        <v>1415</v>
      </c>
      <c r="B3785" s="3" t="s">
        <v>1416</v>
      </c>
      <c r="C3785" s="3" t="s">
        <v>1417</v>
      </c>
      <c r="D3785" s="3" t="s">
        <v>12</v>
      </c>
      <c r="E3785" s="3">
        <v>3374</v>
      </c>
      <c r="F3785" s="3">
        <v>886.88349501842094</v>
      </c>
      <c r="G3785" s="3">
        <v>4202</v>
      </c>
      <c r="H3785" s="3">
        <v>1551.7177451458599</v>
      </c>
    </row>
    <row r="3786" spans="1:8" x14ac:dyDescent="0.2">
      <c r="A3786" s="3" t="s">
        <v>1415</v>
      </c>
      <c r="B3786" s="3" t="s">
        <v>1416</v>
      </c>
      <c r="C3786" s="3" t="s">
        <v>1417</v>
      </c>
      <c r="D3786" s="3" t="s">
        <v>13</v>
      </c>
      <c r="E3786" s="3">
        <v>3221</v>
      </c>
      <c r="F3786" s="3">
        <v>613.61291866094996</v>
      </c>
      <c r="G3786" s="3">
        <v>4099</v>
      </c>
      <c r="H3786" s="3">
        <v>980.32220517752103</v>
      </c>
    </row>
    <row r="3787" spans="1:8" x14ac:dyDescent="0.2">
      <c r="A3787" s="3" t="s">
        <v>1415</v>
      </c>
      <c r="B3787" s="3" t="s">
        <v>1416</v>
      </c>
      <c r="C3787" s="3" t="s">
        <v>1417</v>
      </c>
      <c r="D3787" s="3" t="s">
        <v>14</v>
      </c>
      <c r="E3787" s="3">
        <v>3133</v>
      </c>
      <c r="F3787" s="3">
        <v>539.47397191251696</v>
      </c>
      <c r="G3787" s="3">
        <v>3839</v>
      </c>
      <c r="H3787" s="3">
        <v>814.76472322895404</v>
      </c>
    </row>
    <row r="3788" spans="1:8" x14ac:dyDescent="0.2">
      <c r="A3788" s="3" t="s">
        <v>1415</v>
      </c>
      <c r="B3788" s="3" t="s">
        <v>1416</v>
      </c>
      <c r="C3788" s="3" t="s">
        <v>1417</v>
      </c>
      <c r="D3788" s="3" t="s">
        <v>15</v>
      </c>
      <c r="E3788" s="3">
        <v>3135</v>
      </c>
      <c r="F3788" s="3">
        <v>379.50766828776398</v>
      </c>
      <c r="G3788" s="3">
        <v>3561</v>
      </c>
      <c r="H3788" s="3">
        <v>504.85862153715499</v>
      </c>
    </row>
    <row r="3789" spans="1:8" x14ac:dyDescent="0.2">
      <c r="A3789" s="3" t="s">
        <v>1415</v>
      </c>
      <c r="B3789" s="3" t="s">
        <v>1418</v>
      </c>
      <c r="C3789" s="3" t="s">
        <v>1419</v>
      </c>
      <c r="D3789" s="3" t="s">
        <v>8</v>
      </c>
      <c r="E3789" s="3">
        <v>2413</v>
      </c>
      <c r="F3789" s="3">
        <v>240.35137598957101</v>
      </c>
      <c r="G3789" s="3">
        <v>3156</v>
      </c>
      <c r="H3789" s="3">
        <v>684.90632981592898</v>
      </c>
    </row>
    <row r="3790" spans="1:8" x14ac:dyDescent="0.2">
      <c r="A3790" s="3" t="s">
        <v>1415</v>
      </c>
      <c r="B3790" s="3" t="s">
        <v>1418</v>
      </c>
      <c r="C3790" s="3" t="s">
        <v>1419</v>
      </c>
      <c r="D3790" s="3" t="s">
        <v>9</v>
      </c>
      <c r="E3790" s="3">
        <v>2594</v>
      </c>
      <c r="F3790" s="3">
        <v>236.32949510773699</v>
      </c>
      <c r="G3790" s="3">
        <v>3177</v>
      </c>
      <c r="H3790" s="3">
        <v>703.83457784513996</v>
      </c>
    </row>
    <row r="3791" spans="1:8" x14ac:dyDescent="0.2">
      <c r="A3791" s="3" t="s">
        <v>1415</v>
      </c>
      <c r="B3791" s="3" t="s">
        <v>1418</v>
      </c>
      <c r="C3791" s="3" t="s">
        <v>1419</v>
      </c>
      <c r="D3791" s="3" t="s">
        <v>10</v>
      </c>
      <c r="E3791" s="3">
        <v>2195</v>
      </c>
      <c r="F3791" s="3">
        <v>283.46234033034699</v>
      </c>
      <c r="G3791" s="3">
        <v>2712</v>
      </c>
      <c r="H3791" s="3">
        <v>619.77073581590105</v>
      </c>
    </row>
    <row r="3792" spans="1:8" x14ac:dyDescent="0.2">
      <c r="A3792" s="3" t="s">
        <v>1415</v>
      </c>
      <c r="B3792" s="3" t="s">
        <v>1418</v>
      </c>
      <c r="C3792" s="3" t="s">
        <v>1419</v>
      </c>
      <c r="D3792" s="3" t="s">
        <v>11</v>
      </c>
      <c r="E3792" s="3">
        <v>2314</v>
      </c>
      <c r="F3792" s="3">
        <v>281.62186245394298</v>
      </c>
      <c r="G3792" s="3">
        <v>2928</v>
      </c>
      <c r="H3792" s="3">
        <v>705.61165186663902</v>
      </c>
    </row>
    <row r="3793" spans="1:8" x14ac:dyDescent="0.2">
      <c r="A3793" s="3" t="s">
        <v>1415</v>
      </c>
      <c r="B3793" s="3" t="s">
        <v>1418</v>
      </c>
      <c r="C3793" s="3" t="s">
        <v>1419</v>
      </c>
      <c r="D3793" s="3" t="s">
        <v>12</v>
      </c>
      <c r="E3793" s="3">
        <v>2265</v>
      </c>
      <c r="F3793" s="3">
        <v>351.58557335498801</v>
      </c>
      <c r="G3793" s="3">
        <v>3229</v>
      </c>
      <c r="H3793" s="3">
        <v>730.69674742959705</v>
      </c>
    </row>
    <row r="3794" spans="1:8" x14ac:dyDescent="0.2">
      <c r="A3794" s="3" t="s">
        <v>1415</v>
      </c>
      <c r="B3794" s="3" t="s">
        <v>1418</v>
      </c>
      <c r="C3794" s="3" t="s">
        <v>1419</v>
      </c>
      <c r="D3794" s="3" t="s">
        <v>13</v>
      </c>
      <c r="E3794" s="3">
        <v>2984</v>
      </c>
      <c r="F3794" s="3">
        <v>401.63391082813098</v>
      </c>
      <c r="G3794" s="3">
        <v>3426</v>
      </c>
      <c r="H3794" s="3">
        <v>674.49576836673998</v>
      </c>
    </row>
    <row r="3795" spans="1:8" x14ac:dyDescent="0.2">
      <c r="A3795" s="3" t="s">
        <v>1415</v>
      </c>
      <c r="B3795" s="3" t="s">
        <v>1418</v>
      </c>
      <c r="C3795" s="3" t="s">
        <v>1419</v>
      </c>
      <c r="D3795" s="3" t="s">
        <v>14</v>
      </c>
      <c r="E3795" s="3">
        <v>2502</v>
      </c>
      <c r="F3795" s="3">
        <v>311.95570453485698</v>
      </c>
      <c r="G3795" s="3">
        <v>2877</v>
      </c>
      <c r="H3795" s="3">
        <v>483.52790573100702</v>
      </c>
    </row>
    <row r="3796" spans="1:8" x14ac:dyDescent="0.2">
      <c r="A3796" s="3" t="s">
        <v>1415</v>
      </c>
      <c r="B3796" s="3" t="s">
        <v>1418</v>
      </c>
      <c r="C3796" s="3" t="s">
        <v>1419</v>
      </c>
      <c r="D3796" s="3" t="s">
        <v>15</v>
      </c>
      <c r="E3796" s="3">
        <v>2649</v>
      </c>
      <c r="F3796" s="3">
        <v>242.07503063003</v>
      </c>
      <c r="G3796" s="3">
        <v>3023</v>
      </c>
      <c r="H3796" s="3">
        <v>357.242206416241</v>
      </c>
    </row>
    <row r="3797" spans="1:8" x14ac:dyDescent="0.2">
      <c r="A3797" s="3" t="s">
        <v>1415</v>
      </c>
      <c r="B3797" s="3" t="s">
        <v>1420</v>
      </c>
      <c r="C3797" s="3" t="s">
        <v>1421</v>
      </c>
      <c r="D3797" s="3" t="s">
        <v>8</v>
      </c>
      <c r="E3797" s="3">
        <v>2511</v>
      </c>
      <c r="F3797" s="3">
        <v>257.91911003690598</v>
      </c>
      <c r="G3797" s="3">
        <v>3483</v>
      </c>
      <c r="H3797" s="3">
        <v>807.012702014772</v>
      </c>
    </row>
    <row r="3798" spans="1:8" x14ac:dyDescent="0.2">
      <c r="A3798" s="3" t="s">
        <v>1415</v>
      </c>
      <c r="B3798" s="3" t="s">
        <v>1420</v>
      </c>
      <c r="C3798" s="3" t="s">
        <v>1421</v>
      </c>
      <c r="D3798" s="3" t="s">
        <v>9</v>
      </c>
      <c r="E3798" s="3">
        <v>2757</v>
      </c>
      <c r="F3798" s="3">
        <v>259.70224223166701</v>
      </c>
      <c r="G3798" s="3">
        <v>3847</v>
      </c>
      <c r="H3798" s="3">
        <v>1011.42901496143</v>
      </c>
    </row>
    <row r="3799" spans="1:8" x14ac:dyDescent="0.2">
      <c r="A3799" s="3" t="s">
        <v>1415</v>
      </c>
      <c r="B3799" s="3" t="s">
        <v>1420</v>
      </c>
      <c r="C3799" s="3" t="s">
        <v>1421</v>
      </c>
      <c r="D3799" s="3" t="s">
        <v>10</v>
      </c>
      <c r="E3799" s="3">
        <v>2503</v>
      </c>
      <c r="F3799" s="3">
        <v>318.90739817271799</v>
      </c>
      <c r="G3799" s="3">
        <v>3351</v>
      </c>
      <c r="H3799" s="3">
        <v>777.93199815883497</v>
      </c>
    </row>
    <row r="3800" spans="1:8" x14ac:dyDescent="0.2">
      <c r="A3800" s="3" t="s">
        <v>1415</v>
      </c>
      <c r="B3800" s="3" t="s">
        <v>1420</v>
      </c>
      <c r="C3800" s="3" t="s">
        <v>1421</v>
      </c>
      <c r="D3800" s="3" t="s">
        <v>11</v>
      </c>
      <c r="E3800" s="3">
        <v>2488</v>
      </c>
      <c r="F3800" s="3">
        <v>297.96645224366199</v>
      </c>
      <c r="G3800" s="3">
        <v>3362</v>
      </c>
      <c r="H3800" s="3">
        <v>784.53969276782004</v>
      </c>
    </row>
    <row r="3801" spans="1:8" x14ac:dyDescent="0.2">
      <c r="A3801" s="3" t="s">
        <v>1415</v>
      </c>
      <c r="B3801" s="3" t="s">
        <v>1420</v>
      </c>
      <c r="C3801" s="3" t="s">
        <v>1421</v>
      </c>
      <c r="D3801" s="3" t="s">
        <v>12</v>
      </c>
      <c r="E3801" s="3">
        <v>2712</v>
      </c>
      <c r="F3801" s="3">
        <v>396.99178537112198</v>
      </c>
      <c r="G3801" s="3">
        <v>3439</v>
      </c>
      <c r="H3801" s="3">
        <v>808.88102555181297</v>
      </c>
    </row>
    <row r="3802" spans="1:8" x14ac:dyDescent="0.2">
      <c r="A3802" s="3" t="s">
        <v>1415</v>
      </c>
      <c r="B3802" s="3" t="s">
        <v>1420</v>
      </c>
      <c r="C3802" s="3" t="s">
        <v>1421</v>
      </c>
      <c r="D3802" s="3" t="s">
        <v>13</v>
      </c>
      <c r="E3802" s="3">
        <v>2992</v>
      </c>
      <c r="F3802" s="3">
        <v>410.21484832912398</v>
      </c>
      <c r="G3802" s="3">
        <v>3487</v>
      </c>
      <c r="H3802" s="3">
        <v>627.24247167988904</v>
      </c>
    </row>
    <row r="3803" spans="1:8" x14ac:dyDescent="0.2">
      <c r="A3803" s="3" t="s">
        <v>1415</v>
      </c>
      <c r="B3803" s="3" t="s">
        <v>1420</v>
      </c>
      <c r="C3803" s="3" t="s">
        <v>1421</v>
      </c>
      <c r="D3803" s="3" t="s">
        <v>14</v>
      </c>
      <c r="E3803" s="3">
        <v>2426</v>
      </c>
      <c r="F3803" s="3">
        <v>296.229207996865</v>
      </c>
      <c r="G3803" s="3">
        <v>2821</v>
      </c>
      <c r="H3803" s="3">
        <v>442.70383127931302</v>
      </c>
    </row>
    <row r="3804" spans="1:8" x14ac:dyDescent="0.2">
      <c r="A3804" s="3" t="s">
        <v>1415</v>
      </c>
      <c r="B3804" s="3" t="s">
        <v>1420</v>
      </c>
      <c r="C3804" s="3" t="s">
        <v>1421</v>
      </c>
      <c r="D3804" s="3" t="s">
        <v>15</v>
      </c>
      <c r="E3804" s="3">
        <v>2654</v>
      </c>
      <c r="F3804" s="3">
        <v>257.63819326590499</v>
      </c>
      <c r="G3804" s="3">
        <v>3072</v>
      </c>
      <c r="H3804" s="3">
        <v>376.83029302662698</v>
      </c>
    </row>
    <row r="3805" spans="1:8" x14ac:dyDescent="0.2">
      <c r="A3805" s="3" t="s">
        <v>1415</v>
      </c>
      <c r="B3805" s="3" t="s">
        <v>1422</v>
      </c>
      <c r="C3805" s="3" t="s">
        <v>1423</v>
      </c>
      <c r="D3805" s="3" t="s">
        <v>8</v>
      </c>
      <c r="E3805" s="3">
        <v>3221</v>
      </c>
      <c r="F3805" s="3">
        <v>394.34763307856599</v>
      </c>
      <c r="G3805" s="3">
        <v>4279</v>
      </c>
      <c r="H3805" s="3">
        <v>1250.30699361239</v>
      </c>
    </row>
    <row r="3806" spans="1:8" x14ac:dyDescent="0.2">
      <c r="A3806" s="3" t="s">
        <v>1415</v>
      </c>
      <c r="B3806" s="3" t="s">
        <v>1422</v>
      </c>
      <c r="C3806" s="3" t="s">
        <v>1423</v>
      </c>
      <c r="D3806" s="3" t="s">
        <v>9</v>
      </c>
      <c r="E3806" s="3">
        <v>3128</v>
      </c>
      <c r="F3806" s="3">
        <v>343.74758034121498</v>
      </c>
      <c r="G3806" s="3">
        <v>4052</v>
      </c>
      <c r="H3806" s="3">
        <v>1196.9410108801501</v>
      </c>
    </row>
    <row r="3807" spans="1:8" x14ac:dyDescent="0.2">
      <c r="A3807" s="3" t="s">
        <v>1415</v>
      </c>
      <c r="B3807" s="3" t="s">
        <v>1422</v>
      </c>
      <c r="C3807" s="3" t="s">
        <v>1423</v>
      </c>
      <c r="D3807" s="3" t="s">
        <v>10</v>
      </c>
      <c r="E3807" s="3">
        <v>2952</v>
      </c>
      <c r="F3807" s="3">
        <v>459.07216599519199</v>
      </c>
      <c r="G3807" s="3">
        <v>3757</v>
      </c>
      <c r="H3807" s="3">
        <v>972.56834763465395</v>
      </c>
    </row>
    <row r="3808" spans="1:8" x14ac:dyDescent="0.2">
      <c r="A3808" s="3" t="s">
        <v>1415</v>
      </c>
      <c r="B3808" s="3" t="s">
        <v>1422</v>
      </c>
      <c r="C3808" s="3" t="s">
        <v>1423</v>
      </c>
      <c r="D3808" s="3" t="s">
        <v>11</v>
      </c>
      <c r="E3808" s="3">
        <v>3004</v>
      </c>
      <c r="F3808" s="3">
        <v>534.30199310231296</v>
      </c>
      <c r="G3808" s="3">
        <v>3968</v>
      </c>
      <c r="H3808" s="3">
        <v>1233.7988688281</v>
      </c>
    </row>
    <row r="3809" spans="1:8" x14ac:dyDescent="0.2">
      <c r="A3809" s="3" t="s">
        <v>1415</v>
      </c>
      <c r="B3809" s="3" t="s">
        <v>1422</v>
      </c>
      <c r="C3809" s="3" t="s">
        <v>1423</v>
      </c>
      <c r="D3809" s="3" t="s">
        <v>12</v>
      </c>
      <c r="E3809" s="3">
        <v>3008</v>
      </c>
      <c r="F3809" s="3">
        <v>652.03333342697101</v>
      </c>
      <c r="G3809" s="3">
        <v>3846</v>
      </c>
      <c r="H3809" s="3">
        <v>1170.4266822888301</v>
      </c>
    </row>
    <row r="3810" spans="1:8" x14ac:dyDescent="0.2">
      <c r="A3810" s="3" t="s">
        <v>1415</v>
      </c>
      <c r="B3810" s="3" t="s">
        <v>1422</v>
      </c>
      <c r="C3810" s="3" t="s">
        <v>1423</v>
      </c>
      <c r="D3810" s="3" t="s">
        <v>13</v>
      </c>
      <c r="E3810" s="3">
        <v>3095</v>
      </c>
      <c r="F3810" s="3">
        <v>547.00302195270001</v>
      </c>
      <c r="G3810" s="3">
        <v>4019</v>
      </c>
      <c r="H3810" s="3">
        <v>843.96970241954602</v>
      </c>
    </row>
    <row r="3811" spans="1:8" x14ac:dyDescent="0.2">
      <c r="A3811" s="3" t="s">
        <v>1415</v>
      </c>
      <c r="B3811" s="3" t="s">
        <v>1422</v>
      </c>
      <c r="C3811" s="3" t="s">
        <v>1423</v>
      </c>
      <c r="D3811" s="3" t="s">
        <v>14</v>
      </c>
      <c r="E3811" s="3">
        <v>2938</v>
      </c>
      <c r="F3811" s="3">
        <v>410.39027875869198</v>
      </c>
      <c r="G3811" s="3">
        <v>3507</v>
      </c>
      <c r="H3811" s="3">
        <v>593.509305947798</v>
      </c>
    </row>
    <row r="3812" spans="1:8" x14ac:dyDescent="0.2">
      <c r="A3812" s="3" t="s">
        <v>1415</v>
      </c>
      <c r="B3812" s="3" t="s">
        <v>1422</v>
      </c>
      <c r="C3812" s="3" t="s">
        <v>1423</v>
      </c>
      <c r="D3812" s="3" t="s">
        <v>15</v>
      </c>
      <c r="E3812" s="3">
        <v>2815</v>
      </c>
      <c r="F3812" s="3">
        <v>431.60133441351701</v>
      </c>
      <c r="G3812" s="3">
        <v>3322</v>
      </c>
      <c r="H3812" s="3">
        <v>653.31913658373799</v>
      </c>
    </row>
    <row r="3813" spans="1:8" x14ac:dyDescent="0.2">
      <c r="A3813" s="3" t="s">
        <v>1415</v>
      </c>
      <c r="B3813" s="3" t="s">
        <v>1424</v>
      </c>
      <c r="C3813" s="3" t="s">
        <v>1425</v>
      </c>
      <c r="D3813" s="3" t="s">
        <v>8</v>
      </c>
      <c r="E3813" s="3">
        <v>2535</v>
      </c>
      <c r="F3813" s="3">
        <v>309.19468587315498</v>
      </c>
      <c r="G3813" s="3">
        <v>3667</v>
      </c>
      <c r="H3813" s="3">
        <v>840.01630743464705</v>
      </c>
    </row>
    <row r="3814" spans="1:8" x14ac:dyDescent="0.2">
      <c r="A3814" s="3" t="s">
        <v>1415</v>
      </c>
      <c r="B3814" s="3" t="s">
        <v>1424</v>
      </c>
      <c r="C3814" s="3" t="s">
        <v>1425</v>
      </c>
      <c r="D3814" s="3" t="s">
        <v>9</v>
      </c>
      <c r="E3814" s="3">
        <v>2941</v>
      </c>
      <c r="F3814" s="3">
        <v>345.89006767578201</v>
      </c>
      <c r="G3814" s="3">
        <v>3799</v>
      </c>
      <c r="H3814" s="3">
        <v>840.60496153880104</v>
      </c>
    </row>
    <row r="3815" spans="1:8" x14ac:dyDescent="0.2">
      <c r="A3815" s="3" t="s">
        <v>1415</v>
      </c>
      <c r="B3815" s="3" t="s">
        <v>1424</v>
      </c>
      <c r="C3815" s="3" t="s">
        <v>1425</v>
      </c>
      <c r="D3815" s="3" t="s">
        <v>10</v>
      </c>
      <c r="E3815" s="3">
        <v>2297</v>
      </c>
      <c r="F3815" s="3">
        <v>280.39528302120101</v>
      </c>
      <c r="G3815" s="3">
        <v>2693</v>
      </c>
      <c r="H3815" s="3">
        <v>449.42933693683</v>
      </c>
    </row>
    <row r="3816" spans="1:8" x14ac:dyDescent="0.2">
      <c r="A3816" s="3" t="s">
        <v>1415</v>
      </c>
      <c r="B3816" s="3" t="s">
        <v>1424</v>
      </c>
      <c r="C3816" s="3" t="s">
        <v>1425</v>
      </c>
      <c r="D3816" s="3" t="s">
        <v>11</v>
      </c>
      <c r="E3816" s="3">
        <v>2662</v>
      </c>
      <c r="F3816" s="3">
        <v>385.63554945910801</v>
      </c>
      <c r="G3816" s="3">
        <v>3512</v>
      </c>
      <c r="H3816" s="3">
        <v>736.27725529305201</v>
      </c>
    </row>
    <row r="3817" spans="1:8" x14ac:dyDescent="0.2">
      <c r="A3817" s="3" t="s">
        <v>1415</v>
      </c>
      <c r="B3817" s="3" t="s">
        <v>1424</v>
      </c>
      <c r="C3817" s="3" t="s">
        <v>1425</v>
      </c>
      <c r="D3817" s="3" t="s">
        <v>12</v>
      </c>
      <c r="E3817" s="3">
        <v>2787</v>
      </c>
      <c r="F3817" s="3">
        <v>496.97710660893802</v>
      </c>
      <c r="G3817" s="3">
        <v>3683</v>
      </c>
      <c r="H3817" s="3">
        <v>826.69132098788702</v>
      </c>
    </row>
    <row r="3818" spans="1:8" x14ac:dyDescent="0.2">
      <c r="A3818" s="3" t="s">
        <v>1415</v>
      </c>
      <c r="B3818" s="3" t="s">
        <v>1424</v>
      </c>
      <c r="C3818" s="3" t="s">
        <v>1425</v>
      </c>
      <c r="D3818" s="3" t="s">
        <v>13</v>
      </c>
      <c r="E3818" s="3">
        <v>2759</v>
      </c>
      <c r="F3818" s="3">
        <v>437.26343362114102</v>
      </c>
      <c r="G3818" s="3">
        <v>3142</v>
      </c>
      <c r="H3818" s="3">
        <v>597.50008948236598</v>
      </c>
    </row>
    <row r="3819" spans="1:8" x14ac:dyDescent="0.2">
      <c r="A3819" s="3" t="s">
        <v>1415</v>
      </c>
      <c r="B3819" s="3" t="s">
        <v>1424</v>
      </c>
      <c r="C3819" s="3" t="s">
        <v>1425</v>
      </c>
      <c r="D3819" s="3" t="s">
        <v>14</v>
      </c>
      <c r="E3819" s="3">
        <v>2425</v>
      </c>
      <c r="F3819" s="3">
        <v>284.35968967705401</v>
      </c>
      <c r="G3819" s="3">
        <v>2788</v>
      </c>
      <c r="H3819" s="3">
        <v>367.81415906111101</v>
      </c>
    </row>
    <row r="3820" spans="1:8" x14ac:dyDescent="0.2">
      <c r="A3820" s="3" t="s">
        <v>1415</v>
      </c>
      <c r="B3820" s="3" t="s">
        <v>1424</v>
      </c>
      <c r="C3820" s="3" t="s">
        <v>1425</v>
      </c>
      <c r="D3820" s="3" t="s">
        <v>15</v>
      </c>
      <c r="E3820" s="3">
        <v>2658</v>
      </c>
      <c r="F3820" s="3">
        <v>355.51348224473298</v>
      </c>
      <c r="G3820" s="3">
        <v>2816</v>
      </c>
      <c r="H3820" s="3">
        <v>470.23737091199803</v>
      </c>
    </row>
    <row r="3821" spans="1:8" x14ac:dyDescent="0.2">
      <c r="A3821" s="3" t="s">
        <v>1415</v>
      </c>
      <c r="B3821" s="3" t="s">
        <v>1426</v>
      </c>
      <c r="C3821" s="3" t="s">
        <v>1427</v>
      </c>
      <c r="D3821" s="3" t="s">
        <v>8</v>
      </c>
      <c r="E3821" s="3">
        <v>3726</v>
      </c>
      <c r="F3821" s="3">
        <v>682.75692370808804</v>
      </c>
      <c r="G3821" s="3">
        <v>4653</v>
      </c>
      <c r="H3821" s="3">
        <v>1723.83347971183</v>
      </c>
    </row>
    <row r="3822" spans="1:8" x14ac:dyDescent="0.2">
      <c r="A3822" s="3" t="s">
        <v>1415</v>
      </c>
      <c r="B3822" s="3" t="s">
        <v>1426</v>
      </c>
      <c r="C3822" s="3" t="s">
        <v>1427</v>
      </c>
      <c r="D3822" s="3" t="s">
        <v>9</v>
      </c>
      <c r="E3822" s="3">
        <v>3938</v>
      </c>
      <c r="F3822" s="3">
        <v>664.44432950647899</v>
      </c>
      <c r="G3822" s="3">
        <v>4801</v>
      </c>
      <c r="H3822" s="3">
        <v>1676.06237577193</v>
      </c>
    </row>
    <row r="3823" spans="1:8" x14ac:dyDescent="0.2">
      <c r="A3823" s="3" t="s">
        <v>1415</v>
      </c>
      <c r="B3823" s="3" t="s">
        <v>1426</v>
      </c>
      <c r="C3823" s="3" t="s">
        <v>1427</v>
      </c>
      <c r="D3823" s="3" t="s">
        <v>10</v>
      </c>
      <c r="E3823" s="3">
        <v>3383</v>
      </c>
      <c r="F3823" s="3">
        <v>692.10434731670898</v>
      </c>
      <c r="G3823" s="3">
        <v>4281</v>
      </c>
      <c r="H3823" s="3">
        <v>1333.0290442576099</v>
      </c>
    </row>
    <row r="3824" spans="1:8" x14ac:dyDescent="0.2">
      <c r="A3824" s="3" t="s">
        <v>1415</v>
      </c>
      <c r="B3824" s="3" t="s">
        <v>1426</v>
      </c>
      <c r="C3824" s="3" t="s">
        <v>1427</v>
      </c>
      <c r="D3824" s="3" t="s">
        <v>11</v>
      </c>
      <c r="E3824" s="3">
        <v>3638</v>
      </c>
      <c r="F3824" s="3">
        <v>780.39230275120804</v>
      </c>
      <c r="G3824" s="3">
        <v>4529</v>
      </c>
      <c r="H3824" s="3">
        <v>1592.80600274163</v>
      </c>
    </row>
    <row r="3825" spans="1:8" x14ac:dyDescent="0.2">
      <c r="A3825" s="3" t="s">
        <v>1415</v>
      </c>
      <c r="B3825" s="3" t="s">
        <v>1426</v>
      </c>
      <c r="C3825" s="3" t="s">
        <v>1427</v>
      </c>
      <c r="D3825" s="3" t="s">
        <v>12</v>
      </c>
      <c r="E3825" s="3">
        <v>3435</v>
      </c>
      <c r="F3825" s="3">
        <v>794.93053799865504</v>
      </c>
      <c r="G3825" s="3">
        <v>4509</v>
      </c>
      <c r="H3825" s="3">
        <v>1497.07633923204</v>
      </c>
    </row>
    <row r="3826" spans="1:8" x14ac:dyDescent="0.2">
      <c r="A3826" s="3" t="s">
        <v>1415</v>
      </c>
      <c r="B3826" s="3" t="s">
        <v>1426</v>
      </c>
      <c r="C3826" s="3" t="s">
        <v>1427</v>
      </c>
      <c r="D3826" s="3" t="s">
        <v>13</v>
      </c>
      <c r="E3826" s="3">
        <v>3962</v>
      </c>
      <c r="F3826" s="3">
        <v>991.09107409261105</v>
      </c>
      <c r="G3826" s="3">
        <v>4720</v>
      </c>
      <c r="H3826" s="3">
        <v>1443.0517839366801</v>
      </c>
    </row>
    <row r="3827" spans="1:8" x14ac:dyDescent="0.2">
      <c r="A3827" s="3" t="s">
        <v>1415</v>
      </c>
      <c r="B3827" s="3" t="s">
        <v>1426</v>
      </c>
      <c r="C3827" s="3" t="s">
        <v>1427</v>
      </c>
      <c r="D3827" s="3" t="s">
        <v>14</v>
      </c>
      <c r="E3827" s="3">
        <v>3640</v>
      </c>
      <c r="F3827" s="3">
        <v>794.78602076521497</v>
      </c>
      <c r="G3827" s="3">
        <v>4049</v>
      </c>
      <c r="H3827" s="3">
        <v>1095.41592458676</v>
      </c>
    </row>
    <row r="3828" spans="1:8" x14ac:dyDescent="0.2">
      <c r="A3828" s="3" t="s">
        <v>1415</v>
      </c>
      <c r="B3828" s="3" t="s">
        <v>1426</v>
      </c>
      <c r="C3828" s="3" t="s">
        <v>1427</v>
      </c>
      <c r="D3828" s="3" t="s">
        <v>15</v>
      </c>
      <c r="E3828" s="3">
        <v>4001</v>
      </c>
      <c r="F3828" s="3">
        <v>945.40031822555295</v>
      </c>
      <c r="G3828" s="3">
        <v>4300</v>
      </c>
      <c r="H3828" s="3">
        <v>1234.0721564385201</v>
      </c>
    </row>
    <row r="3829" spans="1:8" x14ac:dyDescent="0.2">
      <c r="A3829" s="3" t="s">
        <v>1415</v>
      </c>
      <c r="B3829" s="3" t="s">
        <v>1428</v>
      </c>
      <c r="C3829" s="3" t="s">
        <v>1429</v>
      </c>
      <c r="D3829" s="3" t="s">
        <v>8</v>
      </c>
      <c r="E3829" s="3">
        <v>3652</v>
      </c>
      <c r="F3829" s="3">
        <v>626.58695107860001</v>
      </c>
      <c r="G3829" s="3">
        <v>4451</v>
      </c>
      <c r="H3829" s="3">
        <v>1447.7441181875799</v>
      </c>
    </row>
    <row r="3830" spans="1:8" x14ac:dyDescent="0.2">
      <c r="A3830" s="3" t="s">
        <v>1415</v>
      </c>
      <c r="B3830" s="3" t="s">
        <v>1428</v>
      </c>
      <c r="C3830" s="3" t="s">
        <v>1429</v>
      </c>
      <c r="D3830" s="3" t="s">
        <v>9</v>
      </c>
      <c r="E3830" s="3">
        <v>3763</v>
      </c>
      <c r="F3830" s="3">
        <v>777.83106794443995</v>
      </c>
      <c r="G3830" s="3">
        <v>4755</v>
      </c>
      <c r="H3830" s="3">
        <v>2038.93250985912</v>
      </c>
    </row>
    <row r="3831" spans="1:8" x14ac:dyDescent="0.2">
      <c r="A3831" s="3" t="s">
        <v>1415</v>
      </c>
      <c r="B3831" s="3" t="s">
        <v>1428</v>
      </c>
      <c r="C3831" s="3" t="s">
        <v>1429</v>
      </c>
      <c r="D3831" s="3" t="s">
        <v>10</v>
      </c>
      <c r="E3831" s="3">
        <v>3478</v>
      </c>
      <c r="F3831" s="3">
        <v>670.24530065087595</v>
      </c>
      <c r="G3831" s="3">
        <v>4249</v>
      </c>
      <c r="H3831" s="3">
        <v>1243.7109289785101</v>
      </c>
    </row>
    <row r="3832" spans="1:8" x14ac:dyDescent="0.2">
      <c r="A3832" s="3" t="s">
        <v>1415</v>
      </c>
      <c r="B3832" s="3" t="s">
        <v>1428</v>
      </c>
      <c r="C3832" s="3" t="s">
        <v>1429</v>
      </c>
      <c r="D3832" s="3" t="s">
        <v>11</v>
      </c>
      <c r="E3832" s="3">
        <v>3409</v>
      </c>
      <c r="F3832" s="3">
        <v>768.33053432561906</v>
      </c>
      <c r="G3832" s="3">
        <v>4461</v>
      </c>
      <c r="H3832" s="3">
        <v>1513.3486415303501</v>
      </c>
    </row>
    <row r="3833" spans="1:8" x14ac:dyDescent="0.2">
      <c r="A3833" s="3" t="s">
        <v>1415</v>
      </c>
      <c r="B3833" s="3" t="s">
        <v>1428</v>
      </c>
      <c r="C3833" s="3" t="s">
        <v>1429</v>
      </c>
      <c r="D3833" s="3" t="s">
        <v>12</v>
      </c>
      <c r="E3833" s="3">
        <v>3551</v>
      </c>
      <c r="F3833" s="3">
        <v>895.60655009314598</v>
      </c>
      <c r="G3833" s="3">
        <v>4274</v>
      </c>
      <c r="H3833" s="3">
        <v>1500.2756587205099</v>
      </c>
    </row>
    <row r="3834" spans="1:8" x14ac:dyDescent="0.2">
      <c r="A3834" s="3" t="s">
        <v>1415</v>
      </c>
      <c r="B3834" s="3" t="s">
        <v>1428</v>
      </c>
      <c r="C3834" s="3" t="s">
        <v>1429</v>
      </c>
      <c r="D3834" s="3" t="s">
        <v>13</v>
      </c>
      <c r="E3834" s="3">
        <v>3750</v>
      </c>
      <c r="F3834" s="3">
        <v>1007.0912723251899</v>
      </c>
      <c r="G3834" s="3">
        <v>4732</v>
      </c>
      <c r="H3834" s="3">
        <v>1508.1572687302601</v>
      </c>
    </row>
    <row r="3835" spans="1:8" x14ac:dyDescent="0.2">
      <c r="A3835" s="3" t="s">
        <v>1415</v>
      </c>
      <c r="B3835" s="3" t="s">
        <v>1428</v>
      </c>
      <c r="C3835" s="3" t="s">
        <v>1429</v>
      </c>
      <c r="D3835" s="3" t="s">
        <v>14</v>
      </c>
      <c r="E3835" s="3">
        <v>4048</v>
      </c>
      <c r="F3835" s="3">
        <v>923.96285595678296</v>
      </c>
      <c r="G3835" s="3">
        <v>4306</v>
      </c>
      <c r="H3835" s="3">
        <v>1225.6050056557799</v>
      </c>
    </row>
    <row r="3836" spans="1:8" x14ac:dyDescent="0.2">
      <c r="A3836" s="3" t="s">
        <v>1415</v>
      </c>
      <c r="B3836" s="3" t="s">
        <v>1428</v>
      </c>
      <c r="C3836" s="3" t="s">
        <v>1429</v>
      </c>
      <c r="D3836" s="3" t="s">
        <v>15</v>
      </c>
      <c r="E3836" s="3">
        <v>3522</v>
      </c>
      <c r="F3836" s="3">
        <v>744.00912341337801</v>
      </c>
      <c r="G3836" s="3">
        <v>3887</v>
      </c>
      <c r="H3836" s="3">
        <v>1094.0657099771199</v>
      </c>
    </row>
    <row r="3837" spans="1:8" x14ac:dyDescent="0.2">
      <c r="A3837" s="3" t="s">
        <v>1415</v>
      </c>
      <c r="B3837" s="3" t="s">
        <v>1430</v>
      </c>
      <c r="C3837" s="3" t="s">
        <v>1431</v>
      </c>
      <c r="D3837" s="3" t="s">
        <v>8</v>
      </c>
      <c r="E3837" s="3">
        <v>3996</v>
      </c>
      <c r="F3837" s="3">
        <v>861.18391386006397</v>
      </c>
      <c r="G3837" s="3">
        <v>4831</v>
      </c>
      <c r="H3837" s="3">
        <v>1716.5650906942001</v>
      </c>
    </row>
    <row r="3838" spans="1:8" x14ac:dyDescent="0.2">
      <c r="A3838" s="3" t="s">
        <v>1415</v>
      </c>
      <c r="B3838" s="3" t="s">
        <v>1430</v>
      </c>
      <c r="C3838" s="3" t="s">
        <v>1431</v>
      </c>
      <c r="D3838" s="3" t="s">
        <v>9</v>
      </c>
      <c r="E3838" s="3">
        <v>4116</v>
      </c>
      <c r="F3838" s="3">
        <v>846.829903195979</v>
      </c>
      <c r="G3838" s="3">
        <v>5005</v>
      </c>
      <c r="H3838" s="3">
        <v>1691.4870485965801</v>
      </c>
    </row>
    <row r="3839" spans="1:8" x14ac:dyDescent="0.2">
      <c r="A3839" s="3" t="s">
        <v>1415</v>
      </c>
      <c r="B3839" s="3" t="s">
        <v>1430</v>
      </c>
      <c r="C3839" s="3" t="s">
        <v>1431</v>
      </c>
      <c r="D3839" s="3" t="s">
        <v>10</v>
      </c>
      <c r="E3839" s="3">
        <v>3896</v>
      </c>
      <c r="F3839" s="3">
        <v>847.44042374886305</v>
      </c>
      <c r="G3839" s="3">
        <v>4459</v>
      </c>
      <c r="H3839" s="3">
        <v>1330.28951478303</v>
      </c>
    </row>
    <row r="3840" spans="1:8" x14ac:dyDescent="0.2">
      <c r="A3840" s="3" t="s">
        <v>1415</v>
      </c>
      <c r="B3840" s="3" t="s">
        <v>1430</v>
      </c>
      <c r="C3840" s="3" t="s">
        <v>1431</v>
      </c>
      <c r="D3840" s="3" t="s">
        <v>11</v>
      </c>
      <c r="E3840" s="3">
        <v>3962</v>
      </c>
      <c r="F3840" s="3">
        <v>995.44456355379498</v>
      </c>
      <c r="G3840" s="3">
        <v>4691</v>
      </c>
      <c r="H3840" s="3">
        <v>1759.09741076871</v>
      </c>
    </row>
    <row r="3841" spans="1:8" x14ac:dyDescent="0.2">
      <c r="A3841" s="3" t="s">
        <v>1415</v>
      </c>
      <c r="B3841" s="3" t="s">
        <v>1430</v>
      </c>
      <c r="C3841" s="3" t="s">
        <v>1431</v>
      </c>
      <c r="D3841" s="3" t="s">
        <v>12</v>
      </c>
      <c r="E3841" s="3">
        <v>4147</v>
      </c>
      <c r="F3841" s="3">
        <v>1066.1114322962701</v>
      </c>
      <c r="G3841" s="3">
        <v>4800</v>
      </c>
      <c r="H3841" s="3">
        <v>1550.8159272232899</v>
      </c>
    </row>
    <row r="3842" spans="1:8" x14ac:dyDescent="0.2">
      <c r="A3842" s="3" t="s">
        <v>1415</v>
      </c>
      <c r="B3842" s="3" t="s">
        <v>1430</v>
      </c>
      <c r="C3842" s="3" t="s">
        <v>1431</v>
      </c>
      <c r="D3842" s="3" t="s">
        <v>13</v>
      </c>
      <c r="E3842" s="3">
        <v>4229</v>
      </c>
      <c r="F3842" s="3">
        <v>1174.0920185990799</v>
      </c>
      <c r="G3842" s="3">
        <v>4989</v>
      </c>
      <c r="H3842" s="3">
        <v>1584.8396001224901</v>
      </c>
    </row>
    <row r="3843" spans="1:8" x14ac:dyDescent="0.2">
      <c r="A3843" s="3" t="s">
        <v>1415</v>
      </c>
      <c r="B3843" s="3" t="s">
        <v>1430</v>
      </c>
      <c r="C3843" s="3" t="s">
        <v>1431</v>
      </c>
      <c r="D3843" s="3" t="s">
        <v>14</v>
      </c>
      <c r="E3843" s="3">
        <v>3906</v>
      </c>
      <c r="F3843" s="3">
        <v>859.77853469404101</v>
      </c>
      <c r="G3843" s="3">
        <v>4429</v>
      </c>
      <c r="H3843" s="3">
        <v>1130.7769167014001</v>
      </c>
    </row>
    <row r="3844" spans="1:8" x14ac:dyDescent="0.2">
      <c r="A3844" s="3" t="s">
        <v>1415</v>
      </c>
      <c r="B3844" s="3" t="s">
        <v>1430</v>
      </c>
      <c r="C3844" s="3" t="s">
        <v>1431</v>
      </c>
      <c r="D3844" s="3" t="s">
        <v>15</v>
      </c>
      <c r="E3844" s="3">
        <v>3846</v>
      </c>
      <c r="F3844" s="3">
        <v>933.81746374027796</v>
      </c>
      <c r="G3844" s="3">
        <v>4194</v>
      </c>
      <c r="H3844" s="3">
        <v>1222.3595918385099</v>
      </c>
    </row>
    <row r="3845" spans="1:8" x14ac:dyDescent="0.2">
      <c r="A3845" s="3" t="s">
        <v>1415</v>
      </c>
      <c r="B3845" s="3" t="s">
        <v>1432</v>
      </c>
      <c r="C3845" s="3" t="s">
        <v>1433</v>
      </c>
      <c r="D3845" s="3" t="s">
        <v>8</v>
      </c>
      <c r="E3845" s="3">
        <v>2468</v>
      </c>
      <c r="F3845" s="3">
        <v>255.97057135145101</v>
      </c>
      <c r="G3845" s="3">
        <v>3125</v>
      </c>
      <c r="H3845" s="3">
        <v>641.61051907852197</v>
      </c>
    </row>
    <row r="3846" spans="1:8" x14ac:dyDescent="0.2">
      <c r="A3846" s="3" t="s">
        <v>1415</v>
      </c>
      <c r="B3846" s="3" t="s">
        <v>1432</v>
      </c>
      <c r="C3846" s="3" t="s">
        <v>1433</v>
      </c>
      <c r="D3846" s="3" t="s">
        <v>9</v>
      </c>
      <c r="E3846" s="3">
        <v>2449</v>
      </c>
      <c r="F3846" s="3">
        <v>233.79347677523299</v>
      </c>
      <c r="G3846" s="3">
        <v>3347</v>
      </c>
      <c r="H3846" s="3">
        <v>615.23051839405605</v>
      </c>
    </row>
    <row r="3847" spans="1:8" x14ac:dyDescent="0.2">
      <c r="A3847" s="3" t="s">
        <v>1415</v>
      </c>
      <c r="B3847" s="3" t="s">
        <v>1432</v>
      </c>
      <c r="C3847" s="3" t="s">
        <v>1433</v>
      </c>
      <c r="D3847" s="3" t="s">
        <v>10</v>
      </c>
      <c r="E3847" s="3">
        <v>2493</v>
      </c>
      <c r="F3847" s="3">
        <v>264.238146163485</v>
      </c>
      <c r="G3847" s="3">
        <v>3184</v>
      </c>
      <c r="H3847" s="3">
        <v>559.95438748546405</v>
      </c>
    </row>
    <row r="3848" spans="1:8" x14ac:dyDescent="0.2">
      <c r="A3848" s="3" t="s">
        <v>1415</v>
      </c>
      <c r="B3848" s="3" t="s">
        <v>1432</v>
      </c>
      <c r="C3848" s="3" t="s">
        <v>1433</v>
      </c>
      <c r="D3848" s="3" t="s">
        <v>11</v>
      </c>
      <c r="E3848" s="3">
        <v>2347</v>
      </c>
      <c r="F3848" s="3">
        <v>325.11069297061698</v>
      </c>
      <c r="G3848" s="3">
        <v>3264</v>
      </c>
      <c r="H3848" s="3">
        <v>781.32928731827803</v>
      </c>
    </row>
    <row r="3849" spans="1:8" x14ac:dyDescent="0.2">
      <c r="A3849" s="3" t="s">
        <v>1415</v>
      </c>
      <c r="B3849" s="3" t="s">
        <v>1432</v>
      </c>
      <c r="C3849" s="3" t="s">
        <v>1433</v>
      </c>
      <c r="D3849" s="3" t="s">
        <v>12</v>
      </c>
      <c r="E3849" s="3">
        <v>2272</v>
      </c>
      <c r="F3849" s="3">
        <v>385.234445519198</v>
      </c>
      <c r="G3849" s="3">
        <v>3166</v>
      </c>
      <c r="H3849" s="3">
        <v>824.905578845837</v>
      </c>
    </row>
    <row r="3850" spans="1:8" x14ac:dyDescent="0.2">
      <c r="A3850" s="3" t="s">
        <v>1415</v>
      </c>
      <c r="B3850" s="3" t="s">
        <v>1432</v>
      </c>
      <c r="C3850" s="3" t="s">
        <v>1433</v>
      </c>
      <c r="D3850" s="3" t="s">
        <v>13</v>
      </c>
      <c r="E3850" s="3">
        <v>2831</v>
      </c>
      <c r="F3850" s="3">
        <v>554.93409361034298</v>
      </c>
      <c r="G3850" s="3">
        <v>3427</v>
      </c>
      <c r="H3850" s="3">
        <v>926.91926700282499</v>
      </c>
    </row>
    <row r="3851" spans="1:8" x14ac:dyDescent="0.2">
      <c r="A3851" s="3" t="s">
        <v>1415</v>
      </c>
      <c r="B3851" s="3" t="s">
        <v>1432</v>
      </c>
      <c r="C3851" s="3" t="s">
        <v>1433</v>
      </c>
      <c r="D3851" s="3" t="s">
        <v>14</v>
      </c>
      <c r="E3851" s="3">
        <v>2524</v>
      </c>
      <c r="F3851" s="3">
        <v>348.24436098135999</v>
      </c>
      <c r="G3851" s="3">
        <v>3012</v>
      </c>
      <c r="H3851" s="3">
        <v>527.14189887760597</v>
      </c>
    </row>
    <row r="3852" spans="1:8" x14ac:dyDescent="0.2">
      <c r="A3852" s="3" t="s">
        <v>1415</v>
      </c>
      <c r="B3852" s="3" t="s">
        <v>1432</v>
      </c>
      <c r="C3852" s="3" t="s">
        <v>1433</v>
      </c>
      <c r="D3852" s="3" t="s">
        <v>15</v>
      </c>
      <c r="E3852" s="3">
        <v>2465</v>
      </c>
      <c r="F3852" s="3">
        <v>336.870572122601</v>
      </c>
      <c r="G3852" s="3">
        <v>2826</v>
      </c>
      <c r="H3852" s="3">
        <v>509.00284770248697</v>
      </c>
    </row>
    <row r="3853" spans="1:8" x14ac:dyDescent="0.2">
      <c r="A3853" s="3" t="s">
        <v>1415</v>
      </c>
      <c r="B3853" s="3" t="s">
        <v>1434</v>
      </c>
      <c r="C3853" s="3" t="s">
        <v>1435</v>
      </c>
      <c r="D3853" s="3" t="s">
        <v>8</v>
      </c>
      <c r="E3853" s="3">
        <v>4286</v>
      </c>
      <c r="F3853" s="3">
        <v>1041.45798466362</v>
      </c>
      <c r="G3853" s="3">
        <v>5317</v>
      </c>
      <c r="H3853" s="3">
        <v>2295.42677768876</v>
      </c>
    </row>
    <row r="3854" spans="1:8" x14ac:dyDescent="0.2">
      <c r="A3854" s="3" t="s">
        <v>1415</v>
      </c>
      <c r="B3854" s="3" t="s">
        <v>1434</v>
      </c>
      <c r="C3854" s="3" t="s">
        <v>1435</v>
      </c>
      <c r="D3854" s="3" t="s">
        <v>9</v>
      </c>
      <c r="E3854" s="3">
        <v>4664</v>
      </c>
      <c r="F3854" s="3">
        <v>1099.41351627571</v>
      </c>
      <c r="G3854" s="3">
        <v>5641</v>
      </c>
      <c r="H3854" s="3">
        <v>2409.2836407367099</v>
      </c>
    </row>
    <row r="3855" spans="1:8" x14ac:dyDescent="0.2">
      <c r="A3855" s="3" t="s">
        <v>1415</v>
      </c>
      <c r="B3855" s="3" t="s">
        <v>1434</v>
      </c>
      <c r="C3855" s="3" t="s">
        <v>1435</v>
      </c>
      <c r="D3855" s="3" t="s">
        <v>10</v>
      </c>
      <c r="E3855" s="3">
        <v>4536</v>
      </c>
      <c r="F3855" s="3">
        <v>1150.35498520447</v>
      </c>
      <c r="G3855" s="3">
        <v>5185</v>
      </c>
      <c r="H3855" s="3">
        <v>1821.19710283943</v>
      </c>
    </row>
    <row r="3856" spans="1:8" x14ac:dyDescent="0.2">
      <c r="A3856" s="3" t="s">
        <v>1415</v>
      </c>
      <c r="B3856" s="3" t="s">
        <v>1434</v>
      </c>
      <c r="C3856" s="3" t="s">
        <v>1435</v>
      </c>
      <c r="D3856" s="3" t="s">
        <v>11</v>
      </c>
      <c r="E3856" s="3">
        <v>4134</v>
      </c>
      <c r="F3856" s="3">
        <v>1091.82909299369</v>
      </c>
      <c r="G3856" s="3">
        <v>5308</v>
      </c>
      <c r="H3856" s="3">
        <v>2116.85437125816</v>
      </c>
    </row>
    <row r="3857" spans="1:8" x14ac:dyDescent="0.2">
      <c r="A3857" s="3" t="s">
        <v>1415</v>
      </c>
      <c r="B3857" s="3" t="s">
        <v>1434</v>
      </c>
      <c r="C3857" s="3" t="s">
        <v>1435</v>
      </c>
      <c r="D3857" s="3" t="s">
        <v>12</v>
      </c>
      <c r="E3857" s="3">
        <v>4181</v>
      </c>
      <c r="F3857" s="3">
        <v>1210.1807792985701</v>
      </c>
      <c r="G3857" s="3">
        <v>5031</v>
      </c>
      <c r="H3857" s="3">
        <v>2200.09455895771</v>
      </c>
    </row>
    <row r="3858" spans="1:8" x14ac:dyDescent="0.2">
      <c r="A3858" s="3" t="s">
        <v>1415</v>
      </c>
      <c r="B3858" s="3" t="s">
        <v>1434</v>
      </c>
      <c r="C3858" s="3" t="s">
        <v>1435</v>
      </c>
      <c r="D3858" s="3" t="s">
        <v>13</v>
      </c>
      <c r="E3858" s="3">
        <v>4227</v>
      </c>
      <c r="F3858" s="3">
        <v>1369.4730666215601</v>
      </c>
      <c r="G3858" s="3">
        <v>4935</v>
      </c>
      <c r="H3858" s="3">
        <v>1952.5642017523001</v>
      </c>
    </row>
    <row r="3859" spans="1:8" x14ac:dyDescent="0.2">
      <c r="A3859" s="3" t="s">
        <v>1415</v>
      </c>
      <c r="B3859" s="3" t="s">
        <v>1434</v>
      </c>
      <c r="C3859" s="3" t="s">
        <v>1435</v>
      </c>
      <c r="D3859" s="3" t="s">
        <v>14</v>
      </c>
      <c r="E3859" s="3">
        <v>4181</v>
      </c>
      <c r="F3859" s="3">
        <v>1032.62013826461</v>
      </c>
      <c r="G3859" s="3">
        <v>4580</v>
      </c>
      <c r="H3859" s="3">
        <v>1349.95504196037</v>
      </c>
    </row>
    <row r="3860" spans="1:8" x14ac:dyDescent="0.2">
      <c r="A3860" s="3" t="s">
        <v>1415</v>
      </c>
      <c r="B3860" s="3" t="s">
        <v>1434</v>
      </c>
      <c r="C3860" s="3" t="s">
        <v>1435</v>
      </c>
      <c r="D3860" s="3" t="s">
        <v>15</v>
      </c>
      <c r="E3860" s="3">
        <v>4295</v>
      </c>
      <c r="F3860" s="3">
        <v>1168.16361809364</v>
      </c>
      <c r="G3860" s="3">
        <v>4669</v>
      </c>
      <c r="H3860" s="3">
        <v>1531.24276815539</v>
      </c>
    </row>
    <row r="3861" spans="1:8" x14ac:dyDescent="0.2">
      <c r="A3861" s="3" t="s">
        <v>1415</v>
      </c>
      <c r="B3861" s="3" t="s">
        <v>1436</v>
      </c>
      <c r="C3861" s="3" t="s">
        <v>1437</v>
      </c>
      <c r="D3861" s="3" t="s">
        <v>8</v>
      </c>
      <c r="E3861" s="3">
        <v>4244</v>
      </c>
      <c r="F3861" s="3">
        <v>1048.6052409951899</v>
      </c>
      <c r="G3861" s="3">
        <v>4624</v>
      </c>
      <c r="H3861" s="3">
        <v>1534.70928694958</v>
      </c>
    </row>
    <row r="3862" spans="1:8" x14ac:dyDescent="0.2">
      <c r="A3862" s="3" t="s">
        <v>1415</v>
      </c>
      <c r="B3862" s="3" t="s">
        <v>1436</v>
      </c>
      <c r="C3862" s="3" t="s">
        <v>1437</v>
      </c>
      <c r="D3862" s="3" t="s">
        <v>9</v>
      </c>
      <c r="E3862" s="3">
        <v>4311</v>
      </c>
      <c r="F3862" s="3">
        <v>1156.1231705022799</v>
      </c>
      <c r="G3862" s="3">
        <v>4911</v>
      </c>
      <c r="H3862" s="3">
        <v>1642.73483229621</v>
      </c>
    </row>
    <row r="3863" spans="1:8" x14ac:dyDescent="0.2">
      <c r="A3863" s="3" t="s">
        <v>1415</v>
      </c>
      <c r="B3863" s="3" t="s">
        <v>1436</v>
      </c>
      <c r="C3863" s="3" t="s">
        <v>1437</v>
      </c>
      <c r="D3863" s="3" t="s">
        <v>10</v>
      </c>
      <c r="E3863" s="3">
        <v>3851</v>
      </c>
      <c r="F3863" s="3">
        <v>965.21601185580801</v>
      </c>
      <c r="G3863" s="3">
        <v>4405</v>
      </c>
      <c r="H3863" s="3">
        <v>1271.6379952412899</v>
      </c>
    </row>
    <row r="3864" spans="1:8" x14ac:dyDescent="0.2">
      <c r="A3864" s="3" t="s">
        <v>1415</v>
      </c>
      <c r="B3864" s="3" t="s">
        <v>1436</v>
      </c>
      <c r="C3864" s="3" t="s">
        <v>1437</v>
      </c>
      <c r="D3864" s="3" t="s">
        <v>11</v>
      </c>
      <c r="E3864" s="3">
        <v>4679</v>
      </c>
      <c r="F3864" s="3">
        <v>1386.14469690445</v>
      </c>
      <c r="G3864" s="3">
        <v>5114</v>
      </c>
      <c r="H3864" s="3">
        <v>1926.38674551645</v>
      </c>
    </row>
    <row r="3865" spans="1:8" x14ac:dyDescent="0.2">
      <c r="A3865" s="3" t="s">
        <v>1415</v>
      </c>
      <c r="B3865" s="3" t="s">
        <v>1436</v>
      </c>
      <c r="C3865" s="3" t="s">
        <v>1437</v>
      </c>
      <c r="D3865" s="3" t="s">
        <v>12</v>
      </c>
      <c r="E3865" s="3">
        <v>4214</v>
      </c>
      <c r="F3865" s="3">
        <v>1371.52747665723</v>
      </c>
      <c r="G3865" s="3">
        <v>4615</v>
      </c>
      <c r="H3865" s="3">
        <v>1782.4685990435501</v>
      </c>
    </row>
    <row r="3866" spans="1:8" x14ac:dyDescent="0.2">
      <c r="A3866" s="3" t="s">
        <v>1415</v>
      </c>
      <c r="B3866" s="3" t="s">
        <v>1436</v>
      </c>
      <c r="C3866" s="3" t="s">
        <v>1437</v>
      </c>
      <c r="D3866" s="3" t="s">
        <v>13</v>
      </c>
      <c r="E3866" s="3">
        <v>4779</v>
      </c>
      <c r="F3866" s="3">
        <v>1486.7618769502501</v>
      </c>
      <c r="G3866" s="3">
        <v>5425</v>
      </c>
      <c r="H3866" s="3">
        <v>1936.39642649438</v>
      </c>
    </row>
    <row r="3867" spans="1:8" x14ac:dyDescent="0.2">
      <c r="A3867" s="3" t="s">
        <v>1415</v>
      </c>
      <c r="B3867" s="3" t="s">
        <v>1436</v>
      </c>
      <c r="C3867" s="3" t="s">
        <v>1437</v>
      </c>
      <c r="D3867" s="3" t="s">
        <v>14</v>
      </c>
      <c r="E3867" s="3">
        <v>4416</v>
      </c>
      <c r="F3867" s="3">
        <v>1292.7592448011901</v>
      </c>
      <c r="G3867" s="3">
        <v>4664</v>
      </c>
      <c r="H3867" s="3">
        <v>1624.8657520935899</v>
      </c>
    </row>
    <row r="3868" spans="1:8" x14ac:dyDescent="0.2">
      <c r="A3868" s="3" t="s">
        <v>1415</v>
      </c>
      <c r="B3868" s="3" t="s">
        <v>1436</v>
      </c>
      <c r="C3868" s="3" t="s">
        <v>1437</v>
      </c>
      <c r="D3868" s="3" t="s">
        <v>15</v>
      </c>
      <c r="E3868" s="3">
        <v>4649</v>
      </c>
      <c r="F3868" s="3">
        <v>1366.5110886883101</v>
      </c>
      <c r="G3868" s="3">
        <v>4812</v>
      </c>
      <c r="H3868" s="3">
        <v>1700.6922053773601</v>
      </c>
    </row>
    <row r="3869" spans="1:8" x14ac:dyDescent="0.2">
      <c r="A3869" s="3" t="s">
        <v>1415</v>
      </c>
      <c r="B3869" s="3" t="s">
        <v>1438</v>
      </c>
      <c r="C3869" s="3" t="s">
        <v>1439</v>
      </c>
      <c r="D3869" s="3" t="s">
        <v>8</v>
      </c>
      <c r="E3869" s="3">
        <v>4207</v>
      </c>
      <c r="F3869" s="3">
        <v>1035.4483322712899</v>
      </c>
      <c r="G3869" s="3">
        <v>5482</v>
      </c>
      <c r="H3869" s="3">
        <v>2411.9792556177799</v>
      </c>
    </row>
    <row r="3870" spans="1:8" x14ac:dyDescent="0.2">
      <c r="A3870" s="3" t="s">
        <v>1415</v>
      </c>
      <c r="B3870" s="3" t="s">
        <v>1438</v>
      </c>
      <c r="C3870" s="3" t="s">
        <v>1439</v>
      </c>
      <c r="D3870" s="3" t="s">
        <v>9</v>
      </c>
      <c r="E3870" s="3">
        <v>4530</v>
      </c>
      <c r="F3870" s="3">
        <v>1228.22952761946</v>
      </c>
      <c r="G3870" s="3">
        <v>5476</v>
      </c>
      <c r="H3870" s="3">
        <v>2497.9594407045402</v>
      </c>
    </row>
    <row r="3871" spans="1:8" x14ac:dyDescent="0.2">
      <c r="A3871" s="3" t="s">
        <v>1415</v>
      </c>
      <c r="B3871" s="3" t="s">
        <v>1438</v>
      </c>
      <c r="C3871" s="3" t="s">
        <v>1439</v>
      </c>
      <c r="D3871" s="3" t="s">
        <v>10</v>
      </c>
      <c r="E3871" s="3">
        <v>4097</v>
      </c>
      <c r="F3871" s="3">
        <v>1088.7148663866401</v>
      </c>
      <c r="G3871" s="3">
        <v>4705</v>
      </c>
      <c r="H3871" s="3">
        <v>1781.75339961333</v>
      </c>
    </row>
    <row r="3872" spans="1:8" x14ac:dyDescent="0.2">
      <c r="A3872" s="3" t="s">
        <v>1415</v>
      </c>
      <c r="B3872" s="3" t="s">
        <v>1438</v>
      </c>
      <c r="C3872" s="3" t="s">
        <v>1439</v>
      </c>
      <c r="D3872" s="3" t="s">
        <v>11</v>
      </c>
      <c r="E3872" s="3">
        <v>3896</v>
      </c>
      <c r="F3872" s="3">
        <v>1172.770128352</v>
      </c>
      <c r="G3872" s="3">
        <v>5122</v>
      </c>
      <c r="H3872" s="3">
        <v>2153.5986272774899</v>
      </c>
    </row>
    <row r="3873" spans="1:8" x14ac:dyDescent="0.2">
      <c r="A3873" s="3" t="s">
        <v>1415</v>
      </c>
      <c r="B3873" s="3" t="s">
        <v>1438</v>
      </c>
      <c r="C3873" s="3" t="s">
        <v>1439</v>
      </c>
      <c r="D3873" s="3" t="s">
        <v>12</v>
      </c>
      <c r="E3873" s="3">
        <v>4119</v>
      </c>
      <c r="F3873" s="3">
        <v>1255.09434302365</v>
      </c>
      <c r="G3873" s="3">
        <v>4909</v>
      </c>
      <c r="H3873" s="3">
        <v>2061.7173161850101</v>
      </c>
    </row>
    <row r="3874" spans="1:8" x14ac:dyDescent="0.2">
      <c r="A3874" s="3" t="s">
        <v>1415</v>
      </c>
      <c r="B3874" s="3" t="s">
        <v>1438</v>
      </c>
      <c r="C3874" s="3" t="s">
        <v>1439</v>
      </c>
      <c r="D3874" s="3" t="s">
        <v>13</v>
      </c>
      <c r="E3874" s="3">
        <v>4258</v>
      </c>
      <c r="F3874" s="3">
        <v>1414.22731044233</v>
      </c>
      <c r="G3874" s="3">
        <v>4979</v>
      </c>
      <c r="H3874" s="3">
        <v>2044.39310798373</v>
      </c>
    </row>
    <row r="3875" spans="1:8" x14ac:dyDescent="0.2">
      <c r="A3875" s="3" t="s">
        <v>1415</v>
      </c>
      <c r="B3875" s="3" t="s">
        <v>1438</v>
      </c>
      <c r="C3875" s="3" t="s">
        <v>1439</v>
      </c>
      <c r="D3875" s="3" t="s">
        <v>14</v>
      </c>
      <c r="E3875" s="3">
        <v>4446</v>
      </c>
      <c r="F3875" s="3">
        <v>1231.55633802139</v>
      </c>
      <c r="G3875" s="3">
        <v>4808</v>
      </c>
      <c r="H3875" s="3">
        <v>1650.2344419916899</v>
      </c>
    </row>
    <row r="3876" spans="1:8" x14ac:dyDescent="0.2">
      <c r="A3876" s="3" t="s">
        <v>1415</v>
      </c>
      <c r="B3876" s="3" t="s">
        <v>1438</v>
      </c>
      <c r="C3876" s="3" t="s">
        <v>1439</v>
      </c>
      <c r="D3876" s="3" t="s">
        <v>15</v>
      </c>
      <c r="E3876" s="3">
        <v>4349</v>
      </c>
      <c r="F3876" s="3">
        <v>982.66070574912203</v>
      </c>
      <c r="G3876" s="3">
        <v>4798</v>
      </c>
      <c r="H3876" s="3">
        <v>1442.8781989009001</v>
      </c>
    </row>
    <row r="3877" spans="1:8" x14ac:dyDescent="0.2">
      <c r="A3877" s="3" t="s">
        <v>1415</v>
      </c>
      <c r="B3877" s="3" t="s">
        <v>1440</v>
      </c>
      <c r="C3877" s="3" t="s">
        <v>1441</v>
      </c>
      <c r="D3877" s="3" t="s">
        <v>8</v>
      </c>
      <c r="E3877" s="3">
        <v>6867</v>
      </c>
      <c r="F3877" s="3">
        <v>4596.4749536178097</v>
      </c>
      <c r="G3877" s="3">
        <v>8315</v>
      </c>
      <c r="H3877" s="3">
        <v>6818.1818181818198</v>
      </c>
    </row>
    <row r="3878" spans="1:8" x14ac:dyDescent="0.2">
      <c r="A3878" s="3" t="s">
        <v>1415</v>
      </c>
      <c r="B3878" s="3" t="s">
        <v>1440</v>
      </c>
      <c r="C3878" s="3" t="s">
        <v>1441</v>
      </c>
      <c r="D3878" s="3" t="s">
        <v>9</v>
      </c>
      <c r="E3878" s="3">
        <v>6772</v>
      </c>
      <c r="F3878" s="3">
        <v>4077.38095238095</v>
      </c>
      <c r="G3878" s="3">
        <v>7666</v>
      </c>
      <c r="H3878" s="3">
        <v>5390.9465020576099</v>
      </c>
    </row>
    <row r="3879" spans="1:8" x14ac:dyDescent="0.2">
      <c r="A3879" s="3" t="s">
        <v>1415</v>
      </c>
      <c r="B3879" s="3" t="s">
        <v>1440</v>
      </c>
      <c r="C3879" s="3" t="s">
        <v>1441</v>
      </c>
      <c r="D3879" s="3" t="s">
        <v>10</v>
      </c>
      <c r="E3879" s="3">
        <v>7152</v>
      </c>
      <c r="F3879" s="3">
        <v>4650.6520905255102</v>
      </c>
      <c r="G3879" s="3">
        <v>7671</v>
      </c>
      <c r="H3879" s="3">
        <v>5175.2480557790304</v>
      </c>
    </row>
    <row r="3880" spans="1:8" x14ac:dyDescent="0.2">
      <c r="A3880" s="3" t="s">
        <v>1415</v>
      </c>
      <c r="B3880" s="3" t="s">
        <v>1440</v>
      </c>
      <c r="C3880" s="3" t="s">
        <v>1441</v>
      </c>
      <c r="D3880" s="3" t="s">
        <v>11</v>
      </c>
      <c r="E3880" s="3">
        <v>6530</v>
      </c>
      <c r="F3880" s="3">
        <v>4252.3835502558904</v>
      </c>
      <c r="G3880" s="3">
        <v>7553</v>
      </c>
      <c r="H3880" s="3">
        <v>5850</v>
      </c>
    </row>
    <row r="3881" spans="1:8" x14ac:dyDescent="0.2">
      <c r="A3881" s="3" t="s">
        <v>1415</v>
      </c>
      <c r="B3881" s="3" t="s">
        <v>1440</v>
      </c>
      <c r="C3881" s="3" t="s">
        <v>1441</v>
      </c>
      <c r="D3881" s="3" t="s">
        <v>12</v>
      </c>
      <c r="E3881" s="3">
        <v>7446</v>
      </c>
      <c r="F3881" s="3">
        <v>5064.3662906436602</v>
      </c>
      <c r="G3881" s="3">
        <v>8350</v>
      </c>
      <c r="H3881" s="3">
        <v>6122.1198156682003</v>
      </c>
    </row>
    <row r="3882" spans="1:8" x14ac:dyDescent="0.2">
      <c r="A3882" s="3" t="s">
        <v>1415</v>
      </c>
      <c r="B3882" s="3" t="s">
        <v>1440</v>
      </c>
      <c r="C3882" s="3" t="s">
        <v>1441</v>
      </c>
      <c r="D3882" s="3" t="s">
        <v>13</v>
      </c>
      <c r="E3882" s="3">
        <v>6793</v>
      </c>
      <c r="F3882" s="3">
        <v>4869.6552668515296</v>
      </c>
      <c r="G3882" s="3">
        <v>7522</v>
      </c>
      <c r="H3882" s="3">
        <v>5706.2275579717398</v>
      </c>
    </row>
    <row r="3883" spans="1:8" x14ac:dyDescent="0.2">
      <c r="A3883" s="3" t="s">
        <v>1415</v>
      </c>
      <c r="B3883" s="3" t="s">
        <v>1440</v>
      </c>
      <c r="C3883" s="3" t="s">
        <v>1441</v>
      </c>
      <c r="D3883" s="3" t="s">
        <v>14</v>
      </c>
      <c r="E3883" s="3">
        <v>7193</v>
      </c>
      <c r="F3883" s="3">
        <v>5025.8585858585902</v>
      </c>
      <c r="G3883" s="3">
        <v>7564</v>
      </c>
      <c r="H3883" s="3">
        <v>5688.3848133848096</v>
      </c>
    </row>
    <row r="3884" spans="1:8" x14ac:dyDescent="0.2">
      <c r="A3884" s="3" t="s">
        <v>1415</v>
      </c>
      <c r="B3884" s="3" t="s">
        <v>1440</v>
      </c>
      <c r="C3884" s="3" t="s">
        <v>1441</v>
      </c>
      <c r="D3884" s="3" t="s">
        <v>15</v>
      </c>
      <c r="E3884" s="3">
        <v>7467</v>
      </c>
      <c r="F3884" s="3">
        <v>4476.4738292010998</v>
      </c>
      <c r="G3884" s="3">
        <v>8477</v>
      </c>
      <c r="H3884" s="3">
        <v>6760.03734827264</v>
      </c>
    </row>
    <row r="3885" spans="1:8" x14ac:dyDescent="0.2">
      <c r="A3885" s="3" t="s">
        <v>1415</v>
      </c>
      <c r="B3885" s="3" t="s">
        <v>1442</v>
      </c>
      <c r="C3885" s="3" t="s">
        <v>1443</v>
      </c>
      <c r="D3885" s="3" t="s">
        <v>8</v>
      </c>
      <c r="E3885" s="3">
        <v>4213</v>
      </c>
      <c r="F3885" s="3">
        <v>966.63986252867505</v>
      </c>
      <c r="G3885" s="3">
        <v>4906</v>
      </c>
      <c r="H3885" s="3">
        <v>1762.6422794943701</v>
      </c>
    </row>
    <row r="3886" spans="1:8" x14ac:dyDescent="0.2">
      <c r="A3886" s="3" t="s">
        <v>1415</v>
      </c>
      <c r="B3886" s="3" t="s">
        <v>1442</v>
      </c>
      <c r="C3886" s="3" t="s">
        <v>1443</v>
      </c>
      <c r="D3886" s="3" t="s">
        <v>9</v>
      </c>
      <c r="E3886" s="3">
        <v>4092</v>
      </c>
      <c r="F3886" s="3">
        <v>1013.11784728003</v>
      </c>
      <c r="G3886" s="3">
        <v>5050</v>
      </c>
      <c r="H3886" s="3">
        <v>1850.86919849583</v>
      </c>
    </row>
    <row r="3887" spans="1:8" x14ac:dyDescent="0.2">
      <c r="A3887" s="3" t="s">
        <v>1415</v>
      </c>
      <c r="B3887" s="3" t="s">
        <v>1442</v>
      </c>
      <c r="C3887" s="3" t="s">
        <v>1443</v>
      </c>
      <c r="D3887" s="3" t="s">
        <v>10</v>
      </c>
      <c r="E3887" s="3">
        <v>3772</v>
      </c>
      <c r="F3887" s="3">
        <v>1015.42931845791</v>
      </c>
      <c r="G3887" s="3">
        <v>4344</v>
      </c>
      <c r="H3887" s="3">
        <v>1586.9421253109399</v>
      </c>
    </row>
    <row r="3888" spans="1:8" x14ac:dyDescent="0.2">
      <c r="A3888" s="3" t="s">
        <v>1415</v>
      </c>
      <c r="B3888" s="3" t="s">
        <v>1442</v>
      </c>
      <c r="C3888" s="3" t="s">
        <v>1443</v>
      </c>
      <c r="D3888" s="3" t="s">
        <v>11</v>
      </c>
      <c r="E3888" s="3">
        <v>4248</v>
      </c>
      <c r="F3888" s="3">
        <v>1168.22878416919</v>
      </c>
      <c r="G3888" s="3">
        <v>5314</v>
      </c>
      <c r="H3888" s="3">
        <v>2075.5163074572902</v>
      </c>
    </row>
    <row r="3889" spans="1:8" x14ac:dyDescent="0.2">
      <c r="A3889" s="3" t="s">
        <v>1415</v>
      </c>
      <c r="B3889" s="3" t="s">
        <v>1442</v>
      </c>
      <c r="C3889" s="3" t="s">
        <v>1443</v>
      </c>
      <c r="D3889" s="3" t="s">
        <v>12</v>
      </c>
      <c r="E3889" s="3">
        <v>4362</v>
      </c>
      <c r="F3889" s="3">
        <v>1328.13956761285</v>
      </c>
      <c r="G3889" s="3">
        <v>5105</v>
      </c>
      <c r="H3889" s="3">
        <v>1913.81028509511</v>
      </c>
    </row>
    <row r="3890" spans="1:8" x14ac:dyDescent="0.2">
      <c r="A3890" s="3" t="s">
        <v>1415</v>
      </c>
      <c r="B3890" s="3" t="s">
        <v>1442</v>
      </c>
      <c r="C3890" s="3" t="s">
        <v>1443</v>
      </c>
      <c r="D3890" s="3" t="s">
        <v>13</v>
      </c>
      <c r="E3890" s="3">
        <v>4489</v>
      </c>
      <c r="F3890" s="3">
        <v>1389.7175694462801</v>
      </c>
      <c r="G3890" s="3">
        <v>5098</v>
      </c>
      <c r="H3890" s="3">
        <v>1786.8092790923699</v>
      </c>
    </row>
    <row r="3891" spans="1:8" x14ac:dyDescent="0.2">
      <c r="A3891" s="3" t="s">
        <v>1415</v>
      </c>
      <c r="B3891" s="3" t="s">
        <v>1442</v>
      </c>
      <c r="C3891" s="3" t="s">
        <v>1443</v>
      </c>
      <c r="D3891" s="3" t="s">
        <v>14</v>
      </c>
      <c r="E3891" s="3">
        <v>3841</v>
      </c>
      <c r="F3891" s="3">
        <v>981.36766842326404</v>
      </c>
      <c r="G3891" s="3">
        <v>4145</v>
      </c>
      <c r="H3891" s="3">
        <v>1235.0669215185901</v>
      </c>
    </row>
    <row r="3892" spans="1:8" x14ac:dyDescent="0.2">
      <c r="A3892" s="3" t="s">
        <v>1415</v>
      </c>
      <c r="B3892" s="3" t="s">
        <v>1442</v>
      </c>
      <c r="C3892" s="3" t="s">
        <v>1443</v>
      </c>
      <c r="D3892" s="3" t="s">
        <v>15</v>
      </c>
      <c r="E3892" s="3">
        <v>4033</v>
      </c>
      <c r="F3892" s="3">
        <v>1076.8435367775201</v>
      </c>
      <c r="G3892" s="3">
        <v>4408</v>
      </c>
      <c r="H3892" s="3">
        <v>1369.2272176426</v>
      </c>
    </row>
    <row r="3893" spans="1:8" x14ac:dyDescent="0.2">
      <c r="A3893" s="3" t="s">
        <v>1415</v>
      </c>
      <c r="B3893" s="3" t="s">
        <v>1444</v>
      </c>
      <c r="C3893" s="3" t="s">
        <v>1445</v>
      </c>
      <c r="D3893" s="3" t="s">
        <v>8</v>
      </c>
      <c r="E3893" s="3">
        <v>4082</v>
      </c>
      <c r="F3893" s="3">
        <v>960.80721086600499</v>
      </c>
      <c r="G3893" s="3">
        <v>4704</v>
      </c>
      <c r="H3893" s="3">
        <v>1800.8289199887099</v>
      </c>
    </row>
    <row r="3894" spans="1:8" x14ac:dyDescent="0.2">
      <c r="A3894" s="3" t="s">
        <v>1415</v>
      </c>
      <c r="B3894" s="3" t="s">
        <v>1444</v>
      </c>
      <c r="C3894" s="3" t="s">
        <v>1445</v>
      </c>
      <c r="D3894" s="3" t="s">
        <v>9</v>
      </c>
      <c r="E3894" s="3">
        <v>4098</v>
      </c>
      <c r="F3894" s="3">
        <v>1020.49202638641</v>
      </c>
      <c r="G3894" s="3">
        <v>5013</v>
      </c>
      <c r="H3894" s="3">
        <v>1864.1853256565</v>
      </c>
    </row>
    <row r="3895" spans="1:8" x14ac:dyDescent="0.2">
      <c r="A3895" s="3" t="s">
        <v>1415</v>
      </c>
      <c r="B3895" s="3" t="s">
        <v>1444</v>
      </c>
      <c r="C3895" s="3" t="s">
        <v>1445</v>
      </c>
      <c r="D3895" s="3" t="s">
        <v>10</v>
      </c>
      <c r="E3895" s="3">
        <v>4125</v>
      </c>
      <c r="F3895" s="3">
        <v>1090.81823346802</v>
      </c>
      <c r="G3895" s="3">
        <v>4734</v>
      </c>
      <c r="H3895" s="3">
        <v>1670.97422094627</v>
      </c>
    </row>
    <row r="3896" spans="1:8" x14ac:dyDescent="0.2">
      <c r="A3896" s="3" t="s">
        <v>1415</v>
      </c>
      <c r="B3896" s="3" t="s">
        <v>1444</v>
      </c>
      <c r="C3896" s="3" t="s">
        <v>1445</v>
      </c>
      <c r="D3896" s="3" t="s">
        <v>11</v>
      </c>
      <c r="E3896" s="3">
        <v>4222</v>
      </c>
      <c r="F3896" s="3">
        <v>1165.80703725949</v>
      </c>
      <c r="G3896" s="3">
        <v>4863</v>
      </c>
      <c r="H3896" s="3">
        <v>1871.9463147353199</v>
      </c>
    </row>
    <row r="3897" spans="1:8" x14ac:dyDescent="0.2">
      <c r="A3897" s="3" t="s">
        <v>1415</v>
      </c>
      <c r="B3897" s="3" t="s">
        <v>1444</v>
      </c>
      <c r="C3897" s="3" t="s">
        <v>1445</v>
      </c>
      <c r="D3897" s="3" t="s">
        <v>12</v>
      </c>
      <c r="E3897" s="3">
        <v>4157</v>
      </c>
      <c r="F3897" s="3">
        <v>1273.6641803188199</v>
      </c>
      <c r="G3897" s="3">
        <v>5000</v>
      </c>
      <c r="H3897" s="3">
        <v>1905.5113510226099</v>
      </c>
    </row>
    <row r="3898" spans="1:8" x14ac:dyDescent="0.2">
      <c r="A3898" s="3" t="s">
        <v>1415</v>
      </c>
      <c r="B3898" s="3" t="s">
        <v>1444</v>
      </c>
      <c r="C3898" s="3" t="s">
        <v>1445</v>
      </c>
      <c r="D3898" s="3" t="s">
        <v>13</v>
      </c>
      <c r="E3898" s="3">
        <v>4532</v>
      </c>
      <c r="F3898" s="3">
        <v>1386.70736198144</v>
      </c>
      <c r="G3898" s="3">
        <v>5372</v>
      </c>
      <c r="H3898" s="3">
        <v>2015.89062986155</v>
      </c>
    </row>
    <row r="3899" spans="1:8" x14ac:dyDescent="0.2">
      <c r="A3899" s="3" t="s">
        <v>1415</v>
      </c>
      <c r="B3899" s="3" t="s">
        <v>1444</v>
      </c>
      <c r="C3899" s="3" t="s">
        <v>1445</v>
      </c>
      <c r="D3899" s="3" t="s">
        <v>14</v>
      </c>
      <c r="E3899" s="3">
        <v>4075</v>
      </c>
      <c r="F3899" s="3">
        <v>1103.83928918269</v>
      </c>
      <c r="G3899" s="3">
        <v>4383</v>
      </c>
      <c r="H3899" s="3">
        <v>1452.3441240372199</v>
      </c>
    </row>
    <row r="3900" spans="1:8" x14ac:dyDescent="0.2">
      <c r="A3900" s="3" t="s">
        <v>1415</v>
      </c>
      <c r="B3900" s="3" t="s">
        <v>1444</v>
      </c>
      <c r="C3900" s="3" t="s">
        <v>1445</v>
      </c>
      <c r="D3900" s="3" t="s">
        <v>15</v>
      </c>
      <c r="E3900" s="3">
        <v>4459</v>
      </c>
      <c r="F3900" s="3">
        <v>1164.7597839817099</v>
      </c>
      <c r="G3900" s="3">
        <v>4757</v>
      </c>
      <c r="H3900" s="3">
        <v>1538.5855937512599</v>
      </c>
    </row>
    <row r="3901" spans="1:8" x14ac:dyDescent="0.2">
      <c r="A3901" s="3" t="s">
        <v>1415</v>
      </c>
      <c r="B3901" s="3" t="s">
        <v>1446</v>
      </c>
      <c r="C3901" s="3" t="s">
        <v>1447</v>
      </c>
      <c r="D3901" s="3" t="s">
        <v>8</v>
      </c>
      <c r="E3901" s="3">
        <v>5824</v>
      </c>
      <c r="F3901" s="3">
        <v>2426.3356973551099</v>
      </c>
      <c r="G3901" s="3">
        <v>6615</v>
      </c>
      <c r="H3901" s="3">
        <v>3114.31336521708</v>
      </c>
    </row>
    <row r="3902" spans="1:8" x14ac:dyDescent="0.2">
      <c r="A3902" s="3" t="s">
        <v>1415</v>
      </c>
      <c r="B3902" s="3" t="s">
        <v>1446</v>
      </c>
      <c r="C3902" s="3" t="s">
        <v>1447</v>
      </c>
      <c r="D3902" s="3" t="s">
        <v>9</v>
      </c>
      <c r="E3902" s="3">
        <v>5870</v>
      </c>
      <c r="F3902" s="3">
        <v>3010.6537477782099</v>
      </c>
      <c r="G3902" s="3">
        <v>6148</v>
      </c>
      <c r="H3902" s="3">
        <v>3357.7080629977399</v>
      </c>
    </row>
    <row r="3903" spans="1:8" x14ac:dyDescent="0.2">
      <c r="A3903" s="3" t="s">
        <v>1415</v>
      </c>
      <c r="B3903" s="3" t="s">
        <v>1446</v>
      </c>
      <c r="C3903" s="3" t="s">
        <v>1447</v>
      </c>
      <c r="D3903" s="3" t="s">
        <v>10</v>
      </c>
      <c r="E3903" s="3">
        <v>5564</v>
      </c>
      <c r="F3903" s="3">
        <v>2397.37493986048</v>
      </c>
      <c r="G3903" s="3">
        <v>5756</v>
      </c>
      <c r="H3903" s="3">
        <v>2708.9111628753599</v>
      </c>
    </row>
    <row r="3904" spans="1:8" x14ac:dyDescent="0.2">
      <c r="A3904" s="3" t="s">
        <v>1415</v>
      </c>
      <c r="B3904" s="3" t="s">
        <v>1446</v>
      </c>
      <c r="C3904" s="3" t="s">
        <v>1447</v>
      </c>
      <c r="D3904" s="3" t="s">
        <v>11</v>
      </c>
      <c r="E3904" s="3">
        <v>5782</v>
      </c>
      <c r="F3904" s="3">
        <v>2523.2201064168298</v>
      </c>
      <c r="G3904" s="3">
        <v>6644</v>
      </c>
      <c r="H3904" s="3">
        <v>3250.5861143893098</v>
      </c>
    </row>
    <row r="3905" spans="1:8" x14ac:dyDescent="0.2">
      <c r="A3905" s="3" t="s">
        <v>1415</v>
      </c>
      <c r="B3905" s="3" t="s">
        <v>1446</v>
      </c>
      <c r="C3905" s="3" t="s">
        <v>1447</v>
      </c>
      <c r="D3905" s="3" t="s">
        <v>12</v>
      </c>
      <c r="E3905" s="3">
        <v>5257</v>
      </c>
      <c r="F3905" s="3">
        <v>2047.61825463326</v>
      </c>
      <c r="G3905" s="3">
        <v>6287</v>
      </c>
      <c r="H3905" s="3">
        <v>2868.8995217072002</v>
      </c>
    </row>
    <row r="3906" spans="1:8" x14ac:dyDescent="0.2">
      <c r="A3906" s="3" t="s">
        <v>1415</v>
      </c>
      <c r="B3906" s="3" t="s">
        <v>1446</v>
      </c>
      <c r="C3906" s="3" t="s">
        <v>1447</v>
      </c>
      <c r="D3906" s="3" t="s">
        <v>13</v>
      </c>
      <c r="E3906" s="3">
        <v>5626</v>
      </c>
      <c r="F3906" s="3">
        <v>2364.8042533739699</v>
      </c>
      <c r="G3906" s="3">
        <v>6280</v>
      </c>
      <c r="H3906" s="3">
        <v>2922.7150060682202</v>
      </c>
    </row>
    <row r="3907" spans="1:8" x14ac:dyDescent="0.2">
      <c r="A3907" s="3" t="s">
        <v>1415</v>
      </c>
      <c r="B3907" s="3" t="s">
        <v>1446</v>
      </c>
      <c r="C3907" s="3" t="s">
        <v>1447</v>
      </c>
      <c r="D3907" s="3" t="s">
        <v>14</v>
      </c>
      <c r="E3907" s="3">
        <v>4894</v>
      </c>
      <c r="F3907" s="3">
        <v>1588.9136394357099</v>
      </c>
      <c r="G3907" s="3">
        <v>5188</v>
      </c>
      <c r="H3907" s="3">
        <v>1994.93240436573</v>
      </c>
    </row>
    <row r="3908" spans="1:8" x14ac:dyDescent="0.2">
      <c r="A3908" s="3" t="s">
        <v>1415</v>
      </c>
      <c r="B3908" s="3" t="s">
        <v>1446</v>
      </c>
      <c r="C3908" s="3" t="s">
        <v>1447</v>
      </c>
      <c r="D3908" s="3" t="s">
        <v>15</v>
      </c>
      <c r="E3908" s="3">
        <v>5011</v>
      </c>
      <c r="F3908" s="3">
        <v>1878.8331868948901</v>
      </c>
      <c r="G3908" s="3">
        <v>5473</v>
      </c>
      <c r="H3908" s="3">
        <v>2482.6342821919998</v>
      </c>
    </row>
    <row r="3909" spans="1:8" x14ac:dyDescent="0.2">
      <c r="A3909" s="3" t="s">
        <v>1415</v>
      </c>
      <c r="B3909" s="3" t="s">
        <v>1448</v>
      </c>
      <c r="C3909" s="3" t="s">
        <v>1449</v>
      </c>
      <c r="D3909" s="3" t="s">
        <v>8</v>
      </c>
      <c r="E3909" s="3">
        <v>5718</v>
      </c>
      <c r="F3909" s="3">
        <v>2742.7778605282401</v>
      </c>
      <c r="G3909" s="3">
        <v>6262</v>
      </c>
      <c r="H3909" s="3">
        <v>3461.3978264921702</v>
      </c>
    </row>
    <row r="3910" spans="1:8" x14ac:dyDescent="0.2">
      <c r="A3910" s="3" t="s">
        <v>1415</v>
      </c>
      <c r="B3910" s="3" t="s">
        <v>1448</v>
      </c>
      <c r="C3910" s="3" t="s">
        <v>1449</v>
      </c>
      <c r="D3910" s="3" t="s">
        <v>9</v>
      </c>
      <c r="E3910" s="3">
        <v>6145</v>
      </c>
      <c r="F3910" s="3">
        <v>3311.7577388292002</v>
      </c>
      <c r="G3910" s="3">
        <v>6464</v>
      </c>
      <c r="H3910" s="3">
        <v>3749.7537132009702</v>
      </c>
    </row>
    <row r="3911" spans="1:8" x14ac:dyDescent="0.2">
      <c r="A3911" s="3" t="s">
        <v>1415</v>
      </c>
      <c r="B3911" s="3" t="s">
        <v>1448</v>
      </c>
      <c r="C3911" s="3" t="s">
        <v>1449</v>
      </c>
      <c r="D3911" s="3" t="s">
        <v>10</v>
      </c>
      <c r="E3911" s="3">
        <v>5589</v>
      </c>
      <c r="F3911" s="3">
        <v>2879.0071096890902</v>
      </c>
      <c r="G3911" s="3">
        <v>6350</v>
      </c>
      <c r="H3911" s="3">
        <v>3518.1225163723402</v>
      </c>
    </row>
    <row r="3912" spans="1:8" x14ac:dyDescent="0.2">
      <c r="A3912" s="3" t="s">
        <v>1415</v>
      </c>
      <c r="B3912" s="3" t="s">
        <v>1448</v>
      </c>
      <c r="C3912" s="3" t="s">
        <v>1449</v>
      </c>
      <c r="D3912" s="3" t="s">
        <v>11</v>
      </c>
      <c r="E3912" s="3">
        <v>6018</v>
      </c>
      <c r="F3912" s="3">
        <v>3024.6986295990901</v>
      </c>
      <c r="G3912" s="3">
        <v>6436</v>
      </c>
      <c r="H3912" s="3">
        <v>3773.5812597225599</v>
      </c>
    </row>
    <row r="3913" spans="1:8" x14ac:dyDescent="0.2">
      <c r="A3913" s="3" t="s">
        <v>1415</v>
      </c>
      <c r="B3913" s="3" t="s">
        <v>1448</v>
      </c>
      <c r="C3913" s="3" t="s">
        <v>1449</v>
      </c>
      <c r="D3913" s="3" t="s">
        <v>12</v>
      </c>
      <c r="E3913" s="3">
        <v>5200</v>
      </c>
      <c r="F3913" s="3">
        <v>2397.3890853132302</v>
      </c>
      <c r="G3913" s="3">
        <v>6027</v>
      </c>
      <c r="H3913" s="3">
        <v>3300.31741869596</v>
      </c>
    </row>
    <row r="3914" spans="1:8" x14ac:dyDescent="0.2">
      <c r="A3914" s="3" t="s">
        <v>1415</v>
      </c>
      <c r="B3914" s="3" t="s">
        <v>1448</v>
      </c>
      <c r="C3914" s="3" t="s">
        <v>1449</v>
      </c>
      <c r="D3914" s="3" t="s">
        <v>13</v>
      </c>
      <c r="E3914" s="3">
        <v>5612</v>
      </c>
      <c r="F3914" s="3">
        <v>2602.1256466899699</v>
      </c>
      <c r="G3914" s="3">
        <v>5775</v>
      </c>
      <c r="H3914" s="3">
        <v>2961.64353518496</v>
      </c>
    </row>
    <row r="3915" spans="1:8" x14ac:dyDescent="0.2">
      <c r="A3915" s="3" t="s">
        <v>1415</v>
      </c>
      <c r="B3915" s="3" t="s">
        <v>1448</v>
      </c>
      <c r="C3915" s="3" t="s">
        <v>1449</v>
      </c>
      <c r="D3915" s="3" t="s">
        <v>14</v>
      </c>
      <c r="E3915" s="3">
        <v>5253</v>
      </c>
      <c r="F3915" s="3">
        <v>2069.35481282813</v>
      </c>
      <c r="G3915" s="3">
        <v>5472</v>
      </c>
      <c r="H3915" s="3">
        <v>2489.26381490115</v>
      </c>
    </row>
    <row r="3916" spans="1:8" x14ac:dyDescent="0.2">
      <c r="A3916" s="3" t="s">
        <v>1415</v>
      </c>
      <c r="B3916" s="3" t="s">
        <v>1448</v>
      </c>
      <c r="C3916" s="3" t="s">
        <v>1449</v>
      </c>
      <c r="D3916" s="3" t="s">
        <v>15</v>
      </c>
      <c r="E3916" s="3">
        <v>5478</v>
      </c>
      <c r="F3916" s="3">
        <v>2442.7670878264698</v>
      </c>
      <c r="G3916" s="3">
        <v>5770</v>
      </c>
      <c r="H3916" s="3">
        <v>3145.6047742717501</v>
      </c>
    </row>
    <row r="3917" spans="1:8" x14ac:dyDescent="0.2">
      <c r="A3917" s="3" t="s">
        <v>1415</v>
      </c>
      <c r="B3917" s="3" t="s">
        <v>1450</v>
      </c>
      <c r="C3917" s="3" t="s">
        <v>1451</v>
      </c>
      <c r="D3917" s="3" t="s">
        <v>8</v>
      </c>
      <c r="E3917" s="3">
        <v>6541</v>
      </c>
      <c r="F3917" s="3">
        <v>3840.8953759814399</v>
      </c>
      <c r="G3917" s="3">
        <v>7631</v>
      </c>
      <c r="H3917" s="3">
        <v>5577.1740188918102</v>
      </c>
    </row>
    <row r="3918" spans="1:8" x14ac:dyDescent="0.2">
      <c r="A3918" s="3" t="s">
        <v>1415</v>
      </c>
      <c r="B3918" s="3" t="s">
        <v>1450</v>
      </c>
      <c r="C3918" s="3" t="s">
        <v>1451</v>
      </c>
      <c r="D3918" s="3" t="s">
        <v>9</v>
      </c>
      <c r="E3918" s="3">
        <v>7028</v>
      </c>
      <c r="F3918" s="3">
        <v>4139.6032033482197</v>
      </c>
      <c r="G3918" s="3">
        <v>7605</v>
      </c>
      <c r="H3918" s="3">
        <v>5429.4142435735303</v>
      </c>
    </row>
    <row r="3919" spans="1:8" x14ac:dyDescent="0.2">
      <c r="A3919" s="3" t="s">
        <v>1415</v>
      </c>
      <c r="B3919" s="3" t="s">
        <v>1450</v>
      </c>
      <c r="C3919" s="3" t="s">
        <v>1451</v>
      </c>
      <c r="D3919" s="3" t="s">
        <v>10</v>
      </c>
      <c r="E3919" s="3">
        <v>6919</v>
      </c>
      <c r="F3919" s="3">
        <v>3999.4764836453501</v>
      </c>
      <c r="G3919" s="3">
        <v>7918</v>
      </c>
      <c r="H3919" s="3">
        <v>5389.0596866260603</v>
      </c>
    </row>
    <row r="3920" spans="1:8" x14ac:dyDescent="0.2">
      <c r="A3920" s="3" t="s">
        <v>1415</v>
      </c>
      <c r="B3920" s="3" t="s">
        <v>1450</v>
      </c>
      <c r="C3920" s="3" t="s">
        <v>1451</v>
      </c>
      <c r="D3920" s="3" t="s">
        <v>11</v>
      </c>
      <c r="E3920" s="3">
        <v>6241</v>
      </c>
      <c r="F3920" s="3">
        <v>3455.0497327620001</v>
      </c>
      <c r="G3920" s="3">
        <v>7456</v>
      </c>
      <c r="H3920" s="3">
        <v>5236.1214434165904</v>
      </c>
    </row>
    <row r="3921" spans="1:8" x14ac:dyDescent="0.2">
      <c r="A3921" s="3" t="s">
        <v>1415</v>
      </c>
      <c r="B3921" s="3" t="s">
        <v>1450</v>
      </c>
      <c r="C3921" s="3" t="s">
        <v>1451</v>
      </c>
      <c r="D3921" s="3" t="s">
        <v>12</v>
      </c>
      <c r="E3921" s="3">
        <v>5912</v>
      </c>
      <c r="F3921" s="3">
        <v>3381.4693000331499</v>
      </c>
      <c r="G3921" s="3">
        <v>7493</v>
      </c>
      <c r="H3921" s="3">
        <v>5610.2158447613001</v>
      </c>
    </row>
    <row r="3922" spans="1:8" x14ac:dyDescent="0.2">
      <c r="A3922" s="3" t="s">
        <v>1415</v>
      </c>
      <c r="B3922" s="3" t="s">
        <v>1450</v>
      </c>
      <c r="C3922" s="3" t="s">
        <v>1451</v>
      </c>
      <c r="D3922" s="3" t="s">
        <v>13</v>
      </c>
      <c r="E3922" s="3">
        <v>6615</v>
      </c>
      <c r="F3922" s="3">
        <v>4049.7188304497299</v>
      </c>
      <c r="G3922" s="3">
        <v>7002</v>
      </c>
      <c r="H3922" s="3">
        <v>4653.7911301859804</v>
      </c>
    </row>
    <row r="3923" spans="1:8" x14ac:dyDescent="0.2">
      <c r="A3923" s="3" t="s">
        <v>1415</v>
      </c>
      <c r="B3923" s="3" t="s">
        <v>1450</v>
      </c>
      <c r="C3923" s="3" t="s">
        <v>1451</v>
      </c>
      <c r="D3923" s="3" t="s">
        <v>14</v>
      </c>
      <c r="E3923" s="3">
        <v>6083</v>
      </c>
      <c r="F3923" s="3">
        <v>3202.52243512006</v>
      </c>
      <c r="G3923" s="3">
        <v>6601</v>
      </c>
      <c r="H3923" s="3">
        <v>3764.4128394016102</v>
      </c>
    </row>
    <row r="3924" spans="1:8" x14ac:dyDescent="0.2">
      <c r="A3924" s="3" t="s">
        <v>1415</v>
      </c>
      <c r="B3924" s="3" t="s">
        <v>1450</v>
      </c>
      <c r="C3924" s="3" t="s">
        <v>1451</v>
      </c>
      <c r="D3924" s="3" t="s">
        <v>15</v>
      </c>
      <c r="E3924" s="3">
        <v>6588</v>
      </c>
      <c r="F3924" s="3">
        <v>3801.4057318693099</v>
      </c>
      <c r="G3924" s="3">
        <v>6999</v>
      </c>
      <c r="H3924" s="3">
        <v>4571.0111351137002</v>
      </c>
    </row>
    <row r="3925" spans="1:8" x14ac:dyDescent="0.2">
      <c r="A3925" s="3" t="s">
        <v>1415</v>
      </c>
      <c r="B3925" s="3" t="s">
        <v>1452</v>
      </c>
      <c r="C3925" s="3" t="s">
        <v>1453</v>
      </c>
      <c r="D3925" s="3" t="s">
        <v>8</v>
      </c>
      <c r="E3925" s="3">
        <v>5941</v>
      </c>
      <c r="F3925" s="3">
        <v>2954.34349946455</v>
      </c>
      <c r="G3925" s="3">
        <v>6340</v>
      </c>
      <c r="H3925" s="3">
        <v>3454.37068711243</v>
      </c>
    </row>
    <row r="3926" spans="1:8" x14ac:dyDescent="0.2">
      <c r="A3926" s="3" t="s">
        <v>1415</v>
      </c>
      <c r="B3926" s="3" t="s">
        <v>1452</v>
      </c>
      <c r="C3926" s="3" t="s">
        <v>1453</v>
      </c>
      <c r="D3926" s="3" t="s">
        <v>9</v>
      </c>
      <c r="E3926" s="3">
        <v>6380</v>
      </c>
      <c r="F3926" s="3">
        <v>3559.4245112317399</v>
      </c>
      <c r="G3926" s="3">
        <v>6549</v>
      </c>
      <c r="H3926" s="3">
        <v>3786.7177036727198</v>
      </c>
    </row>
    <row r="3927" spans="1:8" x14ac:dyDescent="0.2">
      <c r="A3927" s="3" t="s">
        <v>1415</v>
      </c>
      <c r="B3927" s="3" t="s">
        <v>1452</v>
      </c>
      <c r="C3927" s="3" t="s">
        <v>1453</v>
      </c>
      <c r="D3927" s="3" t="s">
        <v>10</v>
      </c>
      <c r="E3927" s="3">
        <v>5348</v>
      </c>
      <c r="F3927" s="3">
        <v>2390.4801559033999</v>
      </c>
      <c r="G3927" s="3">
        <v>5609</v>
      </c>
      <c r="H3927" s="3">
        <v>2742.8217027017599</v>
      </c>
    </row>
    <row r="3928" spans="1:8" x14ac:dyDescent="0.2">
      <c r="A3928" s="3" t="s">
        <v>1415</v>
      </c>
      <c r="B3928" s="3" t="s">
        <v>1452</v>
      </c>
      <c r="C3928" s="3" t="s">
        <v>1453</v>
      </c>
      <c r="D3928" s="3" t="s">
        <v>11</v>
      </c>
      <c r="E3928" s="3">
        <v>5914</v>
      </c>
      <c r="F3928" s="3">
        <v>2836.1128089607901</v>
      </c>
      <c r="G3928" s="3">
        <v>6288</v>
      </c>
      <c r="H3928" s="3">
        <v>3304.38184450568</v>
      </c>
    </row>
    <row r="3929" spans="1:8" x14ac:dyDescent="0.2">
      <c r="A3929" s="3" t="s">
        <v>1415</v>
      </c>
      <c r="B3929" s="3" t="s">
        <v>1452</v>
      </c>
      <c r="C3929" s="3" t="s">
        <v>1453</v>
      </c>
      <c r="D3929" s="3" t="s">
        <v>12</v>
      </c>
      <c r="E3929" s="3">
        <v>5465</v>
      </c>
      <c r="F3929" s="3">
        <v>2637.59449423664</v>
      </c>
      <c r="G3929" s="3">
        <v>6157</v>
      </c>
      <c r="H3929" s="3">
        <v>3428.6465168818099</v>
      </c>
    </row>
    <row r="3930" spans="1:8" x14ac:dyDescent="0.2">
      <c r="A3930" s="3" t="s">
        <v>1415</v>
      </c>
      <c r="B3930" s="3" t="s">
        <v>1452</v>
      </c>
      <c r="C3930" s="3" t="s">
        <v>1453</v>
      </c>
      <c r="D3930" s="3" t="s">
        <v>13</v>
      </c>
      <c r="E3930" s="3">
        <v>5666</v>
      </c>
      <c r="F3930" s="3">
        <v>2940.0735043229502</v>
      </c>
      <c r="G3930" s="3">
        <v>6158</v>
      </c>
      <c r="H3930" s="3">
        <v>3439.1535176725702</v>
      </c>
    </row>
    <row r="3931" spans="1:8" x14ac:dyDescent="0.2">
      <c r="A3931" s="3" t="s">
        <v>1415</v>
      </c>
      <c r="B3931" s="3" t="s">
        <v>1452</v>
      </c>
      <c r="C3931" s="3" t="s">
        <v>1453</v>
      </c>
      <c r="D3931" s="3" t="s">
        <v>14</v>
      </c>
      <c r="E3931" s="3">
        <v>5312</v>
      </c>
      <c r="F3931" s="3">
        <v>2301.7264685345099</v>
      </c>
      <c r="G3931" s="3">
        <v>5471</v>
      </c>
      <c r="H3931" s="3">
        <v>2643.4277519214002</v>
      </c>
    </row>
    <row r="3932" spans="1:8" x14ac:dyDescent="0.2">
      <c r="A3932" s="3" t="s">
        <v>1415</v>
      </c>
      <c r="B3932" s="3" t="s">
        <v>1452</v>
      </c>
      <c r="C3932" s="3" t="s">
        <v>1453</v>
      </c>
      <c r="D3932" s="3" t="s">
        <v>15</v>
      </c>
      <c r="E3932" s="3">
        <v>5381</v>
      </c>
      <c r="F3932" s="3">
        <v>2550.09021149817</v>
      </c>
      <c r="G3932" s="3">
        <v>6018</v>
      </c>
      <c r="H3932" s="3">
        <v>3312.3216015487701</v>
      </c>
    </row>
    <row r="3933" spans="1:8" x14ac:dyDescent="0.2">
      <c r="A3933" s="3" t="s">
        <v>1415</v>
      </c>
      <c r="B3933" s="3" t="s">
        <v>1454</v>
      </c>
      <c r="C3933" s="3" t="s">
        <v>1455</v>
      </c>
      <c r="D3933" s="3" t="s">
        <v>8</v>
      </c>
    </row>
    <row r="3934" spans="1:8" x14ac:dyDescent="0.2">
      <c r="A3934" s="3" t="s">
        <v>1415</v>
      </c>
      <c r="B3934" s="3" t="s">
        <v>1454</v>
      </c>
      <c r="C3934" s="3" t="s">
        <v>1455</v>
      </c>
      <c r="D3934" s="3" t="s">
        <v>9</v>
      </c>
    </row>
    <row r="3935" spans="1:8" x14ac:dyDescent="0.2">
      <c r="A3935" s="3" t="s">
        <v>1415</v>
      </c>
      <c r="B3935" s="3" t="s">
        <v>1454</v>
      </c>
      <c r="C3935" s="3" t="s">
        <v>1455</v>
      </c>
      <c r="D3935" s="3" t="s">
        <v>10</v>
      </c>
    </row>
    <row r="3936" spans="1:8" x14ac:dyDescent="0.2">
      <c r="A3936" s="3" t="s">
        <v>1415</v>
      </c>
      <c r="B3936" s="3" t="s">
        <v>1454</v>
      </c>
      <c r="C3936" s="3" t="s">
        <v>1455</v>
      </c>
      <c r="D3936" s="3" t="s">
        <v>11</v>
      </c>
    </row>
    <row r="3937" spans="1:8" x14ac:dyDescent="0.2">
      <c r="A3937" s="3" t="s">
        <v>1415</v>
      </c>
      <c r="B3937" s="3" t="s">
        <v>1454</v>
      </c>
      <c r="C3937" s="3" t="s">
        <v>1455</v>
      </c>
      <c r="D3937" s="3" t="s">
        <v>12</v>
      </c>
    </row>
    <row r="3938" spans="1:8" x14ac:dyDescent="0.2">
      <c r="A3938" s="3" t="s">
        <v>1415</v>
      </c>
      <c r="B3938" s="3" t="s">
        <v>1454</v>
      </c>
      <c r="C3938" s="3" t="s">
        <v>1455</v>
      </c>
      <c r="D3938" s="3" t="s">
        <v>13</v>
      </c>
    </row>
    <row r="3939" spans="1:8" x14ac:dyDescent="0.2">
      <c r="A3939" s="3" t="s">
        <v>1415</v>
      </c>
      <c r="B3939" s="3" t="s">
        <v>1454</v>
      </c>
      <c r="C3939" s="3" t="s">
        <v>1455</v>
      </c>
      <c r="D3939" s="3" t="s">
        <v>14</v>
      </c>
    </row>
    <row r="3940" spans="1:8" x14ac:dyDescent="0.2">
      <c r="A3940" s="3" t="s">
        <v>1415</v>
      </c>
      <c r="B3940" s="3" t="s">
        <v>1454</v>
      </c>
      <c r="C3940" s="3" t="s">
        <v>1455</v>
      </c>
      <c r="D3940" s="3" t="s">
        <v>15</v>
      </c>
    </row>
    <row r="3941" spans="1:8" x14ac:dyDescent="0.2">
      <c r="A3941" s="3" t="s">
        <v>1415</v>
      </c>
      <c r="B3941" s="3" t="s">
        <v>1456</v>
      </c>
      <c r="C3941" s="3" t="s">
        <v>1457</v>
      </c>
      <c r="D3941" s="3" t="s">
        <v>8</v>
      </c>
      <c r="E3941" s="3">
        <v>5191</v>
      </c>
      <c r="F3941" s="3">
        <v>1700.8571879930901</v>
      </c>
      <c r="G3941" s="3">
        <v>7174</v>
      </c>
      <c r="H3941" s="3">
        <v>4532.5049010308003</v>
      </c>
    </row>
    <row r="3942" spans="1:8" x14ac:dyDescent="0.2">
      <c r="A3942" s="3" t="s">
        <v>1415</v>
      </c>
      <c r="B3942" s="3" t="s">
        <v>1456</v>
      </c>
      <c r="C3942" s="3" t="s">
        <v>1457</v>
      </c>
      <c r="D3942" s="3" t="s">
        <v>9</v>
      </c>
      <c r="E3942" s="3">
        <v>5018</v>
      </c>
      <c r="F3942" s="3">
        <v>1665.4042585900499</v>
      </c>
      <c r="G3942" s="3">
        <v>6848</v>
      </c>
      <c r="H3942" s="3">
        <v>4274.4160255077304</v>
      </c>
    </row>
    <row r="3943" spans="1:8" x14ac:dyDescent="0.2">
      <c r="A3943" s="3" t="s">
        <v>1415</v>
      </c>
      <c r="B3943" s="3" t="s">
        <v>1456</v>
      </c>
      <c r="C3943" s="3" t="s">
        <v>1457</v>
      </c>
      <c r="D3943" s="3" t="s">
        <v>10</v>
      </c>
      <c r="E3943" s="3">
        <v>5112</v>
      </c>
      <c r="F3943" s="3">
        <v>1820.0058257272501</v>
      </c>
      <c r="G3943" s="3">
        <v>6501</v>
      </c>
      <c r="H3943" s="3">
        <v>3334.0430750918799</v>
      </c>
    </row>
    <row r="3944" spans="1:8" x14ac:dyDescent="0.2">
      <c r="A3944" s="3" t="s">
        <v>1415</v>
      </c>
      <c r="B3944" s="3" t="s">
        <v>1456</v>
      </c>
      <c r="C3944" s="3" t="s">
        <v>1457</v>
      </c>
      <c r="D3944" s="3" t="s">
        <v>11</v>
      </c>
      <c r="E3944" s="3">
        <v>4949</v>
      </c>
      <c r="F3944" s="3">
        <v>1628.98660687042</v>
      </c>
      <c r="G3944" s="3">
        <v>6673</v>
      </c>
      <c r="H3944" s="3">
        <v>4058.4297224082202</v>
      </c>
    </row>
    <row r="3945" spans="1:8" x14ac:dyDescent="0.2">
      <c r="A3945" s="3" t="s">
        <v>1415</v>
      </c>
      <c r="B3945" s="3" t="s">
        <v>1456</v>
      </c>
      <c r="C3945" s="3" t="s">
        <v>1457</v>
      </c>
      <c r="D3945" s="3" t="s">
        <v>12</v>
      </c>
      <c r="E3945" s="3">
        <v>4579</v>
      </c>
      <c r="F3945" s="3">
        <v>1592.1169490754401</v>
      </c>
      <c r="G3945" s="3">
        <v>6735</v>
      </c>
      <c r="H3945" s="3">
        <v>4345.4395294496799</v>
      </c>
    </row>
    <row r="3946" spans="1:8" x14ac:dyDescent="0.2">
      <c r="A3946" s="3" t="s">
        <v>1415</v>
      </c>
      <c r="B3946" s="3" t="s">
        <v>1456</v>
      </c>
      <c r="C3946" s="3" t="s">
        <v>1457</v>
      </c>
      <c r="D3946" s="3" t="s">
        <v>13</v>
      </c>
      <c r="E3946" s="3">
        <v>5428</v>
      </c>
      <c r="F3946" s="3">
        <v>2356.7219524873499</v>
      </c>
      <c r="G3946" s="3">
        <v>6330</v>
      </c>
      <c r="H3946" s="3">
        <v>3461.0790155398099</v>
      </c>
    </row>
    <row r="3947" spans="1:8" x14ac:dyDescent="0.2">
      <c r="A3947" s="3" t="s">
        <v>1415</v>
      </c>
      <c r="B3947" s="3" t="s">
        <v>1456</v>
      </c>
      <c r="C3947" s="3" t="s">
        <v>1457</v>
      </c>
      <c r="D3947" s="3" t="s">
        <v>14</v>
      </c>
      <c r="E3947" s="3">
        <v>5214</v>
      </c>
      <c r="F3947" s="3">
        <v>2201.6824251749199</v>
      </c>
      <c r="G3947" s="3">
        <v>5533</v>
      </c>
      <c r="H3947" s="3">
        <v>2651.35639715771</v>
      </c>
    </row>
    <row r="3948" spans="1:8" x14ac:dyDescent="0.2">
      <c r="A3948" s="3" t="s">
        <v>1415</v>
      </c>
      <c r="B3948" s="3" t="s">
        <v>1456</v>
      </c>
      <c r="C3948" s="3" t="s">
        <v>1457</v>
      </c>
      <c r="D3948" s="3" t="s">
        <v>15</v>
      </c>
      <c r="E3948" s="3">
        <v>4702</v>
      </c>
      <c r="F3948" s="3">
        <v>1437.8219369539599</v>
      </c>
      <c r="G3948" s="3">
        <v>5092</v>
      </c>
      <c r="H3948" s="3">
        <v>1685.06515676395</v>
      </c>
    </row>
    <row r="3949" spans="1:8" x14ac:dyDescent="0.2">
      <c r="A3949" s="3" t="s">
        <v>1415</v>
      </c>
      <c r="B3949" s="3" t="s">
        <v>1458</v>
      </c>
      <c r="C3949" s="3" t="s">
        <v>1459</v>
      </c>
      <c r="D3949" s="3" t="s">
        <v>8</v>
      </c>
      <c r="E3949" s="3">
        <v>5147</v>
      </c>
      <c r="F3949" s="3">
        <v>1496.9183132643</v>
      </c>
      <c r="G3949" s="3">
        <v>6024</v>
      </c>
      <c r="H3949" s="3">
        <v>2922.6829136841702</v>
      </c>
    </row>
    <row r="3950" spans="1:8" x14ac:dyDescent="0.2">
      <c r="A3950" s="3" t="s">
        <v>1415</v>
      </c>
      <c r="B3950" s="3" t="s">
        <v>1458</v>
      </c>
      <c r="C3950" s="3" t="s">
        <v>1459</v>
      </c>
      <c r="D3950" s="3" t="s">
        <v>9</v>
      </c>
      <c r="E3950" s="3">
        <v>5241</v>
      </c>
      <c r="F3950" s="3">
        <v>1649.91500608357</v>
      </c>
      <c r="G3950" s="3">
        <v>6236</v>
      </c>
      <c r="H3950" s="3">
        <v>2890.3482150898099</v>
      </c>
    </row>
    <row r="3951" spans="1:8" x14ac:dyDescent="0.2">
      <c r="A3951" s="3" t="s">
        <v>1415</v>
      </c>
      <c r="B3951" s="3" t="s">
        <v>1458</v>
      </c>
      <c r="C3951" s="3" t="s">
        <v>1459</v>
      </c>
      <c r="D3951" s="3" t="s">
        <v>10</v>
      </c>
      <c r="E3951" s="3">
        <v>4715</v>
      </c>
      <c r="F3951" s="3">
        <v>1503.32284999324</v>
      </c>
      <c r="G3951" s="3">
        <v>5622</v>
      </c>
      <c r="H3951" s="3">
        <v>2328.2675616769702</v>
      </c>
    </row>
    <row r="3952" spans="1:8" x14ac:dyDescent="0.2">
      <c r="A3952" s="3" t="s">
        <v>1415</v>
      </c>
      <c r="B3952" s="3" t="s">
        <v>1458</v>
      </c>
      <c r="C3952" s="3" t="s">
        <v>1459</v>
      </c>
      <c r="D3952" s="3" t="s">
        <v>11</v>
      </c>
      <c r="E3952" s="3">
        <v>5281</v>
      </c>
      <c r="F3952" s="3">
        <v>1637.74959239898</v>
      </c>
      <c r="G3952" s="3">
        <v>5941</v>
      </c>
      <c r="H3952" s="3">
        <v>2742.56620609015</v>
      </c>
    </row>
    <row r="3953" spans="1:8" x14ac:dyDescent="0.2">
      <c r="A3953" s="3" t="s">
        <v>1415</v>
      </c>
      <c r="B3953" s="3" t="s">
        <v>1458</v>
      </c>
      <c r="C3953" s="3" t="s">
        <v>1459</v>
      </c>
      <c r="D3953" s="3" t="s">
        <v>12</v>
      </c>
      <c r="E3953" s="3">
        <v>4663</v>
      </c>
      <c r="F3953" s="3">
        <v>1602.7825728764999</v>
      </c>
      <c r="G3953" s="3">
        <v>6094</v>
      </c>
      <c r="H3953" s="3">
        <v>3088.9599297479999</v>
      </c>
    </row>
    <row r="3954" spans="1:8" x14ac:dyDescent="0.2">
      <c r="A3954" s="3" t="s">
        <v>1415</v>
      </c>
      <c r="B3954" s="3" t="s">
        <v>1458</v>
      </c>
      <c r="C3954" s="3" t="s">
        <v>1459</v>
      </c>
      <c r="D3954" s="3" t="s">
        <v>13</v>
      </c>
      <c r="E3954" s="3">
        <v>5100</v>
      </c>
      <c r="F3954" s="3">
        <v>1860.4113729958599</v>
      </c>
      <c r="G3954" s="3">
        <v>5876</v>
      </c>
      <c r="H3954" s="3">
        <v>2613.1407295878298</v>
      </c>
    </row>
    <row r="3955" spans="1:8" x14ac:dyDescent="0.2">
      <c r="A3955" s="3" t="s">
        <v>1415</v>
      </c>
      <c r="B3955" s="3" t="s">
        <v>1458</v>
      </c>
      <c r="C3955" s="3" t="s">
        <v>1459</v>
      </c>
      <c r="D3955" s="3" t="s">
        <v>14</v>
      </c>
      <c r="E3955" s="3">
        <v>4816</v>
      </c>
      <c r="F3955" s="3">
        <v>1467.62622334755</v>
      </c>
      <c r="G3955" s="3">
        <v>5363</v>
      </c>
      <c r="H3955" s="3">
        <v>1985.5268606091699</v>
      </c>
    </row>
    <row r="3956" spans="1:8" x14ac:dyDescent="0.2">
      <c r="A3956" s="3" t="s">
        <v>1415</v>
      </c>
      <c r="B3956" s="3" t="s">
        <v>1458</v>
      </c>
      <c r="C3956" s="3" t="s">
        <v>1459</v>
      </c>
      <c r="D3956" s="3" t="s">
        <v>15</v>
      </c>
      <c r="E3956" s="3">
        <v>4295</v>
      </c>
      <c r="F3956" s="3">
        <v>1028.22176963162</v>
      </c>
      <c r="G3956" s="3">
        <v>4858</v>
      </c>
      <c r="H3956" s="3">
        <v>1453.98187004896</v>
      </c>
    </row>
    <row r="3957" spans="1:8" x14ac:dyDescent="0.2">
      <c r="A3957" s="3" t="s">
        <v>1415</v>
      </c>
      <c r="B3957" s="3" t="s">
        <v>1460</v>
      </c>
      <c r="C3957" s="3" t="s">
        <v>1461</v>
      </c>
      <c r="D3957" s="3" t="s">
        <v>8</v>
      </c>
      <c r="E3957" s="3">
        <v>5708</v>
      </c>
      <c r="F3957" s="3">
        <v>2087.78172380262</v>
      </c>
      <c r="G3957" s="3">
        <v>6862</v>
      </c>
      <c r="H3957" s="3">
        <v>4079.9938157081001</v>
      </c>
    </row>
    <row r="3958" spans="1:8" x14ac:dyDescent="0.2">
      <c r="A3958" s="3" t="s">
        <v>1415</v>
      </c>
      <c r="B3958" s="3" t="s">
        <v>1460</v>
      </c>
      <c r="C3958" s="3" t="s">
        <v>1461</v>
      </c>
      <c r="D3958" s="3" t="s">
        <v>9</v>
      </c>
      <c r="E3958" s="3">
        <v>5514</v>
      </c>
      <c r="F3958" s="3">
        <v>2108.2047957047998</v>
      </c>
      <c r="G3958" s="3">
        <v>6558</v>
      </c>
      <c r="H3958" s="3">
        <v>3815.1933825173301</v>
      </c>
    </row>
    <row r="3959" spans="1:8" x14ac:dyDescent="0.2">
      <c r="A3959" s="3" t="s">
        <v>1415</v>
      </c>
      <c r="B3959" s="3" t="s">
        <v>1460</v>
      </c>
      <c r="C3959" s="3" t="s">
        <v>1461</v>
      </c>
      <c r="D3959" s="3" t="s">
        <v>10</v>
      </c>
      <c r="E3959" s="3">
        <v>5373</v>
      </c>
      <c r="F3959" s="3">
        <v>2027.5839528292699</v>
      </c>
      <c r="G3959" s="3">
        <v>6006</v>
      </c>
      <c r="H3959" s="3">
        <v>2844.0708145089502</v>
      </c>
    </row>
    <row r="3960" spans="1:8" x14ac:dyDescent="0.2">
      <c r="A3960" s="3" t="s">
        <v>1415</v>
      </c>
      <c r="B3960" s="3" t="s">
        <v>1460</v>
      </c>
      <c r="C3960" s="3" t="s">
        <v>1461</v>
      </c>
      <c r="D3960" s="3" t="s">
        <v>11</v>
      </c>
      <c r="E3960" s="3">
        <v>5271</v>
      </c>
      <c r="F3960" s="3">
        <v>2180.4090709014299</v>
      </c>
      <c r="G3960" s="3">
        <v>5831</v>
      </c>
      <c r="H3960" s="3">
        <v>3052.54673141684</v>
      </c>
    </row>
    <row r="3961" spans="1:8" x14ac:dyDescent="0.2">
      <c r="A3961" s="3" t="s">
        <v>1415</v>
      </c>
      <c r="B3961" s="3" t="s">
        <v>1460</v>
      </c>
      <c r="C3961" s="3" t="s">
        <v>1461</v>
      </c>
      <c r="D3961" s="3" t="s">
        <v>12</v>
      </c>
      <c r="E3961" s="3">
        <v>5967</v>
      </c>
      <c r="F3961" s="3">
        <v>2700.7162609837201</v>
      </c>
      <c r="G3961" s="3">
        <v>6783</v>
      </c>
      <c r="H3961" s="3">
        <v>3495.9514440964699</v>
      </c>
    </row>
    <row r="3962" spans="1:8" x14ac:dyDescent="0.2">
      <c r="A3962" s="3" t="s">
        <v>1415</v>
      </c>
      <c r="B3962" s="3" t="s">
        <v>1460</v>
      </c>
      <c r="C3962" s="3" t="s">
        <v>1461</v>
      </c>
      <c r="D3962" s="3" t="s">
        <v>13</v>
      </c>
      <c r="E3962" s="3">
        <v>5069</v>
      </c>
      <c r="F3962" s="3">
        <v>2040.9799083959999</v>
      </c>
      <c r="G3962" s="3">
        <v>5513</v>
      </c>
      <c r="H3962" s="3">
        <v>2413.7353362255199</v>
      </c>
    </row>
    <row r="3963" spans="1:8" x14ac:dyDescent="0.2">
      <c r="A3963" s="3" t="s">
        <v>1415</v>
      </c>
      <c r="B3963" s="3" t="s">
        <v>1460</v>
      </c>
      <c r="C3963" s="3" t="s">
        <v>1461</v>
      </c>
      <c r="D3963" s="3" t="s">
        <v>14</v>
      </c>
      <c r="E3963" s="3">
        <v>4836</v>
      </c>
      <c r="F3963" s="3">
        <v>1699.7933263909099</v>
      </c>
      <c r="G3963" s="3">
        <v>5189</v>
      </c>
      <c r="H3963" s="3">
        <v>2078.4234745550202</v>
      </c>
    </row>
    <row r="3964" spans="1:8" x14ac:dyDescent="0.2">
      <c r="A3964" s="3" t="s">
        <v>1415</v>
      </c>
      <c r="B3964" s="3" t="s">
        <v>1460</v>
      </c>
      <c r="C3964" s="3" t="s">
        <v>1461</v>
      </c>
      <c r="D3964" s="3" t="s">
        <v>15</v>
      </c>
      <c r="E3964" s="3">
        <v>4176</v>
      </c>
      <c r="F3964" s="3">
        <v>982.43506869611304</v>
      </c>
      <c r="G3964" s="3">
        <v>4323</v>
      </c>
      <c r="H3964" s="3">
        <v>1113.12023519535</v>
      </c>
    </row>
    <row r="3965" spans="1:8" x14ac:dyDescent="0.2">
      <c r="A3965" s="3" t="s">
        <v>1415</v>
      </c>
      <c r="B3965" s="3" t="s">
        <v>1462</v>
      </c>
      <c r="C3965" s="3" t="s">
        <v>1463</v>
      </c>
      <c r="D3965" s="3" t="s">
        <v>8</v>
      </c>
      <c r="E3965" s="3">
        <v>5224</v>
      </c>
      <c r="F3965" s="3">
        <v>1755.19301261079</v>
      </c>
      <c r="G3965" s="3">
        <v>6322</v>
      </c>
      <c r="H3965" s="3">
        <v>2873.8502963993201</v>
      </c>
    </row>
    <row r="3966" spans="1:8" x14ac:dyDescent="0.2">
      <c r="A3966" s="3" t="s">
        <v>1415</v>
      </c>
      <c r="B3966" s="3" t="s">
        <v>1462</v>
      </c>
      <c r="C3966" s="3" t="s">
        <v>1463</v>
      </c>
      <c r="D3966" s="3" t="s">
        <v>9</v>
      </c>
      <c r="E3966" s="3">
        <v>4910</v>
      </c>
      <c r="F3966" s="3">
        <v>1572.0239331625501</v>
      </c>
      <c r="G3966" s="3">
        <v>6054</v>
      </c>
      <c r="H3966" s="3">
        <v>2992.1397177036301</v>
      </c>
    </row>
    <row r="3967" spans="1:8" x14ac:dyDescent="0.2">
      <c r="A3967" s="3" t="s">
        <v>1415</v>
      </c>
      <c r="B3967" s="3" t="s">
        <v>1462</v>
      </c>
      <c r="C3967" s="3" t="s">
        <v>1463</v>
      </c>
      <c r="D3967" s="3" t="s">
        <v>10</v>
      </c>
      <c r="E3967" s="3">
        <v>4825</v>
      </c>
      <c r="F3967" s="3">
        <v>1590.44304845798</v>
      </c>
      <c r="G3967" s="3">
        <v>5411</v>
      </c>
      <c r="H3967" s="3">
        <v>2270.1782583692102</v>
      </c>
    </row>
    <row r="3968" spans="1:8" x14ac:dyDescent="0.2">
      <c r="A3968" s="3" t="s">
        <v>1415</v>
      </c>
      <c r="B3968" s="3" t="s">
        <v>1462</v>
      </c>
      <c r="C3968" s="3" t="s">
        <v>1463</v>
      </c>
      <c r="D3968" s="3" t="s">
        <v>11</v>
      </c>
      <c r="E3968" s="3">
        <v>5210</v>
      </c>
      <c r="F3968" s="3">
        <v>1838.2888016470999</v>
      </c>
      <c r="G3968" s="3">
        <v>5737</v>
      </c>
      <c r="H3968" s="3">
        <v>2759.0395041851398</v>
      </c>
    </row>
    <row r="3969" spans="1:8" x14ac:dyDescent="0.2">
      <c r="A3969" s="3" t="s">
        <v>1415</v>
      </c>
      <c r="B3969" s="3" t="s">
        <v>1462</v>
      </c>
      <c r="C3969" s="3" t="s">
        <v>1463</v>
      </c>
      <c r="D3969" s="3" t="s">
        <v>12</v>
      </c>
      <c r="E3969" s="3">
        <v>4831</v>
      </c>
      <c r="F3969" s="3">
        <v>2075.9728977049199</v>
      </c>
      <c r="G3969" s="3">
        <v>6217</v>
      </c>
      <c r="H3969" s="3">
        <v>3180.1815594332002</v>
      </c>
    </row>
    <row r="3970" spans="1:8" x14ac:dyDescent="0.2">
      <c r="A3970" s="3" t="s">
        <v>1415</v>
      </c>
      <c r="B3970" s="3" t="s">
        <v>1462</v>
      </c>
      <c r="C3970" s="3" t="s">
        <v>1463</v>
      </c>
      <c r="D3970" s="3" t="s">
        <v>13</v>
      </c>
      <c r="E3970" s="3">
        <v>5066</v>
      </c>
      <c r="F3970" s="3">
        <v>2085.8006896902598</v>
      </c>
      <c r="G3970" s="3">
        <v>5515</v>
      </c>
      <c r="H3970" s="3">
        <v>2651.7923257716202</v>
      </c>
    </row>
    <row r="3971" spans="1:8" x14ac:dyDescent="0.2">
      <c r="A3971" s="3" t="s">
        <v>1415</v>
      </c>
      <c r="B3971" s="3" t="s">
        <v>1462</v>
      </c>
      <c r="C3971" s="3" t="s">
        <v>1463</v>
      </c>
      <c r="D3971" s="3" t="s">
        <v>14</v>
      </c>
      <c r="E3971" s="3">
        <v>4606</v>
      </c>
      <c r="F3971" s="3">
        <v>1704.4549335980801</v>
      </c>
      <c r="G3971" s="3">
        <v>4844</v>
      </c>
      <c r="H3971" s="3">
        <v>2061.3859494627</v>
      </c>
    </row>
    <row r="3972" spans="1:8" x14ac:dyDescent="0.2">
      <c r="A3972" s="3" t="s">
        <v>1415</v>
      </c>
      <c r="B3972" s="3" t="s">
        <v>1462</v>
      </c>
      <c r="C3972" s="3" t="s">
        <v>1463</v>
      </c>
      <c r="D3972" s="3" t="s">
        <v>15</v>
      </c>
      <c r="E3972" s="3">
        <v>4128</v>
      </c>
      <c r="F3972" s="3">
        <v>1000.75526653439</v>
      </c>
      <c r="G3972" s="3">
        <v>4452</v>
      </c>
      <c r="H3972" s="3">
        <v>1171.5539531500399</v>
      </c>
    </row>
    <row r="3973" spans="1:8" x14ac:dyDescent="0.2">
      <c r="A3973" s="3" t="s">
        <v>1415</v>
      </c>
      <c r="B3973" s="3" t="s">
        <v>1464</v>
      </c>
      <c r="C3973" s="3" t="s">
        <v>1465</v>
      </c>
      <c r="D3973" s="3" t="s">
        <v>8</v>
      </c>
      <c r="E3973" s="3">
        <v>5294</v>
      </c>
      <c r="F3973" s="3">
        <v>1741.0173748268701</v>
      </c>
      <c r="G3973" s="3">
        <v>5920</v>
      </c>
      <c r="H3973" s="3">
        <v>3170.05945671154</v>
      </c>
    </row>
    <row r="3974" spans="1:8" x14ac:dyDescent="0.2">
      <c r="A3974" s="3" t="s">
        <v>1415</v>
      </c>
      <c r="B3974" s="3" t="s">
        <v>1464</v>
      </c>
      <c r="C3974" s="3" t="s">
        <v>1465</v>
      </c>
      <c r="D3974" s="3" t="s">
        <v>9</v>
      </c>
      <c r="E3974" s="3">
        <v>5186</v>
      </c>
      <c r="F3974" s="3">
        <v>1916.5729037870799</v>
      </c>
      <c r="G3974" s="3">
        <v>5669</v>
      </c>
      <c r="H3974" s="3">
        <v>2906.27945889894</v>
      </c>
    </row>
    <row r="3975" spans="1:8" x14ac:dyDescent="0.2">
      <c r="A3975" s="3" t="s">
        <v>1415</v>
      </c>
      <c r="B3975" s="3" t="s">
        <v>1464</v>
      </c>
      <c r="C3975" s="3" t="s">
        <v>1465</v>
      </c>
      <c r="D3975" s="3" t="s">
        <v>10</v>
      </c>
      <c r="E3975" s="3">
        <v>5592</v>
      </c>
      <c r="F3975" s="3">
        <v>1980.81443650806</v>
      </c>
      <c r="G3975" s="3">
        <v>5880</v>
      </c>
      <c r="H3975" s="3">
        <v>2640.7319151012598</v>
      </c>
    </row>
    <row r="3976" spans="1:8" x14ac:dyDescent="0.2">
      <c r="A3976" s="3" t="s">
        <v>1415</v>
      </c>
      <c r="B3976" s="3" t="s">
        <v>1464</v>
      </c>
      <c r="C3976" s="3" t="s">
        <v>1465</v>
      </c>
      <c r="D3976" s="3" t="s">
        <v>11</v>
      </c>
      <c r="E3976" s="3">
        <v>5263</v>
      </c>
      <c r="F3976" s="3">
        <v>2314.8317811234701</v>
      </c>
      <c r="G3976" s="3">
        <v>5973</v>
      </c>
      <c r="H3976" s="3">
        <v>3430.30343369003</v>
      </c>
    </row>
    <row r="3977" spans="1:8" x14ac:dyDescent="0.2">
      <c r="A3977" s="3" t="s">
        <v>1415</v>
      </c>
      <c r="B3977" s="3" t="s">
        <v>1464</v>
      </c>
      <c r="C3977" s="3" t="s">
        <v>1465</v>
      </c>
      <c r="D3977" s="3" t="s">
        <v>12</v>
      </c>
      <c r="E3977" s="3">
        <v>5233</v>
      </c>
      <c r="F3977" s="3">
        <v>2079.5408020724799</v>
      </c>
      <c r="G3977" s="3">
        <v>6191</v>
      </c>
      <c r="H3977" s="3">
        <v>2844.5339074684198</v>
      </c>
    </row>
    <row r="3978" spans="1:8" x14ac:dyDescent="0.2">
      <c r="A3978" s="3" t="s">
        <v>1415</v>
      </c>
      <c r="B3978" s="3" t="s">
        <v>1464</v>
      </c>
      <c r="C3978" s="3" t="s">
        <v>1465</v>
      </c>
      <c r="D3978" s="3" t="s">
        <v>13</v>
      </c>
      <c r="E3978" s="3">
        <v>5603</v>
      </c>
      <c r="F3978" s="3">
        <v>2122.2363263356801</v>
      </c>
      <c r="G3978" s="3">
        <v>6164</v>
      </c>
      <c r="H3978" s="3">
        <v>2720.6484713988698</v>
      </c>
    </row>
    <row r="3979" spans="1:8" x14ac:dyDescent="0.2">
      <c r="A3979" s="3" t="s">
        <v>1415</v>
      </c>
      <c r="B3979" s="3" t="s">
        <v>1464</v>
      </c>
      <c r="C3979" s="3" t="s">
        <v>1465</v>
      </c>
      <c r="D3979" s="3" t="s">
        <v>14</v>
      </c>
      <c r="E3979" s="3">
        <v>4636</v>
      </c>
      <c r="F3979" s="3">
        <v>1589.13596366864</v>
      </c>
      <c r="G3979" s="3">
        <v>5100</v>
      </c>
      <c r="H3979" s="3">
        <v>1965.04157749919</v>
      </c>
    </row>
    <row r="3980" spans="1:8" x14ac:dyDescent="0.2">
      <c r="A3980" s="3" t="s">
        <v>1415</v>
      </c>
      <c r="B3980" s="3" t="s">
        <v>1464</v>
      </c>
      <c r="C3980" s="3" t="s">
        <v>1465</v>
      </c>
      <c r="D3980" s="3" t="s">
        <v>15</v>
      </c>
      <c r="E3980" s="3">
        <v>4977</v>
      </c>
      <c r="F3980" s="3">
        <v>1358.17454848274</v>
      </c>
      <c r="G3980" s="3">
        <v>5131</v>
      </c>
      <c r="H3980" s="3">
        <v>1604.70067672904</v>
      </c>
    </row>
    <row r="3981" spans="1:8" x14ac:dyDescent="0.2">
      <c r="A3981" s="3" t="s">
        <v>1415</v>
      </c>
      <c r="B3981" s="3" t="s">
        <v>1466</v>
      </c>
      <c r="C3981" s="3" t="s">
        <v>1467</v>
      </c>
      <c r="D3981" s="3" t="s">
        <v>8</v>
      </c>
      <c r="E3981" s="3">
        <v>5174</v>
      </c>
      <c r="F3981" s="3">
        <v>1914.3099601182901</v>
      </c>
      <c r="G3981" s="3">
        <v>6084</v>
      </c>
      <c r="H3981" s="3">
        <v>3359.8057164290399</v>
      </c>
    </row>
    <row r="3982" spans="1:8" x14ac:dyDescent="0.2">
      <c r="A3982" s="3" t="s">
        <v>1415</v>
      </c>
      <c r="B3982" s="3" t="s">
        <v>1466</v>
      </c>
      <c r="C3982" s="3" t="s">
        <v>1467</v>
      </c>
      <c r="D3982" s="3" t="s">
        <v>9</v>
      </c>
      <c r="E3982" s="3">
        <v>5217</v>
      </c>
      <c r="F3982" s="3">
        <v>1876.07924791662</v>
      </c>
      <c r="G3982" s="3">
        <v>5890</v>
      </c>
      <c r="H3982" s="3">
        <v>3147.7169225041998</v>
      </c>
    </row>
    <row r="3983" spans="1:8" x14ac:dyDescent="0.2">
      <c r="A3983" s="3" t="s">
        <v>1415</v>
      </c>
      <c r="B3983" s="3" t="s">
        <v>1466</v>
      </c>
      <c r="C3983" s="3" t="s">
        <v>1467</v>
      </c>
      <c r="D3983" s="3" t="s">
        <v>10</v>
      </c>
      <c r="E3983" s="3">
        <v>4934</v>
      </c>
      <c r="F3983" s="3">
        <v>2093.6271848636402</v>
      </c>
      <c r="G3983" s="3">
        <v>5707</v>
      </c>
      <c r="H3983" s="3">
        <v>3030.3149639796902</v>
      </c>
    </row>
    <row r="3984" spans="1:8" x14ac:dyDescent="0.2">
      <c r="A3984" s="3" t="s">
        <v>1415</v>
      </c>
      <c r="B3984" s="3" t="s">
        <v>1466</v>
      </c>
      <c r="C3984" s="3" t="s">
        <v>1467</v>
      </c>
      <c r="D3984" s="3" t="s">
        <v>11</v>
      </c>
      <c r="E3984" s="3">
        <v>5418</v>
      </c>
      <c r="F3984" s="3">
        <v>2489.5850951751599</v>
      </c>
      <c r="G3984" s="3">
        <v>6133</v>
      </c>
      <c r="H3984" s="3">
        <v>3602.9843757774802</v>
      </c>
    </row>
    <row r="3985" spans="1:8" x14ac:dyDescent="0.2">
      <c r="A3985" s="3" t="s">
        <v>1415</v>
      </c>
      <c r="B3985" s="3" t="s">
        <v>1466</v>
      </c>
      <c r="C3985" s="3" t="s">
        <v>1467</v>
      </c>
      <c r="D3985" s="3" t="s">
        <v>12</v>
      </c>
      <c r="E3985" s="3">
        <v>5053</v>
      </c>
      <c r="F3985" s="3">
        <v>2462.0386569577299</v>
      </c>
      <c r="G3985" s="3">
        <v>5580</v>
      </c>
      <c r="H3985" s="3">
        <v>3210.9386490615102</v>
      </c>
    </row>
    <row r="3986" spans="1:8" x14ac:dyDescent="0.2">
      <c r="A3986" s="3" t="s">
        <v>1415</v>
      </c>
      <c r="B3986" s="3" t="s">
        <v>1466</v>
      </c>
      <c r="C3986" s="3" t="s">
        <v>1467</v>
      </c>
      <c r="D3986" s="3" t="s">
        <v>13</v>
      </c>
      <c r="E3986" s="3">
        <v>5316</v>
      </c>
      <c r="F3986" s="3">
        <v>2146.9576116684502</v>
      </c>
      <c r="G3986" s="3">
        <v>5902</v>
      </c>
      <c r="H3986" s="3">
        <v>2767.22684315173</v>
      </c>
    </row>
    <row r="3987" spans="1:8" x14ac:dyDescent="0.2">
      <c r="A3987" s="3" t="s">
        <v>1415</v>
      </c>
      <c r="B3987" s="3" t="s">
        <v>1466</v>
      </c>
      <c r="C3987" s="3" t="s">
        <v>1467</v>
      </c>
      <c r="D3987" s="3" t="s">
        <v>14</v>
      </c>
      <c r="E3987" s="3">
        <v>4752</v>
      </c>
      <c r="F3987" s="3">
        <v>1607.69431047491</v>
      </c>
      <c r="G3987" s="3">
        <v>4979</v>
      </c>
      <c r="H3987" s="3">
        <v>1988.7616312222999</v>
      </c>
    </row>
    <row r="3988" spans="1:8" x14ac:dyDescent="0.2">
      <c r="A3988" s="3" t="s">
        <v>1415</v>
      </c>
      <c r="B3988" s="3" t="s">
        <v>1466</v>
      </c>
      <c r="C3988" s="3" t="s">
        <v>1467</v>
      </c>
      <c r="D3988" s="3" t="s">
        <v>15</v>
      </c>
      <c r="E3988" s="3">
        <v>5048</v>
      </c>
      <c r="F3988" s="3">
        <v>1653.25828476726</v>
      </c>
      <c r="G3988" s="3">
        <v>5408</v>
      </c>
      <c r="H3988" s="3">
        <v>2016.16770031084</v>
      </c>
    </row>
    <row r="3989" spans="1:8" x14ac:dyDescent="0.2">
      <c r="A3989" s="3" t="s">
        <v>1415</v>
      </c>
      <c r="B3989" s="3" t="s">
        <v>1468</v>
      </c>
      <c r="C3989" s="3" t="s">
        <v>1469</v>
      </c>
      <c r="D3989" s="3" t="s">
        <v>8</v>
      </c>
      <c r="E3989" s="3">
        <v>8158</v>
      </c>
      <c r="F3989" s="3">
        <v>6050.7246376811599</v>
      </c>
      <c r="G3989" s="3">
        <v>9355</v>
      </c>
      <c r="H3989" s="3">
        <v>8974.3589743589691</v>
      </c>
    </row>
    <row r="3990" spans="1:8" x14ac:dyDescent="0.2">
      <c r="A3990" s="3" t="s">
        <v>1415</v>
      </c>
      <c r="B3990" s="3" t="s">
        <v>1468</v>
      </c>
      <c r="C3990" s="3" t="s">
        <v>1469</v>
      </c>
      <c r="D3990" s="3" t="s">
        <v>9</v>
      </c>
      <c r="E3990" s="3">
        <v>8663</v>
      </c>
      <c r="F3990" s="3">
        <v>7651.5151515151501</v>
      </c>
      <c r="G3990" s="3">
        <v>8985</v>
      </c>
      <c r="H3990" s="3">
        <v>8288.2882882882896</v>
      </c>
    </row>
    <row r="3991" spans="1:8" x14ac:dyDescent="0.2">
      <c r="A3991" s="3" t="s">
        <v>1415</v>
      </c>
      <c r="B3991" s="3" t="s">
        <v>1468</v>
      </c>
      <c r="C3991" s="3" t="s">
        <v>1469</v>
      </c>
      <c r="D3991" s="3" t="s">
        <v>10</v>
      </c>
      <c r="E3991" s="3">
        <v>8660</v>
      </c>
      <c r="F3991" s="3">
        <v>7095.23809523809</v>
      </c>
      <c r="G3991" s="3">
        <v>8646</v>
      </c>
      <c r="H3991" s="3">
        <v>7184.0094062316302</v>
      </c>
    </row>
    <row r="3992" spans="1:8" x14ac:dyDescent="0.2">
      <c r="A3992" s="3" t="s">
        <v>1415</v>
      </c>
      <c r="B3992" s="3" t="s">
        <v>1468</v>
      </c>
      <c r="C3992" s="3" t="s">
        <v>1469</v>
      </c>
      <c r="D3992" s="3" t="s">
        <v>11</v>
      </c>
      <c r="E3992" s="3">
        <v>8203</v>
      </c>
      <c r="F3992" s="3">
        <v>6382.3529411764703</v>
      </c>
      <c r="G3992" s="3">
        <v>8707</v>
      </c>
      <c r="H3992" s="3">
        <v>7222.2222222222199</v>
      </c>
    </row>
    <row r="3993" spans="1:8" x14ac:dyDescent="0.2">
      <c r="A3993" s="3" t="s">
        <v>1415</v>
      </c>
      <c r="B3993" s="3" t="s">
        <v>1468</v>
      </c>
      <c r="C3993" s="3" t="s">
        <v>1469</v>
      </c>
      <c r="D3993" s="3" t="s">
        <v>12</v>
      </c>
      <c r="E3993" s="3">
        <v>7684</v>
      </c>
      <c r="F3993" s="3">
        <v>6033.3333333333303</v>
      </c>
      <c r="G3993" s="3">
        <v>8379</v>
      </c>
      <c r="H3993" s="3">
        <v>7241.0256410256397</v>
      </c>
    </row>
    <row r="3994" spans="1:8" x14ac:dyDescent="0.2">
      <c r="A3994" s="3" t="s">
        <v>1415</v>
      </c>
      <c r="B3994" s="3" t="s">
        <v>1468</v>
      </c>
      <c r="C3994" s="3" t="s">
        <v>1469</v>
      </c>
      <c r="D3994" s="3" t="s">
        <v>13</v>
      </c>
      <c r="E3994" s="3">
        <v>8371</v>
      </c>
      <c r="F3994" s="3">
        <v>7108.9743589743603</v>
      </c>
      <c r="G3994" s="3">
        <v>8990</v>
      </c>
      <c r="H3994" s="3">
        <v>8026.3157894736796</v>
      </c>
    </row>
    <row r="3995" spans="1:8" x14ac:dyDescent="0.2">
      <c r="A3995" s="3" t="s">
        <v>1415</v>
      </c>
      <c r="B3995" s="3" t="s">
        <v>1468</v>
      </c>
      <c r="C3995" s="3" t="s">
        <v>1469</v>
      </c>
      <c r="D3995" s="3" t="s">
        <v>14</v>
      </c>
      <c r="E3995" s="3">
        <v>8036</v>
      </c>
      <c r="F3995" s="3">
        <v>6288.8888888888896</v>
      </c>
      <c r="G3995" s="3">
        <v>8492</v>
      </c>
      <c r="H3995" s="3">
        <v>7040.8163265306102</v>
      </c>
    </row>
    <row r="3996" spans="1:8" x14ac:dyDescent="0.2">
      <c r="A3996" s="3" t="s">
        <v>1415</v>
      </c>
      <c r="B3996" s="3" t="s">
        <v>1468</v>
      </c>
      <c r="C3996" s="3" t="s">
        <v>1469</v>
      </c>
      <c r="D3996" s="3" t="s">
        <v>15</v>
      </c>
      <c r="E3996" s="3">
        <v>8363</v>
      </c>
      <c r="F3996" s="3">
        <v>7248.6772486772497</v>
      </c>
      <c r="G3996" s="3">
        <v>8626</v>
      </c>
      <c r="H3996" s="3">
        <v>7732.4263038548697</v>
      </c>
    </row>
    <row r="3997" spans="1:8" x14ac:dyDescent="0.2">
      <c r="A3997" s="3" t="s">
        <v>1415</v>
      </c>
      <c r="B3997" s="3" t="s">
        <v>1470</v>
      </c>
      <c r="C3997" s="3" t="s">
        <v>1471</v>
      </c>
      <c r="D3997" s="3" t="s">
        <v>8</v>
      </c>
      <c r="E3997" s="3">
        <v>5565</v>
      </c>
      <c r="F3997" s="3">
        <v>2418.09150530542</v>
      </c>
      <c r="G3997" s="3">
        <v>6198</v>
      </c>
      <c r="H3997" s="3">
        <v>3331.0160989108399</v>
      </c>
    </row>
    <row r="3998" spans="1:8" x14ac:dyDescent="0.2">
      <c r="A3998" s="3" t="s">
        <v>1415</v>
      </c>
      <c r="B3998" s="3" t="s">
        <v>1470</v>
      </c>
      <c r="C3998" s="3" t="s">
        <v>1471</v>
      </c>
      <c r="D3998" s="3" t="s">
        <v>9</v>
      </c>
      <c r="E3998" s="3">
        <v>5699</v>
      </c>
      <c r="F3998" s="3">
        <v>2154.7688651655099</v>
      </c>
      <c r="G3998" s="3">
        <v>6210</v>
      </c>
      <c r="H3998" s="3">
        <v>2909.5824768502598</v>
      </c>
    </row>
    <row r="3999" spans="1:8" x14ac:dyDescent="0.2">
      <c r="A3999" s="3" t="s">
        <v>1415</v>
      </c>
      <c r="B3999" s="3" t="s">
        <v>1470</v>
      </c>
      <c r="C3999" s="3" t="s">
        <v>1471</v>
      </c>
      <c r="D3999" s="3" t="s">
        <v>10</v>
      </c>
      <c r="E3999" s="3">
        <v>5503</v>
      </c>
      <c r="F3999" s="3">
        <v>2031.89927512178</v>
      </c>
      <c r="G3999" s="3">
        <v>5986</v>
      </c>
      <c r="H3999" s="3">
        <v>2631.7391408059798</v>
      </c>
    </row>
    <row r="4000" spans="1:8" x14ac:dyDescent="0.2">
      <c r="A4000" s="3" t="s">
        <v>1415</v>
      </c>
      <c r="B4000" s="3" t="s">
        <v>1470</v>
      </c>
      <c r="C4000" s="3" t="s">
        <v>1471</v>
      </c>
      <c r="D4000" s="3" t="s">
        <v>11</v>
      </c>
      <c r="E4000" s="3">
        <v>5621</v>
      </c>
      <c r="F4000" s="3">
        <v>2447.44626181069</v>
      </c>
      <c r="G4000" s="3">
        <v>6416</v>
      </c>
      <c r="H4000" s="3">
        <v>3284.43724646999</v>
      </c>
    </row>
    <row r="4001" spans="1:8" x14ac:dyDescent="0.2">
      <c r="A4001" s="3" t="s">
        <v>1415</v>
      </c>
      <c r="B4001" s="3" t="s">
        <v>1470</v>
      </c>
      <c r="C4001" s="3" t="s">
        <v>1471</v>
      </c>
      <c r="D4001" s="3" t="s">
        <v>12</v>
      </c>
      <c r="E4001" s="3">
        <v>5918</v>
      </c>
      <c r="F4001" s="3">
        <v>2387.2658972447898</v>
      </c>
      <c r="G4001" s="3">
        <v>6365</v>
      </c>
      <c r="H4001" s="3">
        <v>3187.9763612643301</v>
      </c>
    </row>
    <row r="4002" spans="1:8" x14ac:dyDescent="0.2">
      <c r="A4002" s="3" t="s">
        <v>1415</v>
      </c>
      <c r="B4002" s="3" t="s">
        <v>1470</v>
      </c>
      <c r="C4002" s="3" t="s">
        <v>1471</v>
      </c>
      <c r="D4002" s="3" t="s">
        <v>13</v>
      </c>
      <c r="E4002" s="3">
        <v>5962</v>
      </c>
      <c r="F4002" s="3">
        <v>3313.2255784537701</v>
      </c>
      <c r="G4002" s="3">
        <v>6539</v>
      </c>
      <c r="H4002" s="3">
        <v>4270.5002117191398</v>
      </c>
    </row>
    <row r="4003" spans="1:8" x14ac:dyDescent="0.2">
      <c r="A4003" s="3" t="s">
        <v>1415</v>
      </c>
      <c r="B4003" s="3" t="s">
        <v>1470</v>
      </c>
      <c r="C4003" s="3" t="s">
        <v>1471</v>
      </c>
      <c r="D4003" s="3" t="s">
        <v>14</v>
      </c>
      <c r="E4003" s="3">
        <v>5245</v>
      </c>
      <c r="F4003" s="3">
        <v>2252.4550707670501</v>
      </c>
      <c r="G4003" s="3">
        <v>5578</v>
      </c>
      <c r="H4003" s="3">
        <v>2681.2446633825898</v>
      </c>
    </row>
    <row r="4004" spans="1:8" x14ac:dyDescent="0.2">
      <c r="A4004" s="3" t="s">
        <v>1415</v>
      </c>
      <c r="B4004" s="3" t="s">
        <v>1470</v>
      </c>
      <c r="C4004" s="3" t="s">
        <v>1471</v>
      </c>
      <c r="D4004" s="3" t="s">
        <v>15</v>
      </c>
      <c r="E4004" s="3">
        <v>5451</v>
      </c>
      <c r="F4004" s="3">
        <v>2356.0584011554802</v>
      </c>
      <c r="G4004" s="3">
        <v>6127</v>
      </c>
      <c r="H4004" s="3">
        <v>3047.8591528318102</v>
      </c>
    </row>
    <row r="4005" spans="1:8" x14ac:dyDescent="0.2">
      <c r="A4005" s="3" t="s">
        <v>1415</v>
      </c>
      <c r="B4005" s="3" t="s">
        <v>1472</v>
      </c>
      <c r="C4005" s="3" t="s">
        <v>1473</v>
      </c>
      <c r="D4005" s="3" t="s">
        <v>8</v>
      </c>
      <c r="E4005" s="3">
        <v>9231</v>
      </c>
      <c r="F4005" s="3">
        <v>8750</v>
      </c>
      <c r="G4005" s="3">
        <v>9250</v>
      </c>
      <c r="H4005" s="3">
        <v>8800</v>
      </c>
    </row>
    <row r="4006" spans="1:8" x14ac:dyDescent="0.2">
      <c r="A4006" s="3" t="s">
        <v>1415</v>
      </c>
      <c r="B4006" s="3" t="s">
        <v>1472</v>
      </c>
      <c r="C4006" s="3" t="s">
        <v>1473</v>
      </c>
      <c r="D4006" s="3" t="s">
        <v>9</v>
      </c>
      <c r="E4006" s="3">
        <v>9554</v>
      </c>
      <c r="F4006" s="3">
        <v>8529.4117647058792</v>
      </c>
      <c r="G4006" s="3">
        <v>9658</v>
      </c>
      <c r="H4006" s="3">
        <v>9111.1111111111095</v>
      </c>
    </row>
    <row r="4007" spans="1:8" x14ac:dyDescent="0.2">
      <c r="A4007" s="3" t="s">
        <v>1415</v>
      </c>
      <c r="B4007" s="3" t="s">
        <v>1472</v>
      </c>
      <c r="C4007" s="3" t="s">
        <v>1473</v>
      </c>
      <c r="D4007" s="3" t="s">
        <v>10</v>
      </c>
      <c r="E4007" s="3">
        <v>8849</v>
      </c>
      <c r="F4007" s="3">
        <v>7741.9354838709696</v>
      </c>
      <c r="G4007" s="3">
        <v>9020</v>
      </c>
      <c r="H4007" s="3">
        <v>8333.3333333333303</v>
      </c>
    </row>
    <row r="4008" spans="1:8" x14ac:dyDescent="0.2">
      <c r="A4008" s="3" t="s">
        <v>1415</v>
      </c>
      <c r="B4008" s="3" t="s">
        <v>1472</v>
      </c>
      <c r="C4008" s="3" t="s">
        <v>1473</v>
      </c>
      <c r="D4008" s="3" t="s">
        <v>11</v>
      </c>
      <c r="E4008" s="3">
        <v>7981</v>
      </c>
      <c r="F4008" s="3">
        <v>5833.3333333333303</v>
      </c>
      <c r="G4008" s="3">
        <v>8391</v>
      </c>
      <c r="H4008" s="3">
        <v>6518.5185185185201</v>
      </c>
    </row>
    <row r="4009" spans="1:8" x14ac:dyDescent="0.2">
      <c r="A4009" s="3" t="s">
        <v>1415</v>
      </c>
      <c r="B4009" s="3" t="s">
        <v>1472</v>
      </c>
      <c r="C4009" s="3" t="s">
        <v>1473</v>
      </c>
      <c r="D4009" s="3" t="s">
        <v>12</v>
      </c>
      <c r="E4009" s="3">
        <v>8557</v>
      </c>
      <c r="F4009" s="3">
        <v>7226.6666666666697</v>
      </c>
      <c r="G4009" s="3">
        <v>8444</v>
      </c>
      <c r="H4009" s="3">
        <v>7198.4126984126997</v>
      </c>
    </row>
    <row r="4010" spans="1:8" x14ac:dyDescent="0.2">
      <c r="A4010" s="3" t="s">
        <v>1415</v>
      </c>
      <c r="B4010" s="3" t="s">
        <v>1472</v>
      </c>
      <c r="C4010" s="3" t="s">
        <v>1473</v>
      </c>
      <c r="D4010" s="3" t="s">
        <v>13</v>
      </c>
      <c r="E4010" s="3">
        <v>8964</v>
      </c>
      <c r="F4010" s="3">
        <v>7529.4117647058802</v>
      </c>
      <c r="G4010" s="3">
        <v>8571</v>
      </c>
      <c r="H4010" s="3">
        <v>7500</v>
      </c>
    </row>
    <row r="4011" spans="1:8" x14ac:dyDescent="0.2">
      <c r="A4011" s="3" t="s">
        <v>1415</v>
      </c>
      <c r="B4011" s="3" t="s">
        <v>1472</v>
      </c>
      <c r="C4011" s="3" t="s">
        <v>1473</v>
      </c>
      <c r="D4011" s="3" t="s">
        <v>14</v>
      </c>
      <c r="E4011" s="3">
        <v>8977</v>
      </c>
      <c r="F4011" s="3">
        <v>7356.3218390804604</v>
      </c>
      <c r="G4011" s="3">
        <v>9248</v>
      </c>
      <c r="H4011" s="3">
        <v>7733.3333333333303</v>
      </c>
    </row>
    <row r="4012" spans="1:8" x14ac:dyDescent="0.2">
      <c r="A4012" s="3" t="s">
        <v>1415</v>
      </c>
      <c r="B4012" s="3" t="s">
        <v>1472</v>
      </c>
      <c r="C4012" s="3" t="s">
        <v>1473</v>
      </c>
      <c r="D4012" s="3" t="s">
        <v>15</v>
      </c>
      <c r="E4012" s="3">
        <v>8248</v>
      </c>
      <c r="F4012" s="3">
        <v>6833.3333333333303</v>
      </c>
      <c r="G4012" s="3">
        <v>9444</v>
      </c>
      <c r="H4012" s="3">
        <v>9090.9090909090901</v>
      </c>
    </row>
    <row r="4013" spans="1:8" x14ac:dyDescent="0.2">
      <c r="A4013" s="3" t="s">
        <v>1415</v>
      </c>
      <c r="B4013" s="3" t="s">
        <v>1474</v>
      </c>
      <c r="C4013" s="3" t="s">
        <v>1475</v>
      </c>
      <c r="D4013" s="3" t="s">
        <v>8</v>
      </c>
      <c r="E4013" s="3">
        <v>5979</v>
      </c>
      <c r="F4013" s="3">
        <v>3228.85181180376</v>
      </c>
      <c r="G4013" s="3">
        <v>6456</v>
      </c>
      <c r="H4013" s="3">
        <v>4105.7184152039499</v>
      </c>
    </row>
    <row r="4014" spans="1:8" x14ac:dyDescent="0.2">
      <c r="A4014" s="3" t="s">
        <v>1415</v>
      </c>
      <c r="B4014" s="3" t="s">
        <v>1474</v>
      </c>
      <c r="C4014" s="3" t="s">
        <v>1475</v>
      </c>
      <c r="D4014" s="3" t="s">
        <v>9</v>
      </c>
      <c r="E4014" s="3">
        <v>6330</v>
      </c>
      <c r="F4014" s="3">
        <v>3598.8203715476402</v>
      </c>
      <c r="G4014" s="3">
        <v>6638</v>
      </c>
      <c r="H4014" s="3">
        <v>4095.1443569553799</v>
      </c>
    </row>
    <row r="4015" spans="1:8" x14ac:dyDescent="0.2">
      <c r="A4015" s="3" t="s">
        <v>1415</v>
      </c>
      <c r="B4015" s="3" t="s">
        <v>1474</v>
      </c>
      <c r="C4015" s="3" t="s">
        <v>1475</v>
      </c>
      <c r="D4015" s="3" t="s">
        <v>10</v>
      </c>
      <c r="E4015" s="3">
        <v>5614</v>
      </c>
      <c r="F4015" s="3">
        <v>2961.5983524211401</v>
      </c>
      <c r="G4015" s="3">
        <v>6088</v>
      </c>
      <c r="H4015" s="3">
        <v>3460.61990501329</v>
      </c>
    </row>
    <row r="4016" spans="1:8" x14ac:dyDescent="0.2">
      <c r="A4016" s="3" t="s">
        <v>1415</v>
      </c>
      <c r="B4016" s="3" t="s">
        <v>1474</v>
      </c>
      <c r="C4016" s="3" t="s">
        <v>1475</v>
      </c>
      <c r="D4016" s="3" t="s">
        <v>11</v>
      </c>
      <c r="E4016" s="3">
        <v>6227</v>
      </c>
      <c r="F4016" s="3">
        <v>3523.6257094749599</v>
      </c>
      <c r="G4016" s="3">
        <v>6761</v>
      </c>
      <c r="H4016" s="3">
        <v>4198.4501524378802</v>
      </c>
    </row>
    <row r="4017" spans="1:8" x14ac:dyDescent="0.2">
      <c r="A4017" s="3" t="s">
        <v>1415</v>
      </c>
      <c r="B4017" s="3" t="s">
        <v>1474</v>
      </c>
      <c r="C4017" s="3" t="s">
        <v>1475</v>
      </c>
      <c r="D4017" s="3" t="s">
        <v>12</v>
      </c>
      <c r="E4017" s="3">
        <v>5737</v>
      </c>
      <c r="F4017" s="3">
        <v>2748.8384598667699</v>
      </c>
      <c r="G4017" s="3">
        <v>6133</v>
      </c>
      <c r="H4017" s="3">
        <v>3427.3238508313102</v>
      </c>
    </row>
    <row r="4018" spans="1:8" x14ac:dyDescent="0.2">
      <c r="A4018" s="3" t="s">
        <v>1415</v>
      </c>
      <c r="B4018" s="3" t="s">
        <v>1474</v>
      </c>
      <c r="C4018" s="3" t="s">
        <v>1475</v>
      </c>
      <c r="D4018" s="3" t="s">
        <v>13</v>
      </c>
      <c r="E4018" s="3">
        <v>5820</v>
      </c>
      <c r="F4018" s="3">
        <v>2962.5432111180999</v>
      </c>
      <c r="G4018" s="3">
        <v>6272</v>
      </c>
      <c r="H4018" s="3">
        <v>3401.9479164396898</v>
      </c>
    </row>
    <row r="4019" spans="1:8" x14ac:dyDescent="0.2">
      <c r="A4019" s="3" t="s">
        <v>1415</v>
      </c>
      <c r="B4019" s="3" t="s">
        <v>1474</v>
      </c>
      <c r="C4019" s="3" t="s">
        <v>1475</v>
      </c>
      <c r="D4019" s="3" t="s">
        <v>14</v>
      </c>
      <c r="E4019" s="3">
        <v>5617</v>
      </c>
      <c r="F4019" s="3">
        <v>2428.7855019837202</v>
      </c>
      <c r="G4019" s="3">
        <v>6003</v>
      </c>
      <c r="H4019" s="3">
        <v>2900.4367752026501</v>
      </c>
    </row>
    <row r="4020" spans="1:8" x14ac:dyDescent="0.2">
      <c r="A4020" s="3" t="s">
        <v>1415</v>
      </c>
      <c r="B4020" s="3" t="s">
        <v>1474</v>
      </c>
      <c r="C4020" s="3" t="s">
        <v>1475</v>
      </c>
      <c r="D4020" s="3" t="s">
        <v>15</v>
      </c>
      <c r="E4020" s="3">
        <v>6120</v>
      </c>
      <c r="F4020" s="3">
        <v>2985.31315029504</v>
      </c>
      <c r="G4020" s="3">
        <v>6445</v>
      </c>
      <c r="H4020" s="3">
        <v>3753.0146088640099</v>
      </c>
    </row>
    <row r="4021" spans="1:8" x14ac:dyDescent="0.2">
      <c r="A4021" s="3" t="s">
        <v>1415</v>
      </c>
      <c r="B4021" s="3" t="s">
        <v>1476</v>
      </c>
      <c r="C4021" s="3" t="s">
        <v>1477</v>
      </c>
      <c r="D4021" s="3" t="s">
        <v>8</v>
      </c>
      <c r="E4021" s="3">
        <v>8364</v>
      </c>
      <c r="F4021" s="3">
        <v>7105.2631578947403</v>
      </c>
      <c r="G4021" s="3">
        <v>8583</v>
      </c>
      <c r="H4021" s="3">
        <v>7692.3076923076896</v>
      </c>
    </row>
    <row r="4022" spans="1:8" x14ac:dyDescent="0.2">
      <c r="A4022" s="3" t="s">
        <v>1415</v>
      </c>
      <c r="B4022" s="3" t="s">
        <v>1476</v>
      </c>
      <c r="C4022" s="3" t="s">
        <v>1477</v>
      </c>
      <c r="D4022" s="3" t="s">
        <v>9</v>
      </c>
      <c r="E4022" s="3">
        <v>7546</v>
      </c>
      <c r="F4022" s="3">
        <v>5441.1441144114397</v>
      </c>
      <c r="G4022" s="3">
        <v>8223</v>
      </c>
      <c r="H4022" s="3">
        <v>6396.6049382716001</v>
      </c>
    </row>
    <row r="4023" spans="1:8" x14ac:dyDescent="0.2">
      <c r="A4023" s="3" t="s">
        <v>1415</v>
      </c>
      <c r="B4023" s="3" t="s">
        <v>1476</v>
      </c>
      <c r="C4023" s="3" t="s">
        <v>1477</v>
      </c>
      <c r="D4023" s="3" t="s">
        <v>10</v>
      </c>
      <c r="E4023" s="3">
        <v>7546</v>
      </c>
      <c r="F4023" s="3">
        <v>5411.2218530823202</v>
      </c>
      <c r="G4023" s="3">
        <v>8461</v>
      </c>
      <c r="H4023" s="3">
        <v>6641.5489272632103</v>
      </c>
    </row>
    <row r="4024" spans="1:8" x14ac:dyDescent="0.2">
      <c r="A4024" s="3" t="s">
        <v>1415</v>
      </c>
      <c r="B4024" s="3" t="s">
        <v>1476</v>
      </c>
      <c r="C4024" s="3" t="s">
        <v>1477</v>
      </c>
      <c r="D4024" s="3" t="s">
        <v>11</v>
      </c>
      <c r="E4024" s="3">
        <v>8121</v>
      </c>
      <c r="F4024" s="3">
        <v>6512.54480286738</v>
      </c>
      <c r="G4024" s="3">
        <v>8327</v>
      </c>
      <c r="H4024" s="3">
        <v>7061.4035087719303</v>
      </c>
    </row>
    <row r="4025" spans="1:8" x14ac:dyDescent="0.2">
      <c r="A4025" s="3" t="s">
        <v>1415</v>
      </c>
      <c r="B4025" s="3" t="s">
        <v>1476</v>
      </c>
      <c r="C4025" s="3" t="s">
        <v>1477</v>
      </c>
      <c r="D4025" s="3" t="s">
        <v>12</v>
      </c>
      <c r="E4025" s="3">
        <v>7419</v>
      </c>
      <c r="F4025" s="3">
        <v>5675.5162241887901</v>
      </c>
      <c r="G4025" s="3">
        <v>8099</v>
      </c>
      <c r="H4025" s="3">
        <v>6957.2649572649598</v>
      </c>
    </row>
    <row r="4026" spans="1:8" x14ac:dyDescent="0.2">
      <c r="A4026" s="3" t="s">
        <v>1415</v>
      </c>
      <c r="B4026" s="3" t="s">
        <v>1476</v>
      </c>
      <c r="C4026" s="3" t="s">
        <v>1477</v>
      </c>
      <c r="D4026" s="3" t="s">
        <v>13</v>
      </c>
      <c r="E4026" s="3">
        <v>8073</v>
      </c>
      <c r="F4026" s="3">
        <v>6480.2259887005603</v>
      </c>
      <c r="G4026" s="3">
        <v>8600</v>
      </c>
      <c r="H4026" s="3">
        <v>7436.50793650794</v>
      </c>
    </row>
    <row r="4027" spans="1:8" x14ac:dyDescent="0.2">
      <c r="A4027" s="3" t="s">
        <v>1415</v>
      </c>
      <c r="B4027" s="3" t="s">
        <v>1476</v>
      </c>
      <c r="C4027" s="3" t="s">
        <v>1477</v>
      </c>
      <c r="D4027" s="3" t="s">
        <v>14</v>
      </c>
      <c r="E4027" s="3">
        <v>7392</v>
      </c>
      <c r="F4027" s="3">
        <v>5338.7096774193597</v>
      </c>
      <c r="G4027" s="3">
        <v>7742</v>
      </c>
      <c r="H4027" s="3">
        <v>5895.2380952381</v>
      </c>
    </row>
    <row r="4028" spans="1:8" x14ac:dyDescent="0.2">
      <c r="A4028" s="3" t="s">
        <v>1415</v>
      </c>
      <c r="B4028" s="3" t="s">
        <v>1476</v>
      </c>
      <c r="C4028" s="3" t="s">
        <v>1477</v>
      </c>
      <c r="D4028" s="3" t="s">
        <v>15</v>
      </c>
      <c r="E4028" s="3">
        <v>7477</v>
      </c>
      <c r="F4028" s="3">
        <v>5209.6714654854204</v>
      </c>
      <c r="G4028" s="3">
        <v>8358</v>
      </c>
      <c r="H4028" s="3">
        <v>6792.6267281106002</v>
      </c>
    </row>
    <row r="4029" spans="1:8" x14ac:dyDescent="0.2">
      <c r="A4029" s="3" t="s">
        <v>1415</v>
      </c>
      <c r="B4029" s="3" t="s">
        <v>1478</v>
      </c>
      <c r="C4029" s="3" t="s">
        <v>1479</v>
      </c>
      <c r="D4029" s="3" t="s">
        <v>8</v>
      </c>
      <c r="E4029" s="3">
        <v>6520</v>
      </c>
      <c r="F4029" s="3">
        <v>2680.9796809796799</v>
      </c>
      <c r="G4029" s="3">
        <v>7770</v>
      </c>
      <c r="H4029" s="3">
        <v>5565.1214128035299</v>
      </c>
    </row>
    <row r="4030" spans="1:8" x14ac:dyDescent="0.2">
      <c r="A4030" s="3" t="s">
        <v>1415</v>
      </c>
      <c r="B4030" s="3" t="s">
        <v>1478</v>
      </c>
      <c r="C4030" s="3" t="s">
        <v>1479</v>
      </c>
      <c r="D4030" s="3" t="s">
        <v>9</v>
      </c>
      <c r="E4030" s="3">
        <v>6949</v>
      </c>
      <c r="F4030" s="3">
        <v>2869.1602824094898</v>
      </c>
      <c r="G4030" s="3">
        <v>8259</v>
      </c>
      <c r="H4030" s="3">
        <v>6431.3725490196102</v>
      </c>
    </row>
    <row r="4031" spans="1:8" x14ac:dyDescent="0.2">
      <c r="A4031" s="3" t="s">
        <v>1415</v>
      </c>
      <c r="B4031" s="3" t="s">
        <v>1478</v>
      </c>
      <c r="C4031" s="3" t="s">
        <v>1479</v>
      </c>
      <c r="D4031" s="3" t="s">
        <v>10</v>
      </c>
      <c r="E4031" s="3">
        <v>6900</v>
      </c>
      <c r="F4031" s="3">
        <v>3419.49273297236</v>
      </c>
      <c r="G4031" s="3">
        <v>7852</v>
      </c>
      <c r="H4031" s="3">
        <v>5409.5788604459103</v>
      </c>
    </row>
    <row r="4032" spans="1:8" x14ac:dyDescent="0.2">
      <c r="A4032" s="3" t="s">
        <v>1415</v>
      </c>
      <c r="B4032" s="3" t="s">
        <v>1478</v>
      </c>
      <c r="C4032" s="3" t="s">
        <v>1479</v>
      </c>
      <c r="D4032" s="3" t="s">
        <v>11</v>
      </c>
      <c r="E4032" s="3">
        <v>6403</v>
      </c>
      <c r="F4032" s="3">
        <v>3826.49613899614</v>
      </c>
      <c r="G4032" s="3">
        <v>7805</v>
      </c>
      <c r="H4032" s="3">
        <v>6247.5490196078399</v>
      </c>
    </row>
    <row r="4033" spans="1:8" x14ac:dyDescent="0.2">
      <c r="A4033" s="3" t="s">
        <v>1415</v>
      </c>
      <c r="B4033" s="3" t="s">
        <v>1478</v>
      </c>
      <c r="C4033" s="3" t="s">
        <v>1479</v>
      </c>
      <c r="D4033" s="3" t="s">
        <v>12</v>
      </c>
      <c r="E4033" s="3">
        <v>6325</v>
      </c>
      <c r="F4033" s="3">
        <v>3724.9694569762701</v>
      </c>
      <c r="G4033" s="3">
        <v>7276</v>
      </c>
      <c r="H4033" s="3">
        <v>4882.8798889282798</v>
      </c>
    </row>
    <row r="4034" spans="1:8" x14ac:dyDescent="0.2">
      <c r="A4034" s="3" t="s">
        <v>1415</v>
      </c>
      <c r="B4034" s="3" t="s">
        <v>1478</v>
      </c>
      <c r="C4034" s="3" t="s">
        <v>1479</v>
      </c>
      <c r="D4034" s="3" t="s">
        <v>13</v>
      </c>
      <c r="E4034" s="3">
        <v>6454</v>
      </c>
      <c r="F4034" s="3">
        <v>3403.2971139225301</v>
      </c>
      <c r="G4034" s="3">
        <v>7058</v>
      </c>
      <c r="H4034" s="3">
        <v>4189.2588124042104</v>
      </c>
    </row>
    <row r="4035" spans="1:8" x14ac:dyDescent="0.2">
      <c r="A4035" s="3" t="s">
        <v>1415</v>
      </c>
      <c r="B4035" s="3" t="s">
        <v>1478</v>
      </c>
      <c r="C4035" s="3" t="s">
        <v>1479</v>
      </c>
      <c r="D4035" s="3" t="s">
        <v>14</v>
      </c>
      <c r="E4035" s="3">
        <v>5133</v>
      </c>
      <c r="F4035" s="3">
        <v>2336.07657022291</v>
      </c>
      <c r="G4035" s="3">
        <v>5454</v>
      </c>
      <c r="H4035" s="3">
        <v>2968.1088076436899</v>
      </c>
    </row>
    <row r="4036" spans="1:8" x14ac:dyDescent="0.2">
      <c r="A4036" s="3" t="s">
        <v>1415</v>
      </c>
      <c r="B4036" s="3" t="s">
        <v>1478</v>
      </c>
      <c r="C4036" s="3" t="s">
        <v>1479</v>
      </c>
      <c r="D4036" s="3" t="s">
        <v>15</v>
      </c>
      <c r="E4036" s="3">
        <v>4908</v>
      </c>
      <c r="F4036" s="3">
        <v>1486.9021939838999</v>
      </c>
      <c r="G4036" s="3">
        <v>5133</v>
      </c>
      <c r="H4036" s="3">
        <v>1654.63525186169</v>
      </c>
    </row>
    <row r="4037" spans="1:8" x14ac:dyDescent="0.2">
      <c r="A4037" s="3" t="s">
        <v>1415</v>
      </c>
      <c r="B4037" s="3" t="s">
        <v>1480</v>
      </c>
      <c r="C4037" s="3" t="s">
        <v>1481</v>
      </c>
      <c r="D4037" s="3" t="s">
        <v>8</v>
      </c>
      <c r="E4037" s="3">
        <v>6844</v>
      </c>
      <c r="F4037" s="3">
        <v>4933.3333333333303</v>
      </c>
      <c r="G4037" s="3">
        <v>7057</v>
      </c>
      <c r="H4037" s="3">
        <v>5166.6666666666697</v>
      </c>
    </row>
    <row r="4038" spans="1:8" x14ac:dyDescent="0.2">
      <c r="A4038" s="3" t="s">
        <v>1415</v>
      </c>
      <c r="B4038" s="3" t="s">
        <v>1480</v>
      </c>
      <c r="C4038" s="3" t="s">
        <v>1481</v>
      </c>
      <c r="D4038" s="3" t="s">
        <v>9</v>
      </c>
      <c r="E4038" s="3">
        <v>7464</v>
      </c>
      <c r="F4038" s="3">
        <v>5375</v>
      </c>
      <c r="G4038" s="3">
        <v>7663</v>
      </c>
      <c r="H4038" s="3">
        <v>5859.0785907859099</v>
      </c>
    </row>
    <row r="4039" spans="1:8" x14ac:dyDescent="0.2">
      <c r="A4039" s="3" t="s">
        <v>1415</v>
      </c>
      <c r="B4039" s="3" t="s">
        <v>1480</v>
      </c>
      <c r="C4039" s="3" t="s">
        <v>1481</v>
      </c>
      <c r="D4039" s="3" t="s">
        <v>10</v>
      </c>
      <c r="E4039" s="3">
        <v>6796</v>
      </c>
      <c r="F4039" s="3">
        <v>4300.1089324618697</v>
      </c>
      <c r="G4039" s="3">
        <v>6809</v>
      </c>
      <c r="H4039" s="3">
        <v>4582.64119601329</v>
      </c>
    </row>
    <row r="4040" spans="1:8" x14ac:dyDescent="0.2">
      <c r="A4040" s="3" t="s">
        <v>1415</v>
      </c>
      <c r="B4040" s="3" t="s">
        <v>1480</v>
      </c>
      <c r="C4040" s="3" t="s">
        <v>1481</v>
      </c>
      <c r="D4040" s="3" t="s">
        <v>11</v>
      </c>
      <c r="E4040" s="3">
        <v>6657</v>
      </c>
      <c r="F4040" s="3">
        <v>4332.4607329842902</v>
      </c>
      <c r="G4040" s="3">
        <v>7067</v>
      </c>
      <c r="H4040" s="3">
        <v>4960.0456621004596</v>
      </c>
    </row>
    <row r="4041" spans="1:8" x14ac:dyDescent="0.2">
      <c r="A4041" s="3" t="s">
        <v>1415</v>
      </c>
      <c r="B4041" s="3" t="s">
        <v>1480</v>
      </c>
      <c r="C4041" s="3" t="s">
        <v>1481</v>
      </c>
      <c r="D4041" s="3" t="s">
        <v>12</v>
      </c>
      <c r="E4041" s="3">
        <v>6235</v>
      </c>
      <c r="F4041" s="3">
        <v>3542.9522620533899</v>
      </c>
      <c r="G4041" s="3">
        <v>6670</v>
      </c>
      <c r="H4041" s="3">
        <v>4309.7147950089102</v>
      </c>
    </row>
    <row r="4042" spans="1:8" x14ac:dyDescent="0.2">
      <c r="A4042" s="3" t="s">
        <v>1415</v>
      </c>
      <c r="B4042" s="3" t="s">
        <v>1480</v>
      </c>
      <c r="C4042" s="3" t="s">
        <v>1481</v>
      </c>
      <c r="D4042" s="3" t="s">
        <v>13</v>
      </c>
      <c r="E4042" s="3">
        <v>6144</v>
      </c>
      <c r="F4042" s="3">
        <v>4150.0321602896402</v>
      </c>
      <c r="G4042" s="3">
        <v>6775</v>
      </c>
      <c r="H4042" s="3">
        <v>4553.4077267270504</v>
      </c>
    </row>
    <row r="4043" spans="1:8" x14ac:dyDescent="0.2">
      <c r="A4043" s="3" t="s">
        <v>1415</v>
      </c>
      <c r="B4043" s="3" t="s">
        <v>1480</v>
      </c>
      <c r="C4043" s="3" t="s">
        <v>1481</v>
      </c>
      <c r="D4043" s="3" t="s">
        <v>14</v>
      </c>
      <c r="E4043" s="3">
        <v>5861</v>
      </c>
      <c r="F4043" s="3">
        <v>3261.46558755254</v>
      </c>
      <c r="G4043" s="3">
        <v>6157</v>
      </c>
      <c r="H4043" s="3">
        <v>3723.9363138485901</v>
      </c>
    </row>
    <row r="4044" spans="1:8" x14ac:dyDescent="0.2">
      <c r="A4044" s="3" t="s">
        <v>1415</v>
      </c>
      <c r="B4044" s="3" t="s">
        <v>1480</v>
      </c>
      <c r="C4044" s="3" t="s">
        <v>1481</v>
      </c>
      <c r="D4044" s="3" t="s">
        <v>15</v>
      </c>
      <c r="E4044" s="3">
        <v>6956</v>
      </c>
      <c r="F4044" s="3">
        <v>4517.9244718415202</v>
      </c>
      <c r="G4044" s="3">
        <v>7266</v>
      </c>
      <c r="H4044" s="3">
        <v>5131.1287477954102</v>
      </c>
    </row>
    <row r="4045" spans="1:8" x14ac:dyDescent="0.2">
      <c r="A4045" s="3" t="s">
        <v>1415</v>
      </c>
      <c r="B4045" s="3" t="s">
        <v>1482</v>
      </c>
      <c r="C4045" s="3" t="s">
        <v>1483</v>
      </c>
      <c r="D4045" s="3" t="s">
        <v>8</v>
      </c>
    </row>
    <row r="4046" spans="1:8" x14ac:dyDescent="0.2">
      <c r="A4046" s="3" t="s">
        <v>1415</v>
      </c>
      <c r="B4046" s="3" t="s">
        <v>1482</v>
      </c>
      <c r="C4046" s="3" t="s">
        <v>1483</v>
      </c>
      <c r="D4046" s="3" t="s">
        <v>9</v>
      </c>
      <c r="E4046" s="3">
        <v>9167</v>
      </c>
      <c r="F4046" s="3">
        <v>8571.4285714285706</v>
      </c>
      <c r="G4046" s="3">
        <v>9167</v>
      </c>
      <c r="H4046" s="3">
        <v>8571.4285714285706</v>
      </c>
    </row>
    <row r="4047" spans="1:8" x14ac:dyDescent="0.2">
      <c r="A4047" s="3" t="s">
        <v>1415</v>
      </c>
      <c r="B4047" s="3" t="s">
        <v>1482</v>
      </c>
      <c r="C4047" s="3" t="s">
        <v>1483</v>
      </c>
      <c r="D4047" s="3" t="s">
        <v>10</v>
      </c>
      <c r="E4047" s="3">
        <v>8750</v>
      </c>
      <c r="F4047" s="3">
        <v>8000</v>
      </c>
      <c r="G4047" s="3">
        <v>9375</v>
      </c>
      <c r="H4047" s="3">
        <v>8888.8888888888905</v>
      </c>
    </row>
    <row r="4048" spans="1:8" x14ac:dyDescent="0.2">
      <c r="A4048" s="3" t="s">
        <v>1415</v>
      </c>
      <c r="B4048" s="3" t="s">
        <v>1482</v>
      </c>
      <c r="C4048" s="3" t="s">
        <v>1483</v>
      </c>
      <c r="D4048" s="3" t="s">
        <v>11</v>
      </c>
      <c r="E4048" s="3">
        <v>8889</v>
      </c>
      <c r="F4048" s="3">
        <v>8181.8181818181802</v>
      </c>
      <c r="G4048" s="3">
        <v>10000</v>
      </c>
      <c r="H4048" s="3">
        <v>10000</v>
      </c>
    </row>
    <row r="4049" spans="1:8" x14ac:dyDescent="0.2">
      <c r="A4049" s="3" t="s">
        <v>1415</v>
      </c>
      <c r="B4049" s="3" t="s">
        <v>1482</v>
      </c>
      <c r="C4049" s="3" t="s">
        <v>1483</v>
      </c>
      <c r="D4049" s="3" t="s">
        <v>12</v>
      </c>
      <c r="E4049" s="3">
        <v>9074</v>
      </c>
      <c r="F4049" s="3">
        <v>7333.3333333333303</v>
      </c>
      <c r="G4049" s="3">
        <v>10000</v>
      </c>
      <c r="H4049" s="3">
        <v>10000</v>
      </c>
    </row>
    <row r="4050" spans="1:8" x14ac:dyDescent="0.2">
      <c r="A4050" s="3" t="s">
        <v>1415</v>
      </c>
      <c r="B4050" s="3" t="s">
        <v>1482</v>
      </c>
      <c r="C4050" s="3" t="s">
        <v>1483</v>
      </c>
      <c r="D4050" s="3" t="s">
        <v>13</v>
      </c>
    </row>
    <row r="4051" spans="1:8" x14ac:dyDescent="0.2">
      <c r="A4051" s="3" t="s">
        <v>1415</v>
      </c>
      <c r="B4051" s="3" t="s">
        <v>1482</v>
      </c>
      <c r="C4051" s="3" t="s">
        <v>1483</v>
      </c>
      <c r="D4051" s="3" t="s">
        <v>14</v>
      </c>
      <c r="E4051" s="3">
        <v>8889</v>
      </c>
      <c r="F4051" s="3">
        <v>8333.3333333333303</v>
      </c>
      <c r="G4051" s="3">
        <v>9000</v>
      </c>
      <c r="H4051" s="3">
        <v>8500</v>
      </c>
    </row>
    <row r="4052" spans="1:8" x14ac:dyDescent="0.2">
      <c r="A4052" s="3" t="s">
        <v>1415</v>
      </c>
      <c r="B4052" s="3" t="s">
        <v>1482</v>
      </c>
      <c r="C4052" s="3" t="s">
        <v>1483</v>
      </c>
      <c r="D4052" s="3" t="s">
        <v>15</v>
      </c>
      <c r="E4052" s="3">
        <v>8889</v>
      </c>
      <c r="F4052" s="3">
        <v>7575.7575757575796</v>
      </c>
      <c r="G4052" s="3">
        <v>8667</v>
      </c>
      <c r="H4052" s="3">
        <v>7333.3333333333303</v>
      </c>
    </row>
    <row r="4053" spans="1:8" x14ac:dyDescent="0.2">
      <c r="A4053" s="3" t="s">
        <v>1415</v>
      </c>
      <c r="B4053" s="3" t="s">
        <v>1484</v>
      </c>
      <c r="C4053" s="3" t="s">
        <v>1485</v>
      </c>
      <c r="D4053" s="3" t="s">
        <v>8</v>
      </c>
      <c r="E4053" s="3">
        <v>9286</v>
      </c>
      <c r="F4053" s="3">
        <v>8800</v>
      </c>
      <c r="G4053" s="3">
        <v>9250</v>
      </c>
      <c r="H4053" s="3">
        <v>8750</v>
      </c>
    </row>
    <row r="4054" spans="1:8" x14ac:dyDescent="0.2">
      <c r="A4054" s="3" t="s">
        <v>1415</v>
      </c>
      <c r="B4054" s="3" t="s">
        <v>1484</v>
      </c>
      <c r="C4054" s="3" t="s">
        <v>1485</v>
      </c>
      <c r="D4054" s="3" t="s">
        <v>9</v>
      </c>
      <c r="E4054" s="3">
        <v>8951</v>
      </c>
      <c r="F4054" s="3">
        <v>8205.1282051282105</v>
      </c>
      <c r="G4054" s="3">
        <v>9198</v>
      </c>
      <c r="H4054" s="3">
        <v>8666.6666666666697</v>
      </c>
    </row>
    <row r="4055" spans="1:8" x14ac:dyDescent="0.2">
      <c r="A4055" s="3" t="s">
        <v>1415</v>
      </c>
      <c r="B4055" s="3" t="s">
        <v>1484</v>
      </c>
      <c r="C4055" s="3" t="s">
        <v>1485</v>
      </c>
      <c r="D4055" s="3" t="s">
        <v>10</v>
      </c>
      <c r="E4055" s="3">
        <v>8540</v>
      </c>
      <c r="F4055" s="3">
        <v>7121.2121212121201</v>
      </c>
      <c r="G4055" s="3">
        <v>8589</v>
      </c>
      <c r="H4055" s="3">
        <v>7273.3333333333303</v>
      </c>
    </row>
    <row r="4056" spans="1:8" x14ac:dyDescent="0.2">
      <c r="A4056" s="3" t="s">
        <v>1415</v>
      </c>
      <c r="B4056" s="3" t="s">
        <v>1484</v>
      </c>
      <c r="C4056" s="3" t="s">
        <v>1485</v>
      </c>
      <c r="D4056" s="3" t="s">
        <v>11</v>
      </c>
      <c r="E4056" s="3">
        <v>8684</v>
      </c>
      <c r="F4056" s="3">
        <v>8000</v>
      </c>
      <c r="G4056" s="3">
        <v>9333</v>
      </c>
      <c r="H4056" s="3">
        <v>8888.8888888888905</v>
      </c>
    </row>
    <row r="4057" spans="1:8" x14ac:dyDescent="0.2">
      <c r="A4057" s="3" t="s">
        <v>1415</v>
      </c>
      <c r="B4057" s="3" t="s">
        <v>1484</v>
      </c>
      <c r="C4057" s="3" t="s">
        <v>1485</v>
      </c>
      <c r="D4057" s="3" t="s">
        <v>12</v>
      </c>
      <c r="E4057" s="3">
        <v>7855</v>
      </c>
      <c r="F4057" s="3">
        <v>6979.1666666666697</v>
      </c>
      <c r="G4057" s="3">
        <v>8400</v>
      </c>
      <c r="H4057" s="3">
        <v>8000</v>
      </c>
    </row>
    <row r="4058" spans="1:8" x14ac:dyDescent="0.2">
      <c r="A4058" s="3" t="s">
        <v>1415</v>
      </c>
      <c r="B4058" s="3" t="s">
        <v>1484</v>
      </c>
      <c r="C4058" s="3" t="s">
        <v>1485</v>
      </c>
      <c r="D4058" s="3" t="s">
        <v>13</v>
      </c>
      <c r="E4058" s="3">
        <v>8460</v>
      </c>
      <c r="F4058" s="3">
        <v>7083.3333333333303</v>
      </c>
      <c r="G4058" s="3">
        <v>8995</v>
      </c>
      <c r="H4058" s="3">
        <v>8160.9195402298801</v>
      </c>
    </row>
    <row r="4059" spans="1:8" x14ac:dyDescent="0.2">
      <c r="A4059" s="3" t="s">
        <v>1415</v>
      </c>
      <c r="B4059" s="3" t="s">
        <v>1484</v>
      </c>
      <c r="C4059" s="3" t="s">
        <v>1485</v>
      </c>
      <c r="D4059" s="3" t="s">
        <v>14</v>
      </c>
      <c r="E4059" s="3">
        <v>7897</v>
      </c>
      <c r="F4059" s="3">
        <v>6716.4179104477598</v>
      </c>
      <c r="G4059" s="3">
        <v>8514</v>
      </c>
      <c r="H4059" s="3">
        <v>7547.1698113207503</v>
      </c>
    </row>
    <row r="4060" spans="1:8" x14ac:dyDescent="0.2">
      <c r="A4060" s="3" t="s">
        <v>1415</v>
      </c>
      <c r="B4060" s="3" t="s">
        <v>1484</v>
      </c>
      <c r="C4060" s="3" t="s">
        <v>1485</v>
      </c>
      <c r="D4060" s="3" t="s">
        <v>15</v>
      </c>
      <c r="E4060" s="3">
        <v>7980</v>
      </c>
      <c r="F4060" s="3">
        <v>6781.6091954023004</v>
      </c>
      <c r="G4060" s="3">
        <v>8719</v>
      </c>
      <c r="H4060" s="3">
        <v>7891.1564625850297</v>
      </c>
    </row>
    <row r="4061" spans="1:8" x14ac:dyDescent="0.2">
      <c r="A4061" s="3" t="s">
        <v>1415</v>
      </c>
      <c r="B4061" s="3" t="s">
        <v>1486</v>
      </c>
      <c r="C4061" s="3" t="s">
        <v>1487</v>
      </c>
      <c r="D4061" s="3" t="s">
        <v>8</v>
      </c>
      <c r="E4061" s="3">
        <v>10000</v>
      </c>
      <c r="F4061" s="3">
        <v>10000</v>
      </c>
      <c r="G4061" s="3">
        <v>10000</v>
      </c>
      <c r="H4061" s="3">
        <v>10000</v>
      </c>
    </row>
    <row r="4062" spans="1:8" x14ac:dyDescent="0.2">
      <c r="A4062" s="3" t="s">
        <v>1415</v>
      </c>
      <c r="B4062" s="3" t="s">
        <v>1486</v>
      </c>
      <c r="C4062" s="3" t="s">
        <v>1487</v>
      </c>
      <c r="D4062" s="3" t="s">
        <v>9</v>
      </c>
      <c r="E4062" s="3">
        <v>8939</v>
      </c>
      <c r="F4062" s="3">
        <v>8000</v>
      </c>
      <c r="G4062" s="3">
        <v>9444</v>
      </c>
      <c r="H4062" s="3">
        <v>9090.9090909090901</v>
      </c>
    </row>
    <row r="4063" spans="1:8" x14ac:dyDescent="0.2">
      <c r="A4063" s="3" t="s">
        <v>1415</v>
      </c>
      <c r="B4063" s="3" t="s">
        <v>1486</v>
      </c>
      <c r="C4063" s="3" t="s">
        <v>1487</v>
      </c>
      <c r="D4063" s="3" t="s">
        <v>10</v>
      </c>
      <c r="E4063" s="3">
        <v>8485</v>
      </c>
      <c r="F4063" s="3">
        <v>7333.3333333333303</v>
      </c>
      <c r="G4063" s="3">
        <v>9500</v>
      </c>
      <c r="H4063" s="3">
        <v>9090.9090909090901</v>
      </c>
    </row>
    <row r="4064" spans="1:8" x14ac:dyDescent="0.2">
      <c r="A4064" s="3" t="s">
        <v>1415</v>
      </c>
      <c r="B4064" s="3" t="s">
        <v>1486</v>
      </c>
      <c r="C4064" s="3" t="s">
        <v>1487</v>
      </c>
      <c r="D4064" s="3" t="s">
        <v>11</v>
      </c>
      <c r="E4064" s="3">
        <v>8389</v>
      </c>
      <c r="F4064" s="3">
        <v>7291.6666666666697</v>
      </c>
      <c r="G4064" s="3">
        <v>9375</v>
      </c>
      <c r="H4064" s="3">
        <v>9090.9090909090901</v>
      </c>
    </row>
    <row r="4065" spans="1:8" x14ac:dyDescent="0.2">
      <c r="A4065" s="3" t="s">
        <v>1415</v>
      </c>
      <c r="B4065" s="3" t="s">
        <v>1486</v>
      </c>
      <c r="C4065" s="3" t="s">
        <v>1487</v>
      </c>
      <c r="D4065" s="3" t="s">
        <v>12</v>
      </c>
      <c r="E4065" s="3">
        <v>8704</v>
      </c>
      <c r="F4065" s="3">
        <v>6458.3333333333303</v>
      </c>
      <c r="G4065" s="3">
        <v>8704</v>
      </c>
      <c r="H4065" s="3">
        <v>6458.3333333333303</v>
      </c>
    </row>
    <row r="4066" spans="1:8" x14ac:dyDescent="0.2">
      <c r="A4066" s="3" t="s">
        <v>1415</v>
      </c>
      <c r="B4066" s="3" t="s">
        <v>1486</v>
      </c>
      <c r="C4066" s="3" t="s">
        <v>1487</v>
      </c>
      <c r="D4066" s="3" t="s">
        <v>13</v>
      </c>
      <c r="E4066" s="3">
        <v>8306</v>
      </c>
      <c r="F4066" s="3">
        <v>6666.6666666666697</v>
      </c>
      <c r="G4066" s="3">
        <v>10000</v>
      </c>
      <c r="H4066" s="3">
        <v>10000</v>
      </c>
    </row>
    <row r="4067" spans="1:8" x14ac:dyDescent="0.2">
      <c r="A4067" s="3" t="s">
        <v>1415</v>
      </c>
      <c r="B4067" s="3" t="s">
        <v>1486</v>
      </c>
      <c r="C4067" s="3" t="s">
        <v>1487</v>
      </c>
      <c r="D4067" s="3" t="s">
        <v>14</v>
      </c>
      <c r="E4067" s="3">
        <v>9583</v>
      </c>
      <c r="F4067" s="3">
        <v>9285.7142857142899</v>
      </c>
      <c r="G4067" s="3">
        <v>9500</v>
      </c>
      <c r="H4067" s="3">
        <v>9166.6666666666697</v>
      </c>
    </row>
    <row r="4068" spans="1:8" x14ac:dyDescent="0.2">
      <c r="A4068" s="3" t="s">
        <v>1415</v>
      </c>
      <c r="B4068" s="3" t="s">
        <v>1486</v>
      </c>
      <c r="C4068" s="3" t="s">
        <v>1487</v>
      </c>
      <c r="D4068" s="3" t="s">
        <v>15</v>
      </c>
      <c r="E4068" s="3">
        <v>9145</v>
      </c>
      <c r="F4068" s="3">
        <v>8148.1481481481496</v>
      </c>
      <c r="G4068" s="3">
        <v>9630</v>
      </c>
      <c r="H4068" s="3">
        <v>9111.1111111111095</v>
      </c>
    </row>
    <row r="4069" spans="1:8" x14ac:dyDescent="0.2">
      <c r="A4069" s="3" t="s">
        <v>1415</v>
      </c>
      <c r="B4069" s="3" t="s">
        <v>1488</v>
      </c>
      <c r="C4069" s="3" t="s">
        <v>1489</v>
      </c>
      <c r="D4069" s="3" t="s">
        <v>8</v>
      </c>
      <c r="E4069" s="3">
        <v>9739</v>
      </c>
      <c r="F4069" s="3">
        <v>9393.9393939393904</v>
      </c>
      <c r="G4069" s="3">
        <v>9722</v>
      </c>
      <c r="H4069" s="3">
        <v>9365.0793650793603</v>
      </c>
    </row>
    <row r="4070" spans="1:8" x14ac:dyDescent="0.2">
      <c r="A4070" s="3" t="s">
        <v>1415</v>
      </c>
      <c r="B4070" s="3" t="s">
        <v>1488</v>
      </c>
      <c r="C4070" s="3" t="s">
        <v>1489</v>
      </c>
      <c r="D4070" s="3" t="s">
        <v>9</v>
      </c>
      <c r="E4070" s="3">
        <v>8242</v>
      </c>
      <c r="F4070" s="3">
        <v>6527.1317829457403</v>
      </c>
      <c r="G4070" s="3">
        <v>8438</v>
      </c>
      <c r="H4070" s="3">
        <v>6596.4912280701801</v>
      </c>
    </row>
    <row r="4071" spans="1:8" x14ac:dyDescent="0.2">
      <c r="A4071" s="3" t="s">
        <v>1415</v>
      </c>
      <c r="B4071" s="3" t="s">
        <v>1488</v>
      </c>
      <c r="C4071" s="3" t="s">
        <v>1489</v>
      </c>
      <c r="D4071" s="3" t="s">
        <v>10</v>
      </c>
      <c r="E4071" s="3">
        <v>7738</v>
      </c>
      <c r="F4071" s="3">
        <v>6176.4705882352901</v>
      </c>
      <c r="G4071" s="3">
        <v>7851</v>
      </c>
      <c r="H4071" s="3">
        <v>6333.3333333333303</v>
      </c>
    </row>
    <row r="4072" spans="1:8" x14ac:dyDescent="0.2">
      <c r="A4072" s="3" t="s">
        <v>1415</v>
      </c>
      <c r="B4072" s="3" t="s">
        <v>1488</v>
      </c>
      <c r="C4072" s="3" t="s">
        <v>1489</v>
      </c>
      <c r="D4072" s="3" t="s">
        <v>11</v>
      </c>
      <c r="E4072" s="3">
        <v>9052</v>
      </c>
      <c r="F4072" s="3">
        <v>8030.30303030303</v>
      </c>
      <c r="G4072" s="3">
        <v>9145</v>
      </c>
      <c r="H4072" s="3">
        <v>8039.2156862745096</v>
      </c>
    </row>
    <row r="4073" spans="1:8" x14ac:dyDescent="0.2">
      <c r="A4073" s="3" t="s">
        <v>1415</v>
      </c>
      <c r="B4073" s="3" t="s">
        <v>1488</v>
      </c>
      <c r="C4073" s="3" t="s">
        <v>1489</v>
      </c>
      <c r="D4073" s="3" t="s">
        <v>12</v>
      </c>
      <c r="E4073" s="3">
        <v>8006</v>
      </c>
      <c r="F4073" s="3">
        <v>7115.3846153846198</v>
      </c>
      <c r="G4073" s="3">
        <v>8846</v>
      </c>
      <c r="H4073" s="3">
        <v>8571.4285714285706</v>
      </c>
    </row>
    <row r="4074" spans="1:8" x14ac:dyDescent="0.2">
      <c r="A4074" s="3" t="s">
        <v>1415</v>
      </c>
      <c r="B4074" s="3" t="s">
        <v>1488</v>
      </c>
      <c r="C4074" s="3" t="s">
        <v>1489</v>
      </c>
      <c r="D4074" s="3" t="s">
        <v>13</v>
      </c>
      <c r="E4074" s="3">
        <v>8913</v>
      </c>
      <c r="F4074" s="3">
        <v>8275.8620689655199</v>
      </c>
      <c r="G4074" s="3">
        <v>8824</v>
      </c>
      <c r="H4074" s="3">
        <v>8181.8181818181802</v>
      </c>
    </row>
    <row r="4075" spans="1:8" x14ac:dyDescent="0.2">
      <c r="A4075" s="3" t="s">
        <v>1415</v>
      </c>
      <c r="B4075" s="3" t="s">
        <v>1488</v>
      </c>
      <c r="C4075" s="3" t="s">
        <v>1489</v>
      </c>
      <c r="D4075" s="3" t="s">
        <v>14</v>
      </c>
      <c r="E4075" s="3">
        <v>8693</v>
      </c>
      <c r="F4075" s="3">
        <v>7180.5555555555602</v>
      </c>
      <c r="G4075" s="3">
        <v>9024</v>
      </c>
      <c r="H4075" s="3">
        <v>7873.0158730158701</v>
      </c>
    </row>
    <row r="4076" spans="1:8" x14ac:dyDescent="0.2">
      <c r="A4076" s="3" t="s">
        <v>1415</v>
      </c>
      <c r="B4076" s="3" t="s">
        <v>1488</v>
      </c>
      <c r="C4076" s="3" t="s">
        <v>1489</v>
      </c>
      <c r="D4076" s="3" t="s">
        <v>15</v>
      </c>
      <c r="E4076" s="3">
        <v>8657</v>
      </c>
      <c r="F4076" s="3">
        <v>7333.3333333333303</v>
      </c>
      <c r="G4076" s="3">
        <v>8979</v>
      </c>
      <c r="H4076" s="3">
        <v>7839.5061728395103</v>
      </c>
    </row>
    <row r="4077" spans="1:8" x14ac:dyDescent="0.2">
      <c r="A4077" s="3" t="s">
        <v>1415</v>
      </c>
      <c r="B4077" s="3" t="s">
        <v>1490</v>
      </c>
      <c r="C4077" s="3" t="s">
        <v>1491</v>
      </c>
      <c r="D4077" s="3" t="s">
        <v>9</v>
      </c>
    </row>
    <row r="4078" spans="1:8" x14ac:dyDescent="0.2">
      <c r="A4078" s="3" t="s">
        <v>1415</v>
      </c>
      <c r="B4078" s="3" t="s">
        <v>1490</v>
      </c>
      <c r="C4078" s="3" t="s">
        <v>1491</v>
      </c>
      <c r="D4078" s="3" t="s">
        <v>10</v>
      </c>
      <c r="E4078" s="3">
        <v>5000</v>
      </c>
      <c r="F4078" s="3">
        <v>5000</v>
      </c>
      <c r="G4078" s="3">
        <v>5000</v>
      </c>
      <c r="H4078" s="3">
        <v>5000</v>
      </c>
    </row>
    <row r="4079" spans="1:8" x14ac:dyDescent="0.2">
      <c r="A4079" s="3" t="s">
        <v>1415</v>
      </c>
      <c r="B4079" s="3" t="s">
        <v>1490</v>
      </c>
      <c r="C4079" s="3" t="s">
        <v>1491</v>
      </c>
      <c r="D4079" s="3" t="s">
        <v>12</v>
      </c>
    </row>
    <row r="4080" spans="1:8" x14ac:dyDescent="0.2">
      <c r="A4080" s="3" t="s">
        <v>1415</v>
      </c>
      <c r="B4080" s="3" t="s">
        <v>1490</v>
      </c>
      <c r="C4080" s="3" t="s">
        <v>1491</v>
      </c>
      <c r="D4080" s="3" t="s">
        <v>14</v>
      </c>
      <c r="E4080" s="3">
        <v>5000</v>
      </c>
      <c r="F4080" s="3">
        <v>5000</v>
      </c>
      <c r="G4080" s="3">
        <v>10000</v>
      </c>
      <c r="H4080" s="3">
        <v>10000</v>
      </c>
    </row>
    <row r="4081" spans="1:8" x14ac:dyDescent="0.2">
      <c r="A4081" s="3" t="s">
        <v>1415</v>
      </c>
      <c r="B4081" s="3" t="s">
        <v>1492</v>
      </c>
      <c r="C4081" s="3" t="s">
        <v>1493</v>
      </c>
      <c r="D4081" s="3" t="s">
        <v>8</v>
      </c>
      <c r="E4081" s="3">
        <v>7985</v>
      </c>
      <c r="F4081" s="3">
        <v>6331.0104529616701</v>
      </c>
      <c r="G4081" s="3">
        <v>9489</v>
      </c>
      <c r="H4081" s="3">
        <v>9204.5454545454504</v>
      </c>
    </row>
    <row r="4082" spans="1:8" x14ac:dyDescent="0.2">
      <c r="A4082" s="3" t="s">
        <v>1415</v>
      </c>
      <c r="B4082" s="3" t="s">
        <v>1492</v>
      </c>
      <c r="C4082" s="3" t="s">
        <v>1493</v>
      </c>
      <c r="D4082" s="3" t="s">
        <v>9</v>
      </c>
      <c r="E4082" s="3">
        <v>7103</v>
      </c>
      <c r="F4082" s="3">
        <v>4434.2507645259902</v>
      </c>
      <c r="G4082" s="3">
        <v>9127</v>
      </c>
      <c r="H4082" s="3">
        <v>8148.1481481481496</v>
      </c>
    </row>
    <row r="4083" spans="1:8" x14ac:dyDescent="0.2">
      <c r="A4083" s="3" t="s">
        <v>1415</v>
      </c>
      <c r="B4083" s="3" t="s">
        <v>1492</v>
      </c>
      <c r="C4083" s="3" t="s">
        <v>1493</v>
      </c>
      <c r="D4083" s="3" t="s">
        <v>10</v>
      </c>
      <c r="E4083" s="3">
        <v>7369</v>
      </c>
      <c r="F4083" s="3">
        <v>5219.8581560283701</v>
      </c>
      <c r="G4083" s="3">
        <v>9253</v>
      </c>
      <c r="H4083" s="3">
        <v>8333.3333333333303</v>
      </c>
    </row>
    <row r="4084" spans="1:8" x14ac:dyDescent="0.2">
      <c r="A4084" s="3" t="s">
        <v>1415</v>
      </c>
      <c r="B4084" s="3" t="s">
        <v>1492</v>
      </c>
      <c r="C4084" s="3" t="s">
        <v>1493</v>
      </c>
      <c r="D4084" s="3" t="s">
        <v>11</v>
      </c>
      <c r="E4084" s="3">
        <v>7491</v>
      </c>
      <c r="F4084" s="3">
        <v>5213.5802469135797</v>
      </c>
      <c r="G4084" s="3">
        <v>9016</v>
      </c>
      <c r="H4084" s="3">
        <v>7962.9629629629599</v>
      </c>
    </row>
    <row r="4085" spans="1:8" x14ac:dyDescent="0.2">
      <c r="A4085" s="3" t="s">
        <v>1415</v>
      </c>
      <c r="B4085" s="3" t="s">
        <v>1492</v>
      </c>
      <c r="C4085" s="3" t="s">
        <v>1493</v>
      </c>
      <c r="D4085" s="3" t="s">
        <v>12</v>
      </c>
      <c r="E4085" s="3">
        <v>7501</v>
      </c>
      <c r="F4085" s="3">
        <v>4692.9728413104403</v>
      </c>
      <c r="G4085" s="3">
        <v>8534</v>
      </c>
      <c r="H4085" s="3">
        <v>6104.3771043771003</v>
      </c>
    </row>
    <row r="4086" spans="1:8" x14ac:dyDescent="0.2">
      <c r="A4086" s="3" t="s">
        <v>1415</v>
      </c>
      <c r="B4086" s="3" t="s">
        <v>1492</v>
      </c>
      <c r="C4086" s="3" t="s">
        <v>1493</v>
      </c>
      <c r="D4086" s="3" t="s">
        <v>13</v>
      </c>
      <c r="E4086" s="3">
        <v>7625</v>
      </c>
      <c r="F4086" s="3">
        <v>5501.6181229773501</v>
      </c>
      <c r="G4086" s="3">
        <v>8591</v>
      </c>
      <c r="H4086" s="3">
        <v>6794.5205479452097</v>
      </c>
    </row>
    <row r="4087" spans="1:8" x14ac:dyDescent="0.2">
      <c r="A4087" s="3" t="s">
        <v>1415</v>
      </c>
      <c r="B4087" s="3" t="s">
        <v>1492</v>
      </c>
      <c r="C4087" s="3" t="s">
        <v>1493</v>
      </c>
      <c r="D4087" s="3" t="s">
        <v>14</v>
      </c>
      <c r="E4087" s="3">
        <v>7635</v>
      </c>
      <c r="F4087" s="3">
        <v>4896.1499493414403</v>
      </c>
      <c r="G4087" s="3">
        <v>8252</v>
      </c>
      <c r="H4087" s="3">
        <v>6268.6567164179096</v>
      </c>
    </row>
    <row r="4088" spans="1:8" x14ac:dyDescent="0.2">
      <c r="A4088" s="3" t="s">
        <v>1415</v>
      </c>
      <c r="B4088" s="3" t="s">
        <v>1492</v>
      </c>
      <c r="C4088" s="3" t="s">
        <v>1493</v>
      </c>
      <c r="D4088" s="3" t="s">
        <v>15</v>
      </c>
      <c r="E4088" s="3">
        <v>6903</v>
      </c>
      <c r="F4088" s="3">
        <v>3694.9074074074101</v>
      </c>
      <c r="G4088" s="3">
        <v>7863</v>
      </c>
      <c r="H4088" s="3">
        <v>5461.2651030561501</v>
      </c>
    </row>
    <row r="4089" spans="1:8" x14ac:dyDescent="0.2">
      <c r="A4089" s="3" t="s">
        <v>1415</v>
      </c>
      <c r="B4089" s="3" t="s">
        <v>1494</v>
      </c>
      <c r="C4089" s="3" t="s">
        <v>1495</v>
      </c>
      <c r="D4089" s="3" t="s">
        <v>8</v>
      </c>
      <c r="E4089" s="3">
        <v>8944</v>
      </c>
      <c r="F4089" s="3">
        <v>8024.6913580246901</v>
      </c>
      <c r="G4089" s="3">
        <v>9037</v>
      </c>
      <c r="H4089" s="3">
        <v>8333.3333333333303</v>
      </c>
    </row>
    <row r="4090" spans="1:8" x14ac:dyDescent="0.2">
      <c r="A4090" s="3" t="s">
        <v>1415</v>
      </c>
      <c r="B4090" s="3" t="s">
        <v>1494</v>
      </c>
      <c r="C4090" s="3" t="s">
        <v>1495</v>
      </c>
      <c r="D4090" s="3" t="s">
        <v>9</v>
      </c>
      <c r="E4090" s="3">
        <v>8796</v>
      </c>
      <c r="F4090" s="3">
        <v>7916.6666666666697</v>
      </c>
      <c r="G4090" s="3">
        <v>9444</v>
      </c>
      <c r="H4090" s="3">
        <v>8666.6666666666697</v>
      </c>
    </row>
    <row r="4091" spans="1:8" x14ac:dyDescent="0.2">
      <c r="A4091" s="3" t="s">
        <v>1415</v>
      </c>
      <c r="B4091" s="3" t="s">
        <v>1494</v>
      </c>
      <c r="C4091" s="3" t="s">
        <v>1495</v>
      </c>
      <c r="D4091" s="3" t="s">
        <v>10</v>
      </c>
      <c r="E4091" s="3">
        <v>9444</v>
      </c>
      <c r="F4091" s="3">
        <v>8750</v>
      </c>
      <c r="G4091" s="3">
        <v>9649</v>
      </c>
      <c r="H4091" s="3">
        <v>9047.6190476190495</v>
      </c>
    </row>
    <row r="4092" spans="1:8" x14ac:dyDescent="0.2">
      <c r="A4092" s="3" t="s">
        <v>1415</v>
      </c>
      <c r="B4092" s="3" t="s">
        <v>1494</v>
      </c>
      <c r="C4092" s="3" t="s">
        <v>1495</v>
      </c>
      <c r="D4092" s="3" t="s">
        <v>11</v>
      </c>
      <c r="E4092" s="3">
        <v>9118</v>
      </c>
      <c r="F4092" s="3">
        <v>8695.6521739130403</v>
      </c>
      <c r="G4092" s="3">
        <v>9667</v>
      </c>
      <c r="H4092" s="3">
        <v>9473.6842105263095</v>
      </c>
    </row>
    <row r="4093" spans="1:8" x14ac:dyDescent="0.2">
      <c r="A4093" s="3" t="s">
        <v>1415</v>
      </c>
      <c r="B4093" s="3" t="s">
        <v>1494</v>
      </c>
      <c r="C4093" s="3" t="s">
        <v>1495</v>
      </c>
      <c r="D4093" s="3" t="s">
        <v>12</v>
      </c>
      <c r="E4093" s="3">
        <v>8164</v>
      </c>
      <c r="F4093" s="3">
        <v>6491.2280701754398</v>
      </c>
      <c r="G4093" s="3">
        <v>8655</v>
      </c>
      <c r="H4093" s="3">
        <v>6888.8888888888896</v>
      </c>
    </row>
    <row r="4094" spans="1:8" x14ac:dyDescent="0.2">
      <c r="A4094" s="3" t="s">
        <v>1415</v>
      </c>
      <c r="B4094" s="3" t="s">
        <v>1494</v>
      </c>
      <c r="C4094" s="3" t="s">
        <v>1495</v>
      </c>
      <c r="D4094" s="3" t="s">
        <v>13</v>
      </c>
    </row>
    <row r="4095" spans="1:8" x14ac:dyDescent="0.2">
      <c r="A4095" s="3" t="s">
        <v>1415</v>
      </c>
      <c r="B4095" s="3" t="s">
        <v>1494</v>
      </c>
      <c r="C4095" s="3" t="s">
        <v>1495</v>
      </c>
      <c r="D4095" s="3" t="s">
        <v>14</v>
      </c>
    </row>
    <row r="4096" spans="1:8" x14ac:dyDescent="0.2">
      <c r="A4096" s="3" t="s">
        <v>1415</v>
      </c>
      <c r="B4096" s="3" t="s">
        <v>1494</v>
      </c>
      <c r="C4096" s="3" t="s">
        <v>1495</v>
      </c>
      <c r="D4096" s="3" t="s">
        <v>15</v>
      </c>
      <c r="E4096" s="3">
        <v>10000</v>
      </c>
      <c r="F4096" s="3">
        <v>10000</v>
      </c>
      <c r="G4096" s="3">
        <v>10000</v>
      </c>
      <c r="H4096" s="3">
        <v>10000</v>
      </c>
    </row>
    <row r="4097" spans="1:8" x14ac:dyDescent="0.2">
      <c r="A4097" s="3" t="s">
        <v>1415</v>
      </c>
      <c r="B4097" s="3" t="s">
        <v>1496</v>
      </c>
      <c r="C4097" s="3" t="s">
        <v>1497</v>
      </c>
      <c r="D4097" s="3" t="s">
        <v>8</v>
      </c>
      <c r="E4097" s="3">
        <v>7312</v>
      </c>
      <c r="F4097" s="3">
        <v>4537.8802137695402</v>
      </c>
      <c r="G4097" s="3">
        <v>7769</v>
      </c>
      <c r="H4097" s="3">
        <v>5204.5729402872303</v>
      </c>
    </row>
    <row r="4098" spans="1:8" x14ac:dyDescent="0.2">
      <c r="A4098" s="3" t="s">
        <v>1415</v>
      </c>
      <c r="B4098" s="3" t="s">
        <v>1496</v>
      </c>
      <c r="C4098" s="3" t="s">
        <v>1497</v>
      </c>
      <c r="D4098" s="3" t="s">
        <v>9</v>
      </c>
      <c r="E4098" s="3">
        <v>6488</v>
      </c>
      <c r="F4098" s="3">
        <v>4216.04595145451</v>
      </c>
      <c r="G4098" s="3">
        <v>6645</v>
      </c>
      <c r="H4098" s="3">
        <v>4484.47372476499</v>
      </c>
    </row>
    <row r="4099" spans="1:8" x14ac:dyDescent="0.2">
      <c r="A4099" s="3" t="s">
        <v>1415</v>
      </c>
      <c r="B4099" s="3" t="s">
        <v>1496</v>
      </c>
      <c r="C4099" s="3" t="s">
        <v>1497</v>
      </c>
      <c r="D4099" s="3" t="s">
        <v>10</v>
      </c>
      <c r="E4099" s="3">
        <v>6406</v>
      </c>
      <c r="F4099" s="3">
        <v>3873.6664454441898</v>
      </c>
      <c r="G4099" s="3">
        <v>6573</v>
      </c>
      <c r="H4099" s="3">
        <v>4087.87278973614</v>
      </c>
    </row>
    <row r="4100" spans="1:8" x14ac:dyDescent="0.2">
      <c r="A4100" s="3" t="s">
        <v>1415</v>
      </c>
      <c r="B4100" s="3" t="s">
        <v>1496</v>
      </c>
      <c r="C4100" s="3" t="s">
        <v>1497</v>
      </c>
      <c r="D4100" s="3" t="s">
        <v>11</v>
      </c>
      <c r="E4100" s="3">
        <v>6434</v>
      </c>
      <c r="F4100" s="3">
        <v>3883.4225767133098</v>
      </c>
      <c r="G4100" s="3">
        <v>7288</v>
      </c>
      <c r="H4100" s="3">
        <v>5055.8514750654504</v>
      </c>
    </row>
    <row r="4101" spans="1:8" x14ac:dyDescent="0.2">
      <c r="A4101" s="3" t="s">
        <v>1415</v>
      </c>
      <c r="B4101" s="3" t="s">
        <v>1496</v>
      </c>
      <c r="C4101" s="3" t="s">
        <v>1497</v>
      </c>
      <c r="D4101" s="3" t="s">
        <v>12</v>
      </c>
      <c r="E4101" s="3">
        <v>6070</v>
      </c>
      <c r="F4101" s="3">
        <v>3502.3777463270399</v>
      </c>
      <c r="G4101" s="3">
        <v>6464</v>
      </c>
      <c r="H4101" s="3">
        <v>4232.8877832124599</v>
      </c>
    </row>
    <row r="4102" spans="1:8" x14ac:dyDescent="0.2">
      <c r="A4102" s="3" t="s">
        <v>1415</v>
      </c>
      <c r="B4102" s="3" t="s">
        <v>1496</v>
      </c>
      <c r="C4102" s="3" t="s">
        <v>1497</v>
      </c>
      <c r="D4102" s="3" t="s">
        <v>13</v>
      </c>
      <c r="E4102" s="3">
        <v>5870</v>
      </c>
      <c r="F4102" s="3">
        <v>3499.6050073689798</v>
      </c>
      <c r="G4102" s="3">
        <v>6269</v>
      </c>
      <c r="H4102" s="3">
        <v>3925.9916784286502</v>
      </c>
    </row>
    <row r="4103" spans="1:8" x14ac:dyDescent="0.2">
      <c r="A4103" s="3" t="s">
        <v>1415</v>
      </c>
      <c r="B4103" s="3" t="s">
        <v>1496</v>
      </c>
      <c r="C4103" s="3" t="s">
        <v>1497</v>
      </c>
      <c r="D4103" s="3" t="s">
        <v>14</v>
      </c>
      <c r="E4103" s="3">
        <v>5572</v>
      </c>
      <c r="F4103" s="3">
        <v>2823.0306342060699</v>
      </c>
      <c r="G4103" s="3">
        <v>5808</v>
      </c>
      <c r="H4103" s="3">
        <v>3270.8550287943999</v>
      </c>
    </row>
    <row r="4104" spans="1:8" x14ac:dyDescent="0.2">
      <c r="A4104" s="3" t="s">
        <v>1415</v>
      </c>
      <c r="B4104" s="3" t="s">
        <v>1496</v>
      </c>
      <c r="C4104" s="3" t="s">
        <v>1497</v>
      </c>
      <c r="D4104" s="3" t="s">
        <v>15</v>
      </c>
      <c r="E4104" s="3">
        <v>6129</v>
      </c>
      <c r="F4104" s="3">
        <v>3616.7327134094498</v>
      </c>
      <c r="G4104" s="3">
        <v>6431</v>
      </c>
      <c r="H4104" s="3">
        <v>4098.03423148619</v>
      </c>
    </row>
    <row r="4105" spans="1:8" x14ac:dyDescent="0.2">
      <c r="A4105" s="3" t="s">
        <v>1415</v>
      </c>
      <c r="B4105" s="3" t="s">
        <v>1498</v>
      </c>
      <c r="C4105" s="3" t="s">
        <v>1499</v>
      </c>
      <c r="D4105" s="3" t="s">
        <v>8</v>
      </c>
      <c r="E4105" s="3">
        <v>7326</v>
      </c>
      <c r="F4105" s="3">
        <v>5853.6585365853698</v>
      </c>
      <c r="G4105" s="3">
        <v>9444</v>
      </c>
      <c r="H4105" s="3">
        <v>9166.6666666666697</v>
      </c>
    </row>
    <row r="4106" spans="1:8" x14ac:dyDescent="0.2">
      <c r="A4106" s="3" t="s">
        <v>1415</v>
      </c>
      <c r="B4106" s="3" t="s">
        <v>1498</v>
      </c>
      <c r="C4106" s="3" t="s">
        <v>1499</v>
      </c>
      <c r="D4106" s="3" t="s">
        <v>9</v>
      </c>
      <c r="E4106" s="3">
        <v>8623</v>
      </c>
      <c r="F4106" s="3">
        <v>8000</v>
      </c>
      <c r="G4106" s="3">
        <v>9222</v>
      </c>
      <c r="H4106" s="3">
        <v>8695.6521739130403</v>
      </c>
    </row>
    <row r="4107" spans="1:8" x14ac:dyDescent="0.2">
      <c r="A4107" s="3" t="s">
        <v>1415</v>
      </c>
      <c r="B4107" s="3" t="s">
        <v>1498</v>
      </c>
      <c r="C4107" s="3" t="s">
        <v>1499</v>
      </c>
      <c r="D4107" s="3" t="s">
        <v>10</v>
      </c>
      <c r="E4107" s="3">
        <v>7219</v>
      </c>
      <c r="F4107" s="3">
        <v>5784.3137254902003</v>
      </c>
      <c r="G4107" s="3">
        <v>7806</v>
      </c>
      <c r="H4107" s="3">
        <v>6730.7692307692296</v>
      </c>
    </row>
    <row r="4108" spans="1:8" x14ac:dyDescent="0.2">
      <c r="A4108" s="3" t="s">
        <v>1415</v>
      </c>
      <c r="B4108" s="3" t="s">
        <v>1498</v>
      </c>
      <c r="C4108" s="3" t="s">
        <v>1499</v>
      </c>
      <c r="D4108" s="3" t="s">
        <v>11</v>
      </c>
      <c r="E4108" s="3">
        <v>8158</v>
      </c>
      <c r="F4108" s="3">
        <v>6785.7142857142899</v>
      </c>
      <c r="G4108" s="3">
        <v>9091</v>
      </c>
      <c r="H4108" s="3">
        <v>8461.5384615384592</v>
      </c>
    </row>
    <row r="4109" spans="1:8" x14ac:dyDescent="0.2">
      <c r="A4109" s="3" t="s">
        <v>1415</v>
      </c>
      <c r="B4109" s="3" t="s">
        <v>1498</v>
      </c>
      <c r="C4109" s="3" t="s">
        <v>1499</v>
      </c>
      <c r="D4109" s="3" t="s">
        <v>12</v>
      </c>
      <c r="E4109" s="3">
        <v>7361</v>
      </c>
      <c r="F4109" s="3">
        <v>6262.6262626262596</v>
      </c>
      <c r="G4109" s="3">
        <v>8500</v>
      </c>
      <c r="H4109" s="3">
        <v>7857.1428571428596</v>
      </c>
    </row>
    <row r="4110" spans="1:8" x14ac:dyDescent="0.2">
      <c r="A4110" s="3" t="s">
        <v>1415</v>
      </c>
      <c r="B4110" s="3" t="s">
        <v>1498</v>
      </c>
      <c r="C4110" s="3" t="s">
        <v>1499</v>
      </c>
      <c r="D4110" s="3" t="s">
        <v>13</v>
      </c>
      <c r="E4110" s="3">
        <v>7943</v>
      </c>
      <c r="F4110" s="3">
        <v>6807.6923076923104</v>
      </c>
      <c r="G4110" s="3">
        <v>8906</v>
      </c>
      <c r="H4110" s="3">
        <v>8375</v>
      </c>
    </row>
    <row r="4111" spans="1:8" x14ac:dyDescent="0.2">
      <c r="A4111" s="3" t="s">
        <v>1415</v>
      </c>
      <c r="B4111" s="3" t="s">
        <v>1498</v>
      </c>
      <c r="C4111" s="3" t="s">
        <v>1499</v>
      </c>
      <c r="D4111" s="3" t="s">
        <v>14</v>
      </c>
      <c r="E4111" s="3">
        <v>8145</v>
      </c>
      <c r="F4111" s="3">
        <v>7098.7654320987604</v>
      </c>
      <c r="G4111" s="3">
        <v>8704</v>
      </c>
      <c r="H4111" s="3">
        <v>7984.4961240310104</v>
      </c>
    </row>
    <row r="4112" spans="1:8" x14ac:dyDescent="0.2">
      <c r="A4112" s="3" t="s">
        <v>1415</v>
      </c>
      <c r="B4112" s="3" t="s">
        <v>1498</v>
      </c>
      <c r="C4112" s="3" t="s">
        <v>1499</v>
      </c>
      <c r="D4112" s="3" t="s">
        <v>15</v>
      </c>
      <c r="E4112" s="3">
        <v>8307</v>
      </c>
      <c r="F4112" s="3">
        <v>7257.1428571428596</v>
      </c>
      <c r="G4112" s="3">
        <v>8672</v>
      </c>
      <c r="H4112" s="3">
        <v>7962.9629629629599</v>
      </c>
    </row>
    <row r="4113" spans="1:8" x14ac:dyDescent="0.2">
      <c r="A4113" s="3" t="s">
        <v>1415</v>
      </c>
      <c r="B4113" s="3" t="s">
        <v>1500</v>
      </c>
      <c r="C4113" s="3" t="s">
        <v>1501</v>
      </c>
      <c r="D4113" s="3" t="s">
        <v>8</v>
      </c>
      <c r="E4113" s="3">
        <v>5744</v>
      </c>
      <c r="F4113" s="3">
        <v>2752.3093383659798</v>
      </c>
      <c r="G4113" s="3">
        <v>6845</v>
      </c>
      <c r="H4113" s="3">
        <v>4510.35660901132</v>
      </c>
    </row>
    <row r="4114" spans="1:8" x14ac:dyDescent="0.2">
      <c r="A4114" s="3" t="s">
        <v>1415</v>
      </c>
      <c r="B4114" s="3" t="s">
        <v>1500</v>
      </c>
      <c r="C4114" s="3" t="s">
        <v>1501</v>
      </c>
      <c r="D4114" s="3" t="s">
        <v>9</v>
      </c>
      <c r="E4114" s="3">
        <v>6249</v>
      </c>
      <c r="F4114" s="3">
        <v>2907.36515736516</v>
      </c>
      <c r="G4114" s="3">
        <v>6870</v>
      </c>
      <c r="H4114" s="3">
        <v>4478.2168186423496</v>
      </c>
    </row>
    <row r="4115" spans="1:8" x14ac:dyDescent="0.2">
      <c r="A4115" s="3" t="s">
        <v>1415</v>
      </c>
      <c r="B4115" s="3" t="s">
        <v>1500</v>
      </c>
      <c r="C4115" s="3" t="s">
        <v>1501</v>
      </c>
      <c r="D4115" s="3" t="s">
        <v>10</v>
      </c>
      <c r="E4115" s="3">
        <v>6721</v>
      </c>
      <c r="F4115" s="3">
        <v>3521.3094520982299</v>
      </c>
      <c r="G4115" s="3">
        <v>7191</v>
      </c>
      <c r="H4115" s="3">
        <v>4720.81091850966</v>
      </c>
    </row>
    <row r="4116" spans="1:8" x14ac:dyDescent="0.2">
      <c r="A4116" s="3" t="s">
        <v>1415</v>
      </c>
      <c r="B4116" s="3" t="s">
        <v>1500</v>
      </c>
      <c r="C4116" s="3" t="s">
        <v>1501</v>
      </c>
      <c r="D4116" s="3" t="s">
        <v>11</v>
      </c>
      <c r="E4116" s="3">
        <v>6175</v>
      </c>
      <c r="F4116" s="3">
        <v>3460.2743271221502</v>
      </c>
      <c r="G4116" s="3">
        <v>7238</v>
      </c>
      <c r="H4116" s="3">
        <v>4804.4699011680104</v>
      </c>
    </row>
    <row r="4117" spans="1:8" x14ac:dyDescent="0.2">
      <c r="A4117" s="3" t="s">
        <v>1415</v>
      </c>
      <c r="B4117" s="3" t="s">
        <v>1500</v>
      </c>
      <c r="C4117" s="3" t="s">
        <v>1501</v>
      </c>
      <c r="D4117" s="3" t="s">
        <v>12</v>
      </c>
      <c r="E4117" s="3">
        <v>6029</v>
      </c>
      <c r="F4117" s="3">
        <v>3219.4332359738601</v>
      </c>
      <c r="G4117" s="3">
        <v>7163</v>
      </c>
      <c r="H4117" s="3">
        <v>4730.4259634888404</v>
      </c>
    </row>
    <row r="4118" spans="1:8" x14ac:dyDescent="0.2">
      <c r="A4118" s="3" t="s">
        <v>1415</v>
      </c>
      <c r="B4118" s="3" t="s">
        <v>1500</v>
      </c>
      <c r="C4118" s="3" t="s">
        <v>1501</v>
      </c>
      <c r="D4118" s="3" t="s">
        <v>13</v>
      </c>
      <c r="E4118" s="3">
        <v>5988</v>
      </c>
      <c r="F4118" s="3">
        <v>2865.3205338050302</v>
      </c>
      <c r="G4118" s="3">
        <v>6459</v>
      </c>
      <c r="H4118" s="3">
        <v>3586.8294358295798</v>
      </c>
    </row>
    <row r="4119" spans="1:8" x14ac:dyDescent="0.2">
      <c r="A4119" s="3" t="s">
        <v>1415</v>
      </c>
      <c r="B4119" s="3" t="s">
        <v>1500</v>
      </c>
      <c r="C4119" s="3" t="s">
        <v>1501</v>
      </c>
      <c r="D4119" s="3" t="s">
        <v>14</v>
      </c>
      <c r="E4119" s="3">
        <v>5224</v>
      </c>
      <c r="F4119" s="3">
        <v>2562.53953866245</v>
      </c>
      <c r="G4119" s="3">
        <v>5476</v>
      </c>
      <c r="H4119" s="3">
        <v>3068.4498535979201</v>
      </c>
    </row>
    <row r="4120" spans="1:8" x14ac:dyDescent="0.2">
      <c r="A4120" s="3" t="s">
        <v>1415</v>
      </c>
      <c r="B4120" s="3" t="s">
        <v>1500</v>
      </c>
      <c r="C4120" s="3" t="s">
        <v>1501</v>
      </c>
      <c r="D4120" s="3" t="s">
        <v>15</v>
      </c>
      <c r="E4120" s="3">
        <v>6107</v>
      </c>
      <c r="F4120" s="3">
        <v>3181.6152159798698</v>
      </c>
      <c r="G4120" s="3">
        <v>6888</v>
      </c>
      <c r="H4120" s="3">
        <v>3968.2221373397801</v>
      </c>
    </row>
    <row r="4121" spans="1:8" x14ac:dyDescent="0.2">
      <c r="A4121" s="3" t="s">
        <v>1415</v>
      </c>
      <c r="B4121" s="3" t="s">
        <v>1502</v>
      </c>
      <c r="C4121" s="3" t="s">
        <v>1503</v>
      </c>
      <c r="D4121" s="3" t="s">
        <v>8</v>
      </c>
      <c r="E4121" s="3">
        <v>7118</v>
      </c>
      <c r="F4121" s="3">
        <v>4389.5131086142301</v>
      </c>
      <c r="G4121" s="3">
        <v>8231</v>
      </c>
      <c r="H4121" s="3">
        <v>6224.2424242424204</v>
      </c>
    </row>
    <row r="4122" spans="1:8" x14ac:dyDescent="0.2">
      <c r="A4122" s="3" t="s">
        <v>1415</v>
      </c>
      <c r="B4122" s="3" t="s">
        <v>1502</v>
      </c>
      <c r="C4122" s="3" t="s">
        <v>1503</v>
      </c>
      <c r="D4122" s="3" t="s">
        <v>9</v>
      </c>
      <c r="E4122" s="3">
        <v>7741</v>
      </c>
      <c r="F4122" s="3">
        <v>5021.6450216450203</v>
      </c>
      <c r="G4122" s="3">
        <v>8419</v>
      </c>
      <c r="H4122" s="3">
        <v>6612.24489795918</v>
      </c>
    </row>
    <row r="4123" spans="1:8" x14ac:dyDescent="0.2">
      <c r="A4123" s="3" t="s">
        <v>1415</v>
      </c>
      <c r="B4123" s="3" t="s">
        <v>1502</v>
      </c>
      <c r="C4123" s="3" t="s">
        <v>1503</v>
      </c>
      <c r="D4123" s="3" t="s">
        <v>10</v>
      </c>
      <c r="E4123" s="3">
        <v>6968</v>
      </c>
      <c r="F4123" s="3">
        <v>4158.9147286821699</v>
      </c>
      <c r="G4123" s="3">
        <v>7620</v>
      </c>
      <c r="H4123" s="3">
        <v>6092.8961748633901</v>
      </c>
    </row>
    <row r="4124" spans="1:8" x14ac:dyDescent="0.2">
      <c r="A4124" s="3" t="s">
        <v>1415</v>
      </c>
      <c r="B4124" s="3" t="s">
        <v>1502</v>
      </c>
      <c r="C4124" s="3" t="s">
        <v>1503</v>
      </c>
      <c r="D4124" s="3" t="s">
        <v>11</v>
      </c>
      <c r="E4124" s="3">
        <v>6802</v>
      </c>
      <c r="F4124" s="3">
        <v>3812.9251700680302</v>
      </c>
      <c r="G4124" s="3">
        <v>7523</v>
      </c>
      <c r="H4124" s="3">
        <v>5338.14102564103</v>
      </c>
    </row>
    <row r="4125" spans="1:8" x14ac:dyDescent="0.2">
      <c r="A4125" s="3" t="s">
        <v>1415</v>
      </c>
      <c r="B4125" s="3" t="s">
        <v>1502</v>
      </c>
      <c r="C4125" s="3" t="s">
        <v>1503</v>
      </c>
      <c r="D4125" s="3" t="s">
        <v>12</v>
      </c>
      <c r="E4125" s="3">
        <v>6559</v>
      </c>
      <c r="F4125" s="3">
        <v>3916.9273548835599</v>
      </c>
      <c r="G4125" s="3">
        <v>7337</v>
      </c>
      <c r="H4125" s="3">
        <v>5488.9971139971103</v>
      </c>
    </row>
    <row r="4126" spans="1:8" x14ac:dyDescent="0.2">
      <c r="A4126" s="3" t="s">
        <v>1415</v>
      </c>
      <c r="B4126" s="3" t="s">
        <v>1502</v>
      </c>
      <c r="C4126" s="3" t="s">
        <v>1503</v>
      </c>
      <c r="D4126" s="3" t="s">
        <v>13</v>
      </c>
      <c r="E4126" s="3">
        <v>6934</v>
      </c>
      <c r="F4126" s="3">
        <v>4109.5816464237496</v>
      </c>
      <c r="G4126" s="3">
        <v>8572</v>
      </c>
      <c r="H4126" s="3">
        <v>6702.7777777777801</v>
      </c>
    </row>
    <row r="4127" spans="1:8" x14ac:dyDescent="0.2">
      <c r="A4127" s="3" t="s">
        <v>1415</v>
      </c>
      <c r="B4127" s="3" t="s">
        <v>1502</v>
      </c>
      <c r="C4127" s="3" t="s">
        <v>1503</v>
      </c>
      <c r="D4127" s="3" t="s">
        <v>14</v>
      </c>
      <c r="E4127" s="3">
        <v>7394</v>
      </c>
      <c r="F4127" s="3">
        <v>4574.0830767568696</v>
      </c>
      <c r="G4127" s="3">
        <v>8162</v>
      </c>
      <c r="H4127" s="3">
        <v>6097.0464135021102</v>
      </c>
    </row>
    <row r="4128" spans="1:8" x14ac:dyDescent="0.2">
      <c r="A4128" s="3" t="s">
        <v>1415</v>
      </c>
      <c r="B4128" s="3" t="s">
        <v>1502</v>
      </c>
      <c r="C4128" s="3" t="s">
        <v>1503</v>
      </c>
      <c r="D4128" s="3" t="s">
        <v>15</v>
      </c>
      <c r="E4128" s="3">
        <v>6339</v>
      </c>
      <c r="F4128" s="3">
        <v>3873.62637362637</v>
      </c>
      <c r="G4128" s="3">
        <v>7699</v>
      </c>
      <c r="H4128" s="3">
        <v>5966.8109668109701</v>
      </c>
    </row>
    <row r="4129" spans="1:8" x14ac:dyDescent="0.2">
      <c r="A4129" s="3" t="s">
        <v>1415</v>
      </c>
      <c r="B4129" s="3" t="s">
        <v>1504</v>
      </c>
      <c r="C4129" s="3" t="s">
        <v>1505</v>
      </c>
      <c r="D4129" s="3" t="s">
        <v>8</v>
      </c>
      <c r="E4129" s="3">
        <v>8333</v>
      </c>
      <c r="F4129" s="3">
        <v>7500</v>
      </c>
      <c r="G4129" s="3">
        <v>10000</v>
      </c>
      <c r="H4129" s="3">
        <v>10000</v>
      </c>
    </row>
    <row r="4130" spans="1:8" x14ac:dyDescent="0.2">
      <c r="A4130" s="3" t="s">
        <v>1415</v>
      </c>
      <c r="B4130" s="3" t="s">
        <v>1504</v>
      </c>
      <c r="C4130" s="3" t="s">
        <v>1505</v>
      </c>
      <c r="D4130" s="3" t="s">
        <v>9</v>
      </c>
      <c r="E4130" s="3">
        <v>9000</v>
      </c>
      <c r="F4130" s="3">
        <v>8333.3333333333303</v>
      </c>
      <c r="G4130" s="3">
        <v>10000</v>
      </c>
      <c r="H4130" s="3">
        <v>10000</v>
      </c>
    </row>
    <row r="4131" spans="1:8" x14ac:dyDescent="0.2">
      <c r="A4131" s="3" t="s">
        <v>1415</v>
      </c>
      <c r="B4131" s="3" t="s">
        <v>1504</v>
      </c>
      <c r="C4131" s="3" t="s">
        <v>1505</v>
      </c>
      <c r="D4131" s="3" t="s">
        <v>10</v>
      </c>
      <c r="E4131" s="3">
        <v>10000</v>
      </c>
      <c r="F4131" s="3">
        <v>10000</v>
      </c>
      <c r="G4131" s="3">
        <v>10000</v>
      </c>
      <c r="H4131" s="3">
        <v>10000</v>
      </c>
    </row>
    <row r="4132" spans="1:8" x14ac:dyDescent="0.2">
      <c r="A4132" s="3" t="s">
        <v>1415</v>
      </c>
      <c r="B4132" s="3" t="s">
        <v>1504</v>
      </c>
      <c r="C4132" s="3" t="s">
        <v>1505</v>
      </c>
      <c r="D4132" s="3" t="s">
        <v>11</v>
      </c>
    </row>
    <row r="4133" spans="1:8" x14ac:dyDescent="0.2">
      <c r="A4133" s="3" t="s">
        <v>1415</v>
      </c>
      <c r="B4133" s="3" t="s">
        <v>1504</v>
      </c>
      <c r="C4133" s="3" t="s">
        <v>1505</v>
      </c>
      <c r="D4133" s="3" t="s">
        <v>12</v>
      </c>
      <c r="E4133" s="3">
        <v>8519</v>
      </c>
      <c r="F4133" s="3">
        <v>7333.3333333333303</v>
      </c>
      <c r="G4133" s="3">
        <v>10000</v>
      </c>
      <c r="H4133" s="3">
        <v>10000</v>
      </c>
    </row>
    <row r="4134" spans="1:8" x14ac:dyDescent="0.2">
      <c r="A4134" s="3" t="s">
        <v>1415</v>
      </c>
      <c r="B4134" s="3" t="s">
        <v>1504</v>
      </c>
      <c r="C4134" s="3" t="s">
        <v>1505</v>
      </c>
      <c r="D4134" s="3" t="s">
        <v>13</v>
      </c>
      <c r="E4134" s="3">
        <v>8667</v>
      </c>
      <c r="F4134" s="3">
        <v>7142.8571428571404</v>
      </c>
      <c r="G4134" s="3">
        <v>8333</v>
      </c>
      <c r="H4134" s="3">
        <v>7500</v>
      </c>
    </row>
    <row r="4135" spans="1:8" x14ac:dyDescent="0.2">
      <c r="A4135" s="3" t="s">
        <v>1415</v>
      </c>
      <c r="B4135" s="3" t="s">
        <v>1504</v>
      </c>
      <c r="C4135" s="3" t="s">
        <v>1505</v>
      </c>
      <c r="D4135" s="3" t="s">
        <v>14</v>
      </c>
    </row>
    <row r="4136" spans="1:8" x14ac:dyDescent="0.2">
      <c r="A4136" s="3" t="s">
        <v>1415</v>
      </c>
      <c r="B4136" s="3" t="s">
        <v>1504</v>
      </c>
      <c r="C4136" s="3" t="s">
        <v>1505</v>
      </c>
      <c r="D4136" s="3" t="s">
        <v>15</v>
      </c>
    </row>
    <row r="4137" spans="1:8" x14ac:dyDescent="0.2">
      <c r="A4137" s="3" t="s">
        <v>1415</v>
      </c>
      <c r="B4137" s="3" t="s">
        <v>1506</v>
      </c>
      <c r="C4137" s="3" t="s">
        <v>1507</v>
      </c>
      <c r="D4137" s="3" t="s">
        <v>8</v>
      </c>
      <c r="E4137" s="3">
        <v>4080</v>
      </c>
      <c r="F4137" s="3">
        <v>1056.65625507596</v>
      </c>
      <c r="G4137" s="3">
        <v>4484</v>
      </c>
      <c r="H4137" s="3">
        <v>1302.47479981176</v>
      </c>
    </row>
    <row r="4138" spans="1:8" x14ac:dyDescent="0.2">
      <c r="A4138" s="3" t="s">
        <v>1415</v>
      </c>
      <c r="B4138" s="3" t="s">
        <v>1506</v>
      </c>
      <c r="C4138" s="3" t="s">
        <v>1507</v>
      </c>
      <c r="D4138" s="3" t="s">
        <v>9</v>
      </c>
      <c r="E4138" s="3">
        <v>4740</v>
      </c>
      <c r="F4138" s="3">
        <v>1764.4578678804201</v>
      </c>
      <c r="G4138" s="3">
        <v>5176</v>
      </c>
      <c r="H4138" s="3">
        <v>2129.86700352145</v>
      </c>
    </row>
    <row r="4139" spans="1:8" x14ac:dyDescent="0.2">
      <c r="A4139" s="3" t="s">
        <v>1415</v>
      </c>
      <c r="B4139" s="3" t="s">
        <v>1506</v>
      </c>
      <c r="C4139" s="3" t="s">
        <v>1507</v>
      </c>
      <c r="D4139" s="3" t="s">
        <v>10</v>
      </c>
      <c r="E4139" s="3">
        <v>4261</v>
      </c>
      <c r="F4139" s="3">
        <v>1185.1995559273901</v>
      </c>
      <c r="G4139" s="3">
        <v>4590</v>
      </c>
      <c r="H4139" s="3">
        <v>1472.05279202518</v>
      </c>
    </row>
    <row r="4140" spans="1:8" x14ac:dyDescent="0.2">
      <c r="A4140" s="3" t="s">
        <v>1415</v>
      </c>
      <c r="B4140" s="3" t="s">
        <v>1506</v>
      </c>
      <c r="C4140" s="3" t="s">
        <v>1507</v>
      </c>
      <c r="D4140" s="3" t="s">
        <v>11</v>
      </c>
      <c r="E4140" s="3">
        <v>4566</v>
      </c>
      <c r="F4140" s="3">
        <v>1132.2201279102801</v>
      </c>
      <c r="G4140" s="3">
        <v>5160</v>
      </c>
      <c r="H4140" s="3">
        <v>1429.25139193984</v>
      </c>
    </row>
    <row r="4141" spans="1:8" x14ac:dyDescent="0.2">
      <c r="A4141" s="3" t="s">
        <v>1415</v>
      </c>
      <c r="B4141" s="3" t="s">
        <v>1506</v>
      </c>
      <c r="C4141" s="3" t="s">
        <v>1507</v>
      </c>
      <c r="D4141" s="3" t="s">
        <v>12</v>
      </c>
      <c r="E4141" s="3">
        <v>3789</v>
      </c>
      <c r="F4141" s="3">
        <v>860.204003498058</v>
      </c>
      <c r="G4141" s="3">
        <v>4198</v>
      </c>
      <c r="H4141" s="3">
        <v>1160.9897753774401</v>
      </c>
    </row>
    <row r="4142" spans="1:8" x14ac:dyDescent="0.2">
      <c r="A4142" s="3" t="s">
        <v>1415</v>
      </c>
      <c r="B4142" s="3" t="s">
        <v>1506</v>
      </c>
      <c r="C4142" s="3" t="s">
        <v>1507</v>
      </c>
      <c r="D4142" s="3" t="s">
        <v>13</v>
      </c>
      <c r="E4142" s="3">
        <v>4553</v>
      </c>
      <c r="F4142" s="3">
        <v>1551.6880821816501</v>
      </c>
      <c r="G4142" s="3">
        <v>4850</v>
      </c>
      <c r="H4142" s="3">
        <v>1891.4046412272</v>
      </c>
    </row>
    <row r="4143" spans="1:8" x14ac:dyDescent="0.2">
      <c r="A4143" s="3" t="s">
        <v>1415</v>
      </c>
      <c r="B4143" s="3" t="s">
        <v>1506</v>
      </c>
      <c r="C4143" s="3" t="s">
        <v>1507</v>
      </c>
      <c r="D4143" s="3" t="s">
        <v>14</v>
      </c>
      <c r="E4143" s="3">
        <v>4397</v>
      </c>
      <c r="F4143" s="3">
        <v>1163.77790067979</v>
      </c>
      <c r="G4143" s="3">
        <v>4712</v>
      </c>
      <c r="H4143" s="3">
        <v>1446.0069121751501</v>
      </c>
    </row>
    <row r="4144" spans="1:8" x14ac:dyDescent="0.2">
      <c r="A4144" s="3" t="s">
        <v>1415</v>
      </c>
      <c r="B4144" s="3" t="s">
        <v>1506</v>
      </c>
      <c r="C4144" s="3" t="s">
        <v>1507</v>
      </c>
      <c r="D4144" s="3" t="s">
        <v>15</v>
      </c>
      <c r="E4144" s="3">
        <v>3894</v>
      </c>
      <c r="F4144" s="3">
        <v>764.92564421985105</v>
      </c>
      <c r="G4144" s="3">
        <v>4333</v>
      </c>
      <c r="H4144" s="3">
        <v>977.49571008438295</v>
      </c>
    </row>
    <row r="4145" spans="1:8" x14ac:dyDescent="0.2">
      <c r="A4145" s="3" t="s">
        <v>1415</v>
      </c>
      <c r="B4145" s="3" t="s">
        <v>1508</v>
      </c>
      <c r="C4145" s="3" t="s">
        <v>1509</v>
      </c>
      <c r="D4145" s="3" t="s">
        <v>8</v>
      </c>
      <c r="E4145" s="3">
        <v>5155</v>
      </c>
      <c r="F4145" s="3">
        <v>2057.4840120294698</v>
      </c>
      <c r="G4145" s="3">
        <v>5689</v>
      </c>
      <c r="H4145" s="3">
        <v>3049.19964117771</v>
      </c>
    </row>
    <row r="4146" spans="1:8" x14ac:dyDescent="0.2">
      <c r="A4146" s="3" t="s">
        <v>1415</v>
      </c>
      <c r="B4146" s="3" t="s">
        <v>1508</v>
      </c>
      <c r="C4146" s="3" t="s">
        <v>1509</v>
      </c>
      <c r="D4146" s="3" t="s">
        <v>9</v>
      </c>
      <c r="E4146" s="3">
        <v>6318</v>
      </c>
      <c r="F4146" s="3">
        <v>2563.55063317743</v>
      </c>
      <c r="G4146" s="3">
        <v>6787</v>
      </c>
      <c r="H4146" s="3">
        <v>3712.2568789235502</v>
      </c>
    </row>
    <row r="4147" spans="1:8" x14ac:dyDescent="0.2">
      <c r="A4147" s="3" t="s">
        <v>1415</v>
      </c>
      <c r="B4147" s="3" t="s">
        <v>1508</v>
      </c>
      <c r="C4147" s="3" t="s">
        <v>1509</v>
      </c>
      <c r="D4147" s="3" t="s">
        <v>10</v>
      </c>
      <c r="E4147" s="3">
        <v>5512</v>
      </c>
      <c r="F4147" s="3">
        <v>2377.9375295506502</v>
      </c>
      <c r="G4147" s="3">
        <v>6063</v>
      </c>
      <c r="H4147" s="3">
        <v>3124.4650087908399</v>
      </c>
    </row>
    <row r="4148" spans="1:8" x14ac:dyDescent="0.2">
      <c r="A4148" s="3" t="s">
        <v>1415</v>
      </c>
      <c r="B4148" s="3" t="s">
        <v>1508</v>
      </c>
      <c r="C4148" s="3" t="s">
        <v>1509</v>
      </c>
      <c r="D4148" s="3" t="s">
        <v>11</v>
      </c>
      <c r="E4148" s="3">
        <v>5661</v>
      </c>
      <c r="F4148" s="3">
        <v>2587.09909763732</v>
      </c>
      <c r="G4148" s="3">
        <v>6418</v>
      </c>
      <c r="H4148" s="3">
        <v>3234.9626693888999</v>
      </c>
    </row>
    <row r="4149" spans="1:8" x14ac:dyDescent="0.2">
      <c r="A4149" s="3" t="s">
        <v>1415</v>
      </c>
      <c r="B4149" s="3" t="s">
        <v>1508</v>
      </c>
      <c r="C4149" s="3" t="s">
        <v>1509</v>
      </c>
      <c r="D4149" s="3" t="s">
        <v>12</v>
      </c>
      <c r="E4149" s="3">
        <v>5692</v>
      </c>
      <c r="F4149" s="3">
        <v>2788.4337119101901</v>
      </c>
      <c r="G4149" s="3">
        <v>6597</v>
      </c>
      <c r="H4149" s="3">
        <v>3647.9097688827701</v>
      </c>
    </row>
    <row r="4150" spans="1:8" x14ac:dyDescent="0.2">
      <c r="A4150" s="3" t="s">
        <v>1415</v>
      </c>
      <c r="B4150" s="3" t="s">
        <v>1508</v>
      </c>
      <c r="C4150" s="3" t="s">
        <v>1509</v>
      </c>
      <c r="D4150" s="3" t="s">
        <v>13</v>
      </c>
      <c r="E4150" s="3">
        <v>5832</v>
      </c>
      <c r="F4150" s="3">
        <v>2927.5283864859098</v>
      </c>
      <c r="G4150" s="3">
        <v>6314</v>
      </c>
      <c r="H4150" s="3">
        <v>3678.1277427026398</v>
      </c>
    </row>
    <row r="4151" spans="1:8" x14ac:dyDescent="0.2">
      <c r="A4151" s="3" t="s">
        <v>1415</v>
      </c>
      <c r="B4151" s="3" t="s">
        <v>1508</v>
      </c>
      <c r="C4151" s="3" t="s">
        <v>1509</v>
      </c>
      <c r="D4151" s="3" t="s">
        <v>14</v>
      </c>
      <c r="E4151" s="3">
        <v>4583</v>
      </c>
      <c r="F4151" s="3">
        <v>2146.6291386008402</v>
      </c>
      <c r="G4151" s="3">
        <v>5034</v>
      </c>
      <c r="H4151" s="3">
        <v>2653.4763200297398</v>
      </c>
    </row>
    <row r="4152" spans="1:8" x14ac:dyDescent="0.2">
      <c r="A4152" s="3" t="s">
        <v>1415</v>
      </c>
      <c r="B4152" s="3" t="s">
        <v>1508</v>
      </c>
      <c r="C4152" s="3" t="s">
        <v>1509</v>
      </c>
      <c r="D4152" s="3" t="s">
        <v>15</v>
      </c>
      <c r="E4152" s="3">
        <v>5638</v>
      </c>
      <c r="F4152" s="3">
        <v>2931.8756784293601</v>
      </c>
      <c r="G4152" s="3">
        <v>6232</v>
      </c>
      <c r="H4152" s="3">
        <v>3728.4651107951399</v>
      </c>
    </row>
    <row r="4153" spans="1:8" x14ac:dyDescent="0.2">
      <c r="A4153" s="3" t="s">
        <v>1415</v>
      </c>
      <c r="B4153" s="3" t="s">
        <v>1510</v>
      </c>
      <c r="C4153" s="3" t="s">
        <v>1511</v>
      </c>
      <c r="D4153" s="3" t="s">
        <v>8</v>
      </c>
      <c r="E4153" s="3">
        <v>5964</v>
      </c>
      <c r="F4153" s="3">
        <v>2386.4832516196898</v>
      </c>
      <c r="G4153" s="3">
        <v>6592</v>
      </c>
      <c r="H4153" s="3">
        <v>3917.7096875727002</v>
      </c>
    </row>
    <row r="4154" spans="1:8" x14ac:dyDescent="0.2">
      <c r="A4154" s="3" t="s">
        <v>1415</v>
      </c>
      <c r="B4154" s="3" t="s">
        <v>1510</v>
      </c>
      <c r="C4154" s="3" t="s">
        <v>1511</v>
      </c>
      <c r="D4154" s="3" t="s">
        <v>9</v>
      </c>
      <c r="E4154" s="3">
        <v>6354</v>
      </c>
      <c r="F4154" s="3">
        <v>2463.9253992195199</v>
      </c>
      <c r="G4154" s="3">
        <v>6687</v>
      </c>
      <c r="H4154" s="3">
        <v>3876.9695912553102</v>
      </c>
    </row>
    <row r="4155" spans="1:8" x14ac:dyDescent="0.2">
      <c r="A4155" s="3" t="s">
        <v>1415</v>
      </c>
      <c r="B4155" s="3" t="s">
        <v>1510</v>
      </c>
      <c r="C4155" s="3" t="s">
        <v>1511</v>
      </c>
      <c r="D4155" s="3" t="s">
        <v>10</v>
      </c>
      <c r="E4155" s="3">
        <v>5968</v>
      </c>
      <c r="F4155" s="3">
        <v>2347.1352036205699</v>
      </c>
      <c r="G4155" s="3">
        <v>6532</v>
      </c>
      <c r="H4155" s="3">
        <v>3515.2465328058001</v>
      </c>
    </row>
    <row r="4156" spans="1:8" x14ac:dyDescent="0.2">
      <c r="A4156" s="3" t="s">
        <v>1415</v>
      </c>
      <c r="B4156" s="3" t="s">
        <v>1510</v>
      </c>
      <c r="C4156" s="3" t="s">
        <v>1511</v>
      </c>
      <c r="D4156" s="3" t="s">
        <v>11</v>
      </c>
      <c r="E4156" s="3">
        <v>5940</v>
      </c>
      <c r="F4156" s="3">
        <v>2684.4071864008602</v>
      </c>
      <c r="G4156" s="3">
        <v>6799</v>
      </c>
      <c r="H4156" s="3">
        <v>4038.92551892552</v>
      </c>
    </row>
    <row r="4157" spans="1:8" x14ac:dyDescent="0.2">
      <c r="A4157" s="3" t="s">
        <v>1415</v>
      </c>
      <c r="B4157" s="3" t="s">
        <v>1510</v>
      </c>
      <c r="C4157" s="3" t="s">
        <v>1511</v>
      </c>
      <c r="D4157" s="3" t="s">
        <v>12</v>
      </c>
      <c r="E4157" s="3">
        <v>5533</v>
      </c>
      <c r="F4157" s="3">
        <v>2521.4536726183501</v>
      </c>
      <c r="G4157" s="3">
        <v>6458</v>
      </c>
      <c r="H4157" s="3">
        <v>3836.5191146881298</v>
      </c>
    </row>
    <row r="4158" spans="1:8" x14ac:dyDescent="0.2">
      <c r="A4158" s="3" t="s">
        <v>1415</v>
      </c>
      <c r="B4158" s="3" t="s">
        <v>1510</v>
      </c>
      <c r="C4158" s="3" t="s">
        <v>1511</v>
      </c>
      <c r="D4158" s="3" t="s">
        <v>13</v>
      </c>
      <c r="E4158" s="3">
        <v>6014</v>
      </c>
      <c r="F4158" s="3">
        <v>2495.6408983925098</v>
      </c>
      <c r="G4158" s="3">
        <v>6723</v>
      </c>
      <c r="H4158" s="3">
        <v>3430.6255122689199</v>
      </c>
    </row>
    <row r="4159" spans="1:8" x14ac:dyDescent="0.2">
      <c r="A4159" s="3" t="s">
        <v>1415</v>
      </c>
      <c r="B4159" s="3" t="s">
        <v>1510</v>
      </c>
      <c r="C4159" s="3" t="s">
        <v>1511</v>
      </c>
      <c r="D4159" s="3" t="s">
        <v>14</v>
      </c>
      <c r="E4159" s="3">
        <v>5072</v>
      </c>
      <c r="F4159" s="3">
        <v>1994.80678954107</v>
      </c>
      <c r="G4159" s="3">
        <v>5483</v>
      </c>
      <c r="H4159" s="3">
        <v>2630.4078375885401</v>
      </c>
    </row>
    <row r="4160" spans="1:8" x14ac:dyDescent="0.2">
      <c r="A4160" s="3" t="s">
        <v>1415</v>
      </c>
      <c r="B4160" s="3" t="s">
        <v>1510</v>
      </c>
      <c r="C4160" s="3" t="s">
        <v>1511</v>
      </c>
      <c r="D4160" s="3" t="s">
        <v>15</v>
      </c>
      <c r="E4160" s="3">
        <v>4918</v>
      </c>
      <c r="F4160" s="3">
        <v>1393.6430055861799</v>
      </c>
      <c r="G4160" s="3">
        <v>5152</v>
      </c>
      <c r="H4160" s="3">
        <v>1601.5211201039899</v>
      </c>
    </row>
    <row r="4161" spans="1:8" x14ac:dyDescent="0.2">
      <c r="A4161" s="3" t="s">
        <v>1415</v>
      </c>
      <c r="B4161" s="3" t="s">
        <v>1512</v>
      </c>
      <c r="C4161" s="3" t="s">
        <v>1513</v>
      </c>
      <c r="D4161" s="3" t="s">
        <v>8</v>
      </c>
      <c r="E4161" s="3">
        <v>8394</v>
      </c>
      <c r="F4161" s="3">
        <v>7266.6666666666697</v>
      </c>
      <c r="G4161" s="3">
        <v>9545</v>
      </c>
      <c r="H4161" s="3">
        <v>9333.3333333333303</v>
      </c>
    </row>
    <row r="4162" spans="1:8" x14ac:dyDescent="0.2">
      <c r="A4162" s="3" t="s">
        <v>1415</v>
      </c>
      <c r="B4162" s="3" t="s">
        <v>1512</v>
      </c>
      <c r="C4162" s="3" t="s">
        <v>1513</v>
      </c>
      <c r="D4162" s="3" t="s">
        <v>9</v>
      </c>
      <c r="E4162" s="3">
        <v>9062</v>
      </c>
      <c r="F4162" s="3">
        <v>7444.4444444444398</v>
      </c>
      <c r="G4162" s="3">
        <v>9219</v>
      </c>
      <c r="H4162" s="3">
        <v>7727.2727272727298</v>
      </c>
    </row>
    <row r="4163" spans="1:8" x14ac:dyDescent="0.2">
      <c r="A4163" s="3" t="s">
        <v>1415</v>
      </c>
      <c r="B4163" s="3" t="s">
        <v>1512</v>
      </c>
      <c r="C4163" s="3" t="s">
        <v>1513</v>
      </c>
      <c r="D4163" s="3" t="s">
        <v>10</v>
      </c>
      <c r="E4163" s="3">
        <v>8358</v>
      </c>
      <c r="F4163" s="3">
        <v>7115.3846153846198</v>
      </c>
      <c r="G4163" s="3">
        <v>8810</v>
      </c>
      <c r="H4163" s="3">
        <v>8000</v>
      </c>
    </row>
    <row r="4164" spans="1:8" x14ac:dyDescent="0.2">
      <c r="A4164" s="3" t="s">
        <v>1415</v>
      </c>
      <c r="B4164" s="3" t="s">
        <v>1512</v>
      </c>
      <c r="C4164" s="3" t="s">
        <v>1513</v>
      </c>
      <c r="D4164" s="3" t="s">
        <v>11</v>
      </c>
      <c r="E4164" s="3">
        <v>9082</v>
      </c>
      <c r="F4164" s="3">
        <v>7654.3209876543197</v>
      </c>
      <c r="G4164" s="3">
        <v>9722</v>
      </c>
      <c r="H4164" s="3">
        <v>9298.2456140350896</v>
      </c>
    </row>
    <row r="4165" spans="1:8" x14ac:dyDescent="0.2">
      <c r="A4165" s="3" t="s">
        <v>1415</v>
      </c>
      <c r="B4165" s="3" t="s">
        <v>1512</v>
      </c>
      <c r="C4165" s="3" t="s">
        <v>1513</v>
      </c>
      <c r="D4165" s="3" t="s">
        <v>12</v>
      </c>
      <c r="E4165" s="3">
        <v>8515</v>
      </c>
      <c r="F4165" s="3">
        <v>6810.6060606060601</v>
      </c>
      <c r="G4165" s="3">
        <v>8931</v>
      </c>
      <c r="H4165" s="3">
        <v>7794.1176470588198</v>
      </c>
    </row>
    <row r="4166" spans="1:8" x14ac:dyDescent="0.2">
      <c r="A4166" s="3" t="s">
        <v>1415</v>
      </c>
      <c r="B4166" s="3" t="s">
        <v>1512</v>
      </c>
      <c r="C4166" s="3" t="s">
        <v>1513</v>
      </c>
      <c r="D4166" s="3" t="s">
        <v>13</v>
      </c>
      <c r="E4166" s="3">
        <v>9286</v>
      </c>
      <c r="F4166" s="3">
        <v>8846.1538461538494</v>
      </c>
      <c r="G4166" s="3">
        <v>9444</v>
      </c>
      <c r="H4166" s="3">
        <v>9090.9090909090901</v>
      </c>
    </row>
    <row r="4167" spans="1:8" x14ac:dyDescent="0.2">
      <c r="A4167" s="3" t="s">
        <v>1415</v>
      </c>
      <c r="B4167" s="3" t="s">
        <v>1512</v>
      </c>
      <c r="C4167" s="3" t="s">
        <v>1513</v>
      </c>
      <c r="D4167" s="3" t="s">
        <v>14</v>
      </c>
      <c r="E4167" s="3">
        <v>8458</v>
      </c>
      <c r="F4167" s="3">
        <v>6800</v>
      </c>
      <c r="G4167" s="3">
        <v>8333</v>
      </c>
      <c r="H4167" s="3">
        <v>7142.8571428571404</v>
      </c>
    </row>
    <row r="4168" spans="1:8" x14ac:dyDescent="0.2">
      <c r="A4168" s="3" t="s">
        <v>1415</v>
      </c>
      <c r="B4168" s="3" t="s">
        <v>1512</v>
      </c>
      <c r="C4168" s="3" t="s">
        <v>1513</v>
      </c>
      <c r="D4168" s="3" t="s">
        <v>15</v>
      </c>
      <c r="E4168" s="3">
        <v>9423</v>
      </c>
      <c r="F4168" s="3">
        <v>8235.2941176470595</v>
      </c>
      <c r="G4168" s="3">
        <v>9487</v>
      </c>
      <c r="H4168" s="3">
        <v>8750</v>
      </c>
    </row>
    <row r="4169" spans="1:8" x14ac:dyDescent="0.2">
      <c r="A4169" s="3" t="s">
        <v>1415</v>
      </c>
      <c r="B4169" s="3" t="s">
        <v>1514</v>
      </c>
      <c r="C4169" s="3" t="s">
        <v>1515</v>
      </c>
      <c r="D4169" s="3" t="s">
        <v>8</v>
      </c>
      <c r="E4169" s="3">
        <v>7884</v>
      </c>
      <c r="F4169" s="3">
        <v>6422.7642276422803</v>
      </c>
      <c r="G4169" s="3">
        <v>7935</v>
      </c>
      <c r="H4169" s="3">
        <v>6957.6719576719597</v>
      </c>
    </row>
    <row r="4170" spans="1:8" x14ac:dyDescent="0.2">
      <c r="A4170" s="3" t="s">
        <v>1415</v>
      </c>
      <c r="B4170" s="3" t="s">
        <v>1514</v>
      </c>
      <c r="C4170" s="3" t="s">
        <v>1515</v>
      </c>
      <c r="D4170" s="3" t="s">
        <v>9</v>
      </c>
      <c r="E4170" s="3">
        <v>7954</v>
      </c>
      <c r="F4170" s="3">
        <v>6369.2307692307704</v>
      </c>
      <c r="G4170" s="3">
        <v>8319</v>
      </c>
      <c r="H4170" s="3">
        <v>6857.1428571428596</v>
      </c>
    </row>
    <row r="4171" spans="1:8" x14ac:dyDescent="0.2">
      <c r="A4171" s="3" t="s">
        <v>1415</v>
      </c>
      <c r="B4171" s="3" t="s">
        <v>1514</v>
      </c>
      <c r="C4171" s="3" t="s">
        <v>1515</v>
      </c>
      <c r="D4171" s="3" t="s">
        <v>10</v>
      </c>
      <c r="E4171" s="3">
        <v>7658</v>
      </c>
      <c r="F4171" s="3">
        <v>5465.9197012138202</v>
      </c>
      <c r="G4171" s="3">
        <v>8334</v>
      </c>
      <c r="H4171" s="3">
        <v>6787.5457875457896</v>
      </c>
    </row>
    <row r="4172" spans="1:8" x14ac:dyDescent="0.2">
      <c r="A4172" s="3" t="s">
        <v>1415</v>
      </c>
      <c r="B4172" s="3" t="s">
        <v>1514</v>
      </c>
      <c r="C4172" s="3" t="s">
        <v>1515</v>
      </c>
      <c r="D4172" s="3" t="s">
        <v>11</v>
      </c>
      <c r="E4172" s="3">
        <v>7988</v>
      </c>
      <c r="F4172" s="3">
        <v>5465.7369146005503</v>
      </c>
      <c r="G4172" s="3">
        <v>8199</v>
      </c>
      <c r="H4172" s="3">
        <v>6453.8239538239504</v>
      </c>
    </row>
    <row r="4173" spans="1:8" x14ac:dyDescent="0.2">
      <c r="A4173" s="3" t="s">
        <v>1415</v>
      </c>
      <c r="B4173" s="3" t="s">
        <v>1514</v>
      </c>
      <c r="C4173" s="3" t="s">
        <v>1515</v>
      </c>
      <c r="D4173" s="3" t="s">
        <v>12</v>
      </c>
      <c r="E4173" s="3">
        <v>6411</v>
      </c>
      <c r="F4173" s="3">
        <v>4523.8095238095202</v>
      </c>
      <c r="G4173" s="3">
        <v>8101</v>
      </c>
      <c r="H4173" s="3">
        <v>6677.0833333333303</v>
      </c>
    </row>
    <row r="4174" spans="1:8" x14ac:dyDescent="0.2">
      <c r="A4174" s="3" t="s">
        <v>1415</v>
      </c>
      <c r="B4174" s="3" t="s">
        <v>1514</v>
      </c>
      <c r="C4174" s="3" t="s">
        <v>1515</v>
      </c>
      <c r="D4174" s="3" t="s">
        <v>13</v>
      </c>
      <c r="E4174" s="3">
        <v>7621</v>
      </c>
      <c r="F4174" s="3">
        <v>5982.4561403508797</v>
      </c>
      <c r="G4174" s="3">
        <v>8791</v>
      </c>
      <c r="H4174" s="3">
        <v>7891.3043478260897</v>
      </c>
    </row>
    <row r="4175" spans="1:8" x14ac:dyDescent="0.2">
      <c r="A4175" s="3" t="s">
        <v>1415</v>
      </c>
      <c r="B4175" s="3" t="s">
        <v>1514</v>
      </c>
      <c r="C4175" s="3" t="s">
        <v>1515</v>
      </c>
      <c r="D4175" s="3" t="s">
        <v>14</v>
      </c>
      <c r="E4175" s="3">
        <v>7614</v>
      </c>
      <c r="F4175" s="3">
        <v>4996.9969969969998</v>
      </c>
      <c r="G4175" s="3">
        <v>8233</v>
      </c>
      <c r="H4175" s="3">
        <v>6223.5294117647099</v>
      </c>
    </row>
    <row r="4176" spans="1:8" x14ac:dyDescent="0.2">
      <c r="A4176" s="3" t="s">
        <v>1415</v>
      </c>
      <c r="B4176" s="3" t="s">
        <v>1514</v>
      </c>
      <c r="C4176" s="3" t="s">
        <v>1515</v>
      </c>
      <c r="D4176" s="3" t="s">
        <v>15</v>
      </c>
      <c r="E4176" s="3">
        <v>7056</v>
      </c>
      <c r="F4176" s="3">
        <v>4739.4957983193299</v>
      </c>
      <c r="G4176" s="3">
        <v>9115</v>
      </c>
      <c r="H4176" s="3">
        <v>8062.0155038759704</v>
      </c>
    </row>
    <row r="4177" spans="1:8" x14ac:dyDescent="0.2">
      <c r="A4177" s="3" t="s">
        <v>1415</v>
      </c>
      <c r="B4177" s="3" t="s">
        <v>1516</v>
      </c>
      <c r="C4177" s="3" t="s">
        <v>1517</v>
      </c>
      <c r="D4177" s="3" t="s">
        <v>8</v>
      </c>
      <c r="E4177" s="3">
        <v>7324</v>
      </c>
      <c r="F4177" s="3">
        <v>5537.1900826446299</v>
      </c>
      <c r="G4177" s="3">
        <v>7091</v>
      </c>
      <c r="H4177" s="3">
        <v>5566.0377358490596</v>
      </c>
    </row>
    <row r="4178" spans="1:8" x14ac:dyDescent="0.2">
      <c r="A4178" s="3" t="s">
        <v>1415</v>
      </c>
      <c r="B4178" s="3" t="s">
        <v>1516</v>
      </c>
      <c r="C4178" s="3" t="s">
        <v>1517</v>
      </c>
      <c r="D4178" s="3" t="s">
        <v>9</v>
      </c>
      <c r="E4178" s="3">
        <v>7636</v>
      </c>
      <c r="F4178" s="3">
        <v>4636.8831168831202</v>
      </c>
      <c r="G4178" s="3">
        <v>8106</v>
      </c>
      <c r="H4178" s="3">
        <v>5663.74166374166</v>
      </c>
    </row>
    <row r="4179" spans="1:8" x14ac:dyDescent="0.2">
      <c r="A4179" s="3" t="s">
        <v>1415</v>
      </c>
      <c r="B4179" s="3" t="s">
        <v>1516</v>
      </c>
      <c r="C4179" s="3" t="s">
        <v>1517</v>
      </c>
      <c r="D4179" s="3" t="s">
        <v>10</v>
      </c>
      <c r="E4179" s="3">
        <v>7355</v>
      </c>
      <c r="F4179" s="3">
        <v>5248.0620155038796</v>
      </c>
      <c r="G4179" s="3">
        <v>7635</v>
      </c>
      <c r="H4179" s="3">
        <v>5855.8558558558598</v>
      </c>
    </row>
    <row r="4180" spans="1:8" x14ac:dyDescent="0.2">
      <c r="A4180" s="3" t="s">
        <v>1415</v>
      </c>
      <c r="B4180" s="3" t="s">
        <v>1516</v>
      </c>
      <c r="C4180" s="3" t="s">
        <v>1517</v>
      </c>
      <c r="D4180" s="3" t="s">
        <v>11</v>
      </c>
      <c r="E4180" s="3">
        <v>8153</v>
      </c>
      <c r="F4180" s="3">
        <v>6053.63984674329</v>
      </c>
      <c r="G4180" s="3">
        <v>8351</v>
      </c>
      <c r="H4180" s="3">
        <v>6694.0639269406402</v>
      </c>
    </row>
    <row r="4181" spans="1:8" x14ac:dyDescent="0.2">
      <c r="A4181" s="3" t="s">
        <v>1415</v>
      </c>
      <c r="B4181" s="3" t="s">
        <v>1516</v>
      </c>
      <c r="C4181" s="3" t="s">
        <v>1517</v>
      </c>
      <c r="D4181" s="3" t="s">
        <v>12</v>
      </c>
      <c r="E4181" s="3">
        <v>7050</v>
      </c>
      <c r="F4181" s="3">
        <v>4584.7518494577298</v>
      </c>
      <c r="G4181" s="3">
        <v>7777</v>
      </c>
      <c r="H4181" s="3">
        <v>5463.8490164805999</v>
      </c>
    </row>
    <row r="4182" spans="1:8" x14ac:dyDescent="0.2">
      <c r="A4182" s="3" t="s">
        <v>1415</v>
      </c>
      <c r="B4182" s="3" t="s">
        <v>1516</v>
      </c>
      <c r="C4182" s="3" t="s">
        <v>1517</v>
      </c>
      <c r="D4182" s="3" t="s">
        <v>13</v>
      </c>
      <c r="E4182" s="3">
        <v>7143</v>
      </c>
      <c r="F4182" s="3">
        <v>5665.16685414323</v>
      </c>
      <c r="G4182" s="3">
        <v>7457</v>
      </c>
      <c r="H4182" s="3">
        <v>6143.5124508519002</v>
      </c>
    </row>
    <row r="4183" spans="1:8" x14ac:dyDescent="0.2">
      <c r="A4183" s="3" t="s">
        <v>1415</v>
      </c>
      <c r="B4183" s="3" t="s">
        <v>1516</v>
      </c>
      <c r="C4183" s="3" t="s">
        <v>1517</v>
      </c>
      <c r="D4183" s="3" t="s">
        <v>14</v>
      </c>
      <c r="E4183" s="3">
        <v>7115</v>
      </c>
      <c r="F4183" s="3">
        <v>4386.7278061590896</v>
      </c>
      <c r="G4183" s="3">
        <v>7235</v>
      </c>
      <c r="H4183" s="3">
        <v>4816.7155425219898</v>
      </c>
    </row>
    <row r="4184" spans="1:8" x14ac:dyDescent="0.2">
      <c r="A4184" s="3" t="s">
        <v>1415</v>
      </c>
      <c r="B4184" s="3" t="s">
        <v>1516</v>
      </c>
      <c r="C4184" s="3" t="s">
        <v>1517</v>
      </c>
      <c r="D4184" s="3" t="s">
        <v>15</v>
      </c>
      <c r="E4184" s="3">
        <v>7658</v>
      </c>
      <c r="F4184" s="3">
        <v>5801.7908017908003</v>
      </c>
      <c r="G4184" s="3">
        <v>8076</v>
      </c>
      <c r="H4184" s="3">
        <v>6552.0833333333303</v>
      </c>
    </row>
    <row r="4185" spans="1:8" x14ac:dyDescent="0.2">
      <c r="A4185" s="3" t="s">
        <v>1415</v>
      </c>
      <c r="B4185" s="3" t="s">
        <v>1518</v>
      </c>
      <c r="C4185" s="3" t="s">
        <v>1519</v>
      </c>
      <c r="D4185" s="3" t="s">
        <v>8</v>
      </c>
      <c r="E4185" s="3">
        <v>5278</v>
      </c>
      <c r="F4185" s="3">
        <v>1533.68877823394</v>
      </c>
      <c r="G4185" s="3">
        <v>6235</v>
      </c>
      <c r="H4185" s="3">
        <v>3198.15988303212</v>
      </c>
    </row>
    <row r="4186" spans="1:8" x14ac:dyDescent="0.2">
      <c r="A4186" s="3" t="s">
        <v>1415</v>
      </c>
      <c r="B4186" s="3" t="s">
        <v>1518</v>
      </c>
      <c r="C4186" s="3" t="s">
        <v>1519</v>
      </c>
      <c r="D4186" s="3" t="s">
        <v>9</v>
      </c>
      <c r="E4186" s="3">
        <v>5312</v>
      </c>
      <c r="F4186" s="3">
        <v>1544.7506435155999</v>
      </c>
      <c r="G4186" s="3">
        <v>6217</v>
      </c>
      <c r="H4186" s="3">
        <v>3084.4029131700399</v>
      </c>
    </row>
    <row r="4187" spans="1:8" x14ac:dyDescent="0.2">
      <c r="A4187" s="3" t="s">
        <v>1415</v>
      </c>
      <c r="B4187" s="3" t="s">
        <v>1518</v>
      </c>
      <c r="C4187" s="3" t="s">
        <v>1519</v>
      </c>
      <c r="D4187" s="3" t="s">
        <v>10</v>
      </c>
      <c r="E4187" s="3">
        <v>4465</v>
      </c>
      <c r="F4187" s="3">
        <v>1449.0426117050299</v>
      </c>
      <c r="G4187" s="3">
        <v>5791</v>
      </c>
      <c r="H4187" s="3">
        <v>2869.7733703133899</v>
      </c>
    </row>
    <row r="4188" spans="1:8" x14ac:dyDescent="0.2">
      <c r="A4188" s="3" t="s">
        <v>1415</v>
      </c>
      <c r="B4188" s="3" t="s">
        <v>1518</v>
      </c>
      <c r="C4188" s="3" t="s">
        <v>1519</v>
      </c>
      <c r="D4188" s="3" t="s">
        <v>11</v>
      </c>
      <c r="E4188" s="3">
        <v>4744</v>
      </c>
      <c r="F4188" s="3">
        <v>1678.48273886837</v>
      </c>
      <c r="G4188" s="3">
        <v>5994</v>
      </c>
      <c r="H4188" s="3">
        <v>3081.8701271766799</v>
      </c>
    </row>
    <row r="4189" spans="1:8" x14ac:dyDescent="0.2">
      <c r="A4189" s="3" t="s">
        <v>1415</v>
      </c>
      <c r="B4189" s="3" t="s">
        <v>1518</v>
      </c>
      <c r="C4189" s="3" t="s">
        <v>1519</v>
      </c>
      <c r="D4189" s="3" t="s">
        <v>12</v>
      </c>
      <c r="E4189" s="3">
        <v>4610</v>
      </c>
      <c r="F4189" s="3">
        <v>1911.4684561946699</v>
      </c>
      <c r="G4189" s="3">
        <v>5958</v>
      </c>
      <c r="H4189" s="3">
        <v>3230.87382378544</v>
      </c>
    </row>
    <row r="4190" spans="1:8" x14ac:dyDescent="0.2">
      <c r="A4190" s="3" t="s">
        <v>1415</v>
      </c>
      <c r="B4190" s="3" t="s">
        <v>1518</v>
      </c>
      <c r="C4190" s="3" t="s">
        <v>1519</v>
      </c>
      <c r="D4190" s="3" t="s">
        <v>13</v>
      </c>
      <c r="E4190" s="3">
        <v>4902</v>
      </c>
      <c r="F4190" s="3">
        <v>1884.5801671332699</v>
      </c>
      <c r="G4190" s="3">
        <v>5822</v>
      </c>
      <c r="H4190" s="3">
        <v>2775.5056590107502</v>
      </c>
    </row>
    <row r="4191" spans="1:8" x14ac:dyDescent="0.2">
      <c r="A4191" s="3" t="s">
        <v>1415</v>
      </c>
      <c r="B4191" s="3" t="s">
        <v>1518</v>
      </c>
      <c r="C4191" s="3" t="s">
        <v>1519</v>
      </c>
      <c r="D4191" s="3" t="s">
        <v>14</v>
      </c>
      <c r="E4191" s="3">
        <v>4714</v>
      </c>
      <c r="F4191" s="3">
        <v>1595.55944051305</v>
      </c>
      <c r="G4191" s="3">
        <v>5436</v>
      </c>
      <c r="H4191" s="3">
        <v>2148.9168510939098</v>
      </c>
    </row>
    <row r="4192" spans="1:8" x14ac:dyDescent="0.2">
      <c r="A4192" s="3" t="s">
        <v>1415</v>
      </c>
      <c r="B4192" s="3" t="s">
        <v>1518</v>
      </c>
      <c r="C4192" s="3" t="s">
        <v>1519</v>
      </c>
      <c r="D4192" s="3" t="s">
        <v>15</v>
      </c>
      <c r="E4192" s="3">
        <v>4489</v>
      </c>
      <c r="F4192" s="3">
        <v>1264.8719969255001</v>
      </c>
      <c r="G4192" s="3">
        <v>4983</v>
      </c>
      <c r="H4192" s="3">
        <v>1620.68967462876</v>
      </c>
    </row>
    <row r="4193" spans="1:11" x14ac:dyDescent="0.2">
      <c r="A4193" s="3" t="s">
        <v>1415</v>
      </c>
      <c r="B4193" s="3" t="s">
        <v>1520</v>
      </c>
      <c r="C4193" s="3" t="s">
        <v>1521</v>
      </c>
      <c r="D4193" s="3" t="s">
        <v>8</v>
      </c>
      <c r="E4193" s="3">
        <v>9608</v>
      </c>
      <c r="F4193" s="3">
        <v>9090.9090909090901</v>
      </c>
      <c r="G4193" s="3">
        <v>9643</v>
      </c>
      <c r="H4193" s="3">
        <v>9444.4444444444507</v>
      </c>
    </row>
    <row r="4194" spans="1:11" x14ac:dyDescent="0.2">
      <c r="A4194" s="3" t="s">
        <v>1415</v>
      </c>
      <c r="B4194" s="3" t="s">
        <v>1520</v>
      </c>
      <c r="C4194" s="3" t="s">
        <v>1521</v>
      </c>
      <c r="D4194" s="3" t="s">
        <v>9</v>
      </c>
      <c r="E4194" s="3">
        <v>9213</v>
      </c>
      <c r="F4194" s="3">
        <v>8541.6666666666697</v>
      </c>
      <c r="G4194" s="3">
        <v>9556</v>
      </c>
      <c r="H4194" s="3">
        <v>8974.3589743589691</v>
      </c>
    </row>
    <row r="4195" spans="1:11" x14ac:dyDescent="0.2">
      <c r="A4195" s="3" t="s">
        <v>1415</v>
      </c>
      <c r="B4195" s="3" t="s">
        <v>1520</v>
      </c>
      <c r="C4195" s="3" t="s">
        <v>1521</v>
      </c>
      <c r="D4195" s="3" t="s">
        <v>10</v>
      </c>
      <c r="E4195" s="3">
        <v>8189</v>
      </c>
      <c r="F4195" s="3">
        <v>6208.4656084656099</v>
      </c>
      <c r="G4195" s="3">
        <v>7988</v>
      </c>
      <c r="H4195" s="3">
        <v>6032.1151716500599</v>
      </c>
    </row>
    <row r="4196" spans="1:11" x14ac:dyDescent="0.2">
      <c r="A4196" s="3" t="s">
        <v>1415</v>
      </c>
      <c r="B4196" s="3" t="s">
        <v>1520</v>
      </c>
      <c r="C4196" s="3" t="s">
        <v>1521</v>
      </c>
      <c r="D4196" s="3" t="s">
        <v>11</v>
      </c>
      <c r="E4196" s="3">
        <v>8571</v>
      </c>
      <c r="F4196" s="3">
        <v>7777.7777777777801</v>
      </c>
      <c r="G4196" s="3">
        <v>10000</v>
      </c>
      <c r="H4196" s="3">
        <v>10000</v>
      </c>
    </row>
    <row r="4197" spans="1:11" x14ac:dyDescent="0.2">
      <c r="A4197" s="3" t="s">
        <v>1415</v>
      </c>
      <c r="B4197" s="3" t="s">
        <v>1520</v>
      </c>
      <c r="C4197" s="3" t="s">
        <v>1521</v>
      </c>
      <c r="D4197" s="3" t="s">
        <v>12</v>
      </c>
      <c r="E4197" s="3">
        <v>9167</v>
      </c>
      <c r="F4197" s="3">
        <v>8750</v>
      </c>
      <c r="G4197" s="3">
        <v>9444</v>
      </c>
      <c r="H4197" s="3">
        <v>9166.6666666666697</v>
      </c>
    </row>
    <row r="4198" spans="1:11" x14ac:dyDescent="0.2">
      <c r="A4198" s="3" t="s">
        <v>1415</v>
      </c>
      <c r="B4198" s="3" t="s">
        <v>1520</v>
      </c>
      <c r="C4198" s="3" t="s">
        <v>1521</v>
      </c>
      <c r="D4198" s="3" t="s">
        <v>13</v>
      </c>
      <c r="E4198" s="3">
        <v>8819</v>
      </c>
      <c r="F4198" s="3">
        <v>8055.5555555555502</v>
      </c>
      <c r="G4198" s="3">
        <v>10000</v>
      </c>
      <c r="H4198" s="3">
        <v>10000</v>
      </c>
    </row>
    <row r="4199" spans="1:11" x14ac:dyDescent="0.2">
      <c r="A4199" s="3" t="s">
        <v>1415</v>
      </c>
      <c r="B4199" s="3" t="s">
        <v>1520</v>
      </c>
      <c r="C4199" s="3" t="s">
        <v>1521</v>
      </c>
      <c r="D4199" s="3" t="s">
        <v>14</v>
      </c>
      <c r="E4199" s="3">
        <v>6389</v>
      </c>
      <c r="F4199" s="3">
        <v>5833.3333333333303</v>
      </c>
      <c r="G4199" s="3">
        <v>6389</v>
      </c>
      <c r="H4199" s="3">
        <v>5833.3333333333303</v>
      </c>
    </row>
    <row r="4200" spans="1:11" x14ac:dyDescent="0.2">
      <c r="A4200" s="3" t="s">
        <v>1415</v>
      </c>
      <c r="B4200" s="3" t="s">
        <v>1520</v>
      </c>
      <c r="C4200" s="3" t="s">
        <v>1521</v>
      </c>
      <c r="D4200" s="3" t="s">
        <v>15</v>
      </c>
      <c r="E4200" s="3">
        <v>8333</v>
      </c>
      <c r="F4200" s="3">
        <v>7142.8571428571404</v>
      </c>
      <c r="G4200" s="3">
        <v>8333</v>
      </c>
      <c r="H4200" s="3">
        <v>8000</v>
      </c>
    </row>
    <row r="4201" spans="1:11" x14ac:dyDescent="0.2">
      <c r="A4201" s="3" t="s">
        <v>1524</v>
      </c>
      <c r="B4201" s="3" t="s">
        <v>1522</v>
      </c>
      <c r="C4201" s="3" t="s">
        <v>1523</v>
      </c>
      <c r="D4201" s="3" t="s">
        <v>8</v>
      </c>
      <c r="E4201" s="3">
        <v>2049</v>
      </c>
      <c r="F4201" s="3">
        <v>335.569084946381</v>
      </c>
      <c r="G4201" s="3">
        <v>3022</v>
      </c>
      <c r="H4201" s="3">
        <v>686.63455886597899</v>
      </c>
      <c r="I4201" s="3">
        <v>3008000</v>
      </c>
      <c r="J4201" s="3">
        <v>1404813</v>
      </c>
      <c r="K4201" s="3">
        <v>0.467025598404255</v>
      </c>
    </row>
    <row r="4202" spans="1:11" x14ac:dyDescent="0.2">
      <c r="A4202" s="3" t="s">
        <v>1524</v>
      </c>
      <c r="B4202" s="3" t="s">
        <v>1522</v>
      </c>
      <c r="C4202" s="3" t="s">
        <v>1523</v>
      </c>
      <c r="D4202" s="3" t="s">
        <v>9</v>
      </c>
      <c r="E4202" s="3">
        <v>1492</v>
      </c>
      <c r="F4202" s="3">
        <v>183.51914902625001</v>
      </c>
      <c r="G4202" s="3">
        <v>2095</v>
      </c>
      <c r="H4202" s="3">
        <v>346.65557507720501</v>
      </c>
      <c r="I4202" s="3">
        <v>3008000</v>
      </c>
      <c r="J4202" s="3">
        <v>1404813</v>
      </c>
      <c r="K4202" s="3">
        <v>0.467025598404255</v>
      </c>
    </row>
    <row r="4203" spans="1:11" x14ac:dyDescent="0.2">
      <c r="A4203" s="3" t="s">
        <v>1524</v>
      </c>
      <c r="B4203" s="3" t="s">
        <v>1522</v>
      </c>
      <c r="C4203" s="3" t="s">
        <v>1523</v>
      </c>
      <c r="D4203" s="3" t="s">
        <v>10</v>
      </c>
      <c r="E4203" s="3">
        <v>1735</v>
      </c>
      <c r="F4203" s="3">
        <v>226.36352619956401</v>
      </c>
      <c r="G4203" s="3">
        <v>2383</v>
      </c>
      <c r="H4203" s="3">
        <v>425.84299829600502</v>
      </c>
      <c r="I4203" s="3">
        <v>3008000</v>
      </c>
      <c r="J4203" s="3">
        <v>1404813</v>
      </c>
      <c r="K4203" s="3">
        <v>0.467025598404255</v>
      </c>
    </row>
    <row r="4204" spans="1:11" x14ac:dyDescent="0.2">
      <c r="A4204" s="3" t="s">
        <v>1524</v>
      </c>
      <c r="B4204" s="3" t="s">
        <v>1522</v>
      </c>
      <c r="C4204" s="3" t="s">
        <v>1523</v>
      </c>
      <c r="D4204" s="3" t="s">
        <v>11</v>
      </c>
      <c r="E4204" s="3">
        <v>2158</v>
      </c>
      <c r="F4204" s="3">
        <v>295.70285449135201</v>
      </c>
      <c r="G4204" s="3">
        <v>3145</v>
      </c>
      <c r="H4204" s="3">
        <v>635.53748680789295</v>
      </c>
      <c r="I4204" s="3">
        <v>3008000</v>
      </c>
      <c r="J4204" s="3">
        <v>1404813</v>
      </c>
      <c r="K4204" s="3">
        <v>0.467025598404255</v>
      </c>
    </row>
    <row r="4205" spans="1:11" x14ac:dyDescent="0.2">
      <c r="A4205" s="3" t="s">
        <v>1524</v>
      </c>
      <c r="B4205" s="3" t="s">
        <v>1522</v>
      </c>
      <c r="C4205" s="3" t="s">
        <v>1523</v>
      </c>
      <c r="D4205" s="3" t="s">
        <v>12</v>
      </c>
      <c r="E4205" s="3">
        <v>2084</v>
      </c>
      <c r="F4205" s="3">
        <v>361.48203302271702</v>
      </c>
      <c r="G4205" s="3">
        <v>3606</v>
      </c>
      <c r="H4205" s="3">
        <v>961.98535127298396</v>
      </c>
      <c r="I4205" s="3">
        <v>3008000</v>
      </c>
      <c r="J4205" s="3">
        <v>1404813</v>
      </c>
      <c r="K4205" s="3">
        <v>0.467025598404255</v>
      </c>
    </row>
    <row r="4206" spans="1:11" x14ac:dyDescent="0.2">
      <c r="A4206" s="3" t="s">
        <v>1524</v>
      </c>
      <c r="B4206" s="3" t="s">
        <v>1522</v>
      </c>
      <c r="C4206" s="3" t="s">
        <v>1523</v>
      </c>
      <c r="D4206" s="3" t="s">
        <v>13</v>
      </c>
      <c r="E4206" s="3">
        <v>2349</v>
      </c>
      <c r="F4206" s="3">
        <v>307.98159610144</v>
      </c>
      <c r="G4206" s="3">
        <v>3513</v>
      </c>
      <c r="H4206" s="3">
        <v>805.40354935972096</v>
      </c>
      <c r="I4206" s="3">
        <v>3008000</v>
      </c>
      <c r="J4206" s="3">
        <v>1404813</v>
      </c>
      <c r="K4206" s="3">
        <v>0.467025598404255</v>
      </c>
    </row>
    <row r="4207" spans="1:11" x14ac:dyDescent="0.2">
      <c r="A4207" s="3" t="s">
        <v>1524</v>
      </c>
      <c r="B4207" s="3" t="s">
        <v>1522</v>
      </c>
      <c r="C4207" s="3" t="s">
        <v>1523</v>
      </c>
      <c r="D4207" s="3" t="s">
        <v>14</v>
      </c>
      <c r="E4207" s="3">
        <v>1155</v>
      </c>
      <c r="F4207" s="3">
        <v>124.13073907594899</v>
      </c>
      <c r="G4207" s="3">
        <v>2117</v>
      </c>
      <c r="H4207" s="3">
        <v>407.11444239940403</v>
      </c>
      <c r="I4207" s="3">
        <v>3008000</v>
      </c>
      <c r="J4207" s="3">
        <v>1404813</v>
      </c>
      <c r="K4207" s="3">
        <v>0.467025598404255</v>
      </c>
    </row>
    <row r="4208" spans="1:11" x14ac:dyDescent="0.2">
      <c r="A4208" s="3" t="s">
        <v>1524</v>
      </c>
      <c r="B4208" s="3" t="s">
        <v>1522</v>
      </c>
      <c r="C4208" s="3" t="s">
        <v>1523</v>
      </c>
      <c r="D4208" s="3" t="s">
        <v>15</v>
      </c>
      <c r="E4208" s="3">
        <v>1179</v>
      </c>
      <c r="F4208" s="3">
        <v>137.88629473890899</v>
      </c>
      <c r="G4208" s="3">
        <v>1982</v>
      </c>
      <c r="H4208" s="3">
        <v>409.24597784926698</v>
      </c>
      <c r="I4208" s="3">
        <v>3008000</v>
      </c>
      <c r="J4208" s="3">
        <v>1404813</v>
      </c>
      <c r="K4208" s="3">
        <v>0.467025598404255</v>
      </c>
    </row>
    <row r="4209" spans="1:11" x14ac:dyDescent="0.2">
      <c r="A4209" s="3" t="s">
        <v>1524</v>
      </c>
      <c r="B4209" s="3" t="s">
        <v>1526</v>
      </c>
      <c r="C4209" s="3" t="s">
        <v>1527</v>
      </c>
      <c r="D4209" s="3" t="s">
        <v>8</v>
      </c>
      <c r="E4209" s="3">
        <v>6791</v>
      </c>
      <c r="F4209" s="3">
        <v>3601.7316017316002</v>
      </c>
      <c r="G4209" s="3">
        <v>8549</v>
      </c>
      <c r="H4209" s="3">
        <v>4682.2811175752304</v>
      </c>
      <c r="I4209" s="3">
        <v>1280190</v>
      </c>
      <c r="J4209" s="3">
        <v>643386</v>
      </c>
      <c r="K4209" s="3">
        <v>0.502570712159914</v>
      </c>
    </row>
    <row r="4210" spans="1:11" x14ac:dyDescent="0.2">
      <c r="A4210" s="3" t="s">
        <v>1524</v>
      </c>
      <c r="B4210" s="3" t="s">
        <v>1526</v>
      </c>
      <c r="C4210" s="3" t="s">
        <v>1527</v>
      </c>
      <c r="D4210" s="3" t="s">
        <v>9</v>
      </c>
      <c r="E4210" s="3">
        <v>5456</v>
      </c>
      <c r="F4210" s="3">
        <v>2495.0942672729798</v>
      </c>
      <c r="G4210" s="3">
        <v>7407</v>
      </c>
      <c r="H4210" s="3">
        <v>5216.1429967881604</v>
      </c>
      <c r="I4210" s="3">
        <v>1280190</v>
      </c>
      <c r="J4210" s="3">
        <v>643386</v>
      </c>
      <c r="K4210" s="3">
        <v>0.502570712159914</v>
      </c>
    </row>
    <row r="4211" spans="1:11" x14ac:dyDescent="0.2">
      <c r="A4211" s="3" t="s">
        <v>1524</v>
      </c>
      <c r="B4211" s="3" t="s">
        <v>1526</v>
      </c>
      <c r="C4211" s="3" t="s">
        <v>1527</v>
      </c>
      <c r="D4211" s="3" t="s">
        <v>10</v>
      </c>
      <c r="E4211" s="3">
        <v>6496</v>
      </c>
      <c r="F4211" s="3">
        <v>2757.5772157320398</v>
      </c>
      <c r="G4211" s="3">
        <v>7537</v>
      </c>
      <c r="H4211" s="3">
        <v>5067.3695673695702</v>
      </c>
      <c r="I4211" s="3">
        <v>1280190</v>
      </c>
      <c r="J4211" s="3">
        <v>643386</v>
      </c>
      <c r="K4211" s="3">
        <v>0.502570712159914</v>
      </c>
    </row>
    <row r="4212" spans="1:11" x14ac:dyDescent="0.2">
      <c r="A4212" s="3" t="s">
        <v>1524</v>
      </c>
      <c r="B4212" s="3" t="s">
        <v>1526</v>
      </c>
      <c r="C4212" s="3" t="s">
        <v>1527</v>
      </c>
      <c r="D4212" s="3" t="s">
        <v>11</v>
      </c>
      <c r="E4212" s="3">
        <v>6502</v>
      </c>
      <c r="F4212" s="3">
        <v>3074.2728925244301</v>
      </c>
      <c r="G4212" s="3">
        <v>8204</v>
      </c>
      <c r="H4212" s="3">
        <v>6701.3720742534297</v>
      </c>
      <c r="I4212" s="3">
        <v>1280190</v>
      </c>
      <c r="J4212" s="3">
        <v>643386</v>
      </c>
      <c r="K4212" s="3">
        <v>0.502570712159914</v>
      </c>
    </row>
    <row r="4213" spans="1:11" x14ac:dyDescent="0.2">
      <c r="A4213" s="3" t="s">
        <v>1524</v>
      </c>
      <c r="B4213" s="3" t="s">
        <v>1526</v>
      </c>
      <c r="C4213" s="3" t="s">
        <v>1527</v>
      </c>
      <c r="D4213" s="3" t="s">
        <v>12</v>
      </c>
      <c r="E4213" s="3">
        <v>6083</v>
      </c>
      <c r="F4213" s="3">
        <v>2993.7279259529901</v>
      </c>
      <c r="G4213" s="3">
        <v>9199</v>
      </c>
      <c r="H4213" s="3">
        <v>7900</v>
      </c>
      <c r="I4213" s="3">
        <v>1280190</v>
      </c>
      <c r="J4213" s="3">
        <v>643386</v>
      </c>
      <c r="K4213" s="3">
        <v>0.502570712159914</v>
      </c>
    </row>
    <row r="4214" spans="1:11" x14ac:dyDescent="0.2">
      <c r="A4214" s="3" t="s">
        <v>1524</v>
      </c>
      <c r="B4214" s="3" t="s">
        <v>1526</v>
      </c>
      <c r="C4214" s="3" t="s">
        <v>1527</v>
      </c>
      <c r="D4214" s="3" t="s">
        <v>13</v>
      </c>
      <c r="E4214" s="3">
        <v>7139</v>
      </c>
      <c r="F4214" s="3">
        <v>3884.1984954516902</v>
      </c>
      <c r="G4214" s="3">
        <v>8731</v>
      </c>
      <c r="H4214" s="3">
        <v>7720.5882352941198</v>
      </c>
      <c r="I4214" s="3">
        <v>1280190</v>
      </c>
      <c r="J4214" s="3">
        <v>643386</v>
      </c>
      <c r="K4214" s="3">
        <v>0.502570712159914</v>
      </c>
    </row>
    <row r="4215" spans="1:11" x14ac:dyDescent="0.2">
      <c r="A4215" s="3" t="s">
        <v>1524</v>
      </c>
      <c r="B4215" s="3" t="s">
        <v>1526</v>
      </c>
      <c r="C4215" s="3" t="s">
        <v>1527</v>
      </c>
      <c r="D4215" s="3" t="s">
        <v>14</v>
      </c>
      <c r="E4215" s="3">
        <v>6820</v>
      </c>
      <c r="F4215" s="3">
        <v>3340.4563137121299</v>
      </c>
      <c r="G4215" s="3">
        <v>7897</v>
      </c>
      <c r="H4215" s="3">
        <v>5972.6368159204003</v>
      </c>
      <c r="I4215" s="3">
        <v>1280190</v>
      </c>
      <c r="J4215" s="3">
        <v>643386</v>
      </c>
      <c r="K4215" s="3">
        <v>0.502570712159914</v>
      </c>
    </row>
    <row r="4216" spans="1:11" x14ac:dyDescent="0.2">
      <c r="A4216" s="3" t="s">
        <v>1524</v>
      </c>
      <c r="B4216" s="3" t="s">
        <v>1526</v>
      </c>
      <c r="C4216" s="3" t="s">
        <v>1527</v>
      </c>
      <c r="D4216" s="3" t="s">
        <v>15</v>
      </c>
      <c r="E4216" s="3">
        <v>6531</v>
      </c>
      <c r="F4216" s="3">
        <v>3573.5377312081901</v>
      </c>
      <c r="G4216" s="3">
        <v>7449</v>
      </c>
      <c r="H4216" s="3">
        <v>5711.6550116550097</v>
      </c>
      <c r="I4216" s="3">
        <v>1280190</v>
      </c>
      <c r="J4216" s="3">
        <v>643386</v>
      </c>
      <c r="K4216" s="3">
        <v>0.502570712159914</v>
      </c>
    </row>
    <row r="4217" spans="1:11" x14ac:dyDescent="0.2">
      <c r="A4217" s="3" t="s">
        <v>1524</v>
      </c>
      <c r="B4217" s="3" t="s">
        <v>1529</v>
      </c>
      <c r="C4217" s="3" t="s">
        <v>1530</v>
      </c>
      <c r="D4217" s="3" t="s">
        <v>8</v>
      </c>
      <c r="E4217" s="3">
        <v>6819</v>
      </c>
      <c r="F4217" s="3">
        <v>4375.7278669043399</v>
      </c>
      <c r="G4217" s="3">
        <v>8070</v>
      </c>
      <c r="H4217" s="3">
        <v>5701.6624401239796</v>
      </c>
      <c r="I4217" s="3">
        <v>247719</v>
      </c>
      <c r="J4217" s="3">
        <v>124128</v>
      </c>
      <c r="K4217" s="3">
        <v>0.50108388940694903</v>
      </c>
    </row>
    <row r="4218" spans="1:11" x14ac:dyDescent="0.2">
      <c r="A4218" s="3" t="s">
        <v>1524</v>
      </c>
      <c r="B4218" s="3" t="s">
        <v>1529</v>
      </c>
      <c r="C4218" s="3" t="s">
        <v>1530</v>
      </c>
      <c r="D4218" s="3" t="s">
        <v>9</v>
      </c>
      <c r="E4218" s="3">
        <v>6656</v>
      </c>
      <c r="F4218" s="3">
        <v>3457.0795217854002</v>
      </c>
      <c r="G4218" s="3">
        <v>7765</v>
      </c>
      <c r="H4218" s="3">
        <v>5096.8096809681001</v>
      </c>
      <c r="I4218" s="3">
        <v>247719</v>
      </c>
      <c r="J4218" s="3">
        <v>124128</v>
      </c>
      <c r="K4218" s="3">
        <v>0.50108388940694903</v>
      </c>
    </row>
    <row r="4219" spans="1:11" x14ac:dyDescent="0.2">
      <c r="A4219" s="3" t="s">
        <v>1524</v>
      </c>
      <c r="B4219" s="3" t="s">
        <v>1529</v>
      </c>
      <c r="C4219" s="3" t="s">
        <v>1530</v>
      </c>
      <c r="D4219" s="3" t="s">
        <v>10</v>
      </c>
      <c r="E4219" s="3">
        <v>6226</v>
      </c>
      <c r="F4219" s="3">
        <v>3468.3787390554298</v>
      </c>
      <c r="G4219" s="3">
        <v>7360</v>
      </c>
      <c r="H4219" s="3">
        <v>4905.6092843326896</v>
      </c>
      <c r="I4219" s="3">
        <v>247719</v>
      </c>
      <c r="J4219" s="3">
        <v>124128</v>
      </c>
      <c r="K4219" s="3">
        <v>0.50108388940694903</v>
      </c>
    </row>
    <row r="4220" spans="1:11" x14ac:dyDescent="0.2">
      <c r="A4220" s="3" t="s">
        <v>1524</v>
      </c>
      <c r="B4220" s="3" t="s">
        <v>1529</v>
      </c>
      <c r="C4220" s="3" t="s">
        <v>1530</v>
      </c>
      <c r="D4220" s="3" t="s">
        <v>11</v>
      </c>
      <c r="E4220" s="3">
        <v>7028</v>
      </c>
      <c r="F4220" s="3">
        <v>4786.3636363636397</v>
      </c>
      <c r="G4220" s="3">
        <v>8057</v>
      </c>
      <c r="H4220" s="3">
        <v>6282.82828282828</v>
      </c>
      <c r="I4220" s="3">
        <v>247719</v>
      </c>
      <c r="J4220" s="3">
        <v>124128</v>
      </c>
      <c r="K4220" s="3">
        <v>0.50108388940694903</v>
      </c>
    </row>
    <row r="4221" spans="1:11" x14ac:dyDescent="0.2">
      <c r="A4221" s="3" t="s">
        <v>1524</v>
      </c>
      <c r="B4221" s="3" t="s">
        <v>1529</v>
      </c>
      <c r="C4221" s="3" t="s">
        <v>1530</v>
      </c>
      <c r="D4221" s="3" t="s">
        <v>12</v>
      </c>
      <c r="E4221" s="3">
        <v>6936</v>
      </c>
      <c r="F4221" s="3">
        <v>4867.2687465790896</v>
      </c>
      <c r="G4221" s="3">
        <v>8686</v>
      </c>
      <c r="H4221" s="3">
        <v>7683.6158192090397</v>
      </c>
      <c r="I4221" s="3">
        <v>247719</v>
      </c>
      <c r="J4221" s="3">
        <v>124128</v>
      </c>
      <c r="K4221" s="3">
        <v>0.50108388940694903</v>
      </c>
    </row>
    <row r="4222" spans="1:11" x14ac:dyDescent="0.2">
      <c r="A4222" s="3" t="s">
        <v>1524</v>
      </c>
      <c r="B4222" s="3" t="s">
        <v>1529</v>
      </c>
      <c r="C4222" s="3" t="s">
        <v>1530</v>
      </c>
      <c r="D4222" s="3" t="s">
        <v>13</v>
      </c>
      <c r="E4222" s="3">
        <v>7751</v>
      </c>
      <c r="F4222" s="3">
        <v>4587.61282290694</v>
      </c>
      <c r="G4222" s="3">
        <v>8893</v>
      </c>
      <c r="H4222" s="3">
        <v>7893.0817610062904</v>
      </c>
      <c r="I4222" s="3">
        <v>247719</v>
      </c>
      <c r="J4222" s="3">
        <v>124128</v>
      </c>
      <c r="K4222" s="3">
        <v>0.50108388940694903</v>
      </c>
    </row>
    <row r="4223" spans="1:11" x14ac:dyDescent="0.2">
      <c r="A4223" s="3" t="s">
        <v>1524</v>
      </c>
      <c r="B4223" s="3" t="s">
        <v>1529</v>
      </c>
      <c r="C4223" s="3" t="s">
        <v>1530</v>
      </c>
      <c r="D4223" s="3" t="s">
        <v>14</v>
      </c>
      <c r="E4223" s="3">
        <v>6504</v>
      </c>
      <c r="F4223" s="3">
        <v>3929.5214589332199</v>
      </c>
      <c r="G4223" s="3">
        <v>8090</v>
      </c>
      <c r="H4223" s="3">
        <v>6494.3863724351504</v>
      </c>
      <c r="I4223" s="3">
        <v>247719</v>
      </c>
      <c r="J4223" s="3">
        <v>124128</v>
      </c>
      <c r="K4223" s="3">
        <v>0.50108388940694903</v>
      </c>
    </row>
    <row r="4224" spans="1:11" x14ac:dyDescent="0.2">
      <c r="A4224" s="3" t="s">
        <v>1524</v>
      </c>
      <c r="B4224" s="3" t="s">
        <v>1529</v>
      </c>
      <c r="C4224" s="3" t="s">
        <v>1530</v>
      </c>
      <c r="D4224" s="3" t="s">
        <v>15</v>
      </c>
      <c r="E4224" s="3">
        <v>6645</v>
      </c>
      <c r="F4224" s="3">
        <v>4410.3287444519701</v>
      </c>
      <c r="G4224" s="3">
        <v>7881</v>
      </c>
      <c r="H4224" s="3">
        <v>6070.9219858156002</v>
      </c>
      <c r="I4224" s="3">
        <v>247719</v>
      </c>
      <c r="J4224" s="3">
        <v>124128</v>
      </c>
      <c r="K4224" s="3">
        <v>0.50108388940694903</v>
      </c>
    </row>
    <row r="4225" spans="1:11" x14ac:dyDescent="0.2">
      <c r="A4225" s="3" t="s">
        <v>1524</v>
      </c>
      <c r="B4225" s="3" t="s">
        <v>1532</v>
      </c>
      <c r="C4225" s="3" t="s">
        <v>1533</v>
      </c>
      <c r="D4225" s="3" t="s">
        <v>8</v>
      </c>
      <c r="E4225" s="3">
        <v>7914</v>
      </c>
      <c r="F4225" s="3">
        <v>3742.2360248447199</v>
      </c>
      <c r="G4225" s="3">
        <v>7818</v>
      </c>
      <c r="H4225" s="3">
        <v>3384.3537414965999</v>
      </c>
      <c r="I4225" s="3">
        <v>215396</v>
      </c>
      <c r="J4225" s="3">
        <v>109882</v>
      </c>
      <c r="K4225" s="3">
        <v>0.51013946405690003</v>
      </c>
    </row>
    <row r="4226" spans="1:11" x14ac:dyDescent="0.2">
      <c r="A4226" s="3" t="s">
        <v>1524</v>
      </c>
      <c r="B4226" s="3" t="s">
        <v>1532</v>
      </c>
      <c r="C4226" s="3" t="s">
        <v>1533</v>
      </c>
      <c r="D4226" s="3" t="s">
        <v>9</v>
      </c>
      <c r="E4226" s="3">
        <v>6324</v>
      </c>
      <c r="F4226" s="3">
        <v>3809.5238095238101</v>
      </c>
      <c r="G4226" s="3">
        <v>9000</v>
      </c>
      <c r="H4226" s="3">
        <v>8333.3333333333303</v>
      </c>
      <c r="I4226" s="3">
        <v>215396</v>
      </c>
      <c r="J4226" s="3">
        <v>109882</v>
      </c>
      <c r="K4226" s="3">
        <v>0.51013946405690003</v>
      </c>
    </row>
    <row r="4227" spans="1:11" x14ac:dyDescent="0.2">
      <c r="A4227" s="3" t="s">
        <v>1524</v>
      </c>
      <c r="B4227" s="3" t="s">
        <v>1532</v>
      </c>
      <c r="C4227" s="3" t="s">
        <v>1533</v>
      </c>
      <c r="D4227" s="3" t="s">
        <v>10</v>
      </c>
      <c r="E4227" s="3">
        <v>9444</v>
      </c>
      <c r="F4227" s="3">
        <v>9000</v>
      </c>
      <c r="G4227" s="3">
        <v>10000</v>
      </c>
      <c r="H4227" s="3">
        <v>10000</v>
      </c>
      <c r="I4227" s="3">
        <v>215396</v>
      </c>
      <c r="J4227" s="3">
        <v>109882</v>
      </c>
      <c r="K4227" s="3">
        <v>0.51013946405690003</v>
      </c>
    </row>
    <row r="4228" spans="1:11" x14ac:dyDescent="0.2">
      <c r="A4228" s="3" t="s">
        <v>1524</v>
      </c>
      <c r="B4228" s="3" t="s">
        <v>1532</v>
      </c>
      <c r="C4228" s="3" t="s">
        <v>1533</v>
      </c>
      <c r="D4228" s="3" t="s">
        <v>11</v>
      </c>
      <c r="E4228" s="3">
        <v>9531</v>
      </c>
      <c r="F4228" s="3">
        <v>8636.3636363636397</v>
      </c>
      <c r="G4228" s="3">
        <v>10000</v>
      </c>
      <c r="H4228" s="3">
        <v>10000</v>
      </c>
      <c r="I4228" s="3">
        <v>215396</v>
      </c>
      <c r="J4228" s="3">
        <v>109882</v>
      </c>
      <c r="K4228" s="3">
        <v>0.51013946405690003</v>
      </c>
    </row>
    <row r="4229" spans="1:11" x14ac:dyDescent="0.2">
      <c r="A4229" s="3" t="s">
        <v>1524</v>
      </c>
      <c r="B4229" s="3" t="s">
        <v>1532</v>
      </c>
      <c r="C4229" s="3" t="s">
        <v>1533</v>
      </c>
      <c r="D4229" s="3" t="s">
        <v>12</v>
      </c>
      <c r="I4229" s="3">
        <v>215396</v>
      </c>
      <c r="J4229" s="3">
        <v>109882</v>
      </c>
      <c r="K4229" s="3">
        <v>0.51013946405690003</v>
      </c>
    </row>
    <row r="4230" spans="1:11" x14ac:dyDescent="0.2">
      <c r="A4230" s="3" t="s">
        <v>1524</v>
      </c>
      <c r="B4230" s="3" t="s">
        <v>1532</v>
      </c>
      <c r="C4230" s="3" t="s">
        <v>1533</v>
      </c>
      <c r="D4230" s="3" t="s">
        <v>13</v>
      </c>
      <c r="I4230" s="3">
        <v>215396</v>
      </c>
      <c r="J4230" s="3">
        <v>109882</v>
      </c>
      <c r="K4230" s="3">
        <v>0.51013946405690003</v>
      </c>
    </row>
    <row r="4231" spans="1:11" x14ac:dyDescent="0.2">
      <c r="A4231" s="3" t="s">
        <v>1524</v>
      </c>
      <c r="B4231" s="3" t="s">
        <v>1532</v>
      </c>
      <c r="C4231" s="3" t="s">
        <v>1533</v>
      </c>
      <c r="D4231" s="3" t="s">
        <v>14</v>
      </c>
      <c r="I4231" s="3">
        <v>215396</v>
      </c>
      <c r="J4231" s="3">
        <v>109882</v>
      </c>
      <c r="K4231" s="3">
        <v>0.51013946405690003</v>
      </c>
    </row>
    <row r="4232" spans="1:11" x14ac:dyDescent="0.2">
      <c r="A4232" s="3" t="s">
        <v>1524</v>
      </c>
      <c r="B4232" s="3" t="s">
        <v>1532</v>
      </c>
      <c r="C4232" s="3" t="s">
        <v>1533</v>
      </c>
      <c r="D4232" s="3" t="s">
        <v>15</v>
      </c>
      <c r="I4232" s="3">
        <v>215396</v>
      </c>
      <c r="J4232" s="3">
        <v>109882</v>
      </c>
      <c r="K4232" s="3">
        <v>0.51013946405690003</v>
      </c>
    </row>
    <row r="4233" spans="1:11" x14ac:dyDescent="0.2">
      <c r="A4233" s="3" t="s">
        <v>1524</v>
      </c>
      <c r="B4233" s="3" t="s">
        <v>1535</v>
      </c>
      <c r="C4233" s="3" t="s">
        <v>1536</v>
      </c>
      <c r="D4233" s="3" t="s">
        <v>8</v>
      </c>
      <c r="E4233" s="3">
        <v>7825</v>
      </c>
      <c r="F4233" s="3">
        <v>5945.9805427547399</v>
      </c>
      <c r="G4233" s="3">
        <v>9053</v>
      </c>
      <c r="H4233" s="3">
        <v>7492.5595238095202</v>
      </c>
      <c r="I4233" s="3">
        <v>264656</v>
      </c>
      <c r="J4233" s="3">
        <v>133295</v>
      </c>
      <c r="K4233" s="3">
        <v>0.50365379964935597</v>
      </c>
    </row>
    <row r="4234" spans="1:11" x14ac:dyDescent="0.2">
      <c r="A4234" s="3" t="s">
        <v>1524</v>
      </c>
      <c r="B4234" s="3" t="s">
        <v>1535</v>
      </c>
      <c r="C4234" s="3" t="s">
        <v>1536</v>
      </c>
      <c r="D4234" s="3" t="s">
        <v>9</v>
      </c>
      <c r="E4234" s="3">
        <v>7561</v>
      </c>
      <c r="F4234" s="3">
        <v>4886.9281045751604</v>
      </c>
      <c r="G4234" s="3">
        <v>8393</v>
      </c>
      <c r="H4234" s="3">
        <v>6019.4174757281598</v>
      </c>
      <c r="I4234" s="3">
        <v>264656</v>
      </c>
      <c r="J4234" s="3">
        <v>133295</v>
      </c>
      <c r="K4234" s="3">
        <v>0.50365379964935597</v>
      </c>
    </row>
    <row r="4235" spans="1:11" x14ac:dyDescent="0.2">
      <c r="A4235" s="3" t="s">
        <v>1524</v>
      </c>
      <c r="B4235" s="3" t="s">
        <v>1535</v>
      </c>
      <c r="C4235" s="3" t="s">
        <v>1536</v>
      </c>
      <c r="D4235" s="3" t="s">
        <v>10</v>
      </c>
      <c r="E4235" s="3">
        <v>7958</v>
      </c>
      <c r="F4235" s="3">
        <v>5788.1701631701599</v>
      </c>
      <c r="G4235" s="3">
        <v>8813</v>
      </c>
      <c r="H4235" s="3">
        <v>7107.1428571428596</v>
      </c>
      <c r="I4235" s="3">
        <v>264656</v>
      </c>
      <c r="J4235" s="3">
        <v>133295</v>
      </c>
      <c r="K4235" s="3">
        <v>0.50365379964935597</v>
      </c>
    </row>
    <row r="4236" spans="1:11" x14ac:dyDescent="0.2">
      <c r="A4236" s="3" t="s">
        <v>1524</v>
      </c>
      <c r="B4236" s="3" t="s">
        <v>1535</v>
      </c>
      <c r="C4236" s="3" t="s">
        <v>1536</v>
      </c>
      <c r="D4236" s="3" t="s">
        <v>11</v>
      </c>
      <c r="E4236" s="3">
        <v>8330</v>
      </c>
      <c r="F4236" s="3">
        <v>6184.21052631579</v>
      </c>
      <c r="G4236" s="3">
        <v>8912</v>
      </c>
      <c r="H4236" s="3">
        <v>7238.0952380952403</v>
      </c>
      <c r="I4236" s="3">
        <v>264656</v>
      </c>
      <c r="J4236" s="3">
        <v>133295</v>
      </c>
      <c r="K4236" s="3">
        <v>0.50365379964935597</v>
      </c>
    </row>
    <row r="4237" spans="1:11" x14ac:dyDescent="0.2">
      <c r="A4237" s="3" t="s">
        <v>1524</v>
      </c>
      <c r="B4237" s="3" t="s">
        <v>1535</v>
      </c>
      <c r="C4237" s="3" t="s">
        <v>1536</v>
      </c>
      <c r="D4237" s="3" t="s">
        <v>12</v>
      </c>
      <c r="E4237" s="3">
        <v>8861</v>
      </c>
      <c r="F4237" s="3">
        <v>7692.3076923076896</v>
      </c>
      <c r="G4237" s="3">
        <v>9706</v>
      </c>
      <c r="H4237" s="3">
        <v>9444.4444444444507</v>
      </c>
      <c r="I4237" s="3">
        <v>264656</v>
      </c>
      <c r="J4237" s="3">
        <v>133295</v>
      </c>
      <c r="K4237" s="3">
        <v>0.50365379964935597</v>
      </c>
    </row>
    <row r="4238" spans="1:11" x14ac:dyDescent="0.2">
      <c r="A4238" s="3" t="s">
        <v>1524</v>
      </c>
      <c r="B4238" s="3" t="s">
        <v>1535</v>
      </c>
      <c r="C4238" s="3" t="s">
        <v>1536</v>
      </c>
      <c r="D4238" s="3" t="s">
        <v>13</v>
      </c>
      <c r="E4238" s="3">
        <v>8467</v>
      </c>
      <c r="F4238" s="3">
        <v>7567.5675675675702</v>
      </c>
      <c r="G4238" s="3">
        <v>10000</v>
      </c>
      <c r="H4238" s="3">
        <v>10000</v>
      </c>
      <c r="I4238" s="3">
        <v>264656</v>
      </c>
      <c r="J4238" s="3">
        <v>133295</v>
      </c>
      <c r="K4238" s="3">
        <v>0.50365379964935597</v>
      </c>
    </row>
    <row r="4239" spans="1:11" x14ac:dyDescent="0.2">
      <c r="A4239" s="3" t="s">
        <v>1524</v>
      </c>
      <c r="B4239" s="3" t="s">
        <v>1535</v>
      </c>
      <c r="C4239" s="3" t="s">
        <v>1536</v>
      </c>
      <c r="D4239" s="3" t="s">
        <v>14</v>
      </c>
      <c r="E4239" s="3">
        <v>7607</v>
      </c>
      <c r="F4239" s="3">
        <v>5902.5974025974001</v>
      </c>
      <c r="G4239" s="3">
        <v>8421</v>
      </c>
      <c r="H4239" s="3">
        <v>7768.8888888888896</v>
      </c>
      <c r="I4239" s="3">
        <v>264656</v>
      </c>
      <c r="J4239" s="3">
        <v>133295</v>
      </c>
      <c r="K4239" s="3">
        <v>0.50365379964935597</v>
      </c>
    </row>
    <row r="4240" spans="1:11" x14ac:dyDescent="0.2">
      <c r="A4240" s="3" t="s">
        <v>1524</v>
      </c>
      <c r="B4240" s="3" t="s">
        <v>1535</v>
      </c>
      <c r="C4240" s="3" t="s">
        <v>1536</v>
      </c>
      <c r="D4240" s="3" t="s">
        <v>15</v>
      </c>
      <c r="E4240" s="3">
        <v>7593</v>
      </c>
      <c r="F4240" s="3">
        <v>5077.5112964893997</v>
      </c>
      <c r="G4240" s="3">
        <v>8427</v>
      </c>
      <c r="H4240" s="3">
        <v>6232.3809523809496</v>
      </c>
      <c r="I4240" s="3">
        <v>264656</v>
      </c>
      <c r="J4240" s="3">
        <v>133295</v>
      </c>
      <c r="K4240" s="3">
        <v>0.50365379964935597</v>
      </c>
    </row>
    <row r="4241" spans="1:11" x14ac:dyDescent="0.2">
      <c r="A4241" s="3" t="s">
        <v>1524</v>
      </c>
      <c r="B4241" s="3" t="s">
        <v>1538</v>
      </c>
      <c r="C4241" s="3" t="s">
        <v>1539</v>
      </c>
      <c r="D4241" s="3" t="s">
        <v>8</v>
      </c>
      <c r="E4241" s="3">
        <v>6430</v>
      </c>
      <c r="F4241" s="3">
        <v>3252.73578088974</v>
      </c>
      <c r="G4241" s="3">
        <v>7826</v>
      </c>
      <c r="H4241" s="3">
        <v>5488.0745197487304</v>
      </c>
      <c r="I4241" s="3">
        <v>126518</v>
      </c>
      <c r="J4241" s="3">
        <v>58871</v>
      </c>
      <c r="K4241" s="3">
        <v>0.46531718806810102</v>
      </c>
    </row>
    <row r="4242" spans="1:11" x14ac:dyDescent="0.2">
      <c r="A4242" s="3" t="s">
        <v>1524</v>
      </c>
      <c r="B4242" s="3" t="s">
        <v>1538</v>
      </c>
      <c r="C4242" s="3" t="s">
        <v>1539</v>
      </c>
      <c r="D4242" s="3" t="s">
        <v>9</v>
      </c>
      <c r="E4242" s="3">
        <v>5445</v>
      </c>
      <c r="F4242" s="3">
        <v>2055.4524540738698</v>
      </c>
      <c r="G4242" s="3">
        <v>6782</v>
      </c>
      <c r="H4242" s="3">
        <v>4024.6083414234899</v>
      </c>
      <c r="I4242" s="3">
        <v>126518</v>
      </c>
      <c r="J4242" s="3">
        <v>58871</v>
      </c>
      <c r="K4242" s="3">
        <v>0.46531718806810102</v>
      </c>
    </row>
    <row r="4243" spans="1:11" x14ac:dyDescent="0.2">
      <c r="A4243" s="3" t="s">
        <v>1524</v>
      </c>
      <c r="B4243" s="3" t="s">
        <v>1538</v>
      </c>
      <c r="C4243" s="3" t="s">
        <v>1539</v>
      </c>
      <c r="D4243" s="3" t="s">
        <v>10</v>
      </c>
      <c r="E4243" s="3">
        <v>5288</v>
      </c>
      <c r="F4243" s="3">
        <v>1938.4569940210099</v>
      </c>
      <c r="G4243" s="3">
        <v>7052</v>
      </c>
      <c r="H4243" s="3">
        <v>4338.7067582113996</v>
      </c>
      <c r="I4243" s="3">
        <v>126518</v>
      </c>
      <c r="J4243" s="3">
        <v>58871</v>
      </c>
      <c r="K4243" s="3">
        <v>0.46531718806810102</v>
      </c>
    </row>
    <row r="4244" spans="1:11" x14ac:dyDescent="0.2">
      <c r="A4244" s="3" t="s">
        <v>1524</v>
      </c>
      <c r="B4244" s="3" t="s">
        <v>1538</v>
      </c>
      <c r="C4244" s="3" t="s">
        <v>1539</v>
      </c>
      <c r="D4244" s="3" t="s">
        <v>11</v>
      </c>
      <c r="E4244" s="3">
        <v>5339</v>
      </c>
      <c r="F4244" s="3">
        <v>2240.6693905493798</v>
      </c>
      <c r="G4244" s="3">
        <v>7527</v>
      </c>
      <c r="H4244" s="3">
        <v>5512.2729504172803</v>
      </c>
      <c r="I4244" s="3">
        <v>126518</v>
      </c>
      <c r="J4244" s="3">
        <v>58871</v>
      </c>
      <c r="K4244" s="3">
        <v>0.46531718806810102</v>
      </c>
    </row>
    <row r="4245" spans="1:11" x14ac:dyDescent="0.2">
      <c r="A4245" s="3" t="s">
        <v>1524</v>
      </c>
      <c r="B4245" s="3" t="s">
        <v>1538</v>
      </c>
      <c r="C4245" s="3" t="s">
        <v>1539</v>
      </c>
      <c r="D4245" s="3" t="s">
        <v>12</v>
      </c>
      <c r="E4245" s="3">
        <v>5662</v>
      </c>
      <c r="F4245" s="3">
        <v>2628.8600288600301</v>
      </c>
      <c r="G4245" s="3">
        <v>8871</v>
      </c>
      <c r="H4245" s="3">
        <v>8087.7192982456099</v>
      </c>
      <c r="I4245" s="3">
        <v>126518</v>
      </c>
      <c r="J4245" s="3">
        <v>58871</v>
      </c>
      <c r="K4245" s="3">
        <v>0.46531718806810102</v>
      </c>
    </row>
    <row r="4246" spans="1:11" x14ac:dyDescent="0.2">
      <c r="A4246" s="3" t="s">
        <v>1524</v>
      </c>
      <c r="B4246" s="3" t="s">
        <v>1538</v>
      </c>
      <c r="C4246" s="3" t="s">
        <v>1539</v>
      </c>
      <c r="D4246" s="3" t="s">
        <v>13</v>
      </c>
      <c r="E4246" s="3">
        <v>6295</v>
      </c>
      <c r="F4246" s="3">
        <v>3014.2576204523102</v>
      </c>
      <c r="G4246" s="3">
        <v>8958</v>
      </c>
      <c r="H4246" s="3">
        <v>7813.13131313131</v>
      </c>
      <c r="I4246" s="3">
        <v>126518</v>
      </c>
      <c r="J4246" s="3">
        <v>58871</v>
      </c>
      <c r="K4246" s="3">
        <v>0.46531718806810102</v>
      </c>
    </row>
    <row r="4247" spans="1:11" x14ac:dyDescent="0.2">
      <c r="A4247" s="3" t="s">
        <v>1524</v>
      </c>
      <c r="B4247" s="3" t="s">
        <v>1538</v>
      </c>
      <c r="C4247" s="3" t="s">
        <v>1539</v>
      </c>
      <c r="D4247" s="3" t="s">
        <v>14</v>
      </c>
      <c r="E4247" s="3">
        <v>5565</v>
      </c>
      <c r="F4247" s="3">
        <v>2258.9960665344702</v>
      </c>
      <c r="G4247" s="3">
        <v>7823</v>
      </c>
      <c r="H4247" s="3">
        <v>5696.94467382329</v>
      </c>
      <c r="I4247" s="3">
        <v>126518</v>
      </c>
      <c r="J4247" s="3">
        <v>58871</v>
      </c>
      <c r="K4247" s="3">
        <v>0.46531718806810102</v>
      </c>
    </row>
    <row r="4248" spans="1:11" x14ac:dyDescent="0.2">
      <c r="A4248" s="3" t="s">
        <v>1524</v>
      </c>
      <c r="B4248" s="3" t="s">
        <v>1538</v>
      </c>
      <c r="C4248" s="3" t="s">
        <v>1539</v>
      </c>
      <c r="D4248" s="3" t="s">
        <v>15</v>
      </c>
      <c r="E4248" s="3">
        <v>5757</v>
      </c>
      <c r="F4248" s="3">
        <v>2412.36376001699</v>
      </c>
      <c r="G4248" s="3">
        <v>7202</v>
      </c>
      <c r="H4248" s="3">
        <v>4832.12028115254</v>
      </c>
      <c r="I4248" s="3">
        <v>126518</v>
      </c>
      <c r="J4248" s="3">
        <v>58871</v>
      </c>
      <c r="K4248" s="3">
        <v>0.46531718806810102</v>
      </c>
    </row>
    <row r="4249" spans="1:11" x14ac:dyDescent="0.2">
      <c r="A4249" s="3" t="s">
        <v>1524</v>
      </c>
      <c r="B4249" s="3" t="s">
        <v>1541</v>
      </c>
      <c r="C4249" s="3" t="s">
        <v>1542</v>
      </c>
      <c r="D4249" s="3" t="s">
        <v>8</v>
      </c>
      <c r="E4249" s="3">
        <v>8529</v>
      </c>
      <c r="F4249" s="3">
        <v>6800</v>
      </c>
      <c r="G4249" s="3">
        <v>9000</v>
      </c>
      <c r="H4249" s="3">
        <v>8333.3333333333303</v>
      </c>
      <c r="I4249" s="3">
        <v>141577</v>
      </c>
      <c r="J4249" s="3">
        <v>71196</v>
      </c>
      <c r="K4249" s="3">
        <v>0.50287829237799897</v>
      </c>
    </row>
    <row r="4250" spans="1:11" x14ac:dyDescent="0.2">
      <c r="A4250" s="3" t="s">
        <v>1524</v>
      </c>
      <c r="B4250" s="3" t="s">
        <v>1541</v>
      </c>
      <c r="C4250" s="3" t="s">
        <v>1542</v>
      </c>
      <c r="D4250" s="3" t="s">
        <v>9</v>
      </c>
      <c r="E4250" s="3">
        <v>7098</v>
      </c>
      <c r="F4250" s="3">
        <v>4454.5454545454504</v>
      </c>
      <c r="G4250" s="3">
        <v>8433</v>
      </c>
      <c r="H4250" s="3">
        <v>6984.1269841269796</v>
      </c>
      <c r="I4250" s="3">
        <v>141577</v>
      </c>
      <c r="J4250" s="3">
        <v>71196</v>
      </c>
      <c r="K4250" s="3">
        <v>0.50287829237799897</v>
      </c>
    </row>
    <row r="4251" spans="1:11" x14ac:dyDescent="0.2">
      <c r="A4251" s="3" t="s">
        <v>1524</v>
      </c>
      <c r="B4251" s="3" t="s">
        <v>1541</v>
      </c>
      <c r="C4251" s="3" t="s">
        <v>1542</v>
      </c>
      <c r="D4251" s="3" t="s">
        <v>10</v>
      </c>
      <c r="E4251" s="3">
        <v>6945</v>
      </c>
      <c r="F4251" s="3">
        <v>3415.5844155844202</v>
      </c>
      <c r="G4251" s="3">
        <v>8565</v>
      </c>
      <c r="H4251" s="3">
        <v>6349.2063492063498</v>
      </c>
      <c r="I4251" s="3">
        <v>141577</v>
      </c>
      <c r="J4251" s="3">
        <v>71196</v>
      </c>
      <c r="K4251" s="3">
        <v>0.50287829237799897</v>
      </c>
    </row>
    <row r="4252" spans="1:11" x14ac:dyDescent="0.2">
      <c r="A4252" s="3" t="s">
        <v>1524</v>
      </c>
      <c r="B4252" s="3" t="s">
        <v>1541</v>
      </c>
      <c r="C4252" s="3" t="s">
        <v>1542</v>
      </c>
      <c r="D4252" s="3" t="s">
        <v>11</v>
      </c>
      <c r="E4252" s="3">
        <v>7800</v>
      </c>
      <c r="F4252" s="3">
        <v>5769.2307692307704</v>
      </c>
      <c r="G4252" s="3">
        <v>10000</v>
      </c>
      <c r="H4252" s="3">
        <v>10000</v>
      </c>
      <c r="I4252" s="3">
        <v>141577</v>
      </c>
      <c r="J4252" s="3">
        <v>71196</v>
      </c>
      <c r="K4252" s="3">
        <v>0.50287829237799897</v>
      </c>
    </row>
    <row r="4253" spans="1:11" x14ac:dyDescent="0.2">
      <c r="A4253" s="3" t="s">
        <v>1524</v>
      </c>
      <c r="B4253" s="3" t="s">
        <v>1541</v>
      </c>
      <c r="C4253" s="3" t="s">
        <v>1542</v>
      </c>
      <c r="D4253" s="3" t="s">
        <v>12</v>
      </c>
      <c r="E4253" s="3">
        <v>7543</v>
      </c>
      <c r="F4253" s="3">
        <v>6000</v>
      </c>
      <c r="G4253" s="3">
        <v>10000</v>
      </c>
      <c r="H4253" s="3">
        <v>10000</v>
      </c>
      <c r="I4253" s="3">
        <v>141577</v>
      </c>
      <c r="J4253" s="3">
        <v>71196</v>
      </c>
      <c r="K4253" s="3">
        <v>0.50287829237799897</v>
      </c>
    </row>
    <row r="4254" spans="1:11" x14ac:dyDescent="0.2">
      <c r="A4254" s="3" t="s">
        <v>1524</v>
      </c>
      <c r="B4254" s="3" t="s">
        <v>1541</v>
      </c>
      <c r="C4254" s="3" t="s">
        <v>1542</v>
      </c>
      <c r="D4254" s="3" t="s">
        <v>13</v>
      </c>
      <c r="E4254" s="3">
        <v>6988</v>
      </c>
      <c r="F4254" s="3">
        <v>5185.1851851851898</v>
      </c>
      <c r="G4254" s="3">
        <v>8333</v>
      </c>
      <c r="H4254" s="3">
        <v>7500</v>
      </c>
      <c r="I4254" s="3">
        <v>141577</v>
      </c>
      <c r="J4254" s="3">
        <v>71196</v>
      </c>
      <c r="K4254" s="3">
        <v>0.50287829237799897</v>
      </c>
    </row>
    <row r="4255" spans="1:11" x14ac:dyDescent="0.2">
      <c r="A4255" s="3" t="s">
        <v>1524</v>
      </c>
      <c r="B4255" s="3" t="s">
        <v>1541</v>
      </c>
      <c r="C4255" s="3" t="s">
        <v>1542</v>
      </c>
      <c r="D4255" s="3" t="s">
        <v>14</v>
      </c>
      <c r="E4255" s="3">
        <v>6727</v>
      </c>
      <c r="F4255" s="3">
        <v>3720.5651491365802</v>
      </c>
      <c r="G4255" s="3">
        <v>9812</v>
      </c>
      <c r="H4255" s="3">
        <v>9400</v>
      </c>
      <c r="I4255" s="3">
        <v>141577</v>
      </c>
      <c r="J4255" s="3">
        <v>71196</v>
      </c>
      <c r="K4255" s="3">
        <v>0.50287829237799897</v>
      </c>
    </row>
    <row r="4256" spans="1:11" x14ac:dyDescent="0.2">
      <c r="A4256" s="3" t="s">
        <v>1524</v>
      </c>
      <c r="B4256" s="3" t="s">
        <v>1541</v>
      </c>
      <c r="C4256" s="3" t="s">
        <v>1542</v>
      </c>
      <c r="D4256" s="3" t="s">
        <v>15</v>
      </c>
      <c r="E4256" s="3">
        <v>6959</v>
      </c>
      <c r="F4256" s="3">
        <v>5000</v>
      </c>
      <c r="G4256" s="3">
        <v>8846</v>
      </c>
      <c r="H4256" s="3">
        <v>8125</v>
      </c>
      <c r="I4256" s="3">
        <v>141577</v>
      </c>
      <c r="J4256" s="3">
        <v>71196</v>
      </c>
      <c r="K4256" s="3">
        <v>0.50287829237799897</v>
      </c>
    </row>
    <row r="4257" spans="1:11" x14ac:dyDescent="0.2">
      <c r="A4257" s="3" t="s">
        <v>1524</v>
      </c>
      <c r="B4257" s="3" t="s">
        <v>1544</v>
      </c>
      <c r="C4257" s="3" t="s">
        <v>1545</v>
      </c>
      <c r="D4257" s="3" t="s">
        <v>8</v>
      </c>
      <c r="E4257" s="3">
        <v>7425</v>
      </c>
      <c r="F4257" s="3">
        <v>4973.6087205966696</v>
      </c>
      <c r="G4257" s="3">
        <v>7787</v>
      </c>
      <c r="H4257" s="3">
        <v>5204.6130952381</v>
      </c>
      <c r="I4257" s="3">
        <v>115836</v>
      </c>
      <c r="J4257" s="3">
        <v>59693</v>
      </c>
      <c r="K4257" s="3">
        <v>0.51532338823854396</v>
      </c>
    </row>
    <row r="4258" spans="1:11" x14ac:dyDescent="0.2">
      <c r="A4258" s="3" t="s">
        <v>1524</v>
      </c>
      <c r="B4258" s="3" t="s">
        <v>1544</v>
      </c>
      <c r="C4258" s="3" t="s">
        <v>1545</v>
      </c>
      <c r="D4258" s="3" t="s">
        <v>9</v>
      </c>
      <c r="E4258" s="3">
        <v>7392</v>
      </c>
      <c r="F4258" s="3">
        <v>5036.9496275536503</v>
      </c>
      <c r="G4258" s="3">
        <v>7418</v>
      </c>
      <c r="H4258" s="3">
        <v>5527.7384881345297</v>
      </c>
      <c r="I4258" s="3">
        <v>115836</v>
      </c>
      <c r="J4258" s="3">
        <v>59693</v>
      </c>
      <c r="K4258" s="3">
        <v>0.51532338823854396</v>
      </c>
    </row>
    <row r="4259" spans="1:11" x14ac:dyDescent="0.2">
      <c r="A4259" s="3" t="s">
        <v>1524</v>
      </c>
      <c r="B4259" s="3" t="s">
        <v>1544</v>
      </c>
      <c r="C4259" s="3" t="s">
        <v>1545</v>
      </c>
      <c r="D4259" s="3" t="s">
        <v>10</v>
      </c>
      <c r="E4259" s="3">
        <v>7730</v>
      </c>
      <c r="F4259" s="3">
        <v>5384.8238482384804</v>
      </c>
      <c r="G4259" s="3">
        <v>8372</v>
      </c>
      <c r="H4259" s="3">
        <v>6933.3333333333303</v>
      </c>
      <c r="I4259" s="3">
        <v>115836</v>
      </c>
      <c r="J4259" s="3">
        <v>59693</v>
      </c>
      <c r="K4259" s="3">
        <v>0.51532338823854396</v>
      </c>
    </row>
    <row r="4260" spans="1:11" x14ac:dyDescent="0.2">
      <c r="A4260" s="3" t="s">
        <v>1524</v>
      </c>
      <c r="B4260" s="3" t="s">
        <v>1544</v>
      </c>
      <c r="C4260" s="3" t="s">
        <v>1545</v>
      </c>
      <c r="D4260" s="3" t="s">
        <v>11</v>
      </c>
      <c r="E4260" s="3">
        <v>8299</v>
      </c>
      <c r="F4260" s="3">
        <v>6458.3333333333303</v>
      </c>
      <c r="G4260" s="3">
        <v>8792</v>
      </c>
      <c r="H4260" s="3">
        <v>7477.4774774774796</v>
      </c>
      <c r="I4260" s="3">
        <v>115836</v>
      </c>
      <c r="J4260" s="3">
        <v>59693</v>
      </c>
      <c r="K4260" s="3">
        <v>0.51532338823854396</v>
      </c>
    </row>
    <row r="4261" spans="1:11" x14ac:dyDescent="0.2">
      <c r="A4261" s="3" t="s">
        <v>1524</v>
      </c>
      <c r="B4261" s="3" t="s">
        <v>1544</v>
      </c>
      <c r="C4261" s="3" t="s">
        <v>1545</v>
      </c>
      <c r="D4261" s="3" t="s">
        <v>12</v>
      </c>
      <c r="E4261" s="3">
        <v>7963</v>
      </c>
      <c r="F4261" s="3">
        <v>6375</v>
      </c>
      <c r="G4261" s="3">
        <v>8376</v>
      </c>
      <c r="H4261" s="3">
        <v>7192.9824561403502</v>
      </c>
      <c r="I4261" s="3">
        <v>115836</v>
      </c>
      <c r="J4261" s="3">
        <v>59693</v>
      </c>
      <c r="K4261" s="3">
        <v>0.51532338823854396</v>
      </c>
    </row>
    <row r="4262" spans="1:11" x14ac:dyDescent="0.2">
      <c r="A4262" s="3" t="s">
        <v>1524</v>
      </c>
      <c r="B4262" s="3" t="s">
        <v>1544</v>
      </c>
      <c r="C4262" s="3" t="s">
        <v>1545</v>
      </c>
      <c r="D4262" s="3" t="s">
        <v>13</v>
      </c>
      <c r="E4262" s="3">
        <v>7457</v>
      </c>
      <c r="F4262" s="3">
        <v>5585.3658536585399</v>
      </c>
      <c r="G4262" s="3">
        <v>6480</v>
      </c>
      <c r="H4262" s="3">
        <v>4806.4516129032299</v>
      </c>
      <c r="I4262" s="3">
        <v>115836</v>
      </c>
      <c r="J4262" s="3">
        <v>59693</v>
      </c>
      <c r="K4262" s="3">
        <v>0.51532338823854396</v>
      </c>
    </row>
    <row r="4263" spans="1:11" x14ac:dyDescent="0.2">
      <c r="A4263" s="3" t="s">
        <v>1524</v>
      </c>
      <c r="B4263" s="3" t="s">
        <v>1544</v>
      </c>
      <c r="C4263" s="3" t="s">
        <v>1545</v>
      </c>
      <c r="D4263" s="3" t="s">
        <v>14</v>
      </c>
      <c r="E4263" s="3">
        <v>7171</v>
      </c>
      <c r="F4263" s="3">
        <v>4196.4285714285697</v>
      </c>
      <c r="G4263" s="3">
        <v>7428</v>
      </c>
      <c r="H4263" s="3">
        <v>5897.4358974359002</v>
      </c>
      <c r="I4263" s="3">
        <v>115836</v>
      </c>
      <c r="J4263" s="3">
        <v>59693</v>
      </c>
      <c r="K4263" s="3">
        <v>0.51532338823854396</v>
      </c>
    </row>
    <row r="4264" spans="1:11" x14ac:dyDescent="0.2">
      <c r="A4264" s="3" t="s">
        <v>1524</v>
      </c>
      <c r="B4264" s="3" t="s">
        <v>1544</v>
      </c>
      <c r="C4264" s="3" t="s">
        <v>1545</v>
      </c>
      <c r="D4264" s="3" t="s">
        <v>15</v>
      </c>
      <c r="E4264" s="3">
        <v>8181</v>
      </c>
      <c r="F4264" s="3">
        <v>6964.2857142857101</v>
      </c>
      <c r="G4264" s="3">
        <v>8833</v>
      </c>
      <c r="H4264" s="3">
        <v>7931.0344827586196</v>
      </c>
      <c r="I4264" s="3">
        <v>115836</v>
      </c>
      <c r="J4264" s="3">
        <v>59693</v>
      </c>
      <c r="K4264" s="3">
        <v>0.51532338823854396</v>
      </c>
    </row>
    <row r="4265" spans="1:11" x14ac:dyDescent="0.2">
      <c r="A4265" s="3" t="s">
        <v>1524</v>
      </c>
      <c r="B4265" s="3" t="s">
        <v>1547</v>
      </c>
      <c r="C4265" s="3" t="s">
        <v>1548</v>
      </c>
      <c r="D4265" s="3" t="s">
        <v>8</v>
      </c>
      <c r="E4265" s="3">
        <v>6275</v>
      </c>
      <c r="F4265" s="3">
        <v>2770.0722912737001</v>
      </c>
      <c r="G4265" s="3">
        <v>7341</v>
      </c>
      <c r="H4265" s="3">
        <v>3749.7055133418799</v>
      </c>
      <c r="I4265" s="3">
        <v>108829</v>
      </c>
      <c r="J4265" s="3">
        <v>46655</v>
      </c>
      <c r="K4265" s="3">
        <v>0.42870007075319999</v>
      </c>
    </row>
    <row r="4266" spans="1:11" x14ac:dyDescent="0.2">
      <c r="A4266" s="3" t="s">
        <v>1524</v>
      </c>
      <c r="B4266" s="3" t="s">
        <v>1547</v>
      </c>
      <c r="C4266" s="3" t="s">
        <v>1548</v>
      </c>
      <c r="D4266" s="3" t="s">
        <v>9</v>
      </c>
      <c r="E4266" s="3">
        <v>5340</v>
      </c>
      <c r="F4266" s="3">
        <v>1787.4674980232001</v>
      </c>
      <c r="G4266" s="3">
        <v>5792</v>
      </c>
      <c r="H4266" s="3">
        <v>2395.6321741185102</v>
      </c>
      <c r="I4266" s="3">
        <v>108829</v>
      </c>
      <c r="J4266" s="3">
        <v>46655</v>
      </c>
      <c r="K4266" s="3">
        <v>0.42870007075319999</v>
      </c>
    </row>
    <row r="4267" spans="1:11" x14ac:dyDescent="0.2">
      <c r="A4267" s="3" t="s">
        <v>1524</v>
      </c>
      <c r="B4267" s="3" t="s">
        <v>1547</v>
      </c>
      <c r="C4267" s="3" t="s">
        <v>1548</v>
      </c>
      <c r="D4267" s="3" t="s">
        <v>10</v>
      </c>
      <c r="E4267" s="3">
        <v>5370</v>
      </c>
      <c r="F4267" s="3">
        <v>1890.18145453077</v>
      </c>
      <c r="G4267" s="3">
        <v>6207</v>
      </c>
      <c r="H4267" s="3">
        <v>2706.00001923644</v>
      </c>
      <c r="I4267" s="3">
        <v>108829</v>
      </c>
      <c r="J4267" s="3">
        <v>46655</v>
      </c>
      <c r="K4267" s="3">
        <v>0.42870007075319999</v>
      </c>
    </row>
    <row r="4268" spans="1:11" x14ac:dyDescent="0.2">
      <c r="A4268" s="3" t="s">
        <v>1524</v>
      </c>
      <c r="B4268" s="3" t="s">
        <v>1547</v>
      </c>
      <c r="C4268" s="3" t="s">
        <v>1548</v>
      </c>
      <c r="D4268" s="3" t="s">
        <v>11</v>
      </c>
      <c r="E4268" s="3">
        <v>6475</v>
      </c>
      <c r="F4268" s="3">
        <v>2719.04248669753</v>
      </c>
      <c r="G4268" s="3">
        <v>7484</v>
      </c>
      <c r="H4268" s="3">
        <v>4320.6244892991899</v>
      </c>
      <c r="I4268" s="3">
        <v>108829</v>
      </c>
      <c r="J4268" s="3">
        <v>46655</v>
      </c>
      <c r="K4268" s="3">
        <v>0.42870007075319999</v>
      </c>
    </row>
    <row r="4269" spans="1:11" x14ac:dyDescent="0.2">
      <c r="A4269" s="3" t="s">
        <v>1524</v>
      </c>
      <c r="B4269" s="3" t="s">
        <v>1547</v>
      </c>
      <c r="C4269" s="3" t="s">
        <v>1548</v>
      </c>
      <c r="D4269" s="3" t="s">
        <v>12</v>
      </c>
      <c r="E4269" s="3">
        <v>7342</v>
      </c>
      <c r="F4269" s="3">
        <v>5102.5373653110901</v>
      </c>
      <c r="G4269" s="3">
        <v>8939</v>
      </c>
      <c r="H4269" s="3">
        <v>7777.7777777777801</v>
      </c>
      <c r="I4269" s="3">
        <v>108829</v>
      </c>
      <c r="J4269" s="3">
        <v>46655</v>
      </c>
      <c r="K4269" s="3">
        <v>0.42870007075319999</v>
      </c>
    </row>
    <row r="4270" spans="1:11" x14ac:dyDescent="0.2">
      <c r="A4270" s="3" t="s">
        <v>1524</v>
      </c>
      <c r="B4270" s="3" t="s">
        <v>1547</v>
      </c>
      <c r="C4270" s="3" t="s">
        <v>1548</v>
      </c>
      <c r="D4270" s="3" t="s">
        <v>13</v>
      </c>
      <c r="E4270" s="3">
        <v>6925</v>
      </c>
      <c r="F4270" s="3">
        <v>4351.1753044463303</v>
      </c>
      <c r="G4270" s="3">
        <v>9244</v>
      </c>
      <c r="H4270" s="3">
        <v>8222.2222222222208</v>
      </c>
      <c r="I4270" s="3">
        <v>108829</v>
      </c>
      <c r="J4270" s="3">
        <v>46655</v>
      </c>
      <c r="K4270" s="3">
        <v>0.42870007075319999</v>
      </c>
    </row>
    <row r="4271" spans="1:11" x14ac:dyDescent="0.2">
      <c r="A4271" s="3" t="s">
        <v>1524</v>
      </c>
      <c r="B4271" s="3" t="s">
        <v>1547</v>
      </c>
      <c r="C4271" s="3" t="s">
        <v>1548</v>
      </c>
      <c r="D4271" s="3" t="s">
        <v>14</v>
      </c>
      <c r="E4271" s="3">
        <v>5524</v>
      </c>
      <c r="F4271" s="3">
        <v>2240.70221898713</v>
      </c>
      <c r="G4271" s="3">
        <v>6434</v>
      </c>
      <c r="H4271" s="3">
        <v>4511.38457880031</v>
      </c>
      <c r="I4271" s="3">
        <v>108829</v>
      </c>
      <c r="J4271" s="3">
        <v>46655</v>
      </c>
      <c r="K4271" s="3">
        <v>0.42870007075319999</v>
      </c>
    </row>
    <row r="4272" spans="1:11" x14ac:dyDescent="0.2">
      <c r="A4272" s="3" t="s">
        <v>1524</v>
      </c>
      <c r="B4272" s="3" t="s">
        <v>1547</v>
      </c>
      <c r="C4272" s="3" t="s">
        <v>1548</v>
      </c>
      <c r="D4272" s="3" t="s">
        <v>15</v>
      </c>
      <c r="E4272" s="3">
        <v>4981</v>
      </c>
      <c r="F4272" s="3">
        <v>2141.3607704180899</v>
      </c>
      <c r="G4272" s="3">
        <v>6454</v>
      </c>
      <c r="H4272" s="3">
        <v>3874.5280150398398</v>
      </c>
      <c r="I4272" s="3">
        <v>108829</v>
      </c>
      <c r="J4272" s="3">
        <v>46655</v>
      </c>
      <c r="K4272" s="3">
        <v>0.42870007075319999</v>
      </c>
    </row>
    <row r="4273" spans="1:11" x14ac:dyDescent="0.2">
      <c r="A4273" s="3" t="s">
        <v>1524</v>
      </c>
      <c r="B4273" s="3" t="s">
        <v>1550</v>
      </c>
      <c r="C4273" s="3" t="s">
        <v>1551</v>
      </c>
      <c r="D4273" s="3" t="s">
        <v>8</v>
      </c>
      <c r="E4273" s="3">
        <v>8750</v>
      </c>
      <c r="F4273" s="3">
        <v>8000</v>
      </c>
      <c r="G4273" s="3">
        <v>10000</v>
      </c>
      <c r="H4273" s="3">
        <v>10000</v>
      </c>
      <c r="I4273" s="3">
        <v>84417</v>
      </c>
      <c r="J4273" s="3">
        <v>41585</v>
      </c>
      <c r="K4273" s="3">
        <v>0.492614046933674</v>
      </c>
    </row>
    <row r="4274" spans="1:11" x14ac:dyDescent="0.2">
      <c r="A4274" s="3" t="s">
        <v>1524</v>
      </c>
      <c r="B4274" s="3" t="s">
        <v>1550</v>
      </c>
      <c r="C4274" s="3" t="s">
        <v>1551</v>
      </c>
      <c r="D4274" s="3" t="s">
        <v>9</v>
      </c>
      <c r="E4274" s="3">
        <v>9222</v>
      </c>
      <c r="F4274" s="3">
        <v>8421.0526315789502</v>
      </c>
      <c r="G4274" s="3">
        <v>10000</v>
      </c>
      <c r="H4274" s="3">
        <v>10000</v>
      </c>
      <c r="I4274" s="3">
        <v>84417</v>
      </c>
      <c r="J4274" s="3">
        <v>41585</v>
      </c>
      <c r="K4274" s="3">
        <v>0.492614046933674</v>
      </c>
    </row>
    <row r="4275" spans="1:11" x14ac:dyDescent="0.2">
      <c r="A4275" s="3" t="s">
        <v>1524</v>
      </c>
      <c r="B4275" s="3" t="s">
        <v>1550</v>
      </c>
      <c r="C4275" s="3" t="s">
        <v>1551</v>
      </c>
      <c r="D4275" s="3" t="s">
        <v>10</v>
      </c>
      <c r="E4275" s="3">
        <v>7284</v>
      </c>
      <c r="F4275" s="3">
        <v>4687.5</v>
      </c>
      <c r="G4275" s="3">
        <v>10000</v>
      </c>
      <c r="H4275" s="3">
        <v>10000</v>
      </c>
      <c r="I4275" s="3">
        <v>84417</v>
      </c>
      <c r="J4275" s="3">
        <v>41585</v>
      </c>
      <c r="K4275" s="3">
        <v>0.492614046933674</v>
      </c>
    </row>
    <row r="4276" spans="1:11" x14ac:dyDescent="0.2">
      <c r="A4276" s="3" t="s">
        <v>1524</v>
      </c>
      <c r="B4276" s="3" t="s">
        <v>1550</v>
      </c>
      <c r="C4276" s="3" t="s">
        <v>1551</v>
      </c>
      <c r="D4276" s="3" t="s">
        <v>11</v>
      </c>
      <c r="E4276" s="3">
        <v>9000</v>
      </c>
      <c r="F4276" s="3">
        <v>8333.3333333333303</v>
      </c>
      <c r="G4276" s="3">
        <v>10000</v>
      </c>
      <c r="H4276" s="3">
        <v>10000</v>
      </c>
      <c r="I4276" s="3">
        <v>84417</v>
      </c>
      <c r="J4276" s="3">
        <v>41585</v>
      </c>
      <c r="K4276" s="3">
        <v>0.492614046933674</v>
      </c>
    </row>
    <row r="4277" spans="1:11" x14ac:dyDescent="0.2">
      <c r="A4277" s="3" t="s">
        <v>1524</v>
      </c>
      <c r="B4277" s="3" t="s">
        <v>1550</v>
      </c>
      <c r="C4277" s="3" t="s">
        <v>1551</v>
      </c>
      <c r="D4277" s="3" t="s">
        <v>12</v>
      </c>
      <c r="E4277" s="3">
        <v>8889</v>
      </c>
      <c r="F4277" s="3">
        <v>8181.8181818181802</v>
      </c>
      <c r="G4277" s="3">
        <v>10000</v>
      </c>
      <c r="H4277" s="3">
        <v>10000</v>
      </c>
      <c r="I4277" s="3">
        <v>84417</v>
      </c>
      <c r="J4277" s="3">
        <v>41585</v>
      </c>
      <c r="K4277" s="3">
        <v>0.492614046933674</v>
      </c>
    </row>
    <row r="4278" spans="1:11" x14ac:dyDescent="0.2">
      <c r="A4278" s="3" t="s">
        <v>1524</v>
      </c>
      <c r="B4278" s="3" t="s">
        <v>1550</v>
      </c>
      <c r="C4278" s="3" t="s">
        <v>1551</v>
      </c>
      <c r="D4278" s="3" t="s">
        <v>13</v>
      </c>
      <c r="E4278" s="3">
        <v>8929</v>
      </c>
      <c r="F4278" s="3">
        <v>7000</v>
      </c>
      <c r="G4278" s="3">
        <v>10000</v>
      </c>
      <c r="H4278" s="3">
        <v>10000</v>
      </c>
      <c r="I4278" s="3">
        <v>84417</v>
      </c>
      <c r="J4278" s="3">
        <v>41585</v>
      </c>
      <c r="K4278" s="3">
        <v>0.492614046933674</v>
      </c>
    </row>
    <row r="4279" spans="1:11" x14ac:dyDescent="0.2">
      <c r="A4279" s="3" t="s">
        <v>1524</v>
      </c>
      <c r="B4279" s="3" t="s">
        <v>1550</v>
      </c>
      <c r="C4279" s="3" t="s">
        <v>1551</v>
      </c>
      <c r="D4279" s="3" t="s">
        <v>14</v>
      </c>
      <c r="E4279" s="3">
        <v>8036</v>
      </c>
      <c r="F4279" s="3">
        <v>4666.6666666666697</v>
      </c>
      <c r="I4279" s="3">
        <v>84417</v>
      </c>
      <c r="J4279" s="3">
        <v>41585</v>
      </c>
      <c r="K4279" s="3">
        <v>0.492614046933674</v>
      </c>
    </row>
    <row r="4280" spans="1:11" x14ac:dyDescent="0.2">
      <c r="A4280" s="3" t="s">
        <v>1524</v>
      </c>
      <c r="B4280" s="3" t="s">
        <v>1550</v>
      </c>
      <c r="C4280" s="3" t="s">
        <v>1551</v>
      </c>
      <c r="D4280" s="3" t="s">
        <v>15</v>
      </c>
      <c r="E4280" s="3">
        <v>9375</v>
      </c>
      <c r="F4280" s="3">
        <v>8888.8888888888905</v>
      </c>
      <c r="G4280" s="3">
        <v>10000</v>
      </c>
      <c r="H4280" s="3">
        <v>10000</v>
      </c>
      <c r="I4280" s="3">
        <v>84417</v>
      </c>
      <c r="J4280" s="3">
        <v>41585</v>
      </c>
      <c r="K4280" s="3">
        <v>0.492614046933674</v>
      </c>
    </row>
    <row r="4281" spans="1:11" x14ac:dyDescent="0.2">
      <c r="A4281" s="3" t="s">
        <v>1524</v>
      </c>
      <c r="B4281" s="3" t="s">
        <v>1553</v>
      </c>
      <c r="C4281" s="3" t="s">
        <v>1554</v>
      </c>
      <c r="D4281" s="3" t="s">
        <v>8</v>
      </c>
      <c r="E4281" s="3">
        <v>6041</v>
      </c>
      <c r="F4281" s="3">
        <v>3063.54156954157</v>
      </c>
      <c r="G4281" s="3">
        <v>7049</v>
      </c>
      <c r="H4281" s="3">
        <v>4515.5276330575098</v>
      </c>
      <c r="I4281" s="3">
        <v>62784</v>
      </c>
      <c r="J4281" s="3">
        <v>30871</v>
      </c>
      <c r="K4281" s="3">
        <v>0.49170170744138603</v>
      </c>
    </row>
    <row r="4282" spans="1:11" x14ac:dyDescent="0.2">
      <c r="A4282" s="3" t="s">
        <v>1524</v>
      </c>
      <c r="B4282" s="3" t="s">
        <v>1553</v>
      </c>
      <c r="C4282" s="3" t="s">
        <v>1554</v>
      </c>
      <c r="D4282" s="3" t="s">
        <v>9</v>
      </c>
      <c r="E4282" s="3">
        <v>6429</v>
      </c>
      <c r="F4282" s="3">
        <v>3633.56546322233</v>
      </c>
      <c r="G4282" s="3">
        <v>7424</v>
      </c>
      <c r="H4282" s="3">
        <v>5037.9933631467402</v>
      </c>
      <c r="I4282" s="3">
        <v>62784</v>
      </c>
      <c r="J4282" s="3">
        <v>30871</v>
      </c>
      <c r="K4282" s="3">
        <v>0.49170170744138603</v>
      </c>
    </row>
    <row r="4283" spans="1:11" x14ac:dyDescent="0.2">
      <c r="A4283" s="3" t="s">
        <v>1524</v>
      </c>
      <c r="B4283" s="3" t="s">
        <v>1553</v>
      </c>
      <c r="C4283" s="3" t="s">
        <v>1554</v>
      </c>
      <c r="D4283" s="3" t="s">
        <v>10</v>
      </c>
      <c r="E4283" s="3">
        <v>6739</v>
      </c>
      <c r="F4283" s="3">
        <v>3971.7293379683902</v>
      </c>
      <c r="G4283" s="3">
        <v>7039</v>
      </c>
      <c r="H4283" s="3">
        <v>4790.3492063492104</v>
      </c>
      <c r="I4283" s="3">
        <v>62784</v>
      </c>
      <c r="J4283" s="3">
        <v>30871</v>
      </c>
      <c r="K4283" s="3">
        <v>0.49170170744138603</v>
      </c>
    </row>
    <row r="4284" spans="1:11" x14ac:dyDescent="0.2">
      <c r="A4284" s="3" t="s">
        <v>1524</v>
      </c>
      <c r="B4284" s="3" t="s">
        <v>1553</v>
      </c>
      <c r="C4284" s="3" t="s">
        <v>1554</v>
      </c>
      <c r="D4284" s="3" t="s">
        <v>11</v>
      </c>
      <c r="E4284" s="3">
        <v>6844</v>
      </c>
      <c r="F4284" s="3">
        <v>4111.3811915951001</v>
      </c>
      <c r="G4284" s="3">
        <v>6971</v>
      </c>
      <c r="H4284" s="3">
        <v>4382.2095468917796</v>
      </c>
      <c r="I4284" s="3">
        <v>62784</v>
      </c>
      <c r="J4284" s="3">
        <v>30871</v>
      </c>
      <c r="K4284" s="3">
        <v>0.49170170744138603</v>
      </c>
    </row>
    <row r="4285" spans="1:11" x14ac:dyDescent="0.2">
      <c r="A4285" s="3" t="s">
        <v>1524</v>
      </c>
      <c r="B4285" s="3" t="s">
        <v>1553</v>
      </c>
      <c r="C4285" s="3" t="s">
        <v>1554</v>
      </c>
      <c r="D4285" s="3" t="s">
        <v>12</v>
      </c>
      <c r="E4285" s="3">
        <v>5902</v>
      </c>
      <c r="F4285" s="3">
        <v>2860.88273048164</v>
      </c>
      <c r="G4285" s="3">
        <v>6668</v>
      </c>
      <c r="H4285" s="3">
        <v>3459.4577616965698</v>
      </c>
      <c r="I4285" s="3">
        <v>62784</v>
      </c>
      <c r="J4285" s="3">
        <v>30871</v>
      </c>
      <c r="K4285" s="3">
        <v>0.49170170744138603</v>
      </c>
    </row>
    <row r="4286" spans="1:11" x14ac:dyDescent="0.2">
      <c r="A4286" s="3" t="s">
        <v>1524</v>
      </c>
      <c r="B4286" s="3" t="s">
        <v>1553</v>
      </c>
      <c r="C4286" s="3" t="s">
        <v>1554</v>
      </c>
      <c r="D4286" s="3" t="s">
        <v>13</v>
      </c>
      <c r="E4286" s="3">
        <v>6014</v>
      </c>
      <c r="F4286" s="3">
        <v>2174.5351409865898</v>
      </c>
      <c r="G4286" s="3">
        <v>6628</v>
      </c>
      <c r="H4286" s="3">
        <v>3155.2034543823902</v>
      </c>
      <c r="I4286" s="3">
        <v>62784</v>
      </c>
      <c r="J4286" s="3">
        <v>30871</v>
      </c>
      <c r="K4286" s="3">
        <v>0.49170170744138603</v>
      </c>
    </row>
    <row r="4287" spans="1:11" x14ac:dyDescent="0.2">
      <c r="A4287" s="3" t="s">
        <v>1524</v>
      </c>
      <c r="B4287" s="3" t="s">
        <v>1553</v>
      </c>
      <c r="C4287" s="3" t="s">
        <v>1554</v>
      </c>
      <c r="D4287" s="3" t="s">
        <v>14</v>
      </c>
      <c r="E4287" s="3">
        <v>5141</v>
      </c>
      <c r="F4287" s="3">
        <v>1381.0366951436899</v>
      </c>
      <c r="G4287" s="3">
        <v>6480</v>
      </c>
      <c r="H4287" s="3">
        <v>3067.2754815189201</v>
      </c>
      <c r="I4287" s="3">
        <v>62784</v>
      </c>
      <c r="J4287" s="3">
        <v>30871</v>
      </c>
      <c r="K4287" s="3">
        <v>0.49170170744138603</v>
      </c>
    </row>
    <row r="4288" spans="1:11" x14ac:dyDescent="0.2">
      <c r="A4288" s="3" t="s">
        <v>1524</v>
      </c>
      <c r="B4288" s="3" t="s">
        <v>1553</v>
      </c>
      <c r="C4288" s="3" t="s">
        <v>1554</v>
      </c>
      <c r="D4288" s="3" t="s">
        <v>15</v>
      </c>
      <c r="E4288" s="3">
        <v>5549</v>
      </c>
      <c r="F4288" s="3">
        <v>1902.4188825016599</v>
      </c>
      <c r="G4288" s="3">
        <v>6278</v>
      </c>
      <c r="H4288" s="3">
        <v>2895.20184523747</v>
      </c>
      <c r="I4288" s="3">
        <v>62784</v>
      </c>
      <c r="J4288" s="3">
        <v>30871</v>
      </c>
      <c r="K4288" s="3">
        <v>0.49170170744138603</v>
      </c>
    </row>
    <row r="4289" spans="1:11" x14ac:dyDescent="0.2">
      <c r="A4289" s="3" t="s">
        <v>1524</v>
      </c>
      <c r="B4289" s="3" t="s">
        <v>1556</v>
      </c>
      <c r="C4289" s="3" t="s">
        <v>1557</v>
      </c>
      <c r="D4289" s="3" t="s">
        <v>8</v>
      </c>
      <c r="E4289" s="3">
        <v>6702</v>
      </c>
      <c r="F4289" s="3">
        <v>4318.1767865833799</v>
      </c>
      <c r="G4289" s="3">
        <v>7533</v>
      </c>
      <c r="H4289" s="3">
        <v>5734.1059538369</v>
      </c>
      <c r="I4289" s="3">
        <v>176206</v>
      </c>
      <c r="J4289" s="3">
        <v>93871</v>
      </c>
      <c r="K4289" s="3">
        <v>0.53273441313008596</v>
      </c>
    </row>
    <row r="4290" spans="1:11" x14ac:dyDescent="0.2">
      <c r="A4290" s="3" t="s">
        <v>1524</v>
      </c>
      <c r="B4290" s="3" t="s">
        <v>1556</v>
      </c>
      <c r="C4290" s="3" t="s">
        <v>1557</v>
      </c>
      <c r="D4290" s="3" t="s">
        <v>9</v>
      </c>
      <c r="E4290" s="3">
        <v>6853</v>
      </c>
      <c r="F4290" s="3">
        <v>3809.6755610456698</v>
      </c>
      <c r="G4290" s="3">
        <v>7640</v>
      </c>
      <c r="H4290" s="3">
        <v>4941.0277105192399</v>
      </c>
      <c r="I4290" s="3">
        <v>176206</v>
      </c>
      <c r="J4290" s="3">
        <v>93871</v>
      </c>
      <c r="K4290" s="3">
        <v>0.53273441313008596</v>
      </c>
    </row>
    <row r="4291" spans="1:11" x14ac:dyDescent="0.2">
      <c r="A4291" s="3" t="s">
        <v>1524</v>
      </c>
      <c r="B4291" s="3" t="s">
        <v>1556</v>
      </c>
      <c r="C4291" s="3" t="s">
        <v>1557</v>
      </c>
      <c r="D4291" s="3" t="s">
        <v>10</v>
      </c>
      <c r="E4291" s="3">
        <v>6663</v>
      </c>
      <c r="F4291" s="3">
        <v>3988.16029143898</v>
      </c>
      <c r="G4291" s="3">
        <v>7526</v>
      </c>
      <c r="H4291" s="3">
        <v>5320.55322128852</v>
      </c>
      <c r="I4291" s="3">
        <v>176206</v>
      </c>
      <c r="J4291" s="3">
        <v>93871</v>
      </c>
      <c r="K4291" s="3">
        <v>0.53273441313008596</v>
      </c>
    </row>
    <row r="4292" spans="1:11" x14ac:dyDescent="0.2">
      <c r="A4292" s="3" t="s">
        <v>1524</v>
      </c>
      <c r="B4292" s="3" t="s">
        <v>1556</v>
      </c>
      <c r="C4292" s="3" t="s">
        <v>1557</v>
      </c>
      <c r="D4292" s="3" t="s">
        <v>11</v>
      </c>
      <c r="E4292" s="3">
        <v>7552</v>
      </c>
      <c r="F4292" s="3">
        <v>5343.52399737015</v>
      </c>
      <c r="G4292" s="3">
        <v>8160</v>
      </c>
      <c r="H4292" s="3">
        <v>6617.3913043478296</v>
      </c>
      <c r="I4292" s="3">
        <v>176206</v>
      </c>
      <c r="J4292" s="3">
        <v>93871</v>
      </c>
      <c r="K4292" s="3">
        <v>0.53273441313008596</v>
      </c>
    </row>
    <row r="4293" spans="1:11" x14ac:dyDescent="0.2">
      <c r="A4293" s="3" t="s">
        <v>1524</v>
      </c>
      <c r="B4293" s="3" t="s">
        <v>1556</v>
      </c>
      <c r="C4293" s="3" t="s">
        <v>1557</v>
      </c>
      <c r="D4293" s="3" t="s">
        <v>12</v>
      </c>
      <c r="E4293" s="3">
        <v>7760</v>
      </c>
      <c r="F4293" s="3">
        <v>5875.7062146892704</v>
      </c>
      <c r="G4293" s="3">
        <v>8449</v>
      </c>
      <c r="H4293" s="3">
        <v>6908.8050314465399</v>
      </c>
      <c r="I4293" s="3">
        <v>176206</v>
      </c>
      <c r="J4293" s="3">
        <v>93871</v>
      </c>
      <c r="K4293" s="3">
        <v>0.53273441313008596</v>
      </c>
    </row>
    <row r="4294" spans="1:11" x14ac:dyDescent="0.2">
      <c r="A4294" s="3" t="s">
        <v>1524</v>
      </c>
      <c r="B4294" s="3" t="s">
        <v>1556</v>
      </c>
      <c r="C4294" s="3" t="s">
        <v>1557</v>
      </c>
      <c r="D4294" s="3" t="s">
        <v>13</v>
      </c>
      <c r="E4294" s="3">
        <v>7885</v>
      </c>
      <c r="F4294" s="3">
        <v>5810.7638888888896</v>
      </c>
      <c r="G4294" s="3">
        <v>8919</v>
      </c>
      <c r="H4294" s="3">
        <v>7877.4928774928803</v>
      </c>
      <c r="I4294" s="3">
        <v>176206</v>
      </c>
      <c r="J4294" s="3">
        <v>93871</v>
      </c>
      <c r="K4294" s="3">
        <v>0.53273441313008596</v>
      </c>
    </row>
    <row r="4295" spans="1:11" x14ac:dyDescent="0.2">
      <c r="A4295" s="3" t="s">
        <v>1524</v>
      </c>
      <c r="B4295" s="3" t="s">
        <v>1556</v>
      </c>
      <c r="C4295" s="3" t="s">
        <v>1557</v>
      </c>
      <c r="D4295" s="3" t="s">
        <v>14</v>
      </c>
      <c r="E4295" s="3">
        <v>6988</v>
      </c>
      <c r="F4295" s="3">
        <v>4708.1807081807101</v>
      </c>
      <c r="G4295" s="3">
        <v>8440</v>
      </c>
      <c r="H4295" s="3">
        <v>6986.5319865319898</v>
      </c>
      <c r="I4295" s="3">
        <v>176206</v>
      </c>
      <c r="J4295" s="3">
        <v>93871</v>
      </c>
      <c r="K4295" s="3">
        <v>0.53273441313008596</v>
      </c>
    </row>
    <row r="4296" spans="1:11" x14ac:dyDescent="0.2">
      <c r="A4296" s="3" t="s">
        <v>1524</v>
      </c>
      <c r="B4296" s="3" t="s">
        <v>1556</v>
      </c>
      <c r="C4296" s="3" t="s">
        <v>1557</v>
      </c>
      <c r="D4296" s="3" t="s">
        <v>15</v>
      </c>
      <c r="E4296" s="3">
        <v>7014</v>
      </c>
      <c r="F4296" s="3">
        <v>4363.7202924144603</v>
      </c>
      <c r="G4296" s="3">
        <v>7841</v>
      </c>
      <c r="H4296" s="3">
        <v>5072.5039225743703</v>
      </c>
      <c r="I4296" s="3">
        <v>176206</v>
      </c>
      <c r="J4296" s="3">
        <v>93871</v>
      </c>
      <c r="K4296" s="3">
        <v>0.53273441313008596</v>
      </c>
    </row>
    <row r="4297" spans="1:11" x14ac:dyDescent="0.2">
      <c r="A4297" s="3" t="s">
        <v>1561</v>
      </c>
      <c r="B4297" s="3" t="s">
        <v>1559</v>
      </c>
      <c r="C4297" s="3" t="s">
        <v>1560</v>
      </c>
      <c r="D4297" s="3" t="s">
        <v>8</v>
      </c>
      <c r="E4297" s="3">
        <v>7524</v>
      </c>
      <c r="F4297" s="3">
        <v>5353.1353135313502</v>
      </c>
      <c r="G4297" s="3">
        <v>9141</v>
      </c>
      <c r="H4297" s="3">
        <v>8390.8045977011498</v>
      </c>
      <c r="I4297" s="3">
        <v>2478618</v>
      </c>
      <c r="J4297" s="3">
        <v>956854</v>
      </c>
      <c r="K4297" s="3">
        <v>0.38604335157737102</v>
      </c>
    </row>
    <row r="4298" spans="1:11" x14ac:dyDescent="0.2">
      <c r="A4298" s="3" t="s">
        <v>1561</v>
      </c>
      <c r="B4298" s="3" t="s">
        <v>1559</v>
      </c>
      <c r="C4298" s="3" t="s">
        <v>1560</v>
      </c>
      <c r="D4298" s="3" t="s">
        <v>9</v>
      </c>
      <c r="E4298" s="3">
        <v>7649</v>
      </c>
      <c r="F4298" s="3">
        <v>5136.8442877876796</v>
      </c>
      <c r="G4298" s="3">
        <v>8497</v>
      </c>
      <c r="H4298" s="3">
        <v>6966.6666666666697</v>
      </c>
      <c r="I4298" s="3">
        <v>2478618</v>
      </c>
      <c r="J4298" s="3">
        <v>956854</v>
      </c>
      <c r="K4298" s="3">
        <v>0.38604335157737102</v>
      </c>
    </row>
    <row r="4299" spans="1:11" x14ac:dyDescent="0.2">
      <c r="A4299" s="3" t="s">
        <v>1561</v>
      </c>
      <c r="B4299" s="3" t="s">
        <v>1559</v>
      </c>
      <c r="C4299" s="3" t="s">
        <v>1560</v>
      </c>
      <c r="D4299" s="3" t="s">
        <v>10</v>
      </c>
      <c r="E4299" s="3">
        <v>7089</v>
      </c>
      <c r="F4299" s="3">
        <v>4390.3087671850399</v>
      </c>
      <c r="G4299" s="3">
        <v>7325</v>
      </c>
      <c r="H4299" s="3">
        <v>4824.3486073674703</v>
      </c>
      <c r="I4299" s="3">
        <v>2478618</v>
      </c>
      <c r="J4299" s="3">
        <v>956854</v>
      </c>
      <c r="K4299" s="3">
        <v>0.38604335157737102</v>
      </c>
    </row>
    <row r="4300" spans="1:11" x14ac:dyDescent="0.2">
      <c r="A4300" s="3" t="s">
        <v>1561</v>
      </c>
      <c r="B4300" s="3" t="s">
        <v>1559</v>
      </c>
      <c r="C4300" s="3" t="s">
        <v>1560</v>
      </c>
      <c r="D4300" s="3" t="s">
        <v>11</v>
      </c>
      <c r="E4300" s="3">
        <v>8344</v>
      </c>
      <c r="F4300" s="3">
        <v>6888.8888888888896</v>
      </c>
      <c r="G4300" s="3">
        <v>10000</v>
      </c>
      <c r="H4300" s="3">
        <v>10000</v>
      </c>
      <c r="I4300" s="3">
        <v>2478618</v>
      </c>
      <c r="J4300" s="3">
        <v>956854</v>
      </c>
      <c r="K4300" s="3">
        <v>0.38604335157737102</v>
      </c>
    </row>
    <row r="4301" spans="1:11" x14ac:dyDescent="0.2">
      <c r="A4301" s="3" t="s">
        <v>1561</v>
      </c>
      <c r="B4301" s="3" t="s">
        <v>1559</v>
      </c>
      <c r="C4301" s="3" t="s">
        <v>1560</v>
      </c>
      <c r="D4301" s="3" t="s">
        <v>12</v>
      </c>
      <c r="E4301" s="3">
        <v>8608</v>
      </c>
      <c r="F4301" s="3">
        <v>6689.4977168949799</v>
      </c>
      <c r="G4301" s="3">
        <v>9653</v>
      </c>
      <c r="H4301" s="3">
        <v>8863.6363636363603</v>
      </c>
      <c r="I4301" s="3">
        <v>2478618</v>
      </c>
      <c r="J4301" s="3">
        <v>956854</v>
      </c>
      <c r="K4301" s="3">
        <v>0.38604335157737102</v>
      </c>
    </row>
    <row r="4302" spans="1:11" x14ac:dyDescent="0.2">
      <c r="A4302" s="3" t="s">
        <v>1561</v>
      </c>
      <c r="B4302" s="3" t="s">
        <v>1559</v>
      </c>
      <c r="C4302" s="3" t="s">
        <v>1560</v>
      </c>
      <c r="D4302" s="3" t="s">
        <v>13</v>
      </c>
      <c r="E4302" s="3">
        <v>9306</v>
      </c>
      <c r="F4302" s="3">
        <v>8181.8181818181802</v>
      </c>
      <c r="G4302" s="3">
        <v>10000</v>
      </c>
      <c r="H4302" s="3">
        <v>10000</v>
      </c>
      <c r="I4302" s="3">
        <v>2478618</v>
      </c>
      <c r="J4302" s="3">
        <v>956854</v>
      </c>
      <c r="K4302" s="3">
        <v>0.38604335157737102</v>
      </c>
    </row>
    <row r="4303" spans="1:11" x14ac:dyDescent="0.2">
      <c r="A4303" s="3" t="s">
        <v>1561</v>
      </c>
      <c r="B4303" s="3" t="s">
        <v>1559</v>
      </c>
      <c r="C4303" s="3" t="s">
        <v>1560</v>
      </c>
      <c r="D4303" s="3" t="s">
        <v>14</v>
      </c>
      <c r="E4303" s="3">
        <v>7710</v>
      </c>
      <c r="F4303" s="3">
        <v>5882.3529411764703</v>
      </c>
      <c r="G4303" s="3">
        <v>8178</v>
      </c>
      <c r="H4303" s="3">
        <v>7113.8211382113795</v>
      </c>
      <c r="I4303" s="3">
        <v>2478618</v>
      </c>
      <c r="J4303" s="3">
        <v>956854</v>
      </c>
      <c r="K4303" s="3">
        <v>0.38604335157737102</v>
      </c>
    </row>
    <row r="4304" spans="1:11" x14ac:dyDescent="0.2">
      <c r="A4304" s="3" t="s">
        <v>1561</v>
      </c>
      <c r="B4304" s="3" t="s">
        <v>1559</v>
      </c>
      <c r="C4304" s="3" t="s">
        <v>1560</v>
      </c>
      <c r="D4304" s="3" t="s">
        <v>15</v>
      </c>
      <c r="E4304" s="3">
        <v>8375</v>
      </c>
      <c r="F4304" s="3">
        <v>6647.2868217054302</v>
      </c>
      <c r="G4304" s="3">
        <v>8313</v>
      </c>
      <c r="H4304" s="3">
        <v>6748.2993197278902</v>
      </c>
      <c r="I4304" s="3">
        <v>2478618</v>
      </c>
      <c r="J4304" s="3">
        <v>956854</v>
      </c>
      <c r="K4304" s="3">
        <v>0.38604335157737102</v>
      </c>
    </row>
    <row r="4305" spans="1:11" x14ac:dyDescent="0.2">
      <c r="A4305" s="3" t="s">
        <v>1561</v>
      </c>
      <c r="B4305" s="3" t="s">
        <v>1563</v>
      </c>
      <c r="C4305" s="3" t="s">
        <v>1564</v>
      </c>
      <c r="D4305" s="3" t="s">
        <v>8</v>
      </c>
      <c r="E4305" s="3">
        <v>4925</v>
      </c>
      <c r="F4305" s="3">
        <v>1486.18462886315</v>
      </c>
      <c r="G4305" s="3">
        <v>5160</v>
      </c>
      <c r="H4305" s="3">
        <v>1798.72950656074</v>
      </c>
      <c r="I4305" s="3">
        <v>396339</v>
      </c>
      <c r="J4305" s="3">
        <v>143109</v>
      </c>
      <c r="K4305" s="3">
        <v>0.36107725961866</v>
      </c>
    </row>
    <row r="4306" spans="1:11" x14ac:dyDescent="0.2">
      <c r="A4306" s="3" t="s">
        <v>1561</v>
      </c>
      <c r="B4306" s="3" t="s">
        <v>1563</v>
      </c>
      <c r="C4306" s="3" t="s">
        <v>1564</v>
      </c>
      <c r="D4306" s="3" t="s">
        <v>9</v>
      </c>
      <c r="E4306" s="3">
        <v>5395</v>
      </c>
      <c r="F4306" s="3">
        <v>1712.4023288307701</v>
      </c>
      <c r="G4306" s="3">
        <v>5650</v>
      </c>
      <c r="H4306" s="3">
        <v>1874.5209319908199</v>
      </c>
      <c r="I4306" s="3">
        <v>396339</v>
      </c>
      <c r="J4306" s="3">
        <v>143109</v>
      </c>
      <c r="K4306" s="3">
        <v>0.36107725961866</v>
      </c>
    </row>
    <row r="4307" spans="1:11" x14ac:dyDescent="0.2">
      <c r="A4307" s="3" t="s">
        <v>1561</v>
      </c>
      <c r="B4307" s="3" t="s">
        <v>1563</v>
      </c>
      <c r="C4307" s="3" t="s">
        <v>1564</v>
      </c>
      <c r="D4307" s="3" t="s">
        <v>10</v>
      </c>
      <c r="E4307" s="3">
        <v>4703</v>
      </c>
      <c r="F4307" s="3">
        <v>1368.45289446536</v>
      </c>
      <c r="G4307" s="3">
        <v>4921</v>
      </c>
      <c r="H4307" s="3">
        <v>1491.0078013551999</v>
      </c>
      <c r="I4307" s="3">
        <v>396339</v>
      </c>
      <c r="J4307" s="3">
        <v>143109</v>
      </c>
      <c r="K4307" s="3">
        <v>0.36107725961866</v>
      </c>
    </row>
    <row r="4308" spans="1:11" x14ac:dyDescent="0.2">
      <c r="A4308" s="3" t="s">
        <v>1561</v>
      </c>
      <c r="B4308" s="3" t="s">
        <v>1563</v>
      </c>
      <c r="C4308" s="3" t="s">
        <v>1564</v>
      </c>
      <c r="D4308" s="3" t="s">
        <v>11</v>
      </c>
      <c r="E4308" s="3">
        <v>5824</v>
      </c>
      <c r="F4308" s="3">
        <v>2073.0288721072802</v>
      </c>
      <c r="G4308" s="3">
        <v>5986</v>
      </c>
      <c r="H4308" s="3">
        <v>2275.1135618797298</v>
      </c>
      <c r="I4308" s="3">
        <v>396339</v>
      </c>
      <c r="J4308" s="3">
        <v>143109</v>
      </c>
      <c r="K4308" s="3">
        <v>0.36107725961866</v>
      </c>
    </row>
    <row r="4309" spans="1:11" x14ac:dyDescent="0.2">
      <c r="A4309" s="3" t="s">
        <v>1561</v>
      </c>
      <c r="B4309" s="3" t="s">
        <v>1563</v>
      </c>
      <c r="C4309" s="3" t="s">
        <v>1564</v>
      </c>
      <c r="D4309" s="3" t="s">
        <v>12</v>
      </c>
      <c r="E4309" s="3">
        <v>6363</v>
      </c>
      <c r="F4309" s="3">
        <v>2512.2571667918801</v>
      </c>
      <c r="G4309" s="3">
        <v>6477</v>
      </c>
      <c r="H4309" s="3">
        <v>2739.47514161341</v>
      </c>
      <c r="I4309" s="3">
        <v>396339</v>
      </c>
      <c r="J4309" s="3">
        <v>143109</v>
      </c>
      <c r="K4309" s="3">
        <v>0.36107725961866</v>
      </c>
    </row>
    <row r="4310" spans="1:11" x14ac:dyDescent="0.2">
      <c r="A4310" s="3" t="s">
        <v>1561</v>
      </c>
      <c r="B4310" s="3" t="s">
        <v>1563</v>
      </c>
      <c r="C4310" s="3" t="s">
        <v>1564</v>
      </c>
      <c r="D4310" s="3" t="s">
        <v>13</v>
      </c>
      <c r="E4310" s="3">
        <v>6059</v>
      </c>
      <c r="F4310" s="3">
        <v>2849.6770090656601</v>
      </c>
      <c r="G4310" s="3">
        <v>6206</v>
      </c>
      <c r="H4310" s="3">
        <v>2997.89973491315</v>
      </c>
      <c r="I4310" s="3">
        <v>396339</v>
      </c>
      <c r="J4310" s="3">
        <v>143109</v>
      </c>
      <c r="K4310" s="3">
        <v>0.36107725961866</v>
      </c>
    </row>
    <row r="4311" spans="1:11" x14ac:dyDescent="0.2">
      <c r="A4311" s="3" t="s">
        <v>1561</v>
      </c>
      <c r="B4311" s="3" t="s">
        <v>1563</v>
      </c>
      <c r="C4311" s="3" t="s">
        <v>1564</v>
      </c>
      <c r="D4311" s="3" t="s">
        <v>14</v>
      </c>
      <c r="E4311" s="3">
        <v>4856</v>
      </c>
      <c r="F4311" s="3">
        <v>1680.64881806834</v>
      </c>
      <c r="G4311" s="3">
        <v>4969</v>
      </c>
      <c r="H4311" s="3">
        <v>1785.9301287334299</v>
      </c>
      <c r="I4311" s="3">
        <v>396339</v>
      </c>
      <c r="J4311" s="3">
        <v>143109</v>
      </c>
      <c r="K4311" s="3">
        <v>0.36107725961866</v>
      </c>
    </row>
    <row r="4312" spans="1:11" x14ac:dyDescent="0.2">
      <c r="A4312" s="3" t="s">
        <v>1561</v>
      </c>
      <c r="B4312" s="3" t="s">
        <v>1563</v>
      </c>
      <c r="C4312" s="3" t="s">
        <v>1564</v>
      </c>
      <c r="D4312" s="3" t="s">
        <v>15</v>
      </c>
      <c r="E4312" s="3">
        <v>5417</v>
      </c>
      <c r="F4312" s="3">
        <v>1870.1965308237</v>
      </c>
      <c r="G4312" s="3">
        <v>5628</v>
      </c>
      <c r="H4312" s="3">
        <v>2030.1862717448601</v>
      </c>
      <c r="I4312" s="3">
        <v>396339</v>
      </c>
      <c r="J4312" s="3">
        <v>143109</v>
      </c>
      <c r="K4312" s="3">
        <v>0.36107725961866</v>
      </c>
    </row>
    <row r="4313" spans="1:11" x14ac:dyDescent="0.2">
      <c r="A4313" s="3" t="s">
        <v>1561</v>
      </c>
      <c r="B4313" s="3" t="s">
        <v>1566</v>
      </c>
      <c r="C4313" s="3" t="s">
        <v>1567</v>
      </c>
      <c r="D4313" s="3" t="s">
        <v>8</v>
      </c>
      <c r="E4313" s="3">
        <v>3981</v>
      </c>
      <c r="F4313" s="3">
        <v>1092.2551332545199</v>
      </c>
      <c r="G4313" s="3">
        <v>4844</v>
      </c>
      <c r="H4313" s="3">
        <v>1756.10946081046</v>
      </c>
      <c r="I4313" s="3">
        <v>364325</v>
      </c>
      <c r="J4313" s="3">
        <v>141758</v>
      </c>
      <c r="K4313" s="3">
        <v>0.38909764633225802</v>
      </c>
    </row>
    <row r="4314" spans="1:11" x14ac:dyDescent="0.2">
      <c r="A4314" s="3" t="s">
        <v>1561</v>
      </c>
      <c r="B4314" s="3" t="s">
        <v>1566</v>
      </c>
      <c r="C4314" s="3" t="s">
        <v>1567</v>
      </c>
      <c r="D4314" s="3" t="s">
        <v>9</v>
      </c>
      <c r="E4314" s="3">
        <v>5202</v>
      </c>
      <c r="F4314" s="3">
        <v>2046.39035900766</v>
      </c>
      <c r="G4314" s="3">
        <v>5807</v>
      </c>
      <c r="H4314" s="3">
        <v>3213.9323517155799</v>
      </c>
      <c r="I4314" s="3">
        <v>364325</v>
      </c>
      <c r="J4314" s="3">
        <v>141758</v>
      </c>
      <c r="K4314" s="3">
        <v>0.38909764633225802</v>
      </c>
    </row>
    <row r="4315" spans="1:11" x14ac:dyDescent="0.2">
      <c r="A4315" s="3" t="s">
        <v>1561</v>
      </c>
      <c r="B4315" s="3" t="s">
        <v>1566</v>
      </c>
      <c r="C4315" s="3" t="s">
        <v>1567</v>
      </c>
      <c r="D4315" s="3" t="s">
        <v>10</v>
      </c>
      <c r="E4315" s="3">
        <v>5068</v>
      </c>
      <c r="F4315" s="3">
        <v>1923.03267951353</v>
      </c>
      <c r="G4315" s="3">
        <v>5522</v>
      </c>
      <c r="H4315" s="3">
        <v>2366.3506807701601</v>
      </c>
      <c r="I4315" s="3">
        <v>364325</v>
      </c>
      <c r="J4315" s="3">
        <v>141758</v>
      </c>
      <c r="K4315" s="3">
        <v>0.38909764633225802</v>
      </c>
    </row>
    <row r="4316" spans="1:11" x14ac:dyDescent="0.2">
      <c r="A4316" s="3" t="s">
        <v>1561</v>
      </c>
      <c r="B4316" s="3" t="s">
        <v>1566</v>
      </c>
      <c r="C4316" s="3" t="s">
        <v>1567</v>
      </c>
      <c r="D4316" s="3" t="s">
        <v>11</v>
      </c>
      <c r="E4316" s="3">
        <v>4929</v>
      </c>
      <c r="F4316" s="3">
        <v>2042.97981944957</v>
      </c>
      <c r="G4316" s="3">
        <v>5811</v>
      </c>
      <c r="H4316" s="3">
        <v>2977.7747542308698</v>
      </c>
      <c r="I4316" s="3">
        <v>364325</v>
      </c>
      <c r="J4316" s="3">
        <v>141758</v>
      </c>
      <c r="K4316" s="3">
        <v>0.38909764633225802</v>
      </c>
    </row>
    <row r="4317" spans="1:11" x14ac:dyDescent="0.2">
      <c r="A4317" s="3" t="s">
        <v>1561</v>
      </c>
      <c r="B4317" s="3" t="s">
        <v>1566</v>
      </c>
      <c r="C4317" s="3" t="s">
        <v>1567</v>
      </c>
      <c r="D4317" s="3" t="s">
        <v>12</v>
      </c>
      <c r="E4317" s="3">
        <v>4807</v>
      </c>
      <c r="F4317" s="3">
        <v>2038.7219651983301</v>
      </c>
      <c r="G4317" s="3">
        <v>6100</v>
      </c>
      <c r="H4317" s="3">
        <v>3190.37042161622</v>
      </c>
      <c r="I4317" s="3">
        <v>364325</v>
      </c>
      <c r="J4317" s="3">
        <v>141758</v>
      </c>
      <c r="K4317" s="3">
        <v>0.38909764633225802</v>
      </c>
    </row>
    <row r="4318" spans="1:11" x14ac:dyDescent="0.2">
      <c r="A4318" s="3" t="s">
        <v>1561</v>
      </c>
      <c r="B4318" s="3" t="s">
        <v>1566</v>
      </c>
      <c r="C4318" s="3" t="s">
        <v>1567</v>
      </c>
      <c r="D4318" s="3" t="s">
        <v>13</v>
      </c>
      <c r="E4318" s="3">
        <v>6582</v>
      </c>
      <c r="F4318" s="3">
        <v>3523.5064189183799</v>
      </c>
      <c r="G4318" s="3">
        <v>7159</v>
      </c>
      <c r="H4318" s="3">
        <v>4123.9422535967497</v>
      </c>
      <c r="I4318" s="3">
        <v>364325</v>
      </c>
      <c r="J4318" s="3">
        <v>141758</v>
      </c>
      <c r="K4318" s="3">
        <v>0.38909764633225802</v>
      </c>
    </row>
    <row r="4319" spans="1:11" x14ac:dyDescent="0.2">
      <c r="A4319" s="3" t="s">
        <v>1561</v>
      </c>
      <c r="B4319" s="3" t="s">
        <v>1566</v>
      </c>
      <c r="C4319" s="3" t="s">
        <v>1567</v>
      </c>
      <c r="D4319" s="3" t="s">
        <v>14</v>
      </c>
      <c r="E4319" s="3">
        <v>5279</v>
      </c>
      <c r="F4319" s="3">
        <v>1978.09473792943</v>
      </c>
      <c r="G4319" s="3">
        <v>5562</v>
      </c>
      <c r="H4319" s="3">
        <v>2328.4889058795802</v>
      </c>
      <c r="I4319" s="3">
        <v>364325</v>
      </c>
      <c r="J4319" s="3">
        <v>141758</v>
      </c>
      <c r="K4319" s="3">
        <v>0.38909764633225802</v>
      </c>
    </row>
    <row r="4320" spans="1:11" x14ac:dyDescent="0.2">
      <c r="A4320" s="3" t="s">
        <v>1561</v>
      </c>
      <c r="B4320" s="3" t="s">
        <v>1566</v>
      </c>
      <c r="C4320" s="3" t="s">
        <v>1567</v>
      </c>
      <c r="D4320" s="3" t="s">
        <v>15</v>
      </c>
      <c r="E4320" s="3">
        <v>5154</v>
      </c>
      <c r="F4320" s="3">
        <v>2163.70753608921</v>
      </c>
      <c r="G4320" s="3">
        <v>5261</v>
      </c>
      <c r="H4320" s="3">
        <v>2426.0520951260401</v>
      </c>
      <c r="I4320" s="3">
        <v>364325</v>
      </c>
      <c r="J4320" s="3">
        <v>141758</v>
      </c>
      <c r="K4320" s="3">
        <v>0.38909764633225802</v>
      </c>
    </row>
    <row r="4321" spans="1:11" x14ac:dyDescent="0.2">
      <c r="A4321" s="3" t="s">
        <v>1561</v>
      </c>
      <c r="B4321" s="3" t="s">
        <v>1569</v>
      </c>
      <c r="C4321" s="3" t="s">
        <v>1570</v>
      </c>
      <c r="D4321" s="3" t="s">
        <v>8</v>
      </c>
      <c r="E4321" s="3">
        <v>6628</v>
      </c>
      <c r="F4321" s="3">
        <v>3524.8191295102101</v>
      </c>
      <c r="G4321" s="3">
        <v>7058</v>
      </c>
      <c r="H4321" s="3">
        <v>3962.02043570465</v>
      </c>
      <c r="I4321" s="3">
        <v>321329</v>
      </c>
      <c r="J4321" s="3">
        <v>130310</v>
      </c>
      <c r="K4321" s="3">
        <v>0.40553451446959299</v>
      </c>
    </row>
    <row r="4322" spans="1:11" x14ac:dyDescent="0.2">
      <c r="A4322" s="3" t="s">
        <v>1561</v>
      </c>
      <c r="B4322" s="3" t="s">
        <v>1569</v>
      </c>
      <c r="C4322" s="3" t="s">
        <v>1570</v>
      </c>
      <c r="D4322" s="3" t="s">
        <v>9</v>
      </c>
      <c r="E4322" s="3">
        <v>7345</v>
      </c>
      <c r="F4322" s="3">
        <v>4626.1961722488004</v>
      </c>
      <c r="G4322" s="3">
        <v>7425</v>
      </c>
      <c r="H4322" s="3">
        <v>4843.1746031745997</v>
      </c>
      <c r="I4322" s="3">
        <v>321329</v>
      </c>
      <c r="J4322" s="3">
        <v>130310</v>
      </c>
      <c r="K4322" s="3">
        <v>0.40553451446959299</v>
      </c>
    </row>
    <row r="4323" spans="1:11" x14ac:dyDescent="0.2">
      <c r="A4323" s="3" t="s">
        <v>1561</v>
      </c>
      <c r="B4323" s="3" t="s">
        <v>1569</v>
      </c>
      <c r="C4323" s="3" t="s">
        <v>1570</v>
      </c>
      <c r="D4323" s="3" t="s">
        <v>10</v>
      </c>
      <c r="E4323" s="3">
        <v>7061</v>
      </c>
      <c r="F4323" s="3">
        <v>4247.7278113950397</v>
      </c>
      <c r="G4323" s="3">
        <v>7035</v>
      </c>
      <c r="H4323" s="3">
        <v>4419.5384942519904</v>
      </c>
      <c r="I4323" s="3">
        <v>321329</v>
      </c>
      <c r="J4323" s="3">
        <v>130310</v>
      </c>
      <c r="K4323" s="3">
        <v>0.40553451446959299</v>
      </c>
    </row>
    <row r="4324" spans="1:11" x14ac:dyDescent="0.2">
      <c r="A4324" s="3" t="s">
        <v>1561</v>
      </c>
      <c r="B4324" s="3" t="s">
        <v>1569</v>
      </c>
      <c r="C4324" s="3" t="s">
        <v>1570</v>
      </c>
      <c r="D4324" s="3" t="s">
        <v>11</v>
      </c>
      <c r="E4324" s="3">
        <v>8216</v>
      </c>
      <c r="F4324" s="3">
        <v>5972.7272727272702</v>
      </c>
      <c r="G4324" s="3">
        <v>8154</v>
      </c>
      <c r="H4324" s="3">
        <v>6125.4125412541298</v>
      </c>
      <c r="I4324" s="3">
        <v>321329</v>
      </c>
      <c r="J4324" s="3">
        <v>130310</v>
      </c>
      <c r="K4324" s="3">
        <v>0.40553451446959299</v>
      </c>
    </row>
    <row r="4325" spans="1:11" x14ac:dyDescent="0.2">
      <c r="A4325" s="3" t="s">
        <v>1561</v>
      </c>
      <c r="B4325" s="3" t="s">
        <v>1569</v>
      </c>
      <c r="C4325" s="3" t="s">
        <v>1570</v>
      </c>
      <c r="D4325" s="3" t="s">
        <v>12</v>
      </c>
      <c r="E4325" s="3">
        <v>7741</v>
      </c>
      <c r="F4325" s="3">
        <v>5265.7450076804898</v>
      </c>
      <c r="G4325" s="3">
        <v>8067</v>
      </c>
      <c r="H4325" s="3">
        <v>5778.37116154873</v>
      </c>
      <c r="I4325" s="3">
        <v>321329</v>
      </c>
      <c r="J4325" s="3">
        <v>130310</v>
      </c>
      <c r="K4325" s="3">
        <v>0.40553451446959299</v>
      </c>
    </row>
    <row r="4326" spans="1:11" x14ac:dyDescent="0.2">
      <c r="A4326" s="3" t="s">
        <v>1561</v>
      </c>
      <c r="B4326" s="3" t="s">
        <v>1569</v>
      </c>
      <c r="C4326" s="3" t="s">
        <v>1570</v>
      </c>
      <c r="D4326" s="3" t="s">
        <v>13</v>
      </c>
      <c r="E4326" s="3">
        <v>8007</v>
      </c>
      <c r="F4326" s="3">
        <v>5339.6825396825398</v>
      </c>
      <c r="G4326" s="3">
        <v>8035</v>
      </c>
      <c r="H4326" s="3">
        <v>5470.79037800687</v>
      </c>
      <c r="I4326" s="3">
        <v>321329</v>
      </c>
      <c r="J4326" s="3">
        <v>130310</v>
      </c>
      <c r="K4326" s="3">
        <v>0.40553451446959299</v>
      </c>
    </row>
    <row r="4327" spans="1:11" x14ac:dyDescent="0.2">
      <c r="A4327" s="3" t="s">
        <v>1561</v>
      </c>
      <c r="B4327" s="3" t="s">
        <v>1569</v>
      </c>
      <c r="C4327" s="3" t="s">
        <v>1570</v>
      </c>
      <c r="D4327" s="3" t="s">
        <v>14</v>
      </c>
      <c r="E4327" s="3">
        <v>6463</v>
      </c>
      <c r="F4327" s="3">
        <v>3119.4039834231298</v>
      </c>
      <c r="G4327" s="3">
        <v>6545</v>
      </c>
      <c r="H4327" s="3">
        <v>3495.3730307712599</v>
      </c>
      <c r="I4327" s="3">
        <v>321329</v>
      </c>
      <c r="J4327" s="3">
        <v>130310</v>
      </c>
      <c r="K4327" s="3">
        <v>0.40553451446959299</v>
      </c>
    </row>
    <row r="4328" spans="1:11" x14ac:dyDescent="0.2">
      <c r="A4328" s="3" t="s">
        <v>1561</v>
      </c>
      <c r="B4328" s="3" t="s">
        <v>1569</v>
      </c>
      <c r="C4328" s="3" t="s">
        <v>1570</v>
      </c>
      <c r="D4328" s="3" t="s">
        <v>15</v>
      </c>
      <c r="E4328" s="3">
        <v>5862</v>
      </c>
      <c r="F4328" s="3">
        <v>3127.33321683126</v>
      </c>
      <c r="G4328" s="3">
        <v>6728</v>
      </c>
      <c r="H4328" s="3">
        <v>3721.1391404399601</v>
      </c>
      <c r="I4328" s="3">
        <v>321329</v>
      </c>
      <c r="J4328" s="3">
        <v>130310</v>
      </c>
      <c r="K4328" s="3">
        <v>0.40553451446959299</v>
      </c>
    </row>
    <row r="4329" spans="1:11" x14ac:dyDescent="0.2">
      <c r="A4329" s="3" t="s">
        <v>1561</v>
      </c>
      <c r="B4329" s="3" t="s">
        <v>1572</v>
      </c>
      <c r="C4329" s="3" t="s">
        <v>1573</v>
      </c>
      <c r="D4329" s="3" t="s">
        <v>8</v>
      </c>
      <c r="E4329" s="3">
        <v>6105</v>
      </c>
      <c r="F4329" s="3">
        <v>2856.10734986542</v>
      </c>
      <c r="G4329" s="3">
        <v>7962</v>
      </c>
      <c r="H4329" s="3">
        <v>5617.5869120654397</v>
      </c>
      <c r="I4329" s="3">
        <v>210271</v>
      </c>
      <c r="J4329" s="3">
        <v>97229</v>
      </c>
      <c r="K4329" s="3">
        <v>0.46239852380975</v>
      </c>
    </row>
    <row r="4330" spans="1:11" x14ac:dyDescent="0.2">
      <c r="A4330" s="3" t="s">
        <v>1561</v>
      </c>
      <c r="B4330" s="3" t="s">
        <v>1572</v>
      </c>
      <c r="C4330" s="3" t="s">
        <v>1573</v>
      </c>
      <c r="D4330" s="3" t="s">
        <v>9</v>
      </c>
      <c r="E4330" s="3">
        <v>6898</v>
      </c>
      <c r="F4330" s="3">
        <v>3929.6156735156201</v>
      </c>
      <c r="G4330" s="3">
        <v>8615</v>
      </c>
      <c r="H4330" s="3">
        <v>6023.8866396761096</v>
      </c>
      <c r="I4330" s="3">
        <v>210271</v>
      </c>
      <c r="J4330" s="3">
        <v>97229</v>
      </c>
      <c r="K4330" s="3">
        <v>0.46239852380975</v>
      </c>
    </row>
    <row r="4331" spans="1:11" x14ac:dyDescent="0.2">
      <c r="A4331" s="3" t="s">
        <v>1561</v>
      </c>
      <c r="B4331" s="3" t="s">
        <v>1572</v>
      </c>
      <c r="C4331" s="3" t="s">
        <v>1573</v>
      </c>
      <c r="D4331" s="3" t="s">
        <v>10</v>
      </c>
      <c r="E4331" s="3">
        <v>6568</v>
      </c>
      <c r="F4331" s="3">
        <v>3336.8926855805498</v>
      </c>
      <c r="G4331" s="3">
        <v>7586</v>
      </c>
      <c r="H4331" s="3">
        <v>4966.5937803692896</v>
      </c>
      <c r="I4331" s="3">
        <v>210271</v>
      </c>
      <c r="J4331" s="3">
        <v>97229</v>
      </c>
      <c r="K4331" s="3">
        <v>0.46239852380975</v>
      </c>
    </row>
    <row r="4332" spans="1:11" x14ac:dyDescent="0.2">
      <c r="A4332" s="3" t="s">
        <v>1561</v>
      </c>
      <c r="B4332" s="3" t="s">
        <v>1572</v>
      </c>
      <c r="C4332" s="3" t="s">
        <v>1573</v>
      </c>
      <c r="D4332" s="3" t="s">
        <v>11</v>
      </c>
      <c r="E4332" s="3">
        <v>6709</v>
      </c>
      <c r="F4332" s="3">
        <v>3746.7348171152498</v>
      </c>
      <c r="G4332" s="3">
        <v>7222</v>
      </c>
      <c r="H4332" s="3">
        <v>4903.4004764998899</v>
      </c>
      <c r="I4332" s="3">
        <v>210271</v>
      </c>
      <c r="J4332" s="3">
        <v>97229</v>
      </c>
      <c r="K4332" s="3">
        <v>0.46239852380975</v>
      </c>
    </row>
    <row r="4333" spans="1:11" x14ac:dyDescent="0.2">
      <c r="A4333" s="3" t="s">
        <v>1561</v>
      </c>
      <c r="B4333" s="3" t="s">
        <v>1572</v>
      </c>
      <c r="C4333" s="3" t="s">
        <v>1573</v>
      </c>
      <c r="D4333" s="3" t="s">
        <v>12</v>
      </c>
      <c r="E4333" s="3">
        <v>6589</v>
      </c>
      <c r="F4333" s="3">
        <v>3713.0437416697</v>
      </c>
      <c r="G4333" s="3">
        <v>8198</v>
      </c>
      <c r="H4333" s="3">
        <v>6952.3809523809496</v>
      </c>
      <c r="I4333" s="3">
        <v>210271</v>
      </c>
      <c r="J4333" s="3">
        <v>97229</v>
      </c>
      <c r="K4333" s="3">
        <v>0.46239852380975</v>
      </c>
    </row>
    <row r="4334" spans="1:11" x14ac:dyDescent="0.2">
      <c r="A4334" s="3" t="s">
        <v>1561</v>
      </c>
      <c r="B4334" s="3" t="s">
        <v>1572</v>
      </c>
      <c r="C4334" s="3" t="s">
        <v>1573</v>
      </c>
      <c r="D4334" s="3" t="s">
        <v>13</v>
      </c>
      <c r="E4334" s="3">
        <v>7943</v>
      </c>
      <c r="F4334" s="3">
        <v>6007.0838252656404</v>
      </c>
      <c r="G4334" s="3">
        <v>8778</v>
      </c>
      <c r="H4334" s="3">
        <v>8020.8333333333303</v>
      </c>
      <c r="I4334" s="3">
        <v>210271</v>
      </c>
      <c r="J4334" s="3">
        <v>97229</v>
      </c>
      <c r="K4334" s="3">
        <v>0.46239852380975</v>
      </c>
    </row>
    <row r="4335" spans="1:11" x14ac:dyDescent="0.2">
      <c r="A4335" s="3" t="s">
        <v>1561</v>
      </c>
      <c r="B4335" s="3" t="s">
        <v>1572</v>
      </c>
      <c r="C4335" s="3" t="s">
        <v>1573</v>
      </c>
      <c r="D4335" s="3" t="s">
        <v>14</v>
      </c>
      <c r="E4335" s="3">
        <v>7114</v>
      </c>
      <c r="F4335" s="3">
        <v>4561.4091790562397</v>
      </c>
      <c r="G4335" s="3">
        <v>7318</v>
      </c>
      <c r="H4335" s="3">
        <v>4901.6786570743398</v>
      </c>
      <c r="I4335" s="3">
        <v>210271</v>
      </c>
      <c r="J4335" s="3">
        <v>97229</v>
      </c>
      <c r="K4335" s="3">
        <v>0.46239852380975</v>
      </c>
    </row>
    <row r="4336" spans="1:11" x14ac:dyDescent="0.2">
      <c r="A4336" s="3" t="s">
        <v>1561</v>
      </c>
      <c r="B4336" s="3" t="s">
        <v>1572</v>
      </c>
      <c r="C4336" s="3" t="s">
        <v>1573</v>
      </c>
      <c r="D4336" s="3" t="s">
        <v>15</v>
      </c>
      <c r="E4336" s="3">
        <v>9045</v>
      </c>
      <c r="F4336" s="3">
        <v>7082.2134387351798</v>
      </c>
      <c r="G4336" s="3">
        <v>9123</v>
      </c>
      <c r="H4336" s="3">
        <v>7601.4739229024899</v>
      </c>
      <c r="I4336" s="3">
        <v>210271</v>
      </c>
      <c r="J4336" s="3">
        <v>97229</v>
      </c>
      <c r="K4336" s="3">
        <v>0.46239852380975</v>
      </c>
    </row>
    <row r="4337" spans="1:11" x14ac:dyDescent="0.2">
      <c r="A4337" s="3" t="s">
        <v>1561</v>
      </c>
      <c r="B4337" s="3" t="s">
        <v>1575</v>
      </c>
      <c r="C4337" s="3" t="s">
        <v>1576</v>
      </c>
      <c r="D4337" s="3" t="s">
        <v>8</v>
      </c>
      <c r="E4337" s="3">
        <v>5412</v>
      </c>
      <c r="F4337" s="3">
        <v>2584.5545049492398</v>
      </c>
      <c r="G4337" s="3">
        <v>6392</v>
      </c>
      <c r="H4337" s="3">
        <v>3380.5281488200799</v>
      </c>
      <c r="I4337" s="3">
        <v>239926</v>
      </c>
      <c r="J4337" s="3">
        <v>100965</v>
      </c>
      <c r="K4337" s="3">
        <v>0.42081725198602898</v>
      </c>
    </row>
    <row r="4338" spans="1:11" x14ac:dyDescent="0.2">
      <c r="A4338" s="3" t="s">
        <v>1561</v>
      </c>
      <c r="B4338" s="3" t="s">
        <v>1575</v>
      </c>
      <c r="C4338" s="3" t="s">
        <v>1576</v>
      </c>
      <c r="D4338" s="3" t="s">
        <v>9</v>
      </c>
      <c r="E4338" s="3">
        <v>6562</v>
      </c>
      <c r="F4338" s="3">
        <v>3764.4192603542201</v>
      </c>
      <c r="G4338" s="3">
        <v>6578</v>
      </c>
      <c r="H4338" s="3">
        <v>3944.8082494737</v>
      </c>
      <c r="I4338" s="3">
        <v>239926</v>
      </c>
      <c r="J4338" s="3">
        <v>100965</v>
      </c>
      <c r="K4338" s="3">
        <v>0.42081725198602898</v>
      </c>
    </row>
    <row r="4339" spans="1:11" x14ac:dyDescent="0.2">
      <c r="A4339" s="3" t="s">
        <v>1561</v>
      </c>
      <c r="B4339" s="3" t="s">
        <v>1575</v>
      </c>
      <c r="C4339" s="3" t="s">
        <v>1576</v>
      </c>
      <c r="D4339" s="3" t="s">
        <v>10</v>
      </c>
      <c r="E4339" s="3">
        <v>6078</v>
      </c>
      <c r="F4339" s="3">
        <v>3149.0132161207898</v>
      </c>
      <c r="G4339" s="3">
        <v>6553</v>
      </c>
      <c r="H4339" s="3">
        <v>3605.7316425434401</v>
      </c>
      <c r="I4339" s="3">
        <v>239926</v>
      </c>
      <c r="J4339" s="3">
        <v>100965</v>
      </c>
      <c r="K4339" s="3">
        <v>0.42081725198602898</v>
      </c>
    </row>
    <row r="4340" spans="1:11" x14ac:dyDescent="0.2">
      <c r="A4340" s="3" t="s">
        <v>1561</v>
      </c>
      <c r="B4340" s="3" t="s">
        <v>1575</v>
      </c>
      <c r="C4340" s="3" t="s">
        <v>1576</v>
      </c>
      <c r="D4340" s="3" t="s">
        <v>11</v>
      </c>
      <c r="E4340" s="3">
        <v>7836</v>
      </c>
      <c r="F4340" s="3">
        <v>6218.1372549019597</v>
      </c>
      <c r="G4340" s="3">
        <v>8206</v>
      </c>
      <c r="H4340" s="3">
        <v>6927.9279279279299</v>
      </c>
      <c r="I4340" s="3">
        <v>239926</v>
      </c>
      <c r="J4340" s="3">
        <v>100965</v>
      </c>
      <c r="K4340" s="3">
        <v>0.42081725198602898</v>
      </c>
    </row>
    <row r="4341" spans="1:11" x14ac:dyDescent="0.2">
      <c r="A4341" s="3" t="s">
        <v>1561</v>
      </c>
      <c r="B4341" s="3" t="s">
        <v>1575</v>
      </c>
      <c r="C4341" s="3" t="s">
        <v>1576</v>
      </c>
      <c r="D4341" s="3" t="s">
        <v>12</v>
      </c>
      <c r="E4341" s="3">
        <v>8079</v>
      </c>
      <c r="F4341" s="3">
        <v>6071.3035870516196</v>
      </c>
      <c r="G4341" s="3">
        <v>8204</v>
      </c>
      <c r="H4341" s="3">
        <v>6335.0437876299902</v>
      </c>
      <c r="I4341" s="3">
        <v>239926</v>
      </c>
      <c r="J4341" s="3">
        <v>100965</v>
      </c>
      <c r="K4341" s="3">
        <v>0.42081725198602898</v>
      </c>
    </row>
    <row r="4342" spans="1:11" x14ac:dyDescent="0.2">
      <c r="A4342" s="3" t="s">
        <v>1561</v>
      </c>
      <c r="B4342" s="3" t="s">
        <v>1575</v>
      </c>
      <c r="C4342" s="3" t="s">
        <v>1576</v>
      </c>
      <c r="D4342" s="3" t="s">
        <v>13</v>
      </c>
      <c r="E4342" s="3">
        <v>7724</v>
      </c>
      <c r="F4342" s="3">
        <v>5438.3495292586204</v>
      </c>
      <c r="G4342" s="3">
        <v>7720</v>
      </c>
      <c r="H4342" s="3">
        <v>5645.9435626102304</v>
      </c>
      <c r="I4342" s="3">
        <v>239926</v>
      </c>
      <c r="J4342" s="3">
        <v>100965</v>
      </c>
      <c r="K4342" s="3">
        <v>0.42081725198602898</v>
      </c>
    </row>
    <row r="4343" spans="1:11" x14ac:dyDescent="0.2">
      <c r="A4343" s="3" t="s">
        <v>1561</v>
      </c>
      <c r="B4343" s="3" t="s">
        <v>1575</v>
      </c>
      <c r="C4343" s="3" t="s">
        <v>1576</v>
      </c>
      <c r="D4343" s="3" t="s">
        <v>14</v>
      </c>
      <c r="E4343" s="3">
        <v>5616</v>
      </c>
      <c r="F4343" s="3">
        <v>2780.1720030493598</v>
      </c>
      <c r="G4343" s="3">
        <v>6018</v>
      </c>
      <c r="H4343" s="3">
        <v>2989.1453413876102</v>
      </c>
      <c r="I4343" s="3">
        <v>239926</v>
      </c>
      <c r="J4343" s="3">
        <v>100965</v>
      </c>
      <c r="K4343" s="3">
        <v>0.42081725198602898</v>
      </c>
    </row>
    <row r="4344" spans="1:11" x14ac:dyDescent="0.2">
      <c r="A4344" s="3" t="s">
        <v>1561</v>
      </c>
      <c r="B4344" s="3" t="s">
        <v>1575</v>
      </c>
      <c r="C4344" s="3" t="s">
        <v>1576</v>
      </c>
      <c r="D4344" s="3" t="s">
        <v>15</v>
      </c>
      <c r="E4344" s="3">
        <v>5987</v>
      </c>
      <c r="F4344" s="3">
        <v>3299.2752589025899</v>
      </c>
      <c r="G4344" s="3">
        <v>6394</v>
      </c>
      <c r="H4344" s="3">
        <v>3659.3535353535299</v>
      </c>
      <c r="I4344" s="3">
        <v>239926</v>
      </c>
      <c r="J4344" s="3">
        <v>100965</v>
      </c>
      <c r="K4344" s="3">
        <v>0.42081725198602898</v>
      </c>
    </row>
    <row r="4345" spans="1:11" x14ac:dyDescent="0.2">
      <c r="A4345" s="3" t="s">
        <v>1561</v>
      </c>
      <c r="B4345" s="3" t="s">
        <v>1578</v>
      </c>
      <c r="C4345" s="3" t="s">
        <v>1579</v>
      </c>
      <c r="D4345" s="3" t="s">
        <v>8</v>
      </c>
      <c r="E4345" s="3">
        <v>5197</v>
      </c>
      <c r="F4345" s="3">
        <v>1993.7103475000899</v>
      </c>
      <c r="G4345" s="3">
        <v>7377</v>
      </c>
      <c r="H4345" s="3">
        <v>4234.6707777073898</v>
      </c>
      <c r="I4345" s="3">
        <v>225852</v>
      </c>
      <c r="J4345" s="3">
        <v>90198</v>
      </c>
      <c r="K4345" s="3">
        <v>0.39936772753838801</v>
      </c>
    </row>
    <row r="4346" spans="1:11" x14ac:dyDescent="0.2">
      <c r="A4346" s="3" t="s">
        <v>1561</v>
      </c>
      <c r="B4346" s="3" t="s">
        <v>1578</v>
      </c>
      <c r="C4346" s="3" t="s">
        <v>1579</v>
      </c>
      <c r="D4346" s="3" t="s">
        <v>9</v>
      </c>
      <c r="E4346" s="3">
        <v>5821</v>
      </c>
      <c r="F4346" s="3">
        <v>2768.2237422826502</v>
      </c>
      <c r="G4346" s="3">
        <v>7228</v>
      </c>
      <c r="H4346" s="3">
        <v>4937.8731572310198</v>
      </c>
      <c r="I4346" s="3">
        <v>225852</v>
      </c>
      <c r="J4346" s="3">
        <v>90198</v>
      </c>
      <c r="K4346" s="3">
        <v>0.39936772753838801</v>
      </c>
    </row>
    <row r="4347" spans="1:11" x14ac:dyDescent="0.2">
      <c r="A4347" s="3" t="s">
        <v>1561</v>
      </c>
      <c r="B4347" s="3" t="s">
        <v>1578</v>
      </c>
      <c r="C4347" s="3" t="s">
        <v>1579</v>
      </c>
      <c r="D4347" s="3" t="s">
        <v>10</v>
      </c>
      <c r="E4347" s="3">
        <v>5560</v>
      </c>
      <c r="F4347" s="3">
        <v>2403.6311980134701</v>
      </c>
      <c r="G4347" s="3">
        <v>7778</v>
      </c>
      <c r="H4347" s="3">
        <v>4344.5259349020998</v>
      </c>
      <c r="I4347" s="3">
        <v>225852</v>
      </c>
      <c r="J4347" s="3">
        <v>90198</v>
      </c>
      <c r="K4347" s="3">
        <v>0.39936772753838801</v>
      </c>
    </row>
    <row r="4348" spans="1:11" x14ac:dyDescent="0.2">
      <c r="A4348" s="3" t="s">
        <v>1561</v>
      </c>
      <c r="B4348" s="3" t="s">
        <v>1578</v>
      </c>
      <c r="C4348" s="3" t="s">
        <v>1579</v>
      </c>
      <c r="D4348" s="3" t="s">
        <v>11</v>
      </c>
      <c r="E4348" s="3">
        <v>6098</v>
      </c>
      <c r="F4348" s="3">
        <v>3327.6493632624001</v>
      </c>
      <c r="G4348" s="3">
        <v>7694</v>
      </c>
      <c r="H4348" s="3">
        <v>5675.5793226381502</v>
      </c>
      <c r="I4348" s="3">
        <v>225852</v>
      </c>
      <c r="J4348" s="3">
        <v>90198</v>
      </c>
      <c r="K4348" s="3">
        <v>0.39936772753838801</v>
      </c>
    </row>
    <row r="4349" spans="1:11" x14ac:dyDescent="0.2">
      <c r="A4349" s="3" t="s">
        <v>1561</v>
      </c>
      <c r="B4349" s="3" t="s">
        <v>1578</v>
      </c>
      <c r="C4349" s="3" t="s">
        <v>1579</v>
      </c>
      <c r="D4349" s="3" t="s">
        <v>12</v>
      </c>
      <c r="E4349" s="3">
        <v>5312</v>
      </c>
      <c r="F4349" s="3">
        <v>2242.1123772071901</v>
      </c>
      <c r="G4349" s="3">
        <v>8541</v>
      </c>
      <c r="H4349" s="3">
        <v>6856.5121412803501</v>
      </c>
      <c r="I4349" s="3">
        <v>225852</v>
      </c>
      <c r="J4349" s="3">
        <v>90198</v>
      </c>
      <c r="K4349" s="3">
        <v>0.39936772753838801</v>
      </c>
    </row>
    <row r="4350" spans="1:11" x14ac:dyDescent="0.2">
      <c r="A4350" s="3" t="s">
        <v>1561</v>
      </c>
      <c r="B4350" s="3" t="s">
        <v>1578</v>
      </c>
      <c r="C4350" s="3" t="s">
        <v>1579</v>
      </c>
      <c r="D4350" s="3" t="s">
        <v>13</v>
      </c>
      <c r="E4350" s="3">
        <v>7165</v>
      </c>
      <c r="F4350" s="3">
        <v>4273.1306808437703</v>
      </c>
      <c r="G4350" s="3">
        <v>7390</v>
      </c>
      <c r="H4350" s="3">
        <v>5157.8858493752095</v>
      </c>
      <c r="I4350" s="3">
        <v>225852</v>
      </c>
      <c r="J4350" s="3">
        <v>90198</v>
      </c>
      <c r="K4350" s="3">
        <v>0.39936772753838801</v>
      </c>
    </row>
    <row r="4351" spans="1:11" x14ac:dyDescent="0.2">
      <c r="A4351" s="3" t="s">
        <v>1561</v>
      </c>
      <c r="B4351" s="3" t="s">
        <v>1578</v>
      </c>
      <c r="C4351" s="3" t="s">
        <v>1579</v>
      </c>
      <c r="D4351" s="3" t="s">
        <v>14</v>
      </c>
      <c r="E4351" s="3">
        <v>6466</v>
      </c>
      <c r="F4351" s="3">
        <v>3372.7405458552098</v>
      </c>
      <c r="G4351" s="3">
        <v>6782</v>
      </c>
      <c r="H4351" s="3">
        <v>3938.44696969697</v>
      </c>
      <c r="I4351" s="3">
        <v>225852</v>
      </c>
      <c r="J4351" s="3">
        <v>90198</v>
      </c>
      <c r="K4351" s="3">
        <v>0.39936772753838801</v>
      </c>
    </row>
    <row r="4352" spans="1:11" x14ac:dyDescent="0.2">
      <c r="A4352" s="3" t="s">
        <v>1561</v>
      </c>
      <c r="B4352" s="3" t="s">
        <v>1578</v>
      </c>
      <c r="C4352" s="3" t="s">
        <v>1579</v>
      </c>
      <c r="D4352" s="3" t="s">
        <v>15</v>
      </c>
      <c r="E4352" s="3">
        <v>6872</v>
      </c>
      <c r="F4352" s="3">
        <v>3805.1532543511198</v>
      </c>
      <c r="G4352" s="3">
        <v>7140</v>
      </c>
      <c r="H4352" s="3">
        <v>4066.4943472536602</v>
      </c>
      <c r="I4352" s="3">
        <v>225852</v>
      </c>
      <c r="J4352" s="3">
        <v>90198</v>
      </c>
      <c r="K4352" s="3">
        <v>0.39936772753838801</v>
      </c>
    </row>
    <row r="4353" spans="1:11" x14ac:dyDescent="0.2">
      <c r="A4353" s="3" t="s">
        <v>1561</v>
      </c>
      <c r="B4353" s="3" t="s">
        <v>1581</v>
      </c>
      <c r="C4353" s="3" t="s">
        <v>1582</v>
      </c>
      <c r="D4353" s="3" t="s">
        <v>8</v>
      </c>
      <c r="E4353" s="3">
        <v>4751</v>
      </c>
      <c r="F4353" s="3">
        <v>1916.8237630318299</v>
      </c>
      <c r="G4353" s="3">
        <v>6084</v>
      </c>
      <c r="H4353" s="3">
        <v>3442.0905314944998</v>
      </c>
      <c r="I4353" s="3">
        <v>203695</v>
      </c>
      <c r="J4353" s="3">
        <v>95465</v>
      </c>
      <c r="K4353" s="3">
        <v>0.46866638847296199</v>
      </c>
    </row>
    <row r="4354" spans="1:11" x14ac:dyDescent="0.2">
      <c r="A4354" s="3" t="s">
        <v>1561</v>
      </c>
      <c r="B4354" s="3" t="s">
        <v>1581</v>
      </c>
      <c r="C4354" s="3" t="s">
        <v>1582</v>
      </c>
      <c r="D4354" s="3" t="s">
        <v>9</v>
      </c>
      <c r="E4354" s="3">
        <v>5861</v>
      </c>
      <c r="F4354" s="3">
        <v>2820.5145485994699</v>
      </c>
      <c r="G4354" s="3">
        <v>6605</v>
      </c>
      <c r="H4354" s="3">
        <v>3833.88170082848</v>
      </c>
      <c r="I4354" s="3">
        <v>203695</v>
      </c>
      <c r="J4354" s="3">
        <v>95465</v>
      </c>
      <c r="K4354" s="3">
        <v>0.46866638847296199</v>
      </c>
    </row>
    <row r="4355" spans="1:11" x14ac:dyDescent="0.2">
      <c r="A4355" s="3" t="s">
        <v>1561</v>
      </c>
      <c r="B4355" s="3" t="s">
        <v>1581</v>
      </c>
      <c r="C4355" s="3" t="s">
        <v>1582</v>
      </c>
      <c r="D4355" s="3" t="s">
        <v>10</v>
      </c>
      <c r="E4355" s="3">
        <v>5675</v>
      </c>
      <c r="F4355" s="3">
        <v>2672.9013916516701</v>
      </c>
      <c r="G4355" s="3">
        <v>6460</v>
      </c>
      <c r="H4355" s="3">
        <v>3511.38936231871</v>
      </c>
      <c r="I4355" s="3">
        <v>203695</v>
      </c>
      <c r="J4355" s="3">
        <v>95465</v>
      </c>
      <c r="K4355" s="3">
        <v>0.46866638847296199</v>
      </c>
    </row>
    <row r="4356" spans="1:11" x14ac:dyDescent="0.2">
      <c r="A4356" s="3" t="s">
        <v>1561</v>
      </c>
      <c r="B4356" s="3" t="s">
        <v>1581</v>
      </c>
      <c r="C4356" s="3" t="s">
        <v>1582</v>
      </c>
      <c r="D4356" s="3" t="s">
        <v>11</v>
      </c>
      <c r="E4356" s="3">
        <v>5849</v>
      </c>
      <c r="F4356" s="3">
        <v>2656.48637312046</v>
      </c>
      <c r="G4356" s="3">
        <v>6743</v>
      </c>
      <c r="H4356" s="3">
        <v>4047.2767669488999</v>
      </c>
      <c r="I4356" s="3">
        <v>203695</v>
      </c>
      <c r="J4356" s="3">
        <v>95465</v>
      </c>
      <c r="K4356" s="3">
        <v>0.46866638847296199</v>
      </c>
    </row>
    <row r="4357" spans="1:11" x14ac:dyDescent="0.2">
      <c r="A4357" s="3" t="s">
        <v>1561</v>
      </c>
      <c r="B4357" s="3" t="s">
        <v>1581</v>
      </c>
      <c r="C4357" s="3" t="s">
        <v>1582</v>
      </c>
      <c r="D4357" s="3" t="s">
        <v>12</v>
      </c>
      <c r="E4357" s="3">
        <v>5342</v>
      </c>
      <c r="F4357" s="3">
        <v>2328.1929463532101</v>
      </c>
      <c r="G4357" s="3">
        <v>7466</v>
      </c>
      <c r="H4357" s="3">
        <v>5643.1246655965797</v>
      </c>
      <c r="I4357" s="3">
        <v>203695</v>
      </c>
      <c r="J4357" s="3">
        <v>95465</v>
      </c>
      <c r="K4357" s="3">
        <v>0.46866638847296199</v>
      </c>
    </row>
    <row r="4358" spans="1:11" x14ac:dyDescent="0.2">
      <c r="A4358" s="3" t="s">
        <v>1561</v>
      </c>
      <c r="B4358" s="3" t="s">
        <v>1581</v>
      </c>
      <c r="C4358" s="3" t="s">
        <v>1582</v>
      </c>
      <c r="D4358" s="3" t="s">
        <v>13</v>
      </c>
      <c r="E4358" s="3">
        <v>7524</v>
      </c>
      <c r="F4358" s="3">
        <v>4782.6086956521704</v>
      </c>
      <c r="G4358" s="3">
        <v>7836</v>
      </c>
      <c r="H4358" s="3">
        <v>5916.6666666666697</v>
      </c>
      <c r="I4358" s="3">
        <v>203695</v>
      </c>
      <c r="J4358" s="3">
        <v>95465</v>
      </c>
      <c r="K4358" s="3">
        <v>0.46866638847296199</v>
      </c>
    </row>
    <row r="4359" spans="1:11" x14ac:dyDescent="0.2">
      <c r="A4359" s="3" t="s">
        <v>1561</v>
      </c>
      <c r="B4359" s="3" t="s">
        <v>1581</v>
      </c>
      <c r="C4359" s="3" t="s">
        <v>1582</v>
      </c>
      <c r="D4359" s="3" t="s">
        <v>14</v>
      </c>
      <c r="E4359" s="3">
        <v>6425</v>
      </c>
      <c r="F4359" s="3">
        <v>3332.9847478103302</v>
      </c>
      <c r="G4359" s="3">
        <v>6664</v>
      </c>
      <c r="H4359" s="3">
        <v>3776.3681164403201</v>
      </c>
      <c r="I4359" s="3">
        <v>203695</v>
      </c>
      <c r="J4359" s="3">
        <v>95465</v>
      </c>
      <c r="K4359" s="3">
        <v>0.46866638847296199</v>
      </c>
    </row>
    <row r="4360" spans="1:11" x14ac:dyDescent="0.2">
      <c r="A4360" s="3" t="s">
        <v>1561</v>
      </c>
      <c r="B4360" s="3" t="s">
        <v>1581</v>
      </c>
      <c r="C4360" s="3" t="s">
        <v>1582</v>
      </c>
      <c r="D4360" s="3" t="s">
        <v>15</v>
      </c>
      <c r="E4360" s="3">
        <v>7197</v>
      </c>
      <c r="F4360" s="3">
        <v>4158.3549783549797</v>
      </c>
      <c r="G4360" s="3">
        <v>7350</v>
      </c>
      <c r="H4360" s="3">
        <v>4620.50147492625</v>
      </c>
      <c r="I4360" s="3">
        <v>203695</v>
      </c>
      <c r="J4360" s="3">
        <v>95465</v>
      </c>
      <c r="K4360" s="3">
        <v>0.46866638847296199</v>
      </c>
    </row>
    <row r="4361" spans="1:11" x14ac:dyDescent="0.2">
      <c r="A4361" s="3" t="s">
        <v>1561</v>
      </c>
      <c r="B4361" s="3" t="s">
        <v>1584</v>
      </c>
      <c r="C4361" s="3" t="s">
        <v>1585</v>
      </c>
      <c r="D4361" s="3" t="s">
        <v>8</v>
      </c>
      <c r="E4361" s="3">
        <v>4656</v>
      </c>
      <c r="F4361" s="3">
        <v>1846.1872391920999</v>
      </c>
      <c r="G4361" s="3">
        <v>5912</v>
      </c>
      <c r="H4361" s="3">
        <v>3314.5792795307998</v>
      </c>
      <c r="I4361" s="3">
        <v>215248</v>
      </c>
      <c r="J4361" s="3">
        <v>83378</v>
      </c>
      <c r="K4361" s="3">
        <v>0.38735783840035698</v>
      </c>
    </row>
    <row r="4362" spans="1:11" x14ac:dyDescent="0.2">
      <c r="A4362" s="3" t="s">
        <v>1561</v>
      </c>
      <c r="B4362" s="3" t="s">
        <v>1584</v>
      </c>
      <c r="C4362" s="3" t="s">
        <v>1585</v>
      </c>
      <c r="D4362" s="3" t="s">
        <v>9</v>
      </c>
      <c r="E4362" s="3">
        <v>5439</v>
      </c>
      <c r="F4362" s="3">
        <v>2440.1071038240102</v>
      </c>
      <c r="G4362" s="3">
        <v>6756</v>
      </c>
      <c r="H4362" s="3">
        <v>3707.0452067752099</v>
      </c>
      <c r="I4362" s="3">
        <v>215248</v>
      </c>
      <c r="J4362" s="3">
        <v>83378</v>
      </c>
      <c r="K4362" s="3">
        <v>0.38735783840035698</v>
      </c>
    </row>
    <row r="4363" spans="1:11" x14ac:dyDescent="0.2">
      <c r="A4363" s="3" t="s">
        <v>1561</v>
      </c>
      <c r="B4363" s="3" t="s">
        <v>1584</v>
      </c>
      <c r="C4363" s="3" t="s">
        <v>1585</v>
      </c>
      <c r="D4363" s="3" t="s">
        <v>10</v>
      </c>
      <c r="E4363" s="3">
        <v>5126</v>
      </c>
      <c r="F4363" s="3">
        <v>2042.9038247992</v>
      </c>
      <c r="G4363" s="3">
        <v>6400</v>
      </c>
      <c r="H4363" s="3">
        <v>3023.1683978849001</v>
      </c>
      <c r="I4363" s="3">
        <v>215248</v>
      </c>
      <c r="J4363" s="3">
        <v>83378</v>
      </c>
      <c r="K4363" s="3">
        <v>0.38735783840035698</v>
      </c>
    </row>
    <row r="4364" spans="1:11" x14ac:dyDescent="0.2">
      <c r="A4364" s="3" t="s">
        <v>1561</v>
      </c>
      <c r="B4364" s="3" t="s">
        <v>1584</v>
      </c>
      <c r="C4364" s="3" t="s">
        <v>1585</v>
      </c>
      <c r="D4364" s="3" t="s">
        <v>11</v>
      </c>
      <c r="E4364" s="3">
        <v>5532</v>
      </c>
      <c r="F4364" s="3">
        <v>2465.9716351109601</v>
      </c>
      <c r="G4364" s="3">
        <v>6826</v>
      </c>
      <c r="H4364" s="3">
        <v>3994.92899218517</v>
      </c>
      <c r="I4364" s="3">
        <v>215248</v>
      </c>
      <c r="J4364" s="3">
        <v>83378</v>
      </c>
      <c r="K4364" s="3">
        <v>0.38735783840035698</v>
      </c>
    </row>
    <row r="4365" spans="1:11" x14ac:dyDescent="0.2">
      <c r="A4365" s="3" t="s">
        <v>1561</v>
      </c>
      <c r="B4365" s="3" t="s">
        <v>1584</v>
      </c>
      <c r="C4365" s="3" t="s">
        <v>1585</v>
      </c>
      <c r="D4365" s="3" t="s">
        <v>12</v>
      </c>
      <c r="E4365" s="3">
        <v>4920</v>
      </c>
      <c r="F4365" s="3">
        <v>2125.2951270851399</v>
      </c>
      <c r="G4365" s="3">
        <v>6484</v>
      </c>
      <c r="H4365" s="3">
        <v>4079.3323280034501</v>
      </c>
      <c r="I4365" s="3">
        <v>215248</v>
      </c>
      <c r="J4365" s="3">
        <v>83378</v>
      </c>
      <c r="K4365" s="3">
        <v>0.38735783840035698</v>
      </c>
    </row>
    <row r="4366" spans="1:11" x14ac:dyDescent="0.2">
      <c r="A4366" s="3" t="s">
        <v>1561</v>
      </c>
      <c r="B4366" s="3" t="s">
        <v>1584</v>
      </c>
      <c r="C4366" s="3" t="s">
        <v>1585</v>
      </c>
      <c r="D4366" s="3" t="s">
        <v>13</v>
      </c>
      <c r="E4366" s="3">
        <v>6997</v>
      </c>
      <c r="F4366" s="3">
        <v>4167.5678514759002</v>
      </c>
      <c r="G4366" s="3">
        <v>7390</v>
      </c>
      <c r="H4366" s="3">
        <v>5191.8600773642802</v>
      </c>
      <c r="I4366" s="3">
        <v>215248</v>
      </c>
      <c r="J4366" s="3">
        <v>83378</v>
      </c>
      <c r="K4366" s="3">
        <v>0.38735783840035698</v>
      </c>
    </row>
    <row r="4367" spans="1:11" x14ac:dyDescent="0.2">
      <c r="A4367" s="3" t="s">
        <v>1561</v>
      </c>
      <c r="B4367" s="3" t="s">
        <v>1584</v>
      </c>
      <c r="C4367" s="3" t="s">
        <v>1585</v>
      </c>
      <c r="D4367" s="3" t="s">
        <v>14</v>
      </c>
      <c r="E4367" s="3">
        <v>6092</v>
      </c>
      <c r="F4367" s="3">
        <v>2815.7095550847498</v>
      </c>
      <c r="G4367" s="3">
        <v>6509</v>
      </c>
      <c r="H4367" s="3">
        <v>3224.40958697001</v>
      </c>
      <c r="I4367" s="3">
        <v>215248</v>
      </c>
      <c r="J4367" s="3">
        <v>83378</v>
      </c>
      <c r="K4367" s="3">
        <v>0.38735783840035698</v>
      </c>
    </row>
    <row r="4368" spans="1:11" x14ac:dyDescent="0.2">
      <c r="A4368" s="3" t="s">
        <v>1561</v>
      </c>
      <c r="B4368" s="3" t="s">
        <v>1584</v>
      </c>
      <c r="C4368" s="3" t="s">
        <v>1585</v>
      </c>
      <c r="D4368" s="3" t="s">
        <v>15</v>
      </c>
      <c r="E4368" s="3">
        <v>6289</v>
      </c>
      <c r="F4368" s="3">
        <v>3342.9416972670701</v>
      </c>
      <c r="G4368" s="3">
        <v>6735</v>
      </c>
      <c r="H4368" s="3">
        <v>3846.8296193480501</v>
      </c>
      <c r="I4368" s="3">
        <v>215248</v>
      </c>
      <c r="J4368" s="3">
        <v>83378</v>
      </c>
      <c r="K4368" s="3">
        <v>0.38735783840035698</v>
      </c>
    </row>
    <row r="4369" spans="1:11" x14ac:dyDescent="0.2">
      <c r="A4369" s="3" t="s">
        <v>1561</v>
      </c>
      <c r="B4369" s="3" t="s">
        <v>1587</v>
      </c>
      <c r="C4369" s="3" t="s">
        <v>1588</v>
      </c>
      <c r="D4369" s="3" t="s">
        <v>8</v>
      </c>
      <c r="E4369" s="3">
        <v>5744</v>
      </c>
      <c r="F4369" s="3">
        <v>2415.8713288669201</v>
      </c>
      <c r="G4369" s="3">
        <v>6431</v>
      </c>
      <c r="H4369" s="3">
        <v>3555.37093625329</v>
      </c>
      <c r="I4369" s="3">
        <v>180033</v>
      </c>
      <c r="J4369" s="3">
        <v>71791</v>
      </c>
      <c r="K4369" s="3">
        <v>0.398765781828887</v>
      </c>
    </row>
    <row r="4370" spans="1:11" x14ac:dyDescent="0.2">
      <c r="A4370" s="3" t="s">
        <v>1561</v>
      </c>
      <c r="B4370" s="3" t="s">
        <v>1587</v>
      </c>
      <c r="C4370" s="3" t="s">
        <v>1588</v>
      </c>
      <c r="D4370" s="3" t="s">
        <v>9</v>
      </c>
      <c r="E4370" s="3">
        <v>6772</v>
      </c>
      <c r="F4370" s="3">
        <v>3443.89127163786</v>
      </c>
      <c r="G4370" s="3">
        <v>7410</v>
      </c>
      <c r="H4370" s="3">
        <v>4673.4235781854804</v>
      </c>
      <c r="I4370" s="3">
        <v>180033</v>
      </c>
      <c r="J4370" s="3">
        <v>71791</v>
      </c>
      <c r="K4370" s="3">
        <v>0.398765781828887</v>
      </c>
    </row>
    <row r="4371" spans="1:11" x14ac:dyDescent="0.2">
      <c r="A4371" s="3" t="s">
        <v>1561</v>
      </c>
      <c r="B4371" s="3" t="s">
        <v>1587</v>
      </c>
      <c r="C4371" s="3" t="s">
        <v>1588</v>
      </c>
      <c r="D4371" s="3" t="s">
        <v>10</v>
      </c>
      <c r="E4371" s="3">
        <v>6172</v>
      </c>
      <c r="F4371" s="3">
        <v>2985.1458257336799</v>
      </c>
      <c r="G4371" s="3">
        <v>7049</v>
      </c>
      <c r="H4371" s="3">
        <v>4030.1475073809102</v>
      </c>
      <c r="I4371" s="3">
        <v>180033</v>
      </c>
      <c r="J4371" s="3">
        <v>71791</v>
      </c>
      <c r="K4371" s="3">
        <v>0.398765781828887</v>
      </c>
    </row>
    <row r="4372" spans="1:11" x14ac:dyDescent="0.2">
      <c r="A4372" s="3" t="s">
        <v>1561</v>
      </c>
      <c r="B4372" s="3" t="s">
        <v>1587</v>
      </c>
      <c r="C4372" s="3" t="s">
        <v>1588</v>
      </c>
      <c r="D4372" s="3" t="s">
        <v>11</v>
      </c>
      <c r="E4372" s="3">
        <v>7154</v>
      </c>
      <c r="F4372" s="3">
        <v>4458.1884417949996</v>
      </c>
      <c r="G4372" s="3">
        <v>8279</v>
      </c>
      <c r="H4372" s="3">
        <v>6182.19461697723</v>
      </c>
      <c r="I4372" s="3">
        <v>180033</v>
      </c>
      <c r="J4372" s="3">
        <v>71791</v>
      </c>
      <c r="K4372" s="3">
        <v>0.398765781828887</v>
      </c>
    </row>
    <row r="4373" spans="1:11" x14ac:dyDescent="0.2">
      <c r="A4373" s="3" t="s">
        <v>1561</v>
      </c>
      <c r="B4373" s="3" t="s">
        <v>1587</v>
      </c>
      <c r="C4373" s="3" t="s">
        <v>1588</v>
      </c>
      <c r="D4373" s="3" t="s">
        <v>12</v>
      </c>
      <c r="E4373" s="3">
        <v>6087</v>
      </c>
      <c r="F4373" s="3">
        <v>3132.65565628478</v>
      </c>
      <c r="G4373" s="3">
        <v>7682</v>
      </c>
      <c r="H4373" s="3">
        <v>5908.7301587301599</v>
      </c>
      <c r="I4373" s="3">
        <v>180033</v>
      </c>
      <c r="J4373" s="3">
        <v>71791</v>
      </c>
      <c r="K4373" s="3">
        <v>0.398765781828887</v>
      </c>
    </row>
    <row r="4374" spans="1:11" x14ac:dyDescent="0.2">
      <c r="A4374" s="3" t="s">
        <v>1561</v>
      </c>
      <c r="B4374" s="3" t="s">
        <v>1587</v>
      </c>
      <c r="C4374" s="3" t="s">
        <v>1588</v>
      </c>
      <c r="D4374" s="3" t="s">
        <v>13</v>
      </c>
      <c r="E4374" s="3">
        <v>8073</v>
      </c>
      <c r="F4374" s="3">
        <v>6458.3333333333303</v>
      </c>
      <c r="G4374" s="3">
        <v>9667</v>
      </c>
      <c r="H4374" s="3">
        <v>9444.4444444444507</v>
      </c>
      <c r="I4374" s="3">
        <v>180033</v>
      </c>
      <c r="J4374" s="3">
        <v>71791</v>
      </c>
      <c r="K4374" s="3">
        <v>0.398765781828887</v>
      </c>
    </row>
    <row r="4375" spans="1:11" x14ac:dyDescent="0.2">
      <c r="A4375" s="3" t="s">
        <v>1561</v>
      </c>
      <c r="B4375" s="3" t="s">
        <v>1587</v>
      </c>
      <c r="C4375" s="3" t="s">
        <v>1588</v>
      </c>
      <c r="D4375" s="3" t="s">
        <v>14</v>
      </c>
      <c r="E4375" s="3">
        <v>8161</v>
      </c>
      <c r="F4375" s="3">
        <v>6114.2857142857101</v>
      </c>
      <c r="G4375" s="3">
        <v>8517</v>
      </c>
      <c r="H4375" s="3">
        <v>7081.0810810810799</v>
      </c>
      <c r="I4375" s="3">
        <v>180033</v>
      </c>
      <c r="J4375" s="3">
        <v>71791</v>
      </c>
      <c r="K4375" s="3">
        <v>0.398765781828887</v>
      </c>
    </row>
    <row r="4376" spans="1:11" x14ac:dyDescent="0.2">
      <c r="A4376" s="3" t="s">
        <v>1561</v>
      </c>
      <c r="B4376" s="3" t="s">
        <v>1587</v>
      </c>
      <c r="C4376" s="3" t="s">
        <v>1588</v>
      </c>
      <c r="D4376" s="3" t="s">
        <v>15</v>
      </c>
      <c r="E4376" s="3">
        <v>9028</v>
      </c>
      <c r="F4376" s="3">
        <v>8000</v>
      </c>
      <c r="G4376" s="3">
        <v>8939</v>
      </c>
      <c r="H4376" s="3">
        <v>7857.1428571428596</v>
      </c>
      <c r="I4376" s="3">
        <v>180033</v>
      </c>
      <c r="J4376" s="3">
        <v>71791</v>
      </c>
      <c r="K4376" s="3">
        <v>0.398765781828887</v>
      </c>
    </row>
    <row r="4377" spans="1:11" x14ac:dyDescent="0.2">
      <c r="A4377" s="3" t="s">
        <v>1561</v>
      </c>
      <c r="B4377" s="3" t="s">
        <v>1590</v>
      </c>
      <c r="C4377" s="3" t="s">
        <v>1591</v>
      </c>
      <c r="D4377" s="3" t="s">
        <v>8</v>
      </c>
      <c r="E4377" s="3">
        <v>8159</v>
      </c>
      <c r="F4377" s="3">
        <v>5697.6744186046499</v>
      </c>
      <c r="G4377" s="3">
        <v>8504</v>
      </c>
      <c r="H4377" s="3">
        <v>7833.3333333333303</v>
      </c>
      <c r="I4377" s="3">
        <v>128540</v>
      </c>
      <c r="J4377" s="3">
        <v>51036</v>
      </c>
      <c r="K4377" s="3">
        <v>0.39704372179866199</v>
      </c>
    </row>
    <row r="4378" spans="1:11" x14ac:dyDescent="0.2">
      <c r="A4378" s="3" t="s">
        <v>1561</v>
      </c>
      <c r="B4378" s="3" t="s">
        <v>1590</v>
      </c>
      <c r="C4378" s="3" t="s">
        <v>1591</v>
      </c>
      <c r="D4378" s="3" t="s">
        <v>9</v>
      </c>
      <c r="E4378" s="3">
        <v>8556</v>
      </c>
      <c r="F4378" s="3">
        <v>7777.7777777777801</v>
      </c>
      <c r="G4378" s="3">
        <v>7593</v>
      </c>
      <c r="H4378" s="3">
        <v>6969.69696969697</v>
      </c>
      <c r="I4378" s="3">
        <v>128540</v>
      </c>
      <c r="J4378" s="3">
        <v>51036</v>
      </c>
      <c r="K4378" s="3">
        <v>0.39704372179866199</v>
      </c>
    </row>
    <row r="4379" spans="1:11" x14ac:dyDescent="0.2">
      <c r="A4379" s="3" t="s">
        <v>1561</v>
      </c>
      <c r="B4379" s="3" t="s">
        <v>1590</v>
      </c>
      <c r="C4379" s="3" t="s">
        <v>1591</v>
      </c>
      <c r="D4379" s="3" t="s">
        <v>10</v>
      </c>
      <c r="E4379" s="3">
        <v>8425</v>
      </c>
      <c r="F4379" s="3">
        <v>6577.3809523809496</v>
      </c>
      <c r="G4379" s="3">
        <v>7423</v>
      </c>
      <c r="H4379" s="3">
        <v>5619.0476190476202</v>
      </c>
      <c r="I4379" s="3">
        <v>128540</v>
      </c>
      <c r="J4379" s="3">
        <v>51036</v>
      </c>
      <c r="K4379" s="3">
        <v>0.39704372179866199</v>
      </c>
    </row>
    <row r="4380" spans="1:11" x14ac:dyDescent="0.2">
      <c r="A4380" s="3" t="s">
        <v>1561</v>
      </c>
      <c r="B4380" s="3" t="s">
        <v>1590</v>
      </c>
      <c r="C4380" s="3" t="s">
        <v>1591</v>
      </c>
      <c r="D4380" s="3" t="s">
        <v>11</v>
      </c>
      <c r="I4380" s="3">
        <v>128540</v>
      </c>
      <c r="J4380" s="3">
        <v>51036</v>
      </c>
      <c r="K4380" s="3">
        <v>0.39704372179866199</v>
      </c>
    </row>
    <row r="4381" spans="1:11" x14ac:dyDescent="0.2">
      <c r="A4381" s="3" t="s">
        <v>1561</v>
      </c>
      <c r="B4381" s="3" t="s">
        <v>1590</v>
      </c>
      <c r="C4381" s="3" t="s">
        <v>1591</v>
      </c>
      <c r="D4381" s="3" t="s">
        <v>12</v>
      </c>
      <c r="E4381" s="3">
        <v>8056</v>
      </c>
      <c r="F4381" s="3">
        <v>6666.6666666666697</v>
      </c>
      <c r="G4381" s="3">
        <v>8667</v>
      </c>
      <c r="H4381" s="3">
        <v>7142.8571428571404</v>
      </c>
      <c r="I4381" s="3">
        <v>128540</v>
      </c>
      <c r="J4381" s="3">
        <v>51036</v>
      </c>
      <c r="K4381" s="3">
        <v>0.39704372179866199</v>
      </c>
    </row>
    <row r="4382" spans="1:11" x14ac:dyDescent="0.2">
      <c r="A4382" s="3" t="s">
        <v>1561</v>
      </c>
      <c r="B4382" s="3" t="s">
        <v>1590</v>
      </c>
      <c r="C4382" s="3" t="s">
        <v>1591</v>
      </c>
      <c r="D4382" s="3" t="s">
        <v>13</v>
      </c>
      <c r="E4382" s="3">
        <v>9231</v>
      </c>
      <c r="F4382" s="3">
        <v>8666.6666666666697</v>
      </c>
      <c r="G4382" s="3">
        <v>9091</v>
      </c>
      <c r="H4382" s="3">
        <v>8461.5384615384592</v>
      </c>
      <c r="I4382" s="3">
        <v>128540</v>
      </c>
      <c r="J4382" s="3">
        <v>51036</v>
      </c>
      <c r="K4382" s="3">
        <v>0.39704372179866199</v>
      </c>
    </row>
    <row r="4383" spans="1:11" x14ac:dyDescent="0.2">
      <c r="A4383" s="3" t="s">
        <v>1561</v>
      </c>
      <c r="B4383" s="3" t="s">
        <v>1590</v>
      </c>
      <c r="C4383" s="3" t="s">
        <v>1591</v>
      </c>
      <c r="D4383" s="3" t="s">
        <v>14</v>
      </c>
      <c r="E4383" s="3">
        <v>7929</v>
      </c>
      <c r="F4383" s="3">
        <v>6296.2962962963002</v>
      </c>
      <c r="G4383" s="3">
        <v>8161</v>
      </c>
      <c r="H4383" s="3">
        <v>6382.9787234042597</v>
      </c>
      <c r="I4383" s="3">
        <v>128540</v>
      </c>
      <c r="J4383" s="3">
        <v>51036</v>
      </c>
      <c r="K4383" s="3">
        <v>0.39704372179866199</v>
      </c>
    </row>
    <row r="4384" spans="1:11" x14ac:dyDescent="0.2">
      <c r="A4384" s="3" t="s">
        <v>1561</v>
      </c>
      <c r="B4384" s="3" t="s">
        <v>1590</v>
      </c>
      <c r="C4384" s="3" t="s">
        <v>1591</v>
      </c>
      <c r="D4384" s="3" t="s">
        <v>15</v>
      </c>
      <c r="E4384" s="3">
        <v>7616</v>
      </c>
      <c r="F4384" s="3">
        <v>5707.3170731707296</v>
      </c>
      <c r="G4384" s="3">
        <v>7594</v>
      </c>
      <c r="H4384" s="3">
        <v>5894.7368421052597</v>
      </c>
      <c r="I4384" s="3">
        <v>128540</v>
      </c>
      <c r="J4384" s="3">
        <v>51036</v>
      </c>
      <c r="K4384" s="3">
        <v>0.39704372179866199</v>
      </c>
    </row>
    <row r="4385" spans="1:11" x14ac:dyDescent="0.2">
      <c r="A4385" s="3" t="s">
        <v>1561</v>
      </c>
      <c r="B4385" s="3" t="s">
        <v>1593</v>
      </c>
      <c r="C4385" s="3" t="s">
        <v>1594</v>
      </c>
      <c r="D4385" s="3" t="s">
        <v>8</v>
      </c>
      <c r="E4385" s="3">
        <v>6552</v>
      </c>
      <c r="F4385" s="3">
        <v>4225.5266418835199</v>
      </c>
      <c r="G4385" s="3">
        <v>8784</v>
      </c>
      <c r="H4385" s="3">
        <v>7586.2068965517201</v>
      </c>
      <c r="I4385" s="3">
        <v>86400</v>
      </c>
      <c r="J4385" s="3">
        <v>34524</v>
      </c>
      <c r="K4385" s="3">
        <v>0.39958333333333301</v>
      </c>
    </row>
    <row r="4386" spans="1:11" x14ac:dyDescent="0.2">
      <c r="A4386" s="3" t="s">
        <v>1561</v>
      </c>
      <c r="B4386" s="3" t="s">
        <v>1593</v>
      </c>
      <c r="C4386" s="3" t="s">
        <v>1594</v>
      </c>
      <c r="D4386" s="3" t="s">
        <v>9</v>
      </c>
      <c r="E4386" s="3">
        <v>7159</v>
      </c>
      <c r="F4386" s="3">
        <v>4716.31205673759</v>
      </c>
      <c r="G4386" s="3">
        <v>8704</v>
      </c>
      <c r="H4386" s="3">
        <v>7631.5789473684199</v>
      </c>
      <c r="I4386" s="3">
        <v>86400</v>
      </c>
      <c r="J4386" s="3">
        <v>34524</v>
      </c>
      <c r="K4386" s="3">
        <v>0.39958333333333301</v>
      </c>
    </row>
    <row r="4387" spans="1:11" x14ac:dyDescent="0.2">
      <c r="A4387" s="3" t="s">
        <v>1561</v>
      </c>
      <c r="B4387" s="3" t="s">
        <v>1593</v>
      </c>
      <c r="C4387" s="3" t="s">
        <v>1594</v>
      </c>
      <c r="D4387" s="3" t="s">
        <v>10</v>
      </c>
      <c r="E4387" s="3">
        <v>7396</v>
      </c>
      <c r="F4387" s="3">
        <v>5205.3872053872101</v>
      </c>
      <c r="G4387" s="3">
        <v>8889</v>
      </c>
      <c r="H4387" s="3">
        <v>8290.5982905982892</v>
      </c>
      <c r="I4387" s="3">
        <v>86400</v>
      </c>
      <c r="J4387" s="3">
        <v>34524</v>
      </c>
      <c r="K4387" s="3">
        <v>0.39958333333333301</v>
      </c>
    </row>
    <row r="4388" spans="1:11" x14ac:dyDescent="0.2">
      <c r="A4388" s="3" t="s">
        <v>1561</v>
      </c>
      <c r="B4388" s="3" t="s">
        <v>1593</v>
      </c>
      <c r="C4388" s="3" t="s">
        <v>1594</v>
      </c>
      <c r="D4388" s="3" t="s">
        <v>11</v>
      </c>
      <c r="E4388" s="3">
        <v>7272</v>
      </c>
      <c r="F4388" s="3">
        <v>4738.9162561576404</v>
      </c>
      <c r="G4388" s="3">
        <v>7724</v>
      </c>
      <c r="H4388" s="3">
        <v>5396.8253968254003</v>
      </c>
      <c r="I4388" s="3">
        <v>86400</v>
      </c>
      <c r="J4388" s="3">
        <v>34524</v>
      </c>
      <c r="K4388" s="3">
        <v>0.39958333333333301</v>
      </c>
    </row>
    <row r="4389" spans="1:11" x14ac:dyDescent="0.2">
      <c r="A4389" s="3" t="s">
        <v>1561</v>
      </c>
      <c r="B4389" s="3" t="s">
        <v>1593</v>
      </c>
      <c r="C4389" s="3" t="s">
        <v>1594</v>
      </c>
      <c r="D4389" s="3" t="s">
        <v>12</v>
      </c>
      <c r="E4389" s="3">
        <v>7089</v>
      </c>
      <c r="F4389" s="3">
        <v>4448.3706321162099</v>
      </c>
      <c r="G4389" s="3">
        <v>8714</v>
      </c>
      <c r="H4389" s="3">
        <v>7427.5362318840598</v>
      </c>
      <c r="I4389" s="3">
        <v>86400</v>
      </c>
      <c r="J4389" s="3">
        <v>34524</v>
      </c>
      <c r="K4389" s="3">
        <v>0.39958333333333301</v>
      </c>
    </row>
    <row r="4390" spans="1:11" x14ac:dyDescent="0.2">
      <c r="A4390" s="3" t="s">
        <v>1561</v>
      </c>
      <c r="B4390" s="3" t="s">
        <v>1593</v>
      </c>
      <c r="C4390" s="3" t="s">
        <v>1594</v>
      </c>
      <c r="D4390" s="3" t="s">
        <v>13</v>
      </c>
      <c r="E4390" s="3">
        <v>8134</v>
      </c>
      <c r="F4390" s="3">
        <v>6616.9544740973297</v>
      </c>
      <c r="G4390" s="3">
        <v>9042</v>
      </c>
      <c r="H4390" s="3">
        <v>8296.2962962962993</v>
      </c>
      <c r="I4390" s="3">
        <v>86400</v>
      </c>
      <c r="J4390" s="3">
        <v>34524</v>
      </c>
      <c r="K4390" s="3">
        <v>0.39958333333333301</v>
      </c>
    </row>
    <row r="4391" spans="1:11" x14ac:dyDescent="0.2">
      <c r="A4391" s="3" t="s">
        <v>1561</v>
      </c>
      <c r="B4391" s="3" t="s">
        <v>1593</v>
      </c>
      <c r="C4391" s="3" t="s">
        <v>1594</v>
      </c>
      <c r="D4391" s="3" t="s">
        <v>14</v>
      </c>
      <c r="E4391" s="3">
        <v>6990</v>
      </c>
      <c r="F4391" s="3">
        <v>4760.2339181286598</v>
      </c>
      <c r="G4391" s="3">
        <v>8099</v>
      </c>
      <c r="H4391" s="3">
        <v>6318.6813186813197</v>
      </c>
      <c r="I4391" s="3">
        <v>86400</v>
      </c>
      <c r="J4391" s="3">
        <v>34524</v>
      </c>
      <c r="K4391" s="3">
        <v>0.39958333333333301</v>
      </c>
    </row>
    <row r="4392" spans="1:11" x14ac:dyDescent="0.2">
      <c r="A4392" s="3" t="s">
        <v>1561</v>
      </c>
      <c r="B4392" s="3" t="s">
        <v>1593</v>
      </c>
      <c r="C4392" s="3" t="s">
        <v>1594</v>
      </c>
      <c r="D4392" s="3" t="s">
        <v>15</v>
      </c>
      <c r="E4392" s="3">
        <v>8005</v>
      </c>
      <c r="F4392" s="3">
        <v>6339.8692810457496</v>
      </c>
      <c r="G4392" s="3">
        <v>9028</v>
      </c>
      <c r="H4392" s="3">
        <v>7777.7777777777801</v>
      </c>
      <c r="I4392" s="3">
        <v>86400</v>
      </c>
      <c r="J4392" s="3">
        <v>34524</v>
      </c>
      <c r="K4392" s="3">
        <v>0.39958333333333301</v>
      </c>
    </row>
    <row r="4393" spans="1:11" x14ac:dyDescent="0.2">
      <c r="A4393" s="3" t="s">
        <v>1561</v>
      </c>
      <c r="B4393" s="3" t="s">
        <v>1596</v>
      </c>
      <c r="C4393" s="3" t="s">
        <v>1597</v>
      </c>
      <c r="D4393" s="3" t="s">
        <v>8</v>
      </c>
      <c r="E4393" s="3">
        <v>6605</v>
      </c>
      <c r="F4393" s="3">
        <v>3694.22215415247</v>
      </c>
      <c r="G4393" s="3">
        <v>8028</v>
      </c>
      <c r="H4393" s="3">
        <v>6208.0808080808101</v>
      </c>
      <c r="I4393" s="3">
        <v>69451</v>
      </c>
      <c r="J4393" s="3">
        <v>24809</v>
      </c>
      <c r="K4393" s="3">
        <v>0.357215878821039</v>
      </c>
    </row>
    <row r="4394" spans="1:11" x14ac:dyDescent="0.2">
      <c r="A4394" s="3" t="s">
        <v>1561</v>
      </c>
      <c r="B4394" s="3" t="s">
        <v>1596</v>
      </c>
      <c r="C4394" s="3" t="s">
        <v>1597</v>
      </c>
      <c r="D4394" s="3" t="s">
        <v>9</v>
      </c>
      <c r="E4394" s="3">
        <v>7017</v>
      </c>
      <c r="F4394" s="3">
        <v>3986.6638140065602</v>
      </c>
      <c r="G4394" s="3">
        <v>8569</v>
      </c>
      <c r="H4394" s="3">
        <v>6763.0252100840298</v>
      </c>
      <c r="I4394" s="3">
        <v>69451</v>
      </c>
      <c r="J4394" s="3">
        <v>24809</v>
      </c>
      <c r="K4394" s="3">
        <v>0.357215878821039</v>
      </c>
    </row>
    <row r="4395" spans="1:11" x14ac:dyDescent="0.2">
      <c r="A4395" s="3" t="s">
        <v>1561</v>
      </c>
      <c r="B4395" s="3" t="s">
        <v>1596</v>
      </c>
      <c r="C4395" s="3" t="s">
        <v>1597</v>
      </c>
      <c r="D4395" s="3" t="s">
        <v>10</v>
      </c>
      <c r="E4395" s="3">
        <v>7218</v>
      </c>
      <c r="F4395" s="3">
        <v>4047.8432589986401</v>
      </c>
      <c r="G4395" s="3">
        <v>8412</v>
      </c>
      <c r="H4395" s="3">
        <v>6142.6758060421398</v>
      </c>
      <c r="I4395" s="3">
        <v>69451</v>
      </c>
      <c r="J4395" s="3">
        <v>24809</v>
      </c>
      <c r="K4395" s="3">
        <v>0.357215878821039</v>
      </c>
    </row>
    <row r="4396" spans="1:11" x14ac:dyDescent="0.2">
      <c r="A4396" s="3" t="s">
        <v>1561</v>
      </c>
      <c r="B4396" s="3" t="s">
        <v>1596</v>
      </c>
      <c r="C4396" s="3" t="s">
        <v>1597</v>
      </c>
      <c r="D4396" s="3" t="s">
        <v>11</v>
      </c>
      <c r="E4396" s="3">
        <v>7069</v>
      </c>
      <c r="F4396" s="3">
        <v>3920.7843137254899</v>
      </c>
      <c r="G4396" s="3">
        <v>7989</v>
      </c>
      <c r="H4396" s="3">
        <v>4829.50680272109</v>
      </c>
      <c r="I4396" s="3">
        <v>69451</v>
      </c>
      <c r="J4396" s="3">
        <v>24809</v>
      </c>
      <c r="K4396" s="3">
        <v>0.357215878821039</v>
      </c>
    </row>
    <row r="4397" spans="1:11" x14ac:dyDescent="0.2">
      <c r="A4397" s="3" t="s">
        <v>1561</v>
      </c>
      <c r="B4397" s="3" t="s">
        <v>1596</v>
      </c>
      <c r="C4397" s="3" t="s">
        <v>1597</v>
      </c>
      <c r="D4397" s="3" t="s">
        <v>12</v>
      </c>
      <c r="E4397" s="3">
        <v>6582</v>
      </c>
      <c r="F4397" s="3">
        <v>4064.4826188304501</v>
      </c>
      <c r="G4397" s="3">
        <v>8147</v>
      </c>
      <c r="H4397" s="3">
        <v>6655.4307116104901</v>
      </c>
      <c r="I4397" s="3">
        <v>69451</v>
      </c>
      <c r="J4397" s="3">
        <v>24809</v>
      </c>
      <c r="K4397" s="3">
        <v>0.357215878821039</v>
      </c>
    </row>
    <row r="4398" spans="1:11" x14ac:dyDescent="0.2">
      <c r="A4398" s="3" t="s">
        <v>1561</v>
      </c>
      <c r="B4398" s="3" t="s">
        <v>1596</v>
      </c>
      <c r="C4398" s="3" t="s">
        <v>1597</v>
      </c>
      <c r="D4398" s="3" t="s">
        <v>13</v>
      </c>
      <c r="E4398" s="3">
        <v>8421</v>
      </c>
      <c r="F4398" s="3">
        <v>6764.7058823529396</v>
      </c>
      <c r="G4398" s="3">
        <v>9470</v>
      </c>
      <c r="H4398" s="3">
        <v>9000</v>
      </c>
      <c r="I4398" s="3">
        <v>69451</v>
      </c>
      <c r="J4398" s="3">
        <v>24809</v>
      </c>
      <c r="K4398" s="3">
        <v>0.357215878821039</v>
      </c>
    </row>
    <row r="4399" spans="1:11" x14ac:dyDescent="0.2">
      <c r="A4399" s="3" t="s">
        <v>1561</v>
      </c>
      <c r="B4399" s="3" t="s">
        <v>1596</v>
      </c>
      <c r="C4399" s="3" t="s">
        <v>1597</v>
      </c>
      <c r="D4399" s="3" t="s">
        <v>14</v>
      </c>
      <c r="E4399" s="3">
        <v>7644</v>
      </c>
      <c r="F4399" s="3">
        <v>4680.4670912951196</v>
      </c>
      <c r="G4399" s="3">
        <v>8126</v>
      </c>
      <c r="H4399" s="3">
        <v>5530.7994757535998</v>
      </c>
      <c r="I4399" s="3">
        <v>69451</v>
      </c>
      <c r="J4399" s="3">
        <v>24809</v>
      </c>
      <c r="K4399" s="3">
        <v>0.357215878821039</v>
      </c>
    </row>
    <row r="4400" spans="1:11" x14ac:dyDescent="0.2">
      <c r="A4400" s="3" t="s">
        <v>1561</v>
      </c>
      <c r="B4400" s="3" t="s">
        <v>1596</v>
      </c>
      <c r="C4400" s="3" t="s">
        <v>1597</v>
      </c>
      <c r="D4400" s="3" t="s">
        <v>15</v>
      </c>
      <c r="E4400" s="3">
        <v>7985</v>
      </c>
      <c r="F4400" s="3">
        <v>6047.2813238770696</v>
      </c>
      <c r="G4400" s="3">
        <v>8222</v>
      </c>
      <c r="H4400" s="3">
        <v>6956.5217391304304</v>
      </c>
      <c r="I4400" s="3">
        <v>69451</v>
      </c>
      <c r="J4400" s="3">
        <v>24809</v>
      </c>
      <c r="K4400" s="3">
        <v>0.357215878821039</v>
      </c>
    </row>
    <row r="4401" spans="1:11" x14ac:dyDescent="0.2">
      <c r="A4401" s="3" t="s">
        <v>1561</v>
      </c>
      <c r="B4401" s="3" t="s">
        <v>1599</v>
      </c>
      <c r="C4401" s="3" t="s">
        <v>1600</v>
      </c>
      <c r="D4401" s="3" t="s">
        <v>8</v>
      </c>
      <c r="E4401" s="3">
        <v>7482</v>
      </c>
      <c r="F4401" s="3">
        <v>4783.0648696033304</v>
      </c>
      <c r="G4401" s="3">
        <v>8474</v>
      </c>
      <c r="H4401" s="3">
        <v>6450</v>
      </c>
      <c r="I4401" s="3">
        <v>110291</v>
      </c>
      <c r="J4401" s="3">
        <v>46931</v>
      </c>
      <c r="K4401" s="3">
        <v>0.42551976135858799</v>
      </c>
    </row>
    <row r="4402" spans="1:11" x14ac:dyDescent="0.2">
      <c r="A4402" s="3" t="s">
        <v>1561</v>
      </c>
      <c r="B4402" s="3" t="s">
        <v>1599</v>
      </c>
      <c r="C4402" s="3" t="s">
        <v>1600</v>
      </c>
      <c r="D4402" s="3" t="s">
        <v>9</v>
      </c>
      <c r="E4402" s="3">
        <v>8485</v>
      </c>
      <c r="F4402" s="3">
        <v>6031.3531353135304</v>
      </c>
      <c r="G4402" s="3">
        <v>8486</v>
      </c>
      <c r="H4402" s="3">
        <v>5888.8888888888896</v>
      </c>
      <c r="I4402" s="3">
        <v>110291</v>
      </c>
      <c r="J4402" s="3">
        <v>46931</v>
      </c>
      <c r="K4402" s="3">
        <v>0.42551976135858799</v>
      </c>
    </row>
    <row r="4403" spans="1:11" x14ac:dyDescent="0.2">
      <c r="A4403" s="3" t="s">
        <v>1561</v>
      </c>
      <c r="B4403" s="3" t="s">
        <v>1599</v>
      </c>
      <c r="C4403" s="3" t="s">
        <v>1600</v>
      </c>
      <c r="D4403" s="3" t="s">
        <v>10</v>
      </c>
      <c r="E4403" s="3">
        <v>7773</v>
      </c>
      <c r="F4403" s="3">
        <v>4862.7313625679099</v>
      </c>
      <c r="G4403" s="3">
        <v>7370</v>
      </c>
      <c r="H4403" s="3">
        <v>4518.5394315829099</v>
      </c>
      <c r="I4403" s="3">
        <v>110291</v>
      </c>
      <c r="J4403" s="3">
        <v>46931</v>
      </c>
      <c r="K4403" s="3">
        <v>0.42551976135858799</v>
      </c>
    </row>
    <row r="4404" spans="1:11" x14ac:dyDescent="0.2">
      <c r="A4404" s="3" t="s">
        <v>1561</v>
      </c>
      <c r="B4404" s="3" t="s">
        <v>1599</v>
      </c>
      <c r="C4404" s="3" t="s">
        <v>1600</v>
      </c>
      <c r="D4404" s="3" t="s">
        <v>11</v>
      </c>
      <c r="E4404" s="3">
        <v>7389</v>
      </c>
      <c r="F4404" s="3">
        <v>5517.2413793103497</v>
      </c>
      <c r="G4404" s="3">
        <v>7928</v>
      </c>
      <c r="H4404" s="3">
        <v>6149.0683229813703</v>
      </c>
      <c r="I4404" s="3">
        <v>110291</v>
      </c>
      <c r="J4404" s="3">
        <v>46931</v>
      </c>
      <c r="K4404" s="3">
        <v>0.42551976135858799</v>
      </c>
    </row>
    <row r="4405" spans="1:11" x14ac:dyDescent="0.2">
      <c r="A4405" s="3" t="s">
        <v>1561</v>
      </c>
      <c r="B4405" s="3" t="s">
        <v>1599</v>
      </c>
      <c r="C4405" s="3" t="s">
        <v>1600</v>
      </c>
      <c r="D4405" s="3" t="s">
        <v>12</v>
      </c>
      <c r="E4405" s="3">
        <v>8524</v>
      </c>
      <c r="F4405" s="3">
        <v>6304.7619047619</v>
      </c>
      <c r="G4405" s="3">
        <v>8442</v>
      </c>
      <c r="H4405" s="3">
        <v>6196.0784313725499</v>
      </c>
      <c r="I4405" s="3">
        <v>110291</v>
      </c>
      <c r="J4405" s="3">
        <v>46931</v>
      </c>
      <c r="K4405" s="3">
        <v>0.42551976135858799</v>
      </c>
    </row>
    <row r="4406" spans="1:11" x14ac:dyDescent="0.2">
      <c r="A4406" s="3" t="s">
        <v>1561</v>
      </c>
      <c r="B4406" s="3" t="s">
        <v>1599</v>
      </c>
      <c r="C4406" s="3" t="s">
        <v>1600</v>
      </c>
      <c r="D4406" s="3" t="s">
        <v>13</v>
      </c>
      <c r="E4406" s="3">
        <v>8252</v>
      </c>
      <c r="F4406" s="3">
        <v>6488.8888888888896</v>
      </c>
      <c r="G4406" s="3">
        <v>8431</v>
      </c>
      <c r="H4406" s="3">
        <v>6636.3636363636397</v>
      </c>
      <c r="I4406" s="3">
        <v>110291</v>
      </c>
      <c r="J4406" s="3">
        <v>46931</v>
      </c>
      <c r="K4406" s="3">
        <v>0.42551976135858799</v>
      </c>
    </row>
    <row r="4407" spans="1:11" x14ac:dyDescent="0.2">
      <c r="A4407" s="3" t="s">
        <v>1561</v>
      </c>
      <c r="B4407" s="3" t="s">
        <v>1599</v>
      </c>
      <c r="C4407" s="3" t="s">
        <v>1600</v>
      </c>
      <c r="D4407" s="3" t="s">
        <v>14</v>
      </c>
      <c r="E4407" s="3">
        <v>6438</v>
      </c>
      <c r="F4407" s="3">
        <v>3921.4285714285702</v>
      </c>
      <c r="G4407" s="3">
        <v>6724</v>
      </c>
      <c r="H4407" s="3">
        <v>4289.8671096345497</v>
      </c>
      <c r="I4407" s="3">
        <v>110291</v>
      </c>
      <c r="J4407" s="3">
        <v>46931</v>
      </c>
      <c r="K4407" s="3">
        <v>0.42551976135858799</v>
      </c>
    </row>
    <row r="4408" spans="1:11" x14ac:dyDescent="0.2">
      <c r="A4408" s="3" t="s">
        <v>1561</v>
      </c>
      <c r="B4408" s="3" t="s">
        <v>1599</v>
      </c>
      <c r="C4408" s="3" t="s">
        <v>1600</v>
      </c>
      <c r="D4408" s="3" t="s">
        <v>15</v>
      </c>
      <c r="E4408" s="3">
        <v>7655</v>
      </c>
      <c r="F4408" s="3">
        <v>5273.2240437158498</v>
      </c>
      <c r="G4408" s="3">
        <v>7834</v>
      </c>
      <c r="H4408" s="3">
        <v>5405.1724137930996</v>
      </c>
      <c r="I4408" s="3">
        <v>110291</v>
      </c>
      <c r="J4408" s="3">
        <v>46931</v>
      </c>
      <c r="K4408" s="3">
        <v>0.42551976135858799</v>
      </c>
    </row>
    <row r="4409" spans="1:11" x14ac:dyDescent="0.2">
      <c r="A4409" s="3" t="s">
        <v>1561</v>
      </c>
      <c r="B4409" s="3" t="s">
        <v>1602</v>
      </c>
      <c r="C4409" s="3" t="s">
        <v>1603</v>
      </c>
      <c r="D4409" s="3" t="s">
        <v>8</v>
      </c>
      <c r="I4409" s="3">
        <v>123441</v>
      </c>
    </row>
    <row r="4410" spans="1:11" x14ac:dyDescent="0.2">
      <c r="A4410" s="3" t="s">
        <v>1561</v>
      </c>
      <c r="B4410" s="3" t="s">
        <v>1602</v>
      </c>
      <c r="C4410" s="3" t="s">
        <v>1603</v>
      </c>
      <c r="D4410" s="3" t="s">
        <v>11</v>
      </c>
      <c r="I4410" s="3">
        <v>123441</v>
      </c>
    </row>
    <row r="4411" spans="1:11" x14ac:dyDescent="0.2">
      <c r="A4411" s="3" t="s">
        <v>1561</v>
      </c>
      <c r="B4411" s="3" t="s">
        <v>1602</v>
      </c>
      <c r="C4411" s="3" t="s">
        <v>1603</v>
      </c>
      <c r="D4411" s="3" t="s">
        <v>12</v>
      </c>
      <c r="I4411" s="3">
        <v>123441</v>
      </c>
    </row>
    <row r="4412" spans="1:11" x14ac:dyDescent="0.2">
      <c r="A4412" s="3" t="s">
        <v>1561</v>
      </c>
      <c r="B4412" s="3" t="s">
        <v>1602</v>
      </c>
      <c r="C4412" s="3" t="s">
        <v>1603</v>
      </c>
      <c r="D4412" s="3" t="s">
        <v>13</v>
      </c>
      <c r="I4412" s="3">
        <v>123441</v>
      </c>
    </row>
    <row r="4413" spans="1:11" x14ac:dyDescent="0.2">
      <c r="A4413" s="3" t="s">
        <v>1561</v>
      </c>
      <c r="B4413" s="3" t="s">
        <v>1602</v>
      </c>
      <c r="C4413" s="3" t="s">
        <v>1603</v>
      </c>
      <c r="D4413" s="3" t="s">
        <v>14</v>
      </c>
      <c r="I4413" s="3">
        <v>123441</v>
      </c>
    </row>
    <row r="4414" spans="1:11" x14ac:dyDescent="0.2">
      <c r="A4414" s="3" t="s">
        <v>1561</v>
      </c>
      <c r="B4414" s="3" t="s">
        <v>1602</v>
      </c>
      <c r="C4414" s="3" t="s">
        <v>1603</v>
      </c>
      <c r="D4414" s="3" t="s">
        <v>15</v>
      </c>
      <c r="I4414" s="3">
        <v>123441</v>
      </c>
    </row>
    <row r="4415" spans="1:11" x14ac:dyDescent="0.2">
      <c r="A4415" s="3" t="s">
        <v>1561</v>
      </c>
      <c r="B4415" s="3" t="s">
        <v>1604</v>
      </c>
      <c r="C4415" s="3" t="s">
        <v>1605</v>
      </c>
      <c r="D4415" s="3" t="s">
        <v>8</v>
      </c>
      <c r="E4415" s="3">
        <v>7856</v>
      </c>
      <c r="F4415" s="3">
        <v>5363.6363636363603</v>
      </c>
      <c r="G4415" s="3">
        <v>8688</v>
      </c>
      <c r="H4415" s="3">
        <v>6733.3333333333303</v>
      </c>
      <c r="I4415" s="3">
        <v>107800</v>
      </c>
    </row>
    <row r="4416" spans="1:11" x14ac:dyDescent="0.2">
      <c r="A4416" s="3" t="s">
        <v>1561</v>
      </c>
      <c r="B4416" s="3" t="s">
        <v>1604</v>
      </c>
      <c r="C4416" s="3" t="s">
        <v>1605</v>
      </c>
      <c r="D4416" s="3" t="s">
        <v>9</v>
      </c>
      <c r="E4416" s="3">
        <v>8681</v>
      </c>
      <c r="F4416" s="3">
        <v>7444.4444444444398</v>
      </c>
      <c r="G4416" s="3">
        <v>8296</v>
      </c>
      <c r="H4416" s="3">
        <v>7222.2222222222199</v>
      </c>
      <c r="I4416" s="3">
        <v>107800</v>
      </c>
    </row>
    <row r="4417" spans="1:9" x14ac:dyDescent="0.2">
      <c r="A4417" s="3" t="s">
        <v>1561</v>
      </c>
      <c r="B4417" s="3" t="s">
        <v>1604</v>
      </c>
      <c r="C4417" s="3" t="s">
        <v>1605</v>
      </c>
      <c r="D4417" s="3" t="s">
        <v>10</v>
      </c>
      <c r="E4417" s="3">
        <v>8604</v>
      </c>
      <c r="F4417" s="3">
        <v>6849.0878938640099</v>
      </c>
      <c r="G4417" s="3">
        <v>8650</v>
      </c>
      <c r="H4417" s="3">
        <v>7337.2206025267296</v>
      </c>
      <c r="I4417" s="3">
        <v>107800</v>
      </c>
    </row>
    <row r="4418" spans="1:9" x14ac:dyDescent="0.2">
      <c r="A4418" s="3" t="s">
        <v>1561</v>
      </c>
      <c r="B4418" s="3" t="s">
        <v>1604</v>
      </c>
      <c r="C4418" s="3" t="s">
        <v>1605</v>
      </c>
      <c r="D4418" s="3" t="s">
        <v>11</v>
      </c>
      <c r="E4418" s="3">
        <v>9167</v>
      </c>
      <c r="F4418" s="3">
        <v>8571.4285714285706</v>
      </c>
      <c r="G4418" s="3">
        <v>10000</v>
      </c>
      <c r="H4418" s="3">
        <v>10000</v>
      </c>
      <c r="I4418" s="3">
        <v>107800</v>
      </c>
    </row>
    <row r="4419" spans="1:9" x14ac:dyDescent="0.2">
      <c r="A4419" s="3" t="s">
        <v>1561</v>
      </c>
      <c r="B4419" s="3" t="s">
        <v>1604</v>
      </c>
      <c r="C4419" s="3" t="s">
        <v>1605</v>
      </c>
      <c r="D4419" s="3" t="s">
        <v>12</v>
      </c>
      <c r="E4419" s="3">
        <v>8750</v>
      </c>
      <c r="F4419" s="3">
        <v>7142.8571428571404</v>
      </c>
      <c r="G4419" s="3">
        <v>8750</v>
      </c>
      <c r="H4419" s="3">
        <v>7142.8571428571404</v>
      </c>
      <c r="I4419" s="3">
        <v>107800</v>
      </c>
    </row>
    <row r="4420" spans="1:9" x14ac:dyDescent="0.2">
      <c r="A4420" s="3" t="s">
        <v>1561</v>
      </c>
      <c r="B4420" s="3" t="s">
        <v>1604</v>
      </c>
      <c r="C4420" s="3" t="s">
        <v>1605</v>
      </c>
      <c r="D4420" s="3" t="s">
        <v>13</v>
      </c>
      <c r="E4420" s="3">
        <v>9091</v>
      </c>
      <c r="F4420" s="3">
        <v>8461.5384615384592</v>
      </c>
      <c r="G4420" s="3">
        <v>9091</v>
      </c>
      <c r="H4420" s="3">
        <v>8461.5384615384592</v>
      </c>
      <c r="I4420" s="3">
        <v>107800</v>
      </c>
    </row>
    <row r="4421" spans="1:9" x14ac:dyDescent="0.2">
      <c r="A4421" s="3" t="s">
        <v>1561</v>
      </c>
      <c r="B4421" s="3" t="s">
        <v>1604</v>
      </c>
      <c r="C4421" s="3" t="s">
        <v>1605</v>
      </c>
      <c r="D4421" s="3" t="s">
        <v>14</v>
      </c>
      <c r="E4421" s="3">
        <v>8243</v>
      </c>
      <c r="F4421" s="3">
        <v>5947.0899470899503</v>
      </c>
      <c r="G4421" s="3">
        <v>8202</v>
      </c>
      <c r="H4421" s="3">
        <v>5895.6916099773198</v>
      </c>
      <c r="I4421" s="3">
        <v>107800</v>
      </c>
    </row>
    <row r="4422" spans="1:9" x14ac:dyDescent="0.2">
      <c r="A4422" s="3" t="s">
        <v>1561</v>
      </c>
      <c r="B4422" s="3" t="s">
        <v>1604</v>
      </c>
      <c r="C4422" s="3" t="s">
        <v>1605</v>
      </c>
      <c r="D4422" s="3" t="s">
        <v>15</v>
      </c>
      <c r="E4422" s="3">
        <v>7680</v>
      </c>
      <c r="F4422" s="3">
        <v>5438.5964912280697</v>
      </c>
      <c r="G4422" s="3">
        <v>7708</v>
      </c>
      <c r="H4422" s="3">
        <v>5672.95597484277</v>
      </c>
      <c r="I4422" s="3">
        <v>107800</v>
      </c>
    </row>
    <row r="4423" spans="1:9" x14ac:dyDescent="0.2">
      <c r="A4423" s="3" t="s">
        <v>1561</v>
      </c>
      <c r="B4423" s="3" t="s">
        <v>1606</v>
      </c>
      <c r="C4423" s="3" t="s">
        <v>1607</v>
      </c>
      <c r="D4423" s="3" t="s">
        <v>8</v>
      </c>
      <c r="E4423" s="3">
        <v>6770</v>
      </c>
      <c r="F4423" s="3">
        <v>3714.6371463714599</v>
      </c>
      <c r="G4423" s="3">
        <v>8309</v>
      </c>
      <c r="H4423" s="3">
        <v>6405.2287581699302</v>
      </c>
      <c r="I4423" s="3">
        <v>123309</v>
      </c>
    </row>
    <row r="4424" spans="1:9" x14ac:dyDescent="0.2">
      <c r="A4424" s="3" t="s">
        <v>1561</v>
      </c>
      <c r="B4424" s="3" t="s">
        <v>1606</v>
      </c>
      <c r="C4424" s="3" t="s">
        <v>1607</v>
      </c>
      <c r="D4424" s="3" t="s">
        <v>9</v>
      </c>
      <c r="E4424" s="3">
        <v>7782</v>
      </c>
      <c r="F4424" s="3">
        <v>5179.8561151079102</v>
      </c>
      <c r="G4424" s="3">
        <v>9375</v>
      </c>
      <c r="H4424" s="3">
        <v>8947.3684210526299</v>
      </c>
      <c r="I4424" s="3">
        <v>123309</v>
      </c>
    </row>
    <row r="4425" spans="1:9" x14ac:dyDescent="0.2">
      <c r="A4425" s="3" t="s">
        <v>1561</v>
      </c>
      <c r="B4425" s="3" t="s">
        <v>1606</v>
      </c>
      <c r="C4425" s="3" t="s">
        <v>1607</v>
      </c>
      <c r="D4425" s="3" t="s">
        <v>10</v>
      </c>
      <c r="E4425" s="3">
        <v>7444</v>
      </c>
      <c r="F4425" s="3">
        <v>5021.0970464134998</v>
      </c>
      <c r="G4425" s="3">
        <v>9589</v>
      </c>
      <c r="H4425" s="3">
        <v>9166.6666666666697</v>
      </c>
      <c r="I4425" s="3">
        <v>123309</v>
      </c>
    </row>
    <row r="4426" spans="1:9" x14ac:dyDescent="0.2">
      <c r="A4426" s="3" t="s">
        <v>1561</v>
      </c>
      <c r="B4426" s="3" t="s">
        <v>1606</v>
      </c>
      <c r="C4426" s="3" t="s">
        <v>1607</v>
      </c>
      <c r="D4426" s="3" t="s">
        <v>11</v>
      </c>
      <c r="E4426" s="3">
        <v>8171</v>
      </c>
      <c r="F4426" s="3">
        <v>6106.19469026549</v>
      </c>
      <c r="G4426" s="3">
        <v>9000</v>
      </c>
      <c r="H4426" s="3">
        <v>8333.3333333333303</v>
      </c>
      <c r="I4426" s="3">
        <v>123309</v>
      </c>
    </row>
    <row r="4427" spans="1:9" x14ac:dyDescent="0.2">
      <c r="A4427" s="3" t="s">
        <v>1561</v>
      </c>
      <c r="B4427" s="3" t="s">
        <v>1606</v>
      </c>
      <c r="C4427" s="3" t="s">
        <v>1607</v>
      </c>
      <c r="D4427" s="3" t="s">
        <v>12</v>
      </c>
      <c r="E4427" s="3">
        <v>7359</v>
      </c>
      <c r="F4427" s="3">
        <v>4652.0618556701002</v>
      </c>
      <c r="G4427" s="3">
        <v>9556</v>
      </c>
      <c r="H4427" s="3">
        <v>8888.8888888888905</v>
      </c>
      <c r="I4427" s="3">
        <v>123309</v>
      </c>
    </row>
    <row r="4428" spans="1:9" x14ac:dyDescent="0.2">
      <c r="A4428" s="3" t="s">
        <v>1561</v>
      </c>
      <c r="B4428" s="3" t="s">
        <v>1606</v>
      </c>
      <c r="C4428" s="3" t="s">
        <v>1607</v>
      </c>
      <c r="D4428" s="3" t="s">
        <v>13</v>
      </c>
      <c r="E4428" s="3">
        <v>8556</v>
      </c>
      <c r="F4428" s="3">
        <v>7560.9756097561003</v>
      </c>
      <c r="G4428" s="3">
        <v>8889</v>
      </c>
      <c r="H4428" s="3">
        <v>8000</v>
      </c>
      <c r="I4428" s="3">
        <v>123309</v>
      </c>
    </row>
    <row r="4429" spans="1:9" x14ac:dyDescent="0.2">
      <c r="A4429" s="3" t="s">
        <v>1561</v>
      </c>
      <c r="B4429" s="3" t="s">
        <v>1606</v>
      </c>
      <c r="C4429" s="3" t="s">
        <v>1607</v>
      </c>
      <c r="D4429" s="3" t="s">
        <v>14</v>
      </c>
      <c r="E4429" s="3">
        <v>8267</v>
      </c>
      <c r="F4429" s="3">
        <v>5916.6666666666697</v>
      </c>
      <c r="G4429" s="3">
        <v>8441</v>
      </c>
      <c r="H4429" s="3">
        <v>6516.2907268170402</v>
      </c>
      <c r="I4429" s="3">
        <v>123309</v>
      </c>
    </row>
    <row r="4430" spans="1:9" x14ac:dyDescent="0.2">
      <c r="A4430" s="3" t="s">
        <v>1561</v>
      </c>
      <c r="B4430" s="3" t="s">
        <v>1606</v>
      </c>
      <c r="C4430" s="3" t="s">
        <v>1607</v>
      </c>
      <c r="D4430" s="3" t="s">
        <v>15</v>
      </c>
      <c r="E4430" s="3">
        <v>7573</v>
      </c>
      <c r="F4430" s="3">
        <v>5464.4012944983797</v>
      </c>
      <c r="G4430" s="3">
        <v>7842</v>
      </c>
      <c r="H4430" s="3">
        <v>6029.9145299145302</v>
      </c>
      <c r="I4430" s="3">
        <v>123309</v>
      </c>
    </row>
    <row r="4431" spans="1:9" x14ac:dyDescent="0.2">
      <c r="A4431" s="3" t="s">
        <v>1561</v>
      </c>
      <c r="B4431" s="3" t="s">
        <v>1608</v>
      </c>
      <c r="C4431" s="3" t="s">
        <v>1609</v>
      </c>
      <c r="D4431" s="3" t="s">
        <v>8</v>
      </c>
      <c r="I4431" s="3">
        <v>88066</v>
      </c>
    </row>
    <row r="4432" spans="1:9" x14ac:dyDescent="0.2">
      <c r="A4432" s="3" t="s">
        <v>1561</v>
      </c>
      <c r="B4432" s="3" t="s">
        <v>1610</v>
      </c>
      <c r="C4432" s="3" t="s">
        <v>1611</v>
      </c>
      <c r="D4432" s="3" t="s">
        <v>8</v>
      </c>
      <c r="E4432" s="3">
        <v>6759</v>
      </c>
      <c r="F4432" s="3">
        <v>4251.7289073305701</v>
      </c>
      <c r="G4432" s="3">
        <v>8184</v>
      </c>
      <c r="H4432" s="3">
        <v>6577.0609318996403</v>
      </c>
      <c r="I4432" s="3">
        <v>96500</v>
      </c>
    </row>
    <row r="4433" spans="1:9" x14ac:dyDescent="0.2">
      <c r="A4433" s="3" t="s">
        <v>1561</v>
      </c>
      <c r="B4433" s="3" t="s">
        <v>1610</v>
      </c>
      <c r="C4433" s="3" t="s">
        <v>1611</v>
      </c>
      <c r="D4433" s="3" t="s">
        <v>9</v>
      </c>
      <c r="E4433" s="3">
        <v>8512</v>
      </c>
      <c r="F4433" s="3">
        <v>8144.0050807329999</v>
      </c>
      <c r="G4433" s="3">
        <v>9317</v>
      </c>
      <c r="H4433" s="3">
        <v>9382.8284835979393</v>
      </c>
      <c r="I4433" s="3">
        <v>96500</v>
      </c>
    </row>
    <row r="4434" spans="1:9" x14ac:dyDescent="0.2">
      <c r="A4434" s="3" t="s">
        <v>1561</v>
      </c>
      <c r="B4434" s="3" t="s">
        <v>1610</v>
      </c>
      <c r="C4434" s="3" t="s">
        <v>1611</v>
      </c>
      <c r="D4434" s="3" t="s">
        <v>10</v>
      </c>
      <c r="E4434" s="3">
        <v>8526</v>
      </c>
      <c r="F4434" s="3">
        <v>8404.1306129183195</v>
      </c>
      <c r="G4434" s="3">
        <v>9158</v>
      </c>
      <c r="H4434" s="3">
        <v>9066.1185807656402</v>
      </c>
      <c r="I4434" s="3">
        <v>96500</v>
      </c>
    </row>
    <row r="4435" spans="1:9" x14ac:dyDescent="0.2">
      <c r="A4435" s="3" t="s">
        <v>1561</v>
      </c>
      <c r="B4435" s="3" t="s">
        <v>1610</v>
      </c>
      <c r="C4435" s="3" t="s">
        <v>1611</v>
      </c>
      <c r="D4435" s="3" t="s">
        <v>11</v>
      </c>
      <c r="E4435" s="3">
        <v>8499</v>
      </c>
      <c r="F4435" s="3">
        <v>7000</v>
      </c>
      <c r="G4435" s="3">
        <v>8860</v>
      </c>
      <c r="H4435" s="3">
        <v>8076.9230769230799</v>
      </c>
      <c r="I4435" s="3">
        <v>96500</v>
      </c>
    </row>
    <row r="4436" spans="1:9" x14ac:dyDescent="0.2">
      <c r="A4436" s="3" t="s">
        <v>1561</v>
      </c>
      <c r="B4436" s="3" t="s">
        <v>1610</v>
      </c>
      <c r="C4436" s="3" t="s">
        <v>1611</v>
      </c>
      <c r="D4436" s="3" t="s">
        <v>12</v>
      </c>
      <c r="E4436" s="3">
        <v>8203</v>
      </c>
      <c r="F4436" s="3">
        <v>6106.19469026549</v>
      </c>
      <c r="G4436" s="3">
        <v>9545</v>
      </c>
      <c r="H4436" s="3">
        <v>9166.6666666666697</v>
      </c>
      <c r="I4436" s="3">
        <v>96500</v>
      </c>
    </row>
    <row r="4437" spans="1:9" x14ac:dyDescent="0.2">
      <c r="A4437" s="3" t="s">
        <v>1561</v>
      </c>
      <c r="B4437" s="3" t="s">
        <v>1610</v>
      </c>
      <c r="C4437" s="3" t="s">
        <v>1611</v>
      </c>
      <c r="D4437" s="3" t="s">
        <v>13</v>
      </c>
      <c r="E4437" s="3">
        <v>8360</v>
      </c>
      <c r="F4437" s="3">
        <v>6956.5217391304304</v>
      </c>
      <c r="G4437" s="3">
        <v>8796</v>
      </c>
      <c r="H4437" s="3">
        <v>8039.2156862745096</v>
      </c>
      <c r="I4437" s="3">
        <v>96500</v>
      </c>
    </row>
    <row r="4438" spans="1:9" x14ac:dyDescent="0.2">
      <c r="A4438" s="3" t="s">
        <v>1561</v>
      </c>
      <c r="B4438" s="3" t="s">
        <v>1610</v>
      </c>
      <c r="C4438" s="3" t="s">
        <v>1611</v>
      </c>
      <c r="D4438" s="3" t="s">
        <v>14</v>
      </c>
      <c r="E4438" s="3">
        <v>8042</v>
      </c>
      <c r="F4438" s="3">
        <v>6553.2544378698203</v>
      </c>
      <c r="G4438" s="3">
        <v>8258</v>
      </c>
      <c r="H4438" s="3">
        <v>7204.7670639219896</v>
      </c>
      <c r="I4438" s="3">
        <v>96500</v>
      </c>
    </row>
    <row r="4439" spans="1:9" x14ac:dyDescent="0.2">
      <c r="A4439" s="3" t="s">
        <v>1561</v>
      </c>
      <c r="B4439" s="3" t="s">
        <v>1610</v>
      </c>
      <c r="C4439" s="3" t="s">
        <v>1611</v>
      </c>
      <c r="D4439" s="3" t="s">
        <v>15</v>
      </c>
      <c r="E4439" s="3">
        <v>8228</v>
      </c>
      <c r="F4439" s="3">
        <v>6582.1428571428596</v>
      </c>
      <c r="G4439" s="3">
        <v>8593</v>
      </c>
      <c r="H4439" s="3">
        <v>7594.4444444444398</v>
      </c>
      <c r="I4439" s="3">
        <v>96500</v>
      </c>
    </row>
    <row r="4440" spans="1:9" x14ac:dyDescent="0.2">
      <c r="A4440" s="3" t="s">
        <v>1561</v>
      </c>
      <c r="B4440" s="3" t="s">
        <v>1612</v>
      </c>
      <c r="C4440" s="3" t="s">
        <v>1613</v>
      </c>
      <c r="D4440" s="3" t="s">
        <v>8</v>
      </c>
      <c r="E4440" s="3">
        <v>5489</v>
      </c>
      <c r="F4440" s="3">
        <v>2470.3397691111199</v>
      </c>
      <c r="G4440" s="3">
        <v>7422</v>
      </c>
      <c r="H4440" s="3">
        <v>4870.5501618122998</v>
      </c>
      <c r="I4440" s="3">
        <v>110237</v>
      </c>
    </row>
    <row r="4441" spans="1:9" x14ac:dyDescent="0.2">
      <c r="A4441" s="3" t="s">
        <v>1561</v>
      </c>
      <c r="B4441" s="3" t="s">
        <v>1612</v>
      </c>
      <c r="C4441" s="3" t="s">
        <v>1613</v>
      </c>
      <c r="D4441" s="3" t="s">
        <v>9</v>
      </c>
      <c r="E4441" s="3">
        <v>6924</v>
      </c>
      <c r="F4441" s="3">
        <v>4111.9034924020298</v>
      </c>
      <c r="G4441" s="3">
        <v>8442</v>
      </c>
      <c r="H4441" s="3">
        <v>6780.8409913673104</v>
      </c>
      <c r="I4441" s="3">
        <v>110237</v>
      </c>
    </row>
    <row r="4442" spans="1:9" x14ac:dyDescent="0.2">
      <c r="A4442" s="3" t="s">
        <v>1561</v>
      </c>
      <c r="B4442" s="3" t="s">
        <v>1612</v>
      </c>
      <c r="C4442" s="3" t="s">
        <v>1613</v>
      </c>
      <c r="D4442" s="3" t="s">
        <v>10</v>
      </c>
      <c r="E4442" s="3">
        <v>6430</v>
      </c>
      <c r="F4442" s="3">
        <v>3641.20265007839</v>
      </c>
      <c r="G4442" s="3">
        <v>8629</v>
      </c>
      <c r="H4442" s="3">
        <v>6961.6402116402096</v>
      </c>
      <c r="I4442" s="3">
        <v>110237</v>
      </c>
    </row>
    <row r="4443" spans="1:9" x14ac:dyDescent="0.2">
      <c r="A4443" s="3" t="s">
        <v>1561</v>
      </c>
      <c r="B4443" s="3" t="s">
        <v>1612</v>
      </c>
      <c r="C4443" s="3" t="s">
        <v>1613</v>
      </c>
      <c r="D4443" s="3" t="s">
        <v>11</v>
      </c>
      <c r="E4443" s="3">
        <v>6657</v>
      </c>
      <c r="F4443" s="3">
        <v>4044.58850502016</v>
      </c>
      <c r="G4443" s="3">
        <v>7225</v>
      </c>
      <c r="H4443" s="3">
        <v>5399.3055555555602</v>
      </c>
      <c r="I4443" s="3">
        <v>110237</v>
      </c>
    </row>
    <row r="4444" spans="1:9" x14ac:dyDescent="0.2">
      <c r="A4444" s="3" t="s">
        <v>1561</v>
      </c>
      <c r="B4444" s="3" t="s">
        <v>1612</v>
      </c>
      <c r="C4444" s="3" t="s">
        <v>1613</v>
      </c>
      <c r="D4444" s="3" t="s">
        <v>12</v>
      </c>
      <c r="E4444" s="3">
        <v>5563</v>
      </c>
      <c r="F4444" s="3">
        <v>2686.80090401402</v>
      </c>
      <c r="G4444" s="3">
        <v>8179</v>
      </c>
      <c r="H4444" s="3">
        <v>6868.6868686868702</v>
      </c>
      <c r="I4444" s="3">
        <v>110237</v>
      </c>
    </row>
    <row r="4445" spans="1:9" x14ac:dyDescent="0.2">
      <c r="A4445" s="3" t="s">
        <v>1561</v>
      </c>
      <c r="B4445" s="3" t="s">
        <v>1612</v>
      </c>
      <c r="C4445" s="3" t="s">
        <v>1613</v>
      </c>
      <c r="D4445" s="3" t="s">
        <v>13</v>
      </c>
      <c r="E4445" s="3">
        <v>9068</v>
      </c>
      <c r="F4445" s="3">
        <v>7209.3023255813996</v>
      </c>
      <c r="G4445" s="3">
        <v>9615</v>
      </c>
      <c r="H4445" s="3">
        <v>9285.7142857142899</v>
      </c>
      <c r="I4445" s="3">
        <v>110237</v>
      </c>
    </row>
    <row r="4446" spans="1:9" x14ac:dyDescent="0.2">
      <c r="A4446" s="3" t="s">
        <v>1561</v>
      </c>
      <c r="B4446" s="3" t="s">
        <v>1612</v>
      </c>
      <c r="C4446" s="3" t="s">
        <v>1613</v>
      </c>
      <c r="D4446" s="3" t="s">
        <v>14</v>
      </c>
      <c r="E4446" s="3">
        <v>6642</v>
      </c>
      <c r="F4446" s="3">
        <v>4527.3631840795997</v>
      </c>
      <c r="G4446" s="3">
        <v>6959</v>
      </c>
      <c r="H4446" s="3">
        <v>5017.1821305841904</v>
      </c>
      <c r="I4446" s="3">
        <v>110237</v>
      </c>
    </row>
    <row r="4447" spans="1:9" x14ac:dyDescent="0.2">
      <c r="A4447" s="3" t="s">
        <v>1561</v>
      </c>
      <c r="B4447" s="3" t="s">
        <v>1612</v>
      </c>
      <c r="C4447" s="3" t="s">
        <v>1613</v>
      </c>
      <c r="D4447" s="3" t="s">
        <v>15</v>
      </c>
      <c r="E4447" s="3">
        <v>7205</v>
      </c>
      <c r="F4447" s="3">
        <v>5007.4906367041203</v>
      </c>
      <c r="G4447" s="3">
        <v>7417</v>
      </c>
      <c r="H4447" s="3">
        <v>5503.0181086519096</v>
      </c>
      <c r="I4447" s="3">
        <v>110237</v>
      </c>
    </row>
    <row r="4448" spans="1:9" x14ac:dyDescent="0.2">
      <c r="A4448" s="3" t="s">
        <v>1561</v>
      </c>
      <c r="B4448" s="3" t="s">
        <v>1614</v>
      </c>
      <c r="C4448" s="3" t="s">
        <v>1615</v>
      </c>
      <c r="D4448" s="3" t="s">
        <v>8</v>
      </c>
      <c r="E4448" s="3">
        <v>4690</v>
      </c>
      <c r="F4448" s="3">
        <v>1490.8657619938899</v>
      </c>
      <c r="G4448" s="3">
        <v>6449</v>
      </c>
      <c r="H4448" s="3">
        <v>3318.4413944877101</v>
      </c>
      <c r="I4448" s="3">
        <v>419033</v>
      </c>
    </row>
    <row r="4449" spans="1:9" x14ac:dyDescent="0.2">
      <c r="A4449" s="3" t="s">
        <v>1561</v>
      </c>
      <c r="B4449" s="3" t="s">
        <v>1614</v>
      </c>
      <c r="C4449" s="3" t="s">
        <v>1615</v>
      </c>
      <c r="D4449" s="3" t="s">
        <v>9</v>
      </c>
      <c r="E4449" s="3">
        <v>5313</v>
      </c>
      <c r="F4449" s="3">
        <v>2058.4460544938402</v>
      </c>
      <c r="G4449" s="3">
        <v>6963</v>
      </c>
      <c r="H4449" s="3">
        <v>4114.9173955296401</v>
      </c>
      <c r="I4449" s="3">
        <v>419033</v>
      </c>
    </row>
    <row r="4450" spans="1:9" x14ac:dyDescent="0.2">
      <c r="A4450" s="3" t="s">
        <v>1561</v>
      </c>
      <c r="B4450" s="3" t="s">
        <v>1614</v>
      </c>
      <c r="C4450" s="3" t="s">
        <v>1615</v>
      </c>
      <c r="D4450" s="3" t="s">
        <v>10</v>
      </c>
      <c r="E4450" s="3">
        <v>5046</v>
      </c>
      <c r="F4450" s="3">
        <v>1941.2400575516001</v>
      </c>
      <c r="G4450" s="3">
        <v>6709</v>
      </c>
      <c r="H4450" s="3">
        <v>4045.2053795689199</v>
      </c>
      <c r="I4450" s="3">
        <v>419033</v>
      </c>
    </row>
    <row r="4451" spans="1:9" x14ac:dyDescent="0.2">
      <c r="A4451" s="3" t="s">
        <v>1561</v>
      </c>
      <c r="B4451" s="3" t="s">
        <v>1614</v>
      </c>
      <c r="C4451" s="3" t="s">
        <v>1615</v>
      </c>
      <c r="D4451" s="3" t="s">
        <v>11</v>
      </c>
      <c r="E4451" s="3">
        <v>5668</v>
      </c>
      <c r="F4451" s="3">
        <v>2344.2319923918899</v>
      </c>
      <c r="G4451" s="3">
        <v>6562</v>
      </c>
      <c r="H4451" s="3">
        <v>4038.0683346784999</v>
      </c>
      <c r="I4451" s="3">
        <v>419033</v>
      </c>
    </row>
    <row r="4452" spans="1:9" x14ac:dyDescent="0.2">
      <c r="A4452" s="3" t="s">
        <v>1561</v>
      </c>
      <c r="B4452" s="3" t="s">
        <v>1614</v>
      </c>
      <c r="C4452" s="3" t="s">
        <v>1615</v>
      </c>
      <c r="D4452" s="3" t="s">
        <v>12</v>
      </c>
      <c r="E4452" s="3">
        <v>4937</v>
      </c>
      <c r="F4452" s="3">
        <v>1817.68583264364</v>
      </c>
      <c r="G4452" s="3">
        <v>7807</v>
      </c>
      <c r="H4452" s="3">
        <v>5438.8379204892999</v>
      </c>
      <c r="I4452" s="3">
        <v>419033</v>
      </c>
    </row>
    <row r="4453" spans="1:9" x14ac:dyDescent="0.2">
      <c r="A4453" s="3" t="s">
        <v>1561</v>
      </c>
      <c r="B4453" s="3" t="s">
        <v>1614</v>
      </c>
      <c r="C4453" s="3" t="s">
        <v>1615</v>
      </c>
      <c r="D4453" s="3" t="s">
        <v>13</v>
      </c>
      <c r="E4453" s="3">
        <v>6859</v>
      </c>
      <c r="F4453" s="3">
        <v>4000</v>
      </c>
      <c r="G4453" s="3">
        <v>8093</v>
      </c>
      <c r="H4453" s="3">
        <v>6266.6666666666697</v>
      </c>
      <c r="I4453" s="3">
        <v>419033</v>
      </c>
    </row>
    <row r="4454" spans="1:9" x14ac:dyDescent="0.2">
      <c r="A4454" s="3" t="s">
        <v>1561</v>
      </c>
      <c r="B4454" s="3" t="s">
        <v>1614</v>
      </c>
      <c r="C4454" s="3" t="s">
        <v>1615</v>
      </c>
      <c r="D4454" s="3" t="s">
        <v>14</v>
      </c>
      <c r="E4454" s="3">
        <v>5761</v>
      </c>
      <c r="F4454" s="3">
        <v>2959.8399525785399</v>
      </c>
      <c r="G4454" s="3">
        <v>6148</v>
      </c>
      <c r="H4454" s="3">
        <v>3417.83552927344</v>
      </c>
      <c r="I4454" s="3">
        <v>419033</v>
      </c>
    </row>
    <row r="4455" spans="1:9" x14ac:dyDescent="0.2">
      <c r="A4455" s="3" t="s">
        <v>1561</v>
      </c>
      <c r="B4455" s="3" t="s">
        <v>1614</v>
      </c>
      <c r="C4455" s="3" t="s">
        <v>1615</v>
      </c>
      <c r="D4455" s="3" t="s">
        <v>15</v>
      </c>
      <c r="E4455" s="3">
        <v>6895</v>
      </c>
      <c r="F4455" s="3">
        <v>4137.4578567910503</v>
      </c>
      <c r="G4455" s="3">
        <v>7495</v>
      </c>
      <c r="H4455" s="3">
        <v>4776.6549157853497</v>
      </c>
      <c r="I4455" s="3">
        <v>419033</v>
      </c>
    </row>
    <row r="4456" spans="1:9" x14ac:dyDescent="0.2">
      <c r="A4456" s="3" t="s">
        <v>1561</v>
      </c>
      <c r="B4456" s="3" t="s">
        <v>1616</v>
      </c>
      <c r="C4456" s="3" t="s">
        <v>1617</v>
      </c>
      <c r="D4456" s="3" t="s">
        <v>8</v>
      </c>
      <c r="E4456" s="3">
        <v>4361</v>
      </c>
      <c r="F4456" s="3">
        <v>1381.6554273946001</v>
      </c>
      <c r="G4456" s="3">
        <v>5954</v>
      </c>
      <c r="H4456" s="3">
        <v>2800.5321457688701</v>
      </c>
      <c r="I4456" s="3">
        <v>500668</v>
      </c>
    </row>
    <row r="4457" spans="1:9" x14ac:dyDescent="0.2">
      <c r="A4457" s="3" t="s">
        <v>1561</v>
      </c>
      <c r="B4457" s="3" t="s">
        <v>1616</v>
      </c>
      <c r="C4457" s="3" t="s">
        <v>1617</v>
      </c>
      <c r="D4457" s="3" t="s">
        <v>9</v>
      </c>
      <c r="E4457" s="3">
        <v>4957</v>
      </c>
      <c r="F4457" s="3">
        <v>1937.32952895942</v>
      </c>
      <c r="G4457" s="3">
        <v>6441</v>
      </c>
      <c r="H4457" s="3">
        <v>3558.41783049784</v>
      </c>
      <c r="I4457" s="3">
        <v>500668</v>
      </c>
    </row>
    <row r="4458" spans="1:9" x14ac:dyDescent="0.2">
      <c r="A4458" s="3" t="s">
        <v>1561</v>
      </c>
      <c r="B4458" s="3" t="s">
        <v>1616</v>
      </c>
      <c r="C4458" s="3" t="s">
        <v>1617</v>
      </c>
      <c r="D4458" s="3" t="s">
        <v>10</v>
      </c>
      <c r="E4458" s="3">
        <v>5061</v>
      </c>
      <c r="F4458" s="3">
        <v>1854.5566054210601</v>
      </c>
      <c r="G4458" s="3">
        <v>5988</v>
      </c>
      <c r="H4458" s="3">
        <v>2891.9832355139702</v>
      </c>
      <c r="I4458" s="3">
        <v>500668</v>
      </c>
    </row>
    <row r="4459" spans="1:9" x14ac:dyDescent="0.2">
      <c r="A4459" s="3" t="s">
        <v>1561</v>
      </c>
      <c r="B4459" s="3" t="s">
        <v>1616</v>
      </c>
      <c r="C4459" s="3" t="s">
        <v>1617</v>
      </c>
      <c r="D4459" s="3" t="s">
        <v>11</v>
      </c>
      <c r="E4459" s="3">
        <v>4957</v>
      </c>
      <c r="F4459" s="3">
        <v>2090.8615920669899</v>
      </c>
      <c r="G4459" s="3">
        <v>6624</v>
      </c>
      <c r="H4459" s="3">
        <v>4084.4044844044802</v>
      </c>
      <c r="I4459" s="3">
        <v>500668</v>
      </c>
    </row>
    <row r="4460" spans="1:9" x14ac:dyDescent="0.2">
      <c r="A4460" s="3" t="s">
        <v>1561</v>
      </c>
      <c r="B4460" s="3" t="s">
        <v>1616</v>
      </c>
      <c r="C4460" s="3" t="s">
        <v>1617</v>
      </c>
      <c r="D4460" s="3" t="s">
        <v>12</v>
      </c>
      <c r="E4460" s="3">
        <v>4917</v>
      </c>
      <c r="F4460" s="3">
        <v>1772.51461692058</v>
      </c>
      <c r="G4460" s="3">
        <v>7488</v>
      </c>
      <c r="H4460" s="3">
        <v>4671.3151673907496</v>
      </c>
      <c r="I4460" s="3">
        <v>500668</v>
      </c>
    </row>
    <row r="4461" spans="1:9" x14ac:dyDescent="0.2">
      <c r="A4461" s="3" t="s">
        <v>1561</v>
      </c>
      <c r="B4461" s="3" t="s">
        <v>1616</v>
      </c>
      <c r="C4461" s="3" t="s">
        <v>1617</v>
      </c>
      <c r="D4461" s="3" t="s">
        <v>13</v>
      </c>
      <c r="E4461" s="3">
        <v>6778</v>
      </c>
      <c r="F4461" s="3">
        <v>4112.7284046003297</v>
      </c>
      <c r="G4461" s="3">
        <v>7776</v>
      </c>
      <c r="H4461" s="3">
        <v>5649.7498612784302</v>
      </c>
      <c r="I4461" s="3">
        <v>500668</v>
      </c>
    </row>
    <row r="4462" spans="1:9" x14ac:dyDescent="0.2">
      <c r="A4462" s="3" t="s">
        <v>1561</v>
      </c>
      <c r="B4462" s="3" t="s">
        <v>1616</v>
      </c>
      <c r="C4462" s="3" t="s">
        <v>1617</v>
      </c>
      <c r="D4462" s="3" t="s">
        <v>14</v>
      </c>
      <c r="E4462" s="3">
        <v>5359</v>
      </c>
      <c r="F4462" s="3">
        <v>2294.9457445738799</v>
      </c>
      <c r="G4462" s="3">
        <v>5619</v>
      </c>
      <c r="H4462" s="3">
        <v>2806.4266560373599</v>
      </c>
      <c r="I4462" s="3">
        <v>500668</v>
      </c>
    </row>
    <row r="4463" spans="1:9" x14ac:dyDescent="0.2">
      <c r="A4463" s="3" t="s">
        <v>1561</v>
      </c>
      <c r="B4463" s="3" t="s">
        <v>1616</v>
      </c>
      <c r="C4463" s="3" t="s">
        <v>1617</v>
      </c>
      <c r="D4463" s="3" t="s">
        <v>15</v>
      </c>
      <c r="E4463" s="3">
        <v>5946</v>
      </c>
      <c r="F4463" s="3">
        <v>2672.6922468636799</v>
      </c>
      <c r="G4463" s="3">
        <v>6251</v>
      </c>
      <c r="H4463" s="3">
        <v>3092.5682038765799</v>
      </c>
      <c r="I4463" s="3">
        <v>500668</v>
      </c>
    </row>
    <row r="4464" spans="1:9" x14ac:dyDescent="0.2">
      <c r="A4464" s="3" t="s">
        <v>1561</v>
      </c>
      <c r="B4464" s="3" t="s">
        <v>1618</v>
      </c>
      <c r="C4464" s="3" t="s">
        <v>1619</v>
      </c>
      <c r="D4464" s="3" t="s">
        <v>8</v>
      </c>
      <c r="E4464" s="3">
        <v>5422</v>
      </c>
      <c r="F4464" s="3">
        <v>2266.07702642185</v>
      </c>
      <c r="G4464" s="3">
        <v>7736</v>
      </c>
      <c r="H4464" s="3">
        <v>5193.4156378600801</v>
      </c>
      <c r="I4464" s="3">
        <v>322953</v>
      </c>
    </row>
    <row r="4465" spans="1:9" x14ac:dyDescent="0.2">
      <c r="A4465" s="3" t="s">
        <v>1561</v>
      </c>
      <c r="B4465" s="3" t="s">
        <v>1618</v>
      </c>
      <c r="C4465" s="3" t="s">
        <v>1619</v>
      </c>
      <c r="D4465" s="3" t="s">
        <v>9</v>
      </c>
      <c r="E4465" s="3">
        <v>6046</v>
      </c>
      <c r="F4465" s="3">
        <v>3257.3363431151201</v>
      </c>
      <c r="G4465" s="3">
        <v>7861</v>
      </c>
      <c r="H4465" s="3">
        <v>5936.50793650794</v>
      </c>
      <c r="I4465" s="3">
        <v>322953</v>
      </c>
    </row>
    <row r="4466" spans="1:9" x14ac:dyDescent="0.2">
      <c r="A4466" s="3" t="s">
        <v>1561</v>
      </c>
      <c r="B4466" s="3" t="s">
        <v>1618</v>
      </c>
      <c r="C4466" s="3" t="s">
        <v>1619</v>
      </c>
      <c r="D4466" s="3" t="s">
        <v>10</v>
      </c>
      <c r="E4466" s="3">
        <v>6054</v>
      </c>
      <c r="F4466" s="3">
        <v>2877.7342389411401</v>
      </c>
      <c r="G4466" s="3">
        <v>7938</v>
      </c>
      <c r="H4466" s="3">
        <v>6128.6549707602298</v>
      </c>
      <c r="I4466" s="3">
        <v>322953</v>
      </c>
    </row>
    <row r="4467" spans="1:9" x14ac:dyDescent="0.2">
      <c r="A4467" s="3" t="s">
        <v>1561</v>
      </c>
      <c r="B4467" s="3" t="s">
        <v>1618</v>
      </c>
      <c r="C4467" s="3" t="s">
        <v>1619</v>
      </c>
      <c r="D4467" s="3" t="s">
        <v>11</v>
      </c>
      <c r="E4467" s="3">
        <v>6344</v>
      </c>
      <c r="F4467" s="3">
        <v>3383.0809901466</v>
      </c>
      <c r="G4467" s="3">
        <v>7934</v>
      </c>
      <c r="H4467" s="3">
        <v>5416.6666666666697</v>
      </c>
      <c r="I4467" s="3">
        <v>322953</v>
      </c>
    </row>
    <row r="4468" spans="1:9" x14ac:dyDescent="0.2">
      <c r="A4468" s="3" t="s">
        <v>1561</v>
      </c>
      <c r="B4468" s="3" t="s">
        <v>1618</v>
      </c>
      <c r="C4468" s="3" t="s">
        <v>1619</v>
      </c>
      <c r="D4468" s="3" t="s">
        <v>12</v>
      </c>
      <c r="E4468" s="3">
        <v>5439</v>
      </c>
      <c r="F4468" s="3">
        <v>2489.2867023458598</v>
      </c>
      <c r="G4468" s="3">
        <v>7730</v>
      </c>
      <c r="H4468" s="3">
        <v>5905.48340548341</v>
      </c>
      <c r="I4468" s="3">
        <v>322953</v>
      </c>
    </row>
    <row r="4469" spans="1:9" x14ac:dyDescent="0.2">
      <c r="A4469" s="3" t="s">
        <v>1561</v>
      </c>
      <c r="B4469" s="3" t="s">
        <v>1618</v>
      </c>
      <c r="C4469" s="3" t="s">
        <v>1619</v>
      </c>
      <c r="D4469" s="3" t="s">
        <v>13</v>
      </c>
      <c r="E4469" s="3">
        <v>8160</v>
      </c>
      <c r="F4469" s="3">
        <v>5739.1304347826099</v>
      </c>
      <c r="G4469" s="3">
        <v>8375</v>
      </c>
      <c r="H4469" s="3">
        <v>7142.8571428571404</v>
      </c>
      <c r="I4469" s="3">
        <v>322953</v>
      </c>
    </row>
    <row r="4470" spans="1:9" x14ac:dyDescent="0.2">
      <c r="A4470" s="3" t="s">
        <v>1561</v>
      </c>
      <c r="B4470" s="3" t="s">
        <v>1618</v>
      </c>
      <c r="C4470" s="3" t="s">
        <v>1619</v>
      </c>
      <c r="D4470" s="3" t="s">
        <v>14</v>
      </c>
      <c r="E4470" s="3">
        <v>6861</v>
      </c>
      <c r="F4470" s="3">
        <v>4133.9321477208996</v>
      </c>
      <c r="G4470" s="3">
        <v>7309</v>
      </c>
      <c r="H4470" s="3">
        <v>4800.5807200929103</v>
      </c>
      <c r="I4470" s="3">
        <v>322953</v>
      </c>
    </row>
    <row r="4471" spans="1:9" x14ac:dyDescent="0.2">
      <c r="A4471" s="3" t="s">
        <v>1561</v>
      </c>
      <c r="B4471" s="3" t="s">
        <v>1618</v>
      </c>
      <c r="C4471" s="3" t="s">
        <v>1619</v>
      </c>
      <c r="D4471" s="3" t="s">
        <v>15</v>
      </c>
      <c r="E4471" s="3">
        <v>7532</v>
      </c>
      <c r="F4471" s="3">
        <v>4876.0734199840699</v>
      </c>
      <c r="G4471" s="3">
        <v>8078</v>
      </c>
      <c r="H4471" s="3">
        <v>5489.4993894993904</v>
      </c>
      <c r="I4471" s="3">
        <v>322953</v>
      </c>
    </row>
    <row r="4472" spans="1:9" x14ac:dyDescent="0.2">
      <c r="A4472" s="3" t="s">
        <v>1561</v>
      </c>
      <c r="B4472" s="3" t="s">
        <v>1620</v>
      </c>
      <c r="C4472" s="3" t="s">
        <v>1621</v>
      </c>
      <c r="D4472" s="3" t="s">
        <v>8</v>
      </c>
      <c r="E4472" s="3">
        <v>4102</v>
      </c>
      <c r="F4472" s="3">
        <v>1164.0749360119901</v>
      </c>
      <c r="G4472" s="3">
        <v>5380</v>
      </c>
      <c r="H4472" s="3">
        <v>2311.9118045697301</v>
      </c>
      <c r="I4472" s="3">
        <v>401516</v>
      </c>
    </row>
    <row r="4473" spans="1:9" x14ac:dyDescent="0.2">
      <c r="A4473" s="3" t="s">
        <v>1561</v>
      </c>
      <c r="B4473" s="3" t="s">
        <v>1620</v>
      </c>
      <c r="C4473" s="3" t="s">
        <v>1621</v>
      </c>
      <c r="D4473" s="3" t="s">
        <v>9</v>
      </c>
      <c r="E4473" s="3">
        <v>5243</v>
      </c>
      <c r="F4473" s="3">
        <v>1894.67945105836</v>
      </c>
      <c r="G4473" s="3">
        <v>6067</v>
      </c>
      <c r="H4473" s="3">
        <v>3421.2838175102302</v>
      </c>
      <c r="I4473" s="3">
        <v>401516</v>
      </c>
    </row>
    <row r="4474" spans="1:9" x14ac:dyDescent="0.2">
      <c r="A4474" s="3" t="s">
        <v>1561</v>
      </c>
      <c r="B4474" s="3" t="s">
        <v>1620</v>
      </c>
      <c r="C4474" s="3" t="s">
        <v>1621</v>
      </c>
      <c r="D4474" s="3" t="s">
        <v>10</v>
      </c>
      <c r="E4474" s="3">
        <v>4546</v>
      </c>
      <c r="F4474" s="3">
        <v>1533.31815406334</v>
      </c>
      <c r="G4474" s="3">
        <v>5852</v>
      </c>
      <c r="H4474" s="3">
        <v>2621.2540475739102</v>
      </c>
      <c r="I4474" s="3">
        <v>401516</v>
      </c>
    </row>
    <row r="4475" spans="1:9" x14ac:dyDescent="0.2">
      <c r="A4475" s="3" t="s">
        <v>1561</v>
      </c>
      <c r="B4475" s="3" t="s">
        <v>1620</v>
      </c>
      <c r="C4475" s="3" t="s">
        <v>1621</v>
      </c>
      <c r="D4475" s="3" t="s">
        <v>11</v>
      </c>
      <c r="E4475" s="3">
        <v>4989</v>
      </c>
      <c r="F4475" s="3">
        <v>1905.6232422764899</v>
      </c>
      <c r="G4475" s="3">
        <v>6408</v>
      </c>
      <c r="H4475" s="3">
        <v>3597.94812233837</v>
      </c>
      <c r="I4475" s="3">
        <v>401516</v>
      </c>
    </row>
    <row r="4476" spans="1:9" x14ac:dyDescent="0.2">
      <c r="A4476" s="3" t="s">
        <v>1561</v>
      </c>
      <c r="B4476" s="3" t="s">
        <v>1620</v>
      </c>
      <c r="C4476" s="3" t="s">
        <v>1621</v>
      </c>
      <c r="D4476" s="3" t="s">
        <v>12</v>
      </c>
      <c r="E4476" s="3">
        <v>4639</v>
      </c>
      <c r="F4476" s="3">
        <v>1574.1483350088299</v>
      </c>
      <c r="G4476" s="3">
        <v>7210</v>
      </c>
      <c r="H4476" s="3">
        <v>4579.9033702259503</v>
      </c>
      <c r="I4476" s="3">
        <v>401516</v>
      </c>
    </row>
    <row r="4477" spans="1:9" x14ac:dyDescent="0.2">
      <c r="A4477" s="3" t="s">
        <v>1561</v>
      </c>
      <c r="B4477" s="3" t="s">
        <v>1620</v>
      </c>
      <c r="C4477" s="3" t="s">
        <v>1621</v>
      </c>
      <c r="D4477" s="3" t="s">
        <v>13</v>
      </c>
      <c r="E4477" s="3">
        <v>7139</v>
      </c>
      <c r="F4477" s="3">
        <v>4312.5499600319699</v>
      </c>
      <c r="G4477" s="3">
        <v>7738</v>
      </c>
      <c r="H4477" s="3">
        <v>5516.2241887905602</v>
      </c>
      <c r="I4477" s="3">
        <v>401516</v>
      </c>
    </row>
    <row r="4478" spans="1:9" x14ac:dyDescent="0.2">
      <c r="A4478" s="3" t="s">
        <v>1561</v>
      </c>
      <c r="B4478" s="3" t="s">
        <v>1620</v>
      </c>
      <c r="C4478" s="3" t="s">
        <v>1621</v>
      </c>
      <c r="D4478" s="3" t="s">
        <v>14</v>
      </c>
      <c r="E4478" s="3">
        <v>5484</v>
      </c>
      <c r="F4478" s="3">
        <v>2172.3184550435399</v>
      </c>
      <c r="G4478" s="3">
        <v>5875</v>
      </c>
      <c r="H4478" s="3">
        <v>2500.3665487600301</v>
      </c>
      <c r="I4478" s="3">
        <v>401516</v>
      </c>
    </row>
    <row r="4479" spans="1:9" x14ac:dyDescent="0.2">
      <c r="A4479" s="3" t="s">
        <v>1561</v>
      </c>
      <c r="B4479" s="3" t="s">
        <v>1620</v>
      </c>
      <c r="C4479" s="3" t="s">
        <v>1621</v>
      </c>
      <c r="D4479" s="3" t="s">
        <v>15</v>
      </c>
      <c r="E4479" s="3">
        <v>5877</v>
      </c>
      <c r="F4479" s="3">
        <v>2425.55914574395</v>
      </c>
      <c r="G4479" s="3">
        <v>6290</v>
      </c>
      <c r="H4479" s="3">
        <v>2834.0865343486998</v>
      </c>
      <c r="I4479" s="3">
        <v>401516</v>
      </c>
    </row>
    <row r="4480" spans="1:9" x14ac:dyDescent="0.2">
      <c r="A4480" s="3" t="s">
        <v>1561</v>
      </c>
      <c r="B4480" s="3" t="s">
        <v>1622</v>
      </c>
      <c r="C4480" s="3" t="s">
        <v>1623</v>
      </c>
      <c r="D4480" s="3" t="s">
        <v>8</v>
      </c>
      <c r="E4480" s="3">
        <v>6098</v>
      </c>
      <c r="F4480" s="3">
        <v>3117.5071765678999</v>
      </c>
      <c r="G4480" s="3">
        <v>6610</v>
      </c>
      <c r="H4480" s="3">
        <v>3847.0288285103102</v>
      </c>
      <c r="I4480" s="3">
        <v>289394</v>
      </c>
    </row>
    <row r="4481" spans="1:9" x14ac:dyDescent="0.2">
      <c r="A4481" s="3" t="s">
        <v>1561</v>
      </c>
      <c r="B4481" s="3" t="s">
        <v>1622</v>
      </c>
      <c r="C4481" s="3" t="s">
        <v>1623</v>
      </c>
      <c r="D4481" s="3" t="s">
        <v>9</v>
      </c>
      <c r="E4481" s="3">
        <v>7827</v>
      </c>
      <c r="F4481" s="3">
        <v>5219.6790318337298</v>
      </c>
      <c r="G4481" s="3">
        <v>8038</v>
      </c>
      <c r="H4481" s="3">
        <v>5581.3953488372099</v>
      </c>
      <c r="I4481" s="3">
        <v>289394</v>
      </c>
    </row>
    <row r="4482" spans="1:9" x14ac:dyDescent="0.2">
      <c r="A4482" s="3" t="s">
        <v>1561</v>
      </c>
      <c r="B4482" s="3" t="s">
        <v>1622</v>
      </c>
      <c r="C4482" s="3" t="s">
        <v>1623</v>
      </c>
      <c r="D4482" s="3" t="s">
        <v>10</v>
      </c>
      <c r="E4482" s="3">
        <v>6698</v>
      </c>
      <c r="F4482" s="3">
        <v>3660.7182069138598</v>
      </c>
      <c r="G4482" s="3">
        <v>7188</v>
      </c>
      <c r="H4482" s="3">
        <v>4226.9841269841299</v>
      </c>
      <c r="I4482" s="3">
        <v>289394</v>
      </c>
    </row>
    <row r="4483" spans="1:9" x14ac:dyDescent="0.2">
      <c r="A4483" s="3" t="s">
        <v>1561</v>
      </c>
      <c r="B4483" s="3" t="s">
        <v>1622</v>
      </c>
      <c r="C4483" s="3" t="s">
        <v>1623</v>
      </c>
      <c r="D4483" s="3" t="s">
        <v>11</v>
      </c>
      <c r="E4483" s="3">
        <v>8480</v>
      </c>
      <c r="F4483" s="3">
        <v>6100.8230452674898</v>
      </c>
      <c r="G4483" s="3">
        <v>8510</v>
      </c>
      <c r="H4483" s="3">
        <v>6155.9139784946201</v>
      </c>
      <c r="I4483" s="3">
        <v>289394</v>
      </c>
    </row>
    <row r="4484" spans="1:9" x14ac:dyDescent="0.2">
      <c r="A4484" s="3" t="s">
        <v>1561</v>
      </c>
      <c r="B4484" s="3" t="s">
        <v>1622</v>
      </c>
      <c r="C4484" s="3" t="s">
        <v>1623</v>
      </c>
      <c r="D4484" s="3" t="s">
        <v>12</v>
      </c>
      <c r="E4484" s="3">
        <v>7394</v>
      </c>
      <c r="F4484" s="3">
        <v>5428.3333333333303</v>
      </c>
      <c r="G4484" s="3">
        <v>7725</v>
      </c>
      <c r="H4484" s="3">
        <v>6048.1927710843402</v>
      </c>
      <c r="I4484" s="3">
        <v>289394</v>
      </c>
    </row>
    <row r="4485" spans="1:9" x14ac:dyDescent="0.2">
      <c r="A4485" s="3" t="s">
        <v>1561</v>
      </c>
      <c r="B4485" s="3" t="s">
        <v>1622</v>
      </c>
      <c r="C4485" s="3" t="s">
        <v>1623</v>
      </c>
      <c r="D4485" s="3" t="s">
        <v>13</v>
      </c>
      <c r="E4485" s="3">
        <v>7629</v>
      </c>
      <c r="F4485" s="3">
        <v>5579.4392523364504</v>
      </c>
      <c r="G4485" s="3">
        <v>7995</v>
      </c>
      <c r="H4485" s="3">
        <v>6052.0094562647801</v>
      </c>
      <c r="I4485" s="3">
        <v>289394</v>
      </c>
    </row>
    <row r="4486" spans="1:9" x14ac:dyDescent="0.2">
      <c r="A4486" s="3" t="s">
        <v>1561</v>
      </c>
      <c r="B4486" s="3" t="s">
        <v>1622</v>
      </c>
      <c r="C4486" s="3" t="s">
        <v>1623</v>
      </c>
      <c r="D4486" s="3" t="s">
        <v>14</v>
      </c>
      <c r="E4486" s="3">
        <v>6226</v>
      </c>
      <c r="F4486" s="3">
        <v>3247.5651523844299</v>
      </c>
      <c r="G4486" s="3">
        <v>6533</v>
      </c>
      <c r="H4486" s="3">
        <v>3459.4006974444601</v>
      </c>
      <c r="I4486" s="3">
        <v>289394</v>
      </c>
    </row>
    <row r="4487" spans="1:9" x14ac:dyDescent="0.2">
      <c r="A4487" s="3" t="s">
        <v>1561</v>
      </c>
      <c r="B4487" s="3" t="s">
        <v>1622</v>
      </c>
      <c r="C4487" s="3" t="s">
        <v>1623</v>
      </c>
      <c r="D4487" s="3" t="s">
        <v>15</v>
      </c>
      <c r="E4487" s="3">
        <v>5678</v>
      </c>
      <c r="F4487" s="3">
        <v>3277.0379703215499</v>
      </c>
      <c r="G4487" s="3">
        <v>6025</v>
      </c>
      <c r="H4487" s="3">
        <v>3538.8257575757598</v>
      </c>
      <c r="I4487" s="3">
        <v>289394</v>
      </c>
    </row>
    <row r="4488" spans="1:9" x14ac:dyDescent="0.2">
      <c r="A4488" s="3" t="s">
        <v>1561</v>
      </c>
      <c r="B4488" s="3" t="s">
        <v>1624</v>
      </c>
      <c r="C4488" s="3" t="s">
        <v>1625</v>
      </c>
      <c r="D4488" s="3" t="s">
        <v>8</v>
      </c>
      <c r="E4488" s="3">
        <v>5897</v>
      </c>
      <c r="F4488" s="3">
        <v>2877.6857200770201</v>
      </c>
      <c r="G4488" s="3">
        <v>7615</v>
      </c>
      <c r="H4488" s="3">
        <v>5413.2882882882896</v>
      </c>
      <c r="I4488" s="3">
        <v>214287</v>
      </c>
    </row>
    <row r="4489" spans="1:9" x14ac:dyDescent="0.2">
      <c r="A4489" s="3" t="s">
        <v>1561</v>
      </c>
      <c r="B4489" s="3" t="s">
        <v>1624</v>
      </c>
      <c r="C4489" s="3" t="s">
        <v>1625</v>
      </c>
      <c r="D4489" s="3" t="s">
        <v>9</v>
      </c>
      <c r="E4489" s="3">
        <v>6995</v>
      </c>
      <c r="F4489" s="3">
        <v>4313.5964912280697</v>
      </c>
      <c r="G4489" s="3">
        <v>7688</v>
      </c>
      <c r="H4489" s="3">
        <v>5703.2967032966999</v>
      </c>
      <c r="I4489" s="3">
        <v>214287</v>
      </c>
    </row>
    <row r="4490" spans="1:9" x14ac:dyDescent="0.2">
      <c r="A4490" s="3" t="s">
        <v>1561</v>
      </c>
      <c r="B4490" s="3" t="s">
        <v>1624</v>
      </c>
      <c r="C4490" s="3" t="s">
        <v>1625</v>
      </c>
      <c r="D4490" s="3" t="s">
        <v>10</v>
      </c>
      <c r="E4490" s="3">
        <v>7451</v>
      </c>
      <c r="F4490" s="3">
        <v>5032.5670498084301</v>
      </c>
      <c r="G4490" s="3">
        <v>7853</v>
      </c>
      <c r="H4490" s="3">
        <v>5663.3184523809496</v>
      </c>
      <c r="I4490" s="3">
        <v>214287</v>
      </c>
    </row>
    <row r="4491" spans="1:9" x14ac:dyDescent="0.2">
      <c r="A4491" s="3" t="s">
        <v>1561</v>
      </c>
      <c r="B4491" s="3" t="s">
        <v>1624</v>
      </c>
      <c r="C4491" s="3" t="s">
        <v>1625</v>
      </c>
      <c r="D4491" s="3" t="s">
        <v>11</v>
      </c>
      <c r="E4491" s="3">
        <v>7960</v>
      </c>
      <c r="F4491" s="3">
        <v>5833.3333333333303</v>
      </c>
      <c r="G4491" s="3">
        <v>8443</v>
      </c>
      <c r="H4491" s="3">
        <v>6484.5938375350097</v>
      </c>
      <c r="I4491" s="3">
        <v>214287</v>
      </c>
    </row>
    <row r="4492" spans="1:9" x14ac:dyDescent="0.2">
      <c r="A4492" s="3" t="s">
        <v>1561</v>
      </c>
      <c r="B4492" s="3" t="s">
        <v>1624</v>
      </c>
      <c r="C4492" s="3" t="s">
        <v>1625</v>
      </c>
      <c r="D4492" s="3" t="s">
        <v>12</v>
      </c>
      <c r="E4492" s="3">
        <v>8620</v>
      </c>
      <c r="F4492" s="3">
        <v>7234.0425531914898</v>
      </c>
      <c r="G4492" s="3">
        <v>8575</v>
      </c>
      <c r="H4492" s="3">
        <v>7173.9130434782601</v>
      </c>
      <c r="I4492" s="3">
        <v>214287</v>
      </c>
    </row>
    <row r="4493" spans="1:9" x14ac:dyDescent="0.2">
      <c r="A4493" s="3" t="s">
        <v>1561</v>
      </c>
      <c r="B4493" s="3" t="s">
        <v>1624</v>
      </c>
      <c r="C4493" s="3" t="s">
        <v>1625</v>
      </c>
      <c r="D4493" s="3" t="s">
        <v>13</v>
      </c>
      <c r="E4493" s="3">
        <v>8486</v>
      </c>
      <c r="F4493" s="3">
        <v>6857.1428571428596</v>
      </c>
      <c r="G4493" s="3">
        <v>9123</v>
      </c>
      <c r="H4493" s="3">
        <v>8260.8695652173901</v>
      </c>
      <c r="I4493" s="3">
        <v>214287</v>
      </c>
    </row>
    <row r="4494" spans="1:9" x14ac:dyDescent="0.2">
      <c r="A4494" s="3" t="s">
        <v>1561</v>
      </c>
      <c r="B4494" s="3" t="s">
        <v>1624</v>
      </c>
      <c r="C4494" s="3" t="s">
        <v>1625</v>
      </c>
      <c r="D4494" s="3" t="s">
        <v>14</v>
      </c>
      <c r="E4494" s="3">
        <v>7353</v>
      </c>
      <c r="F4494" s="3">
        <v>4729.9218194740597</v>
      </c>
      <c r="G4494" s="3">
        <v>7712</v>
      </c>
      <c r="H4494" s="3">
        <v>5104.4277360066799</v>
      </c>
      <c r="I4494" s="3">
        <v>214287</v>
      </c>
    </row>
    <row r="4495" spans="1:9" x14ac:dyDescent="0.2">
      <c r="A4495" s="3" t="s">
        <v>1561</v>
      </c>
      <c r="B4495" s="3" t="s">
        <v>1624</v>
      </c>
      <c r="C4495" s="3" t="s">
        <v>1625</v>
      </c>
      <c r="D4495" s="3" t="s">
        <v>15</v>
      </c>
      <c r="E4495" s="3">
        <v>6946</v>
      </c>
      <c r="F4495" s="3">
        <v>4213.4851176767297</v>
      </c>
      <c r="G4495" s="3">
        <v>7247</v>
      </c>
      <c r="H4495" s="3">
        <v>4606.2639821029097</v>
      </c>
      <c r="I4495" s="3">
        <v>214287</v>
      </c>
    </row>
    <row r="4496" spans="1:9" x14ac:dyDescent="0.2">
      <c r="A4496" s="3" t="s">
        <v>1561</v>
      </c>
      <c r="B4496" s="3" t="s">
        <v>1626</v>
      </c>
      <c r="C4496" s="3" t="s">
        <v>1627</v>
      </c>
      <c r="D4496" s="3" t="s">
        <v>8</v>
      </c>
      <c r="E4496" s="3">
        <v>7961</v>
      </c>
      <c r="F4496" s="3">
        <v>5667.4806674806696</v>
      </c>
      <c r="G4496" s="3">
        <v>8929</v>
      </c>
      <c r="H4496" s="3">
        <v>7748.6338797814196</v>
      </c>
      <c r="I4496" s="3">
        <v>180427</v>
      </c>
    </row>
    <row r="4497" spans="1:9" x14ac:dyDescent="0.2">
      <c r="A4497" s="3" t="s">
        <v>1561</v>
      </c>
      <c r="B4497" s="3" t="s">
        <v>1626</v>
      </c>
      <c r="C4497" s="3" t="s">
        <v>1627</v>
      </c>
      <c r="D4497" s="3" t="s">
        <v>9</v>
      </c>
      <c r="E4497" s="3">
        <v>8297</v>
      </c>
      <c r="F4497" s="3">
        <v>6757.5757575757598</v>
      </c>
      <c r="G4497" s="3">
        <v>7888</v>
      </c>
      <c r="H4497" s="3">
        <v>6401.5151515151501</v>
      </c>
      <c r="I4497" s="3">
        <v>180427</v>
      </c>
    </row>
    <row r="4498" spans="1:9" x14ac:dyDescent="0.2">
      <c r="A4498" s="3" t="s">
        <v>1561</v>
      </c>
      <c r="B4498" s="3" t="s">
        <v>1626</v>
      </c>
      <c r="C4498" s="3" t="s">
        <v>1627</v>
      </c>
      <c r="D4498" s="3" t="s">
        <v>10</v>
      </c>
      <c r="E4498" s="3">
        <v>8044</v>
      </c>
      <c r="F4498" s="3">
        <v>5876.0162601625998</v>
      </c>
      <c r="G4498" s="3">
        <v>8173</v>
      </c>
      <c r="H4498" s="3">
        <v>6197.0899470899503</v>
      </c>
      <c r="I4498" s="3">
        <v>180427</v>
      </c>
    </row>
    <row r="4499" spans="1:9" x14ac:dyDescent="0.2">
      <c r="A4499" s="3" t="s">
        <v>1561</v>
      </c>
      <c r="B4499" s="3" t="s">
        <v>1626</v>
      </c>
      <c r="C4499" s="3" t="s">
        <v>1627</v>
      </c>
      <c r="D4499" s="3" t="s">
        <v>11</v>
      </c>
      <c r="E4499" s="3">
        <v>8084</v>
      </c>
      <c r="F4499" s="3">
        <v>5960.5911330049303</v>
      </c>
      <c r="G4499" s="3">
        <v>7879</v>
      </c>
      <c r="H4499" s="3">
        <v>6160</v>
      </c>
      <c r="I4499" s="3">
        <v>180427</v>
      </c>
    </row>
    <row r="4500" spans="1:9" x14ac:dyDescent="0.2">
      <c r="A4500" s="3" t="s">
        <v>1561</v>
      </c>
      <c r="B4500" s="3" t="s">
        <v>1626</v>
      </c>
      <c r="C4500" s="3" t="s">
        <v>1627</v>
      </c>
      <c r="D4500" s="3" t="s">
        <v>12</v>
      </c>
      <c r="E4500" s="3">
        <v>9028</v>
      </c>
      <c r="F4500" s="3">
        <v>8000</v>
      </c>
      <c r="G4500" s="3">
        <v>8939</v>
      </c>
      <c r="H4500" s="3">
        <v>7857.1428571428596</v>
      </c>
      <c r="I4500" s="3">
        <v>180427</v>
      </c>
    </row>
    <row r="4501" spans="1:9" x14ac:dyDescent="0.2">
      <c r="A4501" s="3" t="s">
        <v>1561</v>
      </c>
      <c r="B4501" s="3" t="s">
        <v>1626</v>
      </c>
      <c r="C4501" s="3" t="s">
        <v>1627</v>
      </c>
      <c r="D4501" s="3" t="s">
        <v>13</v>
      </c>
      <c r="E4501" s="3">
        <v>9333</v>
      </c>
      <c r="F4501" s="3">
        <v>8823.5294117647099</v>
      </c>
      <c r="G4501" s="3">
        <v>9091</v>
      </c>
      <c r="H4501" s="3">
        <v>8461.5384615384592</v>
      </c>
      <c r="I4501" s="3">
        <v>180427</v>
      </c>
    </row>
    <row r="4502" spans="1:9" x14ac:dyDescent="0.2">
      <c r="A4502" s="3" t="s">
        <v>1561</v>
      </c>
      <c r="B4502" s="3" t="s">
        <v>1626</v>
      </c>
      <c r="C4502" s="3" t="s">
        <v>1627</v>
      </c>
      <c r="D4502" s="3" t="s">
        <v>14</v>
      </c>
      <c r="E4502" s="3">
        <v>7314</v>
      </c>
      <c r="F4502" s="3">
        <v>4980.1587301587297</v>
      </c>
      <c r="G4502" s="3">
        <v>7350</v>
      </c>
      <c r="H4502" s="3">
        <v>5199.2225461613198</v>
      </c>
      <c r="I4502" s="3">
        <v>180427</v>
      </c>
    </row>
    <row r="4503" spans="1:9" x14ac:dyDescent="0.2">
      <c r="A4503" s="3" t="s">
        <v>1561</v>
      </c>
      <c r="B4503" s="3" t="s">
        <v>1626</v>
      </c>
      <c r="C4503" s="3" t="s">
        <v>1627</v>
      </c>
      <c r="D4503" s="3" t="s">
        <v>15</v>
      </c>
      <c r="E4503" s="3">
        <v>8349</v>
      </c>
      <c r="F4503" s="3">
        <v>6848.4848484848499</v>
      </c>
      <c r="G4503" s="3">
        <v>8426</v>
      </c>
      <c r="H4503" s="3">
        <v>7074.8299319727903</v>
      </c>
      <c r="I4503" s="3">
        <v>180427</v>
      </c>
    </row>
    <row r="4504" spans="1:9" x14ac:dyDescent="0.2">
      <c r="A4504" s="3" t="s">
        <v>1561</v>
      </c>
      <c r="B4504" s="3" t="s">
        <v>1628</v>
      </c>
      <c r="C4504" s="3" t="s">
        <v>1629</v>
      </c>
      <c r="D4504" s="3" t="s">
        <v>8</v>
      </c>
      <c r="E4504" s="3">
        <v>5784</v>
      </c>
      <c r="F4504" s="3">
        <v>2807.6089566119699</v>
      </c>
      <c r="G4504" s="3">
        <v>8052</v>
      </c>
      <c r="H4504" s="3">
        <v>5745.3869047619</v>
      </c>
      <c r="I4504" s="3">
        <v>157127</v>
      </c>
    </row>
    <row r="4505" spans="1:9" x14ac:dyDescent="0.2">
      <c r="A4505" s="3" t="s">
        <v>1561</v>
      </c>
      <c r="B4505" s="3" t="s">
        <v>1628</v>
      </c>
      <c r="C4505" s="3" t="s">
        <v>1629</v>
      </c>
      <c r="D4505" s="3" t="s">
        <v>9</v>
      </c>
      <c r="E4505" s="3">
        <v>6844</v>
      </c>
      <c r="F4505" s="3">
        <v>4019.0311418685101</v>
      </c>
      <c r="G4505" s="3">
        <v>8986</v>
      </c>
      <c r="H4505" s="3">
        <v>7415.7303370786503</v>
      </c>
      <c r="I4505" s="3">
        <v>157127</v>
      </c>
    </row>
    <row r="4506" spans="1:9" x14ac:dyDescent="0.2">
      <c r="A4506" s="3" t="s">
        <v>1561</v>
      </c>
      <c r="B4506" s="3" t="s">
        <v>1628</v>
      </c>
      <c r="C4506" s="3" t="s">
        <v>1629</v>
      </c>
      <c r="D4506" s="3" t="s">
        <v>10</v>
      </c>
      <c r="E4506" s="3">
        <v>6539</v>
      </c>
      <c r="F4506" s="3">
        <v>3573.7875356196</v>
      </c>
      <c r="G4506" s="3">
        <v>8055</v>
      </c>
      <c r="H4506" s="3">
        <v>6047.7194038837897</v>
      </c>
      <c r="I4506" s="3">
        <v>157127</v>
      </c>
    </row>
    <row r="4507" spans="1:9" x14ac:dyDescent="0.2">
      <c r="A4507" s="3" t="s">
        <v>1561</v>
      </c>
      <c r="B4507" s="3" t="s">
        <v>1628</v>
      </c>
      <c r="C4507" s="3" t="s">
        <v>1629</v>
      </c>
      <c r="D4507" s="3" t="s">
        <v>11</v>
      </c>
      <c r="E4507" s="3">
        <v>6572</v>
      </c>
      <c r="F4507" s="3">
        <v>3550.84597941741</v>
      </c>
      <c r="G4507" s="3">
        <v>6890</v>
      </c>
      <c r="H4507" s="3">
        <v>4381.9819819819804</v>
      </c>
      <c r="I4507" s="3">
        <v>157127</v>
      </c>
    </row>
    <row r="4508" spans="1:9" x14ac:dyDescent="0.2">
      <c r="A4508" s="3" t="s">
        <v>1561</v>
      </c>
      <c r="B4508" s="3" t="s">
        <v>1628</v>
      </c>
      <c r="C4508" s="3" t="s">
        <v>1629</v>
      </c>
      <c r="D4508" s="3" t="s">
        <v>12</v>
      </c>
      <c r="E4508" s="3">
        <v>6113</v>
      </c>
      <c r="F4508" s="3">
        <v>3356.4319170291101</v>
      </c>
      <c r="G4508" s="3">
        <v>7808</v>
      </c>
      <c r="H4508" s="3">
        <v>6125.4125412541298</v>
      </c>
      <c r="I4508" s="3">
        <v>157127</v>
      </c>
    </row>
    <row r="4509" spans="1:9" x14ac:dyDescent="0.2">
      <c r="A4509" s="3" t="s">
        <v>1561</v>
      </c>
      <c r="B4509" s="3" t="s">
        <v>1628</v>
      </c>
      <c r="C4509" s="3" t="s">
        <v>1629</v>
      </c>
      <c r="D4509" s="3" t="s">
        <v>13</v>
      </c>
      <c r="E4509" s="3">
        <v>8472</v>
      </c>
      <c r="F4509" s="3">
        <v>6043.7710437710402</v>
      </c>
      <c r="G4509" s="3">
        <v>9398</v>
      </c>
      <c r="H4509" s="3">
        <v>8989.8989898989894</v>
      </c>
      <c r="I4509" s="3">
        <v>157127</v>
      </c>
    </row>
    <row r="4510" spans="1:9" x14ac:dyDescent="0.2">
      <c r="A4510" s="3" t="s">
        <v>1561</v>
      </c>
      <c r="B4510" s="3" t="s">
        <v>1628</v>
      </c>
      <c r="C4510" s="3" t="s">
        <v>1629</v>
      </c>
      <c r="D4510" s="3" t="s">
        <v>14</v>
      </c>
      <c r="E4510" s="3">
        <v>7157</v>
      </c>
      <c r="F4510" s="3">
        <v>5048.7845487845498</v>
      </c>
      <c r="G4510" s="3">
        <v>7346</v>
      </c>
      <c r="H4510" s="3">
        <v>5503.5035035034998</v>
      </c>
      <c r="I4510" s="3">
        <v>157127</v>
      </c>
    </row>
    <row r="4511" spans="1:9" x14ac:dyDescent="0.2">
      <c r="A4511" s="3" t="s">
        <v>1561</v>
      </c>
      <c r="B4511" s="3" t="s">
        <v>1628</v>
      </c>
      <c r="C4511" s="3" t="s">
        <v>1629</v>
      </c>
      <c r="D4511" s="3" t="s">
        <v>15</v>
      </c>
      <c r="E4511" s="3">
        <v>7918</v>
      </c>
      <c r="F4511" s="3">
        <v>5907.2580645161297</v>
      </c>
      <c r="G4511" s="3">
        <v>8407</v>
      </c>
      <c r="H4511" s="3">
        <v>6480.7497467071898</v>
      </c>
      <c r="I4511" s="3">
        <v>157127</v>
      </c>
    </row>
    <row r="4512" spans="1:9" x14ac:dyDescent="0.2">
      <c r="A4512" s="3" t="s">
        <v>1561</v>
      </c>
      <c r="B4512" s="3" t="s">
        <v>1632</v>
      </c>
      <c r="C4512" s="3" t="s">
        <v>1633</v>
      </c>
      <c r="D4512" s="3" t="s">
        <v>8</v>
      </c>
      <c r="E4512" s="3">
        <v>5248</v>
      </c>
      <c r="F4512" s="3">
        <v>2588.0547474081</v>
      </c>
      <c r="G4512" s="3">
        <v>6964</v>
      </c>
      <c r="H4512" s="3">
        <v>4680.0766283524899</v>
      </c>
      <c r="I4512" s="3">
        <v>142663</v>
      </c>
    </row>
    <row r="4513" spans="1:9" x14ac:dyDescent="0.2">
      <c r="A4513" s="3" t="s">
        <v>1561</v>
      </c>
      <c r="B4513" s="3" t="s">
        <v>1632</v>
      </c>
      <c r="C4513" s="3" t="s">
        <v>1633</v>
      </c>
      <c r="D4513" s="3" t="s">
        <v>9</v>
      </c>
      <c r="E4513" s="3">
        <v>6946</v>
      </c>
      <c r="F4513" s="3">
        <v>4194.9152542372904</v>
      </c>
      <c r="G4513" s="3">
        <v>8708</v>
      </c>
      <c r="H4513" s="3">
        <v>7142.8571428571404</v>
      </c>
      <c r="I4513" s="3">
        <v>142663</v>
      </c>
    </row>
    <row r="4514" spans="1:9" x14ac:dyDescent="0.2">
      <c r="A4514" s="3" t="s">
        <v>1561</v>
      </c>
      <c r="B4514" s="3" t="s">
        <v>1632</v>
      </c>
      <c r="C4514" s="3" t="s">
        <v>1633</v>
      </c>
      <c r="D4514" s="3" t="s">
        <v>10</v>
      </c>
      <c r="E4514" s="3">
        <v>6315</v>
      </c>
      <c r="F4514" s="3">
        <v>3471.5874599349199</v>
      </c>
      <c r="G4514" s="3">
        <v>8756</v>
      </c>
      <c r="H4514" s="3">
        <v>7696.9696969696997</v>
      </c>
      <c r="I4514" s="3">
        <v>142663</v>
      </c>
    </row>
    <row r="4515" spans="1:9" x14ac:dyDescent="0.2">
      <c r="A4515" s="3" t="s">
        <v>1561</v>
      </c>
      <c r="B4515" s="3" t="s">
        <v>1632</v>
      </c>
      <c r="C4515" s="3" t="s">
        <v>1633</v>
      </c>
      <c r="D4515" s="3" t="s">
        <v>11</v>
      </c>
      <c r="E4515" s="3">
        <v>6219</v>
      </c>
      <c r="F4515" s="3">
        <v>3290.8259348937299</v>
      </c>
      <c r="G4515" s="3">
        <v>7013</v>
      </c>
      <c r="H4515" s="3">
        <v>3911.9047619047601</v>
      </c>
      <c r="I4515" s="3">
        <v>142663</v>
      </c>
    </row>
    <row r="4516" spans="1:9" x14ac:dyDescent="0.2">
      <c r="A4516" s="3" t="s">
        <v>1561</v>
      </c>
      <c r="B4516" s="3" t="s">
        <v>1632</v>
      </c>
      <c r="C4516" s="3" t="s">
        <v>1633</v>
      </c>
      <c r="D4516" s="3" t="s">
        <v>12</v>
      </c>
      <c r="E4516" s="3">
        <v>5958</v>
      </c>
      <c r="F4516" s="3">
        <v>3352.1412037036998</v>
      </c>
      <c r="G4516" s="3">
        <v>7222</v>
      </c>
      <c r="H4516" s="3">
        <v>6515.1515151515096</v>
      </c>
      <c r="I4516" s="3">
        <v>142663</v>
      </c>
    </row>
    <row r="4517" spans="1:9" x14ac:dyDescent="0.2">
      <c r="A4517" s="3" t="s">
        <v>1561</v>
      </c>
      <c r="B4517" s="3" t="s">
        <v>1632</v>
      </c>
      <c r="C4517" s="3" t="s">
        <v>1633</v>
      </c>
      <c r="D4517" s="3" t="s">
        <v>13</v>
      </c>
      <c r="E4517" s="3">
        <v>8661</v>
      </c>
      <c r="F4517" s="3">
        <v>7017.5438596491203</v>
      </c>
      <c r="G4517" s="3">
        <v>9444</v>
      </c>
      <c r="H4517" s="3">
        <v>8571.4285714285706</v>
      </c>
      <c r="I4517" s="3">
        <v>142663</v>
      </c>
    </row>
    <row r="4518" spans="1:9" x14ac:dyDescent="0.2">
      <c r="A4518" s="3" t="s">
        <v>1561</v>
      </c>
      <c r="B4518" s="3" t="s">
        <v>1632</v>
      </c>
      <c r="C4518" s="3" t="s">
        <v>1633</v>
      </c>
      <c r="D4518" s="3" t="s">
        <v>14</v>
      </c>
      <c r="E4518" s="3">
        <v>7541</v>
      </c>
      <c r="F4518" s="3">
        <v>5338.34586466165</v>
      </c>
      <c r="G4518" s="3">
        <v>7659</v>
      </c>
      <c r="H4518" s="3">
        <v>5729.1666666666697</v>
      </c>
      <c r="I4518" s="3">
        <v>142663</v>
      </c>
    </row>
    <row r="4519" spans="1:9" x14ac:dyDescent="0.2">
      <c r="A4519" s="3" t="s">
        <v>1561</v>
      </c>
      <c r="B4519" s="3" t="s">
        <v>1632</v>
      </c>
      <c r="C4519" s="3" t="s">
        <v>1633</v>
      </c>
      <c r="D4519" s="3" t="s">
        <v>15</v>
      </c>
      <c r="E4519" s="3">
        <v>7501</v>
      </c>
      <c r="F4519" s="3">
        <v>6093.1899641577102</v>
      </c>
      <c r="G4519" s="3">
        <v>7976</v>
      </c>
      <c r="H4519" s="3">
        <v>7076.9230769230799</v>
      </c>
      <c r="I4519" s="3">
        <v>142663</v>
      </c>
    </row>
    <row r="4520" spans="1:9" x14ac:dyDescent="0.2">
      <c r="A4520" s="3" t="s">
        <v>1561</v>
      </c>
      <c r="B4520" s="3" t="s">
        <v>1634</v>
      </c>
      <c r="C4520" s="3" t="s">
        <v>1635</v>
      </c>
      <c r="D4520" s="3" t="s">
        <v>8</v>
      </c>
      <c r="I4520" s="3">
        <v>136388</v>
      </c>
    </row>
    <row r="4521" spans="1:9" x14ac:dyDescent="0.2">
      <c r="A4521" s="3" t="s">
        <v>1561</v>
      </c>
      <c r="B4521" s="3" t="s">
        <v>1636</v>
      </c>
      <c r="C4521" s="3" t="s">
        <v>1637</v>
      </c>
      <c r="D4521" s="3" t="s">
        <v>8</v>
      </c>
      <c r="E4521" s="3">
        <v>5178</v>
      </c>
      <c r="F4521" s="3">
        <v>2290.8092632541502</v>
      </c>
      <c r="G4521" s="3">
        <v>7206</v>
      </c>
      <c r="H4521" s="3">
        <v>4550.7828910127801</v>
      </c>
      <c r="I4521" s="3">
        <v>155518</v>
      </c>
    </row>
    <row r="4522" spans="1:9" x14ac:dyDescent="0.2">
      <c r="A4522" s="3" t="s">
        <v>1561</v>
      </c>
      <c r="B4522" s="3" t="s">
        <v>1636</v>
      </c>
      <c r="C4522" s="3" t="s">
        <v>1637</v>
      </c>
      <c r="D4522" s="3" t="s">
        <v>9</v>
      </c>
      <c r="E4522" s="3">
        <v>6123</v>
      </c>
      <c r="F4522" s="3">
        <v>2948.0480160369302</v>
      </c>
      <c r="G4522" s="3">
        <v>8008</v>
      </c>
      <c r="H4522" s="3">
        <v>5542.4490301790902</v>
      </c>
      <c r="I4522" s="3">
        <v>155518</v>
      </c>
    </row>
    <row r="4523" spans="1:9" x14ac:dyDescent="0.2">
      <c r="A4523" s="3" t="s">
        <v>1561</v>
      </c>
      <c r="B4523" s="3" t="s">
        <v>1636</v>
      </c>
      <c r="C4523" s="3" t="s">
        <v>1637</v>
      </c>
      <c r="D4523" s="3" t="s">
        <v>10</v>
      </c>
      <c r="E4523" s="3">
        <v>5942</v>
      </c>
      <c r="F4523" s="3">
        <v>2777.34347365748</v>
      </c>
      <c r="G4523" s="3">
        <v>7477</v>
      </c>
      <c r="H4523" s="3">
        <v>4853.0367018602301</v>
      </c>
      <c r="I4523" s="3">
        <v>155518</v>
      </c>
    </row>
    <row r="4524" spans="1:9" x14ac:dyDescent="0.2">
      <c r="A4524" s="3" t="s">
        <v>1561</v>
      </c>
      <c r="B4524" s="3" t="s">
        <v>1636</v>
      </c>
      <c r="C4524" s="3" t="s">
        <v>1637</v>
      </c>
      <c r="D4524" s="3" t="s">
        <v>11</v>
      </c>
      <c r="E4524" s="3">
        <v>6066</v>
      </c>
      <c r="F4524" s="3">
        <v>3224.94542366115</v>
      </c>
      <c r="G4524" s="3">
        <v>7263</v>
      </c>
      <c r="H4524" s="3">
        <v>4706.2288073124</v>
      </c>
      <c r="I4524" s="3">
        <v>155518</v>
      </c>
    </row>
    <row r="4525" spans="1:9" x14ac:dyDescent="0.2">
      <c r="A4525" s="3" t="s">
        <v>1561</v>
      </c>
      <c r="B4525" s="3" t="s">
        <v>1636</v>
      </c>
      <c r="C4525" s="3" t="s">
        <v>1637</v>
      </c>
      <c r="D4525" s="3" t="s">
        <v>12</v>
      </c>
      <c r="E4525" s="3">
        <v>6004</v>
      </c>
      <c r="F4525" s="3">
        <v>2758.8478726049998</v>
      </c>
      <c r="G4525" s="3">
        <v>8466</v>
      </c>
      <c r="H4525" s="3">
        <v>6273.8095238095202</v>
      </c>
      <c r="I4525" s="3">
        <v>155518</v>
      </c>
    </row>
    <row r="4526" spans="1:9" x14ac:dyDescent="0.2">
      <c r="A4526" s="3" t="s">
        <v>1561</v>
      </c>
      <c r="B4526" s="3" t="s">
        <v>1636</v>
      </c>
      <c r="C4526" s="3" t="s">
        <v>1637</v>
      </c>
      <c r="D4526" s="3" t="s">
        <v>13</v>
      </c>
      <c r="E4526" s="3">
        <v>8286</v>
      </c>
      <c r="F4526" s="3">
        <v>6235.7217030114198</v>
      </c>
      <c r="G4526" s="3">
        <v>9115</v>
      </c>
      <c r="H4526" s="3">
        <v>8478.2608695652198</v>
      </c>
      <c r="I4526" s="3">
        <v>155518</v>
      </c>
    </row>
    <row r="4527" spans="1:9" x14ac:dyDescent="0.2">
      <c r="A4527" s="3" t="s">
        <v>1561</v>
      </c>
      <c r="B4527" s="3" t="s">
        <v>1636</v>
      </c>
      <c r="C4527" s="3" t="s">
        <v>1637</v>
      </c>
      <c r="D4527" s="3" t="s">
        <v>14</v>
      </c>
      <c r="E4527" s="3">
        <v>6554</v>
      </c>
      <c r="F4527" s="3">
        <v>4153.4178187404004</v>
      </c>
      <c r="G4527" s="3">
        <v>6897</v>
      </c>
      <c r="H4527" s="3">
        <v>4662.8787878787898</v>
      </c>
      <c r="I4527" s="3">
        <v>155518</v>
      </c>
    </row>
    <row r="4528" spans="1:9" x14ac:dyDescent="0.2">
      <c r="A4528" s="3" t="s">
        <v>1561</v>
      </c>
      <c r="B4528" s="3" t="s">
        <v>1636</v>
      </c>
      <c r="C4528" s="3" t="s">
        <v>1637</v>
      </c>
      <c r="D4528" s="3" t="s">
        <v>15</v>
      </c>
      <c r="E4528" s="3">
        <v>7655</v>
      </c>
      <c r="F4528" s="3">
        <v>5828.5130002921396</v>
      </c>
      <c r="G4528" s="3">
        <v>8556</v>
      </c>
      <c r="H4528" s="3">
        <v>7000</v>
      </c>
      <c r="I4528" s="3">
        <v>155518</v>
      </c>
    </row>
    <row r="4529" spans="1:11" x14ac:dyDescent="0.2">
      <c r="A4529" s="3" t="s">
        <v>1561</v>
      </c>
      <c r="B4529" s="3" t="s">
        <v>1638</v>
      </c>
      <c r="C4529" s="3" t="s">
        <v>1639</v>
      </c>
      <c r="D4529" s="3" t="s">
        <v>8</v>
      </c>
      <c r="E4529" s="3">
        <v>8000</v>
      </c>
      <c r="F4529" s="3">
        <v>7142.8571428571404</v>
      </c>
      <c r="I4529" s="3">
        <v>123859</v>
      </c>
    </row>
    <row r="4530" spans="1:11" x14ac:dyDescent="0.2">
      <c r="A4530" s="3" t="s">
        <v>1561</v>
      </c>
      <c r="B4530" s="3" t="s">
        <v>1638</v>
      </c>
      <c r="C4530" s="3" t="s">
        <v>1639</v>
      </c>
      <c r="D4530" s="3" t="s">
        <v>9</v>
      </c>
      <c r="E4530" s="3">
        <v>8750</v>
      </c>
      <c r="F4530" s="3">
        <v>8000</v>
      </c>
      <c r="I4530" s="3">
        <v>123859</v>
      </c>
    </row>
    <row r="4531" spans="1:11" x14ac:dyDescent="0.2">
      <c r="A4531" s="3" t="s">
        <v>1561</v>
      </c>
      <c r="B4531" s="3" t="s">
        <v>1638</v>
      </c>
      <c r="C4531" s="3" t="s">
        <v>1639</v>
      </c>
      <c r="D4531" s="3" t="s">
        <v>10</v>
      </c>
      <c r="I4531" s="3">
        <v>123859</v>
      </c>
    </row>
    <row r="4532" spans="1:11" x14ac:dyDescent="0.2">
      <c r="A4532" s="3" t="s">
        <v>1561</v>
      </c>
      <c r="B4532" s="3" t="s">
        <v>1638</v>
      </c>
      <c r="C4532" s="3" t="s">
        <v>1639</v>
      </c>
      <c r="D4532" s="3" t="s">
        <v>11</v>
      </c>
      <c r="E4532" s="3">
        <v>8333</v>
      </c>
      <c r="F4532" s="3">
        <v>7500</v>
      </c>
      <c r="I4532" s="3">
        <v>123859</v>
      </c>
    </row>
    <row r="4533" spans="1:11" x14ac:dyDescent="0.2">
      <c r="A4533" s="3" t="s">
        <v>1561</v>
      </c>
      <c r="B4533" s="3" t="s">
        <v>1638</v>
      </c>
      <c r="C4533" s="3" t="s">
        <v>1639</v>
      </c>
      <c r="D4533" s="3" t="s">
        <v>12</v>
      </c>
      <c r="E4533" s="3">
        <v>7500</v>
      </c>
      <c r="F4533" s="3">
        <v>6666.6666666666697</v>
      </c>
      <c r="I4533" s="3">
        <v>123859</v>
      </c>
    </row>
    <row r="4534" spans="1:11" x14ac:dyDescent="0.2">
      <c r="A4534" s="3" t="s">
        <v>1642</v>
      </c>
      <c r="B4534" s="3" t="s">
        <v>1640</v>
      </c>
      <c r="C4534" s="3" t="s">
        <v>1641</v>
      </c>
      <c r="D4534" s="3" t="s">
        <v>8</v>
      </c>
      <c r="E4534" s="3">
        <v>1043</v>
      </c>
      <c r="F4534" s="3">
        <v>91.020689889944705</v>
      </c>
      <c r="G4534" s="3">
        <v>1902</v>
      </c>
      <c r="H4534" s="3">
        <v>333.77731105357498</v>
      </c>
      <c r="I4534" s="3">
        <v>2308143</v>
      </c>
      <c r="J4534" s="3">
        <v>1201259</v>
      </c>
      <c r="K4534" s="3">
        <v>0.52044392396831596</v>
      </c>
    </row>
    <row r="4535" spans="1:11" x14ac:dyDescent="0.2">
      <c r="A4535" s="3" t="s">
        <v>1642</v>
      </c>
      <c r="B4535" s="3" t="s">
        <v>1640</v>
      </c>
      <c r="C4535" s="3" t="s">
        <v>1641</v>
      </c>
      <c r="D4535" s="3" t="s">
        <v>9</v>
      </c>
      <c r="E4535" s="3">
        <v>1219</v>
      </c>
      <c r="F4535" s="3">
        <v>122.017910671046</v>
      </c>
      <c r="G4535" s="3">
        <v>1829</v>
      </c>
      <c r="H4535" s="3">
        <v>278.61559273342903</v>
      </c>
      <c r="I4535" s="3">
        <v>2308143</v>
      </c>
      <c r="J4535" s="3">
        <v>1201259</v>
      </c>
      <c r="K4535" s="3">
        <v>0.52044392396831596</v>
      </c>
    </row>
    <row r="4536" spans="1:11" x14ac:dyDescent="0.2">
      <c r="A4536" s="3" t="s">
        <v>1642</v>
      </c>
      <c r="B4536" s="3" t="s">
        <v>1640</v>
      </c>
      <c r="C4536" s="3" t="s">
        <v>1641</v>
      </c>
      <c r="D4536" s="3" t="s">
        <v>10</v>
      </c>
      <c r="E4536" s="3">
        <v>1455</v>
      </c>
      <c r="F4536" s="3">
        <v>127.728568939292</v>
      </c>
      <c r="G4536" s="3">
        <v>2272</v>
      </c>
      <c r="H4536" s="3">
        <v>357.560802259909</v>
      </c>
      <c r="I4536" s="3">
        <v>2308143</v>
      </c>
      <c r="J4536" s="3">
        <v>1201259</v>
      </c>
      <c r="K4536" s="3">
        <v>0.52044392396831596</v>
      </c>
    </row>
    <row r="4537" spans="1:11" x14ac:dyDescent="0.2">
      <c r="A4537" s="3" t="s">
        <v>1642</v>
      </c>
      <c r="B4537" s="3" t="s">
        <v>1640</v>
      </c>
      <c r="C4537" s="3" t="s">
        <v>1641</v>
      </c>
      <c r="D4537" s="3" t="s">
        <v>11</v>
      </c>
      <c r="E4537" s="3">
        <v>1561</v>
      </c>
      <c r="F4537" s="3">
        <v>199.49654969806201</v>
      </c>
      <c r="G4537" s="3">
        <v>2046</v>
      </c>
      <c r="H4537" s="3">
        <v>336.85100130385001</v>
      </c>
      <c r="I4537" s="3">
        <v>2308143</v>
      </c>
      <c r="J4537" s="3">
        <v>1201259</v>
      </c>
      <c r="K4537" s="3">
        <v>0.52044392396831596</v>
      </c>
    </row>
    <row r="4538" spans="1:11" x14ac:dyDescent="0.2">
      <c r="A4538" s="3" t="s">
        <v>1642</v>
      </c>
      <c r="B4538" s="3" t="s">
        <v>1640</v>
      </c>
      <c r="C4538" s="3" t="s">
        <v>1641</v>
      </c>
      <c r="D4538" s="3" t="s">
        <v>12</v>
      </c>
      <c r="E4538" s="3">
        <v>1203</v>
      </c>
      <c r="F4538" s="3">
        <v>130.04698869711501</v>
      </c>
      <c r="G4538" s="3">
        <v>1793</v>
      </c>
      <c r="H4538" s="3">
        <v>314.28419956028102</v>
      </c>
      <c r="I4538" s="3">
        <v>2308143</v>
      </c>
      <c r="J4538" s="3">
        <v>1201259</v>
      </c>
      <c r="K4538" s="3">
        <v>0.52044392396831596</v>
      </c>
    </row>
    <row r="4539" spans="1:11" x14ac:dyDescent="0.2">
      <c r="A4539" s="3" t="s">
        <v>1642</v>
      </c>
      <c r="B4539" s="3" t="s">
        <v>1640</v>
      </c>
      <c r="C4539" s="3" t="s">
        <v>1641</v>
      </c>
      <c r="D4539" s="3" t="s">
        <v>13</v>
      </c>
      <c r="E4539" s="3">
        <v>1820</v>
      </c>
      <c r="F4539" s="3">
        <v>227.93124680781699</v>
      </c>
      <c r="G4539" s="3">
        <v>2439</v>
      </c>
      <c r="H4539" s="3">
        <v>430.11963789082802</v>
      </c>
      <c r="I4539" s="3">
        <v>2308143</v>
      </c>
      <c r="J4539" s="3">
        <v>1201259</v>
      </c>
      <c r="K4539" s="3">
        <v>0.52044392396831596</v>
      </c>
    </row>
    <row r="4540" spans="1:11" x14ac:dyDescent="0.2">
      <c r="A4540" s="3" t="s">
        <v>1642</v>
      </c>
      <c r="B4540" s="3" t="s">
        <v>1640</v>
      </c>
      <c r="C4540" s="3" t="s">
        <v>1641</v>
      </c>
      <c r="D4540" s="3" t="s">
        <v>14</v>
      </c>
      <c r="E4540" s="3">
        <v>1423</v>
      </c>
      <c r="F4540" s="3">
        <v>137.923138972739</v>
      </c>
      <c r="G4540" s="3">
        <v>2290</v>
      </c>
      <c r="H4540" s="3">
        <v>381.75407154324199</v>
      </c>
      <c r="I4540" s="3">
        <v>2308143</v>
      </c>
      <c r="J4540" s="3">
        <v>1201259</v>
      </c>
      <c r="K4540" s="3">
        <v>0.52044392396831596</v>
      </c>
    </row>
    <row r="4541" spans="1:11" x14ac:dyDescent="0.2">
      <c r="A4541" s="3" t="s">
        <v>1642</v>
      </c>
      <c r="B4541" s="3" t="s">
        <v>1640</v>
      </c>
      <c r="C4541" s="3" t="s">
        <v>1641</v>
      </c>
      <c r="D4541" s="3" t="s">
        <v>15</v>
      </c>
      <c r="E4541" s="3">
        <v>1217</v>
      </c>
      <c r="F4541" s="3">
        <v>121.88984504094699</v>
      </c>
      <c r="G4541" s="3">
        <v>2155</v>
      </c>
      <c r="H4541" s="3">
        <v>343.67268868486201</v>
      </c>
      <c r="I4541" s="3">
        <v>2308143</v>
      </c>
      <c r="J4541" s="3">
        <v>1201259</v>
      </c>
      <c r="K4541" s="3">
        <v>0.52044392396831596</v>
      </c>
    </row>
    <row r="4542" spans="1:11" x14ac:dyDescent="0.2">
      <c r="A4542" s="3" t="s">
        <v>1642</v>
      </c>
      <c r="B4542" s="3" t="s">
        <v>1644</v>
      </c>
      <c r="C4542" s="3" t="s">
        <v>1645</v>
      </c>
      <c r="D4542" s="3" t="s">
        <v>8</v>
      </c>
      <c r="E4542" s="3">
        <v>1657</v>
      </c>
      <c r="F4542" s="3">
        <v>190.00401425678999</v>
      </c>
      <c r="G4542" s="3">
        <v>3250</v>
      </c>
      <c r="H4542" s="3">
        <v>750.95711233909503</v>
      </c>
      <c r="I4542" s="3">
        <v>1021831</v>
      </c>
      <c r="J4542" s="3">
        <v>527842</v>
      </c>
      <c r="K4542" s="3">
        <v>0.51656487227339898</v>
      </c>
    </row>
    <row r="4543" spans="1:11" x14ac:dyDescent="0.2">
      <c r="A4543" s="3" t="s">
        <v>1642</v>
      </c>
      <c r="B4543" s="3" t="s">
        <v>1644</v>
      </c>
      <c r="C4543" s="3" t="s">
        <v>1645</v>
      </c>
      <c r="D4543" s="3" t="s">
        <v>9</v>
      </c>
      <c r="E4543" s="3">
        <v>2040</v>
      </c>
      <c r="F4543" s="3">
        <v>283.425420786686</v>
      </c>
      <c r="G4543" s="3">
        <v>3056</v>
      </c>
      <c r="H4543" s="3">
        <v>686.19148057646601</v>
      </c>
      <c r="I4543" s="3">
        <v>1021831</v>
      </c>
      <c r="J4543" s="3">
        <v>527842</v>
      </c>
      <c r="K4543" s="3">
        <v>0.51656487227339898</v>
      </c>
    </row>
    <row r="4544" spans="1:11" x14ac:dyDescent="0.2">
      <c r="A4544" s="3" t="s">
        <v>1642</v>
      </c>
      <c r="B4544" s="3" t="s">
        <v>1644</v>
      </c>
      <c r="C4544" s="3" t="s">
        <v>1645</v>
      </c>
      <c r="D4544" s="3" t="s">
        <v>10</v>
      </c>
      <c r="E4544" s="3">
        <v>2486</v>
      </c>
      <c r="F4544" s="3">
        <v>331.32857022072699</v>
      </c>
      <c r="G4544" s="3">
        <v>3798</v>
      </c>
      <c r="H4544" s="3">
        <v>958.58593098404197</v>
      </c>
      <c r="I4544" s="3">
        <v>1021831</v>
      </c>
      <c r="J4544" s="3">
        <v>527842</v>
      </c>
      <c r="K4544" s="3">
        <v>0.51656487227339898</v>
      </c>
    </row>
    <row r="4545" spans="1:11" x14ac:dyDescent="0.2">
      <c r="A4545" s="3" t="s">
        <v>1642</v>
      </c>
      <c r="B4545" s="3" t="s">
        <v>1644</v>
      </c>
      <c r="C4545" s="3" t="s">
        <v>1645</v>
      </c>
      <c r="D4545" s="3" t="s">
        <v>11</v>
      </c>
      <c r="E4545" s="3">
        <v>2240</v>
      </c>
      <c r="F4545" s="3">
        <v>542.64605260435997</v>
      </c>
      <c r="G4545" s="3">
        <v>2918</v>
      </c>
      <c r="H4545" s="3">
        <v>898.31761300673202</v>
      </c>
      <c r="I4545" s="3">
        <v>1021831</v>
      </c>
      <c r="J4545" s="3">
        <v>527842</v>
      </c>
      <c r="K4545" s="3">
        <v>0.51656487227339898</v>
      </c>
    </row>
    <row r="4546" spans="1:11" x14ac:dyDescent="0.2">
      <c r="A4546" s="3" t="s">
        <v>1642</v>
      </c>
      <c r="B4546" s="3" t="s">
        <v>1644</v>
      </c>
      <c r="C4546" s="3" t="s">
        <v>1645</v>
      </c>
      <c r="D4546" s="3" t="s">
        <v>12</v>
      </c>
      <c r="E4546" s="3">
        <v>1870</v>
      </c>
      <c r="F4546" s="3">
        <v>340.528039987135</v>
      </c>
      <c r="G4546" s="3">
        <v>2958</v>
      </c>
      <c r="H4546" s="3">
        <v>848.01822116738697</v>
      </c>
      <c r="I4546" s="3">
        <v>1021831</v>
      </c>
      <c r="J4546" s="3">
        <v>527842</v>
      </c>
      <c r="K4546" s="3">
        <v>0.51656487227339898</v>
      </c>
    </row>
    <row r="4547" spans="1:11" x14ac:dyDescent="0.2">
      <c r="A4547" s="3" t="s">
        <v>1642</v>
      </c>
      <c r="B4547" s="3" t="s">
        <v>1644</v>
      </c>
      <c r="C4547" s="3" t="s">
        <v>1645</v>
      </c>
      <c r="D4547" s="3" t="s">
        <v>13</v>
      </c>
      <c r="E4547" s="3">
        <v>2814</v>
      </c>
      <c r="F4547" s="3">
        <v>781.49044690205801</v>
      </c>
      <c r="G4547" s="3">
        <v>3554</v>
      </c>
      <c r="H4547" s="3">
        <v>1404.3191702302299</v>
      </c>
      <c r="I4547" s="3">
        <v>1021831</v>
      </c>
      <c r="J4547" s="3">
        <v>527842</v>
      </c>
      <c r="K4547" s="3">
        <v>0.51656487227339898</v>
      </c>
    </row>
    <row r="4548" spans="1:11" x14ac:dyDescent="0.2">
      <c r="A4548" s="3" t="s">
        <v>1642</v>
      </c>
      <c r="B4548" s="3" t="s">
        <v>1644</v>
      </c>
      <c r="C4548" s="3" t="s">
        <v>1645</v>
      </c>
      <c r="D4548" s="3" t="s">
        <v>14</v>
      </c>
      <c r="E4548" s="3">
        <v>2209</v>
      </c>
      <c r="F4548" s="3">
        <v>485.26345671394603</v>
      </c>
      <c r="G4548" s="3">
        <v>3410</v>
      </c>
      <c r="H4548" s="3">
        <v>1186.93068442609</v>
      </c>
      <c r="I4548" s="3">
        <v>1021831</v>
      </c>
      <c r="J4548" s="3">
        <v>527842</v>
      </c>
      <c r="K4548" s="3">
        <v>0.51656487227339898</v>
      </c>
    </row>
    <row r="4549" spans="1:11" x14ac:dyDescent="0.2">
      <c r="A4549" s="3" t="s">
        <v>1642</v>
      </c>
      <c r="B4549" s="3" t="s">
        <v>1644</v>
      </c>
      <c r="C4549" s="3" t="s">
        <v>1645</v>
      </c>
      <c r="D4549" s="3" t="s">
        <v>15</v>
      </c>
      <c r="E4549" s="3">
        <v>1982</v>
      </c>
      <c r="F4549" s="3">
        <v>389.25996262470801</v>
      </c>
      <c r="G4549" s="3">
        <v>3164</v>
      </c>
      <c r="H4549" s="3">
        <v>1098.49261616223</v>
      </c>
      <c r="I4549" s="3">
        <v>1021831</v>
      </c>
      <c r="J4549" s="3">
        <v>527842</v>
      </c>
      <c r="K4549" s="3">
        <v>0.51656487227339898</v>
      </c>
    </row>
    <row r="4550" spans="1:11" x14ac:dyDescent="0.2">
      <c r="A4550" s="3" t="s">
        <v>1642</v>
      </c>
      <c r="B4550" s="3" t="s">
        <v>1647</v>
      </c>
      <c r="C4550" s="3" t="s">
        <v>1648</v>
      </c>
      <c r="D4550" s="3" t="s">
        <v>8</v>
      </c>
      <c r="E4550" s="3">
        <v>2009</v>
      </c>
      <c r="F4550" s="3">
        <v>300.79439729937599</v>
      </c>
      <c r="G4550" s="3">
        <v>3859</v>
      </c>
      <c r="H4550" s="3">
        <v>1454.6915817799299</v>
      </c>
      <c r="I4550" s="3">
        <v>669471</v>
      </c>
      <c r="J4550" s="3">
        <v>309051</v>
      </c>
      <c r="K4550" s="3">
        <v>0.46163463391244702</v>
      </c>
    </row>
    <row r="4551" spans="1:11" x14ac:dyDescent="0.2">
      <c r="A4551" s="3" t="s">
        <v>1642</v>
      </c>
      <c r="B4551" s="3" t="s">
        <v>1647</v>
      </c>
      <c r="C4551" s="3" t="s">
        <v>1648</v>
      </c>
      <c r="D4551" s="3" t="s">
        <v>9</v>
      </c>
      <c r="E4551" s="3">
        <v>2231</v>
      </c>
      <c r="F4551" s="3">
        <v>376.18157492372097</v>
      </c>
      <c r="G4551" s="3">
        <v>3451</v>
      </c>
      <c r="H4551" s="3">
        <v>914.29196205268101</v>
      </c>
      <c r="I4551" s="3">
        <v>669471</v>
      </c>
      <c r="J4551" s="3">
        <v>309051</v>
      </c>
      <c r="K4551" s="3">
        <v>0.46163463391244702</v>
      </c>
    </row>
    <row r="4552" spans="1:11" x14ac:dyDescent="0.2">
      <c r="A4552" s="3" t="s">
        <v>1642</v>
      </c>
      <c r="B4552" s="3" t="s">
        <v>1647</v>
      </c>
      <c r="C4552" s="3" t="s">
        <v>1648</v>
      </c>
      <c r="D4552" s="3" t="s">
        <v>10</v>
      </c>
      <c r="E4552" s="3">
        <v>2447</v>
      </c>
      <c r="F4552" s="3">
        <v>497.046817402366</v>
      </c>
      <c r="G4552" s="3">
        <v>4248</v>
      </c>
      <c r="H4552" s="3">
        <v>1615.15917886856</v>
      </c>
      <c r="I4552" s="3">
        <v>669471</v>
      </c>
      <c r="J4552" s="3">
        <v>309051</v>
      </c>
      <c r="K4552" s="3">
        <v>0.46163463391244702</v>
      </c>
    </row>
    <row r="4553" spans="1:11" x14ac:dyDescent="0.2">
      <c r="A4553" s="3" t="s">
        <v>1642</v>
      </c>
      <c r="B4553" s="3" t="s">
        <v>1647</v>
      </c>
      <c r="C4553" s="3" t="s">
        <v>1648</v>
      </c>
      <c r="D4553" s="3" t="s">
        <v>11</v>
      </c>
      <c r="E4553" s="3">
        <v>2661</v>
      </c>
      <c r="F4553" s="3">
        <v>743.297745104922</v>
      </c>
      <c r="G4553" s="3">
        <v>3386</v>
      </c>
      <c r="H4553" s="3">
        <v>1184.2059955381301</v>
      </c>
      <c r="I4553" s="3">
        <v>669471</v>
      </c>
      <c r="J4553" s="3">
        <v>309051</v>
      </c>
      <c r="K4553" s="3">
        <v>0.46163463391244702</v>
      </c>
    </row>
    <row r="4554" spans="1:11" x14ac:dyDescent="0.2">
      <c r="A4554" s="3" t="s">
        <v>1642</v>
      </c>
      <c r="B4554" s="3" t="s">
        <v>1647</v>
      </c>
      <c r="C4554" s="3" t="s">
        <v>1648</v>
      </c>
      <c r="D4554" s="3" t="s">
        <v>12</v>
      </c>
      <c r="E4554" s="3">
        <v>2102</v>
      </c>
      <c r="F4554" s="3">
        <v>374.68990213610999</v>
      </c>
      <c r="G4554" s="3">
        <v>3214</v>
      </c>
      <c r="H4554" s="3">
        <v>965.93735658470905</v>
      </c>
      <c r="I4554" s="3">
        <v>669471</v>
      </c>
      <c r="J4554" s="3">
        <v>309051</v>
      </c>
      <c r="K4554" s="3">
        <v>0.46163463391244702</v>
      </c>
    </row>
    <row r="4555" spans="1:11" x14ac:dyDescent="0.2">
      <c r="A4555" s="3" t="s">
        <v>1642</v>
      </c>
      <c r="B4555" s="3" t="s">
        <v>1647</v>
      </c>
      <c r="C4555" s="3" t="s">
        <v>1648</v>
      </c>
      <c r="D4555" s="3" t="s">
        <v>13</v>
      </c>
      <c r="E4555" s="3">
        <v>3014</v>
      </c>
      <c r="F4555" s="3">
        <v>686.42110221258497</v>
      </c>
      <c r="G4555" s="3">
        <v>4244</v>
      </c>
      <c r="H4555" s="3">
        <v>1459.40617466041</v>
      </c>
      <c r="I4555" s="3">
        <v>669471</v>
      </c>
      <c r="J4555" s="3">
        <v>309051</v>
      </c>
      <c r="K4555" s="3">
        <v>0.46163463391244702</v>
      </c>
    </row>
    <row r="4556" spans="1:11" x14ac:dyDescent="0.2">
      <c r="A4556" s="3" t="s">
        <v>1642</v>
      </c>
      <c r="B4556" s="3" t="s">
        <v>1647</v>
      </c>
      <c r="C4556" s="3" t="s">
        <v>1648</v>
      </c>
      <c r="D4556" s="3" t="s">
        <v>14</v>
      </c>
      <c r="E4556" s="3">
        <v>2301</v>
      </c>
      <c r="F4556" s="3">
        <v>486.92375422720397</v>
      </c>
      <c r="G4556" s="3">
        <v>3945</v>
      </c>
      <c r="H4556" s="3">
        <v>1417.96859089648</v>
      </c>
      <c r="I4556" s="3">
        <v>669471</v>
      </c>
      <c r="J4556" s="3">
        <v>309051</v>
      </c>
      <c r="K4556" s="3">
        <v>0.46163463391244702</v>
      </c>
    </row>
    <row r="4557" spans="1:11" x14ac:dyDescent="0.2">
      <c r="A4557" s="3" t="s">
        <v>1642</v>
      </c>
      <c r="B4557" s="3" t="s">
        <v>1647</v>
      </c>
      <c r="C4557" s="3" t="s">
        <v>1648</v>
      </c>
      <c r="D4557" s="3" t="s">
        <v>15</v>
      </c>
      <c r="E4557" s="3">
        <v>1853</v>
      </c>
      <c r="F4557" s="3">
        <v>382.13410354499399</v>
      </c>
      <c r="G4557" s="3">
        <v>3306</v>
      </c>
      <c r="H4557" s="3">
        <v>1151.27230558118</v>
      </c>
      <c r="I4557" s="3">
        <v>669471</v>
      </c>
      <c r="J4557" s="3">
        <v>309051</v>
      </c>
      <c r="K4557" s="3">
        <v>0.46163463391244702</v>
      </c>
    </row>
    <row r="4558" spans="1:11" x14ac:dyDescent="0.2">
      <c r="A4558" s="3" t="s">
        <v>1642</v>
      </c>
      <c r="B4558" s="3" t="s">
        <v>1650</v>
      </c>
      <c r="C4558" s="3" t="s">
        <v>1651</v>
      </c>
      <c r="D4558" s="3" t="s">
        <v>8</v>
      </c>
      <c r="E4558" s="3">
        <v>3310</v>
      </c>
      <c r="F4558" s="3">
        <v>602.89351036707603</v>
      </c>
      <c r="G4558" s="3">
        <v>5442</v>
      </c>
      <c r="H4558" s="3">
        <v>2199.7550304389702</v>
      </c>
      <c r="I4558" s="3">
        <v>170494</v>
      </c>
      <c r="J4558" s="3">
        <v>94452</v>
      </c>
      <c r="K4558" s="3">
        <v>0.55399016974204396</v>
      </c>
    </row>
    <row r="4559" spans="1:11" x14ac:dyDescent="0.2">
      <c r="A4559" s="3" t="s">
        <v>1642</v>
      </c>
      <c r="B4559" s="3" t="s">
        <v>1650</v>
      </c>
      <c r="C4559" s="3" t="s">
        <v>1651</v>
      </c>
      <c r="D4559" s="3" t="s">
        <v>9</v>
      </c>
      <c r="E4559" s="3">
        <v>3252</v>
      </c>
      <c r="F4559" s="3">
        <v>734.05207507478895</v>
      </c>
      <c r="G4559" s="3">
        <v>4712</v>
      </c>
      <c r="H4559" s="3">
        <v>1758.777517644</v>
      </c>
      <c r="I4559" s="3">
        <v>170494</v>
      </c>
      <c r="J4559" s="3">
        <v>94452</v>
      </c>
      <c r="K4559" s="3">
        <v>0.55399016974204396</v>
      </c>
    </row>
    <row r="4560" spans="1:11" x14ac:dyDescent="0.2">
      <c r="A4560" s="3" t="s">
        <v>1642</v>
      </c>
      <c r="B4560" s="3" t="s">
        <v>1650</v>
      </c>
      <c r="C4560" s="3" t="s">
        <v>1651</v>
      </c>
      <c r="D4560" s="3" t="s">
        <v>10</v>
      </c>
      <c r="E4560" s="3">
        <v>3763</v>
      </c>
      <c r="F4560" s="3">
        <v>1072.02583735641</v>
      </c>
      <c r="G4560" s="3">
        <v>5670</v>
      </c>
      <c r="H4560" s="3">
        <v>2637.2384300191802</v>
      </c>
      <c r="I4560" s="3">
        <v>170494</v>
      </c>
      <c r="J4560" s="3">
        <v>94452</v>
      </c>
      <c r="K4560" s="3">
        <v>0.55399016974204396</v>
      </c>
    </row>
    <row r="4561" spans="1:11" x14ac:dyDescent="0.2">
      <c r="A4561" s="3" t="s">
        <v>1642</v>
      </c>
      <c r="B4561" s="3" t="s">
        <v>1650</v>
      </c>
      <c r="C4561" s="3" t="s">
        <v>1651</v>
      </c>
      <c r="D4561" s="3" t="s">
        <v>11</v>
      </c>
      <c r="E4561" s="3">
        <v>3785</v>
      </c>
      <c r="F4561" s="3">
        <v>1355.0520062056901</v>
      </c>
      <c r="G4561" s="3">
        <v>4414</v>
      </c>
      <c r="H4561" s="3">
        <v>1921.3496748908799</v>
      </c>
      <c r="I4561" s="3">
        <v>170494</v>
      </c>
      <c r="J4561" s="3">
        <v>94452</v>
      </c>
      <c r="K4561" s="3">
        <v>0.55399016974204396</v>
      </c>
    </row>
    <row r="4562" spans="1:11" x14ac:dyDescent="0.2">
      <c r="A4562" s="3" t="s">
        <v>1642</v>
      </c>
      <c r="B4562" s="3" t="s">
        <v>1650</v>
      </c>
      <c r="C4562" s="3" t="s">
        <v>1651</v>
      </c>
      <c r="D4562" s="3" t="s">
        <v>12</v>
      </c>
      <c r="E4562" s="3">
        <v>3016</v>
      </c>
      <c r="F4562" s="3">
        <v>717.23899088026303</v>
      </c>
      <c r="G4562" s="3">
        <v>4391</v>
      </c>
      <c r="H4562" s="3">
        <v>1510.4671895010299</v>
      </c>
      <c r="I4562" s="3">
        <v>170494</v>
      </c>
      <c r="J4562" s="3">
        <v>94452</v>
      </c>
      <c r="K4562" s="3">
        <v>0.55399016974204396</v>
      </c>
    </row>
    <row r="4563" spans="1:11" x14ac:dyDescent="0.2">
      <c r="A4563" s="3" t="s">
        <v>1642</v>
      </c>
      <c r="B4563" s="3" t="s">
        <v>1650</v>
      </c>
      <c r="C4563" s="3" t="s">
        <v>1651</v>
      </c>
      <c r="D4563" s="3" t="s">
        <v>13</v>
      </c>
      <c r="E4563" s="3">
        <v>3724</v>
      </c>
      <c r="F4563" s="3">
        <v>1376.09937359623</v>
      </c>
      <c r="G4563" s="3">
        <v>5089</v>
      </c>
      <c r="H4563" s="3">
        <v>2433.29943740505</v>
      </c>
      <c r="I4563" s="3">
        <v>170494</v>
      </c>
      <c r="J4563" s="3">
        <v>94452</v>
      </c>
      <c r="K4563" s="3">
        <v>0.55399016974204396</v>
      </c>
    </row>
    <row r="4564" spans="1:11" x14ac:dyDescent="0.2">
      <c r="A4564" s="3" t="s">
        <v>1642</v>
      </c>
      <c r="B4564" s="3" t="s">
        <v>1650</v>
      </c>
      <c r="C4564" s="3" t="s">
        <v>1651</v>
      </c>
      <c r="D4564" s="3" t="s">
        <v>14</v>
      </c>
      <c r="E4564" s="3">
        <v>3400</v>
      </c>
      <c r="F4564" s="3">
        <v>913.82139403890903</v>
      </c>
      <c r="G4564" s="3">
        <v>5209</v>
      </c>
      <c r="H4564" s="3">
        <v>2092.9729077728498</v>
      </c>
      <c r="I4564" s="3">
        <v>170494</v>
      </c>
      <c r="J4564" s="3">
        <v>94452</v>
      </c>
      <c r="K4564" s="3">
        <v>0.55399016974204396</v>
      </c>
    </row>
    <row r="4565" spans="1:11" x14ac:dyDescent="0.2">
      <c r="A4565" s="3" t="s">
        <v>1642</v>
      </c>
      <c r="B4565" s="3" t="s">
        <v>1650</v>
      </c>
      <c r="C4565" s="3" t="s">
        <v>1651</v>
      </c>
      <c r="D4565" s="3" t="s">
        <v>15</v>
      </c>
      <c r="E4565" s="3">
        <v>3061</v>
      </c>
      <c r="F4565" s="3">
        <v>818.68363022057997</v>
      </c>
      <c r="G4565" s="3">
        <v>4645</v>
      </c>
      <c r="H4565" s="3">
        <v>1837.6411527789001</v>
      </c>
      <c r="I4565" s="3">
        <v>170494</v>
      </c>
      <c r="J4565" s="3">
        <v>94452</v>
      </c>
      <c r="K4565" s="3">
        <v>0.55399016974204396</v>
      </c>
    </row>
    <row r="4566" spans="1:11" x14ac:dyDescent="0.2">
      <c r="A4566" s="3" t="s">
        <v>1642</v>
      </c>
      <c r="B4566" s="3" t="s">
        <v>1653</v>
      </c>
      <c r="C4566" s="3" t="s">
        <v>1654</v>
      </c>
      <c r="D4566" s="3" t="s">
        <v>8</v>
      </c>
      <c r="E4566" s="3">
        <v>2990</v>
      </c>
      <c r="F4566" s="3">
        <v>677.23779842645502</v>
      </c>
      <c r="G4566" s="3">
        <v>5651</v>
      </c>
      <c r="H4566" s="3">
        <v>2628.4601963534801</v>
      </c>
      <c r="I4566" s="3">
        <v>155606</v>
      </c>
      <c r="J4566" s="3">
        <v>81860</v>
      </c>
      <c r="K4566" s="3">
        <v>0.52607225942444402</v>
      </c>
    </row>
    <row r="4567" spans="1:11" x14ac:dyDescent="0.2">
      <c r="A4567" s="3" t="s">
        <v>1642</v>
      </c>
      <c r="B4567" s="3" t="s">
        <v>1653</v>
      </c>
      <c r="C4567" s="3" t="s">
        <v>1654</v>
      </c>
      <c r="D4567" s="3" t="s">
        <v>9</v>
      </c>
      <c r="E4567" s="3">
        <v>3654</v>
      </c>
      <c r="F4567" s="3">
        <v>939.47853285738199</v>
      </c>
      <c r="G4567" s="3">
        <v>5386</v>
      </c>
      <c r="H4567" s="3">
        <v>2049.1436095385302</v>
      </c>
      <c r="I4567" s="3">
        <v>155606</v>
      </c>
      <c r="J4567" s="3">
        <v>81860</v>
      </c>
      <c r="K4567" s="3">
        <v>0.52607225942444402</v>
      </c>
    </row>
    <row r="4568" spans="1:11" x14ac:dyDescent="0.2">
      <c r="A4568" s="3" t="s">
        <v>1642</v>
      </c>
      <c r="B4568" s="3" t="s">
        <v>1653</v>
      </c>
      <c r="C4568" s="3" t="s">
        <v>1654</v>
      </c>
      <c r="D4568" s="3" t="s">
        <v>10</v>
      </c>
      <c r="E4568" s="3">
        <v>4080</v>
      </c>
      <c r="F4568" s="3">
        <v>1273.27492391339</v>
      </c>
      <c r="G4568" s="3">
        <v>6698</v>
      </c>
      <c r="H4568" s="3">
        <v>3327.9057281327</v>
      </c>
      <c r="I4568" s="3">
        <v>155606</v>
      </c>
      <c r="J4568" s="3">
        <v>81860</v>
      </c>
      <c r="K4568" s="3">
        <v>0.52607225942444402</v>
      </c>
    </row>
    <row r="4569" spans="1:11" x14ac:dyDescent="0.2">
      <c r="A4569" s="3" t="s">
        <v>1642</v>
      </c>
      <c r="B4569" s="3" t="s">
        <v>1653</v>
      </c>
      <c r="C4569" s="3" t="s">
        <v>1654</v>
      </c>
      <c r="D4569" s="3" t="s">
        <v>11</v>
      </c>
      <c r="E4569" s="3">
        <v>4485</v>
      </c>
      <c r="F4569" s="3">
        <v>1971.56150073561</v>
      </c>
      <c r="G4569" s="3">
        <v>5338</v>
      </c>
      <c r="H4569" s="3">
        <v>2962.9548524531501</v>
      </c>
      <c r="I4569" s="3">
        <v>155606</v>
      </c>
      <c r="J4569" s="3">
        <v>81860</v>
      </c>
      <c r="K4569" s="3">
        <v>0.52607225942444402</v>
      </c>
    </row>
    <row r="4570" spans="1:11" x14ac:dyDescent="0.2">
      <c r="A4570" s="3" t="s">
        <v>1642</v>
      </c>
      <c r="B4570" s="3" t="s">
        <v>1653</v>
      </c>
      <c r="C4570" s="3" t="s">
        <v>1654</v>
      </c>
      <c r="D4570" s="3" t="s">
        <v>12</v>
      </c>
      <c r="E4570" s="3">
        <v>3418</v>
      </c>
      <c r="F4570" s="3">
        <v>972.70639468892296</v>
      </c>
      <c r="G4570" s="3">
        <v>5128</v>
      </c>
      <c r="H4570" s="3">
        <v>2237.04430614494</v>
      </c>
      <c r="I4570" s="3">
        <v>155606</v>
      </c>
      <c r="J4570" s="3">
        <v>81860</v>
      </c>
      <c r="K4570" s="3">
        <v>0.52607225942444402</v>
      </c>
    </row>
    <row r="4571" spans="1:11" x14ac:dyDescent="0.2">
      <c r="A4571" s="3" t="s">
        <v>1642</v>
      </c>
      <c r="B4571" s="3" t="s">
        <v>1653</v>
      </c>
      <c r="C4571" s="3" t="s">
        <v>1654</v>
      </c>
      <c r="D4571" s="3" t="s">
        <v>13</v>
      </c>
      <c r="E4571" s="3">
        <v>4182</v>
      </c>
      <c r="F4571" s="3">
        <v>1812.2439881668499</v>
      </c>
      <c r="G4571" s="3">
        <v>5763</v>
      </c>
      <c r="H4571" s="3">
        <v>3099.7941769584399</v>
      </c>
      <c r="I4571" s="3">
        <v>155606</v>
      </c>
      <c r="J4571" s="3">
        <v>81860</v>
      </c>
      <c r="K4571" s="3">
        <v>0.52607225942444402</v>
      </c>
    </row>
    <row r="4572" spans="1:11" x14ac:dyDescent="0.2">
      <c r="A4572" s="3" t="s">
        <v>1642</v>
      </c>
      <c r="B4572" s="3" t="s">
        <v>1653</v>
      </c>
      <c r="C4572" s="3" t="s">
        <v>1654</v>
      </c>
      <c r="D4572" s="3" t="s">
        <v>14</v>
      </c>
      <c r="E4572" s="3">
        <v>3614</v>
      </c>
      <c r="F4572" s="3">
        <v>1164.1264710482801</v>
      </c>
      <c r="G4572" s="3">
        <v>5504</v>
      </c>
      <c r="H4572" s="3">
        <v>2684.3487973597698</v>
      </c>
      <c r="I4572" s="3">
        <v>155606</v>
      </c>
      <c r="J4572" s="3">
        <v>81860</v>
      </c>
      <c r="K4572" s="3">
        <v>0.52607225942444402</v>
      </c>
    </row>
    <row r="4573" spans="1:11" x14ac:dyDescent="0.2">
      <c r="A4573" s="3" t="s">
        <v>1642</v>
      </c>
      <c r="B4573" s="3" t="s">
        <v>1653</v>
      </c>
      <c r="C4573" s="3" t="s">
        <v>1654</v>
      </c>
      <c r="D4573" s="3" t="s">
        <v>15</v>
      </c>
      <c r="E4573" s="3">
        <v>3266</v>
      </c>
      <c r="F4573" s="3">
        <v>1139.7044852802001</v>
      </c>
      <c r="G4573" s="3">
        <v>4970</v>
      </c>
      <c r="H4573" s="3">
        <v>2882.32597842532</v>
      </c>
      <c r="I4573" s="3">
        <v>155606</v>
      </c>
      <c r="J4573" s="3">
        <v>81860</v>
      </c>
      <c r="K4573" s="3">
        <v>0.52607225942444402</v>
      </c>
    </row>
    <row r="4574" spans="1:11" x14ac:dyDescent="0.2">
      <c r="A4574" s="3" t="s">
        <v>1642</v>
      </c>
      <c r="B4574" s="3" t="s">
        <v>1656</v>
      </c>
      <c r="C4574" s="3" t="s">
        <v>1657</v>
      </c>
      <c r="D4574" s="3" t="s">
        <v>8</v>
      </c>
      <c r="E4574" s="3">
        <v>2540</v>
      </c>
      <c r="F4574" s="3">
        <v>501.87597711019799</v>
      </c>
      <c r="G4574" s="3">
        <v>4447</v>
      </c>
      <c r="H4574" s="3">
        <v>1846.2056548339399</v>
      </c>
      <c r="I4574" s="3">
        <v>294689</v>
      </c>
      <c r="J4574" s="3">
        <v>161987</v>
      </c>
      <c r="K4574" s="3">
        <v>0.54968797613755505</v>
      </c>
    </row>
    <row r="4575" spans="1:11" x14ac:dyDescent="0.2">
      <c r="A4575" s="3" t="s">
        <v>1642</v>
      </c>
      <c r="B4575" s="3" t="s">
        <v>1656</v>
      </c>
      <c r="C4575" s="3" t="s">
        <v>1657</v>
      </c>
      <c r="D4575" s="3" t="s">
        <v>9</v>
      </c>
      <c r="E4575" s="3">
        <v>3265</v>
      </c>
      <c r="F4575" s="3">
        <v>631.85278985847401</v>
      </c>
      <c r="G4575" s="3">
        <v>4318</v>
      </c>
      <c r="H4575" s="3">
        <v>1474.65977255808</v>
      </c>
      <c r="I4575" s="3">
        <v>294689</v>
      </c>
      <c r="J4575" s="3">
        <v>161987</v>
      </c>
      <c r="K4575" s="3">
        <v>0.54968797613755505</v>
      </c>
    </row>
    <row r="4576" spans="1:11" x14ac:dyDescent="0.2">
      <c r="A4576" s="3" t="s">
        <v>1642</v>
      </c>
      <c r="B4576" s="3" t="s">
        <v>1656</v>
      </c>
      <c r="C4576" s="3" t="s">
        <v>1657</v>
      </c>
      <c r="D4576" s="3" t="s">
        <v>10</v>
      </c>
      <c r="E4576" s="3">
        <v>3533</v>
      </c>
      <c r="F4576" s="3">
        <v>851.47018630889204</v>
      </c>
      <c r="G4576" s="3">
        <v>5034</v>
      </c>
      <c r="H4576" s="3">
        <v>2345.1166229973701</v>
      </c>
      <c r="I4576" s="3">
        <v>294689</v>
      </c>
      <c r="J4576" s="3">
        <v>161987</v>
      </c>
      <c r="K4576" s="3">
        <v>0.54968797613755505</v>
      </c>
    </row>
    <row r="4577" spans="1:11" x14ac:dyDescent="0.2">
      <c r="A4577" s="3" t="s">
        <v>1642</v>
      </c>
      <c r="B4577" s="3" t="s">
        <v>1656</v>
      </c>
      <c r="C4577" s="3" t="s">
        <v>1657</v>
      </c>
      <c r="D4577" s="3" t="s">
        <v>11</v>
      </c>
      <c r="E4577" s="3">
        <v>3817</v>
      </c>
      <c r="F4577" s="3">
        <v>1326.3066721472701</v>
      </c>
      <c r="G4577" s="3">
        <v>4582</v>
      </c>
      <c r="H4577" s="3">
        <v>2003.25009749473</v>
      </c>
      <c r="I4577" s="3">
        <v>294689</v>
      </c>
      <c r="J4577" s="3">
        <v>161987</v>
      </c>
      <c r="K4577" s="3">
        <v>0.54968797613755505</v>
      </c>
    </row>
    <row r="4578" spans="1:11" x14ac:dyDescent="0.2">
      <c r="A4578" s="3" t="s">
        <v>1642</v>
      </c>
      <c r="B4578" s="3" t="s">
        <v>1656</v>
      </c>
      <c r="C4578" s="3" t="s">
        <v>1657</v>
      </c>
      <c r="D4578" s="3" t="s">
        <v>12</v>
      </c>
      <c r="E4578" s="3">
        <v>2917</v>
      </c>
      <c r="F4578" s="3">
        <v>796.63816132043303</v>
      </c>
      <c r="G4578" s="3">
        <v>4223</v>
      </c>
      <c r="H4578" s="3">
        <v>1909.3282893135499</v>
      </c>
      <c r="I4578" s="3">
        <v>294689</v>
      </c>
      <c r="J4578" s="3">
        <v>161987</v>
      </c>
      <c r="K4578" s="3">
        <v>0.54968797613755505</v>
      </c>
    </row>
    <row r="4579" spans="1:11" x14ac:dyDescent="0.2">
      <c r="A4579" s="3" t="s">
        <v>1642</v>
      </c>
      <c r="B4579" s="3" t="s">
        <v>1656</v>
      </c>
      <c r="C4579" s="3" t="s">
        <v>1657</v>
      </c>
      <c r="D4579" s="3" t="s">
        <v>13</v>
      </c>
      <c r="E4579" s="3">
        <v>3814</v>
      </c>
      <c r="F4579" s="3">
        <v>1577.0055701850599</v>
      </c>
      <c r="G4579" s="3">
        <v>5007</v>
      </c>
      <c r="H4579" s="3">
        <v>2782.01738615047</v>
      </c>
      <c r="I4579" s="3">
        <v>294689</v>
      </c>
      <c r="J4579" s="3">
        <v>161987</v>
      </c>
      <c r="K4579" s="3">
        <v>0.54968797613755505</v>
      </c>
    </row>
    <row r="4580" spans="1:11" x14ac:dyDescent="0.2">
      <c r="A4580" s="3" t="s">
        <v>1642</v>
      </c>
      <c r="B4580" s="3" t="s">
        <v>1656</v>
      </c>
      <c r="C4580" s="3" t="s">
        <v>1657</v>
      </c>
      <c r="D4580" s="3" t="s">
        <v>14</v>
      </c>
      <c r="E4580" s="3">
        <v>2848</v>
      </c>
      <c r="F4580" s="3">
        <v>900.11056315665201</v>
      </c>
      <c r="G4580" s="3">
        <v>4763</v>
      </c>
      <c r="H4580" s="3">
        <v>2289.7863399161301</v>
      </c>
      <c r="I4580" s="3">
        <v>294689</v>
      </c>
      <c r="J4580" s="3">
        <v>161987</v>
      </c>
      <c r="K4580" s="3">
        <v>0.54968797613755505</v>
      </c>
    </row>
    <row r="4581" spans="1:11" x14ac:dyDescent="0.2">
      <c r="A4581" s="3" t="s">
        <v>1642</v>
      </c>
      <c r="B4581" s="3" t="s">
        <v>1656</v>
      </c>
      <c r="C4581" s="3" t="s">
        <v>1657</v>
      </c>
      <c r="D4581" s="3" t="s">
        <v>15</v>
      </c>
      <c r="E4581" s="3">
        <v>2786</v>
      </c>
      <c r="F4581" s="3">
        <v>864.723723852989</v>
      </c>
      <c r="G4581" s="3">
        <v>4529</v>
      </c>
      <c r="H4581" s="3">
        <v>2259.3509144930599</v>
      </c>
      <c r="I4581" s="3">
        <v>294689</v>
      </c>
      <c r="J4581" s="3">
        <v>161987</v>
      </c>
      <c r="K4581" s="3">
        <v>0.54968797613755505</v>
      </c>
    </row>
    <row r="4582" spans="1:11" x14ac:dyDescent="0.2">
      <c r="A4582" s="3" t="s">
        <v>1642</v>
      </c>
      <c r="B4582" s="3" t="s">
        <v>1659</v>
      </c>
      <c r="C4582" s="3" t="s">
        <v>1660</v>
      </c>
      <c r="D4582" s="3" t="s">
        <v>8</v>
      </c>
      <c r="E4582" s="3">
        <v>2531</v>
      </c>
      <c r="F4582" s="3">
        <v>503.63593192441601</v>
      </c>
      <c r="G4582" s="3">
        <v>5068</v>
      </c>
      <c r="H4582" s="3">
        <v>2180.7094990345099</v>
      </c>
      <c r="I4582" s="3">
        <v>207052</v>
      </c>
      <c r="J4582" s="3">
        <v>101447</v>
      </c>
      <c r="K4582" s="3">
        <v>0.48995904410486302</v>
      </c>
    </row>
    <row r="4583" spans="1:11" x14ac:dyDescent="0.2">
      <c r="A4583" s="3" t="s">
        <v>1642</v>
      </c>
      <c r="B4583" s="3" t="s">
        <v>1659</v>
      </c>
      <c r="C4583" s="3" t="s">
        <v>1660</v>
      </c>
      <c r="D4583" s="3" t="s">
        <v>9</v>
      </c>
      <c r="E4583" s="3">
        <v>3051</v>
      </c>
      <c r="F4583" s="3">
        <v>632.37170333282302</v>
      </c>
      <c r="G4583" s="3">
        <v>4461</v>
      </c>
      <c r="H4583" s="3">
        <v>1500.7298960371199</v>
      </c>
      <c r="I4583" s="3">
        <v>207052</v>
      </c>
      <c r="J4583" s="3">
        <v>101447</v>
      </c>
      <c r="K4583" s="3">
        <v>0.48995904410486302</v>
      </c>
    </row>
    <row r="4584" spans="1:11" x14ac:dyDescent="0.2">
      <c r="A4584" s="3" t="s">
        <v>1642</v>
      </c>
      <c r="B4584" s="3" t="s">
        <v>1659</v>
      </c>
      <c r="C4584" s="3" t="s">
        <v>1660</v>
      </c>
      <c r="D4584" s="3" t="s">
        <v>10</v>
      </c>
      <c r="E4584" s="3">
        <v>3642</v>
      </c>
      <c r="F4584" s="3">
        <v>856.04972054584005</v>
      </c>
      <c r="G4584" s="3">
        <v>5664</v>
      </c>
      <c r="H4584" s="3">
        <v>2595.9824883278202</v>
      </c>
      <c r="I4584" s="3">
        <v>207052</v>
      </c>
      <c r="J4584" s="3">
        <v>101447</v>
      </c>
      <c r="K4584" s="3">
        <v>0.48995904410486302</v>
      </c>
    </row>
    <row r="4585" spans="1:11" x14ac:dyDescent="0.2">
      <c r="A4585" s="3" t="s">
        <v>1642</v>
      </c>
      <c r="B4585" s="3" t="s">
        <v>1659</v>
      </c>
      <c r="C4585" s="3" t="s">
        <v>1660</v>
      </c>
      <c r="D4585" s="3" t="s">
        <v>11</v>
      </c>
      <c r="E4585" s="3">
        <v>3775</v>
      </c>
      <c r="F4585" s="3">
        <v>1145.8879926960201</v>
      </c>
      <c r="G4585" s="3">
        <v>4661</v>
      </c>
      <c r="H4585" s="3">
        <v>1908.9462295733599</v>
      </c>
      <c r="I4585" s="3">
        <v>207052</v>
      </c>
      <c r="J4585" s="3">
        <v>101447</v>
      </c>
      <c r="K4585" s="3">
        <v>0.48995904410486302</v>
      </c>
    </row>
    <row r="4586" spans="1:11" x14ac:dyDescent="0.2">
      <c r="A4586" s="3" t="s">
        <v>1642</v>
      </c>
      <c r="B4586" s="3" t="s">
        <v>1659</v>
      </c>
      <c r="C4586" s="3" t="s">
        <v>1660</v>
      </c>
      <c r="D4586" s="3" t="s">
        <v>12</v>
      </c>
      <c r="E4586" s="3">
        <v>2988</v>
      </c>
      <c r="F4586" s="3">
        <v>724.33095926359795</v>
      </c>
      <c r="G4586" s="3">
        <v>4314</v>
      </c>
      <c r="H4586" s="3">
        <v>1724.49753981102</v>
      </c>
      <c r="I4586" s="3">
        <v>207052</v>
      </c>
      <c r="J4586" s="3">
        <v>101447</v>
      </c>
      <c r="K4586" s="3">
        <v>0.48995904410486302</v>
      </c>
    </row>
    <row r="4587" spans="1:11" x14ac:dyDescent="0.2">
      <c r="A4587" s="3" t="s">
        <v>1642</v>
      </c>
      <c r="B4587" s="3" t="s">
        <v>1659</v>
      </c>
      <c r="C4587" s="3" t="s">
        <v>1660</v>
      </c>
      <c r="D4587" s="3" t="s">
        <v>13</v>
      </c>
      <c r="E4587" s="3">
        <v>3992</v>
      </c>
      <c r="F4587" s="3">
        <v>1572.5844913824701</v>
      </c>
      <c r="G4587" s="3">
        <v>5153</v>
      </c>
      <c r="H4587" s="3">
        <v>2828.83500586944</v>
      </c>
      <c r="I4587" s="3">
        <v>207052</v>
      </c>
      <c r="J4587" s="3">
        <v>101447</v>
      </c>
      <c r="K4587" s="3">
        <v>0.48995904410486302</v>
      </c>
    </row>
    <row r="4588" spans="1:11" x14ac:dyDescent="0.2">
      <c r="A4588" s="3" t="s">
        <v>1642</v>
      </c>
      <c r="B4588" s="3" t="s">
        <v>1659</v>
      </c>
      <c r="C4588" s="3" t="s">
        <v>1660</v>
      </c>
      <c r="D4588" s="3" t="s">
        <v>14</v>
      </c>
      <c r="E4588" s="3">
        <v>3329</v>
      </c>
      <c r="F4588" s="3">
        <v>908.11874338097095</v>
      </c>
      <c r="G4588" s="3">
        <v>4975</v>
      </c>
      <c r="H4588" s="3">
        <v>2399.3834262821201</v>
      </c>
      <c r="I4588" s="3">
        <v>207052</v>
      </c>
      <c r="J4588" s="3">
        <v>101447</v>
      </c>
      <c r="K4588" s="3">
        <v>0.48995904410486302</v>
      </c>
    </row>
    <row r="4589" spans="1:11" x14ac:dyDescent="0.2">
      <c r="A4589" s="3" t="s">
        <v>1642</v>
      </c>
      <c r="B4589" s="3" t="s">
        <v>1659</v>
      </c>
      <c r="C4589" s="3" t="s">
        <v>1660</v>
      </c>
      <c r="D4589" s="3" t="s">
        <v>15</v>
      </c>
      <c r="E4589" s="3">
        <v>3583</v>
      </c>
      <c r="F4589" s="3">
        <v>923.34424479686004</v>
      </c>
      <c r="G4589" s="3">
        <v>4829</v>
      </c>
      <c r="H4589" s="3">
        <v>2257.02188491682</v>
      </c>
      <c r="I4589" s="3">
        <v>207052</v>
      </c>
      <c r="J4589" s="3">
        <v>101447</v>
      </c>
      <c r="K4589" s="3">
        <v>0.48995904410486302</v>
      </c>
    </row>
    <row r="4590" spans="1:11" x14ac:dyDescent="0.2">
      <c r="A4590" s="3" t="s">
        <v>1642</v>
      </c>
      <c r="B4590" s="3" t="s">
        <v>1662</v>
      </c>
      <c r="C4590" s="3" t="s">
        <v>1663</v>
      </c>
      <c r="D4590" s="3" t="s">
        <v>8</v>
      </c>
      <c r="E4590" s="3">
        <v>3266</v>
      </c>
      <c r="F4590" s="3">
        <v>636.16232091656195</v>
      </c>
      <c r="G4590" s="3">
        <v>5314</v>
      </c>
      <c r="H4590" s="3">
        <v>2292.8406431223798</v>
      </c>
      <c r="I4590" s="3">
        <v>206344</v>
      </c>
      <c r="J4590" s="3">
        <v>108512</v>
      </c>
      <c r="K4590" s="3">
        <v>0.52587911448842695</v>
      </c>
    </row>
    <row r="4591" spans="1:11" x14ac:dyDescent="0.2">
      <c r="A4591" s="3" t="s">
        <v>1642</v>
      </c>
      <c r="B4591" s="3" t="s">
        <v>1662</v>
      </c>
      <c r="C4591" s="3" t="s">
        <v>1663</v>
      </c>
      <c r="D4591" s="3" t="s">
        <v>9</v>
      </c>
      <c r="E4591" s="3">
        <v>3438</v>
      </c>
      <c r="F4591" s="3">
        <v>815.00451698604002</v>
      </c>
      <c r="G4591" s="3">
        <v>4676</v>
      </c>
      <c r="H4591" s="3">
        <v>1639.2833224942401</v>
      </c>
      <c r="I4591" s="3">
        <v>206344</v>
      </c>
      <c r="J4591" s="3">
        <v>108512</v>
      </c>
      <c r="K4591" s="3">
        <v>0.52587911448842695</v>
      </c>
    </row>
    <row r="4592" spans="1:11" x14ac:dyDescent="0.2">
      <c r="A4592" s="3" t="s">
        <v>1642</v>
      </c>
      <c r="B4592" s="3" t="s">
        <v>1662</v>
      </c>
      <c r="C4592" s="3" t="s">
        <v>1663</v>
      </c>
      <c r="D4592" s="3" t="s">
        <v>10</v>
      </c>
      <c r="E4592" s="3">
        <v>3777</v>
      </c>
      <c r="F4592" s="3">
        <v>1041.05618264696</v>
      </c>
      <c r="G4592" s="3">
        <v>5874</v>
      </c>
      <c r="H4592" s="3">
        <v>2624.7381414090501</v>
      </c>
      <c r="I4592" s="3">
        <v>206344</v>
      </c>
      <c r="J4592" s="3">
        <v>108512</v>
      </c>
      <c r="K4592" s="3">
        <v>0.52587911448842695</v>
      </c>
    </row>
    <row r="4593" spans="1:11" x14ac:dyDescent="0.2">
      <c r="A4593" s="3" t="s">
        <v>1642</v>
      </c>
      <c r="B4593" s="3" t="s">
        <v>1662</v>
      </c>
      <c r="C4593" s="3" t="s">
        <v>1663</v>
      </c>
      <c r="D4593" s="3" t="s">
        <v>11</v>
      </c>
      <c r="E4593" s="3">
        <v>4125</v>
      </c>
      <c r="F4593" s="3">
        <v>1544.08480599104</v>
      </c>
      <c r="G4593" s="3">
        <v>4956</v>
      </c>
      <c r="H4593" s="3">
        <v>2109.9045684959301</v>
      </c>
      <c r="I4593" s="3">
        <v>206344</v>
      </c>
      <c r="J4593" s="3">
        <v>108512</v>
      </c>
      <c r="K4593" s="3">
        <v>0.52587911448842695</v>
      </c>
    </row>
    <row r="4594" spans="1:11" x14ac:dyDescent="0.2">
      <c r="A4594" s="3" t="s">
        <v>1642</v>
      </c>
      <c r="B4594" s="3" t="s">
        <v>1662</v>
      </c>
      <c r="C4594" s="3" t="s">
        <v>1663</v>
      </c>
      <c r="D4594" s="3" t="s">
        <v>12</v>
      </c>
      <c r="E4594" s="3">
        <v>3234</v>
      </c>
      <c r="F4594" s="3">
        <v>837.47821877220304</v>
      </c>
      <c r="G4594" s="3">
        <v>4585</v>
      </c>
      <c r="H4594" s="3">
        <v>1768.3551003422499</v>
      </c>
      <c r="I4594" s="3">
        <v>206344</v>
      </c>
      <c r="J4594" s="3">
        <v>108512</v>
      </c>
      <c r="K4594" s="3">
        <v>0.52587911448842695</v>
      </c>
    </row>
    <row r="4595" spans="1:11" x14ac:dyDescent="0.2">
      <c r="A4595" s="3" t="s">
        <v>1642</v>
      </c>
      <c r="B4595" s="3" t="s">
        <v>1662</v>
      </c>
      <c r="C4595" s="3" t="s">
        <v>1663</v>
      </c>
      <c r="D4595" s="3" t="s">
        <v>13</v>
      </c>
      <c r="E4595" s="3">
        <v>4005</v>
      </c>
      <c r="F4595" s="3">
        <v>1324.3609429728399</v>
      </c>
      <c r="G4595" s="3">
        <v>5479</v>
      </c>
      <c r="H4595" s="3">
        <v>2390.9708406607601</v>
      </c>
      <c r="I4595" s="3">
        <v>206344</v>
      </c>
      <c r="J4595" s="3">
        <v>108512</v>
      </c>
      <c r="K4595" s="3">
        <v>0.52587911448842695</v>
      </c>
    </row>
    <row r="4596" spans="1:11" x14ac:dyDescent="0.2">
      <c r="A4596" s="3" t="s">
        <v>1642</v>
      </c>
      <c r="B4596" s="3" t="s">
        <v>1662</v>
      </c>
      <c r="C4596" s="3" t="s">
        <v>1663</v>
      </c>
      <c r="D4596" s="3" t="s">
        <v>14</v>
      </c>
      <c r="E4596" s="3">
        <v>3358</v>
      </c>
      <c r="F4596" s="3">
        <v>1045.0397965305201</v>
      </c>
      <c r="G4596" s="3">
        <v>5206</v>
      </c>
      <c r="H4596" s="3">
        <v>2484.8363806829402</v>
      </c>
      <c r="I4596" s="3">
        <v>206344</v>
      </c>
      <c r="J4596" s="3">
        <v>108512</v>
      </c>
      <c r="K4596" s="3">
        <v>0.52587911448842695</v>
      </c>
    </row>
    <row r="4597" spans="1:11" x14ac:dyDescent="0.2">
      <c r="A4597" s="3" t="s">
        <v>1642</v>
      </c>
      <c r="B4597" s="3" t="s">
        <v>1662</v>
      </c>
      <c r="C4597" s="3" t="s">
        <v>1663</v>
      </c>
      <c r="D4597" s="3" t="s">
        <v>15</v>
      </c>
      <c r="E4597" s="3">
        <v>3714</v>
      </c>
      <c r="F4597" s="3">
        <v>945.841501202475</v>
      </c>
      <c r="G4597" s="3">
        <v>5341</v>
      </c>
      <c r="H4597" s="3">
        <v>2239.3637544518201</v>
      </c>
      <c r="I4597" s="3">
        <v>206344</v>
      </c>
      <c r="J4597" s="3">
        <v>108512</v>
      </c>
      <c r="K4597" s="3">
        <v>0.52587911448842695</v>
      </c>
    </row>
    <row r="4598" spans="1:11" x14ac:dyDescent="0.2">
      <c r="A4598" s="3" t="s">
        <v>1642</v>
      </c>
      <c r="B4598" s="3" t="s">
        <v>1665</v>
      </c>
      <c r="C4598" s="3" t="s">
        <v>1666</v>
      </c>
      <c r="D4598" s="3" t="s">
        <v>8</v>
      </c>
      <c r="E4598" s="3">
        <v>3512</v>
      </c>
      <c r="F4598" s="3">
        <v>648.68536011590004</v>
      </c>
      <c r="G4598" s="3">
        <v>5278</v>
      </c>
      <c r="H4598" s="3">
        <v>1833.8019902313899</v>
      </c>
      <c r="I4598" s="3">
        <v>198800</v>
      </c>
      <c r="J4598" s="3">
        <v>99884</v>
      </c>
      <c r="K4598" s="3">
        <v>0.502434607645875</v>
      </c>
    </row>
    <row r="4599" spans="1:11" x14ac:dyDescent="0.2">
      <c r="A4599" s="3" t="s">
        <v>1642</v>
      </c>
      <c r="B4599" s="3" t="s">
        <v>1665</v>
      </c>
      <c r="C4599" s="3" t="s">
        <v>1666</v>
      </c>
      <c r="D4599" s="3" t="s">
        <v>9</v>
      </c>
      <c r="E4599" s="3">
        <v>3314</v>
      </c>
      <c r="F4599" s="3">
        <v>668.727995676879</v>
      </c>
      <c r="G4599" s="3">
        <v>4583</v>
      </c>
      <c r="H4599" s="3">
        <v>1260.9658916436499</v>
      </c>
      <c r="I4599" s="3">
        <v>198800</v>
      </c>
      <c r="J4599" s="3">
        <v>99884</v>
      </c>
      <c r="K4599" s="3">
        <v>0.502434607645875</v>
      </c>
    </row>
    <row r="4600" spans="1:11" x14ac:dyDescent="0.2">
      <c r="A4600" s="3" t="s">
        <v>1642</v>
      </c>
      <c r="B4600" s="3" t="s">
        <v>1665</v>
      </c>
      <c r="C4600" s="3" t="s">
        <v>1666</v>
      </c>
      <c r="D4600" s="3" t="s">
        <v>10</v>
      </c>
      <c r="E4600" s="3">
        <v>3979</v>
      </c>
      <c r="F4600" s="3">
        <v>935.85804891530597</v>
      </c>
      <c r="G4600" s="3">
        <v>5548</v>
      </c>
      <c r="H4600" s="3">
        <v>1921.7339295010399</v>
      </c>
      <c r="I4600" s="3">
        <v>198800</v>
      </c>
      <c r="J4600" s="3">
        <v>99884</v>
      </c>
      <c r="K4600" s="3">
        <v>0.502434607645875</v>
      </c>
    </row>
    <row r="4601" spans="1:11" x14ac:dyDescent="0.2">
      <c r="A4601" s="3" t="s">
        <v>1642</v>
      </c>
      <c r="B4601" s="3" t="s">
        <v>1665</v>
      </c>
      <c r="C4601" s="3" t="s">
        <v>1666</v>
      </c>
      <c r="D4601" s="3" t="s">
        <v>11</v>
      </c>
      <c r="E4601" s="3">
        <v>4093</v>
      </c>
      <c r="F4601" s="3">
        <v>1281.5725761747001</v>
      </c>
      <c r="G4601" s="3">
        <v>4856</v>
      </c>
      <c r="H4601" s="3">
        <v>1884.62479010725</v>
      </c>
      <c r="I4601" s="3">
        <v>198800</v>
      </c>
      <c r="J4601" s="3">
        <v>99884</v>
      </c>
      <c r="K4601" s="3">
        <v>0.502434607645875</v>
      </c>
    </row>
    <row r="4602" spans="1:11" x14ac:dyDescent="0.2">
      <c r="A4602" s="3" t="s">
        <v>1642</v>
      </c>
      <c r="B4602" s="3" t="s">
        <v>1665</v>
      </c>
      <c r="C4602" s="3" t="s">
        <v>1666</v>
      </c>
      <c r="D4602" s="3" t="s">
        <v>12</v>
      </c>
      <c r="E4602" s="3">
        <v>3320</v>
      </c>
      <c r="F4602" s="3">
        <v>717.88625910316</v>
      </c>
      <c r="G4602" s="3">
        <v>4416</v>
      </c>
      <c r="H4602" s="3">
        <v>1607.6966405506801</v>
      </c>
      <c r="I4602" s="3">
        <v>198800</v>
      </c>
      <c r="J4602" s="3">
        <v>99884</v>
      </c>
      <c r="K4602" s="3">
        <v>0.502434607645875</v>
      </c>
    </row>
    <row r="4603" spans="1:11" x14ac:dyDescent="0.2">
      <c r="A4603" s="3" t="s">
        <v>1642</v>
      </c>
      <c r="B4603" s="3" t="s">
        <v>1665</v>
      </c>
      <c r="C4603" s="3" t="s">
        <v>1666</v>
      </c>
      <c r="D4603" s="3" t="s">
        <v>13</v>
      </c>
      <c r="E4603" s="3">
        <v>4235</v>
      </c>
      <c r="F4603" s="3">
        <v>1151.76468182536</v>
      </c>
      <c r="G4603" s="3">
        <v>5149</v>
      </c>
      <c r="H4603" s="3">
        <v>2028.96142158271</v>
      </c>
      <c r="I4603" s="3">
        <v>198800</v>
      </c>
      <c r="J4603" s="3">
        <v>99884</v>
      </c>
      <c r="K4603" s="3">
        <v>0.502434607645875</v>
      </c>
    </row>
    <row r="4604" spans="1:11" x14ac:dyDescent="0.2">
      <c r="A4604" s="3" t="s">
        <v>1642</v>
      </c>
      <c r="B4604" s="3" t="s">
        <v>1665</v>
      </c>
      <c r="C4604" s="3" t="s">
        <v>1666</v>
      </c>
      <c r="D4604" s="3" t="s">
        <v>14</v>
      </c>
      <c r="E4604" s="3">
        <v>3273</v>
      </c>
      <c r="F4604" s="3">
        <v>822.53677911856198</v>
      </c>
      <c r="G4604" s="3">
        <v>4912</v>
      </c>
      <c r="H4604" s="3">
        <v>1902.25241388106</v>
      </c>
      <c r="I4604" s="3">
        <v>198800</v>
      </c>
      <c r="J4604" s="3">
        <v>99884</v>
      </c>
      <c r="K4604" s="3">
        <v>0.502434607645875</v>
      </c>
    </row>
    <row r="4605" spans="1:11" x14ac:dyDescent="0.2">
      <c r="A4605" s="3" t="s">
        <v>1642</v>
      </c>
      <c r="B4605" s="3" t="s">
        <v>1665</v>
      </c>
      <c r="C4605" s="3" t="s">
        <v>1666</v>
      </c>
      <c r="D4605" s="3" t="s">
        <v>15</v>
      </c>
      <c r="E4605" s="3">
        <v>3295</v>
      </c>
      <c r="F4605" s="3">
        <v>871.81641253243004</v>
      </c>
      <c r="G4605" s="3">
        <v>5046</v>
      </c>
      <c r="H4605" s="3">
        <v>2011.4584483789399</v>
      </c>
      <c r="I4605" s="3">
        <v>198800</v>
      </c>
      <c r="J4605" s="3">
        <v>99884</v>
      </c>
      <c r="K4605" s="3">
        <v>0.502434607645875</v>
      </c>
    </row>
    <row r="4606" spans="1:11" x14ac:dyDescent="0.2">
      <c r="A4606" s="3" t="s">
        <v>1642</v>
      </c>
      <c r="B4606" s="3" t="s">
        <v>1668</v>
      </c>
      <c r="C4606" s="3" t="s">
        <v>1669</v>
      </c>
      <c r="D4606" s="3" t="s">
        <v>8</v>
      </c>
      <c r="E4606" s="3">
        <v>3292</v>
      </c>
      <c r="F4606" s="3">
        <v>776.48237321341196</v>
      </c>
      <c r="G4606" s="3">
        <v>5774</v>
      </c>
      <c r="H4606" s="3">
        <v>2817.7918101731502</v>
      </c>
      <c r="I4606" s="3">
        <v>163368</v>
      </c>
      <c r="J4606" s="3">
        <v>77925</v>
      </c>
      <c r="K4606" s="3">
        <v>0.47699059791391202</v>
      </c>
    </row>
    <row r="4607" spans="1:11" x14ac:dyDescent="0.2">
      <c r="A4607" s="3" t="s">
        <v>1642</v>
      </c>
      <c r="B4607" s="3" t="s">
        <v>1668</v>
      </c>
      <c r="C4607" s="3" t="s">
        <v>1669</v>
      </c>
      <c r="D4607" s="3" t="s">
        <v>9</v>
      </c>
      <c r="E4607" s="3">
        <v>3388</v>
      </c>
      <c r="F4607" s="3">
        <v>963.31226419471795</v>
      </c>
      <c r="G4607" s="3">
        <v>5177</v>
      </c>
      <c r="H4607" s="3">
        <v>2027.29360849571</v>
      </c>
      <c r="I4607" s="3">
        <v>163368</v>
      </c>
      <c r="J4607" s="3">
        <v>77925</v>
      </c>
      <c r="K4607" s="3">
        <v>0.47699059791391202</v>
      </c>
    </row>
    <row r="4608" spans="1:11" x14ac:dyDescent="0.2">
      <c r="A4608" s="3" t="s">
        <v>1642</v>
      </c>
      <c r="B4608" s="3" t="s">
        <v>1668</v>
      </c>
      <c r="C4608" s="3" t="s">
        <v>1669</v>
      </c>
      <c r="D4608" s="3" t="s">
        <v>10</v>
      </c>
      <c r="E4608" s="3">
        <v>4065</v>
      </c>
      <c r="F4608" s="3">
        <v>1275.71086549082</v>
      </c>
      <c r="G4608" s="3">
        <v>5834</v>
      </c>
      <c r="H4608" s="3">
        <v>3060.0350542444598</v>
      </c>
      <c r="I4608" s="3">
        <v>163368</v>
      </c>
      <c r="J4608" s="3">
        <v>77925</v>
      </c>
      <c r="K4608" s="3">
        <v>0.47699059791391202</v>
      </c>
    </row>
    <row r="4609" spans="1:11" x14ac:dyDescent="0.2">
      <c r="A4609" s="3" t="s">
        <v>1642</v>
      </c>
      <c r="B4609" s="3" t="s">
        <v>1668</v>
      </c>
      <c r="C4609" s="3" t="s">
        <v>1669</v>
      </c>
      <c r="D4609" s="3" t="s">
        <v>11</v>
      </c>
      <c r="E4609" s="3">
        <v>4824</v>
      </c>
      <c r="F4609" s="3">
        <v>1688.59854530967</v>
      </c>
      <c r="G4609" s="3">
        <v>5404</v>
      </c>
      <c r="H4609" s="3">
        <v>2272.6342524912002</v>
      </c>
      <c r="I4609" s="3">
        <v>163368</v>
      </c>
      <c r="J4609" s="3">
        <v>77925</v>
      </c>
      <c r="K4609" s="3">
        <v>0.47699059791391202</v>
      </c>
    </row>
    <row r="4610" spans="1:11" x14ac:dyDescent="0.2">
      <c r="A4610" s="3" t="s">
        <v>1642</v>
      </c>
      <c r="B4610" s="3" t="s">
        <v>1668</v>
      </c>
      <c r="C4610" s="3" t="s">
        <v>1669</v>
      </c>
      <c r="D4610" s="3" t="s">
        <v>12</v>
      </c>
      <c r="E4610" s="3">
        <v>3737</v>
      </c>
      <c r="F4610" s="3">
        <v>1010.94899744036</v>
      </c>
      <c r="G4610" s="3">
        <v>5221</v>
      </c>
      <c r="H4610" s="3">
        <v>2096.17126799573</v>
      </c>
      <c r="I4610" s="3">
        <v>163368</v>
      </c>
      <c r="J4610" s="3">
        <v>77925</v>
      </c>
      <c r="K4610" s="3">
        <v>0.47699059791391202</v>
      </c>
    </row>
    <row r="4611" spans="1:11" x14ac:dyDescent="0.2">
      <c r="A4611" s="3" t="s">
        <v>1642</v>
      </c>
      <c r="B4611" s="3" t="s">
        <v>1668</v>
      </c>
      <c r="C4611" s="3" t="s">
        <v>1669</v>
      </c>
      <c r="D4611" s="3" t="s">
        <v>13</v>
      </c>
      <c r="E4611" s="3">
        <v>4750</v>
      </c>
      <c r="F4611" s="3">
        <v>1923.0887469791001</v>
      </c>
      <c r="G4611" s="3">
        <v>6062</v>
      </c>
      <c r="H4611" s="3">
        <v>3406.8161776173401</v>
      </c>
      <c r="I4611" s="3">
        <v>163368</v>
      </c>
      <c r="J4611" s="3">
        <v>77925</v>
      </c>
      <c r="K4611" s="3">
        <v>0.47699059791391202</v>
      </c>
    </row>
    <row r="4612" spans="1:11" x14ac:dyDescent="0.2">
      <c r="A4612" s="3" t="s">
        <v>1642</v>
      </c>
      <c r="B4612" s="3" t="s">
        <v>1668</v>
      </c>
      <c r="C4612" s="3" t="s">
        <v>1669</v>
      </c>
      <c r="D4612" s="3" t="s">
        <v>14</v>
      </c>
      <c r="E4612" s="3">
        <v>3598</v>
      </c>
      <c r="F4612" s="3">
        <v>1271.71118711945</v>
      </c>
      <c r="G4612" s="3">
        <v>5700</v>
      </c>
      <c r="H4612" s="3">
        <v>3141.1249569074698</v>
      </c>
      <c r="I4612" s="3">
        <v>163368</v>
      </c>
      <c r="J4612" s="3">
        <v>77925</v>
      </c>
      <c r="K4612" s="3">
        <v>0.47699059791391202</v>
      </c>
    </row>
    <row r="4613" spans="1:11" x14ac:dyDescent="0.2">
      <c r="A4613" s="3" t="s">
        <v>1642</v>
      </c>
      <c r="B4613" s="3" t="s">
        <v>1668</v>
      </c>
      <c r="C4613" s="3" t="s">
        <v>1669</v>
      </c>
      <c r="D4613" s="3" t="s">
        <v>15</v>
      </c>
      <c r="E4613" s="3">
        <v>3612</v>
      </c>
      <c r="F4613" s="3">
        <v>1149.54207841116</v>
      </c>
      <c r="G4613" s="3">
        <v>5591</v>
      </c>
      <c r="H4613" s="3">
        <v>2696.9154874822898</v>
      </c>
      <c r="I4613" s="3">
        <v>163368</v>
      </c>
      <c r="J4613" s="3">
        <v>77925</v>
      </c>
      <c r="K4613" s="3">
        <v>0.47699059791391202</v>
      </c>
    </row>
    <row r="4614" spans="1:11" x14ac:dyDescent="0.2">
      <c r="A4614" s="3" t="s">
        <v>1642</v>
      </c>
      <c r="B4614" s="3" t="s">
        <v>1671</v>
      </c>
      <c r="C4614" s="3" t="s">
        <v>1672</v>
      </c>
      <c r="D4614" s="3" t="s">
        <v>8</v>
      </c>
      <c r="E4614" s="3">
        <v>2969</v>
      </c>
      <c r="F4614" s="3">
        <v>605.69856090755798</v>
      </c>
      <c r="G4614" s="3">
        <v>4805</v>
      </c>
      <c r="H4614" s="3">
        <v>2275.6535496105598</v>
      </c>
      <c r="I4614" s="3">
        <v>242540</v>
      </c>
      <c r="J4614" s="3">
        <v>114040</v>
      </c>
      <c r="K4614" s="3">
        <v>0.47019048404386898</v>
      </c>
    </row>
    <row r="4615" spans="1:11" x14ac:dyDescent="0.2">
      <c r="A4615" s="3" t="s">
        <v>1642</v>
      </c>
      <c r="B4615" s="3" t="s">
        <v>1671</v>
      </c>
      <c r="C4615" s="3" t="s">
        <v>1672</v>
      </c>
      <c r="D4615" s="3" t="s">
        <v>9</v>
      </c>
      <c r="E4615" s="3">
        <v>3087</v>
      </c>
      <c r="F4615" s="3">
        <v>740.42358920992103</v>
      </c>
      <c r="G4615" s="3">
        <v>4356</v>
      </c>
      <c r="H4615" s="3">
        <v>1534.3882387554299</v>
      </c>
      <c r="I4615" s="3">
        <v>242540</v>
      </c>
      <c r="J4615" s="3">
        <v>114040</v>
      </c>
      <c r="K4615" s="3">
        <v>0.47019048404386898</v>
      </c>
    </row>
    <row r="4616" spans="1:11" x14ac:dyDescent="0.2">
      <c r="A4616" s="3" t="s">
        <v>1642</v>
      </c>
      <c r="B4616" s="3" t="s">
        <v>1671</v>
      </c>
      <c r="C4616" s="3" t="s">
        <v>1672</v>
      </c>
      <c r="D4616" s="3" t="s">
        <v>10</v>
      </c>
      <c r="E4616" s="3">
        <v>3334</v>
      </c>
      <c r="F4616" s="3">
        <v>1051.7296024909799</v>
      </c>
      <c r="G4616" s="3">
        <v>5443</v>
      </c>
      <c r="H4616" s="3">
        <v>3022.51690729854</v>
      </c>
      <c r="I4616" s="3">
        <v>242540</v>
      </c>
      <c r="J4616" s="3">
        <v>114040</v>
      </c>
      <c r="K4616" s="3">
        <v>0.47019048404386898</v>
      </c>
    </row>
    <row r="4617" spans="1:11" x14ac:dyDescent="0.2">
      <c r="A4617" s="3" t="s">
        <v>1642</v>
      </c>
      <c r="B4617" s="3" t="s">
        <v>1671</v>
      </c>
      <c r="C4617" s="3" t="s">
        <v>1672</v>
      </c>
      <c r="D4617" s="3" t="s">
        <v>11</v>
      </c>
      <c r="E4617" s="3">
        <v>3934</v>
      </c>
      <c r="F4617" s="3">
        <v>1497.3660071521499</v>
      </c>
      <c r="G4617" s="3">
        <v>4382</v>
      </c>
      <c r="H4617" s="3">
        <v>1990.2107510443</v>
      </c>
      <c r="I4617" s="3">
        <v>242540</v>
      </c>
      <c r="J4617" s="3">
        <v>114040</v>
      </c>
      <c r="K4617" s="3">
        <v>0.47019048404386898</v>
      </c>
    </row>
    <row r="4618" spans="1:11" x14ac:dyDescent="0.2">
      <c r="A4618" s="3" t="s">
        <v>1642</v>
      </c>
      <c r="B4618" s="3" t="s">
        <v>1671</v>
      </c>
      <c r="C4618" s="3" t="s">
        <v>1672</v>
      </c>
      <c r="D4618" s="3" t="s">
        <v>12</v>
      </c>
      <c r="E4618" s="3">
        <v>2714</v>
      </c>
      <c r="F4618" s="3">
        <v>666.023051806681</v>
      </c>
      <c r="G4618" s="3">
        <v>3875</v>
      </c>
      <c r="H4618" s="3">
        <v>1448.9418026163701</v>
      </c>
      <c r="I4618" s="3">
        <v>242540</v>
      </c>
      <c r="J4618" s="3">
        <v>114040</v>
      </c>
      <c r="K4618" s="3">
        <v>0.47019048404386898</v>
      </c>
    </row>
    <row r="4619" spans="1:11" x14ac:dyDescent="0.2">
      <c r="A4619" s="3" t="s">
        <v>1642</v>
      </c>
      <c r="B4619" s="3" t="s">
        <v>1671</v>
      </c>
      <c r="C4619" s="3" t="s">
        <v>1672</v>
      </c>
      <c r="D4619" s="3" t="s">
        <v>13</v>
      </c>
      <c r="E4619" s="3">
        <v>3893</v>
      </c>
      <c r="F4619" s="3">
        <v>1238.7630476750501</v>
      </c>
      <c r="G4619" s="3">
        <v>4945</v>
      </c>
      <c r="H4619" s="3">
        <v>2068.18638165829</v>
      </c>
      <c r="I4619" s="3">
        <v>242540</v>
      </c>
      <c r="J4619" s="3">
        <v>114040</v>
      </c>
      <c r="K4619" s="3">
        <v>0.47019048404386898</v>
      </c>
    </row>
    <row r="4620" spans="1:11" x14ac:dyDescent="0.2">
      <c r="A4620" s="3" t="s">
        <v>1642</v>
      </c>
      <c r="B4620" s="3" t="s">
        <v>1671</v>
      </c>
      <c r="C4620" s="3" t="s">
        <v>1672</v>
      </c>
      <c r="D4620" s="3" t="s">
        <v>14</v>
      </c>
      <c r="E4620" s="3">
        <v>3349</v>
      </c>
      <c r="F4620" s="3">
        <v>897.05258687851995</v>
      </c>
      <c r="G4620" s="3">
        <v>4854</v>
      </c>
      <c r="H4620" s="3">
        <v>2041.50449437989</v>
      </c>
      <c r="I4620" s="3">
        <v>242540</v>
      </c>
      <c r="J4620" s="3">
        <v>114040</v>
      </c>
      <c r="K4620" s="3">
        <v>0.47019048404386898</v>
      </c>
    </row>
    <row r="4621" spans="1:11" x14ac:dyDescent="0.2">
      <c r="A4621" s="3" t="s">
        <v>1642</v>
      </c>
      <c r="B4621" s="3" t="s">
        <v>1671</v>
      </c>
      <c r="C4621" s="3" t="s">
        <v>1672</v>
      </c>
      <c r="D4621" s="3" t="s">
        <v>15</v>
      </c>
      <c r="E4621" s="3">
        <v>3210</v>
      </c>
      <c r="F4621" s="3">
        <v>828.84380348894297</v>
      </c>
      <c r="G4621" s="3">
        <v>4987</v>
      </c>
      <c r="H4621" s="3">
        <v>1928.4948611721099</v>
      </c>
      <c r="I4621" s="3">
        <v>242540</v>
      </c>
      <c r="J4621" s="3">
        <v>114040</v>
      </c>
      <c r="K4621" s="3">
        <v>0.47019048404386898</v>
      </c>
    </row>
    <row r="4622" spans="1:11" x14ac:dyDescent="0.2">
      <c r="A4622" s="3" t="s">
        <v>1642</v>
      </c>
      <c r="B4622" s="3" t="s">
        <v>1674</v>
      </c>
      <c r="C4622" s="3" t="s">
        <v>1675</v>
      </c>
      <c r="D4622" s="3" t="s">
        <v>8</v>
      </c>
      <c r="E4622" s="3">
        <v>3329</v>
      </c>
      <c r="F4622" s="3">
        <v>793.02467550449603</v>
      </c>
      <c r="G4622" s="3">
        <v>5371</v>
      </c>
      <c r="H4622" s="3">
        <v>2625.5954964052598</v>
      </c>
      <c r="I4622" s="3">
        <v>111026</v>
      </c>
      <c r="J4622" s="3">
        <v>55293</v>
      </c>
      <c r="K4622" s="3">
        <v>0.49801848215733302</v>
      </c>
    </row>
    <row r="4623" spans="1:11" x14ac:dyDescent="0.2">
      <c r="A4623" s="3" t="s">
        <v>1642</v>
      </c>
      <c r="B4623" s="3" t="s">
        <v>1674</v>
      </c>
      <c r="C4623" s="3" t="s">
        <v>1675</v>
      </c>
      <c r="D4623" s="3" t="s">
        <v>9</v>
      </c>
      <c r="E4623" s="3">
        <v>3821</v>
      </c>
      <c r="F4623" s="3">
        <v>996.91389600730304</v>
      </c>
      <c r="G4623" s="3">
        <v>5126</v>
      </c>
      <c r="H4623" s="3">
        <v>2030.3289417369199</v>
      </c>
      <c r="I4623" s="3">
        <v>111026</v>
      </c>
      <c r="J4623" s="3">
        <v>55293</v>
      </c>
      <c r="K4623" s="3">
        <v>0.49801848215733302</v>
      </c>
    </row>
    <row r="4624" spans="1:11" x14ac:dyDescent="0.2">
      <c r="A4624" s="3" t="s">
        <v>1642</v>
      </c>
      <c r="B4624" s="3" t="s">
        <v>1674</v>
      </c>
      <c r="C4624" s="3" t="s">
        <v>1675</v>
      </c>
      <c r="D4624" s="3" t="s">
        <v>10</v>
      </c>
      <c r="E4624" s="3">
        <v>4207</v>
      </c>
      <c r="F4624" s="3">
        <v>1501.1009064085499</v>
      </c>
      <c r="G4624" s="3">
        <v>6325</v>
      </c>
      <c r="H4624" s="3">
        <v>3910.8439409072298</v>
      </c>
      <c r="I4624" s="3">
        <v>111026</v>
      </c>
      <c r="J4624" s="3">
        <v>55293</v>
      </c>
      <c r="K4624" s="3">
        <v>0.49801848215733302</v>
      </c>
    </row>
    <row r="4625" spans="1:11" x14ac:dyDescent="0.2">
      <c r="A4625" s="3" t="s">
        <v>1642</v>
      </c>
      <c r="B4625" s="3" t="s">
        <v>1674</v>
      </c>
      <c r="C4625" s="3" t="s">
        <v>1675</v>
      </c>
      <c r="D4625" s="3" t="s">
        <v>11</v>
      </c>
      <c r="E4625" s="3">
        <v>4859</v>
      </c>
      <c r="F4625" s="3">
        <v>1944.88011881892</v>
      </c>
      <c r="G4625" s="3">
        <v>5574</v>
      </c>
      <c r="H4625" s="3">
        <v>2915.3916441156198</v>
      </c>
      <c r="I4625" s="3">
        <v>111026</v>
      </c>
      <c r="J4625" s="3">
        <v>55293</v>
      </c>
      <c r="K4625" s="3">
        <v>0.49801848215733302</v>
      </c>
    </row>
    <row r="4626" spans="1:11" x14ac:dyDescent="0.2">
      <c r="A4626" s="3" t="s">
        <v>1642</v>
      </c>
      <c r="B4626" s="3" t="s">
        <v>1674</v>
      </c>
      <c r="C4626" s="3" t="s">
        <v>1675</v>
      </c>
      <c r="D4626" s="3" t="s">
        <v>12</v>
      </c>
      <c r="E4626" s="3">
        <v>3528</v>
      </c>
      <c r="F4626" s="3">
        <v>919.78490233780201</v>
      </c>
      <c r="G4626" s="3">
        <v>5304</v>
      </c>
      <c r="H4626" s="3">
        <v>2271.6623473283698</v>
      </c>
      <c r="I4626" s="3">
        <v>111026</v>
      </c>
      <c r="J4626" s="3">
        <v>55293</v>
      </c>
      <c r="K4626" s="3">
        <v>0.49801848215733302</v>
      </c>
    </row>
    <row r="4627" spans="1:11" x14ac:dyDescent="0.2">
      <c r="A4627" s="3" t="s">
        <v>1642</v>
      </c>
      <c r="B4627" s="3" t="s">
        <v>1674</v>
      </c>
      <c r="C4627" s="3" t="s">
        <v>1675</v>
      </c>
      <c r="D4627" s="3" t="s">
        <v>13</v>
      </c>
      <c r="E4627" s="3">
        <v>4519</v>
      </c>
      <c r="F4627" s="3">
        <v>1724.6855790884599</v>
      </c>
      <c r="G4627" s="3">
        <v>5688</v>
      </c>
      <c r="H4627" s="3">
        <v>3097.8078469995498</v>
      </c>
      <c r="I4627" s="3">
        <v>111026</v>
      </c>
      <c r="J4627" s="3">
        <v>55293</v>
      </c>
      <c r="K4627" s="3">
        <v>0.49801848215733302</v>
      </c>
    </row>
    <row r="4628" spans="1:11" x14ac:dyDescent="0.2">
      <c r="A4628" s="3" t="s">
        <v>1642</v>
      </c>
      <c r="B4628" s="3" t="s">
        <v>1674</v>
      </c>
      <c r="C4628" s="3" t="s">
        <v>1675</v>
      </c>
      <c r="D4628" s="3" t="s">
        <v>14</v>
      </c>
      <c r="E4628" s="3">
        <v>3944</v>
      </c>
      <c r="F4628" s="3">
        <v>1282.56073649771</v>
      </c>
      <c r="G4628" s="3">
        <v>6164</v>
      </c>
      <c r="H4628" s="3">
        <v>3069.3019239373698</v>
      </c>
      <c r="I4628" s="3">
        <v>111026</v>
      </c>
      <c r="J4628" s="3">
        <v>55293</v>
      </c>
      <c r="K4628" s="3">
        <v>0.49801848215733302</v>
      </c>
    </row>
    <row r="4629" spans="1:11" x14ac:dyDescent="0.2">
      <c r="A4629" s="3" t="s">
        <v>1642</v>
      </c>
      <c r="B4629" s="3" t="s">
        <v>1674</v>
      </c>
      <c r="C4629" s="3" t="s">
        <v>1675</v>
      </c>
      <c r="D4629" s="3" t="s">
        <v>15</v>
      </c>
      <c r="E4629" s="3">
        <v>3595</v>
      </c>
      <c r="F4629" s="3">
        <v>1218.08929130712</v>
      </c>
      <c r="G4629" s="3">
        <v>5703</v>
      </c>
      <c r="H4629" s="3">
        <v>2997.0003569526202</v>
      </c>
      <c r="I4629" s="3">
        <v>111026</v>
      </c>
      <c r="J4629" s="3">
        <v>55293</v>
      </c>
      <c r="K4629" s="3">
        <v>0.49801848215733302</v>
      </c>
    </row>
    <row r="4630" spans="1:11" x14ac:dyDescent="0.2">
      <c r="A4630" s="3" t="s">
        <v>1679</v>
      </c>
      <c r="B4630" s="3" t="s">
        <v>1677</v>
      </c>
      <c r="C4630" s="3" t="s">
        <v>1678</v>
      </c>
      <c r="D4630" s="3" t="s">
        <v>8</v>
      </c>
      <c r="E4630" s="3">
        <v>3651</v>
      </c>
      <c r="F4630" s="3">
        <v>1049.7076606876401</v>
      </c>
      <c r="G4630" s="3">
        <v>5470</v>
      </c>
      <c r="H4630" s="3">
        <v>2641.8492960634499</v>
      </c>
      <c r="I4630" s="3">
        <v>542306</v>
      </c>
      <c r="J4630" s="3">
        <v>254361</v>
      </c>
      <c r="K4630" s="3">
        <v>0.46903593174333302</v>
      </c>
    </row>
    <row r="4631" spans="1:11" x14ac:dyDescent="0.2">
      <c r="A4631" s="3" t="s">
        <v>1679</v>
      </c>
      <c r="B4631" s="3" t="s">
        <v>1677</v>
      </c>
      <c r="C4631" s="3" t="s">
        <v>1678</v>
      </c>
      <c r="D4631" s="3" t="s">
        <v>9</v>
      </c>
      <c r="E4631" s="3">
        <v>3397</v>
      </c>
      <c r="F4631" s="3">
        <v>882.04985069350698</v>
      </c>
      <c r="G4631" s="3">
        <v>4982</v>
      </c>
      <c r="H4631" s="3">
        <v>1821.7552070367301</v>
      </c>
      <c r="I4631" s="3">
        <v>542306</v>
      </c>
      <c r="J4631" s="3">
        <v>254361</v>
      </c>
      <c r="K4631" s="3">
        <v>0.46903593174333302</v>
      </c>
    </row>
    <row r="4632" spans="1:11" x14ac:dyDescent="0.2">
      <c r="A4632" s="3" t="s">
        <v>1679</v>
      </c>
      <c r="B4632" s="3" t="s">
        <v>1677</v>
      </c>
      <c r="C4632" s="3" t="s">
        <v>1678</v>
      </c>
      <c r="D4632" s="3" t="s">
        <v>10</v>
      </c>
      <c r="E4632" s="3">
        <v>3024</v>
      </c>
      <c r="F4632" s="3">
        <v>692.62724534779295</v>
      </c>
      <c r="G4632" s="3">
        <v>4013</v>
      </c>
      <c r="H4632" s="3">
        <v>1215.3453943526299</v>
      </c>
      <c r="I4632" s="3">
        <v>542306</v>
      </c>
      <c r="J4632" s="3">
        <v>254361</v>
      </c>
      <c r="K4632" s="3">
        <v>0.46903593174333302</v>
      </c>
    </row>
    <row r="4633" spans="1:11" x14ac:dyDescent="0.2">
      <c r="A4633" s="3" t="s">
        <v>1679</v>
      </c>
      <c r="B4633" s="3" t="s">
        <v>1677</v>
      </c>
      <c r="C4633" s="3" t="s">
        <v>1678</v>
      </c>
      <c r="D4633" s="3" t="s">
        <v>11</v>
      </c>
      <c r="E4633" s="3">
        <v>3519</v>
      </c>
      <c r="F4633" s="3">
        <v>858.18838510875798</v>
      </c>
      <c r="G4633" s="3">
        <v>4342</v>
      </c>
      <c r="H4633" s="3">
        <v>1507.2357499176701</v>
      </c>
      <c r="I4633" s="3">
        <v>542306</v>
      </c>
      <c r="J4633" s="3">
        <v>254361</v>
      </c>
      <c r="K4633" s="3">
        <v>0.46903593174333302</v>
      </c>
    </row>
    <row r="4634" spans="1:11" x14ac:dyDescent="0.2">
      <c r="A4634" s="3" t="s">
        <v>1679</v>
      </c>
      <c r="B4634" s="3" t="s">
        <v>1677</v>
      </c>
      <c r="C4634" s="3" t="s">
        <v>1678</v>
      </c>
      <c r="D4634" s="3" t="s">
        <v>12</v>
      </c>
      <c r="E4634" s="3">
        <v>3142</v>
      </c>
      <c r="F4634" s="3">
        <v>669.35031819020503</v>
      </c>
      <c r="G4634" s="3">
        <v>4047</v>
      </c>
      <c r="H4634" s="3">
        <v>1221.11897249207</v>
      </c>
      <c r="I4634" s="3">
        <v>542306</v>
      </c>
      <c r="J4634" s="3">
        <v>254361</v>
      </c>
      <c r="K4634" s="3">
        <v>0.46903593174333302</v>
      </c>
    </row>
    <row r="4635" spans="1:11" x14ac:dyDescent="0.2">
      <c r="A4635" s="3" t="s">
        <v>1679</v>
      </c>
      <c r="B4635" s="3" t="s">
        <v>1677</v>
      </c>
      <c r="C4635" s="3" t="s">
        <v>1678</v>
      </c>
      <c r="D4635" s="3" t="s">
        <v>13</v>
      </c>
      <c r="E4635" s="3">
        <v>3837</v>
      </c>
      <c r="F4635" s="3">
        <v>1186.5885942878299</v>
      </c>
      <c r="G4635" s="3">
        <v>4645</v>
      </c>
      <c r="H4635" s="3">
        <v>1788.2131433274601</v>
      </c>
      <c r="I4635" s="3">
        <v>542306</v>
      </c>
      <c r="J4635" s="3">
        <v>254361</v>
      </c>
      <c r="K4635" s="3">
        <v>0.46903593174333302</v>
      </c>
    </row>
    <row r="4636" spans="1:11" x14ac:dyDescent="0.2">
      <c r="A4636" s="3" t="s">
        <v>1679</v>
      </c>
      <c r="B4636" s="3" t="s">
        <v>1677</v>
      </c>
      <c r="C4636" s="3" t="s">
        <v>1678</v>
      </c>
      <c r="D4636" s="3" t="s">
        <v>14</v>
      </c>
      <c r="E4636" s="3">
        <v>3407</v>
      </c>
      <c r="F4636" s="3">
        <v>879.22908813626896</v>
      </c>
      <c r="G4636" s="3">
        <v>4525</v>
      </c>
      <c r="H4636" s="3">
        <v>1510.39610992497</v>
      </c>
      <c r="I4636" s="3">
        <v>542306</v>
      </c>
      <c r="J4636" s="3">
        <v>254361</v>
      </c>
      <c r="K4636" s="3">
        <v>0.46903593174333302</v>
      </c>
    </row>
    <row r="4637" spans="1:11" x14ac:dyDescent="0.2">
      <c r="A4637" s="3" t="s">
        <v>1679</v>
      </c>
      <c r="B4637" s="3" t="s">
        <v>1677</v>
      </c>
      <c r="C4637" s="3" t="s">
        <v>1678</v>
      </c>
      <c r="D4637" s="3" t="s">
        <v>15</v>
      </c>
      <c r="E4637" s="3">
        <v>4417</v>
      </c>
      <c r="F4637" s="3">
        <v>1256.52007040531</v>
      </c>
      <c r="G4637" s="3">
        <v>5068</v>
      </c>
      <c r="H4637" s="3">
        <v>1913.62351572066</v>
      </c>
      <c r="I4637" s="3">
        <v>542306</v>
      </c>
      <c r="J4637" s="3">
        <v>254361</v>
      </c>
      <c r="K4637" s="3">
        <v>0.46903593174333302</v>
      </c>
    </row>
    <row r="4638" spans="1:11" x14ac:dyDescent="0.2">
      <c r="A4638" s="3" t="s">
        <v>1679</v>
      </c>
      <c r="B4638" s="3" t="s">
        <v>1681</v>
      </c>
      <c r="C4638" s="3" t="s">
        <v>1682</v>
      </c>
      <c r="D4638" s="3" t="s">
        <v>8</v>
      </c>
      <c r="E4638" s="3">
        <v>4513</v>
      </c>
      <c r="F4638" s="3">
        <v>1530.2164359747601</v>
      </c>
      <c r="G4638" s="3">
        <v>6552</v>
      </c>
      <c r="H4638" s="3">
        <v>3496.1540218149198</v>
      </c>
      <c r="I4638" s="3">
        <v>322058</v>
      </c>
      <c r="J4638" s="3">
        <v>148358</v>
      </c>
      <c r="K4638" s="3">
        <v>0.46065615510249702</v>
      </c>
    </row>
    <row r="4639" spans="1:11" x14ac:dyDescent="0.2">
      <c r="A4639" s="3" t="s">
        <v>1679</v>
      </c>
      <c r="B4639" s="3" t="s">
        <v>1681</v>
      </c>
      <c r="C4639" s="3" t="s">
        <v>1682</v>
      </c>
      <c r="D4639" s="3" t="s">
        <v>9</v>
      </c>
      <c r="E4639" s="3">
        <v>4726</v>
      </c>
      <c r="F4639" s="3">
        <v>1804.46368762671</v>
      </c>
      <c r="G4639" s="3">
        <v>6747</v>
      </c>
      <c r="H4639" s="3">
        <v>3939.4009594106001</v>
      </c>
      <c r="I4639" s="3">
        <v>322058</v>
      </c>
      <c r="J4639" s="3">
        <v>148358</v>
      </c>
      <c r="K4639" s="3">
        <v>0.46065615510249702</v>
      </c>
    </row>
    <row r="4640" spans="1:11" x14ac:dyDescent="0.2">
      <c r="A4640" s="3" t="s">
        <v>1679</v>
      </c>
      <c r="B4640" s="3" t="s">
        <v>1681</v>
      </c>
      <c r="C4640" s="3" t="s">
        <v>1682</v>
      </c>
      <c r="D4640" s="3" t="s">
        <v>10</v>
      </c>
      <c r="E4640" s="3">
        <v>4588</v>
      </c>
      <c r="F4640" s="3">
        <v>1230.6149826911901</v>
      </c>
      <c r="G4640" s="3">
        <v>5673</v>
      </c>
      <c r="H4640" s="3">
        <v>2072.4105789998198</v>
      </c>
      <c r="I4640" s="3">
        <v>322058</v>
      </c>
      <c r="J4640" s="3">
        <v>148358</v>
      </c>
      <c r="K4640" s="3">
        <v>0.46065615510249702</v>
      </c>
    </row>
    <row r="4641" spans="1:11" x14ac:dyDescent="0.2">
      <c r="A4641" s="3" t="s">
        <v>1679</v>
      </c>
      <c r="B4641" s="3" t="s">
        <v>1681</v>
      </c>
      <c r="C4641" s="3" t="s">
        <v>1682</v>
      </c>
      <c r="D4641" s="3" t="s">
        <v>11</v>
      </c>
      <c r="E4641" s="3">
        <v>4642</v>
      </c>
      <c r="F4641" s="3">
        <v>1560.62282508369</v>
      </c>
      <c r="G4641" s="3">
        <v>6226</v>
      </c>
      <c r="H4641" s="3">
        <v>2926.6204938247902</v>
      </c>
      <c r="I4641" s="3">
        <v>322058</v>
      </c>
      <c r="J4641" s="3">
        <v>148358</v>
      </c>
      <c r="K4641" s="3">
        <v>0.46065615510249702</v>
      </c>
    </row>
    <row r="4642" spans="1:11" x14ac:dyDescent="0.2">
      <c r="A4642" s="3" t="s">
        <v>1679</v>
      </c>
      <c r="B4642" s="3" t="s">
        <v>1681</v>
      </c>
      <c r="C4642" s="3" t="s">
        <v>1682</v>
      </c>
      <c r="D4642" s="3" t="s">
        <v>12</v>
      </c>
      <c r="E4642" s="3">
        <v>4197</v>
      </c>
      <c r="F4642" s="3">
        <v>1189.11193944503</v>
      </c>
      <c r="G4642" s="3">
        <v>5388</v>
      </c>
      <c r="H4642" s="3">
        <v>2346.3895857840098</v>
      </c>
      <c r="I4642" s="3">
        <v>322058</v>
      </c>
      <c r="J4642" s="3">
        <v>148358</v>
      </c>
      <c r="K4642" s="3">
        <v>0.46065615510249702</v>
      </c>
    </row>
    <row r="4643" spans="1:11" x14ac:dyDescent="0.2">
      <c r="A4643" s="3" t="s">
        <v>1679</v>
      </c>
      <c r="B4643" s="3" t="s">
        <v>1681</v>
      </c>
      <c r="C4643" s="3" t="s">
        <v>1682</v>
      </c>
      <c r="D4643" s="3" t="s">
        <v>13</v>
      </c>
      <c r="E4643" s="3">
        <v>4540</v>
      </c>
      <c r="F4643" s="3">
        <v>1553.9184581203599</v>
      </c>
      <c r="G4643" s="3">
        <v>5809</v>
      </c>
      <c r="H4643" s="3">
        <v>2884.4648118543601</v>
      </c>
      <c r="I4643" s="3">
        <v>322058</v>
      </c>
      <c r="J4643" s="3">
        <v>148358</v>
      </c>
      <c r="K4643" s="3">
        <v>0.46065615510249702</v>
      </c>
    </row>
    <row r="4644" spans="1:11" x14ac:dyDescent="0.2">
      <c r="A4644" s="3" t="s">
        <v>1679</v>
      </c>
      <c r="B4644" s="3" t="s">
        <v>1681</v>
      </c>
      <c r="C4644" s="3" t="s">
        <v>1682</v>
      </c>
      <c r="D4644" s="3" t="s">
        <v>14</v>
      </c>
      <c r="E4644" s="3">
        <v>4334</v>
      </c>
      <c r="F4644" s="3">
        <v>1304.59733790773</v>
      </c>
      <c r="G4644" s="3">
        <v>5612</v>
      </c>
      <c r="H4644" s="3">
        <v>2286.3803826478702</v>
      </c>
      <c r="I4644" s="3">
        <v>322058</v>
      </c>
      <c r="J4644" s="3">
        <v>148358</v>
      </c>
      <c r="K4644" s="3">
        <v>0.46065615510249702</v>
      </c>
    </row>
    <row r="4645" spans="1:11" x14ac:dyDescent="0.2">
      <c r="A4645" s="3" t="s">
        <v>1679</v>
      </c>
      <c r="B4645" s="3" t="s">
        <v>1681</v>
      </c>
      <c r="C4645" s="3" t="s">
        <v>1682</v>
      </c>
      <c r="D4645" s="3" t="s">
        <v>15</v>
      </c>
      <c r="E4645" s="3">
        <v>4954</v>
      </c>
      <c r="F4645" s="3">
        <v>2211.33481016306</v>
      </c>
      <c r="G4645" s="3">
        <v>5693</v>
      </c>
      <c r="H4645" s="3">
        <v>3087.0920891987298</v>
      </c>
      <c r="I4645" s="3">
        <v>322058</v>
      </c>
      <c r="J4645" s="3">
        <v>148358</v>
      </c>
      <c r="K4645" s="3">
        <v>0.46065615510249702</v>
      </c>
    </row>
    <row r="4646" spans="1:11" x14ac:dyDescent="0.2">
      <c r="A4646" s="3" t="s">
        <v>1686</v>
      </c>
      <c r="B4646" s="3" t="s">
        <v>1684</v>
      </c>
      <c r="C4646" s="3" t="s">
        <v>1685</v>
      </c>
      <c r="D4646" s="3" t="s">
        <v>8</v>
      </c>
      <c r="E4646" s="3">
        <v>7755</v>
      </c>
      <c r="F4646" s="3">
        <v>5522.9955229955203</v>
      </c>
      <c r="G4646" s="3">
        <v>8839</v>
      </c>
      <c r="H4646" s="3">
        <v>8200</v>
      </c>
      <c r="I4646" s="3">
        <v>659598</v>
      </c>
      <c r="J4646" s="3">
        <v>359700</v>
      </c>
      <c r="K4646" s="3">
        <v>0.54533215685917802</v>
      </c>
    </row>
    <row r="4647" spans="1:11" x14ac:dyDescent="0.2">
      <c r="A4647" s="3" t="s">
        <v>1686</v>
      </c>
      <c r="B4647" s="3" t="s">
        <v>1684</v>
      </c>
      <c r="C4647" s="3" t="s">
        <v>1685</v>
      </c>
      <c r="D4647" s="3" t="s">
        <v>9</v>
      </c>
      <c r="E4647" s="3">
        <v>8493</v>
      </c>
      <c r="F4647" s="3">
        <v>6666.6666666666697</v>
      </c>
      <c r="G4647" s="3">
        <v>10000</v>
      </c>
      <c r="H4647" s="3">
        <v>10000</v>
      </c>
      <c r="I4647" s="3">
        <v>659598</v>
      </c>
      <c r="J4647" s="3">
        <v>359700</v>
      </c>
      <c r="K4647" s="3">
        <v>0.54533215685917802</v>
      </c>
    </row>
    <row r="4648" spans="1:11" x14ac:dyDescent="0.2">
      <c r="A4648" s="3" t="s">
        <v>1686</v>
      </c>
      <c r="B4648" s="3" t="s">
        <v>1684</v>
      </c>
      <c r="C4648" s="3" t="s">
        <v>1685</v>
      </c>
      <c r="D4648" s="3" t="s">
        <v>10</v>
      </c>
      <c r="E4648" s="3">
        <v>8392</v>
      </c>
      <c r="F4648" s="3">
        <v>6800</v>
      </c>
      <c r="G4648" s="3">
        <v>10000</v>
      </c>
      <c r="H4648" s="3">
        <v>10000</v>
      </c>
      <c r="I4648" s="3">
        <v>659598</v>
      </c>
      <c r="J4648" s="3">
        <v>359700</v>
      </c>
      <c r="K4648" s="3">
        <v>0.54533215685917802</v>
      </c>
    </row>
    <row r="4649" spans="1:11" x14ac:dyDescent="0.2">
      <c r="A4649" s="3" t="s">
        <v>1686</v>
      </c>
      <c r="B4649" s="3" t="s">
        <v>1684</v>
      </c>
      <c r="C4649" s="3" t="s">
        <v>1685</v>
      </c>
      <c r="D4649" s="3" t="s">
        <v>11</v>
      </c>
      <c r="E4649" s="3">
        <v>7608</v>
      </c>
      <c r="F4649" s="3">
        <v>5873.0158730158701</v>
      </c>
      <c r="G4649" s="3">
        <v>8750</v>
      </c>
      <c r="H4649" s="3">
        <v>8000</v>
      </c>
      <c r="I4649" s="3">
        <v>659598</v>
      </c>
      <c r="J4649" s="3">
        <v>359700</v>
      </c>
      <c r="K4649" s="3">
        <v>0.54533215685917802</v>
      </c>
    </row>
    <row r="4650" spans="1:11" x14ac:dyDescent="0.2">
      <c r="A4650" s="3" t="s">
        <v>1686</v>
      </c>
      <c r="B4650" s="3" t="s">
        <v>1684</v>
      </c>
      <c r="C4650" s="3" t="s">
        <v>1685</v>
      </c>
      <c r="D4650" s="3" t="s">
        <v>12</v>
      </c>
      <c r="E4650" s="3">
        <v>7495</v>
      </c>
      <c r="F4650" s="3">
        <v>5000</v>
      </c>
      <c r="I4650" s="3">
        <v>659598</v>
      </c>
      <c r="J4650" s="3">
        <v>359700</v>
      </c>
      <c r="K4650" s="3">
        <v>0.54533215685917802</v>
      </c>
    </row>
    <row r="4651" spans="1:11" x14ac:dyDescent="0.2">
      <c r="A4651" s="3" t="s">
        <v>1686</v>
      </c>
      <c r="B4651" s="3" t="s">
        <v>1684</v>
      </c>
      <c r="C4651" s="3" t="s">
        <v>1685</v>
      </c>
      <c r="D4651" s="3" t="s">
        <v>13</v>
      </c>
      <c r="E4651" s="3">
        <v>7880</v>
      </c>
      <c r="F4651" s="3">
        <v>5081.9672131147499</v>
      </c>
      <c r="G4651" s="3">
        <v>10000</v>
      </c>
      <c r="H4651" s="3">
        <v>10000</v>
      </c>
      <c r="I4651" s="3">
        <v>659598</v>
      </c>
      <c r="J4651" s="3">
        <v>359700</v>
      </c>
      <c r="K4651" s="3">
        <v>0.54533215685917802</v>
      </c>
    </row>
    <row r="4652" spans="1:11" x14ac:dyDescent="0.2">
      <c r="A4652" s="3" t="s">
        <v>1686</v>
      </c>
      <c r="B4652" s="3" t="s">
        <v>1684</v>
      </c>
      <c r="C4652" s="3" t="s">
        <v>1685</v>
      </c>
      <c r="D4652" s="3" t="s">
        <v>14</v>
      </c>
      <c r="E4652" s="3">
        <v>7420</v>
      </c>
      <c r="F4652" s="3">
        <v>5178.5714285714303</v>
      </c>
      <c r="I4652" s="3">
        <v>659598</v>
      </c>
      <c r="J4652" s="3">
        <v>359700</v>
      </c>
      <c r="K4652" s="3">
        <v>0.54533215685917802</v>
      </c>
    </row>
    <row r="4653" spans="1:11" x14ac:dyDescent="0.2">
      <c r="A4653" s="3" t="s">
        <v>1686</v>
      </c>
      <c r="B4653" s="3" t="s">
        <v>1684</v>
      </c>
      <c r="C4653" s="3" t="s">
        <v>1685</v>
      </c>
      <c r="D4653" s="3" t="s">
        <v>15</v>
      </c>
      <c r="E4653" s="3">
        <v>7926</v>
      </c>
      <c r="F4653" s="3">
        <v>6428.5714285714303</v>
      </c>
      <c r="G4653" s="3">
        <v>10000</v>
      </c>
      <c r="H4653" s="3">
        <v>10000</v>
      </c>
      <c r="I4653" s="3">
        <v>659598</v>
      </c>
      <c r="J4653" s="3">
        <v>359700</v>
      </c>
      <c r="K4653" s="3">
        <v>0.54533215685917802</v>
      </c>
    </row>
    <row r="4654" spans="1:11" x14ac:dyDescent="0.2">
      <c r="A4654" s="3" t="s">
        <v>1686</v>
      </c>
      <c r="B4654" s="3" t="s">
        <v>1688</v>
      </c>
      <c r="C4654" s="3" t="s">
        <v>1689</v>
      </c>
      <c r="D4654" s="3" t="s">
        <v>8</v>
      </c>
      <c r="E4654" s="3">
        <v>4973</v>
      </c>
      <c r="F4654" s="3">
        <v>1991.81642870274</v>
      </c>
      <c r="G4654" s="3">
        <v>6489</v>
      </c>
      <c r="H4654" s="3">
        <v>3782.3250959782299</v>
      </c>
      <c r="I4654" s="3">
        <v>110941</v>
      </c>
      <c r="J4654" s="3">
        <v>57057</v>
      </c>
      <c r="K4654" s="3">
        <v>0.51430039390306603</v>
      </c>
    </row>
    <row r="4655" spans="1:11" x14ac:dyDescent="0.2">
      <c r="A4655" s="3" t="s">
        <v>1686</v>
      </c>
      <c r="B4655" s="3" t="s">
        <v>1688</v>
      </c>
      <c r="C4655" s="3" t="s">
        <v>1689</v>
      </c>
      <c r="D4655" s="3" t="s">
        <v>9</v>
      </c>
      <c r="E4655" s="3">
        <v>5713</v>
      </c>
      <c r="F4655" s="3">
        <v>2849.14957378598</v>
      </c>
      <c r="G4655" s="3">
        <v>7088</v>
      </c>
      <c r="H4655" s="3">
        <v>4431.6343042071203</v>
      </c>
      <c r="I4655" s="3">
        <v>110941</v>
      </c>
      <c r="J4655" s="3">
        <v>57057</v>
      </c>
      <c r="K4655" s="3">
        <v>0.51430039390306603</v>
      </c>
    </row>
    <row r="4656" spans="1:11" x14ac:dyDescent="0.2">
      <c r="A4656" s="3" t="s">
        <v>1686</v>
      </c>
      <c r="B4656" s="3" t="s">
        <v>1688</v>
      </c>
      <c r="C4656" s="3" t="s">
        <v>1689</v>
      </c>
      <c r="D4656" s="3" t="s">
        <v>10</v>
      </c>
      <c r="E4656" s="3">
        <v>5684</v>
      </c>
      <c r="F4656" s="3">
        <v>2854.2004263822901</v>
      </c>
      <c r="G4656" s="3">
        <v>6526</v>
      </c>
      <c r="H4656" s="3">
        <v>4003.06128998244</v>
      </c>
      <c r="I4656" s="3">
        <v>110941</v>
      </c>
      <c r="J4656" s="3">
        <v>57057</v>
      </c>
      <c r="K4656" s="3">
        <v>0.51430039390306603</v>
      </c>
    </row>
    <row r="4657" spans="1:11" x14ac:dyDescent="0.2">
      <c r="A4657" s="3" t="s">
        <v>1686</v>
      </c>
      <c r="B4657" s="3" t="s">
        <v>1688</v>
      </c>
      <c r="C4657" s="3" t="s">
        <v>1689</v>
      </c>
      <c r="D4657" s="3" t="s">
        <v>11</v>
      </c>
      <c r="E4657" s="3">
        <v>5516</v>
      </c>
      <c r="F4657" s="3">
        <v>2725.3403668945998</v>
      </c>
      <c r="G4657" s="3">
        <v>6402</v>
      </c>
      <c r="H4657" s="3">
        <v>3797.0753108529102</v>
      </c>
      <c r="I4657" s="3">
        <v>110941</v>
      </c>
      <c r="J4657" s="3">
        <v>57057</v>
      </c>
      <c r="K4657" s="3">
        <v>0.51430039390306603</v>
      </c>
    </row>
    <row r="4658" spans="1:11" x14ac:dyDescent="0.2">
      <c r="A4658" s="3" t="s">
        <v>1686</v>
      </c>
      <c r="B4658" s="3" t="s">
        <v>1688</v>
      </c>
      <c r="C4658" s="3" t="s">
        <v>1689</v>
      </c>
      <c r="D4658" s="3" t="s">
        <v>12</v>
      </c>
      <c r="E4658" s="3">
        <v>5168</v>
      </c>
      <c r="F4658" s="3">
        <v>2387.7605969689998</v>
      </c>
      <c r="G4658" s="3">
        <v>6720</v>
      </c>
      <c r="H4658" s="3">
        <v>3847.69038701623</v>
      </c>
      <c r="I4658" s="3">
        <v>110941</v>
      </c>
      <c r="J4658" s="3">
        <v>57057</v>
      </c>
      <c r="K4658" s="3">
        <v>0.51430039390306603</v>
      </c>
    </row>
    <row r="4659" spans="1:11" x14ac:dyDescent="0.2">
      <c r="A4659" s="3" t="s">
        <v>1686</v>
      </c>
      <c r="B4659" s="3" t="s">
        <v>1688</v>
      </c>
      <c r="C4659" s="3" t="s">
        <v>1689</v>
      </c>
      <c r="D4659" s="3" t="s">
        <v>13</v>
      </c>
      <c r="E4659" s="3">
        <v>5703</v>
      </c>
      <c r="F4659" s="3">
        <v>3145.77397910731</v>
      </c>
      <c r="G4659" s="3">
        <v>7462</v>
      </c>
      <c r="H4659" s="3">
        <v>5315.3153153153198</v>
      </c>
      <c r="I4659" s="3">
        <v>110941</v>
      </c>
      <c r="J4659" s="3">
        <v>57057</v>
      </c>
      <c r="K4659" s="3">
        <v>0.51430039390306603</v>
      </c>
    </row>
    <row r="4660" spans="1:11" x14ac:dyDescent="0.2">
      <c r="A4660" s="3" t="s">
        <v>1686</v>
      </c>
      <c r="B4660" s="3" t="s">
        <v>1688</v>
      </c>
      <c r="C4660" s="3" t="s">
        <v>1689</v>
      </c>
      <c r="D4660" s="3" t="s">
        <v>14</v>
      </c>
      <c r="E4660" s="3">
        <v>5601</v>
      </c>
      <c r="F4660" s="3">
        <v>2705.5555900242198</v>
      </c>
      <c r="G4660" s="3">
        <v>7121</v>
      </c>
      <c r="H4660" s="3">
        <v>4275.9447264523396</v>
      </c>
      <c r="I4660" s="3">
        <v>110941</v>
      </c>
      <c r="J4660" s="3">
        <v>57057</v>
      </c>
      <c r="K4660" s="3">
        <v>0.51430039390306603</v>
      </c>
    </row>
    <row r="4661" spans="1:11" x14ac:dyDescent="0.2">
      <c r="A4661" s="3" t="s">
        <v>1686</v>
      </c>
      <c r="B4661" s="3" t="s">
        <v>1688</v>
      </c>
      <c r="C4661" s="3" t="s">
        <v>1689</v>
      </c>
      <c r="D4661" s="3" t="s">
        <v>15</v>
      </c>
      <c r="E4661" s="3">
        <v>5752</v>
      </c>
      <c r="F4661" s="3">
        <v>3162.5159642400999</v>
      </c>
      <c r="G4661" s="3">
        <v>7560</v>
      </c>
      <c r="H4661" s="3">
        <v>5309.1397849462401</v>
      </c>
      <c r="I4661" s="3">
        <v>110941</v>
      </c>
      <c r="J4661" s="3">
        <v>57057</v>
      </c>
      <c r="K4661" s="3">
        <v>0.51430039390306603</v>
      </c>
    </row>
    <row r="4662" spans="1:11" x14ac:dyDescent="0.2">
      <c r="A4662" s="3" t="s">
        <v>1686</v>
      </c>
      <c r="B4662" s="3" t="s">
        <v>1691</v>
      </c>
      <c r="C4662" s="3" t="s">
        <v>1692</v>
      </c>
      <c r="D4662" s="3" t="s">
        <v>8</v>
      </c>
      <c r="E4662" s="3">
        <v>4202</v>
      </c>
      <c r="F4662" s="3">
        <v>1635.97686236652</v>
      </c>
      <c r="G4662" s="3">
        <v>6234</v>
      </c>
      <c r="H4662" s="3">
        <v>3354.8330435704902</v>
      </c>
      <c r="I4662" s="3">
        <v>161441</v>
      </c>
      <c r="J4662" s="3">
        <v>80308</v>
      </c>
      <c r="K4662" s="3">
        <v>0.49744488698657702</v>
      </c>
    </row>
    <row r="4663" spans="1:11" x14ac:dyDescent="0.2">
      <c r="A4663" s="3" t="s">
        <v>1686</v>
      </c>
      <c r="B4663" s="3" t="s">
        <v>1691</v>
      </c>
      <c r="C4663" s="3" t="s">
        <v>1692</v>
      </c>
      <c r="D4663" s="3" t="s">
        <v>9</v>
      </c>
      <c r="E4663" s="3">
        <v>5126</v>
      </c>
      <c r="F4663" s="3">
        <v>2430.2802931835199</v>
      </c>
      <c r="G4663" s="3">
        <v>6167</v>
      </c>
      <c r="H4663" s="3">
        <v>4215.5758855266204</v>
      </c>
      <c r="I4663" s="3">
        <v>161441</v>
      </c>
      <c r="J4663" s="3">
        <v>80308</v>
      </c>
      <c r="K4663" s="3">
        <v>0.49744488698657702</v>
      </c>
    </row>
    <row r="4664" spans="1:11" x14ac:dyDescent="0.2">
      <c r="A4664" s="3" t="s">
        <v>1686</v>
      </c>
      <c r="B4664" s="3" t="s">
        <v>1691</v>
      </c>
      <c r="C4664" s="3" t="s">
        <v>1692</v>
      </c>
      <c r="D4664" s="3" t="s">
        <v>10</v>
      </c>
      <c r="E4664" s="3">
        <v>4923</v>
      </c>
      <c r="F4664" s="3">
        <v>2110.4258567414599</v>
      </c>
      <c r="G4664" s="3">
        <v>6723</v>
      </c>
      <c r="H4664" s="3">
        <v>3748.29360410353</v>
      </c>
      <c r="I4664" s="3">
        <v>161441</v>
      </c>
      <c r="J4664" s="3">
        <v>80308</v>
      </c>
      <c r="K4664" s="3">
        <v>0.49744488698657702</v>
      </c>
    </row>
    <row r="4665" spans="1:11" x14ac:dyDescent="0.2">
      <c r="A4665" s="3" t="s">
        <v>1686</v>
      </c>
      <c r="B4665" s="3" t="s">
        <v>1691</v>
      </c>
      <c r="C4665" s="3" t="s">
        <v>1692</v>
      </c>
      <c r="D4665" s="3" t="s">
        <v>11</v>
      </c>
      <c r="E4665" s="3">
        <v>4788</v>
      </c>
      <c r="F4665" s="3">
        <v>1993.22439013228</v>
      </c>
      <c r="G4665" s="3">
        <v>5888</v>
      </c>
      <c r="H4665" s="3">
        <v>3329.8149562855401</v>
      </c>
      <c r="I4665" s="3">
        <v>161441</v>
      </c>
      <c r="J4665" s="3">
        <v>80308</v>
      </c>
      <c r="K4665" s="3">
        <v>0.49744488698657702</v>
      </c>
    </row>
    <row r="4666" spans="1:11" x14ac:dyDescent="0.2">
      <c r="A4666" s="3" t="s">
        <v>1686</v>
      </c>
      <c r="B4666" s="3" t="s">
        <v>1691</v>
      </c>
      <c r="C4666" s="3" t="s">
        <v>1692</v>
      </c>
      <c r="D4666" s="3" t="s">
        <v>12</v>
      </c>
      <c r="E4666" s="3">
        <v>4733</v>
      </c>
      <c r="F4666" s="3">
        <v>1933.3037184028101</v>
      </c>
      <c r="G4666" s="3">
        <v>6643</v>
      </c>
      <c r="H4666" s="3">
        <v>3777.0443156536098</v>
      </c>
      <c r="I4666" s="3">
        <v>161441</v>
      </c>
      <c r="J4666" s="3">
        <v>80308</v>
      </c>
      <c r="K4666" s="3">
        <v>0.49744488698657702</v>
      </c>
    </row>
    <row r="4667" spans="1:11" x14ac:dyDescent="0.2">
      <c r="A4667" s="3" t="s">
        <v>1686</v>
      </c>
      <c r="B4667" s="3" t="s">
        <v>1691</v>
      </c>
      <c r="C4667" s="3" t="s">
        <v>1692</v>
      </c>
      <c r="D4667" s="3" t="s">
        <v>13</v>
      </c>
      <c r="E4667" s="3">
        <v>5494</v>
      </c>
      <c r="F4667" s="3">
        <v>2517.0423915706901</v>
      </c>
      <c r="G4667" s="3">
        <v>7055</v>
      </c>
      <c r="H4667" s="3">
        <v>4729.8850574712596</v>
      </c>
      <c r="I4667" s="3">
        <v>161441</v>
      </c>
      <c r="J4667" s="3">
        <v>80308</v>
      </c>
      <c r="K4667" s="3">
        <v>0.49744488698657702</v>
      </c>
    </row>
    <row r="4668" spans="1:11" x14ac:dyDescent="0.2">
      <c r="A4668" s="3" t="s">
        <v>1686</v>
      </c>
      <c r="B4668" s="3" t="s">
        <v>1691</v>
      </c>
      <c r="C4668" s="3" t="s">
        <v>1692</v>
      </c>
      <c r="D4668" s="3" t="s">
        <v>14</v>
      </c>
      <c r="E4668" s="3">
        <v>5065</v>
      </c>
      <c r="F4668" s="3">
        <v>2068.49831649832</v>
      </c>
      <c r="G4668" s="3">
        <v>6915</v>
      </c>
      <c r="H4668" s="3">
        <v>4418.7675070027999</v>
      </c>
      <c r="I4668" s="3">
        <v>161441</v>
      </c>
      <c r="J4668" s="3">
        <v>80308</v>
      </c>
      <c r="K4668" s="3">
        <v>0.49744488698657702</v>
      </c>
    </row>
    <row r="4669" spans="1:11" x14ac:dyDescent="0.2">
      <c r="A4669" s="3" t="s">
        <v>1686</v>
      </c>
      <c r="B4669" s="3" t="s">
        <v>1691</v>
      </c>
      <c r="C4669" s="3" t="s">
        <v>1692</v>
      </c>
      <c r="D4669" s="3" t="s">
        <v>15</v>
      </c>
      <c r="E4669" s="3">
        <v>5239</v>
      </c>
      <c r="F4669" s="3">
        <v>2495.2188907826599</v>
      </c>
      <c r="G4669" s="3">
        <v>7477</v>
      </c>
      <c r="H4669" s="3">
        <v>5520.2492211837998</v>
      </c>
      <c r="I4669" s="3">
        <v>161441</v>
      </c>
      <c r="J4669" s="3">
        <v>80308</v>
      </c>
      <c r="K4669" s="3">
        <v>0.49744488698657702</v>
      </c>
    </row>
    <row r="4670" spans="1:11" x14ac:dyDescent="0.2">
      <c r="A4670" s="3" t="s">
        <v>1686</v>
      </c>
      <c r="B4670" s="3" t="s">
        <v>1694</v>
      </c>
      <c r="C4670" s="3" t="s">
        <v>1695</v>
      </c>
      <c r="D4670" s="3" t="s">
        <v>8</v>
      </c>
      <c r="E4670" s="3">
        <v>5279</v>
      </c>
      <c r="F4670" s="3">
        <v>2395.9259259259302</v>
      </c>
      <c r="G4670" s="3">
        <v>6973</v>
      </c>
      <c r="H4670" s="3">
        <v>3820.6261907329499</v>
      </c>
      <c r="I4670" s="3">
        <v>175038</v>
      </c>
      <c r="J4670" s="3">
        <v>78294</v>
      </c>
      <c r="K4670" s="3">
        <v>0.44729715833133399</v>
      </c>
    </row>
    <row r="4671" spans="1:11" x14ac:dyDescent="0.2">
      <c r="A4671" s="3" t="s">
        <v>1686</v>
      </c>
      <c r="B4671" s="3" t="s">
        <v>1694</v>
      </c>
      <c r="C4671" s="3" t="s">
        <v>1695</v>
      </c>
      <c r="D4671" s="3" t="s">
        <v>9</v>
      </c>
      <c r="E4671" s="3">
        <v>5998</v>
      </c>
      <c r="F4671" s="3">
        <v>3219.0382081686398</v>
      </c>
      <c r="G4671" s="3">
        <v>7254</v>
      </c>
      <c r="H4671" s="3">
        <v>4970.1149425287404</v>
      </c>
      <c r="I4671" s="3">
        <v>175038</v>
      </c>
      <c r="J4671" s="3">
        <v>78294</v>
      </c>
      <c r="K4671" s="3">
        <v>0.44729715833133399</v>
      </c>
    </row>
    <row r="4672" spans="1:11" x14ac:dyDescent="0.2">
      <c r="A4672" s="3" t="s">
        <v>1686</v>
      </c>
      <c r="B4672" s="3" t="s">
        <v>1694</v>
      </c>
      <c r="C4672" s="3" t="s">
        <v>1695</v>
      </c>
      <c r="D4672" s="3" t="s">
        <v>10</v>
      </c>
      <c r="E4672" s="3">
        <v>5817</v>
      </c>
      <c r="F4672" s="3">
        <v>2961.2620765103002</v>
      </c>
      <c r="G4672" s="3">
        <v>6776</v>
      </c>
      <c r="H4672" s="3">
        <v>4102.7142256650504</v>
      </c>
      <c r="I4672" s="3">
        <v>175038</v>
      </c>
      <c r="J4672" s="3">
        <v>78294</v>
      </c>
      <c r="K4672" s="3">
        <v>0.44729715833133399</v>
      </c>
    </row>
    <row r="4673" spans="1:11" x14ac:dyDescent="0.2">
      <c r="A4673" s="3" t="s">
        <v>1686</v>
      </c>
      <c r="B4673" s="3" t="s">
        <v>1694</v>
      </c>
      <c r="C4673" s="3" t="s">
        <v>1695</v>
      </c>
      <c r="D4673" s="3" t="s">
        <v>11</v>
      </c>
      <c r="E4673" s="3">
        <v>5364</v>
      </c>
      <c r="F4673" s="3">
        <v>2396.6223244532698</v>
      </c>
      <c r="G4673" s="3">
        <v>6061</v>
      </c>
      <c r="H4673" s="3">
        <v>3106.4552227163499</v>
      </c>
      <c r="I4673" s="3">
        <v>175038</v>
      </c>
      <c r="J4673" s="3">
        <v>78294</v>
      </c>
      <c r="K4673" s="3">
        <v>0.44729715833133399</v>
      </c>
    </row>
    <row r="4674" spans="1:11" x14ac:dyDescent="0.2">
      <c r="A4674" s="3" t="s">
        <v>1686</v>
      </c>
      <c r="B4674" s="3" t="s">
        <v>1694</v>
      </c>
      <c r="C4674" s="3" t="s">
        <v>1695</v>
      </c>
      <c r="D4674" s="3" t="s">
        <v>12</v>
      </c>
      <c r="E4674" s="3">
        <v>5520</v>
      </c>
      <c r="F4674" s="3">
        <v>2396.5017551568299</v>
      </c>
      <c r="G4674" s="3">
        <v>6506</v>
      </c>
      <c r="H4674" s="3">
        <v>3437.97229816967</v>
      </c>
      <c r="I4674" s="3">
        <v>175038</v>
      </c>
      <c r="J4674" s="3">
        <v>78294</v>
      </c>
      <c r="K4674" s="3">
        <v>0.44729715833133399</v>
      </c>
    </row>
    <row r="4675" spans="1:11" x14ac:dyDescent="0.2">
      <c r="A4675" s="3" t="s">
        <v>1686</v>
      </c>
      <c r="B4675" s="3" t="s">
        <v>1694</v>
      </c>
      <c r="C4675" s="3" t="s">
        <v>1695</v>
      </c>
      <c r="D4675" s="3" t="s">
        <v>13</v>
      </c>
      <c r="E4675" s="3">
        <v>5712</v>
      </c>
      <c r="F4675" s="3">
        <v>2948.8880621693102</v>
      </c>
      <c r="G4675" s="3">
        <v>7607</v>
      </c>
      <c r="H4675" s="3">
        <v>4670.0606361623304</v>
      </c>
      <c r="I4675" s="3">
        <v>175038</v>
      </c>
      <c r="J4675" s="3">
        <v>78294</v>
      </c>
      <c r="K4675" s="3">
        <v>0.44729715833133399</v>
      </c>
    </row>
    <row r="4676" spans="1:11" x14ac:dyDescent="0.2">
      <c r="A4676" s="3" t="s">
        <v>1686</v>
      </c>
      <c r="B4676" s="3" t="s">
        <v>1694</v>
      </c>
      <c r="C4676" s="3" t="s">
        <v>1695</v>
      </c>
      <c r="D4676" s="3" t="s">
        <v>14</v>
      </c>
      <c r="E4676" s="3">
        <v>5074</v>
      </c>
      <c r="F4676" s="3">
        <v>2128.1835349359499</v>
      </c>
      <c r="G4676" s="3">
        <v>6535</v>
      </c>
      <c r="H4676" s="3">
        <v>3454.0547172126098</v>
      </c>
      <c r="I4676" s="3">
        <v>175038</v>
      </c>
      <c r="J4676" s="3">
        <v>78294</v>
      </c>
      <c r="K4676" s="3">
        <v>0.44729715833133399</v>
      </c>
    </row>
    <row r="4677" spans="1:11" x14ac:dyDescent="0.2">
      <c r="A4677" s="3" t="s">
        <v>1686</v>
      </c>
      <c r="B4677" s="3" t="s">
        <v>1694</v>
      </c>
      <c r="C4677" s="3" t="s">
        <v>1695</v>
      </c>
      <c r="D4677" s="3" t="s">
        <v>15</v>
      </c>
      <c r="E4677" s="3">
        <v>5368</v>
      </c>
      <c r="F4677" s="3">
        <v>2702.7840481565099</v>
      </c>
      <c r="G4677" s="3">
        <v>6780</v>
      </c>
      <c r="H4677" s="3">
        <v>4423.8683127572003</v>
      </c>
      <c r="I4677" s="3">
        <v>175038</v>
      </c>
      <c r="J4677" s="3">
        <v>78294</v>
      </c>
      <c r="K4677" s="3">
        <v>0.44729715833133399</v>
      </c>
    </row>
    <row r="4678" spans="1:11" x14ac:dyDescent="0.2">
      <c r="A4678" s="3" t="s">
        <v>1686</v>
      </c>
      <c r="B4678" s="3" t="s">
        <v>1697</v>
      </c>
      <c r="C4678" s="3" t="s">
        <v>1698</v>
      </c>
      <c r="D4678" s="3" t="s">
        <v>8</v>
      </c>
      <c r="E4678" s="3">
        <v>5958</v>
      </c>
      <c r="F4678" s="3">
        <v>3141.0256410256402</v>
      </c>
      <c r="G4678" s="3">
        <v>8122</v>
      </c>
      <c r="H4678" s="3">
        <v>6770.8333333333303</v>
      </c>
      <c r="I4678" s="3">
        <v>132130</v>
      </c>
      <c r="J4678" s="3">
        <v>64044</v>
      </c>
      <c r="K4678" s="3">
        <v>0.484704457731022</v>
      </c>
    </row>
    <row r="4679" spans="1:11" x14ac:dyDescent="0.2">
      <c r="A4679" s="3" t="s">
        <v>1686</v>
      </c>
      <c r="B4679" s="3" t="s">
        <v>1697</v>
      </c>
      <c r="C4679" s="3" t="s">
        <v>1698</v>
      </c>
      <c r="D4679" s="3" t="s">
        <v>9</v>
      </c>
      <c r="E4679" s="3">
        <v>6174</v>
      </c>
      <c r="F4679" s="3">
        <v>3827.3615635179199</v>
      </c>
      <c r="G4679" s="3">
        <v>7970</v>
      </c>
      <c r="H4679" s="3">
        <v>6562.5</v>
      </c>
      <c r="I4679" s="3">
        <v>132130</v>
      </c>
      <c r="J4679" s="3">
        <v>64044</v>
      </c>
      <c r="K4679" s="3">
        <v>0.484704457731022</v>
      </c>
    </row>
    <row r="4680" spans="1:11" x14ac:dyDescent="0.2">
      <c r="A4680" s="3" t="s">
        <v>1686</v>
      </c>
      <c r="B4680" s="3" t="s">
        <v>1697</v>
      </c>
      <c r="C4680" s="3" t="s">
        <v>1698</v>
      </c>
      <c r="D4680" s="3" t="s">
        <v>10</v>
      </c>
      <c r="E4680" s="3">
        <v>6482</v>
      </c>
      <c r="F4680" s="3">
        <v>3923.3576642335802</v>
      </c>
      <c r="G4680" s="3">
        <v>8632</v>
      </c>
      <c r="H4680" s="3">
        <v>6666.6666666666697</v>
      </c>
      <c r="I4680" s="3">
        <v>132130</v>
      </c>
      <c r="J4680" s="3">
        <v>64044</v>
      </c>
      <c r="K4680" s="3">
        <v>0.484704457731022</v>
      </c>
    </row>
    <row r="4681" spans="1:11" x14ac:dyDescent="0.2">
      <c r="A4681" s="3" t="s">
        <v>1686</v>
      </c>
      <c r="B4681" s="3" t="s">
        <v>1697</v>
      </c>
      <c r="C4681" s="3" t="s">
        <v>1698</v>
      </c>
      <c r="D4681" s="3" t="s">
        <v>11</v>
      </c>
      <c r="E4681" s="3">
        <v>5581</v>
      </c>
      <c r="F4681" s="3">
        <v>2990.3398113421999</v>
      </c>
      <c r="G4681" s="3">
        <v>6907</v>
      </c>
      <c r="H4681" s="3">
        <v>4579.3103448275897</v>
      </c>
      <c r="I4681" s="3">
        <v>132130</v>
      </c>
      <c r="J4681" s="3">
        <v>64044</v>
      </c>
      <c r="K4681" s="3">
        <v>0.484704457731022</v>
      </c>
    </row>
    <row r="4682" spans="1:11" x14ac:dyDescent="0.2">
      <c r="A4682" s="3" t="s">
        <v>1686</v>
      </c>
      <c r="B4682" s="3" t="s">
        <v>1697</v>
      </c>
      <c r="C4682" s="3" t="s">
        <v>1698</v>
      </c>
      <c r="D4682" s="3" t="s">
        <v>12</v>
      </c>
      <c r="E4682" s="3">
        <v>4839</v>
      </c>
      <c r="F4682" s="3">
        <v>2183.9275720394598</v>
      </c>
      <c r="G4682" s="3">
        <v>6820</v>
      </c>
      <c r="H4682" s="3">
        <v>4191.6971916971897</v>
      </c>
      <c r="I4682" s="3">
        <v>132130</v>
      </c>
      <c r="J4682" s="3">
        <v>64044</v>
      </c>
      <c r="K4682" s="3">
        <v>0.484704457731022</v>
      </c>
    </row>
    <row r="4683" spans="1:11" x14ac:dyDescent="0.2">
      <c r="A4683" s="3" t="s">
        <v>1686</v>
      </c>
      <c r="B4683" s="3" t="s">
        <v>1697</v>
      </c>
      <c r="C4683" s="3" t="s">
        <v>1698</v>
      </c>
      <c r="D4683" s="3" t="s">
        <v>13</v>
      </c>
      <c r="E4683" s="3">
        <v>5075</v>
      </c>
      <c r="F4683" s="3">
        <v>2814.5663956639601</v>
      </c>
      <c r="G4683" s="3">
        <v>7064</v>
      </c>
      <c r="H4683" s="3">
        <v>5259.25925925926</v>
      </c>
      <c r="I4683" s="3">
        <v>132130</v>
      </c>
      <c r="J4683" s="3">
        <v>64044</v>
      </c>
      <c r="K4683" s="3">
        <v>0.484704457731022</v>
      </c>
    </row>
    <row r="4684" spans="1:11" x14ac:dyDescent="0.2">
      <c r="A4684" s="3" t="s">
        <v>1686</v>
      </c>
      <c r="B4684" s="3" t="s">
        <v>1697</v>
      </c>
      <c r="C4684" s="3" t="s">
        <v>1698</v>
      </c>
      <c r="D4684" s="3" t="s">
        <v>14</v>
      </c>
      <c r="E4684" s="3">
        <v>5432</v>
      </c>
      <c r="F4684" s="3">
        <v>2586.8705784436102</v>
      </c>
      <c r="G4684" s="3">
        <v>6706</v>
      </c>
      <c r="H4684" s="3">
        <v>4833.5123523093398</v>
      </c>
      <c r="I4684" s="3">
        <v>132130</v>
      </c>
      <c r="J4684" s="3">
        <v>64044</v>
      </c>
      <c r="K4684" s="3">
        <v>0.484704457731022</v>
      </c>
    </row>
    <row r="4685" spans="1:11" x14ac:dyDescent="0.2">
      <c r="A4685" s="3" t="s">
        <v>1686</v>
      </c>
      <c r="B4685" s="3" t="s">
        <v>1697</v>
      </c>
      <c r="C4685" s="3" t="s">
        <v>1698</v>
      </c>
      <c r="D4685" s="3" t="s">
        <v>15</v>
      </c>
      <c r="E4685" s="3">
        <v>5328</v>
      </c>
      <c r="F4685" s="3">
        <v>2639.62494904199</v>
      </c>
      <c r="G4685" s="3">
        <v>7710</v>
      </c>
      <c r="H4685" s="3">
        <v>5706.0606060606096</v>
      </c>
      <c r="I4685" s="3">
        <v>132130</v>
      </c>
      <c r="J4685" s="3">
        <v>64044</v>
      </c>
      <c r="K4685" s="3">
        <v>0.484704457731022</v>
      </c>
    </row>
    <row r="4686" spans="1:11" x14ac:dyDescent="0.2">
      <c r="A4686" s="3" t="s">
        <v>1686</v>
      </c>
      <c r="B4686" s="3" t="s">
        <v>1700</v>
      </c>
      <c r="C4686" s="3" t="s">
        <v>1701</v>
      </c>
      <c r="D4686" s="3" t="s">
        <v>8</v>
      </c>
      <c r="E4686" s="3">
        <v>4842</v>
      </c>
      <c r="F4686" s="3">
        <v>2059.8391840750101</v>
      </c>
      <c r="G4686" s="3">
        <v>6725</v>
      </c>
      <c r="H4686" s="3">
        <v>4372.8535353535399</v>
      </c>
      <c r="I4686" s="3">
        <v>114376</v>
      </c>
      <c r="J4686" s="3">
        <v>55414</v>
      </c>
      <c r="K4686" s="3">
        <v>0.48448975309505499</v>
      </c>
    </row>
    <row r="4687" spans="1:11" x14ac:dyDescent="0.2">
      <c r="A4687" s="3" t="s">
        <v>1686</v>
      </c>
      <c r="B4687" s="3" t="s">
        <v>1700</v>
      </c>
      <c r="C4687" s="3" t="s">
        <v>1701</v>
      </c>
      <c r="D4687" s="3" t="s">
        <v>9</v>
      </c>
      <c r="E4687" s="3">
        <v>6261</v>
      </c>
      <c r="F4687" s="3">
        <v>3727.4956359355301</v>
      </c>
      <c r="G4687" s="3">
        <v>7339</v>
      </c>
      <c r="H4687" s="3">
        <v>5420.3042328042302</v>
      </c>
      <c r="I4687" s="3">
        <v>114376</v>
      </c>
      <c r="J4687" s="3">
        <v>55414</v>
      </c>
      <c r="K4687" s="3">
        <v>0.48448975309505499</v>
      </c>
    </row>
    <row r="4688" spans="1:11" x14ac:dyDescent="0.2">
      <c r="A4688" s="3" t="s">
        <v>1686</v>
      </c>
      <c r="B4688" s="3" t="s">
        <v>1700</v>
      </c>
      <c r="C4688" s="3" t="s">
        <v>1701</v>
      </c>
      <c r="D4688" s="3" t="s">
        <v>10</v>
      </c>
      <c r="E4688" s="3">
        <v>6108</v>
      </c>
      <c r="F4688" s="3">
        <v>3407.6192766669001</v>
      </c>
      <c r="G4688" s="3">
        <v>7188</v>
      </c>
      <c r="H4688" s="3">
        <v>4798.60401770514</v>
      </c>
      <c r="I4688" s="3">
        <v>114376</v>
      </c>
      <c r="J4688" s="3">
        <v>55414</v>
      </c>
      <c r="K4688" s="3">
        <v>0.48448975309505499</v>
      </c>
    </row>
    <row r="4689" spans="1:11" x14ac:dyDescent="0.2">
      <c r="A4689" s="3" t="s">
        <v>1686</v>
      </c>
      <c r="B4689" s="3" t="s">
        <v>1700</v>
      </c>
      <c r="C4689" s="3" t="s">
        <v>1701</v>
      </c>
      <c r="D4689" s="3" t="s">
        <v>11</v>
      </c>
      <c r="E4689" s="3">
        <v>5856</v>
      </c>
      <c r="F4689" s="3">
        <v>2901.7501017500999</v>
      </c>
      <c r="G4689" s="3">
        <v>6677</v>
      </c>
      <c r="H4689" s="3">
        <v>4145.4081632653097</v>
      </c>
      <c r="I4689" s="3">
        <v>114376</v>
      </c>
      <c r="J4689" s="3">
        <v>55414</v>
      </c>
      <c r="K4689" s="3">
        <v>0.48448975309505499</v>
      </c>
    </row>
    <row r="4690" spans="1:11" x14ac:dyDescent="0.2">
      <c r="A4690" s="3" t="s">
        <v>1686</v>
      </c>
      <c r="B4690" s="3" t="s">
        <v>1700</v>
      </c>
      <c r="C4690" s="3" t="s">
        <v>1701</v>
      </c>
      <c r="D4690" s="3" t="s">
        <v>12</v>
      </c>
      <c r="E4690" s="3">
        <v>5152</v>
      </c>
      <c r="F4690" s="3">
        <v>2410.5690105690101</v>
      </c>
      <c r="G4690" s="3">
        <v>6778</v>
      </c>
      <c r="H4690" s="3">
        <v>4568.0676711604501</v>
      </c>
      <c r="I4690" s="3">
        <v>114376</v>
      </c>
      <c r="J4690" s="3">
        <v>55414</v>
      </c>
      <c r="K4690" s="3">
        <v>0.48448975309505499</v>
      </c>
    </row>
    <row r="4691" spans="1:11" x14ac:dyDescent="0.2">
      <c r="A4691" s="3" t="s">
        <v>1686</v>
      </c>
      <c r="B4691" s="3" t="s">
        <v>1700</v>
      </c>
      <c r="C4691" s="3" t="s">
        <v>1701</v>
      </c>
      <c r="D4691" s="3" t="s">
        <v>13</v>
      </c>
      <c r="E4691" s="3">
        <v>6074</v>
      </c>
      <c r="F4691" s="3">
        <v>3123.99747968261</v>
      </c>
      <c r="G4691" s="3">
        <v>7437</v>
      </c>
      <c r="H4691" s="3">
        <v>5273.8095238095202</v>
      </c>
      <c r="I4691" s="3">
        <v>114376</v>
      </c>
      <c r="J4691" s="3">
        <v>55414</v>
      </c>
      <c r="K4691" s="3">
        <v>0.48448975309505499</v>
      </c>
    </row>
    <row r="4692" spans="1:11" x14ac:dyDescent="0.2">
      <c r="A4692" s="3" t="s">
        <v>1686</v>
      </c>
      <c r="B4692" s="3" t="s">
        <v>1700</v>
      </c>
      <c r="C4692" s="3" t="s">
        <v>1701</v>
      </c>
      <c r="D4692" s="3" t="s">
        <v>14</v>
      </c>
      <c r="E4692" s="3">
        <v>6214</v>
      </c>
      <c r="F4692" s="3">
        <v>3040.4704254583198</v>
      </c>
      <c r="G4692" s="3">
        <v>7779</v>
      </c>
      <c r="H4692" s="3">
        <v>5416.6666666666697</v>
      </c>
      <c r="I4692" s="3">
        <v>114376</v>
      </c>
      <c r="J4692" s="3">
        <v>55414</v>
      </c>
      <c r="K4692" s="3">
        <v>0.48448975309505499</v>
      </c>
    </row>
    <row r="4693" spans="1:11" x14ac:dyDescent="0.2">
      <c r="A4693" s="3" t="s">
        <v>1686</v>
      </c>
      <c r="B4693" s="3" t="s">
        <v>1700</v>
      </c>
      <c r="C4693" s="3" t="s">
        <v>1701</v>
      </c>
      <c r="D4693" s="3" t="s">
        <v>15</v>
      </c>
      <c r="E4693" s="3">
        <v>6178</v>
      </c>
      <c r="F4693" s="3">
        <v>3025.7705257705302</v>
      </c>
      <c r="G4693" s="3">
        <v>7223</v>
      </c>
      <c r="H4693" s="3">
        <v>5043.4782608695696</v>
      </c>
      <c r="I4693" s="3">
        <v>114376</v>
      </c>
      <c r="J4693" s="3">
        <v>55414</v>
      </c>
      <c r="K4693" s="3">
        <v>0.48448975309505499</v>
      </c>
    </row>
  </sheetData>
  <autoFilter ref="A1:K4693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P1252"/>
  <sheetViews>
    <sheetView showGridLines="0" topLeftCell="AH1" zoomScale="110" zoomScaleNormal="110" workbookViewId="0">
      <selection activeCell="AP3" sqref="AP3:AQ3"/>
    </sheetView>
  </sheetViews>
  <sheetFormatPr defaultColWidth="9.140625" defaultRowHeight="12" x14ac:dyDescent="0.2"/>
  <cols>
    <col min="1" max="1" width="13.85546875" style="5" bestFit="1" customWidth="1"/>
    <col min="2" max="2" width="10.85546875" style="5" bestFit="1" customWidth="1"/>
    <col min="3" max="3" width="11.5703125" style="5" customWidth="1"/>
    <col min="4" max="4" width="13" style="5" customWidth="1"/>
    <col min="5" max="5" width="8.5703125" style="5" customWidth="1"/>
    <col min="6" max="11" width="12" style="5" customWidth="1"/>
    <col min="12" max="12" width="6.42578125" style="5" customWidth="1"/>
    <col min="13" max="13" width="6.85546875" style="5" customWidth="1"/>
    <col min="14" max="18" width="12" style="5" customWidth="1"/>
    <col min="19" max="19" width="3.42578125" style="5" customWidth="1"/>
    <col min="20" max="20" width="12" style="5" customWidth="1"/>
    <col min="21" max="21" width="11.5703125" style="5" customWidth="1"/>
    <col min="22" max="22" width="11" style="5" customWidth="1"/>
    <col min="23" max="28" width="12" style="5" customWidth="1"/>
    <col min="29" max="29" width="24.85546875" style="5" bestFit="1" customWidth="1"/>
    <col min="30" max="30" width="12" style="5" customWidth="1"/>
    <col min="31" max="34" width="12" style="5" bestFit="1" customWidth="1"/>
    <col min="35" max="35" width="11.42578125" style="5" customWidth="1"/>
    <col min="36" max="36" width="10.85546875" style="5" customWidth="1"/>
    <col min="37" max="37" width="26.85546875" style="5" customWidth="1"/>
    <col min="38" max="38" width="26.28515625" style="5" customWidth="1"/>
    <col min="39" max="39" width="27.5703125" style="5" customWidth="1"/>
    <col min="40" max="40" width="26.28515625" style="5" customWidth="1"/>
    <col min="41" max="42" width="12" style="5" bestFit="1" customWidth="1"/>
    <col min="43" max="45" width="12" style="5" customWidth="1"/>
    <col min="46" max="46" width="12" style="5" bestFit="1" customWidth="1"/>
    <col min="47" max="47" width="12" style="5" customWidth="1"/>
    <col min="48" max="48" width="15.5703125" style="5" bestFit="1" customWidth="1"/>
    <col min="49" max="50" width="15.5703125" style="5" customWidth="1"/>
    <col min="51" max="51" width="12" style="5" bestFit="1" customWidth="1"/>
    <col min="52" max="52" width="30.5703125" style="5" customWidth="1"/>
    <col min="53" max="53" width="37.7109375" style="5" customWidth="1"/>
    <col min="54" max="54" width="35.28515625" style="5" customWidth="1"/>
    <col min="55" max="55" width="12.42578125" style="5" hidden="1" customWidth="1"/>
    <col min="56" max="56" width="11" style="5" hidden="1" customWidth="1"/>
    <col min="57" max="57" width="8.85546875" style="5" hidden="1" customWidth="1"/>
    <col min="58" max="58" width="1.140625" style="5" customWidth="1"/>
    <col min="59" max="59" width="4.5703125" style="5" customWidth="1"/>
    <col min="60" max="60" width="14.85546875" style="5" customWidth="1"/>
    <col min="61" max="61" width="20.28515625" style="5" customWidth="1"/>
    <col min="62" max="62" width="28.7109375" style="5" customWidth="1"/>
    <col min="63" max="63" width="1.7109375" style="5" customWidth="1"/>
    <col min="64" max="64" width="3.42578125" style="61" bestFit="1" customWidth="1"/>
    <col min="65" max="65" width="1.140625" style="5" customWidth="1"/>
    <col min="66" max="66" width="13.140625" style="5" customWidth="1"/>
    <col min="67" max="67" width="13.140625" style="87" customWidth="1"/>
    <col min="68" max="68" width="13.140625" style="5" customWidth="1"/>
    <col min="69" max="69" width="12" style="5" bestFit="1" customWidth="1"/>
    <col min="70" max="70" width="13.140625" style="5" bestFit="1" customWidth="1"/>
    <col min="71" max="74" width="12" style="5" bestFit="1" customWidth="1"/>
    <col min="75" max="75" width="24.42578125" style="5" bestFit="1" customWidth="1"/>
    <col min="76" max="77" width="12" style="5" bestFit="1" customWidth="1"/>
    <col min="78" max="78" width="11" style="5" bestFit="1" customWidth="1"/>
    <col min="79" max="82" width="12" style="5" bestFit="1" customWidth="1"/>
    <col min="83" max="83" width="12.140625" style="5" bestFit="1" customWidth="1"/>
    <col min="84" max="86" width="12" style="5" bestFit="1" customWidth="1"/>
    <col min="87" max="87" width="38.42578125" style="5" bestFit="1" customWidth="1"/>
    <col min="88" max="88" width="11" style="5" bestFit="1" customWidth="1"/>
    <col min="89" max="90" width="12" style="5" bestFit="1" customWidth="1"/>
    <col min="91" max="91" width="9.42578125" style="5" bestFit="1" customWidth="1"/>
    <col min="92" max="92" width="16.5703125" style="5" bestFit="1" customWidth="1"/>
    <col min="93" max="93" width="12" style="5" bestFit="1" customWidth="1"/>
    <col min="94" max="94" width="21.42578125" style="5" bestFit="1" customWidth="1"/>
    <col min="95" max="95" width="10" style="5" bestFit="1" customWidth="1"/>
    <col min="96" max="96" width="12" style="5" bestFit="1" customWidth="1"/>
    <col min="97" max="97" width="16.140625" style="5" bestFit="1" customWidth="1"/>
    <col min="98" max="98" width="11.42578125" style="5" bestFit="1" customWidth="1"/>
    <col min="99" max="104" width="12" style="5" bestFit="1" customWidth="1"/>
    <col min="105" max="105" width="10" style="5" bestFit="1" customWidth="1"/>
    <col min="106" max="108" width="12" style="5" bestFit="1" customWidth="1"/>
    <col min="109" max="109" width="12.5703125" style="5" bestFit="1" customWidth="1"/>
    <col min="110" max="112" width="12" style="5" bestFit="1" customWidth="1"/>
    <col min="113" max="113" width="14.42578125" style="5" bestFit="1" customWidth="1"/>
    <col min="114" max="114" width="12" style="5" bestFit="1" customWidth="1"/>
    <col min="115" max="115" width="7.85546875" style="5" customWidth="1"/>
    <col min="116" max="116" width="22.42578125" style="5" bestFit="1" customWidth="1"/>
    <col min="117" max="117" width="12.140625" style="5" bestFit="1" customWidth="1"/>
    <col min="118" max="137" width="12" style="5" bestFit="1" customWidth="1"/>
    <col min="138" max="138" width="15.5703125" style="5" bestFit="1" customWidth="1"/>
    <col min="139" max="139" width="17.5703125" style="5" bestFit="1" customWidth="1"/>
    <col min="140" max="140" width="19.42578125" style="5" bestFit="1" customWidth="1"/>
    <col min="141" max="141" width="15" style="5" bestFit="1" customWidth="1"/>
    <col min="142" max="142" width="22.5703125" style="5" bestFit="1" customWidth="1"/>
    <col min="143" max="143" width="14.42578125" style="5" bestFit="1" customWidth="1"/>
    <col min="144" max="144" width="13.5703125" style="5" bestFit="1" customWidth="1"/>
    <col min="145" max="145" width="14.140625" style="5" bestFit="1" customWidth="1"/>
    <col min="146" max="146" width="18" style="5" bestFit="1" customWidth="1"/>
    <col min="147" max="147" width="12" style="5" bestFit="1" customWidth="1"/>
    <col min="148" max="148" width="14.85546875" style="5" bestFit="1" customWidth="1"/>
    <col min="149" max="149" width="15.42578125" style="5" bestFit="1" customWidth="1"/>
    <col min="150" max="150" width="13.5703125" style="5" bestFit="1" customWidth="1"/>
    <col min="151" max="151" width="16" style="5" bestFit="1" customWidth="1"/>
    <col min="152" max="152" width="14" style="5" bestFit="1" customWidth="1"/>
    <col min="153" max="153" width="16" style="5" bestFit="1" customWidth="1"/>
    <col min="154" max="154" width="24" style="5" bestFit="1" customWidth="1"/>
    <col min="155" max="155" width="14.5703125" style="5" bestFit="1" customWidth="1"/>
    <col min="156" max="157" width="12" style="5" bestFit="1" customWidth="1"/>
    <col min="158" max="158" width="12.5703125" style="5" bestFit="1" customWidth="1"/>
    <col min="159" max="159" width="16.5703125" style="5" bestFit="1" customWidth="1"/>
    <col min="160" max="160" width="15" style="5" bestFit="1" customWidth="1"/>
    <col min="161" max="161" width="28.5703125" style="5" bestFit="1" customWidth="1"/>
    <col min="162" max="162" width="23.5703125" style="5" bestFit="1" customWidth="1"/>
    <col min="163" max="163" width="13.85546875" style="5" bestFit="1" customWidth="1"/>
    <col min="164" max="164" width="12.140625" style="5" bestFit="1" customWidth="1"/>
    <col min="165" max="165" width="12.5703125" style="5" bestFit="1" customWidth="1"/>
    <col min="166" max="166" width="17.5703125" style="5" bestFit="1" customWidth="1"/>
    <col min="167" max="167" width="12.85546875" style="5" bestFit="1" customWidth="1"/>
    <col min="168" max="168" width="16" style="5" bestFit="1" customWidth="1"/>
    <col min="169" max="169" width="17.5703125" style="5" bestFit="1" customWidth="1"/>
    <col min="170" max="170" width="15.140625" style="5" bestFit="1" customWidth="1"/>
    <col min="171" max="171" width="14.85546875" style="5" bestFit="1" customWidth="1"/>
    <col min="172" max="173" width="12" style="5" bestFit="1" customWidth="1"/>
    <col min="174" max="174" width="14.85546875" style="5" bestFit="1" customWidth="1"/>
    <col min="175" max="175" width="13.85546875" style="5" bestFit="1" customWidth="1"/>
    <col min="176" max="176" width="12" style="5" bestFit="1" customWidth="1"/>
    <col min="177" max="177" width="18.85546875" style="5" bestFit="1" customWidth="1"/>
    <col min="178" max="178" width="16" style="5" bestFit="1" customWidth="1"/>
    <col min="179" max="179" width="16.5703125" style="5" bestFit="1" customWidth="1"/>
    <col min="180" max="180" width="12" style="5" bestFit="1" customWidth="1"/>
    <col min="181" max="181" width="18.42578125" style="5" bestFit="1" customWidth="1"/>
    <col min="182" max="182" width="16.5703125" style="5" bestFit="1" customWidth="1"/>
    <col min="183" max="183" width="12.85546875" style="5" bestFit="1" customWidth="1"/>
    <col min="184" max="184" width="13.85546875" style="5" bestFit="1" customWidth="1"/>
    <col min="185" max="185" width="11.42578125" style="5" bestFit="1" customWidth="1"/>
    <col min="186" max="186" width="13.42578125" style="5" bestFit="1" customWidth="1"/>
    <col min="187" max="187" width="14.42578125" style="5" bestFit="1" customWidth="1"/>
    <col min="188" max="188" width="11" style="5" bestFit="1" customWidth="1"/>
    <col min="189" max="189" width="16.5703125" style="5" bestFit="1" customWidth="1"/>
    <col min="190" max="190" width="14.42578125" style="5" bestFit="1" customWidth="1"/>
    <col min="191" max="191" width="12.85546875" style="5" bestFit="1" customWidth="1"/>
    <col min="192" max="192" width="14.140625" style="5" bestFit="1" customWidth="1"/>
    <col min="193" max="193" width="14.42578125" style="5" bestFit="1" customWidth="1"/>
    <col min="194" max="194" width="13.42578125" style="5" bestFit="1" customWidth="1"/>
    <col min="195" max="195" width="18.42578125" style="5" bestFit="1" customWidth="1"/>
    <col min="196" max="197" width="19.5703125" style="5" bestFit="1" customWidth="1"/>
    <col min="198" max="198" width="20.140625" style="5" bestFit="1" customWidth="1"/>
    <col min="199" max="199" width="17" style="5" bestFit="1" customWidth="1"/>
    <col min="200" max="200" width="29.140625" style="5" bestFit="1" customWidth="1"/>
    <col min="201" max="201" width="13.5703125" style="5" bestFit="1" customWidth="1"/>
    <col min="202" max="202" width="15.5703125" style="5" bestFit="1" customWidth="1"/>
    <col min="203" max="203" width="12.42578125" style="5" bestFit="1" customWidth="1"/>
    <col min="204" max="204" width="13.42578125" style="5" bestFit="1" customWidth="1"/>
    <col min="205" max="205" width="14.5703125" style="5" bestFit="1" customWidth="1"/>
    <col min="206" max="206" width="19.5703125" style="5" bestFit="1" customWidth="1"/>
    <col min="207" max="220" width="12" style="5" bestFit="1" customWidth="1"/>
    <col min="221" max="221" width="8.42578125" style="5" customWidth="1"/>
    <col min="222" max="222" width="12" style="5" bestFit="1" customWidth="1"/>
    <col min="223" max="223" width="20.42578125" style="5" bestFit="1" customWidth="1"/>
    <col min="224" max="234" width="12" style="5" bestFit="1" customWidth="1"/>
    <col min="235" max="235" width="11" style="5" bestFit="1" customWidth="1"/>
    <col min="236" max="236" width="16.85546875" style="5" bestFit="1" customWidth="1"/>
    <col min="237" max="239" width="12" style="5" bestFit="1" customWidth="1"/>
    <col min="240" max="240" width="8.42578125" style="5" customWidth="1"/>
    <col min="241" max="243" width="12" style="5" bestFit="1" customWidth="1"/>
    <col min="244" max="244" width="11.5703125" style="5" bestFit="1" customWidth="1"/>
    <col min="245" max="245" width="12.42578125" style="5" bestFit="1" customWidth="1"/>
    <col min="246" max="246" width="12" style="5" bestFit="1" customWidth="1"/>
    <col min="247" max="247" width="14.42578125" style="5" bestFit="1" customWidth="1"/>
    <col min="248" max="248" width="12" style="5" bestFit="1" customWidth="1"/>
    <col min="249" max="249" width="11" style="5" bestFit="1" customWidth="1"/>
    <col min="250" max="256" width="12" style="5" bestFit="1" customWidth="1"/>
    <col min="257" max="257" width="13.42578125" style="5" bestFit="1" customWidth="1"/>
    <col min="258" max="258" width="10" style="5" bestFit="1" customWidth="1"/>
    <col min="259" max="259" width="15.42578125" style="5" bestFit="1" customWidth="1"/>
    <col min="260" max="262" width="12" style="5" bestFit="1" customWidth="1"/>
    <col min="263" max="263" width="18.5703125" style="5" bestFit="1" customWidth="1"/>
    <col min="264" max="264" width="12" style="5" bestFit="1" customWidth="1"/>
    <col min="265" max="265" width="11" style="5" bestFit="1" customWidth="1"/>
    <col min="266" max="266" width="13.42578125" style="5" bestFit="1" customWidth="1"/>
    <col min="267" max="267" width="13.85546875" style="5" bestFit="1" customWidth="1"/>
    <col min="268" max="278" width="12" style="5" bestFit="1" customWidth="1"/>
    <col min="279" max="279" width="16.5703125" style="5" bestFit="1" customWidth="1"/>
    <col min="280" max="287" width="12" style="5" bestFit="1" customWidth="1"/>
    <col min="288" max="288" width="11" style="5" bestFit="1" customWidth="1"/>
    <col min="289" max="292" width="12" style="5" bestFit="1" customWidth="1"/>
    <col min="293" max="293" width="23.42578125" style="5" bestFit="1" customWidth="1"/>
    <col min="294" max="294" width="10" style="5" bestFit="1" customWidth="1"/>
    <col min="295" max="302" width="12" style="5" bestFit="1" customWidth="1"/>
    <col min="303" max="303" width="11" style="5" bestFit="1" customWidth="1"/>
    <col min="304" max="311" width="12" style="5" bestFit="1" customWidth="1"/>
    <col min="312" max="312" width="17.85546875" style="5" bestFit="1" customWidth="1"/>
    <col min="313" max="314" width="12" style="5" bestFit="1" customWidth="1"/>
    <col min="315" max="315" width="11" style="5" bestFit="1" customWidth="1"/>
    <col min="316" max="318" width="12" style="5" bestFit="1" customWidth="1"/>
    <col min="319" max="319" width="11" style="5" bestFit="1" customWidth="1"/>
    <col min="320" max="327" width="12" style="5" bestFit="1" customWidth="1"/>
    <col min="328" max="328" width="11" style="5" bestFit="1" customWidth="1"/>
    <col min="329" max="336" width="12" style="5" bestFit="1" customWidth="1"/>
    <col min="337" max="337" width="11" style="5" bestFit="1" customWidth="1"/>
    <col min="338" max="338" width="24.140625" style="5" bestFit="1" customWidth="1"/>
    <col min="339" max="348" width="12" style="5" bestFit="1" customWidth="1"/>
    <col min="349" max="349" width="16.5703125" style="5" bestFit="1" customWidth="1"/>
    <col min="350" max="353" width="12" style="5" bestFit="1" customWidth="1"/>
    <col min="354" max="354" width="17.5703125" style="5" bestFit="1" customWidth="1"/>
    <col min="355" max="355" width="18.140625" style="5" bestFit="1" customWidth="1"/>
    <col min="356" max="358" width="12" style="5" bestFit="1" customWidth="1"/>
    <col min="359" max="359" width="17.85546875" style="5" bestFit="1" customWidth="1"/>
    <col min="360" max="364" width="12" style="5" bestFit="1" customWidth="1"/>
    <col min="365" max="365" width="16.42578125" style="5" bestFit="1" customWidth="1"/>
    <col min="366" max="366" width="12.140625" style="5" bestFit="1" customWidth="1"/>
    <col min="367" max="368" width="12" style="5" bestFit="1" customWidth="1"/>
    <col min="369" max="369" width="11" style="5" bestFit="1" customWidth="1"/>
    <col min="370" max="375" width="12" style="5" bestFit="1" customWidth="1"/>
    <col min="376" max="376" width="22.140625" style="5" bestFit="1" customWidth="1"/>
    <col min="377" max="379" width="12" style="5" bestFit="1" customWidth="1"/>
    <col min="380" max="380" width="11" style="5" bestFit="1" customWidth="1"/>
    <col min="381" max="381" width="16" style="5" bestFit="1" customWidth="1"/>
    <col min="382" max="382" width="14.5703125" style="5" bestFit="1" customWidth="1"/>
    <col min="383" max="383" width="16.5703125" style="5" bestFit="1" customWidth="1"/>
    <col min="384" max="385" width="12" style="5" bestFit="1" customWidth="1"/>
    <col min="386" max="386" width="11" style="5" bestFit="1" customWidth="1"/>
    <col min="387" max="387" width="18.140625" style="5" bestFit="1" customWidth="1"/>
    <col min="388" max="389" width="12" style="5" bestFit="1" customWidth="1"/>
    <col min="390" max="390" width="19.85546875" style="5" bestFit="1" customWidth="1"/>
    <col min="391" max="391" width="23" style="5" bestFit="1" customWidth="1"/>
    <col min="392" max="395" width="12" style="5" bestFit="1" customWidth="1"/>
    <col min="396" max="396" width="10.42578125" style="5" bestFit="1" customWidth="1"/>
    <col min="397" max="399" width="12" style="5" bestFit="1" customWidth="1"/>
    <col min="400" max="400" width="17.5703125" style="5" bestFit="1" customWidth="1"/>
    <col min="401" max="401" width="26" style="5" bestFit="1" customWidth="1"/>
    <col min="402" max="402" width="15.42578125" style="5" bestFit="1" customWidth="1"/>
    <col min="403" max="409" width="12" style="5" bestFit="1" customWidth="1"/>
    <col min="410" max="410" width="11" style="5" bestFit="1" customWidth="1"/>
    <col min="411" max="415" width="12" style="5" bestFit="1" customWidth="1"/>
    <col min="416" max="416" width="19.85546875" style="5" bestFit="1" customWidth="1"/>
    <col min="417" max="420" width="12" style="5" bestFit="1" customWidth="1"/>
    <col min="421" max="421" width="11" style="5" bestFit="1" customWidth="1"/>
    <col min="422" max="424" width="12" style="5" bestFit="1" customWidth="1"/>
    <col min="425" max="425" width="13.85546875" style="5" bestFit="1" customWidth="1"/>
    <col min="426" max="429" width="12" style="5" bestFit="1" customWidth="1"/>
    <col min="430" max="430" width="15.85546875" style="5" bestFit="1" customWidth="1"/>
    <col min="431" max="434" width="12" style="5" bestFit="1" customWidth="1"/>
    <col min="435" max="435" width="9" style="5" customWidth="1"/>
    <col min="436" max="436" width="31.42578125" style="5" bestFit="1" customWidth="1"/>
    <col min="437" max="437" width="5" style="5" customWidth="1"/>
    <col min="438" max="439" width="12" style="5" bestFit="1" customWidth="1"/>
    <col min="440" max="440" width="10.5703125" style="5" bestFit="1" customWidth="1"/>
    <col min="441" max="442" width="12" style="5" bestFit="1" customWidth="1"/>
    <col min="443" max="443" width="16.85546875" style="5" bestFit="1" customWidth="1"/>
    <col min="444" max="444" width="17" style="5" bestFit="1" customWidth="1"/>
    <col min="445" max="452" width="12" style="5" bestFit="1" customWidth="1"/>
    <col min="453" max="453" width="11" style="5" bestFit="1" customWidth="1"/>
    <col min="454" max="461" width="12" style="5" bestFit="1" customWidth="1"/>
    <col min="462" max="462" width="15.140625" style="5" bestFit="1" customWidth="1"/>
    <col min="463" max="465" width="12" style="5" bestFit="1" customWidth="1"/>
    <col min="466" max="466" width="21.140625" style="5" bestFit="1" customWidth="1"/>
    <col min="467" max="467" width="12" style="5" bestFit="1" customWidth="1"/>
    <col min="468" max="468" width="22.5703125" style="5" bestFit="1" customWidth="1"/>
    <col min="469" max="473" width="12" style="5" bestFit="1" customWidth="1"/>
    <col min="474" max="474" width="13.140625" style="5" bestFit="1" customWidth="1"/>
    <col min="475" max="477" width="12" style="5" bestFit="1" customWidth="1"/>
    <col min="478" max="478" width="11" style="5" bestFit="1" customWidth="1"/>
    <col min="479" max="479" width="13.42578125" style="5" bestFit="1" customWidth="1"/>
    <col min="480" max="480" width="16.5703125" style="5" bestFit="1" customWidth="1"/>
    <col min="481" max="481" width="12" style="5" bestFit="1" customWidth="1"/>
    <col min="482" max="482" width="7.42578125" style="5" customWidth="1"/>
    <col min="483" max="483" width="11" style="5" bestFit="1" customWidth="1"/>
    <col min="484" max="484" width="16.42578125" style="5" bestFit="1" customWidth="1"/>
    <col min="485" max="485" width="15.5703125" style="5" bestFit="1" customWidth="1"/>
    <col min="486" max="486" width="12" style="5" bestFit="1" customWidth="1"/>
    <col min="487" max="487" width="18.85546875" style="5" bestFit="1" customWidth="1"/>
    <col min="488" max="489" width="12" style="5" bestFit="1" customWidth="1"/>
    <col min="490" max="490" width="14.42578125" style="5" bestFit="1" customWidth="1"/>
    <col min="491" max="491" width="14" style="5" bestFit="1" customWidth="1"/>
    <col min="492" max="492" width="11" style="5" bestFit="1" customWidth="1"/>
    <col min="493" max="498" width="12" style="5" bestFit="1" customWidth="1"/>
    <col min="499" max="499" width="13.42578125" style="5" bestFit="1" customWidth="1"/>
    <col min="500" max="503" width="12" style="5" bestFit="1" customWidth="1"/>
    <col min="504" max="504" width="7.85546875" style="5" customWidth="1"/>
    <col min="505" max="505" width="12" style="5" bestFit="1" customWidth="1"/>
    <col min="506" max="506" width="11" style="5" bestFit="1" customWidth="1"/>
    <col min="507" max="507" width="12" style="5" bestFit="1" customWidth="1"/>
    <col min="508" max="508" width="14.5703125" style="5" bestFit="1" customWidth="1"/>
    <col min="509" max="509" width="12" style="5" bestFit="1" customWidth="1"/>
    <col min="510" max="510" width="12.42578125" style="5" bestFit="1" customWidth="1"/>
    <col min="511" max="511" width="18.85546875" style="5" bestFit="1" customWidth="1"/>
    <col min="512" max="512" width="13.140625" style="5" bestFit="1" customWidth="1"/>
    <col min="513" max="515" width="12" style="5" bestFit="1" customWidth="1"/>
    <col min="516" max="517" width="11" style="5" bestFit="1" customWidth="1"/>
    <col min="518" max="518" width="6.42578125" style="5" customWidth="1"/>
    <col min="519" max="520" width="12" style="5" bestFit="1" customWidth="1"/>
    <col min="521" max="521" width="10" style="5" bestFit="1" customWidth="1"/>
    <col min="522" max="522" width="16" style="5" bestFit="1" customWidth="1"/>
    <col min="523" max="527" width="12" style="5" bestFit="1" customWidth="1"/>
    <col min="528" max="528" width="11" style="5" bestFit="1" customWidth="1"/>
    <col min="529" max="533" width="12" style="5" bestFit="1" customWidth="1"/>
    <col min="534" max="534" width="9" style="5" customWidth="1"/>
    <col min="535" max="539" width="12" style="5" bestFit="1" customWidth="1"/>
    <col min="540" max="540" width="11" style="5" bestFit="1" customWidth="1"/>
    <col min="541" max="543" width="12" style="5" bestFit="1" customWidth="1"/>
    <col min="544" max="544" width="14.5703125" style="5" bestFit="1" customWidth="1"/>
    <col min="545" max="545" width="11" style="5" bestFit="1" customWidth="1"/>
    <col min="546" max="547" width="12" style="5" bestFit="1" customWidth="1"/>
    <col min="548" max="548" width="16.42578125" style="5" bestFit="1" customWidth="1"/>
    <col min="549" max="549" width="12" style="5" bestFit="1" customWidth="1"/>
    <col min="550" max="551" width="11" style="5" bestFit="1" customWidth="1"/>
    <col min="552" max="552" width="12" style="5" bestFit="1" customWidth="1"/>
    <col min="553" max="553" width="14.42578125" style="5" bestFit="1" customWidth="1"/>
    <col min="554" max="557" width="12" style="5" bestFit="1" customWidth="1"/>
    <col min="558" max="558" width="20.5703125" style="5" bestFit="1" customWidth="1"/>
    <col min="559" max="559" width="12" style="5" bestFit="1" customWidth="1"/>
    <col min="560" max="560" width="15.85546875" style="5" bestFit="1" customWidth="1"/>
    <col min="561" max="562" width="12" style="5" bestFit="1" customWidth="1"/>
    <col min="563" max="563" width="11" style="5" bestFit="1" customWidth="1"/>
    <col min="564" max="564" width="23.140625" style="5" bestFit="1" customWidth="1"/>
    <col min="565" max="566" width="12" style="5" bestFit="1" customWidth="1"/>
    <col min="567" max="567" width="14.42578125" style="5" bestFit="1" customWidth="1"/>
    <col min="568" max="568" width="9.42578125" style="5" bestFit="1" customWidth="1"/>
    <col min="569" max="569" width="14.5703125" style="5" bestFit="1" customWidth="1"/>
    <col min="570" max="573" width="12" style="5" bestFit="1" customWidth="1"/>
    <col min="574" max="574" width="11" style="5" bestFit="1" customWidth="1"/>
    <col min="575" max="578" width="12" style="5" bestFit="1" customWidth="1"/>
    <col min="579" max="579" width="15.140625" style="5" bestFit="1" customWidth="1"/>
    <col min="580" max="580" width="12" style="5" bestFit="1" customWidth="1"/>
    <col min="581" max="581" width="11" style="5" bestFit="1" customWidth="1"/>
    <col min="582" max="584" width="12" style="5" bestFit="1" customWidth="1"/>
    <col min="585" max="585" width="10" style="5" bestFit="1" customWidth="1"/>
    <col min="586" max="587" width="12" style="5" bestFit="1" customWidth="1"/>
    <col min="588" max="588" width="12.42578125" style="5" bestFit="1" customWidth="1"/>
    <col min="589" max="589" width="11" style="5" bestFit="1" customWidth="1"/>
    <col min="590" max="591" width="12" style="5" bestFit="1" customWidth="1"/>
    <col min="592" max="592" width="12.42578125" style="5" bestFit="1" customWidth="1"/>
    <col min="593" max="593" width="12" style="5" bestFit="1" customWidth="1"/>
    <col min="594" max="594" width="8.42578125" style="5" customWidth="1"/>
    <col min="595" max="596" width="12" style="5" bestFit="1" customWidth="1"/>
    <col min="597" max="597" width="12.5703125" style="5" bestFit="1" customWidth="1"/>
    <col min="598" max="603" width="12" style="5" bestFit="1" customWidth="1"/>
    <col min="604" max="604" width="15.85546875" style="5" bestFit="1" customWidth="1"/>
    <col min="605" max="607" width="12" style="5" bestFit="1" customWidth="1"/>
    <col min="608" max="608" width="19" style="5" bestFit="1" customWidth="1"/>
    <col min="609" max="609" width="9.140625" style="5"/>
    <col min="610" max="615" width="12" style="5" bestFit="1" customWidth="1"/>
    <col min="616" max="616" width="11" style="5" bestFit="1" customWidth="1"/>
    <col min="617" max="619" width="12" style="5" bestFit="1" customWidth="1"/>
    <col min="620" max="620" width="14" style="5" bestFit="1" customWidth="1"/>
    <col min="621" max="628" width="12" style="5" bestFit="1" customWidth="1"/>
    <col min="629" max="629" width="11" style="5" bestFit="1" customWidth="1"/>
    <col min="630" max="630" width="12" style="5" bestFit="1" customWidth="1"/>
    <col min="631" max="631" width="14.5703125" style="5" bestFit="1" customWidth="1"/>
    <col min="632" max="639" width="12" style="5" bestFit="1" customWidth="1"/>
    <col min="640" max="640" width="15.5703125" style="5" bestFit="1" customWidth="1"/>
    <col min="641" max="643" width="12" style="5" bestFit="1" customWidth="1"/>
    <col min="644" max="644" width="12.42578125" style="5" bestFit="1" customWidth="1"/>
    <col min="645" max="645" width="11" style="5" bestFit="1" customWidth="1"/>
    <col min="646" max="646" width="8.85546875" style="5" customWidth="1"/>
    <col min="647" max="647" width="12" style="5" bestFit="1" customWidth="1"/>
    <col min="648" max="648" width="13.42578125" style="5" bestFit="1" customWidth="1"/>
    <col min="649" max="653" width="12" style="5" bestFit="1" customWidth="1"/>
    <col min="654" max="654" width="9.5703125" style="5" bestFit="1" customWidth="1"/>
    <col min="655" max="655" width="33" style="5" bestFit="1" customWidth="1"/>
    <col min="656" max="656" width="12" style="5" bestFit="1" customWidth="1"/>
    <col min="657" max="657" width="11" style="5" bestFit="1" customWidth="1"/>
    <col min="658" max="658" width="13.140625" style="5" bestFit="1" customWidth="1"/>
    <col min="659" max="662" width="12" style="5" bestFit="1" customWidth="1"/>
    <col min="663" max="663" width="24.42578125" style="5" bestFit="1" customWidth="1"/>
    <col min="664" max="666" width="12" style="5" bestFit="1" customWidth="1"/>
    <col min="667" max="667" width="11" style="5" bestFit="1" customWidth="1"/>
    <col min="668" max="670" width="12" style="5" bestFit="1" customWidth="1"/>
    <col min="671" max="671" width="12.140625" style="5" bestFit="1" customWidth="1"/>
    <col min="672" max="674" width="12" style="5" bestFit="1" customWidth="1"/>
    <col min="675" max="675" width="38.42578125" style="5" bestFit="1" customWidth="1"/>
    <col min="676" max="678" width="12" style="5" bestFit="1" customWidth="1"/>
    <col min="679" max="679" width="9.42578125" style="5" bestFit="1" customWidth="1"/>
    <col min="680" max="680" width="16.5703125" style="5" bestFit="1" customWidth="1"/>
    <col min="681" max="681" width="12" style="5" bestFit="1" customWidth="1"/>
    <col min="682" max="682" width="21.42578125" style="5" bestFit="1" customWidth="1"/>
    <col min="683" max="683" width="6.5703125" style="5" customWidth="1"/>
    <col min="684" max="684" width="12" style="5" bestFit="1" customWidth="1"/>
    <col min="685" max="685" width="11" style="5" bestFit="1" customWidth="1"/>
    <col min="686" max="686" width="16.140625" style="5" bestFit="1" customWidth="1"/>
    <col min="687" max="688" width="12" style="5" bestFit="1" customWidth="1"/>
    <col min="689" max="689" width="11" style="5" bestFit="1" customWidth="1"/>
    <col min="690" max="697" width="12" style="5" bestFit="1" customWidth="1"/>
    <col min="698" max="698" width="12.5703125" style="5" bestFit="1" customWidth="1"/>
    <col min="699" max="701" width="12" style="5" bestFit="1" customWidth="1"/>
    <col min="702" max="702" width="14.42578125" style="5" bestFit="1" customWidth="1"/>
    <col min="703" max="704" width="12" style="5" bestFit="1" customWidth="1"/>
    <col min="705" max="705" width="22.42578125" style="5" bestFit="1" customWidth="1"/>
    <col min="706" max="706" width="12.140625" style="5" bestFit="1" customWidth="1"/>
    <col min="707" max="707" width="12" style="5" bestFit="1" customWidth="1"/>
    <col min="708" max="708" width="11" style="5" bestFit="1" customWidth="1"/>
    <col min="709" max="715" width="12" style="5" bestFit="1" customWidth="1"/>
    <col min="716" max="716" width="11" style="5" bestFit="1" customWidth="1"/>
    <col min="717" max="720" width="12" style="5" bestFit="1" customWidth="1"/>
    <col min="721" max="721" width="11" style="5" bestFit="1" customWidth="1"/>
    <col min="722" max="726" width="12" style="5" bestFit="1" customWidth="1"/>
    <col min="727" max="727" width="15.5703125" style="5" bestFit="1" customWidth="1"/>
    <col min="728" max="728" width="17.5703125" style="5" bestFit="1" customWidth="1"/>
    <col min="729" max="729" width="19.42578125" style="5" bestFit="1" customWidth="1"/>
    <col min="730" max="730" width="15" style="5" bestFit="1" customWidth="1"/>
    <col min="731" max="731" width="22.5703125" style="5" bestFit="1" customWidth="1"/>
    <col min="732" max="732" width="14.42578125" style="5" bestFit="1" customWidth="1"/>
    <col min="733" max="733" width="13.5703125" style="5" bestFit="1" customWidth="1"/>
    <col min="734" max="734" width="14.140625" style="5" bestFit="1" customWidth="1"/>
    <col min="735" max="735" width="18" style="5" bestFit="1" customWidth="1"/>
    <col min="736" max="736" width="12" style="5" bestFit="1" customWidth="1"/>
    <col min="737" max="737" width="14.85546875" style="5" bestFit="1" customWidth="1"/>
    <col min="738" max="738" width="15.42578125" style="5" bestFit="1" customWidth="1"/>
    <col min="739" max="739" width="13.5703125" style="5" bestFit="1" customWidth="1"/>
    <col min="740" max="740" width="16" style="5" bestFit="1" customWidth="1"/>
    <col min="741" max="741" width="14" style="5" bestFit="1" customWidth="1"/>
    <col min="742" max="742" width="16" style="5" bestFit="1" customWidth="1"/>
    <col min="743" max="743" width="24" style="5" bestFit="1" customWidth="1"/>
    <col min="744" max="744" width="14.5703125" style="5" bestFit="1" customWidth="1"/>
    <col min="745" max="746" width="12" style="5" bestFit="1" customWidth="1"/>
    <col min="747" max="747" width="12.5703125" style="5" bestFit="1" customWidth="1"/>
    <col min="748" max="748" width="16.5703125" style="5" bestFit="1" customWidth="1"/>
    <col min="749" max="749" width="15" style="5" bestFit="1" customWidth="1"/>
    <col min="750" max="750" width="28.5703125" style="5" bestFit="1" customWidth="1"/>
    <col min="751" max="751" width="23.5703125" style="5" bestFit="1" customWidth="1"/>
    <col min="752" max="752" width="13.85546875" style="5" bestFit="1" customWidth="1"/>
    <col min="753" max="753" width="12.140625" style="5" bestFit="1" customWidth="1"/>
    <col min="754" max="754" width="12.5703125" style="5" bestFit="1" customWidth="1"/>
    <col min="755" max="755" width="17.5703125" style="5" bestFit="1" customWidth="1"/>
    <col min="756" max="756" width="12.85546875" style="5" bestFit="1" customWidth="1"/>
    <col min="757" max="757" width="16" style="5" bestFit="1" customWidth="1"/>
    <col min="758" max="758" width="17.5703125" style="5" bestFit="1" customWidth="1"/>
    <col min="759" max="759" width="15.140625" style="5" bestFit="1" customWidth="1"/>
    <col min="760" max="760" width="14.85546875" style="5" bestFit="1" customWidth="1"/>
    <col min="761" max="762" width="12" style="5" bestFit="1" customWidth="1"/>
    <col min="763" max="763" width="14.85546875" style="5" bestFit="1" customWidth="1"/>
    <col min="764" max="764" width="13.85546875" style="5" bestFit="1" customWidth="1"/>
    <col min="765" max="765" width="12" style="5" bestFit="1" customWidth="1"/>
    <col min="766" max="766" width="18.85546875" style="5" bestFit="1" customWidth="1"/>
    <col min="767" max="767" width="16" style="5" bestFit="1" customWidth="1"/>
    <col min="768" max="768" width="16.5703125" style="5" bestFit="1" customWidth="1"/>
    <col min="769" max="769" width="12" style="5" bestFit="1" customWidth="1"/>
    <col min="770" max="770" width="18.42578125" style="5" bestFit="1" customWidth="1"/>
    <col min="771" max="771" width="16.5703125" style="5" bestFit="1" customWidth="1"/>
    <col min="772" max="772" width="12.85546875" style="5" bestFit="1" customWidth="1"/>
    <col min="773" max="773" width="13.85546875" style="5" bestFit="1" customWidth="1"/>
    <col min="774" max="774" width="12" style="5" bestFit="1" customWidth="1"/>
    <col min="775" max="775" width="13.42578125" style="5" bestFit="1" customWidth="1"/>
    <col min="776" max="776" width="14.42578125" style="5" bestFit="1" customWidth="1"/>
    <col min="777" max="777" width="12" style="5" bestFit="1" customWidth="1"/>
    <col min="778" max="778" width="16.5703125" style="5" bestFit="1" customWidth="1"/>
    <col min="779" max="779" width="14.42578125" style="5" bestFit="1" customWidth="1"/>
    <col min="780" max="780" width="12.85546875" style="5" bestFit="1" customWidth="1"/>
    <col min="781" max="781" width="14.140625" style="5" bestFit="1" customWidth="1"/>
    <col min="782" max="782" width="14.42578125" style="5" bestFit="1" customWidth="1"/>
    <col min="783" max="783" width="13.42578125" style="5" bestFit="1" customWidth="1"/>
    <col min="784" max="784" width="18.42578125" style="5" bestFit="1" customWidth="1"/>
    <col min="785" max="786" width="19.5703125" style="5" bestFit="1" customWidth="1"/>
    <col min="787" max="787" width="20.140625" style="5" bestFit="1" customWidth="1"/>
    <col min="788" max="788" width="17" style="5" bestFit="1" customWidth="1"/>
    <col min="789" max="789" width="29.140625" style="5" bestFit="1" customWidth="1"/>
    <col min="790" max="790" width="13.5703125" style="5" bestFit="1" customWidth="1"/>
    <col min="791" max="791" width="15.5703125" style="5" bestFit="1" customWidth="1"/>
    <col min="792" max="792" width="12.42578125" style="5" bestFit="1" customWidth="1"/>
    <col min="793" max="793" width="13.42578125" style="5" bestFit="1" customWidth="1"/>
    <col min="794" max="794" width="14.5703125" style="5" bestFit="1" customWidth="1"/>
    <col min="795" max="795" width="19.5703125" style="5" bestFit="1" customWidth="1"/>
    <col min="796" max="797" width="12" style="5" bestFit="1" customWidth="1"/>
    <col min="798" max="798" width="11" style="5" bestFit="1" customWidth="1"/>
    <col min="799" max="800" width="12" style="5" bestFit="1" customWidth="1"/>
    <col min="801" max="801" width="6" style="5" customWidth="1"/>
    <col min="802" max="811" width="12" style="5" bestFit="1" customWidth="1"/>
    <col min="812" max="812" width="20.42578125" style="5" bestFit="1" customWidth="1"/>
    <col min="813" max="813" width="12" style="5" bestFit="1" customWidth="1"/>
    <col min="814" max="814" width="11" style="5" bestFit="1" customWidth="1"/>
    <col min="815" max="824" width="12" style="5" bestFit="1" customWidth="1"/>
    <col min="825" max="825" width="16.85546875" style="5" bestFit="1" customWidth="1"/>
    <col min="826" max="829" width="12" style="5" bestFit="1" customWidth="1"/>
    <col min="830" max="830" width="11" style="5" bestFit="1" customWidth="1"/>
    <col min="831" max="833" width="12" style="5" bestFit="1" customWidth="1"/>
    <col min="834" max="834" width="12.42578125" style="5" bestFit="1" customWidth="1"/>
    <col min="835" max="835" width="12" style="5" bestFit="1" customWidth="1"/>
    <col min="836" max="836" width="14.42578125" style="5" bestFit="1" customWidth="1"/>
    <col min="837" max="840" width="12" style="5" bestFit="1" customWidth="1"/>
    <col min="841" max="841" width="11" style="5" bestFit="1" customWidth="1"/>
    <col min="842" max="845" width="12" style="5" bestFit="1" customWidth="1"/>
    <col min="846" max="846" width="13.42578125" style="5" bestFit="1" customWidth="1"/>
    <col min="847" max="847" width="12" style="5" bestFit="1" customWidth="1"/>
    <col min="848" max="848" width="15.42578125" style="5" bestFit="1" customWidth="1"/>
    <col min="849" max="850" width="12" style="5" bestFit="1" customWidth="1"/>
    <col min="851" max="851" width="11" style="5" bestFit="1" customWidth="1"/>
    <col min="852" max="852" width="18.5703125" style="5" bestFit="1" customWidth="1"/>
    <col min="853" max="854" width="12" style="5" bestFit="1" customWidth="1"/>
    <col min="855" max="855" width="13.42578125" style="5" bestFit="1" customWidth="1"/>
    <col min="856" max="856" width="13.85546875" style="5" bestFit="1" customWidth="1"/>
    <col min="857" max="862" width="12" style="5" bestFit="1" customWidth="1"/>
    <col min="863" max="863" width="9.5703125" style="5" bestFit="1" customWidth="1"/>
    <col min="864" max="865" width="12" style="5" bestFit="1" customWidth="1"/>
    <col min="866" max="866" width="11" style="5" bestFit="1" customWidth="1"/>
    <col min="867" max="867" width="12" style="5" bestFit="1" customWidth="1"/>
    <col min="868" max="868" width="16.5703125" style="5" bestFit="1" customWidth="1"/>
    <col min="869" max="873" width="12" style="5" bestFit="1" customWidth="1"/>
    <col min="874" max="874" width="11" style="5" bestFit="1" customWidth="1"/>
    <col min="875" max="879" width="12" style="5" bestFit="1" customWidth="1"/>
    <col min="880" max="880" width="11" style="5" bestFit="1" customWidth="1"/>
    <col min="881" max="881" width="11.42578125" style="5" bestFit="1" customWidth="1"/>
    <col min="882" max="882" width="23.42578125" style="5" bestFit="1" customWidth="1"/>
    <col min="883" max="883" width="11" style="5" bestFit="1" customWidth="1"/>
    <col min="884" max="884" width="9.42578125" style="5" bestFit="1" customWidth="1"/>
    <col min="885" max="900" width="12" style="5" bestFit="1" customWidth="1"/>
    <col min="901" max="901" width="17.85546875" style="5" bestFit="1" customWidth="1"/>
    <col min="902" max="910" width="12" style="5" bestFit="1" customWidth="1"/>
    <col min="911" max="911" width="11" style="5" bestFit="1" customWidth="1"/>
    <col min="912" max="926" width="12" style="5" bestFit="1" customWidth="1"/>
    <col min="927" max="927" width="24.140625" style="5" bestFit="1" customWidth="1"/>
    <col min="928" max="931" width="12" style="5" bestFit="1" customWidth="1"/>
    <col min="932" max="932" width="11" style="5" bestFit="1" customWidth="1"/>
    <col min="933" max="933" width="12" style="5" bestFit="1" customWidth="1"/>
    <col min="934" max="934" width="10" style="5" bestFit="1" customWidth="1"/>
    <col min="935" max="935" width="12" style="5" bestFit="1" customWidth="1"/>
    <col min="936" max="936" width="11" style="5" bestFit="1" customWidth="1"/>
    <col min="937" max="937" width="11.42578125" style="5" bestFit="1" customWidth="1"/>
    <col min="938" max="938" width="16.5703125" style="5" bestFit="1" customWidth="1"/>
    <col min="939" max="942" width="12" style="5" bestFit="1" customWidth="1"/>
    <col min="943" max="943" width="17.5703125" style="5" bestFit="1" customWidth="1"/>
    <col min="944" max="944" width="18.140625" style="5" bestFit="1" customWidth="1"/>
    <col min="945" max="947" width="12" style="5" bestFit="1" customWidth="1"/>
    <col min="948" max="948" width="17.85546875" style="5" bestFit="1" customWidth="1"/>
    <col min="949" max="953" width="12" style="5" bestFit="1" customWidth="1"/>
    <col min="954" max="954" width="16.42578125" style="5" bestFit="1" customWidth="1"/>
    <col min="955" max="955" width="12.140625" style="5" bestFit="1" customWidth="1"/>
    <col min="956" max="958" width="12" style="5" bestFit="1" customWidth="1"/>
    <col min="959" max="959" width="11" style="5" bestFit="1" customWidth="1"/>
    <col min="960" max="964" width="12" style="5" bestFit="1" customWidth="1"/>
    <col min="965" max="965" width="22.140625" style="5" bestFit="1" customWidth="1"/>
    <col min="966" max="969" width="12" style="5" bestFit="1" customWidth="1"/>
    <col min="970" max="970" width="16" style="5" bestFit="1" customWidth="1"/>
    <col min="971" max="971" width="14.5703125" style="5" bestFit="1" customWidth="1"/>
    <col min="972" max="972" width="16.5703125" style="5" bestFit="1" customWidth="1"/>
    <col min="973" max="974" width="12" style="5" bestFit="1" customWidth="1"/>
    <col min="975" max="975" width="11" style="5" bestFit="1" customWidth="1"/>
    <col min="976" max="976" width="18.140625" style="5" bestFit="1" customWidth="1"/>
    <col min="977" max="978" width="12" style="5" bestFit="1" customWidth="1"/>
    <col min="979" max="979" width="19.85546875" style="5" bestFit="1" customWidth="1"/>
    <col min="980" max="980" width="23" style="5" bestFit="1" customWidth="1"/>
    <col min="981" max="981" width="10" style="5" bestFit="1" customWidth="1"/>
    <col min="982" max="988" width="12" style="5" bestFit="1" customWidth="1"/>
    <col min="989" max="989" width="17.5703125" style="5" bestFit="1" customWidth="1"/>
    <col min="990" max="990" width="26" style="5" bestFit="1" customWidth="1"/>
    <col min="991" max="991" width="15.42578125" style="5" bestFit="1" customWidth="1"/>
    <col min="992" max="1001" width="12" style="5" bestFit="1" customWidth="1"/>
    <col min="1002" max="1002" width="11" style="5" bestFit="1" customWidth="1"/>
    <col min="1003" max="1004" width="12" style="5" bestFit="1" customWidth="1"/>
    <col min="1005" max="1005" width="19.85546875" style="5" bestFit="1" customWidth="1"/>
    <col min="1006" max="1009" width="12" style="5" bestFit="1" customWidth="1"/>
    <col min="1010" max="1010" width="11" style="5" bestFit="1" customWidth="1"/>
    <col min="1011" max="1013" width="12" style="5" bestFit="1" customWidth="1"/>
    <col min="1014" max="1014" width="13.85546875" style="5" bestFit="1" customWidth="1"/>
    <col min="1015" max="1018" width="12" style="5" bestFit="1" customWidth="1"/>
    <col min="1019" max="1019" width="15.85546875" style="5" bestFit="1" customWidth="1"/>
    <col min="1020" max="1024" width="12" style="5" bestFit="1" customWidth="1"/>
    <col min="1025" max="1025" width="6" style="5" customWidth="1"/>
    <col min="1026" max="1029" width="12" style="5" bestFit="1" customWidth="1"/>
    <col min="1030" max="1030" width="16.85546875" style="5" bestFit="1" customWidth="1"/>
    <col min="1031" max="1031" width="17" style="5" bestFit="1" customWidth="1"/>
    <col min="1032" max="1048" width="12" style="5" bestFit="1" customWidth="1"/>
    <col min="1049" max="1049" width="15.140625" style="5" bestFit="1" customWidth="1"/>
    <col min="1050" max="1052" width="12" style="5" bestFit="1" customWidth="1"/>
    <col min="1053" max="1053" width="21.140625" style="5" bestFit="1" customWidth="1"/>
    <col min="1054" max="1054" width="12" style="5" bestFit="1" customWidth="1"/>
    <col min="1055" max="1055" width="22.5703125" style="5" bestFit="1" customWidth="1"/>
    <col min="1056" max="1057" width="12" style="5" bestFit="1" customWidth="1"/>
    <col min="1058" max="1058" width="11" style="5" bestFit="1" customWidth="1"/>
    <col min="1059" max="1059" width="12" style="5" bestFit="1" customWidth="1"/>
    <col min="1060" max="1060" width="11" style="5" bestFit="1" customWidth="1"/>
    <col min="1061" max="1061" width="13.140625" style="5" bestFit="1" customWidth="1"/>
    <col min="1062" max="1065" width="12" style="5" bestFit="1" customWidth="1"/>
    <col min="1066" max="1066" width="13.42578125" style="5" bestFit="1" customWidth="1"/>
    <col min="1067" max="1067" width="16.5703125" style="5" bestFit="1" customWidth="1"/>
    <col min="1068" max="1070" width="12" style="5" bestFit="1" customWidth="1"/>
    <col min="1071" max="1071" width="16.42578125" style="5" bestFit="1" customWidth="1"/>
    <col min="1072" max="1072" width="15.5703125" style="5" bestFit="1" customWidth="1"/>
    <col min="1073" max="1073" width="12" style="5" bestFit="1" customWidth="1"/>
    <col min="1074" max="1074" width="18.85546875" style="5" bestFit="1" customWidth="1"/>
    <col min="1075" max="1076" width="12" style="5" bestFit="1" customWidth="1"/>
    <col min="1077" max="1077" width="14.42578125" style="5" bestFit="1" customWidth="1"/>
    <col min="1078" max="1078" width="14" style="5" bestFit="1" customWidth="1"/>
    <col min="1079" max="1079" width="12" style="5" bestFit="1" customWidth="1"/>
    <col min="1080" max="1080" width="11" style="5" bestFit="1" customWidth="1"/>
    <col min="1081" max="1083" width="12" style="5" bestFit="1" customWidth="1"/>
    <col min="1084" max="1084" width="8.5703125" style="5" customWidth="1"/>
    <col min="1085" max="1086" width="12" style="5" bestFit="1" customWidth="1"/>
    <col min="1087" max="1087" width="13.42578125" style="5" bestFit="1" customWidth="1"/>
    <col min="1088" max="1091" width="12" style="5" bestFit="1" customWidth="1"/>
    <col min="1092" max="1092" width="7.85546875" style="5" customWidth="1"/>
    <col min="1093" max="1095" width="12" style="5" bestFit="1" customWidth="1"/>
    <col min="1096" max="1096" width="14.5703125" style="5" bestFit="1" customWidth="1"/>
    <col min="1097" max="1097" width="12" style="5" bestFit="1" customWidth="1"/>
    <col min="1098" max="1098" width="12.42578125" style="5" bestFit="1" customWidth="1"/>
    <col min="1099" max="1099" width="18.85546875" style="5" bestFit="1" customWidth="1"/>
    <col min="1100" max="1100" width="13.140625" style="5" bestFit="1" customWidth="1"/>
    <col min="1101" max="1101" width="11" style="5" bestFit="1" customWidth="1"/>
    <col min="1102" max="1105" width="12" style="5" bestFit="1" customWidth="1"/>
    <col min="1106" max="1106" width="6.42578125" style="5" customWidth="1"/>
    <col min="1107" max="1109" width="12" style="5" bestFit="1" customWidth="1"/>
    <col min="1110" max="1110" width="16" style="5" bestFit="1" customWidth="1"/>
    <col min="1111" max="1114" width="12" style="5" bestFit="1" customWidth="1"/>
    <col min="1115" max="1115" width="11" style="5" bestFit="1" customWidth="1"/>
    <col min="1116" max="1121" width="12" style="5" bestFit="1" customWidth="1"/>
    <col min="1122" max="1122" width="9" style="5" customWidth="1"/>
    <col min="1123" max="1123" width="7" style="5" customWidth="1"/>
    <col min="1124" max="1129" width="12" style="5" bestFit="1" customWidth="1"/>
    <col min="1130" max="1130" width="11" style="5" bestFit="1" customWidth="1"/>
    <col min="1131" max="1131" width="12" style="5" bestFit="1" customWidth="1"/>
    <col min="1132" max="1132" width="14.5703125" style="5" bestFit="1" customWidth="1"/>
    <col min="1133" max="1135" width="12" style="5" bestFit="1" customWidth="1"/>
    <col min="1136" max="1136" width="16.42578125" style="5" bestFit="1" customWidth="1"/>
    <col min="1137" max="1139" width="12" style="5" bestFit="1" customWidth="1"/>
    <col min="1140" max="1140" width="11.5703125" style="5" bestFit="1" customWidth="1"/>
    <col min="1141" max="1141" width="14.42578125" style="5" bestFit="1" customWidth="1"/>
    <col min="1142" max="1145" width="12" style="5" bestFit="1" customWidth="1"/>
    <col min="1146" max="1146" width="20.5703125" style="5" bestFit="1" customWidth="1"/>
    <col min="1147" max="1147" width="11" style="5" bestFit="1" customWidth="1"/>
    <col min="1148" max="1148" width="15.85546875" style="5" bestFit="1" customWidth="1"/>
    <col min="1149" max="1151" width="12" style="5" bestFit="1" customWidth="1"/>
    <col min="1152" max="1152" width="23.140625" style="5" bestFit="1" customWidth="1"/>
    <col min="1153" max="1154" width="12" style="5" bestFit="1" customWidth="1"/>
    <col min="1155" max="1155" width="14.42578125" style="5" bestFit="1" customWidth="1"/>
    <col min="1156" max="1156" width="14.5703125" style="5" bestFit="1" customWidth="1"/>
    <col min="1157" max="1157" width="9" style="5" customWidth="1"/>
    <col min="1158" max="1160" width="12" style="5" bestFit="1" customWidth="1"/>
    <col min="1161" max="1161" width="11" style="5" bestFit="1" customWidth="1"/>
    <col min="1162" max="1165" width="12" style="5" bestFit="1" customWidth="1"/>
    <col min="1166" max="1166" width="15.140625" style="5" bestFit="1" customWidth="1"/>
    <col min="1167" max="1170" width="12" style="5" bestFit="1" customWidth="1"/>
    <col min="1171" max="1171" width="9.42578125" style="5" bestFit="1" customWidth="1"/>
    <col min="1172" max="1174" width="12" style="5" bestFit="1" customWidth="1"/>
    <col min="1175" max="1175" width="12.42578125" style="5" bestFit="1" customWidth="1"/>
    <col min="1176" max="1178" width="12" style="5" bestFit="1" customWidth="1"/>
    <col min="1179" max="1179" width="12.42578125" style="5" bestFit="1" customWidth="1"/>
    <col min="1180" max="1182" width="12" style="5" bestFit="1" customWidth="1"/>
    <col min="1183" max="1183" width="12.5703125" style="5" bestFit="1" customWidth="1"/>
    <col min="1184" max="1189" width="12" style="5" bestFit="1" customWidth="1"/>
    <col min="1190" max="1190" width="15.85546875" style="5" bestFit="1" customWidth="1"/>
    <col min="1191" max="1191" width="12" style="5" bestFit="1" customWidth="1"/>
    <col min="1192" max="1192" width="11" style="5" bestFit="1" customWidth="1"/>
    <col min="1193" max="1193" width="12" style="5" bestFit="1" customWidth="1"/>
    <col min="1194" max="1194" width="19" style="5" bestFit="1" customWidth="1"/>
    <col min="1195" max="1205" width="12" style="5" bestFit="1" customWidth="1"/>
    <col min="1206" max="1206" width="14" style="5" bestFit="1" customWidth="1"/>
    <col min="1207" max="1216" width="12" style="5" bestFit="1" customWidth="1"/>
    <col min="1217" max="1217" width="14.5703125" style="5" bestFit="1" customWidth="1"/>
    <col min="1218" max="1218" width="12" style="5" bestFit="1" customWidth="1"/>
    <col min="1219" max="1219" width="11" style="5" bestFit="1" customWidth="1"/>
    <col min="1220" max="1225" width="12" style="5" bestFit="1" customWidth="1"/>
    <col min="1226" max="1226" width="15.5703125" style="5" bestFit="1" customWidth="1"/>
    <col min="1227" max="1228" width="12" style="5" bestFit="1" customWidth="1"/>
    <col min="1229" max="1229" width="11" style="5" bestFit="1" customWidth="1"/>
    <col min="1230" max="1230" width="12.42578125" style="5" bestFit="1" customWidth="1"/>
    <col min="1231" max="1233" width="12" style="5" bestFit="1" customWidth="1"/>
    <col min="1234" max="1234" width="13.42578125" style="5" bestFit="1" customWidth="1"/>
    <col min="1235" max="1239" width="12" style="5" bestFit="1" customWidth="1"/>
    <col min="1240" max="1240" width="9.5703125" style="5" bestFit="1" customWidth="1"/>
    <col min="1241" max="1241" width="33" style="5" bestFit="1" customWidth="1"/>
    <col min="1242" max="1243" width="12" style="5" bestFit="1" customWidth="1"/>
    <col min="1244" max="1244" width="13.140625" style="5" bestFit="1" customWidth="1"/>
    <col min="1245" max="1245" width="11" style="5" bestFit="1" customWidth="1"/>
    <col min="1246" max="1248" width="12" style="5" bestFit="1" customWidth="1"/>
    <col min="1249" max="1249" width="24.42578125" style="5" bestFit="1" customWidth="1"/>
    <col min="1250" max="1256" width="12" style="5" bestFit="1" customWidth="1"/>
    <col min="1257" max="1257" width="12.140625" style="5" bestFit="1" customWidth="1"/>
    <col min="1258" max="1260" width="12" style="5" bestFit="1" customWidth="1"/>
    <col min="1261" max="1261" width="38.42578125" style="5" bestFit="1" customWidth="1"/>
    <col min="1262" max="1264" width="12" style="5" bestFit="1" customWidth="1"/>
    <col min="1265" max="1265" width="9.42578125" style="5" bestFit="1" customWidth="1"/>
    <col min="1266" max="1266" width="16.5703125" style="5" bestFit="1" customWidth="1"/>
    <col min="1267" max="1267" width="12" style="5" bestFit="1" customWidth="1"/>
    <col min="1268" max="1268" width="21.42578125" style="5" bestFit="1" customWidth="1"/>
    <col min="1269" max="1269" width="6.5703125" style="5" customWidth="1"/>
    <col min="1270" max="1270" width="12" style="5" bestFit="1" customWidth="1"/>
    <col min="1271" max="1271" width="11" style="5" bestFit="1" customWidth="1"/>
    <col min="1272" max="1272" width="16.140625" style="5" bestFit="1" customWidth="1"/>
    <col min="1273" max="1283" width="12" style="5" bestFit="1" customWidth="1"/>
    <col min="1284" max="1284" width="12.5703125" style="5" bestFit="1" customWidth="1"/>
    <col min="1285" max="1287" width="12" style="5" bestFit="1" customWidth="1"/>
    <col min="1288" max="1288" width="14.42578125" style="5" bestFit="1" customWidth="1"/>
    <col min="1289" max="1289" width="12" style="5" bestFit="1" customWidth="1"/>
    <col min="1290" max="1290" width="7.85546875" style="5" customWidth="1"/>
    <col min="1291" max="1291" width="22.42578125" style="5" bestFit="1" customWidth="1"/>
    <col min="1292" max="1292" width="12.140625" style="5" bestFit="1" customWidth="1"/>
    <col min="1293" max="1296" width="12" style="5" bestFit="1" customWidth="1"/>
    <col min="1297" max="1297" width="11" style="5" bestFit="1" customWidth="1"/>
    <col min="1298" max="1300" width="12" style="5" bestFit="1" customWidth="1"/>
    <col min="1301" max="1301" width="6.42578125" style="5" customWidth="1"/>
    <col min="1302" max="1312" width="12" style="5" bestFit="1" customWidth="1"/>
    <col min="1313" max="1313" width="15.5703125" style="5" bestFit="1" customWidth="1"/>
    <col min="1314" max="1314" width="17.5703125" style="5" bestFit="1" customWidth="1"/>
    <col min="1315" max="1315" width="19.42578125" style="5" bestFit="1" customWidth="1"/>
    <col min="1316" max="1316" width="15" style="5" bestFit="1" customWidth="1"/>
    <col min="1317" max="1317" width="22.5703125" style="5" bestFit="1" customWidth="1"/>
    <col min="1318" max="1318" width="14.42578125" style="5" bestFit="1" customWidth="1"/>
    <col min="1319" max="1319" width="13.5703125" style="5" bestFit="1" customWidth="1"/>
    <col min="1320" max="1320" width="14.140625" style="5" bestFit="1" customWidth="1"/>
    <col min="1321" max="1321" width="18" style="5" bestFit="1" customWidth="1"/>
    <col min="1322" max="1322" width="12" style="5" bestFit="1" customWidth="1"/>
    <col min="1323" max="1323" width="14.85546875" style="5" bestFit="1" customWidth="1"/>
    <col min="1324" max="1324" width="15.42578125" style="5" bestFit="1" customWidth="1"/>
    <col min="1325" max="1325" width="13.5703125" style="5" bestFit="1" customWidth="1"/>
    <col min="1326" max="1326" width="16" style="5" bestFit="1" customWidth="1"/>
    <col min="1327" max="1327" width="14" style="5" bestFit="1" customWidth="1"/>
    <col min="1328" max="1328" width="16" style="5" bestFit="1" customWidth="1"/>
    <col min="1329" max="1329" width="24" style="5" bestFit="1" customWidth="1"/>
    <col min="1330" max="1330" width="14.5703125" style="5" bestFit="1" customWidth="1"/>
    <col min="1331" max="1332" width="12" style="5" bestFit="1" customWidth="1"/>
    <col min="1333" max="1333" width="12.5703125" style="5" bestFit="1" customWidth="1"/>
    <col min="1334" max="1334" width="16.5703125" style="5" bestFit="1" customWidth="1"/>
    <col min="1335" max="1335" width="15" style="5" bestFit="1" customWidth="1"/>
    <col min="1336" max="1336" width="28.5703125" style="5" bestFit="1" customWidth="1"/>
    <col min="1337" max="1337" width="23.5703125" style="5" bestFit="1" customWidth="1"/>
    <col min="1338" max="1338" width="13.85546875" style="5" bestFit="1" customWidth="1"/>
    <col min="1339" max="1339" width="12.140625" style="5" bestFit="1" customWidth="1"/>
    <col min="1340" max="1340" width="12.5703125" style="5" bestFit="1" customWidth="1"/>
    <col min="1341" max="1341" width="17.5703125" style="5" bestFit="1" customWidth="1"/>
    <col min="1342" max="1342" width="12.85546875" style="5" bestFit="1" customWidth="1"/>
    <col min="1343" max="1343" width="16" style="5" bestFit="1" customWidth="1"/>
    <col min="1344" max="1344" width="17.5703125" style="5" bestFit="1" customWidth="1"/>
    <col min="1345" max="1345" width="15.140625" style="5" bestFit="1" customWidth="1"/>
    <col min="1346" max="1346" width="14.85546875" style="5" bestFit="1" customWidth="1"/>
    <col min="1347" max="1348" width="12" style="5" bestFit="1" customWidth="1"/>
    <col min="1349" max="1349" width="14.85546875" style="5" bestFit="1" customWidth="1"/>
    <col min="1350" max="1350" width="13.85546875" style="5" bestFit="1" customWidth="1"/>
    <col min="1351" max="1351" width="12" style="5" bestFit="1" customWidth="1"/>
    <col min="1352" max="1352" width="18.85546875" style="5" bestFit="1" customWidth="1"/>
    <col min="1353" max="1353" width="16" style="5" bestFit="1" customWidth="1"/>
    <col min="1354" max="1354" width="16.5703125" style="5" bestFit="1" customWidth="1"/>
    <col min="1355" max="1355" width="12" style="5" bestFit="1" customWidth="1"/>
    <col min="1356" max="1356" width="18.42578125" style="5" bestFit="1" customWidth="1"/>
    <col min="1357" max="1357" width="16.5703125" style="5" bestFit="1" customWidth="1"/>
    <col min="1358" max="1358" width="12.85546875" style="5" bestFit="1" customWidth="1"/>
    <col min="1359" max="1359" width="13.85546875" style="5" bestFit="1" customWidth="1"/>
    <col min="1360" max="1360" width="12" style="5" bestFit="1" customWidth="1"/>
    <col min="1361" max="1361" width="13.42578125" style="5" bestFit="1" customWidth="1"/>
    <col min="1362" max="1362" width="14.42578125" style="5" bestFit="1" customWidth="1"/>
    <col min="1363" max="1363" width="11" style="5" bestFit="1" customWidth="1"/>
    <col min="1364" max="1364" width="16.5703125" style="5" bestFit="1" customWidth="1"/>
    <col min="1365" max="1365" width="14.42578125" style="5" bestFit="1" customWidth="1"/>
    <col min="1366" max="1366" width="12.85546875" style="5" bestFit="1" customWidth="1"/>
    <col min="1367" max="1367" width="14.140625" style="5" bestFit="1" customWidth="1"/>
    <col min="1368" max="1368" width="14.42578125" style="5" bestFit="1" customWidth="1"/>
    <col min="1369" max="1369" width="13.42578125" style="5" bestFit="1" customWidth="1"/>
    <col min="1370" max="1370" width="18.42578125" style="5" bestFit="1" customWidth="1"/>
    <col min="1371" max="1372" width="19.5703125" style="5" bestFit="1" customWidth="1"/>
    <col min="1373" max="1373" width="20.140625" style="5" bestFit="1" customWidth="1"/>
    <col min="1374" max="1374" width="17" style="5" bestFit="1" customWidth="1"/>
    <col min="1375" max="1375" width="29.140625" style="5" bestFit="1" customWidth="1"/>
    <col min="1376" max="1376" width="13.5703125" style="5" bestFit="1" customWidth="1"/>
    <col min="1377" max="1377" width="15.5703125" style="5" bestFit="1" customWidth="1"/>
    <col min="1378" max="1378" width="12.42578125" style="5" bestFit="1" customWidth="1"/>
    <col min="1379" max="1379" width="13.42578125" style="5" bestFit="1" customWidth="1"/>
    <col min="1380" max="1380" width="14.5703125" style="5" bestFit="1" customWidth="1"/>
    <col min="1381" max="1381" width="19.5703125" style="5" bestFit="1" customWidth="1"/>
    <col min="1382" max="1382" width="12" style="5" bestFit="1" customWidth="1"/>
    <col min="1383" max="1383" width="7.85546875" style="5" customWidth="1"/>
    <col min="1384" max="1384" width="10" style="5" bestFit="1" customWidth="1"/>
    <col min="1385" max="1385" width="11" style="5" bestFit="1" customWidth="1"/>
    <col min="1386" max="1386" width="12" style="5" bestFit="1" customWidth="1"/>
    <col min="1387" max="1387" width="6" style="5" customWidth="1"/>
    <col min="1388" max="1388" width="11" style="5" bestFit="1" customWidth="1"/>
    <col min="1389" max="1397" width="12" style="5" bestFit="1" customWidth="1"/>
    <col min="1398" max="1398" width="20.42578125" style="5" bestFit="1" customWidth="1"/>
    <col min="1399" max="1399" width="11" style="5" bestFit="1" customWidth="1"/>
    <col min="1400" max="1403" width="12" style="5" bestFit="1" customWidth="1"/>
    <col min="1404" max="1404" width="10.5703125" style="5" bestFit="1" customWidth="1"/>
    <col min="1405" max="1410" width="12" style="5" bestFit="1" customWidth="1"/>
    <col min="1411" max="1411" width="16.85546875" style="5" bestFit="1" customWidth="1"/>
    <col min="1412" max="1419" width="12" style="5" bestFit="1" customWidth="1"/>
    <col min="1420" max="1420" width="12.42578125" style="5" bestFit="1" customWidth="1"/>
    <col min="1421" max="1421" width="12" style="5" bestFit="1" customWidth="1"/>
    <col min="1422" max="1422" width="14.42578125" style="5" bestFit="1" customWidth="1"/>
    <col min="1423" max="1428" width="12" style="5" bestFit="1" customWidth="1"/>
    <col min="1429" max="1429" width="11" style="5" bestFit="1" customWidth="1"/>
    <col min="1430" max="1431" width="12" style="5" bestFit="1" customWidth="1"/>
    <col min="1432" max="1432" width="13.42578125" style="5" bestFit="1" customWidth="1"/>
    <col min="1433" max="1433" width="12" style="5" bestFit="1" customWidth="1"/>
    <col min="1434" max="1434" width="15.42578125" style="5" bestFit="1" customWidth="1"/>
    <col min="1435" max="1437" width="12" style="5" bestFit="1" customWidth="1"/>
    <col min="1438" max="1438" width="18.5703125" style="5" bestFit="1" customWidth="1"/>
    <col min="1439" max="1439" width="12" style="5" bestFit="1" customWidth="1"/>
    <col min="1440" max="1440" width="11" style="5" bestFit="1" customWidth="1"/>
    <col min="1441" max="1441" width="13.42578125" style="5" bestFit="1" customWidth="1"/>
    <col min="1442" max="1442" width="13.85546875" style="5" bestFit="1" customWidth="1"/>
    <col min="1443" max="1443" width="11" style="5" bestFit="1" customWidth="1"/>
    <col min="1444" max="1448" width="12" style="5" bestFit="1" customWidth="1"/>
    <col min="1449" max="1449" width="9.5703125" style="5" bestFit="1" customWidth="1"/>
    <col min="1450" max="1451" width="12" style="5" bestFit="1" customWidth="1"/>
    <col min="1452" max="1452" width="9.42578125" style="5" bestFit="1" customWidth="1"/>
    <col min="1453" max="1453" width="12" style="5" bestFit="1" customWidth="1"/>
    <col min="1454" max="1454" width="16.5703125" style="5" bestFit="1" customWidth="1"/>
    <col min="1455" max="1462" width="12" style="5" bestFit="1" customWidth="1"/>
    <col min="1463" max="1463" width="11" style="5" bestFit="1" customWidth="1"/>
    <col min="1464" max="1467" width="12" style="5" bestFit="1" customWidth="1"/>
    <col min="1468" max="1468" width="23.42578125" style="5" bestFit="1" customWidth="1"/>
    <col min="1469" max="1478" width="12" style="5" bestFit="1" customWidth="1"/>
    <col min="1479" max="1479" width="11" style="5" bestFit="1" customWidth="1"/>
    <col min="1480" max="1483" width="12" style="5" bestFit="1" customWidth="1"/>
    <col min="1484" max="1484" width="11" style="5" bestFit="1" customWidth="1"/>
    <col min="1485" max="1486" width="12" style="5" bestFit="1" customWidth="1"/>
    <col min="1487" max="1487" width="17.85546875" style="5" bestFit="1" customWidth="1"/>
    <col min="1488" max="1507" width="12" style="5" bestFit="1" customWidth="1"/>
    <col min="1508" max="1508" width="11.140625" style="5" bestFit="1" customWidth="1"/>
    <col min="1509" max="1512" width="12" style="5" bestFit="1" customWidth="1"/>
    <col min="1513" max="1513" width="24.140625" style="5" bestFit="1" customWidth="1"/>
    <col min="1514" max="1514" width="11" style="5" bestFit="1" customWidth="1"/>
    <col min="1515" max="1523" width="12" style="5" bestFit="1" customWidth="1"/>
    <col min="1524" max="1524" width="16.5703125" style="5" bestFit="1" customWidth="1"/>
    <col min="1525" max="1528" width="12" style="5" bestFit="1" customWidth="1"/>
    <col min="1529" max="1529" width="17.5703125" style="5" bestFit="1" customWidth="1"/>
    <col min="1530" max="1530" width="18.140625" style="5" bestFit="1" customWidth="1"/>
    <col min="1531" max="1533" width="12" style="5" bestFit="1" customWidth="1"/>
    <col min="1534" max="1534" width="17.85546875" style="5" bestFit="1" customWidth="1"/>
    <col min="1535" max="1539" width="12" style="5" bestFit="1" customWidth="1"/>
    <col min="1540" max="1540" width="16.42578125" style="5" bestFit="1" customWidth="1"/>
    <col min="1541" max="1541" width="12.140625" style="5" bestFit="1" customWidth="1"/>
    <col min="1542" max="1548" width="12" style="5" bestFit="1" customWidth="1"/>
    <col min="1549" max="1549" width="11" style="5" bestFit="1" customWidth="1"/>
    <col min="1550" max="1550" width="12" style="5" bestFit="1" customWidth="1"/>
    <col min="1551" max="1551" width="22.140625" style="5" bestFit="1" customWidth="1"/>
    <col min="1552" max="1555" width="12" style="5" bestFit="1" customWidth="1"/>
    <col min="1556" max="1556" width="16" style="5" bestFit="1" customWidth="1"/>
    <col min="1557" max="1557" width="14.5703125" style="5" bestFit="1" customWidth="1"/>
    <col min="1558" max="1558" width="16.5703125" style="5" bestFit="1" customWidth="1"/>
    <col min="1559" max="1561" width="12" style="5" bestFit="1" customWidth="1"/>
    <col min="1562" max="1562" width="18.140625" style="5" bestFit="1" customWidth="1"/>
    <col min="1563" max="1563" width="12" style="5" bestFit="1" customWidth="1"/>
    <col min="1564" max="1564" width="11" style="5" bestFit="1" customWidth="1"/>
    <col min="1565" max="1565" width="19.85546875" style="5" bestFit="1" customWidth="1"/>
    <col min="1566" max="1566" width="23" style="5" bestFit="1" customWidth="1"/>
    <col min="1567" max="1573" width="12" style="5" bestFit="1" customWidth="1"/>
    <col min="1574" max="1574" width="11" style="5" bestFit="1" customWidth="1"/>
    <col min="1575" max="1575" width="17.5703125" style="5" bestFit="1" customWidth="1"/>
    <col min="1576" max="1576" width="26" style="5" bestFit="1" customWidth="1"/>
    <col min="1577" max="1577" width="15.42578125" style="5" bestFit="1" customWidth="1"/>
    <col min="1578" max="1585" width="12" style="5" bestFit="1" customWidth="1"/>
    <col min="1586" max="1586" width="11" style="5" bestFit="1" customWidth="1"/>
    <col min="1587" max="1587" width="12" style="5" bestFit="1" customWidth="1"/>
    <col min="1588" max="1588" width="11" style="5" bestFit="1" customWidth="1"/>
    <col min="1589" max="1589" width="12" style="5" bestFit="1" customWidth="1"/>
    <col min="1590" max="1590" width="11" style="5" bestFit="1" customWidth="1"/>
    <col min="1591" max="1591" width="19.85546875" style="5" bestFit="1" customWidth="1"/>
    <col min="1592" max="1592" width="11" style="5" bestFit="1" customWidth="1"/>
    <col min="1593" max="1599" width="12" style="5" bestFit="1" customWidth="1"/>
    <col min="1600" max="1600" width="13.85546875" style="5" bestFit="1" customWidth="1"/>
    <col min="1601" max="1604" width="12" style="5" bestFit="1" customWidth="1"/>
    <col min="1605" max="1605" width="15.85546875" style="5" bestFit="1" customWidth="1"/>
    <col min="1606" max="1607" width="12" style="5" bestFit="1" customWidth="1"/>
    <col min="1608" max="1608" width="11" style="5" bestFit="1" customWidth="1"/>
    <col min="1609" max="1610" width="12" style="5" bestFit="1" customWidth="1"/>
    <col min="1611" max="1611" width="6" style="5" customWidth="1"/>
    <col min="1612" max="1615" width="12" style="5" bestFit="1" customWidth="1"/>
    <col min="1616" max="1616" width="16.85546875" style="5" bestFit="1" customWidth="1"/>
    <col min="1617" max="1617" width="17" style="5" bestFit="1" customWidth="1"/>
    <col min="1618" max="1628" width="12" style="5" bestFit="1" customWidth="1"/>
    <col min="1629" max="1629" width="11" style="5" bestFit="1" customWidth="1"/>
    <col min="1630" max="1632" width="12" style="5" bestFit="1" customWidth="1"/>
    <col min="1633" max="1633" width="11.85546875" style="5" bestFit="1" customWidth="1"/>
    <col min="1634" max="1634" width="12" style="5" bestFit="1" customWidth="1"/>
    <col min="1635" max="1635" width="15.140625" style="5" bestFit="1" customWidth="1"/>
    <col min="1636" max="1637" width="12" style="5" bestFit="1" customWidth="1"/>
    <col min="1638" max="1638" width="11" style="5" bestFit="1" customWidth="1"/>
    <col min="1639" max="1639" width="21.140625" style="5" bestFit="1" customWidth="1"/>
    <col min="1640" max="1640" width="12" style="5" bestFit="1" customWidth="1"/>
    <col min="1641" max="1641" width="22.5703125" style="5" bestFit="1" customWidth="1"/>
    <col min="1642" max="1646" width="12" style="5" bestFit="1" customWidth="1"/>
    <col min="1647" max="1647" width="13.140625" style="5" bestFit="1" customWidth="1"/>
    <col min="1648" max="1651" width="12" style="5" bestFit="1" customWidth="1"/>
    <col min="1652" max="1652" width="13.42578125" style="5" bestFit="1" customWidth="1"/>
    <col min="1653" max="1653" width="16.5703125" style="5" bestFit="1" customWidth="1"/>
    <col min="1654" max="1656" width="12" style="5" bestFit="1" customWidth="1"/>
    <col min="1657" max="1657" width="16.42578125" style="5" bestFit="1" customWidth="1"/>
    <col min="1658" max="1658" width="15.5703125" style="5" bestFit="1" customWidth="1"/>
    <col min="1659" max="1659" width="12" style="5" bestFit="1" customWidth="1"/>
    <col min="1660" max="1660" width="18.85546875" style="5" bestFit="1" customWidth="1"/>
    <col min="1661" max="1661" width="12" style="5" bestFit="1" customWidth="1"/>
    <col min="1662" max="1662" width="11" style="5" bestFit="1" customWidth="1"/>
    <col min="1663" max="1663" width="14.42578125" style="5" bestFit="1" customWidth="1"/>
    <col min="1664" max="1664" width="14" style="5" bestFit="1" customWidth="1"/>
    <col min="1665" max="1671" width="12" style="5" bestFit="1" customWidth="1"/>
    <col min="1672" max="1672" width="13.42578125" style="5" bestFit="1" customWidth="1"/>
    <col min="1673" max="1676" width="12" style="5" bestFit="1" customWidth="1"/>
    <col min="1677" max="1677" width="7.85546875" style="5" customWidth="1"/>
    <col min="1678" max="1680" width="12" style="5" bestFit="1" customWidth="1"/>
    <col min="1681" max="1681" width="14.5703125" style="5" bestFit="1" customWidth="1"/>
    <col min="1682" max="1682" width="12" style="5" bestFit="1" customWidth="1"/>
    <col min="1683" max="1683" width="12.42578125" style="5" bestFit="1" customWidth="1"/>
    <col min="1684" max="1684" width="18.85546875" style="5" bestFit="1" customWidth="1"/>
    <col min="1685" max="1685" width="13.140625" style="5" bestFit="1" customWidth="1"/>
    <col min="1686" max="1690" width="12" style="5" bestFit="1" customWidth="1"/>
    <col min="1691" max="1691" width="6.42578125" style="5" customWidth="1"/>
    <col min="1692" max="1694" width="12" style="5" bestFit="1" customWidth="1"/>
    <col min="1695" max="1695" width="16" style="5" bestFit="1" customWidth="1"/>
    <col min="1696" max="1698" width="12" style="5" bestFit="1" customWidth="1"/>
    <col min="1699" max="1699" width="10" style="5" bestFit="1" customWidth="1"/>
    <col min="1700" max="1706" width="12" style="5" bestFit="1" customWidth="1"/>
    <col min="1707" max="1707" width="9" style="5" customWidth="1"/>
    <col min="1708" max="1710" width="12" style="5" bestFit="1" customWidth="1"/>
    <col min="1711" max="1711" width="11" style="5" bestFit="1" customWidth="1"/>
    <col min="1712" max="1716" width="12" style="5" bestFit="1" customWidth="1"/>
    <col min="1717" max="1717" width="14.5703125" style="5" bestFit="1" customWidth="1"/>
    <col min="1718" max="1720" width="12" style="5" bestFit="1" customWidth="1"/>
    <col min="1721" max="1721" width="16.42578125" style="5" bestFit="1" customWidth="1"/>
    <col min="1722" max="1723" width="12" style="5" bestFit="1" customWidth="1"/>
    <col min="1724" max="1724" width="11" style="5" bestFit="1" customWidth="1"/>
    <col min="1725" max="1725" width="12" style="5" bestFit="1" customWidth="1"/>
    <col min="1726" max="1726" width="14.42578125" style="5" bestFit="1" customWidth="1"/>
    <col min="1727" max="1727" width="12" style="5" bestFit="1" customWidth="1"/>
    <col min="1728" max="1728" width="11" style="5" bestFit="1" customWidth="1"/>
    <col min="1729" max="1730" width="12" style="5" bestFit="1" customWidth="1"/>
    <col min="1731" max="1731" width="20.5703125" style="5" bestFit="1" customWidth="1"/>
    <col min="1732" max="1732" width="12" style="5" bestFit="1" customWidth="1"/>
    <col min="1733" max="1733" width="15.85546875" style="5" bestFit="1" customWidth="1"/>
    <col min="1734" max="1736" width="12" style="5" bestFit="1" customWidth="1"/>
    <col min="1737" max="1737" width="23.140625" style="5" bestFit="1" customWidth="1"/>
    <col min="1738" max="1739" width="12" style="5" bestFit="1" customWidth="1"/>
    <col min="1740" max="1740" width="14.42578125" style="5" bestFit="1" customWidth="1"/>
    <col min="1741" max="1741" width="14.5703125" style="5" bestFit="1" customWidth="1"/>
    <col min="1742" max="1749" width="12" style="5" bestFit="1" customWidth="1"/>
    <col min="1750" max="1750" width="11.140625" style="5" bestFit="1" customWidth="1"/>
    <col min="1751" max="1751" width="15.140625" style="5" bestFit="1" customWidth="1"/>
    <col min="1752" max="1759" width="12" style="5" bestFit="1" customWidth="1"/>
    <col min="1760" max="1760" width="12.42578125" style="5" bestFit="1" customWidth="1"/>
    <col min="1761" max="1763" width="12" style="5" bestFit="1" customWidth="1"/>
    <col min="1764" max="1764" width="12.42578125" style="5" bestFit="1" customWidth="1"/>
    <col min="1765" max="1767" width="12" style="5" bestFit="1" customWidth="1"/>
    <col min="1768" max="1768" width="12.5703125" style="5" bestFit="1" customWidth="1"/>
    <col min="1769" max="1774" width="12" style="5" bestFit="1" customWidth="1"/>
    <col min="1775" max="1775" width="15.85546875" style="5" bestFit="1" customWidth="1"/>
    <col min="1776" max="1777" width="12" style="5" bestFit="1" customWidth="1"/>
    <col min="1778" max="1778" width="11" style="5" bestFit="1" customWidth="1"/>
    <col min="1779" max="1779" width="19" style="5" bestFit="1" customWidth="1"/>
    <col min="1780" max="1790" width="12" style="5" bestFit="1" customWidth="1"/>
    <col min="1791" max="1791" width="14" style="5" bestFit="1" customWidth="1"/>
    <col min="1792" max="1792" width="12" style="5" bestFit="1" customWidth="1"/>
    <col min="1793" max="1793" width="11" style="5" bestFit="1" customWidth="1"/>
    <col min="1794" max="1794" width="12" style="5" bestFit="1" customWidth="1"/>
    <col min="1795" max="1795" width="11" style="5" bestFit="1" customWidth="1"/>
    <col min="1796" max="1796" width="6.85546875" style="5" customWidth="1"/>
    <col min="1797" max="1799" width="12" style="5" bestFit="1" customWidth="1"/>
    <col min="1800" max="1800" width="11" style="5" bestFit="1" customWidth="1"/>
    <col min="1801" max="1801" width="12" style="5" bestFit="1" customWidth="1"/>
    <col min="1802" max="1802" width="14.5703125" style="5" bestFit="1" customWidth="1"/>
    <col min="1803" max="1805" width="12" style="5" bestFit="1" customWidth="1"/>
    <col min="1806" max="1806" width="10.42578125" style="5" bestFit="1" customWidth="1"/>
    <col min="1807" max="1809" width="12" style="5" bestFit="1" customWidth="1"/>
    <col min="1810" max="1810" width="11" style="5" bestFit="1" customWidth="1"/>
    <col min="1811" max="1811" width="15.5703125" style="5" bestFit="1" customWidth="1"/>
    <col min="1812" max="1814" width="12" style="5" bestFit="1" customWidth="1"/>
    <col min="1815" max="1815" width="12.42578125" style="5" bestFit="1" customWidth="1"/>
    <col min="1816" max="1818" width="12" style="5" bestFit="1" customWidth="1"/>
    <col min="1819" max="1819" width="13.42578125" style="5" bestFit="1" customWidth="1"/>
    <col min="1820" max="1824" width="12" style="5" bestFit="1" customWidth="1"/>
    <col min="1825" max="1825" width="9.5703125" style="5" bestFit="1" customWidth="1"/>
    <col min="1826" max="1826" width="33" style="5" bestFit="1" customWidth="1"/>
    <col min="1827" max="1827" width="11" style="5" bestFit="1" customWidth="1"/>
    <col min="1828" max="1828" width="12" style="5" bestFit="1" customWidth="1"/>
    <col min="1829" max="1829" width="13.140625" style="5" bestFit="1" customWidth="1"/>
    <col min="1830" max="1830" width="12" style="5" bestFit="1" customWidth="1"/>
    <col min="1831" max="1831" width="11" style="5" bestFit="1" customWidth="1"/>
    <col min="1832" max="1833" width="12" style="5" bestFit="1" customWidth="1"/>
    <col min="1834" max="1834" width="24.42578125" style="5" bestFit="1" customWidth="1"/>
    <col min="1835" max="1841" width="12" style="5" bestFit="1" customWidth="1"/>
    <col min="1842" max="1842" width="12.140625" style="5" bestFit="1" customWidth="1"/>
    <col min="1843" max="1845" width="12" style="5" bestFit="1" customWidth="1"/>
    <col min="1846" max="1846" width="38.42578125" style="5" bestFit="1" customWidth="1"/>
    <col min="1847" max="1849" width="12" style="5" bestFit="1" customWidth="1"/>
    <col min="1850" max="1850" width="9.42578125" style="5" bestFit="1" customWidth="1"/>
    <col min="1851" max="1851" width="16.5703125" style="5" bestFit="1" customWidth="1"/>
    <col min="1852" max="1852" width="12" style="5" bestFit="1" customWidth="1"/>
    <col min="1853" max="1853" width="21.42578125" style="5" bestFit="1" customWidth="1"/>
    <col min="1854" max="1854" width="10" style="5" bestFit="1" customWidth="1"/>
    <col min="1855" max="1855" width="12" style="5" bestFit="1" customWidth="1"/>
    <col min="1856" max="1856" width="16.140625" style="5" bestFit="1" customWidth="1"/>
    <col min="1857" max="1859" width="12" style="5" bestFit="1" customWidth="1"/>
    <col min="1860" max="1860" width="10.140625" style="5" bestFit="1" customWidth="1"/>
    <col min="1861" max="1865" width="12" style="5" bestFit="1" customWidth="1"/>
    <col min="1866" max="1866" width="10" style="5" bestFit="1" customWidth="1"/>
    <col min="1867" max="1867" width="12" style="5" bestFit="1" customWidth="1"/>
    <col min="1868" max="1868" width="12.5703125" style="5" bestFit="1" customWidth="1"/>
    <col min="1869" max="1871" width="12" style="5" bestFit="1" customWidth="1"/>
    <col min="1872" max="1872" width="14.42578125" style="5" bestFit="1" customWidth="1"/>
    <col min="1873" max="1874" width="12" style="5" bestFit="1" customWidth="1"/>
    <col min="1875" max="1875" width="22.42578125" style="5" bestFit="1" customWidth="1"/>
    <col min="1876" max="1876" width="12.140625" style="5" bestFit="1" customWidth="1"/>
    <col min="1877" max="1882" width="12" style="5" bestFit="1" customWidth="1"/>
    <col min="1883" max="1883" width="11" style="5" bestFit="1" customWidth="1"/>
    <col min="1884" max="1887" width="12" style="5" bestFit="1" customWidth="1"/>
    <col min="1888" max="1888" width="11" style="5" bestFit="1" customWidth="1"/>
    <col min="1889" max="1890" width="12" style="5" bestFit="1" customWidth="1"/>
    <col min="1891" max="1891" width="11" style="5" bestFit="1" customWidth="1"/>
    <col min="1892" max="1896" width="12" style="5" bestFit="1" customWidth="1"/>
    <col min="1897" max="1897" width="15.5703125" style="5" bestFit="1" customWidth="1"/>
    <col min="1898" max="1898" width="17.5703125" style="5" bestFit="1" customWidth="1"/>
    <col min="1899" max="1899" width="19.42578125" style="5" bestFit="1" customWidth="1"/>
    <col min="1900" max="1900" width="15" style="5" bestFit="1" customWidth="1"/>
    <col min="1901" max="1901" width="22.5703125" style="5" bestFit="1" customWidth="1"/>
    <col min="1902" max="1902" width="14.42578125" style="5" bestFit="1" customWidth="1"/>
    <col min="1903" max="1903" width="13.5703125" style="5" bestFit="1" customWidth="1"/>
    <col min="1904" max="1904" width="14.140625" style="5" bestFit="1" customWidth="1"/>
    <col min="1905" max="1905" width="18" style="5" bestFit="1" customWidth="1"/>
    <col min="1906" max="1906" width="12" style="5" bestFit="1" customWidth="1"/>
    <col min="1907" max="1907" width="14.85546875" style="5" bestFit="1" customWidth="1"/>
    <col min="1908" max="1908" width="15.42578125" style="5" bestFit="1" customWidth="1"/>
    <col min="1909" max="1909" width="13.5703125" style="5" bestFit="1" customWidth="1"/>
    <col min="1910" max="1910" width="16" style="5" bestFit="1" customWidth="1"/>
    <col min="1911" max="1911" width="14" style="5" bestFit="1" customWidth="1"/>
    <col min="1912" max="1912" width="16" style="5" bestFit="1" customWidth="1"/>
    <col min="1913" max="1913" width="24" style="5" bestFit="1" customWidth="1"/>
    <col min="1914" max="1914" width="14.5703125" style="5" bestFit="1" customWidth="1"/>
    <col min="1915" max="1916" width="12" style="5" bestFit="1" customWidth="1"/>
    <col min="1917" max="1917" width="12.5703125" style="5" bestFit="1" customWidth="1"/>
    <col min="1918" max="1918" width="16.5703125" style="5" bestFit="1" customWidth="1"/>
    <col min="1919" max="1919" width="15" style="5" bestFit="1" customWidth="1"/>
    <col min="1920" max="1920" width="28.5703125" style="5" bestFit="1" customWidth="1"/>
    <col min="1921" max="1921" width="23.5703125" style="5" bestFit="1" customWidth="1"/>
    <col min="1922" max="1922" width="13.85546875" style="5" bestFit="1" customWidth="1"/>
    <col min="1923" max="1923" width="12.140625" style="5" bestFit="1" customWidth="1"/>
    <col min="1924" max="1924" width="12.5703125" style="5" bestFit="1" customWidth="1"/>
    <col min="1925" max="1925" width="17.5703125" style="5" bestFit="1" customWidth="1"/>
    <col min="1926" max="1926" width="12.85546875" style="5" bestFit="1" customWidth="1"/>
    <col min="1927" max="1927" width="16" style="5" bestFit="1" customWidth="1"/>
    <col min="1928" max="1928" width="17.5703125" style="5" bestFit="1" customWidth="1"/>
    <col min="1929" max="1929" width="15.140625" style="5" bestFit="1" customWidth="1"/>
    <col min="1930" max="1930" width="14.85546875" style="5" bestFit="1" customWidth="1"/>
    <col min="1931" max="1932" width="12" style="5" bestFit="1" customWidth="1"/>
    <col min="1933" max="1933" width="14.85546875" style="5" bestFit="1" customWidth="1"/>
    <col min="1934" max="1934" width="13.85546875" style="5" bestFit="1" customWidth="1"/>
    <col min="1935" max="1935" width="12" style="5" bestFit="1" customWidth="1"/>
    <col min="1936" max="1936" width="18.85546875" style="5" bestFit="1" customWidth="1"/>
    <col min="1937" max="1937" width="16" style="5" bestFit="1" customWidth="1"/>
    <col min="1938" max="1938" width="16.5703125" style="5" bestFit="1" customWidth="1"/>
    <col min="1939" max="1939" width="12" style="5" bestFit="1" customWidth="1"/>
    <col min="1940" max="1940" width="18.42578125" style="5" bestFit="1" customWidth="1"/>
    <col min="1941" max="1941" width="16.5703125" style="5" bestFit="1" customWidth="1"/>
    <col min="1942" max="1942" width="12.85546875" style="5" bestFit="1" customWidth="1"/>
    <col min="1943" max="1943" width="13.85546875" style="5" bestFit="1" customWidth="1"/>
    <col min="1944" max="1944" width="12" style="5" bestFit="1" customWidth="1"/>
    <col min="1945" max="1945" width="13.42578125" style="5" bestFit="1" customWidth="1"/>
    <col min="1946" max="1946" width="14.42578125" style="5" bestFit="1" customWidth="1"/>
    <col min="1947" max="1947" width="12" style="5" bestFit="1" customWidth="1"/>
    <col min="1948" max="1948" width="16.5703125" style="5" bestFit="1" customWidth="1"/>
    <col min="1949" max="1949" width="14.42578125" style="5" bestFit="1" customWidth="1"/>
    <col min="1950" max="1950" width="12.85546875" style="5" bestFit="1" customWidth="1"/>
    <col min="1951" max="1951" width="14.140625" style="5" bestFit="1" customWidth="1"/>
    <col min="1952" max="1952" width="14.42578125" style="5" bestFit="1" customWidth="1"/>
    <col min="1953" max="1953" width="13.42578125" style="5" bestFit="1" customWidth="1"/>
    <col min="1954" max="1954" width="18.42578125" style="5" bestFit="1" customWidth="1"/>
    <col min="1955" max="1956" width="19.5703125" style="5" bestFit="1" customWidth="1"/>
    <col min="1957" max="1957" width="20.140625" style="5" bestFit="1" customWidth="1"/>
    <col min="1958" max="1958" width="17" style="5" bestFit="1" customWidth="1"/>
    <col min="1959" max="1959" width="29.140625" style="5" bestFit="1" customWidth="1"/>
    <col min="1960" max="1960" width="13.5703125" style="5" bestFit="1" customWidth="1"/>
    <col min="1961" max="1961" width="15.5703125" style="5" bestFit="1" customWidth="1"/>
    <col min="1962" max="1962" width="12.42578125" style="5" bestFit="1" customWidth="1"/>
    <col min="1963" max="1963" width="13.42578125" style="5" bestFit="1" customWidth="1"/>
    <col min="1964" max="1964" width="14.5703125" style="5" bestFit="1" customWidth="1"/>
    <col min="1965" max="1965" width="19.5703125" style="5" bestFit="1" customWidth="1"/>
    <col min="1966" max="1966" width="12" style="5" bestFit="1" customWidth="1"/>
    <col min="1967" max="1967" width="7.85546875" style="5" customWidth="1"/>
    <col min="1968" max="1970" width="12" style="5" bestFit="1" customWidth="1"/>
    <col min="1971" max="1971" width="6" style="5" customWidth="1"/>
    <col min="1972" max="1979" width="12" style="5" bestFit="1" customWidth="1"/>
    <col min="1980" max="1980" width="8.42578125" style="5" customWidth="1"/>
    <col min="1981" max="1981" width="12" style="5" bestFit="1" customWidth="1"/>
    <col min="1982" max="1982" width="20.42578125" style="5" bestFit="1" customWidth="1"/>
    <col min="1983" max="1985" width="11" style="5" bestFit="1" customWidth="1"/>
    <col min="1986" max="1989" width="12" style="5" bestFit="1" customWidth="1"/>
    <col min="1990" max="1990" width="11" style="5" bestFit="1" customWidth="1"/>
    <col min="1991" max="1991" width="9.85546875" style="5" bestFit="1" customWidth="1"/>
    <col min="1992" max="1994" width="12" style="5" bestFit="1" customWidth="1"/>
    <col min="1995" max="1995" width="16.85546875" style="5" bestFit="1" customWidth="1"/>
    <col min="1996" max="2003" width="12" style="5" bestFit="1" customWidth="1"/>
    <col min="2004" max="2004" width="12.42578125" style="5" bestFit="1" customWidth="1"/>
    <col min="2005" max="2005" width="12" style="5" bestFit="1" customWidth="1"/>
    <col min="2006" max="2006" width="14.42578125" style="5" bestFit="1" customWidth="1"/>
    <col min="2007" max="2015" width="12" style="5" bestFit="1" customWidth="1"/>
    <col min="2016" max="2016" width="13.42578125" style="5" bestFit="1" customWidth="1"/>
    <col min="2017" max="2017" width="12" style="5" bestFit="1" customWidth="1"/>
    <col min="2018" max="2018" width="15.42578125" style="5" bestFit="1" customWidth="1"/>
    <col min="2019" max="2021" width="12" style="5" bestFit="1" customWidth="1"/>
    <col min="2022" max="2022" width="18.5703125" style="5" bestFit="1" customWidth="1"/>
    <col min="2023" max="2024" width="12" style="5" bestFit="1" customWidth="1"/>
    <col min="2025" max="2025" width="13.42578125" style="5" bestFit="1" customWidth="1"/>
    <col min="2026" max="2026" width="13.85546875" style="5" bestFit="1" customWidth="1"/>
    <col min="2027" max="2030" width="12" style="5" bestFit="1" customWidth="1"/>
    <col min="2031" max="2031" width="11" style="5" bestFit="1" customWidth="1"/>
    <col min="2032" max="2032" width="12" style="5" bestFit="1" customWidth="1"/>
    <col min="2033" max="2033" width="9.5703125" style="5" bestFit="1" customWidth="1"/>
    <col min="2034" max="2035" width="12" style="5" bestFit="1" customWidth="1"/>
    <col min="2036" max="2036" width="9.42578125" style="5" bestFit="1" customWidth="1"/>
    <col min="2037" max="2037" width="11" style="5" bestFit="1" customWidth="1"/>
    <col min="2038" max="2038" width="16.5703125" style="5" bestFit="1" customWidth="1"/>
    <col min="2039" max="2040" width="12" style="5" bestFit="1" customWidth="1"/>
    <col min="2041" max="2041" width="11" style="5" bestFit="1" customWidth="1"/>
    <col min="2042" max="2051" width="12" style="5" bestFit="1" customWidth="1"/>
    <col min="2052" max="2052" width="23.42578125" style="5" bestFit="1" customWidth="1"/>
    <col min="2053" max="2055" width="12" style="5" bestFit="1" customWidth="1"/>
    <col min="2056" max="2056" width="11" style="5" bestFit="1" customWidth="1"/>
    <col min="2057" max="2070" width="12" style="5" bestFit="1" customWidth="1"/>
    <col min="2071" max="2071" width="17.85546875" style="5" bestFit="1" customWidth="1"/>
    <col min="2072" max="2073" width="12" style="5" bestFit="1" customWidth="1"/>
    <col min="2074" max="2074" width="7.42578125" style="5" customWidth="1"/>
    <col min="2075" max="2075" width="11" style="5" bestFit="1" customWidth="1"/>
    <col min="2076" max="2080" width="12" style="5" bestFit="1" customWidth="1"/>
    <col min="2081" max="2081" width="11" style="5" bestFit="1" customWidth="1"/>
    <col min="2082" max="2096" width="12" style="5" bestFit="1" customWidth="1"/>
    <col min="2097" max="2097" width="24.140625" style="5" bestFit="1" customWidth="1"/>
    <col min="2098" max="2107" width="12" style="5" bestFit="1" customWidth="1"/>
    <col min="2108" max="2108" width="16.5703125" style="5" bestFit="1" customWidth="1"/>
    <col min="2109" max="2111" width="12" style="5" bestFit="1" customWidth="1"/>
    <col min="2112" max="2112" width="11" style="5" bestFit="1" customWidth="1"/>
    <col min="2113" max="2113" width="17.5703125" style="5" bestFit="1" customWidth="1"/>
    <col min="2114" max="2114" width="18.140625" style="5" bestFit="1" customWidth="1"/>
    <col min="2115" max="2117" width="12" style="5" bestFit="1" customWidth="1"/>
    <col min="2118" max="2118" width="17.85546875" style="5" bestFit="1" customWidth="1"/>
    <col min="2119" max="2123" width="12" style="5" bestFit="1" customWidth="1"/>
    <col min="2124" max="2124" width="16.42578125" style="5" bestFit="1" customWidth="1"/>
    <col min="2125" max="2125" width="12.140625" style="5" bestFit="1" customWidth="1"/>
    <col min="2126" max="2126" width="11" style="5" bestFit="1" customWidth="1"/>
    <col min="2127" max="2130" width="12" style="5" bestFit="1" customWidth="1"/>
    <col min="2131" max="2131" width="11" style="5" bestFit="1" customWidth="1"/>
    <col min="2132" max="2134" width="12" style="5" bestFit="1" customWidth="1"/>
    <col min="2135" max="2135" width="22.140625" style="5" bestFit="1" customWidth="1"/>
    <col min="2136" max="2136" width="12" style="5" bestFit="1" customWidth="1"/>
    <col min="2137" max="2137" width="7.5703125" style="5" customWidth="1"/>
    <col min="2138" max="2139" width="12" style="5" bestFit="1" customWidth="1"/>
    <col min="2140" max="2140" width="16" style="5" bestFit="1" customWidth="1"/>
    <col min="2141" max="2141" width="14.5703125" style="5" bestFit="1" customWidth="1"/>
    <col min="2142" max="2142" width="16.5703125" style="5" bestFit="1" customWidth="1"/>
    <col min="2143" max="2145" width="12" style="5" bestFit="1" customWidth="1"/>
    <col min="2146" max="2146" width="18.140625" style="5" bestFit="1" customWidth="1"/>
    <col min="2147" max="2148" width="12" style="5" bestFit="1" customWidth="1"/>
    <col min="2149" max="2149" width="19.85546875" style="5" bestFit="1" customWidth="1"/>
    <col min="2150" max="2150" width="23" style="5" bestFit="1" customWidth="1"/>
    <col min="2151" max="2151" width="11" style="5" bestFit="1" customWidth="1"/>
    <col min="2152" max="2158" width="12" style="5" bestFit="1" customWidth="1"/>
    <col min="2159" max="2159" width="17.5703125" style="5" bestFit="1" customWidth="1"/>
    <col min="2160" max="2160" width="26" style="5" bestFit="1" customWidth="1"/>
    <col min="2161" max="2161" width="15.42578125" style="5" bestFit="1" customWidth="1"/>
    <col min="2162" max="2170" width="12" style="5" bestFit="1" customWidth="1"/>
    <col min="2171" max="2171" width="10" style="5" bestFit="1" customWidth="1"/>
    <col min="2172" max="2173" width="12" style="5" bestFit="1" customWidth="1"/>
    <col min="2174" max="2174" width="11" style="5" bestFit="1" customWidth="1"/>
    <col min="2175" max="2175" width="19.85546875" style="5" bestFit="1" customWidth="1"/>
    <col min="2176" max="2183" width="12" style="5" bestFit="1" customWidth="1"/>
    <col min="2184" max="2184" width="13.85546875" style="5" bestFit="1" customWidth="1"/>
    <col min="2185" max="2188" width="12" style="5" bestFit="1" customWidth="1"/>
    <col min="2189" max="2189" width="15.85546875" style="5" bestFit="1" customWidth="1"/>
    <col min="2190" max="2194" width="12" style="5" bestFit="1" customWidth="1"/>
    <col min="2195" max="2195" width="6" style="5" customWidth="1"/>
    <col min="2196" max="2197" width="12" style="5" bestFit="1" customWidth="1"/>
    <col min="2198" max="2198" width="10.5703125" style="5" bestFit="1" customWidth="1"/>
    <col min="2199" max="2200" width="12" style="5" bestFit="1" customWidth="1"/>
    <col min="2201" max="2201" width="16.85546875" style="5" bestFit="1" customWidth="1"/>
    <col min="2202" max="2202" width="17" style="5" bestFit="1" customWidth="1"/>
    <col min="2203" max="2210" width="12" style="5" bestFit="1" customWidth="1"/>
    <col min="2211" max="2211" width="11" style="5" bestFit="1" customWidth="1"/>
    <col min="2212" max="2219" width="12" style="5" bestFit="1" customWidth="1"/>
    <col min="2220" max="2220" width="15.140625" style="5" bestFit="1" customWidth="1"/>
    <col min="2221" max="2223" width="12" style="5" bestFit="1" customWidth="1"/>
    <col min="2224" max="2224" width="21.140625" style="5" bestFit="1" customWidth="1"/>
    <col min="2225" max="2225" width="12" style="5" bestFit="1" customWidth="1"/>
    <col min="2226" max="2226" width="22.5703125" style="5" bestFit="1" customWidth="1"/>
    <col min="2227" max="2228" width="12" style="5" bestFit="1" customWidth="1"/>
    <col min="2229" max="2229" width="10.140625" style="5" bestFit="1" customWidth="1"/>
    <col min="2230" max="2231" width="12" style="5" bestFit="1" customWidth="1"/>
    <col min="2232" max="2232" width="13.140625" style="5" bestFit="1" customWidth="1"/>
    <col min="2233" max="2236" width="12" style="5" bestFit="1" customWidth="1"/>
    <col min="2237" max="2237" width="13.42578125" style="5" bestFit="1" customWidth="1"/>
    <col min="2238" max="2238" width="16.5703125" style="5" bestFit="1" customWidth="1"/>
    <col min="2239" max="2241" width="12" style="5" bestFit="1" customWidth="1"/>
    <col min="2242" max="2242" width="16.42578125" style="5" bestFit="1" customWidth="1"/>
    <col min="2243" max="2243" width="15.5703125" style="5" bestFit="1" customWidth="1"/>
    <col min="2244" max="2244" width="12" style="5" bestFit="1" customWidth="1"/>
    <col min="2245" max="2245" width="18.85546875" style="5" bestFit="1" customWidth="1"/>
    <col min="2246" max="2247" width="12" style="5" bestFit="1" customWidth="1"/>
    <col min="2248" max="2248" width="14.42578125" style="5" bestFit="1" customWidth="1"/>
    <col min="2249" max="2249" width="14" style="5" bestFit="1" customWidth="1"/>
    <col min="2250" max="2256" width="12" style="5" bestFit="1" customWidth="1"/>
    <col min="2257" max="2257" width="13.42578125" style="5" bestFit="1" customWidth="1"/>
    <col min="2258" max="2261" width="12" style="5" bestFit="1" customWidth="1"/>
    <col min="2262" max="2262" width="7.85546875" style="5" customWidth="1"/>
    <col min="2263" max="2265" width="12" style="5" bestFit="1" customWidth="1"/>
    <col min="2266" max="2266" width="14.5703125" style="5" bestFit="1" customWidth="1"/>
    <col min="2267" max="2267" width="12" style="5" bestFit="1" customWidth="1"/>
    <col min="2268" max="2268" width="12.42578125" style="5" bestFit="1" customWidth="1"/>
    <col min="2269" max="2269" width="18.85546875" style="5" bestFit="1" customWidth="1"/>
    <col min="2270" max="2270" width="13.140625" style="5" bestFit="1" customWidth="1"/>
    <col min="2271" max="2275" width="12" style="5" bestFit="1" customWidth="1"/>
    <col min="2276" max="2276" width="6.42578125" style="5" customWidth="1"/>
    <col min="2277" max="2279" width="12" style="5" bestFit="1" customWidth="1"/>
    <col min="2280" max="2280" width="16" style="5" bestFit="1" customWidth="1"/>
    <col min="2281" max="2282" width="12" style="5" bestFit="1" customWidth="1"/>
    <col min="2283" max="2283" width="11" style="5" bestFit="1" customWidth="1"/>
    <col min="2284" max="2291" width="12" style="5" bestFit="1" customWidth="1"/>
    <col min="2292" max="2292" width="9" style="5" customWidth="1"/>
    <col min="2293" max="2301" width="12" style="5" bestFit="1" customWidth="1"/>
    <col min="2302" max="2302" width="14.5703125" style="5" bestFit="1" customWidth="1"/>
    <col min="2303" max="2304" width="12" style="5" bestFit="1" customWidth="1"/>
    <col min="2305" max="2305" width="11" style="5" bestFit="1" customWidth="1"/>
    <col min="2306" max="2306" width="16.42578125" style="5" bestFit="1" customWidth="1"/>
    <col min="2307" max="2307" width="11" style="5" bestFit="1" customWidth="1"/>
    <col min="2308" max="2308" width="12" style="5" bestFit="1" customWidth="1"/>
    <col min="2309" max="2309" width="11" style="5" bestFit="1" customWidth="1"/>
    <col min="2310" max="2310" width="12" style="5" bestFit="1" customWidth="1"/>
    <col min="2311" max="2311" width="14.42578125" style="5" bestFit="1" customWidth="1"/>
    <col min="2312" max="2312" width="11" style="5" bestFit="1" customWidth="1"/>
    <col min="2313" max="2315" width="12" style="5" bestFit="1" customWidth="1"/>
    <col min="2316" max="2316" width="20.5703125" style="5" bestFit="1" customWidth="1"/>
    <col min="2317" max="2317" width="12" style="5" bestFit="1" customWidth="1"/>
    <col min="2318" max="2318" width="15.85546875" style="5" bestFit="1" customWidth="1"/>
    <col min="2319" max="2321" width="12" style="5" bestFit="1" customWidth="1"/>
    <col min="2322" max="2322" width="23.140625" style="5" bestFit="1" customWidth="1"/>
    <col min="2323" max="2324" width="12" style="5" bestFit="1" customWidth="1"/>
    <col min="2325" max="2325" width="14.42578125" style="5" bestFit="1" customWidth="1"/>
    <col min="2326" max="2326" width="14.5703125" style="5" bestFit="1" customWidth="1"/>
    <col min="2327" max="2335" width="12" style="5" bestFit="1" customWidth="1"/>
    <col min="2336" max="2336" width="15.140625" style="5" bestFit="1" customWidth="1"/>
    <col min="2337" max="2340" width="12" style="5" bestFit="1" customWidth="1"/>
    <col min="2341" max="2341" width="9.42578125" style="5" bestFit="1" customWidth="1"/>
    <col min="2342" max="2344" width="12" style="5" bestFit="1" customWidth="1"/>
    <col min="2345" max="2345" width="12.42578125" style="5" bestFit="1" customWidth="1"/>
    <col min="2346" max="2348" width="12" style="5" bestFit="1" customWidth="1"/>
    <col min="2349" max="2349" width="12.42578125" style="5" bestFit="1" customWidth="1"/>
    <col min="2350" max="2352" width="12" style="5" bestFit="1" customWidth="1"/>
    <col min="2353" max="2353" width="12.5703125" style="5" bestFit="1" customWidth="1"/>
    <col min="2354" max="2358" width="12" style="5" bestFit="1" customWidth="1"/>
    <col min="2359" max="2359" width="11.42578125" style="5" bestFit="1" customWidth="1"/>
    <col min="2360" max="2360" width="15.85546875" style="5" bestFit="1" customWidth="1"/>
    <col min="2361" max="2363" width="12" style="5" bestFit="1" customWidth="1"/>
    <col min="2364" max="2364" width="19" style="5" bestFit="1" customWidth="1"/>
    <col min="2365" max="2374" width="12" style="5" bestFit="1" customWidth="1"/>
    <col min="2375" max="2375" width="11" style="5" bestFit="1" customWidth="1"/>
    <col min="2376" max="2376" width="14" style="5" bestFit="1" customWidth="1"/>
    <col min="2377" max="2377" width="11" style="5" bestFit="1" customWidth="1"/>
    <col min="2378" max="2380" width="12" style="5" bestFit="1" customWidth="1"/>
    <col min="2381" max="2381" width="6.85546875" style="5" customWidth="1"/>
    <col min="2382" max="2385" width="12" style="5" bestFit="1" customWidth="1"/>
    <col min="2386" max="2386" width="11" style="5" bestFit="1" customWidth="1"/>
    <col min="2387" max="2387" width="14.5703125" style="5" bestFit="1" customWidth="1"/>
    <col min="2388" max="2395" width="12" style="5" bestFit="1" customWidth="1"/>
    <col min="2396" max="2396" width="15.5703125" style="5" bestFit="1" customWidth="1"/>
    <col min="2397" max="2399" width="12" style="5" bestFit="1" customWidth="1"/>
    <col min="2400" max="2400" width="12.42578125" style="5" bestFit="1" customWidth="1"/>
    <col min="2401" max="2403" width="12" style="5" bestFit="1" customWidth="1"/>
    <col min="2404" max="2404" width="13.42578125" style="5" bestFit="1" customWidth="1"/>
    <col min="2405" max="2405" width="11" style="5" bestFit="1" customWidth="1"/>
    <col min="2406" max="2409" width="12" style="5" bestFit="1" customWidth="1"/>
    <col min="2410" max="2410" width="9.5703125" style="5" bestFit="1" customWidth="1"/>
    <col min="2411" max="2411" width="33" style="5" bestFit="1" customWidth="1"/>
    <col min="2412" max="2412" width="12" style="5" bestFit="1" customWidth="1"/>
    <col min="2413" max="2413" width="11" style="5" bestFit="1" customWidth="1"/>
    <col min="2414" max="2414" width="13.140625" style="5" bestFit="1" customWidth="1"/>
    <col min="2415" max="2418" width="12" style="5" bestFit="1" customWidth="1"/>
    <col min="2419" max="2419" width="24.42578125" style="5" bestFit="1" customWidth="1"/>
    <col min="2420" max="2420" width="11" style="5" bestFit="1" customWidth="1"/>
    <col min="2421" max="2426" width="12" style="5" bestFit="1" customWidth="1"/>
    <col min="2427" max="2427" width="12.140625" style="5" bestFit="1" customWidth="1"/>
    <col min="2428" max="2430" width="12" style="5" bestFit="1" customWidth="1"/>
    <col min="2431" max="2431" width="38.42578125" style="5" bestFit="1" customWidth="1"/>
    <col min="2432" max="2434" width="12" style="5" bestFit="1" customWidth="1"/>
    <col min="2435" max="2435" width="9.42578125" style="5" bestFit="1" customWidth="1"/>
    <col min="2436" max="2436" width="16.5703125" style="5" bestFit="1" customWidth="1"/>
    <col min="2437" max="2437" width="12" style="5" bestFit="1" customWidth="1"/>
    <col min="2438" max="2438" width="21.42578125" style="5" bestFit="1" customWidth="1"/>
    <col min="2439" max="2439" width="6.5703125" style="5" customWidth="1"/>
    <col min="2440" max="2440" width="10" style="5" bestFit="1" customWidth="1"/>
    <col min="2441" max="2441" width="12" style="5" bestFit="1" customWidth="1"/>
    <col min="2442" max="2442" width="16.140625" style="5" bestFit="1" customWidth="1"/>
    <col min="2443" max="2451" width="12" style="5" bestFit="1" customWidth="1"/>
    <col min="2452" max="2452" width="11" style="5" bestFit="1" customWidth="1"/>
    <col min="2453" max="2453" width="12" style="5" bestFit="1" customWidth="1"/>
    <col min="2454" max="2454" width="12.5703125" style="5" bestFit="1" customWidth="1"/>
    <col min="2455" max="2457" width="12" style="5" bestFit="1" customWidth="1"/>
    <col min="2458" max="2458" width="14.42578125" style="5" bestFit="1" customWidth="1"/>
    <col min="2459" max="2460" width="12" style="5" bestFit="1" customWidth="1"/>
    <col min="2461" max="2461" width="22.42578125" style="5" bestFit="1" customWidth="1"/>
    <col min="2462" max="2462" width="12.140625" style="5" bestFit="1" customWidth="1"/>
    <col min="2463" max="2482" width="12" style="5" bestFit="1" customWidth="1"/>
    <col min="2483" max="2483" width="15.5703125" style="5" bestFit="1" customWidth="1"/>
    <col min="2484" max="2484" width="17.5703125" style="5" bestFit="1" customWidth="1"/>
    <col min="2485" max="2485" width="19.42578125" style="5" bestFit="1" customWidth="1"/>
    <col min="2486" max="2486" width="15" style="5" bestFit="1" customWidth="1"/>
    <col min="2487" max="2487" width="22.5703125" style="5" bestFit="1" customWidth="1"/>
    <col min="2488" max="2488" width="14.42578125" style="5" bestFit="1" customWidth="1"/>
    <col min="2489" max="2489" width="13.5703125" style="5" bestFit="1" customWidth="1"/>
    <col min="2490" max="2490" width="14.140625" style="5" bestFit="1" customWidth="1"/>
    <col min="2491" max="2491" width="18" style="5" bestFit="1" customWidth="1"/>
    <col min="2492" max="2492" width="12" style="5" bestFit="1" customWidth="1"/>
    <col min="2493" max="2493" width="14.85546875" style="5" bestFit="1" customWidth="1"/>
    <col min="2494" max="2494" width="15.42578125" style="5" bestFit="1" customWidth="1"/>
    <col min="2495" max="2495" width="13.5703125" style="5" bestFit="1" customWidth="1"/>
    <col min="2496" max="2496" width="16" style="5" bestFit="1" customWidth="1"/>
    <col min="2497" max="2497" width="14" style="5" bestFit="1" customWidth="1"/>
    <col min="2498" max="2498" width="16" style="5" bestFit="1" customWidth="1"/>
    <col min="2499" max="2499" width="24" style="5" bestFit="1" customWidth="1"/>
    <col min="2500" max="2500" width="14.5703125" style="5" bestFit="1" customWidth="1"/>
    <col min="2501" max="2502" width="12" style="5" bestFit="1" customWidth="1"/>
    <col min="2503" max="2503" width="12.5703125" style="5" bestFit="1" customWidth="1"/>
    <col min="2504" max="2504" width="16.5703125" style="5" bestFit="1" customWidth="1"/>
    <col min="2505" max="2505" width="15" style="5" bestFit="1" customWidth="1"/>
    <col min="2506" max="2506" width="28.5703125" style="5" bestFit="1" customWidth="1"/>
    <col min="2507" max="2507" width="23.5703125" style="5" bestFit="1" customWidth="1"/>
    <col min="2508" max="2508" width="13.85546875" style="5" bestFit="1" customWidth="1"/>
    <col min="2509" max="2509" width="12.140625" style="5" bestFit="1" customWidth="1"/>
    <col min="2510" max="2510" width="12.5703125" style="5" bestFit="1" customWidth="1"/>
    <col min="2511" max="2511" width="17.5703125" style="5" bestFit="1" customWidth="1"/>
    <col min="2512" max="2512" width="12.85546875" style="5" bestFit="1" customWidth="1"/>
    <col min="2513" max="2513" width="16" style="5" bestFit="1" customWidth="1"/>
    <col min="2514" max="2514" width="17.5703125" style="5" bestFit="1" customWidth="1"/>
    <col min="2515" max="2515" width="15.140625" style="5" bestFit="1" customWidth="1"/>
    <col min="2516" max="2516" width="14.85546875" style="5" bestFit="1" customWidth="1"/>
    <col min="2517" max="2518" width="12" style="5" bestFit="1" customWidth="1"/>
    <col min="2519" max="2519" width="14.85546875" style="5" bestFit="1" customWidth="1"/>
    <col min="2520" max="2520" width="13.85546875" style="5" bestFit="1" customWidth="1"/>
    <col min="2521" max="2521" width="12" style="5" bestFit="1" customWidth="1"/>
    <col min="2522" max="2522" width="18.85546875" style="5" bestFit="1" customWidth="1"/>
    <col min="2523" max="2523" width="16" style="5" bestFit="1" customWidth="1"/>
    <col min="2524" max="2524" width="16.5703125" style="5" bestFit="1" customWidth="1"/>
    <col min="2525" max="2525" width="12" style="5" bestFit="1" customWidth="1"/>
    <col min="2526" max="2526" width="18.42578125" style="5" bestFit="1" customWidth="1"/>
    <col min="2527" max="2527" width="16.5703125" style="5" bestFit="1" customWidth="1"/>
    <col min="2528" max="2528" width="12.85546875" style="5" bestFit="1" customWidth="1"/>
    <col min="2529" max="2529" width="13.85546875" style="5" bestFit="1" customWidth="1"/>
    <col min="2530" max="2530" width="12" style="5" bestFit="1" customWidth="1"/>
    <col min="2531" max="2531" width="13.42578125" style="5" bestFit="1" customWidth="1"/>
    <col min="2532" max="2532" width="14.42578125" style="5" bestFit="1" customWidth="1"/>
    <col min="2533" max="2533" width="12" style="5" bestFit="1" customWidth="1"/>
    <col min="2534" max="2534" width="16.5703125" style="5" bestFit="1" customWidth="1"/>
    <col min="2535" max="2535" width="14.42578125" style="5" bestFit="1" customWidth="1"/>
    <col min="2536" max="2536" width="12.85546875" style="5" bestFit="1" customWidth="1"/>
    <col min="2537" max="2537" width="14.140625" style="5" bestFit="1" customWidth="1"/>
    <col min="2538" max="2538" width="14.42578125" style="5" bestFit="1" customWidth="1"/>
    <col min="2539" max="2539" width="13.42578125" style="5" bestFit="1" customWidth="1"/>
    <col min="2540" max="2540" width="18.42578125" style="5" bestFit="1" customWidth="1"/>
    <col min="2541" max="2542" width="19.5703125" style="5" bestFit="1" customWidth="1"/>
    <col min="2543" max="2543" width="20.140625" style="5" bestFit="1" customWidth="1"/>
    <col min="2544" max="2544" width="17" style="5" bestFit="1" customWidth="1"/>
    <col min="2545" max="2545" width="29.140625" style="5" bestFit="1" customWidth="1"/>
    <col min="2546" max="2546" width="13.5703125" style="5" bestFit="1" customWidth="1"/>
    <col min="2547" max="2547" width="15.5703125" style="5" bestFit="1" customWidth="1"/>
    <col min="2548" max="2548" width="12.42578125" style="5" bestFit="1" customWidth="1"/>
    <col min="2549" max="2549" width="13.42578125" style="5" bestFit="1" customWidth="1"/>
    <col min="2550" max="2550" width="14.5703125" style="5" bestFit="1" customWidth="1"/>
    <col min="2551" max="2551" width="19.5703125" style="5" bestFit="1" customWidth="1"/>
    <col min="2552" max="2552" width="12" style="5" bestFit="1" customWidth="1"/>
    <col min="2553" max="2553" width="7.85546875" style="5" customWidth="1"/>
    <col min="2554" max="2555" width="12" style="5" bestFit="1" customWidth="1"/>
    <col min="2556" max="2556" width="11" style="5" bestFit="1" customWidth="1"/>
    <col min="2557" max="2557" width="6" style="5" customWidth="1"/>
    <col min="2558" max="2565" width="12" style="5" bestFit="1" customWidth="1"/>
    <col min="2566" max="2566" width="8.42578125" style="5" customWidth="1"/>
    <col min="2567" max="2567" width="12" style="5" bestFit="1" customWidth="1"/>
    <col min="2568" max="2568" width="20.42578125" style="5" bestFit="1" customWidth="1"/>
    <col min="2569" max="2571" width="12" style="5" bestFit="1" customWidth="1"/>
    <col min="2572" max="2573" width="11" style="5" bestFit="1" customWidth="1"/>
    <col min="2574" max="2580" width="12" style="5" bestFit="1" customWidth="1"/>
    <col min="2581" max="2581" width="16.85546875" style="5" bestFit="1" customWidth="1"/>
    <col min="2582" max="2589" width="12" style="5" bestFit="1" customWidth="1"/>
    <col min="2590" max="2590" width="12.42578125" style="5" bestFit="1" customWidth="1"/>
    <col min="2591" max="2591" width="12" style="5" bestFit="1" customWidth="1"/>
    <col min="2592" max="2592" width="14.42578125" style="5" bestFit="1" customWidth="1"/>
    <col min="2593" max="2601" width="12" style="5" bestFit="1" customWidth="1"/>
    <col min="2602" max="2602" width="13.42578125" style="5" bestFit="1" customWidth="1"/>
    <col min="2603" max="2603" width="12" style="5" bestFit="1" customWidth="1"/>
    <col min="2604" max="2604" width="15.42578125" style="5" bestFit="1" customWidth="1"/>
    <col min="2605" max="2607" width="12" style="5" bestFit="1" customWidth="1"/>
    <col min="2608" max="2608" width="18.5703125" style="5" bestFit="1" customWidth="1"/>
    <col min="2609" max="2609" width="12" style="5" bestFit="1" customWidth="1"/>
    <col min="2610" max="2610" width="11" style="5" bestFit="1" customWidth="1"/>
    <col min="2611" max="2611" width="13.42578125" style="5" bestFit="1" customWidth="1"/>
    <col min="2612" max="2612" width="13.85546875" style="5" bestFit="1" customWidth="1"/>
    <col min="2613" max="2618" width="12" style="5" bestFit="1" customWidth="1"/>
    <col min="2619" max="2619" width="9.5703125" style="5" bestFit="1" customWidth="1"/>
    <col min="2620" max="2621" width="12" style="5" bestFit="1" customWidth="1"/>
    <col min="2622" max="2622" width="11" style="5" bestFit="1" customWidth="1"/>
    <col min="2623" max="2623" width="12" style="5" bestFit="1" customWidth="1"/>
    <col min="2624" max="2624" width="16.5703125" style="5" bestFit="1" customWidth="1"/>
    <col min="2625" max="2625" width="11" style="5" bestFit="1" customWidth="1"/>
    <col min="2626" max="2635" width="12" style="5" bestFit="1" customWidth="1"/>
    <col min="2636" max="2636" width="11" style="5" bestFit="1" customWidth="1"/>
    <col min="2637" max="2637" width="12" style="5" bestFit="1" customWidth="1"/>
    <col min="2638" max="2638" width="23.42578125" style="5" bestFit="1" customWidth="1"/>
    <col min="2639" max="2651" width="12" style="5" bestFit="1" customWidth="1"/>
    <col min="2652" max="2652" width="11" style="5" bestFit="1" customWidth="1"/>
    <col min="2653" max="2656" width="12" style="5" bestFit="1" customWidth="1"/>
    <col min="2657" max="2657" width="17.85546875" style="5" bestFit="1" customWidth="1"/>
    <col min="2658" max="2658" width="12" style="5" bestFit="1" customWidth="1"/>
    <col min="2659" max="2659" width="11" style="5" bestFit="1" customWidth="1"/>
    <col min="2660" max="2660" width="12" style="5" bestFit="1" customWidth="1"/>
    <col min="2661" max="2661" width="11" style="5" bestFit="1" customWidth="1"/>
    <col min="2662" max="2664" width="12" style="5" bestFit="1" customWidth="1"/>
    <col min="2665" max="2665" width="11" style="5" bestFit="1" customWidth="1"/>
    <col min="2666" max="2676" width="12" style="5" bestFit="1" customWidth="1"/>
    <col min="2677" max="2677" width="10" style="5" bestFit="1" customWidth="1"/>
    <col min="2678" max="2682" width="12" style="5" bestFit="1" customWidth="1"/>
    <col min="2683" max="2683" width="24.140625" style="5" bestFit="1" customWidth="1"/>
    <col min="2684" max="2684" width="12" style="5" bestFit="1" customWidth="1"/>
    <col min="2685" max="2685" width="11" style="5" bestFit="1" customWidth="1"/>
    <col min="2686" max="2692" width="12" style="5" bestFit="1" customWidth="1"/>
    <col min="2693" max="2693" width="11.42578125" style="5" bestFit="1" customWidth="1"/>
    <col min="2694" max="2694" width="16.5703125" style="5" bestFit="1" customWidth="1"/>
    <col min="2695" max="2698" width="12" style="5" bestFit="1" customWidth="1"/>
    <col min="2699" max="2699" width="17.5703125" style="5" bestFit="1" customWidth="1"/>
    <col min="2700" max="2700" width="18.140625" style="5" bestFit="1" customWidth="1"/>
    <col min="2701" max="2701" width="12" style="5" bestFit="1" customWidth="1"/>
    <col min="2702" max="2702" width="11" style="5" bestFit="1" customWidth="1"/>
    <col min="2703" max="2703" width="12" style="5" bestFit="1" customWidth="1"/>
    <col min="2704" max="2704" width="17.85546875" style="5" bestFit="1" customWidth="1"/>
    <col min="2705" max="2707" width="12" style="5" bestFit="1" customWidth="1"/>
    <col min="2708" max="2708" width="9" style="5" customWidth="1"/>
    <col min="2709" max="2709" width="12" style="5" bestFit="1" customWidth="1"/>
    <col min="2710" max="2710" width="16.42578125" style="5" bestFit="1" customWidth="1"/>
    <col min="2711" max="2711" width="12.140625" style="5" bestFit="1" customWidth="1"/>
    <col min="2712" max="2716" width="12" style="5" bestFit="1" customWidth="1"/>
    <col min="2717" max="2717" width="11" style="5" bestFit="1" customWidth="1"/>
    <col min="2718" max="2720" width="12" style="5" bestFit="1" customWidth="1"/>
    <col min="2721" max="2721" width="22.140625" style="5" bestFit="1" customWidth="1"/>
    <col min="2722" max="2723" width="12" style="5" bestFit="1" customWidth="1"/>
    <col min="2724" max="2724" width="11" style="5" bestFit="1" customWidth="1"/>
    <col min="2725" max="2725" width="12" style="5" bestFit="1" customWidth="1"/>
    <col min="2726" max="2726" width="16" style="5" bestFit="1" customWidth="1"/>
    <col min="2727" max="2727" width="14.5703125" style="5" bestFit="1" customWidth="1"/>
    <col min="2728" max="2728" width="16.5703125" style="5" bestFit="1" customWidth="1"/>
    <col min="2729" max="2729" width="10" style="5" bestFit="1" customWidth="1"/>
    <col min="2730" max="2731" width="12" style="5" bestFit="1" customWidth="1"/>
    <col min="2732" max="2732" width="18.140625" style="5" bestFit="1" customWidth="1"/>
    <col min="2733" max="2734" width="12" style="5" bestFit="1" customWidth="1"/>
    <col min="2735" max="2735" width="19.85546875" style="5" bestFit="1" customWidth="1"/>
    <col min="2736" max="2736" width="23" style="5" bestFit="1" customWidth="1"/>
    <col min="2737" max="2737" width="12" style="5" bestFit="1" customWidth="1"/>
    <col min="2738" max="2738" width="11" style="5" bestFit="1" customWidth="1"/>
    <col min="2739" max="2742" width="12" style="5" bestFit="1" customWidth="1"/>
    <col min="2743" max="2743" width="11" style="5" bestFit="1" customWidth="1"/>
    <col min="2744" max="2744" width="12" style="5" bestFit="1" customWidth="1"/>
    <col min="2745" max="2745" width="17.5703125" style="5" bestFit="1" customWidth="1"/>
    <col min="2746" max="2746" width="26" style="5" bestFit="1" customWidth="1"/>
    <col min="2747" max="2747" width="15.42578125" style="5" bestFit="1" customWidth="1"/>
    <col min="2748" max="2748" width="10" style="5" bestFit="1" customWidth="1"/>
    <col min="2749" max="2760" width="12" style="5" bestFit="1" customWidth="1"/>
    <col min="2761" max="2761" width="19.85546875" style="5" bestFit="1" customWidth="1"/>
    <col min="2762" max="2762" width="12" style="5" bestFit="1" customWidth="1"/>
    <col min="2763" max="2763" width="11" style="5" bestFit="1" customWidth="1"/>
    <col min="2764" max="2768" width="12" style="5" bestFit="1" customWidth="1"/>
    <col min="2769" max="2769" width="11" style="5" bestFit="1" customWidth="1"/>
    <col min="2770" max="2770" width="13.85546875" style="5" bestFit="1" customWidth="1"/>
    <col min="2771" max="2772" width="12" style="5" bestFit="1" customWidth="1"/>
    <col min="2773" max="2773" width="5.85546875" style="5" customWidth="1"/>
    <col min="2774" max="2774" width="11" style="5" bestFit="1" customWidth="1"/>
    <col min="2775" max="2775" width="15.85546875" style="5" bestFit="1" customWidth="1"/>
    <col min="2776" max="2780" width="12" style="5" bestFit="1" customWidth="1"/>
    <col min="2781" max="2781" width="6" style="5" customWidth="1"/>
    <col min="2782" max="2783" width="12" style="5" bestFit="1" customWidth="1"/>
    <col min="2784" max="2784" width="10.5703125" style="5" bestFit="1" customWidth="1"/>
    <col min="2785" max="2786" width="12" style="5" bestFit="1" customWidth="1"/>
    <col min="2787" max="2787" width="16.85546875" style="5" bestFit="1" customWidth="1"/>
    <col min="2788" max="2788" width="17" style="5" bestFit="1" customWidth="1"/>
    <col min="2789" max="2789" width="11" style="5" bestFit="1" customWidth="1"/>
    <col min="2790" max="2790" width="12" style="5" bestFit="1" customWidth="1"/>
    <col min="2791" max="2791" width="11" style="5" bestFit="1" customWidth="1"/>
    <col min="2792" max="2797" width="12" style="5" bestFit="1" customWidth="1"/>
    <col min="2798" max="2798" width="11" style="5" bestFit="1" customWidth="1"/>
    <col min="2799" max="2805" width="12" style="5" bestFit="1" customWidth="1"/>
    <col min="2806" max="2806" width="15.140625" style="5" bestFit="1" customWidth="1"/>
    <col min="2807" max="2807" width="11" style="5" bestFit="1" customWidth="1"/>
    <col min="2808" max="2809" width="12" style="5" bestFit="1" customWidth="1"/>
    <col min="2810" max="2810" width="21.140625" style="5" bestFit="1" customWidth="1"/>
    <col min="2811" max="2811" width="12" style="5" bestFit="1" customWidth="1"/>
    <col min="2812" max="2812" width="22.5703125" style="5" bestFit="1" customWidth="1"/>
    <col min="2813" max="2817" width="12" style="5" bestFit="1" customWidth="1"/>
    <col min="2818" max="2818" width="13.140625" style="5" bestFit="1" customWidth="1"/>
    <col min="2819" max="2819" width="12" style="5" bestFit="1" customWidth="1"/>
    <col min="2820" max="2820" width="11" style="5" bestFit="1" customWidth="1"/>
    <col min="2821" max="2821" width="9.140625" style="5"/>
    <col min="2822" max="2822" width="11" style="5" bestFit="1" customWidth="1"/>
    <col min="2823" max="2823" width="13.42578125" style="5" bestFit="1" customWidth="1"/>
    <col min="2824" max="2824" width="16.5703125" style="5" bestFit="1" customWidth="1"/>
    <col min="2825" max="2827" width="12" style="5" bestFit="1" customWidth="1"/>
    <col min="2828" max="2828" width="16.42578125" style="5" bestFit="1" customWidth="1"/>
    <col min="2829" max="2829" width="15.5703125" style="5" bestFit="1" customWidth="1"/>
    <col min="2830" max="2830" width="11" style="5" bestFit="1" customWidth="1"/>
    <col min="2831" max="2831" width="18.85546875" style="5" bestFit="1" customWidth="1"/>
    <col min="2832" max="2833" width="12" style="5" bestFit="1" customWidth="1"/>
    <col min="2834" max="2834" width="14.42578125" style="5" bestFit="1" customWidth="1"/>
    <col min="2835" max="2835" width="14" style="5" bestFit="1" customWidth="1"/>
    <col min="2836" max="2842" width="12" style="5" bestFit="1" customWidth="1"/>
    <col min="2843" max="2843" width="13.42578125" style="5" bestFit="1" customWidth="1"/>
    <col min="2844" max="2847" width="12" style="5" bestFit="1" customWidth="1"/>
    <col min="2848" max="2848" width="7.85546875" style="5" customWidth="1"/>
    <col min="2849" max="2851" width="12" style="5" bestFit="1" customWidth="1"/>
    <col min="2852" max="2852" width="14.5703125" style="5" bestFit="1" customWidth="1"/>
    <col min="2853" max="2853" width="12" style="5" bestFit="1" customWidth="1"/>
    <col min="2854" max="2854" width="12.42578125" style="5" bestFit="1" customWidth="1"/>
    <col min="2855" max="2855" width="18.85546875" style="5" bestFit="1" customWidth="1"/>
    <col min="2856" max="2856" width="13.140625" style="5" bestFit="1" customWidth="1"/>
    <col min="2857" max="2860" width="12" style="5" bestFit="1" customWidth="1"/>
    <col min="2861" max="2861" width="11" style="5" bestFit="1" customWidth="1"/>
    <col min="2862" max="2862" width="6.42578125" style="5" customWidth="1"/>
    <col min="2863" max="2865" width="12" style="5" bestFit="1" customWidth="1"/>
    <col min="2866" max="2866" width="16" style="5" bestFit="1" customWidth="1"/>
    <col min="2867" max="2877" width="12" style="5" bestFit="1" customWidth="1"/>
    <col min="2878" max="2878" width="9" style="5" customWidth="1"/>
    <col min="2879" max="2881" width="12" style="5" bestFit="1" customWidth="1"/>
    <col min="2882" max="2882" width="11" style="5" bestFit="1" customWidth="1"/>
    <col min="2883" max="2887" width="12" style="5" bestFit="1" customWidth="1"/>
    <col min="2888" max="2888" width="14.5703125" style="5" bestFit="1" customWidth="1"/>
    <col min="2889" max="2891" width="12" style="5" bestFit="1" customWidth="1"/>
    <col min="2892" max="2892" width="16.42578125" style="5" bestFit="1" customWidth="1"/>
    <col min="2893" max="2896" width="12" style="5" bestFit="1" customWidth="1"/>
    <col min="2897" max="2897" width="14.42578125" style="5" bestFit="1" customWidth="1"/>
    <col min="2898" max="2901" width="12" style="5" bestFit="1" customWidth="1"/>
    <col min="2902" max="2902" width="20.5703125" style="5" bestFit="1" customWidth="1"/>
    <col min="2903" max="2903" width="12" style="5" bestFit="1" customWidth="1"/>
    <col min="2904" max="2904" width="15.85546875" style="5" bestFit="1" customWidth="1"/>
    <col min="2905" max="2906" width="12" style="5" bestFit="1" customWidth="1"/>
    <col min="2907" max="2907" width="11" style="5" bestFit="1" customWidth="1"/>
    <col min="2908" max="2908" width="23.140625" style="5" bestFit="1" customWidth="1"/>
    <col min="2909" max="2910" width="12" style="5" bestFit="1" customWidth="1"/>
    <col min="2911" max="2911" width="14.42578125" style="5" bestFit="1" customWidth="1"/>
    <col min="2912" max="2912" width="14.5703125" style="5" bestFit="1" customWidth="1"/>
    <col min="2913" max="2913" width="9" style="5" customWidth="1"/>
    <col min="2914" max="2921" width="12" style="5" bestFit="1" customWidth="1"/>
    <col min="2922" max="2922" width="15.140625" style="5" bestFit="1" customWidth="1"/>
    <col min="2923" max="2928" width="12" style="5" bestFit="1" customWidth="1"/>
    <col min="2929" max="2929" width="11" style="5" bestFit="1" customWidth="1"/>
    <col min="2930" max="2930" width="12" style="5" bestFit="1" customWidth="1"/>
    <col min="2931" max="2931" width="12.42578125" style="5" bestFit="1" customWidth="1"/>
    <col min="2932" max="2934" width="12" style="5" bestFit="1" customWidth="1"/>
    <col min="2935" max="2935" width="12.42578125" style="5" bestFit="1" customWidth="1"/>
    <col min="2936" max="2938" width="12" style="5" bestFit="1" customWidth="1"/>
    <col min="2939" max="2939" width="12.5703125" style="5" bestFit="1" customWidth="1"/>
    <col min="2940" max="2941" width="12" style="5" bestFit="1" customWidth="1"/>
    <col min="2942" max="2942" width="8.42578125" style="5" customWidth="1"/>
    <col min="2943" max="2945" width="12" style="5" bestFit="1" customWidth="1"/>
    <col min="2946" max="2946" width="15.85546875" style="5" bestFit="1" customWidth="1"/>
    <col min="2947" max="2949" width="12" style="5" bestFit="1" customWidth="1"/>
    <col min="2950" max="2950" width="19" style="5" bestFit="1" customWidth="1"/>
    <col min="2951" max="2951" width="9.140625" style="5"/>
    <col min="2952" max="2961" width="12" style="5" bestFit="1" customWidth="1"/>
    <col min="2962" max="2962" width="14" style="5" bestFit="1" customWidth="1"/>
    <col min="2963" max="2965" width="12" style="5" bestFit="1" customWidth="1"/>
    <col min="2966" max="2966" width="11" style="5" bestFit="1" customWidth="1"/>
    <col min="2967" max="2967" width="6.85546875" style="5" customWidth="1"/>
    <col min="2968" max="2971" width="12" style="5" bestFit="1" customWidth="1"/>
    <col min="2972" max="2972" width="11" style="5" bestFit="1" customWidth="1"/>
    <col min="2973" max="2973" width="14.5703125" style="5" bestFit="1" customWidth="1"/>
    <col min="2974" max="2976" width="12" style="5" bestFit="1" customWidth="1"/>
    <col min="2977" max="2977" width="10.42578125" style="5" bestFit="1" customWidth="1"/>
    <col min="2978" max="2981" width="12" style="5" bestFit="1" customWidth="1"/>
    <col min="2982" max="2982" width="15.5703125" style="5" bestFit="1" customWidth="1"/>
    <col min="2983" max="2985" width="12" style="5" bestFit="1" customWidth="1"/>
    <col min="2986" max="2986" width="12.42578125" style="5" bestFit="1" customWidth="1"/>
    <col min="2987" max="2987" width="12" style="5" bestFit="1" customWidth="1"/>
    <col min="2988" max="2988" width="8.85546875" style="5" customWidth="1"/>
    <col min="2989" max="2989" width="12" style="5" bestFit="1" customWidth="1"/>
    <col min="2990" max="2990" width="13.42578125" style="5" bestFit="1" customWidth="1"/>
    <col min="2991" max="2995" width="12" style="5" bestFit="1" customWidth="1"/>
    <col min="2996" max="2996" width="9.5703125" style="5" bestFit="1" customWidth="1"/>
    <col min="2997" max="2997" width="33" style="5" bestFit="1" customWidth="1"/>
    <col min="2998" max="2999" width="12" style="5" bestFit="1" customWidth="1"/>
    <col min="3000" max="3000" width="13.140625" style="5" bestFit="1" customWidth="1"/>
    <col min="3001" max="3001" width="11" style="5" bestFit="1" customWidth="1"/>
    <col min="3002" max="3004" width="12" style="5" bestFit="1" customWidth="1"/>
    <col min="3005" max="3005" width="24.42578125" style="5" bestFit="1" customWidth="1"/>
    <col min="3006" max="3006" width="12" style="5" bestFit="1" customWidth="1"/>
    <col min="3007" max="3007" width="11" style="5" bestFit="1" customWidth="1"/>
    <col min="3008" max="3012" width="12" style="5" bestFit="1" customWidth="1"/>
    <col min="3013" max="3013" width="12.140625" style="5" bestFit="1" customWidth="1"/>
    <col min="3014" max="3014" width="12" style="5" bestFit="1" customWidth="1"/>
    <col min="3015" max="3015" width="9.85546875" style="5" bestFit="1" customWidth="1"/>
    <col min="3016" max="3016" width="12" style="5" bestFit="1" customWidth="1"/>
    <col min="3017" max="3017" width="38.42578125" style="5" bestFit="1" customWidth="1"/>
    <col min="3018" max="3020" width="12" style="5" bestFit="1" customWidth="1"/>
    <col min="3021" max="3021" width="9.42578125" style="5" bestFit="1" customWidth="1"/>
    <col min="3022" max="3022" width="16.5703125" style="5" bestFit="1" customWidth="1"/>
    <col min="3023" max="3023" width="12" style="5" bestFit="1" customWidth="1"/>
    <col min="3024" max="3024" width="21.42578125" style="5" bestFit="1" customWidth="1"/>
    <col min="3025" max="3026" width="12" style="5" bestFit="1" customWidth="1"/>
    <col min="3027" max="3027" width="16.140625" style="5" bestFit="1" customWidth="1"/>
    <col min="3028" max="3028" width="12" style="5" bestFit="1" customWidth="1"/>
    <col min="3029" max="3029" width="8.42578125" style="5" customWidth="1"/>
    <col min="3030" max="3030" width="12" style="5" bestFit="1" customWidth="1"/>
    <col min="3031" max="3031" width="10.140625" style="5" bestFit="1" customWidth="1"/>
    <col min="3032" max="3038" width="12" style="5" bestFit="1" customWidth="1"/>
    <col min="3039" max="3039" width="12.5703125" style="5" bestFit="1" customWidth="1"/>
    <col min="3040" max="3042" width="12" style="5" bestFit="1" customWidth="1"/>
    <col min="3043" max="3043" width="14.42578125" style="5" bestFit="1" customWidth="1"/>
    <col min="3044" max="3045" width="12" style="5" bestFit="1" customWidth="1"/>
    <col min="3046" max="3046" width="22.42578125" style="5" bestFit="1" customWidth="1"/>
    <col min="3047" max="3047" width="12.140625" style="5" bestFit="1" customWidth="1"/>
    <col min="3048" max="3067" width="12" style="5" bestFit="1" customWidth="1"/>
    <col min="3068" max="3068" width="15.5703125" style="5" bestFit="1" customWidth="1"/>
    <col min="3069" max="3069" width="17.5703125" style="5" bestFit="1" customWidth="1"/>
    <col min="3070" max="3070" width="19.42578125" style="5" bestFit="1" customWidth="1"/>
    <col min="3071" max="3071" width="15" style="5" bestFit="1" customWidth="1"/>
    <col min="3072" max="3072" width="22.5703125" style="5" bestFit="1" customWidth="1"/>
    <col min="3073" max="3073" width="14.42578125" style="5" bestFit="1" customWidth="1"/>
    <col min="3074" max="3074" width="13.5703125" style="5" bestFit="1" customWidth="1"/>
    <col min="3075" max="3075" width="14.140625" style="5" bestFit="1" customWidth="1"/>
    <col min="3076" max="3076" width="18" style="5" bestFit="1" customWidth="1"/>
    <col min="3077" max="3077" width="12" style="5" bestFit="1" customWidth="1"/>
    <col min="3078" max="3078" width="14.85546875" style="5" bestFit="1" customWidth="1"/>
    <col min="3079" max="3079" width="15.42578125" style="5" bestFit="1" customWidth="1"/>
    <col min="3080" max="3080" width="13.5703125" style="5" bestFit="1" customWidth="1"/>
    <col min="3081" max="3081" width="16" style="5" bestFit="1" customWidth="1"/>
    <col min="3082" max="3082" width="14" style="5" bestFit="1" customWidth="1"/>
    <col min="3083" max="3083" width="16" style="5" bestFit="1" customWidth="1"/>
    <col min="3084" max="3084" width="24" style="5" bestFit="1" customWidth="1"/>
    <col min="3085" max="3085" width="14.5703125" style="5" bestFit="1" customWidth="1"/>
    <col min="3086" max="3087" width="12" style="5" bestFit="1" customWidth="1"/>
    <col min="3088" max="3088" width="12.5703125" style="5" bestFit="1" customWidth="1"/>
    <col min="3089" max="3089" width="16.5703125" style="5" bestFit="1" customWidth="1"/>
    <col min="3090" max="3090" width="15" style="5" bestFit="1" customWidth="1"/>
    <col min="3091" max="3091" width="28.5703125" style="5" bestFit="1" customWidth="1"/>
    <col min="3092" max="3092" width="23.5703125" style="5" bestFit="1" customWidth="1"/>
    <col min="3093" max="3093" width="13.85546875" style="5" bestFit="1" customWidth="1"/>
    <col min="3094" max="3094" width="12.140625" style="5" bestFit="1" customWidth="1"/>
    <col min="3095" max="3095" width="12.5703125" style="5" bestFit="1" customWidth="1"/>
    <col min="3096" max="3096" width="17.5703125" style="5" bestFit="1" customWidth="1"/>
    <col min="3097" max="3097" width="12.85546875" style="5" bestFit="1" customWidth="1"/>
    <col min="3098" max="3098" width="16" style="5" bestFit="1" customWidth="1"/>
    <col min="3099" max="3099" width="17.5703125" style="5" bestFit="1" customWidth="1"/>
    <col min="3100" max="3100" width="15.140625" style="5" bestFit="1" customWidth="1"/>
    <col min="3101" max="3101" width="14.85546875" style="5" bestFit="1" customWidth="1"/>
    <col min="3102" max="3102" width="12" style="5" bestFit="1" customWidth="1"/>
    <col min="3103" max="3103" width="11.140625" style="5" bestFit="1" customWidth="1"/>
    <col min="3104" max="3104" width="14.85546875" style="5" bestFit="1" customWidth="1"/>
    <col min="3105" max="3105" width="13.85546875" style="5" bestFit="1" customWidth="1"/>
    <col min="3106" max="3106" width="12" style="5" bestFit="1" customWidth="1"/>
    <col min="3107" max="3107" width="18.85546875" style="5" bestFit="1" customWidth="1"/>
    <col min="3108" max="3108" width="16" style="5" bestFit="1" customWidth="1"/>
    <col min="3109" max="3109" width="16.5703125" style="5" bestFit="1" customWidth="1"/>
    <col min="3110" max="3110" width="12" style="5" bestFit="1" customWidth="1"/>
    <col min="3111" max="3111" width="18.42578125" style="5" bestFit="1" customWidth="1"/>
    <col min="3112" max="3112" width="16.5703125" style="5" bestFit="1" customWidth="1"/>
    <col min="3113" max="3113" width="12.85546875" style="5" bestFit="1" customWidth="1"/>
    <col min="3114" max="3114" width="13.85546875" style="5" bestFit="1" customWidth="1"/>
    <col min="3115" max="3115" width="12" style="5" bestFit="1" customWidth="1"/>
    <col min="3116" max="3116" width="13.42578125" style="5" bestFit="1" customWidth="1"/>
    <col min="3117" max="3117" width="14.42578125" style="5" bestFit="1" customWidth="1"/>
    <col min="3118" max="3118" width="12" style="5" bestFit="1" customWidth="1"/>
    <col min="3119" max="3119" width="16.5703125" style="5" bestFit="1" customWidth="1"/>
    <col min="3120" max="3120" width="14.42578125" style="5" bestFit="1" customWidth="1"/>
    <col min="3121" max="3121" width="12.85546875" style="5" bestFit="1" customWidth="1"/>
    <col min="3122" max="3122" width="14.140625" style="5" bestFit="1" customWidth="1"/>
    <col min="3123" max="3123" width="14.42578125" style="5" bestFit="1" customWidth="1"/>
    <col min="3124" max="3124" width="13.42578125" style="5" bestFit="1" customWidth="1"/>
    <col min="3125" max="3125" width="18.42578125" style="5" bestFit="1" customWidth="1"/>
    <col min="3126" max="3127" width="19.5703125" style="5" bestFit="1" customWidth="1"/>
    <col min="3128" max="3128" width="20.140625" style="5" bestFit="1" customWidth="1"/>
    <col min="3129" max="3129" width="17" style="5" bestFit="1" customWidth="1"/>
    <col min="3130" max="3130" width="29.140625" style="5" bestFit="1" customWidth="1"/>
    <col min="3131" max="3131" width="13.5703125" style="5" bestFit="1" customWidth="1"/>
    <col min="3132" max="3132" width="15.5703125" style="5" bestFit="1" customWidth="1"/>
    <col min="3133" max="3133" width="12.42578125" style="5" bestFit="1" customWidth="1"/>
    <col min="3134" max="3134" width="13.42578125" style="5" bestFit="1" customWidth="1"/>
    <col min="3135" max="3135" width="14.5703125" style="5" bestFit="1" customWidth="1"/>
    <col min="3136" max="3136" width="19.5703125" style="5" bestFit="1" customWidth="1"/>
    <col min="3137" max="3137" width="12" style="5" bestFit="1" customWidth="1"/>
    <col min="3138" max="3138" width="7.85546875" style="5" customWidth="1"/>
    <col min="3139" max="3141" width="12" style="5" bestFit="1" customWidth="1"/>
    <col min="3142" max="3142" width="6" style="5" customWidth="1"/>
    <col min="3143" max="3149" width="12" style="5" bestFit="1" customWidth="1"/>
    <col min="3150" max="3150" width="7.85546875" style="5" customWidth="1"/>
    <col min="3151" max="3151" width="8.42578125" style="5" customWidth="1"/>
    <col min="3152" max="3152" width="12" style="5" bestFit="1" customWidth="1"/>
    <col min="3153" max="3153" width="20.42578125" style="5" bestFit="1" customWidth="1"/>
    <col min="3154" max="3154" width="11" style="5" bestFit="1" customWidth="1"/>
    <col min="3155" max="3159" width="12" style="5" bestFit="1" customWidth="1"/>
    <col min="3160" max="3160" width="11" style="5" bestFit="1" customWidth="1"/>
    <col min="3161" max="3161" width="12" style="5" bestFit="1" customWidth="1"/>
    <col min="3162" max="3162" width="9.85546875" style="5" bestFit="1" customWidth="1"/>
    <col min="3163" max="3165" width="12" style="5" bestFit="1" customWidth="1"/>
    <col min="3166" max="3166" width="16.85546875" style="5" bestFit="1" customWidth="1"/>
    <col min="3167" max="3174" width="12" style="5" bestFit="1" customWidth="1"/>
    <col min="3175" max="3175" width="12.42578125" style="5" bestFit="1" customWidth="1"/>
    <col min="3176" max="3176" width="12" style="5" bestFit="1" customWidth="1"/>
    <col min="3177" max="3177" width="14.42578125" style="5" bestFit="1" customWidth="1"/>
    <col min="3178" max="3178" width="11" style="5" bestFit="1" customWidth="1"/>
    <col min="3179" max="3179" width="12" style="5" bestFit="1" customWidth="1"/>
    <col min="3180" max="3180" width="11" style="5" bestFit="1" customWidth="1"/>
    <col min="3181" max="3184" width="12" style="5" bestFit="1" customWidth="1"/>
    <col min="3185" max="3185" width="11" style="5" bestFit="1" customWidth="1"/>
    <col min="3186" max="3187" width="12" style="5" bestFit="1" customWidth="1"/>
    <col min="3188" max="3188" width="15.42578125" style="5" bestFit="1" customWidth="1"/>
    <col min="3189" max="3189" width="12" style="5" bestFit="1" customWidth="1"/>
    <col min="3190" max="3191" width="11" style="5" bestFit="1" customWidth="1"/>
    <col min="3192" max="3192" width="18.5703125" style="5" bestFit="1" customWidth="1"/>
    <col min="3193" max="3194" width="12" style="5" bestFit="1" customWidth="1"/>
    <col min="3195" max="3195" width="13.42578125" style="5" bestFit="1" customWidth="1"/>
    <col min="3196" max="3196" width="13.85546875" style="5" bestFit="1" customWidth="1"/>
    <col min="3197" max="3198" width="12" style="5" bestFit="1" customWidth="1"/>
    <col min="3199" max="3199" width="11" style="5" bestFit="1" customWidth="1"/>
    <col min="3200" max="3202" width="12" style="5" bestFit="1" customWidth="1"/>
    <col min="3203" max="3203" width="9.5703125" style="5" bestFit="1" customWidth="1"/>
    <col min="3204" max="3204" width="11" style="5" bestFit="1" customWidth="1"/>
    <col min="3205" max="3205" width="12" style="5" bestFit="1" customWidth="1"/>
    <col min="3206" max="3206" width="9.42578125" style="5" bestFit="1" customWidth="1"/>
    <col min="3207" max="3207" width="12" style="5" bestFit="1" customWidth="1"/>
    <col min="3208" max="3208" width="16.5703125" style="5" bestFit="1" customWidth="1"/>
    <col min="3209" max="3210" width="12" style="5" bestFit="1" customWidth="1"/>
    <col min="3211" max="3211" width="11" style="5" bestFit="1" customWidth="1"/>
    <col min="3212" max="3221" width="12" style="5" bestFit="1" customWidth="1"/>
    <col min="3222" max="3222" width="23.42578125" style="5" bestFit="1" customWidth="1"/>
    <col min="3223" max="3223" width="11" style="5" bestFit="1" customWidth="1"/>
    <col min="3224" max="3240" width="12" style="5" bestFit="1" customWidth="1"/>
    <col min="3241" max="3241" width="17.85546875" style="5" bestFit="1" customWidth="1"/>
    <col min="3242" max="3245" width="12" style="5" bestFit="1" customWidth="1"/>
    <col min="3246" max="3246" width="11" style="5" bestFit="1" customWidth="1"/>
    <col min="3247" max="3251" width="12" style="5" bestFit="1" customWidth="1"/>
    <col min="3252" max="3252" width="6.5703125" style="5" customWidth="1"/>
    <col min="3253" max="3255" width="12" style="5" bestFit="1" customWidth="1"/>
    <col min="3256" max="3256" width="10" style="5" bestFit="1" customWidth="1"/>
    <col min="3257" max="3266" width="12" style="5" bestFit="1" customWidth="1"/>
    <col min="3267" max="3267" width="24.140625" style="5" bestFit="1" customWidth="1"/>
    <col min="3268" max="3273" width="12" style="5" bestFit="1" customWidth="1"/>
    <col min="3274" max="3274" width="11" style="5" bestFit="1" customWidth="1"/>
    <col min="3275" max="3277" width="12" style="5" bestFit="1" customWidth="1"/>
    <col min="3278" max="3278" width="16.5703125" style="5" bestFit="1" customWidth="1"/>
    <col min="3279" max="3282" width="12" style="5" bestFit="1" customWidth="1"/>
    <col min="3283" max="3283" width="17.5703125" style="5" bestFit="1" customWidth="1"/>
    <col min="3284" max="3284" width="18.140625" style="5" bestFit="1" customWidth="1"/>
    <col min="3285" max="3287" width="12" style="5" bestFit="1" customWidth="1"/>
    <col min="3288" max="3288" width="17.85546875" style="5" bestFit="1" customWidth="1"/>
    <col min="3289" max="3293" width="12" style="5" bestFit="1" customWidth="1"/>
    <col min="3294" max="3294" width="16.42578125" style="5" bestFit="1" customWidth="1"/>
    <col min="3295" max="3295" width="12.140625" style="5" bestFit="1" customWidth="1"/>
    <col min="3296" max="3304" width="12" style="5" bestFit="1" customWidth="1"/>
    <col min="3305" max="3305" width="22.140625" style="5" bestFit="1" customWidth="1"/>
    <col min="3306" max="3308" width="12" style="5" bestFit="1" customWidth="1"/>
    <col min="3309" max="3309" width="11" style="5" bestFit="1" customWidth="1"/>
    <col min="3310" max="3310" width="16" style="5" bestFit="1" customWidth="1"/>
    <col min="3311" max="3311" width="14.5703125" style="5" bestFit="1" customWidth="1"/>
    <col min="3312" max="3312" width="16.5703125" style="5" bestFit="1" customWidth="1"/>
    <col min="3313" max="3315" width="12" style="5" bestFit="1" customWidth="1"/>
    <col min="3316" max="3316" width="18.140625" style="5" bestFit="1" customWidth="1"/>
    <col min="3317" max="3318" width="12" style="5" bestFit="1" customWidth="1"/>
    <col min="3319" max="3319" width="19.85546875" style="5" bestFit="1" customWidth="1"/>
    <col min="3320" max="3320" width="23" style="5" bestFit="1" customWidth="1"/>
    <col min="3321" max="3328" width="12" style="5" bestFit="1" customWidth="1"/>
    <col min="3329" max="3329" width="17.5703125" style="5" bestFit="1" customWidth="1"/>
    <col min="3330" max="3330" width="26" style="5" bestFit="1" customWidth="1"/>
    <col min="3331" max="3331" width="15.42578125" style="5" bestFit="1" customWidth="1"/>
    <col min="3332" max="3333" width="12" style="5" bestFit="1" customWidth="1"/>
    <col min="3334" max="3334" width="11" style="5" bestFit="1" customWidth="1"/>
    <col min="3335" max="3341" width="12" style="5" bestFit="1" customWidth="1"/>
    <col min="3342" max="3342" width="11" style="5" bestFit="1" customWidth="1"/>
    <col min="3343" max="3344" width="12" style="5" bestFit="1" customWidth="1"/>
    <col min="3345" max="3345" width="19.85546875" style="5" bestFit="1" customWidth="1"/>
    <col min="3346" max="3347" width="12" style="5" bestFit="1" customWidth="1"/>
    <col min="3348" max="3348" width="10" style="5" bestFit="1" customWidth="1"/>
    <col min="3349" max="3350" width="12" style="5" bestFit="1" customWidth="1"/>
    <col min="3351" max="3351" width="11" style="5" bestFit="1" customWidth="1"/>
    <col min="3352" max="3352" width="12" style="5" bestFit="1" customWidth="1"/>
    <col min="3353" max="3353" width="10.85546875" style="5" bestFit="1" customWidth="1"/>
    <col min="3354" max="3354" width="13.85546875" style="5" bestFit="1" customWidth="1"/>
    <col min="3355" max="3358" width="12" style="5" bestFit="1" customWidth="1"/>
    <col min="3359" max="3359" width="15.85546875" style="5" bestFit="1" customWidth="1"/>
    <col min="3360" max="3363" width="12" style="5" bestFit="1" customWidth="1"/>
    <col min="3364" max="3364" width="9" style="5" customWidth="1"/>
    <col min="3365" max="3365" width="4.85546875" style="5" customWidth="1"/>
    <col min="3366" max="3367" width="12" style="5" bestFit="1" customWidth="1"/>
    <col min="3368" max="3368" width="10.5703125" style="5" bestFit="1" customWidth="1"/>
    <col min="3369" max="3370" width="12" style="5" bestFit="1" customWidth="1"/>
    <col min="3371" max="3371" width="16.85546875" style="5" bestFit="1" customWidth="1"/>
    <col min="3372" max="3372" width="17" style="5" bestFit="1" customWidth="1"/>
    <col min="3373" max="3374" width="12" style="5" bestFit="1" customWidth="1"/>
    <col min="3375" max="3375" width="10.5703125" style="5" bestFit="1" customWidth="1"/>
    <col min="3376" max="3376" width="11" style="5" bestFit="1" customWidth="1"/>
    <col min="3377" max="3389" width="12" style="5" bestFit="1" customWidth="1"/>
    <col min="3390" max="3390" width="15.140625" style="5" bestFit="1" customWidth="1"/>
    <col min="3391" max="3393" width="12" style="5" bestFit="1" customWidth="1"/>
    <col min="3394" max="3394" width="21.140625" style="5" bestFit="1" customWidth="1"/>
    <col min="3395" max="3395" width="11" style="5" bestFit="1" customWidth="1"/>
    <col min="3396" max="3396" width="22.5703125" style="5" bestFit="1" customWidth="1"/>
    <col min="3397" max="3400" width="12" style="5" bestFit="1" customWidth="1"/>
    <col min="3401" max="3401" width="11" style="5" bestFit="1" customWidth="1"/>
    <col min="3402" max="3402" width="13.140625" style="5" bestFit="1" customWidth="1"/>
    <col min="3403" max="3404" width="12" style="5" bestFit="1" customWidth="1"/>
    <col min="3405" max="3405" width="9.140625" style="5"/>
    <col min="3406" max="3406" width="12" style="5" bestFit="1" customWidth="1"/>
    <col min="3407" max="3407" width="13.42578125" style="5" bestFit="1" customWidth="1"/>
    <col min="3408" max="3408" width="16.5703125" style="5" bestFit="1" customWidth="1"/>
    <col min="3409" max="3409" width="11" style="5" bestFit="1" customWidth="1"/>
    <col min="3410" max="3410" width="7.42578125" style="5" customWidth="1"/>
    <col min="3411" max="3411" width="11" style="5" bestFit="1" customWidth="1"/>
    <col min="3412" max="3412" width="16.42578125" style="5" bestFit="1" customWidth="1"/>
    <col min="3413" max="3413" width="15.5703125" style="5" bestFit="1" customWidth="1"/>
    <col min="3414" max="3414" width="12" style="5" bestFit="1" customWidth="1"/>
    <col min="3415" max="3415" width="18.85546875" style="5" bestFit="1" customWidth="1"/>
    <col min="3416" max="3417" width="12" style="5" bestFit="1" customWidth="1"/>
    <col min="3418" max="3418" width="14.42578125" style="5" bestFit="1" customWidth="1"/>
    <col min="3419" max="3419" width="14" style="5" bestFit="1" customWidth="1"/>
    <col min="3420" max="3420" width="11" style="5" bestFit="1" customWidth="1"/>
    <col min="3421" max="3421" width="9.5703125" style="5" bestFit="1" customWidth="1"/>
    <col min="3422" max="3426" width="12" style="5" bestFit="1" customWidth="1"/>
    <col min="3427" max="3427" width="13.42578125" style="5" bestFit="1" customWidth="1"/>
    <col min="3428" max="3428" width="11.5703125" style="5" bestFit="1" customWidth="1"/>
    <col min="3429" max="3431" width="12" style="5" bestFit="1" customWidth="1"/>
    <col min="3432" max="3432" width="7.85546875" style="5" customWidth="1"/>
    <col min="3433" max="3435" width="12" style="5" bestFit="1" customWidth="1"/>
    <col min="3436" max="3436" width="14.5703125" style="5" bestFit="1" customWidth="1"/>
    <col min="3437" max="3437" width="12" style="5" bestFit="1" customWidth="1"/>
    <col min="3438" max="3438" width="12.42578125" style="5" bestFit="1" customWidth="1"/>
    <col min="3439" max="3439" width="18.85546875" style="5" bestFit="1" customWidth="1"/>
    <col min="3440" max="3440" width="13.140625" style="5" bestFit="1" customWidth="1"/>
    <col min="3441" max="3445" width="12" style="5" bestFit="1" customWidth="1"/>
    <col min="3446" max="3446" width="6.42578125" style="5" customWidth="1"/>
    <col min="3447" max="3449" width="12" style="5" bestFit="1" customWidth="1"/>
    <col min="3450" max="3450" width="16" style="5" bestFit="1" customWidth="1"/>
    <col min="3451" max="3459" width="12" style="5" bestFit="1" customWidth="1"/>
    <col min="3460" max="3460" width="11" style="5" bestFit="1" customWidth="1"/>
    <col min="3461" max="3461" width="12" style="5" bestFit="1" customWidth="1"/>
    <col min="3462" max="3462" width="9" style="5" customWidth="1"/>
    <col min="3463" max="3468" width="12" style="5" bestFit="1" customWidth="1"/>
    <col min="3469" max="3469" width="5.5703125" style="5" customWidth="1"/>
    <col min="3470" max="3471" width="12" style="5" bestFit="1" customWidth="1"/>
    <col min="3472" max="3472" width="14.5703125" style="5" bestFit="1" customWidth="1"/>
    <col min="3473" max="3475" width="12" style="5" bestFit="1" customWidth="1"/>
    <col min="3476" max="3476" width="16.42578125" style="5" bestFit="1" customWidth="1"/>
    <col min="3477" max="3480" width="12" style="5" bestFit="1" customWidth="1"/>
    <col min="3481" max="3481" width="14.42578125" style="5" bestFit="1" customWidth="1"/>
    <col min="3482" max="3483" width="12" style="5" bestFit="1" customWidth="1"/>
    <col min="3484" max="3484" width="11" style="5" bestFit="1" customWidth="1"/>
    <col min="3485" max="3485" width="12" style="5" bestFit="1" customWidth="1"/>
    <col min="3486" max="3486" width="20.5703125" style="5" bestFit="1" customWidth="1"/>
    <col min="3487" max="3487" width="12" style="5" bestFit="1" customWidth="1"/>
    <col min="3488" max="3488" width="15.85546875" style="5" bestFit="1" customWidth="1"/>
    <col min="3489" max="3491" width="12" style="5" bestFit="1" customWidth="1"/>
    <col min="3492" max="3492" width="23.140625" style="5" bestFit="1" customWidth="1"/>
    <col min="3493" max="3494" width="12" style="5" bestFit="1" customWidth="1"/>
    <col min="3495" max="3495" width="14.42578125" style="5" bestFit="1" customWidth="1"/>
    <col min="3496" max="3496" width="14.5703125" style="5" bestFit="1" customWidth="1"/>
    <col min="3497" max="3497" width="9" style="5" customWidth="1"/>
    <col min="3498" max="3499" width="12" style="5" bestFit="1" customWidth="1"/>
    <col min="3500" max="3500" width="11" style="5" bestFit="1" customWidth="1"/>
    <col min="3501" max="3502" width="12" style="5" bestFit="1" customWidth="1"/>
    <col min="3503" max="3503" width="11" style="5" bestFit="1" customWidth="1"/>
    <col min="3504" max="3505" width="12" style="5" bestFit="1" customWidth="1"/>
    <col min="3506" max="3506" width="15.140625" style="5" bestFit="1" customWidth="1"/>
    <col min="3507" max="3510" width="12" style="5" bestFit="1" customWidth="1"/>
    <col min="3511" max="3511" width="9.42578125" style="5" bestFit="1" customWidth="1"/>
    <col min="3512" max="3512" width="12" style="5" bestFit="1" customWidth="1"/>
    <col min="3513" max="3513" width="5.85546875" style="5" customWidth="1"/>
    <col min="3514" max="3514" width="12" style="5" bestFit="1" customWidth="1"/>
    <col min="3515" max="3515" width="12.42578125" style="5" bestFit="1" customWidth="1"/>
    <col min="3516" max="3518" width="12" style="5" bestFit="1" customWidth="1"/>
    <col min="3519" max="3519" width="12.42578125" style="5" bestFit="1" customWidth="1"/>
    <col min="3520" max="3522" width="12" style="5" bestFit="1" customWidth="1"/>
    <col min="3523" max="3523" width="12.5703125" style="5" bestFit="1" customWidth="1"/>
    <col min="3524" max="3525" width="12" style="5" bestFit="1" customWidth="1"/>
    <col min="3526" max="3526" width="8.42578125" style="5" customWidth="1"/>
    <col min="3527" max="3529" width="12" style="5" bestFit="1" customWidth="1"/>
    <col min="3530" max="3530" width="15.85546875" style="5" bestFit="1" customWidth="1"/>
    <col min="3531" max="3531" width="11" style="5" bestFit="1" customWidth="1"/>
    <col min="3532" max="3533" width="12" style="5" bestFit="1" customWidth="1"/>
    <col min="3534" max="3534" width="19" style="5" bestFit="1" customWidth="1"/>
    <col min="3535" max="3535" width="9.140625" style="5"/>
    <col min="3536" max="3536" width="11.140625" style="5" bestFit="1" customWidth="1"/>
    <col min="3537" max="3545" width="12" style="5" bestFit="1" customWidth="1"/>
    <col min="3546" max="3546" width="14" style="5" bestFit="1" customWidth="1"/>
    <col min="3547" max="3550" width="12" style="5" bestFit="1" customWidth="1"/>
    <col min="3551" max="3551" width="6.85546875" style="5" customWidth="1"/>
    <col min="3552" max="3552" width="11" style="5" bestFit="1" customWidth="1"/>
    <col min="3553" max="3556" width="12" style="5" bestFit="1" customWidth="1"/>
    <col min="3557" max="3557" width="14.5703125" style="5" bestFit="1" customWidth="1"/>
    <col min="3558" max="3565" width="12" style="5" bestFit="1" customWidth="1"/>
    <col min="3566" max="3566" width="15.5703125" style="5" bestFit="1" customWidth="1"/>
    <col min="3567" max="3569" width="12" style="5" bestFit="1" customWidth="1"/>
    <col min="3570" max="3570" width="12.42578125" style="5" bestFit="1" customWidth="1"/>
    <col min="3571" max="3573" width="12" style="5" bestFit="1" customWidth="1"/>
    <col min="3574" max="3574" width="13.42578125" style="5" bestFit="1" customWidth="1"/>
    <col min="3575" max="3579" width="12" style="5" bestFit="1" customWidth="1"/>
    <col min="3580" max="3580" width="9.5703125" style="5" bestFit="1" customWidth="1"/>
    <col min="3581" max="3581" width="33" style="5" bestFit="1" customWidth="1"/>
    <col min="3582" max="3583" width="12" style="5" bestFit="1" customWidth="1"/>
    <col min="3584" max="3584" width="13.140625" style="5" bestFit="1" customWidth="1"/>
    <col min="3585" max="3588" width="12" style="5" bestFit="1" customWidth="1"/>
    <col min="3589" max="3589" width="24.42578125" style="5" bestFit="1" customWidth="1"/>
    <col min="3590" max="3596" width="12" style="5" bestFit="1" customWidth="1"/>
    <col min="3597" max="3597" width="12.140625" style="5" bestFit="1" customWidth="1"/>
    <col min="3598" max="3600" width="12" style="5" bestFit="1" customWidth="1"/>
    <col min="3601" max="3601" width="38.42578125" style="5" bestFit="1" customWidth="1"/>
    <col min="3602" max="3605" width="12" style="5" bestFit="1" customWidth="1"/>
    <col min="3606" max="3606" width="16.5703125" style="5" bestFit="1" customWidth="1"/>
    <col min="3607" max="3607" width="12" style="5" bestFit="1" customWidth="1"/>
    <col min="3608" max="3608" width="21.42578125" style="5" bestFit="1" customWidth="1"/>
    <col min="3609" max="3609" width="6.5703125" style="5" customWidth="1"/>
    <col min="3610" max="3611" width="12" style="5" bestFit="1" customWidth="1"/>
    <col min="3612" max="3612" width="16.140625" style="5" bestFit="1" customWidth="1"/>
    <col min="3613" max="3623" width="12" style="5" bestFit="1" customWidth="1"/>
    <col min="3624" max="3624" width="12.5703125" style="5" bestFit="1" customWidth="1"/>
    <col min="3625" max="3625" width="11" style="5" bestFit="1" customWidth="1"/>
    <col min="3626" max="3627" width="12" style="5" bestFit="1" customWidth="1"/>
    <col min="3628" max="3628" width="14.42578125" style="5" bestFit="1" customWidth="1"/>
    <col min="3629" max="3630" width="12" style="5" bestFit="1" customWidth="1"/>
    <col min="3631" max="3631" width="22.42578125" style="5" bestFit="1" customWidth="1"/>
    <col min="3632" max="3632" width="12.140625" style="5" bestFit="1" customWidth="1"/>
    <col min="3633" max="3633" width="11" style="5" bestFit="1" customWidth="1"/>
    <col min="3634" max="3652" width="12" style="5" bestFit="1" customWidth="1"/>
    <col min="3653" max="3653" width="15.5703125" style="5" bestFit="1" customWidth="1"/>
    <col min="3654" max="3654" width="17.5703125" style="5" bestFit="1" customWidth="1"/>
    <col min="3655" max="3655" width="19.42578125" style="5" bestFit="1" customWidth="1"/>
    <col min="3656" max="3656" width="15" style="5" bestFit="1" customWidth="1"/>
    <col min="3657" max="3657" width="22.5703125" style="5" bestFit="1" customWidth="1"/>
    <col min="3658" max="3658" width="14.42578125" style="5" bestFit="1" customWidth="1"/>
    <col min="3659" max="3659" width="13.5703125" style="5" bestFit="1" customWidth="1"/>
    <col min="3660" max="3660" width="14.140625" style="5" bestFit="1" customWidth="1"/>
    <col min="3661" max="3661" width="18" style="5" bestFit="1" customWidth="1"/>
    <col min="3662" max="3662" width="12" style="5" bestFit="1" customWidth="1"/>
    <col min="3663" max="3663" width="14.85546875" style="5" bestFit="1" customWidth="1"/>
    <col min="3664" max="3664" width="15.42578125" style="5" bestFit="1" customWidth="1"/>
    <col min="3665" max="3665" width="13.5703125" style="5" bestFit="1" customWidth="1"/>
    <col min="3666" max="3666" width="16" style="5" bestFit="1" customWidth="1"/>
    <col min="3667" max="3667" width="14" style="5" bestFit="1" customWidth="1"/>
    <col min="3668" max="3668" width="16" style="5" bestFit="1" customWidth="1"/>
    <col min="3669" max="3669" width="24" style="5" bestFit="1" customWidth="1"/>
    <col min="3670" max="3670" width="14.5703125" style="5" bestFit="1" customWidth="1"/>
    <col min="3671" max="3672" width="12" style="5" bestFit="1" customWidth="1"/>
    <col min="3673" max="3673" width="12.5703125" style="5" bestFit="1" customWidth="1"/>
    <col min="3674" max="3674" width="16.5703125" style="5" bestFit="1" customWidth="1"/>
    <col min="3675" max="3675" width="15" style="5" bestFit="1" customWidth="1"/>
    <col min="3676" max="3676" width="28.5703125" style="5" bestFit="1" customWidth="1"/>
    <col min="3677" max="3677" width="23.5703125" style="5" bestFit="1" customWidth="1"/>
    <col min="3678" max="3678" width="13.85546875" style="5" bestFit="1" customWidth="1"/>
    <col min="3679" max="3679" width="12.140625" style="5" bestFit="1" customWidth="1"/>
    <col min="3680" max="3680" width="12.5703125" style="5" bestFit="1" customWidth="1"/>
    <col min="3681" max="3681" width="17.5703125" style="5" bestFit="1" customWidth="1"/>
    <col min="3682" max="3682" width="12.85546875" style="5" bestFit="1" customWidth="1"/>
    <col min="3683" max="3683" width="16" style="5" bestFit="1" customWidth="1"/>
    <col min="3684" max="3684" width="17.5703125" style="5" bestFit="1" customWidth="1"/>
    <col min="3685" max="3685" width="15.140625" style="5" bestFit="1" customWidth="1"/>
    <col min="3686" max="3686" width="14.85546875" style="5" bestFit="1" customWidth="1"/>
    <col min="3687" max="3688" width="12" style="5" bestFit="1" customWidth="1"/>
    <col min="3689" max="3689" width="14.85546875" style="5" bestFit="1" customWidth="1"/>
    <col min="3690" max="3690" width="13.85546875" style="5" bestFit="1" customWidth="1"/>
    <col min="3691" max="3691" width="12" style="5" bestFit="1" customWidth="1"/>
    <col min="3692" max="3692" width="18.85546875" style="5" bestFit="1" customWidth="1"/>
    <col min="3693" max="3693" width="16" style="5" bestFit="1" customWidth="1"/>
    <col min="3694" max="3694" width="16.5703125" style="5" bestFit="1" customWidth="1"/>
    <col min="3695" max="3695" width="12" style="5" bestFit="1" customWidth="1"/>
    <col min="3696" max="3696" width="18.42578125" style="5" bestFit="1" customWidth="1"/>
    <col min="3697" max="3697" width="16.5703125" style="5" bestFit="1" customWidth="1"/>
    <col min="3698" max="3698" width="12.85546875" style="5" bestFit="1" customWidth="1"/>
    <col min="3699" max="3699" width="13.85546875" style="5" bestFit="1" customWidth="1"/>
    <col min="3700" max="3700" width="12" style="5" bestFit="1" customWidth="1"/>
    <col min="3701" max="3701" width="13.42578125" style="5" bestFit="1" customWidth="1"/>
    <col min="3702" max="3702" width="14.42578125" style="5" bestFit="1" customWidth="1"/>
    <col min="3703" max="3703" width="12" style="5" bestFit="1" customWidth="1"/>
    <col min="3704" max="3704" width="16.5703125" style="5" bestFit="1" customWidth="1"/>
    <col min="3705" max="3705" width="14.42578125" style="5" bestFit="1" customWidth="1"/>
    <col min="3706" max="3706" width="12.85546875" style="5" bestFit="1" customWidth="1"/>
    <col min="3707" max="3707" width="14.140625" style="5" bestFit="1" customWidth="1"/>
    <col min="3708" max="3708" width="14.42578125" style="5" bestFit="1" customWidth="1"/>
    <col min="3709" max="3709" width="13.42578125" style="5" bestFit="1" customWidth="1"/>
    <col min="3710" max="3710" width="18.42578125" style="5" bestFit="1" customWidth="1"/>
    <col min="3711" max="3712" width="19.5703125" style="5" bestFit="1" customWidth="1"/>
    <col min="3713" max="3713" width="20.140625" style="5" bestFit="1" customWidth="1"/>
    <col min="3714" max="3714" width="17" style="5" bestFit="1" customWidth="1"/>
    <col min="3715" max="3715" width="29.140625" style="5" bestFit="1" customWidth="1"/>
    <col min="3716" max="3716" width="13.5703125" style="5" bestFit="1" customWidth="1"/>
    <col min="3717" max="3717" width="15.5703125" style="5" bestFit="1" customWidth="1"/>
    <col min="3718" max="3718" width="12.42578125" style="5" bestFit="1" customWidth="1"/>
    <col min="3719" max="3719" width="13.42578125" style="5" bestFit="1" customWidth="1"/>
    <col min="3720" max="3720" width="14.5703125" style="5" bestFit="1" customWidth="1"/>
    <col min="3721" max="3721" width="19.5703125" style="5" bestFit="1" customWidth="1"/>
    <col min="3722" max="3722" width="11" style="5" bestFit="1" customWidth="1"/>
    <col min="3723" max="3723" width="7.85546875" style="5" customWidth="1"/>
    <col min="3724" max="3734" width="12" style="5" bestFit="1" customWidth="1"/>
    <col min="3735" max="3735" width="7.85546875" style="5" customWidth="1"/>
    <col min="3736" max="3736" width="8.42578125" style="5" customWidth="1"/>
    <col min="3737" max="3737" width="12" style="5" bestFit="1" customWidth="1"/>
    <col min="3738" max="3738" width="20.42578125" style="5" bestFit="1" customWidth="1"/>
    <col min="3739" max="3740" width="12" style="5" bestFit="1" customWidth="1"/>
    <col min="3741" max="3741" width="11" style="5" bestFit="1" customWidth="1"/>
    <col min="3742" max="3750" width="12" style="5" bestFit="1" customWidth="1"/>
    <col min="3751" max="3751" width="16.85546875" style="5" bestFit="1" customWidth="1"/>
    <col min="3752" max="3755" width="12" style="5" bestFit="1" customWidth="1"/>
    <col min="3756" max="3756" width="9" style="5" customWidth="1"/>
    <col min="3757" max="3759" width="12" style="5" bestFit="1" customWidth="1"/>
    <col min="3760" max="3760" width="12.42578125" style="5" bestFit="1" customWidth="1"/>
    <col min="3761" max="3761" width="12" style="5" bestFit="1" customWidth="1"/>
    <col min="3762" max="3762" width="14.42578125" style="5" bestFit="1" customWidth="1"/>
    <col min="3763" max="3764" width="12" style="5" bestFit="1" customWidth="1"/>
    <col min="3765" max="3765" width="11" style="5" bestFit="1" customWidth="1"/>
    <col min="3766" max="3769" width="12" style="5" bestFit="1" customWidth="1"/>
    <col min="3770" max="3770" width="11" style="5" bestFit="1" customWidth="1"/>
    <col min="3771" max="3772" width="12" style="5" bestFit="1" customWidth="1"/>
    <col min="3773" max="3773" width="15.42578125" style="5" bestFit="1" customWidth="1"/>
    <col min="3774" max="3775" width="12" style="5" bestFit="1" customWidth="1"/>
    <col min="3776" max="3776" width="10" style="5" bestFit="1" customWidth="1"/>
    <col min="3777" max="3777" width="18.5703125" style="5" bestFit="1" customWidth="1"/>
    <col min="3778" max="3779" width="12" style="5" bestFit="1" customWidth="1"/>
    <col min="3780" max="3780" width="13.42578125" style="5" bestFit="1" customWidth="1"/>
    <col min="3781" max="3781" width="13.85546875" style="5" bestFit="1" customWidth="1"/>
    <col min="3782" max="3787" width="12" style="5" bestFit="1" customWidth="1"/>
    <col min="3788" max="3788" width="9.5703125" style="5" bestFit="1" customWidth="1"/>
    <col min="3789" max="3790" width="12" style="5" bestFit="1" customWidth="1"/>
    <col min="3791" max="3791" width="9.42578125" style="5" bestFit="1" customWidth="1"/>
    <col min="3792" max="3792" width="12" style="5" bestFit="1" customWidth="1"/>
    <col min="3793" max="3793" width="16.5703125" style="5" bestFit="1" customWidth="1"/>
    <col min="3794" max="3796" width="12" style="5" bestFit="1" customWidth="1"/>
    <col min="3797" max="3797" width="11" style="5" bestFit="1" customWidth="1"/>
    <col min="3798" max="3806" width="12" style="5" bestFit="1" customWidth="1"/>
    <col min="3807" max="3807" width="23.42578125" style="5" bestFit="1" customWidth="1"/>
    <col min="3808" max="3825" width="12" style="5" bestFit="1" customWidth="1"/>
    <col min="3826" max="3826" width="17.85546875" style="5" bestFit="1" customWidth="1"/>
    <col min="3827" max="3830" width="12" style="5" bestFit="1" customWidth="1"/>
    <col min="3831" max="3831" width="11" style="5" bestFit="1" customWidth="1"/>
    <col min="3832" max="3851" width="12" style="5" bestFit="1" customWidth="1"/>
    <col min="3852" max="3852" width="24.140625" style="5" bestFit="1" customWidth="1"/>
    <col min="3853" max="3855" width="12" style="5" bestFit="1" customWidth="1"/>
    <col min="3856" max="3856" width="11.5703125" style="5" bestFit="1" customWidth="1"/>
    <col min="3857" max="3857" width="11" style="5" bestFit="1" customWidth="1"/>
    <col min="3858" max="3860" width="12" style="5" bestFit="1" customWidth="1"/>
    <col min="3861" max="3861" width="11" style="5" bestFit="1" customWidth="1"/>
    <col min="3862" max="3862" width="12" style="5" bestFit="1" customWidth="1"/>
    <col min="3863" max="3863" width="16.5703125" style="5" bestFit="1" customWidth="1"/>
    <col min="3864" max="3867" width="12" style="5" bestFit="1" customWidth="1"/>
    <col min="3868" max="3868" width="17.5703125" style="5" bestFit="1" customWidth="1"/>
    <col min="3869" max="3869" width="18.140625" style="5" bestFit="1" customWidth="1"/>
    <col min="3870" max="3872" width="12" style="5" bestFit="1" customWidth="1"/>
    <col min="3873" max="3873" width="17.85546875" style="5" bestFit="1" customWidth="1"/>
    <col min="3874" max="3878" width="12" style="5" bestFit="1" customWidth="1"/>
    <col min="3879" max="3879" width="16.42578125" style="5" bestFit="1" customWidth="1"/>
    <col min="3880" max="3880" width="12.140625" style="5" bestFit="1" customWidth="1"/>
    <col min="3881" max="3883" width="12" style="5" bestFit="1" customWidth="1"/>
    <col min="3884" max="3884" width="11" style="5" bestFit="1" customWidth="1"/>
    <col min="3885" max="3889" width="12" style="5" bestFit="1" customWidth="1"/>
    <col min="3890" max="3890" width="22.140625" style="5" bestFit="1" customWidth="1"/>
    <col min="3891" max="3894" width="12" style="5" bestFit="1" customWidth="1"/>
    <col min="3895" max="3895" width="16" style="5" bestFit="1" customWidth="1"/>
    <col min="3896" max="3896" width="14.5703125" style="5" bestFit="1" customWidth="1"/>
    <col min="3897" max="3897" width="16.5703125" style="5" bestFit="1" customWidth="1"/>
    <col min="3898" max="3900" width="12" style="5" bestFit="1" customWidth="1"/>
    <col min="3901" max="3901" width="18.140625" style="5" bestFit="1" customWidth="1"/>
    <col min="3902" max="3903" width="12" style="5" bestFit="1" customWidth="1"/>
    <col min="3904" max="3904" width="19.85546875" style="5" bestFit="1" customWidth="1"/>
    <col min="3905" max="3905" width="23" style="5" bestFit="1" customWidth="1"/>
    <col min="3906" max="3912" width="12" style="5" bestFit="1" customWidth="1"/>
    <col min="3913" max="3913" width="11" style="5" bestFit="1" customWidth="1"/>
    <col min="3914" max="3914" width="17.5703125" style="5" bestFit="1" customWidth="1"/>
    <col min="3915" max="3915" width="26" style="5" bestFit="1" customWidth="1"/>
    <col min="3916" max="3916" width="15.42578125" style="5" bestFit="1" customWidth="1"/>
    <col min="3917" max="3922" width="12" style="5" bestFit="1" customWidth="1"/>
    <col min="3923" max="3923" width="11" style="5" bestFit="1" customWidth="1"/>
    <col min="3924" max="3926" width="12" style="5" bestFit="1" customWidth="1"/>
    <col min="3927" max="3927" width="11" style="5" bestFit="1" customWidth="1"/>
    <col min="3928" max="3929" width="12" style="5" bestFit="1" customWidth="1"/>
    <col min="3930" max="3930" width="19.85546875" style="5" bestFit="1" customWidth="1"/>
    <col min="3931" max="3938" width="12" style="5" bestFit="1" customWidth="1"/>
    <col min="3939" max="3939" width="13.85546875" style="5" bestFit="1" customWidth="1"/>
    <col min="3940" max="3943" width="12" style="5" bestFit="1" customWidth="1"/>
    <col min="3944" max="3944" width="15.85546875" style="5" bestFit="1" customWidth="1"/>
    <col min="3945" max="3952" width="12" style="5" bestFit="1" customWidth="1"/>
    <col min="3953" max="3953" width="10.5703125" style="5" bestFit="1" customWidth="1"/>
    <col min="3954" max="3955" width="12" style="5" bestFit="1" customWidth="1"/>
    <col min="3956" max="3956" width="16.85546875" style="5" bestFit="1" customWidth="1"/>
    <col min="3957" max="3957" width="17" style="5" bestFit="1" customWidth="1"/>
    <col min="3958" max="3960" width="12" style="5" bestFit="1" customWidth="1"/>
    <col min="3961" max="3961" width="11" style="5" bestFit="1" customWidth="1"/>
    <col min="3962" max="3970" width="12" style="5" bestFit="1" customWidth="1"/>
    <col min="3971" max="3971" width="11" style="5" bestFit="1" customWidth="1"/>
    <col min="3972" max="3974" width="12" style="5" bestFit="1" customWidth="1"/>
    <col min="3975" max="3975" width="15.140625" style="5" bestFit="1" customWidth="1"/>
    <col min="3976" max="3978" width="12" style="5" bestFit="1" customWidth="1"/>
    <col min="3979" max="3979" width="21.140625" style="5" bestFit="1" customWidth="1"/>
    <col min="3980" max="3980" width="12" style="5" bestFit="1" customWidth="1"/>
    <col min="3981" max="3981" width="22.5703125" style="5" bestFit="1" customWidth="1"/>
    <col min="3982" max="3984" width="12" style="5" bestFit="1" customWidth="1"/>
    <col min="3985" max="3985" width="11" style="5" bestFit="1" customWidth="1"/>
    <col min="3986" max="3986" width="12" style="5" bestFit="1" customWidth="1"/>
    <col min="3987" max="3987" width="13.140625" style="5" bestFit="1" customWidth="1"/>
    <col min="3988" max="3988" width="12" style="5" bestFit="1" customWidth="1"/>
    <col min="3989" max="3989" width="11" style="5" bestFit="1" customWidth="1"/>
    <col min="3990" max="3991" width="12" style="5" bestFit="1" customWidth="1"/>
    <col min="3992" max="3992" width="13.42578125" style="5" bestFit="1" customWidth="1"/>
    <col min="3993" max="3993" width="16.5703125" style="5" bestFit="1" customWidth="1"/>
    <col min="3994" max="3995" width="12" style="5" bestFit="1" customWidth="1"/>
    <col min="3996" max="3996" width="11" style="5" bestFit="1" customWidth="1"/>
    <col min="3997" max="3997" width="16.42578125" style="5" bestFit="1" customWidth="1"/>
    <col min="3998" max="3998" width="15.5703125" style="5" bestFit="1" customWidth="1"/>
    <col min="3999" max="3999" width="12" style="5" bestFit="1" customWidth="1"/>
    <col min="4000" max="4000" width="18.85546875" style="5" bestFit="1" customWidth="1"/>
    <col min="4001" max="4002" width="12" style="5" bestFit="1" customWidth="1"/>
    <col min="4003" max="4003" width="14.42578125" style="5" bestFit="1" customWidth="1"/>
    <col min="4004" max="4004" width="14" style="5" bestFit="1" customWidth="1"/>
    <col min="4005" max="4011" width="12" style="5" bestFit="1" customWidth="1"/>
    <col min="4012" max="4012" width="13.42578125" style="5" bestFit="1" customWidth="1"/>
    <col min="4013" max="4016" width="12" style="5" bestFit="1" customWidth="1"/>
    <col min="4017" max="4017" width="7.85546875" style="5" customWidth="1"/>
    <col min="4018" max="4020" width="12" style="5" bestFit="1" customWidth="1"/>
    <col min="4021" max="4021" width="14.5703125" style="5" bestFit="1" customWidth="1"/>
    <col min="4022" max="4022" width="12" style="5" bestFit="1" customWidth="1"/>
    <col min="4023" max="4023" width="12.42578125" style="5" bestFit="1" customWidth="1"/>
    <col min="4024" max="4024" width="18.85546875" style="5" bestFit="1" customWidth="1"/>
    <col min="4025" max="4025" width="13.140625" style="5" bestFit="1" customWidth="1"/>
    <col min="4026" max="4028" width="12" style="5" bestFit="1" customWidth="1"/>
    <col min="4029" max="4029" width="10" style="5" bestFit="1" customWidth="1"/>
    <col min="4030" max="4030" width="12" style="5" bestFit="1" customWidth="1"/>
    <col min="4031" max="4031" width="6.42578125" style="5" customWidth="1"/>
    <col min="4032" max="4032" width="11" style="5" bestFit="1" customWidth="1"/>
    <col min="4033" max="4034" width="12" style="5" bestFit="1" customWidth="1"/>
    <col min="4035" max="4035" width="16" style="5" bestFit="1" customWidth="1"/>
    <col min="4036" max="4044" width="12" style="5" bestFit="1" customWidth="1"/>
    <col min="4045" max="4045" width="11" style="5" bestFit="1" customWidth="1"/>
    <col min="4046" max="4046" width="12" style="5" bestFit="1" customWidth="1"/>
    <col min="4047" max="4047" width="9" style="5" customWidth="1"/>
    <col min="4048" max="4048" width="12" style="5" bestFit="1" customWidth="1"/>
    <col min="4049" max="4050" width="11" style="5" bestFit="1" customWidth="1"/>
    <col min="4051" max="4055" width="12" style="5" bestFit="1" customWidth="1"/>
    <col min="4056" max="4056" width="11" style="5" bestFit="1" customWidth="1"/>
    <col min="4057" max="4057" width="14.5703125" style="5" bestFit="1" customWidth="1"/>
    <col min="4058" max="4060" width="12" style="5" bestFit="1" customWidth="1"/>
    <col min="4061" max="4061" width="16.42578125" style="5" bestFit="1" customWidth="1"/>
    <col min="4062" max="4064" width="12" style="5" bestFit="1" customWidth="1"/>
    <col min="4065" max="4065" width="11.5703125" style="5" bestFit="1" customWidth="1"/>
    <col min="4066" max="4066" width="14.42578125" style="5" bestFit="1" customWidth="1"/>
    <col min="4067" max="4067" width="11" style="5" bestFit="1" customWidth="1"/>
    <col min="4068" max="4070" width="12" style="5" bestFit="1" customWidth="1"/>
    <col min="4071" max="4071" width="20.5703125" style="5" bestFit="1" customWidth="1"/>
    <col min="4072" max="4072" width="12" style="5" bestFit="1" customWidth="1"/>
    <col min="4073" max="4073" width="15.85546875" style="5" bestFit="1" customWidth="1"/>
    <col min="4074" max="4076" width="12" style="5" bestFit="1" customWidth="1"/>
    <col min="4077" max="4077" width="23.140625" style="5" bestFit="1" customWidth="1"/>
    <col min="4078" max="4079" width="12" style="5" bestFit="1" customWidth="1"/>
    <col min="4080" max="4080" width="14.42578125" style="5" bestFit="1" customWidth="1"/>
    <col min="4081" max="4081" width="14.5703125" style="5" bestFit="1" customWidth="1"/>
    <col min="4082" max="4087" width="12" style="5" bestFit="1" customWidth="1"/>
    <col min="4088" max="4088" width="11" style="5" bestFit="1" customWidth="1"/>
    <col min="4089" max="4090" width="12" style="5" bestFit="1" customWidth="1"/>
    <col min="4091" max="4091" width="15.140625" style="5" bestFit="1" customWidth="1"/>
    <col min="4092" max="4096" width="12" style="5" bestFit="1" customWidth="1"/>
    <col min="4097" max="4097" width="11" style="5" bestFit="1" customWidth="1"/>
    <col min="4098" max="4099" width="12" style="5" bestFit="1" customWidth="1"/>
    <col min="4100" max="4100" width="12.42578125" style="5" bestFit="1" customWidth="1"/>
    <col min="4101" max="4103" width="12" style="5" bestFit="1" customWidth="1"/>
    <col min="4104" max="4104" width="12.42578125" style="5" bestFit="1" customWidth="1"/>
    <col min="4105" max="4107" width="12" style="5" bestFit="1" customWidth="1"/>
    <col min="4108" max="4108" width="12.5703125" style="5" bestFit="1" customWidth="1"/>
    <col min="4109" max="4114" width="12" style="5" bestFit="1" customWidth="1"/>
    <col min="4115" max="4115" width="15.85546875" style="5" bestFit="1" customWidth="1"/>
    <col min="4116" max="4116" width="11" style="5" bestFit="1" customWidth="1"/>
    <col min="4117" max="4118" width="12" style="5" bestFit="1" customWidth="1"/>
    <col min="4119" max="4119" width="19" style="5" bestFit="1" customWidth="1"/>
    <col min="4120" max="4120" width="9.140625" style="5"/>
    <col min="4121" max="4129" width="12" style="5" bestFit="1" customWidth="1"/>
    <col min="4130" max="4130" width="11" style="5" bestFit="1" customWidth="1"/>
    <col min="4131" max="4131" width="14" style="5" bestFit="1" customWidth="1"/>
    <col min="4132" max="4135" width="12" style="5" bestFit="1" customWidth="1"/>
    <col min="4136" max="4136" width="6.85546875" style="5" customWidth="1"/>
    <col min="4137" max="4138" width="12" style="5" bestFit="1" customWidth="1"/>
    <col min="4139" max="4140" width="11" style="5" bestFit="1" customWidth="1"/>
    <col min="4141" max="4141" width="12" style="5" bestFit="1" customWidth="1"/>
    <col min="4142" max="4142" width="14.5703125" style="5" bestFit="1" customWidth="1"/>
    <col min="4143" max="4150" width="12" style="5" bestFit="1" customWidth="1"/>
    <col min="4151" max="4151" width="15.5703125" style="5" bestFit="1" customWidth="1"/>
    <col min="4152" max="4152" width="11" style="5" bestFit="1" customWidth="1"/>
    <col min="4153" max="4154" width="12" style="5" bestFit="1" customWidth="1"/>
    <col min="4155" max="4155" width="12.42578125" style="5" bestFit="1" customWidth="1"/>
    <col min="4156" max="4158" width="12" style="5" bestFit="1" customWidth="1"/>
    <col min="4159" max="4159" width="13.42578125" style="5" bestFit="1" customWidth="1"/>
    <col min="4160" max="4161" width="12" style="5" bestFit="1" customWidth="1"/>
    <col min="4162" max="4162" width="11" style="5" bestFit="1" customWidth="1"/>
    <col min="4163" max="4164" width="12" style="5" bestFit="1" customWidth="1"/>
    <col min="4165" max="4165" width="9.5703125" style="5" bestFit="1" customWidth="1"/>
    <col min="4166" max="4166" width="33" style="5" bestFit="1" customWidth="1"/>
    <col min="4167" max="4168" width="12" style="5" bestFit="1" customWidth="1"/>
    <col min="4169" max="4169" width="13.140625" style="5" bestFit="1" customWidth="1"/>
    <col min="4170" max="4173" width="12" style="5" bestFit="1" customWidth="1"/>
    <col min="4174" max="4174" width="24.42578125" style="5" bestFit="1" customWidth="1"/>
    <col min="4175" max="4177" width="12" style="5" bestFit="1" customWidth="1"/>
    <col min="4178" max="4178" width="11" style="5" bestFit="1" customWidth="1"/>
    <col min="4179" max="4181" width="12" style="5" bestFit="1" customWidth="1"/>
    <col min="4182" max="4182" width="12.140625" style="5" bestFit="1" customWidth="1"/>
    <col min="4183" max="4185" width="12" style="5" bestFit="1" customWidth="1"/>
    <col min="4186" max="4186" width="38.42578125" style="5" bestFit="1" customWidth="1"/>
    <col min="4187" max="4187" width="11" style="5" bestFit="1" customWidth="1"/>
    <col min="4188" max="4190" width="12" style="5" bestFit="1" customWidth="1"/>
    <col min="4191" max="4191" width="16.5703125" style="5" bestFit="1" customWidth="1"/>
    <col min="4192" max="4192" width="11" style="5" bestFit="1" customWidth="1"/>
    <col min="4193" max="4193" width="21.42578125" style="5" bestFit="1" customWidth="1"/>
    <col min="4194" max="4195" width="12" style="5" bestFit="1" customWidth="1"/>
    <col min="4196" max="4196" width="16.140625" style="5" bestFit="1" customWidth="1"/>
    <col min="4197" max="4197" width="11.42578125" style="5" bestFit="1" customWidth="1"/>
    <col min="4198" max="4199" width="12" style="5" bestFit="1" customWidth="1"/>
    <col min="4200" max="4200" width="11" style="5" bestFit="1" customWidth="1"/>
    <col min="4201" max="4201" width="12" style="5" bestFit="1" customWidth="1"/>
    <col min="4202" max="4202" width="11" style="5" bestFit="1" customWidth="1"/>
    <col min="4203" max="4203" width="12" style="5" bestFit="1" customWidth="1"/>
    <col min="4204" max="4204" width="11" style="5" bestFit="1" customWidth="1"/>
    <col min="4205" max="4207" width="12" style="5" bestFit="1" customWidth="1"/>
    <col min="4208" max="4208" width="12.5703125" style="5" bestFit="1" customWidth="1"/>
    <col min="4209" max="4211" width="12" style="5" bestFit="1" customWidth="1"/>
    <col min="4212" max="4212" width="14.42578125" style="5" bestFit="1" customWidth="1"/>
    <col min="4213" max="4214" width="12" style="5" bestFit="1" customWidth="1"/>
    <col min="4215" max="4215" width="22.42578125" style="5" bestFit="1" customWidth="1"/>
    <col min="4216" max="4216" width="12.140625" style="5" bestFit="1" customWidth="1"/>
    <col min="4217" max="4224" width="12" style="5" bestFit="1" customWidth="1"/>
    <col min="4225" max="4225" width="6.42578125" style="5" customWidth="1"/>
    <col min="4226" max="4234" width="12" style="5" bestFit="1" customWidth="1"/>
    <col min="4235" max="4235" width="11" style="5" bestFit="1" customWidth="1"/>
    <col min="4236" max="4236" width="12" style="5" bestFit="1" customWidth="1"/>
    <col min="4237" max="4237" width="15.5703125" style="5" bestFit="1" customWidth="1"/>
    <col min="4238" max="4238" width="17.5703125" style="5" bestFit="1" customWidth="1"/>
    <col min="4239" max="4239" width="19.42578125" style="5" bestFit="1" customWidth="1"/>
    <col min="4240" max="4240" width="15" style="5" bestFit="1" customWidth="1"/>
    <col min="4241" max="4241" width="22.5703125" style="5" bestFit="1" customWidth="1"/>
    <col min="4242" max="4242" width="14.42578125" style="5" bestFit="1" customWidth="1"/>
    <col min="4243" max="4243" width="13.5703125" style="5" bestFit="1" customWidth="1"/>
    <col min="4244" max="4244" width="14.140625" style="5" bestFit="1" customWidth="1"/>
    <col min="4245" max="4245" width="18" style="5" bestFit="1" customWidth="1"/>
    <col min="4246" max="4246" width="12" style="5" bestFit="1" customWidth="1"/>
    <col min="4247" max="4247" width="14.85546875" style="5" bestFit="1" customWidth="1"/>
    <col min="4248" max="4248" width="15.42578125" style="5" bestFit="1" customWidth="1"/>
    <col min="4249" max="4249" width="13.5703125" style="5" bestFit="1" customWidth="1"/>
    <col min="4250" max="4250" width="16" style="5" bestFit="1" customWidth="1"/>
    <col min="4251" max="4251" width="14" style="5" bestFit="1" customWidth="1"/>
    <col min="4252" max="4252" width="16" style="5" bestFit="1" customWidth="1"/>
    <col min="4253" max="4253" width="24" style="5" bestFit="1" customWidth="1"/>
    <col min="4254" max="4254" width="14.5703125" style="5" bestFit="1" customWidth="1"/>
    <col min="4255" max="4256" width="12" style="5" bestFit="1" customWidth="1"/>
    <col min="4257" max="4257" width="12.5703125" style="5" bestFit="1" customWidth="1"/>
    <col min="4258" max="4258" width="16.5703125" style="5" bestFit="1" customWidth="1"/>
    <col min="4259" max="4259" width="15" style="5" bestFit="1" customWidth="1"/>
    <col min="4260" max="4260" width="28.5703125" style="5" bestFit="1" customWidth="1"/>
    <col min="4261" max="4261" width="23.5703125" style="5" bestFit="1" customWidth="1"/>
    <col min="4262" max="4262" width="13.85546875" style="5" bestFit="1" customWidth="1"/>
    <col min="4263" max="4263" width="12.140625" style="5" bestFit="1" customWidth="1"/>
    <col min="4264" max="4264" width="12.5703125" style="5" bestFit="1" customWidth="1"/>
    <col min="4265" max="4265" width="17.5703125" style="5" bestFit="1" customWidth="1"/>
    <col min="4266" max="4266" width="12.85546875" style="5" bestFit="1" customWidth="1"/>
    <col min="4267" max="4267" width="16" style="5" bestFit="1" customWidth="1"/>
    <col min="4268" max="4268" width="17.5703125" style="5" bestFit="1" customWidth="1"/>
    <col min="4269" max="4269" width="15.140625" style="5" bestFit="1" customWidth="1"/>
    <col min="4270" max="4270" width="14.85546875" style="5" bestFit="1" customWidth="1"/>
    <col min="4271" max="4271" width="12" style="5" bestFit="1" customWidth="1"/>
    <col min="4272" max="4272" width="11.140625" style="5" bestFit="1" customWidth="1"/>
    <col min="4273" max="4273" width="14.85546875" style="5" bestFit="1" customWidth="1"/>
    <col min="4274" max="4274" width="13.85546875" style="5" bestFit="1" customWidth="1"/>
    <col min="4275" max="4275" width="12" style="5" bestFit="1" customWidth="1"/>
    <col min="4276" max="4276" width="18.85546875" style="5" bestFit="1" customWidth="1"/>
    <col min="4277" max="4277" width="16" style="5" bestFit="1" customWidth="1"/>
    <col min="4278" max="4278" width="16.5703125" style="5" bestFit="1" customWidth="1"/>
    <col min="4279" max="4279" width="12" style="5" bestFit="1" customWidth="1"/>
    <col min="4280" max="4280" width="18.42578125" style="5" bestFit="1" customWidth="1"/>
    <col min="4281" max="4281" width="16.5703125" style="5" bestFit="1" customWidth="1"/>
    <col min="4282" max="4282" width="12.85546875" style="5" bestFit="1" customWidth="1"/>
    <col min="4283" max="4283" width="13.85546875" style="5" bestFit="1" customWidth="1"/>
    <col min="4284" max="4284" width="11.42578125" style="5" bestFit="1" customWidth="1"/>
    <col min="4285" max="4285" width="13.42578125" style="5" bestFit="1" customWidth="1"/>
    <col min="4286" max="4286" width="14.42578125" style="5" bestFit="1" customWidth="1"/>
    <col min="4287" max="4287" width="11" style="5" bestFit="1" customWidth="1"/>
    <col min="4288" max="4288" width="16.5703125" style="5" bestFit="1" customWidth="1"/>
    <col min="4289" max="4289" width="14.42578125" style="5" bestFit="1" customWidth="1"/>
    <col min="4290" max="4290" width="12.85546875" style="5" bestFit="1" customWidth="1"/>
    <col min="4291" max="4291" width="14.140625" style="5" bestFit="1" customWidth="1"/>
    <col min="4292" max="4292" width="14.42578125" style="5" bestFit="1" customWidth="1"/>
    <col min="4293" max="4293" width="13.42578125" style="5" bestFit="1" customWidth="1"/>
    <col min="4294" max="4294" width="18.42578125" style="5" bestFit="1" customWidth="1"/>
    <col min="4295" max="4296" width="19.5703125" style="5" bestFit="1" customWidth="1"/>
    <col min="4297" max="4297" width="20.140625" style="5" bestFit="1" customWidth="1"/>
    <col min="4298" max="4298" width="17" style="5" bestFit="1" customWidth="1"/>
    <col min="4299" max="4299" width="29.140625" style="5" bestFit="1" customWidth="1"/>
    <col min="4300" max="4300" width="13.5703125" style="5" bestFit="1" customWidth="1"/>
    <col min="4301" max="4301" width="15.5703125" style="5" bestFit="1" customWidth="1"/>
    <col min="4302" max="4302" width="12.42578125" style="5" bestFit="1" customWidth="1"/>
    <col min="4303" max="4303" width="13.42578125" style="5" bestFit="1" customWidth="1"/>
    <col min="4304" max="4304" width="14.5703125" style="5" bestFit="1" customWidth="1"/>
    <col min="4305" max="4305" width="19.5703125" style="5" bestFit="1" customWidth="1"/>
    <col min="4306" max="4306" width="12" style="5" bestFit="1" customWidth="1"/>
    <col min="4307" max="4307" width="7.85546875" style="5" customWidth="1"/>
    <col min="4308" max="4310" width="12" style="5" bestFit="1" customWidth="1"/>
    <col min="4311" max="4311" width="6" style="5" customWidth="1"/>
    <col min="4312" max="4318" width="12" style="5" bestFit="1" customWidth="1"/>
    <col min="4319" max="4319" width="7.85546875" style="5" customWidth="1"/>
    <col min="4320" max="4321" width="12" style="5" bestFit="1" customWidth="1"/>
    <col min="4322" max="4322" width="20.42578125" style="5" bestFit="1" customWidth="1"/>
    <col min="4323" max="4330" width="12" style="5" bestFit="1" customWidth="1"/>
    <col min="4331" max="4331" width="9.85546875" style="5" bestFit="1" customWidth="1"/>
    <col min="4332" max="4334" width="12" style="5" bestFit="1" customWidth="1"/>
    <col min="4335" max="4335" width="16.85546875" style="5" bestFit="1" customWidth="1"/>
    <col min="4336" max="4337" width="12" style="5" bestFit="1" customWidth="1"/>
    <col min="4338" max="4338" width="11" style="5" bestFit="1" customWidth="1"/>
    <col min="4339" max="4343" width="12" style="5" bestFit="1" customWidth="1"/>
    <col min="4344" max="4344" width="12.42578125" style="5" bestFit="1" customWidth="1"/>
    <col min="4345" max="4345" width="12" style="5" bestFit="1" customWidth="1"/>
    <col min="4346" max="4346" width="14.42578125" style="5" bestFit="1" customWidth="1"/>
    <col min="4347" max="4355" width="12" style="5" bestFit="1" customWidth="1"/>
    <col min="4356" max="4356" width="11" style="5" bestFit="1" customWidth="1"/>
    <col min="4357" max="4357" width="15.42578125" style="5" bestFit="1" customWidth="1"/>
    <col min="4358" max="4360" width="12" style="5" bestFit="1" customWidth="1"/>
    <col min="4361" max="4361" width="18.5703125" style="5" bestFit="1" customWidth="1"/>
    <col min="4362" max="4363" width="12" style="5" bestFit="1" customWidth="1"/>
    <col min="4364" max="4364" width="13.42578125" style="5" bestFit="1" customWidth="1"/>
    <col min="4365" max="4365" width="13.85546875" style="5" bestFit="1" customWidth="1"/>
    <col min="4366" max="4371" width="12" style="5" bestFit="1" customWidth="1"/>
    <col min="4372" max="4372" width="9.5703125" style="5" bestFit="1" customWidth="1"/>
    <col min="4373" max="4376" width="12" style="5" bestFit="1" customWidth="1"/>
    <col min="4377" max="4377" width="16.5703125" style="5" bestFit="1" customWidth="1"/>
    <col min="4378" max="4380" width="12" style="5" bestFit="1" customWidth="1"/>
    <col min="4381" max="4381" width="11" style="5" bestFit="1" customWidth="1"/>
    <col min="4382" max="4382" width="12" style="5" bestFit="1" customWidth="1"/>
    <col min="4383" max="4383" width="11" style="5" bestFit="1" customWidth="1"/>
    <col min="4384" max="4386" width="12" style="5" bestFit="1" customWidth="1"/>
    <col min="4387" max="4387" width="10" style="5" bestFit="1" customWidth="1"/>
    <col min="4388" max="4390" width="12" style="5" bestFit="1" customWidth="1"/>
    <col min="4391" max="4391" width="23.42578125" style="5" bestFit="1" customWidth="1"/>
    <col min="4392" max="4405" width="12" style="5" bestFit="1" customWidth="1"/>
    <col min="4406" max="4406" width="11" style="5" bestFit="1" customWidth="1"/>
    <col min="4407" max="4409" width="12" style="5" bestFit="1" customWidth="1"/>
    <col min="4410" max="4410" width="17.85546875" style="5" bestFit="1" customWidth="1"/>
    <col min="4411" max="4422" width="12" style="5" bestFit="1" customWidth="1"/>
    <col min="4423" max="4423" width="11" style="5" bestFit="1" customWidth="1"/>
    <col min="4424" max="4426" width="12" style="5" bestFit="1" customWidth="1"/>
    <col min="4427" max="4427" width="11" style="5" bestFit="1" customWidth="1"/>
    <col min="4428" max="4435" width="12" style="5" bestFit="1" customWidth="1"/>
    <col min="4436" max="4436" width="24.140625" style="5" bestFit="1" customWidth="1"/>
    <col min="4437" max="4446" width="12" style="5" bestFit="1" customWidth="1"/>
    <col min="4447" max="4447" width="16.5703125" style="5" bestFit="1" customWidth="1"/>
    <col min="4448" max="4451" width="12" style="5" bestFit="1" customWidth="1"/>
    <col min="4452" max="4452" width="17.5703125" style="5" bestFit="1" customWidth="1"/>
    <col min="4453" max="4453" width="18.140625" style="5" bestFit="1" customWidth="1"/>
    <col min="4454" max="4454" width="6" style="5" customWidth="1"/>
    <col min="4455" max="4456" width="12" style="5" bestFit="1" customWidth="1"/>
    <col min="4457" max="4457" width="17.85546875" style="5" bestFit="1" customWidth="1"/>
    <col min="4458" max="4461" width="12" style="5" bestFit="1" customWidth="1"/>
    <col min="4462" max="4462" width="11" style="5" bestFit="1" customWidth="1"/>
    <col min="4463" max="4463" width="16.42578125" style="5" bestFit="1" customWidth="1"/>
    <col min="4464" max="4464" width="12.140625" style="5" bestFit="1" customWidth="1"/>
    <col min="4465" max="4465" width="11" style="5" bestFit="1" customWidth="1"/>
    <col min="4466" max="4473" width="12" style="5" bestFit="1" customWidth="1"/>
    <col min="4474" max="4474" width="22.140625" style="5" bestFit="1" customWidth="1"/>
    <col min="4475" max="4476" width="12" style="5" bestFit="1" customWidth="1"/>
    <col min="4477" max="4477" width="11" style="5" bestFit="1" customWidth="1"/>
    <col min="4478" max="4478" width="12" style="5" bestFit="1" customWidth="1"/>
    <col min="4479" max="4479" width="16" style="5" bestFit="1" customWidth="1"/>
    <col min="4480" max="4480" width="14.5703125" style="5" bestFit="1" customWidth="1"/>
    <col min="4481" max="4481" width="16.5703125" style="5" bestFit="1" customWidth="1"/>
    <col min="4482" max="4484" width="12" style="5" bestFit="1" customWidth="1"/>
    <col min="4485" max="4485" width="18.140625" style="5" bestFit="1" customWidth="1"/>
    <col min="4486" max="4487" width="12" style="5" bestFit="1" customWidth="1"/>
    <col min="4488" max="4488" width="19.85546875" style="5" bestFit="1" customWidth="1"/>
    <col min="4489" max="4489" width="23" style="5" bestFit="1" customWidth="1"/>
    <col min="4490" max="4491" width="12" style="5" bestFit="1" customWidth="1"/>
    <col min="4492" max="4492" width="11" style="5" bestFit="1" customWidth="1"/>
    <col min="4493" max="4497" width="12" style="5" bestFit="1" customWidth="1"/>
    <col min="4498" max="4498" width="17.5703125" style="5" bestFit="1" customWidth="1"/>
    <col min="4499" max="4499" width="26" style="5" bestFit="1" customWidth="1"/>
    <col min="4500" max="4500" width="15.42578125" style="5" bestFit="1" customWidth="1"/>
    <col min="4501" max="4505" width="12" style="5" bestFit="1" customWidth="1"/>
    <col min="4506" max="4506" width="10.42578125" style="5" bestFit="1" customWidth="1"/>
    <col min="4507" max="4511" width="12" style="5" bestFit="1" customWidth="1"/>
    <col min="4512" max="4512" width="11" style="5" bestFit="1" customWidth="1"/>
    <col min="4513" max="4513" width="12" style="5" bestFit="1" customWidth="1"/>
    <col min="4514" max="4514" width="19.85546875" style="5" bestFit="1" customWidth="1"/>
    <col min="4515" max="4519" width="12" style="5" bestFit="1" customWidth="1"/>
    <col min="4520" max="4520" width="11" style="5" bestFit="1" customWidth="1"/>
    <col min="4521" max="4522" width="12" style="5" bestFit="1" customWidth="1"/>
    <col min="4523" max="4523" width="13.85546875" style="5" bestFit="1" customWidth="1"/>
    <col min="4524" max="4527" width="12" style="5" bestFit="1" customWidth="1"/>
    <col min="4528" max="4528" width="15.85546875" style="5" bestFit="1" customWidth="1"/>
    <col min="4529" max="4536" width="12" style="5" bestFit="1" customWidth="1"/>
    <col min="4537" max="4537" width="10.5703125" style="5" bestFit="1" customWidth="1"/>
    <col min="4538" max="4538" width="10" style="5" bestFit="1" customWidth="1"/>
    <col min="4539" max="4539" width="12" style="5" bestFit="1" customWidth="1"/>
    <col min="4540" max="4540" width="16.85546875" style="5" bestFit="1" customWidth="1"/>
    <col min="4541" max="4541" width="17" style="5" bestFit="1" customWidth="1"/>
    <col min="4542" max="4543" width="11" style="5" bestFit="1" customWidth="1"/>
    <col min="4544" max="4549" width="12" style="5" bestFit="1" customWidth="1"/>
    <col min="4550" max="4550" width="11" style="5" bestFit="1" customWidth="1"/>
    <col min="4551" max="4558" width="12" style="5" bestFit="1" customWidth="1"/>
    <col min="4559" max="4559" width="15.140625" style="5" bestFit="1" customWidth="1"/>
    <col min="4560" max="4562" width="12" style="5" bestFit="1" customWidth="1"/>
    <col min="4563" max="4563" width="21.140625" style="5" bestFit="1" customWidth="1"/>
    <col min="4564" max="4564" width="12" style="5" bestFit="1" customWidth="1"/>
    <col min="4565" max="4565" width="22.5703125" style="5" bestFit="1" customWidth="1"/>
    <col min="4566" max="4569" width="12" style="5" bestFit="1" customWidth="1"/>
    <col min="4570" max="4570" width="7.42578125" style="5" customWidth="1"/>
    <col min="4571" max="4571" width="13.140625" style="5" bestFit="1" customWidth="1"/>
    <col min="4572" max="4575" width="12" style="5" bestFit="1" customWidth="1"/>
    <col min="4576" max="4576" width="13.42578125" style="5" bestFit="1" customWidth="1"/>
    <col min="4577" max="4577" width="16.5703125" style="5" bestFit="1" customWidth="1"/>
    <col min="4578" max="4580" width="12" style="5" bestFit="1" customWidth="1"/>
    <col min="4581" max="4581" width="16.42578125" style="5" bestFit="1" customWidth="1"/>
    <col min="4582" max="4582" width="15.5703125" style="5" bestFit="1" customWidth="1"/>
    <col min="4583" max="4583" width="12" style="5" bestFit="1" customWidth="1"/>
    <col min="4584" max="4584" width="18.85546875" style="5" bestFit="1" customWidth="1"/>
    <col min="4585" max="4586" width="12" style="5" bestFit="1" customWidth="1"/>
    <col min="4587" max="4587" width="14.42578125" style="5" bestFit="1" customWidth="1"/>
    <col min="4588" max="4588" width="14" style="5" bestFit="1" customWidth="1"/>
    <col min="4589" max="4595" width="12" style="5" bestFit="1" customWidth="1"/>
    <col min="4596" max="4596" width="13.42578125" style="5" bestFit="1" customWidth="1"/>
    <col min="4597" max="4600" width="12" style="5" bestFit="1" customWidth="1"/>
    <col min="4601" max="4601" width="7.85546875" style="5" customWidth="1"/>
    <col min="4602" max="4604" width="12" style="5" bestFit="1" customWidth="1"/>
    <col min="4605" max="4605" width="14.5703125" style="5" bestFit="1" customWidth="1"/>
    <col min="4606" max="4606" width="12" style="5" bestFit="1" customWidth="1"/>
    <col min="4607" max="4607" width="12.42578125" style="5" bestFit="1" customWidth="1"/>
    <col min="4608" max="4608" width="18.85546875" style="5" bestFit="1" customWidth="1"/>
    <col min="4609" max="4609" width="13.140625" style="5" bestFit="1" customWidth="1"/>
    <col min="4610" max="4611" width="12" style="5" bestFit="1" customWidth="1"/>
    <col min="4612" max="4612" width="11" style="5" bestFit="1" customWidth="1"/>
    <col min="4613" max="4614" width="12" style="5" bestFit="1" customWidth="1"/>
    <col min="4615" max="4615" width="6.42578125" style="5" customWidth="1"/>
    <col min="4616" max="4618" width="12" style="5" bestFit="1" customWidth="1"/>
    <col min="4619" max="4619" width="16" style="5" bestFit="1" customWidth="1"/>
    <col min="4620" max="4621" width="12" style="5" bestFit="1" customWidth="1"/>
    <col min="4622" max="4622" width="11" style="5" bestFit="1" customWidth="1"/>
    <col min="4623" max="4630" width="12" style="5" bestFit="1" customWidth="1"/>
    <col min="4631" max="4631" width="9" style="5" customWidth="1"/>
    <col min="4632" max="4637" width="12" style="5" bestFit="1" customWidth="1"/>
    <col min="4638" max="4638" width="11" style="5" bestFit="1" customWidth="1"/>
    <col min="4639" max="4640" width="12" style="5" bestFit="1" customWidth="1"/>
    <col min="4641" max="4641" width="14.5703125" style="5" bestFit="1" customWidth="1"/>
    <col min="4642" max="4644" width="12" style="5" bestFit="1" customWidth="1"/>
    <col min="4645" max="4645" width="16.42578125" style="5" bestFit="1" customWidth="1"/>
    <col min="4646" max="4649" width="12" style="5" bestFit="1" customWidth="1"/>
    <col min="4650" max="4650" width="14.42578125" style="5" bestFit="1" customWidth="1"/>
    <col min="4651" max="4654" width="12" style="5" bestFit="1" customWidth="1"/>
    <col min="4655" max="4655" width="20.5703125" style="5" bestFit="1" customWidth="1"/>
    <col min="4656" max="4656" width="12" style="5" bestFit="1" customWidth="1"/>
    <col min="4657" max="4657" width="15.85546875" style="5" bestFit="1" customWidth="1"/>
    <col min="4658" max="4659" width="12" style="5" bestFit="1" customWidth="1"/>
    <col min="4660" max="4660" width="11" style="5" bestFit="1" customWidth="1"/>
    <col min="4661" max="4661" width="23.140625" style="5" bestFit="1" customWidth="1"/>
    <col min="4662" max="4663" width="12" style="5" bestFit="1" customWidth="1"/>
    <col min="4664" max="4664" width="14.42578125" style="5" bestFit="1" customWidth="1"/>
    <col min="4665" max="4665" width="14.5703125" style="5" bestFit="1" customWidth="1"/>
    <col min="4666" max="4667" width="12" style="5" bestFit="1" customWidth="1"/>
    <col min="4668" max="4668" width="11" style="5" bestFit="1" customWidth="1"/>
    <col min="4669" max="4669" width="12" style="5" bestFit="1" customWidth="1"/>
    <col min="4670" max="4670" width="10.42578125" style="5" bestFit="1" customWidth="1"/>
    <col min="4671" max="4674" width="12" style="5" bestFit="1" customWidth="1"/>
    <col min="4675" max="4675" width="15.140625" style="5" bestFit="1" customWidth="1"/>
    <col min="4676" max="4676" width="12" style="5" bestFit="1" customWidth="1"/>
    <col min="4677" max="4677" width="11" style="5" bestFit="1" customWidth="1"/>
    <col min="4678" max="4683" width="12" style="5" bestFit="1" customWidth="1"/>
    <col min="4684" max="4684" width="12.42578125" style="5" bestFit="1" customWidth="1"/>
    <col min="4685" max="4687" width="12" style="5" bestFit="1" customWidth="1"/>
    <col min="4688" max="4688" width="12.42578125" style="5" bestFit="1" customWidth="1"/>
    <col min="4689" max="4691" width="12" style="5" bestFit="1" customWidth="1"/>
    <col min="4692" max="4692" width="12.5703125" style="5" bestFit="1" customWidth="1"/>
    <col min="4693" max="4693" width="12" style="5" bestFit="1" customWidth="1"/>
    <col min="4694" max="16384" width="9.140625" style="5"/>
  </cols>
  <sheetData>
    <row r="2" spans="34:68" ht="29.45" customHeight="1" x14ac:dyDescent="0.2">
      <c r="AZ2" s="132" t="s">
        <v>3433</v>
      </c>
      <c r="BA2" s="132"/>
      <c r="BB2" s="132"/>
      <c r="BI2" s="132" t="s">
        <v>3433</v>
      </c>
      <c r="BJ2" s="132"/>
      <c r="BK2" s="132"/>
      <c r="BL2" s="132"/>
      <c r="BM2" s="132"/>
    </row>
    <row r="3" spans="34:68" ht="36.6" customHeight="1" x14ac:dyDescent="0.2">
      <c r="AI3" s="98"/>
      <c r="AJ3" s="98"/>
      <c r="AK3" s="138" t="s">
        <v>3482</v>
      </c>
      <c r="AL3" s="139"/>
      <c r="AM3" s="138" t="s">
        <v>3483</v>
      </c>
      <c r="AN3" s="139"/>
      <c r="AO3" s="112"/>
      <c r="AP3" s="137"/>
      <c r="AQ3" s="137"/>
      <c r="AR3" s="137"/>
      <c r="AS3" s="137"/>
      <c r="AZ3" s="135" t="s">
        <v>3430</v>
      </c>
      <c r="BA3" s="135" t="s">
        <v>3440</v>
      </c>
      <c r="BB3" s="135" t="s">
        <v>3460</v>
      </c>
      <c r="BI3" s="135" t="s">
        <v>3430</v>
      </c>
      <c r="BJ3" s="135" t="s">
        <v>3468</v>
      </c>
      <c r="BK3" s="135"/>
      <c r="BL3" s="135"/>
      <c r="BM3" s="135"/>
      <c r="BN3" s="135"/>
      <c r="BO3" s="135"/>
      <c r="BP3" s="135"/>
    </row>
    <row r="4" spans="34:68" ht="22.5" customHeight="1" x14ac:dyDescent="0.2">
      <c r="AH4" s="94"/>
      <c r="AI4" s="99"/>
      <c r="AJ4" s="99"/>
      <c r="AK4" s="110" t="s">
        <v>3484</v>
      </c>
      <c r="AL4" s="111" t="s">
        <v>3485</v>
      </c>
      <c r="AM4" s="92" t="s">
        <v>3486</v>
      </c>
      <c r="AN4" s="92" t="s">
        <v>3487</v>
      </c>
      <c r="AO4" s="112"/>
      <c r="AP4" s="103"/>
      <c r="AQ4" s="103"/>
      <c r="AR4" s="103"/>
      <c r="AS4" s="103"/>
      <c r="AZ4" s="136"/>
      <c r="BA4" s="136"/>
      <c r="BB4" s="136"/>
      <c r="BI4" s="136"/>
      <c r="BJ4" s="136" t="s">
        <v>3469</v>
      </c>
      <c r="BK4" s="136"/>
      <c r="BL4" s="136"/>
      <c r="BM4" s="136"/>
      <c r="BN4" s="93" t="s">
        <v>3472</v>
      </c>
      <c r="BO4" s="93" t="s">
        <v>3470</v>
      </c>
      <c r="BP4" s="93" t="s">
        <v>3471</v>
      </c>
    </row>
    <row r="5" spans="34:68" ht="12.6" customHeight="1" x14ac:dyDescent="0.2">
      <c r="AH5" s="94"/>
      <c r="AI5" s="141" t="s">
        <v>3481</v>
      </c>
      <c r="AJ5" s="141"/>
      <c r="AK5" s="106">
        <v>1</v>
      </c>
      <c r="AL5" s="106">
        <v>0.93803073248812141</v>
      </c>
      <c r="AM5" s="106">
        <v>0.93541685420655751</v>
      </c>
      <c r="AN5" s="106">
        <v>0.93696180662477169</v>
      </c>
      <c r="AO5" s="104"/>
      <c r="AP5" s="104"/>
      <c r="AQ5" s="104"/>
      <c r="AR5" s="104"/>
      <c r="AS5" s="104"/>
      <c r="AY5" s="61">
        <v>1</v>
      </c>
      <c r="AZ5" s="70" t="str">
        <f>INDEX($C$70:$C$660,MATCH($AY5,$AT$70:$AT$660,0),1)</f>
        <v>Berlin</v>
      </c>
      <c r="BA5" s="81">
        <f t="shared" ref="BA5:BA24" si="0">INDEX($AP$70:$AP$660,MATCH($AY5,$AT$70:$AT$660,0),1)</f>
        <v>1021.75</v>
      </c>
      <c r="BB5" s="80">
        <f t="shared" ref="BB5:BB24" si="1">10000/BA5</f>
        <v>9.7871299241497436</v>
      </c>
      <c r="BI5" s="70" t="str">
        <f>INDEX($C$70:$C$660,MATCH($AY5,$AT$70:$AT$660,0),1)</f>
        <v>Berlin</v>
      </c>
      <c r="BJ5" s="81">
        <f t="shared" ref="BJ5:BJ24" si="2">INDEX($AP$70:$AP$660,MATCH($AY5,$AT$70:$AT$660,0),1)</f>
        <v>1021.75</v>
      </c>
      <c r="BK5" s="82" t="s">
        <v>3465</v>
      </c>
      <c r="BL5" s="90">
        <f t="shared" ref="BL5:BL24" si="3">10000/BJ5</f>
        <v>9.7871299241497436</v>
      </c>
      <c r="BM5" s="61" t="s">
        <v>3464</v>
      </c>
      <c r="BN5" s="64">
        <f t="shared" ref="BN5:BN24" si="4">INDEX($AS$70:$AS$660,MATCH($AY5,$AT$70:$AT$660,0),1)</f>
        <v>180.8134261220105</v>
      </c>
      <c r="BO5" s="64">
        <f t="shared" ref="BO5:BO24" si="5">INDEX($AR$70:$AR$660,MATCH($AY5,$AT$70:$AT$660,0),1)</f>
        <v>73.658359380059579</v>
      </c>
      <c r="BP5" s="64">
        <f t="shared" ref="BP5:BP24" si="6">INDEX($AQ$70:$AQ$660,MATCH($AY5,$AT$70:$AT$660,0),1)</f>
        <v>1510.5</v>
      </c>
    </row>
    <row r="6" spans="34:68" x14ac:dyDescent="0.2">
      <c r="AH6" s="94"/>
      <c r="AI6" s="141" t="s">
        <v>3478</v>
      </c>
      <c r="AJ6" s="141"/>
      <c r="AK6" s="106">
        <v>5748.081923293852</v>
      </c>
      <c r="AL6" s="106">
        <v>7067.5476593344611</v>
      </c>
      <c r="AM6" s="106">
        <v>3189.2997004895374</v>
      </c>
      <c r="AN6" s="106">
        <v>4717.1451013536962</v>
      </c>
      <c r="AO6" s="104"/>
      <c r="AP6" s="104"/>
      <c r="AQ6" s="104"/>
      <c r="AR6" s="104"/>
      <c r="AS6" s="104"/>
      <c r="AT6" s="102"/>
      <c r="AY6" s="61">
        <v>2</v>
      </c>
      <c r="AZ6" s="59" t="str">
        <f>INDEX($C$70:$C$660,MATCH($AY6,$AT$70:$AT$660,0),1)</f>
        <v>München</v>
      </c>
      <c r="BA6" s="64">
        <f t="shared" si="0"/>
        <v>1218.25</v>
      </c>
      <c r="BB6" s="78">
        <f t="shared" si="1"/>
        <v>8.2084957931459055</v>
      </c>
      <c r="BI6" s="59" t="str">
        <f>INDEX($C$70:$C$660,MATCH($AY6,$AT$70:$AT$660,0),1)</f>
        <v>München</v>
      </c>
      <c r="BJ6" s="64">
        <f t="shared" si="2"/>
        <v>1218.25</v>
      </c>
      <c r="BK6" s="82" t="s">
        <v>3465</v>
      </c>
      <c r="BL6" s="89">
        <f t="shared" si="3"/>
        <v>8.2084957931459055</v>
      </c>
      <c r="BM6" s="5" t="s">
        <v>3464</v>
      </c>
      <c r="BN6" s="64">
        <f t="shared" si="4"/>
        <v>194.43164616371024</v>
      </c>
      <c r="BO6" s="64">
        <f t="shared" si="5"/>
        <v>68.013575405915248</v>
      </c>
      <c r="BP6" s="64">
        <f t="shared" si="6"/>
        <v>1807.5</v>
      </c>
    </row>
    <row r="7" spans="34:68" x14ac:dyDescent="0.2">
      <c r="AH7" s="94"/>
      <c r="AI7" s="141" t="s">
        <v>3407</v>
      </c>
      <c r="AJ7" s="141"/>
      <c r="AK7" s="106">
        <v>4187</v>
      </c>
      <c r="AL7" s="106">
        <v>5714.75</v>
      </c>
      <c r="AM7" s="106">
        <v>1460.653055110344</v>
      </c>
      <c r="AN7" s="106">
        <v>2825.0723572832121</v>
      </c>
      <c r="AO7" s="104"/>
      <c r="AP7" s="104"/>
      <c r="AQ7" s="104"/>
      <c r="AR7" s="104"/>
      <c r="AS7" s="104"/>
      <c r="AT7" s="102"/>
      <c r="AY7" s="61">
        <v>3</v>
      </c>
      <c r="AZ7" s="59" t="str">
        <f>INDEX($C$70:$C$660,MATCH($AY7,$AT$70:$AT$660,0),1)</f>
        <v>Hamburg</v>
      </c>
      <c r="BA7" s="64">
        <f t="shared" si="0"/>
        <v>1237.75</v>
      </c>
      <c r="BB7" s="78">
        <f t="shared" si="1"/>
        <v>8.0791759240557468</v>
      </c>
      <c r="BI7" s="59" t="str">
        <f>INDEX($C$70:$C$660,MATCH($AY7,$AT$70:$AT$660,0),1)</f>
        <v>Hamburg</v>
      </c>
      <c r="BJ7" s="64">
        <f t="shared" si="2"/>
        <v>1237.75</v>
      </c>
      <c r="BK7" s="82" t="s">
        <v>3465</v>
      </c>
      <c r="BL7" s="89">
        <f t="shared" si="3"/>
        <v>8.0791759240557468</v>
      </c>
      <c r="BM7" s="5" t="s">
        <v>3464</v>
      </c>
      <c r="BN7" s="64">
        <f t="shared" si="4"/>
        <v>251.8810712267105</v>
      </c>
      <c r="BO7" s="64">
        <f t="shared" si="5"/>
        <v>96.921275485883356</v>
      </c>
      <c r="BP7" s="64">
        <f t="shared" si="6"/>
        <v>1833.25</v>
      </c>
    </row>
    <row r="8" spans="34:68" x14ac:dyDescent="0.2">
      <c r="AH8" s="94"/>
      <c r="AI8" s="141" t="s">
        <v>3480</v>
      </c>
      <c r="AJ8" s="141"/>
      <c r="AK8" s="106">
        <v>3235.25</v>
      </c>
      <c r="AL8" s="107">
        <v>4417.5</v>
      </c>
      <c r="AM8" s="106">
        <v>800.17813565854624</v>
      </c>
      <c r="AN8" s="107">
        <v>1704.5921306380649</v>
      </c>
      <c r="AO8" s="104"/>
      <c r="AP8" s="104"/>
      <c r="AQ8" s="104"/>
      <c r="AR8" s="104"/>
      <c r="AS8" s="104"/>
      <c r="AT8" s="102"/>
      <c r="AY8" s="61">
        <v>4</v>
      </c>
      <c r="AZ8" s="59" t="s">
        <v>2760</v>
      </c>
      <c r="BA8" s="64">
        <f t="shared" si="0"/>
        <v>1238.25</v>
      </c>
      <c r="BB8" s="78">
        <f t="shared" si="1"/>
        <v>8.075913587724612</v>
      </c>
      <c r="BI8" s="59" t="s">
        <v>2760</v>
      </c>
      <c r="BJ8" s="64">
        <f t="shared" si="2"/>
        <v>1238.25</v>
      </c>
      <c r="BK8" s="82" t="s">
        <v>3465</v>
      </c>
      <c r="BL8" s="89">
        <f t="shared" si="3"/>
        <v>8.075913587724612</v>
      </c>
      <c r="BM8" s="5" t="s">
        <v>3464</v>
      </c>
      <c r="BN8" s="64">
        <f t="shared" si="4"/>
        <v>295.65775157681998</v>
      </c>
      <c r="BO8" s="64">
        <f t="shared" si="5"/>
        <v>157.51948270627997</v>
      </c>
      <c r="BP8" s="64">
        <f t="shared" si="6"/>
        <v>1722.5</v>
      </c>
    </row>
    <row r="9" spans="34:68" x14ac:dyDescent="0.2">
      <c r="AH9" s="94"/>
      <c r="AI9" s="142" t="s">
        <v>3479</v>
      </c>
      <c r="AJ9" s="142"/>
      <c r="AK9" s="108">
        <v>5824.25</v>
      </c>
      <c r="AL9" s="109">
        <v>7117.25</v>
      </c>
      <c r="AM9" s="108">
        <v>2944.9905267853037</v>
      </c>
      <c r="AN9" s="109">
        <v>4771.1382642165445</v>
      </c>
      <c r="AO9" s="104"/>
      <c r="AP9" s="104"/>
      <c r="AQ9" s="104"/>
      <c r="AR9" s="104"/>
      <c r="AS9" s="104"/>
      <c r="AT9" s="102"/>
      <c r="AY9" s="61">
        <v>5</v>
      </c>
      <c r="AZ9" s="59" t="str">
        <f>INDEX($C$70:$C$660,MATCH($AY9,$AT$70:$AT$660,0),1)</f>
        <v>Milano</v>
      </c>
      <c r="BA9" s="64">
        <f t="shared" si="0"/>
        <v>1291.25</v>
      </c>
      <c r="BB9" s="78">
        <f t="shared" si="1"/>
        <v>7.7444336882865441</v>
      </c>
      <c r="BI9" s="59" t="str">
        <f>INDEX($C$70:$C$660,MATCH($AY9,$AT$70:$AT$660,0),1)</f>
        <v>Milano</v>
      </c>
      <c r="BJ9" s="64">
        <f t="shared" si="2"/>
        <v>1291.25</v>
      </c>
      <c r="BK9" s="82" t="s">
        <v>3465</v>
      </c>
      <c r="BL9" s="89">
        <f t="shared" si="3"/>
        <v>7.7444336882865441</v>
      </c>
      <c r="BM9" s="5" t="s">
        <v>3464</v>
      </c>
      <c r="BN9" s="64">
        <f t="shared" si="4"/>
        <v>956.95834648485254</v>
      </c>
      <c r="BO9" s="64">
        <f t="shared" si="5"/>
        <v>92.770214462657847</v>
      </c>
      <c r="BP9" s="64">
        <f t="shared" si="6"/>
        <v>3031.5</v>
      </c>
    </row>
    <row r="10" spans="34:68" x14ac:dyDescent="0.2">
      <c r="AO10" s="95"/>
      <c r="AP10" s="95"/>
      <c r="AQ10" s="95"/>
      <c r="AR10" s="95"/>
      <c r="AS10" s="95"/>
      <c r="AY10" s="61">
        <v>6</v>
      </c>
      <c r="AZ10" s="59" t="str">
        <f>INDEX($C$70:$C$660,MATCH($AY10,$AT$70:$AT$660,0),1)</f>
        <v>Ruhrgebiet</v>
      </c>
      <c r="BA10" s="64">
        <f t="shared" si="0"/>
        <v>1367.25</v>
      </c>
      <c r="BB10" s="78">
        <f t="shared" si="1"/>
        <v>7.3139513622234409</v>
      </c>
      <c r="BI10" s="59" t="str">
        <f>INDEX($C$70:$C$660,MATCH($AY10,$AT$70:$AT$660,0),1)</f>
        <v>Ruhrgebiet</v>
      </c>
      <c r="BJ10" s="64">
        <f t="shared" si="2"/>
        <v>1367.25</v>
      </c>
      <c r="BK10" s="82" t="s">
        <v>3465</v>
      </c>
      <c r="BL10" s="89">
        <f t="shared" si="3"/>
        <v>7.3139513622234409</v>
      </c>
      <c r="BM10" s="5" t="s">
        <v>3464</v>
      </c>
      <c r="BN10" s="64">
        <f t="shared" si="4"/>
        <v>349.35633593438502</v>
      </c>
      <c r="BO10" s="64">
        <f t="shared" si="5"/>
        <v>131.70741325292482</v>
      </c>
      <c r="BP10" s="64">
        <f t="shared" si="6"/>
        <v>2008</v>
      </c>
    </row>
    <row r="11" spans="34:68" x14ac:dyDescent="0.2">
      <c r="AI11" s="140" t="s">
        <v>3478</v>
      </c>
      <c r="AJ11" s="140"/>
      <c r="AK11" s="5">
        <v>5748.081923293852</v>
      </c>
      <c r="AL11" s="5">
        <v>7067.5476593344611</v>
      </c>
      <c r="AM11" s="5">
        <v>3189.2997004895374</v>
      </c>
      <c r="AN11" s="5">
        <v>4717.1451013536962</v>
      </c>
      <c r="AO11" s="95"/>
      <c r="AP11" s="95"/>
      <c r="AQ11" s="95"/>
      <c r="AR11" s="95"/>
      <c r="AS11" s="95"/>
      <c r="AY11" s="61">
        <v>7</v>
      </c>
      <c r="AZ11" s="59" t="str">
        <f>INDEX($C$70:$C$660,MATCH($AY11,$AT$70:$AT$660,0),1)</f>
        <v>Stockholm</v>
      </c>
      <c r="BA11" s="64">
        <f t="shared" si="0"/>
        <v>1415.75</v>
      </c>
      <c r="BB11" s="78">
        <f t="shared" si="1"/>
        <v>7.0633939607981633</v>
      </c>
      <c r="BI11" s="59" t="str">
        <f>INDEX($C$70:$C$660,MATCH($AY11,$AT$70:$AT$660,0),1)</f>
        <v>Stockholm</v>
      </c>
      <c r="BJ11" s="64">
        <f t="shared" si="2"/>
        <v>1415.75</v>
      </c>
      <c r="BK11" s="82" t="s">
        <v>3465</v>
      </c>
      <c r="BL11" s="89">
        <f t="shared" si="3"/>
        <v>7.0633939607981633</v>
      </c>
      <c r="BM11" s="5" t="s">
        <v>3464</v>
      </c>
      <c r="BN11" s="64">
        <f t="shared" si="4"/>
        <v>367.45764941980326</v>
      </c>
      <c r="BO11" s="64">
        <f t="shared" si="5"/>
        <v>163.45755384333603</v>
      </c>
      <c r="BP11" s="64">
        <f t="shared" si="6"/>
        <v>2169.25</v>
      </c>
    </row>
    <row r="12" spans="34:68" x14ac:dyDescent="0.2">
      <c r="AI12" s="140" t="s">
        <v>3407</v>
      </c>
      <c r="AJ12" s="140"/>
      <c r="AK12" s="5">
        <v>4187</v>
      </c>
      <c r="AL12" s="5">
        <v>5714.75</v>
      </c>
      <c r="AM12" s="5">
        <v>1460.653055110344</v>
      </c>
      <c r="AN12" s="5">
        <v>2825.0723572832121</v>
      </c>
      <c r="AO12" s="95"/>
      <c r="AP12" s="95"/>
      <c r="AQ12" s="95"/>
      <c r="AR12" s="95"/>
      <c r="AS12" s="95"/>
      <c r="AY12" s="61">
        <v>8</v>
      </c>
      <c r="AZ12" s="59" t="s">
        <v>3429</v>
      </c>
      <c r="BA12" s="64">
        <f t="shared" si="0"/>
        <v>1489.25</v>
      </c>
      <c r="BB12" s="78">
        <f t="shared" si="1"/>
        <v>6.7147893234849754</v>
      </c>
      <c r="BI12" s="59" t="s">
        <v>3429</v>
      </c>
      <c r="BJ12" s="64">
        <f t="shared" si="2"/>
        <v>1489.25</v>
      </c>
      <c r="BK12" s="82" t="s">
        <v>3465</v>
      </c>
      <c r="BL12" s="89">
        <f t="shared" si="3"/>
        <v>6.7147893234849754</v>
      </c>
      <c r="BM12" s="5" t="s">
        <v>3464</v>
      </c>
      <c r="BN12" s="64">
        <f t="shared" si="4"/>
        <v>303.48447568294927</v>
      </c>
      <c r="BO12" s="64">
        <f t="shared" si="5"/>
        <v>128.908981123936</v>
      </c>
      <c r="BP12" s="64">
        <f t="shared" si="6"/>
        <v>1982.75</v>
      </c>
    </row>
    <row r="13" spans="34:68" x14ac:dyDescent="0.2">
      <c r="AI13" s="140" t="s">
        <v>3480</v>
      </c>
      <c r="AJ13" s="140"/>
      <c r="AK13" s="5">
        <v>3235.25</v>
      </c>
      <c r="AL13" s="5">
        <v>4417.5</v>
      </c>
      <c r="AM13" s="5">
        <v>800.17813565854624</v>
      </c>
      <c r="AN13" s="5">
        <v>1704.5921306380649</v>
      </c>
      <c r="AO13" s="95"/>
      <c r="AP13" s="105"/>
      <c r="AQ13" s="105"/>
      <c r="AR13" s="105"/>
      <c r="AS13" s="105"/>
      <c r="AY13" s="61">
        <v>9</v>
      </c>
      <c r="AZ13" s="59" t="str">
        <f>INDEX($C$70:$C$660,MATCH($AY13,$AT$70:$AT$660,0),1)</f>
        <v>Amsterdam</v>
      </c>
      <c r="BA13" s="64">
        <f t="shared" si="0"/>
        <v>1524.5</v>
      </c>
      <c r="BB13" s="78">
        <f t="shared" si="1"/>
        <v>6.5595277140045916</v>
      </c>
      <c r="BI13" s="59" t="str">
        <f>INDEX($C$70:$C$660,MATCH($AY13,$AT$70:$AT$660,0),1)</f>
        <v>Amsterdam</v>
      </c>
      <c r="BJ13" s="64">
        <f t="shared" si="2"/>
        <v>1524.5</v>
      </c>
      <c r="BK13" s="82" t="s">
        <v>3465</v>
      </c>
      <c r="BL13" s="89">
        <f t="shared" si="3"/>
        <v>6.5595277140045916</v>
      </c>
      <c r="BM13" s="5" t="s">
        <v>3464</v>
      </c>
      <c r="BN13" s="64">
        <f t="shared" si="4"/>
        <v>297.25261422562454</v>
      </c>
      <c r="BO13" s="64">
        <f t="shared" si="5"/>
        <v>162.42851137133943</v>
      </c>
      <c r="BP13" s="64">
        <f t="shared" si="6"/>
        <v>2024.25</v>
      </c>
    </row>
    <row r="14" spans="34:68" x14ac:dyDescent="0.2">
      <c r="AI14" s="140" t="s">
        <v>3479</v>
      </c>
      <c r="AJ14" s="140"/>
      <c r="AK14" s="5">
        <v>5824.25</v>
      </c>
      <c r="AL14" s="5">
        <v>7117.25</v>
      </c>
      <c r="AM14" s="5">
        <v>2944.9905267853037</v>
      </c>
      <c r="AN14" s="5">
        <v>4771.1382642165445</v>
      </c>
      <c r="AO14" s="95"/>
      <c r="AP14" s="105"/>
      <c r="AQ14" s="105"/>
      <c r="AR14" s="105"/>
      <c r="AS14" s="105"/>
      <c r="AY14" s="61">
        <v>10</v>
      </c>
      <c r="AZ14" s="59" t="str">
        <f>INDEX($C$70:$C$660,MATCH($AY14,$AT$70:$AT$660,0),1)</f>
        <v>Düsseldorf</v>
      </c>
      <c r="BA14" s="64">
        <f t="shared" si="0"/>
        <v>1688.75</v>
      </c>
      <c r="BB14" s="78">
        <f t="shared" si="1"/>
        <v>5.921539600296077</v>
      </c>
      <c r="BI14" s="59" t="str">
        <f>INDEX($C$70:$C$660,MATCH($AY14,$AT$70:$AT$660,0),1)</f>
        <v>Düsseldorf</v>
      </c>
      <c r="BJ14" s="64">
        <f t="shared" si="2"/>
        <v>1688.75</v>
      </c>
      <c r="BK14" s="82" t="s">
        <v>3465</v>
      </c>
      <c r="BL14" s="89">
        <f t="shared" si="3"/>
        <v>5.921539600296077</v>
      </c>
      <c r="BM14" s="5" t="s">
        <v>3464</v>
      </c>
      <c r="BN14" s="64">
        <f t="shared" si="4"/>
        <v>366.27595520274247</v>
      </c>
      <c r="BO14" s="64">
        <f t="shared" si="5"/>
        <v>140.59719004232181</v>
      </c>
      <c r="BP14" s="64">
        <f t="shared" si="6"/>
        <v>2294.5</v>
      </c>
    </row>
    <row r="15" spans="34:68" x14ac:dyDescent="0.2">
      <c r="AO15" s="95"/>
      <c r="AP15" s="105"/>
      <c r="AQ15" s="105"/>
      <c r="AR15" s="105"/>
      <c r="AS15" s="105"/>
      <c r="AY15" s="61">
        <v>11</v>
      </c>
      <c r="AZ15" s="59" t="s">
        <v>3436</v>
      </c>
      <c r="BA15" s="64">
        <f t="shared" si="0"/>
        <v>1691.75</v>
      </c>
      <c r="BB15" s="78">
        <f t="shared" si="1"/>
        <v>5.9110388650805383</v>
      </c>
      <c r="BI15" s="59" t="s">
        <v>3436</v>
      </c>
      <c r="BJ15" s="64">
        <f t="shared" si="2"/>
        <v>1691.75</v>
      </c>
      <c r="BK15" s="82" t="s">
        <v>3465</v>
      </c>
      <c r="BL15" s="89">
        <f t="shared" si="3"/>
        <v>5.9110388650805383</v>
      </c>
      <c r="BM15" s="5" t="s">
        <v>3464</v>
      </c>
      <c r="BN15" s="64">
        <f t="shared" si="4"/>
        <v>645.93733022034405</v>
      </c>
      <c r="BO15" s="64">
        <f t="shared" si="5"/>
        <v>245.43670348607338</v>
      </c>
      <c r="BP15" s="64">
        <f t="shared" si="6"/>
        <v>2804.5</v>
      </c>
    </row>
    <row r="16" spans="34:68" x14ac:dyDescent="0.2">
      <c r="AO16" s="95"/>
      <c r="AP16" s="105"/>
      <c r="AQ16" s="105"/>
      <c r="AR16" s="105"/>
      <c r="AS16" s="105"/>
      <c r="AY16" s="61">
        <v>12</v>
      </c>
      <c r="AZ16" s="59" t="str">
        <f>INDEX($C$70:$C$660,MATCH($AY16,$AT$70:$AT$660,0),1)</f>
        <v>Köln</v>
      </c>
      <c r="BA16" s="64">
        <f t="shared" si="0"/>
        <v>1696</v>
      </c>
      <c r="BB16" s="78">
        <f t="shared" si="1"/>
        <v>5.8962264150943398</v>
      </c>
      <c r="BI16" s="59" t="str">
        <f>INDEX($C$70:$C$660,MATCH($AY16,$AT$70:$AT$660,0),1)</f>
        <v>Köln</v>
      </c>
      <c r="BJ16" s="64">
        <f t="shared" si="2"/>
        <v>1696</v>
      </c>
      <c r="BK16" s="82" t="s">
        <v>3465</v>
      </c>
      <c r="BL16" s="89">
        <f t="shared" si="3"/>
        <v>5.8962264150943398</v>
      </c>
      <c r="BM16" s="5" t="s">
        <v>3464</v>
      </c>
      <c r="BN16" s="64">
        <f t="shared" si="4"/>
        <v>359.89526435622099</v>
      </c>
      <c r="BO16" s="64">
        <f t="shared" si="5"/>
        <v>141.3045287024097</v>
      </c>
      <c r="BP16" s="64">
        <f t="shared" si="6"/>
        <v>2245</v>
      </c>
    </row>
    <row r="17" spans="41:68" x14ac:dyDescent="0.2">
      <c r="AO17" s="95"/>
      <c r="AP17" s="105"/>
      <c r="AQ17" s="105"/>
      <c r="AR17" s="105"/>
      <c r="AS17" s="105"/>
      <c r="AY17" s="61">
        <v>13</v>
      </c>
      <c r="AZ17" s="59" t="str">
        <f>INDEX($C$70:$C$660,MATCH($AY17,$AT$70:$AT$660,0),1)</f>
        <v>Leipzig</v>
      </c>
      <c r="BA17" s="64">
        <f t="shared" si="0"/>
        <v>1727.75</v>
      </c>
      <c r="BB17" s="78">
        <f t="shared" si="1"/>
        <v>5.7878744031254525</v>
      </c>
      <c r="BI17" s="59" t="str">
        <f>INDEX($C$70:$C$660,MATCH($AY17,$AT$70:$AT$660,0),1)</f>
        <v>Leipzig</v>
      </c>
      <c r="BJ17" s="64">
        <f t="shared" si="2"/>
        <v>1727.75</v>
      </c>
      <c r="BK17" s="82" t="s">
        <v>3465</v>
      </c>
      <c r="BL17" s="89">
        <f t="shared" si="3"/>
        <v>5.7878744031254525</v>
      </c>
      <c r="BM17" s="5" t="s">
        <v>3464</v>
      </c>
      <c r="BN17" s="64">
        <f t="shared" si="4"/>
        <v>578.23493521974592</v>
      </c>
      <c r="BO17" s="64">
        <f t="shared" si="5"/>
        <v>232.63324887860281</v>
      </c>
      <c r="BP17" s="64">
        <f t="shared" si="6"/>
        <v>2436.75</v>
      </c>
    </row>
    <row r="18" spans="41:68" x14ac:dyDescent="0.2">
      <c r="AY18" s="61">
        <v>14</v>
      </c>
      <c r="AZ18" s="59" t="s">
        <v>2912</v>
      </c>
      <c r="BA18" s="64">
        <f t="shared" si="0"/>
        <v>1739</v>
      </c>
      <c r="BB18" s="78">
        <f t="shared" si="1"/>
        <v>5.7504312823461756</v>
      </c>
      <c r="BI18" s="59" t="s">
        <v>2912</v>
      </c>
      <c r="BJ18" s="64">
        <f t="shared" si="2"/>
        <v>1739</v>
      </c>
      <c r="BK18" s="82" t="s">
        <v>3465</v>
      </c>
      <c r="BL18" s="89">
        <f t="shared" si="3"/>
        <v>5.7504312823461756</v>
      </c>
      <c r="BM18" s="5" t="s">
        <v>3464</v>
      </c>
      <c r="BN18" s="64">
        <f t="shared" si="4"/>
        <v>321.31569502484126</v>
      </c>
      <c r="BO18" s="64">
        <f t="shared" si="5"/>
        <v>153.102547089696</v>
      </c>
      <c r="BP18" s="64">
        <f t="shared" si="6"/>
        <v>2318.75</v>
      </c>
    </row>
    <row r="19" spans="41:68" x14ac:dyDescent="0.2">
      <c r="AY19" s="61">
        <v>15</v>
      </c>
      <c r="AZ19" s="59" t="str">
        <f t="shared" ref="AZ19:AZ24" si="7">INDEX($C$70:$C$660,MATCH($AY19,$AT$70:$AT$660,0),1)</f>
        <v>Utrecht</v>
      </c>
      <c r="BA19" s="64">
        <f t="shared" si="0"/>
        <v>1742.75</v>
      </c>
      <c r="BB19" s="78">
        <f t="shared" si="1"/>
        <v>5.7380576674795583</v>
      </c>
      <c r="BI19" s="59" t="str">
        <f t="shared" ref="BI19:BI24" si="8">INDEX($C$70:$C$660,MATCH($AY19,$AT$70:$AT$660,0),1)</f>
        <v>Utrecht</v>
      </c>
      <c r="BJ19" s="64">
        <f t="shared" si="2"/>
        <v>1742.75</v>
      </c>
      <c r="BK19" s="82" t="s">
        <v>3465</v>
      </c>
      <c r="BL19" s="89">
        <f t="shared" si="3"/>
        <v>5.7380576674795583</v>
      </c>
      <c r="BM19" s="5" t="s">
        <v>3464</v>
      </c>
      <c r="BN19" s="64">
        <f t="shared" si="4"/>
        <v>389.59982487650348</v>
      </c>
      <c r="BO19" s="64">
        <f t="shared" si="5"/>
        <v>204.53607189071602</v>
      </c>
      <c r="BP19" s="64">
        <f t="shared" si="6"/>
        <v>2231.75</v>
      </c>
    </row>
    <row r="20" spans="41:68" x14ac:dyDescent="0.2">
      <c r="AY20" s="61">
        <v>16</v>
      </c>
      <c r="AZ20" s="59" t="str">
        <f t="shared" si="7"/>
        <v>Madrid</v>
      </c>
      <c r="BA20" s="64">
        <f t="shared" si="0"/>
        <v>1748.25</v>
      </c>
      <c r="BB20" s="78">
        <f t="shared" si="1"/>
        <v>5.7200057200057204</v>
      </c>
      <c r="BI20" s="59" t="str">
        <f t="shared" si="8"/>
        <v>Madrid</v>
      </c>
      <c r="BJ20" s="64">
        <f t="shared" si="2"/>
        <v>1748.25</v>
      </c>
      <c r="BK20" s="82" t="s">
        <v>3465</v>
      </c>
      <c r="BL20" s="89">
        <f t="shared" si="3"/>
        <v>5.7200057200057204</v>
      </c>
      <c r="BM20" s="5" t="s">
        <v>3464</v>
      </c>
      <c r="BN20" s="64">
        <f t="shared" si="4"/>
        <v>353.99718204310295</v>
      </c>
      <c r="BO20" s="64">
        <f t="shared" si="5"/>
        <v>180.61935396474482</v>
      </c>
      <c r="BP20" s="64">
        <f t="shared" si="6"/>
        <v>2362.75</v>
      </c>
    </row>
    <row r="21" spans="41:68" x14ac:dyDescent="0.2">
      <c r="AY21" s="61">
        <v>17</v>
      </c>
      <c r="AZ21" s="59" t="str">
        <f t="shared" si="7"/>
        <v>Dresden</v>
      </c>
      <c r="BA21" s="64">
        <f t="shared" si="0"/>
        <v>1758.5</v>
      </c>
      <c r="BB21" s="78">
        <f t="shared" si="1"/>
        <v>5.6866647711117428</v>
      </c>
      <c r="BI21" s="59" t="str">
        <f t="shared" si="8"/>
        <v>Dresden</v>
      </c>
      <c r="BJ21" s="64">
        <f t="shared" si="2"/>
        <v>1758.5</v>
      </c>
      <c r="BK21" s="82" t="s">
        <v>3465</v>
      </c>
      <c r="BL21" s="89">
        <f t="shared" si="3"/>
        <v>5.6866647711117428</v>
      </c>
      <c r="BM21" s="5" t="s">
        <v>3464</v>
      </c>
      <c r="BN21" s="64">
        <f t="shared" si="4"/>
        <v>499.39203108844151</v>
      </c>
      <c r="BO21" s="64">
        <f t="shared" si="5"/>
        <v>198.4698294745132</v>
      </c>
      <c r="BP21" s="64">
        <f t="shared" si="6"/>
        <v>2545.5</v>
      </c>
    </row>
    <row r="22" spans="41:68" x14ac:dyDescent="0.2">
      <c r="AY22" s="61">
        <v>18</v>
      </c>
      <c r="AZ22" s="59" t="str">
        <f t="shared" si="7"/>
        <v>Barcelona</v>
      </c>
      <c r="BA22" s="64">
        <f t="shared" si="0"/>
        <v>1771.5</v>
      </c>
      <c r="BB22" s="78">
        <f t="shared" si="1"/>
        <v>5.6449336720293539</v>
      </c>
      <c r="BI22" s="59" t="str">
        <f t="shared" si="8"/>
        <v>Barcelona</v>
      </c>
      <c r="BJ22" s="64">
        <f t="shared" si="2"/>
        <v>1771.5</v>
      </c>
      <c r="BK22" s="82" t="s">
        <v>3465</v>
      </c>
      <c r="BL22" s="89">
        <f t="shared" si="3"/>
        <v>5.6449336720293539</v>
      </c>
      <c r="BM22" s="5" t="s">
        <v>3464</v>
      </c>
      <c r="BN22" s="64">
        <f t="shared" si="4"/>
        <v>498.99930678502426</v>
      </c>
      <c r="BO22" s="64">
        <f t="shared" si="5"/>
        <v>244.43932770826419</v>
      </c>
      <c r="BP22" s="64">
        <f t="shared" si="6"/>
        <v>2449.5</v>
      </c>
    </row>
    <row r="23" spans="41:68" x14ac:dyDescent="0.2">
      <c r="AY23" s="61">
        <v>19</v>
      </c>
      <c r="AZ23" s="59" t="str">
        <f t="shared" si="7"/>
        <v>Roma</v>
      </c>
      <c r="BA23" s="64">
        <f t="shared" si="0"/>
        <v>1793.5</v>
      </c>
      <c r="BB23" s="78">
        <f t="shared" si="1"/>
        <v>5.5756899916364651</v>
      </c>
      <c r="BI23" s="59" t="str">
        <f t="shared" si="8"/>
        <v>Roma</v>
      </c>
      <c r="BJ23" s="64">
        <f t="shared" si="2"/>
        <v>1793.5</v>
      </c>
      <c r="BK23" s="82" t="s">
        <v>3465</v>
      </c>
      <c r="BL23" s="89">
        <f t="shared" si="3"/>
        <v>5.5756899916364651</v>
      </c>
      <c r="BM23" s="5" t="s">
        <v>3464</v>
      </c>
      <c r="BN23" s="64">
        <f t="shared" si="4"/>
        <v>841.89064789915449</v>
      </c>
      <c r="BO23" s="64">
        <f t="shared" si="5"/>
        <v>163.5270428917818</v>
      </c>
      <c r="BP23" s="64">
        <f t="shared" si="6"/>
        <v>3438.5</v>
      </c>
    </row>
    <row r="24" spans="41:68" x14ac:dyDescent="0.2">
      <c r="AY24" s="61">
        <v>20</v>
      </c>
      <c r="AZ24" s="60" t="str">
        <f t="shared" si="7"/>
        <v>Stuttgart</v>
      </c>
      <c r="BA24" s="65">
        <f t="shared" si="0"/>
        <v>1795.75</v>
      </c>
      <c r="BB24" s="79">
        <f t="shared" si="1"/>
        <v>5.5687038841709589</v>
      </c>
      <c r="BI24" s="96" t="str">
        <f t="shared" si="8"/>
        <v>Stuttgart</v>
      </c>
      <c r="BJ24" s="97">
        <f t="shared" si="2"/>
        <v>1795.75</v>
      </c>
      <c r="BK24" s="85" t="s">
        <v>3465</v>
      </c>
      <c r="BL24" s="91">
        <f t="shared" si="3"/>
        <v>5.5687038841709589</v>
      </c>
      <c r="BM24" s="86" t="s">
        <v>3464</v>
      </c>
      <c r="BN24" s="97">
        <f t="shared" si="4"/>
        <v>540.77713493062379</v>
      </c>
      <c r="BO24" s="97">
        <f t="shared" si="5"/>
        <v>219.65515551362802</v>
      </c>
      <c r="BP24" s="97">
        <f t="shared" si="6"/>
        <v>2548.75</v>
      </c>
    </row>
    <row r="25" spans="41:68" ht="30.75" customHeight="1" x14ac:dyDescent="0.2">
      <c r="BI25" s="134" t="s">
        <v>3466</v>
      </c>
      <c r="BJ25" s="134"/>
      <c r="BK25" s="134"/>
      <c r="BL25" s="134"/>
    </row>
    <row r="26" spans="41:68" x14ac:dyDescent="0.2">
      <c r="AZ26" s="62" t="s">
        <v>3431</v>
      </c>
      <c r="BA26" s="62"/>
      <c r="BI26" s="62" t="s">
        <v>3431</v>
      </c>
    </row>
    <row r="27" spans="41:68" x14ac:dyDescent="0.2">
      <c r="AZ27" s="62"/>
      <c r="BA27" s="62"/>
    </row>
    <row r="28" spans="41:68" ht="27.6" customHeight="1" x14ac:dyDescent="0.2">
      <c r="AY28" s="133" t="s">
        <v>3467</v>
      </c>
      <c r="AZ28" s="133"/>
      <c r="BA28" s="133"/>
      <c r="BB28" s="133"/>
      <c r="BH28" s="132" t="s">
        <v>3467</v>
      </c>
      <c r="BI28" s="132"/>
      <c r="BJ28" s="132"/>
      <c r="BK28" s="132"/>
      <c r="BL28" s="132"/>
      <c r="BM28" s="132"/>
    </row>
    <row r="29" spans="41:68" ht="10.5" customHeight="1" x14ac:dyDescent="0.2">
      <c r="AY29" s="76" t="s">
        <v>1706</v>
      </c>
      <c r="AZ29" s="76" t="s">
        <v>3430</v>
      </c>
      <c r="BA29" s="76" t="s">
        <v>3439</v>
      </c>
      <c r="BB29" s="77" t="s">
        <v>3460</v>
      </c>
      <c r="BH29" s="135" t="s">
        <v>1706</v>
      </c>
      <c r="BI29" s="135" t="s">
        <v>3430</v>
      </c>
      <c r="BJ29" s="135" t="s">
        <v>3468</v>
      </c>
      <c r="BK29" s="135"/>
      <c r="BL29" s="135"/>
      <c r="BM29" s="135"/>
      <c r="BN29" s="135"/>
      <c r="BO29" s="135"/>
      <c r="BP29" s="135"/>
    </row>
    <row r="30" spans="41:68" ht="20.45" customHeight="1" x14ac:dyDescent="0.2">
      <c r="AY30" s="92"/>
      <c r="AZ30" s="92"/>
      <c r="BA30" s="92"/>
      <c r="BB30" s="92"/>
      <c r="BH30" s="136"/>
      <c r="BI30" s="136"/>
      <c r="BJ30" s="136" t="s">
        <v>3469</v>
      </c>
      <c r="BK30" s="136"/>
      <c r="BL30" s="136"/>
      <c r="BM30" s="136"/>
      <c r="BN30" s="93" t="s">
        <v>3472</v>
      </c>
      <c r="BO30" s="93" t="s">
        <v>3470</v>
      </c>
      <c r="BP30" s="93" t="s">
        <v>3471</v>
      </c>
    </row>
    <row r="31" spans="41:68" x14ac:dyDescent="0.2">
      <c r="AX31" s="61">
        <v>2</v>
      </c>
      <c r="AY31" s="70" t="str">
        <f t="shared" ref="AY31:AY57" si="9">INDEX($AU$70:$AU$660,MATCH($AX31,$AV$70:$AV$660,0),1)</f>
        <v>Belgium</v>
      </c>
      <c r="AZ31" s="74" t="s">
        <v>3429</v>
      </c>
      <c r="BA31" s="71">
        <f t="shared" ref="BA31:BA57" si="10">INDEX($AP$70:$AP$660,MATCH($AX31,$AV$70:$AV$660,0),1)</f>
        <v>1489.25</v>
      </c>
      <c r="BB31" s="78">
        <f>10000/BA31</f>
        <v>6.7147893234849754</v>
      </c>
      <c r="BH31" s="70" t="str">
        <f t="shared" ref="BH31:BH57" si="11">INDEX($AU$70:$AU$660,MATCH($AX31,$AV$70:$AV$660,0),1)</f>
        <v>Belgium</v>
      </c>
      <c r="BI31" s="74" t="s">
        <v>3429</v>
      </c>
      <c r="BJ31" s="71">
        <f t="shared" ref="BJ31:BJ57" si="12">INDEX($AP$70:$AP$660,MATCH($AX31,$AV$70:$AV$660,0),1)</f>
        <v>1489.25</v>
      </c>
      <c r="BK31" s="83" t="s">
        <v>3465</v>
      </c>
      <c r="BL31" s="90">
        <f>10000/BJ31</f>
        <v>6.7147893234849754</v>
      </c>
      <c r="BM31" s="5" t="s">
        <v>3464</v>
      </c>
      <c r="BN31" s="81">
        <f t="shared" ref="BN31:BN57" si="13">INDEX($AS$70:$AS$660,MATCH($AX31,$AV$70:$AV$660,0),1)</f>
        <v>303.48447568294927</v>
      </c>
      <c r="BO31" s="81">
        <f t="shared" ref="BO31:BO57" si="14">INDEX($AR$70:$AR$660,MATCH($AX31,$AV$70:$AV$660,0),1)</f>
        <v>128.908981123936</v>
      </c>
      <c r="BP31" s="81">
        <f t="shared" ref="BP31:BP57" si="15">INDEX($AQ$70:$AQ$660,MATCH($AX31,$AV$70:$AV$660,0),1)</f>
        <v>1982.75</v>
      </c>
    </row>
    <row r="32" spans="41:68" x14ac:dyDescent="0.2">
      <c r="AX32" s="61">
        <v>3</v>
      </c>
      <c r="AY32" s="59" t="str">
        <f t="shared" si="9"/>
        <v>Bulgaria</v>
      </c>
      <c r="AZ32" s="72" t="str">
        <f>INDEX($C$70:$C$660,MATCH($AX32,$AV$70:$AV$660,0),1)</f>
        <v>Sofia</v>
      </c>
      <c r="BA32" s="66">
        <f t="shared" si="10"/>
        <v>2098.75</v>
      </c>
      <c r="BB32" s="78">
        <f t="shared" ref="BB32:BB57" si="16">10000/BA32</f>
        <v>4.7647409172126265</v>
      </c>
      <c r="BH32" s="59" t="str">
        <f t="shared" si="11"/>
        <v>Bulgaria</v>
      </c>
      <c r="BI32" s="72" t="str">
        <f>INDEX($C$70:$C$660,MATCH($AX32,$AV$70:$AV$660,0),1)</f>
        <v>Sofia</v>
      </c>
      <c r="BJ32" s="66">
        <f t="shared" si="12"/>
        <v>2098.75</v>
      </c>
      <c r="BK32" s="83" t="s">
        <v>3465</v>
      </c>
      <c r="BL32" s="89">
        <f t="shared" ref="BL32:BL57" si="17">10000/BJ32</f>
        <v>4.7647409172126265</v>
      </c>
      <c r="BM32" s="5" t="s">
        <v>3464</v>
      </c>
      <c r="BN32" s="64">
        <f t="shared" si="13"/>
        <v>235.50074410021577</v>
      </c>
      <c r="BO32" s="64">
        <f t="shared" si="14"/>
        <v>191.773981831291</v>
      </c>
      <c r="BP32" s="64">
        <f t="shared" si="15"/>
        <v>2326.75</v>
      </c>
    </row>
    <row r="33" spans="50:68" x14ac:dyDescent="0.2">
      <c r="AX33" s="61">
        <v>5</v>
      </c>
      <c r="AY33" s="59" t="str">
        <f t="shared" si="9"/>
        <v>Czechia</v>
      </c>
      <c r="AZ33" s="72" t="s">
        <v>3437</v>
      </c>
      <c r="BA33" s="66">
        <f t="shared" si="10"/>
        <v>2438.75</v>
      </c>
      <c r="BB33" s="78">
        <f t="shared" si="16"/>
        <v>4.1004613018964635</v>
      </c>
      <c r="BH33" s="59" t="str">
        <f t="shared" si="11"/>
        <v>Czechia</v>
      </c>
      <c r="BI33" s="72" t="s">
        <v>3437</v>
      </c>
      <c r="BJ33" s="66">
        <f t="shared" si="12"/>
        <v>2438.75</v>
      </c>
      <c r="BK33" s="83" t="s">
        <v>3465</v>
      </c>
      <c r="BL33" s="89">
        <f t="shared" si="17"/>
        <v>4.1004613018964635</v>
      </c>
      <c r="BM33" s="5" t="s">
        <v>3464</v>
      </c>
      <c r="BN33" s="64">
        <f t="shared" si="13"/>
        <v>2301.9638451665178</v>
      </c>
      <c r="BO33" s="64">
        <f t="shared" si="14"/>
        <v>243.39636636504156</v>
      </c>
      <c r="BP33" s="64">
        <f t="shared" si="15"/>
        <v>5144.5</v>
      </c>
    </row>
    <row r="34" spans="50:68" ht="11.45" customHeight="1" x14ac:dyDescent="0.2">
      <c r="AX34" s="61">
        <v>7</v>
      </c>
      <c r="AY34" s="59" t="str">
        <f t="shared" si="9"/>
        <v>Denmark</v>
      </c>
      <c r="AZ34" s="72" t="s">
        <v>3434</v>
      </c>
      <c r="BA34" s="66">
        <f t="shared" si="10"/>
        <v>3198.25</v>
      </c>
      <c r="BB34" s="78">
        <f t="shared" si="16"/>
        <v>3.1267099194872197</v>
      </c>
      <c r="BH34" s="59" t="str">
        <f t="shared" si="11"/>
        <v>Denmark</v>
      </c>
      <c r="BI34" s="72" t="s">
        <v>3434</v>
      </c>
      <c r="BJ34" s="66">
        <f t="shared" si="12"/>
        <v>3198.25</v>
      </c>
      <c r="BK34" s="83" t="s">
        <v>3465</v>
      </c>
      <c r="BL34" s="89">
        <f t="shared" si="17"/>
        <v>3.1267099194872197</v>
      </c>
      <c r="BM34" s="5" t="s">
        <v>3464</v>
      </c>
      <c r="BN34" s="64">
        <f t="shared" si="13"/>
        <v>1640.6856510076075</v>
      </c>
      <c r="BO34" s="64">
        <f t="shared" si="14"/>
        <v>461.77512627478143</v>
      </c>
      <c r="BP34" s="64">
        <f t="shared" si="15"/>
        <v>5239.75</v>
      </c>
    </row>
    <row r="35" spans="50:68" x14ac:dyDescent="0.2">
      <c r="AX35" s="61">
        <v>6</v>
      </c>
      <c r="AY35" s="59" t="str">
        <f t="shared" si="9"/>
        <v>Germany</v>
      </c>
      <c r="AZ35" s="72" t="str">
        <f>INDEX($C$70:$C$660,MATCH($AX35,$AV$70:$AV$660,0),1)</f>
        <v>Berlin</v>
      </c>
      <c r="BA35" s="66">
        <f t="shared" si="10"/>
        <v>1021.75</v>
      </c>
      <c r="BB35" s="78">
        <f t="shared" si="16"/>
        <v>9.7871299241497436</v>
      </c>
      <c r="BH35" s="59" t="str">
        <f t="shared" si="11"/>
        <v>Germany</v>
      </c>
      <c r="BI35" s="72" t="str">
        <f>INDEX($C$70:$C$660,MATCH($AX35,$AV$70:$AV$660,0),1)</f>
        <v>Berlin</v>
      </c>
      <c r="BJ35" s="66">
        <f t="shared" si="12"/>
        <v>1021.75</v>
      </c>
      <c r="BK35" s="83" t="s">
        <v>3465</v>
      </c>
      <c r="BL35" s="89">
        <f t="shared" si="17"/>
        <v>9.7871299241497436</v>
      </c>
      <c r="BM35" s="5" t="s">
        <v>3464</v>
      </c>
      <c r="BN35" s="64">
        <f t="shared" si="13"/>
        <v>180.8134261220105</v>
      </c>
      <c r="BO35" s="64">
        <f t="shared" si="14"/>
        <v>73.658359380059579</v>
      </c>
      <c r="BP35" s="64">
        <f t="shared" si="15"/>
        <v>1510.5</v>
      </c>
    </row>
    <row r="36" spans="50:68" x14ac:dyDescent="0.2">
      <c r="AX36" s="61">
        <v>8</v>
      </c>
      <c r="AY36" s="59" t="str">
        <f t="shared" si="9"/>
        <v>Estonia</v>
      </c>
      <c r="AZ36" s="72" t="str">
        <f>INDEX($C$70:$C$660,MATCH($AX36,$AV$70:$AV$660,0),1)</f>
        <v>Harju</v>
      </c>
      <c r="BA36" s="66">
        <f t="shared" si="10"/>
        <v>4016.25</v>
      </c>
      <c r="BB36" s="78">
        <f t="shared" si="16"/>
        <v>2.4898848428260192</v>
      </c>
      <c r="BH36" s="59" t="str">
        <f t="shared" si="11"/>
        <v>Estonia</v>
      </c>
      <c r="BI36" s="72" t="str">
        <f>INDEX($C$70:$C$660,MATCH($AX36,$AV$70:$AV$660,0),1)</f>
        <v>Harju</v>
      </c>
      <c r="BJ36" s="66">
        <f t="shared" si="12"/>
        <v>4016.25</v>
      </c>
      <c r="BK36" s="83" t="s">
        <v>3465</v>
      </c>
      <c r="BL36" s="89">
        <f t="shared" si="17"/>
        <v>2.4898848428260192</v>
      </c>
      <c r="BM36" s="5" t="s">
        <v>3464</v>
      </c>
      <c r="BN36" s="64">
        <f t="shared" si="13"/>
        <v>1000.6018008753675</v>
      </c>
      <c r="BO36" s="64">
        <f t="shared" si="14"/>
        <v>937.31252823330738</v>
      </c>
      <c r="BP36" s="64">
        <f t="shared" si="15"/>
        <v>4108.75</v>
      </c>
    </row>
    <row r="37" spans="50:68" x14ac:dyDescent="0.2">
      <c r="AX37" s="61">
        <v>15</v>
      </c>
      <c r="AY37" s="59" t="str">
        <f t="shared" si="9"/>
        <v>Ireland</v>
      </c>
      <c r="AZ37" s="72" t="str">
        <f>INDEX($C$70:$C$660,MATCH($AX37,$AV$70:$AV$660,0),1)</f>
        <v>Dublin</v>
      </c>
      <c r="BA37" s="66">
        <f t="shared" si="10"/>
        <v>4618</v>
      </c>
      <c r="BB37" s="78">
        <f t="shared" si="16"/>
        <v>2.1654395842356</v>
      </c>
      <c r="BH37" s="59" t="str">
        <f t="shared" si="11"/>
        <v>Ireland</v>
      </c>
      <c r="BI37" s="72" t="str">
        <f>INDEX($C$70:$C$660,MATCH($AX37,$AV$70:$AV$660,0),1)</f>
        <v>Dublin</v>
      </c>
      <c r="BJ37" s="66">
        <f t="shared" si="12"/>
        <v>4618</v>
      </c>
      <c r="BK37" s="83" t="s">
        <v>3465</v>
      </c>
      <c r="BL37" s="89">
        <f t="shared" si="17"/>
        <v>2.1654395842356</v>
      </c>
      <c r="BM37" s="5" t="s">
        <v>3464</v>
      </c>
      <c r="BN37" s="64">
        <f t="shared" si="13"/>
        <v>2467.1881685890648</v>
      </c>
      <c r="BO37" s="64">
        <f t="shared" si="14"/>
        <v>1834.2678982685222</v>
      </c>
      <c r="BP37" s="64">
        <f t="shared" si="15"/>
        <v>5450.5</v>
      </c>
    </row>
    <row r="38" spans="50:68" x14ac:dyDescent="0.2">
      <c r="AX38" s="61">
        <v>9</v>
      </c>
      <c r="AY38" s="59" t="str">
        <f t="shared" si="9"/>
        <v>Greece</v>
      </c>
      <c r="AZ38" s="72" t="str">
        <f>INDEX($C$70:$C$660,MATCH($AX38,$AV$70:$AV$660,0),1)</f>
        <v xml:space="preserve">Athens      </v>
      </c>
      <c r="BA38" s="66">
        <f t="shared" si="10"/>
        <v>3426.25</v>
      </c>
      <c r="BB38" s="78">
        <f t="shared" si="16"/>
        <v>2.9186428310835462</v>
      </c>
      <c r="BH38" s="59" t="str">
        <f t="shared" si="11"/>
        <v>Greece</v>
      </c>
      <c r="BI38" s="72" t="str">
        <f>INDEX($C$70:$C$660,MATCH($AX38,$AV$70:$AV$660,0),1)</f>
        <v xml:space="preserve">Athens      </v>
      </c>
      <c r="BJ38" s="66">
        <f t="shared" si="12"/>
        <v>3426.25</v>
      </c>
      <c r="BK38" s="83" t="s">
        <v>3465</v>
      </c>
      <c r="BL38" s="89">
        <f t="shared" si="17"/>
        <v>2.9186428310835462</v>
      </c>
      <c r="BM38" s="5" t="s">
        <v>3464</v>
      </c>
      <c r="BN38" s="64">
        <f t="shared" si="13"/>
        <v>1006.4319836827273</v>
      </c>
      <c r="BO38" s="64">
        <f t="shared" si="14"/>
        <v>729.56442659472316</v>
      </c>
      <c r="BP38" s="64">
        <f t="shared" si="15"/>
        <v>4050.25</v>
      </c>
    </row>
    <row r="39" spans="50:68" x14ac:dyDescent="0.2">
      <c r="AX39" s="61">
        <v>10</v>
      </c>
      <c r="AY39" s="59" t="str">
        <f t="shared" si="9"/>
        <v>Spain</v>
      </c>
      <c r="AZ39" s="72" t="str">
        <f>INDEX($C$70:$C$660,MATCH($AX39,$AV$70:$AV$660,0),1)</f>
        <v>Madrid</v>
      </c>
      <c r="BA39" s="66">
        <f t="shared" si="10"/>
        <v>1748.25</v>
      </c>
      <c r="BB39" s="78">
        <f t="shared" si="16"/>
        <v>5.7200057200057204</v>
      </c>
      <c r="BH39" s="59" t="str">
        <f t="shared" si="11"/>
        <v>Spain</v>
      </c>
      <c r="BI39" s="72" t="str">
        <f>INDEX($C$70:$C$660,MATCH($AX39,$AV$70:$AV$660,0),1)</f>
        <v>Madrid</v>
      </c>
      <c r="BJ39" s="66">
        <f t="shared" si="12"/>
        <v>1748.25</v>
      </c>
      <c r="BK39" s="83" t="s">
        <v>3465</v>
      </c>
      <c r="BL39" s="89">
        <f t="shared" si="17"/>
        <v>5.7200057200057204</v>
      </c>
      <c r="BM39" s="5" t="s">
        <v>3464</v>
      </c>
      <c r="BN39" s="64">
        <f t="shared" si="13"/>
        <v>353.99718204310295</v>
      </c>
      <c r="BO39" s="64">
        <f t="shared" si="14"/>
        <v>180.61935396474482</v>
      </c>
      <c r="BP39" s="64">
        <f t="shared" si="15"/>
        <v>2362.75</v>
      </c>
    </row>
    <row r="40" spans="50:68" x14ac:dyDescent="0.2">
      <c r="AX40" s="61">
        <v>12</v>
      </c>
      <c r="AY40" s="59" t="str">
        <f t="shared" si="9"/>
        <v>France</v>
      </c>
      <c r="AZ40" s="72" t="s">
        <v>2760</v>
      </c>
      <c r="BA40" s="66">
        <f t="shared" si="10"/>
        <v>1238.25</v>
      </c>
      <c r="BB40" s="78">
        <f t="shared" si="16"/>
        <v>8.075913587724612</v>
      </c>
      <c r="BH40" s="59" t="str">
        <f t="shared" si="11"/>
        <v>France</v>
      </c>
      <c r="BI40" s="72" t="s">
        <v>2760</v>
      </c>
      <c r="BJ40" s="66">
        <f t="shared" si="12"/>
        <v>1238.25</v>
      </c>
      <c r="BK40" s="83" t="s">
        <v>3465</v>
      </c>
      <c r="BL40" s="89">
        <f t="shared" si="17"/>
        <v>8.075913587724612</v>
      </c>
      <c r="BM40" s="5" t="s">
        <v>3464</v>
      </c>
      <c r="BN40" s="64">
        <f t="shared" si="13"/>
        <v>295.65775157681998</v>
      </c>
      <c r="BO40" s="64">
        <f t="shared" si="14"/>
        <v>157.51948270627997</v>
      </c>
      <c r="BP40" s="64">
        <f t="shared" si="15"/>
        <v>1722.5</v>
      </c>
    </row>
    <row r="41" spans="50:68" x14ac:dyDescent="0.2">
      <c r="AX41" s="61">
        <v>13</v>
      </c>
      <c r="AY41" s="59" t="str">
        <f t="shared" si="9"/>
        <v>Croatia</v>
      </c>
      <c r="AZ41" s="72" t="str">
        <f t="shared" ref="AZ41:AZ50" si="18">INDEX($C$70:$C$660,MATCH($AX41,$AV$70:$AV$660,0),1)</f>
        <v>Zagreb</v>
      </c>
      <c r="BA41" s="66">
        <f t="shared" si="10"/>
        <v>3509.25</v>
      </c>
      <c r="BB41" s="78">
        <f t="shared" si="16"/>
        <v>2.8496117404003702</v>
      </c>
      <c r="BH41" s="59" t="str">
        <f t="shared" si="11"/>
        <v>Croatia</v>
      </c>
      <c r="BI41" s="72" t="str">
        <f t="shared" ref="BI41:BI50" si="19">INDEX($C$70:$C$660,MATCH($AX41,$AV$70:$AV$660,0),1)</f>
        <v>Zagreb</v>
      </c>
      <c r="BJ41" s="66">
        <f t="shared" si="12"/>
        <v>3509.25</v>
      </c>
      <c r="BK41" s="83" t="s">
        <v>3465</v>
      </c>
      <c r="BL41" s="89">
        <f t="shared" si="17"/>
        <v>2.8496117404003702</v>
      </c>
      <c r="BM41" s="5" t="s">
        <v>3464</v>
      </c>
      <c r="BN41" s="64">
        <f t="shared" si="13"/>
        <v>1142.6340816517009</v>
      </c>
      <c r="BO41" s="64">
        <f t="shared" si="14"/>
        <v>731.42512705718764</v>
      </c>
      <c r="BP41" s="64">
        <f t="shared" si="15"/>
        <v>4391.25</v>
      </c>
    </row>
    <row r="42" spans="50:68" x14ac:dyDescent="0.2">
      <c r="AX42" s="61">
        <v>16</v>
      </c>
      <c r="AY42" s="59" t="str">
        <f t="shared" si="9"/>
        <v>Italy</v>
      </c>
      <c r="AZ42" s="72" t="str">
        <f t="shared" si="18"/>
        <v>Milano</v>
      </c>
      <c r="BA42" s="66">
        <f t="shared" si="10"/>
        <v>1291.25</v>
      </c>
      <c r="BB42" s="78">
        <f t="shared" si="16"/>
        <v>7.7444336882865441</v>
      </c>
      <c r="BH42" s="59" t="str">
        <f t="shared" si="11"/>
        <v>Italy</v>
      </c>
      <c r="BI42" s="72" t="str">
        <f t="shared" si="19"/>
        <v>Milano</v>
      </c>
      <c r="BJ42" s="66">
        <f t="shared" si="12"/>
        <v>1291.25</v>
      </c>
      <c r="BK42" s="83" t="s">
        <v>3465</v>
      </c>
      <c r="BL42" s="89">
        <f t="shared" si="17"/>
        <v>7.7444336882865441</v>
      </c>
      <c r="BM42" s="5" t="s">
        <v>3464</v>
      </c>
      <c r="BN42" s="64">
        <f t="shared" si="13"/>
        <v>956.95834648485254</v>
      </c>
      <c r="BO42" s="64">
        <f t="shared" si="14"/>
        <v>92.770214462657847</v>
      </c>
      <c r="BP42" s="64">
        <f t="shared" si="15"/>
        <v>3031.5</v>
      </c>
    </row>
    <row r="43" spans="50:68" x14ac:dyDescent="0.2">
      <c r="AX43" s="61">
        <v>4</v>
      </c>
      <c r="AY43" s="59" t="str">
        <f t="shared" si="9"/>
        <v>Cyprus</v>
      </c>
      <c r="AZ43" s="72" t="str">
        <f t="shared" si="18"/>
        <v>Lemesos</v>
      </c>
      <c r="BA43" s="66">
        <f t="shared" si="10"/>
        <v>4790.25</v>
      </c>
      <c r="BB43" s="78">
        <f t="shared" si="16"/>
        <v>2.0875737174468973</v>
      </c>
      <c r="BH43" s="59" t="str">
        <f t="shared" si="11"/>
        <v>Cyprus</v>
      </c>
      <c r="BI43" s="72" t="str">
        <f t="shared" si="19"/>
        <v>Lemesos</v>
      </c>
      <c r="BJ43" s="66">
        <f t="shared" si="12"/>
        <v>4790.25</v>
      </c>
      <c r="BK43" s="83" t="s">
        <v>3465</v>
      </c>
      <c r="BL43" s="89">
        <f t="shared" si="17"/>
        <v>2.0875737174468973</v>
      </c>
      <c r="BM43" s="5" t="s">
        <v>3464</v>
      </c>
      <c r="BN43" s="64">
        <f t="shared" si="13"/>
        <v>5017.4572046126423</v>
      </c>
      <c r="BO43" s="64">
        <f t="shared" si="14"/>
        <v>1567.227014443728</v>
      </c>
      <c r="BP43" s="64">
        <f t="shared" si="15"/>
        <v>6997.25</v>
      </c>
    </row>
    <row r="44" spans="50:68" x14ac:dyDescent="0.2">
      <c r="AX44" s="61">
        <v>19</v>
      </c>
      <c r="AY44" s="59" t="str">
        <f t="shared" si="9"/>
        <v>Latvia</v>
      </c>
      <c r="AZ44" s="72" t="str">
        <f t="shared" si="18"/>
        <v>Rīga</v>
      </c>
      <c r="BA44" s="66">
        <f t="shared" si="10"/>
        <v>3213.75</v>
      </c>
      <c r="BB44" s="78">
        <f t="shared" si="16"/>
        <v>3.1116297160637885</v>
      </c>
      <c r="BH44" s="59" t="str">
        <f t="shared" si="11"/>
        <v>Latvia</v>
      </c>
      <c r="BI44" s="72" t="str">
        <f t="shared" si="19"/>
        <v>Rīga</v>
      </c>
      <c r="BJ44" s="66">
        <f t="shared" si="12"/>
        <v>3213.75</v>
      </c>
      <c r="BK44" s="83" t="s">
        <v>3465</v>
      </c>
      <c r="BL44" s="89">
        <f t="shared" si="17"/>
        <v>3.1116297160637885</v>
      </c>
      <c r="BM44" s="5" t="s">
        <v>3464</v>
      </c>
      <c r="BN44" s="64">
        <f t="shared" si="13"/>
        <v>912.84741213482891</v>
      </c>
      <c r="BO44" s="64">
        <f t="shared" si="14"/>
        <v>630.42051763623454</v>
      </c>
      <c r="BP44" s="64">
        <f t="shared" si="15"/>
        <v>3725.25</v>
      </c>
    </row>
    <row r="45" spans="50:68" x14ac:dyDescent="0.2">
      <c r="AX45" s="61">
        <v>17</v>
      </c>
      <c r="AY45" s="59" t="str">
        <f t="shared" si="9"/>
        <v>Lithuania</v>
      </c>
      <c r="AZ45" s="72" t="str">
        <f t="shared" si="18"/>
        <v>Kaunas</v>
      </c>
      <c r="BA45" s="66">
        <f t="shared" si="10"/>
        <v>6041.5</v>
      </c>
      <c r="BB45" s="78">
        <f t="shared" si="16"/>
        <v>1.6552180749813787</v>
      </c>
      <c r="BH45" s="59" t="str">
        <f t="shared" si="11"/>
        <v>Lithuania</v>
      </c>
      <c r="BI45" s="72" t="str">
        <f t="shared" si="19"/>
        <v>Kaunas</v>
      </c>
      <c r="BJ45" s="66">
        <f t="shared" si="12"/>
        <v>6041.5</v>
      </c>
      <c r="BK45" s="83" t="s">
        <v>3465</v>
      </c>
      <c r="BL45" s="89">
        <f t="shared" si="17"/>
        <v>1.6552180749813787</v>
      </c>
      <c r="BM45" s="5" t="s">
        <v>3464</v>
      </c>
      <c r="BN45" s="64">
        <f t="shared" si="13"/>
        <v>3431.0697971271175</v>
      </c>
      <c r="BO45" s="64">
        <f t="shared" si="14"/>
        <v>2149.5204941278475</v>
      </c>
      <c r="BP45" s="64">
        <f t="shared" si="15"/>
        <v>7054</v>
      </c>
    </row>
    <row r="46" spans="50:68" x14ac:dyDescent="0.2">
      <c r="AX46" s="61">
        <v>18</v>
      </c>
      <c r="AY46" s="59" t="str">
        <f t="shared" si="9"/>
        <v>Luxembourg</v>
      </c>
      <c r="AZ46" s="72" t="str">
        <f t="shared" si="18"/>
        <v>Luxembourg</v>
      </c>
      <c r="BA46" s="66">
        <f t="shared" si="10"/>
        <v>3053.75</v>
      </c>
      <c r="BB46" s="78">
        <f t="shared" si="16"/>
        <v>3.2746623004502662</v>
      </c>
      <c r="BH46" s="59" t="str">
        <f t="shared" si="11"/>
        <v>Luxembourg</v>
      </c>
      <c r="BI46" s="72" t="str">
        <f t="shared" si="19"/>
        <v>Luxembourg</v>
      </c>
      <c r="BJ46" s="66">
        <f t="shared" si="12"/>
        <v>3053.75</v>
      </c>
      <c r="BK46" s="83" t="s">
        <v>3465</v>
      </c>
      <c r="BL46" s="89">
        <f t="shared" si="17"/>
        <v>3.2746623004502662</v>
      </c>
      <c r="BM46" s="5" t="s">
        <v>3464</v>
      </c>
      <c r="BN46" s="64">
        <f t="shared" si="13"/>
        <v>1188.5045876961037</v>
      </c>
      <c r="BO46" s="64">
        <f t="shared" si="14"/>
        <v>526.47328857471621</v>
      </c>
      <c r="BP46" s="64">
        <f t="shared" si="15"/>
        <v>4142.5</v>
      </c>
    </row>
    <row r="47" spans="50:68" x14ac:dyDescent="0.2">
      <c r="AX47" s="61">
        <v>14</v>
      </c>
      <c r="AY47" s="59" t="str">
        <f t="shared" si="9"/>
        <v>Hungary</v>
      </c>
      <c r="AZ47" s="72" t="str">
        <f t="shared" si="18"/>
        <v>Budapest</v>
      </c>
      <c r="BA47" s="66">
        <f t="shared" si="10"/>
        <v>2442.75</v>
      </c>
      <c r="BB47" s="78">
        <f t="shared" si="16"/>
        <v>4.0937468017603109</v>
      </c>
      <c r="BH47" s="59" t="str">
        <f t="shared" si="11"/>
        <v>Hungary</v>
      </c>
      <c r="BI47" s="72" t="str">
        <f t="shared" si="19"/>
        <v>Budapest</v>
      </c>
      <c r="BJ47" s="66">
        <f t="shared" si="12"/>
        <v>2442.75</v>
      </c>
      <c r="BK47" s="83" t="s">
        <v>3465</v>
      </c>
      <c r="BL47" s="89">
        <f t="shared" si="17"/>
        <v>4.0937468017603109</v>
      </c>
      <c r="BM47" s="5" t="s">
        <v>3464</v>
      </c>
      <c r="BN47" s="64">
        <f t="shared" si="13"/>
        <v>739.66732219365929</v>
      </c>
      <c r="BO47" s="64">
        <f t="shared" si="14"/>
        <v>297.24275372075334</v>
      </c>
      <c r="BP47" s="64">
        <f t="shared" si="15"/>
        <v>3424</v>
      </c>
    </row>
    <row r="48" spans="50:68" x14ac:dyDescent="0.2">
      <c r="AX48" s="61">
        <v>20</v>
      </c>
      <c r="AY48" s="68" t="str">
        <f t="shared" si="9"/>
        <v>Malta</v>
      </c>
      <c r="AZ48" s="73" t="str">
        <f t="shared" si="18"/>
        <v>Malta</v>
      </c>
      <c r="BA48" s="69">
        <f t="shared" si="10"/>
        <v>4894</v>
      </c>
      <c r="BB48" s="78">
        <f t="shared" si="16"/>
        <v>2.0433183489987741</v>
      </c>
      <c r="BH48" s="68" t="str">
        <f t="shared" si="11"/>
        <v>Malta</v>
      </c>
      <c r="BI48" s="73" t="str">
        <f t="shared" si="19"/>
        <v>Malta</v>
      </c>
      <c r="BJ48" s="69">
        <f t="shared" si="12"/>
        <v>4894</v>
      </c>
      <c r="BK48" s="83" t="s">
        <v>3465</v>
      </c>
      <c r="BL48" s="89">
        <f t="shared" si="17"/>
        <v>2.0433183489987741</v>
      </c>
      <c r="BM48" s="5" t="s">
        <v>3464</v>
      </c>
      <c r="BN48" s="64">
        <f t="shared" si="13"/>
        <v>3528.0499584621898</v>
      </c>
      <c r="BO48" s="64">
        <f t="shared" si="14"/>
        <v>2080.0134855156361</v>
      </c>
      <c r="BP48" s="64">
        <f t="shared" si="15"/>
        <v>6134.25</v>
      </c>
    </row>
    <row r="49" spans="5:68" x14ac:dyDescent="0.2">
      <c r="AX49" s="61">
        <v>21</v>
      </c>
      <c r="AY49" s="59" t="str">
        <f t="shared" si="9"/>
        <v>Netherlands</v>
      </c>
      <c r="AZ49" s="72" t="str">
        <f t="shared" si="18"/>
        <v>Amsterdam</v>
      </c>
      <c r="BA49" s="66">
        <f t="shared" si="10"/>
        <v>1524.5</v>
      </c>
      <c r="BB49" s="78">
        <f t="shared" si="16"/>
        <v>6.5595277140045916</v>
      </c>
      <c r="BH49" s="59" t="str">
        <f t="shared" si="11"/>
        <v>Netherlands</v>
      </c>
      <c r="BI49" s="72" t="str">
        <f t="shared" si="19"/>
        <v>Amsterdam</v>
      </c>
      <c r="BJ49" s="66">
        <f t="shared" si="12"/>
        <v>1524.5</v>
      </c>
      <c r="BK49" s="83" t="s">
        <v>3465</v>
      </c>
      <c r="BL49" s="89">
        <f t="shared" si="17"/>
        <v>6.5595277140045916</v>
      </c>
      <c r="BM49" s="5" t="s">
        <v>3464</v>
      </c>
      <c r="BN49" s="64">
        <f t="shared" si="13"/>
        <v>297.25261422562454</v>
      </c>
      <c r="BO49" s="64">
        <f t="shared" si="14"/>
        <v>162.42851137133943</v>
      </c>
      <c r="BP49" s="64">
        <f t="shared" si="15"/>
        <v>2024.25</v>
      </c>
    </row>
    <row r="50" spans="5:68" x14ac:dyDescent="0.2">
      <c r="AX50" s="61">
        <v>1</v>
      </c>
      <c r="AY50" s="59" t="str">
        <f t="shared" si="9"/>
        <v>Austria</v>
      </c>
      <c r="AZ50" s="72" t="str">
        <f t="shared" si="18"/>
        <v>Wien</v>
      </c>
      <c r="BA50" s="66">
        <f t="shared" si="10"/>
        <v>1808.25</v>
      </c>
      <c r="BB50" s="78">
        <f t="shared" si="16"/>
        <v>5.5302087653808929</v>
      </c>
      <c r="BH50" s="59" t="str">
        <f t="shared" si="11"/>
        <v>Austria</v>
      </c>
      <c r="BI50" s="72" t="str">
        <f t="shared" si="19"/>
        <v>Wien</v>
      </c>
      <c r="BJ50" s="66">
        <f t="shared" si="12"/>
        <v>1808.25</v>
      </c>
      <c r="BK50" s="83" t="s">
        <v>3465</v>
      </c>
      <c r="BL50" s="89">
        <f t="shared" si="17"/>
        <v>5.5302087653808929</v>
      </c>
      <c r="BM50" s="5" t="s">
        <v>3464</v>
      </c>
      <c r="BN50" s="64">
        <f t="shared" si="13"/>
        <v>348.64658173953802</v>
      </c>
      <c r="BO50" s="64">
        <f t="shared" si="14"/>
        <v>226.34546255326941</v>
      </c>
      <c r="BP50" s="64">
        <f t="shared" si="15"/>
        <v>2173.5</v>
      </c>
    </row>
    <row r="51" spans="5:68" x14ac:dyDescent="0.2">
      <c r="AX51" s="61">
        <v>22</v>
      </c>
      <c r="AY51" s="59" t="str">
        <f t="shared" si="9"/>
        <v>Poland</v>
      </c>
      <c r="AZ51" s="72" t="s">
        <v>3435</v>
      </c>
      <c r="BA51" s="66">
        <f t="shared" si="10"/>
        <v>2100.75</v>
      </c>
      <c r="BB51" s="78">
        <f t="shared" si="16"/>
        <v>4.7602046888016183</v>
      </c>
      <c r="BH51" s="59" t="str">
        <f t="shared" si="11"/>
        <v>Poland</v>
      </c>
      <c r="BI51" s="72" t="s">
        <v>3435</v>
      </c>
      <c r="BJ51" s="66">
        <f t="shared" si="12"/>
        <v>2100.75</v>
      </c>
      <c r="BK51" s="83" t="s">
        <v>3465</v>
      </c>
      <c r="BL51" s="89">
        <f t="shared" si="17"/>
        <v>4.7602046888016183</v>
      </c>
      <c r="BM51" s="5" t="s">
        <v>3464</v>
      </c>
      <c r="BN51" s="64">
        <f t="shared" si="13"/>
        <v>384.44888467116704</v>
      </c>
      <c r="BO51" s="64">
        <f t="shared" si="14"/>
        <v>197.86992812049579</v>
      </c>
      <c r="BP51" s="64">
        <f t="shared" si="15"/>
        <v>2722.25</v>
      </c>
    </row>
    <row r="52" spans="5:68" x14ac:dyDescent="0.2">
      <c r="AX52" s="61">
        <v>23</v>
      </c>
      <c r="AY52" s="59" t="str">
        <f t="shared" si="9"/>
        <v>Portugal</v>
      </c>
      <c r="AZ52" s="72" t="s">
        <v>3436</v>
      </c>
      <c r="BA52" s="66">
        <f t="shared" si="10"/>
        <v>1691.75</v>
      </c>
      <c r="BB52" s="78">
        <f t="shared" si="16"/>
        <v>5.9110388650805383</v>
      </c>
      <c r="BH52" s="59" t="str">
        <f t="shared" si="11"/>
        <v>Portugal</v>
      </c>
      <c r="BI52" s="72" t="s">
        <v>3436</v>
      </c>
      <c r="BJ52" s="66">
        <f t="shared" si="12"/>
        <v>1691.75</v>
      </c>
      <c r="BK52" s="83" t="s">
        <v>3465</v>
      </c>
      <c r="BL52" s="89">
        <f t="shared" si="17"/>
        <v>5.9110388650805383</v>
      </c>
      <c r="BM52" s="5" t="s">
        <v>3464</v>
      </c>
      <c r="BN52" s="64">
        <f t="shared" si="13"/>
        <v>645.93733022034405</v>
      </c>
      <c r="BO52" s="64">
        <f t="shared" si="14"/>
        <v>245.43670348607338</v>
      </c>
      <c r="BP52" s="64">
        <f t="shared" si="15"/>
        <v>2804.5</v>
      </c>
    </row>
    <row r="53" spans="5:68" x14ac:dyDescent="0.2">
      <c r="AX53" s="61">
        <v>24</v>
      </c>
      <c r="AY53" s="68" t="str">
        <f t="shared" si="9"/>
        <v>Romania</v>
      </c>
      <c r="AZ53" s="73" t="s">
        <v>3133</v>
      </c>
      <c r="BA53" s="69">
        <f t="shared" si="10"/>
        <v>5455.5</v>
      </c>
      <c r="BB53" s="78">
        <f t="shared" si="16"/>
        <v>1.8330125561360096</v>
      </c>
      <c r="BH53" s="68" t="str">
        <f t="shared" si="11"/>
        <v>Romania</v>
      </c>
      <c r="BI53" s="73" t="s">
        <v>3133</v>
      </c>
      <c r="BJ53" s="69">
        <f t="shared" si="12"/>
        <v>5455.5</v>
      </c>
      <c r="BK53" s="83" t="s">
        <v>3465</v>
      </c>
      <c r="BL53" s="89">
        <f t="shared" si="17"/>
        <v>1.8330125561360096</v>
      </c>
      <c r="BM53" s="5" t="s">
        <v>3464</v>
      </c>
      <c r="BN53" s="64">
        <f t="shared" si="13"/>
        <v>3017.2134190546476</v>
      </c>
      <c r="BO53" s="64">
        <f t="shared" si="14"/>
        <v>2349.4020955169844</v>
      </c>
      <c r="BP53" s="64">
        <f t="shared" si="15"/>
        <v>6020.5</v>
      </c>
    </row>
    <row r="54" spans="5:68" x14ac:dyDescent="0.2">
      <c r="AX54" s="61">
        <v>26</v>
      </c>
      <c r="AY54" s="59" t="str">
        <f t="shared" si="9"/>
        <v>Slovenia</v>
      </c>
      <c r="AZ54" s="72" t="s">
        <v>2605</v>
      </c>
      <c r="BA54" s="66">
        <f t="shared" si="10"/>
        <v>3700.75</v>
      </c>
      <c r="BB54" s="78">
        <f t="shared" si="16"/>
        <v>2.7021549685874486</v>
      </c>
      <c r="BH54" s="59" t="str">
        <f t="shared" si="11"/>
        <v>Slovenia</v>
      </c>
      <c r="BI54" s="72" t="s">
        <v>2605</v>
      </c>
      <c r="BJ54" s="66">
        <f t="shared" si="12"/>
        <v>3700.75</v>
      </c>
      <c r="BK54" s="83" t="s">
        <v>3465</v>
      </c>
      <c r="BL54" s="89">
        <f t="shared" si="17"/>
        <v>2.7021549685874486</v>
      </c>
      <c r="BM54" s="5" t="s">
        <v>3464</v>
      </c>
      <c r="BN54" s="64">
        <f t="shared" si="13"/>
        <v>1608.3379353662901</v>
      </c>
      <c r="BO54" s="64">
        <f t="shared" si="14"/>
        <v>969.97529122567425</v>
      </c>
      <c r="BP54" s="64">
        <f t="shared" si="15"/>
        <v>4571.25</v>
      </c>
    </row>
    <row r="55" spans="5:68" x14ac:dyDescent="0.2">
      <c r="AX55" s="61">
        <v>27</v>
      </c>
      <c r="AY55" s="59" t="str">
        <f t="shared" si="9"/>
        <v>Slovakia</v>
      </c>
      <c r="AZ55" s="72" t="str">
        <f>INDEX($C$70:$C$660,MATCH($AX55,$AV$70:$AV$660,0),1)</f>
        <v>Nitra</v>
      </c>
      <c r="BA55" s="66">
        <f t="shared" si="10"/>
        <v>5132.75</v>
      </c>
      <c r="BB55" s="78">
        <f t="shared" si="16"/>
        <v>1.9482733427499879</v>
      </c>
      <c r="BH55" s="59" t="str">
        <f t="shared" si="11"/>
        <v>Slovakia</v>
      </c>
      <c r="BI55" s="72" t="str">
        <f>INDEX($C$70:$C$660,MATCH($AX55,$AV$70:$AV$660,0),1)</f>
        <v>Nitra</v>
      </c>
      <c r="BJ55" s="66">
        <f t="shared" si="12"/>
        <v>5132.75</v>
      </c>
      <c r="BK55" s="83" t="s">
        <v>3465</v>
      </c>
      <c r="BL55" s="89">
        <f t="shared" si="17"/>
        <v>1.9482733427499879</v>
      </c>
      <c r="BM55" s="5" t="s">
        <v>3464</v>
      </c>
      <c r="BN55" s="64">
        <f t="shared" si="13"/>
        <v>4611.4865253278676</v>
      </c>
      <c r="BO55" s="64">
        <f t="shared" si="14"/>
        <v>2201.4575414773522</v>
      </c>
      <c r="BP55" s="64">
        <f t="shared" si="15"/>
        <v>7022.5</v>
      </c>
    </row>
    <row r="56" spans="5:68" x14ac:dyDescent="0.2">
      <c r="AX56" s="61">
        <v>11</v>
      </c>
      <c r="AY56" s="68" t="str">
        <f t="shared" si="9"/>
        <v>Finland</v>
      </c>
      <c r="AZ56" s="73" t="s">
        <v>3176</v>
      </c>
      <c r="BA56" s="69">
        <f t="shared" si="10"/>
        <v>2646.75</v>
      </c>
      <c r="BB56" s="78">
        <f t="shared" si="16"/>
        <v>3.7782185699442712</v>
      </c>
      <c r="BH56" s="68" t="str">
        <f t="shared" si="11"/>
        <v>Finland</v>
      </c>
      <c r="BI56" s="73" t="s">
        <v>3176</v>
      </c>
      <c r="BJ56" s="69">
        <f t="shared" si="12"/>
        <v>2646.75</v>
      </c>
      <c r="BK56" s="83" t="s">
        <v>3465</v>
      </c>
      <c r="BL56" s="89">
        <f t="shared" si="17"/>
        <v>3.7782185699442712</v>
      </c>
      <c r="BM56" s="5" t="s">
        <v>3464</v>
      </c>
      <c r="BN56" s="64">
        <f t="shared" si="13"/>
        <v>1830.6687620338075</v>
      </c>
      <c r="BO56" s="64">
        <f t="shared" si="14"/>
        <v>716.13565954592264</v>
      </c>
      <c r="BP56" s="64">
        <f t="shared" si="15"/>
        <v>3933.75</v>
      </c>
    </row>
    <row r="57" spans="5:68" x14ac:dyDescent="0.2">
      <c r="AX57" s="61">
        <v>25</v>
      </c>
      <c r="AY57" s="60" t="str">
        <f t="shared" si="9"/>
        <v>Sweden</v>
      </c>
      <c r="AZ57" s="75" t="str">
        <f>INDEX($C$70:$C$660,MATCH($AX57,$AV$70:$AV$660,0),1)</f>
        <v>Stockholm</v>
      </c>
      <c r="BA57" s="67">
        <f t="shared" si="10"/>
        <v>1415.75</v>
      </c>
      <c r="BB57" s="79">
        <f t="shared" si="16"/>
        <v>7.0633939607981633</v>
      </c>
      <c r="BH57" s="96" t="str">
        <f t="shared" si="11"/>
        <v>Sweden</v>
      </c>
      <c r="BI57" s="100" t="str">
        <f>INDEX($C$70:$C$660,MATCH($AX57,$AV$70:$AV$660,0),1)</f>
        <v>Stockholm</v>
      </c>
      <c r="BJ57" s="101">
        <f t="shared" si="12"/>
        <v>1415.75</v>
      </c>
      <c r="BK57" s="88" t="s">
        <v>3465</v>
      </c>
      <c r="BL57" s="91">
        <f t="shared" si="17"/>
        <v>7.0633939607981633</v>
      </c>
      <c r="BM57" s="86" t="s">
        <v>3464</v>
      </c>
      <c r="BN57" s="97">
        <f t="shared" si="13"/>
        <v>367.45764941980326</v>
      </c>
      <c r="BO57" s="97">
        <f t="shared" si="14"/>
        <v>163.45755384333603</v>
      </c>
      <c r="BP57" s="97">
        <f t="shared" si="15"/>
        <v>2169.25</v>
      </c>
    </row>
    <row r="58" spans="5:68" ht="21.75" customHeight="1" x14ac:dyDescent="0.2">
      <c r="BH58" s="84" t="s">
        <v>3466</v>
      </c>
    </row>
    <row r="59" spans="5:68" x14ac:dyDescent="0.2">
      <c r="AY59" s="62" t="s">
        <v>3431</v>
      </c>
      <c r="BH59" s="62" t="s">
        <v>3431</v>
      </c>
    </row>
    <row r="61" spans="5:68" x14ac:dyDescent="0.2">
      <c r="AP61" s="5" t="s">
        <v>3475</v>
      </c>
      <c r="AQ61" s="5" t="s">
        <v>3474</v>
      </c>
      <c r="AR61" s="5" t="s">
        <v>3477</v>
      </c>
      <c r="AS61" s="5" t="s">
        <v>3476</v>
      </c>
    </row>
    <row r="62" spans="5:68" x14ac:dyDescent="0.2">
      <c r="AO62" s="5" t="s">
        <v>3481</v>
      </c>
      <c r="AP62" s="102">
        <f>CORREL($AP$70:$AP$660,AP70:AP660)</f>
        <v>1</v>
      </c>
      <c r="AQ62" s="102">
        <f t="shared" ref="AQ62:AS62" si="20">CORREL($AP$70:$AP$660,AQ70:AQ660)</f>
        <v>0.93803073248812141</v>
      </c>
      <c r="AR62" s="102">
        <f t="shared" si="20"/>
        <v>0.93541685420655751</v>
      </c>
      <c r="AS62" s="102">
        <f t="shared" si="20"/>
        <v>0.93696180662477169</v>
      </c>
    </row>
    <row r="63" spans="5:68" x14ac:dyDescent="0.2">
      <c r="AO63" s="5" t="s">
        <v>3479</v>
      </c>
      <c r="AP63" s="102">
        <f>_xlfn.QUARTILE.EXC(AP$70:AP$660,3)</f>
        <v>5824.25</v>
      </c>
      <c r="AQ63" s="102">
        <f t="shared" ref="AQ63:AS63" si="21">_xlfn.QUARTILE.EXC(AQ$70:AQ$660,3)</f>
        <v>7117.25</v>
      </c>
      <c r="AR63" s="102">
        <f t="shared" si="21"/>
        <v>2944.9905267853037</v>
      </c>
      <c r="AS63" s="102">
        <f t="shared" si="21"/>
        <v>4771.1382642165445</v>
      </c>
    </row>
    <row r="64" spans="5:68" x14ac:dyDescent="0.2">
      <c r="E64" s="5" t="s">
        <v>3386</v>
      </c>
      <c r="F64" s="5" t="s">
        <v>3379</v>
      </c>
      <c r="G64" s="5" t="s">
        <v>3380</v>
      </c>
      <c r="H64" s="5" t="s">
        <v>3381</v>
      </c>
      <c r="I64" s="5" t="s">
        <v>3382</v>
      </c>
      <c r="J64" s="5" t="s">
        <v>3383</v>
      </c>
      <c r="K64" s="5" t="s">
        <v>3384</v>
      </c>
      <c r="L64" s="5" t="s">
        <v>3385</v>
      </c>
      <c r="M64" s="5" t="s">
        <v>3386</v>
      </c>
      <c r="N64" s="5" t="s">
        <v>3379</v>
      </c>
      <c r="O64" s="5" t="s">
        <v>3380</v>
      </c>
      <c r="P64" s="5" t="s">
        <v>3381</v>
      </c>
      <c r="Q64" s="5" t="s">
        <v>3382</v>
      </c>
      <c r="R64" s="5" t="s">
        <v>3383</v>
      </c>
      <c r="S64" s="5" t="s">
        <v>3384</v>
      </c>
      <c r="T64" s="5" t="s">
        <v>3385</v>
      </c>
      <c r="U64" s="5" t="s">
        <v>3386</v>
      </c>
      <c r="V64" s="5" t="s">
        <v>3379</v>
      </c>
      <c r="W64" s="5" t="s">
        <v>3380</v>
      </c>
      <c r="X64" s="5" t="s">
        <v>3381</v>
      </c>
      <c r="Y64" s="5" t="s">
        <v>3382</v>
      </c>
      <c r="Z64" s="5" t="s">
        <v>3383</v>
      </c>
      <c r="AA64" s="5" t="s">
        <v>3384</v>
      </c>
      <c r="AB64" s="5" t="s">
        <v>3385</v>
      </c>
      <c r="AC64" s="5" t="s">
        <v>3386</v>
      </c>
      <c r="AD64" s="5" t="s">
        <v>3379</v>
      </c>
      <c r="AE64" s="5" t="s">
        <v>3380</v>
      </c>
      <c r="AF64" s="5" t="s">
        <v>3381</v>
      </c>
      <c r="AG64" s="5" t="s">
        <v>3382</v>
      </c>
      <c r="AH64" s="5" t="s">
        <v>3383</v>
      </c>
      <c r="AI64" s="5" t="s">
        <v>3384</v>
      </c>
      <c r="AJ64" s="5" t="s">
        <v>3385</v>
      </c>
      <c r="AO64" s="5" t="s">
        <v>3480</v>
      </c>
      <c r="AP64" s="102">
        <f>_xlfn.QUARTILE.EXC(AP$70:AP$660,1)</f>
        <v>3235.25</v>
      </c>
      <c r="AQ64" s="102">
        <f t="shared" ref="AQ64:AS64" si="22">_xlfn.QUARTILE.EXC(AQ$70:AQ$660,1)</f>
        <v>4417.5</v>
      </c>
      <c r="AR64" s="102">
        <f t="shared" si="22"/>
        <v>800.17813565854624</v>
      </c>
      <c r="AS64" s="102">
        <f t="shared" si="22"/>
        <v>1704.5921306380649</v>
      </c>
    </row>
    <row r="65" spans="1:49" x14ac:dyDescent="0.2">
      <c r="AO65" s="5" t="s">
        <v>3407</v>
      </c>
      <c r="AP65" s="102">
        <f>_xlfn.QUARTILE.EXC(AP$70:AP$660,2)</f>
        <v>4187</v>
      </c>
      <c r="AQ65" s="102">
        <f t="shared" ref="AQ65:AS65" si="23">_xlfn.QUARTILE.EXC(AQ$70:AQ$660,2)</f>
        <v>5714.75</v>
      </c>
      <c r="AR65" s="102">
        <f t="shared" si="23"/>
        <v>1460.653055110344</v>
      </c>
      <c r="AS65" s="102">
        <f t="shared" si="23"/>
        <v>2825.0723572832121</v>
      </c>
    </row>
    <row r="66" spans="1:49" ht="60.95" customHeight="1" x14ac:dyDescent="0.2">
      <c r="D66" s="5" t="str">
        <f>CONCATENATE($D$68,D69)</f>
        <v>population</v>
      </c>
      <c r="E66" s="5" t="str">
        <f>CONCATENATE($E$68,E69)</f>
        <v>Average of wmean2019-q1</v>
      </c>
      <c r="F66" s="5" t="str">
        <f t="shared" ref="F66:AJ66" si="24">CONCATENATE($E$68,F69)</f>
        <v>Average of wmean2019-q2</v>
      </c>
      <c r="G66" s="5" t="str">
        <f t="shared" si="24"/>
        <v>Average of wmean2019-q3</v>
      </c>
      <c r="H66" s="5" t="str">
        <f t="shared" si="24"/>
        <v>Average of wmean2019-q4</v>
      </c>
      <c r="I66" s="5" t="str">
        <f t="shared" si="24"/>
        <v>Average of wmean2020-q1</v>
      </c>
      <c r="J66" s="5" t="str">
        <f t="shared" si="24"/>
        <v>Average of wmean2020-q2</v>
      </c>
      <c r="K66" s="5" t="str">
        <f t="shared" si="24"/>
        <v>Average of wmean2020-q3</v>
      </c>
      <c r="L66" s="5" t="str">
        <f t="shared" si="24"/>
        <v>Average of wmean2020-q4</v>
      </c>
      <c r="M66" s="5" t="str">
        <f t="shared" si="24"/>
        <v>Average of wmean2019-q1</v>
      </c>
      <c r="N66" s="5" t="str">
        <f t="shared" si="24"/>
        <v>Average of wmean2019-q2</v>
      </c>
      <c r="O66" s="5" t="str">
        <f t="shared" si="24"/>
        <v>Average of wmean2019-q3</v>
      </c>
      <c r="P66" s="5" t="str">
        <f t="shared" si="24"/>
        <v>Average of wmean2019-q4</v>
      </c>
      <c r="Q66" s="5" t="str">
        <f t="shared" si="24"/>
        <v>Average of wmean2020-q1</v>
      </c>
      <c r="R66" s="5" t="str">
        <f t="shared" si="24"/>
        <v>Average of wmean2020-q2</v>
      </c>
      <c r="S66" s="5" t="str">
        <f t="shared" si="24"/>
        <v>Average of wmean2020-q3</v>
      </c>
      <c r="T66" s="5" t="str">
        <f t="shared" si="24"/>
        <v>Average of wmean2020-q4</v>
      </c>
      <c r="U66" s="5" t="str">
        <f t="shared" si="24"/>
        <v>Average of wmean2019-q1</v>
      </c>
      <c r="V66" s="5" t="str">
        <f t="shared" si="24"/>
        <v>Average of wmean2019-q2</v>
      </c>
      <c r="W66" s="5" t="str">
        <f t="shared" si="24"/>
        <v>Average of wmean2019-q3</v>
      </c>
      <c r="X66" s="5" t="str">
        <f t="shared" si="24"/>
        <v>Average of wmean2019-q4</v>
      </c>
      <c r="Y66" s="5" t="str">
        <f t="shared" si="24"/>
        <v>Average of wmean2020-q1</v>
      </c>
      <c r="Z66" s="5" t="str">
        <f t="shared" si="24"/>
        <v>Average of wmean2020-q2</v>
      </c>
      <c r="AA66" s="5" t="str">
        <f t="shared" si="24"/>
        <v>Average of wmean2020-q3</v>
      </c>
      <c r="AB66" s="5" t="str">
        <f t="shared" si="24"/>
        <v>Average of wmean2020-q4</v>
      </c>
      <c r="AC66" s="5" t="str">
        <f t="shared" si="24"/>
        <v>Average of wmean2019-q1</v>
      </c>
      <c r="AD66" s="5" t="str">
        <f t="shared" si="24"/>
        <v>Average of wmean2019-q2</v>
      </c>
      <c r="AE66" s="5" t="str">
        <f t="shared" si="24"/>
        <v>Average of wmean2019-q3</v>
      </c>
      <c r="AF66" s="5" t="str">
        <f t="shared" si="24"/>
        <v>Average of wmean2019-q4</v>
      </c>
      <c r="AG66" s="5" t="str">
        <f t="shared" si="24"/>
        <v>Average of wmean2020-q1</v>
      </c>
      <c r="AH66" s="5" t="str">
        <f t="shared" si="24"/>
        <v>Average of wmean2020-q2</v>
      </c>
      <c r="AI66" s="5" t="str">
        <f t="shared" si="24"/>
        <v>Average of wmean2020-q3</v>
      </c>
      <c r="AJ66" s="5" t="str">
        <f t="shared" si="24"/>
        <v>Average of wmean2020-q4</v>
      </c>
      <c r="AO66" s="5" t="s">
        <v>3478</v>
      </c>
      <c r="AP66" s="102">
        <f>AVERAGE(AP70:AP660)</f>
        <v>5748.081923293852</v>
      </c>
      <c r="AQ66" s="102">
        <f>AVERAGE(AQ70:AQ660)</f>
        <v>7067.5476593344611</v>
      </c>
      <c r="AR66" s="102">
        <f>AVERAGE(AR70:AR660)</f>
        <v>3189.2997004895374</v>
      </c>
      <c r="AS66" s="102">
        <f>AVERAGE(AS70:AS660)</f>
        <v>4717.1451013536962</v>
      </c>
      <c r="AT66" s="5">
        <f>MAX(AT70:AT660)</f>
        <v>585</v>
      </c>
    </row>
    <row r="67" spans="1:49" x14ac:dyDescent="0.2">
      <c r="A67" s="3"/>
      <c r="B67" s="3"/>
      <c r="C67" s="3"/>
      <c r="D67" s="3"/>
      <c r="E67" s="6" t="s">
        <v>1705</v>
      </c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P67" s="140" t="s">
        <v>3473</v>
      </c>
      <c r="AQ67" s="140"/>
      <c r="AR67" s="140"/>
      <c r="AS67" s="140"/>
      <c r="AT67" s="140"/>
    </row>
    <row r="68" spans="1:49" ht="21" customHeight="1" x14ac:dyDescent="0.2">
      <c r="A68" s="3"/>
      <c r="B68" s="3"/>
      <c r="C68" s="3"/>
      <c r="D68" s="3"/>
      <c r="E68" s="3" t="s">
        <v>3368</v>
      </c>
      <c r="F68" s="3"/>
      <c r="G68" s="3"/>
      <c r="H68" s="3"/>
      <c r="I68" s="3"/>
      <c r="J68" s="3"/>
      <c r="K68" s="3"/>
      <c r="L68" s="3"/>
      <c r="M68" s="3" t="s">
        <v>3369</v>
      </c>
      <c r="N68" s="3"/>
      <c r="O68" s="3"/>
      <c r="P68" s="3"/>
      <c r="Q68" s="3"/>
      <c r="R68" s="3"/>
      <c r="S68" s="3"/>
      <c r="T68" s="3"/>
      <c r="U68" s="3" t="s">
        <v>3371</v>
      </c>
      <c r="V68" s="3"/>
      <c r="W68" s="3"/>
      <c r="X68" s="3"/>
      <c r="Y68" s="3"/>
      <c r="Z68" s="3"/>
      <c r="AA68" s="3"/>
      <c r="AB68" s="3"/>
      <c r="AC68" s="3" t="s">
        <v>3370</v>
      </c>
      <c r="AD68" s="3"/>
      <c r="AE68" s="3"/>
      <c r="AF68" s="3"/>
      <c r="AG68" s="3"/>
      <c r="AH68" s="3"/>
      <c r="AI68" s="3"/>
      <c r="AJ68" s="3"/>
      <c r="AK68" s="3" t="s">
        <v>3372</v>
      </c>
      <c r="AL68" s="3" t="s">
        <v>3373</v>
      </c>
      <c r="AM68" s="3" t="s">
        <v>3375</v>
      </c>
      <c r="AN68" s="3" t="s">
        <v>3374</v>
      </c>
      <c r="AP68" s="5" t="s">
        <v>3475</v>
      </c>
      <c r="AQ68" s="5" t="s">
        <v>3474</v>
      </c>
      <c r="AR68" s="5" t="s">
        <v>3477</v>
      </c>
      <c r="AS68" s="5" t="s">
        <v>3476</v>
      </c>
      <c r="AT68" s="5" t="s">
        <v>3427</v>
      </c>
      <c r="AU68" s="5" t="s">
        <v>1710</v>
      </c>
      <c r="AV68" s="5" t="s">
        <v>3428</v>
      </c>
    </row>
    <row r="69" spans="1:49" x14ac:dyDescent="0.2">
      <c r="A69" s="6" t="s">
        <v>1703</v>
      </c>
      <c r="B69" s="6" t="s">
        <v>2</v>
      </c>
      <c r="C69" s="6" t="s">
        <v>3361</v>
      </c>
      <c r="D69" s="6" t="s">
        <v>5</v>
      </c>
      <c r="E69" s="3" t="s">
        <v>8</v>
      </c>
      <c r="F69" s="3" t="s">
        <v>9</v>
      </c>
      <c r="G69" s="3" t="s">
        <v>10</v>
      </c>
      <c r="H69" s="3" t="s">
        <v>11</v>
      </c>
      <c r="I69" s="3" t="s">
        <v>12</v>
      </c>
      <c r="J69" s="3" t="s">
        <v>13</v>
      </c>
      <c r="K69" s="3" t="s">
        <v>14</v>
      </c>
      <c r="L69" s="3" t="s">
        <v>15</v>
      </c>
      <c r="M69" s="3" t="s">
        <v>8</v>
      </c>
      <c r="N69" s="3" t="s">
        <v>9</v>
      </c>
      <c r="O69" s="3" t="s">
        <v>10</v>
      </c>
      <c r="P69" s="3" t="s">
        <v>11</v>
      </c>
      <c r="Q69" s="3" t="s">
        <v>12</v>
      </c>
      <c r="R69" s="3" t="s">
        <v>13</v>
      </c>
      <c r="S69" s="3" t="s">
        <v>14</v>
      </c>
      <c r="T69" s="3" t="s">
        <v>15</v>
      </c>
      <c r="U69" s="3" t="s">
        <v>8</v>
      </c>
      <c r="V69" s="3" t="s">
        <v>9</v>
      </c>
      <c r="W69" s="3" t="s">
        <v>10</v>
      </c>
      <c r="X69" s="3" t="s">
        <v>11</v>
      </c>
      <c r="Y69" s="3" t="s">
        <v>12</v>
      </c>
      <c r="Z69" s="3" t="s">
        <v>13</v>
      </c>
      <c r="AA69" s="3" t="s">
        <v>14</v>
      </c>
      <c r="AB69" s="3" t="s">
        <v>15</v>
      </c>
      <c r="AC69" s="3" t="s">
        <v>8</v>
      </c>
      <c r="AD69" s="3" t="s">
        <v>9</v>
      </c>
      <c r="AE69" s="3" t="s">
        <v>10</v>
      </c>
      <c r="AF69" s="3" t="s">
        <v>11</v>
      </c>
      <c r="AG69" s="3" t="s">
        <v>12</v>
      </c>
      <c r="AH69" s="3" t="s">
        <v>13</v>
      </c>
      <c r="AI69" s="3" t="s">
        <v>14</v>
      </c>
      <c r="AJ69" s="3" t="s">
        <v>15</v>
      </c>
      <c r="AK69" s="3"/>
      <c r="AL69" s="3"/>
      <c r="AM69" s="3"/>
      <c r="AN69" s="3"/>
    </row>
    <row r="70" spans="1:49" x14ac:dyDescent="0.2">
      <c r="A70" s="7" t="s">
        <v>3043</v>
      </c>
      <c r="B70" s="7" t="s">
        <v>17</v>
      </c>
      <c r="C70" s="7" t="s">
        <v>18</v>
      </c>
      <c r="D70" s="7">
        <v>2953118</v>
      </c>
      <c r="E70" s="8">
        <v>1485</v>
      </c>
      <c r="F70" s="8">
        <v>1231</v>
      </c>
      <c r="G70" s="8">
        <v>1539</v>
      </c>
      <c r="H70" s="8">
        <v>2246</v>
      </c>
      <c r="I70" s="8">
        <v>2304</v>
      </c>
      <c r="J70" s="8">
        <v>2207</v>
      </c>
      <c r="K70" s="8">
        <v>1346</v>
      </c>
      <c r="L70" s="8">
        <v>1376</v>
      </c>
      <c r="M70" s="8">
        <v>149.56310658231399</v>
      </c>
      <c r="N70" s="8">
        <v>126.176886803983</v>
      </c>
      <c r="O70" s="8">
        <v>138.936346452441</v>
      </c>
      <c r="P70" s="8">
        <v>223.61589659069301</v>
      </c>
      <c r="Q70" s="8">
        <v>328.617694295663</v>
      </c>
      <c r="R70" s="8">
        <v>311.46415453533501</v>
      </c>
      <c r="S70" s="8">
        <v>141.06742550514201</v>
      </c>
      <c r="T70" s="8">
        <v>126.962141839514</v>
      </c>
      <c r="U70" s="8">
        <v>1992</v>
      </c>
      <c r="V70" s="8">
        <v>2230</v>
      </c>
      <c r="W70" s="8">
        <v>1882</v>
      </c>
      <c r="X70" s="8">
        <v>2710</v>
      </c>
      <c r="Y70" s="8">
        <v>2746</v>
      </c>
      <c r="Z70" s="8">
        <v>2605</v>
      </c>
      <c r="AA70" s="8">
        <v>1553</v>
      </c>
      <c r="AB70" s="8">
        <v>1790</v>
      </c>
      <c r="AC70" s="8">
        <v>269.55913189639602</v>
      </c>
      <c r="AD70" s="8">
        <v>460.44424335998502</v>
      </c>
      <c r="AE70" s="8">
        <v>264.65827765847098</v>
      </c>
      <c r="AF70" s="8">
        <v>375.05067734134298</v>
      </c>
      <c r="AG70" s="8">
        <v>485.80723180336003</v>
      </c>
      <c r="AH70" s="8">
        <v>466.78933883825499</v>
      </c>
      <c r="AI70" s="8">
        <v>227.50652924220799</v>
      </c>
      <c r="AJ70" s="8">
        <v>214.48322707432899</v>
      </c>
      <c r="AK70" s="8">
        <v>1716.75</v>
      </c>
      <c r="AL70" s="8">
        <v>193.30045657563562</v>
      </c>
      <c r="AM70" s="8">
        <v>2188.5</v>
      </c>
      <c r="AN70" s="8">
        <v>345.53733215179341</v>
      </c>
      <c r="AP70" s="5">
        <f>IF(COUNT(AVERAGE(I70:L70))=1,AVERAGE(I70:L70),99999)</f>
        <v>1808.25</v>
      </c>
      <c r="AQ70" s="5">
        <f>IF(COUNT(AVERAGE(Y70:AB70))=1,AVERAGE(Y70:AB70),99999)</f>
        <v>2173.5</v>
      </c>
      <c r="AR70" s="5">
        <f>IF(COUNT(AVERAGE(P70:T70))=1,AVERAGE(P70:T70),99999)</f>
        <v>226.34546255326941</v>
      </c>
      <c r="AS70" s="5">
        <f>IF(COUNT(AVERAGE(AG70:AJ70))=1,AVERAGE(AG70:AJ70),99999)</f>
        <v>348.64658173953802</v>
      </c>
      <c r="AT70" s="5">
        <f>RANK(AP70,$AP$70:$AP$660,1)</f>
        <v>21</v>
      </c>
      <c r="AU70" s="5" t="s">
        <v>3043</v>
      </c>
      <c r="AV70" s="5">
        <v>1</v>
      </c>
      <c r="AW70" s="5">
        <f>AV70+AT70</f>
        <v>22</v>
      </c>
    </row>
    <row r="71" spans="1:49" x14ac:dyDescent="0.2">
      <c r="A71" s="7" t="s">
        <v>3043</v>
      </c>
      <c r="B71" s="7" t="s">
        <v>20</v>
      </c>
      <c r="C71" s="7" t="s">
        <v>21</v>
      </c>
      <c r="D71" s="7">
        <v>649704</v>
      </c>
      <c r="E71" s="8">
        <v>2760</v>
      </c>
      <c r="F71" s="8">
        <v>2877</v>
      </c>
      <c r="G71" s="8">
        <v>3030</v>
      </c>
      <c r="H71" s="8">
        <v>3718</v>
      </c>
      <c r="I71" s="8">
        <v>4074</v>
      </c>
      <c r="J71" s="8">
        <v>4461</v>
      </c>
      <c r="K71" s="8">
        <v>2950</v>
      </c>
      <c r="L71" s="8">
        <v>2642</v>
      </c>
      <c r="M71" s="8">
        <v>489.70495156090402</v>
      </c>
      <c r="N71" s="8">
        <v>450.96164127528698</v>
      </c>
      <c r="O71" s="8">
        <v>518.54539850759602</v>
      </c>
      <c r="P71" s="8">
        <v>926.190694992094</v>
      </c>
      <c r="Q71" s="8">
        <v>1273.28105788527</v>
      </c>
      <c r="R71" s="8">
        <v>1411.06787026897</v>
      </c>
      <c r="S71" s="8">
        <v>489.75401484309299</v>
      </c>
      <c r="T71" s="8">
        <v>392.05615402788902</v>
      </c>
      <c r="U71" s="8">
        <v>3112</v>
      </c>
      <c r="V71" s="8">
        <v>3893</v>
      </c>
      <c r="W71" s="8">
        <v>3374</v>
      </c>
      <c r="X71" s="8">
        <v>4174</v>
      </c>
      <c r="Y71" s="8">
        <v>4622</v>
      </c>
      <c r="Z71" s="8">
        <v>4892</v>
      </c>
      <c r="AA71" s="8">
        <v>3401</v>
      </c>
      <c r="AB71" s="8">
        <v>3230</v>
      </c>
      <c r="AC71" s="8">
        <v>721.05478377401096</v>
      </c>
      <c r="AD71" s="8">
        <v>1319.9544384999299</v>
      </c>
      <c r="AE71" s="8">
        <v>793.95902874964804</v>
      </c>
      <c r="AF71" s="8">
        <v>1241.1592765456001</v>
      </c>
      <c r="AG71" s="8">
        <v>1689.0341595677901</v>
      </c>
      <c r="AH71" s="8">
        <v>1808.3050260725199</v>
      </c>
      <c r="AI71" s="8">
        <v>718.20473064116902</v>
      </c>
      <c r="AJ71" s="8">
        <v>599.54290953404404</v>
      </c>
      <c r="AK71" s="8">
        <v>3314</v>
      </c>
      <c r="AL71" s="8">
        <v>743.94522292013778</v>
      </c>
      <c r="AM71" s="8">
        <v>3837.25</v>
      </c>
      <c r="AN71" s="8">
        <v>1111.401794173089</v>
      </c>
      <c r="AP71" s="5">
        <f t="shared" ref="AP71:AP134" si="25">IF(COUNT(AVERAGE(I71:L71))=1,AVERAGE(I71:L71),99999)</f>
        <v>3531.75</v>
      </c>
      <c r="AQ71" s="5">
        <f t="shared" ref="AQ71:AQ134" si="26">IF(COUNT(AVERAGE(Y71:AB71))=1,AVERAGE(Y71:AB71),99999)</f>
        <v>4036.25</v>
      </c>
      <c r="AR71" s="5">
        <f t="shared" ref="AR71:AR134" si="27">IF(COUNT(AVERAGE(P71:T71))=1,AVERAGE(P71:T71),99999)</f>
        <v>898.46995840346301</v>
      </c>
      <c r="AS71" s="5">
        <f t="shared" ref="AS71:AS134" si="28">IF(COUNT(AVERAGE(AG71:AJ71))=1,AVERAGE(AG71:AJ71),99999)</f>
        <v>1203.7717064538808</v>
      </c>
      <c r="AT71" s="5">
        <f t="shared" ref="AT71:AT134" si="29">RANK(AP71,$AP$70:$AP$660,1)</f>
        <v>197</v>
      </c>
      <c r="AU71" s="5" t="str">
        <f>IF(A71&lt;&gt;A70,A71,AU70)</f>
        <v>Austria</v>
      </c>
      <c r="AW71" s="5">
        <f t="shared" ref="AW71:AW134" si="30">AV71+AT71</f>
        <v>197</v>
      </c>
    </row>
    <row r="72" spans="1:49" x14ac:dyDescent="0.2">
      <c r="A72" s="7" t="s">
        <v>3043</v>
      </c>
      <c r="B72" s="7" t="s">
        <v>22</v>
      </c>
      <c r="C72" s="7" t="s">
        <v>23</v>
      </c>
      <c r="D72" s="7">
        <v>646280</v>
      </c>
      <c r="E72" s="8">
        <v>2645</v>
      </c>
      <c r="F72" s="8">
        <v>2851</v>
      </c>
      <c r="G72" s="8">
        <v>2822</v>
      </c>
      <c r="H72" s="8">
        <v>3324</v>
      </c>
      <c r="I72" s="8">
        <v>4056</v>
      </c>
      <c r="J72" s="8">
        <v>4357</v>
      </c>
      <c r="K72" s="8">
        <v>2684</v>
      </c>
      <c r="L72" s="8">
        <v>2966</v>
      </c>
      <c r="M72" s="8">
        <v>483.06182095496098</v>
      </c>
      <c r="N72" s="8">
        <v>398.71216356649398</v>
      </c>
      <c r="O72" s="8">
        <v>528.02697618717104</v>
      </c>
      <c r="P72" s="8">
        <v>905.76335842438198</v>
      </c>
      <c r="Q72" s="8">
        <v>1405.7288659636299</v>
      </c>
      <c r="R72" s="8">
        <v>1403.1487200648601</v>
      </c>
      <c r="S72" s="8">
        <v>560.183227614163</v>
      </c>
      <c r="T72" s="8">
        <v>434.39388048282802</v>
      </c>
      <c r="U72" s="8">
        <v>3301</v>
      </c>
      <c r="V72" s="8">
        <v>3780</v>
      </c>
      <c r="W72" s="8">
        <v>3356</v>
      </c>
      <c r="X72" s="8">
        <v>3729</v>
      </c>
      <c r="Y72" s="8">
        <v>4472</v>
      </c>
      <c r="Z72" s="8">
        <v>4939</v>
      </c>
      <c r="AA72" s="8">
        <v>3060</v>
      </c>
      <c r="AB72" s="8">
        <v>3549</v>
      </c>
      <c r="AC72" s="8">
        <v>740.561617604459</v>
      </c>
      <c r="AD72" s="8">
        <v>1102.26501590933</v>
      </c>
      <c r="AE72" s="8">
        <v>830.69999552669697</v>
      </c>
      <c r="AF72" s="8">
        <v>1224.4155039882901</v>
      </c>
      <c r="AG72" s="8">
        <v>1849.0049537514999</v>
      </c>
      <c r="AH72" s="8">
        <v>1916.7864896634801</v>
      </c>
      <c r="AI72" s="8">
        <v>796.34172503122704</v>
      </c>
      <c r="AJ72" s="8">
        <v>647.92582230398205</v>
      </c>
      <c r="AK72" s="8">
        <v>3213.125</v>
      </c>
      <c r="AL72" s="8">
        <v>764.87737665731106</v>
      </c>
      <c r="AM72" s="8">
        <v>3773.25</v>
      </c>
      <c r="AN72" s="8">
        <v>1138.5001404723705</v>
      </c>
      <c r="AP72" s="5">
        <f t="shared" si="25"/>
        <v>3515.75</v>
      </c>
      <c r="AQ72" s="5">
        <f t="shared" si="26"/>
        <v>4005</v>
      </c>
      <c r="AR72" s="5">
        <f t="shared" si="27"/>
        <v>941.84361050997245</v>
      </c>
      <c r="AS72" s="5">
        <f t="shared" si="28"/>
        <v>1302.5147476875472</v>
      </c>
      <c r="AT72" s="5">
        <f t="shared" si="29"/>
        <v>191</v>
      </c>
      <c r="AU72" s="5" t="str">
        <f t="shared" ref="AU72:AU135" si="31">IF(A72&lt;&gt;A71,A72,AU71)</f>
        <v>Austria</v>
      </c>
      <c r="AW72" s="5">
        <f t="shared" si="30"/>
        <v>191</v>
      </c>
    </row>
    <row r="73" spans="1:49" x14ac:dyDescent="0.2">
      <c r="A73" s="7" t="s">
        <v>3043</v>
      </c>
      <c r="B73" s="7" t="s">
        <v>24</v>
      </c>
      <c r="C73" s="7" t="s">
        <v>25</v>
      </c>
      <c r="D73" s="7">
        <v>369528</v>
      </c>
      <c r="E73" s="8">
        <v>3756</v>
      </c>
      <c r="F73" s="8">
        <v>3986</v>
      </c>
      <c r="G73" s="8">
        <v>4074</v>
      </c>
      <c r="H73" s="8">
        <v>5325</v>
      </c>
      <c r="I73" s="8">
        <v>5900</v>
      </c>
      <c r="J73" s="8">
        <v>5850</v>
      </c>
      <c r="K73" s="8">
        <v>4004</v>
      </c>
      <c r="L73" s="8">
        <v>4656</v>
      </c>
      <c r="M73" s="8">
        <v>1267.95242593939</v>
      </c>
      <c r="N73" s="8">
        <v>1148.3682755848099</v>
      </c>
      <c r="O73" s="8">
        <v>1425.00172799038</v>
      </c>
      <c r="P73" s="8">
        <v>2235.9992838663902</v>
      </c>
      <c r="Q73" s="8">
        <v>2692.2155733459799</v>
      </c>
      <c r="R73" s="8">
        <v>2863.3647742959502</v>
      </c>
      <c r="S73" s="8">
        <v>1412.61036783798</v>
      </c>
      <c r="T73" s="8">
        <v>1433.4924985177799</v>
      </c>
      <c r="U73" s="8">
        <v>5199</v>
      </c>
      <c r="V73" s="8">
        <v>5784</v>
      </c>
      <c r="W73" s="8">
        <v>5030</v>
      </c>
      <c r="X73" s="8">
        <v>6712</v>
      </c>
      <c r="Y73" s="8">
        <v>6873</v>
      </c>
      <c r="Z73" s="8">
        <v>6453</v>
      </c>
      <c r="AA73" s="8">
        <v>4487</v>
      </c>
      <c r="AB73" s="8">
        <v>5293</v>
      </c>
      <c r="AC73" s="8">
        <v>2081.01040829044</v>
      </c>
      <c r="AD73" s="8">
        <v>2841.6781537213701</v>
      </c>
      <c r="AE73" s="8">
        <v>2322.6354399587899</v>
      </c>
      <c r="AF73" s="8">
        <v>3684.7142414729801</v>
      </c>
      <c r="AG73" s="8">
        <v>4212.1190711695199</v>
      </c>
      <c r="AH73" s="8">
        <v>3820.3610362048798</v>
      </c>
      <c r="AI73" s="8">
        <v>1865.5037429080301</v>
      </c>
      <c r="AJ73" s="8">
        <v>2002.1939036451699</v>
      </c>
      <c r="AK73" s="8">
        <v>4693.875</v>
      </c>
      <c r="AL73" s="8">
        <v>1809.8756159223328</v>
      </c>
      <c r="AM73" s="8">
        <v>5728.875</v>
      </c>
      <c r="AN73" s="8">
        <v>2853.7769996713973</v>
      </c>
      <c r="AP73" s="5">
        <f t="shared" si="25"/>
        <v>5102.5</v>
      </c>
      <c r="AQ73" s="5">
        <f t="shared" si="26"/>
        <v>5776.5</v>
      </c>
      <c r="AR73" s="5">
        <f t="shared" si="27"/>
        <v>2127.536499572816</v>
      </c>
      <c r="AS73" s="5">
        <f t="shared" si="28"/>
        <v>2975.0444384818998</v>
      </c>
      <c r="AT73" s="5">
        <f t="shared" si="29"/>
        <v>371</v>
      </c>
      <c r="AU73" s="5" t="str">
        <f t="shared" si="31"/>
        <v>Austria</v>
      </c>
      <c r="AW73" s="5">
        <f t="shared" si="30"/>
        <v>371</v>
      </c>
    </row>
    <row r="74" spans="1:49" x14ac:dyDescent="0.2">
      <c r="A74" s="7" t="s">
        <v>3043</v>
      </c>
      <c r="B74" s="7" t="s">
        <v>26</v>
      </c>
      <c r="C74" s="7" t="s">
        <v>27</v>
      </c>
      <c r="D74" s="7">
        <v>351215</v>
      </c>
      <c r="E74" s="8">
        <v>3362</v>
      </c>
      <c r="F74" s="8">
        <v>3591</v>
      </c>
      <c r="G74" s="8">
        <v>3575</v>
      </c>
      <c r="H74" s="8">
        <v>4544</v>
      </c>
      <c r="I74" s="8">
        <v>4796</v>
      </c>
      <c r="J74" s="8">
        <v>5275</v>
      </c>
      <c r="K74" s="8">
        <v>2809</v>
      </c>
      <c r="L74" s="8">
        <v>3227</v>
      </c>
      <c r="M74" s="8">
        <v>1038.60776121615</v>
      </c>
      <c r="N74" s="8">
        <v>867.85211529768401</v>
      </c>
      <c r="O74" s="8">
        <v>1110.76773743477</v>
      </c>
      <c r="P74" s="8">
        <v>1751.0146492704901</v>
      </c>
      <c r="Q74" s="8">
        <v>2102.1343219108298</v>
      </c>
      <c r="R74" s="8">
        <v>2056.4937244315201</v>
      </c>
      <c r="S74" s="8">
        <v>905.02042983947899</v>
      </c>
      <c r="T74" s="8">
        <v>877.61075574595804</v>
      </c>
      <c r="U74" s="8">
        <v>4029</v>
      </c>
      <c r="V74" s="8">
        <v>5210</v>
      </c>
      <c r="W74" s="8">
        <v>4374</v>
      </c>
      <c r="X74" s="8">
        <v>5125</v>
      </c>
      <c r="Y74" s="8">
        <v>5534</v>
      </c>
      <c r="Z74" s="8">
        <v>5780</v>
      </c>
      <c r="AA74" s="8">
        <v>3517</v>
      </c>
      <c r="AB74" s="8">
        <v>4027</v>
      </c>
      <c r="AC74" s="8">
        <v>1496.82776751812</v>
      </c>
      <c r="AD74" s="8">
        <v>2214.0245595739798</v>
      </c>
      <c r="AE74" s="8">
        <v>1795.5702360551199</v>
      </c>
      <c r="AF74" s="8">
        <v>2626.9978252538099</v>
      </c>
      <c r="AG74" s="8">
        <v>3147.40717177036</v>
      </c>
      <c r="AH74" s="8">
        <v>2661.1707749218499</v>
      </c>
      <c r="AI74" s="8">
        <v>1326.43960753545</v>
      </c>
      <c r="AJ74" s="8">
        <v>1284.8875941367401</v>
      </c>
      <c r="AK74" s="8">
        <v>3897.375</v>
      </c>
      <c r="AL74" s="8">
        <v>1338.68768689336</v>
      </c>
      <c r="AM74" s="8">
        <v>4699.5</v>
      </c>
      <c r="AN74" s="8">
        <v>2069.1656920956789</v>
      </c>
      <c r="AP74" s="5">
        <f t="shared" si="25"/>
        <v>4026.75</v>
      </c>
      <c r="AQ74" s="5">
        <f t="shared" si="26"/>
        <v>4714.5</v>
      </c>
      <c r="AR74" s="5">
        <f t="shared" si="27"/>
        <v>1538.4547762396555</v>
      </c>
      <c r="AS74" s="5">
        <f t="shared" si="28"/>
        <v>2104.9762870910999</v>
      </c>
      <c r="AT74" s="5">
        <f t="shared" si="29"/>
        <v>284</v>
      </c>
      <c r="AU74" s="5" t="str">
        <f t="shared" si="31"/>
        <v>Austria</v>
      </c>
      <c r="AW74" s="5">
        <f t="shared" si="30"/>
        <v>284</v>
      </c>
    </row>
    <row r="75" spans="1:49" x14ac:dyDescent="0.2">
      <c r="A75" s="7" t="s">
        <v>3043</v>
      </c>
      <c r="B75" s="7" t="s">
        <v>28</v>
      </c>
      <c r="C75" s="7" t="s">
        <v>29</v>
      </c>
      <c r="D75" s="7">
        <v>255079</v>
      </c>
      <c r="E75" s="8">
        <v>5433</v>
      </c>
      <c r="F75" s="8">
        <v>5775</v>
      </c>
      <c r="G75" s="8">
        <v>5644</v>
      </c>
      <c r="H75" s="8">
        <v>7048</v>
      </c>
      <c r="I75" s="8">
        <v>8127</v>
      </c>
      <c r="J75" s="8">
        <v>7219</v>
      </c>
      <c r="K75" s="8">
        <v>6099</v>
      </c>
      <c r="L75" s="8">
        <v>5529</v>
      </c>
      <c r="M75" s="8">
        <v>2554.8874358670701</v>
      </c>
      <c r="N75" s="8">
        <v>2926.2609818165402</v>
      </c>
      <c r="O75" s="8">
        <v>2913.6567208813599</v>
      </c>
      <c r="P75" s="8">
        <v>4392.8077455048397</v>
      </c>
      <c r="Q75" s="8">
        <v>6088.14102564103</v>
      </c>
      <c r="R75" s="8">
        <v>5005.1121180434502</v>
      </c>
      <c r="S75" s="8">
        <v>3137.75979908311</v>
      </c>
      <c r="T75" s="8">
        <v>2735.2011287042501</v>
      </c>
      <c r="U75" s="8">
        <v>6148</v>
      </c>
      <c r="V75" s="8">
        <v>7693</v>
      </c>
      <c r="W75" s="8">
        <v>6636</v>
      </c>
      <c r="X75" s="8">
        <v>7549</v>
      </c>
      <c r="Y75" s="8">
        <v>8542</v>
      </c>
      <c r="Z75" s="8">
        <v>7590</v>
      </c>
      <c r="AA75" s="8">
        <v>6791</v>
      </c>
      <c r="AB75" s="8">
        <v>6068</v>
      </c>
      <c r="AC75" s="8">
        <v>3431.4082046416902</v>
      </c>
      <c r="AD75" s="8">
        <v>5685.3906611188204</v>
      </c>
      <c r="AE75" s="8">
        <v>3797.5888222367098</v>
      </c>
      <c r="AF75" s="8">
        <v>5056.5780504430804</v>
      </c>
      <c r="AG75" s="8">
        <v>7223.8095238095202</v>
      </c>
      <c r="AH75" s="8">
        <v>5535.9572400388697</v>
      </c>
      <c r="AI75" s="8">
        <v>3974.68730323824</v>
      </c>
      <c r="AJ75" s="8">
        <v>3435.9318418174398</v>
      </c>
      <c r="AK75" s="8">
        <v>6359.25</v>
      </c>
      <c r="AL75" s="8">
        <v>3719.2283694427065</v>
      </c>
      <c r="AM75" s="8">
        <v>7127.125</v>
      </c>
      <c r="AN75" s="8">
        <v>4767.6689559180468</v>
      </c>
      <c r="AP75" s="5">
        <f t="shared" si="25"/>
        <v>6743.5</v>
      </c>
      <c r="AQ75" s="5">
        <f t="shared" si="26"/>
        <v>7247.75</v>
      </c>
      <c r="AR75" s="5">
        <f t="shared" si="27"/>
        <v>4271.8043633953366</v>
      </c>
      <c r="AS75" s="5">
        <f t="shared" si="28"/>
        <v>5042.5964772260177</v>
      </c>
      <c r="AT75" s="5">
        <f t="shared" si="29"/>
        <v>488</v>
      </c>
      <c r="AU75" s="5" t="str">
        <f t="shared" si="31"/>
        <v>Austria</v>
      </c>
      <c r="AW75" s="5">
        <f t="shared" si="30"/>
        <v>488</v>
      </c>
    </row>
    <row r="76" spans="1:49" x14ac:dyDescent="0.2">
      <c r="A76" s="7" t="s">
        <v>2868</v>
      </c>
      <c r="B76" s="7" t="s">
        <v>30</v>
      </c>
      <c r="C76" s="7" t="s">
        <v>31</v>
      </c>
      <c r="D76" s="7">
        <v>2688354</v>
      </c>
      <c r="E76" s="8">
        <v>1110</v>
      </c>
      <c r="F76" s="8">
        <v>1323</v>
      </c>
      <c r="G76" s="8">
        <v>1472</v>
      </c>
      <c r="H76" s="8">
        <v>1538</v>
      </c>
      <c r="I76" s="8">
        <v>1268</v>
      </c>
      <c r="J76" s="8">
        <v>1706</v>
      </c>
      <c r="K76" s="8">
        <v>1430</v>
      </c>
      <c r="L76" s="8">
        <v>1553</v>
      </c>
      <c r="M76" s="8">
        <v>117.15441507337</v>
      </c>
      <c r="N76" s="8">
        <v>92.270856432757</v>
      </c>
      <c r="O76" s="8">
        <v>103.998257389139</v>
      </c>
      <c r="P76" s="8">
        <v>121.92167980978699</v>
      </c>
      <c r="Q76" s="8">
        <v>105.428393758231</v>
      </c>
      <c r="R76" s="8">
        <v>154.263806872467</v>
      </c>
      <c r="S76" s="8">
        <v>127.445100075996</v>
      </c>
      <c r="T76" s="8">
        <v>135.48592510319901</v>
      </c>
      <c r="U76" s="8">
        <v>1680</v>
      </c>
      <c r="V76" s="8">
        <v>1903</v>
      </c>
      <c r="W76" s="8">
        <v>1946</v>
      </c>
      <c r="X76" s="8">
        <v>2210</v>
      </c>
      <c r="Y76" s="8">
        <v>1746</v>
      </c>
      <c r="Z76" s="8">
        <v>2179</v>
      </c>
      <c r="AA76" s="8">
        <v>2007</v>
      </c>
      <c r="AB76" s="8">
        <v>1999</v>
      </c>
      <c r="AC76" s="8">
        <v>314.65456292380901</v>
      </c>
      <c r="AD76" s="8">
        <v>263.79809065777698</v>
      </c>
      <c r="AE76" s="8">
        <v>277.568076886261</v>
      </c>
      <c r="AF76" s="8">
        <v>326.58726855045302</v>
      </c>
      <c r="AG76" s="8">
        <v>246.690729609139</v>
      </c>
      <c r="AH76" s="8">
        <v>351.69997255626703</v>
      </c>
      <c r="AI76" s="8">
        <v>297.076158126434</v>
      </c>
      <c r="AJ76" s="8">
        <v>318.47104243995699</v>
      </c>
      <c r="AK76" s="8">
        <v>1425</v>
      </c>
      <c r="AL76" s="8">
        <v>119.74605431436825</v>
      </c>
      <c r="AM76" s="8">
        <v>1958.75</v>
      </c>
      <c r="AN76" s="8">
        <v>299.56823771876213</v>
      </c>
      <c r="AP76" s="5">
        <f t="shared" si="25"/>
        <v>1489.25</v>
      </c>
      <c r="AQ76" s="5">
        <f t="shared" si="26"/>
        <v>1982.75</v>
      </c>
      <c r="AR76" s="5">
        <f t="shared" si="27"/>
        <v>128.908981123936</v>
      </c>
      <c r="AS76" s="5">
        <f t="shared" si="28"/>
        <v>303.48447568294927</v>
      </c>
      <c r="AT76" s="5">
        <f t="shared" si="29"/>
        <v>8</v>
      </c>
      <c r="AU76" s="5" t="str">
        <f t="shared" si="31"/>
        <v>Belgium</v>
      </c>
      <c r="AV76" s="5">
        <v>2</v>
      </c>
      <c r="AW76" s="5">
        <f t="shared" si="30"/>
        <v>10</v>
      </c>
    </row>
    <row r="77" spans="1:49" x14ac:dyDescent="0.2">
      <c r="A77" s="7" t="s">
        <v>2868</v>
      </c>
      <c r="B77" s="7" t="s">
        <v>34</v>
      </c>
      <c r="C77" s="7" t="s">
        <v>35</v>
      </c>
      <c r="D77" s="7">
        <v>1118480</v>
      </c>
      <c r="E77" s="8">
        <v>1440</v>
      </c>
      <c r="F77" s="8">
        <v>1781</v>
      </c>
      <c r="G77" s="8">
        <v>1869</v>
      </c>
      <c r="H77" s="8">
        <v>2181</v>
      </c>
      <c r="I77" s="8">
        <v>2009</v>
      </c>
      <c r="J77" s="8">
        <v>2309</v>
      </c>
      <c r="K77" s="8">
        <v>2168</v>
      </c>
      <c r="L77" s="8">
        <v>2032</v>
      </c>
      <c r="M77" s="8">
        <v>159.054488206261</v>
      </c>
      <c r="N77" s="8">
        <v>160.67705612133801</v>
      </c>
      <c r="O77" s="8">
        <v>157.677883362062</v>
      </c>
      <c r="P77" s="8">
        <v>210.23826465054</v>
      </c>
      <c r="Q77" s="8">
        <v>180.159104358326</v>
      </c>
      <c r="R77" s="8">
        <v>263.38745717024398</v>
      </c>
      <c r="S77" s="8">
        <v>205.498331610343</v>
      </c>
      <c r="T77" s="8">
        <v>212.91862876335</v>
      </c>
      <c r="U77" s="8">
        <v>2048</v>
      </c>
      <c r="V77" s="8">
        <v>2656</v>
      </c>
      <c r="W77" s="8">
        <v>2466</v>
      </c>
      <c r="X77" s="8">
        <v>2979</v>
      </c>
      <c r="Y77" s="8">
        <v>2707</v>
      </c>
      <c r="Z77" s="8">
        <v>2812</v>
      </c>
      <c r="AA77" s="8">
        <v>2713</v>
      </c>
      <c r="AB77" s="8">
        <v>2518</v>
      </c>
      <c r="AC77" s="8">
        <v>382.18363273927298</v>
      </c>
      <c r="AD77" s="8">
        <v>457.48917631057202</v>
      </c>
      <c r="AE77" s="8">
        <v>397.53156148792499</v>
      </c>
      <c r="AF77" s="8">
        <v>555.19035624089702</v>
      </c>
      <c r="AG77" s="8">
        <v>429.092334237187</v>
      </c>
      <c r="AH77" s="8">
        <v>604.74225460049001</v>
      </c>
      <c r="AI77" s="8">
        <v>427.13752321931997</v>
      </c>
      <c r="AJ77" s="8">
        <v>452.061237532375</v>
      </c>
      <c r="AK77" s="8">
        <v>1973.625</v>
      </c>
      <c r="AL77" s="8">
        <v>193.701401780308</v>
      </c>
      <c r="AM77" s="8">
        <v>2612.375</v>
      </c>
      <c r="AN77" s="8">
        <v>463.17850954600488</v>
      </c>
      <c r="AP77" s="5">
        <f t="shared" si="25"/>
        <v>2129.5</v>
      </c>
      <c r="AQ77" s="5">
        <f t="shared" si="26"/>
        <v>2687.5</v>
      </c>
      <c r="AR77" s="5">
        <f t="shared" si="27"/>
        <v>214.44035731056061</v>
      </c>
      <c r="AS77" s="5">
        <f t="shared" si="28"/>
        <v>478.25833739734298</v>
      </c>
      <c r="AT77" s="5">
        <f t="shared" si="29"/>
        <v>32</v>
      </c>
      <c r="AU77" s="5" t="str">
        <f t="shared" si="31"/>
        <v>Belgium</v>
      </c>
      <c r="AW77" s="5">
        <f t="shared" si="30"/>
        <v>32</v>
      </c>
    </row>
    <row r="78" spans="1:49" x14ac:dyDescent="0.2">
      <c r="A78" s="7" t="s">
        <v>2868</v>
      </c>
      <c r="B78" s="7" t="s">
        <v>37</v>
      </c>
      <c r="C78" s="7" t="s">
        <v>38</v>
      </c>
      <c r="D78" s="7">
        <v>618244</v>
      </c>
      <c r="E78" s="8">
        <v>2184</v>
      </c>
      <c r="F78" s="8">
        <v>2145</v>
      </c>
      <c r="G78" s="8">
        <v>2228</v>
      </c>
      <c r="H78" s="8">
        <v>2079</v>
      </c>
      <c r="I78" s="8">
        <v>2317</v>
      </c>
      <c r="J78" s="8">
        <v>2535</v>
      </c>
      <c r="K78" s="8">
        <v>2377</v>
      </c>
      <c r="L78" s="8">
        <v>2317</v>
      </c>
      <c r="M78" s="8">
        <v>267.85639787040799</v>
      </c>
      <c r="N78" s="8">
        <v>225.30627623131599</v>
      </c>
      <c r="O78" s="8">
        <v>260.42186793873299</v>
      </c>
      <c r="P78" s="8">
        <v>363.66604335317902</v>
      </c>
      <c r="Q78" s="8">
        <v>269.84477440299599</v>
      </c>
      <c r="R78" s="8">
        <v>394.77563995176598</v>
      </c>
      <c r="S78" s="8">
        <v>277.69251541947699</v>
      </c>
      <c r="T78" s="8">
        <v>281.54374751608299</v>
      </c>
      <c r="U78" s="8">
        <v>2756</v>
      </c>
      <c r="V78" s="8">
        <v>2857</v>
      </c>
      <c r="W78" s="8">
        <v>2806</v>
      </c>
      <c r="X78" s="8">
        <v>2829</v>
      </c>
      <c r="Y78" s="8">
        <v>2727</v>
      </c>
      <c r="Z78" s="8">
        <v>3157</v>
      </c>
      <c r="AA78" s="8">
        <v>2878</v>
      </c>
      <c r="AB78" s="8">
        <v>3002</v>
      </c>
      <c r="AC78" s="8">
        <v>631.69891905807106</v>
      </c>
      <c r="AD78" s="8">
        <v>551.11778374945698</v>
      </c>
      <c r="AE78" s="8">
        <v>634.62779856890597</v>
      </c>
      <c r="AF78" s="8">
        <v>817.08869558301399</v>
      </c>
      <c r="AG78" s="8">
        <v>563.05966144902902</v>
      </c>
      <c r="AH78" s="8">
        <v>822.79896213809195</v>
      </c>
      <c r="AI78" s="8">
        <v>559.63625931468096</v>
      </c>
      <c r="AJ78" s="8">
        <v>582.20997548429</v>
      </c>
      <c r="AK78" s="8">
        <v>2272.75</v>
      </c>
      <c r="AL78" s="8">
        <v>292.63840783549472</v>
      </c>
      <c r="AM78" s="8">
        <v>2876.5</v>
      </c>
      <c r="AN78" s="8">
        <v>645.27975691819256</v>
      </c>
      <c r="AP78" s="5">
        <f t="shared" si="25"/>
        <v>2386.5</v>
      </c>
      <c r="AQ78" s="5">
        <f t="shared" si="26"/>
        <v>2941</v>
      </c>
      <c r="AR78" s="5">
        <f t="shared" si="27"/>
        <v>317.50454412870022</v>
      </c>
      <c r="AS78" s="5">
        <f t="shared" si="28"/>
        <v>631.92621459652298</v>
      </c>
      <c r="AT78" s="5">
        <f t="shared" si="29"/>
        <v>46</v>
      </c>
      <c r="AU78" s="5" t="str">
        <f t="shared" si="31"/>
        <v>Belgium</v>
      </c>
      <c r="AW78" s="5">
        <f t="shared" si="30"/>
        <v>46</v>
      </c>
    </row>
    <row r="79" spans="1:49" x14ac:dyDescent="0.2">
      <c r="A79" s="7" t="s">
        <v>2868</v>
      </c>
      <c r="B79" s="7" t="s">
        <v>40</v>
      </c>
      <c r="C79" s="7" t="s">
        <v>41</v>
      </c>
      <c r="D79" s="7">
        <v>489716</v>
      </c>
      <c r="E79" s="8">
        <v>3153</v>
      </c>
      <c r="F79" s="8">
        <v>3425</v>
      </c>
      <c r="G79" s="8">
        <v>3449</v>
      </c>
      <c r="H79" s="8">
        <v>3910</v>
      </c>
      <c r="I79" s="8">
        <v>3740</v>
      </c>
      <c r="J79" s="8">
        <v>4150</v>
      </c>
      <c r="K79" s="8">
        <v>3953</v>
      </c>
      <c r="L79" s="8">
        <v>3822</v>
      </c>
      <c r="M79" s="8">
        <v>702.90243455359803</v>
      </c>
      <c r="N79" s="8">
        <v>768.76534647820597</v>
      </c>
      <c r="O79" s="8">
        <v>909.69341225943504</v>
      </c>
      <c r="P79" s="8">
        <v>1055.0826258736299</v>
      </c>
      <c r="Q79" s="8">
        <v>876.30925286628803</v>
      </c>
      <c r="R79" s="8">
        <v>1288.9532722167</v>
      </c>
      <c r="S79" s="8">
        <v>978.55750851361699</v>
      </c>
      <c r="T79" s="8">
        <v>988.06828119340696</v>
      </c>
      <c r="U79" s="8">
        <v>4338</v>
      </c>
      <c r="V79" s="8">
        <v>4886</v>
      </c>
      <c r="W79" s="8">
        <v>4926</v>
      </c>
      <c r="X79" s="8">
        <v>5259</v>
      </c>
      <c r="Y79" s="8">
        <v>4916</v>
      </c>
      <c r="Z79" s="8">
        <v>5882</v>
      </c>
      <c r="AA79" s="8">
        <v>5122</v>
      </c>
      <c r="AB79" s="8">
        <v>5228</v>
      </c>
      <c r="AC79" s="8">
        <v>1918.3778144563</v>
      </c>
      <c r="AD79" s="8">
        <v>2083.5741213117599</v>
      </c>
      <c r="AE79" s="8">
        <v>2395.4931028091901</v>
      </c>
      <c r="AF79" s="8">
        <v>2669.9244758682798</v>
      </c>
      <c r="AG79" s="8">
        <v>2185.46778273464</v>
      </c>
      <c r="AH79" s="8">
        <v>3141.7528670158699</v>
      </c>
      <c r="AI79" s="8">
        <v>2203.2857674929701</v>
      </c>
      <c r="AJ79" s="8">
        <v>2390.8707239116902</v>
      </c>
      <c r="AK79" s="8">
        <v>3700.25</v>
      </c>
      <c r="AL79" s="8">
        <v>946.04151674436014</v>
      </c>
      <c r="AM79" s="8">
        <v>5069.625</v>
      </c>
      <c r="AN79" s="8">
        <v>2373.5933319500873</v>
      </c>
      <c r="AP79" s="5">
        <f t="shared" si="25"/>
        <v>3916.25</v>
      </c>
      <c r="AQ79" s="5">
        <f t="shared" si="26"/>
        <v>5287</v>
      </c>
      <c r="AR79" s="5">
        <f t="shared" si="27"/>
        <v>1037.3941881327285</v>
      </c>
      <c r="AS79" s="5">
        <f t="shared" si="28"/>
        <v>2480.3442852887929</v>
      </c>
      <c r="AT79" s="5">
        <f t="shared" si="29"/>
        <v>266</v>
      </c>
      <c r="AU79" s="5" t="str">
        <f t="shared" si="31"/>
        <v>Belgium</v>
      </c>
      <c r="AW79" s="5">
        <f t="shared" si="30"/>
        <v>266</v>
      </c>
    </row>
    <row r="80" spans="1:49" x14ac:dyDescent="0.2">
      <c r="A80" s="7" t="s">
        <v>2868</v>
      </c>
      <c r="B80" s="7" t="s">
        <v>43</v>
      </c>
      <c r="C80" s="7" t="s">
        <v>44</v>
      </c>
      <c r="D80" s="7">
        <v>752663</v>
      </c>
      <c r="E80" s="8">
        <v>2487</v>
      </c>
      <c r="F80" s="8">
        <v>2559</v>
      </c>
      <c r="G80" s="8">
        <v>2625</v>
      </c>
      <c r="H80" s="8">
        <v>2890</v>
      </c>
      <c r="I80" s="8">
        <v>2855</v>
      </c>
      <c r="J80" s="8">
        <v>2871</v>
      </c>
      <c r="K80" s="8">
        <v>2568</v>
      </c>
      <c r="L80" s="8">
        <v>2719</v>
      </c>
      <c r="M80" s="8">
        <v>279.00201501851899</v>
      </c>
      <c r="N80" s="8">
        <v>291.17281385134299</v>
      </c>
      <c r="O80" s="8">
        <v>447.25048163211198</v>
      </c>
      <c r="P80" s="8">
        <v>481.88627636663699</v>
      </c>
      <c r="Q80" s="8">
        <v>345.29475697966302</v>
      </c>
      <c r="R80" s="8">
        <v>419.39579931849403</v>
      </c>
      <c r="S80" s="8">
        <v>339.29802906320901</v>
      </c>
      <c r="T80" s="8">
        <v>347.38981520752202</v>
      </c>
      <c r="U80" s="8">
        <v>3619</v>
      </c>
      <c r="V80" s="8">
        <v>3520</v>
      </c>
      <c r="W80" s="8">
        <v>3875</v>
      </c>
      <c r="X80" s="8">
        <v>4023</v>
      </c>
      <c r="Y80" s="8">
        <v>3540</v>
      </c>
      <c r="Z80" s="8">
        <v>4100</v>
      </c>
      <c r="AA80" s="8">
        <v>3652</v>
      </c>
      <c r="AB80" s="8">
        <v>3818</v>
      </c>
      <c r="AC80" s="8">
        <v>894.20617528339005</v>
      </c>
      <c r="AD80" s="8">
        <v>860.23904088277595</v>
      </c>
      <c r="AE80" s="8">
        <v>1401.0181051426</v>
      </c>
      <c r="AF80" s="8">
        <v>1405.87331506799</v>
      </c>
      <c r="AG80" s="8">
        <v>925.47427100801201</v>
      </c>
      <c r="AH80" s="8">
        <v>1208.64938315872</v>
      </c>
      <c r="AI80" s="8">
        <v>991.20198754629405</v>
      </c>
      <c r="AJ80" s="8">
        <v>1159.81818487078</v>
      </c>
      <c r="AK80" s="8">
        <v>2696.75</v>
      </c>
      <c r="AL80" s="8">
        <v>368.83624842968743</v>
      </c>
      <c r="AM80" s="8">
        <v>3768.375</v>
      </c>
      <c r="AN80" s="8">
        <v>1105.8100578700701</v>
      </c>
      <c r="AP80" s="5">
        <f t="shared" si="25"/>
        <v>2753.25</v>
      </c>
      <c r="AQ80" s="5">
        <f t="shared" si="26"/>
        <v>3777.5</v>
      </c>
      <c r="AR80" s="5">
        <f t="shared" si="27"/>
        <v>386.652935387105</v>
      </c>
      <c r="AS80" s="5">
        <f t="shared" si="28"/>
        <v>1071.2859566459515</v>
      </c>
      <c r="AT80" s="5">
        <f t="shared" si="29"/>
        <v>84</v>
      </c>
      <c r="AU80" s="5" t="str">
        <f t="shared" si="31"/>
        <v>Belgium</v>
      </c>
      <c r="AW80" s="5">
        <f t="shared" si="30"/>
        <v>84</v>
      </c>
    </row>
    <row r="81" spans="1:49" x14ac:dyDescent="0.2">
      <c r="A81" s="7" t="s">
        <v>2868</v>
      </c>
      <c r="B81" s="7" t="s">
        <v>46</v>
      </c>
      <c r="C81" s="7" t="s">
        <v>47</v>
      </c>
      <c r="D81" s="7">
        <v>228912</v>
      </c>
      <c r="E81" s="8">
        <v>2968</v>
      </c>
      <c r="F81" s="8">
        <v>2863</v>
      </c>
      <c r="G81" s="8">
        <v>2855</v>
      </c>
      <c r="H81" s="8">
        <v>3428</v>
      </c>
      <c r="I81" s="8">
        <v>3170</v>
      </c>
      <c r="J81" s="8">
        <v>3199</v>
      </c>
      <c r="K81" s="8">
        <v>3130</v>
      </c>
      <c r="L81" s="8">
        <v>2934</v>
      </c>
      <c r="M81" s="8">
        <v>506.77228845293098</v>
      </c>
      <c r="N81" s="8">
        <v>479.00086038868102</v>
      </c>
      <c r="O81" s="8">
        <v>513.48147079641899</v>
      </c>
      <c r="P81" s="8">
        <v>678.74582605946205</v>
      </c>
      <c r="Q81" s="8">
        <v>536.51922430588502</v>
      </c>
      <c r="R81" s="8">
        <v>716.932081332954</v>
      </c>
      <c r="S81" s="8">
        <v>529.17798002455095</v>
      </c>
      <c r="T81" s="8">
        <v>539.56806685345202</v>
      </c>
      <c r="U81" s="8">
        <v>3824</v>
      </c>
      <c r="V81" s="8">
        <v>3781</v>
      </c>
      <c r="W81" s="8">
        <v>4053</v>
      </c>
      <c r="X81" s="8">
        <v>4470</v>
      </c>
      <c r="Y81" s="8">
        <v>3742</v>
      </c>
      <c r="Z81" s="8">
        <v>4167</v>
      </c>
      <c r="AA81" s="8">
        <v>3951</v>
      </c>
      <c r="AB81" s="8">
        <v>3913</v>
      </c>
      <c r="AC81" s="8">
        <v>1111.4868692421501</v>
      </c>
      <c r="AD81" s="8">
        <v>1031.3361316363801</v>
      </c>
      <c r="AE81" s="8">
        <v>1151.91792921048</v>
      </c>
      <c r="AF81" s="8">
        <v>1440.0862249157101</v>
      </c>
      <c r="AG81" s="8">
        <v>1000.01642723199</v>
      </c>
      <c r="AH81" s="8">
        <v>1400.1825082677301</v>
      </c>
      <c r="AI81" s="8">
        <v>1132.3123712961601</v>
      </c>
      <c r="AJ81" s="8">
        <v>1275.7942254841701</v>
      </c>
      <c r="AK81" s="8">
        <v>3068.375</v>
      </c>
      <c r="AL81" s="8">
        <v>562.52472477679191</v>
      </c>
      <c r="AM81" s="8">
        <v>3987.625</v>
      </c>
      <c r="AN81" s="8">
        <v>1192.8915859105964</v>
      </c>
      <c r="AP81" s="5">
        <f t="shared" si="25"/>
        <v>3108.25</v>
      </c>
      <c r="AQ81" s="5">
        <f t="shared" si="26"/>
        <v>3943.25</v>
      </c>
      <c r="AR81" s="5">
        <f t="shared" si="27"/>
        <v>600.18863571526083</v>
      </c>
      <c r="AS81" s="5">
        <f t="shared" si="28"/>
        <v>1202.0763830700125</v>
      </c>
      <c r="AT81" s="5">
        <f t="shared" si="29"/>
        <v>119</v>
      </c>
      <c r="AU81" s="5" t="str">
        <f t="shared" si="31"/>
        <v>Belgium</v>
      </c>
      <c r="AW81" s="5">
        <f t="shared" si="30"/>
        <v>119</v>
      </c>
    </row>
    <row r="82" spans="1:49" x14ac:dyDescent="0.2">
      <c r="A82" s="7" t="s">
        <v>2868</v>
      </c>
      <c r="B82" s="7" t="s">
        <v>49</v>
      </c>
      <c r="C82" s="7" t="s">
        <v>50</v>
      </c>
      <c r="D82" s="7">
        <v>223751</v>
      </c>
      <c r="E82" s="8">
        <v>3434</v>
      </c>
      <c r="F82" s="8">
        <v>3531</v>
      </c>
      <c r="G82" s="8">
        <v>3804</v>
      </c>
      <c r="H82" s="8">
        <v>4110</v>
      </c>
      <c r="I82" s="8">
        <v>3660</v>
      </c>
      <c r="J82" s="8">
        <v>3973</v>
      </c>
      <c r="K82" s="8">
        <v>3622</v>
      </c>
      <c r="L82" s="8">
        <v>3535</v>
      </c>
      <c r="M82" s="8">
        <v>662.55020106201005</v>
      </c>
      <c r="N82" s="8">
        <v>779.571119701714</v>
      </c>
      <c r="O82" s="8">
        <v>952.80678584010298</v>
      </c>
      <c r="P82" s="8">
        <v>965.41665375534399</v>
      </c>
      <c r="Q82" s="8">
        <v>821.333002309412</v>
      </c>
      <c r="R82" s="8">
        <v>1086.91137963193</v>
      </c>
      <c r="S82" s="8">
        <v>820.86409859533603</v>
      </c>
      <c r="T82" s="8">
        <v>785.94513057054201</v>
      </c>
      <c r="U82" s="8">
        <v>4758</v>
      </c>
      <c r="V82" s="8">
        <v>4962</v>
      </c>
      <c r="W82" s="8">
        <v>5493</v>
      </c>
      <c r="X82" s="8">
        <v>5106</v>
      </c>
      <c r="Y82" s="8">
        <v>4991</v>
      </c>
      <c r="Z82" s="8">
        <v>5703</v>
      </c>
      <c r="AA82" s="8">
        <v>5217</v>
      </c>
      <c r="AB82" s="8">
        <v>5251</v>
      </c>
      <c r="AC82" s="8">
        <v>1699.2887111888799</v>
      </c>
      <c r="AD82" s="8">
        <v>2069.3798753306301</v>
      </c>
      <c r="AE82" s="8">
        <v>2308.6433513469601</v>
      </c>
      <c r="AF82" s="8">
        <v>2352.7746080294401</v>
      </c>
      <c r="AG82" s="8">
        <v>2027.6159992501</v>
      </c>
      <c r="AH82" s="8">
        <v>2833.8063509060598</v>
      </c>
      <c r="AI82" s="8">
        <v>2110.98898316235</v>
      </c>
      <c r="AJ82" s="8">
        <v>2424.6739167692999</v>
      </c>
      <c r="AK82" s="8">
        <v>3708.625</v>
      </c>
      <c r="AL82" s="8">
        <v>859.42479643329898</v>
      </c>
      <c r="AM82" s="8">
        <v>5185.125</v>
      </c>
      <c r="AN82" s="8">
        <v>2228.3964744979648</v>
      </c>
      <c r="AP82" s="5">
        <f t="shared" si="25"/>
        <v>3697.5</v>
      </c>
      <c r="AQ82" s="5">
        <f t="shared" si="26"/>
        <v>5290.5</v>
      </c>
      <c r="AR82" s="5">
        <f t="shared" si="27"/>
        <v>896.09405297251283</v>
      </c>
      <c r="AS82" s="5">
        <f t="shared" si="28"/>
        <v>2349.2713125219525</v>
      </c>
      <c r="AT82" s="5">
        <f t="shared" si="29"/>
        <v>227</v>
      </c>
      <c r="AU82" s="5" t="str">
        <f t="shared" si="31"/>
        <v>Belgium</v>
      </c>
      <c r="AW82" s="5">
        <f t="shared" si="30"/>
        <v>227</v>
      </c>
    </row>
    <row r="83" spans="1:49" x14ac:dyDescent="0.2">
      <c r="A83" s="7" t="s">
        <v>2868</v>
      </c>
      <c r="B83" s="7" t="s">
        <v>52</v>
      </c>
      <c r="C83" s="7" t="s">
        <v>53</v>
      </c>
      <c r="D83" s="7">
        <v>199344</v>
      </c>
      <c r="E83" s="8">
        <v>5558</v>
      </c>
      <c r="F83" s="8">
        <v>5636</v>
      </c>
      <c r="G83" s="8">
        <v>5993</v>
      </c>
      <c r="H83" s="8">
        <v>5748</v>
      </c>
      <c r="I83" s="8">
        <v>5920</v>
      </c>
      <c r="J83" s="8">
        <v>6308</v>
      </c>
      <c r="K83" s="8">
        <v>6269</v>
      </c>
      <c r="L83" s="8">
        <v>5835</v>
      </c>
      <c r="M83" s="8">
        <v>2440.3720699687201</v>
      </c>
      <c r="N83" s="8">
        <v>2799.5698947553301</v>
      </c>
      <c r="O83" s="8">
        <v>2859.4560404807098</v>
      </c>
      <c r="P83" s="8">
        <v>3490.4445208882798</v>
      </c>
      <c r="Q83" s="8">
        <v>3006.3418747021501</v>
      </c>
      <c r="R83" s="8">
        <v>3651.8448871390101</v>
      </c>
      <c r="S83" s="8">
        <v>3086.7048341772602</v>
      </c>
      <c r="T83" s="8">
        <v>2883.3936106087999</v>
      </c>
      <c r="U83" s="8">
        <v>6772</v>
      </c>
      <c r="V83" s="8">
        <v>6930</v>
      </c>
      <c r="W83" s="8">
        <v>7227</v>
      </c>
      <c r="X83" s="8">
        <v>7130</v>
      </c>
      <c r="Y83" s="8">
        <v>7065</v>
      </c>
      <c r="Z83" s="8">
        <v>7057</v>
      </c>
      <c r="AA83" s="8">
        <v>6688</v>
      </c>
      <c r="AB83" s="8">
        <v>6909</v>
      </c>
      <c r="AC83" s="8">
        <v>3821.35252707981</v>
      </c>
      <c r="AD83" s="8">
        <v>4191.0914272140499</v>
      </c>
      <c r="AE83" s="8">
        <v>4864.47811447811</v>
      </c>
      <c r="AF83" s="8">
        <v>5123.9076154806498</v>
      </c>
      <c r="AG83" s="8">
        <v>4199.7362264537796</v>
      </c>
      <c r="AH83" s="8">
        <v>5189.5533407161302</v>
      </c>
      <c r="AI83" s="8">
        <v>4256.5023774040201</v>
      </c>
      <c r="AJ83" s="8">
        <v>4573.8358534567096</v>
      </c>
      <c r="AK83" s="8">
        <v>5908.375</v>
      </c>
      <c r="AL83" s="8">
        <v>3027.2659665900328</v>
      </c>
      <c r="AM83" s="8">
        <v>6972.25</v>
      </c>
      <c r="AN83" s="8">
        <v>4527.5571852854073</v>
      </c>
      <c r="AP83" s="5">
        <f t="shared" si="25"/>
        <v>6083</v>
      </c>
      <c r="AQ83" s="5">
        <f t="shared" si="26"/>
        <v>6929.75</v>
      </c>
      <c r="AR83" s="5">
        <f t="shared" si="27"/>
        <v>3223.7459455031003</v>
      </c>
      <c r="AS83" s="5">
        <f t="shared" si="28"/>
        <v>4554.9069495076601</v>
      </c>
      <c r="AT83" s="5">
        <f t="shared" si="29"/>
        <v>462</v>
      </c>
      <c r="AU83" s="5" t="str">
        <f t="shared" si="31"/>
        <v>Belgium</v>
      </c>
      <c r="AW83" s="5">
        <f t="shared" si="30"/>
        <v>462</v>
      </c>
    </row>
    <row r="84" spans="1:49" x14ac:dyDescent="0.2">
      <c r="A84" s="7" t="s">
        <v>2868</v>
      </c>
      <c r="B84" s="7" t="s">
        <v>55</v>
      </c>
      <c r="C84" s="7" t="s">
        <v>56</v>
      </c>
      <c r="D84" s="7">
        <v>174535</v>
      </c>
      <c r="E84" s="8">
        <v>2570</v>
      </c>
      <c r="F84" s="8">
        <v>2686</v>
      </c>
      <c r="G84" s="8">
        <v>2623</v>
      </c>
      <c r="H84" s="8">
        <v>3220</v>
      </c>
      <c r="I84" s="8">
        <v>2993</v>
      </c>
      <c r="J84" s="8">
        <v>3018</v>
      </c>
      <c r="K84" s="8">
        <v>2946</v>
      </c>
      <c r="L84" s="8">
        <v>2665</v>
      </c>
      <c r="M84" s="8">
        <v>378.42195389932198</v>
      </c>
      <c r="N84" s="8">
        <v>386.566437662152</v>
      </c>
      <c r="O84" s="8">
        <v>432.70994192808701</v>
      </c>
      <c r="P84" s="8">
        <v>477.94136278444699</v>
      </c>
      <c r="Q84" s="8">
        <v>406.02632148323698</v>
      </c>
      <c r="R84" s="8">
        <v>610.18022676849898</v>
      </c>
      <c r="S84" s="8">
        <v>442.68088920212602</v>
      </c>
      <c r="T84" s="8">
        <v>435.74996381296398</v>
      </c>
      <c r="U84" s="8">
        <v>3403</v>
      </c>
      <c r="V84" s="8">
        <v>3696</v>
      </c>
      <c r="W84" s="8">
        <v>3847</v>
      </c>
      <c r="X84" s="8">
        <v>3566</v>
      </c>
      <c r="Y84" s="8">
        <v>3607</v>
      </c>
      <c r="Z84" s="8">
        <v>3964</v>
      </c>
      <c r="AA84" s="8">
        <v>3685</v>
      </c>
      <c r="AB84" s="8">
        <v>3561</v>
      </c>
      <c r="AC84" s="8">
        <v>936.47882603422897</v>
      </c>
      <c r="AD84" s="8">
        <v>938.91138515598698</v>
      </c>
      <c r="AE84" s="8">
        <v>1072.4837804470501</v>
      </c>
      <c r="AF84" s="8">
        <v>1061.4937453331499</v>
      </c>
      <c r="AG84" s="8">
        <v>892.79735819074494</v>
      </c>
      <c r="AH84" s="8">
        <v>1485.40705183564</v>
      </c>
      <c r="AI84" s="8">
        <v>978.41606610032295</v>
      </c>
      <c r="AJ84" s="8">
        <v>1036.1909747065399</v>
      </c>
      <c r="AK84" s="8">
        <v>2840.125</v>
      </c>
      <c r="AL84" s="8">
        <v>446.28463719260418</v>
      </c>
      <c r="AM84" s="8">
        <v>3666.125</v>
      </c>
      <c r="AN84" s="8">
        <v>1050.272398475458</v>
      </c>
      <c r="AP84" s="5">
        <f t="shared" si="25"/>
        <v>2905.5</v>
      </c>
      <c r="AQ84" s="5">
        <f t="shared" si="26"/>
        <v>3704.25</v>
      </c>
      <c r="AR84" s="5">
        <f t="shared" si="27"/>
        <v>474.51575281025464</v>
      </c>
      <c r="AS84" s="5">
        <f t="shared" si="28"/>
        <v>1098.2028627083118</v>
      </c>
      <c r="AT84" s="5">
        <f t="shared" si="29"/>
        <v>97</v>
      </c>
      <c r="AU84" s="5" t="str">
        <f t="shared" si="31"/>
        <v>Belgium</v>
      </c>
      <c r="AW84" s="5">
        <f t="shared" si="30"/>
        <v>97</v>
      </c>
    </row>
    <row r="85" spans="1:49" x14ac:dyDescent="0.2">
      <c r="A85" s="7" t="s">
        <v>2868</v>
      </c>
      <c r="B85" s="7" t="s">
        <v>58</v>
      </c>
      <c r="C85" s="7" t="s">
        <v>59</v>
      </c>
      <c r="D85" s="7">
        <v>130567</v>
      </c>
      <c r="E85" s="8">
        <v>3548</v>
      </c>
      <c r="F85" s="8">
        <v>3973</v>
      </c>
      <c r="G85" s="8">
        <v>3806</v>
      </c>
      <c r="H85" s="8">
        <v>3991</v>
      </c>
      <c r="I85" s="8">
        <v>3956</v>
      </c>
      <c r="J85" s="8">
        <v>3937</v>
      </c>
      <c r="K85" s="8">
        <v>3968</v>
      </c>
      <c r="L85" s="8">
        <v>3518</v>
      </c>
      <c r="M85" s="8">
        <v>1036.2012635618701</v>
      </c>
      <c r="N85" s="8">
        <v>1006.57040020006</v>
      </c>
      <c r="O85" s="8">
        <v>1142.01373638055</v>
      </c>
      <c r="P85" s="8">
        <v>1248.9668491904399</v>
      </c>
      <c r="Q85" s="8">
        <v>1031.64899367776</v>
      </c>
      <c r="R85" s="8">
        <v>1348.92543662909</v>
      </c>
      <c r="S85" s="8">
        <v>1058.5171767307399</v>
      </c>
      <c r="T85" s="8">
        <v>934.78541375111104</v>
      </c>
      <c r="U85" s="8">
        <v>4157</v>
      </c>
      <c r="V85" s="8">
        <v>4804</v>
      </c>
      <c r="W85" s="8">
        <v>4831</v>
      </c>
      <c r="X85" s="8">
        <v>4619</v>
      </c>
      <c r="Y85" s="8">
        <v>4477</v>
      </c>
      <c r="Z85" s="8">
        <v>4798</v>
      </c>
      <c r="AA85" s="8">
        <v>4639</v>
      </c>
      <c r="AB85" s="8">
        <v>4816</v>
      </c>
      <c r="AC85" s="8">
        <v>1727.8584982632401</v>
      </c>
      <c r="AD85" s="8">
        <v>1737.44800482554</v>
      </c>
      <c r="AE85" s="8">
        <v>1896.7515035633</v>
      </c>
      <c r="AF85" s="8">
        <v>2086.69416236198</v>
      </c>
      <c r="AG85" s="8">
        <v>1574.6963600736999</v>
      </c>
      <c r="AH85" s="8">
        <v>2102.4145620521899</v>
      </c>
      <c r="AI85" s="8">
        <v>1876.4455131295399</v>
      </c>
      <c r="AJ85" s="8">
        <v>1912.14731995789</v>
      </c>
      <c r="AK85" s="8">
        <v>3837.125</v>
      </c>
      <c r="AL85" s="8">
        <v>1100.9536587652026</v>
      </c>
      <c r="AM85" s="8">
        <v>4642.625</v>
      </c>
      <c r="AN85" s="8">
        <v>1864.3069905284226</v>
      </c>
      <c r="AP85" s="5">
        <f t="shared" si="25"/>
        <v>3844.75</v>
      </c>
      <c r="AQ85" s="5">
        <f t="shared" si="26"/>
        <v>4682.5</v>
      </c>
      <c r="AR85" s="5">
        <f t="shared" si="27"/>
        <v>1124.5687739958282</v>
      </c>
      <c r="AS85" s="5">
        <f t="shared" si="28"/>
        <v>1866.4259388033302</v>
      </c>
      <c r="AT85" s="5">
        <f t="shared" si="29"/>
        <v>255</v>
      </c>
      <c r="AU85" s="5" t="str">
        <f t="shared" si="31"/>
        <v>Belgium</v>
      </c>
      <c r="AW85" s="5">
        <f t="shared" si="30"/>
        <v>255</v>
      </c>
    </row>
    <row r="86" spans="1:49" x14ac:dyDescent="0.2">
      <c r="A86" s="7" t="s">
        <v>2868</v>
      </c>
      <c r="B86" s="7" t="s">
        <v>61</v>
      </c>
      <c r="C86" s="7" t="s">
        <v>62</v>
      </c>
      <c r="D86" s="7" t="s">
        <v>3415</v>
      </c>
      <c r="E86" s="8">
        <v>3277</v>
      </c>
      <c r="F86" s="8">
        <v>3418</v>
      </c>
      <c r="G86" s="8">
        <v>3621</v>
      </c>
      <c r="H86" s="8">
        <v>3420</v>
      </c>
      <c r="I86" s="8">
        <v>3623</v>
      </c>
      <c r="J86" s="8">
        <v>4143</v>
      </c>
      <c r="K86" s="8">
        <v>3474</v>
      </c>
      <c r="L86" s="8">
        <v>3885</v>
      </c>
      <c r="M86" s="8">
        <v>656.63430492725695</v>
      </c>
      <c r="N86" s="8">
        <v>695.074258105637</v>
      </c>
      <c r="O86" s="8">
        <v>761.16297103690999</v>
      </c>
      <c r="P86" s="8">
        <v>837.95541321378505</v>
      </c>
      <c r="Q86" s="8">
        <v>771.30913134340597</v>
      </c>
      <c r="R86" s="8">
        <v>1019.4021567618</v>
      </c>
      <c r="S86" s="8">
        <v>905.52518698309598</v>
      </c>
      <c r="T86" s="8">
        <v>893.91930977417701</v>
      </c>
      <c r="U86" s="8">
        <v>4046</v>
      </c>
      <c r="V86" s="8">
        <v>4235</v>
      </c>
      <c r="W86" s="8">
        <v>4747</v>
      </c>
      <c r="X86" s="8">
        <v>4505</v>
      </c>
      <c r="Y86" s="8">
        <v>4091</v>
      </c>
      <c r="Z86" s="8">
        <v>4813</v>
      </c>
      <c r="AA86" s="8">
        <v>4699</v>
      </c>
      <c r="AB86" s="8">
        <v>4970</v>
      </c>
      <c r="AC86" s="8">
        <v>1265.2470413055</v>
      </c>
      <c r="AD86" s="8">
        <v>1380.87879955996</v>
      </c>
      <c r="AE86" s="8">
        <v>1476.6978784662999</v>
      </c>
      <c r="AF86" s="8">
        <v>1653.5063021435799</v>
      </c>
      <c r="AG86" s="8">
        <v>1379.11067134732</v>
      </c>
      <c r="AH86" s="8">
        <v>1793.0230595206001</v>
      </c>
      <c r="AI86" s="8">
        <v>1686.4628891407699</v>
      </c>
      <c r="AJ86" s="8">
        <v>1616.08553548085</v>
      </c>
      <c r="AK86" s="8">
        <v>3607.625</v>
      </c>
      <c r="AL86" s="8">
        <v>817.6228415182585</v>
      </c>
      <c r="AM86" s="8">
        <v>4513.25</v>
      </c>
      <c r="AN86" s="8">
        <v>1531.3765221206099</v>
      </c>
      <c r="AP86" s="5">
        <f t="shared" si="25"/>
        <v>3781.25</v>
      </c>
      <c r="AQ86" s="5">
        <f t="shared" si="26"/>
        <v>4643.25</v>
      </c>
      <c r="AR86" s="5">
        <f t="shared" si="27"/>
        <v>885.62223961525285</v>
      </c>
      <c r="AS86" s="5">
        <f t="shared" si="28"/>
        <v>1618.6705388723851</v>
      </c>
      <c r="AT86" s="5">
        <f t="shared" si="29"/>
        <v>242</v>
      </c>
      <c r="AU86" s="5" t="str">
        <f t="shared" si="31"/>
        <v>Belgium</v>
      </c>
      <c r="AW86" s="5">
        <f t="shared" si="30"/>
        <v>242</v>
      </c>
    </row>
    <row r="87" spans="1:49" x14ac:dyDescent="0.2">
      <c r="A87" s="7" t="s">
        <v>2868</v>
      </c>
      <c r="B87" s="7" t="s">
        <v>64</v>
      </c>
      <c r="C87" s="7" t="s">
        <v>65</v>
      </c>
      <c r="D87" s="7" t="s">
        <v>3415</v>
      </c>
      <c r="E87" s="8">
        <v>3702</v>
      </c>
      <c r="F87" s="8">
        <v>4489</v>
      </c>
      <c r="G87" s="8">
        <v>3970</v>
      </c>
      <c r="H87" s="8">
        <v>3947</v>
      </c>
      <c r="I87" s="8">
        <v>4305</v>
      </c>
      <c r="J87" s="8">
        <v>4850</v>
      </c>
      <c r="K87" s="8">
        <v>4785</v>
      </c>
      <c r="L87" s="8">
        <v>4351</v>
      </c>
      <c r="M87" s="8">
        <v>1075.0116786589999</v>
      </c>
      <c r="N87" s="8">
        <v>1327.0697689951401</v>
      </c>
      <c r="O87" s="8">
        <v>1318.4522274178</v>
      </c>
      <c r="P87" s="8">
        <v>1277.34425926173</v>
      </c>
      <c r="Q87" s="8">
        <v>1196.0154461867101</v>
      </c>
      <c r="R87" s="8">
        <v>1918.42467252865</v>
      </c>
      <c r="S87" s="8">
        <v>1616.3759586393501</v>
      </c>
      <c r="T87" s="8">
        <v>1433.2913702814899</v>
      </c>
      <c r="U87" s="8">
        <v>5166</v>
      </c>
      <c r="V87" s="8">
        <v>5858</v>
      </c>
      <c r="W87" s="8">
        <v>5632</v>
      </c>
      <c r="X87" s="8">
        <v>5515</v>
      </c>
      <c r="Y87" s="8">
        <v>5679</v>
      </c>
      <c r="Z87" s="8">
        <v>6422</v>
      </c>
      <c r="AA87" s="8">
        <v>5868</v>
      </c>
      <c r="AB87" s="8">
        <v>6105</v>
      </c>
      <c r="AC87" s="8">
        <v>2534.6704943889099</v>
      </c>
      <c r="AD87" s="8">
        <v>3164.0623609231302</v>
      </c>
      <c r="AE87" s="8">
        <v>3128.5905618379302</v>
      </c>
      <c r="AF87" s="8">
        <v>3112.5135175353498</v>
      </c>
      <c r="AG87" s="8">
        <v>3094.9675697921298</v>
      </c>
      <c r="AH87" s="8">
        <v>3996.3228705602401</v>
      </c>
      <c r="AI87" s="8">
        <v>3429.4269560226999</v>
      </c>
      <c r="AJ87" s="8">
        <v>3495.9788691131998</v>
      </c>
      <c r="AK87" s="8">
        <v>4299.875</v>
      </c>
      <c r="AL87" s="8">
        <v>1395.2481727462336</v>
      </c>
      <c r="AM87" s="8">
        <v>5780.625</v>
      </c>
      <c r="AN87" s="8">
        <v>3244.5666500216994</v>
      </c>
      <c r="AP87" s="5">
        <f t="shared" si="25"/>
        <v>4572.75</v>
      </c>
      <c r="AQ87" s="5">
        <f t="shared" si="26"/>
        <v>6018.5</v>
      </c>
      <c r="AR87" s="5">
        <f t="shared" si="27"/>
        <v>1488.2903413795859</v>
      </c>
      <c r="AS87" s="5">
        <f t="shared" si="28"/>
        <v>3504.1740663720675</v>
      </c>
      <c r="AT87" s="5">
        <f t="shared" si="29"/>
        <v>328</v>
      </c>
      <c r="AU87" s="5" t="str">
        <f t="shared" si="31"/>
        <v>Belgium</v>
      </c>
      <c r="AW87" s="5">
        <f t="shared" si="30"/>
        <v>328</v>
      </c>
    </row>
    <row r="88" spans="1:49" x14ac:dyDescent="0.2">
      <c r="A88" s="7" t="s">
        <v>2868</v>
      </c>
      <c r="B88" s="7" t="s">
        <v>66</v>
      </c>
      <c r="C88" s="7" t="s">
        <v>67</v>
      </c>
      <c r="D88" s="7" t="s">
        <v>3415</v>
      </c>
      <c r="E88" s="8">
        <v>3542</v>
      </c>
      <c r="F88" s="8">
        <v>3453</v>
      </c>
      <c r="G88" s="8">
        <v>3566</v>
      </c>
      <c r="H88" s="8">
        <v>3536</v>
      </c>
      <c r="I88" s="8">
        <v>3045</v>
      </c>
      <c r="J88" s="8">
        <v>3521</v>
      </c>
      <c r="K88" s="8">
        <v>3131</v>
      </c>
      <c r="L88" s="8">
        <v>3044</v>
      </c>
      <c r="M88" s="8">
        <v>681.78248351236596</v>
      </c>
      <c r="N88" s="8">
        <v>625.88304765619898</v>
      </c>
      <c r="O88" s="8">
        <v>603.77273165867405</v>
      </c>
      <c r="P88" s="8">
        <v>674.70531486253503</v>
      </c>
      <c r="Q88" s="8">
        <v>537.37990793457402</v>
      </c>
      <c r="R88" s="8">
        <v>747.44786532280204</v>
      </c>
      <c r="S88" s="8">
        <v>392.05632937466999</v>
      </c>
      <c r="T88" s="8">
        <v>397.324266291892</v>
      </c>
      <c r="U88" s="8">
        <v>4264</v>
      </c>
      <c r="V88" s="8">
        <v>4170</v>
      </c>
      <c r="W88" s="8">
        <v>4433</v>
      </c>
      <c r="X88" s="8">
        <v>4511</v>
      </c>
      <c r="Y88" s="8">
        <v>3851</v>
      </c>
      <c r="Z88" s="8">
        <v>4431</v>
      </c>
      <c r="AA88" s="8">
        <v>4008</v>
      </c>
      <c r="AB88" s="8">
        <v>3638</v>
      </c>
      <c r="AC88" s="8">
        <v>1099.11779788895</v>
      </c>
      <c r="AD88" s="8">
        <v>1026.5159348385</v>
      </c>
      <c r="AE88" s="8">
        <v>1004.96526625821</v>
      </c>
      <c r="AF88" s="8">
        <v>1112.3936899983601</v>
      </c>
      <c r="AG88" s="8">
        <v>873.63872054636397</v>
      </c>
      <c r="AH88" s="8">
        <v>1251.65174036198</v>
      </c>
      <c r="AI88" s="8">
        <v>746.12723177170403</v>
      </c>
      <c r="AJ88" s="8">
        <v>653.93169016919001</v>
      </c>
      <c r="AK88" s="8">
        <v>3354.75</v>
      </c>
      <c r="AL88" s="8">
        <v>582.54399332671403</v>
      </c>
      <c r="AM88" s="8">
        <v>4163.25</v>
      </c>
      <c r="AN88" s="8">
        <v>971.04275897915727</v>
      </c>
      <c r="AP88" s="5">
        <f t="shared" si="25"/>
        <v>3185.25</v>
      </c>
      <c r="AQ88" s="5">
        <f t="shared" si="26"/>
        <v>3982</v>
      </c>
      <c r="AR88" s="5">
        <f t="shared" si="27"/>
        <v>549.78273675729463</v>
      </c>
      <c r="AS88" s="5">
        <f t="shared" si="28"/>
        <v>881.33734571230946</v>
      </c>
      <c r="AT88" s="5">
        <f t="shared" si="29"/>
        <v>139</v>
      </c>
      <c r="AU88" s="5" t="str">
        <f t="shared" si="31"/>
        <v>Belgium</v>
      </c>
      <c r="AW88" s="5">
        <f t="shared" si="30"/>
        <v>139</v>
      </c>
    </row>
    <row r="89" spans="1:49" x14ac:dyDescent="0.2">
      <c r="A89" s="7" t="s">
        <v>2868</v>
      </c>
      <c r="B89" s="7" t="s">
        <v>68</v>
      </c>
      <c r="C89" s="7" t="s">
        <v>67</v>
      </c>
      <c r="D89" s="7" t="s">
        <v>3415</v>
      </c>
      <c r="E89" s="8">
        <v>8480</v>
      </c>
      <c r="F89" s="8">
        <v>7636</v>
      </c>
      <c r="G89" s="8">
        <v>8596</v>
      </c>
      <c r="H89" s="8">
        <v>8836</v>
      </c>
      <c r="I89" s="8">
        <v>8917</v>
      </c>
      <c r="J89" s="8">
        <v>9044</v>
      </c>
      <c r="K89" s="8">
        <v>8977</v>
      </c>
      <c r="L89" s="8">
        <v>8413</v>
      </c>
      <c r="M89" s="8">
        <v>7142.8571428571404</v>
      </c>
      <c r="N89" s="8">
        <v>6000</v>
      </c>
      <c r="O89" s="8">
        <v>7692.3076923076896</v>
      </c>
      <c r="P89" s="8">
        <v>8024.6913580246901</v>
      </c>
      <c r="Q89" s="8">
        <v>8275.8620689655199</v>
      </c>
      <c r="R89" s="8">
        <v>8125</v>
      </c>
      <c r="S89" s="8">
        <v>8266.6666666666697</v>
      </c>
      <c r="T89" s="8">
        <v>7027.0270270270303</v>
      </c>
      <c r="U89" s="8">
        <v>9350</v>
      </c>
      <c r="V89" s="8">
        <v>8611</v>
      </c>
      <c r="W89" s="8">
        <v>9286</v>
      </c>
      <c r="X89" s="8">
        <v>9056</v>
      </c>
      <c r="Y89" s="8">
        <v>9444</v>
      </c>
      <c r="Z89" s="8">
        <v>9615</v>
      </c>
      <c r="AA89" s="8">
        <v>9141</v>
      </c>
      <c r="AB89" s="8">
        <v>9231</v>
      </c>
      <c r="AC89" s="8">
        <v>8000</v>
      </c>
      <c r="AD89" s="8">
        <v>7826.0869565217399</v>
      </c>
      <c r="AE89" s="8">
        <v>8888.8888888888905</v>
      </c>
      <c r="AF89" s="8">
        <v>8205.1282051282105</v>
      </c>
      <c r="AG89" s="8">
        <v>9166.6666666666697</v>
      </c>
      <c r="AH89" s="8">
        <v>9411.7647058823495</v>
      </c>
      <c r="AI89" s="8">
        <v>8444.4444444444398</v>
      </c>
      <c r="AJ89" s="8">
        <v>8750</v>
      </c>
      <c r="AK89" s="8">
        <v>8612.375</v>
      </c>
      <c r="AL89" s="8">
        <v>7569.301494481093</v>
      </c>
      <c r="AM89" s="8">
        <v>9216.75</v>
      </c>
      <c r="AN89" s="8">
        <v>8586.622483441537</v>
      </c>
      <c r="AP89" s="5">
        <f t="shared" si="25"/>
        <v>8837.75</v>
      </c>
      <c r="AQ89" s="5">
        <f t="shared" si="26"/>
        <v>9357.75</v>
      </c>
      <c r="AR89" s="5">
        <f t="shared" si="27"/>
        <v>7943.8494241367825</v>
      </c>
      <c r="AS89" s="5">
        <f t="shared" si="28"/>
        <v>8943.2189542483648</v>
      </c>
      <c r="AT89" s="5">
        <f t="shared" si="29"/>
        <v>576</v>
      </c>
      <c r="AU89" s="5" t="str">
        <f t="shared" si="31"/>
        <v>Belgium</v>
      </c>
      <c r="AW89" s="5">
        <f t="shared" si="30"/>
        <v>576</v>
      </c>
    </row>
    <row r="90" spans="1:49" ht="11.1" customHeight="1" x14ac:dyDescent="0.2">
      <c r="A90" s="7" t="s">
        <v>2868</v>
      </c>
      <c r="B90" s="7" t="s">
        <v>69</v>
      </c>
      <c r="C90" s="7" t="s">
        <v>70</v>
      </c>
      <c r="D90" s="7" t="s">
        <v>3415</v>
      </c>
      <c r="E90" s="8">
        <v>2829</v>
      </c>
      <c r="F90" s="8">
        <v>3384</v>
      </c>
      <c r="G90" s="8">
        <v>3592</v>
      </c>
      <c r="H90" s="8">
        <v>3496</v>
      </c>
      <c r="I90" s="8">
        <v>3016</v>
      </c>
      <c r="J90" s="8">
        <v>3447</v>
      </c>
      <c r="K90" s="8">
        <v>3436</v>
      </c>
      <c r="L90" s="8">
        <v>3406</v>
      </c>
      <c r="M90" s="8">
        <v>483.51824895422197</v>
      </c>
      <c r="N90" s="8">
        <v>572.90371622842599</v>
      </c>
      <c r="O90" s="8">
        <v>707.70198832244398</v>
      </c>
      <c r="P90" s="8">
        <v>691.78548501507601</v>
      </c>
      <c r="Q90" s="8">
        <v>642.69782065346999</v>
      </c>
      <c r="R90" s="8">
        <v>950.99471711931096</v>
      </c>
      <c r="S90" s="8">
        <v>763.77219371997705</v>
      </c>
      <c r="T90" s="8">
        <v>719.88077689112697</v>
      </c>
      <c r="U90" s="8">
        <v>3992</v>
      </c>
      <c r="V90" s="8">
        <v>4704</v>
      </c>
      <c r="W90" s="8">
        <v>4479</v>
      </c>
      <c r="X90" s="8">
        <v>4656</v>
      </c>
      <c r="Y90" s="8">
        <v>4133</v>
      </c>
      <c r="Z90" s="8">
        <v>4326</v>
      </c>
      <c r="AA90" s="8">
        <v>4661</v>
      </c>
      <c r="AB90" s="8">
        <v>4210</v>
      </c>
      <c r="AC90" s="8">
        <v>1395.1589433046699</v>
      </c>
      <c r="AD90" s="8">
        <v>1607.35431897738</v>
      </c>
      <c r="AE90" s="8">
        <v>1605.3931738826</v>
      </c>
      <c r="AF90" s="8">
        <v>1613.60401275659</v>
      </c>
      <c r="AG90" s="8">
        <v>1443.64312329626</v>
      </c>
      <c r="AH90" s="8">
        <v>1735.6292790075599</v>
      </c>
      <c r="AI90" s="8">
        <v>1812.1834363308001</v>
      </c>
      <c r="AJ90" s="8">
        <v>1589.0404621247301</v>
      </c>
      <c r="AK90" s="8">
        <v>3325.75</v>
      </c>
      <c r="AL90" s="8">
        <v>691.65686836300665</v>
      </c>
      <c r="AM90" s="8">
        <v>4395.125</v>
      </c>
      <c r="AN90" s="8">
        <v>1600.2508437100742</v>
      </c>
      <c r="AP90" s="5">
        <f t="shared" si="25"/>
        <v>3326.25</v>
      </c>
      <c r="AQ90" s="5">
        <f t="shared" si="26"/>
        <v>4332.5</v>
      </c>
      <c r="AR90" s="5">
        <f t="shared" si="27"/>
        <v>753.82619867979224</v>
      </c>
      <c r="AS90" s="5">
        <f t="shared" si="28"/>
        <v>1645.1240751898374</v>
      </c>
      <c r="AT90" s="5">
        <f t="shared" si="29"/>
        <v>163</v>
      </c>
      <c r="AU90" s="5" t="str">
        <f t="shared" si="31"/>
        <v>Belgium</v>
      </c>
      <c r="AW90" s="5">
        <f t="shared" si="30"/>
        <v>163</v>
      </c>
    </row>
    <row r="91" spans="1:49" x14ac:dyDescent="0.2">
      <c r="A91" s="7" t="s">
        <v>2878</v>
      </c>
      <c r="B91" s="7" t="s">
        <v>71</v>
      </c>
      <c r="C91" s="7" t="s">
        <v>72</v>
      </c>
      <c r="D91" s="7">
        <v>1549465</v>
      </c>
      <c r="E91" s="8">
        <v>1754</v>
      </c>
      <c r="F91" s="8">
        <v>1910</v>
      </c>
      <c r="G91" s="8">
        <v>1980</v>
      </c>
      <c r="H91" s="8">
        <v>2356</v>
      </c>
      <c r="I91" s="8">
        <v>1921</v>
      </c>
      <c r="J91" s="8">
        <v>2231</v>
      </c>
      <c r="K91" s="8">
        <v>2121</v>
      </c>
      <c r="L91" s="8">
        <v>2122</v>
      </c>
      <c r="M91" s="8">
        <v>139.39479354306599</v>
      </c>
      <c r="N91" s="8">
        <v>186.49682188302501</v>
      </c>
      <c r="O91" s="8">
        <v>202.41315439713401</v>
      </c>
      <c r="P91" s="8">
        <v>220.82769420888599</v>
      </c>
      <c r="Q91" s="8">
        <v>139.59685329904201</v>
      </c>
      <c r="R91" s="8">
        <v>201.83884611836001</v>
      </c>
      <c r="S91" s="8">
        <v>180.386449109251</v>
      </c>
      <c r="T91" s="8">
        <v>216.220066420916</v>
      </c>
      <c r="U91" s="8">
        <v>3042</v>
      </c>
      <c r="V91" s="8">
        <v>3021</v>
      </c>
      <c r="W91" s="8">
        <v>3191</v>
      </c>
      <c r="X91" s="8">
        <v>4151</v>
      </c>
      <c r="Y91" s="8">
        <v>2421</v>
      </c>
      <c r="Z91" s="8">
        <v>2340</v>
      </c>
      <c r="AA91" s="8">
        <v>2247</v>
      </c>
      <c r="AB91" s="8">
        <v>2299</v>
      </c>
      <c r="AC91" s="8">
        <v>621.31115094021595</v>
      </c>
      <c r="AD91" s="8">
        <v>630.20387260537598</v>
      </c>
      <c r="AE91" s="8">
        <v>705.44481848834505</v>
      </c>
      <c r="AF91" s="8">
        <v>942.60304925063701</v>
      </c>
      <c r="AG91" s="8">
        <v>246.89784538937201</v>
      </c>
      <c r="AH91" s="8">
        <v>234.71749694237701</v>
      </c>
      <c r="AI91" s="8">
        <v>208.43298122246699</v>
      </c>
      <c r="AJ91" s="8">
        <v>251.95465284664701</v>
      </c>
      <c r="AK91" s="8">
        <v>2049.375</v>
      </c>
      <c r="AL91" s="8">
        <v>185.89683487246</v>
      </c>
      <c r="AM91" s="8">
        <v>2839</v>
      </c>
      <c r="AN91" s="8">
        <v>480.19573346067966</v>
      </c>
      <c r="AP91" s="5">
        <f t="shared" si="25"/>
        <v>2098.75</v>
      </c>
      <c r="AQ91" s="5">
        <f t="shared" si="26"/>
        <v>2326.75</v>
      </c>
      <c r="AR91" s="5">
        <f t="shared" si="27"/>
        <v>191.773981831291</v>
      </c>
      <c r="AS91" s="5">
        <f t="shared" si="28"/>
        <v>235.50074410021577</v>
      </c>
      <c r="AT91" s="5">
        <f t="shared" si="29"/>
        <v>26</v>
      </c>
      <c r="AU91" s="5" t="str">
        <f t="shared" si="31"/>
        <v>Bulgaria</v>
      </c>
      <c r="AV91" s="5">
        <v>3</v>
      </c>
      <c r="AW91" s="5">
        <f t="shared" si="30"/>
        <v>29</v>
      </c>
    </row>
    <row r="92" spans="1:49" x14ac:dyDescent="0.2">
      <c r="A92" s="7" t="s">
        <v>2878</v>
      </c>
      <c r="B92" s="7" t="s">
        <v>75</v>
      </c>
      <c r="C92" s="7" t="s">
        <v>76</v>
      </c>
      <c r="D92" s="7">
        <v>542481</v>
      </c>
      <c r="E92" s="8">
        <v>3038</v>
      </c>
      <c r="F92" s="8">
        <v>3432</v>
      </c>
      <c r="G92" s="8">
        <v>3521</v>
      </c>
      <c r="H92" s="8">
        <v>4224</v>
      </c>
      <c r="I92" s="8">
        <v>3347</v>
      </c>
      <c r="J92" s="8">
        <v>3694</v>
      </c>
      <c r="K92" s="8">
        <v>3628</v>
      </c>
      <c r="L92" s="8">
        <v>3779</v>
      </c>
      <c r="M92" s="8">
        <v>548.11765147740005</v>
      </c>
      <c r="N92" s="8">
        <v>809.09777664056901</v>
      </c>
      <c r="O92" s="8">
        <v>941.05614001676099</v>
      </c>
      <c r="P92" s="8">
        <v>1128.80654966005</v>
      </c>
      <c r="Q92" s="8">
        <v>577.92790105688596</v>
      </c>
      <c r="R92" s="8">
        <v>674.338468701853</v>
      </c>
      <c r="S92" s="8">
        <v>615.32521237359197</v>
      </c>
      <c r="T92" s="8">
        <v>737.079141981568</v>
      </c>
      <c r="U92" s="8">
        <v>5332</v>
      </c>
      <c r="V92" s="8">
        <v>5257</v>
      </c>
      <c r="W92" s="8">
        <v>5367</v>
      </c>
      <c r="X92" s="8">
        <v>6609</v>
      </c>
      <c r="Y92" s="8">
        <v>4034</v>
      </c>
      <c r="Z92" s="8">
        <v>3894</v>
      </c>
      <c r="AA92" s="8">
        <v>3851</v>
      </c>
      <c r="AB92" s="8">
        <v>3833</v>
      </c>
      <c r="AC92" s="8">
        <v>2183.7974400574099</v>
      </c>
      <c r="AD92" s="8">
        <v>2224.46506046167</v>
      </c>
      <c r="AE92" s="8">
        <v>2626.0839611582101</v>
      </c>
      <c r="AF92" s="8">
        <v>3817.6660152902</v>
      </c>
      <c r="AG92" s="8">
        <v>877.07731575241996</v>
      </c>
      <c r="AH92" s="8">
        <v>707.43452628971602</v>
      </c>
      <c r="AI92" s="8">
        <v>663.24071163862595</v>
      </c>
      <c r="AJ92" s="8">
        <v>792.815248922818</v>
      </c>
      <c r="AK92" s="8">
        <v>3582.875</v>
      </c>
      <c r="AL92" s="8">
        <v>753.96860523858493</v>
      </c>
      <c r="AM92" s="8">
        <v>4772.125</v>
      </c>
      <c r="AN92" s="8">
        <v>1736.5725349463839</v>
      </c>
      <c r="AP92" s="5">
        <f t="shared" si="25"/>
        <v>3612</v>
      </c>
      <c r="AQ92" s="5">
        <f t="shared" si="26"/>
        <v>3903</v>
      </c>
      <c r="AR92" s="5">
        <f t="shared" si="27"/>
        <v>746.69545475478969</v>
      </c>
      <c r="AS92" s="5">
        <f t="shared" si="28"/>
        <v>760.14195065089484</v>
      </c>
      <c r="AT92" s="5">
        <f t="shared" si="29"/>
        <v>211</v>
      </c>
      <c r="AU92" s="5" t="str">
        <f t="shared" si="31"/>
        <v>Bulgaria</v>
      </c>
      <c r="AW92" s="5">
        <f t="shared" si="30"/>
        <v>211</v>
      </c>
    </row>
    <row r="93" spans="1:49" x14ac:dyDescent="0.2">
      <c r="A93" s="7" t="s">
        <v>2878</v>
      </c>
      <c r="B93" s="7" t="s">
        <v>78</v>
      </c>
      <c r="C93" s="7" t="s">
        <v>79</v>
      </c>
      <c r="D93" s="7">
        <v>417224</v>
      </c>
      <c r="E93" s="8">
        <v>3275</v>
      </c>
      <c r="F93" s="8">
        <v>3437</v>
      </c>
      <c r="G93" s="8">
        <v>3692</v>
      </c>
      <c r="H93" s="8">
        <v>4167</v>
      </c>
      <c r="I93" s="8">
        <v>3111</v>
      </c>
      <c r="J93" s="8">
        <v>3891</v>
      </c>
      <c r="K93" s="8">
        <v>3588</v>
      </c>
      <c r="L93" s="8">
        <v>4008</v>
      </c>
      <c r="M93" s="8">
        <v>543.64297162533603</v>
      </c>
      <c r="N93" s="8">
        <v>725.36750224953596</v>
      </c>
      <c r="O93" s="8">
        <v>979.47919752871701</v>
      </c>
      <c r="P93" s="8">
        <v>1158.07863414198</v>
      </c>
      <c r="Q93" s="8">
        <v>455.30143736774397</v>
      </c>
      <c r="R93" s="8">
        <v>668.08597754396806</v>
      </c>
      <c r="S93" s="8">
        <v>634.20653478596603</v>
      </c>
      <c r="T93" s="8">
        <v>933.76921653081001</v>
      </c>
      <c r="U93" s="8">
        <v>5474</v>
      </c>
      <c r="V93" s="8">
        <v>5490</v>
      </c>
      <c r="W93" s="8">
        <v>6109</v>
      </c>
      <c r="X93" s="8">
        <v>7121</v>
      </c>
      <c r="Y93" s="8">
        <v>3860</v>
      </c>
      <c r="Z93" s="8">
        <v>4072</v>
      </c>
      <c r="AA93" s="8">
        <v>3717</v>
      </c>
      <c r="AB93" s="8">
        <v>4131</v>
      </c>
      <c r="AC93" s="8">
        <v>2214.52430952126</v>
      </c>
      <c r="AD93" s="8">
        <v>1820.2696881818499</v>
      </c>
      <c r="AE93" s="8">
        <v>2947.9249010830399</v>
      </c>
      <c r="AF93" s="8">
        <v>4427.8464079192199</v>
      </c>
      <c r="AG93" s="8">
        <v>663.90137932435402</v>
      </c>
      <c r="AH93" s="8">
        <v>704.91504981762603</v>
      </c>
      <c r="AI93" s="8">
        <v>678.06001971678404</v>
      </c>
      <c r="AJ93" s="8">
        <v>1011.89123536348</v>
      </c>
      <c r="AK93" s="8">
        <v>3646.125</v>
      </c>
      <c r="AL93" s="8">
        <v>762.24143397175715</v>
      </c>
      <c r="AM93" s="8">
        <v>4996.75</v>
      </c>
      <c r="AN93" s="8">
        <v>1808.6666238659518</v>
      </c>
      <c r="AP93" s="5">
        <f t="shared" si="25"/>
        <v>3649.5</v>
      </c>
      <c r="AQ93" s="5">
        <f t="shared" si="26"/>
        <v>3945</v>
      </c>
      <c r="AR93" s="5">
        <f t="shared" si="27"/>
        <v>769.88836007409361</v>
      </c>
      <c r="AS93" s="5">
        <f t="shared" si="28"/>
        <v>764.69192105556101</v>
      </c>
      <c r="AT93" s="5">
        <f t="shared" si="29"/>
        <v>221</v>
      </c>
      <c r="AU93" s="5" t="str">
        <f t="shared" si="31"/>
        <v>Bulgaria</v>
      </c>
      <c r="AW93" s="5">
        <f t="shared" si="30"/>
        <v>221</v>
      </c>
    </row>
    <row r="94" spans="1:49" x14ac:dyDescent="0.2">
      <c r="A94" s="7" t="s">
        <v>2878</v>
      </c>
      <c r="B94" s="7" t="s">
        <v>81</v>
      </c>
      <c r="C94" s="7" t="s">
        <v>82</v>
      </c>
      <c r="D94" s="7">
        <v>274128</v>
      </c>
      <c r="E94" s="8">
        <v>3968</v>
      </c>
      <c r="F94" s="8">
        <v>4346</v>
      </c>
      <c r="G94" s="8">
        <v>4751</v>
      </c>
      <c r="H94" s="8">
        <v>5633</v>
      </c>
      <c r="I94" s="8">
        <v>4275</v>
      </c>
      <c r="J94" s="8">
        <v>4645</v>
      </c>
      <c r="K94" s="8">
        <v>4386</v>
      </c>
      <c r="L94" s="8">
        <v>5638</v>
      </c>
      <c r="M94" s="8">
        <v>949.28677468025398</v>
      </c>
      <c r="N94" s="8">
        <v>1128.52352185527</v>
      </c>
      <c r="O94" s="8">
        <v>1696.94701130301</v>
      </c>
      <c r="P94" s="8">
        <v>2420.2127659574498</v>
      </c>
      <c r="Q94" s="8">
        <v>868.58915383562396</v>
      </c>
      <c r="R94" s="8">
        <v>941.37456657682799</v>
      </c>
      <c r="S94" s="8">
        <v>1056.9927695205099</v>
      </c>
      <c r="T94" s="8">
        <v>1719.13509102938</v>
      </c>
      <c r="U94" s="8">
        <v>6575</v>
      </c>
      <c r="V94" s="8">
        <v>5984</v>
      </c>
      <c r="W94" s="8">
        <v>6313</v>
      </c>
      <c r="X94" s="8">
        <v>8755</v>
      </c>
      <c r="Y94" s="8">
        <v>4799</v>
      </c>
      <c r="Z94" s="8">
        <v>4743</v>
      </c>
      <c r="AA94" s="8">
        <v>4464</v>
      </c>
      <c r="AB94" s="8">
        <v>5606</v>
      </c>
      <c r="AC94" s="8">
        <v>2779.1640430276798</v>
      </c>
      <c r="AD94" s="8">
        <v>2074.4491606986298</v>
      </c>
      <c r="AE94" s="8">
        <v>3398.24044469521</v>
      </c>
      <c r="AF94" s="8">
        <v>7339.4495412843999</v>
      </c>
      <c r="AG94" s="8">
        <v>1198.2887519236399</v>
      </c>
      <c r="AH94" s="8">
        <v>970.84112400312904</v>
      </c>
      <c r="AI94" s="8">
        <v>1091.07409354878</v>
      </c>
      <c r="AJ94" s="8">
        <v>1760.03938803507</v>
      </c>
      <c r="AK94" s="8">
        <v>4705.25</v>
      </c>
      <c r="AL94" s="8">
        <v>1347.6327068447908</v>
      </c>
      <c r="AM94" s="8">
        <v>5904.875</v>
      </c>
      <c r="AN94" s="8">
        <v>2576.4433184020672</v>
      </c>
      <c r="AP94" s="5">
        <f t="shared" si="25"/>
        <v>4736</v>
      </c>
      <c r="AQ94" s="5">
        <f t="shared" si="26"/>
        <v>4903</v>
      </c>
      <c r="AR94" s="5">
        <f t="shared" si="27"/>
        <v>1401.2608693839582</v>
      </c>
      <c r="AS94" s="5">
        <f t="shared" si="28"/>
        <v>1255.0608393776547</v>
      </c>
      <c r="AT94" s="5">
        <f t="shared" si="29"/>
        <v>339</v>
      </c>
      <c r="AU94" s="5" t="str">
        <f t="shared" si="31"/>
        <v>Bulgaria</v>
      </c>
      <c r="AW94" s="5">
        <f t="shared" si="30"/>
        <v>339</v>
      </c>
    </row>
    <row r="95" spans="1:49" x14ac:dyDescent="0.2">
      <c r="A95" s="7" t="s">
        <v>2878</v>
      </c>
      <c r="B95" s="7" t="s">
        <v>84</v>
      </c>
      <c r="C95" s="7" t="s">
        <v>85</v>
      </c>
      <c r="D95" s="7">
        <v>148045</v>
      </c>
      <c r="E95" s="8">
        <v>5479</v>
      </c>
      <c r="F95" s="8">
        <v>6060</v>
      </c>
      <c r="G95" s="8">
        <v>5808</v>
      </c>
      <c r="H95" s="8">
        <v>5716</v>
      </c>
      <c r="I95" s="8">
        <v>5348</v>
      </c>
      <c r="J95" s="8">
        <v>5846</v>
      </c>
      <c r="K95" s="8">
        <v>5457</v>
      </c>
      <c r="L95" s="8">
        <v>5981</v>
      </c>
      <c r="M95" s="8">
        <v>2188.5441527446301</v>
      </c>
      <c r="N95" s="8">
        <v>2731.8026947498802</v>
      </c>
      <c r="O95" s="8">
        <v>2973.8736074139802</v>
      </c>
      <c r="P95" s="8">
        <v>2897.8978978978998</v>
      </c>
      <c r="Q95" s="8">
        <v>1820.0604194397199</v>
      </c>
      <c r="R95" s="8">
        <v>1951.4759488161601</v>
      </c>
      <c r="S95" s="8">
        <v>1753.04137346586</v>
      </c>
      <c r="T95" s="8">
        <v>2332.1617406283399</v>
      </c>
      <c r="U95" s="8">
        <v>8408</v>
      </c>
      <c r="V95" s="8">
        <v>7967</v>
      </c>
      <c r="W95" s="8">
        <v>8057</v>
      </c>
      <c r="X95" s="8">
        <v>8843</v>
      </c>
      <c r="Y95" s="8">
        <v>6543</v>
      </c>
      <c r="Z95" s="8">
        <v>5874</v>
      </c>
      <c r="AA95" s="8">
        <v>5489</v>
      </c>
      <c r="AB95" s="8">
        <v>6178</v>
      </c>
      <c r="AC95" s="8">
        <v>6666.6666666666697</v>
      </c>
      <c r="AD95" s="8">
        <v>5896.0113960114004</v>
      </c>
      <c r="AE95" s="8">
        <v>6378.6008230452699</v>
      </c>
      <c r="AF95" s="8">
        <v>7142.8571428571404</v>
      </c>
      <c r="AG95" s="8">
        <v>2489.5888918123701</v>
      </c>
      <c r="AH95" s="8">
        <v>1982.0814000733301</v>
      </c>
      <c r="AI95" s="8">
        <v>1750.79053163141</v>
      </c>
      <c r="AJ95" s="8">
        <v>2425.16299627337</v>
      </c>
      <c r="AK95" s="8">
        <v>5711.875</v>
      </c>
      <c r="AL95" s="8">
        <v>2331.1072293945585</v>
      </c>
      <c r="AM95" s="8">
        <v>7169.875</v>
      </c>
      <c r="AN95" s="8">
        <v>4341.4699810463699</v>
      </c>
      <c r="AP95" s="5">
        <f t="shared" si="25"/>
        <v>5658</v>
      </c>
      <c r="AQ95" s="5">
        <f t="shared" si="26"/>
        <v>6021</v>
      </c>
      <c r="AR95" s="5">
        <f t="shared" si="27"/>
        <v>2150.927476049596</v>
      </c>
      <c r="AS95" s="5">
        <f t="shared" si="28"/>
        <v>2161.9059549476201</v>
      </c>
      <c r="AT95" s="5">
        <f t="shared" si="29"/>
        <v>423</v>
      </c>
      <c r="AU95" s="5" t="str">
        <f t="shared" si="31"/>
        <v>Bulgaria</v>
      </c>
      <c r="AW95" s="5">
        <f t="shared" si="30"/>
        <v>423</v>
      </c>
    </row>
    <row r="96" spans="1:49" x14ac:dyDescent="0.2">
      <c r="A96" s="7" t="s">
        <v>2878</v>
      </c>
      <c r="B96" s="7" t="s">
        <v>87</v>
      </c>
      <c r="C96" s="7" t="s">
        <v>88</v>
      </c>
      <c r="D96" s="7">
        <v>177286</v>
      </c>
      <c r="E96" s="8">
        <v>4599</v>
      </c>
      <c r="F96" s="8">
        <v>4747</v>
      </c>
      <c r="G96" s="8">
        <v>5339</v>
      </c>
      <c r="H96" s="8">
        <v>5264</v>
      </c>
      <c r="I96" s="8">
        <v>4322</v>
      </c>
      <c r="J96" s="8">
        <v>5043</v>
      </c>
      <c r="K96" s="8">
        <v>4612</v>
      </c>
      <c r="L96" s="8">
        <v>5015</v>
      </c>
      <c r="M96" s="8">
        <v>1385.8998697376401</v>
      </c>
      <c r="N96" s="8">
        <v>2009.25394453537</v>
      </c>
      <c r="O96" s="8">
        <v>2146.5444584913598</v>
      </c>
      <c r="P96" s="8">
        <v>2352.8755085706698</v>
      </c>
      <c r="Q96" s="8">
        <v>1202.01044299305</v>
      </c>
      <c r="R96" s="8">
        <v>1534.8073990808</v>
      </c>
      <c r="S96" s="8">
        <v>1351.1483440130801</v>
      </c>
      <c r="T96" s="8">
        <v>1734.8487544603699</v>
      </c>
      <c r="U96" s="8">
        <v>6671</v>
      </c>
      <c r="V96" s="8">
        <v>7651</v>
      </c>
      <c r="W96" s="8">
        <v>6961</v>
      </c>
      <c r="X96" s="8">
        <v>8220</v>
      </c>
      <c r="Y96" s="8">
        <v>5179</v>
      </c>
      <c r="Z96" s="8">
        <v>5173</v>
      </c>
      <c r="AA96" s="8">
        <v>4750</v>
      </c>
      <c r="AB96" s="8">
        <v>5230</v>
      </c>
      <c r="AC96" s="8">
        <v>3877.6733976390501</v>
      </c>
      <c r="AD96" s="8">
        <v>5243.2995055945903</v>
      </c>
      <c r="AE96" s="8">
        <v>4966.6666666666697</v>
      </c>
      <c r="AF96" s="8">
        <v>6426.06516290727</v>
      </c>
      <c r="AG96" s="8">
        <v>1791.0139536817701</v>
      </c>
      <c r="AH96" s="8">
        <v>1586.4065654129099</v>
      </c>
      <c r="AI96" s="8">
        <v>1390.32100442662</v>
      </c>
      <c r="AJ96" s="8">
        <v>1826.5042563090101</v>
      </c>
      <c r="AK96" s="8">
        <v>4867.625</v>
      </c>
      <c r="AL96" s="8">
        <v>1714.6735902352925</v>
      </c>
      <c r="AM96" s="8">
        <v>6229.375</v>
      </c>
      <c r="AN96" s="8">
        <v>3388.4938140797362</v>
      </c>
      <c r="AP96" s="5">
        <f t="shared" si="25"/>
        <v>4748</v>
      </c>
      <c r="AQ96" s="5">
        <f t="shared" si="26"/>
        <v>5083</v>
      </c>
      <c r="AR96" s="5">
        <f t="shared" si="27"/>
        <v>1635.1380898235941</v>
      </c>
      <c r="AS96" s="5">
        <f t="shared" si="28"/>
        <v>1648.5614449575776</v>
      </c>
      <c r="AT96" s="5">
        <f t="shared" si="29"/>
        <v>341</v>
      </c>
      <c r="AU96" s="5" t="str">
        <f t="shared" si="31"/>
        <v>Bulgaria</v>
      </c>
      <c r="AW96" s="5">
        <f t="shared" si="30"/>
        <v>341</v>
      </c>
    </row>
    <row r="97" spans="1:58" ht="15" customHeight="1" x14ac:dyDescent="0.2">
      <c r="A97" s="7" t="s">
        <v>2878</v>
      </c>
      <c r="B97" s="7" t="s">
        <v>90</v>
      </c>
      <c r="C97" s="7" t="s">
        <v>91</v>
      </c>
      <c r="D97" s="7">
        <v>56264</v>
      </c>
      <c r="E97" s="8">
        <v>6626</v>
      </c>
      <c r="F97" s="8">
        <v>7101</v>
      </c>
      <c r="G97" s="8">
        <v>7422</v>
      </c>
      <c r="H97" s="8">
        <v>7441</v>
      </c>
      <c r="I97" s="8">
        <v>6513</v>
      </c>
      <c r="J97" s="8">
        <v>6444</v>
      </c>
      <c r="K97" s="8">
        <v>6888</v>
      </c>
      <c r="L97" s="8">
        <v>6630</v>
      </c>
      <c r="M97" s="8">
        <v>3435.37414965986</v>
      </c>
      <c r="N97" s="8">
        <v>4181.0344827586196</v>
      </c>
      <c r="O97" s="8">
        <v>4916.2011173184401</v>
      </c>
      <c r="P97" s="8">
        <v>5034.9650349650301</v>
      </c>
      <c r="Q97" s="8">
        <v>3013.5327635327599</v>
      </c>
      <c r="R97" s="8">
        <v>3063.7544107938802</v>
      </c>
      <c r="S97" s="8">
        <v>3059.42155498275</v>
      </c>
      <c r="T97" s="8">
        <v>3592.1658986175098</v>
      </c>
      <c r="U97" s="8">
        <v>9500</v>
      </c>
      <c r="V97" s="8">
        <v>9556</v>
      </c>
      <c r="W97" s="8">
        <v>9062</v>
      </c>
      <c r="X97" s="8">
        <v>9500</v>
      </c>
      <c r="Y97" s="8">
        <v>6628</v>
      </c>
      <c r="Z97" s="8">
        <v>6589</v>
      </c>
      <c r="AA97" s="8">
        <v>6705</v>
      </c>
      <c r="AB97" s="8">
        <v>6566</v>
      </c>
      <c r="AC97" s="8">
        <v>9130.4347826086996</v>
      </c>
      <c r="AD97" s="8">
        <v>8823.5294117647099</v>
      </c>
      <c r="AE97" s="8">
        <v>8421.0526315789502</v>
      </c>
      <c r="AF97" s="8">
        <v>9090.9090909090901</v>
      </c>
      <c r="AG97" s="8">
        <v>3722.8796844181502</v>
      </c>
      <c r="AH97" s="8">
        <v>3111.5718131386402</v>
      </c>
      <c r="AI97" s="8">
        <v>3046.0775642826002</v>
      </c>
      <c r="AJ97" s="8">
        <v>3638.8888888888901</v>
      </c>
      <c r="AK97" s="8">
        <v>6883.125</v>
      </c>
      <c r="AL97" s="8">
        <v>3787.056176578606</v>
      </c>
      <c r="AM97" s="8">
        <v>8013.25</v>
      </c>
      <c r="AN97" s="8">
        <v>6123.1679834487159</v>
      </c>
      <c r="AP97" s="5">
        <f t="shared" si="25"/>
        <v>6618.75</v>
      </c>
      <c r="AQ97" s="5">
        <f t="shared" si="26"/>
        <v>6622</v>
      </c>
      <c r="AR97" s="5">
        <f t="shared" si="27"/>
        <v>3552.7679325783856</v>
      </c>
      <c r="AS97" s="5">
        <f t="shared" si="28"/>
        <v>3379.8544876820706</v>
      </c>
      <c r="AT97" s="5">
        <f t="shared" si="29"/>
        <v>481</v>
      </c>
      <c r="AU97" s="5" t="str">
        <f t="shared" si="31"/>
        <v>Bulgaria</v>
      </c>
      <c r="AW97" s="5">
        <f t="shared" si="30"/>
        <v>481</v>
      </c>
      <c r="BD97" s="63"/>
    </row>
    <row r="98" spans="1:58" x14ac:dyDescent="0.2">
      <c r="A98" s="7" t="s">
        <v>2878</v>
      </c>
      <c r="B98" s="7" t="s">
        <v>93</v>
      </c>
      <c r="C98" s="7" t="s">
        <v>94</v>
      </c>
      <c r="D98" s="7">
        <v>159037</v>
      </c>
      <c r="E98" s="8">
        <v>5823</v>
      </c>
      <c r="F98" s="8">
        <v>5759</v>
      </c>
      <c r="G98" s="8">
        <v>6297</v>
      </c>
      <c r="H98" s="8">
        <v>7035</v>
      </c>
      <c r="I98" s="8">
        <v>6003</v>
      </c>
      <c r="J98" s="8">
        <v>6035</v>
      </c>
      <c r="K98" s="8">
        <v>4431</v>
      </c>
      <c r="L98" s="8">
        <v>4935</v>
      </c>
      <c r="M98" s="8">
        <v>2644.6971134704199</v>
      </c>
      <c r="N98" s="8">
        <v>2782.85951807624</v>
      </c>
      <c r="O98" s="8">
        <v>3561.7283950617302</v>
      </c>
      <c r="P98" s="8">
        <v>4286.1941551897899</v>
      </c>
      <c r="Q98" s="8">
        <v>2616.4922699849199</v>
      </c>
      <c r="R98" s="8">
        <v>2963.84500996413</v>
      </c>
      <c r="S98" s="8">
        <v>1174.4782408188</v>
      </c>
      <c r="T98" s="8">
        <v>1603.1295197106999</v>
      </c>
      <c r="U98" s="8">
        <v>7104</v>
      </c>
      <c r="V98" s="8">
        <v>6964</v>
      </c>
      <c r="W98" s="8">
        <v>7574</v>
      </c>
      <c r="X98" s="8">
        <v>8307</v>
      </c>
      <c r="Y98" s="8">
        <v>7000</v>
      </c>
      <c r="Z98" s="8">
        <v>6137</v>
      </c>
      <c r="AA98" s="8">
        <v>4374</v>
      </c>
      <c r="AB98" s="8">
        <v>4887</v>
      </c>
      <c r="AC98" s="8">
        <v>4259.0248476324396</v>
      </c>
      <c r="AD98" s="8">
        <v>4305.8608058608097</v>
      </c>
      <c r="AE98" s="8">
        <v>5240.8477842003804</v>
      </c>
      <c r="AF98" s="8">
        <v>6225.49019607843</v>
      </c>
      <c r="AG98" s="8">
        <v>3600.8057544005301</v>
      </c>
      <c r="AH98" s="8">
        <v>3081.4004701429799</v>
      </c>
      <c r="AI98" s="8">
        <v>1200.75430324784</v>
      </c>
      <c r="AJ98" s="8">
        <v>1624.9442832689999</v>
      </c>
      <c r="AK98" s="8">
        <v>5789.75</v>
      </c>
      <c r="AL98" s="8">
        <v>2704.1780277845914</v>
      </c>
      <c r="AM98" s="8">
        <v>6543.375</v>
      </c>
      <c r="AN98" s="8">
        <v>3692.3910556040514</v>
      </c>
      <c r="AP98" s="5">
        <f t="shared" si="25"/>
        <v>5351</v>
      </c>
      <c r="AQ98" s="5">
        <f t="shared" si="26"/>
        <v>5599.5</v>
      </c>
      <c r="AR98" s="5">
        <f t="shared" si="27"/>
        <v>2528.827839133668</v>
      </c>
      <c r="AS98" s="5">
        <f t="shared" si="28"/>
        <v>2376.9762027650872</v>
      </c>
      <c r="AT98" s="5">
        <f t="shared" si="29"/>
        <v>395</v>
      </c>
      <c r="AU98" s="5" t="str">
        <f t="shared" si="31"/>
        <v>Bulgaria</v>
      </c>
      <c r="AW98" s="5">
        <f t="shared" si="30"/>
        <v>395</v>
      </c>
    </row>
    <row r="99" spans="1:58" x14ac:dyDescent="0.2">
      <c r="A99" s="7" t="s">
        <v>2878</v>
      </c>
      <c r="B99" s="7" t="s">
        <v>96</v>
      </c>
      <c r="C99" s="7" t="s">
        <v>97</v>
      </c>
      <c r="D99" s="7">
        <v>118972</v>
      </c>
      <c r="E99" s="8">
        <v>5544</v>
      </c>
      <c r="F99" s="8">
        <v>6306</v>
      </c>
      <c r="G99" s="8">
        <v>6721</v>
      </c>
      <c r="H99" s="8">
        <v>7111</v>
      </c>
      <c r="I99" s="8">
        <v>5454</v>
      </c>
      <c r="J99" s="8">
        <v>5849</v>
      </c>
      <c r="K99" s="8">
        <v>5945</v>
      </c>
      <c r="L99" s="8">
        <v>6366</v>
      </c>
      <c r="M99" s="8">
        <v>2505.8237174278102</v>
      </c>
      <c r="N99" s="8">
        <v>3448.40249724568</v>
      </c>
      <c r="O99" s="8">
        <v>3772.6819541375899</v>
      </c>
      <c r="P99" s="8">
        <v>4477.4774774774796</v>
      </c>
      <c r="Q99" s="8">
        <v>2244.2873319461301</v>
      </c>
      <c r="R99" s="8">
        <v>2412.6229530568799</v>
      </c>
      <c r="S99" s="8">
        <v>2457.4723989305899</v>
      </c>
      <c r="T99" s="8">
        <v>3133.09247251544</v>
      </c>
      <c r="U99" s="8">
        <v>8430</v>
      </c>
      <c r="V99" s="8">
        <v>7870</v>
      </c>
      <c r="W99" s="8">
        <v>8126</v>
      </c>
      <c r="X99" s="8">
        <v>8833</v>
      </c>
      <c r="Y99" s="8">
        <v>6304</v>
      </c>
      <c r="Z99" s="8">
        <v>5833</v>
      </c>
      <c r="AA99" s="8">
        <v>5962</v>
      </c>
      <c r="AB99" s="8">
        <v>6232</v>
      </c>
      <c r="AC99" s="8">
        <v>6165.1917404129799</v>
      </c>
      <c r="AD99" s="8">
        <v>5116.9590643274896</v>
      </c>
      <c r="AE99" s="8">
        <v>6287.8787878787898</v>
      </c>
      <c r="AF99" s="8">
        <v>7777.7777777777801</v>
      </c>
      <c r="AG99" s="8">
        <v>2838.3654170888199</v>
      </c>
      <c r="AH99" s="8">
        <v>2451.5683299996999</v>
      </c>
      <c r="AI99" s="8">
        <v>2462.17068446962</v>
      </c>
      <c r="AJ99" s="8">
        <v>3110.8676779408502</v>
      </c>
      <c r="AK99" s="8">
        <v>6162</v>
      </c>
      <c r="AL99" s="8">
        <v>3056.4826003421999</v>
      </c>
      <c r="AM99" s="8">
        <v>7198.75</v>
      </c>
      <c r="AN99" s="8">
        <v>4526.3474349870039</v>
      </c>
      <c r="AP99" s="5">
        <f t="shared" si="25"/>
        <v>5903.5</v>
      </c>
      <c r="AQ99" s="5">
        <f t="shared" si="26"/>
        <v>6082.75</v>
      </c>
      <c r="AR99" s="5">
        <f t="shared" si="27"/>
        <v>2944.9905267853037</v>
      </c>
      <c r="AS99" s="5">
        <f t="shared" si="28"/>
        <v>2715.7430273747477</v>
      </c>
      <c r="AT99" s="5">
        <f t="shared" si="29"/>
        <v>451</v>
      </c>
      <c r="AU99" s="5" t="str">
        <f t="shared" si="31"/>
        <v>Bulgaria</v>
      </c>
      <c r="AW99" s="5">
        <f t="shared" si="30"/>
        <v>451</v>
      </c>
    </row>
    <row r="100" spans="1:58" x14ac:dyDescent="0.2">
      <c r="A100" s="7" t="s">
        <v>2878</v>
      </c>
      <c r="B100" s="7" t="s">
        <v>99</v>
      </c>
      <c r="C100" s="7" t="s">
        <v>100</v>
      </c>
      <c r="D100" s="7">
        <v>103929</v>
      </c>
      <c r="E100" s="8">
        <v>5781</v>
      </c>
      <c r="F100" s="8">
        <v>6700</v>
      </c>
      <c r="G100" s="8">
        <v>7125</v>
      </c>
      <c r="H100" s="8">
        <v>7100</v>
      </c>
      <c r="I100" s="8">
        <v>5234</v>
      </c>
      <c r="J100" s="8">
        <v>6170</v>
      </c>
      <c r="K100" s="8">
        <v>6569</v>
      </c>
      <c r="L100" s="8">
        <v>6930</v>
      </c>
      <c r="M100" s="8">
        <v>2639.5939086294402</v>
      </c>
      <c r="N100" s="8">
        <v>3590.89547768793</v>
      </c>
      <c r="O100" s="8">
        <v>4220.1834862385303</v>
      </c>
      <c r="P100" s="8">
        <v>4434.3891402714899</v>
      </c>
      <c r="Q100" s="8">
        <v>2263.54245401864</v>
      </c>
      <c r="R100" s="8">
        <v>2611.9630251457002</v>
      </c>
      <c r="S100" s="8">
        <v>2888.9466446718402</v>
      </c>
      <c r="T100" s="8">
        <v>3519.8530039255802</v>
      </c>
      <c r="U100" s="8">
        <v>8631</v>
      </c>
      <c r="V100" s="8">
        <v>8520</v>
      </c>
      <c r="W100" s="8">
        <v>9258</v>
      </c>
      <c r="X100" s="8">
        <v>9762</v>
      </c>
      <c r="Y100" s="8">
        <v>6104</v>
      </c>
      <c r="Z100" s="8">
        <v>6185</v>
      </c>
      <c r="AA100" s="8">
        <v>6390</v>
      </c>
      <c r="AB100" s="8">
        <v>6994</v>
      </c>
      <c r="AC100" s="8">
        <v>7125</v>
      </c>
      <c r="AD100" s="8">
        <v>6984.1269841269796</v>
      </c>
      <c r="AE100" s="8">
        <v>8200</v>
      </c>
      <c r="AF100" s="8">
        <v>9545.4545454545496</v>
      </c>
      <c r="AG100" s="8">
        <v>3104.0231606269299</v>
      </c>
      <c r="AH100" s="8">
        <v>2618.8803916335601</v>
      </c>
      <c r="AI100" s="8">
        <v>2785.5602651617801</v>
      </c>
      <c r="AJ100" s="8">
        <v>3514.4467926236798</v>
      </c>
      <c r="AK100" s="8">
        <v>6451.125</v>
      </c>
      <c r="AL100" s="8">
        <v>3271.1708925736439</v>
      </c>
      <c r="AM100" s="8">
        <v>7730.5</v>
      </c>
      <c r="AN100" s="8">
        <v>5484.686517453435</v>
      </c>
      <c r="AP100" s="5">
        <f t="shared" si="25"/>
        <v>6225.75</v>
      </c>
      <c r="AQ100" s="5">
        <f t="shared" si="26"/>
        <v>6418.25</v>
      </c>
      <c r="AR100" s="5">
        <f t="shared" si="27"/>
        <v>3143.7388536066501</v>
      </c>
      <c r="AS100" s="5">
        <f t="shared" si="28"/>
        <v>3005.7276525114876</v>
      </c>
      <c r="AT100" s="5">
        <f t="shared" si="29"/>
        <v>466</v>
      </c>
      <c r="AU100" s="5" t="str">
        <f t="shared" si="31"/>
        <v>Bulgaria</v>
      </c>
      <c r="AW100" s="5">
        <f t="shared" si="30"/>
        <v>466</v>
      </c>
    </row>
    <row r="101" spans="1:58" x14ac:dyDescent="0.2">
      <c r="A101" s="7" t="s">
        <v>2878</v>
      </c>
      <c r="B101" s="7" t="s">
        <v>102</v>
      </c>
      <c r="C101" s="7" t="s">
        <v>103</v>
      </c>
      <c r="D101" s="7">
        <v>94016</v>
      </c>
      <c r="E101" s="8">
        <v>4825</v>
      </c>
      <c r="F101" s="8">
        <v>6047</v>
      </c>
      <c r="G101" s="8">
        <v>6679</v>
      </c>
      <c r="H101" s="8">
        <v>6363</v>
      </c>
      <c r="I101" s="8">
        <v>5080</v>
      </c>
      <c r="J101" s="8">
        <v>5699</v>
      </c>
      <c r="K101" s="8">
        <v>5509</v>
      </c>
      <c r="L101" s="8">
        <v>5778</v>
      </c>
      <c r="M101" s="8">
        <v>1895.16230895541</v>
      </c>
      <c r="N101" s="8">
        <v>2870.1923076923099</v>
      </c>
      <c r="O101" s="8">
        <v>3614.5316243115799</v>
      </c>
      <c r="P101" s="8">
        <v>3595.9885386819501</v>
      </c>
      <c r="Q101" s="8">
        <v>1786.98027513276</v>
      </c>
      <c r="R101" s="8">
        <v>1945.11033409226</v>
      </c>
      <c r="S101" s="8">
        <v>1848.7486147141001</v>
      </c>
      <c r="T101" s="8">
        <v>2603.3938199879099</v>
      </c>
      <c r="U101" s="8">
        <v>8341</v>
      </c>
      <c r="V101" s="8">
        <v>8774</v>
      </c>
      <c r="W101" s="8">
        <v>8229</v>
      </c>
      <c r="X101" s="8">
        <v>8829</v>
      </c>
      <c r="Y101" s="8">
        <v>6213</v>
      </c>
      <c r="Z101" s="8">
        <v>5696</v>
      </c>
      <c r="AA101" s="8">
        <v>5591</v>
      </c>
      <c r="AB101" s="8">
        <v>5768</v>
      </c>
      <c r="AC101" s="8">
        <v>6631.9444444444398</v>
      </c>
      <c r="AD101" s="8">
        <v>6986.0627177700298</v>
      </c>
      <c r="AE101" s="8">
        <v>7083.3333333333303</v>
      </c>
      <c r="AF101" s="8">
        <v>7634.40860215054</v>
      </c>
      <c r="AG101" s="8">
        <v>2598.9252336448599</v>
      </c>
      <c r="AH101" s="8">
        <v>2012.91774958881</v>
      </c>
      <c r="AI101" s="8">
        <v>1909.3869755926801</v>
      </c>
      <c r="AJ101" s="8">
        <v>2631.5561427245002</v>
      </c>
      <c r="AK101" s="8">
        <v>5747.5</v>
      </c>
      <c r="AL101" s="8">
        <v>2520.013477946035</v>
      </c>
      <c r="AM101" s="8">
        <v>7180.125</v>
      </c>
      <c r="AN101" s="8">
        <v>4686.0668999061481</v>
      </c>
      <c r="AP101" s="5">
        <f t="shared" si="25"/>
        <v>5516.5</v>
      </c>
      <c r="AQ101" s="5">
        <f t="shared" si="26"/>
        <v>5817</v>
      </c>
      <c r="AR101" s="5">
        <f t="shared" si="27"/>
        <v>2356.0443165217962</v>
      </c>
      <c r="AS101" s="5">
        <f t="shared" si="28"/>
        <v>2288.1965253877124</v>
      </c>
      <c r="AT101" s="5">
        <f t="shared" si="29"/>
        <v>413</v>
      </c>
      <c r="AU101" s="5" t="str">
        <f t="shared" si="31"/>
        <v>Bulgaria</v>
      </c>
      <c r="AW101" s="5">
        <f t="shared" si="30"/>
        <v>413</v>
      </c>
    </row>
    <row r="102" spans="1:58" x14ac:dyDescent="0.2">
      <c r="A102" s="7" t="s">
        <v>2878</v>
      </c>
      <c r="B102" s="7" t="s">
        <v>105</v>
      </c>
      <c r="C102" s="7" t="s">
        <v>106</v>
      </c>
      <c r="D102" s="7">
        <v>89509</v>
      </c>
      <c r="E102" s="8">
        <v>5555</v>
      </c>
      <c r="F102" s="8">
        <v>6273</v>
      </c>
      <c r="G102" s="8">
        <v>6571</v>
      </c>
      <c r="H102" s="8">
        <v>6948</v>
      </c>
      <c r="I102" s="8">
        <v>5347</v>
      </c>
      <c r="J102" s="8">
        <v>6008</v>
      </c>
      <c r="K102" s="8">
        <v>6335</v>
      </c>
      <c r="L102" s="8">
        <v>6640</v>
      </c>
      <c r="M102" s="8">
        <v>2498.59943977591</v>
      </c>
      <c r="N102" s="8">
        <v>3270.8333333333298</v>
      </c>
      <c r="O102" s="8">
        <v>3836.35370477476</v>
      </c>
      <c r="P102" s="8">
        <v>4395.6386292834904</v>
      </c>
      <c r="Q102" s="8">
        <v>2303.2887917975499</v>
      </c>
      <c r="R102" s="8">
        <v>2682.7271012636902</v>
      </c>
      <c r="S102" s="8">
        <v>2528.3836641685998</v>
      </c>
      <c r="T102" s="8">
        <v>3250.2245381163402</v>
      </c>
      <c r="U102" s="8">
        <v>7809</v>
      </c>
      <c r="V102" s="8">
        <v>8137</v>
      </c>
      <c r="W102" s="8">
        <v>8295</v>
      </c>
      <c r="X102" s="8">
        <v>8675</v>
      </c>
      <c r="Y102" s="8">
        <v>6102</v>
      </c>
      <c r="Z102" s="8">
        <v>5948</v>
      </c>
      <c r="AA102" s="8">
        <v>6305</v>
      </c>
      <c r="AB102" s="8">
        <v>6706</v>
      </c>
      <c r="AC102" s="8">
        <v>5763.3242999096701</v>
      </c>
      <c r="AD102" s="8">
        <v>5659.4724220623502</v>
      </c>
      <c r="AE102" s="8">
        <v>6484.5360824742302</v>
      </c>
      <c r="AF102" s="8">
        <v>7477.4774774774796</v>
      </c>
      <c r="AG102" s="8">
        <v>3113.1619222528302</v>
      </c>
      <c r="AH102" s="8">
        <v>2657.39773266063</v>
      </c>
      <c r="AI102" s="8">
        <v>2495.65827040252</v>
      </c>
      <c r="AJ102" s="8">
        <v>3290.2017432759399</v>
      </c>
      <c r="AK102" s="8">
        <v>6209.625</v>
      </c>
      <c r="AL102" s="8">
        <v>3095.7561503142088</v>
      </c>
      <c r="AM102" s="8">
        <v>7247.125</v>
      </c>
      <c r="AN102" s="8">
        <v>4617.653743814456</v>
      </c>
      <c r="AP102" s="5">
        <f t="shared" si="25"/>
        <v>6082.5</v>
      </c>
      <c r="AQ102" s="5">
        <f t="shared" si="26"/>
        <v>6265.25</v>
      </c>
      <c r="AR102" s="5">
        <f t="shared" si="27"/>
        <v>3032.0525449259339</v>
      </c>
      <c r="AS102" s="5">
        <f t="shared" si="28"/>
        <v>2889.1049171479804</v>
      </c>
      <c r="AT102" s="5">
        <f t="shared" si="29"/>
        <v>461</v>
      </c>
      <c r="AU102" s="5" t="str">
        <f t="shared" si="31"/>
        <v>Bulgaria</v>
      </c>
      <c r="AW102" s="5">
        <f t="shared" si="30"/>
        <v>461</v>
      </c>
    </row>
    <row r="103" spans="1:58" x14ac:dyDescent="0.2">
      <c r="A103" s="7" t="s">
        <v>2878</v>
      </c>
      <c r="B103" s="7" t="s">
        <v>108</v>
      </c>
      <c r="C103" s="7" t="s">
        <v>109</v>
      </c>
      <c r="D103" s="7">
        <v>86611</v>
      </c>
      <c r="E103" s="8">
        <v>5984</v>
      </c>
      <c r="F103" s="8">
        <v>6043</v>
      </c>
      <c r="G103" s="8">
        <v>6493</v>
      </c>
      <c r="H103" s="8">
        <v>6314</v>
      </c>
      <c r="I103" s="8">
        <v>5706</v>
      </c>
      <c r="J103" s="8">
        <v>5775</v>
      </c>
      <c r="K103" s="8">
        <v>5602</v>
      </c>
      <c r="L103" s="8">
        <v>6205</v>
      </c>
      <c r="M103" s="8">
        <v>2680.690399137</v>
      </c>
      <c r="N103" s="8">
        <v>3027.6134122287999</v>
      </c>
      <c r="O103" s="8">
        <v>3451.64075993092</v>
      </c>
      <c r="P103" s="8">
        <v>3875.6613756613801</v>
      </c>
      <c r="Q103" s="8">
        <v>1960.3106721112499</v>
      </c>
      <c r="R103" s="8">
        <v>2179.99099310777</v>
      </c>
      <c r="S103" s="8">
        <v>2047.24839630158</v>
      </c>
      <c r="T103" s="8">
        <v>2922.22860322427</v>
      </c>
      <c r="U103" s="8">
        <v>8557</v>
      </c>
      <c r="V103" s="8">
        <v>8972</v>
      </c>
      <c r="W103" s="8">
        <v>8926</v>
      </c>
      <c r="X103" s="8">
        <v>9196</v>
      </c>
      <c r="Y103" s="8">
        <v>6290</v>
      </c>
      <c r="Z103" s="8">
        <v>5950</v>
      </c>
      <c r="AA103" s="8">
        <v>5733</v>
      </c>
      <c r="AB103" s="8">
        <v>6253</v>
      </c>
      <c r="AC103" s="8">
        <v>7125</v>
      </c>
      <c r="AD103" s="8">
        <v>7702.7027027026998</v>
      </c>
      <c r="AE103" s="8">
        <v>7028.9855072463797</v>
      </c>
      <c r="AF103" s="8">
        <v>8333.3333333333303</v>
      </c>
      <c r="AG103" s="8">
        <v>2529.9231894976601</v>
      </c>
      <c r="AH103" s="8">
        <v>2301.56498838584</v>
      </c>
      <c r="AI103" s="8">
        <v>2061.60450511407</v>
      </c>
      <c r="AJ103" s="8">
        <v>2922.7611209092702</v>
      </c>
      <c r="AK103" s="8">
        <v>6015.25</v>
      </c>
      <c r="AL103" s="8">
        <v>2768.1730764628714</v>
      </c>
      <c r="AM103" s="8">
        <v>7484.625</v>
      </c>
      <c r="AN103" s="8">
        <v>5000.734418398657</v>
      </c>
      <c r="AP103" s="5">
        <f t="shared" si="25"/>
        <v>5822</v>
      </c>
      <c r="AQ103" s="5">
        <f t="shared" si="26"/>
        <v>6056.5</v>
      </c>
      <c r="AR103" s="5">
        <f t="shared" si="27"/>
        <v>2597.0880080812499</v>
      </c>
      <c r="AS103" s="5">
        <f t="shared" si="28"/>
        <v>2453.9634509767102</v>
      </c>
      <c r="AT103" s="5">
        <f t="shared" si="29"/>
        <v>442</v>
      </c>
      <c r="AU103" s="5" t="str">
        <f t="shared" si="31"/>
        <v>Bulgaria</v>
      </c>
      <c r="AW103" s="5">
        <f t="shared" si="30"/>
        <v>442</v>
      </c>
    </row>
    <row r="104" spans="1:58" x14ac:dyDescent="0.2">
      <c r="A104" s="7" t="s">
        <v>2878</v>
      </c>
      <c r="B104" s="7" t="s">
        <v>111</v>
      </c>
      <c r="C104" s="7" t="s">
        <v>112</v>
      </c>
      <c r="D104" s="7">
        <v>107505</v>
      </c>
      <c r="E104" s="8">
        <v>5208</v>
      </c>
      <c r="F104" s="8">
        <v>6344</v>
      </c>
      <c r="G104" s="8">
        <v>6357</v>
      </c>
      <c r="H104" s="8">
        <v>6602</v>
      </c>
      <c r="I104" s="8">
        <v>5066</v>
      </c>
      <c r="J104" s="8">
        <v>5647</v>
      </c>
      <c r="K104" s="8">
        <v>5720</v>
      </c>
      <c r="L104" s="8">
        <v>6010</v>
      </c>
      <c r="M104" s="8">
        <v>2210.26804882537</v>
      </c>
      <c r="N104" s="8">
        <v>3258.9171157300502</v>
      </c>
      <c r="O104" s="8">
        <v>3794.3982763927402</v>
      </c>
      <c r="P104" s="8">
        <v>4213.7096774193597</v>
      </c>
      <c r="Q104" s="8">
        <v>1915.6078602769801</v>
      </c>
      <c r="R104" s="8">
        <v>2153.0898972320902</v>
      </c>
      <c r="S104" s="8">
        <v>2138.9950215203698</v>
      </c>
      <c r="T104" s="8">
        <v>2290.9054850085299</v>
      </c>
      <c r="U104" s="8">
        <v>8494</v>
      </c>
      <c r="V104" s="8">
        <v>8682</v>
      </c>
      <c r="W104" s="8">
        <v>8955</v>
      </c>
      <c r="X104" s="8">
        <v>9048</v>
      </c>
      <c r="Y104" s="8">
        <v>6227</v>
      </c>
      <c r="Z104" s="8">
        <v>5783</v>
      </c>
      <c r="AA104" s="8">
        <v>5842</v>
      </c>
      <c r="AB104" s="8">
        <v>6104</v>
      </c>
      <c r="AC104" s="8">
        <v>5873.8425925925903</v>
      </c>
      <c r="AD104" s="8">
        <v>7388.0597014925397</v>
      </c>
      <c r="AE104" s="8">
        <v>7157.5342465753401</v>
      </c>
      <c r="AF104" s="8">
        <v>8285.7142857142899</v>
      </c>
      <c r="AG104" s="8">
        <v>2677.3280671847301</v>
      </c>
      <c r="AH104" s="8">
        <v>2213.82253921962</v>
      </c>
      <c r="AI104" s="8">
        <v>2188.0102313275002</v>
      </c>
      <c r="AJ104" s="8">
        <v>2379.4731996073701</v>
      </c>
      <c r="AK104" s="8">
        <v>5869.25</v>
      </c>
      <c r="AL104" s="8">
        <v>2746.9864228006863</v>
      </c>
      <c r="AM104" s="8">
        <v>7391.875</v>
      </c>
      <c r="AN104" s="8">
        <v>4770.473107964247</v>
      </c>
      <c r="AP104" s="5">
        <f t="shared" si="25"/>
        <v>5610.75</v>
      </c>
      <c r="AQ104" s="5">
        <f t="shared" si="26"/>
        <v>5989</v>
      </c>
      <c r="AR104" s="5">
        <f t="shared" si="27"/>
        <v>2542.4615882914663</v>
      </c>
      <c r="AS104" s="5">
        <f t="shared" si="28"/>
        <v>2364.6585093348049</v>
      </c>
      <c r="AT104" s="5">
        <f t="shared" si="29"/>
        <v>419</v>
      </c>
      <c r="AU104" s="5" t="str">
        <f t="shared" si="31"/>
        <v>Bulgaria</v>
      </c>
      <c r="AW104" s="5">
        <f t="shared" si="30"/>
        <v>419</v>
      </c>
    </row>
    <row r="105" spans="1:58" x14ac:dyDescent="0.2">
      <c r="A105" s="7" t="s">
        <v>2878</v>
      </c>
      <c r="B105" s="7" t="s">
        <v>114</v>
      </c>
      <c r="C105" s="7" t="s">
        <v>115</v>
      </c>
      <c r="D105" s="7">
        <v>92943</v>
      </c>
      <c r="E105" s="8">
        <v>5612</v>
      </c>
      <c r="F105" s="8">
        <v>5913</v>
      </c>
      <c r="G105" s="8">
        <v>6440</v>
      </c>
      <c r="H105" s="8">
        <v>6377</v>
      </c>
      <c r="I105" s="8">
        <v>5411</v>
      </c>
      <c r="J105" s="8">
        <v>5744</v>
      </c>
      <c r="K105" s="8">
        <v>5705</v>
      </c>
      <c r="L105" s="8">
        <v>5819</v>
      </c>
      <c r="M105" s="8">
        <v>2048.8859764089102</v>
      </c>
      <c r="N105" s="8">
        <v>2890.6675036618499</v>
      </c>
      <c r="O105" s="8">
        <v>3354.8644338118002</v>
      </c>
      <c r="P105" s="8">
        <v>3177.79291553133</v>
      </c>
      <c r="Q105" s="8">
        <v>1692.8774215978499</v>
      </c>
      <c r="R105" s="8">
        <v>1975.47824136846</v>
      </c>
      <c r="S105" s="8">
        <v>1984.97156586967</v>
      </c>
      <c r="T105" s="8">
        <v>2205.2195814983502</v>
      </c>
      <c r="U105" s="8">
        <v>8044</v>
      </c>
      <c r="V105" s="8">
        <v>8210</v>
      </c>
      <c r="W105" s="8">
        <v>7949</v>
      </c>
      <c r="X105" s="8">
        <v>8479</v>
      </c>
      <c r="Y105" s="8">
        <v>6105</v>
      </c>
      <c r="Z105" s="8">
        <v>5687</v>
      </c>
      <c r="AA105" s="8">
        <v>5532</v>
      </c>
      <c r="AB105" s="8">
        <v>5881</v>
      </c>
      <c r="AC105" s="8">
        <v>5961.5384615384601</v>
      </c>
      <c r="AD105" s="8">
        <v>6282.3129251700702</v>
      </c>
      <c r="AE105" s="8">
        <v>5794.8717948717904</v>
      </c>
      <c r="AF105" s="8">
        <v>6860.4651162790697</v>
      </c>
      <c r="AG105" s="8">
        <v>2409.7777453470599</v>
      </c>
      <c r="AH105" s="8">
        <v>2001.6509474652</v>
      </c>
      <c r="AI105" s="8">
        <v>1965.2721787132</v>
      </c>
      <c r="AJ105" s="8">
        <v>2288.5164909547002</v>
      </c>
      <c r="AK105" s="8">
        <v>5877.625</v>
      </c>
      <c r="AL105" s="8">
        <v>2416.3447049685278</v>
      </c>
      <c r="AM105" s="8">
        <v>6985.875</v>
      </c>
      <c r="AN105" s="8">
        <v>4195.5507075424439</v>
      </c>
      <c r="AP105" s="5">
        <f t="shared" si="25"/>
        <v>5669.75</v>
      </c>
      <c r="AQ105" s="5">
        <f t="shared" si="26"/>
        <v>5801.25</v>
      </c>
      <c r="AR105" s="5">
        <f t="shared" si="27"/>
        <v>2207.2679451731319</v>
      </c>
      <c r="AS105" s="5">
        <f t="shared" si="28"/>
        <v>2166.30434062004</v>
      </c>
      <c r="AT105" s="5">
        <f t="shared" si="29"/>
        <v>425</v>
      </c>
      <c r="AU105" s="5" t="str">
        <f t="shared" si="31"/>
        <v>Bulgaria</v>
      </c>
      <c r="AW105" s="5">
        <f t="shared" si="30"/>
        <v>425</v>
      </c>
    </row>
    <row r="106" spans="1:58" x14ac:dyDescent="0.2">
      <c r="A106" s="7" t="s">
        <v>2878</v>
      </c>
      <c r="B106" s="7" t="s">
        <v>117</v>
      </c>
      <c r="C106" s="7" t="s">
        <v>118</v>
      </c>
      <c r="D106" s="7">
        <v>86833</v>
      </c>
      <c r="E106" s="8">
        <v>7150</v>
      </c>
      <c r="F106" s="8">
        <v>7493</v>
      </c>
      <c r="G106" s="8">
        <v>8256</v>
      </c>
      <c r="H106" s="8">
        <v>9062</v>
      </c>
      <c r="I106" s="8">
        <v>7434</v>
      </c>
      <c r="J106" s="8">
        <v>7585</v>
      </c>
      <c r="K106" s="8">
        <v>5465</v>
      </c>
      <c r="L106" s="8">
        <v>6095</v>
      </c>
      <c r="M106" s="8">
        <v>4418.3375104427696</v>
      </c>
      <c r="N106" s="8">
        <v>5471.1111111111104</v>
      </c>
      <c r="O106" s="8">
        <v>6212.1212121212102</v>
      </c>
      <c r="P106" s="8">
        <v>7619.0476190476202</v>
      </c>
      <c r="Q106" s="8">
        <v>4577.4728416237804</v>
      </c>
      <c r="R106" s="8">
        <v>5410.0445009535897</v>
      </c>
      <c r="S106" s="8">
        <v>1792.50970442056</v>
      </c>
      <c r="T106" s="8">
        <v>2274.26138444153</v>
      </c>
      <c r="U106" s="8">
        <v>7484</v>
      </c>
      <c r="V106" s="8">
        <v>8454</v>
      </c>
      <c r="W106" s="8">
        <v>8086</v>
      </c>
      <c r="X106" s="8">
        <v>9345</v>
      </c>
      <c r="Y106" s="8">
        <v>7205</v>
      </c>
      <c r="Z106" s="8">
        <v>7622</v>
      </c>
      <c r="AA106" s="8">
        <v>5448</v>
      </c>
      <c r="AB106" s="8">
        <v>6161</v>
      </c>
      <c r="AC106" s="8">
        <v>5428.5714285714303</v>
      </c>
      <c r="AD106" s="8">
        <v>6788.6178861788603</v>
      </c>
      <c r="AE106" s="8">
        <v>6025.64102564103</v>
      </c>
      <c r="AF106" s="8">
        <v>8484.8484848484804</v>
      </c>
      <c r="AG106" s="8">
        <v>5191.2787586944896</v>
      </c>
      <c r="AH106" s="8">
        <v>5424.9084249084299</v>
      </c>
      <c r="AI106" s="8">
        <v>1794.8358828109399</v>
      </c>
      <c r="AJ106" s="8">
        <v>2330.8071313102</v>
      </c>
      <c r="AK106" s="8">
        <v>7317.5</v>
      </c>
      <c r="AL106" s="8">
        <v>4721.8632355202717</v>
      </c>
      <c r="AM106" s="8">
        <v>7475.625</v>
      </c>
      <c r="AN106" s="8">
        <v>5183.6886278704824</v>
      </c>
      <c r="AP106" s="5">
        <f t="shared" si="25"/>
        <v>6644.75</v>
      </c>
      <c r="AQ106" s="5">
        <f t="shared" si="26"/>
        <v>6609</v>
      </c>
      <c r="AR106" s="5">
        <f t="shared" si="27"/>
        <v>4334.6672100974156</v>
      </c>
      <c r="AS106" s="5">
        <f t="shared" si="28"/>
        <v>3685.4575494310147</v>
      </c>
      <c r="AT106" s="5">
        <f t="shared" si="29"/>
        <v>484</v>
      </c>
      <c r="AU106" s="5" t="str">
        <f t="shared" si="31"/>
        <v>Bulgaria</v>
      </c>
      <c r="AW106" s="5">
        <f t="shared" si="30"/>
        <v>484</v>
      </c>
    </row>
    <row r="107" spans="1:58" x14ac:dyDescent="0.2">
      <c r="A107" s="7" t="s">
        <v>2878</v>
      </c>
      <c r="B107" s="7" t="s">
        <v>120</v>
      </c>
      <c r="C107" s="7" t="s">
        <v>121</v>
      </c>
      <c r="D107" s="7">
        <v>64447</v>
      </c>
      <c r="E107" s="8">
        <v>6366</v>
      </c>
      <c r="F107" s="8">
        <v>6827</v>
      </c>
      <c r="G107" s="8">
        <v>6257</v>
      </c>
      <c r="H107" s="8">
        <v>7035</v>
      </c>
      <c r="I107" s="8">
        <v>6218</v>
      </c>
      <c r="J107" s="8">
        <v>6816</v>
      </c>
      <c r="K107" s="8">
        <v>6084</v>
      </c>
      <c r="L107" s="8">
        <v>6905</v>
      </c>
      <c r="M107" s="8">
        <v>3073.9514348785901</v>
      </c>
      <c r="N107" s="8">
        <v>4292.58241758242</v>
      </c>
      <c r="O107" s="8">
        <v>3970.3429101019501</v>
      </c>
      <c r="P107" s="8">
        <v>4615.3846153846198</v>
      </c>
      <c r="Q107" s="8">
        <v>2480.5370866295202</v>
      </c>
      <c r="R107" s="8">
        <v>3091.10535405872</v>
      </c>
      <c r="S107" s="8">
        <v>2796.48080092074</v>
      </c>
      <c r="T107" s="8">
        <v>3559.92937359397</v>
      </c>
      <c r="U107" s="8">
        <v>8798</v>
      </c>
      <c r="V107" s="8">
        <v>8764</v>
      </c>
      <c r="W107" s="8">
        <v>8952</v>
      </c>
      <c r="X107" s="8">
        <v>9200</v>
      </c>
      <c r="Y107" s="8">
        <v>6467</v>
      </c>
      <c r="Z107" s="8">
        <v>6804</v>
      </c>
      <c r="AA107" s="8">
        <v>6005</v>
      </c>
      <c r="AB107" s="8">
        <v>6919</v>
      </c>
      <c r="AC107" s="8">
        <v>7688.1720430107498</v>
      </c>
      <c r="AD107" s="8">
        <v>7466.6666666666697</v>
      </c>
      <c r="AE107" s="8">
        <v>7872.3404255319101</v>
      </c>
      <c r="AF107" s="8">
        <v>7142.8571428571404</v>
      </c>
      <c r="AG107" s="8">
        <v>3025.9942928482301</v>
      </c>
      <c r="AH107" s="8">
        <v>3080.1149856267998</v>
      </c>
      <c r="AI107" s="8">
        <v>2806.25761238006</v>
      </c>
      <c r="AJ107" s="8">
        <v>3632.7420775472701</v>
      </c>
      <c r="AK107" s="8">
        <v>6563.5</v>
      </c>
      <c r="AL107" s="8">
        <v>3485.0392491438161</v>
      </c>
      <c r="AM107" s="8">
        <v>7738.625</v>
      </c>
      <c r="AN107" s="8">
        <v>5339.3931558086042</v>
      </c>
      <c r="AP107" s="5">
        <f t="shared" si="25"/>
        <v>6505.75</v>
      </c>
      <c r="AQ107" s="5">
        <f t="shared" si="26"/>
        <v>6548.75</v>
      </c>
      <c r="AR107" s="5">
        <f t="shared" si="27"/>
        <v>3308.6874461175148</v>
      </c>
      <c r="AS107" s="5">
        <f t="shared" si="28"/>
        <v>3136.2772421005902</v>
      </c>
      <c r="AT107" s="5">
        <f t="shared" si="29"/>
        <v>477</v>
      </c>
      <c r="AU107" s="5" t="str">
        <f t="shared" si="31"/>
        <v>Bulgaria</v>
      </c>
      <c r="AW107" s="5">
        <f t="shared" si="30"/>
        <v>477</v>
      </c>
    </row>
    <row r="108" spans="1:58" x14ac:dyDescent="0.2">
      <c r="A108" s="7" t="s">
        <v>3025</v>
      </c>
      <c r="B108" s="7" t="s">
        <v>123</v>
      </c>
      <c r="C108" s="7" t="s">
        <v>124</v>
      </c>
      <c r="D108" s="7">
        <v>330000</v>
      </c>
      <c r="E108" s="8">
        <v>5951</v>
      </c>
      <c r="F108" s="8">
        <v>4742</v>
      </c>
      <c r="G108" s="8">
        <v>4921</v>
      </c>
      <c r="H108" s="8">
        <v>5244</v>
      </c>
      <c r="I108" s="8">
        <v>4763</v>
      </c>
      <c r="J108" s="8">
        <v>5401</v>
      </c>
      <c r="K108" s="8">
        <v>5337</v>
      </c>
      <c r="L108" s="8">
        <v>5944</v>
      </c>
      <c r="M108" s="8">
        <v>2323.2090351642501</v>
      </c>
      <c r="N108" s="8">
        <v>2151.0758281722001</v>
      </c>
      <c r="O108" s="8">
        <v>2198.52216176195</v>
      </c>
      <c r="P108" s="8">
        <v>2320.3497980862999</v>
      </c>
      <c r="Q108" s="8">
        <v>1716.6608951435001</v>
      </c>
      <c r="R108" s="8">
        <v>2350.2746949666998</v>
      </c>
      <c r="S108" s="8">
        <v>2303.9425328411198</v>
      </c>
      <c r="T108" s="8">
        <v>3319.7601557830599</v>
      </c>
      <c r="U108" s="8">
        <v>6489</v>
      </c>
      <c r="V108" s="8">
        <v>6893</v>
      </c>
      <c r="W108" s="8">
        <v>6644</v>
      </c>
      <c r="X108" s="8">
        <v>6625</v>
      </c>
      <c r="Y108" s="8">
        <v>6891</v>
      </c>
      <c r="Z108" s="8">
        <v>7814</v>
      </c>
      <c r="AA108" s="8">
        <v>7141</v>
      </c>
      <c r="AB108" s="8">
        <v>7844</v>
      </c>
      <c r="AC108" s="8">
        <v>3445.90534041911</v>
      </c>
      <c r="AD108" s="8">
        <v>4660.1694218274497</v>
      </c>
      <c r="AE108" s="8">
        <v>4829.4600136705403</v>
      </c>
      <c r="AF108" s="8">
        <v>4345.2407042150598</v>
      </c>
      <c r="AG108" s="8">
        <v>4967.2279558211103</v>
      </c>
      <c r="AH108" s="8">
        <v>5441.8740981240999</v>
      </c>
      <c r="AI108" s="8">
        <v>4662.0463521871998</v>
      </c>
      <c r="AJ108" s="8">
        <v>6042.3280423280403</v>
      </c>
      <c r="AK108" s="8">
        <v>5287.875</v>
      </c>
      <c r="AL108" s="8">
        <v>2335.4743877398846</v>
      </c>
      <c r="AM108" s="8">
        <v>7042.625</v>
      </c>
      <c r="AN108" s="8">
        <v>4799.2814910740763</v>
      </c>
      <c r="AP108" s="5">
        <f t="shared" si="25"/>
        <v>5361.25</v>
      </c>
      <c r="AQ108" s="5">
        <f t="shared" si="26"/>
        <v>7422.5</v>
      </c>
      <c r="AR108" s="5">
        <f t="shared" si="27"/>
        <v>2402.1976153641363</v>
      </c>
      <c r="AS108" s="5">
        <f t="shared" si="28"/>
        <v>5278.3691121151132</v>
      </c>
      <c r="AT108" s="5">
        <f t="shared" si="29"/>
        <v>398</v>
      </c>
      <c r="AU108" s="5" t="str">
        <f t="shared" si="31"/>
        <v>Cyprus</v>
      </c>
      <c r="AW108" s="5">
        <f t="shared" si="30"/>
        <v>398</v>
      </c>
    </row>
    <row r="109" spans="1:58" x14ac:dyDescent="0.2">
      <c r="A109" s="7" t="s">
        <v>3025</v>
      </c>
      <c r="B109" s="7" t="s">
        <v>127</v>
      </c>
      <c r="C109" s="7" t="s">
        <v>128</v>
      </c>
      <c r="D109" s="7">
        <v>237000</v>
      </c>
      <c r="E109" s="8">
        <v>5204</v>
      </c>
      <c r="F109" s="8">
        <v>4508</v>
      </c>
      <c r="G109" s="8">
        <v>4478</v>
      </c>
      <c r="H109" s="8">
        <v>4994</v>
      </c>
      <c r="I109" s="8">
        <v>4018</v>
      </c>
      <c r="J109" s="8">
        <v>4687</v>
      </c>
      <c r="K109" s="8">
        <v>5000</v>
      </c>
      <c r="L109" s="8">
        <v>5456</v>
      </c>
      <c r="M109" s="8">
        <v>1876.06632773665</v>
      </c>
      <c r="N109" s="8">
        <v>1384.25841510583</v>
      </c>
      <c r="O109" s="8">
        <v>1416.3101433244501</v>
      </c>
      <c r="P109" s="8">
        <v>1667.87664097365</v>
      </c>
      <c r="Q109" s="8">
        <v>1211.13950007362</v>
      </c>
      <c r="R109" s="8">
        <v>1343.27938853045</v>
      </c>
      <c r="S109" s="8">
        <v>1541.0873767590899</v>
      </c>
      <c r="T109" s="8">
        <v>2072.75216588183</v>
      </c>
      <c r="U109" s="8">
        <v>6621</v>
      </c>
      <c r="V109" s="8">
        <v>6424</v>
      </c>
      <c r="W109" s="8">
        <v>6427</v>
      </c>
      <c r="X109" s="8">
        <v>6216</v>
      </c>
      <c r="Y109" s="8">
        <v>6252</v>
      </c>
      <c r="Z109" s="8">
        <v>6443</v>
      </c>
      <c r="AA109" s="8">
        <v>7278</v>
      </c>
      <c r="AB109" s="8">
        <v>8016</v>
      </c>
      <c r="AC109" s="8">
        <v>4019.3818483283299</v>
      </c>
      <c r="AD109" s="8">
        <v>3923.1630105346298</v>
      </c>
      <c r="AE109" s="8">
        <v>3609.81133158782</v>
      </c>
      <c r="AF109" s="8">
        <v>4102.8534686187604</v>
      </c>
      <c r="AG109" s="8">
        <v>4174.4013308329904</v>
      </c>
      <c r="AH109" s="8">
        <v>4441.2598430323196</v>
      </c>
      <c r="AI109" s="8">
        <v>5261.4830345093496</v>
      </c>
      <c r="AJ109" s="8">
        <v>6192.6846100759103</v>
      </c>
      <c r="AK109" s="8">
        <v>4793.125</v>
      </c>
      <c r="AL109" s="8">
        <v>1564.096244798196</v>
      </c>
      <c r="AM109" s="8">
        <v>6709.625</v>
      </c>
      <c r="AN109" s="8">
        <v>4465.6298096900136</v>
      </c>
      <c r="AP109" s="5">
        <f t="shared" si="25"/>
        <v>4790.25</v>
      </c>
      <c r="AQ109" s="5">
        <f t="shared" si="26"/>
        <v>6997.25</v>
      </c>
      <c r="AR109" s="5">
        <f t="shared" si="27"/>
        <v>1567.227014443728</v>
      </c>
      <c r="AS109" s="5">
        <f t="shared" si="28"/>
        <v>5017.4572046126423</v>
      </c>
      <c r="AT109" s="5">
        <f t="shared" si="29"/>
        <v>345</v>
      </c>
      <c r="AU109" s="5" t="str">
        <f t="shared" si="31"/>
        <v>Cyprus</v>
      </c>
      <c r="AV109" s="5">
        <v>4</v>
      </c>
      <c r="AW109" s="5">
        <f t="shared" si="30"/>
        <v>349</v>
      </c>
      <c r="BF109" s="5" t="s">
        <v>3438</v>
      </c>
    </row>
    <row r="110" spans="1:58" x14ac:dyDescent="0.2">
      <c r="A110" s="7" t="s">
        <v>3416</v>
      </c>
      <c r="B110" s="7" t="s">
        <v>130</v>
      </c>
      <c r="C110" s="7" t="s">
        <v>131</v>
      </c>
      <c r="D110" s="7">
        <v>2259981</v>
      </c>
      <c r="E110" s="8">
        <v>1889</v>
      </c>
      <c r="F110" s="8">
        <v>2175</v>
      </c>
      <c r="G110" s="8">
        <v>2098</v>
      </c>
      <c r="H110" s="8">
        <v>2377</v>
      </c>
      <c r="I110" s="8">
        <v>2037</v>
      </c>
      <c r="J110" s="8">
        <v>2776</v>
      </c>
      <c r="K110" s="8">
        <v>2329</v>
      </c>
      <c r="L110" s="8">
        <v>2613</v>
      </c>
      <c r="M110" s="8">
        <v>208.41534715789601</v>
      </c>
      <c r="N110" s="8">
        <v>228.774555327153</v>
      </c>
      <c r="O110" s="8">
        <v>262.76184483191298</v>
      </c>
      <c r="P110" s="8">
        <v>266.16083964518799</v>
      </c>
      <c r="Q110" s="8">
        <v>212.05449834959299</v>
      </c>
      <c r="R110" s="8">
        <v>259.545779192498</v>
      </c>
      <c r="S110" s="8">
        <v>223.115265369436</v>
      </c>
      <c r="T110" s="8">
        <v>256.10544926849298</v>
      </c>
      <c r="U110" s="8">
        <v>2782</v>
      </c>
      <c r="V110" s="8">
        <v>2829</v>
      </c>
      <c r="W110" s="8">
        <v>3023</v>
      </c>
      <c r="X110" s="8">
        <v>3675</v>
      </c>
      <c r="Y110" s="8">
        <v>3180</v>
      </c>
      <c r="Z110" s="8">
        <v>6121</v>
      </c>
      <c r="AA110" s="8">
        <v>5804</v>
      </c>
      <c r="AB110" s="8">
        <v>5473</v>
      </c>
      <c r="AC110" s="8">
        <v>579.47655148175397</v>
      </c>
      <c r="AD110" s="8">
        <v>506.25947176600198</v>
      </c>
      <c r="AE110" s="8">
        <v>623.41131751689397</v>
      </c>
      <c r="AF110" s="8">
        <v>827.46768381627305</v>
      </c>
      <c r="AG110" s="8">
        <v>683.22945986476202</v>
      </c>
      <c r="AH110" s="8">
        <v>2920.8824509894098</v>
      </c>
      <c r="AI110" s="8">
        <v>3173.9722064697098</v>
      </c>
      <c r="AJ110" s="8">
        <v>2429.7712633421902</v>
      </c>
      <c r="AK110" s="8">
        <v>2286.75</v>
      </c>
      <c r="AL110" s="8">
        <v>239.61669739277121</v>
      </c>
      <c r="AM110" s="8">
        <v>4110.875</v>
      </c>
      <c r="AN110" s="8">
        <v>1468.0588006558746</v>
      </c>
      <c r="AP110" s="5">
        <f t="shared" si="25"/>
        <v>2438.75</v>
      </c>
      <c r="AQ110" s="5">
        <f t="shared" si="26"/>
        <v>5144.5</v>
      </c>
      <c r="AR110" s="5">
        <f t="shared" si="27"/>
        <v>243.39636636504156</v>
      </c>
      <c r="AS110" s="5">
        <f t="shared" si="28"/>
        <v>2301.9638451665178</v>
      </c>
      <c r="AT110" s="5">
        <f t="shared" si="29"/>
        <v>49</v>
      </c>
      <c r="AU110" s="5" t="str">
        <f t="shared" si="31"/>
        <v>Czechia</v>
      </c>
      <c r="AV110" s="5">
        <v>5</v>
      </c>
      <c r="AW110" s="5">
        <f t="shared" si="30"/>
        <v>54</v>
      </c>
    </row>
    <row r="111" spans="1:58" x14ac:dyDescent="0.2">
      <c r="A111" s="7" t="s">
        <v>3416</v>
      </c>
      <c r="B111" s="7" t="s">
        <v>134</v>
      </c>
      <c r="C111" s="7" t="s">
        <v>135</v>
      </c>
      <c r="D111" s="7">
        <v>735652</v>
      </c>
      <c r="E111" s="8">
        <v>2200</v>
      </c>
      <c r="F111" s="8">
        <v>2904</v>
      </c>
      <c r="G111" s="8">
        <v>2662</v>
      </c>
      <c r="H111" s="8">
        <v>3495</v>
      </c>
      <c r="I111" s="8">
        <v>3332</v>
      </c>
      <c r="J111" s="8">
        <v>2968</v>
      </c>
      <c r="K111" s="8">
        <v>3148</v>
      </c>
      <c r="L111" s="8">
        <v>3289</v>
      </c>
      <c r="M111" s="8">
        <v>328.64837205341399</v>
      </c>
      <c r="N111" s="8">
        <v>383.40437080953097</v>
      </c>
      <c r="O111" s="8">
        <v>410.08497811944301</v>
      </c>
      <c r="P111" s="8">
        <v>544.15708034648503</v>
      </c>
      <c r="Q111" s="8">
        <v>469.39600814229902</v>
      </c>
      <c r="R111" s="8">
        <v>493.82605438517697</v>
      </c>
      <c r="S111" s="8">
        <v>458.81127159289599</v>
      </c>
      <c r="T111" s="8">
        <v>530.73624669346202</v>
      </c>
      <c r="U111" s="8">
        <v>3193</v>
      </c>
      <c r="V111" s="8">
        <v>3634</v>
      </c>
      <c r="W111" s="8">
        <v>3452</v>
      </c>
      <c r="X111" s="8">
        <v>4396</v>
      </c>
      <c r="Y111" s="8">
        <v>4549</v>
      </c>
      <c r="Z111" s="8">
        <v>5864</v>
      </c>
      <c r="AA111" s="8">
        <v>5839</v>
      </c>
      <c r="AB111" s="8">
        <v>5798</v>
      </c>
      <c r="AC111" s="8">
        <v>721.47613916613795</v>
      </c>
      <c r="AD111" s="8">
        <v>705.91030714495002</v>
      </c>
      <c r="AE111" s="8">
        <v>794.17545664835905</v>
      </c>
      <c r="AF111" s="8">
        <v>1412.3488937516299</v>
      </c>
      <c r="AG111" s="8">
        <v>1457.7486269016199</v>
      </c>
      <c r="AH111" s="8">
        <v>2931.3647534014599</v>
      </c>
      <c r="AI111" s="8">
        <v>3135.76577062448</v>
      </c>
      <c r="AJ111" s="8">
        <v>2422.15820655793</v>
      </c>
      <c r="AK111" s="8">
        <v>2999.75</v>
      </c>
      <c r="AL111" s="8">
        <v>452.38304776783843</v>
      </c>
      <c r="AM111" s="8">
        <v>4590.625</v>
      </c>
      <c r="AN111" s="8">
        <v>1697.6185192745709</v>
      </c>
      <c r="AP111" s="5">
        <f t="shared" si="25"/>
        <v>3184.25</v>
      </c>
      <c r="AQ111" s="5">
        <f t="shared" si="26"/>
        <v>5512.5</v>
      </c>
      <c r="AR111" s="5">
        <f t="shared" si="27"/>
        <v>499.38533223206377</v>
      </c>
      <c r="AS111" s="5">
        <f t="shared" si="28"/>
        <v>2486.7593393713723</v>
      </c>
      <c r="AT111" s="5">
        <f t="shared" si="29"/>
        <v>138</v>
      </c>
      <c r="AU111" s="5" t="str">
        <f t="shared" si="31"/>
        <v>Czechia</v>
      </c>
      <c r="AW111" s="5">
        <f t="shared" si="30"/>
        <v>138</v>
      </c>
    </row>
    <row r="112" spans="1:58" x14ac:dyDescent="0.2">
      <c r="A112" s="7" t="s">
        <v>3416</v>
      </c>
      <c r="B112" s="7" t="s">
        <v>137</v>
      </c>
      <c r="C112" s="7" t="s">
        <v>138</v>
      </c>
      <c r="D112" s="7">
        <v>709768</v>
      </c>
      <c r="E112" s="8">
        <v>2812</v>
      </c>
      <c r="F112" s="8">
        <v>3171</v>
      </c>
      <c r="G112" s="8">
        <v>3261</v>
      </c>
      <c r="H112" s="8">
        <v>3816</v>
      </c>
      <c r="I112" s="8">
        <v>3530</v>
      </c>
      <c r="J112" s="8">
        <v>4298</v>
      </c>
      <c r="K112" s="8">
        <v>3491</v>
      </c>
      <c r="L112" s="8">
        <v>3492</v>
      </c>
      <c r="M112" s="8">
        <v>507.20590024156701</v>
      </c>
      <c r="N112" s="8">
        <v>595.78542587482104</v>
      </c>
      <c r="O112" s="8">
        <v>609.22460590652395</v>
      </c>
      <c r="P112" s="8">
        <v>826.43515216338596</v>
      </c>
      <c r="Q112" s="8">
        <v>691.53138394310304</v>
      </c>
      <c r="R112" s="8">
        <v>924.31744181148201</v>
      </c>
      <c r="S112" s="8">
        <v>666.66940960284899</v>
      </c>
      <c r="T112" s="8">
        <v>753.96526912691604</v>
      </c>
      <c r="U112" s="8">
        <v>3771</v>
      </c>
      <c r="V112" s="8">
        <v>3996</v>
      </c>
      <c r="W112" s="8">
        <v>4032</v>
      </c>
      <c r="X112" s="8">
        <v>4971</v>
      </c>
      <c r="Y112" s="8">
        <v>5100</v>
      </c>
      <c r="Z112" s="8">
        <v>7413</v>
      </c>
      <c r="AA112" s="8">
        <v>6963</v>
      </c>
      <c r="AB112" s="8">
        <v>7087</v>
      </c>
      <c r="AC112" s="8">
        <v>962.47488161046499</v>
      </c>
      <c r="AD112" s="8">
        <v>958.23653829463103</v>
      </c>
      <c r="AE112" s="8">
        <v>989.27222197852404</v>
      </c>
      <c r="AF112" s="8">
        <v>1928.5785369200801</v>
      </c>
      <c r="AG112" s="8">
        <v>1788.76228559629</v>
      </c>
      <c r="AH112" s="8">
        <v>5577.9038943512596</v>
      </c>
      <c r="AI112" s="8">
        <v>3929.8289147640799</v>
      </c>
      <c r="AJ112" s="8">
        <v>4311.5422791938499</v>
      </c>
      <c r="AK112" s="8">
        <v>3483.875</v>
      </c>
      <c r="AL112" s="8">
        <v>696.89182358383096</v>
      </c>
      <c r="AM112" s="8">
        <v>5416.625</v>
      </c>
      <c r="AN112" s="8">
        <v>2555.8249440886475</v>
      </c>
      <c r="AP112" s="5">
        <f t="shared" si="25"/>
        <v>3702.75</v>
      </c>
      <c r="AQ112" s="5">
        <f t="shared" si="26"/>
        <v>6640.75</v>
      </c>
      <c r="AR112" s="5">
        <f t="shared" si="27"/>
        <v>772.58373132954728</v>
      </c>
      <c r="AS112" s="5">
        <f t="shared" si="28"/>
        <v>3902.0093434763703</v>
      </c>
      <c r="AT112" s="5">
        <f t="shared" si="29"/>
        <v>229</v>
      </c>
      <c r="AU112" s="5" t="str">
        <f t="shared" si="31"/>
        <v>Czechia</v>
      </c>
      <c r="AW112" s="5">
        <f t="shared" si="30"/>
        <v>229</v>
      </c>
    </row>
    <row r="113" spans="1:49" x14ac:dyDescent="0.2">
      <c r="A113" s="7" t="s">
        <v>3416</v>
      </c>
      <c r="B113" s="7" t="s">
        <v>140</v>
      </c>
      <c r="C113" s="7" t="s">
        <v>141</v>
      </c>
      <c r="D113" s="7">
        <v>353693</v>
      </c>
      <c r="E113" s="8">
        <v>3312</v>
      </c>
      <c r="F113" s="8">
        <v>3487</v>
      </c>
      <c r="G113" s="8">
        <v>3675</v>
      </c>
      <c r="H113" s="8">
        <v>4117</v>
      </c>
      <c r="I113" s="8">
        <v>4050</v>
      </c>
      <c r="J113" s="8">
        <v>3780</v>
      </c>
      <c r="K113" s="8">
        <v>4099</v>
      </c>
      <c r="L113" s="8">
        <v>4003</v>
      </c>
      <c r="M113" s="8">
        <v>614.94529394220797</v>
      </c>
      <c r="N113" s="8">
        <v>735.63970881178898</v>
      </c>
      <c r="O113" s="8">
        <v>792.75337380873202</v>
      </c>
      <c r="P113" s="8">
        <v>937.60807756677298</v>
      </c>
      <c r="Q113" s="8">
        <v>835.83206555911397</v>
      </c>
      <c r="R113" s="8">
        <v>874.57330181080204</v>
      </c>
      <c r="S113" s="8">
        <v>843.143017597724</v>
      </c>
      <c r="T113" s="8">
        <v>928.47847178861002</v>
      </c>
      <c r="U113" s="8">
        <v>4200</v>
      </c>
      <c r="V113" s="8">
        <v>4210</v>
      </c>
      <c r="W113" s="8">
        <v>4597</v>
      </c>
      <c r="X113" s="8">
        <v>5576</v>
      </c>
      <c r="Y113" s="8">
        <v>6045</v>
      </c>
      <c r="Z113" s="8">
        <v>8051</v>
      </c>
      <c r="AA113" s="8">
        <v>8146</v>
      </c>
      <c r="AB113" s="8">
        <v>8321</v>
      </c>
      <c r="AC113" s="8">
        <v>1247.7260082673699</v>
      </c>
      <c r="AD113" s="8">
        <v>1319.91714540974</v>
      </c>
      <c r="AE113" s="8">
        <v>1424.06852050773</v>
      </c>
      <c r="AF113" s="8">
        <v>2324.7652952392</v>
      </c>
      <c r="AG113" s="8">
        <v>2539.8787606002502</v>
      </c>
      <c r="AH113" s="8">
        <v>6498.6225895316802</v>
      </c>
      <c r="AI113" s="8">
        <v>6234.9033816425099</v>
      </c>
      <c r="AJ113" s="8">
        <v>7347.51773049645</v>
      </c>
      <c r="AK113" s="8">
        <v>3815.375</v>
      </c>
      <c r="AL113" s="8">
        <v>820.37166386071885</v>
      </c>
      <c r="AM113" s="8">
        <v>6143.25</v>
      </c>
      <c r="AN113" s="8">
        <v>3617.174928961866</v>
      </c>
      <c r="AP113" s="5">
        <f t="shared" si="25"/>
        <v>3983</v>
      </c>
      <c r="AQ113" s="5">
        <f t="shared" si="26"/>
        <v>7640.75</v>
      </c>
      <c r="AR113" s="5">
        <f t="shared" si="27"/>
        <v>883.9269868646046</v>
      </c>
      <c r="AS113" s="5">
        <f t="shared" si="28"/>
        <v>5655.2306155677225</v>
      </c>
      <c r="AT113" s="5">
        <f t="shared" si="29"/>
        <v>279</v>
      </c>
      <c r="AU113" s="5" t="str">
        <f t="shared" si="31"/>
        <v>Czechia</v>
      </c>
      <c r="AW113" s="5">
        <f t="shared" si="30"/>
        <v>279</v>
      </c>
    </row>
    <row r="114" spans="1:49" x14ac:dyDescent="0.2">
      <c r="A114" s="7" t="s">
        <v>3416</v>
      </c>
      <c r="B114" s="7" t="s">
        <v>143</v>
      </c>
      <c r="C114" s="7" t="s">
        <v>144</v>
      </c>
      <c r="D114" s="7">
        <v>119245</v>
      </c>
      <c r="E114" s="8">
        <v>7612</v>
      </c>
      <c r="F114" s="8">
        <v>7261</v>
      </c>
      <c r="G114" s="8">
        <v>7094</v>
      </c>
      <c r="H114" s="8">
        <v>7715</v>
      </c>
      <c r="I114" s="8">
        <v>7166</v>
      </c>
      <c r="J114" s="8">
        <v>8289</v>
      </c>
      <c r="K114" s="8">
        <v>6505</v>
      </c>
      <c r="L114" s="8">
        <v>6069</v>
      </c>
      <c r="M114" s="8">
        <v>5293.7853107344599</v>
      </c>
      <c r="N114" s="8">
        <v>4872.0043572984796</v>
      </c>
      <c r="O114" s="8">
        <v>4808.3900226757396</v>
      </c>
      <c r="P114" s="8">
        <v>5174.6031746031704</v>
      </c>
      <c r="Q114" s="8">
        <v>5037.8787878787898</v>
      </c>
      <c r="R114" s="8">
        <v>5625</v>
      </c>
      <c r="S114" s="8">
        <v>3737.74509803922</v>
      </c>
      <c r="T114" s="8">
        <v>4137.93103448276</v>
      </c>
      <c r="U114" s="8">
        <v>8329</v>
      </c>
      <c r="V114" s="8">
        <v>7934</v>
      </c>
      <c r="W114" s="8">
        <v>7630</v>
      </c>
      <c r="X114" s="8">
        <v>8654</v>
      </c>
      <c r="Y114" s="8">
        <v>7271</v>
      </c>
      <c r="Z114" s="8">
        <v>10000</v>
      </c>
      <c r="AA114" s="8">
        <v>9000</v>
      </c>
      <c r="AB114" s="8">
        <v>10000</v>
      </c>
      <c r="AC114" s="8">
        <v>6683.3333333333303</v>
      </c>
      <c r="AD114" s="8">
        <v>6100</v>
      </c>
      <c r="AE114" s="8">
        <v>5678.4660766961697</v>
      </c>
      <c r="AF114" s="8">
        <v>6977.7777777777801</v>
      </c>
      <c r="AG114" s="8">
        <v>5617.2839506172804</v>
      </c>
      <c r="AH114" s="8">
        <v>10000</v>
      </c>
      <c r="AI114" s="8">
        <v>8571.4285714285706</v>
      </c>
      <c r="AJ114" s="8">
        <v>10000</v>
      </c>
      <c r="AK114" s="8">
        <v>7213.875</v>
      </c>
      <c r="AL114" s="8">
        <v>4835.9172232140772</v>
      </c>
      <c r="AM114" s="8">
        <v>8602.25</v>
      </c>
      <c r="AN114" s="8">
        <v>7453.5362137316415</v>
      </c>
      <c r="AP114" s="5">
        <f t="shared" si="25"/>
        <v>7007.25</v>
      </c>
      <c r="AQ114" s="5">
        <f t="shared" si="26"/>
        <v>9067.75</v>
      </c>
      <c r="AR114" s="5">
        <f t="shared" si="27"/>
        <v>4742.6316190007883</v>
      </c>
      <c r="AS114" s="5">
        <f t="shared" si="28"/>
        <v>8547.1781305114637</v>
      </c>
      <c r="AT114" s="5">
        <f t="shared" si="29"/>
        <v>503</v>
      </c>
      <c r="AU114" s="5" t="str">
        <f t="shared" si="31"/>
        <v>Czechia</v>
      </c>
      <c r="AW114" s="5">
        <f t="shared" si="30"/>
        <v>503</v>
      </c>
    </row>
    <row r="115" spans="1:49" x14ac:dyDescent="0.2">
      <c r="A115" s="7" t="s">
        <v>3416</v>
      </c>
      <c r="B115" s="7" t="s">
        <v>146</v>
      </c>
      <c r="C115" s="7" t="s">
        <v>147</v>
      </c>
      <c r="D115" s="7">
        <v>211047</v>
      </c>
      <c r="E115" s="8">
        <v>3783</v>
      </c>
      <c r="F115" s="8">
        <v>3774</v>
      </c>
      <c r="G115" s="8">
        <v>3871</v>
      </c>
      <c r="H115" s="8">
        <v>4316</v>
      </c>
      <c r="I115" s="8">
        <v>4142</v>
      </c>
      <c r="J115" s="8">
        <v>4099</v>
      </c>
      <c r="K115" s="8">
        <v>4274</v>
      </c>
      <c r="L115" s="8">
        <v>4386</v>
      </c>
      <c r="M115" s="8">
        <v>843.00107265924498</v>
      </c>
      <c r="N115" s="8">
        <v>988.50070787116204</v>
      </c>
      <c r="O115" s="8">
        <v>907.48773108398495</v>
      </c>
      <c r="P115" s="8">
        <v>1210.2283529250601</v>
      </c>
      <c r="Q115" s="8">
        <v>1066.7909502273301</v>
      </c>
      <c r="R115" s="8">
        <v>1267.21706541456</v>
      </c>
      <c r="S115" s="8">
        <v>1166.94003487912</v>
      </c>
      <c r="T115" s="8">
        <v>1289.80713897857</v>
      </c>
      <c r="U115" s="8">
        <v>4306</v>
      </c>
      <c r="V115" s="8">
        <v>4498</v>
      </c>
      <c r="W115" s="8">
        <v>4512</v>
      </c>
      <c r="X115" s="8">
        <v>5578</v>
      </c>
      <c r="Y115" s="8">
        <v>5872</v>
      </c>
      <c r="Z115" s="8">
        <v>8273</v>
      </c>
      <c r="AA115" s="8">
        <v>7844</v>
      </c>
      <c r="AB115" s="8">
        <v>8378</v>
      </c>
      <c r="AC115" s="8">
        <v>1464.9216105211899</v>
      </c>
      <c r="AD115" s="8">
        <v>1512.9281915574099</v>
      </c>
      <c r="AE115" s="8">
        <v>1400.1204959454101</v>
      </c>
      <c r="AF115" s="8">
        <v>2689.4426229485998</v>
      </c>
      <c r="AG115" s="8">
        <v>2723.5526459255402</v>
      </c>
      <c r="AH115" s="8">
        <v>7185.5345911949698</v>
      </c>
      <c r="AI115" s="8">
        <v>6469.6620583717404</v>
      </c>
      <c r="AJ115" s="8">
        <v>7490.63670411985</v>
      </c>
      <c r="AK115" s="8">
        <v>4080.625</v>
      </c>
      <c r="AL115" s="8">
        <v>1092.4966317548788</v>
      </c>
      <c r="AM115" s="8">
        <v>6157.625</v>
      </c>
      <c r="AN115" s="8">
        <v>3867.0998650730889</v>
      </c>
      <c r="AP115" s="5">
        <f t="shared" si="25"/>
        <v>4225.25</v>
      </c>
      <c r="AQ115" s="5">
        <f t="shared" si="26"/>
        <v>7591.75</v>
      </c>
      <c r="AR115" s="5">
        <f t="shared" si="27"/>
        <v>1200.196708484928</v>
      </c>
      <c r="AS115" s="5">
        <f t="shared" si="28"/>
        <v>5967.3464999030248</v>
      </c>
      <c r="AT115" s="5">
        <f t="shared" si="29"/>
        <v>299</v>
      </c>
      <c r="AU115" s="5" t="str">
        <f t="shared" si="31"/>
        <v>Czechia</v>
      </c>
      <c r="AW115" s="5">
        <f t="shared" si="30"/>
        <v>299</v>
      </c>
    </row>
    <row r="116" spans="1:49" x14ac:dyDescent="0.2">
      <c r="A116" s="7" t="s">
        <v>3416</v>
      </c>
      <c r="B116" s="7" t="s">
        <v>148</v>
      </c>
      <c r="C116" s="7" t="s">
        <v>149</v>
      </c>
      <c r="D116" s="7">
        <v>147221</v>
      </c>
      <c r="E116" s="8">
        <v>3596</v>
      </c>
      <c r="F116" s="8">
        <v>4338</v>
      </c>
      <c r="G116" s="8">
        <v>3872</v>
      </c>
      <c r="H116" s="8">
        <v>4839</v>
      </c>
      <c r="I116" s="8">
        <v>4387</v>
      </c>
      <c r="J116" s="8">
        <v>4528</v>
      </c>
      <c r="K116" s="8">
        <v>4404</v>
      </c>
      <c r="L116" s="8">
        <v>4615</v>
      </c>
      <c r="M116" s="8">
        <v>872.25490865405402</v>
      </c>
      <c r="N116" s="8">
        <v>1130.55083972276</v>
      </c>
      <c r="O116" s="8">
        <v>1055.98095227364</v>
      </c>
      <c r="P116" s="8">
        <v>1424.4138546718</v>
      </c>
      <c r="Q116" s="8">
        <v>1155.8474432641799</v>
      </c>
      <c r="R116" s="8">
        <v>1687.6647277644099</v>
      </c>
      <c r="S116" s="8">
        <v>1460.29438353214</v>
      </c>
      <c r="T116" s="8">
        <v>1575.0448663191901</v>
      </c>
      <c r="U116" s="8">
        <v>4675</v>
      </c>
      <c r="V116" s="8">
        <v>5099</v>
      </c>
      <c r="W116" s="8">
        <v>4903</v>
      </c>
      <c r="X116" s="8">
        <v>6169</v>
      </c>
      <c r="Y116" s="8">
        <v>5800</v>
      </c>
      <c r="Z116" s="8">
        <v>9023</v>
      </c>
      <c r="AA116" s="8">
        <v>8842</v>
      </c>
      <c r="AB116" s="8">
        <v>8923</v>
      </c>
      <c r="AC116" s="8">
        <v>1603.47126647448</v>
      </c>
      <c r="AD116" s="8">
        <v>1715.7460727075199</v>
      </c>
      <c r="AE116" s="8">
        <v>1664.4265416779001</v>
      </c>
      <c r="AF116" s="8">
        <v>2850.3076591958902</v>
      </c>
      <c r="AG116" s="8">
        <v>2518.73843376472</v>
      </c>
      <c r="AH116" s="8">
        <v>8380.9523809523798</v>
      </c>
      <c r="AI116" s="8">
        <v>7324.8792270531403</v>
      </c>
      <c r="AJ116" s="8">
        <v>7946.0784313725499</v>
      </c>
      <c r="AK116" s="8">
        <v>4322.375</v>
      </c>
      <c r="AL116" s="8">
        <v>1295.2564970252715</v>
      </c>
      <c r="AM116" s="8">
        <v>6679.25</v>
      </c>
      <c r="AN116" s="8">
        <v>4250.5750016498232</v>
      </c>
      <c r="AP116" s="5">
        <f t="shared" si="25"/>
        <v>4483.5</v>
      </c>
      <c r="AQ116" s="5">
        <f t="shared" si="26"/>
        <v>8147</v>
      </c>
      <c r="AR116" s="5">
        <f t="shared" si="27"/>
        <v>1460.653055110344</v>
      </c>
      <c r="AS116" s="5">
        <f t="shared" si="28"/>
        <v>6542.662118285697</v>
      </c>
      <c r="AT116" s="5">
        <f t="shared" si="29"/>
        <v>319</v>
      </c>
      <c r="AU116" s="5" t="str">
        <f t="shared" si="31"/>
        <v>Czechia</v>
      </c>
      <c r="AW116" s="5">
        <f t="shared" si="30"/>
        <v>319</v>
      </c>
    </row>
    <row r="117" spans="1:49" x14ac:dyDescent="0.2">
      <c r="A117" s="7" t="s">
        <v>3416</v>
      </c>
      <c r="B117" s="7" t="s">
        <v>150</v>
      </c>
      <c r="C117" s="7" t="s">
        <v>151</v>
      </c>
      <c r="D117" s="7">
        <v>187216</v>
      </c>
      <c r="E117" s="8">
        <v>3780</v>
      </c>
      <c r="F117" s="8">
        <v>4499</v>
      </c>
      <c r="G117" s="8">
        <v>4572</v>
      </c>
      <c r="H117" s="8">
        <v>4849</v>
      </c>
      <c r="I117" s="8">
        <v>4936</v>
      </c>
      <c r="J117" s="8">
        <v>6173</v>
      </c>
      <c r="K117" s="8">
        <v>5389</v>
      </c>
      <c r="L117" s="8">
        <v>4720</v>
      </c>
      <c r="M117" s="8">
        <v>1122.26374682135</v>
      </c>
      <c r="N117" s="8">
        <v>1381.89614531443</v>
      </c>
      <c r="O117" s="8">
        <v>1323.66661582393</v>
      </c>
      <c r="P117" s="8">
        <v>1895.6718680571801</v>
      </c>
      <c r="Q117" s="8">
        <v>1741.7159192512599</v>
      </c>
      <c r="R117" s="8">
        <v>3311.0625202461902</v>
      </c>
      <c r="S117" s="8">
        <v>1585.4190919673999</v>
      </c>
      <c r="T117" s="8">
        <v>1853.8038996000801</v>
      </c>
      <c r="U117" s="8">
        <v>4952</v>
      </c>
      <c r="V117" s="8">
        <v>5011</v>
      </c>
      <c r="W117" s="8">
        <v>5252</v>
      </c>
      <c r="X117" s="8">
        <v>5868</v>
      </c>
      <c r="Y117" s="8">
        <v>5610</v>
      </c>
      <c r="Z117" s="8">
        <v>8462</v>
      </c>
      <c r="AA117" s="8">
        <v>8166</v>
      </c>
      <c r="AB117" s="8">
        <v>9427</v>
      </c>
      <c r="AC117" s="8">
        <v>1693.4191978593899</v>
      </c>
      <c r="AD117" s="8">
        <v>1785.3407215859199</v>
      </c>
      <c r="AE117" s="8">
        <v>1724.9639681941501</v>
      </c>
      <c r="AF117" s="8">
        <v>2927.0399580261301</v>
      </c>
      <c r="AG117" s="8">
        <v>2241.0395510661001</v>
      </c>
      <c r="AH117" s="8">
        <v>7826.0869565217399</v>
      </c>
      <c r="AI117" s="8">
        <v>6765.4986522911004</v>
      </c>
      <c r="AJ117" s="8">
        <v>8888.8888888888905</v>
      </c>
      <c r="AK117" s="8">
        <v>4864.75</v>
      </c>
      <c r="AL117" s="8">
        <v>1776.9374758852275</v>
      </c>
      <c r="AM117" s="8">
        <v>6593.5</v>
      </c>
      <c r="AN117" s="8">
        <v>4231.5347368041776</v>
      </c>
      <c r="AP117" s="5">
        <f t="shared" si="25"/>
        <v>5304.5</v>
      </c>
      <c r="AQ117" s="5">
        <f t="shared" si="26"/>
        <v>7916.25</v>
      </c>
      <c r="AR117" s="5">
        <f t="shared" si="27"/>
        <v>2077.5346598244223</v>
      </c>
      <c r="AS117" s="5">
        <f t="shared" si="28"/>
        <v>6430.3785121919573</v>
      </c>
      <c r="AT117" s="5">
        <f t="shared" si="29"/>
        <v>390</v>
      </c>
      <c r="AU117" s="5" t="str">
        <f t="shared" si="31"/>
        <v>Czechia</v>
      </c>
      <c r="AW117" s="5">
        <f t="shared" si="30"/>
        <v>390</v>
      </c>
    </row>
    <row r="118" spans="1:49" x14ac:dyDescent="0.2">
      <c r="A118" s="7" t="s">
        <v>3416</v>
      </c>
      <c r="B118" s="7" t="s">
        <v>152</v>
      </c>
      <c r="C118" s="7" t="s">
        <v>153</v>
      </c>
      <c r="D118" s="7">
        <v>154768</v>
      </c>
      <c r="E118" s="8">
        <v>4256</v>
      </c>
      <c r="F118" s="8">
        <v>4712</v>
      </c>
      <c r="G118" s="8">
        <v>4463</v>
      </c>
      <c r="H118" s="8">
        <v>5389</v>
      </c>
      <c r="I118" s="8">
        <v>5017</v>
      </c>
      <c r="J118" s="8">
        <v>6658</v>
      </c>
      <c r="K118" s="8">
        <v>4758</v>
      </c>
      <c r="L118" s="8">
        <v>5065</v>
      </c>
      <c r="M118" s="8">
        <v>1337.66939032612</v>
      </c>
      <c r="N118" s="8">
        <v>1565.09623104109</v>
      </c>
      <c r="O118" s="8">
        <v>1398.6563632392699</v>
      </c>
      <c r="P118" s="8">
        <v>2136.3814852062101</v>
      </c>
      <c r="Q118" s="8">
        <v>2225.1102343673701</v>
      </c>
      <c r="R118" s="8">
        <v>3902.2988505747098</v>
      </c>
      <c r="S118" s="8">
        <v>1600.5428994696899</v>
      </c>
      <c r="T118" s="8">
        <v>1923.9245602881999</v>
      </c>
      <c r="U118" s="8">
        <v>4961</v>
      </c>
      <c r="V118" s="8">
        <v>5099</v>
      </c>
      <c r="W118" s="8">
        <v>5014</v>
      </c>
      <c r="X118" s="8">
        <v>6308</v>
      </c>
      <c r="Y118" s="8">
        <v>6109</v>
      </c>
      <c r="Z118" s="8">
        <v>9191</v>
      </c>
      <c r="AA118" s="8">
        <v>9571</v>
      </c>
      <c r="AB118" s="8">
        <v>10000</v>
      </c>
      <c r="AC118" s="8">
        <v>1772.8224059132101</v>
      </c>
      <c r="AD118" s="8">
        <v>1946.5323684745299</v>
      </c>
      <c r="AE118" s="8">
        <v>1759.5879392305301</v>
      </c>
      <c r="AF118" s="8">
        <v>3169.7326357852698</v>
      </c>
      <c r="AG118" s="8">
        <v>2868.91628068099</v>
      </c>
      <c r="AH118" s="8">
        <v>8541.6666666666697</v>
      </c>
      <c r="AI118" s="8">
        <v>9166.6666666666697</v>
      </c>
      <c r="AJ118" s="8">
        <v>10000</v>
      </c>
      <c r="AK118" s="8">
        <v>5039.75</v>
      </c>
      <c r="AL118" s="8">
        <v>2011.2100018140825</v>
      </c>
      <c r="AM118" s="8">
        <v>7031.625</v>
      </c>
      <c r="AN118" s="8">
        <v>4903.2406204272338</v>
      </c>
      <c r="AP118" s="5">
        <f t="shared" si="25"/>
        <v>5374.5</v>
      </c>
      <c r="AQ118" s="5">
        <f t="shared" si="26"/>
        <v>8717.75</v>
      </c>
      <c r="AR118" s="5">
        <f t="shared" si="27"/>
        <v>2357.6516059812357</v>
      </c>
      <c r="AS118" s="5">
        <f t="shared" si="28"/>
        <v>7644.3124035035817</v>
      </c>
      <c r="AT118" s="5">
        <f t="shared" si="29"/>
        <v>399</v>
      </c>
      <c r="AU118" s="5" t="str">
        <f t="shared" si="31"/>
        <v>Czechia</v>
      </c>
      <c r="AW118" s="5">
        <f t="shared" si="30"/>
        <v>399</v>
      </c>
    </row>
    <row r="119" spans="1:49" x14ac:dyDescent="0.2">
      <c r="A119" s="7" t="s">
        <v>3416</v>
      </c>
      <c r="B119" s="7" t="s">
        <v>154</v>
      </c>
      <c r="C119" s="7" t="s">
        <v>155</v>
      </c>
      <c r="D119" s="7">
        <v>206612</v>
      </c>
      <c r="E119" s="8">
        <v>3853</v>
      </c>
      <c r="F119" s="8">
        <v>3905</v>
      </c>
      <c r="G119" s="8">
        <v>4307</v>
      </c>
      <c r="H119" s="8">
        <v>4338</v>
      </c>
      <c r="I119" s="8">
        <v>4550</v>
      </c>
      <c r="J119" s="8">
        <v>4257</v>
      </c>
      <c r="K119" s="8">
        <v>4122</v>
      </c>
      <c r="L119" s="8">
        <v>4209</v>
      </c>
      <c r="M119" s="8">
        <v>875.54258492277199</v>
      </c>
      <c r="N119" s="8">
        <v>982.49418584826299</v>
      </c>
      <c r="O119" s="8">
        <v>989.88345726039597</v>
      </c>
      <c r="P119" s="8">
        <v>1209.9808024931699</v>
      </c>
      <c r="Q119" s="8">
        <v>1168.8882095158399</v>
      </c>
      <c r="R119" s="8">
        <v>1398.5886026847099</v>
      </c>
      <c r="S119" s="8">
        <v>1114.12590803954</v>
      </c>
      <c r="T119" s="8">
        <v>1220.12850562827</v>
      </c>
      <c r="U119" s="8">
        <v>4781</v>
      </c>
      <c r="V119" s="8">
        <v>4704</v>
      </c>
      <c r="W119" s="8">
        <v>5115</v>
      </c>
      <c r="X119" s="8">
        <v>5583</v>
      </c>
      <c r="Y119" s="8">
        <v>6288</v>
      </c>
      <c r="Z119" s="8">
        <v>8512</v>
      </c>
      <c r="AA119" s="8">
        <v>8701</v>
      </c>
      <c r="AB119" s="8">
        <v>8751</v>
      </c>
      <c r="AC119" s="8">
        <v>1594.0578954187999</v>
      </c>
      <c r="AD119" s="8">
        <v>1621.3062167851799</v>
      </c>
      <c r="AE119" s="8">
        <v>1470.30678519648</v>
      </c>
      <c r="AF119" s="8">
        <v>2484.0722207312601</v>
      </c>
      <c r="AG119" s="8">
        <v>2625.8377996555</v>
      </c>
      <c r="AH119" s="8">
        <v>7286.1283643892302</v>
      </c>
      <c r="AI119" s="8">
        <v>7678.8617886178899</v>
      </c>
      <c r="AJ119" s="8">
        <v>7461.1032531824603</v>
      </c>
      <c r="AK119" s="8">
        <v>4192.625</v>
      </c>
      <c r="AL119" s="8">
        <v>1119.9540320491201</v>
      </c>
      <c r="AM119" s="8">
        <v>6554.375</v>
      </c>
      <c r="AN119" s="8">
        <v>4027.7092904971</v>
      </c>
      <c r="AP119" s="5">
        <f t="shared" si="25"/>
        <v>4284.5</v>
      </c>
      <c r="AQ119" s="5">
        <f t="shared" si="26"/>
        <v>8063</v>
      </c>
      <c r="AR119" s="5">
        <f t="shared" si="27"/>
        <v>1222.3424056723059</v>
      </c>
      <c r="AS119" s="5">
        <f t="shared" si="28"/>
        <v>6262.9828014612704</v>
      </c>
      <c r="AT119" s="5">
        <f t="shared" si="29"/>
        <v>302</v>
      </c>
      <c r="AU119" s="5" t="str">
        <f t="shared" si="31"/>
        <v>Czechia</v>
      </c>
      <c r="AW119" s="5">
        <f t="shared" si="30"/>
        <v>302</v>
      </c>
    </row>
    <row r="120" spans="1:49" x14ac:dyDescent="0.2">
      <c r="A120" s="7" t="s">
        <v>3416</v>
      </c>
      <c r="B120" s="7" t="s">
        <v>156</v>
      </c>
      <c r="C120" s="7" t="s">
        <v>157</v>
      </c>
      <c r="D120" s="7">
        <v>147718</v>
      </c>
      <c r="E120" s="8">
        <v>3724</v>
      </c>
      <c r="F120" s="8">
        <v>4518</v>
      </c>
      <c r="G120" s="8">
        <v>4622</v>
      </c>
      <c r="H120" s="8">
        <v>5165</v>
      </c>
      <c r="I120" s="8">
        <v>5331</v>
      </c>
      <c r="J120" s="8">
        <v>5035</v>
      </c>
      <c r="K120" s="8">
        <v>4561</v>
      </c>
      <c r="L120" s="8">
        <v>5079</v>
      </c>
      <c r="M120" s="8">
        <v>1058.59895541637</v>
      </c>
      <c r="N120" s="8">
        <v>1316.1571364164299</v>
      </c>
      <c r="O120" s="8">
        <v>1366.7589322699901</v>
      </c>
      <c r="P120" s="8">
        <v>1787.16980768393</v>
      </c>
      <c r="Q120" s="8">
        <v>1630.5296980291901</v>
      </c>
      <c r="R120" s="8">
        <v>1600.3218884120199</v>
      </c>
      <c r="S120" s="8">
        <v>1460.93294460641</v>
      </c>
      <c r="T120" s="8">
        <v>1859.2641843971601</v>
      </c>
      <c r="U120" s="8">
        <v>4937</v>
      </c>
      <c r="V120" s="8">
        <v>5232</v>
      </c>
      <c r="W120" s="8">
        <v>5330</v>
      </c>
      <c r="X120" s="8">
        <v>6695</v>
      </c>
      <c r="Y120" s="8">
        <v>7014</v>
      </c>
      <c r="Z120" s="8">
        <v>9706</v>
      </c>
      <c r="AA120" s="8">
        <v>8596</v>
      </c>
      <c r="AB120" s="8">
        <v>9753</v>
      </c>
      <c r="AC120" s="8">
        <v>1837.9550439591901</v>
      </c>
      <c r="AD120" s="8">
        <v>1953.0171219056999</v>
      </c>
      <c r="AE120" s="8">
        <v>1993.83661108818</v>
      </c>
      <c r="AF120" s="8">
        <v>3826.1727584250598</v>
      </c>
      <c r="AG120" s="8">
        <v>3510.2407222407201</v>
      </c>
      <c r="AH120" s="8">
        <v>9615.3846153846207</v>
      </c>
      <c r="AI120" s="8">
        <v>7142.8571428571404</v>
      </c>
      <c r="AJ120" s="8">
        <v>9420.2898550724603</v>
      </c>
      <c r="AK120" s="8">
        <v>4754.375</v>
      </c>
      <c r="AL120" s="8">
        <v>1509.9666934039374</v>
      </c>
      <c r="AM120" s="8">
        <v>7157.875</v>
      </c>
      <c r="AN120" s="8">
        <v>4912.4692338666337</v>
      </c>
      <c r="AP120" s="5">
        <f t="shared" si="25"/>
        <v>5001.5</v>
      </c>
      <c r="AQ120" s="5">
        <f t="shared" si="26"/>
        <v>8767.25</v>
      </c>
      <c r="AR120" s="5">
        <f t="shared" si="27"/>
        <v>1667.643704625742</v>
      </c>
      <c r="AS120" s="5">
        <f t="shared" si="28"/>
        <v>7422.1930838887356</v>
      </c>
      <c r="AT120" s="5">
        <f t="shared" si="29"/>
        <v>365</v>
      </c>
      <c r="AU120" s="5" t="str">
        <f t="shared" si="31"/>
        <v>Czechia</v>
      </c>
      <c r="AW120" s="5">
        <f t="shared" si="30"/>
        <v>365</v>
      </c>
    </row>
    <row r="121" spans="1:49" x14ac:dyDescent="0.2">
      <c r="A121" s="7" t="s">
        <v>3416</v>
      </c>
      <c r="B121" s="7" t="s">
        <v>158</v>
      </c>
      <c r="C121" s="7" t="s">
        <v>159</v>
      </c>
      <c r="D121" s="7">
        <v>89983</v>
      </c>
      <c r="E121" s="8">
        <v>5350</v>
      </c>
      <c r="F121" s="8">
        <v>5194</v>
      </c>
      <c r="G121" s="8">
        <v>5693</v>
      </c>
      <c r="H121" s="8">
        <v>5743</v>
      </c>
      <c r="I121" s="8">
        <v>6057</v>
      </c>
      <c r="J121" s="8">
        <v>7242</v>
      </c>
      <c r="K121" s="8">
        <v>5713</v>
      </c>
      <c r="L121" s="8">
        <v>6527</v>
      </c>
      <c r="M121" s="8">
        <v>1915.8974287716201</v>
      </c>
      <c r="N121" s="8">
        <v>2314.6895878098499</v>
      </c>
      <c r="O121" s="8">
        <v>2349.27822650604</v>
      </c>
      <c r="P121" s="8">
        <v>2957.17258475879</v>
      </c>
      <c r="Q121" s="8">
        <v>2801.8620319914198</v>
      </c>
      <c r="R121" s="8">
        <v>5410.4683195592297</v>
      </c>
      <c r="S121" s="8">
        <v>2925.8098223615498</v>
      </c>
      <c r="T121" s="8">
        <v>3695.6521739130399</v>
      </c>
      <c r="U121" s="8">
        <v>6148</v>
      </c>
      <c r="V121" s="8">
        <v>5763</v>
      </c>
      <c r="W121" s="8">
        <v>6257</v>
      </c>
      <c r="X121" s="8">
        <v>6249</v>
      </c>
      <c r="Y121" s="8">
        <v>6851</v>
      </c>
      <c r="Z121" s="8">
        <v>8947</v>
      </c>
      <c r="AA121" s="8">
        <v>8889</v>
      </c>
      <c r="AB121" s="8">
        <v>9556</v>
      </c>
      <c r="AC121" s="8">
        <v>2554.8269152514999</v>
      </c>
      <c r="AD121" s="8">
        <v>2702.6600771537101</v>
      </c>
      <c r="AE121" s="8">
        <v>2759.86474012697</v>
      </c>
      <c r="AF121" s="8">
        <v>3742.7423897574499</v>
      </c>
      <c r="AG121" s="8">
        <v>3353.3837338185199</v>
      </c>
      <c r="AH121" s="8">
        <v>7740.74074074074</v>
      </c>
      <c r="AI121" s="8">
        <v>8070.1754385964896</v>
      </c>
      <c r="AJ121" s="8">
        <v>8888.8888888888905</v>
      </c>
      <c r="AK121" s="8">
        <v>5939.875</v>
      </c>
      <c r="AL121" s="8">
        <v>3046.3537719589422</v>
      </c>
      <c r="AM121" s="8">
        <v>7332.5</v>
      </c>
      <c r="AN121" s="8">
        <v>4976.6603655417839</v>
      </c>
      <c r="AP121" s="5">
        <f t="shared" si="25"/>
        <v>6384.75</v>
      </c>
      <c r="AQ121" s="5">
        <f t="shared" si="26"/>
        <v>8560.75</v>
      </c>
      <c r="AR121" s="5">
        <f t="shared" si="27"/>
        <v>3558.1929865168058</v>
      </c>
      <c r="AS121" s="5">
        <f t="shared" si="28"/>
        <v>7013.2972005111596</v>
      </c>
      <c r="AT121" s="5">
        <f t="shared" si="29"/>
        <v>471</v>
      </c>
      <c r="AU121" s="5" t="str">
        <f t="shared" si="31"/>
        <v>Czechia</v>
      </c>
      <c r="AW121" s="5">
        <f t="shared" si="30"/>
        <v>471</v>
      </c>
    </row>
    <row r="122" spans="1:49" x14ac:dyDescent="0.2">
      <c r="A122" s="7" t="s">
        <v>3416</v>
      </c>
      <c r="B122" s="7" t="s">
        <v>160</v>
      </c>
      <c r="C122" s="7" t="s">
        <v>161</v>
      </c>
      <c r="D122" s="7">
        <v>103058</v>
      </c>
      <c r="E122" s="8">
        <v>4295</v>
      </c>
      <c r="F122" s="8">
        <v>4991</v>
      </c>
      <c r="G122" s="8">
        <v>4586</v>
      </c>
      <c r="H122" s="8">
        <v>5160</v>
      </c>
      <c r="I122" s="8">
        <v>5087</v>
      </c>
      <c r="J122" s="8">
        <v>5221</v>
      </c>
      <c r="K122" s="8">
        <v>4874</v>
      </c>
      <c r="L122" s="8">
        <v>4911</v>
      </c>
      <c r="M122" s="8">
        <v>1285.34488050549</v>
      </c>
      <c r="N122" s="8">
        <v>1741.89522536504</v>
      </c>
      <c r="O122" s="8">
        <v>1671.95210905525</v>
      </c>
      <c r="P122" s="8">
        <v>1899.51566001986</v>
      </c>
      <c r="Q122" s="8">
        <v>1678.4200647836999</v>
      </c>
      <c r="R122" s="8">
        <v>2215.68334578043</v>
      </c>
      <c r="S122" s="8">
        <v>1924.05730234678</v>
      </c>
      <c r="T122" s="8">
        <v>1984.21419849991</v>
      </c>
      <c r="U122" s="8">
        <v>5279</v>
      </c>
      <c r="V122" s="8">
        <v>5579</v>
      </c>
      <c r="W122" s="8">
        <v>5910</v>
      </c>
      <c r="X122" s="8">
        <v>6593</v>
      </c>
      <c r="Y122" s="8">
        <v>6181</v>
      </c>
      <c r="Z122" s="8">
        <v>8733</v>
      </c>
      <c r="AA122" s="8">
        <v>9067</v>
      </c>
      <c r="AB122" s="8">
        <v>8698</v>
      </c>
      <c r="AC122" s="8">
        <v>2330.5195247368501</v>
      </c>
      <c r="AD122" s="8">
        <v>2668.1393409739899</v>
      </c>
      <c r="AE122" s="8">
        <v>2811.8157566084001</v>
      </c>
      <c r="AF122" s="8">
        <v>3964.7772152339198</v>
      </c>
      <c r="AG122" s="8">
        <v>3433.7123622837898</v>
      </c>
      <c r="AH122" s="8">
        <v>7529.4117647058802</v>
      </c>
      <c r="AI122" s="8">
        <v>8181.8181818181802</v>
      </c>
      <c r="AJ122" s="8">
        <v>7857.1428571428596</v>
      </c>
      <c r="AK122" s="8">
        <v>4890.625</v>
      </c>
      <c r="AL122" s="8">
        <v>1800.1353482945576</v>
      </c>
      <c r="AM122" s="8">
        <v>7005</v>
      </c>
      <c r="AN122" s="8">
        <v>4847.1671254379835</v>
      </c>
      <c r="AP122" s="5">
        <f t="shared" si="25"/>
        <v>5023.25</v>
      </c>
      <c r="AQ122" s="5">
        <f t="shared" si="26"/>
        <v>8169.75</v>
      </c>
      <c r="AR122" s="5">
        <f t="shared" si="27"/>
        <v>1940.378114286136</v>
      </c>
      <c r="AS122" s="5">
        <f t="shared" si="28"/>
        <v>6750.5212914876774</v>
      </c>
      <c r="AT122" s="5">
        <f t="shared" si="29"/>
        <v>368</v>
      </c>
      <c r="AU122" s="5" t="str">
        <f t="shared" si="31"/>
        <v>Czechia</v>
      </c>
      <c r="AW122" s="5">
        <f t="shared" si="30"/>
        <v>368</v>
      </c>
    </row>
    <row r="123" spans="1:49" x14ac:dyDescent="0.2">
      <c r="A123" s="7" t="s">
        <v>3416</v>
      </c>
      <c r="B123" s="7" t="s">
        <v>162</v>
      </c>
      <c r="C123" s="7" t="s">
        <v>163</v>
      </c>
      <c r="D123" s="7">
        <v>102712</v>
      </c>
      <c r="E123" s="8">
        <v>4547</v>
      </c>
      <c r="F123" s="8">
        <v>4471</v>
      </c>
      <c r="G123" s="8">
        <v>4935</v>
      </c>
      <c r="H123" s="8">
        <v>5596</v>
      </c>
      <c r="I123" s="8">
        <v>5633</v>
      </c>
      <c r="J123" s="8">
        <v>6605</v>
      </c>
      <c r="K123" s="8">
        <v>5487</v>
      </c>
      <c r="L123" s="8">
        <v>5555</v>
      </c>
      <c r="M123" s="8">
        <v>1825.2590243920399</v>
      </c>
      <c r="N123" s="8">
        <v>1964.3209958310099</v>
      </c>
      <c r="O123" s="8">
        <v>2251.5722387881501</v>
      </c>
      <c r="P123" s="8">
        <v>2484.0732997161599</v>
      </c>
      <c r="Q123" s="8">
        <v>2612.04165820348</v>
      </c>
      <c r="R123" s="8">
        <v>3156.6455696202502</v>
      </c>
      <c r="S123" s="8">
        <v>2488.4792626728099</v>
      </c>
      <c r="T123" s="8">
        <v>2820.2792956891299</v>
      </c>
      <c r="U123" s="8">
        <v>6115</v>
      </c>
      <c r="V123" s="8">
        <v>5845</v>
      </c>
      <c r="W123" s="8">
        <v>6193</v>
      </c>
      <c r="X123" s="8">
        <v>6774</v>
      </c>
      <c r="Y123" s="8">
        <v>7378</v>
      </c>
      <c r="Z123" s="8">
        <v>9500</v>
      </c>
      <c r="AA123" s="8">
        <v>9649</v>
      </c>
      <c r="AB123" s="8">
        <v>10000</v>
      </c>
      <c r="AC123" s="8">
        <v>3393.0496305829001</v>
      </c>
      <c r="AD123" s="8">
        <v>3235.6806831712402</v>
      </c>
      <c r="AE123" s="8">
        <v>3383.3524719207298</v>
      </c>
      <c r="AF123" s="8">
        <v>4264.3299615776696</v>
      </c>
      <c r="AG123" s="8">
        <v>4974.2437855645403</v>
      </c>
      <c r="AH123" s="8">
        <v>9285.7142857142899</v>
      </c>
      <c r="AI123" s="8">
        <v>9047.6190476190495</v>
      </c>
      <c r="AJ123" s="8">
        <v>10000</v>
      </c>
      <c r="AK123" s="8">
        <v>5353.625</v>
      </c>
      <c r="AL123" s="8">
        <v>2450.3339181141282</v>
      </c>
      <c r="AM123" s="8">
        <v>7681.75</v>
      </c>
      <c r="AN123" s="8">
        <v>5947.9987332688024</v>
      </c>
      <c r="AP123" s="5">
        <f t="shared" si="25"/>
        <v>5820</v>
      </c>
      <c r="AQ123" s="5">
        <f t="shared" si="26"/>
        <v>9131.75</v>
      </c>
      <c r="AR123" s="5">
        <f t="shared" si="27"/>
        <v>2712.303817180366</v>
      </c>
      <c r="AS123" s="5">
        <f t="shared" si="28"/>
        <v>8326.8942797244708</v>
      </c>
      <c r="AT123" s="5">
        <f t="shared" si="29"/>
        <v>441</v>
      </c>
      <c r="AU123" s="5" t="str">
        <f t="shared" si="31"/>
        <v>Czechia</v>
      </c>
      <c r="AW123" s="5">
        <f t="shared" si="30"/>
        <v>441</v>
      </c>
    </row>
    <row r="124" spans="1:49" x14ac:dyDescent="0.2">
      <c r="A124" s="7" t="s">
        <v>3416</v>
      </c>
      <c r="B124" s="7" t="s">
        <v>164</v>
      </c>
      <c r="C124" s="7" t="s">
        <v>165</v>
      </c>
      <c r="D124" s="7">
        <v>81269</v>
      </c>
      <c r="E124" s="8">
        <v>4795</v>
      </c>
      <c r="F124" s="8">
        <v>5288</v>
      </c>
      <c r="G124" s="8">
        <v>4976</v>
      </c>
      <c r="H124" s="8">
        <v>5564</v>
      </c>
      <c r="I124" s="8">
        <v>5643</v>
      </c>
      <c r="J124" s="8">
        <v>5783</v>
      </c>
      <c r="K124" s="8">
        <v>5296</v>
      </c>
      <c r="L124" s="8">
        <v>5323</v>
      </c>
      <c r="M124" s="8">
        <v>1692.9950766202901</v>
      </c>
      <c r="N124" s="8">
        <v>2027.6038362091001</v>
      </c>
      <c r="O124" s="8">
        <v>1989.2458141018301</v>
      </c>
      <c r="P124" s="8">
        <v>2474.8215115643102</v>
      </c>
      <c r="Q124" s="8">
        <v>2558.37765817938</v>
      </c>
      <c r="R124" s="8">
        <v>2809.3645484949802</v>
      </c>
      <c r="S124" s="8">
        <v>2171.3903998473102</v>
      </c>
      <c r="T124" s="8">
        <v>2595.3791469194298</v>
      </c>
      <c r="U124" s="8">
        <v>6494</v>
      </c>
      <c r="V124" s="8">
        <v>6419</v>
      </c>
      <c r="W124" s="8">
        <v>5636</v>
      </c>
      <c r="X124" s="8">
        <v>7099</v>
      </c>
      <c r="Y124" s="8">
        <v>6854</v>
      </c>
      <c r="Z124" s="8">
        <v>10000</v>
      </c>
      <c r="AA124" s="8">
        <v>9737</v>
      </c>
      <c r="AB124" s="8">
        <v>7854</v>
      </c>
      <c r="AC124" s="8">
        <v>3029.73173017309</v>
      </c>
      <c r="AD124" s="8">
        <v>3106.7078457642701</v>
      </c>
      <c r="AE124" s="8">
        <v>3016.76054741594</v>
      </c>
      <c r="AF124" s="8">
        <v>4823.5800344234103</v>
      </c>
      <c r="AG124" s="8">
        <v>4129.1079812206599</v>
      </c>
      <c r="AH124" s="8">
        <v>10000</v>
      </c>
      <c r="AI124" s="8">
        <v>9565.2173913043498</v>
      </c>
      <c r="AJ124" s="8">
        <v>6666.6666666666697</v>
      </c>
      <c r="AK124" s="8">
        <v>5333.5</v>
      </c>
      <c r="AL124" s="8">
        <v>2289.8972489920789</v>
      </c>
      <c r="AM124" s="8">
        <v>7511.625</v>
      </c>
      <c r="AN124" s="8">
        <v>5542.221524621049</v>
      </c>
      <c r="AP124" s="5">
        <f t="shared" si="25"/>
        <v>5511.25</v>
      </c>
      <c r="AQ124" s="5">
        <f t="shared" si="26"/>
        <v>8611.25</v>
      </c>
      <c r="AR124" s="5">
        <f t="shared" si="27"/>
        <v>2521.8666530010819</v>
      </c>
      <c r="AS124" s="5">
        <f t="shared" si="28"/>
        <v>7590.2480097979205</v>
      </c>
      <c r="AT124" s="5">
        <f t="shared" si="29"/>
        <v>412</v>
      </c>
      <c r="AU124" s="5" t="str">
        <f t="shared" si="31"/>
        <v>Czechia</v>
      </c>
      <c r="AW124" s="5">
        <f t="shared" si="30"/>
        <v>412</v>
      </c>
    </row>
    <row r="125" spans="1:49" x14ac:dyDescent="0.2">
      <c r="A125" s="7" t="s">
        <v>2884</v>
      </c>
      <c r="B125" s="7" t="s">
        <v>166</v>
      </c>
      <c r="C125" s="7" t="s">
        <v>167</v>
      </c>
      <c r="D125" s="7">
        <v>5342887</v>
      </c>
      <c r="E125" s="8">
        <v>672</v>
      </c>
      <c r="F125" s="8">
        <v>710</v>
      </c>
      <c r="G125" s="8">
        <v>764</v>
      </c>
      <c r="H125" s="8">
        <v>1168</v>
      </c>
      <c r="I125" s="8">
        <v>1154</v>
      </c>
      <c r="J125" s="8">
        <v>1258</v>
      </c>
      <c r="K125" s="8">
        <v>798</v>
      </c>
      <c r="L125" s="8">
        <v>877</v>
      </c>
      <c r="M125" s="8">
        <v>45.839278286373897</v>
      </c>
      <c r="N125" s="8">
        <v>42.470833040282699</v>
      </c>
      <c r="O125" s="8">
        <v>47.491777728231</v>
      </c>
      <c r="P125" s="8">
        <v>82.325984029398001</v>
      </c>
      <c r="Q125" s="8">
        <v>82.777395911502893</v>
      </c>
      <c r="R125" s="8">
        <v>104.65450275682799</v>
      </c>
      <c r="S125" s="8">
        <v>49.5794160880167</v>
      </c>
      <c r="T125" s="8">
        <v>48.954498114552301</v>
      </c>
      <c r="U125" s="8">
        <v>1016</v>
      </c>
      <c r="V125" s="8">
        <v>1457</v>
      </c>
      <c r="W125" s="8">
        <v>1263</v>
      </c>
      <c r="X125" s="8">
        <v>1496</v>
      </c>
      <c r="Y125" s="8">
        <v>1496</v>
      </c>
      <c r="Z125" s="8">
        <v>1741</v>
      </c>
      <c r="AA125" s="8">
        <v>1399</v>
      </c>
      <c r="AB125" s="8">
        <v>1406</v>
      </c>
      <c r="AC125" s="8">
        <v>111.34623829530101</v>
      </c>
      <c r="AD125" s="8">
        <v>158.50188157313201</v>
      </c>
      <c r="AE125" s="8">
        <v>115.004005347397</v>
      </c>
      <c r="AF125" s="8">
        <v>164.706427389385</v>
      </c>
      <c r="AG125" s="8">
        <v>168.882465269607</v>
      </c>
      <c r="AH125" s="8">
        <v>237.982068236137</v>
      </c>
      <c r="AI125" s="8">
        <v>154.35644194847501</v>
      </c>
      <c r="AJ125" s="8">
        <v>162.03272903382299</v>
      </c>
      <c r="AK125" s="8">
        <v>925.125</v>
      </c>
      <c r="AL125" s="8">
        <v>63.011710744398187</v>
      </c>
      <c r="AM125" s="8">
        <v>1409.25</v>
      </c>
      <c r="AN125" s="8">
        <v>159.10153213665714</v>
      </c>
      <c r="AP125" s="5">
        <f t="shared" si="25"/>
        <v>1021.75</v>
      </c>
      <c r="AQ125" s="5">
        <f t="shared" si="26"/>
        <v>1510.5</v>
      </c>
      <c r="AR125" s="5">
        <f t="shared" si="27"/>
        <v>73.658359380059579</v>
      </c>
      <c r="AS125" s="5">
        <f t="shared" si="28"/>
        <v>180.8134261220105</v>
      </c>
      <c r="AT125" s="5">
        <f t="shared" si="29"/>
        <v>1</v>
      </c>
      <c r="AU125" s="5" t="str">
        <f t="shared" si="31"/>
        <v>Germany</v>
      </c>
      <c r="AV125" s="5">
        <v>6</v>
      </c>
      <c r="AW125" s="5">
        <f t="shared" si="30"/>
        <v>7</v>
      </c>
    </row>
    <row r="126" spans="1:49" x14ac:dyDescent="0.2">
      <c r="A126" s="7" t="s">
        <v>2884</v>
      </c>
      <c r="B126" s="7" t="s">
        <v>170</v>
      </c>
      <c r="C126" s="7" t="s">
        <v>171</v>
      </c>
      <c r="D126" s="7">
        <v>3341649</v>
      </c>
      <c r="E126" s="8">
        <v>776</v>
      </c>
      <c r="F126" s="8">
        <v>986</v>
      </c>
      <c r="G126" s="8">
        <v>1065</v>
      </c>
      <c r="H126" s="8">
        <v>1251</v>
      </c>
      <c r="I126" s="8">
        <v>1212</v>
      </c>
      <c r="J126" s="8">
        <v>1607</v>
      </c>
      <c r="K126" s="8">
        <v>1128</v>
      </c>
      <c r="L126" s="8">
        <v>1004</v>
      </c>
      <c r="M126" s="8">
        <v>50.445109167528798</v>
      </c>
      <c r="N126" s="8">
        <v>50.808784216247702</v>
      </c>
      <c r="O126" s="8">
        <v>55.581683150855802</v>
      </c>
      <c r="P126" s="8">
        <v>113.486587079209</v>
      </c>
      <c r="Q126" s="8">
        <v>92.4638644186617</v>
      </c>
      <c r="R126" s="8">
        <v>138.930779862495</v>
      </c>
      <c r="S126" s="8">
        <v>78.003116831973699</v>
      </c>
      <c r="T126" s="8">
        <v>61.7220292370774</v>
      </c>
      <c r="U126" s="8">
        <v>1376</v>
      </c>
      <c r="V126" s="8">
        <v>1820</v>
      </c>
      <c r="W126" s="8">
        <v>1667</v>
      </c>
      <c r="X126" s="8">
        <v>1781</v>
      </c>
      <c r="Y126" s="8">
        <v>1629</v>
      </c>
      <c r="Z126" s="8">
        <v>2164</v>
      </c>
      <c r="AA126" s="8">
        <v>1921</v>
      </c>
      <c r="AB126" s="8">
        <v>1619</v>
      </c>
      <c r="AC126" s="8">
        <v>137.66156753577101</v>
      </c>
      <c r="AD126" s="8">
        <v>212.59555559967899</v>
      </c>
      <c r="AE126" s="8">
        <v>165.790644370721</v>
      </c>
      <c r="AF126" s="8">
        <v>269.81805738353802</v>
      </c>
      <c r="AG126" s="8">
        <v>219.13520841229601</v>
      </c>
      <c r="AH126" s="8">
        <v>321.27735329583697</v>
      </c>
      <c r="AI126" s="8">
        <v>266.28320744066502</v>
      </c>
      <c r="AJ126" s="8">
        <v>200.82851575804401</v>
      </c>
      <c r="AK126" s="8">
        <v>1128.625</v>
      </c>
      <c r="AL126" s="8">
        <v>80.180244245506145</v>
      </c>
      <c r="AM126" s="8">
        <v>1747.125</v>
      </c>
      <c r="AN126" s="8">
        <v>224.17376372456891</v>
      </c>
      <c r="AP126" s="5">
        <f t="shared" si="25"/>
        <v>1237.75</v>
      </c>
      <c r="AQ126" s="5">
        <f t="shared" si="26"/>
        <v>1833.25</v>
      </c>
      <c r="AR126" s="5">
        <f t="shared" si="27"/>
        <v>96.921275485883356</v>
      </c>
      <c r="AS126" s="5">
        <f t="shared" si="28"/>
        <v>251.8810712267105</v>
      </c>
      <c r="AT126" s="5">
        <f t="shared" si="29"/>
        <v>3</v>
      </c>
      <c r="AU126" s="5" t="str">
        <f t="shared" si="31"/>
        <v>Germany</v>
      </c>
      <c r="AW126" s="5">
        <f t="shared" si="30"/>
        <v>3</v>
      </c>
    </row>
    <row r="127" spans="1:49" x14ac:dyDescent="0.2">
      <c r="A127" s="7" t="s">
        <v>2884</v>
      </c>
      <c r="B127" s="7" t="s">
        <v>173</v>
      </c>
      <c r="C127" s="7" t="s">
        <v>174</v>
      </c>
      <c r="D127" s="7">
        <v>2927716</v>
      </c>
      <c r="E127" s="8">
        <v>724</v>
      </c>
      <c r="F127" s="8">
        <v>932</v>
      </c>
      <c r="G127" s="8">
        <v>883</v>
      </c>
      <c r="H127" s="8">
        <v>1173</v>
      </c>
      <c r="I127" s="8">
        <v>1353</v>
      </c>
      <c r="J127" s="8">
        <v>1432</v>
      </c>
      <c r="K127" s="8">
        <v>1053</v>
      </c>
      <c r="L127" s="8">
        <v>1035</v>
      </c>
      <c r="M127" s="8">
        <v>43.046293126600098</v>
      </c>
      <c r="N127" s="8">
        <v>42.587537264768599</v>
      </c>
      <c r="O127" s="8">
        <v>43.9351297487325</v>
      </c>
      <c r="P127" s="8">
        <v>64.466781276239402</v>
      </c>
      <c r="Q127" s="8">
        <v>73.165906835668807</v>
      </c>
      <c r="R127" s="8">
        <v>99.323927382349098</v>
      </c>
      <c r="S127" s="8">
        <v>50.468153139156001</v>
      </c>
      <c r="T127" s="8">
        <v>52.643108396162901</v>
      </c>
      <c r="U127" s="8">
        <v>1398</v>
      </c>
      <c r="V127" s="8">
        <v>1661</v>
      </c>
      <c r="W127" s="8">
        <v>1419</v>
      </c>
      <c r="X127" s="8">
        <v>1595</v>
      </c>
      <c r="Y127" s="8">
        <v>1876</v>
      </c>
      <c r="Z127" s="8">
        <v>1965</v>
      </c>
      <c r="AA127" s="8">
        <v>1734</v>
      </c>
      <c r="AB127" s="8">
        <v>1655</v>
      </c>
      <c r="AC127" s="8">
        <v>112.962799841248</v>
      </c>
      <c r="AD127" s="8">
        <v>168.61457837865399</v>
      </c>
      <c r="AE127" s="8">
        <v>123.88362159573801</v>
      </c>
      <c r="AF127" s="8">
        <v>157.422400349702</v>
      </c>
      <c r="AG127" s="8">
        <v>175.019913121771</v>
      </c>
      <c r="AH127" s="8">
        <v>245.81278539629201</v>
      </c>
      <c r="AI127" s="8">
        <v>173.85674524572801</v>
      </c>
      <c r="AJ127" s="8">
        <v>183.03714089105</v>
      </c>
      <c r="AK127" s="8">
        <v>1073.125</v>
      </c>
      <c r="AL127" s="8">
        <v>58.704604646209674</v>
      </c>
      <c r="AM127" s="8">
        <v>1662.875</v>
      </c>
      <c r="AN127" s="8">
        <v>167.57624810252287</v>
      </c>
      <c r="AP127" s="5">
        <f t="shared" si="25"/>
        <v>1218.25</v>
      </c>
      <c r="AQ127" s="5">
        <f t="shared" si="26"/>
        <v>1807.5</v>
      </c>
      <c r="AR127" s="5">
        <f t="shared" si="27"/>
        <v>68.013575405915248</v>
      </c>
      <c r="AS127" s="5">
        <f t="shared" si="28"/>
        <v>194.43164616371024</v>
      </c>
      <c r="AT127" s="5">
        <f t="shared" si="29"/>
        <v>2</v>
      </c>
      <c r="AU127" s="5" t="str">
        <f t="shared" si="31"/>
        <v>Germany</v>
      </c>
      <c r="AW127" s="5">
        <f t="shared" si="30"/>
        <v>2</v>
      </c>
    </row>
    <row r="128" spans="1:49" x14ac:dyDescent="0.2">
      <c r="A128" s="7" t="s">
        <v>2884</v>
      </c>
      <c r="B128" s="7" t="s">
        <v>176</v>
      </c>
      <c r="C128" s="7" t="s">
        <v>177</v>
      </c>
      <c r="D128" s="7">
        <v>2005478</v>
      </c>
      <c r="E128" s="8">
        <v>1108</v>
      </c>
      <c r="F128" s="8">
        <v>1353</v>
      </c>
      <c r="G128" s="8">
        <v>1385</v>
      </c>
      <c r="H128" s="8">
        <v>1666</v>
      </c>
      <c r="I128" s="8">
        <v>1754</v>
      </c>
      <c r="J128" s="8">
        <v>2099</v>
      </c>
      <c r="K128" s="8">
        <v>1405</v>
      </c>
      <c r="L128" s="8">
        <v>1526</v>
      </c>
      <c r="M128" s="8">
        <v>84.155843893385295</v>
      </c>
      <c r="N128" s="8">
        <v>98.342455614653502</v>
      </c>
      <c r="O128" s="8">
        <v>96.374768087952305</v>
      </c>
      <c r="P128" s="8">
        <v>148.24655910497199</v>
      </c>
      <c r="Q128" s="8">
        <v>158.43576451685101</v>
      </c>
      <c r="R128" s="8">
        <v>214.35279636242899</v>
      </c>
      <c r="S128" s="8">
        <v>97.6431679100384</v>
      </c>
      <c r="T128" s="8">
        <v>87.844355617758097</v>
      </c>
      <c r="U128" s="8">
        <v>1795</v>
      </c>
      <c r="V128" s="8">
        <v>2303</v>
      </c>
      <c r="W128" s="8">
        <v>2132</v>
      </c>
      <c r="X128" s="8">
        <v>2184</v>
      </c>
      <c r="Y128" s="8">
        <v>2245</v>
      </c>
      <c r="Z128" s="8">
        <v>2670</v>
      </c>
      <c r="AA128" s="8">
        <v>1960</v>
      </c>
      <c r="AB128" s="8">
        <v>2105</v>
      </c>
      <c r="AC128" s="8">
        <v>206.28182125232999</v>
      </c>
      <c r="AD128" s="8">
        <v>359.37128703687898</v>
      </c>
      <c r="AE128" s="8">
        <v>261.830137340536</v>
      </c>
      <c r="AF128" s="8">
        <v>339.55093528309499</v>
      </c>
      <c r="AG128" s="8">
        <v>359.21056842802801</v>
      </c>
      <c r="AH128" s="8">
        <v>483.836746849039</v>
      </c>
      <c r="AI128" s="8">
        <v>316.12156911814702</v>
      </c>
      <c r="AJ128" s="8">
        <v>280.41217302966999</v>
      </c>
      <c r="AK128" s="8">
        <v>1537</v>
      </c>
      <c r="AL128" s="8">
        <v>123.17446388850495</v>
      </c>
      <c r="AM128" s="8">
        <v>2174.25</v>
      </c>
      <c r="AN128" s="8">
        <v>325.82690479221549</v>
      </c>
      <c r="AP128" s="5">
        <f t="shared" si="25"/>
        <v>1696</v>
      </c>
      <c r="AQ128" s="5">
        <f t="shared" si="26"/>
        <v>2245</v>
      </c>
      <c r="AR128" s="5">
        <f t="shared" si="27"/>
        <v>141.3045287024097</v>
      </c>
      <c r="AS128" s="5">
        <f t="shared" si="28"/>
        <v>359.89526435622099</v>
      </c>
      <c r="AT128" s="5">
        <f t="shared" si="29"/>
        <v>12</v>
      </c>
      <c r="AU128" s="5" t="str">
        <f t="shared" si="31"/>
        <v>Germany</v>
      </c>
      <c r="AW128" s="5">
        <f t="shared" si="30"/>
        <v>12</v>
      </c>
    </row>
    <row r="129" spans="1:49" x14ac:dyDescent="0.2">
      <c r="A129" s="7" t="s">
        <v>2884</v>
      </c>
      <c r="B129" s="7" t="s">
        <v>179</v>
      </c>
      <c r="C129" s="7" t="s">
        <v>180</v>
      </c>
      <c r="D129" s="7">
        <v>2729562</v>
      </c>
      <c r="E129" s="8">
        <v>1406</v>
      </c>
      <c r="F129" s="8">
        <v>1645</v>
      </c>
      <c r="G129" s="8">
        <v>1549</v>
      </c>
      <c r="H129" s="8">
        <v>1867</v>
      </c>
      <c r="I129" s="8">
        <v>1787</v>
      </c>
      <c r="J129" s="8">
        <v>2189</v>
      </c>
      <c r="K129" s="8">
        <v>1656</v>
      </c>
      <c r="L129" s="8">
        <v>1786</v>
      </c>
      <c r="M129" s="8">
        <v>113.34911489688299</v>
      </c>
      <c r="N129" s="8">
        <v>128.28006437721299</v>
      </c>
      <c r="O129" s="8">
        <v>142.99233748511401</v>
      </c>
      <c r="P129" s="8">
        <v>193.254338444431</v>
      </c>
      <c r="Q129" s="8">
        <v>189.245873196318</v>
      </c>
      <c r="R129" s="8">
        <v>268.32530489014499</v>
      </c>
      <c r="S129" s="8">
        <v>158.72502169574199</v>
      </c>
      <c r="T129" s="8">
        <v>151.626273397364</v>
      </c>
      <c r="U129" s="8">
        <v>1857</v>
      </c>
      <c r="V129" s="8">
        <v>2235</v>
      </c>
      <c r="W129" s="8">
        <v>2006</v>
      </c>
      <c r="X129" s="8">
        <v>2451</v>
      </c>
      <c r="Y129" s="8">
        <v>2315</v>
      </c>
      <c r="Z129" s="8">
        <v>2706</v>
      </c>
      <c r="AA129" s="8">
        <v>2146</v>
      </c>
      <c r="AB129" s="8">
        <v>2397</v>
      </c>
      <c r="AC129" s="8">
        <v>228.67388626631799</v>
      </c>
      <c r="AD129" s="8">
        <v>349.73531672239397</v>
      </c>
      <c r="AE129" s="8">
        <v>297.66081407127899</v>
      </c>
      <c r="AF129" s="8">
        <v>348.48395770777802</v>
      </c>
      <c r="AG129" s="8">
        <v>365.68516105624201</v>
      </c>
      <c r="AH129" s="8">
        <v>474.60719109980101</v>
      </c>
      <c r="AI129" s="8">
        <v>339.53441326564501</v>
      </c>
      <c r="AJ129" s="8">
        <v>321.159887618977</v>
      </c>
      <c r="AK129" s="8">
        <v>1735.625</v>
      </c>
      <c r="AL129" s="8">
        <v>168.22479104790125</v>
      </c>
      <c r="AM129" s="8">
        <v>2264.125</v>
      </c>
      <c r="AN129" s="8">
        <v>340.69257847605428</v>
      </c>
      <c r="AP129" s="5">
        <f t="shared" si="25"/>
        <v>1854.5</v>
      </c>
      <c r="AQ129" s="5">
        <f t="shared" si="26"/>
        <v>2391</v>
      </c>
      <c r="AR129" s="5">
        <f t="shared" si="27"/>
        <v>192.23536232480001</v>
      </c>
      <c r="AS129" s="5">
        <f t="shared" si="28"/>
        <v>375.24666326016632</v>
      </c>
      <c r="AT129" s="5">
        <f t="shared" si="29"/>
        <v>22</v>
      </c>
      <c r="AU129" s="5" t="str">
        <f t="shared" si="31"/>
        <v>Germany</v>
      </c>
      <c r="AW129" s="5">
        <f t="shared" si="30"/>
        <v>22</v>
      </c>
    </row>
    <row r="130" spans="1:49" x14ac:dyDescent="0.2">
      <c r="A130" s="7" t="s">
        <v>2884</v>
      </c>
      <c r="B130" s="7" t="s">
        <v>182</v>
      </c>
      <c r="C130" s="7" t="s">
        <v>183</v>
      </c>
      <c r="D130" s="7">
        <v>2794558</v>
      </c>
      <c r="E130" s="8">
        <v>1362</v>
      </c>
      <c r="F130" s="8">
        <v>1328</v>
      </c>
      <c r="G130" s="8">
        <v>1513</v>
      </c>
      <c r="H130" s="8">
        <v>1844</v>
      </c>
      <c r="I130" s="8">
        <v>1989</v>
      </c>
      <c r="J130" s="8">
        <v>2223</v>
      </c>
      <c r="K130" s="8">
        <v>1485</v>
      </c>
      <c r="L130" s="8">
        <v>1486</v>
      </c>
      <c r="M130" s="8">
        <v>111.42574079976001</v>
      </c>
      <c r="N130" s="8">
        <v>124.978407337969</v>
      </c>
      <c r="O130" s="8">
        <v>133.902292070187</v>
      </c>
      <c r="P130" s="8">
        <v>228.63074234597701</v>
      </c>
      <c r="Q130" s="8">
        <v>221.23020610999501</v>
      </c>
      <c r="R130" s="8">
        <v>325.89156755105301</v>
      </c>
      <c r="S130" s="8">
        <v>166.42752422917701</v>
      </c>
      <c r="T130" s="8">
        <v>156.09573733193801</v>
      </c>
      <c r="U130" s="8">
        <v>1984</v>
      </c>
      <c r="V130" s="8">
        <v>2327</v>
      </c>
      <c r="W130" s="8">
        <v>2099</v>
      </c>
      <c r="X130" s="8">
        <v>2558</v>
      </c>
      <c r="Y130" s="8">
        <v>2733</v>
      </c>
      <c r="Z130" s="8">
        <v>2941</v>
      </c>
      <c r="AA130" s="8">
        <v>2178</v>
      </c>
      <c r="AB130" s="8">
        <v>2343</v>
      </c>
      <c r="AC130" s="8">
        <v>293.20649465064997</v>
      </c>
      <c r="AD130" s="8">
        <v>533.57001219605502</v>
      </c>
      <c r="AE130" s="8">
        <v>375.73238568781602</v>
      </c>
      <c r="AF130" s="8">
        <v>515.97086705230595</v>
      </c>
      <c r="AG130" s="8">
        <v>493.53447165039802</v>
      </c>
      <c r="AH130" s="8">
        <v>719.27000018555805</v>
      </c>
      <c r="AI130" s="8">
        <v>491.85156842773699</v>
      </c>
      <c r="AJ130" s="8">
        <v>458.45249945880198</v>
      </c>
      <c r="AK130" s="8">
        <v>1653.75</v>
      </c>
      <c r="AL130" s="8">
        <v>183.57277722200701</v>
      </c>
      <c r="AM130" s="8">
        <v>2395.375</v>
      </c>
      <c r="AN130" s="8">
        <v>485.19853741366524</v>
      </c>
      <c r="AP130" s="5">
        <f t="shared" si="25"/>
        <v>1795.75</v>
      </c>
      <c r="AQ130" s="5">
        <f t="shared" si="26"/>
        <v>2548.75</v>
      </c>
      <c r="AR130" s="5">
        <f t="shared" si="27"/>
        <v>219.65515551362802</v>
      </c>
      <c r="AS130" s="5">
        <f t="shared" si="28"/>
        <v>540.77713493062379</v>
      </c>
      <c r="AT130" s="5">
        <f t="shared" si="29"/>
        <v>20</v>
      </c>
      <c r="AU130" s="5" t="str">
        <f t="shared" si="31"/>
        <v>Germany</v>
      </c>
      <c r="AW130" s="5">
        <f t="shared" si="30"/>
        <v>20</v>
      </c>
    </row>
    <row r="131" spans="1:49" x14ac:dyDescent="0.2">
      <c r="A131" s="7" t="s">
        <v>2884</v>
      </c>
      <c r="B131" s="7" t="s">
        <v>185</v>
      </c>
      <c r="C131" s="7" t="s">
        <v>186</v>
      </c>
      <c r="D131" s="7">
        <v>1049025</v>
      </c>
      <c r="E131" s="8">
        <v>1360</v>
      </c>
      <c r="F131" s="8">
        <v>1554</v>
      </c>
      <c r="G131" s="8">
        <v>1680</v>
      </c>
      <c r="H131" s="8">
        <v>2009</v>
      </c>
      <c r="I131" s="8">
        <v>1926</v>
      </c>
      <c r="J131" s="8">
        <v>1842</v>
      </c>
      <c r="K131" s="8">
        <v>1603</v>
      </c>
      <c r="L131" s="8">
        <v>1540</v>
      </c>
      <c r="M131" s="8">
        <v>139.30788412189801</v>
      </c>
      <c r="N131" s="8">
        <v>148.095707559267</v>
      </c>
      <c r="O131" s="8">
        <v>162.05389591353401</v>
      </c>
      <c r="P131" s="8">
        <v>283.91646368640897</v>
      </c>
      <c r="Q131" s="8">
        <v>234.03508472981201</v>
      </c>
      <c r="R131" s="8">
        <v>322.65908634261302</v>
      </c>
      <c r="S131" s="8">
        <v>160.45788249581301</v>
      </c>
      <c r="T131" s="8">
        <v>162.09772713836699</v>
      </c>
      <c r="U131" s="8">
        <v>2098</v>
      </c>
      <c r="V131" s="8">
        <v>2657</v>
      </c>
      <c r="W131" s="8">
        <v>2395</v>
      </c>
      <c r="X131" s="8">
        <v>2835</v>
      </c>
      <c r="Y131" s="8">
        <v>2480</v>
      </c>
      <c r="Z131" s="8">
        <v>2567</v>
      </c>
      <c r="AA131" s="8">
        <v>2466</v>
      </c>
      <c r="AB131" s="8">
        <v>2234</v>
      </c>
      <c r="AC131" s="8">
        <v>364.30629606992102</v>
      </c>
      <c r="AD131" s="8">
        <v>560.55994730952898</v>
      </c>
      <c r="AE131" s="8">
        <v>420.146675443726</v>
      </c>
      <c r="AF131" s="8">
        <v>639.30876405369997</v>
      </c>
      <c r="AG131" s="8">
        <v>541.04539694471998</v>
      </c>
      <c r="AH131" s="8">
        <v>720.209434708956</v>
      </c>
      <c r="AI131" s="8">
        <v>511.46532762347999</v>
      </c>
      <c r="AJ131" s="8">
        <v>540.21958160182805</v>
      </c>
      <c r="AK131" s="8">
        <v>1689.25</v>
      </c>
      <c r="AL131" s="8">
        <v>201.57796649846412</v>
      </c>
      <c r="AM131" s="8">
        <v>2466.5</v>
      </c>
      <c r="AN131" s="8">
        <v>537.15767796948251</v>
      </c>
      <c r="AP131" s="5">
        <f t="shared" si="25"/>
        <v>1727.75</v>
      </c>
      <c r="AQ131" s="5">
        <f t="shared" si="26"/>
        <v>2436.75</v>
      </c>
      <c r="AR131" s="5">
        <f t="shared" si="27"/>
        <v>232.63324887860281</v>
      </c>
      <c r="AS131" s="5">
        <f t="shared" si="28"/>
        <v>578.23493521974592</v>
      </c>
      <c r="AT131" s="5">
        <f t="shared" si="29"/>
        <v>13</v>
      </c>
      <c r="AU131" s="5" t="str">
        <f t="shared" si="31"/>
        <v>Germany</v>
      </c>
      <c r="AW131" s="5">
        <f t="shared" si="30"/>
        <v>13</v>
      </c>
    </row>
    <row r="132" spans="1:49" x14ac:dyDescent="0.2">
      <c r="A132" s="7" t="s">
        <v>2884</v>
      </c>
      <c r="B132" s="7" t="s">
        <v>188</v>
      </c>
      <c r="C132" s="7" t="s">
        <v>189</v>
      </c>
      <c r="D132" s="7">
        <v>1343841</v>
      </c>
      <c r="E132" s="8">
        <v>1303</v>
      </c>
      <c r="F132" s="8">
        <v>1532</v>
      </c>
      <c r="G132" s="8">
        <v>1683</v>
      </c>
      <c r="H132" s="8">
        <v>1907</v>
      </c>
      <c r="I132" s="8">
        <v>1834</v>
      </c>
      <c r="J132" s="8">
        <v>2004</v>
      </c>
      <c r="K132" s="8">
        <v>1510</v>
      </c>
      <c r="L132" s="8">
        <v>1686</v>
      </c>
      <c r="M132" s="8">
        <v>129.567660978015</v>
      </c>
      <c r="N132" s="8">
        <v>129.182600036254</v>
      </c>
      <c r="O132" s="8">
        <v>151.06727171038099</v>
      </c>
      <c r="P132" s="8">
        <v>234.67588017525</v>
      </c>
      <c r="Q132" s="8">
        <v>208.251648863947</v>
      </c>
      <c r="R132" s="8">
        <v>265.58479940504498</v>
      </c>
      <c r="S132" s="8">
        <v>140.635879330953</v>
      </c>
      <c r="T132" s="8">
        <v>143.20093959737099</v>
      </c>
      <c r="U132" s="8">
        <v>1971</v>
      </c>
      <c r="V132" s="8">
        <v>2579</v>
      </c>
      <c r="W132" s="8">
        <v>2185</v>
      </c>
      <c r="X132" s="8">
        <v>2696</v>
      </c>
      <c r="Y132" s="8">
        <v>2485</v>
      </c>
      <c r="Z132" s="8">
        <v>2889</v>
      </c>
      <c r="AA132" s="8">
        <v>2292</v>
      </c>
      <c r="AB132" s="8">
        <v>2516</v>
      </c>
      <c r="AC132" s="8">
        <v>365.039056252683</v>
      </c>
      <c r="AD132" s="8">
        <v>519.89714029843105</v>
      </c>
      <c r="AE132" s="8">
        <v>377.20443063313502</v>
      </c>
      <c r="AF132" s="8">
        <v>497.59943323598998</v>
      </c>
      <c r="AG132" s="8">
        <v>503.81215466139503</v>
      </c>
      <c r="AH132" s="8">
        <v>593.69343041166496</v>
      </c>
      <c r="AI132" s="8">
        <v>433.70130904257002</v>
      </c>
      <c r="AJ132" s="8">
        <v>466.36123023813599</v>
      </c>
      <c r="AK132" s="8">
        <v>1682.375</v>
      </c>
      <c r="AL132" s="8">
        <v>175.27083501215199</v>
      </c>
      <c r="AM132" s="8">
        <v>2451.625</v>
      </c>
      <c r="AN132" s="8">
        <v>469.66352309675062</v>
      </c>
      <c r="AP132" s="5">
        <f t="shared" si="25"/>
        <v>1758.5</v>
      </c>
      <c r="AQ132" s="5">
        <f t="shared" si="26"/>
        <v>2545.5</v>
      </c>
      <c r="AR132" s="5">
        <f t="shared" si="27"/>
        <v>198.4698294745132</v>
      </c>
      <c r="AS132" s="5">
        <f t="shared" si="28"/>
        <v>499.39203108844151</v>
      </c>
      <c r="AT132" s="5">
        <f t="shared" si="29"/>
        <v>17</v>
      </c>
      <c r="AU132" s="5" t="str">
        <f t="shared" si="31"/>
        <v>Germany</v>
      </c>
      <c r="AW132" s="5">
        <f t="shared" si="30"/>
        <v>17</v>
      </c>
    </row>
    <row r="133" spans="1:49" x14ac:dyDescent="0.2">
      <c r="A133" s="7" t="s">
        <v>2884</v>
      </c>
      <c r="B133" s="7" t="s">
        <v>191</v>
      </c>
      <c r="C133" s="7" t="s">
        <v>192</v>
      </c>
      <c r="D133" s="7">
        <v>1559177</v>
      </c>
      <c r="E133" s="8">
        <v>1211</v>
      </c>
      <c r="F133" s="8">
        <v>1424</v>
      </c>
      <c r="G133" s="8">
        <v>1368</v>
      </c>
      <c r="H133" s="8">
        <v>1657</v>
      </c>
      <c r="I133" s="8">
        <v>1831</v>
      </c>
      <c r="J133" s="8">
        <v>2180</v>
      </c>
      <c r="K133" s="8">
        <v>1359</v>
      </c>
      <c r="L133" s="8">
        <v>1385</v>
      </c>
      <c r="M133" s="8">
        <v>88.045013848280604</v>
      </c>
      <c r="N133" s="8">
        <v>86.910691660163707</v>
      </c>
      <c r="O133" s="8">
        <v>92.551087035168393</v>
      </c>
      <c r="P133" s="8">
        <v>156.385143642896</v>
      </c>
      <c r="Q133" s="8">
        <v>160.22107393223399</v>
      </c>
      <c r="R133" s="8">
        <v>205.940751930261</v>
      </c>
      <c r="S133" s="8">
        <v>96.6156677571106</v>
      </c>
      <c r="T133" s="8">
        <v>83.823312949107503</v>
      </c>
      <c r="U133" s="8">
        <v>1875</v>
      </c>
      <c r="V133" s="8">
        <v>2219</v>
      </c>
      <c r="W133" s="8">
        <v>1899</v>
      </c>
      <c r="X133" s="8">
        <v>2337</v>
      </c>
      <c r="Y133" s="8">
        <v>2307</v>
      </c>
      <c r="Z133" s="8">
        <v>2635</v>
      </c>
      <c r="AA133" s="8">
        <v>2006</v>
      </c>
      <c r="AB133" s="8">
        <v>2230</v>
      </c>
      <c r="AC133" s="8">
        <v>235.644038770555</v>
      </c>
      <c r="AD133" s="8">
        <v>341.73719571612997</v>
      </c>
      <c r="AE133" s="8">
        <v>263.66477898596298</v>
      </c>
      <c r="AF133" s="8">
        <v>379.30047830728898</v>
      </c>
      <c r="AG133" s="8">
        <v>374.27841943947101</v>
      </c>
      <c r="AH133" s="8">
        <v>494.69634087211398</v>
      </c>
      <c r="AI133" s="8">
        <v>315.53187323224802</v>
      </c>
      <c r="AJ133" s="8">
        <v>280.59718726713697</v>
      </c>
      <c r="AK133" s="8">
        <v>1551.875</v>
      </c>
      <c r="AL133" s="8">
        <v>121.31159284440274</v>
      </c>
      <c r="AM133" s="8">
        <v>2188.5</v>
      </c>
      <c r="AN133" s="8">
        <v>335.68128907386341</v>
      </c>
      <c r="AP133" s="5">
        <f t="shared" si="25"/>
        <v>1688.75</v>
      </c>
      <c r="AQ133" s="5">
        <f t="shared" si="26"/>
        <v>2294.5</v>
      </c>
      <c r="AR133" s="5">
        <f t="shared" si="27"/>
        <v>140.59719004232181</v>
      </c>
      <c r="AS133" s="5">
        <f t="shared" si="28"/>
        <v>366.27595520274247</v>
      </c>
      <c r="AT133" s="5">
        <f t="shared" si="29"/>
        <v>10</v>
      </c>
      <c r="AU133" s="5" t="str">
        <f t="shared" si="31"/>
        <v>Germany</v>
      </c>
      <c r="AW133" s="5">
        <f t="shared" si="30"/>
        <v>10</v>
      </c>
    </row>
    <row r="134" spans="1:49" x14ac:dyDescent="0.2">
      <c r="A134" s="7" t="s">
        <v>2884</v>
      </c>
      <c r="B134" s="7" t="s">
        <v>194</v>
      </c>
      <c r="C134" s="7" t="s">
        <v>195</v>
      </c>
      <c r="D134" s="7">
        <v>1277050</v>
      </c>
      <c r="E134" s="8">
        <v>1455</v>
      </c>
      <c r="F134" s="8">
        <v>1580</v>
      </c>
      <c r="G134" s="8">
        <v>1762</v>
      </c>
      <c r="H134" s="8">
        <v>2161</v>
      </c>
      <c r="I134" s="8">
        <v>2138</v>
      </c>
      <c r="J134" s="8">
        <v>2520</v>
      </c>
      <c r="K134" s="8">
        <v>1694</v>
      </c>
      <c r="L134" s="8">
        <v>1700</v>
      </c>
      <c r="M134" s="8">
        <v>132.024469672132</v>
      </c>
      <c r="N134" s="8">
        <v>147.22435355961301</v>
      </c>
      <c r="O134" s="8">
        <v>171.83343044126801</v>
      </c>
      <c r="P134" s="8">
        <v>317.11180151943398</v>
      </c>
      <c r="Q134" s="8">
        <v>252.29161186988401</v>
      </c>
      <c r="R134" s="8">
        <v>353.49170009525199</v>
      </c>
      <c r="S134" s="8">
        <v>163.903987441928</v>
      </c>
      <c r="T134" s="8">
        <v>167.46549740606201</v>
      </c>
      <c r="U134" s="8">
        <v>2254</v>
      </c>
      <c r="V134" s="8">
        <v>2824</v>
      </c>
      <c r="W134" s="8">
        <v>2625</v>
      </c>
      <c r="X134" s="8">
        <v>2756</v>
      </c>
      <c r="Y134" s="8">
        <v>2717</v>
      </c>
      <c r="Z134" s="8">
        <v>3115</v>
      </c>
      <c r="AA134" s="8">
        <v>2273</v>
      </c>
      <c r="AB134" s="8">
        <v>2578</v>
      </c>
      <c r="AC134" s="8">
        <v>369.97041379029702</v>
      </c>
      <c r="AD134" s="8">
        <v>577.61769201307595</v>
      </c>
      <c r="AE134" s="8">
        <v>453.07644389079098</v>
      </c>
      <c r="AF134" s="8">
        <v>690.94790259864499</v>
      </c>
      <c r="AG134" s="8">
        <v>605.27600899056904</v>
      </c>
      <c r="AH134" s="8">
        <v>780.47528117046795</v>
      </c>
      <c r="AI134" s="8">
        <v>489.60608751859598</v>
      </c>
      <c r="AJ134" s="8">
        <v>501.25047209051598</v>
      </c>
      <c r="AK134" s="8">
        <v>1876.25</v>
      </c>
      <c r="AL134" s="8">
        <v>213.16835650069663</v>
      </c>
      <c r="AM134" s="8">
        <v>2642.75</v>
      </c>
      <c r="AN134" s="8">
        <v>558.52753775786971</v>
      </c>
      <c r="AP134" s="5">
        <f t="shared" si="25"/>
        <v>2013</v>
      </c>
      <c r="AQ134" s="5">
        <f t="shared" si="26"/>
        <v>2670.75</v>
      </c>
      <c r="AR134" s="5">
        <f t="shared" si="27"/>
        <v>250.85291966651198</v>
      </c>
      <c r="AS134" s="5">
        <f t="shared" si="28"/>
        <v>594.1519624425373</v>
      </c>
      <c r="AT134" s="5">
        <f t="shared" si="29"/>
        <v>24</v>
      </c>
      <c r="AU134" s="5" t="str">
        <f t="shared" si="31"/>
        <v>Germany</v>
      </c>
      <c r="AW134" s="5">
        <f t="shared" si="30"/>
        <v>24</v>
      </c>
    </row>
    <row r="135" spans="1:49" x14ac:dyDescent="0.2">
      <c r="A135" s="7" t="s">
        <v>2884</v>
      </c>
      <c r="B135" s="7" t="s">
        <v>197</v>
      </c>
      <c r="C135" s="7" t="s">
        <v>198</v>
      </c>
      <c r="D135" s="7">
        <v>1314935</v>
      </c>
      <c r="E135" s="8">
        <v>2440</v>
      </c>
      <c r="F135" s="8">
        <v>2084</v>
      </c>
      <c r="G135" s="8">
        <v>2442</v>
      </c>
      <c r="H135" s="8">
        <v>2744</v>
      </c>
      <c r="I135" s="8">
        <v>2635</v>
      </c>
      <c r="J135" s="8">
        <v>3477</v>
      </c>
      <c r="K135" s="8">
        <v>2262</v>
      </c>
      <c r="L135" s="8">
        <v>2263</v>
      </c>
      <c r="M135" s="8">
        <v>367.89217048301299</v>
      </c>
      <c r="N135" s="8">
        <v>375.38150647738303</v>
      </c>
      <c r="O135" s="8">
        <v>410.685280351823</v>
      </c>
      <c r="P135" s="8">
        <v>664.075707780833</v>
      </c>
      <c r="Q135" s="8">
        <v>490.17561565079802</v>
      </c>
      <c r="R135" s="8">
        <v>885.39155430409505</v>
      </c>
      <c r="S135" s="8">
        <v>405.20307717820401</v>
      </c>
      <c r="T135" s="8">
        <v>344.38418612728401</v>
      </c>
      <c r="U135" s="8">
        <v>3155</v>
      </c>
      <c r="V135" s="8">
        <v>3623</v>
      </c>
      <c r="W135" s="8">
        <v>3312</v>
      </c>
      <c r="X135" s="8">
        <v>3864</v>
      </c>
      <c r="Y135" s="8">
        <v>3500</v>
      </c>
      <c r="Z135" s="8">
        <v>4134</v>
      </c>
      <c r="AA135" s="8">
        <v>3205</v>
      </c>
      <c r="AB135" s="8">
        <v>3462</v>
      </c>
      <c r="AC135" s="8">
        <v>815.19245386374496</v>
      </c>
      <c r="AD135" s="8">
        <v>1235.2321916231199</v>
      </c>
      <c r="AE135" s="8">
        <v>894.59948478171304</v>
      </c>
      <c r="AF135" s="8">
        <v>1250.12789663233</v>
      </c>
      <c r="AG135" s="8">
        <v>967.01423142849501</v>
      </c>
      <c r="AH135" s="8">
        <v>1506.4856935897899</v>
      </c>
      <c r="AI135" s="8">
        <v>1014.33541329882</v>
      </c>
      <c r="AJ135" s="8">
        <v>1009.15394181418</v>
      </c>
      <c r="AK135" s="8">
        <v>2543.375</v>
      </c>
      <c r="AL135" s="8">
        <v>492.89863729417914</v>
      </c>
      <c r="AM135" s="8">
        <v>3531.875</v>
      </c>
      <c r="AN135" s="8">
        <v>1086.517663379024</v>
      </c>
      <c r="AP135" s="5">
        <f t="shared" ref="AP135:AP198" si="32">IF(COUNT(AVERAGE(I135:L135))=1,AVERAGE(I135:L135),99999)</f>
        <v>2659.25</v>
      </c>
      <c r="AQ135" s="5">
        <f t="shared" ref="AQ135:AQ198" si="33">IF(COUNT(AVERAGE(Y135:AB135))=1,AVERAGE(Y135:AB135),99999)</f>
        <v>3575.25</v>
      </c>
      <c r="AR135" s="5">
        <f t="shared" ref="AR135:AR198" si="34">IF(COUNT(AVERAGE(P135:T135))=1,AVERAGE(P135:T135),99999)</f>
        <v>557.84602820824284</v>
      </c>
      <c r="AS135" s="5">
        <f t="shared" ref="AS135:AS198" si="35">IF(COUNT(AVERAGE(AG135:AJ135))=1,AVERAGE(AG135:AJ135),99999)</f>
        <v>1124.2473200328213</v>
      </c>
      <c r="AT135" s="5">
        <f t="shared" ref="AT135:AT198" si="36">RANK(AP135,$AP$70:$AP$660,1)</f>
        <v>72</v>
      </c>
      <c r="AU135" s="5" t="str">
        <f t="shared" si="31"/>
        <v>Germany</v>
      </c>
      <c r="AW135" s="5">
        <f t="shared" ref="AW135:AW198" si="37">AV135+AT135</f>
        <v>72</v>
      </c>
    </row>
    <row r="136" spans="1:49" x14ac:dyDescent="0.2">
      <c r="A136" s="7" t="s">
        <v>2884</v>
      </c>
      <c r="B136" s="7" t="s">
        <v>200</v>
      </c>
      <c r="C136" s="7" t="s">
        <v>201</v>
      </c>
      <c r="D136" s="7">
        <v>1353032</v>
      </c>
      <c r="E136" s="8">
        <v>1593</v>
      </c>
      <c r="F136" s="8">
        <v>1890</v>
      </c>
      <c r="G136" s="8">
        <v>1865</v>
      </c>
      <c r="H136" s="8">
        <v>2349</v>
      </c>
      <c r="I136" s="8">
        <v>2524</v>
      </c>
      <c r="J136" s="8">
        <v>2338</v>
      </c>
      <c r="K136" s="8">
        <v>1811</v>
      </c>
      <c r="L136" s="8">
        <v>1826</v>
      </c>
      <c r="M136" s="8">
        <v>175.762418474399</v>
      </c>
      <c r="N136" s="8">
        <v>200.527236152874</v>
      </c>
      <c r="O136" s="8">
        <v>196.67862196787999</v>
      </c>
      <c r="P136" s="8">
        <v>378.77926264630997</v>
      </c>
      <c r="Q136" s="8">
        <v>398.12241969643799</v>
      </c>
      <c r="R136" s="8">
        <v>401.48733578663803</v>
      </c>
      <c r="S136" s="8">
        <v>180.77364706191699</v>
      </c>
      <c r="T136" s="8">
        <v>168.10445692697999</v>
      </c>
      <c r="U136" s="8">
        <v>2220</v>
      </c>
      <c r="V136" s="8">
        <v>3026</v>
      </c>
      <c r="W136" s="8">
        <v>2604</v>
      </c>
      <c r="X136" s="8">
        <v>3114</v>
      </c>
      <c r="Y136" s="8">
        <v>3201</v>
      </c>
      <c r="Z136" s="8">
        <v>3385</v>
      </c>
      <c r="AA136" s="8">
        <v>2598</v>
      </c>
      <c r="AB136" s="8">
        <v>2747</v>
      </c>
      <c r="AC136" s="8">
        <v>396.06261665944203</v>
      </c>
      <c r="AD136" s="8">
        <v>693.08314105638101</v>
      </c>
      <c r="AE136" s="8">
        <v>480.17093532005703</v>
      </c>
      <c r="AF136" s="8">
        <v>776.58850800438199</v>
      </c>
      <c r="AG136" s="8">
        <v>751.11391897068199</v>
      </c>
      <c r="AH136" s="8">
        <v>845.843331378779</v>
      </c>
      <c r="AI136" s="8">
        <v>545.50786541703201</v>
      </c>
      <c r="AJ136" s="8">
        <v>535.89464761635497</v>
      </c>
      <c r="AK136" s="8">
        <v>2024.5</v>
      </c>
      <c r="AL136" s="8">
        <v>262.52942483917946</v>
      </c>
      <c r="AM136" s="8">
        <v>2861.875</v>
      </c>
      <c r="AN136" s="8">
        <v>628.0331205528887</v>
      </c>
      <c r="AP136" s="5">
        <f t="shared" si="32"/>
        <v>2124.75</v>
      </c>
      <c r="AQ136" s="5">
        <f t="shared" si="33"/>
        <v>2982.75</v>
      </c>
      <c r="AR136" s="5">
        <f t="shared" si="34"/>
        <v>305.4534244236566</v>
      </c>
      <c r="AS136" s="5">
        <f t="shared" si="35"/>
        <v>669.58994084571202</v>
      </c>
      <c r="AT136" s="5">
        <f t="shared" si="36"/>
        <v>31</v>
      </c>
      <c r="AU136" s="5" t="str">
        <f t="shared" ref="AU136:AU199" si="38">IF(A136&lt;&gt;A135,A136,AU135)</f>
        <v>Germany</v>
      </c>
      <c r="AW136" s="5">
        <f t="shared" si="37"/>
        <v>31</v>
      </c>
    </row>
    <row r="137" spans="1:49" x14ac:dyDescent="0.2">
      <c r="A137" s="7" t="s">
        <v>2884</v>
      </c>
      <c r="B137" s="7" t="s">
        <v>203</v>
      </c>
      <c r="C137" s="7" t="s">
        <v>204</v>
      </c>
      <c r="D137" s="7">
        <v>334195</v>
      </c>
      <c r="E137" s="8">
        <v>2214</v>
      </c>
      <c r="F137" s="8">
        <v>2616</v>
      </c>
      <c r="G137" s="8">
        <v>2402</v>
      </c>
      <c r="H137" s="8">
        <v>3037</v>
      </c>
      <c r="I137" s="8">
        <v>2841</v>
      </c>
      <c r="J137" s="8">
        <v>3104</v>
      </c>
      <c r="K137" s="8">
        <v>2120</v>
      </c>
      <c r="L137" s="8">
        <v>2336</v>
      </c>
      <c r="M137" s="8">
        <v>363.32928042438499</v>
      </c>
      <c r="N137" s="8">
        <v>411.06852457142901</v>
      </c>
      <c r="O137" s="8">
        <v>409.74812734418202</v>
      </c>
      <c r="P137" s="8">
        <v>644.14934166431794</v>
      </c>
      <c r="Q137" s="8">
        <v>652.23566849333804</v>
      </c>
      <c r="R137" s="8">
        <v>896.53527023788695</v>
      </c>
      <c r="S137" s="8">
        <v>333.35978533379699</v>
      </c>
      <c r="T137" s="8">
        <v>349.30215621407302</v>
      </c>
      <c r="U137" s="8">
        <v>3170</v>
      </c>
      <c r="V137" s="8">
        <v>4330</v>
      </c>
      <c r="W137" s="8">
        <v>3531</v>
      </c>
      <c r="X137" s="8">
        <v>4268</v>
      </c>
      <c r="Y137" s="8">
        <v>3742</v>
      </c>
      <c r="Z137" s="8">
        <v>4394</v>
      </c>
      <c r="AA137" s="8">
        <v>3322</v>
      </c>
      <c r="AB137" s="8">
        <v>3425</v>
      </c>
      <c r="AC137" s="8">
        <v>845.609339970885</v>
      </c>
      <c r="AD137" s="8">
        <v>1403.7006864566899</v>
      </c>
      <c r="AE137" s="8">
        <v>1006.62352992</v>
      </c>
      <c r="AF137" s="8">
        <v>1426.71950318309</v>
      </c>
      <c r="AG137" s="8">
        <v>1460.02995593232</v>
      </c>
      <c r="AH137" s="8">
        <v>1960.4696576623901</v>
      </c>
      <c r="AI137" s="8">
        <v>1064.7182759417201</v>
      </c>
      <c r="AJ137" s="8">
        <v>1038.4792278938301</v>
      </c>
      <c r="AK137" s="8">
        <v>2583.75</v>
      </c>
      <c r="AL137" s="8">
        <v>507.46601928542611</v>
      </c>
      <c r="AM137" s="8">
        <v>3772.75</v>
      </c>
      <c r="AN137" s="8">
        <v>1275.7937721201156</v>
      </c>
      <c r="AP137" s="5">
        <f t="shared" si="32"/>
        <v>2600.25</v>
      </c>
      <c r="AQ137" s="5">
        <f t="shared" si="33"/>
        <v>3720.75</v>
      </c>
      <c r="AR137" s="5">
        <f t="shared" si="34"/>
        <v>575.11644438868257</v>
      </c>
      <c r="AS137" s="5">
        <f t="shared" si="35"/>
        <v>1380.9242793575652</v>
      </c>
      <c r="AT137" s="5">
        <f t="shared" si="36"/>
        <v>63</v>
      </c>
      <c r="AU137" s="5" t="str">
        <f t="shared" si="38"/>
        <v>Germany</v>
      </c>
      <c r="AW137" s="5">
        <f t="shared" si="37"/>
        <v>63</v>
      </c>
    </row>
    <row r="138" spans="1:49" x14ac:dyDescent="0.2">
      <c r="A138" s="7" t="s">
        <v>2884</v>
      </c>
      <c r="B138" s="7" t="s">
        <v>206</v>
      </c>
      <c r="C138" s="7" t="s">
        <v>207</v>
      </c>
      <c r="D138" s="7">
        <v>422577</v>
      </c>
      <c r="E138" s="8">
        <v>3145</v>
      </c>
      <c r="F138" s="8">
        <v>3096</v>
      </c>
      <c r="G138" s="8">
        <v>3188</v>
      </c>
      <c r="H138" s="8">
        <v>3558</v>
      </c>
      <c r="I138" s="8">
        <v>3267</v>
      </c>
      <c r="J138" s="8">
        <v>3930</v>
      </c>
      <c r="K138" s="8">
        <v>2896</v>
      </c>
      <c r="L138" s="8">
        <v>2804</v>
      </c>
      <c r="M138" s="8">
        <v>665.37137063537398</v>
      </c>
      <c r="N138" s="8">
        <v>759.86519854720495</v>
      </c>
      <c r="O138" s="8">
        <v>796.47721107592804</v>
      </c>
      <c r="P138" s="8">
        <v>1114.8135827158701</v>
      </c>
      <c r="Q138" s="8">
        <v>951.552118005274</v>
      </c>
      <c r="R138" s="8">
        <v>1216.1580150469699</v>
      </c>
      <c r="S138" s="8">
        <v>570.62777158344704</v>
      </c>
      <c r="T138" s="8">
        <v>541.68128105064898</v>
      </c>
      <c r="U138" s="8">
        <v>4312</v>
      </c>
      <c r="V138" s="8">
        <v>5116</v>
      </c>
      <c r="W138" s="8">
        <v>4405</v>
      </c>
      <c r="X138" s="8">
        <v>4747</v>
      </c>
      <c r="Y138" s="8">
        <v>4642</v>
      </c>
      <c r="Z138" s="8">
        <v>5282</v>
      </c>
      <c r="AA138" s="8">
        <v>4201</v>
      </c>
      <c r="AB138" s="8">
        <v>4464</v>
      </c>
      <c r="AC138" s="8">
        <v>1450.6423462973401</v>
      </c>
      <c r="AD138" s="8">
        <v>2291.7694710527298</v>
      </c>
      <c r="AE138" s="8">
        <v>1685.1955824049401</v>
      </c>
      <c r="AF138" s="8">
        <v>2060.2856783390598</v>
      </c>
      <c r="AG138" s="8">
        <v>1921.53005015036</v>
      </c>
      <c r="AH138" s="8">
        <v>2501.5701438080901</v>
      </c>
      <c r="AI138" s="8">
        <v>1583.88701179483</v>
      </c>
      <c r="AJ138" s="8">
        <v>1700.4615131744699</v>
      </c>
      <c r="AK138" s="8">
        <v>3235.5</v>
      </c>
      <c r="AL138" s="8">
        <v>827.06831858258954</v>
      </c>
      <c r="AM138" s="8">
        <v>4646.125</v>
      </c>
      <c r="AN138" s="8">
        <v>1899.4177246277277</v>
      </c>
      <c r="AP138" s="5">
        <f t="shared" si="32"/>
        <v>3224.25</v>
      </c>
      <c r="AQ138" s="5">
        <f t="shared" si="33"/>
        <v>4647.25</v>
      </c>
      <c r="AR138" s="5">
        <f t="shared" si="34"/>
        <v>878.96655368044196</v>
      </c>
      <c r="AS138" s="5">
        <f t="shared" si="35"/>
        <v>1926.8621797319374</v>
      </c>
      <c r="AT138" s="5">
        <f t="shared" si="36"/>
        <v>146</v>
      </c>
      <c r="AU138" s="5" t="str">
        <f t="shared" si="38"/>
        <v>Germany</v>
      </c>
      <c r="AW138" s="5">
        <f t="shared" si="37"/>
        <v>146</v>
      </c>
    </row>
    <row r="139" spans="1:49" x14ac:dyDescent="0.2">
      <c r="A139" s="7" t="s">
        <v>2884</v>
      </c>
      <c r="B139" s="7" t="s">
        <v>209</v>
      </c>
      <c r="C139" s="7" t="s">
        <v>210</v>
      </c>
      <c r="D139" s="7">
        <v>498077</v>
      </c>
      <c r="E139" s="8">
        <v>3183</v>
      </c>
      <c r="F139" s="8">
        <v>3277</v>
      </c>
      <c r="G139" s="8">
        <v>3407</v>
      </c>
      <c r="H139" s="8">
        <v>3931</v>
      </c>
      <c r="I139" s="8">
        <v>4129</v>
      </c>
      <c r="J139" s="8">
        <v>4541</v>
      </c>
      <c r="K139" s="8">
        <v>3350</v>
      </c>
      <c r="L139" s="8">
        <v>3597</v>
      </c>
      <c r="M139" s="8">
        <v>754.91714993892299</v>
      </c>
      <c r="N139" s="8">
        <v>856.22692142978997</v>
      </c>
      <c r="O139" s="8">
        <v>920.96291591194097</v>
      </c>
      <c r="P139" s="8">
        <v>1351.25554245992</v>
      </c>
      <c r="Q139" s="8">
        <v>1305.2973404721599</v>
      </c>
      <c r="R139" s="8">
        <v>1562.6915286083899</v>
      </c>
      <c r="S139" s="8">
        <v>683.57512880833804</v>
      </c>
      <c r="T139" s="8">
        <v>732.59882834893494</v>
      </c>
      <c r="U139" s="8">
        <v>4383</v>
      </c>
      <c r="V139" s="8">
        <v>5337</v>
      </c>
      <c r="W139" s="8">
        <v>4856</v>
      </c>
      <c r="X139" s="8">
        <v>5140</v>
      </c>
      <c r="Y139" s="8">
        <v>5235</v>
      </c>
      <c r="Z139" s="8">
        <v>6185</v>
      </c>
      <c r="AA139" s="8">
        <v>4655</v>
      </c>
      <c r="AB139" s="8">
        <v>5173</v>
      </c>
      <c r="AC139" s="8">
        <v>1805.14040352546</v>
      </c>
      <c r="AD139" s="8">
        <v>2621.18200160162</v>
      </c>
      <c r="AE139" s="8">
        <v>2087.0556702384902</v>
      </c>
      <c r="AF139" s="8">
        <v>2504.84687780481</v>
      </c>
      <c r="AG139" s="8">
        <v>2503.73508876501</v>
      </c>
      <c r="AH139" s="8">
        <v>3198.5943111855299</v>
      </c>
      <c r="AI139" s="8">
        <v>2020.5144406525999</v>
      </c>
      <c r="AJ139" s="8">
        <v>2063.1389765304002</v>
      </c>
      <c r="AK139" s="8">
        <v>3676.875</v>
      </c>
      <c r="AL139" s="8">
        <v>1020.9406694972996</v>
      </c>
      <c r="AM139" s="8">
        <v>5120.5</v>
      </c>
      <c r="AN139" s="8">
        <v>2350.5259712879902</v>
      </c>
      <c r="AP139" s="5">
        <f t="shared" si="32"/>
        <v>3904.25</v>
      </c>
      <c r="AQ139" s="5">
        <f t="shared" si="33"/>
        <v>5312</v>
      </c>
      <c r="AR139" s="5">
        <f t="shared" si="34"/>
        <v>1127.0836737395489</v>
      </c>
      <c r="AS139" s="5">
        <f t="shared" si="35"/>
        <v>2446.4957042833848</v>
      </c>
      <c r="AT139" s="5">
        <f t="shared" si="36"/>
        <v>264</v>
      </c>
      <c r="AU139" s="5" t="str">
        <f t="shared" si="38"/>
        <v>Germany</v>
      </c>
      <c r="AW139" s="5">
        <f t="shared" si="37"/>
        <v>264</v>
      </c>
    </row>
    <row r="140" spans="1:49" x14ac:dyDescent="0.2">
      <c r="A140" s="7" t="s">
        <v>2884</v>
      </c>
      <c r="B140" s="7" t="s">
        <v>212</v>
      </c>
      <c r="C140" s="7" t="s">
        <v>213</v>
      </c>
      <c r="D140" s="7">
        <v>465634</v>
      </c>
      <c r="E140" s="8">
        <v>3966</v>
      </c>
      <c r="F140" s="8">
        <v>4466</v>
      </c>
      <c r="G140" s="8">
        <v>4661</v>
      </c>
      <c r="H140" s="8">
        <v>5067</v>
      </c>
      <c r="I140" s="8">
        <v>5562</v>
      </c>
      <c r="J140" s="8">
        <v>6105</v>
      </c>
      <c r="K140" s="8">
        <v>4007</v>
      </c>
      <c r="L140" s="8">
        <v>4220</v>
      </c>
      <c r="M140" s="8">
        <v>1271.3285393025301</v>
      </c>
      <c r="N140" s="8">
        <v>1630.92568932221</v>
      </c>
      <c r="O140" s="8">
        <v>1759.4108410219701</v>
      </c>
      <c r="P140" s="8">
        <v>2326.05271051417</v>
      </c>
      <c r="Q140" s="8">
        <v>2361.1225341766099</v>
      </c>
      <c r="R140" s="8">
        <v>3113.7593699720301</v>
      </c>
      <c r="S140" s="8">
        <v>1354.90330304994</v>
      </c>
      <c r="T140" s="8">
        <v>1502.1073327219699</v>
      </c>
      <c r="U140" s="8">
        <v>5036</v>
      </c>
      <c r="V140" s="8">
        <v>6249</v>
      </c>
      <c r="W140" s="8">
        <v>5798</v>
      </c>
      <c r="X140" s="8">
        <v>6344</v>
      </c>
      <c r="Y140" s="8">
        <v>6661</v>
      </c>
      <c r="Z140" s="8">
        <v>7060</v>
      </c>
      <c r="AA140" s="8">
        <v>5515</v>
      </c>
      <c r="AB140" s="8">
        <v>5382</v>
      </c>
      <c r="AC140" s="8">
        <v>2465.1719784911802</v>
      </c>
      <c r="AD140" s="8">
        <v>3867.6566489066499</v>
      </c>
      <c r="AE140" s="8">
        <v>3097.48100955057</v>
      </c>
      <c r="AF140" s="8">
        <v>3572.73261386165</v>
      </c>
      <c r="AG140" s="8">
        <v>3439.8493636527101</v>
      </c>
      <c r="AH140" s="8">
        <v>4685.1685008183704</v>
      </c>
      <c r="AI140" s="8">
        <v>2773.8543552185802</v>
      </c>
      <c r="AJ140" s="8">
        <v>2808.5343862039299</v>
      </c>
      <c r="AK140" s="8">
        <v>4756.75</v>
      </c>
      <c r="AL140" s="8">
        <v>1914.9512900101786</v>
      </c>
      <c r="AM140" s="8">
        <v>6005.625</v>
      </c>
      <c r="AN140" s="8">
        <v>3338.8061070879553</v>
      </c>
      <c r="AP140" s="5">
        <f t="shared" si="32"/>
        <v>4973.5</v>
      </c>
      <c r="AQ140" s="5">
        <f t="shared" si="33"/>
        <v>6154.5</v>
      </c>
      <c r="AR140" s="5">
        <f t="shared" si="34"/>
        <v>2131.5890500869436</v>
      </c>
      <c r="AS140" s="5">
        <f t="shared" si="35"/>
        <v>3426.8516514733974</v>
      </c>
      <c r="AT140" s="5">
        <f t="shared" si="36"/>
        <v>362</v>
      </c>
      <c r="AU140" s="5" t="str">
        <f t="shared" si="38"/>
        <v>Germany</v>
      </c>
      <c r="AW140" s="5">
        <f t="shared" si="37"/>
        <v>362</v>
      </c>
    </row>
    <row r="141" spans="1:49" x14ac:dyDescent="0.2">
      <c r="A141" s="7" t="s">
        <v>2884</v>
      </c>
      <c r="B141" s="7" t="s">
        <v>215</v>
      </c>
      <c r="C141" s="7" t="s">
        <v>216</v>
      </c>
      <c r="D141" s="7">
        <v>458326</v>
      </c>
      <c r="E141" s="8">
        <v>2840</v>
      </c>
      <c r="F141" s="8">
        <v>3262</v>
      </c>
      <c r="G141" s="8">
        <v>3125</v>
      </c>
      <c r="H141" s="8">
        <v>3548</v>
      </c>
      <c r="I141" s="8">
        <v>3593</v>
      </c>
      <c r="J141" s="8">
        <v>4056</v>
      </c>
      <c r="K141" s="8">
        <v>2537</v>
      </c>
      <c r="L141" s="8">
        <v>2755</v>
      </c>
      <c r="M141" s="8">
        <v>655.46274578138105</v>
      </c>
      <c r="N141" s="8">
        <v>801.02966764670396</v>
      </c>
      <c r="O141" s="8">
        <v>787.31543806011905</v>
      </c>
      <c r="P141" s="8">
        <v>1168.82551945246</v>
      </c>
      <c r="Q141" s="8">
        <v>1175.5470749062499</v>
      </c>
      <c r="R141" s="8">
        <v>1426.5412046060001</v>
      </c>
      <c r="S141" s="8">
        <v>564.68615854272196</v>
      </c>
      <c r="T141" s="8">
        <v>555.64025497780096</v>
      </c>
      <c r="U141" s="8">
        <v>3687</v>
      </c>
      <c r="V141" s="8">
        <v>4823</v>
      </c>
      <c r="W141" s="8">
        <v>4220</v>
      </c>
      <c r="X141" s="8">
        <v>4655</v>
      </c>
      <c r="Y141" s="8">
        <v>4402</v>
      </c>
      <c r="Z141" s="8">
        <v>4842</v>
      </c>
      <c r="AA141" s="8">
        <v>3678</v>
      </c>
      <c r="AB141" s="8">
        <v>3816</v>
      </c>
      <c r="AC141" s="8">
        <v>1364.94343935026</v>
      </c>
      <c r="AD141" s="8">
        <v>2076.0122298972001</v>
      </c>
      <c r="AE141" s="8">
        <v>1572.2524250740601</v>
      </c>
      <c r="AF141" s="8">
        <v>2078.4354803572301</v>
      </c>
      <c r="AG141" s="8">
        <v>1801.7234906338001</v>
      </c>
      <c r="AH141" s="8">
        <v>2276.05532626388</v>
      </c>
      <c r="AI141" s="8">
        <v>1405.98708084327</v>
      </c>
      <c r="AJ141" s="8">
        <v>1326.89155218627</v>
      </c>
      <c r="AK141" s="8">
        <v>3214.5</v>
      </c>
      <c r="AL141" s="8">
        <v>891.88100799667973</v>
      </c>
      <c r="AM141" s="8">
        <v>4265.375</v>
      </c>
      <c r="AN141" s="8">
        <v>1737.7876280757464</v>
      </c>
      <c r="AP141" s="5">
        <f t="shared" si="32"/>
        <v>3235.25</v>
      </c>
      <c r="AQ141" s="5">
        <f t="shared" si="33"/>
        <v>4184.5</v>
      </c>
      <c r="AR141" s="5">
        <f t="shared" si="34"/>
        <v>978.24804249704664</v>
      </c>
      <c r="AS141" s="5">
        <f t="shared" si="35"/>
        <v>1702.664362481805</v>
      </c>
      <c r="AT141" s="5">
        <f t="shared" si="36"/>
        <v>148</v>
      </c>
      <c r="AU141" s="5" t="str">
        <f t="shared" si="38"/>
        <v>Germany</v>
      </c>
      <c r="AW141" s="5">
        <f t="shared" si="37"/>
        <v>148</v>
      </c>
    </row>
    <row r="142" spans="1:49" x14ac:dyDescent="0.2">
      <c r="A142" s="7" t="s">
        <v>2884</v>
      </c>
      <c r="B142" s="7" t="s">
        <v>218</v>
      </c>
      <c r="C142" s="7" t="s">
        <v>219</v>
      </c>
      <c r="D142" s="7">
        <v>457722</v>
      </c>
      <c r="E142" s="8">
        <v>3483</v>
      </c>
      <c r="F142" s="8">
        <v>3743</v>
      </c>
      <c r="G142" s="8">
        <v>3616</v>
      </c>
      <c r="H142" s="8">
        <v>4217</v>
      </c>
      <c r="I142" s="8">
        <v>4260</v>
      </c>
      <c r="J142" s="8">
        <v>4505</v>
      </c>
      <c r="K142" s="8">
        <v>3266</v>
      </c>
      <c r="L142" s="8">
        <v>3347</v>
      </c>
      <c r="M142" s="8">
        <v>928.02647557106104</v>
      </c>
      <c r="N142" s="8">
        <v>987.02389960103199</v>
      </c>
      <c r="O142" s="8">
        <v>1043.3798873394701</v>
      </c>
      <c r="P142" s="8">
        <v>1430.0957745308699</v>
      </c>
      <c r="Q142" s="8">
        <v>1410.23602728331</v>
      </c>
      <c r="R142" s="8">
        <v>1873.1009894317799</v>
      </c>
      <c r="S142" s="8">
        <v>841.80354267794905</v>
      </c>
      <c r="T142" s="8">
        <v>839.09492110556505</v>
      </c>
      <c r="U142" s="8">
        <v>4594</v>
      </c>
      <c r="V142" s="8">
        <v>5384</v>
      </c>
      <c r="W142" s="8">
        <v>4736</v>
      </c>
      <c r="X142" s="8">
        <v>5209</v>
      </c>
      <c r="Y142" s="8">
        <v>5131</v>
      </c>
      <c r="Z142" s="8">
        <v>5529</v>
      </c>
      <c r="AA142" s="8">
        <v>4607</v>
      </c>
      <c r="AB142" s="8">
        <v>4575</v>
      </c>
      <c r="AC142" s="8">
        <v>1775.38387742385</v>
      </c>
      <c r="AD142" s="8">
        <v>2615.5556930816902</v>
      </c>
      <c r="AE142" s="8">
        <v>2022.9850777384299</v>
      </c>
      <c r="AF142" s="8">
        <v>2441.7666491252098</v>
      </c>
      <c r="AG142" s="8">
        <v>2336.83934050468</v>
      </c>
      <c r="AH142" s="8">
        <v>3144.7350423318699</v>
      </c>
      <c r="AI142" s="8">
        <v>1826.67801999476</v>
      </c>
      <c r="AJ142" s="8">
        <v>1994.40128568808</v>
      </c>
      <c r="AK142" s="8">
        <v>3804.625</v>
      </c>
      <c r="AL142" s="8">
        <v>1169.0951896926297</v>
      </c>
      <c r="AM142" s="8">
        <v>4970.625</v>
      </c>
      <c r="AN142" s="8">
        <v>2269.7931232360716</v>
      </c>
      <c r="AP142" s="5">
        <f t="shared" si="32"/>
        <v>3844.5</v>
      </c>
      <c r="AQ142" s="5">
        <f t="shared" si="33"/>
        <v>4960.5</v>
      </c>
      <c r="AR142" s="5">
        <f t="shared" si="34"/>
        <v>1278.8662510058946</v>
      </c>
      <c r="AS142" s="5">
        <f t="shared" si="35"/>
        <v>2325.6634221298473</v>
      </c>
      <c r="AT142" s="5">
        <f t="shared" si="36"/>
        <v>254</v>
      </c>
      <c r="AU142" s="5" t="str">
        <f t="shared" si="38"/>
        <v>Germany</v>
      </c>
      <c r="AW142" s="5">
        <f t="shared" si="37"/>
        <v>254</v>
      </c>
    </row>
    <row r="143" spans="1:49" x14ac:dyDescent="0.2">
      <c r="A143" s="7" t="s">
        <v>2884</v>
      </c>
      <c r="B143" s="7" t="s">
        <v>221</v>
      </c>
      <c r="C143" s="7" t="s">
        <v>222</v>
      </c>
      <c r="D143" s="7">
        <v>260926</v>
      </c>
      <c r="E143" s="8">
        <v>3274</v>
      </c>
      <c r="F143" s="8">
        <v>3207</v>
      </c>
      <c r="G143" s="8">
        <v>3546</v>
      </c>
      <c r="H143" s="8">
        <v>4357</v>
      </c>
      <c r="I143" s="8">
        <v>4115</v>
      </c>
      <c r="J143" s="8">
        <v>3941</v>
      </c>
      <c r="K143" s="8">
        <v>3224</v>
      </c>
      <c r="L143" s="8">
        <v>3268</v>
      </c>
      <c r="M143" s="8">
        <v>855.78572147026603</v>
      </c>
      <c r="N143" s="8">
        <v>944.76828161938204</v>
      </c>
      <c r="O143" s="8">
        <v>974.34260475547796</v>
      </c>
      <c r="P143" s="8">
        <v>1434.21887526098</v>
      </c>
      <c r="Q143" s="8">
        <v>1386.36573817111</v>
      </c>
      <c r="R143" s="8">
        <v>1290.7608359169601</v>
      </c>
      <c r="S143" s="8">
        <v>817.67148176130399</v>
      </c>
      <c r="T143" s="8">
        <v>817.65076164244897</v>
      </c>
      <c r="U143" s="8">
        <v>4230</v>
      </c>
      <c r="V143" s="8">
        <v>4907</v>
      </c>
      <c r="W143" s="8">
        <v>4583</v>
      </c>
      <c r="X143" s="8">
        <v>5174</v>
      </c>
      <c r="Y143" s="8">
        <v>5039</v>
      </c>
      <c r="Z143" s="8">
        <v>4578</v>
      </c>
      <c r="AA143" s="8">
        <v>4452</v>
      </c>
      <c r="AB143" s="8">
        <v>4495</v>
      </c>
      <c r="AC143" s="8">
        <v>1586.1920292525599</v>
      </c>
      <c r="AD143" s="8">
        <v>2243.6926138445101</v>
      </c>
      <c r="AE143" s="8">
        <v>1838.13441083575</v>
      </c>
      <c r="AF143" s="8">
        <v>2178.02911753338</v>
      </c>
      <c r="AG143" s="8">
        <v>2241.6363038275799</v>
      </c>
      <c r="AH143" s="8">
        <v>1846.43904957256</v>
      </c>
      <c r="AI143" s="8">
        <v>1609.39864014866</v>
      </c>
      <c r="AJ143" s="8">
        <v>1765.2372892732201</v>
      </c>
      <c r="AK143" s="8">
        <v>3616.5</v>
      </c>
      <c r="AL143" s="8">
        <v>1065.1955375747411</v>
      </c>
      <c r="AM143" s="8">
        <v>4682.25</v>
      </c>
      <c r="AN143" s="8">
        <v>1913.5949317860275</v>
      </c>
      <c r="AP143" s="5">
        <f t="shared" si="32"/>
        <v>3637</v>
      </c>
      <c r="AQ143" s="5">
        <f t="shared" si="33"/>
        <v>4641</v>
      </c>
      <c r="AR143" s="5">
        <f t="shared" si="34"/>
        <v>1149.3335385505604</v>
      </c>
      <c r="AS143" s="5">
        <f t="shared" si="35"/>
        <v>1865.6778207055049</v>
      </c>
      <c r="AT143" s="5">
        <f t="shared" si="36"/>
        <v>217</v>
      </c>
      <c r="AU143" s="5" t="str">
        <f t="shared" si="38"/>
        <v>Germany</v>
      </c>
      <c r="AW143" s="5">
        <f t="shared" si="37"/>
        <v>217</v>
      </c>
    </row>
    <row r="144" spans="1:49" x14ac:dyDescent="0.2">
      <c r="A144" s="7" t="s">
        <v>2884</v>
      </c>
      <c r="B144" s="7" t="s">
        <v>224</v>
      </c>
      <c r="C144" s="7" t="s">
        <v>225</v>
      </c>
      <c r="D144" s="7">
        <v>661204</v>
      </c>
      <c r="E144" s="8">
        <v>2376</v>
      </c>
      <c r="F144" s="8">
        <v>2609</v>
      </c>
      <c r="G144" s="8">
        <v>2846</v>
      </c>
      <c r="H144" s="8">
        <v>2872</v>
      </c>
      <c r="I144" s="8">
        <v>2848</v>
      </c>
      <c r="J144" s="8">
        <v>3445</v>
      </c>
      <c r="K144" s="8">
        <v>2508</v>
      </c>
      <c r="L144" s="8">
        <v>2802</v>
      </c>
      <c r="M144" s="8">
        <v>439.23117041579098</v>
      </c>
      <c r="N144" s="8">
        <v>524.16935642520798</v>
      </c>
      <c r="O144" s="8">
        <v>606.70394157968894</v>
      </c>
      <c r="P144" s="8">
        <v>818.41496656355196</v>
      </c>
      <c r="Q144" s="8">
        <v>626.15723300325999</v>
      </c>
      <c r="R144" s="8">
        <v>1050.69336142477</v>
      </c>
      <c r="S144" s="8">
        <v>569.61698523476298</v>
      </c>
      <c r="T144" s="8">
        <v>519.65342305943295</v>
      </c>
      <c r="U144" s="8">
        <v>3544</v>
      </c>
      <c r="V144" s="8">
        <v>4164</v>
      </c>
      <c r="W144" s="8">
        <v>3891</v>
      </c>
      <c r="X144" s="8">
        <v>3735</v>
      </c>
      <c r="Y144" s="8">
        <v>3964</v>
      </c>
      <c r="Z144" s="8">
        <v>4641</v>
      </c>
      <c r="AA144" s="8">
        <v>3434</v>
      </c>
      <c r="AB144" s="8">
        <v>3651</v>
      </c>
      <c r="AC144" s="8">
        <v>1077.8528027800401</v>
      </c>
      <c r="AD144" s="8">
        <v>1501.3157558355899</v>
      </c>
      <c r="AE144" s="8">
        <v>1212.83000317919</v>
      </c>
      <c r="AF144" s="8">
        <v>1470.9279510408601</v>
      </c>
      <c r="AG144" s="8">
        <v>1370.6900458406501</v>
      </c>
      <c r="AH144" s="8">
        <v>1989.6829035862499</v>
      </c>
      <c r="AI144" s="8">
        <v>1256.7097699194001</v>
      </c>
      <c r="AJ144" s="8">
        <v>1218.53954266712</v>
      </c>
      <c r="AK144" s="8">
        <v>2788.25</v>
      </c>
      <c r="AL144" s="8">
        <v>644.3300547133083</v>
      </c>
      <c r="AM144" s="8">
        <v>3878</v>
      </c>
      <c r="AN144" s="8">
        <v>1387.3185968561374</v>
      </c>
      <c r="AP144" s="5">
        <f t="shared" si="32"/>
        <v>2900.75</v>
      </c>
      <c r="AQ144" s="5">
        <f t="shared" si="33"/>
        <v>3922.5</v>
      </c>
      <c r="AR144" s="5">
        <f t="shared" si="34"/>
        <v>716.90719385715556</v>
      </c>
      <c r="AS144" s="5">
        <f t="shared" si="35"/>
        <v>1458.9055655033551</v>
      </c>
      <c r="AT144" s="5">
        <f t="shared" si="36"/>
        <v>96</v>
      </c>
      <c r="AU144" s="5" t="str">
        <f t="shared" si="38"/>
        <v>Germany</v>
      </c>
      <c r="AW144" s="5">
        <f t="shared" si="37"/>
        <v>96</v>
      </c>
    </row>
    <row r="145" spans="1:49" x14ac:dyDescent="0.2">
      <c r="A145" s="7" t="s">
        <v>2884</v>
      </c>
      <c r="B145" s="7" t="s">
        <v>227</v>
      </c>
      <c r="C145" s="7" t="s">
        <v>228</v>
      </c>
      <c r="D145" s="7">
        <v>470222</v>
      </c>
      <c r="E145" s="8">
        <v>2165</v>
      </c>
      <c r="F145" s="8">
        <v>2386</v>
      </c>
      <c r="G145" s="8">
        <v>2164</v>
      </c>
      <c r="H145" s="8">
        <v>2682</v>
      </c>
      <c r="I145" s="8">
        <v>2929</v>
      </c>
      <c r="J145" s="8">
        <v>3190</v>
      </c>
      <c r="K145" s="8">
        <v>2281</v>
      </c>
      <c r="L145" s="8">
        <v>2189</v>
      </c>
      <c r="M145" s="8">
        <v>352.64330677653902</v>
      </c>
      <c r="N145" s="8">
        <v>416.23039013014699</v>
      </c>
      <c r="O145" s="8">
        <v>394.66021232567402</v>
      </c>
      <c r="P145" s="8">
        <v>601.69182895972403</v>
      </c>
      <c r="Q145" s="8">
        <v>646.75475554706804</v>
      </c>
      <c r="R145" s="8">
        <v>827.71707201865502</v>
      </c>
      <c r="S145" s="8">
        <v>384.14827373058802</v>
      </c>
      <c r="T145" s="8">
        <v>393.34752399144003</v>
      </c>
      <c r="U145" s="8">
        <v>3040</v>
      </c>
      <c r="V145" s="8">
        <v>4043</v>
      </c>
      <c r="W145" s="8">
        <v>2994</v>
      </c>
      <c r="X145" s="8">
        <v>3820</v>
      </c>
      <c r="Y145" s="8">
        <v>3880</v>
      </c>
      <c r="Z145" s="8">
        <v>4300</v>
      </c>
      <c r="AA145" s="8">
        <v>3286</v>
      </c>
      <c r="AB145" s="8">
        <v>3367</v>
      </c>
      <c r="AC145" s="8">
        <v>757.39927438651102</v>
      </c>
      <c r="AD145" s="8">
        <v>1317.3996823438699</v>
      </c>
      <c r="AE145" s="8">
        <v>924.43050568926606</v>
      </c>
      <c r="AF145" s="8">
        <v>1284.96612519269</v>
      </c>
      <c r="AG145" s="8">
        <v>1330.1413224681301</v>
      </c>
      <c r="AH145" s="8">
        <v>1776.81767919135</v>
      </c>
      <c r="AI145" s="8">
        <v>1028.8720822683699</v>
      </c>
      <c r="AJ145" s="8">
        <v>1045.62344414993</v>
      </c>
      <c r="AK145" s="8">
        <v>2498.25</v>
      </c>
      <c r="AL145" s="8">
        <v>502.14917043497945</v>
      </c>
      <c r="AM145" s="8">
        <v>3591.25</v>
      </c>
      <c r="AN145" s="8">
        <v>1183.2062644612647</v>
      </c>
      <c r="AP145" s="5">
        <f t="shared" si="32"/>
        <v>2647.25</v>
      </c>
      <c r="AQ145" s="5">
        <f t="shared" si="33"/>
        <v>3708.25</v>
      </c>
      <c r="AR145" s="5">
        <f t="shared" si="34"/>
        <v>570.73189084949513</v>
      </c>
      <c r="AS145" s="5">
        <f t="shared" si="35"/>
        <v>1295.363632019445</v>
      </c>
      <c r="AT145" s="5">
        <f t="shared" si="36"/>
        <v>67</v>
      </c>
      <c r="AU145" s="5" t="str">
        <f t="shared" si="38"/>
        <v>Germany</v>
      </c>
      <c r="AW145" s="5">
        <f t="shared" si="37"/>
        <v>67</v>
      </c>
    </row>
    <row r="146" spans="1:49" x14ac:dyDescent="0.2">
      <c r="A146" s="7" t="s">
        <v>2884</v>
      </c>
      <c r="B146" s="7" t="s">
        <v>230</v>
      </c>
      <c r="C146" s="7" t="s">
        <v>231</v>
      </c>
      <c r="D146" s="7">
        <v>57751</v>
      </c>
      <c r="E146" s="8">
        <v>4870</v>
      </c>
      <c r="F146" s="8">
        <v>7973</v>
      </c>
      <c r="G146" s="8">
        <v>9800</v>
      </c>
      <c r="H146" s="8">
        <v>9127</v>
      </c>
      <c r="I146" s="8">
        <v>7690</v>
      </c>
      <c r="J146" s="8">
        <v>9412</v>
      </c>
      <c r="K146" s="8">
        <v>8750</v>
      </c>
      <c r="L146" s="8"/>
      <c r="M146" s="8">
        <v>1820.4378082631299</v>
      </c>
      <c r="N146" s="8">
        <v>6190.4761904761899</v>
      </c>
      <c r="O146" s="8">
        <v>9615.3846153846207</v>
      </c>
      <c r="P146" s="8">
        <v>8431.3725490196102</v>
      </c>
      <c r="Q146" s="8">
        <v>5495.2380952381</v>
      </c>
      <c r="R146" s="8">
        <v>8947.3684210526299</v>
      </c>
      <c r="S146" s="8">
        <v>8333.3333333333303</v>
      </c>
      <c r="T146" s="8"/>
      <c r="U146" s="8">
        <v>5294</v>
      </c>
      <c r="V146" s="8">
        <v>8385</v>
      </c>
      <c r="W146" s="8">
        <v>9667</v>
      </c>
      <c r="X146" s="8">
        <v>9500</v>
      </c>
      <c r="Y146" s="8">
        <v>7999</v>
      </c>
      <c r="Z146" s="8">
        <v>9545</v>
      </c>
      <c r="AA146" s="8">
        <v>10000</v>
      </c>
      <c r="AB146" s="8"/>
      <c r="AC146" s="8">
        <v>2184.5536791039799</v>
      </c>
      <c r="AD146" s="8">
        <v>7441.8604651162796</v>
      </c>
      <c r="AE146" s="8">
        <v>9375</v>
      </c>
      <c r="AF146" s="8">
        <v>9130.4347826086996</v>
      </c>
      <c r="AG146" s="8">
        <v>6119.4029850746301</v>
      </c>
      <c r="AH146" s="8">
        <v>9166.6666666666697</v>
      </c>
      <c r="AI146" s="8">
        <v>10000</v>
      </c>
      <c r="AJ146" s="8"/>
      <c r="AK146" s="8">
        <v>8231.7142857142862</v>
      </c>
      <c r="AL146" s="8">
        <v>6976.230144681087</v>
      </c>
      <c r="AM146" s="8">
        <v>8627.1428571428569</v>
      </c>
      <c r="AN146" s="8">
        <v>7631.1312255100365</v>
      </c>
      <c r="AP146" s="5">
        <f t="shared" si="32"/>
        <v>8617.3333333333339</v>
      </c>
      <c r="AQ146" s="5">
        <f t="shared" si="33"/>
        <v>9181.3333333333339</v>
      </c>
      <c r="AR146" s="5">
        <f t="shared" si="34"/>
        <v>7801.8280996609174</v>
      </c>
      <c r="AS146" s="5">
        <f t="shared" si="35"/>
        <v>8428.6898839137666</v>
      </c>
      <c r="AT146" s="5">
        <f t="shared" si="36"/>
        <v>571</v>
      </c>
      <c r="AU146" s="5" t="str">
        <f t="shared" si="38"/>
        <v>Germany</v>
      </c>
      <c r="AW146" s="5">
        <f t="shared" si="37"/>
        <v>571</v>
      </c>
    </row>
    <row r="147" spans="1:49" x14ac:dyDescent="0.2">
      <c r="A147" s="7" t="s">
        <v>2884</v>
      </c>
      <c r="B147" s="7" t="s">
        <v>233</v>
      </c>
      <c r="C147" s="7" t="s">
        <v>234</v>
      </c>
      <c r="D147" s="7">
        <v>147384</v>
      </c>
      <c r="E147" s="8">
        <v>3891</v>
      </c>
      <c r="F147" s="8">
        <v>3874</v>
      </c>
      <c r="G147" s="8">
        <v>4354</v>
      </c>
      <c r="H147" s="8">
        <v>5113</v>
      </c>
      <c r="I147" s="8">
        <v>5228</v>
      </c>
      <c r="J147" s="8">
        <v>5134</v>
      </c>
      <c r="K147" s="8">
        <v>3779</v>
      </c>
      <c r="L147" s="8">
        <v>4041</v>
      </c>
      <c r="M147" s="8">
        <v>1335.8209270379</v>
      </c>
      <c r="N147" s="8">
        <v>1404.83685786502</v>
      </c>
      <c r="O147" s="8">
        <v>1556.7250312651499</v>
      </c>
      <c r="P147" s="8">
        <v>2328.6780832664899</v>
      </c>
      <c r="Q147" s="8">
        <v>2338.7747210119201</v>
      </c>
      <c r="R147" s="8">
        <v>2425.50355636326</v>
      </c>
      <c r="S147" s="8">
        <v>1094.7696851719199</v>
      </c>
      <c r="T147" s="8">
        <v>1227.3838453108999</v>
      </c>
      <c r="U147" s="8">
        <v>5206</v>
      </c>
      <c r="V147" s="8">
        <v>5889</v>
      </c>
      <c r="W147" s="8">
        <v>5649</v>
      </c>
      <c r="X147" s="8">
        <v>5844</v>
      </c>
      <c r="Y147" s="8">
        <v>6172</v>
      </c>
      <c r="Z147" s="8">
        <v>6588</v>
      </c>
      <c r="AA147" s="8">
        <v>4850</v>
      </c>
      <c r="AB147" s="8">
        <v>5456</v>
      </c>
      <c r="AC147" s="8">
        <v>2421.1475981809099</v>
      </c>
      <c r="AD147" s="8">
        <v>3569.2558785364199</v>
      </c>
      <c r="AE147" s="8">
        <v>2763.63145430124</v>
      </c>
      <c r="AF147" s="8">
        <v>3402.81444756668</v>
      </c>
      <c r="AG147" s="8">
        <v>3268.10403138528</v>
      </c>
      <c r="AH147" s="8">
        <v>3853.3277459426399</v>
      </c>
      <c r="AI147" s="8">
        <v>2309.0041907885002</v>
      </c>
      <c r="AJ147" s="8">
        <v>2687.8799291231799</v>
      </c>
      <c r="AK147" s="8">
        <v>4426.75</v>
      </c>
      <c r="AL147" s="8">
        <v>1714.0615884115698</v>
      </c>
      <c r="AM147" s="8">
        <v>5706.75</v>
      </c>
      <c r="AN147" s="8">
        <v>3034.3956594781062</v>
      </c>
      <c r="AP147" s="5">
        <f t="shared" si="32"/>
        <v>4545.5</v>
      </c>
      <c r="AQ147" s="5">
        <f t="shared" si="33"/>
        <v>5766.5</v>
      </c>
      <c r="AR147" s="5">
        <f t="shared" si="34"/>
        <v>1883.021978224898</v>
      </c>
      <c r="AS147" s="5">
        <f t="shared" si="35"/>
        <v>3029.5789743099003</v>
      </c>
      <c r="AT147" s="5">
        <f t="shared" si="36"/>
        <v>326</v>
      </c>
      <c r="AU147" s="5" t="str">
        <f t="shared" si="38"/>
        <v>Germany</v>
      </c>
      <c r="AW147" s="5">
        <f t="shared" si="37"/>
        <v>326</v>
      </c>
    </row>
    <row r="148" spans="1:49" x14ac:dyDescent="0.2">
      <c r="A148" s="7" t="s">
        <v>2884</v>
      </c>
      <c r="B148" s="7" t="s">
        <v>236</v>
      </c>
      <c r="C148" s="7" t="s">
        <v>237</v>
      </c>
      <c r="D148" s="7">
        <v>307432</v>
      </c>
      <c r="E148" s="8">
        <v>3442</v>
      </c>
      <c r="F148" s="8">
        <v>3716</v>
      </c>
      <c r="G148" s="8">
        <v>4306</v>
      </c>
      <c r="H148" s="8">
        <v>4492</v>
      </c>
      <c r="I148" s="8">
        <v>3968</v>
      </c>
      <c r="J148" s="8">
        <v>4445</v>
      </c>
      <c r="K148" s="8">
        <v>3384</v>
      </c>
      <c r="L148" s="8">
        <v>3682</v>
      </c>
      <c r="M148" s="8">
        <v>1062.7803354195901</v>
      </c>
      <c r="N148" s="8">
        <v>1157.6712120096699</v>
      </c>
      <c r="O148" s="8">
        <v>1264.16391508219</v>
      </c>
      <c r="P148" s="8">
        <v>1761.15103333755</v>
      </c>
      <c r="Q148" s="8">
        <v>1315.6938453390801</v>
      </c>
      <c r="R148" s="8">
        <v>1798.04943719932</v>
      </c>
      <c r="S148" s="8">
        <v>918.63496299862197</v>
      </c>
      <c r="T148" s="8">
        <v>1038.14065266702</v>
      </c>
      <c r="U148" s="8">
        <v>4766</v>
      </c>
      <c r="V148" s="8">
        <v>6009</v>
      </c>
      <c r="W148" s="8">
        <v>5324</v>
      </c>
      <c r="X148" s="8">
        <v>5556</v>
      </c>
      <c r="Y148" s="8">
        <v>4940</v>
      </c>
      <c r="Z148" s="8">
        <v>5839</v>
      </c>
      <c r="AA148" s="8">
        <v>4675</v>
      </c>
      <c r="AB148" s="8">
        <v>4753</v>
      </c>
      <c r="AC148" s="8">
        <v>2016.9963328223701</v>
      </c>
      <c r="AD148" s="8">
        <v>3010.71068704446</v>
      </c>
      <c r="AE148" s="8">
        <v>2230.67725893439</v>
      </c>
      <c r="AF148" s="8">
        <v>2812.2061277856101</v>
      </c>
      <c r="AG148" s="8">
        <v>2177.4207800704398</v>
      </c>
      <c r="AH148" s="8">
        <v>3059.1963632172801</v>
      </c>
      <c r="AI148" s="8">
        <v>1865.77338978079</v>
      </c>
      <c r="AJ148" s="8">
        <v>2067.0801035968502</v>
      </c>
      <c r="AK148" s="8">
        <v>3929.375</v>
      </c>
      <c r="AL148" s="8">
        <v>1289.5356742566303</v>
      </c>
      <c r="AM148" s="8">
        <v>5232.75</v>
      </c>
      <c r="AN148" s="8">
        <v>2405.0076304065237</v>
      </c>
      <c r="AP148" s="5">
        <f t="shared" si="32"/>
        <v>3869.75</v>
      </c>
      <c r="AQ148" s="5">
        <f t="shared" si="33"/>
        <v>5051.75</v>
      </c>
      <c r="AR148" s="5">
        <f t="shared" si="34"/>
        <v>1366.3339863083183</v>
      </c>
      <c r="AS148" s="5">
        <f t="shared" si="35"/>
        <v>2292.3676591663402</v>
      </c>
      <c r="AT148" s="5">
        <f t="shared" si="36"/>
        <v>259</v>
      </c>
      <c r="AU148" s="5" t="str">
        <f t="shared" si="38"/>
        <v>Germany</v>
      </c>
      <c r="AW148" s="5">
        <f t="shared" si="37"/>
        <v>259</v>
      </c>
    </row>
    <row r="149" spans="1:49" x14ac:dyDescent="0.2">
      <c r="A149" s="7" t="s">
        <v>2884</v>
      </c>
      <c r="B149" s="7" t="s">
        <v>239</v>
      </c>
      <c r="C149" s="7" t="s">
        <v>240</v>
      </c>
      <c r="D149" s="7">
        <v>524565</v>
      </c>
      <c r="E149" s="8">
        <v>2053</v>
      </c>
      <c r="F149" s="8">
        <v>2291</v>
      </c>
      <c r="G149" s="8">
        <v>2253</v>
      </c>
      <c r="H149" s="8">
        <v>3051</v>
      </c>
      <c r="I149" s="8">
        <v>2612</v>
      </c>
      <c r="J149" s="8">
        <v>3101</v>
      </c>
      <c r="K149" s="8">
        <v>2026</v>
      </c>
      <c r="L149" s="8">
        <v>2199</v>
      </c>
      <c r="M149" s="8">
        <v>281.96766828999398</v>
      </c>
      <c r="N149" s="8">
        <v>343.08014267751901</v>
      </c>
      <c r="O149" s="8">
        <v>347.01183052621298</v>
      </c>
      <c r="P149" s="8">
        <v>596.39832718742298</v>
      </c>
      <c r="Q149" s="8">
        <v>542.436356889546</v>
      </c>
      <c r="R149" s="8">
        <v>650.38356174200203</v>
      </c>
      <c r="S149" s="8">
        <v>274.72499245714999</v>
      </c>
      <c r="T149" s="8">
        <v>289.19568036555</v>
      </c>
      <c r="U149" s="8">
        <v>2920</v>
      </c>
      <c r="V149" s="8">
        <v>4055</v>
      </c>
      <c r="W149" s="8">
        <v>3226</v>
      </c>
      <c r="X149" s="8">
        <v>3856</v>
      </c>
      <c r="Y149" s="8">
        <v>3444</v>
      </c>
      <c r="Z149" s="8">
        <v>4078</v>
      </c>
      <c r="AA149" s="8">
        <v>2962</v>
      </c>
      <c r="AB149" s="8">
        <v>3092</v>
      </c>
      <c r="AC149" s="8">
        <v>687.07730313488605</v>
      </c>
      <c r="AD149" s="8">
        <v>1199.9563973817901</v>
      </c>
      <c r="AE149" s="8">
        <v>824.16243519258398</v>
      </c>
      <c r="AF149" s="8">
        <v>1144.2154695300601</v>
      </c>
      <c r="AG149" s="8">
        <v>1101.3517117547001</v>
      </c>
      <c r="AH149" s="8">
        <v>1291.3144124923001</v>
      </c>
      <c r="AI149" s="8">
        <v>797.203197189452</v>
      </c>
      <c r="AJ149" s="8">
        <v>813.81723113994599</v>
      </c>
      <c r="AK149" s="8">
        <v>2448.25</v>
      </c>
      <c r="AL149" s="8">
        <v>415.64982001692465</v>
      </c>
      <c r="AM149" s="8">
        <v>3454.125</v>
      </c>
      <c r="AN149" s="8">
        <v>982.38726972696475</v>
      </c>
      <c r="AP149" s="5">
        <f t="shared" si="32"/>
        <v>2484.5</v>
      </c>
      <c r="AQ149" s="5">
        <f t="shared" si="33"/>
        <v>3394</v>
      </c>
      <c r="AR149" s="5">
        <f t="shared" si="34"/>
        <v>470.62778372833418</v>
      </c>
      <c r="AS149" s="5">
        <f t="shared" si="35"/>
        <v>1000.9216381440995</v>
      </c>
      <c r="AT149" s="5">
        <f t="shared" si="36"/>
        <v>53</v>
      </c>
      <c r="AU149" s="5" t="str">
        <f t="shared" si="38"/>
        <v>Germany</v>
      </c>
      <c r="AW149" s="5">
        <f t="shared" si="37"/>
        <v>53</v>
      </c>
    </row>
    <row r="150" spans="1:49" x14ac:dyDescent="0.2">
      <c r="A150" s="7" t="s">
        <v>2884</v>
      </c>
      <c r="B150" s="7" t="s">
        <v>242</v>
      </c>
      <c r="C150" s="7" t="s">
        <v>243</v>
      </c>
      <c r="D150" s="7">
        <v>684705</v>
      </c>
      <c r="E150" s="8">
        <v>2113</v>
      </c>
      <c r="F150" s="8">
        <v>2740</v>
      </c>
      <c r="G150" s="8">
        <v>2637</v>
      </c>
      <c r="H150" s="8">
        <v>3218</v>
      </c>
      <c r="I150" s="8">
        <v>3535</v>
      </c>
      <c r="J150" s="8">
        <v>3889</v>
      </c>
      <c r="K150" s="8">
        <v>2505</v>
      </c>
      <c r="L150" s="8">
        <v>2371</v>
      </c>
      <c r="M150" s="8">
        <v>347.53557297780299</v>
      </c>
      <c r="N150" s="8">
        <v>432.52903953880701</v>
      </c>
      <c r="O150" s="8">
        <v>435.346810273519</v>
      </c>
      <c r="P150" s="8">
        <v>769.80815757714504</v>
      </c>
      <c r="Q150" s="8">
        <v>884.31614355315105</v>
      </c>
      <c r="R150" s="8">
        <v>1036.0813674333899</v>
      </c>
      <c r="S150" s="8">
        <v>381.90057631253001</v>
      </c>
      <c r="T150" s="8">
        <v>325.13355503704099</v>
      </c>
      <c r="U150" s="8">
        <v>3072</v>
      </c>
      <c r="V150" s="8">
        <v>4418</v>
      </c>
      <c r="W150" s="8">
        <v>3754</v>
      </c>
      <c r="X150" s="8">
        <v>4155</v>
      </c>
      <c r="Y150" s="8">
        <v>4624</v>
      </c>
      <c r="Z150" s="8">
        <v>5270</v>
      </c>
      <c r="AA150" s="8">
        <v>3502</v>
      </c>
      <c r="AB150" s="8">
        <v>3484</v>
      </c>
      <c r="AC150" s="8">
        <v>807.26823783157101</v>
      </c>
      <c r="AD150" s="8">
        <v>1395.96012690469</v>
      </c>
      <c r="AE150" s="8">
        <v>1080.5427691505099</v>
      </c>
      <c r="AF150" s="8">
        <v>1478.61269001748</v>
      </c>
      <c r="AG150" s="8">
        <v>1673.03976154418</v>
      </c>
      <c r="AH150" s="8">
        <v>2194.0771399557502</v>
      </c>
      <c r="AI150" s="8">
        <v>1070.3128548572899</v>
      </c>
      <c r="AJ150" s="8">
        <v>1115.47798078038</v>
      </c>
      <c r="AK150" s="8">
        <v>2876</v>
      </c>
      <c r="AL150" s="8">
        <v>576.58140283792329</v>
      </c>
      <c r="AM150" s="8">
        <v>4034.875</v>
      </c>
      <c r="AN150" s="8">
        <v>1351.9114451302314</v>
      </c>
      <c r="AP150" s="5">
        <f t="shared" si="32"/>
        <v>3075</v>
      </c>
      <c r="AQ150" s="5">
        <f t="shared" si="33"/>
        <v>4220</v>
      </c>
      <c r="AR150" s="5">
        <f t="shared" si="34"/>
        <v>679.44795998265147</v>
      </c>
      <c r="AS150" s="5">
        <f t="shared" si="35"/>
        <v>1513.2269342843999</v>
      </c>
      <c r="AT150" s="5">
        <f t="shared" si="36"/>
        <v>114</v>
      </c>
      <c r="AU150" s="5" t="str">
        <f t="shared" si="38"/>
        <v>Germany</v>
      </c>
      <c r="AW150" s="5">
        <f t="shared" si="37"/>
        <v>114</v>
      </c>
    </row>
    <row r="151" spans="1:49" x14ac:dyDescent="0.2">
      <c r="A151" s="7" t="s">
        <v>2884</v>
      </c>
      <c r="B151" s="7" t="s">
        <v>245</v>
      </c>
      <c r="C151" s="7" t="s">
        <v>246</v>
      </c>
      <c r="D151" s="7">
        <v>930437</v>
      </c>
      <c r="E151" s="8">
        <v>1712</v>
      </c>
      <c r="F151" s="8">
        <v>1967</v>
      </c>
      <c r="G151" s="8">
        <v>2091</v>
      </c>
      <c r="H151" s="8">
        <v>2451</v>
      </c>
      <c r="I151" s="8">
        <v>2234</v>
      </c>
      <c r="J151" s="8">
        <v>2432</v>
      </c>
      <c r="K151" s="8">
        <v>1761</v>
      </c>
      <c r="L151" s="8">
        <v>1924</v>
      </c>
      <c r="M151" s="8">
        <v>234.760778579343</v>
      </c>
      <c r="N151" s="8">
        <v>247.017904290964</v>
      </c>
      <c r="O151" s="8">
        <v>273.01207528975698</v>
      </c>
      <c r="P151" s="8">
        <v>389.114147537402</v>
      </c>
      <c r="Q151" s="8">
        <v>367.93744064055102</v>
      </c>
      <c r="R151" s="8">
        <v>465.04128332287098</v>
      </c>
      <c r="S151" s="8">
        <v>235.91657562216099</v>
      </c>
      <c r="T151" s="8">
        <v>256.49561847517799</v>
      </c>
      <c r="U151" s="8">
        <v>2339</v>
      </c>
      <c r="V151" s="8">
        <v>2912</v>
      </c>
      <c r="W151" s="8">
        <v>2777</v>
      </c>
      <c r="X151" s="8">
        <v>2971</v>
      </c>
      <c r="Y151" s="8">
        <v>2968</v>
      </c>
      <c r="Z151" s="8">
        <v>3304</v>
      </c>
      <c r="AA151" s="8">
        <v>2626</v>
      </c>
      <c r="AB151" s="8">
        <v>2650</v>
      </c>
      <c r="AC151" s="8">
        <v>518.12520167605999</v>
      </c>
      <c r="AD151" s="8">
        <v>765.13930589243898</v>
      </c>
      <c r="AE151" s="8">
        <v>600.95592034259005</v>
      </c>
      <c r="AF151" s="8">
        <v>728.51949454475596</v>
      </c>
      <c r="AG151" s="8">
        <v>751.48110785529002</v>
      </c>
      <c r="AH151" s="8">
        <v>931.53405118738499</v>
      </c>
      <c r="AI151" s="8">
        <v>601.22911779551998</v>
      </c>
      <c r="AJ151" s="8">
        <v>637.49027297488396</v>
      </c>
      <c r="AK151" s="8">
        <v>2071.5</v>
      </c>
      <c r="AL151" s="8">
        <v>308.66197796977838</v>
      </c>
      <c r="AM151" s="8">
        <v>2818.375</v>
      </c>
      <c r="AN151" s="8">
        <v>691.80930903361548</v>
      </c>
      <c r="AP151" s="5">
        <f t="shared" si="32"/>
        <v>2087.75</v>
      </c>
      <c r="AQ151" s="5">
        <f t="shared" si="33"/>
        <v>2887</v>
      </c>
      <c r="AR151" s="5">
        <f t="shared" si="34"/>
        <v>342.90101311963258</v>
      </c>
      <c r="AS151" s="5">
        <f t="shared" si="35"/>
        <v>730.43363745326974</v>
      </c>
      <c r="AT151" s="5">
        <f t="shared" si="36"/>
        <v>25</v>
      </c>
      <c r="AU151" s="5" t="str">
        <f t="shared" si="38"/>
        <v>Germany</v>
      </c>
      <c r="AW151" s="5">
        <f t="shared" si="37"/>
        <v>25</v>
      </c>
    </row>
    <row r="152" spans="1:49" x14ac:dyDescent="0.2">
      <c r="A152" s="7" t="s">
        <v>2884</v>
      </c>
      <c r="B152" s="7" t="s">
        <v>248</v>
      </c>
      <c r="C152" s="7" t="s">
        <v>249</v>
      </c>
      <c r="D152" s="7">
        <v>757161</v>
      </c>
      <c r="E152" s="8">
        <v>1557</v>
      </c>
      <c r="F152" s="8">
        <v>1772</v>
      </c>
      <c r="G152" s="8">
        <v>1719</v>
      </c>
      <c r="H152" s="8">
        <v>2102</v>
      </c>
      <c r="I152" s="8">
        <v>2296</v>
      </c>
      <c r="J152" s="8">
        <v>3054</v>
      </c>
      <c r="K152" s="8">
        <v>1949</v>
      </c>
      <c r="L152" s="8">
        <v>1841</v>
      </c>
      <c r="M152" s="8">
        <v>172.734580654349</v>
      </c>
      <c r="N152" s="8">
        <v>167.175524549052</v>
      </c>
      <c r="O152" s="8">
        <v>197.683584617398</v>
      </c>
      <c r="P152" s="8">
        <v>296.10691867195101</v>
      </c>
      <c r="Q152" s="8">
        <v>323.80953239023398</v>
      </c>
      <c r="R152" s="8">
        <v>494.76978330137598</v>
      </c>
      <c r="S152" s="8">
        <v>247.620640582211</v>
      </c>
      <c r="T152" s="8">
        <v>239.889739436582</v>
      </c>
      <c r="U152" s="8">
        <v>2193</v>
      </c>
      <c r="V152" s="8">
        <v>2782</v>
      </c>
      <c r="W152" s="8">
        <v>2524</v>
      </c>
      <c r="X152" s="8">
        <v>2924</v>
      </c>
      <c r="Y152" s="8">
        <v>2895</v>
      </c>
      <c r="Z152" s="8">
        <v>3974</v>
      </c>
      <c r="AA152" s="8">
        <v>2932</v>
      </c>
      <c r="AB152" s="8">
        <v>2667</v>
      </c>
      <c r="AC152" s="8">
        <v>420.45258936012902</v>
      </c>
      <c r="AD152" s="8">
        <v>611.74745585749895</v>
      </c>
      <c r="AE152" s="8">
        <v>543.37338019424203</v>
      </c>
      <c r="AF152" s="8">
        <v>629.34757103907305</v>
      </c>
      <c r="AG152" s="8">
        <v>691.89241529086701</v>
      </c>
      <c r="AH152" s="8">
        <v>1092.7790946015</v>
      </c>
      <c r="AI152" s="8">
        <v>756.40844126751495</v>
      </c>
      <c r="AJ152" s="8">
        <v>728.59644729499996</v>
      </c>
      <c r="AK152" s="8">
        <v>2036.25</v>
      </c>
      <c r="AL152" s="8">
        <v>267.47378802539413</v>
      </c>
      <c r="AM152" s="8">
        <v>2861.375</v>
      </c>
      <c r="AN152" s="8">
        <v>684.32467436322816</v>
      </c>
      <c r="AP152" s="5">
        <f t="shared" si="32"/>
        <v>2285</v>
      </c>
      <c r="AQ152" s="5">
        <f t="shared" si="33"/>
        <v>3117</v>
      </c>
      <c r="AR152" s="5">
        <f t="shared" si="34"/>
        <v>320.43932287647078</v>
      </c>
      <c r="AS152" s="5">
        <f t="shared" si="35"/>
        <v>817.41909961372039</v>
      </c>
      <c r="AT152" s="5">
        <f t="shared" si="36"/>
        <v>38</v>
      </c>
      <c r="AU152" s="5" t="str">
        <f t="shared" si="38"/>
        <v>Germany</v>
      </c>
      <c r="AW152" s="5">
        <f t="shared" si="37"/>
        <v>38</v>
      </c>
    </row>
    <row r="153" spans="1:49" x14ac:dyDescent="0.2">
      <c r="A153" s="7" t="s">
        <v>2884</v>
      </c>
      <c r="B153" s="7" t="s">
        <v>251</v>
      </c>
      <c r="C153" s="7" t="s">
        <v>252</v>
      </c>
      <c r="D153" s="7">
        <v>261034</v>
      </c>
      <c r="E153" s="8">
        <v>2368</v>
      </c>
      <c r="F153" s="8">
        <v>2835</v>
      </c>
      <c r="G153" s="8">
        <v>2938</v>
      </c>
      <c r="H153" s="8">
        <v>3348</v>
      </c>
      <c r="I153" s="8">
        <v>3494</v>
      </c>
      <c r="J153" s="8">
        <v>3334</v>
      </c>
      <c r="K153" s="8">
        <v>2772</v>
      </c>
      <c r="L153" s="8">
        <v>2972</v>
      </c>
      <c r="M153" s="8">
        <v>475.16391427382399</v>
      </c>
      <c r="N153" s="8">
        <v>622.47929621106096</v>
      </c>
      <c r="O153" s="8">
        <v>623.482057680965</v>
      </c>
      <c r="P153" s="8">
        <v>966.029691482011</v>
      </c>
      <c r="Q153" s="8">
        <v>982.39613336629304</v>
      </c>
      <c r="R153" s="8">
        <v>1241.45362944678</v>
      </c>
      <c r="S153" s="8">
        <v>587.51654402191605</v>
      </c>
      <c r="T153" s="8">
        <v>578.41056791086601</v>
      </c>
      <c r="U153" s="8">
        <v>3259</v>
      </c>
      <c r="V153" s="8">
        <v>4476</v>
      </c>
      <c r="W153" s="8">
        <v>3829</v>
      </c>
      <c r="X153" s="8">
        <v>4745</v>
      </c>
      <c r="Y153" s="8">
        <v>4501</v>
      </c>
      <c r="Z153" s="8">
        <v>4727</v>
      </c>
      <c r="AA153" s="8">
        <v>3751</v>
      </c>
      <c r="AB153" s="8">
        <v>3997</v>
      </c>
      <c r="AC153" s="8">
        <v>1082.05025742627</v>
      </c>
      <c r="AD153" s="8">
        <v>1921.7287368637001</v>
      </c>
      <c r="AE153" s="8">
        <v>1441.6640534353801</v>
      </c>
      <c r="AF153" s="8">
        <v>1961.98106209147</v>
      </c>
      <c r="AG153" s="8">
        <v>1835.17889251518</v>
      </c>
      <c r="AH153" s="8">
        <v>2330.3653339034699</v>
      </c>
      <c r="AI153" s="8">
        <v>1296.5053608881001</v>
      </c>
      <c r="AJ153" s="8">
        <v>1387.8595295304899</v>
      </c>
      <c r="AK153" s="8">
        <v>3007.625</v>
      </c>
      <c r="AL153" s="8">
        <v>759.61647929921446</v>
      </c>
      <c r="AM153" s="8">
        <v>4160.625</v>
      </c>
      <c r="AN153" s="8">
        <v>1657.1666533317575</v>
      </c>
      <c r="AP153" s="5">
        <f t="shared" si="32"/>
        <v>3143</v>
      </c>
      <c r="AQ153" s="5">
        <f t="shared" si="33"/>
        <v>4244</v>
      </c>
      <c r="AR153" s="5">
        <f t="shared" si="34"/>
        <v>871.16131324557318</v>
      </c>
      <c r="AS153" s="5">
        <f t="shared" si="35"/>
        <v>1712.4772792093099</v>
      </c>
      <c r="AT153" s="5">
        <f t="shared" si="36"/>
        <v>125</v>
      </c>
      <c r="AU153" s="5" t="str">
        <f t="shared" si="38"/>
        <v>Germany</v>
      </c>
      <c r="AW153" s="5">
        <f t="shared" si="37"/>
        <v>125</v>
      </c>
    </row>
    <row r="154" spans="1:49" x14ac:dyDescent="0.2">
      <c r="A154" s="7" t="s">
        <v>2884</v>
      </c>
      <c r="B154" s="7" t="s">
        <v>254</v>
      </c>
      <c r="C154" s="7" t="s">
        <v>255</v>
      </c>
      <c r="D154" s="7">
        <v>429995</v>
      </c>
      <c r="E154" s="8">
        <v>2038</v>
      </c>
      <c r="F154" s="8">
        <v>2359</v>
      </c>
      <c r="G154" s="8">
        <v>2364</v>
      </c>
      <c r="H154" s="8">
        <v>2714</v>
      </c>
      <c r="I154" s="8">
        <v>2814</v>
      </c>
      <c r="J154" s="8">
        <v>2901</v>
      </c>
      <c r="K154" s="8">
        <v>2151</v>
      </c>
      <c r="L154" s="8">
        <v>2192</v>
      </c>
      <c r="M154" s="8">
        <v>314.54292358144897</v>
      </c>
      <c r="N154" s="8">
        <v>390.32037558972701</v>
      </c>
      <c r="O154" s="8">
        <v>389.57793466923601</v>
      </c>
      <c r="P154" s="8">
        <v>577.03127555035496</v>
      </c>
      <c r="Q154" s="8">
        <v>621.97063005577502</v>
      </c>
      <c r="R154" s="8">
        <v>756.64220955644396</v>
      </c>
      <c r="S154" s="8">
        <v>410.428069071648</v>
      </c>
      <c r="T154" s="8">
        <v>404.285994271454</v>
      </c>
      <c r="U154" s="8">
        <v>2622</v>
      </c>
      <c r="V154" s="8">
        <v>3846</v>
      </c>
      <c r="W154" s="8">
        <v>3281</v>
      </c>
      <c r="X154" s="8">
        <v>3595</v>
      </c>
      <c r="Y154" s="8">
        <v>3673</v>
      </c>
      <c r="Z154" s="8">
        <v>4149</v>
      </c>
      <c r="AA154" s="8">
        <v>3204</v>
      </c>
      <c r="AB154" s="8">
        <v>3234</v>
      </c>
      <c r="AC154" s="8">
        <v>689.80501105271196</v>
      </c>
      <c r="AD154" s="8">
        <v>1146.47690187531</v>
      </c>
      <c r="AE154" s="8">
        <v>916.63226714741097</v>
      </c>
      <c r="AF154" s="8">
        <v>1124.46739855344</v>
      </c>
      <c r="AG154" s="8">
        <v>1264.82269419725</v>
      </c>
      <c r="AH154" s="8">
        <v>1528.6999527454</v>
      </c>
      <c r="AI154" s="8">
        <v>1104.56864641686</v>
      </c>
      <c r="AJ154" s="8">
        <v>1030.3685128792699</v>
      </c>
      <c r="AK154" s="8">
        <v>2441.625</v>
      </c>
      <c r="AL154" s="8">
        <v>483.09992654326095</v>
      </c>
      <c r="AM154" s="8">
        <v>3450.5</v>
      </c>
      <c r="AN154" s="8">
        <v>1100.7301731084567</v>
      </c>
      <c r="AP154" s="5">
        <f t="shared" si="32"/>
        <v>2514.5</v>
      </c>
      <c r="AQ154" s="5">
        <f t="shared" si="33"/>
        <v>3565</v>
      </c>
      <c r="AR154" s="5">
        <f t="shared" si="34"/>
        <v>554.07163570113516</v>
      </c>
      <c r="AS154" s="5">
        <f t="shared" si="35"/>
        <v>1232.1149515596949</v>
      </c>
      <c r="AT154" s="5">
        <f t="shared" si="36"/>
        <v>58</v>
      </c>
      <c r="AU154" s="5" t="str">
        <f t="shared" si="38"/>
        <v>Germany</v>
      </c>
      <c r="AW154" s="5">
        <f t="shared" si="37"/>
        <v>58</v>
      </c>
    </row>
    <row r="155" spans="1:49" x14ac:dyDescent="0.2">
      <c r="A155" s="7" t="s">
        <v>2884</v>
      </c>
      <c r="B155" s="7" t="s">
        <v>257</v>
      </c>
      <c r="C155" s="7" t="s">
        <v>258</v>
      </c>
      <c r="D155" s="7">
        <v>5112050</v>
      </c>
      <c r="E155" s="8">
        <v>995</v>
      </c>
      <c r="F155" s="8">
        <v>1014</v>
      </c>
      <c r="G155" s="8">
        <v>1228</v>
      </c>
      <c r="H155" s="8">
        <v>1316</v>
      </c>
      <c r="I155" s="8">
        <v>1617</v>
      </c>
      <c r="J155" s="8">
        <v>1597</v>
      </c>
      <c r="K155" s="8">
        <v>1155</v>
      </c>
      <c r="L155" s="8">
        <v>1100</v>
      </c>
      <c r="M155" s="8">
        <v>87.226876645980894</v>
      </c>
      <c r="N155" s="8">
        <v>71.514318172300904</v>
      </c>
      <c r="O155" s="8">
        <v>79.639207470933798</v>
      </c>
      <c r="P155" s="8">
        <v>157.42616628571901</v>
      </c>
      <c r="Q155" s="8">
        <v>142.38002108830401</v>
      </c>
      <c r="R155" s="8">
        <v>185.593939911082</v>
      </c>
      <c r="S155" s="8">
        <v>89.8749495396752</v>
      </c>
      <c r="T155" s="8">
        <v>83.261989439843902</v>
      </c>
      <c r="U155" s="8">
        <v>1623</v>
      </c>
      <c r="V155" s="8">
        <v>2039</v>
      </c>
      <c r="W155" s="8">
        <v>1763</v>
      </c>
      <c r="X155" s="8">
        <v>1988</v>
      </c>
      <c r="Y155" s="8">
        <v>2076</v>
      </c>
      <c r="Z155" s="8">
        <v>2237</v>
      </c>
      <c r="AA155" s="8">
        <v>1905</v>
      </c>
      <c r="AB155" s="8">
        <v>1814</v>
      </c>
      <c r="AC155" s="8">
        <v>281.64318251655698</v>
      </c>
      <c r="AD155" s="8">
        <v>330.89362711474098</v>
      </c>
      <c r="AE155" s="8">
        <v>243.08648403591101</v>
      </c>
      <c r="AF155" s="8">
        <v>385.92403851043002</v>
      </c>
      <c r="AG155" s="8">
        <v>368.29729741188299</v>
      </c>
      <c r="AH155" s="8">
        <v>455.25556136648999</v>
      </c>
      <c r="AI155" s="8">
        <v>304.75567520268203</v>
      </c>
      <c r="AJ155" s="8">
        <v>269.116809756485</v>
      </c>
      <c r="AK155" s="8">
        <v>1252.75</v>
      </c>
      <c r="AL155" s="8">
        <v>112.11468356922995</v>
      </c>
      <c r="AM155" s="8">
        <v>1930.625</v>
      </c>
      <c r="AN155" s="8">
        <v>329.87158448939738</v>
      </c>
      <c r="AP155" s="5">
        <f t="shared" si="32"/>
        <v>1367.25</v>
      </c>
      <c r="AQ155" s="5">
        <f t="shared" si="33"/>
        <v>2008</v>
      </c>
      <c r="AR155" s="5">
        <f t="shared" si="34"/>
        <v>131.70741325292482</v>
      </c>
      <c r="AS155" s="5">
        <f t="shared" si="35"/>
        <v>349.35633593438502</v>
      </c>
      <c r="AT155" s="5">
        <f t="shared" si="36"/>
        <v>6</v>
      </c>
      <c r="AU155" s="5" t="str">
        <f t="shared" si="38"/>
        <v>Germany</v>
      </c>
      <c r="AW155" s="5">
        <f t="shared" si="37"/>
        <v>6</v>
      </c>
    </row>
    <row r="156" spans="1:49" x14ac:dyDescent="0.2">
      <c r="A156" s="7" t="s">
        <v>2884</v>
      </c>
      <c r="B156" s="7" t="s">
        <v>260</v>
      </c>
      <c r="C156" s="7" t="s">
        <v>261</v>
      </c>
      <c r="D156" s="7">
        <v>649578</v>
      </c>
      <c r="E156" s="8">
        <v>3034</v>
      </c>
      <c r="F156" s="8">
        <v>3390</v>
      </c>
      <c r="G156" s="8">
        <v>2817</v>
      </c>
      <c r="H156" s="8">
        <v>3835</v>
      </c>
      <c r="I156" s="8">
        <v>3565</v>
      </c>
      <c r="J156" s="8">
        <v>4067</v>
      </c>
      <c r="K156" s="8">
        <v>2915</v>
      </c>
      <c r="L156" s="8">
        <v>3221</v>
      </c>
      <c r="M156" s="8">
        <v>703.045011834447</v>
      </c>
      <c r="N156" s="8">
        <v>768.969056113948</v>
      </c>
      <c r="O156" s="8">
        <v>804.02891976013802</v>
      </c>
      <c r="P156" s="8">
        <v>1410.31898598711</v>
      </c>
      <c r="Q156" s="8">
        <v>950.09715611818001</v>
      </c>
      <c r="R156" s="8">
        <v>1264.61914060598</v>
      </c>
      <c r="S156" s="8">
        <v>657.43933873701303</v>
      </c>
      <c r="T156" s="8">
        <v>679.69672060710502</v>
      </c>
      <c r="U156" s="8">
        <v>4105</v>
      </c>
      <c r="V156" s="8">
        <v>5177</v>
      </c>
      <c r="W156" s="8">
        <v>4216</v>
      </c>
      <c r="X156" s="8">
        <v>4908</v>
      </c>
      <c r="Y156" s="8">
        <v>4303</v>
      </c>
      <c r="Z156" s="8">
        <v>4895</v>
      </c>
      <c r="AA156" s="8">
        <v>4052</v>
      </c>
      <c r="AB156" s="8">
        <v>4078</v>
      </c>
      <c r="AC156" s="8">
        <v>1347.6446665271301</v>
      </c>
      <c r="AD156" s="8">
        <v>2077.33129551814</v>
      </c>
      <c r="AE156" s="8">
        <v>1550.976922694</v>
      </c>
      <c r="AF156" s="8">
        <v>2316.9476512615502</v>
      </c>
      <c r="AG156" s="8">
        <v>1514.02741984713</v>
      </c>
      <c r="AH156" s="8">
        <v>2102.2014718320802</v>
      </c>
      <c r="AI156" s="8">
        <v>1572.9601448149799</v>
      </c>
      <c r="AJ156" s="8">
        <v>1499.23430437516</v>
      </c>
      <c r="AK156" s="8">
        <v>3355.5</v>
      </c>
      <c r="AL156" s="8">
        <v>904.77679122049005</v>
      </c>
      <c r="AM156" s="8">
        <v>4466.75</v>
      </c>
      <c r="AN156" s="8">
        <v>1747.6654846087715</v>
      </c>
      <c r="AP156" s="5">
        <f t="shared" si="32"/>
        <v>3442</v>
      </c>
      <c r="AQ156" s="5">
        <f t="shared" si="33"/>
        <v>4332</v>
      </c>
      <c r="AR156" s="5">
        <f t="shared" si="34"/>
        <v>992.4342684110776</v>
      </c>
      <c r="AS156" s="5">
        <f t="shared" si="35"/>
        <v>1672.1058352173375</v>
      </c>
      <c r="AT156" s="5">
        <f t="shared" si="36"/>
        <v>180</v>
      </c>
      <c r="AU156" s="5" t="str">
        <f t="shared" si="38"/>
        <v>Germany</v>
      </c>
      <c r="AW156" s="5">
        <f t="shared" si="37"/>
        <v>180</v>
      </c>
    </row>
    <row r="157" spans="1:49" x14ac:dyDescent="0.2">
      <c r="A157" s="7" t="s">
        <v>2884</v>
      </c>
      <c r="B157" s="7" t="s">
        <v>263</v>
      </c>
      <c r="C157" s="7" t="s">
        <v>264</v>
      </c>
      <c r="D157" s="7">
        <v>796637</v>
      </c>
      <c r="E157" s="8">
        <v>2727</v>
      </c>
      <c r="F157" s="8">
        <v>2762</v>
      </c>
      <c r="G157" s="8">
        <v>3022</v>
      </c>
      <c r="H157" s="8">
        <v>3275</v>
      </c>
      <c r="I157" s="8">
        <v>3551</v>
      </c>
      <c r="J157" s="8">
        <v>3792</v>
      </c>
      <c r="K157" s="8">
        <v>2716</v>
      </c>
      <c r="L157" s="8">
        <v>2625</v>
      </c>
      <c r="M157" s="8">
        <v>580.39883066558502</v>
      </c>
      <c r="N157" s="8">
        <v>616.80669392801201</v>
      </c>
      <c r="O157" s="8">
        <v>663.99561618927601</v>
      </c>
      <c r="P157" s="8">
        <v>889.38391826295697</v>
      </c>
      <c r="Q157" s="8">
        <v>854.74161040815397</v>
      </c>
      <c r="R157" s="8">
        <v>1133.4695990013599</v>
      </c>
      <c r="S157" s="8">
        <v>555.46883122843099</v>
      </c>
      <c r="T157" s="8">
        <v>567.82671939182899</v>
      </c>
      <c r="U157" s="8">
        <v>3530</v>
      </c>
      <c r="V157" s="8">
        <v>4022</v>
      </c>
      <c r="W157" s="8">
        <v>3980</v>
      </c>
      <c r="X157" s="8">
        <v>4065</v>
      </c>
      <c r="Y157" s="8">
        <v>4153</v>
      </c>
      <c r="Z157" s="8">
        <v>4825</v>
      </c>
      <c r="AA157" s="8">
        <v>3848</v>
      </c>
      <c r="AB157" s="8">
        <v>3776</v>
      </c>
      <c r="AC157" s="8">
        <v>1125.5436085941899</v>
      </c>
      <c r="AD157" s="8">
        <v>1593.6345830036701</v>
      </c>
      <c r="AE157" s="8">
        <v>1274.45328996086</v>
      </c>
      <c r="AF157" s="8">
        <v>1499.62660548791</v>
      </c>
      <c r="AG157" s="8">
        <v>1452.9097775457701</v>
      </c>
      <c r="AH157" s="8">
        <v>1996.86207684686</v>
      </c>
      <c r="AI157" s="8">
        <v>1188.8804335894699</v>
      </c>
      <c r="AJ157" s="8">
        <v>1290.5492382195</v>
      </c>
      <c r="AK157" s="8">
        <v>3058.75</v>
      </c>
      <c r="AL157" s="8">
        <v>732.76147738445047</v>
      </c>
      <c r="AM157" s="8">
        <v>4024.875</v>
      </c>
      <c r="AN157" s="8">
        <v>1427.8074516560289</v>
      </c>
      <c r="AP157" s="5">
        <f t="shared" si="32"/>
        <v>3171</v>
      </c>
      <c r="AQ157" s="5">
        <f t="shared" si="33"/>
        <v>4150.5</v>
      </c>
      <c r="AR157" s="5">
        <f t="shared" si="34"/>
        <v>800.17813565854624</v>
      </c>
      <c r="AS157" s="5">
        <f t="shared" si="35"/>
        <v>1482.3003815504001</v>
      </c>
      <c r="AT157" s="5">
        <f t="shared" si="36"/>
        <v>130</v>
      </c>
      <c r="AU157" s="5" t="str">
        <f t="shared" si="38"/>
        <v>Germany</v>
      </c>
      <c r="AW157" s="5">
        <f t="shared" si="37"/>
        <v>130</v>
      </c>
    </row>
    <row r="158" spans="1:49" x14ac:dyDescent="0.2">
      <c r="A158" s="7" t="s">
        <v>2884</v>
      </c>
      <c r="B158" s="7" t="s">
        <v>266</v>
      </c>
      <c r="C158" s="7" t="s">
        <v>267</v>
      </c>
      <c r="D158" s="7">
        <v>328486</v>
      </c>
      <c r="E158" s="8">
        <v>2575</v>
      </c>
      <c r="F158" s="8">
        <v>2544</v>
      </c>
      <c r="G158" s="8">
        <v>2715</v>
      </c>
      <c r="H158" s="8">
        <v>3334</v>
      </c>
      <c r="I158" s="8">
        <v>3175</v>
      </c>
      <c r="J158" s="8">
        <v>3347</v>
      </c>
      <c r="K158" s="8">
        <v>2569</v>
      </c>
      <c r="L158" s="8">
        <v>2429</v>
      </c>
      <c r="M158" s="8">
        <v>494.28521995905299</v>
      </c>
      <c r="N158" s="8">
        <v>490.68720485488302</v>
      </c>
      <c r="O158" s="8">
        <v>583.29644296059803</v>
      </c>
      <c r="P158" s="8">
        <v>851.725622636411</v>
      </c>
      <c r="Q158" s="8">
        <v>793.62378110382804</v>
      </c>
      <c r="R158" s="8">
        <v>980.24917693314706</v>
      </c>
      <c r="S158" s="8">
        <v>496.79491619552698</v>
      </c>
      <c r="T158" s="8">
        <v>466.36517649570902</v>
      </c>
      <c r="U158" s="8">
        <v>3629</v>
      </c>
      <c r="V158" s="8">
        <v>4174</v>
      </c>
      <c r="W158" s="8">
        <v>3743</v>
      </c>
      <c r="X158" s="8">
        <v>4394</v>
      </c>
      <c r="Y158" s="8">
        <v>3923</v>
      </c>
      <c r="Z158" s="8">
        <v>4354</v>
      </c>
      <c r="AA158" s="8">
        <v>3688</v>
      </c>
      <c r="AB158" s="8">
        <v>3532</v>
      </c>
      <c r="AC158" s="8">
        <v>1089.8710335063399</v>
      </c>
      <c r="AD158" s="8">
        <v>1543.1058321778801</v>
      </c>
      <c r="AE158" s="8">
        <v>1322.4180877183301</v>
      </c>
      <c r="AF158" s="8">
        <v>1596.1048787342099</v>
      </c>
      <c r="AG158" s="8">
        <v>1454.5649674852</v>
      </c>
      <c r="AH158" s="8">
        <v>1780.91689302752</v>
      </c>
      <c r="AI158" s="8">
        <v>1194.89778312663</v>
      </c>
      <c r="AJ158" s="8">
        <v>1368.3117592389699</v>
      </c>
      <c r="AK158" s="8">
        <v>2836</v>
      </c>
      <c r="AL158" s="8">
        <v>644.62844264239459</v>
      </c>
      <c r="AM158" s="8">
        <v>3929.625</v>
      </c>
      <c r="AN158" s="8">
        <v>1418.7739043768847</v>
      </c>
      <c r="AP158" s="5">
        <f t="shared" si="32"/>
        <v>2880</v>
      </c>
      <c r="AQ158" s="5">
        <f t="shared" si="33"/>
        <v>3874.25</v>
      </c>
      <c r="AR158" s="5">
        <f t="shared" si="34"/>
        <v>717.75173467292439</v>
      </c>
      <c r="AS158" s="5">
        <f t="shared" si="35"/>
        <v>1449.6728507195801</v>
      </c>
      <c r="AT158" s="5">
        <f t="shared" si="36"/>
        <v>93</v>
      </c>
      <c r="AU158" s="5" t="str">
        <f t="shared" si="38"/>
        <v>Germany</v>
      </c>
      <c r="AW158" s="5">
        <f t="shared" si="37"/>
        <v>93</v>
      </c>
    </row>
    <row r="159" spans="1:49" x14ac:dyDescent="0.2">
      <c r="A159" s="7" t="s">
        <v>2884</v>
      </c>
      <c r="B159" s="7" t="s">
        <v>269</v>
      </c>
      <c r="C159" s="7" t="s">
        <v>270</v>
      </c>
      <c r="D159" s="7">
        <v>424985</v>
      </c>
      <c r="E159" s="8">
        <v>3397</v>
      </c>
      <c r="F159" s="8">
        <v>3681</v>
      </c>
      <c r="G159" s="8">
        <v>3791</v>
      </c>
      <c r="H159" s="8">
        <v>4524</v>
      </c>
      <c r="I159" s="8">
        <v>4249</v>
      </c>
      <c r="J159" s="8">
        <v>5023</v>
      </c>
      <c r="K159" s="8">
        <v>3457</v>
      </c>
      <c r="L159" s="8">
        <v>3101</v>
      </c>
      <c r="M159" s="8">
        <v>1005.93186357312</v>
      </c>
      <c r="N159" s="8">
        <v>1126.35175743025</v>
      </c>
      <c r="O159" s="8">
        <v>1321.6204451067899</v>
      </c>
      <c r="P159" s="8">
        <v>1841.79956799565</v>
      </c>
      <c r="Q159" s="8">
        <v>1512.30375123406</v>
      </c>
      <c r="R159" s="8">
        <v>2051.1297958811601</v>
      </c>
      <c r="S159" s="8">
        <v>1020.1947786895601</v>
      </c>
      <c r="T159" s="8">
        <v>1111.9992458894401</v>
      </c>
      <c r="U159" s="8">
        <v>4057</v>
      </c>
      <c r="V159" s="8">
        <v>5290</v>
      </c>
      <c r="W159" s="8">
        <v>4692</v>
      </c>
      <c r="X159" s="8">
        <v>5352</v>
      </c>
      <c r="Y159" s="8">
        <v>4981</v>
      </c>
      <c r="Z159" s="8">
        <v>5699</v>
      </c>
      <c r="AA159" s="8">
        <v>4288</v>
      </c>
      <c r="AB159" s="8">
        <v>4708</v>
      </c>
      <c r="AC159" s="8">
        <v>1608.03423249824</v>
      </c>
      <c r="AD159" s="8">
        <v>2398.24396932523</v>
      </c>
      <c r="AE159" s="8">
        <v>2157.97202323478</v>
      </c>
      <c r="AF159" s="8">
        <v>2582.2203984611501</v>
      </c>
      <c r="AG159" s="8">
        <v>2076.33269047353</v>
      </c>
      <c r="AH159" s="8">
        <v>2831.9035722714698</v>
      </c>
      <c r="AI159" s="8">
        <v>1775.17208104374</v>
      </c>
      <c r="AJ159" s="8">
        <v>2153.6145289403298</v>
      </c>
      <c r="AK159" s="8">
        <v>3902.875</v>
      </c>
      <c r="AL159" s="8">
        <v>1373.9164007250038</v>
      </c>
      <c r="AM159" s="8">
        <v>4883.375</v>
      </c>
      <c r="AN159" s="8">
        <v>2197.9366870310587</v>
      </c>
      <c r="AP159" s="5">
        <f t="shared" si="32"/>
        <v>3957.5</v>
      </c>
      <c r="AQ159" s="5">
        <f t="shared" si="33"/>
        <v>4919</v>
      </c>
      <c r="AR159" s="5">
        <f t="shared" si="34"/>
        <v>1507.485427937974</v>
      </c>
      <c r="AS159" s="5">
        <f t="shared" si="35"/>
        <v>2209.2557181822676</v>
      </c>
      <c r="AT159" s="5">
        <f t="shared" si="36"/>
        <v>275</v>
      </c>
      <c r="AU159" s="5" t="str">
        <f t="shared" si="38"/>
        <v>Germany</v>
      </c>
      <c r="AW159" s="5">
        <f t="shared" si="37"/>
        <v>275</v>
      </c>
    </row>
    <row r="160" spans="1:49" x14ac:dyDescent="0.2">
      <c r="A160" s="7" t="s">
        <v>2884</v>
      </c>
      <c r="B160" s="7" t="s">
        <v>272</v>
      </c>
      <c r="C160" s="7" t="s">
        <v>273</v>
      </c>
      <c r="D160" s="7">
        <v>276228</v>
      </c>
      <c r="E160" s="8">
        <v>3164</v>
      </c>
      <c r="F160" s="8">
        <v>3017</v>
      </c>
      <c r="G160" s="8">
        <v>3095</v>
      </c>
      <c r="H160" s="8">
        <v>3526</v>
      </c>
      <c r="I160" s="8">
        <v>3465</v>
      </c>
      <c r="J160" s="8">
        <v>4261</v>
      </c>
      <c r="K160" s="8">
        <v>3096</v>
      </c>
      <c r="L160" s="8">
        <v>3181</v>
      </c>
      <c r="M160" s="8">
        <v>868.48269827183594</v>
      </c>
      <c r="N160" s="8">
        <v>853.58142271457905</v>
      </c>
      <c r="O160" s="8">
        <v>833.41810775874501</v>
      </c>
      <c r="P160" s="8">
        <v>1126.72140754104</v>
      </c>
      <c r="Q160" s="8">
        <v>1077.43004789047</v>
      </c>
      <c r="R160" s="8">
        <v>1579.93037382642</v>
      </c>
      <c r="S160" s="8">
        <v>974.42898605792402</v>
      </c>
      <c r="T160" s="8">
        <v>758.74250436117097</v>
      </c>
      <c r="U160" s="8">
        <v>4296</v>
      </c>
      <c r="V160" s="8">
        <v>4925</v>
      </c>
      <c r="W160" s="8">
        <v>4388</v>
      </c>
      <c r="X160" s="8">
        <v>5281</v>
      </c>
      <c r="Y160" s="8">
        <v>4831</v>
      </c>
      <c r="Z160" s="8">
        <v>5154</v>
      </c>
      <c r="AA160" s="8">
        <v>4185</v>
      </c>
      <c r="AB160" s="8">
        <v>4404</v>
      </c>
      <c r="AC160" s="8">
        <v>1635.58635660301</v>
      </c>
      <c r="AD160" s="8">
        <v>2182.9429279004298</v>
      </c>
      <c r="AE160" s="8">
        <v>1820.32126243179</v>
      </c>
      <c r="AF160" s="8">
        <v>2211.6678534646499</v>
      </c>
      <c r="AG160" s="8">
        <v>1921.4534825104599</v>
      </c>
      <c r="AH160" s="8">
        <v>2380.25236111404</v>
      </c>
      <c r="AI160" s="8">
        <v>2267.6105477453302</v>
      </c>
      <c r="AJ160" s="8">
        <v>1737.28389986926</v>
      </c>
      <c r="AK160" s="8">
        <v>3350.625</v>
      </c>
      <c r="AL160" s="8">
        <v>1009.091943552773</v>
      </c>
      <c r="AM160" s="8">
        <v>4683</v>
      </c>
      <c r="AN160" s="8">
        <v>2019.6398364548713</v>
      </c>
      <c r="AP160" s="5">
        <f t="shared" si="32"/>
        <v>3500.75</v>
      </c>
      <c r="AQ160" s="5">
        <f t="shared" si="33"/>
        <v>4643.5</v>
      </c>
      <c r="AR160" s="5">
        <f t="shared" si="34"/>
        <v>1103.4506639354049</v>
      </c>
      <c r="AS160" s="5">
        <f t="shared" si="35"/>
        <v>2076.6500728097726</v>
      </c>
      <c r="AT160" s="5">
        <f t="shared" si="36"/>
        <v>189</v>
      </c>
      <c r="AU160" s="5" t="str">
        <f t="shared" si="38"/>
        <v>Germany</v>
      </c>
      <c r="AW160" s="5">
        <f t="shared" si="37"/>
        <v>189</v>
      </c>
    </row>
    <row r="161" spans="1:49" x14ac:dyDescent="0.2">
      <c r="A161" s="7" t="s">
        <v>2884</v>
      </c>
      <c r="B161" s="7" t="s">
        <v>275</v>
      </c>
      <c r="C161" s="7" t="s">
        <v>276</v>
      </c>
      <c r="D161" s="7">
        <v>410222</v>
      </c>
      <c r="E161" s="8">
        <v>2859</v>
      </c>
      <c r="F161" s="8">
        <v>2756</v>
      </c>
      <c r="G161" s="8">
        <v>3344</v>
      </c>
      <c r="H161" s="8">
        <v>3583</v>
      </c>
      <c r="I161" s="8">
        <v>3319</v>
      </c>
      <c r="J161" s="8">
        <v>3736</v>
      </c>
      <c r="K161" s="8">
        <v>2696</v>
      </c>
      <c r="L161" s="8">
        <v>2975</v>
      </c>
      <c r="M161" s="8">
        <v>533.03629949698905</v>
      </c>
      <c r="N161" s="8">
        <v>601.16593699176701</v>
      </c>
      <c r="O161" s="8">
        <v>714.02255145454603</v>
      </c>
      <c r="P161" s="8">
        <v>907.07608681450199</v>
      </c>
      <c r="Q161" s="8">
        <v>844.67662932399901</v>
      </c>
      <c r="R161" s="8">
        <v>1317.61637114784</v>
      </c>
      <c r="S161" s="8">
        <v>544.67965062580299</v>
      </c>
      <c r="T161" s="8">
        <v>545.032888433675</v>
      </c>
      <c r="U161" s="8">
        <v>3777</v>
      </c>
      <c r="V161" s="8">
        <v>4650</v>
      </c>
      <c r="W161" s="8">
        <v>4352</v>
      </c>
      <c r="X161" s="8">
        <v>4891</v>
      </c>
      <c r="Y161" s="8">
        <v>4272</v>
      </c>
      <c r="Z161" s="8">
        <v>5258</v>
      </c>
      <c r="AA161" s="8">
        <v>3612</v>
      </c>
      <c r="AB161" s="8">
        <v>3942</v>
      </c>
      <c r="AC161" s="8">
        <v>1220.54179346453</v>
      </c>
      <c r="AD161" s="8">
        <v>1946.0157650548699</v>
      </c>
      <c r="AE161" s="8">
        <v>1512.9591427564101</v>
      </c>
      <c r="AF161" s="8">
        <v>1849.0589919854399</v>
      </c>
      <c r="AG161" s="8">
        <v>1638.5248663578</v>
      </c>
      <c r="AH161" s="8">
        <v>2618.4799694614799</v>
      </c>
      <c r="AI161" s="8">
        <v>1337.19158220073</v>
      </c>
      <c r="AJ161" s="8">
        <v>1385.5430652940099</v>
      </c>
      <c r="AK161" s="8">
        <v>3158.5</v>
      </c>
      <c r="AL161" s="8">
        <v>750.91330178614021</v>
      </c>
      <c r="AM161" s="8">
        <v>4344.25</v>
      </c>
      <c r="AN161" s="8">
        <v>1688.5393970719088</v>
      </c>
      <c r="AP161" s="5">
        <f t="shared" si="32"/>
        <v>3181.5</v>
      </c>
      <c r="AQ161" s="5">
        <f t="shared" si="33"/>
        <v>4271</v>
      </c>
      <c r="AR161" s="5">
        <f t="shared" si="34"/>
        <v>831.8163252691636</v>
      </c>
      <c r="AS161" s="5">
        <f t="shared" si="35"/>
        <v>1744.9348708285052</v>
      </c>
      <c r="AT161" s="5">
        <f t="shared" si="36"/>
        <v>135</v>
      </c>
      <c r="AU161" s="5" t="str">
        <f t="shared" si="38"/>
        <v>Germany</v>
      </c>
      <c r="AW161" s="5">
        <f t="shared" si="37"/>
        <v>135</v>
      </c>
    </row>
    <row r="162" spans="1:49" x14ac:dyDescent="0.2">
      <c r="A162" s="7" t="s">
        <v>2884</v>
      </c>
      <c r="B162" s="7" t="s">
        <v>278</v>
      </c>
      <c r="C162" s="7" t="s">
        <v>279</v>
      </c>
      <c r="D162" s="7">
        <v>174793</v>
      </c>
      <c r="E162" s="8">
        <v>3386</v>
      </c>
      <c r="F162" s="8">
        <v>3288</v>
      </c>
      <c r="G162" s="8">
        <v>3983</v>
      </c>
      <c r="H162" s="8">
        <v>3886</v>
      </c>
      <c r="I162" s="8">
        <v>3938</v>
      </c>
      <c r="J162" s="8">
        <v>4717</v>
      </c>
      <c r="K162" s="8">
        <v>3465</v>
      </c>
      <c r="L162" s="8">
        <v>3647</v>
      </c>
      <c r="M162" s="8">
        <v>788.845170556634</v>
      </c>
      <c r="N162" s="8">
        <v>856.064002191849</v>
      </c>
      <c r="O162" s="8">
        <v>1031.0069366059599</v>
      </c>
      <c r="P162" s="8">
        <v>1573.9186258119901</v>
      </c>
      <c r="Q162" s="8">
        <v>1341.4224573751601</v>
      </c>
      <c r="R162" s="8">
        <v>2382.3914409131098</v>
      </c>
      <c r="S162" s="8">
        <v>925.82421364480604</v>
      </c>
      <c r="T162" s="8">
        <v>1048.3762390035599</v>
      </c>
      <c r="U162" s="8">
        <v>5130</v>
      </c>
      <c r="V162" s="8">
        <v>5915</v>
      </c>
      <c r="W162" s="8">
        <v>5450</v>
      </c>
      <c r="X162" s="8">
        <v>5853</v>
      </c>
      <c r="Y162" s="8">
        <v>5635</v>
      </c>
      <c r="Z162" s="8">
        <v>6426</v>
      </c>
      <c r="AA162" s="8">
        <v>4852</v>
      </c>
      <c r="AB162" s="8">
        <v>5392</v>
      </c>
      <c r="AC162" s="8">
        <v>2215.8705917694901</v>
      </c>
      <c r="AD162" s="8">
        <v>3204.0421951076901</v>
      </c>
      <c r="AE162" s="8">
        <v>2433.3171548058799</v>
      </c>
      <c r="AF162" s="8">
        <v>3503.6940168222</v>
      </c>
      <c r="AG162" s="8">
        <v>3124.2812558020701</v>
      </c>
      <c r="AH162" s="8">
        <v>4466.5764141686104</v>
      </c>
      <c r="AI162" s="8">
        <v>2572.3394086468202</v>
      </c>
      <c r="AJ162" s="8">
        <v>2691.2725797755802</v>
      </c>
      <c r="AK162" s="8">
        <v>3788.75</v>
      </c>
      <c r="AL162" s="8">
        <v>1243.4811357628837</v>
      </c>
      <c r="AM162" s="8">
        <v>5581.625</v>
      </c>
      <c r="AN162" s="8">
        <v>3026.4242021122927</v>
      </c>
      <c r="AP162" s="5">
        <f t="shared" si="32"/>
        <v>3941.75</v>
      </c>
      <c r="AQ162" s="5">
        <f t="shared" si="33"/>
        <v>5576.25</v>
      </c>
      <c r="AR162" s="5">
        <f t="shared" si="34"/>
        <v>1454.3865953497252</v>
      </c>
      <c r="AS162" s="5">
        <f t="shared" si="35"/>
        <v>3213.6174145982704</v>
      </c>
      <c r="AT162" s="5">
        <f t="shared" si="36"/>
        <v>272</v>
      </c>
      <c r="AU162" s="5" t="str">
        <f t="shared" si="38"/>
        <v>Germany</v>
      </c>
      <c r="AW162" s="5">
        <f t="shared" si="37"/>
        <v>272</v>
      </c>
    </row>
    <row r="163" spans="1:49" x14ac:dyDescent="0.2">
      <c r="A163" s="7" t="s">
        <v>2884</v>
      </c>
      <c r="B163" s="7" t="s">
        <v>281</v>
      </c>
      <c r="C163" s="7" t="s">
        <v>282</v>
      </c>
      <c r="D163" s="7">
        <v>228678</v>
      </c>
      <c r="E163" s="8">
        <v>4620</v>
      </c>
      <c r="F163" s="8">
        <v>4823</v>
      </c>
      <c r="G163" s="8">
        <v>4765</v>
      </c>
      <c r="H163" s="8">
        <v>5654</v>
      </c>
      <c r="I163" s="8">
        <v>5869</v>
      </c>
      <c r="J163" s="8">
        <v>6213</v>
      </c>
      <c r="K163" s="8">
        <v>4714</v>
      </c>
      <c r="L163" s="8">
        <v>4216</v>
      </c>
      <c r="M163" s="8">
        <v>1531.44233397996</v>
      </c>
      <c r="N163" s="8">
        <v>1904.2943977417201</v>
      </c>
      <c r="O163" s="8">
        <v>1923.65028627726</v>
      </c>
      <c r="P163" s="8">
        <v>2864.0063771176501</v>
      </c>
      <c r="Q163" s="8">
        <v>2851.71471470404</v>
      </c>
      <c r="R163" s="8">
        <v>3626.9343530165002</v>
      </c>
      <c r="S163" s="8">
        <v>1791.6971956679899</v>
      </c>
      <c r="T163" s="8">
        <v>1494.4147513938501</v>
      </c>
      <c r="U163" s="8">
        <v>5503</v>
      </c>
      <c r="V163" s="8">
        <v>7001</v>
      </c>
      <c r="W163" s="8">
        <v>6552</v>
      </c>
      <c r="X163" s="8">
        <v>6862</v>
      </c>
      <c r="Y163" s="8">
        <v>6680</v>
      </c>
      <c r="Z163" s="8">
        <v>7758</v>
      </c>
      <c r="AA163" s="8">
        <v>6085</v>
      </c>
      <c r="AB163" s="8">
        <v>6050</v>
      </c>
      <c r="AC163" s="8">
        <v>2776.83686496256</v>
      </c>
      <c r="AD163" s="8">
        <v>4490.3181474610001</v>
      </c>
      <c r="AE163" s="8">
        <v>3565.5794009322199</v>
      </c>
      <c r="AF163" s="8">
        <v>4150.0645256833404</v>
      </c>
      <c r="AG163" s="8">
        <v>3968.2976543555601</v>
      </c>
      <c r="AH163" s="8">
        <v>5710.4166666666697</v>
      </c>
      <c r="AI163" s="8">
        <v>3679.47348042457</v>
      </c>
      <c r="AJ163" s="8">
        <v>3272.3441449820998</v>
      </c>
      <c r="AK163" s="8">
        <v>5109.25</v>
      </c>
      <c r="AL163" s="8">
        <v>2248.5193012373716</v>
      </c>
      <c r="AM163" s="8">
        <v>6561.375</v>
      </c>
      <c r="AN163" s="8">
        <v>3951.6663606835027</v>
      </c>
      <c r="AP163" s="5">
        <f t="shared" si="32"/>
        <v>5253</v>
      </c>
      <c r="AQ163" s="5">
        <f t="shared" si="33"/>
        <v>6643.25</v>
      </c>
      <c r="AR163" s="5">
        <f t="shared" si="34"/>
        <v>2525.7534783800061</v>
      </c>
      <c r="AS163" s="5">
        <f t="shared" si="35"/>
        <v>4157.6329866072247</v>
      </c>
      <c r="AT163" s="5">
        <f t="shared" si="36"/>
        <v>386</v>
      </c>
      <c r="AU163" s="5" t="str">
        <f t="shared" si="38"/>
        <v>Germany</v>
      </c>
      <c r="AW163" s="5">
        <f t="shared" si="37"/>
        <v>386</v>
      </c>
    </row>
    <row r="164" spans="1:49" x14ac:dyDescent="0.2">
      <c r="A164" s="7" t="s">
        <v>2884</v>
      </c>
      <c r="B164" s="7" t="s">
        <v>284</v>
      </c>
      <c r="C164" s="7" t="s">
        <v>285</v>
      </c>
      <c r="D164" s="7">
        <v>212506</v>
      </c>
      <c r="E164" s="8">
        <v>3251</v>
      </c>
      <c r="F164" s="8">
        <v>3310</v>
      </c>
      <c r="G164" s="8">
        <v>3300</v>
      </c>
      <c r="H164" s="8">
        <v>3751</v>
      </c>
      <c r="I164" s="8">
        <v>3816</v>
      </c>
      <c r="J164" s="8">
        <v>4233</v>
      </c>
      <c r="K164" s="8">
        <v>3242</v>
      </c>
      <c r="L164" s="8">
        <v>3427</v>
      </c>
      <c r="M164" s="8">
        <v>731.37050590887804</v>
      </c>
      <c r="N164" s="8">
        <v>814.46456915172803</v>
      </c>
      <c r="O164" s="8">
        <v>862.10384453259803</v>
      </c>
      <c r="P164" s="8">
        <v>1169.1745916631501</v>
      </c>
      <c r="Q164" s="8">
        <v>1128.8409193498001</v>
      </c>
      <c r="R164" s="8">
        <v>1535.2132056563601</v>
      </c>
      <c r="S164" s="8">
        <v>882.17060290448001</v>
      </c>
      <c r="T164" s="8">
        <v>911.59739165598205</v>
      </c>
      <c r="U164" s="8">
        <v>4023</v>
      </c>
      <c r="V164" s="8">
        <v>4797</v>
      </c>
      <c r="W164" s="8">
        <v>4344</v>
      </c>
      <c r="X164" s="8">
        <v>4731</v>
      </c>
      <c r="Y164" s="8">
        <v>5090</v>
      </c>
      <c r="Z164" s="8">
        <v>5603</v>
      </c>
      <c r="AA164" s="8">
        <v>4360</v>
      </c>
      <c r="AB164" s="8">
        <v>4685</v>
      </c>
      <c r="AC164" s="8">
        <v>1352.09945334963</v>
      </c>
      <c r="AD164" s="8">
        <v>2135.49550456213</v>
      </c>
      <c r="AE164" s="8">
        <v>1618.3395793038501</v>
      </c>
      <c r="AF164" s="8">
        <v>2183.1524412122199</v>
      </c>
      <c r="AG164" s="8">
        <v>2137.8541464306199</v>
      </c>
      <c r="AH164" s="8">
        <v>2926.8715732619999</v>
      </c>
      <c r="AI164" s="8">
        <v>1839.40955691411</v>
      </c>
      <c r="AJ164" s="8">
        <v>1978.7157505561399</v>
      </c>
      <c r="AK164" s="8">
        <v>3541.25</v>
      </c>
      <c r="AL164" s="8">
        <v>1004.3669538528721</v>
      </c>
      <c r="AM164" s="8">
        <v>4704.125</v>
      </c>
      <c r="AN164" s="8">
        <v>2021.4922506988378</v>
      </c>
      <c r="AP164" s="5">
        <f t="shared" si="32"/>
        <v>3679.5</v>
      </c>
      <c r="AQ164" s="5">
        <f t="shared" si="33"/>
        <v>4934.5</v>
      </c>
      <c r="AR164" s="5">
        <f t="shared" si="34"/>
        <v>1125.3993422459546</v>
      </c>
      <c r="AS164" s="5">
        <f t="shared" si="35"/>
        <v>2220.7127567907173</v>
      </c>
      <c r="AT164" s="5">
        <f t="shared" si="36"/>
        <v>223</v>
      </c>
      <c r="AU164" s="5" t="str">
        <f t="shared" si="38"/>
        <v>Germany</v>
      </c>
      <c r="AW164" s="5">
        <f t="shared" si="37"/>
        <v>223</v>
      </c>
    </row>
    <row r="165" spans="1:49" x14ac:dyDescent="0.2">
      <c r="A165" s="7" t="s">
        <v>2884</v>
      </c>
      <c r="B165" s="7" t="s">
        <v>287</v>
      </c>
      <c r="C165" s="7" t="s">
        <v>288</v>
      </c>
      <c r="D165" s="7">
        <v>291320</v>
      </c>
      <c r="E165" s="8">
        <v>2532</v>
      </c>
      <c r="F165" s="8">
        <v>2608</v>
      </c>
      <c r="G165" s="8">
        <v>2635</v>
      </c>
      <c r="H165" s="8">
        <v>3328</v>
      </c>
      <c r="I165" s="8">
        <v>3195</v>
      </c>
      <c r="J165" s="8">
        <v>3057</v>
      </c>
      <c r="K165" s="8">
        <v>1998</v>
      </c>
      <c r="L165" s="8">
        <v>2411</v>
      </c>
      <c r="M165" s="8">
        <v>450.91130020897498</v>
      </c>
      <c r="N165" s="8">
        <v>476.41528400643801</v>
      </c>
      <c r="O165" s="8">
        <v>484.672291433091</v>
      </c>
      <c r="P165" s="8">
        <v>907.13451593833304</v>
      </c>
      <c r="Q165" s="8">
        <v>843.88226403177202</v>
      </c>
      <c r="R165" s="8">
        <v>892.61360095650502</v>
      </c>
      <c r="S165" s="8">
        <v>379.085106485447</v>
      </c>
      <c r="T165" s="8">
        <v>451.02090701170499</v>
      </c>
      <c r="U165" s="8">
        <v>3220</v>
      </c>
      <c r="V165" s="8">
        <v>4302</v>
      </c>
      <c r="W165" s="8">
        <v>3675</v>
      </c>
      <c r="X165" s="8">
        <v>4251</v>
      </c>
      <c r="Y165" s="8">
        <v>4062</v>
      </c>
      <c r="Z165" s="8">
        <v>4528</v>
      </c>
      <c r="AA165" s="8">
        <v>3080</v>
      </c>
      <c r="AB165" s="8">
        <v>3571</v>
      </c>
      <c r="AC165" s="8">
        <v>951.73436732348398</v>
      </c>
      <c r="AD165" s="8">
        <v>1500.2527651252001</v>
      </c>
      <c r="AE165" s="8">
        <v>1087.91264738105</v>
      </c>
      <c r="AF165" s="8">
        <v>1555.4683507762099</v>
      </c>
      <c r="AG165" s="8">
        <v>1367.2673087062699</v>
      </c>
      <c r="AH165" s="8">
        <v>1732.98686937106</v>
      </c>
      <c r="AI165" s="8">
        <v>991.74247269982197</v>
      </c>
      <c r="AJ165" s="8">
        <v>1174.1733507045799</v>
      </c>
      <c r="AK165" s="8">
        <v>2720.5</v>
      </c>
      <c r="AL165" s="8">
        <v>610.71690875903334</v>
      </c>
      <c r="AM165" s="8">
        <v>3836.125</v>
      </c>
      <c r="AN165" s="8">
        <v>1295.1922665109594</v>
      </c>
      <c r="AP165" s="5">
        <f t="shared" si="32"/>
        <v>2665.25</v>
      </c>
      <c r="AQ165" s="5">
        <f t="shared" si="33"/>
        <v>3810.25</v>
      </c>
      <c r="AR165" s="5">
        <f t="shared" si="34"/>
        <v>694.7472788847524</v>
      </c>
      <c r="AS165" s="5">
        <f t="shared" si="35"/>
        <v>1316.5425003704329</v>
      </c>
      <c r="AT165" s="5">
        <f t="shared" si="36"/>
        <v>73</v>
      </c>
      <c r="AU165" s="5" t="str">
        <f t="shared" si="38"/>
        <v>Germany</v>
      </c>
      <c r="AW165" s="5">
        <f t="shared" si="37"/>
        <v>73</v>
      </c>
    </row>
    <row r="166" spans="1:49" x14ac:dyDescent="0.2">
      <c r="A166" s="7" t="s">
        <v>2884</v>
      </c>
      <c r="B166" s="7" t="s">
        <v>290</v>
      </c>
      <c r="C166" s="7" t="s">
        <v>291</v>
      </c>
      <c r="D166" s="7">
        <v>247084</v>
      </c>
      <c r="E166" s="8">
        <v>4274</v>
      </c>
      <c r="F166" s="8">
        <v>4373</v>
      </c>
      <c r="G166" s="8">
        <v>4602</v>
      </c>
      <c r="H166" s="8">
        <v>5357</v>
      </c>
      <c r="I166" s="8">
        <v>5532</v>
      </c>
      <c r="J166" s="8">
        <v>5933</v>
      </c>
      <c r="K166" s="8">
        <v>4241</v>
      </c>
      <c r="L166" s="8">
        <v>4866</v>
      </c>
      <c r="M166" s="8">
        <v>1645.6615812278401</v>
      </c>
      <c r="N166" s="8">
        <v>1752.6972924762999</v>
      </c>
      <c r="O166" s="8">
        <v>1810.7701759694401</v>
      </c>
      <c r="P166" s="8">
        <v>2661.39019986325</v>
      </c>
      <c r="Q166" s="8">
        <v>2670.5105729899101</v>
      </c>
      <c r="R166" s="8">
        <v>3546.7679894924499</v>
      </c>
      <c r="S166" s="8">
        <v>1467.7504873723601</v>
      </c>
      <c r="T166" s="8">
        <v>1684.51812515138</v>
      </c>
      <c r="U166" s="8">
        <v>5537</v>
      </c>
      <c r="V166" s="8">
        <v>6412</v>
      </c>
      <c r="W166" s="8">
        <v>6247</v>
      </c>
      <c r="X166" s="8">
        <v>6505</v>
      </c>
      <c r="Y166" s="8">
        <v>6641</v>
      </c>
      <c r="Z166" s="8">
        <v>6653</v>
      </c>
      <c r="AA166" s="8">
        <v>6024</v>
      </c>
      <c r="AB166" s="8">
        <v>6237</v>
      </c>
      <c r="AC166" s="8">
        <v>2977.0282449347201</v>
      </c>
      <c r="AD166" s="8">
        <v>4207.5647075647103</v>
      </c>
      <c r="AE166" s="8">
        <v>3310.49453647976</v>
      </c>
      <c r="AF166" s="8">
        <v>3999.3927210286001</v>
      </c>
      <c r="AG166" s="8">
        <v>3940.2230619621901</v>
      </c>
      <c r="AH166" s="8">
        <v>4542.22840215223</v>
      </c>
      <c r="AI166" s="8">
        <v>3121.9630745989102</v>
      </c>
      <c r="AJ166" s="8">
        <v>3601.7226081508902</v>
      </c>
      <c r="AK166" s="8">
        <v>4897.25</v>
      </c>
      <c r="AL166" s="8">
        <v>2155.0083030678661</v>
      </c>
      <c r="AM166" s="8">
        <v>6282</v>
      </c>
      <c r="AN166" s="8">
        <v>3712.5771696090014</v>
      </c>
      <c r="AP166" s="5">
        <f t="shared" si="32"/>
        <v>5143</v>
      </c>
      <c r="AQ166" s="5">
        <f t="shared" si="33"/>
        <v>6388.75</v>
      </c>
      <c r="AR166" s="5">
        <f t="shared" si="34"/>
        <v>2406.1874749738699</v>
      </c>
      <c r="AS166" s="5">
        <f t="shared" si="35"/>
        <v>3801.5342867160552</v>
      </c>
      <c r="AT166" s="5">
        <f t="shared" si="36"/>
        <v>376</v>
      </c>
      <c r="AU166" s="5" t="str">
        <f t="shared" si="38"/>
        <v>Germany</v>
      </c>
      <c r="AW166" s="5">
        <f t="shared" si="37"/>
        <v>376</v>
      </c>
    </row>
    <row r="167" spans="1:49" x14ac:dyDescent="0.2">
      <c r="A167" s="7" t="s">
        <v>2884</v>
      </c>
      <c r="B167" s="7" t="s">
        <v>293</v>
      </c>
      <c r="C167" s="7" t="s">
        <v>294</v>
      </c>
      <c r="D167" s="7">
        <v>286305</v>
      </c>
      <c r="E167" s="8">
        <v>3223</v>
      </c>
      <c r="F167" s="8">
        <v>3399</v>
      </c>
      <c r="G167" s="8">
        <v>3211</v>
      </c>
      <c r="H167" s="8">
        <v>3890</v>
      </c>
      <c r="I167" s="8">
        <v>3936</v>
      </c>
      <c r="J167" s="8">
        <v>4514</v>
      </c>
      <c r="K167" s="8">
        <v>3295</v>
      </c>
      <c r="L167" s="8">
        <v>3099</v>
      </c>
      <c r="M167" s="8">
        <v>863.20668591813399</v>
      </c>
      <c r="N167" s="8">
        <v>927.48695402856595</v>
      </c>
      <c r="O167" s="8">
        <v>909.01193552075597</v>
      </c>
      <c r="P167" s="8">
        <v>1375.8174992409899</v>
      </c>
      <c r="Q167" s="8">
        <v>1396.9013864287699</v>
      </c>
      <c r="R167" s="8">
        <v>1963.1515464418101</v>
      </c>
      <c r="S167" s="8">
        <v>814.31346586940504</v>
      </c>
      <c r="T167" s="8">
        <v>899.13605421606906</v>
      </c>
      <c r="U167" s="8">
        <v>3805</v>
      </c>
      <c r="V167" s="8">
        <v>5036</v>
      </c>
      <c r="W167" s="8">
        <v>3996</v>
      </c>
      <c r="X167" s="8">
        <v>4695</v>
      </c>
      <c r="Y167" s="8">
        <v>4905</v>
      </c>
      <c r="Z167" s="8">
        <v>5496</v>
      </c>
      <c r="AA167" s="8">
        <v>4384</v>
      </c>
      <c r="AB167" s="8">
        <v>4258</v>
      </c>
      <c r="AC167" s="8">
        <v>1297.7931880487399</v>
      </c>
      <c r="AD167" s="8">
        <v>1935.89520053207</v>
      </c>
      <c r="AE167" s="8">
        <v>1424.17677662797</v>
      </c>
      <c r="AF167" s="8">
        <v>1958.24799626501</v>
      </c>
      <c r="AG167" s="8">
        <v>2090.2057820064501</v>
      </c>
      <c r="AH167" s="8">
        <v>2926.5381836587298</v>
      </c>
      <c r="AI167" s="8">
        <v>1542.8632637189901</v>
      </c>
      <c r="AJ167" s="8">
        <v>1742.94614531049</v>
      </c>
      <c r="AK167" s="8">
        <v>3570.875</v>
      </c>
      <c r="AL167" s="8">
        <v>1143.6281909580625</v>
      </c>
      <c r="AM167" s="8">
        <v>4571.875</v>
      </c>
      <c r="AN167" s="8">
        <v>1864.8333170210562</v>
      </c>
      <c r="AP167" s="5">
        <f t="shared" si="32"/>
        <v>3711</v>
      </c>
      <c r="AQ167" s="5">
        <f t="shared" si="33"/>
        <v>4760.75</v>
      </c>
      <c r="AR167" s="5">
        <f t="shared" si="34"/>
        <v>1289.863990439409</v>
      </c>
      <c r="AS167" s="5">
        <f t="shared" si="35"/>
        <v>2075.6383436736651</v>
      </c>
      <c r="AT167" s="5">
        <f t="shared" si="36"/>
        <v>230</v>
      </c>
      <c r="AU167" s="5" t="str">
        <f t="shared" si="38"/>
        <v>Germany</v>
      </c>
      <c r="AW167" s="5">
        <f t="shared" si="37"/>
        <v>230</v>
      </c>
    </row>
    <row r="168" spans="1:49" x14ac:dyDescent="0.2">
      <c r="A168" s="7" t="s">
        <v>2884</v>
      </c>
      <c r="B168" s="7" t="s">
        <v>296</v>
      </c>
      <c r="C168" s="7" t="s">
        <v>297</v>
      </c>
      <c r="D168" s="7">
        <v>80196</v>
      </c>
      <c r="E168" s="8">
        <v>3717</v>
      </c>
      <c r="F168" s="8">
        <v>3878</v>
      </c>
      <c r="G168" s="8">
        <v>4182</v>
      </c>
      <c r="H168" s="8">
        <v>4676</v>
      </c>
      <c r="I168" s="8">
        <v>4086</v>
      </c>
      <c r="J168" s="8">
        <v>4511</v>
      </c>
      <c r="K168" s="8">
        <v>3839</v>
      </c>
      <c r="L168" s="8">
        <v>3826</v>
      </c>
      <c r="M168" s="8">
        <v>1006.96094021236</v>
      </c>
      <c r="N168" s="8">
        <v>1166.3791513932499</v>
      </c>
      <c r="O168" s="8">
        <v>1213.7065150051401</v>
      </c>
      <c r="P168" s="8">
        <v>1974.8670093630001</v>
      </c>
      <c r="Q168" s="8">
        <v>1511.60014925476</v>
      </c>
      <c r="R168" s="8">
        <v>2096.97025139273</v>
      </c>
      <c r="S168" s="8">
        <v>1037.18019660909</v>
      </c>
      <c r="T168" s="8">
        <v>1008.83933163149</v>
      </c>
      <c r="U168" s="8">
        <v>5074</v>
      </c>
      <c r="V168" s="8">
        <v>5899</v>
      </c>
      <c r="W168" s="8">
        <v>5318</v>
      </c>
      <c r="X168" s="8">
        <v>5904</v>
      </c>
      <c r="Y168" s="8">
        <v>5816</v>
      </c>
      <c r="Z168" s="8">
        <v>6438</v>
      </c>
      <c r="AA168" s="8">
        <v>5210</v>
      </c>
      <c r="AB168" s="8">
        <v>5334</v>
      </c>
      <c r="AC168" s="8">
        <v>2315.8948419718799</v>
      </c>
      <c r="AD168" s="8">
        <v>2975.55918323278</v>
      </c>
      <c r="AE168" s="8">
        <v>2206.1826030603302</v>
      </c>
      <c r="AF168" s="8">
        <v>3268.7654569606202</v>
      </c>
      <c r="AG168" s="8">
        <v>2716.2169224535201</v>
      </c>
      <c r="AH168" s="8">
        <v>3956.9333815506702</v>
      </c>
      <c r="AI168" s="8">
        <v>2352.2567666104101</v>
      </c>
      <c r="AJ168" s="8">
        <v>2595.9921161817801</v>
      </c>
      <c r="AK168" s="8">
        <v>4089.375</v>
      </c>
      <c r="AL168" s="8">
        <v>1377.0629431077275</v>
      </c>
      <c r="AM168" s="8">
        <v>5624.125</v>
      </c>
      <c r="AN168" s="8">
        <v>2798.475159002749</v>
      </c>
      <c r="AP168" s="5">
        <f t="shared" si="32"/>
        <v>4065.5</v>
      </c>
      <c r="AQ168" s="5">
        <f t="shared" si="33"/>
        <v>5699.5</v>
      </c>
      <c r="AR168" s="5">
        <f t="shared" si="34"/>
        <v>1525.8913876502143</v>
      </c>
      <c r="AS168" s="5">
        <f t="shared" si="35"/>
        <v>2905.3497966990949</v>
      </c>
      <c r="AT168" s="5">
        <f t="shared" si="36"/>
        <v>287</v>
      </c>
      <c r="AU168" s="5" t="str">
        <f t="shared" si="38"/>
        <v>Germany</v>
      </c>
      <c r="AW168" s="5">
        <f t="shared" si="37"/>
        <v>287</v>
      </c>
    </row>
    <row r="169" spans="1:49" x14ac:dyDescent="0.2">
      <c r="A169" s="7" t="s">
        <v>2884</v>
      </c>
      <c r="B169" s="7" t="s">
        <v>299</v>
      </c>
      <c r="C169" s="7" t="s">
        <v>300</v>
      </c>
      <c r="D169" s="7">
        <v>270688</v>
      </c>
      <c r="E169" s="8">
        <v>4266</v>
      </c>
      <c r="F169" s="8">
        <v>4355</v>
      </c>
      <c r="G169" s="8">
        <v>4683</v>
      </c>
      <c r="H169" s="8">
        <v>5086</v>
      </c>
      <c r="I169" s="8">
        <v>5308</v>
      </c>
      <c r="J169" s="8">
        <v>5936</v>
      </c>
      <c r="K169" s="8">
        <v>3837</v>
      </c>
      <c r="L169" s="8">
        <v>4253</v>
      </c>
      <c r="M169" s="8">
        <v>1489.7177867417199</v>
      </c>
      <c r="N169" s="8">
        <v>1556.9946787522399</v>
      </c>
      <c r="O169" s="8">
        <v>1667.77181673118</v>
      </c>
      <c r="P169" s="8">
        <v>2263.2123694730799</v>
      </c>
      <c r="Q169" s="8">
        <v>2231.1533332785698</v>
      </c>
      <c r="R169" s="8">
        <v>3159.12316092639</v>
      </c>
      <c r="S169" s="8">
        <v>1242.74624174632</v>
      </c>
      <c r="T169" s="8">
        <v>1269.8128217180899</v>
      </c>
      <c r="U169" s="8">
        <v>5544</v>
      </c>
      <c r="V169" s="8">
        <v>6716</v>
      </c>
      <c r="W169" s="8">
        <v>6307</v>
      </c>
      <c r="X169" s="8">
        <v>6582</v>
      </c>
      <c r="Y169" s="8">
        <v>6054</v>
      </c>
      <c r="Z169" s="8">
        <v>7122</v>
      </c>
      <c r="AA169" s="8">
        <v>5346</v>
      </c>
      <c r="AB169" s="8">
        <v>5694</v>
      </c>
      <c r="AC169" s="8">
        <v>3068.04721454025</v>
      </c>
      <c r="AD169" s="8">
        <v>4248.74263797597</v>
      </c>
      <c r="AE169" s="8">
        <v>3442.4512273854998</v>
      </c>
      <c r="AF169" s="8">
        <v>3848.5885308107499</v>
      </c>
      <c r="AG169" s="8">
        <v>3302.8561467026798</v>
      </c>
      <c r="AH169" s="8">
        <v>4913.87608806964</v>
      </c>
      <c r="AI169" s="8">
        <v>2779.8931908647401</v>
      </c>
      <c r="AJ169" s="8">
        <v>2981.25436839446</v>
      </c>
      <c r="AK169" s="8">
        <v>4715.5</v>
      </c>
      <c r="AL169" s="8">
        <v>1860.0665261709485</v>
      </c>
      <c r="AM169" s="8">
        <v>6170.625</v>
      </c>
      <c r="AN169" s="8">
        <v>3573.2136755929987</v>
      </c>
      <c r="AP169" s="5">
        <f t="shared" si="32"/>
        <v>4833.5</v>
      </c>
      <c r="AQ169" s="5">
        <f t="shared" si="33"/>
        <v>6054</v>
      </c>
      <c r="AR169" s="5">
        <f t="shared" si="34"/>
        <v>2033.2095854284896</v>
      </c>
      <c r="AS169" s="5">
        <f t="shared" si="35"/>
        <v>3494.46994850788</v>
      </c>
      <c r="AT169" s="5">
        <f t="shared" si="36"/>
        <v>350</v>
      </c>
      <c r="AU169" s="5" t="str">
        <f t="shared" si="38"/>
        <v>Germany</v>
      </c>
      <c r="AW169" s="5">
        <f t="shared" si="37"/>
        <v>350</v>
      </c>
    </row>
    <row r="170" spans="1:49" x14ac:dyDescent="0.2">
      <c r="A170" s="7" t="s">
        <v>2884</v>
      </c>
      <c r="B170" s="7" t="s">
        <v>302</v>
      </c>
      <c r="C170" s="7" t="s">
        <v>303</v>
      </c>
      <c r="D170" s="7">
        <v>184139</v>
      </c>
      <c r="E170" s="8">
        <v>6053</v>
      </c>
      <c r="F170" s="8">
        <v>6018</v>
      </c>
      <c r="G170" s="8">
        <v>6738</v>
      </c>
      <c r="H170" s="8">
        <v>6546</v>
      </c>
      <c r="I170" s="8">
        <v>7246</v>
      </c>
      <c r="J170" s="8">
        <v>7983</v>
      </c>
      <c r="K170" s="8">
        <v>5488</v>
      </c>
      <c r="L170" s="8">
        <v>6206</v>
      </c>
      <c r="M170" s="8">
        <v>3280.9715800889398</v>
      </c>
      <c r="N170" s="8">
        <v>3270.2470731882499</v>
      </c>
      <c r="O170" s="8">
        <v>3781.7719129716702</v>
      </c>
      <c r="P170" s="8">
        <v>4405.3955523149798</v>
      </c>
      <c r="Q170" s="8">
        <v>4750.9872241579596</v>
      </c>
      <c r="R170" s="8">
        <v>5655.84415584416</v>
      </c>
      <c r="S170" s="8">
        <v>2785.4745055707199</v>
      </c>
      <c r="T170" s="8">
        <v>3658.5238615476201</v>
      </c>
      <c r="U170" s="8">
        <v>7554</v>
      </c>
      <c r="V170" s="8">
        <v>8250</v>
      </c>
      <c r="W170" s="8">
        <v>7794</v>
      </c>
      <c r="X170" s="8">
        <v>7283</v>
      </c>
      <c r="Y170" s="8">
        <v>7880</v>
      </c>
      <c r="Z170" s="8">
        <v>8290</v>
      </c>
      <c r="AA170" s="8">
        <v>7062</v>
      </c>
      <c r="AB170" s="8">
        <v>7270</v>
      </c>
      <c r="AC170" s="8">
        <v>4941.7151475974997</v>
      </c>
      <c r="AD170" s="8">
        <v>6065.1629072681699</v>
      </c>
      <c r="AE170" s="8">
        <v>5458.7504509379496</v>
      </c>
      <c r="AF170" s="8">
        <v>5609.1079972658899</v>
      </c>
      <c r="AG170" s="8">
        <v>5371.0066305003002</v>
      </c>
      <c r="AH170" s="8">
        <v>6666.6666666666697</v>
      </c>
      <c r="AI170" s="8">
        <v>4338.0768092306598</v>
      </c>
      <c r="AJ170" s="8">
        <v>5075.7623697823001</v>
      </c>
      <c r="AK170" s="8">
        <v>6534.75</v>
      </c>
      <c r="AL170" s="8">
        <v>3948.6519832105373</v>
      </c>
      <c r="AM170" s="8">
        <v>7672.875</v>
      </c>
      <c r="AN170" s="8">
        <v>5440.7811224061797</v>
      </c>
      <c r="AP170" s="5">
        <f t="shared" si="32"/>
        <v>6730.75</v>
      </c>
      <c r="AQ170" s="5">
        <f t="shared" si="33"/>
        <v>7625.5</v>
      </c>
      <c r="AR170" s="5">
        <f t="shared" si="34"/>
        <v>4251.2450598870873</v>
      </c>
      <c r="AS170" s="5">
        <f t="shared" si="35"/>
        <v>5362.8781190449827</v>
      </c>
      <c r="AT170" s="5">
        <f t="shared" si="36"/>
        <v>485</v>
      </c>
      <c r="AU170" s="5" t="str">
        <f t="shared" si="38"/>
        <v>Germany</v>
      </c>
      <c r="AW170" s="5">
        <f t="shared" si="37"/>
        <v>485</v>
      </c>
    </row>
    <row r="171" spans="1:49" x14ac:dyDescent="0.2">
      <c r="A171" s="7" t="s">
        <v>2884</v>
      </c>
      <c r="B171" s="7" t="s">
        <v>305</v>
      </c>
      <c r="C171" s="7" t="s">
        <v>306</v>
      </c>
      <c r="D171" s="7">
        <v>250013</v>
      </c>
      <c r="E171" s="8">
        <v>2898</v>
      </c>
      <c r="F171" s="8">
        <v>3172</v>
      </c>
      <c r="G171" s="8">
        <v>3359</v>
      </c>
      <c r="H171" s="8">
        <v>3959</v>
      </c>
      <c r="I171" s="8">
        <v>3600</v>
      </c>
      <c r="J171" s="8">
        <v>3954</v>
      </c>
      <c r="K171" s="8">
        <v>2817</v>
      </c>
      <c r="L171" s="8">
        <v>3265</v>
      </c>
      <c r="M171" s="8">
        <v>742.44148714465905</v>
      </c>
      <c r="N171" s="8">
        <v>858.32779007605598</v>
      </c>
      <c r="O171" s="8">
        <v>797.64027696645906</v>
      </c>
      <c r="P171" s="8">
        <v>1243.1017289717399</v>
      </c>
      <c r="Q171" s="8">
        <v>1125.1146446965399</v>
      </c>
      <c r="R171" s="8">
        <v>1595.90606909996</v>
      </c>
      <c r="S171" s="8">
        <v>678.50507523599595</v>
      </c>
      <c r="T171" s="8">
        <v>731.38443401943005</v>
      </c>
      <c r="U171" s="8">
        <v>3556</v>
      </c>
      <c r="V171" s="8">
        <v>4938</v>
      </c>
      <c r="W171" s="8">
        <v>4116</v>
      </c>
      <c r="X171" s="8">
        <v>5243</v>
      </c>
      <c r="Y171" s="8">
        <v>4737</v>
      </c>
      <c r="Z171" s="8">
        <v>5505</v>
      </c>
      <c r="AA171" s="8">
        <v>3886</v>
      </c>
      <c r="AB171" s="8">
        <v>4446</v>
      </c>
      <c r="AC171" s="8">
        <v>1323.5257728722299</v>
      </c>
      <c r="AD171" s="8">
        <v>2164.07806495468</v>
      </c>
      <c r="AE171" s="8">
        <v>1570.4864475274601</v>
      </c>
      <c r="AF171" s="8">
        <v>2197.1808046226902</v>
      </c>
      <c r="AG171" s="8">
        <v>1986.2657552964599</v>
      </c>
      <c r="AH171" s="8">
        <v>2770.0414027954698</v>
      </c>
      <c r="AI171" s="8">
        <v>1539.97366670663</v>
      </c>
      <c r="AJ171" s="8">
        <v>1623.6713056791</v>
      </c>
      <c r="AK171" s="8">
        <v>3378</v>
      </c>
      <c r="AL171" s="8">
        <v>971.55268827635484</v>
      </c>
      <c r="AM171" s="8">
        <v>4553.375</v>
      </c>
      <c r="AN171" s="8">
        <v>1896.90290255684</v>
      </c>
      <c r="AP171" s="5">
        <f t="shared" si="32"/>
        <v>3409</v>
      </c>
      <c r="AQ171" s="5">
        <f t="shared" si="33"/>
        <v>4643.5</v>
      </c>
      <c r="AR171" s="5">
        <f t="shared" si="34"/>
        <v>1074.8023904047332</v>
      </c>
      <c r="AS171" s="5">
        <f t="shared" si="35"/>
        <v>1979.9880326194148</v>
      </c>
      <c r="AT171" s="5">
        <f t="shared" si="36"/>
        <v>174</v>
      </c>
      <c r="AU171" s="5" t="str">
        <f t="shared" si="38"/>
        <v>Germany</v>
      </c>
      <c r="AW171" s="5">
        <f t="shared" si="37"/>
        <v>174</v>
      </c>
    </row>
    <row r="172" spans="1:49" x14ac:dyDescent="0.2">
      <c r="A172" s="7" t="s">
        <v>2884</v>
      </c>
      <c r="B172" s="7" t="s">
        <v>308</v>
      </c>
      <c r="C172" s="7" t="s">
        <v>309</v>
      </c>
      <c r="D172" s="7">
        <v>179011</v>
      </c>
      <c r="E172" s="8">
        <v>3566</v>
      </c>
      <c r="F172" s="8">
        <v>3869</v>
      </c>
      <c r="G172" s="8">
        <v>3617</v>
      </c>
      <c r="H172" s="8">
        <v>4481</v>
      </c>
      <c r="I172" s="8">
        <v>4019</v>
      </c>
      <c r="J172" s="8">
        <v>4654</v>
      </c>
      <c r="K172" s="8">
        <v>3314</v>
      </c>
      <c r="L172" s="8">
        <v>3690</v>
      </c>
      <c r="M172" s="8">
        <v>1058.2784062088599</v>
      </c>
      <c r="N172" s="8">
        <v>1229.6473732591701</v>
      </c>
      <c r="O172" s="8">
        <v>1272.4647886616001</v>
      </c>
      <c r="P172" s="8">
        <v>1836.14429662212</v>
      </c>
      <c r="Q172" s="8">
        <v>1618.07934089436</v>
      </c>
      <c r="R172" s="8">
        <v>2136.3230238779802</v>
      </c>
      <c r="S172" s="8">
        <v>918.38624388506105</v>
      </c>
      <c r="T172" s="8">
        <v>1134.47941239534</v>
      </c>
      <c r="U172" s="8">
        <v>4519</v>
      </c>
      <c r="V172" s="8">
        <v>5555</v>
      </c>
      <c r="W172" s="8">
        <v>4752</v>
      </c>
      <c r="X172" s="8">
        <v>5736</v>
      </c>
      <c r="Y172" s="8">
        <v>5157</v>
      </c>
      <c r="Z172" s="8">
        <v>5985</v>
      </c>
      <c r="AA172" s="8">
        <v>4886</v>
      </c>
      <c r="AB172" s="8">
        <v>4942</v>
      </c>
      <c r="AC172" s="8">
        <v>2023.8348494695199</v>
      </c>
      <c r="AD172" s="8">
        <v>3085.8577466945599</v>
      </c>
      <c r="AE172" s="8">
        <v>2323.9044878104201</v>
      </c>
      <c r="AF172" s="8">
        <v>3095.46940535262</v>
      </c>
      <c r="AG172" s="8">
        <v>2606.4786253953698</v>
      </c>
      <c r="AH172" s="8">
        <v>3573.1540917350299</v>
      </c>
      <c r="AI172" s="8">
        <v>2207.4777331995101</v>
      </c>
      <c r="AJ172" s="8">
        <v>2423.66273499111</v>
      </c>
      <c r="AK172" s="8">
        <v>3901.25</v>
      </c>
      <c r="AL172" s="8">
        <v>1400.4753607255614</v>
      </c>
      <c r="AM172" s="8">
        <v>5191.5</v>
      </c>
      <c r="AN172" s="8">
        <v>2667.4799593310177</v>
      </c>
      <c r="AP172" s="5">
        <f t="shared" si="32"/>
        <v>3919.25</v>
      </c>
      <c r="AQ172" s="5">
        <f t="shared" si="33"/>
        <v>5242.5</v>
      </c>
      <c r="AR172" s="5">
        <f t="shared" si="34"/>
        <v>1528.6824635349724</v>
      </c>
      <c r="AS172" s="5">
        <f t="shared" si="35"/>
        <v>2702.6932963302552</v>
      </c>
      <c r="AT172" s="5">
        <f t="shared" si="36"/>
        <v>268</v>
      </c>
      <c r="AU172" s="5" t="str">
        <f t="shared" si="38"/>
        <v>Germany</v>
      </c>
      <c r="AW172" s="5">
        <f t="shared" si="37"/>
        <v>268</v>
      </c>
    </row>
    <row r="173" spans="1:49" x14ac:dyDescent="0.2">
      <c r="A173" s="7" t="s">
        <v>2884</v>
      </c>
      <c r="B173" s="7" t="s">
        <v>311</v>
      </c>
      <c r="C173" s="7" t="s">
        <v>312</v>
      </c>
      <c r="D173" s="7">
        <v>373945</v>
      </c>
      <c r="E173" s="8">
        <v>2688</v>
      </c>
      <c r="F173" s="8">
        <v>2952</v>
      </c>
      <c r="G173" s="8">
        <v>2824</v>
      </c>
      <c r="H173" s="8">
        <v>3395</v>
      </c>
      <c r="I173" s="8">
        <v>3778</v>
      </c>
      <c r="J173" s="8">
        <v>4175</v>
      </c>
      <c r="K173" s="8">
        <v>2898</v>
      </c>
      <c r="L173" s="8">
        <v>2800</v>
      </c>
      <c r="M173" s="8">
        <v>521.83118443977696</v>
      </c>
      <c r="N173" s="8">
        <v>634.06328789335498</v>
      </c>
      <c r="O173" s="8">
        <v>647.43947455025204</v>
      </c>
      <c r="P173" s="8">
        <v>926.19655174806201</v>
      </c>
      <c r="Q173" s="8">
        <v>960.26095368100505</v>
      </c>
      <c r="R173" s="8">
        <v>1367.0388127061001</v>
      </c>
      <c r="S173" s="8">
        <v>568.79807756644698</v>
      </c>
      <c r="T173" s="8">
        <v>580.77361339990205</v>
      </c>
      <c r="U173" s="8">
        <v>3486</v>
      </c>
      <c r="V173" s="8">
        <v>4504</v>
      </c>
      <c r="W173" s="8">
        <v>4214</v>
      </c>
      <c r="X173" s="8">
        <v>4417</v>
      </c>
      <c r="Y173" s="8">
        <v>5056</v>
      </c>
      <c r="Z173" s="8">
        <v>5552</v>
      </c>
      <c r="AA173" s="8">
        <v>3906</v>
      </c>
      <c r="AB173" s="8">
        <v>4007</v>
      </c>
      <c r="AC173" s="8">
        <v>1128.8118639623699</v>
      </c>
      <c r="AD173" s="8">
        <v>1727.11609315842</v>
      </c>
      <c r="AE173" s="8">
        <v>1397.01279051647</v>
      </c>
      <c r="AF173" s="8">
        <v>1745.6939442100299</v>
      </c>
      <c r="AG173" s="8">
        <v>1812.6348871462601</v>
      </c>
      <c r="AH173" s="8">
        <v>2545.4395411516098</v>
      </c>
      <c r="AI173" s="8">
        <v>1333.0094485145</v>
      </c>
      <c r="AJ173" s="8">
        <v>1441.9876830179601</v>
      </c>
      <c r="AK173" s="8">
        <v>3188.75</v>
      </c>
      <c r="AL173" s="8">
        <v>775.80024449811253</v>
      </c>
      <c r="AM173" s="8">
        <v>4392.75</v>
      </c>
      <c r="AN173" s="8">
        <v>1641.4632814597023</v>
      </c>
      <c r="AP173" s="5">
        <f t="shared" si="32"/>
        <v>3412.75</v>
      </c>
      <c r="AQ173" s="5">
        <f t="shared" si="33"/>
        <v>4630.25</v>
      </c>
      <c r="AR173" s="5">
        <f t="shared" si="34"/>
        <v>880.6136018203033</v>
      </c>
      <c r="AS173" s="5">
        <f t="shared" si="35"/>
        <v>1783.2678899575826</v>
      </c>
      <c r="AT173" s="5">
        <f t="shared" si="36"/>
        <v>175</v>
      </c>
      <c r="AU173" s="5" t="str">
        <f t="shared" si="38"/>
        <v>Germany</v>
      </c>
      <c r="AW173" s="5">
        <f t="shared" si="37"/>
        <v>175</v>
      </c>
    </row>
    <row r="174" spans="1:49" x14ac:dyDescent="0.2">
      <c r="A174" s="7" t="s">
        <v>2884</v>
      </c>
      <c r="B174" s="7" t="s">
        <v>314</v>
      </c>
      <c r="C174" s="7" t="s">
        <v>315</v>
      </c>
      <c r="D174" s="7">
        <v>224536</v>
      </c>
      <c r="E174" s="8">
        <v>3616</v>
      </c>
      <c r="F174" s="8">
        <v>3610</v>
      </c>
      <c r="G174" s="8">
        <v>3576</v>
      </c>
      <c r="H174" s="8">
        <v>3892</v>
      </c>
      <c r="I174" s="8">
        <v>4085</v>
      </c>
      <c r="J174" s="8">
        <v>4531</v>
      </c>
      <c r="K174" s="8">
        <v>3002</v>
      </c>
      <c r="L174" s="8">
        <v>3411</v>
      </c>
      <c r="M174" s="8">
        <v>892.94277180111999</v>
      </c>
      <c r="N174" s="8">
        <v>1057.3337140654901</v>
      </c>
      <c r="O174" s="8">
        <v>955.30679054072095</v>
      </c>
      <c r="P174" s="8">
        <v>1401.04369605786</v>
      </c>
      <c r="Q174" s="8">
        <v>1394.5926989251</v>
      </c>
      <c r="R174" s="8">
        <v>1812.1491009158401</v>
      </c>
      <c r="S174" s="8">
        <v>794.35612973677803</v>
      </c>
      <c r="T174" s="8">
        <v>877.11566318088501</v>
      </c>
      <c r="U174" s="8">
        <v>4259</v>
      </c>
      <c r="V174" s="8">
        <v>5525</v>
      </c>
      <c r="W174" s="8">
        <v>4592</v>
      </c>
      <c r="X174" s="8">
        <v>4703</v>
      </c>
      <c r="Y174" s="8">
        <v>4950</v>
      </c>
      <c r="Z174" s="8">
        <v>5596</v>
      </c>
      <c r="AA174" s="8">
        <v>4483</v>
      </c>
      <c r="AB174" s="8">
        <v>4535</v>
      </c>
      <c r="AC174" s="8">
        <v>1561.7580397101499</v>
      </c>
      <c r="AD174" s="8">
        <v>2685.9505506170499</v>
      </c>
      <c r="AE174" s="8">
        <v>1782.3935933182499</v>
      </c>
      <c r="AF174" s="8">
        <v>2280.8388783098699</v>
      </c>
      <c r="AG174" s="8">
        <v>2381.5141103992401</v>
      </c>
      <c r="AH174" s="8">
        <v>2923.2511101179198</v>
      </c>
      <c r="AI174" s="8">
        <v>1752.5889650668901</v>
      </c>
      <c r="AJ174" s="8">
        <v>1876.8300228840401</v>
      </c>
      <c r="AK174" s="8">
        <v>3715.375</v>
      </c>
      <c r="AL174" s="8">
        <v>1148.1050706529743</v>
      </c>
      <c r="AM174" s="8">
        <v>4830.375</v>
      </c>
      <c r="AN174" s="8">
        <v>2155.6406588029263</v>
      </c>
      <c r="AP174" s="5">
        <f t="shared" si="32"/>
        <v>3757.25</v>
      </c>
      <c r="AQ174" s="5">
        <f t="shared" si="33"/>
        <v>4891</v>
      </c>
      <c r="AR174" s="5">
        <f t="shared" si="34"/>
        <v>1255.8514577632927</v>
      </c>
      <c r="AS174" s="5">
        <f t="shared" si="35"/>
        <v>2233.5460521170226</v>
      </c>
      <c r="AT174" s="5">
        <f t="shared" si="36"/>
        <v>234</v>
      </c>
      <c r="AU174" s="5" t="str">
        <f t="shared" si="38"/>
        <v>Germany</v>
      </c>
      <c r="AW174" s="5">
        <f t="shared" si="37"/>
        <v>234</v>
      </c>
    </row>
    <row r="175" spans="1:49" x14ac:dyDescent="0.2">
      <c r="A175" s="7" t="s">
        <v>2884</v>
      </c>
      <c r="B175" s="7" t="s">
        <v>317</v>
      </c>
      <c r="C175" s="7" t="s">
        <v>318</v>
      </c>
      <c r="D175" s="7">
        <v>225997</v>
      </c>
      <c r="E175" s="8">
        <v>3268</v>
      </c>
      <c r="F175" s="8">
        <v>3758</v>
      </c>
      <c r="G175" s="8">
        <v>3767</v>
      </c>
      <c r="H175" s="8">
        <v>4558</v>
      </c>
      <c r="I175" s="8">
        <v>4179</v>
      </c>
      <c r="J175" s="8">
        <v>4218</v>
      </c>
      <c r="K175" s="8">
        <v>2967</v>
      </c>
      <c r="L175" s="8">
        <v>3406</v>
      </c>
      <c r="M175" s="8">
        <v>786.77225797133497</v>
      </c>
      <c r="N175" s="8">
        <v>1051.00421558423</v>
      </c>
      <c r="O175" s="8">
        <v>1017.93777160385</v>
      </c>
      <c r="P175" s="8">
        <v>1485.3217815338601</v>
      </c>
      <c r="Q175" s="8">
        <v>1213.0283256821899</v>
      </c>
      <c r="R175" s="8">
        <v>1582.0729149599199</v>
      </c>
      <c r="S175" s="8">
        <v>779.385273628493</v>
      </c>
      <c r="T175" s="8">
        <v>943.08327101844202</v>
      </c>
      <c r="U175" s="8">
        <v>4391</v>
      </c>
      <c r="V175" s="8">
        <v>5847</v>
      </c>
      <c r="W175" s="8">
        <v>5033</v>
      </c>
      <c r="X175" s="8">
        <v>5533</v>
      </c>
      <c r="Y175" s="8">
        <v>5386</v>
      </c>
      <c r="Z175" s="8">
        <v>5678</v>
      </c>
      <c r="AA175" s="8">
        <v>4408</v>
      </c>
      <c r="AB175" s="8">
        <v>4626</v>
      </c>
      <c r="AC175" s="8">
        <v>1759.20220584195</v>
      </c>
      <c r="AD175" s="8">
        <v>3043.3551056368301</v>
      </c>
      <c r="AE175" s="8">
        <v>2161.7334412924001</v>
      </c>
      <c r="AF175" s="8">
        <v>2669.5136250985602</v>
      </c>
      <c r="AG175" s="8">
        <v>2374.8277199631498</v>
      </c>
      <c r="AH175" s="8">
        <v>2886.7067483505798</v>
      </c>
      <c r="AI175" s="8">
        <v>1810.2080634040799</v>
      </c>
      <c r="AJ175" s="8">
        <v>2254.7428586412998</v>
      </c>
      <c r="AK175" s="8">
        <v>3765.125</v>
      </c>
      <c r="AL175" s="8">
        <v>1107.3257264977899</v>
      </c>
      <c r="AM175" s="8">
        <v>5112.75</v>
      </c>
      <c r="AN175" s="8">
        <v>2370.0362210286066</v>
      </c>
      <c r="AP175" s="5">
        <f t="shared" si="32"/>
        <v>3692.5</v>
      </c>
      <c r="AQ175" s="5">
        <f t="shared" si="33"/>
        <v>5024.5</v>
      </c>
      <c r="AR175" s="5">
        <f t="shared" si="34"/>
        <v>1200.5783133645812</v>
      </c>
      <c r="AS175" s="5">
        <f t="shared" si="35"/>
        <v>2331.6213475897775</v>
      </c>
      <c r="AT175" s="5">
        <f t="shared" si="36"/>
        <v>225</v>
      </c>
      <c r="AU175" s="5" t="str">
        <f t="shared" si="38"/>
        <v>Germany</v>
      </c>
      <c r="AW175" s="5">
        <f t="shared" si="37"/>
        <v>225</v>
      </c>
    </row>
    <row r="176" spans="1:49" x14ac:dyDescent="0.2">
      <c r="A176" s="7" t="s">
        <v>2884</v>
      </c>
      <c r="B176" s="7" t="s">
        <v>320</v>
      </c>
      <c r="C176" s="7" t="s">
        <v>321</v>
      </c>
      <c r="D176" s="7">
        <v>258074</v>
      </c>
      <c r="E176" s="8">
        <v>3209</v>
      </c>
      <c r="F176" s="8">
        <v>3207</v>
      </c>
      <c r="G176" s="8">
        <v>3605</v>
      </c>
      <c r="H176" s="8">
        <v>3450</v>
      </c>
      <c r="I176" s="8">
        <v>3518</v>
      </c>
      <c r="J176" s="8">
        <v>4129</v>
      </c>
      <c r="K176" s="8">
        <v>3059</v>
      </c>
      <c r="L176" s="8">
        <v>3389</v>
      </c>
      <c r="M176" s="8">
        <v>1008.75116981231</v>
      </c>
      <c r="N176" s="8">
        <v>1013.66124070659</v>
      </c>
      <c r="O176" s="8">
        <v>1077.97684058818</v>
      </c>
      <c r="P176" s="8">
        <v>1271.02818090395</v>
      </c>
      <c r="Q176" s="8">
        <v>1262.4068757202101</v>
      </c>
      <c r="R176" s="8">
        <v>1456.2109105582199</v>
      </c>
      <c r="S176" s="8">
        <v>727.11364301886499</v>
      </c>
      <c r="T176" s="8">
        <v>893.92521360357705</v>
      </c>
      <c r="U176" s="8">
        <v>4557</v>
      </c>
      <c r="V176" s="8">
        <v>4816</v>
      </c>
      <c r="W176" s="8">
        <v>4546</v>
      </c>
      <c r="X176" s="8">
        <v>4883</v>
      </c>
      <c r="Y176" s="8">
        <v>4797</v>
      </c>
      <c r="Z176" s="8">
        <v>5102</v>
      </c>
      <c r="AA176" s="8">
        <v>4128</v>
      </c>
      <c r="AB176" s="8">
        <v>4677</v>
      </c>
      <c r="AC176" s="8">
        <v>1883.42761611791</v>
      </c>
      <c r="AD176" s="8">
        <v>2305.6991745997602</v>
      </c>
      <c r="AE176" s="8">
        <v>1903.0325743611099</v>
      </c>
      <c r="AF176" s="8">
        <v>2370.9850727436101</v>
      </c>
      <c r="AG176" s="8">
        <v>2063.40912343844</v>
      </c>
      <c r="AH176" s="8">
        <v>2448.11112735387</v>
      </c>
      <c r="AI176" s="8">
        <v>1616.2966834057399</v>
      </c>
      <c r="AJ176" s="8">
        <v>1958.9642917685501</v>
      </c>
      <c r="AK176" s="8">
        <v>3445.75</v>
      </c>
      <c r="AL176" s="8">
        <v>1088.8842593639879</v>
      </c>
      <c r="AM176" s="8">
        <v>4688.25</v>
      </c>
      <c r="AN176" s="8">
        <v>2068.7407079736236</v>
      </c>
      <c r="AP176" s="5">
        <f t="shared" si="32"/>
        <v>3523.75</v>
      </c>
      <c r="AQ176" s="5">
        <f t="shared" si="33"/>
        <v>4676</v>
      </c>
      <c r="AR176" s="5">
        <f t="shared" si="34"/>
        <v>1122.1369647609645</v>
      </c>
      <c r="AS176" s="5">
        <f t="shared" si="35"/>
        <v>2021.6953064916497</v>
      </c>
      <c r="AT176" s="5">
        <f t="shared" si="36"/>
        <v>193</v>
      </c>
      <c r="AU176" s="5" t="str">
        <f t="shared" si="38"/>
        <v>Germany</v>
      </c>
      <c r="AW176" s="5">
        <f t="shared" si="37"/>
        <v>193</v>
      </c>
    </row>
    <row r="177" spans="1:49" x14ac:dyDescent="0.2">
      <c r="A177" s="7" t="s">
        <v>2884</v>
      </c>
      <c r="B177" s="7" t="s">
        <v>323</v>
      </c>
      <c r="C177" s="7" t="s">
        <v>324</v>
      </c>
      <c r="D177" s="7">
        <v>223145</v>
      </c>
      <c r="E177" s="8">
        <v>3119</v>
      </c>
      <c r="F177" s="8">
        <v>3636</v>
      </c>
      <c r="G177" s="8">
        <v>3111</v>
      </c>
      <c r="H177" s="8">
        <v>3739</v>
      </c>
      <c r="I177" s="8">
        <v>3960</v>
      </c>
      <c r="J177" s="8">
        <v>3997</v>
      </c>
      <c r="K177" s="8">
        <v>3101</v>
      </c>
      <c r="L177" s="8">
        <v>3137</v>
      </c>
      <c r="M177" s="8">
        <v>828.35965251306004</v>
      </c>
      <c r="N177" s="8">
        <v>967.65207757832297</v>
      </c>
      <c r="O177" s="8">
        <v>832.55466101281604</v>
      </c>
      <c r="P177" s="8">
        <v>1302.9594292772499</v>
      </c>
      <c r="Q177" s="8">
        <v>1342.08681443313</v>
      </c>
      <c r="R177" s="8">
        <v>1502.4371781396201</v>
      </c>
      <c r="S177" s="8">
        <v>750.652067820757</v>
      </c>
      <c r="T177" s="8">
        <v>785.65177554213005</v>
      </c>
      <c r="U177" s="8">
        <v>4303</v>
      </c>
      <c r="V177" s="8">
        <v>5112</v>
      </c>
      <c r="W177" s="8">
        <v>4160</v>
      </c>
      <c r="X177" s="8">
        <v>4850</v>
      </c>
      <c r="Y177" s="8">
        <v>5045</v>
      </c>
      <c r="Z177" s="8">
        <v>5254</v>
      </c>
      <c r="AA177" s="8">
        <v>4340</v>
      </c>
      <c r="AB177" s="8">
        <v>4458</v>
      </c>
      <c r="AC177" s="8">
        <v>1545.7243771242099</v>
      </c>
      <c r="AD177" s="8">
        <v>2376.2538336757202</v>
      </c>
      <c r="AE177" s="8">
        <v>1574.6867026700099</v>
      </c>
      <c r="AF177" s="8">
        <v>2217.0900342372001</v>
      </c>
      <c r="AG177" s="8">
        <v>2351.4953567595699</v>
      </c>
      <c r="AH177" s="8">
        <v>2674.8847078906501</v>
      </c>
      <c r="AI177" s="8">
        <v>1748.8736900982201</v>
      </c>
      <c r="AJ177" s="8">
        <v>1808.96847675508</v>
      </c>
      <c r="AK177" s="8">
        <v>3475</v>
      </c>
      <c r="AL177" s="8">
        <v>1039.0442070396357</v>
      </c>
      <c r="AM177" s="8">
        <v>4690.25</v>
      </c>
      <c r="AN177" s="8">
        <v>2037.2471474013328</v>
      </c>
      <c r="AP177" s="5">
        <f t="shared" si="32"/>
        <v>3548.75</v>
      </c>
      <c r="AQ177" s="5">
        <f t="shared" si="33"/>
        <v>4774.25</v>
      </c>
      <c r="AR177" s="5">
        <f t="shared" si="34"/>
        <v>1136.7574530425775</v>
      </c>
      <c r="AS177" s="5">
        <f t="shared" si="35"/>
        <v>2146.0555578758804</v>
      </c>
      <c r="AT177" s="5">
        <f t="shared" si="36"/>
        <v>199</v>
      </c>
      <c r="AU177" s="5" t="str">
        <f t="shared" si="38"/>
        <v>Germany</v>
      </c>
      <c r="AW177" s="5">
        <f t="shared" si="37"/>
        <v>199</v>
      </c>
    </row>
    <row r="178" spans="1:49" x14ac:dyDescent="0.2">
      <c r="A178" s="7" t="s">
        <v>2884</v>
      </c>
      <c r="B178" s="7" t="s">
        <v>326</v>
      </c>
      <c r="C178" s="7" t="s">
        <v>327</v>
      </c>
      <c r="D178" s="7">
        <v>225159</v>
      </c>
      <c r="E178" s="8">
        <v>4438</v>
      </c>
      <c r="F178" s="8">
        <v>4926</v>
      </c>
      <c r="G178" s="8">
        <v>4600</v>
      </c>
      <c r="H178" s="8">
        <v>5293</v>
      </c>
      <c r="I178" s="8">
        <v>5761</v>
      </c>
      <c r="J178" s="8">
        <v>5807</v>
      </c>
      <c r="K178" s="8">
        <v>4550</v>
      </c>
      <c r="L178" s="8">
        <v>5191</v>
      </c>
      <c r="M178" s="8">
        <v>1490.4822165892799</v>
      </c>
      <c r="N178" s="8">
        <v>2098.3592019391799</v>
      </c>
      <c r="O178" s="8">
        <v>1580.1212680994299</v>
      </c>
      <c r="P178" s="8">
        <v>2612.0243928168902</v>
      </c>
      <c r="Q178" s="8">
        <v>2754.7075812518101</v>
      </c>
      <c r="R178" s="8">
        <v>3439.9384495494301</v>
      </c>
      <c r="S178" s="8">
        <v>2000.4561179924001</v>
      </c>
      <c r="T178" s="8">
        <v>2459.8974591760398</v>
      </c>
      <c r="U178" s="8">
        <v>5582</v>
      </c>
      <c r="V178" s="8">
        <v>7234</v>
      </c>
      <c r="W178" s="8">
        <v>5687</v>
      </c>
      <c r="X178" s="8">
        <v>6781</v>
      </c>
      <c r="Y178" s="8">
        <v>6969</v>
      </c>
      <c r="Z178" s="8">
        <v>7138</v>
      </c>
      <c r="AA178" s="8">
        <v>6190</v>
      </c>
      <c r="AB178" s="8">
        <v>6704</v>
      </c>
      <c r="AC178" s="8">
        <v>2870.6730598956001</v>
      </c>
      <c r="AD178" s="8">
        <v>5176.6176861113599</v>
      </c>
      <c r="AE178" s="8">
        <v>2766.4716777609701</v>
      </c>
      <c r="AF178" s="8">
        <v>4163.0355913026397</v>
      </c>
      <c r="AG178" s="8">
        <v>4189.6301270589702</v>
      </c>
      <c r="AH178" s="8">
        <v>5615.0234741783997</v>
      </c>
      <c r="AI178" s="8">
        <v>3614.8649982380002</v>
      </c>
      <c r="AJ178" s="8">
        <v>4380.4566496495599</v>
      </c>
      <c r="AK178" s="8">
        <v>5070.75</v>
      </c>
      <c r="AL178" s="8">
        <v>2304.4983359268076</v>
      </c>
      <c r="AM178" s="8">
        <v>6535.625</v>
      </c>
      <c r="AN178" s="8">
        <v>4097.0966580244376</v>
      </c>
      <c r="AP178" s="5">
        <f t="shared" si="32"/>
        <v>5327.25</v>
      </c>
      <c r="AQ178" s="5">
        <f t="shared" si="33"/>
        <v>6750.25</v>
      </c>
      <c r="AR178" s="5">
        <f t="shared" si="34"/>
        <v>2653.4048001573142</v>
      </c>
      <c r="AS178" s="5">
        <f t="shared" si="35"/>
        <v>4449.9938122812327</v>
      </c>
      <c r="AT178" s="5">
        <f t="shared" si="36"/>
        <v>393</v>
      </c>
      <c r="AU178" s="5" t="str">
        <f t="shared" si="38"/>
        <v>Germany</v>
      </c>
      <c r="AW178" s="5">
        <f t="shared" si="37"/>
        <v>393</v>
      </c>
    </row>
    <row r="179" spans="1:49" x14ac:dyDescent="0.2">
      <c r="A179" s="7" t="s">
        <v>2884</v>
      </c>
      <c r="B179" s="7" t="s">
        <v>329</v>
      </c>
      <c r="C179" s="7" t="s">
        <v>330</v>
      </c>
      <c r="D179" s="7">
        <v>233306</v>
      </c>
      <c r="E179" s="8">
        <v>3010</v>
      </c>
      <c r="F179" s="8">
        <v>3132</v>
      </c>
      <c r="G179" s="8">
        <v>3048</v>
      </c>
      <c r="H179" s="8">
        <v>3755</v>
      </c>
      <c r="I179" s="8">
        <v>3579</v>
      </c>
      <c r="J179" s="8">
        <v>5014</v>
      </c>
      <c r="K179" s="8">
        <v>3870</v>
      </c>
      <c r="L179" s="8">
        <v>3418</v>
      </c>
      <c r="M179" s="8">
        <v>615.72913268396098</v>
      </c>
      <c r="N179" s="8">
        <v>771.10160018067404</v>
      </c>
      <c r="O179" s="8">
        <v>714.312678358678</v>
      </c>
      <c r="P179" s="8">
        <v>1116.8363480519299</v>
      </c>
      <c r="Q179" s="8">
        <v>1092.728955002</v>
      </c>
      <c r="R179" s="8">
        <v>2048.7484027873602</v>
      </c>
      <c r="S179" s="8">
        <v>900.52392416141299</v>
      </c>
      <c r="T179" s="8">
        <v>943.89494111141903</v>
      </c>
      <c r="U179" s="8">
        <v>4022</v>
      </c>
      <c r="V179" s="8">
        <v>5087</v>
      </c>
      <c r="W179" s="8">
        <v>4590</v>
      </c>
      <c r="X179" s="8">
        <v>5195</v>
      </c>
      <c r="Y179" s="8">
        <v>4746</v>
      </c>
      <c r="Z179" s="8">
        <v>6428</v>
      </c>
      <c r="AA179" s="8">
        <v>5238</v>
      </c>
      <c r="AB179" s="8">
        <v>5057</v>
      </c>
      <c r="AC179" s="8">
        <v>1416.74314138923</v>
      </c>
      <c r="AD179" s="8">
        <v>2439.80036626738</v>
      </c>
      <c r="AE179" s="8">
        <v>1733.96167796187</v>
      </c>
      <c r="AF179" s="8">
        <v>2357.7465963335299</v>
      </c>
      <c r="AG179" s="8">
        <v>2307.1854752482</v>
      </c>
      <c r="AH179" s="8">
        <v>3468.2484221375198</v>
      </c>
      <c r="AI179" s="8">
        <v>2367.3827754489198</v>
      </c>
      <c r="AJ179" s="8">
        <v>2331.2995548451199</v>
      </c>
      <c r="AK179" s="8">
        <v>3603.25</v>
      </c>
      <c r="AL179" s="8">
        <v>1025.4844977921794</v>
      </c>
      <c r="AM179" s="8">
        <v>5045.375</v>
      </c>
      <c r="AN179" s="8">
        <v>2302.7960012039712</v>
      </c>
      <c r="AP179" s="5">
        <f t="shared" si="32"/>
        <v>3970.25</v>
      </c>
      <c r="AQ179" s="5">
        <f t="shared" si="33"/>
        <v>5367.25</v>
      </c>
      <c r="AR179" s="5">
        <f t="shared" si="34"/>
        <v>1220.5465142228245</v>
      </c>
      <c r="AS179" s="5">
        <f t="shared" si="35"/>
        <v>2618.5290569199396</v>
      </c>
      <c r="AT179" s="5">
        <f t="shared" si="36"/>
        <v>277</v>
      </c>
      <c r="AU179" s="5" t="str">
        <f t="shared" si="38"/>
        <v>Germany</v>
      </c>
      <c r="AW179" s="5">
        <f t="shared" si="37"/>
        <v>277</v>
      </c>
    </row>
    <row r="180" spans="1:49" x14ac:dyDescent="0.2">
      <c r="A180" s="7" t="s">
        <v>2884</v>
      </c>
      <c r="B180" s="7" t="s">
        <v>332</v>
      </c>
      <c r="C180" s="7" t="s">
        <v>333</v>
      </c>
      <c r="D180" s="7">
        <v>324881</v>
      </c>
      <c r="E180" s="8">
        <v>3373</v>
      </c>
      <c r="F180" s="8">
        <v>3496</v>
      </c>
      <c r="G180" s="8">
        <v>3342</v>
      </c>
      <c r="H180" s="8">
        <v>4234</v>
      </c>
      <c r="I180" s="8">
        <v>4058</v>
      </c>
      <c r="J180" s="8">
        <v>4508</v>
      </c>
      <c r="K180" s="8">
        <v>2961</v>
      </c>
      <c r="L180" s="8">
        <v>3244</v>
      </c>
      <c r="M180" s="8">
        <v>862.92123652719101</v>
      </c>
      <c r="N180" s="8">
        <v>978.225286150903</v>
      </c>
      <c r="O180" s="8">
        <v>870.40156822840197</v>
      </c>
      <c r="P180" s="8">
        <v>1452.8780009710099</v>
      </c>
      <c r="Q180" s="8">
        <v>1523.7160909468901</v>
      </c>
      <c r="R180" s="8">
        <v>1786.96113133993</v>
      </c>
      <c r="S180" s="8">
        <v>762.620989397019</v>
      </c>
      <c r="T180" s="8">
        <v>829.21545738268401</v>
      </c>
      <c r="U180" s="8">
        <v>4160</v>
      </c>
      <c r="V180" s="8">
        <v>5579</v>
      </c>
      <c r="W180" s="8">
        <v>4372</v>
      </c>
      <c r="X180" s="8">
        <v>4919</v>
      </c>
      <c r="Y180" s="8">
        <v>5112</v>
      </c>
      <c r="Z180" s="8">
        <v>5885</v>
      </c>
      <c r="AA180" s="8">
        <v>4223</v>
      </c>
      <c r="AB180" s="8">
        <v>4576</v>
      </c>
      <c r="AC180" s="8">
        <v>1435.02721967805</v>
      </c>
      <c r="AD180" s="8">
        <v>2625.0739878263598</v>
      </c>
      <c r="AE180" s="8">
        <v>1565.50671501842</v>
      </c>
      <c r="AF180" s="8">
        <v>2339.5935404162101</v>
      </c>
      <c r="AG180" s="8">
        <v>2453.3159472042598</v>
      </c>
      <c r="AH180" s="8">
        <v>3132.8467693604198</v>
      </c>
      <c r="AI180" s="8">
        <v>1804.6261777920299</v>
      </c>
      <c r="AJ180" s="8">
        <v>1905.23577994265</v>
      </c>
      <c r="AK180" s="8">
        <v>3652</v>
      </c>
      <c r="AL180" s="8">
        <v>1133.3674701180037</v>
      </c>
      <c r="AM180" s="8">
        <v>4853.25</v>
      </c>
      <c r="AN180" s="8">
        <v>2157.6532671548002</v>
      </c>
      <c r="AP180" s="5">
        <f t="shared" si="32"/>
        <v>3692.75</v>
      </c>
      <c r="AQ180" s="5">
        <f t="shared" si="33"/>
        <v>4949</v>
      </c>
      <c r="AR180" s="5">
        <f t="shared" si="34"/>
        <v>1271.0783340075066</v>
      </c>
      <c r="AS180" s="5">
        <f t="shared" si="35"/>
        <v>2324.0061685748396</v>
      </c>
      <c r="AT180" s="5">
        <f t="shared" si="36"/>
        <v>226</v>
      </c>
      <c r="AU180" s="5" t="str">
        <f t="shared" si="38"/>
        <v>Germany</v>
      </c>
      <c r="AW180" s="5">
        <f t="shared" si="37"/>
        <v>226</v>
      </c>
    </row>
    <row r="181" spans="1:49" x14ac:dyDescent="0.2">
      <c r="A181" s="7" t="s">
        <v>2884</v>
      </c>
      <c r="B181" s="7" t="s">
        <v>335</v>
      </c>
      <c r="C181" s="7" t="s">
        <v>336</v>
      </c>
      <c r="D181" s="7">
        <v>224702</v>
      </c>
      <c r="E181" s="8">
        <v>4236</v>
      </c>
      <c r="F181" s="8">
        <v>4269</v>
      </c>
      <c r="G181" s="8">
        <v>4566</v>
      </c>
      <c r="H181" s="8">
        <v>4959</v>
      </c>
      <c r="I181" s="8">
        <v>4903</v>
      </c>
      <c r="J181" s="8">
        <v>5215</v>
      </c>
      <c r="K181" s="8">
        <v>4109</v>
      </c>
      <c r="L181" s="8">
        <v>4472</v>
      </c>
      <c r="M181" s="8">
        <v>1251.27277061616</v>
      </c>
      <c r="N181" s="8">
        <v>1479.00704632721</v>
      </c>
      <c r="O181" s="8">
        <v>1551.4067287047701</v>
      </c>
      <c r="P181" s="8">
        <v>1813.97561076945</v>
      </c>
      <c r="Q181" s="8">
        <v>1553.9819185137201</v>
      </c>
      <c r="R181" s="8">
        <v>2037.4408545127601</v>
      </c>
      <c r="S181" s="8">
        <v>1290.7804323876701</v>
      </c>
      <c r="T181" s="8">
        <v>1700.2477201863601</v>
      </c>
      <c r="U181" s="8">
        <v>4958</v>
      </c>
      <c r="V181" s="8">
        <v>5761</v>
      </c>
      <c r="W181" s="8">
        <v>5145</v>
      </c>
      <c r="X181" s="8">
        <v>5493</v>
      </c>
      <c r="Y181" s="8">
        <v>5720</v>
      </c>
      <c r="Z181" s="8">
        <v>6379</v>
      </c>
      <c r="AA181" s="8">
        <v>5219</v>
      </c>
      <c r="AB181" s="8">
        <v>5610</v>
      </c>
      <c r="AC181" s="8">
        <v>1751.75701750802</v>
      </c>
      <c r="AD181" s="8">
        <v>2543.2188554445902</v>
      </c>
      <c r="AE181" s="8">
        <v>2036.01314084351</v>
      </c>
      <c r="AF181" s="8">
        <v>2215.8342282069202</v>
      </c>
      <c r="AG181" s="8">
        <v>1964.9507208280099</v>
      </c>
      <c r="AH181" s="8">
        <v>3028.4564041577901</v>
      </c>
      <c r="AI181" s="8">
        <v>2202.5319917976999</v>
      </c>
      <c r="AJ181" s="8">
        <v>2841.6149941785902</v>
      </c>
      <c r="AK181" s="8">
        <v>4591.125</v>
      </c>
      <c r="AL181" s="8">
        <v>1584.7641352522626</v>
      </c>
      <c r="AM181" s="8">
        <v>5535.625</v>
      </c>
      <c r="AN181" s="8">
        <v>2323.0471691206412</v>
      </c>
      <c r="AP181" s="5">
        <f t="shared" si="32"/>
        <v>4674.75</v>
      </c>
      <c r="AQ181" s="5">
        <f t="shared" si="33"/>
        <v>5732</v>
      </c>
      <c r="AR181" s="5">
        <f t="shared" si="34"/>
        <v>1679.285307273992</v>
      </c>
      <c r="AS181" s="5">
        <f t="shared" si="35"/>
        <v>2509.3885277405225</v>
      </c>
      <c r="AT181" s="5">
        <f t="shared" si="36"/>
        <v>335</v>
      </c>
      <c r="AU181" s="5" t="str">
        <f t="shared" si="38"/>
        <v>Germany</v>
      </c>
      <c r="AW181" s="5">
        <f t="shared" si="37"/>
        <v>335</v>
      </c>
    </row>
    <row r="182" spans="1:49" x14ac:dyDescent="0.2">
      <c r="A182" s="7" t="s">
        <v>2884</v>
      </c>
      <c r="B182" s="7" t="s">
        <v>338</v>
      </c>
      <c r="C182" s="7" t="s">
        <v>339</v>
      </c>
      <c r="D182" s="7">
        <v>217470</v>
      </c>
      <c r="E182" s="8">
        <v>2723</v>
      </c>
      <c r="F182" s="8">
        <v>2873</v>
      </c>
      <c r="G182" s="8">
        <v>3408</v>
      </c>
      <c r="H182" s="8">
        <v>3740</v>
      </c>
      <c r="I182" s="8">
        <v>3994</v>
      </c>
      <c r="J182" s="8">
        <v>4403</v>
      </c>
      <c r="K182" s="8">
        <v>2966</v>
      </c>
      <c r="L182" s="8">
        <v>3151</v>
      </c>
      <c r="M182" s="8">
        <v>553.70992369090595</v>
      </c>
      <c r="N182" s="8">
        <v>534.62105826956497</v>
      </c>
      <c r="O182" s="8">
        <v>652.56969684814806</v>
      </c>
      <c r="P182" s="8">
        <v>1020.8497544975</v>
      </c>
      <c r="Q182" s="8">
        <v>981.97192713864195</v>
      </c>
      <c r="R182" s="8">
        <v>1796.1084416019501</v>
      </c>
      <c r="S182" s="8">
        <v>767.29687679085998</v>
      </c>
      <c r="T182" s="8">
        <v>707.44842786839001</v>
      </c>
      <c r="U182" s="8">
        <v>3888</v>
      </c>
      <c r="V182" s="8">
        <v>4589</v>
      </c>
      <c r="W182" s="8">
        <v>4373</v>
      </c>
      <c r="X182" s="8">
        <v>4851</v>
      </c>
      <c r="Y182" s="8">
        <v>4734</v>
      </c>
      <c r="Z182" s="8">
        <v>5760</v>
      </c>
      <c r="AA182" s="8">
        <v>4318</v>
      </c>
      <c r="AB182" s="8">
        <v>4529</v>
      </c>
      <c r="AC182" s="8">
        <v>1268.65992597528</v>
      </c>
      <c r="AD182" s="8">
        <v>1661.02880185254</v>
      </c>
      <c r="AE182" s="8">
        <v>1360.4059187784601</v>
      </c>
      <c r="AF182" s="8">
        <v>1835.65811157238</v>
      </c>
      <c r="AG182" s="8">
        <v>1659.61981175402</v>
      </c>
      <c r="AH182" s="8">
        <v>3012.7953190845001</v>
      </c>
      <c r="AI182" s="8">
        <v>1712.2790828704101</v>
      </c>
      <c r="AJ182" s="8">
        <v>1628.32632571817</v>
      </c>
      <c r="AK182" s="8">
        <v>3407.25</v>
      </c>
      <c r="AL182" s="8">
        <v>876.82201333824514</v>
      </c>
      <c r="AM182" s="8">
        <v>4630.25</v>
      </c>
      <c r="AN182" s="8">
        <v>1767.3466622007197</v>
      </c>
      <c r="AP182" s="5">
        <f t="shared" si="32"/>
        <v>3628.5</v>
      </c>
      <c r="AQ182" s="5">
        <f t="shared" si="33"/>
        <v>4835.25</v>
      </c>
      <c r="AR182" s="5">
        <f t="shared" si="34"/>
        <v>1054.7350855794684</v>
      </c>
      <c r="AS182" s="5">
        <f t="shared" si="35"/>
        <v>2003.2551348567749</v>
      </c>
      <c r="AT182" s="5">
        <f t="shared" si="36"/>
        <v>215</v>
      </c>
      <c r="AU182" s="5" t="str">
        <f t="shared" si="38"/>
        <v>Germany</v>
      </c>
      <c r="AW182" s="5">
        <f t="shared" si="37"/>
        <v>215</v>
      </c>
    </row>
    <row r="183" spans="1:49" x14ac:dyDescent="0.2">
      <c r="A183" s="7" t="s">
        <v>2884</v>
      </c>
      <c r="B183" s="7" t="s">
        <v>341</v>
      </c>
      <c r="C183" s="7" t="s">
        <v>342</v>
      </c>
      <c r="D183" s="7">
        <v>430953</v>
      </c>
      <c r="E183" s="8">
        <v>2711</v>
      </c>
      <c r="F183" s="8">
        <v>2774</v>
      </c>
      <c r="G183" s="8">
        <v>2850</v>
      </c>
      <c r="H183" s="8">
        <v>3221</v>
      </c>
      <c r="I183" s="8">
        <v>3244</v>
      </c>
      <c r="J183" s="8">
        <v>3725</v>
      </c>
      <c r="K183" s="8">
        <v>2799</v>
      </c>
      <c r="L183" s="8">
        <v>2758</v>
      </c>
      <c r="M183" s="8">
        <v>469.743494209537</v>
      </c>
      <c r="N183" s="8">
        <v>503.23834910317299</v>
      </c>
      <c r="O183" s="8">
        <v>564.69841139748405</v>
      </c>
      <c r="P183" s="8">
        <v>874.81517356706001</v>
      </c>
      <c r="Q183" s="8">
        <v>842.715370568298</v>
      </c>
      <c r="R183" s="8">
        <v>1206.7437025042</v>
      </c>
      <c r="S183" s="8">
        <v>550.11336326191599</v>
      </c>
      <c r="T183" s="8">
        <v>520.28680491441605</v>
      </c>
      <c r="U183" s="8">
        <v>3592</v>
      </c>
      <c r="V183" s="8">
        <v>4566</v>
      </c>
      <c r="W183" s="8">
        <v>3915</v>
      </c>
      <c r="X183" s="8">
        <v>4251</v>
      </c>
      <c r="Y183" s="8">
        <v>4048</v>
      </c>
      <c r="Z183" s="8">
        <v>5131</v>
      </c>
      <c r="AA183" s="8">
        <v>3842</v>
      </c>
      <c r="AB183" s="8">
        <v>3889</v>
      </c>
      <c r="AC183" s="8">
        <v>1079.2610275345</v>
      </c>
      <c r="AD183" s="8">
        <v>1776.1583843696001</v>
      </c>
      <c r="AE183" s="8">
        <v>1298.24681378894</v>
      </c>
      <c r="AF183" s="8">
        <v>1705.5696143145899</v>
      </c>
      <c r="AG183" s="8">
        <v>1627.7760869688</v>
      </c>
      <c r="AH183" s="8">
        <v>2535.4544010640702</v>
      </c>
      <c r="AI183" s="8">
        <v>1525.2048042174399</v>
      </c>
      <c r="AJ183" s="8">
        <v>1525.74754764413</v>
      </c>
      <c r="AK183" s="8">
        <v>3010.25</v>
      </c>
      <c r="AL183" s="8">
        <v>691.54433369076048</v>
      </c>
      <c r="AM183" s="8">
        <v>4154.25</v>
      </c>
      <c r="AN183" s="8">
        <v>1634.1773349877587</v>
      </c>
      <c r="AP183" s="5">
        <f t="shared" si="32"/>
        <v>3131.5</v>
      </c>
      <c r="AQ183" s="5">
        <f t="shared" si="33"/>
        <v>4227.5</v>
      </c>
      <c r="AR183" s="5">
        <f t="shared" si="34"/>
        <v>798.9348829631781</v>
      </c>
      <c r="AS183" s="5">
        <f t="shared" si="35"/>
        <v>1803.54570997361</v>
      </c>
      <c r="AT183" s="5">
        <f t="shared" si="36"/>
        <v>122</v>
      </c>
      <c r="AU183" s="5" t="str">
        <f t="shared" si="38"/>
        <v>Germany</v>
      </c>
      <c r="AW183" s="5">
        <f t="shared" si="37"/>
        <v>122</v>
      </c>
    </row>
    <row r="184" spans="1:49" x14ac:dyDescent="0.2">
      <c r="A184" s="7" t="s">
        <v>2884</v>
      </c>
      <c r="B184" s="7" t="s">
        <v>344</v>
      </c>
      <c r="C184" s="7" t="s">
        <v>345</v>
      </c>
      <c r="D184" s="7">
        <v>252725</v>
      </c>
      <c r="E184" s="8">
        <v>3382</v>
      </c>
      <c r="F184" s="8">
        <v>3318</v>
      </c>
      <c r="G184" s="8">
        <v>3788</v>
      </c>
      <c r="H184" s="8">
        <v>3708</v>
      </c>
      <c r="I184" s="8">
        <v>3840</v>
      </c>
      <c r="J184" s="8">
        <v>4635</v>
      </c>
      <c r="K184" s="8">
        <v>3412</v>
      </c>
      <c r="L184" s="8">
        <v>3531</v>
      </c>
      <c r="M184" s="8">
        <v>845.65449230925196</v>
      </c>
      <c r="N184" s="8">
        <v>954.56609081771001</v>
      </c>
      <c r="O184" s="8">
        <v>948.09606972286201</v>
      </c>
      <c r="P184" s="8">
        <v>1332.1457890317199</v>
      </c>
      <c r="Q184" s="8">
        <v>1291.70024415325</v>
      </c>
      <c r="R184" s="8">
        <v>1703.6145769954001</v>
      </c>
      <c r="S184" s="8">
        <v>937.61370052408495</v>
      </c>
      <c r="T184" s="8">
        <v>958.295116691413</v>
      </c>
      <c r="U184" s="8">
        <v>4377</v>
      </c>
      <c r="V184" s="8">
        <v>5386</v>
      </c>
      <c r="W184" s="8">
        <v>4661</v>
      </c>
      <c r="X184" s="8">
        <v>4813</v>
      </c>
      <c r="Y184" s="8">
        <v>5052</v>
      </c>
      <c r="Z184" s="8">
        <v>5919</v>
      </c>
      <c r="AA184" s="8">
        <v>4631</v>
      </c>
      <c r="AB184" s="8">
        <v>5139</v>
      </c>
      <c r="AC184" s="8">
        <v>1745.2922972822801</v>
      </c>
      <c r="AD184" s="8">
        <v>2700.0158844306802</v>
      </c>
      <c r="AE184" s="8">
        <v>1893.4353183682399</v>
      </c>
      <c r="AF184" s="8">
        <v>2172.6726006490399</v>
      </c>
      <c r="AG184" s="8">
        <v>2389.2806386861998</v>
      </c>
      <c r="AH184" s="8">
        <v>3245.6259511882599</v>
      </c>
      <c r="AI184" s="8">
        <v>2120.73451382451</v>
      </c>
      <c r="AJ184" s="8">
        <v>2444.7474566856299</v>
      </c>
      <c r="AK184" s="8">
        <v>3701.75</v>
      </c>
      <c r="AL184" s="8">
        <v>1121.4607600307115</v>
      </c>
      <c r="AM184" s="8">
        <v>4997.25</v>
      </c>
      <c r="AN184" s="8">
        <v>2338.9755826393548</v>
      </c>
      <c r="AP184" s="5">
        <f t="shared" si="32"/>
        <v>3854.5</v>
      </c>
      <c r="AQ184" s="5">
        <f t="shared" si="33"/>
        <v>5185.25</v>
      </c>
      <c r="AR184" s="5">
        <f t="shared" si="34"/>
        <v>1244.6738854791736</v>
      </c>
      <c r="AS184" s="5">
        <f t="shared" si="35"/>
        <v>2550.0971400961498</v>
      </c>
      <c r="AT184" s="5">
        <f t="shared" si="36"/>
        <v>257</v>
      </c>
      <c r="AU184" s="5" t="str">
        <f t="shared" si="38"/>
        <v>Germany</v>
      </c>
      <c r="AW184" s="5">
        <f t="shared" si="37"/>
        <v>257</v>
      </c>
    </row>
    <row r="185" spans="1:49" x14ac:dyDescent="0.2">
      <c r="A185" s="7" t="s">
        <v>2884</v>
      </c>
      <c r="B185" s="7" t="s">
        <v>347</v>
      </c>
      <c r="C185" s="7" t="s">
        <v>348</v>
      </c>
      <c r="D185" s="7">
        <v>272106</v>
      </c>
      <c r="E185" s="8">
        <v>2923</v>
      </c>
      <c r="F185" s="8">
        <v>3346</v>
      </c>
      <c r="G185" s="8">
        <v>3156</v>
      </c>
      <c r="H185" s="8">
        <v>3915</v>
      </c>
      <c r="I185" s="8">
        <v>4282</v>
      </c>
      <c r="J185" s="8">
        <v>4157</v>
      </c>
      <c r="K185" s="8">
        <v>2825</v>
      </c>
      <c r="L185" s="8">
        <v>2800</v>
      </c>
      <c r="M185" s="8">
        <v>774.34712510666202</v>
      </c>
      <c r="N185" s="8">
        <v>887.86393959966802</v>
      </c>
      <c r="O185" s="8">
        <v>879.19520538514496</v>
      </c>
      <c r="P185" s="8">
        <v>1339.5661760721</v>
      </c>
      <c r="Q185" s="8">
        <v>1313.46828436245</v>
      </c>
      <c r="R185" s="8">
        <v>1598.34036994434</v>
      </c>
      <c r="S185" s="8">
        <v>687.99654040956796</v>
      </c>
      <c r="T185" s="8">
        <v>814.35239423224198</v>
      </c>
      <c r="U185" s="8">
        <v>3712</v>
      </c>
      <c r="V185" s="8">
        <v>5325</v>
      </c>
      <c r="W185" s="8">
        <v>4250</v>
      </c>
      <c r="X185" s="8">
        <v>5081</v>
      </c>
      <c r="Y185" s="8">
        <v>5175</v>
      </c>
      <c r="Z185" s="8">
        <v>5591</v>
      </c>
      <c r="AA185" s="8">
        <v>4042</v>
      </c>
      <c r="AB185" s="8">
        <v>4148</v>
      </c>
      <c r="AC185" s="8">
        <v>1492.5332634736601</v>
      </c>
      <c r="AD185" s="8">
        <v>2414.6810855088402</v>
      </c>
      <c r="AE185" s="8">
        <v>1750.5200246381801</v>
      </c>
      <c r="AF185" s="8">
        <v>2211.6882313072101</v>
      </c>
      <c r="AG185" s="8">
        <v>2312.0948211765799</v>
      </c>
      <c r="AH185" s="8">
        <v>2926.6732571938201</v>
      </c>
      <c r="AI185" s="8">
        <v>1608.4470730574101</v>
      </c>
      <c r="AJ185" s="8">
        <v>1850.9216078926299</v>
      </c>
      <c r="AK185" s="8">
        <v>3425.5</v>
      </c>
      <c r="AL185" s="8">
        <v>1036.8912543890219</v>
      </c>
      <c r="AM185" s="8">
        <v>4665.5</v>
      </c>
      <c r="AN185" s="8">
        <v>2070.9449205310411</v>
      </c>
      <c r="AP185" s="5">
        <f t="shared" si="32"/>
        <v>3516</v>
      </c>
      <c r="AQ185" s="5">
        <f t="shared" si="33"/>
        <v>4739</v>
      </c>
      <c r="AR185" s="5">
        <f t="shared" si="34"/>
        <v>1150.74475300414</v>
      </c>
      <c r="AS185" s="5">
        <f t="shared" si="35"/>
        <v>2174.5341898301099</v>
      </c>
      <c r="AT185" s="5">
        <f t="shared" si="36"/>
        <v>192</v>
      </c>
      <c r="AU185" s="5" t="str">
        <f t="shared" si="38"/>
        <v>Germany</v>
      </c>
      <c r="AW185" s="5">
        <f t="shared" si="37"/>
        <v>192</v>
      </c>
    </row>
    <row r="186" spans="1:49" x14ac:dyDescent="0.2">
      <c r="A186" s="7" t="s">
        <v>2884</v>
      </c>
      <c r="B186" s="7" t="s">
        <v>350</v>
      </c>
      <c r="C186" s="7" t="s">
        <v>351</v>
      </c>
      <c r="D186" s="7">
        <v>235623</v>
      </c>
      <c r="E186" s="8">
        <v>4215</v>
      </c>
      <c r="F186" s="8">
        <v>4194</v>
      </c>
      <c r="G186" s="8">
        <v>4624</v>
      </c>
      <c r="H186" s="8">
        <v>4722</v>
      </c>
      <c r="I186" s="8">
        <v>4701</v>
      </c>
      <c r="J186" s="8">
        <v>5002</v>
      </c>
      <c r="K186" s="8">
        <v>3677</v>
      </c>
      <c r="L186" s="8">
        <v>4056</v>
      </c>
      <c r="M186" s="8">
        <v>1495.83013757716</v>
      </c>
      <c r="N186" s="8">
        <v>1564.5668421499299</v>
      </c>
      <c r="O186" s="8">
        <v>1768.94375627657</v>
      </c>
      <c r="P186" s="8">
        <v>2085.7201610217699</v>
      </c>
      <c r="Q186" s="8">
        <v>1777.2539750875701</v>
      </c>
      <c r="R186" s="8">
        <v>2176.5069317576599</v>
      </c>
      <c r="S186" s="8">
        <v>1162.67039503501</v>
      </c>
      <c r="T186" s="8">
        <v>1433.65304525388</v>
      </c>
      <c r="U186" s="8">
        <v>5410</v>
      </c>
      <c r="V186" s="8">
        <v>6292</v>
      </c>
      <c r="W186" s="8">
        <v>5652</v>
      </c>
      <c r="X186" s="8">
        <v>5742</v>
      </c>
      <c r="Y186" s="8">
        <v>5535</v>
      </c>
      <c r="Z186" s="8">
        <v>6036</v>
      </c>
      <c r="AA186" s="8">
        <v>4771</v>
      </c>
      <c r="AB186" s="8">
        <v>5348</v>
      </c>
      <c r="AC186" s="8">
        <v>2292.65882424444</v>
      </c>
      <c r="AD186" s="8">
        <v>3213.6910348154001</v>
      </c>
      <c r="AE186" s="8">
        <v>2703.38599966223</v>
      </c>
      <c r="AF186" s="8">
        <v>2943.0619747677702</v>
      </c>
      <c r="AG186" s="8">
        <v>2325.5968611800499</v>
      </c>
      <c r="AH186" s="8">
        <v>3074.9052036111498</v>
      </c>
      <c r="AI186" s="8">
        <v>2107.5377676479302</v>
      </c>
      <c r="AJ186" s="8">
        <v>2566.4567820891102</v>
      </c>
      <c r="AK186" s="8">
        <v>4398.875</v>
      </c>
      <c r="AL186" s="8">
        <v>1683.1431555199438</v>
      </c>
      <c r="AM186" s="8">
        <v>5598.25</v>
      </c>
      <c r="AN186" s="8">
        <v>2653.4118060022597</v>
      </c>
      <c r="AP186" s="5">
        <f t="shared" si="32"/>
        <v>4359</v>
      </c>
      <c r="AQ186" s="5">
        <f t="shared" si="33"/>
        <v>5422.5</v>
      </c>
      <c r="AR186" s="5">
        <f t="shared" si="34"/>
        <v>1727.1609016311781</v>
      </c>
      <c r="AS186" s="5">
        <f t="shared" si="35"/>
        <v>2518.6241536320599</v>
      </c>
      <c r="AT186" s="5">
        <f t="shared" si="36"/>
        <v>309</v>
      </c>
      <c r="AU186" s="5" t="str">
        <f t="shared" si="38"/>
        <v>Germany</v>
      </c>
      <c r="AW186" s="5">
        <f t="shared" si="37"/>
        <v>309</v>
      </c>
    </row>
    <row r="187" spans="1:49" x14ac:dyDescent="0.2">
      <c r="A187" s="7" t="s">
        <v>2884</v>
      </c>
      <c r="B187" s="7" t="s">
        <v>353</v>
      </c>
      <c r="C187" s="7" t="s">
        <v>354</v>
      </c>
      <c r="D187" s="7">
        <v>253319</v>
      </c>
      <c r="E187" s="8">
        <v>3497</v>
      </c>
      <c r="F187" s="8">
        <v>3382</v>
      </c>
      <c r="G187" s="8">
        <v>3380</v>
      </c>
      <c r="H187" s="8">
        <v>4367</v>
      </c>
      <c r="I187" s="8">
        <v>4178</v>
      </c>
      <c r="J187" s="8">
        <v>4634</v>
      </c>
      <c r="K187" s="8">
        <v>3136</v>
      </c>
      <c r="L187" s="8">
        <v>3198</v>
      </c>
      <c r="M187" s="8">
        <v>986.323939518825</v>
      </c>
      <c r="N187" s="8">
        <v>1027.1312615725799</v>
      </c>
      <c r="O187" s="8">
        <v>979.95587592633206</v>
      </c>
      <c r="P187" s="8">
        <v>1680.58528575334</v>
      </c>
      <c r="Q187" s="8">
        <v>1716.2155472685099</v>
      </c>
      <c r="R187" s="8">
        <v>2148.7684791365</v>
      </c>
      <c r="S187" s="8">
        <v>832.89394009313196</v>
      </c>
      <c r="T187" s="8">
        <v>806.68384908257804</v>
      </c>
      <c r="U187" s="8">
        <v>4754</v>
      </c>
      <c r="V187" s="8">
        <v>5542</v>
      </c>
      <c r="W187" s="8">
        <v>4708</v>
      </c>
      <c r="X187" s="8">
        <v>5688</v>
      </c>
      <c r="Y187" s="8">
        <v>5583</v>
      </c>
      <c r="Z187" s="8">
        <v>5875</v>
      </c>
      <c r="AA187" s="8">
        <v>4446</v>
      </c>
      <c r="AB187" s="8">
        <v>4546</v>
      </c>
      <c r="AC187" s="8">
        <v>1926.99806554209</v>
      </c>
      <c r="AD187" s="8">
        <v>2979.32134097476</v>
      </c>
      <c r="AE187" s="8">
        <v>1952.79161295687</v>
      </c>
      <c r="AF187" s="8">
        <v>2906.9812393386101</v>
      </c>
      <c r="AG187" s="8">
        <v>2896.6668280451599</v>
      </c>
      <c r="AH187" s="8">
        <v>3313.3946702391299</v>
      </c>
      <c r="AI187" s="8">
        <v>1956.1611795562001</v>
      </c>
      <c r="AJ187" s="8">
        <v>2027.4166582339601</v>
      </c>
      <c r="AK187" s="8">
        <v>3721.5</v>
      </c>
      <c r="AL187" s="8">
        <v>1272.3197722939744</v>
      </c>
      <c r="AM187" s="8">
        <v>5142.75</v>
      </c>
      <c r="AN187" s="8">
        <v>2494.9664493608475</v>
      </c>
      <c r="AP187" s="5">
        <f t="shared" si="32"/>
        <v>3786.5</v>
      </c>
      <c r="AQ187" s="5">
        <f t="shared" si="33"/>
        <v>5112.5</v>
      </c>
      <c r="AR187" s="5">
        <f t="shared" si="34"/>
        <v>1437.0294202668119</v>
      </c>
      <c r="AS187" s="5">
        <f t="shared" si="35"/>
        <v>2548.4098340186124</v>
      </c>
      <c r="AT187" s="5">
        <f t="shared" si="36"/>
        <v>244</v>
      </c>
      <c r="AU187" s="5" t="str">
        <f t="shared" si="38"/>
        <v>Germany</v>
      </c>
      <c r="AW187" s="5">
        <f t="shared" si="37"/>
        <v>244</v>
      </c>
    </row>
    <row r="188" spans="1:49" x14ac:dyDescent="0.2">
      <c r="A188" s="7" t="s">
        <v>2884</v>
      </c>
      <c r="B188" s="7" t="s">
        <v>356</v>
      </c>
      <c r="C188" s="7" t="s">
        <v>357</v>
      </c>
      <c r="D188" s="7">
        <v>245459</v>
      </c>
      <c r="E188" s="8">
        <v>3594</v>
      </c>
      <c r="F188" s="8">
        <v>3705</v>
      </c>
      <c r="G188" s="8">
        <v>3345</v>
      </c>
      <c r="H188" s="8">
        <v>4519</v>
      </c>
      <c r="I188" s="8">
        <v>4106</v>
      </c>
      <c r="J188" s="8">
        <v>4704</v>
      </c>
      <c r="K188" s="8">
        <v>3460</v>
      </c>
      <c r="L188" s="8">
        <v>3793</v>
      </c>
      <c r="M188" s="8">
        <v>1099.69164549474</v>
      </c>
      <c r="N188" s="8">
        <v>1195.92117560016</v>
      </c>
      <c r="O188" s="8">
        <v>1121.9386001652799</v>
      </c>
      <c r="P188" s="8">
        <v>1754.5888214640299</v>
      </c>
      <c r="Q188" s="8">
        <v>1565.4378419868999</v>
      </c>
      <c r="R188" s="8">
        <v>2300.4197210427601</v>
      </c>
      <c r="S188" s="8">
        <v>1324.85989607702</v>
      </c>
      <c r="T188" s="8">
        <v>1317.0217068134</v>
      </c>
      <c r="U188" s="8">
        <v>4622</v>
      </c>
      <c r="V188" s="8">
        <v>5621</v>
      </c>
      <c r="W188" s="8">
        <v>5241</v>
      </c>
      <c r="X188" s="8">
        <v>5768</v>
      </c>
      <c r="Y188" s="8">
        <v>5480</v>
      </c>
      <c r="Z188" s="8">
        <v>6277</v>
      </c>
      <c r="AA188" s="8">
        <v>4828</v>
      </c>
      <c r="AB188" s="8">
        <v>5368</v>
      </c>
      <c r="AC188" s="8">
        <v>1843.0510528146899</v>
      </c>
      <c r="AD188" s="8">
        <v>2852.3105684154102</v>
      </c>
      <c r="AE188" s="8">
        <v>2230.20199154086</v>
      </c>
      <c r="AF188" s="8">
        <v>2792.8600016647101</v>
      </c>
      <c r="AG188" s="8">
        <v>2773.15895108731</v>
      </c>
      <c r="AH188" s="8">
        <v>3913.8427398931599</v>
      </c>
      <c r="AI188" s="8">
        <v>2758.28339658193</v>
      </c>
      <c r="AJ188" s="8">
        <v>2683.5051036055102</v>
      </c>
      <c r="AK188" s="8">
        <v>3903.25</v>
      </c>
      <c r="AL188" s="8">
        <v>1459.9849260805363</v>
      </c>
      <c r="AM188" s="8">
        <v>5400.625</v>
      </c>
      <c r="AN188" s="8">
        <v>2730.901725700448</v>
      </c>
      <c r="AP188" s="5">
        <f t="shared" si="32"/>
        <v>4015.75</v>
      </c>
      <c r="AQ188" s="5">
        <f t="shared" si="33"/>
        <v>5488.25</v>
      </c>
      <c r="AR188" s="5">
        <f t="shared" si="34"/>
        <v>1652.4655974768223</v>
      </c>
      <c r="AS188" s="5">
        <f t="shared" si="35"/>
        <v>3032.1975477919773</v>
      </c>
      <c r="AT188" s="5">
        <f t="shared" si="36"/>
        <v>282</v>
      </c>
      <c r="AU188" s="5" t="str">
        <f t="shared" si="38"/>
        <v>Germany</v>
      </c>
      <c r="AW188" s="5">
        <f t="shared" si="37"/>
        <v>282</v>
      </c>
    </row>
    <row r="189" spans="1:49" x14ac:dyDescent="0.2">
      <c r="A189" s="7" t="s">
        <v>2884</v>
      </c>
      <c r="B189" s="7" t="s">
        <v>359</v>
      </c>
      <c r="C189" s="7" t="s">
        <v>360</v>
      </c>
      <c r="D189" s="7">
        <v>80103</v>
      </c>
      <c r="E189" s="8">
        <v>4678</v>
      </c>
      <c r="F189" s="8">
        <v>4140</v>
      </c>
      <c r="G189" s="8">
        <v>4509</v>
      </c>
      <c r="H189" s="8">
        <v>4859</v>
      </c>
      <c r="I189" s="8">
        <v>4683</v>
      </c>
      <c r="J189" s="8">
        <v>5453</v>
      </c>
      <c r="K189" s="8">
        <v>4145</v>
      </c>
      <c r="L189" s="8">
        <v>4689</v>
      </c>
      <c r="M189" s="8">
        <v>1778.7027422502799</v>
      </c>
      <c r="N189" s="8">
        <v>1672.8410866403599</v>
      </c>
      <c r="O189" s="8">
        <v>1944.5037833699701</v>
      </c>
      <c r="P189" s="8">
        <v>2199.0237154975598</v>
      </c>
      <c r="Q189" s="8">
        <v>1950.4226359428101</v>
      </c>
      <c r="R189" s="8">
        <v>2893.3559792758901</v>
      </c>
      <c r="S189" s="8">
        <v>1518.15585201218</v>
      </c>
      <c r="T189" s="8">
        <v>1943.5597257879999</v>
      </c>
      <c r="U189" s="8">
        <v>5921</v>
      </c>
      <c r="V189" s="8">
        <v>6285</v>
      </c>
      <c r="W189" s="8">
        <v>6119</v>
      </c>
      <c r="X189" s="8">
        <v>6418</v>
      </c>
      <c r="Y189" s="8">
        <v>5575</v>
      </c>
      <c r="Z189" s="8">
        <v>6959</v>
      </c>
      <c r="AA189" s="8">
        <v>6115</v>
      </c>
      <c r="AB189" s="8">
        <v>6208</v>
      </c>
      <c r="AC189" s="8">
        <v>3292.1709558877701</v>
      </c>
      <c r="AD189" s="8">
        <v>4284.8408535908502</v>
      </c>
      <c r="AE189" s="8">
        <v>3551.1395188583101</v>
      </c>
      <c r="AF189" s="8">
        <v>4058.9667267838499</v>
      </c>
      <c r="AG189" s="8">
        <v>3224.1257399138799</v>
      </c>
      <c r="AH189" s="8">
        <v>4703.8500951544402</v>
      </c>
      <c r="AI189" s="8">
        <v>3482.2795529407199</v>
      </c>
      <c r="AJ189" s="8">
        <v>3901.9481367379399</v>
      </c>
      <c r="AK189" s="8">
        <v>4644.5</v>
      </c>
      <c r="AL189" s="8">
        <v>1987.5706900971311</v>
      </c>
      <c r="AM189" s="8">
        <v>6200</v>
      </c>
      <c r="AN189" s="8">
        <v>3812.4151974834704</v>
      </c>
      <c r="AP189" s="5">
        <f t="shared" si="32"/>
        <v>4742.5</v>
      </c>
      <c r="AQ189" s="5">
        <f t="shared" si="33"/>
        <v>6214.25</v>
      </c>
      <c r="AR189" s="5">
        <f t="shared" si="34"/>
        <v>2100.9035817032882</v>
      </c>
      <c r="AS189" s="5">
        <f t="shared" si="35"/>
        <v>3828.0508811867448</v>
      </c>
      <c r="AT189" s="5">
        <f t="shared" si="36"/>
        <v>340</v>
      </c>
      <c r="AU189" s="5" t="str">
        <f t="shared" si="38"/>
        <v>Germany</v>
      </c>
      <c r="AW189" s="5">
        <f t="shared" si="37"/>
        <v>340</v>
      </c>
    </row>
    <row r="190" spans="1:49" x14ac:dyDescent="0.2">
      <c r="A190" s="7" t="s">
        <v>2884</v>
      </c>
      <c r="B190" s="7" t="s">
        <v>362</v>
      </c>
      <c r="C190" s="7" t="s">
        <v>363</v>
      </c>
      <c r="D190" s="7">
        <v>1000311</v>
      </c>
      <c r="E190" s="8">
        <v>1671</v>
      </c>
      <c r="F190" s="8">
        <v>1982</v>
      </c>
      <c r="G190" s="8">
        <v>2028</v>
      </c>
      <c r="H190" s="8">
        <v>2407</v>
      </c>
      <c r="I190" s="8">
        <v>2548</v>
      </c>
      <c r="J190" s="8">
        <v>2596</v>
      </c>
      <c r="K190" s="8">
        <v>1634</v>
      </c>
      <c r="L190" s="8">
        <v>1714</v>
      </c>
      <c r="M190" s="8">
        <v>213.58093363781299</v>
      </c>
      <c r="N190" s="8">
        <v>263.91482883497201</v>
      </c>
      <c r="O190" s="8">
        <v>261.26304929212898</v>
      </c>
      <c r="P190" s="8">
        <v>407.41436208042398</v>
      </c>
      <c r="Q190" s="8">
        <v>349.96727568013102</v>
      </c>
      <c r="R190" s="8">
        <v>457.32729386462302</v>
      </c>
      <c r="S190" s="8">
        <v>189.02432596345801</v>
      </c>
      <c r="T190" s="8">
        <v>181.671530996987</v>
      </c>
      <c r="U190" s="8">
        <v>2522</v>
      </c>
      <c r="V190" s="8">
        <v>3215</v>
      </c>
      <c r="W190" s="8">
        <v>2762</v>
      </c>
      <c r="X190" s="8">
        <v>3095</v>
      </c>
      <c r="Y190" s="8">
        <v>3400</v>
      </c>
      <c r="Z190" s="8">
        <v>3593</v>
      </c>
      <c r="AA190" s="8">
        <v>2758</v>
      </c>
      <c r="AB190" s="8">
        <v>2768</v>
      </c>
      <c r="AC190" s="8">
        <v>503.80567226804902</v>
      </c>
      <c r="AD190" s="8">
        <v>950.34568179518601</v>
      </c>
      <c r="AE190" s="8">
        <v>608.66461937233498</v>
      </c>
      <c r="AF190" s="8">
        <v>818.984157865881</v>
      </c>
      <c r="AG190" s="8">
        <v>755.11259342934295</v>
      </c>
      <c r="AH190" s="8">
        <v>1078.60224510935</v>
      </c>
      <c r="AI190" s="8">
        <v>703.14074007080296</v>
      </c>
      <c r="AJ190" s="8">
        <v>627.47796280586795</v>
      </c>
      <c r="AK190" s="8">
        <v>2072.5</v>
      </c>
      <c r="AL190" s="8">
        <v>290.52045004381711</v>
      </c>
      <c r="AM190" s="8">
        <v>3014.125</v>
      </c>
      <c r="AN190" s="8">
        <v>755.76670908960182</v>
      </c>
      <c r="AP190" s="5">
        <f t="shared" si="32"/>
        <v>2123</v>
      </c>
      <c r="AQ190" s="5">
        <f t="shared" si="33"/>
        <v>3129.75</v>
      </c>
      <c r="AR190" s="5">
        <f t="shared" si="34"/>
        <v>317.08095771712465</v>
      </c>
      <c r="AS190" s="5">
        <f t="shared" si="35"/>
        <v>791.08338535384087</v>
      </c>
      <c r="AT190" s="5">
        <f t="shared" si="36"/>
        <v>30</v>
      </c>
      <c r="AU190" s="5" t="str">
        <f t="shared" si="38"/>
        <v>Germany</v>
      </c>
      <c r="AW190" s="5">
        <f t="shared" si="37"/>
        <v>30</v>
      </c>
    </row>
    <row r="191" spans="1:49" x14ac:dyDescent="0.2">
      <c r="A191" s="7" t="s">
        <v>2884</v>
      </c>
      <c r="B191" s="7" t="s">
        <v>365</v>
      </c>
      <c r="C191" s="7" t="s">
        <v>366</v>
      </c>
      <c r="D191" s="7">
        <v>1193118</v>
      </c>
      <c r="E191" s="8">
        <v>2163</v>
      </c>
      <c r="F191" s="8">
        <v>2349</v>
      </c>
      <c r="G191" s="8">
        <v>2501</v>
      </c>
      <c r="H191" s="8">
        <v>2946</v>
      </c>
      <c r="I191" s="8">
        <v>3048</v>
      </c>
      <c r="J191" s="8">
        <v>3165</v>
      </c>
      <c r="K191" s="8">
        <v>2477</v>
      </c>
      <c r="L191" s="8">
        <v>2510</v>
      </c>
      <c r="M191" s="8">
        <v>324.455363934106</v>
      </c>
      <c r="N191" s="8">
        <v>459.82980485520102</v>
      </c>
      <c r="O191" s="8">
        <v>493.96823442546798</v>
      </c>
      <c r="P191" s="8">
        <v>750.00255546355004</v>
      </c>
      <c r="Q191" s="8">
        <v>662.99578594627496</v>
      </c>
      <c r="R191" s="8">
        <v>850.12953916845902</v>
      </c>
      <c r="S191" s="8">
        <v>464.78659947876298</v>
      </c>
      <c r="T191" s="8">
        <v>417.96768348583697</v>
      </c>
      <c r="U191" s="8">
        <v>3137</v>
      </c>
      <c r="V191" s="8">
        <v>3705</v>
      </c>
      <c r="W191" s="8">
        <v>3331</v>
      </c>
      <c r="X191" s="8">
        <v>3889</v>
      </c>
      <c r="Y191" s="8">
        <v>3755</v>
      </c>
      <c r="Z191" s="8">
        <v>4370</v>
      </c>
      <c r="AA191" s="8">
        <v>3353</v>
      </c>
      <c r="AB191" s="8">
        <v>3446</v>
      </c>
      <c r="AC191" s="8">
        <v>733.67943473667503</v>
      </c>
      <c r="AD191" s="8">
        <v>1329.7129259452199</v>
      </c>
      <c r="AE191" s="8">
        <v>1041.90562498092</v>
      </c>
      <c r="AF191" s="8">
        <v>1424.0665501539499</v>
      </c>
      <c r="AG191" s="8">
        <v>1335.87835366542</v>
      </c>
      <c r="AH191" s="8">
        <v>1719.55735794527</v>
      </c>
      <c r="AI191" s="8">
        <v>1155.70619005714</v>
      </c>
      <c r="AJ191" s="8">
        <v>994.66501246905</v>
      </c>
      <c r="AK191" s="8">
        <v>2644.875</v>
      </c>
      <c r="AL191" s="8">
        <v>553.01694584470738</v>
      </c>
      <c r="AM191" s="8">
        <v>3623.25</v>
      </c>
      <c r="AN191" s="8">
        <v>1216.8964312442056</v>
      </c>
      <c r="AP191" s="5">
        <f t="shared" si="32"/>
        <v>2800</v>
      </c>
      <c r="AQ191" s="5">
        <f t="shared" si="33"/>
        <v>3731</v>
      </c>
      <c r="AR191" s="5">
        <f t="shared" si="34"/>
        <v>629.17643270857684</v>
      </c>
      <c r="AS191" s="5">
        <f t="shared" si="35"/>
        <v>1301.4517285342199</v>
      </c>
      <c r="AT191" s="5">
        <f t="shared" si="36"/>
        <v>87</v>
      </c>
      <c r="AU191" s="5" t="str">
        <f t="shared" si="38"/>
        <v>Germany</v>
      </c>
      <c r="AW191" s="5">
        <f t="shared" si="37"/>
        <v>87</v>
      </c>
    </row>
    <row r="192" spans="1:49" x14ac:dyDescent="0.2">
      <c r="A192" s="7" t="s">
        <v>2884</v>
      </c>
      <c r="B192" s="7" t="s">
        <v>368</v>
      </c>
      <c r="C192" s="7" t="s">
        <v>369</v>
      </c>
      <c r="D192" s="7">
        <v>535879</v>
      </c>
      <c r="E192" s="8">
        <v>2045</v>
      </c>
      <c r="F192" s="8">
        <v>2092</v>
      </c>
      <c r="G192" s="8">
        <v>2338</v>
      </c>
      <c r="H192" s="8">
        <v>3365</v>
      </c>
      <c r="I192" s="8">
        <v>3723</v>
      </c>
      <c r="J192" s="8">
        <v>3241</v>
      </c>
      <c r="K192" s="8">
        <v>2506</v>
      </c>
      <c r="L192" s="8">
        <v>3208</v>
      </c>
      <c r="M192" s="8">
        <v>217.66137992507799</v>
      </c>
      <c r="N192" s="8">
        <v>139.57985564256501</v>
      </c>
      <c r="O192" s="8">
        <v>229.32536594652899</v>
      </c>
      <c r="P192" s="8">
        <v>1094.88775725508</v>
      </c>
      <c r="Q192" s="8">
        <v>1250.7886026818001</v>
      </c>
      <c r="R192" s="8">
        <v>641.70399472682095</v>
      </c>
      <c r="S192" s="8">
        <v>372.94426198644902</v>
      </c>
      <c r="T192" s="8">
        <v>660.97778805994301</v>
      </c>
      <c r="U192" s="8">
        <v>3438</v>
      </c>
      <c r="V192" s="8">
        <v>4912</v>
      </c>
      <c r="W192" s="8">
        <v>4464</v>
      </c>
      <c r="X192" s="8">
        <v>5143</v>
      </c>
      <c r="Y192" s="8">
        <v>4749</v>
      </c>
      <c r="Z192" s="8">
        <v>5214</v>
      </c>
      <c r="AA192" s="8">
        <v>4041</v>
      </c>
      <c r="AB192" s="8">
        <v>4551</v>
      </c>
      <c r="AC192" s="8">
        <v>908.494111168269</v>
      </c>
      <c r="AD192" s="8">
        <v>2354.6166524443802</v>
      </c>
      <c r="AE192" s="8">
        <v>1804.8327513296999</v>
      </c>
      <c r="AF192" s="8">
        <v>2344.6362843745501</v>
      </c>
      <c r="AG192" s="8">
        <v>1994.6117368769101</v>
      </c>
      <c r="AH192" s="8">
        <v>2689.8612157562902</v>
      </c>
      <c r="AI192" s="8">
        <v>1507.4064840431699</v>
      </c>
      <c r="AJ192" s="8">
        <v>1881.6684266222801</v>
      </c>
      <c r="AK192" s="8">
        <v>2814.75</v>
      </c>
      <c r="AL192" s="8">
        <v>575.98362577803312</v>
      </c>
      <c r="AM192" s="8">
        <v>4564</v>
      </c>
      <c r="AN192" s="8">
        <v>1935.7659578269433</v>
      </c>
      <c r="AP192" s="5">
        <f t="shared" si="32"/>
        <v>3169.5</v>
      </c>
      <c r="AQ192" s="5">
        <f t="shared" si="33"/>
        <v>4638.75</v>
      </c>
      <c r="AR192" s="5">
        <f t="shared" si="34"/>
        <v>804.2604809420186</v>
      </c>
      <c r="AS192" s="5">
        <f t="shared" si="35"/>
        <v>2018.3869658246626</v>
      </c>
      <c r="AT192" s="5">
        <f t="shared" si="36"/>
        <v>129</v>
      </c>
      <c r="AU192" s="5" t="str">
        <f t="shared" si="38"/>
        <v>Germany</v>
      </c>
      <c r="AW192" s="5">
        <f t="shared" si="37"/>
        <v>129</v>
      </c>
    </row>
    <row r="193" spans="1:49" x14ac:dyDescent="0.2">
      <c r="A193" s="7" t="s">
        <v>2884</v>
      </c>
      <c r="B193" s="7" t="s">
        <v>371</v>
      </c>
      <c r="C193" s="7" t="s">
        <v>372</v>
      </c>
      <c r="D193" s="7">
        <v>246334</v>
      </c>
      <c r="E193" s="8">
        <v>2810</v>
      </c>
      <c r="F193" s="8">
        <v>3048</v>
      </c>
      <c r="G193" s="8">
        <v>3521</v>
      </c>
      <c r="H193" s="8">
        <v>4188</v>
      </c>
      <c r="I193" s="8">
        <v>4179</v>
      </c>
      <c r="J193" s="8">
        <v>4359</v>
      </c>
      <c r="K193" s="8">
        <v>2864</v>
      </c>
      <c r="L193" s="8">
        <v>2701</v>
      </c>
      <c r="M193" s="8">
        <v>574.38996084836197</v>
      </c>
      <c r="N193" s="8">
        <v>728.00567019463904</v>
      </c>
      <c r="O193" s="8">
        <v>793.12072321109099</v>
      </c>
      <c r="P193" s="8">
        <v>1344.9745720993701</v>
      </c>
      <c r="Q193" s="8">
        <v>1442.0211768609699</v>
      </c>
      <c r="R193" s="8">
        <v>1436.0956442448501</v>
      </c>
      <c r="S193" s="8">
        <v>578.83069616834598</v>
      </c>
      <c r="T193" s="8">
        <v>596.26898644966104</v>
      </c>
      <c r="U193" s="8">
        <v>4313</v>
      </c>
      <c r="V193" s="8">
        <v>5058</v>
      </c>
      <c r="W193" s="8">
        <v>4963</v>
      </c>
      <c r="X193" s="8">
        <v>5608</v>
      </c>
      <c r="Y193" s="8">
        <v>5020</v>
      </c>
      <c r="Z193" s="8">
        <v>5810</v>
      </c>
      <c r="AA193" s="8">
        <v>4537</v>
      </c>
      <c r="AB193" s="8">
        <v>4055</v>
      </c>
      <c r="AC193" s="8">
        <v>1357.5002002321601</v>
      </c>
      <c r="AD193" s="8">
        <v>2256.22021693225</v>
      </c>
      <c r="AE193" s="8">
        <v>1676.8519093025</v>
      </c>
      <c r="AF193" s="8">
        <v>2377.8869002347901</v>
      </c>
      <c r="AG193" s="8">
        <v>2136.87910049112</v>
      </c>
      <c r="AH193" s="8">
        <v>2670.2674622428699</v>
      </c>
      <c r="AI193" s="8">
        <v>1489.59975117932</v>
      </c>
      <c r="AJ193" s="8">
        <v>1476.2371356726801</v>
      </c>
      <c r="AK193" s="8">
        <v>3458.75</v>
      </c>
      <c r="AL193" s="8">
        <v>936.71342875966116</v>
      </c>
      <c r="AM193" s="8">
        <v>4920.5</v>
      </c>
      <c r="AN193" s="8">
        <v>1930.180334535961</v>
      </c>
      <c r="AP193" s="5">
        <f t="shared" si="32"/>
        <v>3525.75</v>
      </c>
      <c r="AQ193" s="5">
        <f t="shared" si="33"/>
        <v>4855.5</v>
      </c>
      <c r="AR193" s="5">
        <f t="shared" si="34"/>
        <v>1079.6382151646394</v>
      </c>
      <c r="AS193" s="5">
        <f t="shared" si="35"/>
        <v>1943.2458623964974</v>
      </c>
      <c r="AT193" s="5">
        <f t="shared" si="36"/>
        <v>194</v>
      </c>
      <c r="AU193" s="5" t="str">
        <f t="shared" si="38"/>
        <v>Germany</v>
      </c>
      <c r="AW193" s="5">
        <f t="shared" si="37"/>
        <v>194</v>
      </c>
    </row>
    <row r="194" spans="1:49" x14ac:dyDescent="0.2">
      <c r="A194" s="7" t="s">
        <v>2884</v>
      </c>
      <c r="B194" s="7" t="s">
        <v>374</v>
      </c>
      <c r="C194" s="7" t="s">
        <v>375</v>
      </c>
      <c r="D194" s="7">
        <v>557026</v>
      </c>
      <c r="E194" s="8">
        <v>2285</v>
      </c>
      <c r="F194" s="8">
        <v>2490</v>
      </c>
      <c r="G194" s="8">
        <v>2111</v>
      </c>
      <c r="H194" s="8">
        <v>3132</v>
      </c>
      <c r="I194" s="8">
        <v>3084</v>
      </c>
      <c r="J194" s="8">
        <v>2995</v>
      </c>
      <c r="K194" s="8">
        <v>2246</v>
      </c>
      <c r="L194" s="8">
        <v>2310</v>
      </c>
      <c r="M194" s="8">
        <v>375.15828749073899</v>
      </c>
      <c r="N194" s="8">
        <v>422.55008712874599</v>
      </c>
      <c r="O194" s="8">
        <v>442.004971976327</v>
      </c>
      <c r="P194" s="8">
        <v>644.408485556899</v>
      </c>
      <c r="Q194" s="8">
        <v>662.54364414155395</v>
      </c>
      <c r="R194" s="8">
        <v>803.45590671385696</v>
      </c>
      <c r="S194" s="8">
        <v>471.573286257772</v>
      </c>
      <c r="T194" s="8">
        <v>403.92570638954402</v>
      </c>
      <c r="U194" s="8">
        <v>2966</v>
      </c>
      <c r="V194" s="8">
        <v>3888</v>
      </c>
      <c r="W194" s="8">
        <v>2956</v>
      </c>
      <c r="X194" s="8">
        <v>3771</v>
      </c>
      <c r="Y194" s="8">
        <v>3843</v>
      </c>
      <c r="Z194" s="8">
        <v>3978</v>
      </c>
      <c r="AA194" s="8">
        <v>2935</v>
      </c>
      <c r="AB194" s="8">
        <v>3083</v>
      </c>
      <c r="AC194" s="8">
        <v>728.37849665786098</v>
      </c>
      <c r="AD194" s="8">
        <v>1174.4211878884701</v>
      </c>
      <c r="AE194" s="8">
        <v>894.61486578208996</v>
      </c>
      <c r="AF194" s="8">
        <v>1183.74954231022</v>
      </c>
      <c r="AG194" s="8">
        <v>1135.42482677609</v>
      </c>
      <c r="AH194" s="8">
        <v>1561.7255730494501</v>
      </c>
      <c r="AI194" s="8">
        <v>1100.3224358311199</v>
      </c>
      <c r="AJ194" s="8">
        <v>915.34728908303396</v>
      </c>
      <c r="AK194" s="8">
        <v>2581.625</v>
      </c>
      <c r="AL194" s="8">
        <v>528.20254695692972</v>
      </c>
      <c r="AM194" s="8">
        <v>3427.5</v>
      </c>
      <c r="AN194" s="8">
        <v>1086.7480271722918</v>
      </c>
      <c r="AP194" s="5">
        <f t="shared" si="32"/>
        <v>2658.75</v>
      </c>
      <c r="AQ194" s="5">
        <f t="shared" si="33"/>
        <v>3459.75</v>
      </c>
      <c r="AR194" s="5">
        <f t="shared" si="34"/>
        <v>597.18140581192517</v>
      </c>
      <c r="AS194" s="5">
        <f t="shared" si="35"/>
        <v>1178.2050311849234</v>
      </c>
      <c r="AT194" s="5">
        <f t="shared" si="36"/>
        <v>71</v>
      </c>
      <c r="AU194" s="5" t="str">
        <f t="shared" si="38"/>
        <v>Germany</v>
      </c>
      <c r="AW194" s="5">
        <f t="shared" si="37"/>
        <v>71</v>
      </c>
    </row>
    <row r="195" spans="1:49" x14ac:dyDescent="0.2">
      <c r="A195" s="7" t="s">
        <v>2884</v>
      </c>
      <c r="B195" s="7" t="s">
        <v>377</v>
      </c>
      <c r="C195" s="7" t="s">
        <v>378</v>
      </c>
      <c r="D195" s="7">
        <v>227417</v>
      </c>
      <c r="E195" s="8">
        <v>2697</v>
      </c>
      <c r="F195" s="8">
        <v>2602</v>
      </c>
      <c r="G195" s="8">
        <v>2913</v>
      </c>
      <c r="H195" s="8">
        <v>3703</v>
      </c>
      <c r="I195" s="8">
        <v>3650</v>
      </c>
      <c r="J195" s="8">
        <v>4087</v>
      </c>
      <c r="K195" s="8">
        <v>2909</v>
      </c>
      <c r="L195" s="8">
        <v>2632</v>
      </c>
      <c r="M195" s="8">
        <v>486.36479638711501</v>
      </c>
      <c r="N195" s="8">
        <v>554.20661206097805</v>
      </c>
      <c r="O195" s="8">
        <v>566.85967278661303</v>
      </c>
      <c r="P195" s="8">
        <v>931.56323765159004</v>
      </c>
      <c r="Q195" s="8">
        <v>881.05324648487601</v>
      </c>
      <c r="R195" s="8">
        <v>1156.22683424617</v>
      </c>
      <c r="S195" s="8">
        <v>520.02040386464398</v>
      </c>
      <c r="T195" s="8">
        <v>494.37419894828503</v>
      </c>
      <c r="U195" s="8">
        <v>3652</v>
      </c>
      <c r="V195" s="8">
        <v>4261</v>
      </c>
      <c r="W195" s="8">
        <v>4051</v>
      </c>
      <c r="X195" s="8">
        <v>4811</v>
      </c>
      <c r="Y195" s="8">
        <v>4550</v>
      </c>
      <c r="Z195" s="8">
        <v>5152</v>
      </c>
      <c r="AA195" s="8">
        <v>4006</v>
      </c>
      <c r="AB195" s="8">
        <v>3829</v>
      </c>
      <c r="AC195" s="8">
        <v>1118.8384643025199</v>
      </c>
      <c r="AD195" s="8">
        <v>1703.6919702709299</v>
      </c>
      <c r="AE195" s="8">
        <v>1460.8655352062799</v>
      </c>
      <c r="AF195" s="8">
        <v>1956.4117575933101</v>
      </c>
      <c r="AG195" s="8">
        <v>1788.9325895126501</v>
      </c>
      <c r="AH195" s="8">
        <v>2345.71514828313</v>
      </c>
      <c r="AI195" s="8">
        <v>1449.4423437272201</v>
      </c>
      <c r="AJ195" s="8">
        <v>1312.0969911136799</v>
      </c>
      <c r="AK195" s="8">
        <v>3149.125</v>
      </c>
      <c r="AL195" s="8">
        <v>698.83362530378395</v>
      </c>
      <c r="AM195" s="8">
        <v>4289</v>
      </c>
      <c r="AN195" s="8">
        <v>1641.9993500012149</v>
      </c>
      <c r="AP195" s="5">
        <f t="shared" si="32"/>
        <v>3319.5</v>
      </c>
      <c r="AQ195" s="5">
        <f t="shared" si="33"/>
        <v>4384.25</v>
      </c>
      <c r="AR195" s="5">
        <f t="shared" si="34"/>
        <v>796.64758423911303</v>
      </c>
      <c r="AS195" s="5">
        <f t="shared" si="35"/>
        <v>1724.0467681591699</v>
      </c>
      <c r="AT195" s="5">
        <f t="shared" si="36"/>
        <v>162</v>
      </c>
      <c r="AU195" s="5" t="str">
        <f t="shared" si="38"/>
        <v>Germany</v>
      </c>
      <c r="AW195" s="5">
        <f t="shared" si="37"/>
        <v>162</v>
      </c>
    </row>
    <row r="196" spans="1:49" x14ac:dyDescent="0.2">
      <c r="A196" s="7" t="s">
        <v>2884</v>
      </c>
      <c r="B196" s="7" t="s">
        <v>380</v>
      </c>
      <c r="C196" s="7" t="s">
        <v>381</v>
      </c>
      <c r="D196" s="7">
        <v>417069</v>
      </c>
      <c r="E196" s="8">
        <v>4066</v>
      </c>
      <c r="F196" s="8">
        <v>4048</v>
      </c>
      <c r="G196" s="8">
        <v>4266</v>
      </c>
      <c r="H196" s="8">
        <v>4966</v>
      </c>
      <c r="I196" s="8">
        <v>4544</v>
      </c>
      <c r="J196" s="8">
        <v>5175</v>
      </c>
      <c r="K196" s="8">
        <v>3888</v>
      </c>
      <c r="L196" s="8">
        <v>4129</v>
      </c>
      <c r="M196" s="8">
        <v>1201.66087819725</v>
      </c>
      <c r="N196" s="8">
        <v>1342.77362144209</v>
      </c>
      <c r="O196" s="8">
        <v>1483.25463012403</v>
      </c>
      <c r="P196" s="8">
        <v>2330.21101727632</v>
      </c>
      <c r="Q196" s="8">
        <v>1812.9624962824801</v>
      </c>
      <c r="R196" s="8">
        <v>2261.4594510830998</v>
      </c>
      <c r="S196" s="8">
        <v>1134.6992494313599</v>
      </c>
      <c r="T196" s="8">
        <v>1297.1266899172699</v>
      </c>
      <c r="U196" s="8">
        <v>4878</v>
      </c>
      <c r="V196" s="8">
        <v>5753</v>
      </c>
      <c r="W196" s="8">
        <v>5332</v>
      </c>
      <c r="X196" s="8">
        <v>5632</v>
      </c>
      <c r="Y196" s="8">
        <v>5278</v>
      </c>
      <c r="Z196" s="8">
        <v>6011</v>
      </c>
      <c r="AA196" s="8">
        <v>4735</v>
      </c>
      <c r="AB196" s="8">
        <v>5278</v>
      </c>
      <c r="AC196" s="8">
        <v>1734.5435557506901</v>
      </c>
      <c r="AD196" s="8">
        <v>2889.9320208086001</v>
      </c>
      <c r="AE196" s="8">
        <v>2211.1117255727199</v>
      </c>
      <c r="AF196" s="8">
        <v>2962.1671011293702</v>
      </c>
      <c r="AG196" s="8">
        <v>2319.4630826244002</v>
      </c>
      <c r="AH196" s="8">
        <v>2980.2630466361202</v>
      </c>
      <c r="AI196" s="8">
        <v>2088.33505728093</v>
      </c>
      <c r="AJ196" s="8">
        <v>2415.0457595431899</v>
      </c>
      <c r="AK196" s="8">
        <v>4385.25</v>
      </c>
      <c r="AL196" s="8">
        <v>1608.0185042192375</v>
      </c>
      <c r="AM196" s="8">
        <v>5362.125</v>
      </c>
      <c r="AN196" s="8">
        <v>2450.1076686682527</v>
      </c>
      <c r="AP196" s="5">
        <f t="shared" si="32"/>
        <v>4434</v>
      </c>
      <c r="AQ196" s="5">
        <f t="shared" si="33"/>
        <v>5325.5</v>
      </c>
      <c r="AR196" s="5">
        <f t="shared" si="34"/>
        <v>1767.2917807981059</v>
      </c>
      <c r="AS196" s="5">
        <f t="shared" si="35"/>
        <v>2450.7767365211603</v>
      </c>
      <c r="AT196" s="5">
        <f t="shared" si="36"/>
        <v>317</v>
      </c>
      <c r="AU196" s="5" t="str">
        <f t="shared" si="38"/>
        <v>Germany</v>
      </c>
      <c r="AW196" s="5">
        <f t="shared" si="37"/>
        <v>317</v>
      </c>
    </row>
    <row r="197" spans="1:49" x14ac:dyDescent="0.2">
      <c r="A197" s="7" t="s">
        <v>2884</v>
      </c>
      <c r="B197" s="7" t="s">
        <v>383</v>
      </c>
      <c r="C197" s="7" t="s">
        <v>384</v>
      </c>
      <c r="D197" s="7">
        <v>438901</v>
      </c>
      <c r="E197" s="8">
        <v>3592</v>
      </c>
      <c r="F197" s="8">
        <v>3687</v>
      </c>
      <c r="G197" s="8">
        <v>3771</v>
      </c>
      <c r="H197" s="8">
        <v>4750</v>
      </c>
      <c r="I197" s="8">
        <v>4036</v>
      </c>
      <c r="J197" s="8">
        <v>4686</v>
      </c>
      <c r="K197" s="8">
        <v>3715</v>
      </c>
      <c r="L197" s="8">
        <v>3905</v>
      </c>
      <c r="M197" s="8">
        <v>1015.66032285853</v>
      </c>
      <c r="N197" s="8">
        <v>1120.9106415297799</v>
      </c>
      <c r="O197" s="8">
        <v>1152.82934123153</v>
      </c>
      <c r="P197" s="8">
        <v>1642.7781751688201</v>
      </c>
      <c r="Q197" s="8">
        <v>1416.9201725349501</v>
      </c>
      <c r="R197" s="8">
        <v>2223.62141972463</v>
      </c>
      <c r="S197" s="8">
        <v>1055.0347996722901</v>
      </c>
      <c r="T197" s="8">
        <v>1160.82512382808</v>
      </c>
      <c r="U197" s="8">
        <v>4675</v>
      </c>
      <c r="V197" s="8">
        <v>5695</v>
      </c>
      <c r="W197" s="8">
        <v>5030</v>
      </c>
      <c r="X197" s="8">
        <v>5876</v>
      </c>
      <c r="Y197" s="8">
        <v>5237</v>
      </c>
      <c r="Z197" s="8">
        <v>6080</v>
      </c>
      <c r="AA197" s="8">
        <v>5001</v>
      </c>
      <c r="AB197" s="8">
        <v>5308</v>
      </c>
      <c r="AC197" s="8">
        <v>2016.7355722429199</v>
      </c>
      <c r="AD197" s="8">
        <v>2749.8085968799401</v>
      </c>
      <c r="AE197" s="8">
        <v>2288.2770561265702</v>
      </c>
      <c r="AF197" s="8">
        <v>2790.6065644574901</v>
      </c>
      <c r="AG197" s="8">
        <v>2428.2491266530901</v>
      </c>
      <c r="AH197" s="8">
        <v>3531.5462123529801</v>
      </c>
      <c r="AI197" s="8">
        <v>2237.8841307580501</v>
      </c>
      <c r="AJ197" s="8">
        <v>2452.14785177868</v>
      </c>
      <c r="AK197" s="8">
        <v>4017.75</v>
      </c>
      <c r="AL197" s="8">
        <v>1348.5724995685764</v>
      </c>
      <c r="AM197" s="8">
        <v>5362.75</v>
      </c>
      <c r="AN197" s="8">
        <v>2561.9068889062155</v>
      </c>
      <c r="AP197" s="5">
        <f t="shared" si="32"/>
        <v>4085.5</v>
      </c>
      <c r="AQ197" s="5">
        <f t="shared" si="33"/>
        <v>5406.5</v>
      </c>
      <c r="AR197" s="5">
        <f t="shared" si="34"/>
        <v>1499.835938185754</v>
      </c>
      <c r="AS197" s="5">
        <f t="shared" si="35"/>
        <v>2662.4568303857</v>
      </c>
      <c r="AT197" s="5">
        <f t="shared" si="36"/>
        <v>289</v>
      </c>
      <c r="AU197" s="5" t="str">
        <f t="shared" si="38"/>
        <v>Germany</v>
      </c>
      <c r="AW197" s="5">
        <f t="shared" si="37"/>
        <v>289</v>
      </c>
    </row>
    <row r="198" spans="1:49" x14ac:dyDescent="0.2">
      <c r="A198" s="7" t="s">
        <v>2884</v>
      </c>
      <c r="B198" s="7" t="s">
        <v>386</v>
      </c>
      <c r="C198" s="7" t="s">
        <v>387</v>
      </c>
      <c r="D198" s="7">
        <v>159245</v>
      </c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P198" s="5">
        <f t="shared" si="32"/>
        <v>99999</v>
      </c>
      <c r="AQ198" s="5">
        <f t="shared" si="33"/>
        <v>99999</v>
      </c>
      <c r="AR198" s="5">
        <f t="shared" si="34"/>
        <v>99999</v>
      </c>
      <c r="AS198" s="5">
        <f t="shared" si="35"/>
        <v>99999</v>
      </c>
      <c r="AT198" s="5">
        <f t="shared" si="36"/>
        <v>585</v>
      </c>
      <c r="AU198" s="5" t="str">
        <f t="shared" si="38"/>
        <v>Germany</v>
      </c>
      <c r="AW198" s="5">
        <f t="shared" si="37"/>
        <v>585</v>
      </c>
    </row>
    <row r="199" spans="1:49" x14ac:dyDescent="0.2">
      <c r="A199" s="7" t="s">
        <v>2884</v>
      </c>
      <c r="B199" s="7" t="s">
        <v>389</v>
      </c>
      <c r="C199" s="7" t="s">
        <v>390</v>
      </c>
      <c r="D199" s="7">
        <v>523331</v>
      </c>
      <c r="E199" s="8">
        <v>2141</v>
      </c>
      <c r="F199" s="8">
        <v>2387</v>
      </c>
      <c r="G199" s="8">
        <v>2282</v>
      </c>
      <c r="H199" s="8">
        <v>2972</v>
      </c>
      <c r="I199" s="8">
        <v>2895</v>
      </c>
      <c r="J199" s="8">
        <v>3301</v>
      </c>
      <c r="K199" s="8">
        <v>2196</v>
      </c>
      <c r="L199" s="8">
        <v>2240</v>
      </c>
      <c r="M199" s="8">
        <v>276.56971869616501</v>
      </c>
      <c r="N199" s="8">
        <v>340.84169217069899</v>
      </c>
      <c r="O199" s="8">
        <v>390.20320383677301</v>
      </c>
      <c r="P199" s="8">
        <v>664.44357230261505</v>
      </c>
      <c r="Q199" s="8">
        <v>576.51042197405104</v>
      </c>
      <c r="R199" s="8">
        <v>731.53340650188397</v>
      </c>
      <c r="S199" s="8">
        <v>335.88654372874498</v>
      </c>
      <c r="T199" s="8">
        <v>315.31673711378102</v>
      </c>
      <c r="U199" s="8">
        <v>2895</v>
      </c>
      <c r="V199" s="8">
        <v>3888</v>
      </c>
      <c r="W199" s="8">
        <v>3356</v>
      </c>
      <c r="X199" s="8">
        <v>4119</v>
      </c>
      <c r="Y199" s="8">
        <v>3997</v>
      </c>
      <c r="Z199" s="8">
        <v>4441</v>
      </c>
      <c r="AA199" s="8">
        <v>3082</v>
      </c>
      <c r="AB199" s="8">
        <v>3321</v>
      </c>
      <c r="AC199" s="8">
        <v>735.74458604201197</v>
      </c>
      <c r="AD199" s="8">
        <v>1300.15326045649</v>
      </c>
      <c r="AE199" s="8">
        <v>1021.33115767529</v>
      </c>
      <c r="AF199" s="8">
        <v>1356.4106791695301</v>
      </c>
      <c r="AG199" s="8">
        <v>1302.48120823566</v>
      </c>
      <c r="AH199" s="8">
        <v>1705.3449958214301</v>
      </c>
      <c r="AI199" s="8">
        <v>1077.1900482281001</v>
      </c>
      <c r="AJ199" s="8">
        <v>944.44906072856497</v>
      </c>
      <c r="AK199" s="8">
        <v>2551.75</v>
      </c>
      <c r="AL199" s="8">
        <v>453.91316204058916</v>
      </c>
      <c r="AM199" s="8">
        <v>3637.375</v>
      </c>
      <c r="AN199" s="8">
        <v>1180.3881245446346</v>
      </c>
      <c r="AP199" s="5">
        <f t="shared" ref="AP199:AP262" si="39">IF(COUNT(AVERAGE(I199:L199))=1,AVERAGE(I199:L199),99999)</f>
        <v>2658</v>
      </c>
      <c r="AQ199" s="5">
        <f t="shared" ref="AQ199:AQ262" si="40">IF(COUNT(AVERAGE(Y199:AB199))=1,AVERAGE(Y199:AB199),99999)</f>
        <v>3710.25</v>
      </c>
      <c r="AR199" s="5">
        <f t="shared" ref="AR199:AR262" si="41">IF(COUNT(AVERAGE(P199:T199))=1,AVERAGE(P199:T199),99999)</f>
        <v>524.73813632421525</v>
      </c>
      <c r="AS199" s="5">
        <f t="shared" ref="AS199:AS262" si="42">IF(COUNT(AVERAGE(AG199:AJ199))=1,AVERAGE(AG199:AJ199),99999)</f>
        <v>1257.3663282534387</v>
      </c>
      <c r="AT199" s="5">
        <f t="shared" ref="AT199:AT262" si="43">RANK(AP199,$AP$70:$AP$660,1)</f>
        <v>70</v>
      </c>
      <c r="AU199" s="5" t="str">
        <f t="shared" si="38"/>
        <v>Germany</v>
      </c>
      <c r="AW199" s="5">
        <f t="shared" ref="AW199:AW262" si="44">AV199+AT199</f>
        <v>70</v>
      </c>
    </row>
    <row r="200" spans="1:49" x14ac:dyDescent="0.2">
      <c r="A200" s="7" t="s">
        <v>2884</v>
      </c>
      <c r="B200" s="7" t="s">
        <v>392</v>
      </c>
      <c r="C200" s="7" t="s">
        <v>393</v>
      </c>
      <c r="D200" s="7">
        <v>424826</v>
      </c>
      <c r="E200" s="8">
        <v>3244</v>
      </c>
      <c r="F200" s="8">
        <v>3427</v>
      </c>
      <c r="G200" s="8">
        <v>3650</v>
      </c>
      <c r="H200" s="8">
        <v>3705</v>
      </c>
      <c r="I200" s="8">
        <v>3347</v>
      </c>
      <c r="J200" s="8">
        <v>3790</v>
      </c>
      <c r="K200" s="8">
        <v>3272</v>
      </c>
      <c r="L200" s="8">
        <v>3171</v>
      </c>
      <c r="M200" s="8">
        <v>722.91495481174502</v>
      </c>
      <c r="N200" s="8">
        <v>730.97069631083002</v>
      </c>
      <c r="O200" s="8">
        <v>866.45060754114297</v>
      </c>
      <c r="P200" s="8">
        <v>1147.1364745984599</v>
      </c>
      <c r="Q200" s="8">
        <v>730.28476067096096</v>
      </c>
      <c r="R200" s="8">
        <v>1220.7596183415801</v>
      </c>
      <c r="S200" s="8">
        <v>704.07081417923996</v>
      </c>
      <c r="T200" s="8">
        <v>716.39700733223196</v>
      </c>
      <c r="U200" s="8">
        <v>4381</v>
      </c>
      <c r="V200" s="8">
        <v>5339</v>
      </c>
      <c r="W200" s="8">
        <v>4719</v>
      </c>
      <c r="X200" s="8">
        <v>4578</v>
      </c>
      <c r="Y200" s="8">
        <v>4439</v>
      </c>
      <c r="Z200" s="8">
        <v>5170</v>
      </c>
      <c r="AA200" s="8">
        <v>4493</v>
      </c>
      <c r="AB200" s="8">
        <v>4628</v>
      </c>
      <c r="AC200" s="8">
        <v>1734.2034229542701</v>
      </c>
      <c r="AD200" s="8">
        <v>2566.95608472201</v>
      </c>
      <c r="AE200" s="8">
        <v>1874.92490930279</v>
      </c>
      <c r="AF200" s="8">
        <v>2210.6146537346499</v>
      </c>
      <c r="AG200" s="8">
        <v>1771.66946623883</v>
      </c>
      <c r="AH200" s="8">
        <v>2506.50367351567</v>
      </c>
      <c r="AI200" s="8">
        <v>1966.9721370519901</v>
      </c>
      <c r="AJ200" s="8">
        <v>1848.13766017581</v>
      </c>
      <c r="AK200" s="8">
        <v>3450.75</v>
      </c>
      <c r="AL200" s="8">
        <v>854.87311672327382</v>
      </c>
      <c r="AM200" s="8">
        <v>4718.375</v>
      </c>
      <c r="AN200" s="8">
        <v>2059.9977509620026</v>
      </c>
      <c r="AP200" s="5">
        <f t="shared" si="39"/>
        <v>3395</v>
      </c>
      <c r="AQ200" s="5">
        <f t="shared" si="40"/>
        <v>4682.5</v>
      </c>
      <c r="AR200" s="5">
        <f t="shared" si="41"/>
        <v>903.72973502449463</v>
      </c>
      <c r="AS200" s="5">
        <f t="shared" si="42"/>
        <v>2023.3207342455751</v>
      </c>
      <c r="AT200" s="5">
        <f t="shared" si="43"/>
        <v>171</v>
      </c>
      <c r="AU200" s="5" t="str">
        <f t="shared" ref="AU200:AU263" si="45">IF(A200&lt;&gt;A199,A200,AU199)</f>
        <v>Germany</v>
      </c>
      <c r="AW200" s="5">
        <f t="shared" si="44"/>
        <v>171</v>
      </c>
    </row>
    <row r="201" spans="1:49" x14ac:dyDescent="0.2">
      <c r="A201" s="7" t="s">
        <v>2884</v>
      </c>
      <c r="B201" s="7" t="s">
        <v>395</v>
      </c>
      <c r="C201" s="7" t="s">
        <v>396</v>
      </c>
      <c r="D201" s="7">
        <v>709840</v>
      </c>
      <c r="E201" s="8">
        <v>2075</v>
      </c>
      <c r="F201" s="8">
        <v>2218</v>
      </c>
      <c r="G201" s="8">
        <v>2201</v>
      </c>
      <c r="H201" s="8">
        <v>2683</v>
      </c>
      <c r="I201" s="8">
        <v>2472</v>
      </c>
      <c r="J201" s="8">
        <v>3210</v>
      </c>
      <c r="K201" s="8">
        <v>2212</v>
      </c>
      <c r="L201" s="8">
        <v>2011</v>
      </c>
      <c r="M201" s="8">
        <v>263.41707499862798</v>
      </c>
      <c r="N201" s="8">
        <v>295.751903382016</v>
      </c>
      <c r="O201" s="8">
        <v>314.52890029304098</v>
      </c>
      <c r="P201" s="8">
        <v>447.18763603151098</v>
      </c>
      <c r="Q201" s="8">
        <v>462.41177562802801</v>
      </c>
      <c r="R201" s="8">
        <v>656.95743740004798</v>
      </c>
      <c r="S201" s="8">
        <v>329.41438533058903</v>
      </c>
      <c r="T201" s="8">
        <v>304.21490301694098</v>
      </c>
      <c r="U201" s="8">
        <v>2805</v>
      </c>
      <c r="V201" s="8">
        <v>3695</v>
      </c>
      <c r="W201" s="8">
        <v>2921</v>
      </c>
      <c r="X201" s="8">
        <v>3645</v>
      </c>
      <c r="Y201" s="8">
        <v>3248</v>
      </c>
      <c r="Z201" s="8">
        <v>4089</v>
      </c>
      <c r="AA201" s="8">
        <v>3258</v>
      </c>
      <c r="AB201" s="8">
        <v>3162</v>
      </c>
      <c r="AC201" s="8">
        <v>623.57514037658302</v>
      </c>
      <c r="AD201" s="8">
        <v>998.05295376408003</v>
      </c>
      <c r="AE201" s="8">
        <v>779.99649219830496</v>
      </c>
      <c r="AF201" s="8">
        <v>943.05488908829398</v>
      </c>
      <c r="AG201" s="8">
        <v>1020.17733427762</v>
      </c>
      <c r="AH201" s="8">
        <v>1379.9372457705001</v>
      </c>
      <c r="AI201" s="8">
        <v>941.22279581264797</v>
      </c>
      <c r="AJ201" s="8">
        <v>869.93315171803397</v>
      </c>
      <c r="AK201" s="8">
        <v>2385.25</v>
      </c>
      <c r="AL201" s="8">
        <v>384.23550201010028</v>
      </c>
      <c r="AM201" s="8">
        <v>3352.875</v>
      </c>
      <c r="AN201" s="8">
        <v>944.49375037575805</v>
      </c>
      <c r="AP201" s="5">
        <f t="shared" si="39"/>
        <v>2476.25</v>
      </c>
      <c r="AQ201" s="5">
        <f t="shared" si="40"/>
        <v>3439.25</v>
      </c>
      <c r="AR201" s="5">
        <f t="shared" si="41"/>
        <v>440.03722748142337</v>
      </c>
      <c r="AS201" s="5">
        <f t="shared" si="42"/>
        <v>1052.8176318947003</v>
      </c>
      <c r="AT201" s="5">
        <f t="shared" si="43"/>
        <v>52</v>
      </c>
      <c r="AU201" s="5" t="str">
        <f t="shared" si="45"/>
        <v>Germany</v>
      </c>
      <c r="AW201" s="5">
        <f t="shared" si="44"/>
        <v>52</v>
      </c>
    </row>
    <row r="202" spans="1:49" x14ac:dyDescent="0.2">
      <c r="A202" s="7" t="s">
        <v>2884</v>
      </c>
      <c r="B202" s="7" t="s">
        <v>398</v>
      </c>
      <c r="C202" s="7" t="s">
        <v>399</v>
      </c>
      <c r="D202" s="7">
        <v>307839</v>
      </c>
      <c r="E202" s="8">
        <v>2711</v>
      </c>
      <c r="F202" s="8">
        <v>3051</v>
      </c>
      <c r="G202" s="8">
        <v>2546</v>
      </c>
      <c r="H202" s="8">
        <v>3491</v>
      </c>
      <c r="I202" s="8">
        <v>3649</v>
      </c>
      <c r="J202" s="8">
        <v>3988</v>
      </c>
      <c r="K202" s="8">
        <v>2772</v>
      </c>
      <c r="L202" s="8">
        <v>3136</v>
      </c>
      <c r="M202" s="8">
        <v>603.04817138778105</v>
      </c>
      <c r="N202" s="8">
        <v>594.15972387092995</v>
      </c>
      <c r="O202" s="8">
        <v>605.82339437874998</v>
      </c>
      <c r="P202" s="8">
        <v>1131.81782749231</v>
      </c>
      <c r="Q202" s="8">
        <v>1035.6293104090901</v>
      </c>
      <c r="R202" s="8">
        <v>1396.09561056745</v>
      </c>
      <c r="S202" s="8">
        <v>598.25933978039097</v>
      </c>
      <c r="T202" s="8">
        <v>673.15363024353996</v>
      </c>
      <c r="U202" s="8">
        <v>3665</v>
      </c>
      <c r="V202" s="8">
        <v>4488</v>
      </c>
      <c r="W202" s="8">
        <v>3965</v>
      </c>
      <c r="X202" s="8">
        <v>4317</v>
      </c>
      <c r="Y202" s="8">
        <v>4601</v>
      </c>
      <c r="Z202" s="8">
        <v>5167</v>
      </c>
      <c r="AA202" s="8">
        <v>4203</v>
      </c>
      <c r="AB202" s="8">
        <v>4087</v>
      </c>
      <c r="AC202" s="8">
        <v>1349.8886998990199</v>
      </c>
      <c r="AD202" s="8">
        <v>1812.40154556692</v>
      </c>
      <c r="AE202" s="8">
        <v>1455.5837390399699</v>
      </c>
      <c r="AF202" s="8">
        <v>1982.05597824958</v>
      </c>
      <c r="AG202" s="8">
        <v>1821.1405018179701</v>
      </c>
      <c r="AH202" s="8">
        <v>2536.5317682436298</v>
      </c>
      <c r="AI202" s="8">
        <v>1698.71113331429</v>
      </c>
      <c r="AJ202" s="8">
        <v>1528.0567751010899</v>
      </c>
      <c r="AK202" s="8">
        <v>3168</v>
      </c>
      <c r="AL202" s="8">
        <v>829.7483760162803</v>
      </c>
      <c r="AM202" s="8">
        <v>4311.625</v>
      </c>
      <c r="AN202" s="8">
        <v>1773.0462676540587</v>
      </c>
      <c r="AP202" s="5">
        <f t="shared" si="39"/>
        <v>3386.25</v>
      </c>
      <c r="AQ202" s="5">
        <f t="shared" si="40"/>
        <v>4514.5</v>
      </c>
      <c r="AR202" s="5">
        <f t="shared" si="41"/>
        <v>966.99114369855613</v>
      </c>
      <c r="AS202" s="5">
        <f t="shared" si="42"/>
        <v>1896.1100446192449</v>
      </c>
      <c r="AT202" s="5">
        <f t="shared" si="43"/>
        <v>170</v>
      </c>
      <c r="AU202" s="5" t="str">
        <f t="shared" si="45"/>
        <v>Germany</v>
      </c>
      <c r="AW202" s="5">
        <f t="shared" si="44"/>
        <v>170</v>
      </c>
    </row>
    <row r="203" spans="1:49" x14ac:dyDescent="0.2">
      <c r="A203" s="7" t="s">
        <v>2884</v>
      </c>
      <c r="B203" s="7" t="s">
        <v>401</v>
      </c>
      <c r="C203" s="7" t="s">
        <v>402</v>
      </c>
      <c r="D203" s="7">
        <v>507549</v>
      </c>
      <c r="E203" s="8">
        <v>2468</v>
      </c>
      <c r="F203" s="8">
        <v>2412</v>
      </c>
      <c r="G203" s="8">
        <v>2384</v>
      </c>
      <c r="H203" s="8">
        <v>2842</v>
      </c>
      <c r="I203" s="8">
        <v>2959</v>
      </c>
      <c r="J203" s="8">
        <v>3240</v>
      </c>
      <c r="K203" s="8">
        <v>2662</v>
      </c>
      <c r="L203" s="8">
        <v>2371</v>
      </c>
      <c r="M203" s="8">
        <v>340.05529024152798</v>
      </c>
      <c r="N203" s="8">
        <v>384.02674593844802</v>
      </c>
      <c r="O203" s="8">
        <v>405.007735169162</v>
      </c>
      <c r="P203" s="8">
        <v>588.38284688830402</v>
      </c>
      <c r="Q203" s="8">
        <v>594.02546755395201</v>
      </c>
      <c r="R203" s="8">
        <v>840.23049345795005</v>
      </c>
      <c r="S203" s="8">
        <v>383.715923224238</v>
      </c>
      <c r="T203" s="8">
        <v>379.81985723225603</v>
      </c>
      <c r="U203" s="8">
        <v>3094</v>
      </c>
      <c r="V203" s="8">
        <v>4046</v>
      </c>
      <c r="W203" s="8">
        <v>3389</v>
      </c>
      <c r="X203" s="8">
        <v>3688</v>
      </c>
      <c r="Y203" s="8">
        <v>3724</v>
      </c>
      <c r="Z203" s="8">
        <v>4387</v>
      </c>
      <c r="AA203" s="8">
        <v>3423</v>
      </c>
      <c r="AB203" s="8">
        <v>3364</v>
      </c>
      <c r="AC203" s="8">
        <v>723.45931660805502</v>
      </c>
      <c r="AD203" s="8">
        <v>1176.1404213113699</v>
      </c>
      <c r="AE203" s="8">
        <v>875.88151870991396</v>
      </c>
      <c r="AF203" s="8">
        <v>1151.51464604798</v>
      </c>
      <c r="AG203" s="8">
        <v>1105.2376268760499</v>
      </c>
      <c r="AH203" s="8">
        <v>1553.40571167955</v>
      </c>
      <c r="AI203" s="8">
        <v>910.02501671461596</v>
      </c>
      <c r="AJ203" s="8">
        <v>915.82165252818402</v>
      </c>
      <c r="AK203" s="8">
        <v>2667.25</v>
      </c>
      <c r="AL203" s="8">
        <v>489.40804496322983</v>
      </c>
      <c r="AM203" s="8">
        <v>3639.375</v>
      </c>
      <c r="AN203" s="8">
        <v>1051.4357388094647</v>
      </c>
      <c r="AP203" s="5">
        <f t="shared" si="39"/>
        <v>2808</v>
      </c>
      <c r="AQ203" s="5">
        <f t="shared" si="40"/>
        <v>3724.5</v>
      </c>
      <c r="AR203" s="5">
        <f t="shared" si="41"/>
        <v>557.23491767133999</v>
      </c>
      <c r="AS203" s="5">
        <f t="shared" si="42"/>
        <v>1121.1225019496001</v>
      </c>
      <c r="AT203" s="5">
        <f t="shared" si="43"/>
        <v>89</v>
      </c>
      <c r="AU203" s="5" t="str">
        <f t="shared" si="45"/>
        <v>Germany</v>
      </c>
      <c r="AW203" s="5">
        <f t="shared" si="44"/>
        <v>89</v>
      </c>
    </row>
    <row r="204" spans="1:49" x14ac:dyDescent="0.2">
      <c r="A204" s="7" t="s">
        <v>2884</v>
      </c>
      <c r="B204" s="7" t="s">
        <v>404</v>
      </c>
      <c r="C204" s="7" t="s">
        <v>405</v>
      </c>
      <c r="D204" s="7">
        <v>311681</v>
      </c>
      <c r="E204" s="8">
        <v>3020</v>
      </c>
      <c r="F204" s="8">
        <v>3211</v>
      </c>
      <c r="G204" s="8">
        <v>3383</v>
      </c>
      <c r="H204" s="8">
        <v>3765</v>
      </c>
      <c r="I204" s="8">
        <v>4195</v>
      </c>
      <c r="J204" s="8">
        <v>4375</v>
      </c>
      <c r="K204" s="8">
        <v>3255</v>
      </c>
      <c r="L204" s="8">
        <v>3606</v>
      </c>
      <c r="M204" s="8">
        <v>695.121803512312</v>
      </c>
      <c r="N204" s="8">
        <v>834.84749496699203</v>
      </c>
      <c r="O204" s="8">
        <v>969.05949489369402</v>
      </c>
      <c r="P204" s="8">
        <v>1469.34337555713</v>
      </c>
      <c r="Q204" s="8">
        <v>1301.6117484142201</v>
      </c>
      <c r="R204" s="8">
        <v>1809.7437612339299</v>
      </c>
      <c r="S204" s="8">
        <v>935.065816967351</v>
      </c>
      <c r="T204" s="8">
        <v>956.42292271829797</v>
      </c>
      <c r="U204" s="8">
        <v>4234</v>
      </c>
      <c r="V204" s="8">
        <v>5120</v>
      </c>
      <c r="W204" s="8">
        <v>4415</v>
      </c>
      <c r="X204" s="8">
        <v>5110</v>
      </c>
      <c r="Y204" s="8">
        <v>5152</v>
      </c>
      <c r="Z204" s="8">
        <v>5887</v>
      </c>
      <c r="AA204" s="8">
        <v>4327</v>
      </c>
      <c r="AB204" s="8">
        <v>4586</v>
      </c>
      <c r="AC204" s="8">
        <v>1553.9776052161601</v>
      </c>
      <c r="AD204" s="8">
        <v>2278.94412990918</v>
      </c>
      <c r="AE204" s="8">
        <v>1717.84162763625</v>
      </c>
      <c r="AF204" s="8">
        <v>2566.0451349076002</v>
      </c>
      <c r="AG204" s="8">
        <v>2220.1765383985698</v>
      </c>
      <c r="AH204" s="8">
        <v>3159.2599824449298</v>
      </c>
      <c r="AI204" s="8">
        <v>1974.47799369431</v>
      </c>
      <c r="AJ204" s="8">
        <v>2026.6480928669901</v>
      </c>
      <c r="AK204" s="8">
        <v>3601.25</v>
      </c>
      <c r="AL204" s="8">
        <v>1121.402052282991</v>
      </c>
      <c r="AM204" s="8">
        <v>4853.875</v>
      </c>
      <c r="AN204" s="8">
        <v>2187.1713881342489</v>
      </c>
      <c r="AP204" s="5">
        <f t="shared" si="39"/>
        <v>3857.75</v>
      </c>
      <c r="AQ204" s="5">
        <f t="shared" si="40"/>
        <v>4988</v>
      </c>
      <c r="AR204" s="5">
        <f t="shared" si="41"/>
        <v>1294.4375249781856</v>
      </c>
      <c r="AS204" s="5">
        <f t="shared" si="42"/>
        <v>2345.1406518511999</v>
      </c>
      <c r="AT204" s="5">
        <f t="shared" si="43"/>
        <v>258</v>
      </c>
      <c r="AU204" s="5" t="str">
        <f t="shared" si="45"/>
        <v>Germany</v>
      </c>
      <c r="AW204" s="5">
        <f t="shared" si="44"/>
        <v>258</v>
      </c>
    </row>
    <row r="205" spans="1:49" x14ac:dyDescent="0.2">
      <c r="A205" s="7" t="s">
        <v>2884</v>
      </c>
      <c r="B205" s="7" t="s">
        <v>407</v>
      </c>
      <c r="C205" s="7" t="s">
        <v>408</v>
      </c>
      <c r="D205" s="7">
        <v>471048</v>
      </c>
      <c r="E205" s="8">
        <v>2123</v>
      </c>
      <c r="F205" s="8">
        <v>2496</v>
      </c>
      <c r="G205" s="8">
        <v>2382</v>
      </c>
      <c r="H205" s="8">
        <v>2603</v>
      </c>
      <c r="I205" s="8">
        <v>2454</v>
      </c>
      <c r="J205" s="8">
        <v>3080</v>
      </c>
      <c r="K205" s="8">
        <v>2194</v>
      </c>
      <c r="L205" s="8">
        <v>2311</v>
      </c>
      <c r="M205" s="8">
        <v>291.43018338021301</v>
      </c>
      <c r="N205" s="8">
        <v>265.04229787777302</v>
      </c>
      <c r="O205" s="8">
        <v>295.579788519163</v>
      </c>
      <c r="P205" s="8">
        <v>494.61518975016003</v>
      </c>
      <c r="Q205" s="8">
        <v>464.05873883295999</v>
      </c>
      <c r="R205" s="8">
        <v>607.24150201148598</v>
      </c>
      <c r="S205" s="8">
        <v>259.60274199926999</v>
      </c>
      <c r="T205" s="8">
        <v>285.737942886761</v>
      </c>
      <c r="U205" s="8">
        <v>2711</v>
      </c>
      <c r="V205" s="8">
        <v>3854</v>
      </c>
      <c r="W205" s="8">
        <v>3329</v>
      </c>
      <c r="X205" s="8">
        <v>3747</v>
      </c>
      <c r="Y205" s="8">
        <v>3611</v>
      </c>
      <c r="Z205" s="8">
        <v>4228</v>
      </c>
      <c r="AA205" s="8">
        <v>3328</v>
      </c>
      <c r="AB205" s="8">
        <v>3491</v>
      </c>
      <c r="AC205" s="8">
        <v>759.04072070765596</v>
      </c>
      <c r="AD205" s="8">
        <v>1051.2990714335899</v>
      </c>
      <c r="AE205" s="8">
        <v>946.286724664948</v>
      </c>
      <c r="AF205" s="8">
        <v>1162.6055471882701</v>
      </c>
      <c r="AG205" s="8">
        <v>1121.8238092741101</v>
      </c>
      <c r="AH205" s="8">
        <v>1542.3058974185201</v>
      </c>
      <c r="AI205" s="8">
        <v>987.81502916283</v>
      </c>
      <c r="AJ205" s="8">
        <v>1061.48564673634</v>
      </c>
      <c r="AK205" s="8">
        <v>2455.375</v>
      </c>
      <c r="AL205" s="8">
        <v>370.41354815722332</v>
      </c>
      <c r="AM205" s="8">
        <v>3537.375</v>
      </c>
      <c r="AN205" s="8">
        <v>1079.082805823283</v>
      </c>
      <c r="AP205" s="5">
        <f t="shared" si="39"/>
        <v>2509.75</v>
      </c>
      <c r="AQ205" s="5">
        <f t="shared" si="40"/>
        <v>3664.5</v>
      </c>
      <c r="AR205" s="5">
        <f t="shared" si="41"/>
        <v>422.25122309612732</v>
      </c>
      <c r="AS205" s="5">
        <f t="shared" si="42"/>
        <v>1178.3575956479499</v>
      </c>
      <c r="AT205" s="5">
        <f t="shared" si="43"/>
        <v>57</v>
      </c>
      <c r="AU205" s="5" t="str">
        <f t="shared" si="45"/>
        <v>Germany</v>
      </c>
      <c r="AW205" s="5">
        <f t="shared" si="44"/>
        <v>57</v>
      </c>
    </row>
    <row r="206" spans="1:49" x14ac:dyDescent="0.2">
      <c r="A206" s="7" t="s">
        <v>2884</v>
      </c>
      <c r="B206" s="7" t="s">
        <v>410</v>
      </c>
      <c r="C206" s="7" t="s">
        <v>411</v>
      </c>
      <c r="D206" s="7">
        <v>111338</v>
      </c>
      <c r="E206" s="8">
        <v>3259</v>
      </c>
      <c r="F206" s="8">
        <v>3460</v>
      </c>
      <c r="G206" s="8">
        <v>3629</v>
      </c>
      <c r="H206" s="8">
        <v>4317</v>
      </c>
      <c r="I206" s="8">
        <v>3827</v>
      </c>
      <c r="J206" s="8">
        <v>4648</v>
      </c>
      <c r="K206" s="8">
        <v>3672</v>
      </c>
      <c r="L206" s="8">
        <v>3647</v>
      </c>
      <c r="M206" s="8">
        <v>816.89676201466</v>
      </c>
      <c r="N206" s="8">
        <v>1044.5576774572801</v>
      </c>
      <c r="O206" s="8">
        <v>1097.59639342317</v>
      </c>
      <c r="P206" s="8">
        <v>1548.33106926289</v>
      </c>
      <c r="Q206" s="8">
        <v>1348.01156093334</v>
      </c>
      <c r="R206" s="8">
        <v>1921.4858224623899</v>
      </c>
      <c r="S206" s="8">
        <v>929.22622576748302</v>
      </c>
      <c r="T206" s="8">
        <v>960.86601791089197</v>
      </c>
      <c r="U206" s="8">
        <v>4525</v>
      </c>
      <c r="V206" s="8">
        <v>5611</v>
      </c>
      <c r="W206" s="8">
        <v>5492</v>
      </c>
      <c r="X206" s="8">
        <v>5957</v>
      </c>
      <c r="Y206" s="8">
        <v>5091</v>
      </c>
      <c r="Z206" s="8">
        <v>6460</v>
      </c>
      <c r="AA206" s="8">
        <v>5521</v>
      </c>
      <c r="AB206" s="8">
        <v>5322</v>
      </c>
      <c r="AC206" s="8">
        <v>1868.82992369623</v>
      </c>
      <c r="AD206" s="8">
        <v>3111.4313666104499</v>
      </c>
      <c r="AE206" s="8">
        <v>2666.2221169985401</v>
      </c>
      <c r="AF206" s="8">
        <v>2962.2034725458402</v>
      </c>
      <c r="AG206" s="8">
        <v>2717.6237200544301</v>
      </c>
      <c r="AH206" s="8">
        <v>3992.84398341002</v>
      </c>
      <c r="AI206" s="8">
        <v>2623.12923802143</v>
      </c>
      <c r="AJ206" s="8">
        <v>2674.1555601935002</v>
      </c>
      <c r="AK206" s="8">
        <v>3807.375</v>
      </c>
      <c r="AL206" s="8">
        <v>1208.3714411540132</v>
      </c>
      <c r="AM206" s="8">
        <v>5497.375</v>
      </c>
      <c r="AN206" s="8">
        <v>2827.0549226913049</v>
      </c>
      <c r="AP206" s="5">
        <f t="shared" si="39"/>
        <v>3948.5</v>
      </c>
      <c r="AQ206" s="5">
        <f t="shared" si="40"/>
        <v>5598.5</v>
      </c>
      <c r="AR206" s="5">
        <f t="shared" si="41"/>
        <v>1341.5841392673988</v>
      </c>
      <c r="AS206" s="5">
        <f t="shared" si="42"/>
        <v>3001.9381254198452</v>
      </c>
      <c r="AT206" s="5">
        <f t="shared" si="43"/>
        <v>274</v>
      </c>
      <c r="AU206" s="5" t="str">
        <f t="shared" si="45"/>
        <v>Germany</v>
      </c>
      <c r="AW206" s="5">
        <f t="shared" si="44"/>
        <v>274</v>
      </c>
    </row>
    <row r="207" spans="1:49" x14ac:dyDescent="0.2">
      <c r="A207" s="7" t="s">
        <v>2884</v>
      </c>
      <c r="B207" s="7" t="s">
        <v>413</v>
      </c>
      <c r="C207" s="7" t="s">
        <v>414</v>
      </c>
      <c r="D207" s="7">
        <v>499070</v>
      </c>
      <c r="E207" s="8">
        <v>3289</v>
      </c>
      <c r="F207" s="8">
        <v>3658</v>
      </c>
      <c r="G207" s="8">
        <v>3422</v>
      </c>
      <c r="H207" s="8">
        <v>4019</v>
      </c>
      <c r="I207" s="8">
        <v>3602</v>
      </c>
      <c r="J207" s="8">
        <v>4367</v>
      </c>
      <c r="K207" s="8">
        <v>3193</v>
      </c>
      <c r="L207" s="8">
        <v>3263</v>
      </c>
      <c r="M207" s="8">
        <v>650.10595524186795</v>
      </c>
      <c r="N207" s="8">
        <v>769.88155595598698</v>
      </c>
      <c r="O207" s="8">
        <v>919.34221371802403</v>
      </c>
      <c r="P207" s="8">
        <v>1293.1288179191899</v>
      </c>
      <c r="Q207" s="8">
        <v>1017.41998362214</v>
      </c>
      <c r="R207" s="8">
        <v>1634.1638196599699</v>
      </c>
      <c r="S207" s="8">
        <v>724.52908617995297</v>
      </c>
      <c r="T207" s="8">
        <v>763.210950779992</v>
      </c>
      <c r="U207" s="8">
        <v>4105</v>
      </c>
      <c r="V207" s="8">
        <v>5329</v>
      </c>
      <c r="W207" s="8">
        <v>4235</v>
      </c>
      <c r="X207" s="8">
        <v>5242</v>
      </c>
      <c r="Y207" s="8">
        <v>4607</v>
      </c>
      <c r="Z207" s="8">
        <v>5619</v>
      </c>
      <c r="AA207" s="8">
        <v>4051</v>
      </c>
      <c r="AB207" s="8">
        <v>4354</v>
      </c>
      <c r="AC207" s="8">
        <v>1436.8231099438201</v>
      </c>
      <c r="AD207" s="8">
        <v>2328.4703932921798</v>
      </c>
      <c r="AE207" s="8">
        <v>1794.2852813227501</v>
      </c>
      <c r="AF207" s="8">
        <v>2295.3021428731399</v>
      </c>
      <c r="AG207" s="8">
        <v>2040.7537241989401</v>
      </c>
      <c r="AH207" s="8">
        <v>3141.5827052779</v>
      </c>
      <c r="AI207" s="8">
        <v>1579.1128760884201</v>
      </c>
      <c r="AJ207" s="8">
        <v>1778.83474110008</v>
      </c>
      <c r="AK207" s="8">
        <v>3601.625</v>
      </c>
      <c r="AL207" s="8">
        <v>971.4727978846405</v>
      </c>
      <c r="AM207" s="8">
        <v>4692.75</v>
      </c>
      <c r="AN207" s="8">
        <v>2049.395621762154</v>
      </c>
      <c r="AP207" s="5">
        <f t="shared" si="39"/>
        <v>3606.25</v>
      </c>
      <c r="AQ207" s="5">
        <f t="shared" si="40"/>
        <v>4657.75</v>
      </c>
      <c r="AR207" s="5">
        <f t="shared" si="41"/>
        <v>1086.490531632249</v>
      </c>
      <c r="AS207" s="5">
        <f t="shared" si="42"/>
        <v>2135.0710116663349</v>
      </c>
      <c r="AT207" s="5">
        <f t="shared" si="43"/>
        <v>210</v>
      </c>
      <c r="AU207" s="5" t="str">
        <f t="shared" si="45"/>
        <v>Germany</v>
      </c>
      <c r="AW207" s="5">
        <f t="shared" si="44"/>
        <v>210</v>
      </c>
    </row>
    <row r="208" spans="1:49" x14ac:dyDescent="0.2">
      <c r="A208" s="7" t="s">
        <v>2884</v>
      </c>
      <c r="B208" s="7" t="s">
        <v>416</v>
      </c>
      <c r="C208" s="7" t="s">
        <v>417</v>
      </c>
      <c r="D208" s="7">
        <v>325513</v>
      </c>
      <c r="E208" s="8">
        <v>2944</v>
      </c>
      <c r="F208" s="8">
        <v>2820</v>
      </c>
      <c r="G208" s="8">
        <v>3031</v>
      </c>
      <c r="H208" s="8">
        <v>3354</v>
      </c>
      <c r="I208" s="8">
        <v>3281</v>
      </c>
      <c r="J208" s="8">
        <v>3833</v>
      </c>
      <c r="K208" s="8">
        <v>2937</v>
      </c>
      <c r="L208" s="8">
        <v>2907</v>
      </c>
      <c r="M208" s="8">
        <v>503.78546529289099</v>
      </c>
      <c r="N208" s="8">
        <v>533.01824503230296</v>
      </c>
      <c r="O208" s="8">
        <v>554.74625461446999</v>
      </c>
      <c r="P208" s="8">
        <v>840.01786901168703</v>
      </c>
      <c r="Q208" s="8">
        <v>832.48378686167405</v>
      </c>
      <c r="R208" s="8">
        <v>1059.6463707084599</v>
      </c>
      <c r="S208" s="8">
        <v>584.04664349339305</v>
      </c>
      <c r="T208" s="8">
        <v>569.57288642089895</v>
      </c>
      <c r="U208" s="8">
        <v>3985</v>
      </c>
      <c r="V208" s="8">
        <v>4992</v>
      </c>
      <c r="W208" s="8">
        <v>4308</v>
      </c>
      <c r="X208" s="8">
        <v>4328</v>
      </c>
      <c r="Y208" s="8">
        <v>4175</v>
      </c>
      <c r="Z208" s="8">
        <v>5405</v>
      </c>
      <c r="AA208" s="8">
        <v>4210</v>
      </c>
      <c r="AB208" s="8">
        <v>3950</v>
      </c>
      <c r="AC208" s="8">
        <v>1101.33682213523</v>
      </c>
      <c r="AD208" s="8">
        <v>1872.0458096944801</v>
      </c>
      <c r="AE208" s="8">
        <v>1435.45871988575</v>
      </c>
      <c r="AF208" s="8">
        <v>1689.5903218977801</v>
      </c>
      <c r="AG208" s="8">
        <v>1716.6589787430801</v>
      </c>
      <c r="AH208" s="8">
        <v>2355.5113397834698</v>
      </c>
      <c r="AI208" s="8">
        <v>1555.8845103442</v>
      </c>
      <c r="AJ208" s="8">
        <v>1402.84361836172</v>
      </c>
      <c r="AK208" s="8">
        <v>3138.375</v>
      </c>
      <c r="AL208" s="8">
        <v>684.66469017947213</v>
      </c>
      <c r="AM208" s="8">
        <v>4419.125</v>
      </c>
      <c r="AN208" s="8">
        <v>1641.1662651057138</v>
      </c>
      <c r="AP208" s="5">
        <f t="shared" si="39"/>
        <v>3239.5</v>
      </c>
      <c r="AQ208" s="5">
        <f t="shared" si="40"/>
        <v>4435</v>
      </c>
      <c r="AR208" s="5">
        <f t="shared" si="41"/>
        <v>777.1535112992226</v>
      </c>
      <c r="AS208" s="5">
        <f t="shared" si="42"/>
        <v>1757.7246118081175</v>
      </c>
      <c r="AT208" s="5">
        <f t="shared" si="43"/>
        <v>149</v>
      </c>
      <c r="AU208" s="5" t="str">
        <f t="shared" si="45"/>
        <v>Germany</v>
      </c>
      <c r="AW208" s="5">
        <f t="shared" si="44"/>
        <v>149</v>
      </c>
    </row>
    <row r="209" spans="1:49" x14ac:dyDescent="0.2">
      <c r="A209" s="7" t="s">
        <v>2884</v>
      </c>
      <c r="B209" s="7" t="s">
        <v>419</v>
      </c>
      <c r="C209" s="7" t="s">
        <v>420</v>
      </c>
      <c r="D209" s="7">
        <v>495803</v>
      </c>
      <c r="E209" s="8">
        <v>2179</v>
      </c>
      <c r="F209" s="8">
        <v>2421</v>
      </c>
      <c r="G209" s="8">
        <v>2654</v>
      </c>
      <c r="H209" s="8">
        <v>3324</v>
      </c>
      <c r="I209" s="8">
        <v>3183</v>
      </c>
      <c r="J209" s="8">
        <v>3960</v>
      </c>
      <c r="K209" s="8">
        <v>2778</v>
      </c>
      <c r="L209" s="8">
        <v>2800</v>
      </c>
      <c r="M209" s="8">
        <v>363.47256126050399</v>
      </c>
      <c r="N209" s="8">
        <v>404.64649009441098</v>
      </c>
      <c r="O209" s="8">
        <v>463.74436280130601</v>
      </c>
      <c r="P209" s="8">
        <v>734.69283268260904</v>
      </c>
      <c r="Q209" s="8">
        <v>809.17241181827603</v>
      </c>
      <c r="R209" s="8">
        <v>1126.82498437358</v>
      </c>
      <c r="S209" s="8">
        <v>494.9402838094</v>
      </c>
      <c r="T209" s="8">
        <v>559.66745881222505</v>
      </c>
      <c r="U209" s="8">
        <v>3291</v>
      </c>
      <c r="V209" s="8">
        <v>4660</v>
      </c>
      <c r="W209" s="8">
        <v>4113</v>
      </c>
      <c r="X209" s="8">
        <v>4145</v>
      </c>
      <c r="Y209" s="8">
        <v>4428</v>
      </c>
      <c r="Z209" s="8">
        <v>5025</v>
      </c>
      <c r="AA209" s="8">
        <v>4253</v>
      </c>
      <c r="AB209" s="8">
        <v>3889</v>
      </c>
      <c r="AC209" s="8">
        <v>816.67873963740999</v>
      </c>
      <c r="AD209" s="8">
        <v>1348.39102207273</v>
      </c>
      <c r="AE209" s="8">
        <v>1088.9263070689999</v>
      </c>
      <c r="AF209" s="8">
        <v>1321.2828863607999</v>
      </c>
      <c r="AG209" s="8">
        <v>1448.5197676344801</v>
      </c>
      <c r="AH209" s="8">
        <v>1982.7347766431601</v>
      </c>
      <c r="AI209" s="8">
        <v>1284.47663897332</v>
      </c>
      <c r="AJ209" s="8">
        <v>1401.4645308296101</v>
      </c>
      <c r="AK209" s="8">
        <v>2912.375</v>
      </c>
      <c r="AL209" s="8">
        <v>619.64517320653897</v>
      </c>
      <c r="AM209" s="8">
        <v>4225.5</v>
      </c>
      <c r="AN209" s="8">
        <v>1336.5593336525637</v>
      </c>
      <c r="AP209" s="5">
        <f t="shared" si="39"/>
        <v>3180.25</v>
      </c>
      <c r="AQ209" s="5">
        <f t="shared" si="40"/>
        <v>4398.75</v>
      </c>
      <c r="AR209" s="5">
        <f t="shared" si="41"/>
        <v>745.05959429921802</v>
      </c>
      <c r="AS209" s="5">
        <f t="shared" si="42"/>
        <v>1529.2989285201427</v>
      </c>
      <c r="AT209" s="5">
        <f t="shared" si="43"/>
        <v>134</v>
      </c>
      <c r="AU209" s="5" t="str">
        <f t="shared" si="45"/>
        <v>Germany</v>
      </c>
      <c r="AW209" s="5">
        <f t="shared" si="44"/>
        <v>134</v>
      </c>
    </row>
    <row r="210" spans="1:49" x14ac:dyDescent="0.2">
      <c r="A210" s="7" t="s">
        <v>2884</v>
      </c>
      <c r="B210" s="7" t="s">
        <v>422</v>
      </c>
      <c r="C210" s="7" t="s">
        <v>423</v>
      </c>
      <c r="D210" s="7">
        <v>190523</v>
      </c>
      <c r="E210" s="8">
        <v>2994</v>
      </c>
      <c r="F210" s="8">
        <v>3021</v>
      </c>
      <c r="G210" s="8">
        <v>3330</v>
      </c>
      <c r="H210" s="8">
        <v>4034</v>
      </c>
      <c r="I210" s="8">
        <v>3223</v>
      </c>
      <c r="J210" s="8">
        <v>4183</v>
      </c>
      <c r="K210" s="8">
        <v>2932</v>
      </c>
      <c r="L210" s="8">
        <v>2891</v>
      </c>
      <c r="M210" s="8">
        <v>639.70790206261699</v>
      </c>
      <c r="N210" s="8">
        <v>845.63793429098098</v>
      </c>
      <c r="O210" s="8">
        <v>804.37283211596196</v>
      </c>
      <c r="P210" s="8">
        <v>1338.43710781808</v>
      </c>
      <c r="Q210" s="8">
        <v>1034.9274479553701</v>
      </c>
      <c r="R210" s="8">
        <v>1423.33006868595</v>
      </c>
      <c r="S210" s="8">
        <v>649.12725740871304</v>
      </c>
      <c r="T210" s="8">
        <v>751.209904701592</v>
      </c>
      <c r="U210" s="8">
        <v>4133</v>
      </c>
      <c r="V210" s="8">
        <v>4758</v>
      </c>
      <c r="W210" s="8">
        <v>4579</v>
      </c>
      <c r="X210" s="8">
        <v>5408</v>
      </c>
      <c r="Y210" s="8">
        <v>4540</v>
      </c>
      <c r="Z210" s="8">
        <v>5488</v>
      </c>
      <c r="AA210" s="8">
        <v>4495</v>
      </c>
      <c r="AB210" s="8">
        <v>4241</v>
      </c>
      <c r="AC210" s="8">
        <v>1586.5742709331601</v>
      </c>
      <c r="AD210" s="8">
        <v>2458.6317275583801</v>
      </c>
      <c r="AE210" s="8">
        <v>1681.91756055058</v>
      </c>
      <c r="AF210" s="8">
        <v>2463.7255438023299</v>
      </c>
      <c r="AG210" s="8">
        <v>2118.8729722070798</v>
      </c>
      <c r="AH210" s="8">
        <v>2745.7475839601102</v>
      </c>
      <c r="AI210" s="8">
        <v>1622.4485830021799</v>
      </c>
      <c r="AJ210" s="8">
        <v>1828.49352641831</v>
      </c>
      <c r="AK210" s="8">
        <v>3326</v>
      </c>
      <c r="AL210" s="8">
        <v>935.84380687990813</v>
      </c>
      <c r="AM210" s="8">
        <v>4705.25</v>
      </c>
      <c r="AN210" s="8">
        <v>2063.3014710540165</v>
      </c>
      <c r="AP210" s="5">
        <f t="shared" si="39"/>
        <v>3307.25</v>
      </c>
      <c r="AQ210" s="5">
        <f t="shared" si="40"/>
        <v>4691</v>
      </c>
      <c r="AR210" s="5">
        <f t="shared" si="41"/>
        <v>1039.406357313941</v>
      </c>
      <c r="AS210" s="5">
        <f t="shared" si="42"/>
        <v>2078.8906663969201</v>
      </c>
      <c r="AT210" s="5">
        <f t="shared" si="43"/>
        <v>160</v>
      </c>
      <c r="AU210" s="5" t="str">
        <f t="shared" si="45"/>
        <v>Germany</v>
      </c>
      <c r="AW210" s="5">
        <f t="shared" si="44"/>
        <v>160</v>
      </c>
    </row>
    <row r="211" spans="1:49" x14ac:dyDescent="0.2">
      <c r="A211" s="7" t="s">
        <v>2884</v>
      </c>
      <c r="B211" s="7" t="s">
        <v>425</v>
      </c>
      <c r="C211" s="7" t="s">
        <v>426</v>
      </c>
      <c r="D211" s="7">
        <v>287034</v>
      </c>
      <c r="E211" s="8">
        <v>2681</v>
      </c>
      <c r="F211" s="8">
        <v>2411</v>
      </c>
      <c r="G211" s="8">
        <v>2845</v>
      </c>
      <c r="H211" s="8">
        <v>3258</v>
      </c>
      <c r="I211" s="8">
        <v>3335</v>
      </c>
      <c r="J211" s="8">
        <v>4190</v>
      </c>
      <c r="K211" s="8">
        <v>2963</v>
      </c>
      <c r="L211" s="8">
        <v>2867</v>
      </c>
      <c r="M211" s="8">
        <v>483.00361876295398</v>
      </c>
      <c r="N211" s="8">
        <v>511.72270492467101</v>
      </c>
      <c r="O211" s="8">
        <v>600.22772645270902</v>
      </c>
      <c r="P211" s="8">
        <v>936.24447231964405</v>
      </c>
      <c r="Q211" s="8">
        <v>969.68703088968903</v>
      </c>
      <c r="R211" s="8">
        <v>1458.0666582834799</v>
      </c>
      <c r="S211" s="8">
        <v>693.061727125321</v>
      </c>
      <c r="T211" s="8">
        <v>621.95900743096399</v>
      </c>
      <c r="U211" s="8">
        <v>3648</v>
      </c>
      <c r="V211" s="8">
        <v>4421</v>
      </c>
      <c r="W211" s="8">
        <v>3974</v>
      </c>
      <c r="X211" s="8">
        <v>4773</v>
      </c>
      <c r="Y211" s="8">
        <v>4508</v>
      </c>
      <c r="Z211" s="8">
        <v>5254</v>
      </c>
      <c r="AA211" s="8">
        <v>4191</v>
      </c>
      <c r="AB211" s="8">
        <v>4146</v>
      </c>
      <c r="AC211" s="8">
        <v>1085.92289648674</v>
      </c>
      <c r="AD211" s="8">
        <v>1714.83757825061</v>
      </c>
      <c r="AE211" s="8">
        <v>1366.0483976543301</v>
      </c>
      <c r="AF211" s="8">
        <v>1784.9802549051799</v>
      </c>
      <c r="AG211" s="8">
        <v>1836.5618099247299</v>
      </c>
      <c r="AH211" s="8">
        <v>2503.3264002730398</v>
      </c>
      <c r="AI211" s="8">
        <v>1560.97343064955</v>
      </c>
      <c r="AJ211" s="8">
        <v>1493.72326941338</v>
      </c>
      <c r="AK211" s="8">
        <v>3068.75</v>
      </c>
      <c r="AL211" s="8">
        <v>784.24661827367913</v>
      </c>
      <c r="AM211" s="8">
        <v>4364.375</v>
      </c>
      <c r="AN211" s="8">
        <v>1668.296754694695</v>
      </c>
      <c r="AP211" s="5">
        <f t="shared" si="39"/>
        <v>3338.75</v>
      </c>
      <c r="AQ211" s="5">
        <f t="shared" si="40"/>
        <v>4524.75</v>
      </c>
      <c r="AR211" s="5">
        <f t="shared" si="41"/>
        <v>935.8037792098196</v>
      </c>
      <c r="AS211" s="5">
        <f t="shared" si="42"/>
        <v>1848.646227565175</v>
      </c>
      <c r="AT211" s="5">
        <f t="shared" si="43"/>
        <v>165</v>
      </c>
      <c r="AU211" s="5" t="str">
        <f t="shared" si="45"/>
        <v>Germany</v>
      </c>
      <c r="AW211" s="5">
        <f t="shared" si="44"/>
        <v>165</v>
      </c>
    </row>
    <row r="212" spans="1:49" x14ac:dyDescent="0.2">
      <c r="A212" s="7" t="s">
        <v>2884</v>
      </c>
      <c r="B212" s="7" t="s">
        <v>428</v>
      </c>
      <c r="C212" s="7" t="s">
        <v>429</v>
      </c>
      <c r="D212" s="7">
        <v>213398</v>
      </c>
      <c r="E212" s="8">
        <v>2743</v>
      </c>
      <c r="F212" s="8">
        <v>3094</v>
      </c>
      <c r="G212" s="8">
        <v>3611</v>
      </c>
      <c r="H212" s="8">
        <v>3898</v>
      </c>
      <c r="I212" s="8">
        <v>3504</v>
      </c>
      <c r="J212" s="8">
        <v>4389</v>
      </c>
      <c r="K212" s="8">
        <v>3306</v>
      </c>
      <c r="L212" s="8">
        <v>3263</v>
      </c>
      <c r="M212" s="8">
        <v>762.21118949272295</v>
      </c>
      <c r="N212" s="8">
        <v>820.91497028615902</v>
      </c>
      <c r="O212" s="8">
        <v>959.21885210803305</v>
      </c>
      <c r="P212" s="8">
        <v>1255.1365178951901</v>
      </c>
      <c r="Q212" s="8">
        <v>1227.9269187462601</v>
      </c>
      <c r="R212" s="8">
        <v>1583.96445507255</v>
      </c>
      <c r="S212" s="8">
        <v>731.42842507395903</v>
      </c>
      <c r="T212" s="8">
        <v>842.59211689648498</v>
      </c>
      <c r="U212" s="8">
        <v>3582</v>
      </c>
      <c r="V212" s="8">
        <v>5209</v>
      </c>
      <c r="W212" s="8">
        <v>4923</v>
      </c>
      <c r="X212" s="8">
        <v>5148</v>
      </c>
      <c r="Y212" s="8">
        <v>4777</v>
      </c>
      <c r="Z212" s="8">
        <v>5545</v>
      </c>
      <c r="AA212" s="8">
        <v>4465</v>
      </c>
      <c r="AB212" s="8">
        <v>4640</v>
      </c>
      <c r="AC212" s="8">
        <v>1522.3997423726601</v>
      </c>
      <c r="AD212" s="8">
        <v>2405.6739129269499</v>
      </c>
      <c r="AE212" s="8">
        <v>2082.8441721271602</v>
      </c>
      <c r="AF212" s="8">
        <v>2352.9091110990198</v>
      </c>
      <c r="AG212" s="8">
        <v>2260.2823338691601</v>
      </c>
      <c r="AH212" s="8">
        <v>2686.0595352905598</v>
      </c>
      <c r="AI212" s="8">
        <v>1720.664626044</v>
      </c>
      <c r="AJ212" s="8">
        <v>2103.0132231514199</v>
      </c>
      <c r="AK212" s="8">
        <v>3476</v>
      </c>
      <c r="AL212" s="8">
        <v>1022.92418069642</v>
      </c>
      <c r="AM212" s="8">
        <v>4786.125</v>
      </c>
      <c r="AN212" s="8">
        <v>2141.7308321101164</v>
      </c>
      <c r="AP212" s="5">
        <f t="shared" si="39"/>
        <v>3615.5</v>
      </c>
      <c r="AQ212" s="5">
        <f t="shared" si="40"/>
        <v>4856.75</v>
      </c>
      <c r="AR212" s="5">
        <f t="shared" si="41"/>
        <v>1128.2096867368889</v>
      </c>
      <c r="AS212" s="5">
        <f t="shared" si="42"/>
        <v>2192.5049295887848</v>
      </c>
      <c r="AT212" s="5">
        <f t="shared" si="43"/>
        <v>212</v>
      </c>
      <c r="AU212" s="5" t="str">
        <f t="shared" si="45"/>
        <v>Germany</v>
      </c>
      <c r="AW212" s="5">
        <f t="shared" si="44"/>
        <v>212</v>
      </c>
    </row>
    <row r="213" spans="1:49" x14ac:dyDescent="0.2">
      <c r="A213" s="7" t="s">
        <v>2884</v>
      </c>
      <c r="B213" s="7" t="s">
        <v>431</v>
      </c>
      <c r="C213" s="7" t="s">
        <v>432</v>
      </c>
      <c r="D213" s="7">
        <v>405749</v>
      </c>
      <c r="E213" s="8">
        <v>3990</v>
      </c>
      <c r="F213" s="8">
        <v>3725</v>
      </c>
      <c r="G213" s="8">
        <v>3961</v>
      </c>
      <c r="H213" s="8">
        <v>4787</v>
      </c>
      <c r="I213" s="8">
        <v>4396</v>
      </c>
      <c r="J213" s="8">
        <v>5419</v>
      </c>
      <c r="K213" s="8">
        <v>3975</v>
      </c>
      <c r="L213" s="8">
        <v>3686</v>
      </c>
      <c r="M213" s="8">
        <v>1187.5616772282201</v>
      </c>
      <c r="N213" s="8">
        <v>1221.1164501886699</v>
      </c>
      <c r="O213" s="8">
        <v>1356.83326729226</v>
      </c>
      <c r="P213" s="8">
        <v>2006.64486618054</v>
      </c>
      <c r="Q213" s="8">
        <v>1779.51547904674</v>
      </c>
      <c r="R213" s="8">
        <v>2524.7307892048002</v>
      </c>
      <c r="S213" s="8">
        <v>1249.4637361483899</v>
      </c>
      <c r="T213" s="8">
        <v>1162.4964921273199</v>
      </c>
      <c r="U213" s="8">
        <v>4618</v>
      </c>
      <c r="V213" s="8">
        <v>5721</v>
      </c>
      <c r="W213" s="8">
        <v>4994</v>
      </c>
      <c r="X213" s="8">
        <v>5721</v>
      </c>
      <c r="Y213" s="8">
        <v>5198</v>
      </c>
      <c r="Z213" s="8">
        <v>6356</v>
      </c>
      <c r="AA213" s="8">
        <v>4969</v>
      </c>
      <c r="AB213" s="8">
        <v>5026</v>
      </c>
      <c r="AC213" s="8">
        <v>2136.8379401831398</v>
      </c>
      <c r="AD213" s="8">
        <v>3066.2807409786001</v>
      </c>
      <c r="AE213" s="8">
        <v>2375.60144552066</v>
      </c>
      <c r="AF213" s="8">
        <v>3031.8343881750702</v>
      </c>
      <c r="AG213" s="8">
        <v>2771.30119205963</v>
      </c>
      <c r="AH213" s="8">
        <v>3871.9762903539199</v>
      </c>
      <c r="AI213" s="8">
        <v>2513.3565401463302</v>
      </c>
      <c r="AJ213" s="8">
        <v>2405.2227714016299</v>
      </c>
      <c r="AK213" s="8">
        <v>4242.375</v>
      </c>
      <c r="AL213" s="8">
        <v>1561.0453446771173</v>
      </c>
      <c r="AM213" s="8">
        <v>5325.375</v>
      </c>
      <c r="AN213" s="8">
        <v>2771.5514136023726</v>
      </c>
      <c r="AP213" s="5">
        <f t="shared" si="39"/>
        <v>4369</v>
      </c>
      <c r="AQ213" s="5">
        <f t="shared" si="40"/>
        <v>5387.25</v>
      </c>
      <c r="AR213" s="5">
        <f t="shared" si="41"/>
        <v>1744.5702725415581</v>
      </c>
      <c r="AS213" s="5">
        <f t="shared" si="42"/>
        <v>2890.4641984903774</v>
      </c>
      <c r="AT213" s="5">
        <f t="shared" si="43"/>
        <v>311</v>
      </c>
      <c r="AU213" s="5" t="str">
        <f t="shared" si="45"/>
        <v>Germany</v>
      </c>
      <c r="AW213" s="5">
        <f t="shared" si="44"/>
        <v>311</v>
      </c>
    </row>
    <row r="214" spans="1:49" x14ac:dyDescent="0.2">
      <c r="A214" s="7" t="s">
        <v>2884</v>
      </c>
      <c r="B214" s="7" t="s">
        <v>434</v>
      </c>
      <c r="C214" s="7" t="s">
        <v>435</v>
      </c>
      <c r="D214" s="7">
        <v>275817</v>
      </c>
      <c r="E214" s="8">
        <v>2827</v>
      </c>
      <c r="F214" s="8">
        <v>2791</v>
      </c>
      <c r="G214" s="8">
        <v>2898</v>
      </c>
      <c r="H214" s="8">
        <v>4052</v>
      </c>
      <c r="I214" s="8">
        <v>3639</v>
      </c>
      <c r="J214" s="8">
        <v>4380</v>
      </c>
      <c r="K214" s="8">
        <v>2914</v>
      </c>
      <c r="L214" s="8">
        <v>2955</v>
      </c>
      <c r="M214" s="8">
        <v>715.277324764676</v>
      </c>
      <c r="N214" s="8">
        <v>770.85619028899703</v>
      </c>
      <c r="O214" s="8">
        <v>876.28675208948698</v>
      </c>
      <c r="P214" s="8">
        <v>1441.7873508821899</v>
      </c>
      <c r="Q214" s="8">
        <v>1174.04962874839</v>
      </c>
      <c r="R214" s="8">
        <v>1834.84000112184</v>
      </c>
      <c r="S214" s="8">
        <v>750.73004350060296</v>
      </c>
      <c r="T214" s="8">
        <v>686.58354372495</v>
      </c>
      <c r="U214" s="8">
        <v>3868</v>
      </c>
      <c r="V214" s="8">
        <v>4464</v>
      </c>
      <c r="W214" s="8">
        <v>3983</v>
      </c>
      <c r="X214" s="8">
        <v>4941</v>
      </c>
      <c r="Y214" s="8">
        <v>4318</v>
      </c>
      <c r="Z214" s="8">
        <v>5319</v>
      </c>
      <c r="AA214" s="8">
        <v>3899</v>
      </c>
      <c r="AB214" s="8">
        <v>4245</v>
      </c>
      <c r="AC214" s="8">
        <v>1477.46749788592</v>
      </c>
      <c r="AD214" s="8">
        <v>2053.1948410544901</v>
      </c>
      <c r="AE214" s="8">
        <v>1745.9766525437201</v>
      </c>
      <c r="AF214" s="8">
        <v>2319.7989247934302</v>
      </c>
      <c r="AG214" s="8">
        <v>1871.8188961973301</v>
      </c>
      <c r="AH214" s="8">
        <v>2943.79515262224</v>
      </c>
      <c r="AI214" s="8">
        <v>1665.11263391136</v>
      </c>
      <c r="AJ214" s="8">
        <v>1527.3763385397301</v>
      </c>
      <c r="AK214" s="8">
        <v>3307</v>
      </c>
      <c r="AL214" s="8">
        <v>1031.3013543901416</v>
      </c>
      <c r="AM214" s="8">
        <v>4379.625</v>
      </c>
      <c r="AN214" s="8">
        <v>1950.5676171935277</v>
      </c>
      <c r="AP214" s="5">
        <f t="shared" si="39"/>
        <v>3472</v>
      </c>
      <c r="AQ214" s="5">
        <f t="shared" si="40"/>
        <v>4445.25</v>
      </c>
      <c r="AR214" s="5">
        <f t="shared" si="41"/>
        <v>1177.5981135955944</v>
      </c>
      <c r="AS214" s="5">
        <f t="shared" si="42"/>
        <v>2002.0257553176652</v>
      </c>
      <c r="AT214" s="5">
        <f t="shared" si="43"/>
        <v>183</v>
      </c>
      <c r="AU214" s="5" t="str">
        <f t="shared" si="45"/>
        <v>Germany</v>
      </c>
      <c r="AW214" s="5">
        <f t="shared" si="44"/>
        <v>183</v>
      </c>
    </row>
    <row r="215" spans="1:49" x14ac:dyDescent="0.2">
      <c r="A215" s="7" t="s">
        <v>2884</v>
      </c>
      <c r="B215" s="7" t="s">
        <v>437</v>
      </c>
      <c r="C215" s="7" t="s">
        <v>438</v>
      </c>
      <c r="D215" s="7">
        <v>315002</v>
      </c>
      <c r="E215" s="8">
        <v>2638</v>
      </c>
      <c r="F215" s="8">
        <v>2687</v>
      </c>
      <c r="G215" s="8">
        <v>2979</v>
      </c>
      <c r="H215" s="8">
        <v>3204</v>
      </c>
      <c r="I215" s="8">
        <v>3202</v>
      </c>
      <c r="J215" s="8">
        <v>3947</v>
      </c>
      <c r="K215" s="8">
        <v>3018</v>
      </c>
      <c r="L215" s="8">
        <v>2979</v>
      </c>
      <c r="M215" s="8">
        <v>453.885413999619</v>
      </c>
      <c r="N215" s="8">
        <v>533.45220955545699</v>
      </c>
      <c r="O215" s="8">
        <v>588.64563875959595</v>
      </c>
      <c r="P215" s="8">
        <v>781.74174273843403</v>
      </c>
      <c r="Q215" s="8">
        <v>705.57279331341601</v>
      </c>
      <c r="R215" s="8">
        <v>1040.3654076959299</v>
      </c>
      <c r="S215" s="8">
        <v>485.244594297319</v>
      </c>
      <c r="T215" s="8">
        <v>505.53784635521703</v>
      </c>
      <c r="U215" s="8">
        <v>3638</v>
      </c>
      <c r="V215" s="8">
        <v>4525</v>
      </c>
      <c r="W215" s="8">
        <v>3911</v>
      </c>
      <c r="X215" s="8">
        <v>4552</v>
      </c>
      <c r="Y215" s="8">
        <v>4549</v>
      </c>
      <c r="Z215" s="8">
        <v>4895</v>
      </c>
      <c r="AA215" s="8">
        <v>3730</v>
      </c>
      <c r="AB215" s="8">
        <v>3911</v>
      </c>
      <c r="AC215" s="8">
        <v>1163.7667084763</v>
      </c>
      <c r="AD215" s="8">
        <v>1767.4625041045599</v>
      </c>
      <c r="AE215" s="8">
        <v>1323.22771552618</v>
      </c>
      <c r="AF215" s="8">
        <v>1712.0701613558099</v>
      </c>
      <c r="AG215" s="8">
        <v>1605.66921368882</v>
      </c>
      <c r="AH215" s="8">
        <v>2061.0874362419099</v>
      </c>
      <c r="AI215" s="8">
        <v>1195.92352356693</v>
      </c>
      <c r="AJ215" s="8">
        <v>1360.3439844335801</v>
      </c>
      <c r="AK215" s="8">
        <v>3081.75</v>
      </c>
      <c r="AL215" s="8">
        <v>636.80570583937356</v>
      </c>
      <c r="AM215" s="8">
        <v>4213.875</v>
      </c>
      <c r="AN215" s="8">
        <v>1523.6939059242613</v>
      </c>
      <c r="AP215" s="5">
        <f t="shared" si="39"/>
        <v>3286.5</v>
      </c>
      <c r="AQ215" s="5">
        <f t="shared" si="40"/>
        <v>4271.25</v>
      </c>
      <c r="AR215" s="5">
        <f t="shared" si="41"/>
        <v>703.69247688006328</v>
      </c>
      <c r="AS215" s="5">
        <f t="shared" si="42"/>
        <v>1555.7560394828099</v>
      </c>
      <c r="AT215" s="5">
        <f t="shared" si="43"/>
        <v>155</v>
      </c>
      <c r="AU215" s="5" t="str">
        <f t="shared" si="45"/>
        <v>Germany</v>
      </c>
      <c r="AW215" s="5">
        <f t="shared" si="44"/>
        <v>155</v>
      </c>
    </row>
    <row r="216" spans="1:49" x14ac:dyDescent="0.2">
      <c r="A216" s="7" t="s">
        <v>2884</v>
      </c>
      <c r="B216" s="7" t="s">
        <v>440</v>
      </c>
      <c r="C216" s="7" t="s">
        <v>441</v>
      </c>
      <c r="D216" s="7">
        <v>355100</v>
      </c>
      <c r="E216" s="8">
        <v>2259</v>
      </c>
      <c r="F216" s="8">
        <v>2676</v>
      </c>
      <c r="G216" s="8">
        <v>2521</v>
      </c>
      <c r="H216" s="8">
        <v>3224</v>
      </c>
      <c r="I216" s="8">
        <v>2635</v>
      </c>
      <c r="J216" s="8">
        <v>3276</v>
      </c>
      <c r="K216" s="8">
        <v>2418</v>
      </c>
      <c r="L216" s="8">
        <v>2418</v>
      </c>
      <c r="M216" s="8">
        <v>416.77021586031901</v>
      </c>
      <c r="N216" s="8">
        <v>476.500015761724</v>
      </c>
      <c r="O216" s="8">
        <v>512.55641123916098</v>
      </c>
      <c r="P216" s="8">
        <v>730.06472675879502</v>
      </c>
      <c r="Q216" s="8">
        <v>606.290302258716</v>
      </c>
      <c r="R216" s="8">
        <v>932.20276703248703</v>
      </c>
      <c r="S216" s="8">
        <v>423.30789529549497</v>
      </c>
      <c r="T216" s="8">
        <v>396.077714924882</v>
      </c>
      <c r="U216" s="8">
        <v>3199</v>
      </c>
      <c r="V216" s="8">
        <v>4197</v>
      </c>
      <c r="W216" s="8">
        <v>3426</v>
      </c>
      <c r="X216" s="8">
        <v>4172</v>
      </c>
      <c r="Y216" s="8">
        <v>3985</v>
      </c>
      <c r="Z216" s="8">
        <v>4628</v>
      </c>
      <c r="AA216" s="8">
        <v>3612</v>
      </c>
      <c r="AB216" s="8">
        <v>3527</v>
      </c>
      <c r="AC216" s="8">
        <v>975.30700490384299</v>
      </c>
      <c r="AD216" s="8">
        <v>1551.11366732542</v>
      </c>
      <c r="AE216" s="8">
        <v>1244.8557580079801</v>
      </c>
      <c r="AF216" s="8">
        <v>1514.5916673762799</v>
      </c>
      <c r="AG216" s="8">
        <v>1417.53601069963</v>
      </c>
      <c r="AH216" s="8">
        <v>2084.6110593684102</v>
      </c>
      <c r="AI216" s="8">
        <v>1247.87124703476</v>
      </c>
      <c r="AJ216" s="8">
        <v>1098.42401761828</v>
      </c>
      <c r="AK216" s="8">
        <v>2678.375</v>
      </c>
      <c r="AL216" s="8">
        <v>561.72125614144738</v>
      </c>
      <c r="AM216" s="8">
        <v>3843.25</v>
      </c>
      <c r="AN216" s="8">
        <v>1391.7888040418252</v>
      </c>
      <c r="AP216" s="5">
        <f t="shared" si="39"/>
        <v>2686.75</v>
      </c>
      <c r="AQ216" s="5">
        <f t="shared" si="40"/>
        <v>3938</v>
      </c>
      <c r="AR216" s="5">
        <f t="shared" si="41"/>
        <v>617.58868125407503</v>
      </c>
      <c r="AS216" s="5">
        <f t="shared" si="42"/>
        <v>1462.1105836802701</v>
      </c>
      <c r="AT216" s="5">
        <f t="shared" si="43"/>
        <v>74</v>
      </c>
      <c r="AU216" s="5" t="str">
        <f t="shared" si="45"/>
        <v>Germany</v>
      </c>
      <c r="AW216" s="5">
        <f t="shared" si="44"/>
        <v>74</v>
      </c>
    </row>
    <row r="217" spans="1:49" x14ac:dyDescent="0.2">
      <c r="A217" s="7" t="s">
        <v>2884</v>
      </c>
      <c r="B217" s="7" t="s">
        <v>443</v>
      </c>
      <c r="C217" s="7" t="s">
        <v>444</v>
      </c>
      <c r="D217" s="7">
        <v>194293</v>
      </c>
      <c r="E217" s="8">
        <v>2538</v>
      </c>
      <c r="F217" s="8">
        <v>2755</v>
      </c>
      <c r="G217" s="8">
        <v>2744</v>
      </c>
      <c r="H217" s="8">
        <v>3611</v>
      </c>
      <c r="I217" s="8">
        <v>3266</v>
      </c>
      <c r="J217" s="8">
        <v>3420</v>
      </c>
      <c r="K217" s="8">
        <v>2476</v>
      </c>
      <c r="L217" s="8">
        <v>2799</v>
      </c>
      <c r="M217" s="8">
        <v>473.29303086154198</v>
      </c>
      <c r="N217" s="8">
        <v>584.16957501725597</v>
      </c>
      <c r="O217" s="8">
        <v>611.64981327147404</v>
      </c>
      <c r="P217" s="8">
        <v>958.19310565885701</v>
      </c>
      <c r="Q217" s="8">
        <v>934.75865418313697</v>
      </c>
      <c r="R217" s="8">
        <v>1060.77563692842</v>
      </c>
      <c r="S217" s="8">
        <v>592.15185553117499</v>
      </c>
      <c r="T217" s="8">
        <v>562.68947814884802</v>
      </c>
      <c r="U217" s="8">
        <v>3366</v>
      </c>
      <c r="V217" s="8">
        <v>4351</v>
      </c>
      <c r="W217" s="8">
        <v>3580</v>
      </c>
      <c r="X217" s="8">
        <v>4616</v>
      </c>
      <c r="Y217" s="8">
        <v>4009</v>
      </c>
      <c r="Z217" s="8">
        <v>4495</v>
      </c>
      <c r="AA217" s="8">
        <v>3562</v>
      </c>
      <c r="AB217" s="8">
        <v>3796</v>
      </c>
      <c r="AC217" s="8">
        <v>1059.34240769755</v>
      </c>
      <c r="AD217" s="8">
        <v>1628.3183197252899</v>
      </c>
      <c r="AE217" s="8">
        <v>1277.03748086314</v>
      </c>
      <c r="AF217" s="8">
        <v>1629.9765694867001</v>
      </c>
      <c r="AG217" s="8">
        <v>1527.67627594389</v>
      </c>
      <c r="AH217" s="8">
        <v>1799.8686801173001</v>
      </c>
      <c r="AI217" s="8">
        <v>1324.5631004771601</v>
      </c>
      <c r="AJ217" s="8">
        <v>1302.0747452865401</v>
      </c>
      <c r="AK217" s="8">
        <v>2951.125</v>
      </c>
      <c r="AL217" s="8">
        <v>722.21014370008868</v>
      </c>
      <c r="AM217" s="8">
        <v>3971.875</v>
      </c>
      <c r="AN217" s="8">
        <v>1443.6071974496963</v>
      </c>
      <c r="AP217" s="5">
        <f t="shared" si="39"/>
        <v>2990.25</v>
      </c>
      <c r="AQ217" s="5">
        <f t="shared" si="40"/>
        <v>3965.5</v>
      </c>
      <c r="AR217" s="5">
        <f t="shared" si="41"/>
        <v>821.7137460900874</v>
      </c>
      <c r="AS217" s="5">
        <f t="shared" si="42"/>
        <v>1488.5457004562224</v>
      </c>
      <c r="AT217" s="5">
        <f t="shared" si="43"/>
        <v>105</v>
      </c>
      <c r="AU217" s="5" t="str">
        <f t="shared" si="45"/>
        <v>Germany</v>
      </c>
      <c r="AW217" s="5">
        <f t="shared" si="44"/>
        <v>105</v>
      </c>
    </row>
    <row r="218" spans="1:49" x14ac:dyDescent="0.2">
      <c r="A218" s="7" t="s">
        <v>2884</v>
      </c>
      <c r="B218" s="7" t="s">
        <v>446</v>
      </c>
      <c r="C218" s="7" t="s">
        <v>447</v>
      </c>
      <c r="D218" s="7">
        <v>264638</v>
      </c>
      <c r="E218" s="8">
        <v>3186</v>
      </c>
      <c r="F218" s="8">
        <v>3248</v>
      </c>
      <c r="G218" s="8">
        <v>3123</v>
      </c>
      <c r="H218" s="8">
        <v>3946</v>
      </c>
      <c r="I218" s="8">
        <v>3665</v>
      </c>
      <c r="J218" s="8">
        <v>3988</v>
      </c>
      <c r="K218" s="8">
        <v>3412</v>
      </c>
      <c r="L218" s="8">
        <v>3517</v>
      </c>
      <c r="M218" s="8">
        <v>906.990836439296</v>
      </c>
      <c r="N218" s="8">
        <v>875.49095839045901</v>
      </c>
      <c r="O218" s="8">
        <v>883.41102384528097</v>
      </c>
      <c r="P218" s="8">
        <v>1272.1472494529301</v>
      </c>
      <c r="Q218" s="8">
        <v>1302.9554565772501</v>
      </c>
      <c r="R218" s="8">
        <v>1755.3062852427599</v>
      </c>
      <c r="S218" s="8">
        <v>868.24969192598803</v>
      </c>
      <c r="T218" s="8">
        <v>873.40880904699998</v>
      </c>
      <c r="U218" s="8">
        <v>4517</v>
      </c>
      <c r="V218" s="8">
        <v>4950</v>
      </c>
      <c r="W218" s="8">
        <v>4546</v>
      </c>
      <c r="X218" s="8">
        <v>4908</v>
      </c>
      <c r="Y218" s="8">
        <v>4904</v>
      </c>
      <c r="Z218" s="8">
        <v>5357</v>
      </c>
      <c r="AA218" s="8">
        <v>4681</v>
      </c>
      <c r="AB218" s="8">
        <v>4757</v>
      </c>
      <c r="AC218" s="8">
        <v>1918.3611712960801</v>
      </c>
      <c r="AD218" s="8">
        <v>2413.3102749924501</v>
      </c>
      <c r="AE218" s="8">
        <v>1969.21675955867</v>
      </c>
      <c r="AF218" s="8">
        <v>2255.2672355108698</v>
      </c>
      <c r="AG218" s="8">
        <v>2334.9806181192998</v>
      </c>
      <c r="AH218" s="8">
        <v>3053.9011818578501</v>
      </c>
      <c r="AI218" s="8">
        <v>1935.2225995695801</v>
      </c>
      <c r="AJ218" s="8">
        <v>1943.7068272250699</v>
      </c>
      <c r="AK218" s="8">
        <v>3510.625</v>
      </c>
      <c r="AL218" s="8">
        <v>1092.2450388651207</v>
      </c>
      <c r="AM218" s="8">
        <v>4827.5</v>
      </c>
      <c r="AN218" s="8">
        <v>2227.9958335162337</v>
      </c>
      <c r="AP218" s="5">
        <f t="shared" si="39"/>
        <v>3645.5</v>
      </c>
      <c r="AQ218" s="5">
        <f t="shared" si="40"/>
        <v>4924.75</v>
      </c>
      <c r="AR218" s="5">
        <f t="shared" si="41"/>
        <v>1214.4134984491859</v>
      </c>
      <c r="AS218" s="5">
        <f t="shared" si="42"/>
        <v>2316.9528066929497</v>
      </c>
      <c r="AT218" s="5">
        <f t="shared" si="43"/>
        <v>218</v>
      </c>
      <c r="AU218" s="5" t="str">
        <f t="shared" si="45"/>
        <v>Germany</v>
      </c>
      <c r="AW218" s="5">
        <f t="shared" si="44"/>
        <v>218</v>
      </c>
    </row>
    <row r="219" spans="1:49" x14ac:dyDescent="0.2">
      <c r="A219" s="7" t="s">
        <v>2884</v>
      </c>
      <c r="B219" s="7" t="s">
        <v>448</v>
      </c>
      <c r="C219" s="7" t="s">
        <v>449</v>
      </c>
      <c r="D219" s="7">
        <v>371339</v>
      </c>
      <c r="E219" s="8">
        <v>3206</v>
      </c>
      <c r="F219" s="8">
        <v>3209</v>
      </c>
      <c r="G219" s="8">
        <v>3634</v>
      </c>
      <c r="H219" s="8">
        <v>4007</v>
      </c>
      <c r="I219" s="8">
        <v>3977</v>
      </c>
      <c r="J219" s="8">
        <v>4220</v>
      </c>
      <c r="K219" s="8">
        <v>2937</v>
      </c>
      <c r="L219" s="8">
        <v>3259</v>
      </c>
      <c r="M219" s="8">
        <v>877.86265031492496</v>
      </c>
      <c r="N219" s="8">
        <v>885.28313020369001</v>
      </c>
      <c r="O219" s="8">
        <v>1047.89197539731</v>
      </c>
      <c r="P219" s="8">
        <v>1469.5464969208899</v>
      </c>
      <c r="Q219" s="8">
        <v>1278.7610390566399</v>
      </c>
      <c r="R219" s="8">
        <v>1611.0398535797401</v>
      </c>
      <c r="S219" s="8">
        <v>836.34380306804997</v>
      </c>
      <c r="T219" s="8">
        <v>718.82543267717097</v>
      </c>
      <c r="U219" s="8">
        <v>4085</v>
      </c>
      <c r="V219" s="8">
        <v>4933</v>
      </c>
      <c r="W219" s="8">
        <v>4802</v>
      </c>
      <c r="X219" s="8">
        <v>4928</v>
      </c>
      <c r="Y219" s="8">
        <v>4352</v>
      </c>
      <c r="Z219" s="8">
        <v>5273</v>
      </c>
      <c r="AA219" s="8">
        <v>4246</v>
      </c>
      <c r="AB219" s="8">
        <v>4325</v>
      </c>
      <c r="AC219" s="8">
        <v>1658.49402781655</v>
      </c>
      <c r="AD219" s="8">
        <v>2216.25744875277</v>
      </c>
      <c r="AE219" s="8">
        <v>1945.51770533955</v>
      </c>
      <c r="AF219" s="8">
        <v>2164.2084236446299</v>
      </c>
      <c r="AG219" s="8">
        <v>1878.30758728002</v>
      </c>
      <c r="AH219" s="8">
        <v>2701.5049512000701</v>
      </c>
      <c r="AI219" s="8">
        <v>1878.32228469386</v>
      </c>
      <c r="AJ219" s="8">
        <v>1843.7683077106699</v>
      </c>
      <c r="AK219" s="8">
        <v>3556.125</v>
      </c>
      <c r="AL219" s="8">
        <v>1090.6942976523019</v>
      </c>
      <c r="AM219" s="8">
        <v>4618</v>
      </c>
      <c r="AN219" s="8">
        <v>2035.7975920547651</v>
      </c>
      <c r="AP219" s="5">
        <f t="shared" si="39"/>
        <v>3598.25</v>
      </c>
      <c r="AQ219" s="5">
        <f t="shared" si="40"/>
        <v>4549</v>
      </c>
      <c r="AR219" s="5">
        <f t="shared" si="41"/>
        <v>1182.9033250604982</v>
      </c>
      <c r="AS219" s="5">
        <f t="shared" si="42"/>
        <v>2075.4757827211547</v>
      </c>
      <c r="AT219" s="5">
        <f t="shared" si="43"/>
        <v>209</v>
      </c>
      <c r="AU219" s="5" t="str">
        <f t="shared" si="45"/>
        <v>Germany</v>
      </c>
      <c r="AW219" s="5">
        <f t="shared" si="44"/>
        <v>209</v>
      </c>
    </row>
    <row r="220" spans="1:49" x14ac:dyDescent="0.2">
      <c r="A220" s="7" t="s">
        <v>2883</v>
      </c>
      <c r="B220" s="7" t="s">
        <v>450</v>
      </c>
      <c r="C220" s="7" t="s">
        <v>451</v>
      </c>
      <c r="D220" s="7">
        <v>1928612</v>
      </c>
      <c r="E220" s="8">
        <v>2189</v>
      </c>
      <c r="F220" s="8">
        <v>2584</v>
      </c>
      <c r="G220" s="8">
        <v>2314</v>
      </c>
      <c r="H220" s="8">
        <v>2965</v>
      </c>
      <c r="I220" s="8">
        <v>2569</v>
      </c>
      <c r="J220" s="8">
        <v>3574</v>
      </c>
      <c r="K220" s="8">
        <v>3436</v>
      </c>
      <c r="L220" s="8">
        <v>3214</v>
      </c>
      <c r="M220" s="8">
        <v>203.69890778093199</v>
      </c>
      <c r="N220" s="8">
        <v>311.03476664655398</v>
      </c>
      <c r="O220" s="8">
        <v>275.196381361536</v>
      </c>
      <c r="P220" s="8">
        <v>328.97427158357402</v>
      </c>
      <c r="Q220" s="8">
        <v>380.72022753223303</v>
      </c>
      <c r="R220" s="8">
        <v>630.19311797241096</v>
      </c>
      <c r="S220" s="8">
        <v>569.30068024349998</v>
      </c>
      <c r="T220" s="8">
        <v>399.68733404218898</v>
      </c>
      <c r="U220" s="8">
        <v>3410</v>
      </c>
      <c r="V220" s="8">
        <v>3502</v>
      </c>
      <c r="W220" s="8">
        <v>3570</v>
      </c>
      <c r="X220" s="8">
        <v>4771</v>
      </c>
      <c r="Y220" s="8">
        <v>4968</v>
      </c>
      <c r="Z220" s="8">
        <v>5993</v>
      </c>
      <c r="AA220" s="8">
        <v>5429</v>
      </c>
      <c r="AB220" s="8">
        <v>4569</v>
      </c>
      <c r="AC220" s="8">
        <v>546.10905543252795</v>
      </c>
      <c r="AD220" s="8">
        <v>608.23385227332096</v>
      </c>
      <c r="AE220" s="8">
        <v>626.83152717873998</v>
      </c>
      <c r="AF220" s="8">
        <v>1210.7242561431101</v>
      </c>
      <c r="AG220" s="8">
        <v>1599.4644849250501</v>
      </c>
      <c r="AH220" s="8">
        <v>2248.0992188334099</v>
      </c>
      <c r="AI220" s="8">
        <v>1682.6091304256599</v>
      </c>
      <c r="AJ220" s="8">
        <v>1032.56976984631</v>
      </c>
      <c r="AK220" s="8">
        <v>2855.625</v>
      </c>
      <c r="AL220" s="8">
        <v>387.35071089536609</v>
      </c>
      <c r="AM220" s="8">
        <v>4526.5</v>
      </c>
      <c r="AN220" s="8">
        <v>1194.3301618822661</v>
      </c>
      <c r="AP220" s="5">
        <f t="shared" si="39"/>
        <v>3198.25</v>
      </c>
      <c r="AQ220" s="5">
        <f t="shared" si="40"/>
        <v>5239.75</v>
      </c>
      <c r="AR220" s="5">
        <f t="shared" si="41"/>
        <v>461.77512627478143</v>
      </c>
      <c r="AS220" s="5">
        <f t="shared" si="42"/>
        <v>1640.6856510076075</v>
      </c>
      <c r="AT220" s="5">
        <f t="shared" si="43"/>
        <v>140</v>
      </c>
      <c r="AU220" s="5" t="str">
        <f t="shared" si="45"/>
        <v>Denmark</v>
      </c>
      <c r="AV220" s="5">
        <v>7</v>
      </c>
      <c r="AW220" s="5">
        <f t="shared" si="44"/>
        <v>147</v>
      </c>
    </row>
    <row r="221" spans="1:49" x14ac:dyDescent="0.2">
      <c r="A221" s="7" t="s">
        <v>2883</v>
      </c>
      <c r="B221" s="7" t="s">
        <v>454</v>
      </c>
      <c r="C221" s="7" t="s">
        <v>455</v>
      </c>
      <c r="D221" s="7">
        <v>845971</v>
      </c>
      <c r="E221" s="8">
        <v>4041</v>
      </c>
      <c r="F221" s="8">
        <v>4121</v>
      </c>
      <c r="G221" s="8">
        <v>4080</v>
      </c>
      <c r="H221" s="8">
        <v>3992</v>
      </c>
      <c r="I221" s="8">
        <v>4128</v>
      </c>
      <c r="J221" s="8">
        <v>4910</v>
      </c>
      <c r="K221" s="8">
        <v>4681</v>
      </c>
      <c r="L221" s="8">
        <v>4307</v>
      </c>
      <c r="M221" s="8">
        <v>803.38471288282597</v>
      </c>
      <c r="N221" s="8">
        <v>1053.30947468046</v>
      </c>
      <c r="O221" s="8">
        <v>1004.86199287285</v>
      </c>
      <c r="P221" s="8">
        <v>1010.0435980831001</v>
      </c>
      <c r="Q221" s="8">
        <v>989.44236363398102</v>
      </c>
      <c r="R221" s="8">
        <v>1476.78402669515</v>
      </c>
      <c r="S221" s="8">
        <v>1301.2117143454</v>
      </c>
      <c r="T221" s="8">
        <v>1035.81262741504</v>
      </c>
      <c r="U221" s="8">
        <v>5740</v>
      </c>
      <c r="V221" s="8">
        <v>5501</v>
      </c>
      <c r="W221" s="8">
        <v>6272</v>
      </c>
      <c r="X221" s="8">
        <v>6398</v>
      </c>
      <c r="Y221" s="8">
        <v>6496</v>
      </c>
      <c r="Z221" s="8">
        <v>7628</v>
      </c>
      <c r="AA221" s="8">
        <v>7200</v>
      </c>
      <c r="AB221" s="8">
        <v>6290</v>
      </c>
      <c r="AC221" s="8">
        <v>2159.6007819000802</v>
      </c>
      <c r="AD221" s="8">
        <v>2338.32668892839</v>
      </c>
      <c r="AE221" s="8">
        <v>2515.1564073157101</v>
      </c>
      <c r="AF221" s="8">
        <v>3769.10475469208</v>
      </c>
      <c r="AG221" s="8">
        <v>3233.64588224518</v>
      </c>
      <c r="AH221" s="8">
        <v>4713.4966674219804</v>
      </c>
      <c r="AI221" s="8">
        <v>3890.6239264278202</v>
      </c>
      <c r="AJ221" s="8">
        <v>3423.8778654151802</v>
      </c>
      <c r="AK221" s="8">
        <v>4282.5</v>
      </c>
      <c r="AL221" s="8">
        <v>1084.3563138261006</v>
      </c>
      <c r="AM221" s="8">
        <v>6440.625</v>
      </c>
      <c r="AN221" s="8">
        <v>3255.4791217933025</v>
      </c>
      <c r="AP221" s="5">
        <f t="shared" si="39"/>
        <v>4506.5</v>
      </c>
      <c r="AQ221" s="5">
        <f t="shared" si="40"/>
        <v>6903.5</v>
      </c>
      <c r="AR221" s="5">
        <f t="shared" si="41"/>
        <v>1162.6588660345342</v>
      </c>
      <c r="AS221" s="5">
        <f t="shared" si="42"/>
        <v>3815.4110853775401</v>
      </c>
      <c r="AT221" s="5">
        <f t="shared" si="43"/>
        <v>323</v>
      </c>
      <c r="AU221" s="5" t="str">
        <f t="shared" si="45"/>
        <v>Denmark</v>
      </c>
      <c r="AW221" s="5">
        <f t="shared" si="44"/>
        <v>323</v>
      </c>
    </row>
    <row r="222" spans="1:49" x14ac:dyDescent="0.2">
      <c r="A222" s="7" t="s">
        <v>2883</v>
      </c>
      <c r="B222" s="7" t="s">
        <v>457</v>
      </c>
      <c r="C222" s="7" t="s">
        <v>458</v>
      </c>
      <c r="D222" s="7">
        <v>485672</v>
      </c>
      <c r="E222" s="8">
        <v>4360</v>
      </c>
      <c r="F222" s="8">
        <v>4645</v>
      </c>
      <c r="G222" s="8">
        <v>4199</v>
      </c>
      <c r="H222" s="8">
        <v>5203</v>
      </c>
      <c r="I222" s="8">
        <v>5144</v>
      </c>
      <c r="J222" s="8">
        <v>5902</v>
      </c>
      <c r="K222" s="8">
        <v>4921</v>
      </c>
      <c r="L222" s="8">
        <v>4931</v>
      </c>
      <c r="M222" s="8">
        <v>941.23503677362203</v>
      </c>
      <c r="N222" s="8">
        <v>1166.4638350504899</v>
      </c>
      <c r="O222" s="8">
        <v>1156.2804255072399</v>
      </c>
      <c r="P222" s="8">
        <v>1212.3199030979699</v>
      </c>
      <c r="Q222" s="8">
        <v>990.32595593644203</v>
      </c>
      <c r="R222" s="8">
        <v>1696.22503695809</v>
      </c>
      <c r="S222" s="8">
        <v>1423.94136902082</v>
      </c>
      <c r="T222" s="8">
        <v>1121.89590082057</v>
      </c>
      <c r="U222" s="8">
        <v>5580</v>
      </c>
      <c r="V222" s="8">
        <v>5466</v>
      </c>
      <c r="W222" s="8">
        <v>5997</v>
      </c>
      <c r="X222" s="8">
        <v>7268</v>
      </c>
      <c r="Y222" s="8">
        <v>7294</v>
      </c>
      <c r="Z222" s="8">
        <v>7793</v>
      </c>
      <c r="AA222" s="8">
        <v>7233</v>
      </c>
      <c r="AB222" s="8">
        <v>6494</v>
      </c>
      <c r="AC222" s="8">
        <v>1950.0320062630999</v>
      </c>
      <c r="AD222" s="8">
        <v>2137.14381322086</v>
      </c>
      <c r="AE222" s="8">
        <v>2533.1614195377601</v>
      </c>
      <c r="AF222" s="8">
        <v>3635.2855587828299</v>
      </c>
      <c r="AG222" s="8">
        <v>2907.3795990438898</v>
      </c>
      <c r="AH222" s="8">
        <v>4078.5027609511999</v>
      </c>
      <c r="AI222" s="8">
        <v>3010.00302182424</v>
      </c>
      <c r="AJ222" s="8">
        <v>2221.5506834869002</v>
      </c>
      <c r="AK222" s="8">
        <v>4913.125</v>
      </c>
      <c r="AL222" s="8">
        <v>1213.5859328956553</v>
      </c>
      <c r="AM222" s="8">
        <v>6640.625</v>
      </c>
      <c r="AN222" s="8">
        <v>2809.1323578888478</v>
      </c>
      <c r="AP222" s="5">
        <f t="shared" si="39"/>
        <v>5224.5</v>
      </c>
      <c r="AQ222" s="5">
        <f t="shared" si="40"/>
        <v>7203.5</v>
      </c>
      <c r="AR222" s="5">
        <f t="shared" si="41"/>
        <v>1288.9416331667785</v>
      </c>
      <c r="AS222" s="5">
        <f t="shared" si="42"/>
        <v>3054.359016326558</v>
      </c>
      <c r="AT222" s="5">
        <f t="shared" si="43"/>
        <v>385</v>
      </c>
      <c r="AU222" s="5" t="str">
        <f t="shared" si="45"/>
        <v>Denmark</v>
      </c>
      <c r="AW222" s="5">
        <f t="shared" si="44"/>
        <v>385</v>
      </c>
    </row>
    <row r="223" spans="1:49" x14ac:dyDescent="0.2">
      <c r="A223" s="7" t="s">
        <v>2883</v>
      </c>
      <c r="B223" s="7" t="s">
        <v>460</v>
      </c>
      <c r="C223" s="7" t="s">
        <v>461</v>
      </c>
      <c r="D223" s="7">
        <v>580272</v>
      </c>
      <c r="E223" s="8">
        <v>4356</v>
      </c>
      <c r="F223" s="8">
        <v>4652</v>
      </c>
      <c r="G223" s="8">
        <v>4561</v>
      </c>
      <c r="H223" s="8">
        <v>4954</v>
      </c>
      <c r="I223" s="8">
        <v>5396</v>
      </c>
      <c r="J223" s="8">
        <v>6226</v>
      </c>
      <c r="K223" s="8">
        <v>5548</v>
      </c>
      <c r="L223" s="8">
        <v>5218</v>
      </c>
      <c r="M223" s="8">
        <v>1339.8746422992799</v>
      </c>
      <c r="N223" s="8">
        <v>1407.2231328370999</v>
      </c>
      <c r="O223" s="8">
        <v>1346.83488692478</v>
      </c>
      <c r="P223" s="8">
        <v>1533.34416388161</v>
      </c>
      <c r="Q223" s="8">
        <v>1682.0480114879399</v>
      </c>
      <c r="R223" s="8">
        <v>2183.2456974060901</v>
      </c>
      <c r="S223" s="8">
        <v>1884.8119623730399</v>
      </c>
      <c r="T223" s="8">
        <v>1869.8552297604699</v>
      </c>
      <c r="U223" s="8">
        <v>6386</v>
      </c>
      <c r="V223" s="8">
        <v>6008</v>
      </c>
      <c r="W223" s="8">
        <v>6286</v>
      </c>
      <c r="X223" s="8">
        <v>7386</v>
      </c>
      <c r="Y223" s="8">
        <v>7307</v>
      </c>
      <c r="Z223" s="8">
        <v>8664</v>
      </c>
      <c r="AA223" s="8">
        <v>7281</v>
      </c>
      <c r="AB223" s="8">
        <v>7189</v>
      </c>
      <c r="AC223" s="8">
        <v>2887.17810843711</v>
      </c>
      <c r="AD223" s="8">
        <v>2535.9605829018001</v>
      </c>
      <c r="AE223" s="8">
        <v>3067.3536669281102</v>
      </c>
      <c r="AF223" s="8">
        <v>4636.2161763621598</v>
      </c>
      <c r="AG223" s="8">
        <v>4875.5301547301797</v>
      </c>
      <c r="AH223" s="8">
        <v>5992.0292387538002</v>
      </c>
      <c r="AI223" s="8">
        <v>4111.2130960921304</v>
      </c>
      <c r="AJ223" s="8">
        <v>4207.9194663037097</v>
      </c>
      <c r="AK223" s="8">
        <v>5113.875</v>
      </c>
      <c r="AL223" s="8">
        <v>1655.9047158712888</v>
      </c>
      <c r="AM223" s="8">
        <v>7063.375</v>
      </c>
      <c r="AN223" s="8">
        <v>4039.1750613136246</v>
      </c>
      <c r="AP223" s="5">
        <f t="shared" si="39"/>
        <v>5597</v>
      </c>
      <c r="AQ223" s="5">
        <f t="shared" si="40"/>
        <v>7610.25</v>
      </c>
      <c r="AR223" s="5">
        <f t="shared" si="41"/>
        <v>1830.6610129818298</v>
      </c>
      <c r="AS223" s="5">
        <f t="shared" si="42"/>
        <v>4796.6729889699545</v>
      </c>
      <c r="AT223" s="5">
        <f t="shared" si="43"/>
        <v>418</v>
      </c>
      <c r="AU223" s="5" t="str">
        <f t="shared" si="45"/>
        <v>Denmark</v>
      </c>
      <c r="AW223" s="5">
        <f t="shared" si="44"/>
        <v>418</v>
      </c>
    </row>
    <row r="224" spans="1:49" x14ac:dyDescent="0.2">
      <c r="A224" s="7" t="s">
        <v>2887</v>
      </c>
      <c r="B224" s="7" t="s">
        <v>463</v>
      </c>
      <c r="C224" s="7" t="s">
        <v>464</v>
      </c>
      <c r="D224" s="7">
        <v>598059</v>
      </c>
      <c r="E224" s="8">
        <v>3422</v>
      </c>
      <c r="F224" s="8">
        <v>3241</v>
      </c>
      <c r="G224" s="8">
        <v>3495</v>
      </c>
      <c r="H224" s="8">
        <v>3698</v>
      </c>
      <c r="I224" s="8">
        <v>3772</v>
      </c>
      <c r="J224" s="8">
        <v>4031</v>
      </c>
      <c r="K224" s="8">
        <v>4075</v>
      </c>
      <c r="L224" s="8">
        <v>4187</v>
      </c>
      <c r="M224" s="8">
        <v>664.64073517970201</v>
      </c>
      <c r="N224" s="8">
        <v>631.08343133574294</v>
      </c>
      <c r="O224" s="8">
        <v>767.34042335977904</v>
      </c>
      <c r="P224" s="8">
        <v>834.75056890356598</v>
      </c>
      <c r="Q224" s="8">
        <v>722.71109190854702</v>
      </c>
      <c r="R224" s="8">
        <v>948.12018462336005</v>
      </c>
      <c r="S224" s="8">
        <v>919.97097765041406</v>
      </c>
      <c r="T224" s="8">
        <v>1261.0098180806499</v>
      </c>
      <c r="U224" s="8">
        <v>4148</v>
      </c>
      <c r="V224" s="8">
        <v>4051</v>
      </c>
      <c r="W224" s="8">
        <v>4400</v>
      </c>
      <c r="X224" s="8">
        <v>4147</v>
      </c>
      <c r="Y224" s="8">
        <v>3814</v>
      </c>
      <c r="Z224" s="8">
        <v>4142</v>
      </c>
      <c r="AA224" s="8">
        <v>4139</v>
      </c>
      <c r="AB224" s="8">
        <v>4340</v>
      </c>
      <c r="AC224" s="8">
        <v>975.47125083600702</v>
      </c>
      <c r="AD224" s="8">
        <v>1019.40340096333</v>
      </c>
      <c r="AE224" s="8">
        <v>1238.11810487759</v>
      </c>
      <c r="AF224" s="8">
        <v>1061.50008054508</v>
      </c>
      <c r="AG224" s="8">
        <v>758.50448175597501</v>
      </c>
      <c r="AH224" s="8">
        <v>974.68738849954696</v>
      </c>
      <c r="AI224" s="8">
        <v>947.55967310939798</v>
      </c>
      <c r="AJ224" s="8">
        <v>1321.6556601365501</v>
      </c>
      <c r="AK224" s="8">
        <v>3740.125</v>
      </c>
      <c r="AL224" s="8">
        <v>843.70340388022021</v>
      </c>
      <c r="AM224" s="8">
        <v>4147.625</v>
      </c>
      <c r="AN224" s="8">
        <v>1037.1125050904348</v>
      </c>
      <c r="AP224" s="5">
        <f t="shared" si="39"/>
        <v>4016.25</v>
      </c>
      <c r="AQ224" s="5">
        <f t="shared" si="40"/>
        <v>4108.75</v>
      </c>
      <c r="AR224" s="5">
        <f t="shared" si="41"/>
        <v>937.31252823330738</v>
      </c>
      <c r="AS224" s="5">
        <f t="shared" si="42"/>
        <v>1000.6018008753675</v>
      </c>
      <c r="AT224" s="5">
        <f t="shared" si="43"/>
        <v>283</v>
      </c>
      <c r="AU224" s="5" t="str">
        <f t="shared" si="45"/>
        <v>Estonia</v>
      </c>
      <c r="AV224" s="5">
        <v>8</v>
      </c>
      <c r="AW224" s="5">
        <f t="shared" si="44"/>
        <v>291</v>
      </c>
    </row>
    <row r="225" spans="1:49" x14ac:dyDescent="0.2">
      <c r="A225" s="7" t="s">
        <v>2887</v>
      </c>
      <c r="B225" s="7" t="s">
        <v>467</v>
      </c>
      <c r="C225" s="7" t="s">
        <v>468</v>
      </c>
      <c r="D225" s="7" t="s">
        <v>3415</v>
      </c>
      <c r="E225" s="8">
        <v>4298</v>
      </c>
      <c r="F225" s="8">
        <v>4259</v>
      </c>
      <c r="G225" s="8">
        <v>4601</v>
      </c>
      <c r="H225" s="8">
        <v>5021</v>
      </c>
      <c r="I225" s="8">
        <v>4673</v>
      </c>
      <c r="J225" s="8">
        <v>4993</v>
      </c>
      <c r="K225" s="8">
        <v>4890</v>
      </c>
      <c r="L225" s="8">
        <v>5239</v>
      </c>
      <c r="M225" s="8">
        <v>1505.4723847315199</v>
      </c>
      <c r="N225" s="8">
        <v>1481.4796139017501</v>
      </c>
      <c r="O225" s="8">
        <v>1745.40820885677</v>
      </c>
      <c r="P225" s="8">
        <v>2016.2225733539599</v>
      </c>
      <c r="Q225" s="8">
        <v>1532.0460147255001</v>
      </c>
      <c r="R225" s="8">
        <v>1793.23552964499</v>
      </c>
      <c r="S225" s="8">
        <v>1713.9699057856601</v>
      </c>
      <c r="T225" s="8">
        <v>2171.2078938183699</v>
      </c>
      <c r="U225" s="8">
        <v>4900</v>
      </c>
      <c r="V225" s="8">
        <v>5089</v>
      </c>
      <c r="W225" s="8">
        <v>5041</v>
      </c>
      <c r="X225" s="8">
        <v>5334</v>
      </c>
      <c r="Y225" s="8">
        <v>4673</v>
      </c>
      <c r="Z225" s="8">
        <v>5067</v>
      </c>
      <c r="AA225" s="8">
        <v>4862</v>
      </c>
      <c r="AB225" s="8">
        <v>5276</v>
      </c>
      <c r="AC225" s="8">
        <v>1947.3323701054401</v>
      </c>
      <c r="AD225" s="8">
        <v>1935.12987440545</v>
      </c>
      <c r="AE225" s="8">
        <v>2230.3037683781999</v>
      </c>
      <c r="AF225" s="8">
        <v>2253.7485034518199</v>
      </c>
      <c r="AG225" s="8">
        <v>1536.58294108737</v>
      </c>
      <c r="AH225" s="8">
        <v>1816.5304750257801</v>
      </c>
      <c r="AI225" s="8">
        <v>1721.3255998659999</v>
      </c>
      <c r="AJ225" s="8">
        <v>2186.3722594932801</v>
      </c>
      <c r="AK225" s="8">
        <v>4746.75</v>
      </c>
      <c r="AL225" s="8">
        <v>1744.8802656023149</v>
      </c>
      <c r="AM225" s="8">
        <v>5030.25</v>
      </c>
      <c r="AN225" s="8">
        <v>1953.4157239766676</v>
      </c>
      <c r="AP225" s="5">
        <f t="shared" si="39"/>
        <v>4948.75</v>
      </c>
      <c r="AQ225" s="5">
        <f t="shared" si="40"/>
        <v>4969.5</v>
      </c>
      <c r="AR225" s="5">
        <f t="shared" si="41"/>
        <v>1845.3363834656957</v>
      </c>
      <c r="AS225" s="5">
        <f t="shared" si="42"/>
        <v>1815.2028188681074</v>
      </c>
      <c r="AT225" s="5">
        <f t="shared" si="43"/>
        <v>358</v>
      </c>
      <c r="AU225" s="5" t="str">
        <f t="shared" si="45"/>
        <v>Estonia</v>
      </c>
      <c r="AW225" s="5">
        <f t="shared" si="44"/>
        <v>358</v>
      </c>
    </row>
    <row r="226" spans="1:49" x14ac:dyDescent="0.2">
      <c r="A226" s="7" t="s">
        <v>2887</v>
      </c>
      <c r="B226" s="7" t="s">
        <v>469</v>
      </c>
      <c r="C226" s="7" t="s">
        <v>470</v>
      </c>
      <c r="D226" s="7" t="s">
        <v>3415</v>
      </c>
      <c r="E226" s="8">
        <v>5737</v>
      </c>
      <c r="F226" s="8">
        <v>5846</v>
      </c>
      <c r="G226" s="8">
        <v>5709</v>
      </c>
      <c r="H226" s="8">
        <v>6810</v>
      </c>
      <c r="I226" s="8">
        <v>6754</v>
      </c>
      <c r="J226" s="8">
        <v>5915</v>
      </c>
      <c r="K226" s="8">
        <v>5960</v>
      </c>
      <c r="L226" s="8">
        <v>5955</v>
      </c>
      <c r="M226" s="8">
        <v>2751.2448238171401</v>
      </c>
      <c r="N226" s="8">
        <v>2767.02328489706</v>
      </c>
      <c r="O226" s="8">
        <v>3184.6306686423</v>
      </c>
      <c r="P226" s="8">
        <v>3696.7017804311299</v>
      </c>
      <c r="Q226" s="8">
        <v>3426.6872260416098</v>
      </c>
      <c r="R226" s="8">
        <v>2776.5429910591201</v>
      </c>
      <c r="S226" s="8">
        <v>3265.17091185459</v>
      </c>
      <c r="T226" s="8">
        <v>3685.2560597776601</v>
      </c>
      <c r="U226" s="8">
        <v>5679</v>
      </c>
      <c r="V226" s="8">
        <v>6193</v>
      </c>
      <c r="W226" s="8">
        <v>5911</v>
      </c>
      <c r="X226" s="8">
        <v>6825</v>
      </c>
      <c r="Y226" s="8">
        <v>6763</v>
      </c>
      <c r="Z226" s="8">
        <v>5851</v>
      </c>
      <c r="AA226" s="8">
        <v>5914</v>
      </c>
      <c r="AB226" s="8">
        <v>5955</v>
      </c>
      <c r="AC226" s="8">
        <v>2768.2663993639599</v>
      </c>
      <c r="AD226" s="8">
        <v>2940.9353434867298</v>
      </c>
      <c r="AE226" s="8">
        <v>3326.3790905617502</v>
      </c>
      <c r="AF226" s="8">
        <v>3765.4321772174399</v>
      </c>
      <c r="AG226" s="8">
        <v>3448.7795291991101</v>
      </c>
      <c r="AH226" s="8">
        <v>2762.5981362419002</v>
      </c>
      <c r="AI226" s="8">
        <v>3274.6078293379701</v>
      </c>
      <c r="AJ226" s="8">
        <v>3685.2560597776601</v>
      </c>
      <c r="AK226" s="8">
        <v>6085.75</v>
      </c>
      <c r="AL226" s="8">
        <v>3194.1572183150765</v>
      </c>
      <c r="AM226" s="8">
        <v>6136.375</v>
      </c>
      <c r="AN226" s="8">
        <v>3246.5318206483148</v>
      </c>
      <c r="AP226" s="5">
        <f t="shared" si="39"/>
        <v>6146</v>
      </c>
      <c r="AQ226" s="5">
        <f t="shared" si="40"/>
        <v>6120.75</v>
      </c>
      <c r="AR226" s="5">
        <f t="shared" si="41"/>
        <v>3370.0717938328221</v>
      </c>
      <c r="AS226" s="5">
        <f t="shared" si="42"/>
        <v>3292.81038863916</v>
      </c>
      <c r="AT226" s="5">
        <f t="shared" si="43"/>
        <v>464</v>
      </c>
      <c r="AU226" s="5" t="str">
        <f t="shared" si="45"/>
        <v>Estonia</v>
      </c>
      <c r="AW226" s="5">
        <f t="shared" si="44"/>
        <v>464</v>
      </c>
    </row>
    <row r="227" spans="1:49" x14ac:dyDescent="0.2">
      <c r="A227" s="7" t="s">
        <v>2895</v>
      </c>
      <c r="B227" s="7" t="s">
        <v>471</v>
      </c>
      <c r="C227" s="7" t="s">
        <v>472</v>
      </c>
      <c r="D227" s="7">
        <v>3828434</v>
      </c>
      <c r="E227" s="8">
        <v>3732</v>
      </c>
      <c r="F227" s="8">
        <v>3781</v>
      </c>
      <c r="G227" s="8">
        <v>4050</v>
      </c>
      <c r="H227" s="8">
        <v>3653</v>
      </c>
      <c r="I227" s="8">
        <v>3330</v>
      </c>
      <c r="J227" s="8">
        <v>3771</v>
      </c>
      <c r="K227" s="8">
        <v>3232</v>
      </c>
      <c r="L227" s="8">
        <v>3372</v>
      </c>
      <c r="M227" s="8">
        <v>885.27712606447005</v>
      </c>
      <c r="N227" s="8">
        <v>812.84150585457996</v>
      </c>
      <c r="O227" s="8">
        <v>1085.44523464292</v>
      </c>
      <c r="P227" s="8">
        <v>902.69586599039701</v>
      </c>
      <c r="Q227" s="8">
        <v>818.87316564677599</v>
      </c>
      <c r="R227" s="8">
        <v>727.818697795763</v>
      </c>
      <c r="S227" s="8">
        <v>587.69924556817398</v>
      </c>
      <c r="T227" s="8">
        <v>610.73515797250604</v>
      </c>
      <c r="U227" s="8">
        <v>4442</v>
      </c>
      <c r="V227" s="8">
        <v>4292</v>
      </c>
      <c r="W227" s="8">
        <v>4689</v>
      </c>
      <c r="X227" s="8">
        <v>4087</v>
      </c>
      <c r="Y227" s="8">
        <v>3799</v>
      </c>
      <c r="Z227" s="8">
        <v>4324</v>
      </c>
      <c r="AA227" s="8">
        <v>3996</v>
      </c>
      <c r="AB227" s="8">
        <v>4082</v>
      </c>
      <c r="AC227" s="8">
        <v>1370.3342220905199</v>
      </c>
      <c r="AD227" s="8">
        <v>1178.57569830993</v>
      </c>
      <c r="AE227" s="8">
        <v>1586.5968290204301</v>
      </c>
      <c r="AF227" s="8">
        <v>1205.2131133017699</v>
      </c>
      <c r="AG227" s="8">
        <v>1094.9969759922701</v>
      </c>
      <c r="AH227" s="8">
        <v>1105.8196205289801</v>
      </c>
      <c r="AI227" s="8">
        <v>861.78472556154998</v>
      </c>
      <c r="AJ227" s="8">
        <v>963.12661264810902</v>
      </c>
      <c r="AK227" s="8">
        <v>3615.125</v>
      </c>
      <c r="AL227" s="8">
        <v>803.92324994194826</v>
      </c>
      <c r="AM227" s="8">
        <v>4213.875</v>
      </c>
      <c r="AN227" s="8">
        <v>1170.805974681695</v>
      </c>
      <c r="AP227" s="5">
        <f t="shared" si="39"/>
        <v>3426.25</v>
      </c>
      <c r="AQ227" s="5">
        <f t="shared" si="40"/>
        <v>4050.25</v>
      </c>
      <c r="AR227" s="5">
        <f t="shared" si="41"/>
        <v>729.56442659472316</v>
      </c>
      <c r="AS227" s="5">
        <f t="shared" si="42"/>
        <v>1006.4319836827273</v>
      </c>
      <c r="AT227" s="5">
        <f t="shared" si="43"/>
        <v>176</v>
      </c>
      <c r="AU227" s="5" t="str">
        <f t="shared" si="45"/>
        <v>Greece</v>
      </c>
      <c r="AV227" s="5">
        <v>9</v>
      </c>
      <c r="AW227" s="5">
        <f t="shared" si="44"/>
        <v>185</v>
      </c>
    </row>
    <row r="228" spans="1:49" x14ac:dyDescent="0.2">
      <c r="A228" s="7" t="s">
        <v>2895</v>
      </c>
      <c r="B228" s="7" t="s">
        <v>475</v>
      </c>
      <c r="C228" s="7" t="s">
        <v>476</v>
      </c>
      <c r="D228" s="7">
        <v>973997</v>
      </c>
      <c r="E228" s="8">
        <v>6040</v>
      </c>
      <c r="F228" s="8">
        <v>6535</v>
      </c>
      <c r="G228" s="8">
        <v>6737</v>
      </c>
      <c r="H228" s="8">
        <v>6082</v>
      </c>
      <c r="I228" s="8">
        <v>5870</v>
      </c>
      <c r="J228" s="8">
        <v>6031</v>
      </c>
      <c r="K228" s="8">
        <v>5822</v>
      </c>
      <c r="L228" s="8">
        <v>5574</v>
      </c>
      <c r="M228" s="8">
        <v>3673.1137461572198</v>
      </c>
      <c r="N228" s="8">
        <v>3015.3937527006701</v>
      </c>
      <c r="O228" s="8">
        <v>4101.9499506341599</v>
      </c>
      <c r="P228" s="8">
        <v>3693.3922701936499</v>
      </c>
      <c r="Q228" s="8">
        <v>2942.5768077268799</v>
      </c>
      <c r="R228" s="8">
        <v>3427.63792360567</v>
      </c>
      <c r="S228" s="8">
        <v>2768.6154258943898</v>
      </c>
      <c r="T228" s="8">
        <v>2625.01499972389</v>
      </c>
      <c r="U228" s="8">
        <v>6293</v>
      </c>
      <c r="V228" s="8">
        <v>6817</v>
      </c>
      <c r="W228" s="8">
        <v>7315</v>
      </c>
      <c r="X228" s="8">
        <v>6989</v>
      </c>
      <c r="Y228" s="8">
        <v>6354</v>
      </c>
      <c r="Z228" s="8">
        <v>7224</v>
      </c>
      <c r="AA228" s="8">
        <v>6728</v>
      </c>
      <c r="AB228" s="8">
        <v>6840</v>
      </c>
      <c r="AC228" s="8">
        <v>4329.14226296579</v>
      </c>
      <c r="AD228" s="8">
        <v>3461.4355354393301</v>
      </c>
      <c r="AE228" s="8">
        <v>5384.1991341991297</v>
      </c>
      <c r="AF228" s="8">
        <v>4806.6684970658498</v>
      </c>
      <c r="AG228" s="8">
        <v>3888.49129576938</v>
      </c>
      <c r="AH228" s="8">
        <v>4731.8237318237298</v>
      </c>
      <c r="AI228" s="8">
        <v>4121.05024149359</v>
      </c>
      <c r="AJ228" s="8">
        <v>4821.7269547777996</v>
      </c>
      <c r="AK228" s="8">
        <v>6086.375</v>
      </c>
      <c r="AL228" s="8">
        <v>3280.9618595795664</v>
      </c>
      <c r="AM228" s="8">
        <v>6820</v>
      </c>
      <c r="AN228" s="8">
        <v>4443.067206691825</v>
      </c>
      <c r="AP228" s="5">
        <f t="shared" si="39"/>
        <v>5824.25</v>
      </c>
      <c r="AQ228" s="5">
        <f t="shared" si="40"/>
        <v>6786.5</v>
      </c>
      <c r="AR228" s="5">
        <f t="shared" si="41"/>
        <v>3091.447485428896</v>
      </c>
      <c r="AS228" s="5">
        <f t="shared" si="42"/>
        <v>4390.773055966125</v>
      </c>
      <c r="AT228" s="5">
        <f t="shared" si="43"/>
        <v>444</v>
      </c>
      <c r="AU228" s="5" t="str">
        <f t="shared" si="45"/>
        <v>Greece</v>
      </c>
      <c r="AW228" s="5">
        <f t="shared" si="44"/>
        <v>444</v>
      </c>
    </row>
    <row r="229" spans="1:49" x14ac:dyDescent="0.2">
      <c r="A229" s="7" t="s">
        <v>2895</v>
      </c>
      <c r="B229" s="7" t="s">
        <v>478</v>
      </c>
      <c r="C229" s="7" t="s">
        <v>479</v>
      </c>
      <c r="D229" s="7">
        <v>217555</v>
      </c>
      <c r="E229" s="8">
        <v>6787</v>
      </c>
      <c r="F229" s="8">
        <v>6679</v>
      </c>
      <c r="G229" s="8">
        <v>8519</v>
      </c>
      <c r="H229" s="8">
        <v>7756</v>
      </c>
      <c r="I229" s="8">
        <v>7455</v>
      </c>
      <c r="J229" s="8">
        <v>8715</v>
      </c>
      <c r="K229" s="8">
        <v>8943</v>
      </c>
      <c r="L229" s="8">
        <v>7959</v>
      </c>
      <c r="M229" s="8">
        <v>4314.6417445482903</v>
      </c>
      <c r="N229" s="8">
        <v>4344.0233236151598</v>
      </c>
      <c r="O229" s="8">
        <v>7037.0370370370401</v>
      </c>
      <c r="P229" s="8">
        <v>6237.0370370370401</v>
      </c>
      <c r="Q229" s="8">
        <v>5131.7614424410503</v>
      </c>
      <c r="R229" s="8">
        <v>7536.2318840579701</v>
      </c>
      <c r="S229" s="8">
        <v>8676.9230769230799</v>
      </c>
      <c r="T229" s="8">
        <v>6846.1538461538503</v>
      </c>
      <c r="U229" s="8">
        <v>7100</v>
      </c>
      <c r="V229" s="8">
        <v>7239</v>
      </c>
      <c r="W229" s="8">
        <v>8444</v>
      </c>
      <c r="X229" s="8">
        <v>7905</v>
      </c>
      <c r="Y229" s="8">
        <v>8167</v>
      </c>
      <c r="Z229" s="8">
        <v>8532</v>
      </c>
      <c r="AA229" s="8">
        <v>9310</v>
      </c>
      <c r="AB229" s="8">
        <v>8080</v>
      </c>
      <c r="AC229" s="8">
        <v>4800.9950248756204</v>
      </c>
      <c r="AD229" s="8">
        <v>4814.8148148148102</v>
      </c>
      <c r="AE229" s="8">
        <v>7272.7272727272702</v>
      </c>
      <c r="AF229" s="8">
        <v>6266.6666666666697</v>
      </c>
      <c r="AG229" s="8">
        <v>5766.55052264808</v>
      </c>
      <c r="AH229" s="8">
        <v>7301.5873015873003</v>
      </c>
      <c r="AI229" s="8">
        <v>9298.2456140350896</v>
      </c>
      <c r="AJ229" s="8">
        <v>6982.7586206896503</v>
      </c>
      <c r="AK229" s="8">
        <v>7851.625</v>
      </c>
      <c r="AL229" s="8">
        <v>6265.4761739766845</v>
      </c>
      <c r="AM229" s="8">
        <v>8097.125</v>
      </c>
      <c r="AN229" s="8">
        <v>6563.0432297555626</v>
      </c>
      <c r="AP229" s="5">
        <f t="shared" si="39"/>
        <v>8268</v>
      </c>
      <c r="AQ229" s="5">
        <f t="shared" si="40"/>
        <v>8522.25</v>
      </c>
      <c r="AR229" s="5">
        <f t="shared" si="41"/>
        <v>6885.621457322598</v>
      </c>
      <c r="AS229" s="5">
        <f t="shared" si="42"/>
        <v>7337.2855147400296</v>
      </c>
      <c r="AT229" s="5">
        <f t="shared" si="43"/>
        <v>561</v>
      </c>
      <c r="AU229" s="5" t="str">
        <f t="shared" si="45"/>
        <v>Greece</v>
      </c>
      <c r="AW229" s="5">
        <f t="shared" si="44"/>
        <v>561</v>
      </c>
    </row>
    <row r="230" spans="1:49" x14ac:dyDescent="0.2">
      <c r="A230" s="7" t="s">
        <v>2895</v>
      </c>
      <c r="B230" s="7" t="s">
        <v>481</v>
      </c>
      <c r="C230" s="7" t="s">
        <v>482</v>
      </c>
      <c r="D230" s="7">
        <v>211370</v>
      </c>
      <c r="E230" s="8">
        <v>6543</v>
      </c>
      <c r="F230" s="8">
        <v>7353</v>
      </c>
      <c r="G230" s="8">
        <v>7188</v>
      </c>
      <c r="H230" s="8">
        <v>7745</v>
      </c>
      <c r="I230" s="8">
        <v>7530</v>
      </c>
      <c r="J230" s="8">
        <v>7812</v>
      </c>
      <c r="K230" s="8">
        <v>8039</v>
      </c>
      <c r="L230" s="8">
        <v>7624</v>
      </c>
      <c r="M230" s="8">
        <v>3971.71808832426</v>
      </c>
      <c r="N230" s="8">
        <v>5505.9523809523798</v>
      </c>
      <c r="O230" s="8">
        <v>4874.2975451049997</v>
      </c>
      <c r="P230" s="8">
        <v>5628.8622319156702</v>
      </c>
      <c r="Q230" s="8">
        <v>5122.4244505494498</v>
      </c>
      <c r="R230" s="8">
        <v>6057.0987654320998</v>
      </c>
      <c r="S230" s="8">
        <v>6293.03599374022</v>
      </c>
      <c r="T230" s="8">
        <v>5655.5008210180604</v>
      </c>
      <c r="U230" s="8">
        <v>7628</v>
      </c>
      <c r="V230" s="8">
        <v>8131</v>
      </c>
      <c r="W230" s="8">
        <v>7572</v>
      </c>
      <c r="X230" s="8">
        <v>8372</v>
      </c>
      <c r="Y230" s="8">
        <v>8071</v>
      </c>
      <c r="Z230" s="8">
        <v>8866</v>
      </c>
      <c r="AA230" s="8">
        <v>8472</v>
      </c>
      <c r="AB230" s="8">
        <v>8234</v>
      </c>
      <c r="AC230" s="8">
        <v>5556.9358178053799</v>
      </c>
      <c r="AD230" s="8">
        <v>6744.5887445887402</v>
      </c>
      <c r="AE230" s="8">
        <v>5726.0536398467402</v>
      </c>
      <c r="AF230" s="8">
        <v>6333.3333333333303</v>
      </c>
      <c r="AG230" s="8">
        <v>5886.6096866096896</v>
      </c>
      <c r="AH230" s="8">
        <v>7596.3718820861704</v>
      </c>
      <c r="AI230" s="8">
        <v>7061.6605616605602</v>
      </c>
      <c r="AJ230" s="8">
        <v>6721.61172161172</v>
      </c>
      <c r="AK230" s="8">
        <v>7479.25</v>
      </c>
      <c r="AL230" s="8">
        <v>5388.6112846296428</v>
      </c>
      <c r="AM230" s="8">
        <v>8168.25</v>
      </c>
      <c r="AN230" s="8">
        <v>6453.3956734427911</v>
      </c>
      <c r="AP230" s="5">
        <f t="shared" si="39"/>
        <v>7751.25</v>
      </c>
      <c r="AQ230" s="5">
        <f t="shared" si="40"/>
        <v>8410.75</v>
      </c>
      <c r="AR230" s="5">
        <f t="shared" si="41"/>
        <v>5751.3844525311006</v>
      </c>
      <c r="AS230" s="5">
        <f t="shared" si="42"/>
        <v>6816.5634629920351</v>
      </c>
      <c r="AT230" s="5">
        <f t="shared" si="43"/>
        <v>540</v>
      </c>
      <c r="AU230" s="5" t="str">
        <f t="shared" si="45"/>
        <v>Greece</v>
      </c>
      <c r="AW230" s="5">
        <f t="shared" si="44"/>
        <v>540</v>
      </c>
    </row>
    <row r="231" spans="1:49" x14ac:dyDescent="0.2">
      <c r="A231" s="7" t="s">
        <v>2895</v>
      </c>
      <c r="B231" s="7" t="s">
        <v>484</v>
      </c>
      <c r="C231" s="7" t="s">
        <v>485</v>
      </c>
      <c r="D231" s="7">
        <v>195120</v>
      </c>
      <c r="E231" s="8">
        <v>6887</v>
      </c>
      <c r="F231" s="8">
        <v>6921</v>
      </c>
      <c r="G231" s="8">
        <v>6672</v>
      </c>
      <c r="H231" s="8">
        <v>6621</v>
      </c>
      <c r="I231" s="8">
        <v>6432</v>
      </c>
      <c r="J231" s="8">
        <v>7470</v>
      </c>
      <c r="K231" s="8">
        <v>6693</v>
      </c>
      <c r="L231" s="8">
        <v>6350</v>
      </c>
      <c r="M231" s="8">
        <v>3614.9425287356298</v>
      </c>
      <c r="N231" s="8">
        <v>2987.8048780487802</v>
      </c>
      <c r="O231" s="8">
        <v>3278.2506454004001</v>
      </c>
      <c r="P231" s="8">
        <v>3354.0372670807501</v>
      </c>
      <c r="Q231" s="8">
        <v>3255.15660809778</v>
      </c>
      <c r="R231" s="8">
        <v>4485.8999071892604</v>
      </c>
      <c r="S231" s="8">
        <v>3507.4264815644101</v>
      </c>
      <c r="T231" s="8">
        <v>2709.6320430040601</v>
      </c>
      <c r="U231" s="8">
        <v>8140</v>
      </c>
      <c r="V231" s="8">
        <v>8036</v>
      </c>
      <c r="W231" s="8">
        <v>8888</v>
      </c>
      <c r="X231" s="8">
        <v>9089</v>
      </c>
      <c r="Y231" s="8">
        <v>7589</v>
      </c>
      <c r="Z231" s="8">
        <v>7639</v>
      </c>
      <c r="AA231" s="8">
        <v>7749</v>
      </c>
      <c r="AB231" s="8">
        <v>8002</v>
      </c>
      <c r="AC231" s="8">
        <v>6818.1818181818198</v>
      </c>
      <c r="AD231" s="8">
        <v>5883.7353123067396</v>
      </c>
      <c r="AE231" s="8">
        <v>6883.5978835978804</v>
      </c>
      <c r="AF231" s="8">
        <v>8095.2380952381</v>
      </c>
      <c r="AG231" s="8">
        <v>4831.2447786131997</v>
      </c>
      <c r="AH231" s="8">
        <v>5324.1537578887001</v>
      </c>
      <c r="AI231" s="8">
        <v>5807.0321151716498</v>
      </c>
      <c r="AJ231" s="8">
        <v>6206.8270423533604</v>
      </c>
      <c r="AK231" s="8">
        <v>6755.75</v>
      </c>
      <c r="AL231" s="8">
        <v>3399.1437948901339</v>
      </c>
      <c r="AM231" s="8">
        <v>8141.5</v>
      </c>
      <c r="AN231" s="8">
        <v>6231.251350418931</v>
      </c>
      <c r="AP231" s="5">
        <f t="shared" si="39"/>
        <v>6736.25</v>
      </c>
      <c r="AQ231" s="5">
        <f t="shared" si="40"/>
        <v>7744.75</v>
      </c>
      <c r="AR231" s="5">
        <f t="shared" si="41"/>
        <v>3462.4304613872528</v>
      </c>
      <c r="AS231" s="5">
        <f t="shared" si="42"/>
        <v>5542.3144235067275</v>
      </c>
      <c r="AT231" s="5">
        <f t="shared" si="43"/>
        <v>487</v>
      </c>
      <c r="AU231" s="5" t="str">
        <f t="shared" si="45"/>
        <v>Greece</v>
      </c>
      <c r="AW231" s="5">
        <f t="shared" si="44"/>
        <v>487</v>
      </c>
    </row>
    <row r="232" spans="1:49" x14ac:dyDescent="0.2">
      <c r="A232" s="7" t="s">
        <v>2895</v>
      </c>
      <c r="B232" s="7" t="s">
        <v>487</v>
      </c>
      <c r="C232" s="7" t="s">
        <v>488</v>
      </c>
      <c r="D232" s="7">
        <v>137630</v>
      </c>
      <c r="E232" s="8">
        <v>8457</v>
      </c>
      <c r="F232" s="8">
        <v>9071</v>
      </c>
      <c r="G232" s="8">
        <v>7500</v>
      </c>
      <c r="H232" s="8">
        <v>8137</v>
      </c>
      <c r="I232" s="8">
        <v>9080</v>
      </c>
      <c r="J232" s="8">
        <v>8611</v>
      </c>
      <c r="K232" s="8">
        <v>9500</v>
      </c>
      <c r="L232" s="8">
        <v>8778</v>
      </c>
      <c r="M232" s="8">
        <v>7179.4871794871797</v>
      </c>
      <c r="N232" s="8">
        <v>7368.4210526315801</v>
      </c>
      <c r="O232" s="8">
        <v>6250</v>
      </c>
      <c r="P232" s="8">
        <v>7083.3333333333303</v>
      </c>
      <c r="Q232" s="8">
        <v>8285.7142857142899</v>
      </c>
      <c r="R232" s="8">
        <v>7500</v>
      </c>
      <c r="S232" s="8">
        <v>8461.5384615384592</v>
      </c>
      <c r="T232" s="8">
        <v>7727.2727272727298</v>
      </c>
      <c r="U232" s="8">
        <v>9583</v>
      </c>
      <c r="V232" s="8">
        <v>10000</v>
      </c>
      <c r="W232" s="8">
        <v>7857</v>
      </c>
      <c r="X232" s="8">
        <v>9375</v>
      </c>
      <c r="Y232" s="8">
        <v>9667</v>
      </c>
      <c r="Z232" s="8">
        <v>10000</v>
      </c>
      <c r="AA232" s="8">
        <v>9524</v>
      </c>
      <c r="AB232" s="8">
        <v>9028</v>
      </c>
      <c r="AC232" s="8">
        <v>9285.7142857142899</v>
      </c>
      <c r="AD232" s="8">
        <v>10000</v>
      </c>
      <c r="AE232" s="8">
        <v>7272.7272727272702</v>
      </c>
      <c r="AF232" s="8">
        <v>8888.8888888888905</v>
      </c>
      <c r="AG232" s="8">
        <v>9375</v>
      </c>
      <c r="AH232" s="8">
        <v>10000</v>
      </c>
      <c r="AI232" s="8">
        <v>9090.9090909090901</v>
      </c>
      <c r="AJ232" s="8">
        <v>8235.2941176470595</v>
      </c>
      <c r="AK232" s="8">
        <v>8641.75</v>
      </c>
      <c r="AL232" s="8">
        <v>7481.9708799971959</v>
      </c>
      <c r="AM232" s="8">
        <v>9379.25</v>
      </c>
      <c r="AN232" s="8">
        <v>9018.5667069858246</v>
      </c>
      <c r="AP232" s="5">
        <f t="shared" si="39"/>
        <v>8992.25</v>
      </c>
      <c r="AQ232" s="5">
        <f t="shared" si="40"/>
        <v>9554.75</v>
      </c>
      <c r="AR232" s="5">
        <f t="shared" si="41"/>
        <v>7811.5717615717613</v>
      </c>
      <c r="AS232" s="5">
        <f t="shared" si="42"/>
        <v>9175.3008021390378</v>
      </c>
      <c r="AT232" s="5">
        <f t="shared" si="43"/>
        <v>580</v>
      </c>
      <c r="AU232" s="5" t="str">
        <f t="shared" si="45"/>
        <v>Greece</v>
      </c>
      <c r="AW232" s="5">
        <f t="shared" si="44"/>
        <v>580</v>
      </c>
    </row>
    <row r="233" spans="1:49" x14ac:dyDescent="0.2">
      <c r="A233" s="7" t="s">
        <v>2895</v>
      </c>
      <c r="B233" s="7" t="s">
        <v>490</v>
      </c>
      <c r="C233" s="7" t="s">
        <v>491</v>
      </c>
      <c r="D233" s="7">
        <v>132979</v>
      </c>
      <c r="E233" s="8">
        <v>6417</v>
      </c>
      <c r="F233" s="8">
        <v>6501</v>
      </c>
      <c r="G233" s="8">
        <v>7205</v>
      </c>
      <c r="H233" s="8">
        <v>7581</v>
      </c>
      <c r="I233" s="8">
        <v>6821</v>
      </c>
      <c r="J233" s="8">
        <v>8142</v>
      </c>
      <c r="K233" s="8">
        <v>8135</v>
      </c>
      <c r="L233" s="8">
        <v>7924</v>
      </c>
      <c r="M233" s="8">
        <v>3410.0848228698901</v>
      </c>
      <c r="N233" s="8">
        <v>3566.3339571636502</v>
      </c>
      <c r="O233" s="8">
        <v>4518.8034188034198</v>
      </c>
      <c r="P233" s="8">
        <v>4921.0017170910996</v>
      </c>
      <c r="Q233" s="8">
        <v>4212.5164144032096</v>
      </c>
      <c r="R233" s="8">
        <v>6384.7352024922102</v>
      </c>
      <c r="S233" s="8">
        <v>6688.8452180423001</v>
      </c>
      <c r="T233" s="8">
        <v>5579.4183445190201</v>
      </c>
      <c r="U233" s="8">
        <v>6962</v>
      </c>
      <c r="V233" s="8">
        <v>7261</v>
      </c>
      <c r="W233" s="8">
        <v>7384</v>
      </c>
      <c r="X233" s="8">
        <v>7724</v>
      </c>
      <c r="Y233" s="8">
        <v>7100</v>
      </c>
      <c r="Z233" s="8">
        <v>8558</v>
      </c>
      <c r="AA233" s="8">
        <v>8387</v>
      </c>
      <c r="AB233" s="8">
        <v>8071</v>
      </c>
      <c r="AC233" s="8">
        <v>4118.6336169688002</v>
      </c>
      <c r="AD233" s="8">
        <v>4625.5707762557104</v>
      </c>
      <c r="AE233" s="8">
        <v>5150.32679738562</v>
      </c>
      <c r="AF233" s="8">
        <v>5073.4254992319502</v>
      </c>
      <c r="AG233" s="8">
        <v>4594.90243465807</v>
      </c>
      <c r="AH233" s="8">
        <v>6827.6515151515196</v>
      </c>
      <c r="AI233" s="8">
        <v>7145.9921459921497</v>
      </c>
      <c r="AJ233" s="8">
        <v>5836.9829683698299</v>
      </c>
      <c r="AK233" s="8">
        <v>7340.75</v>
      </c>
      <c r="AL233" s="8">
        <v>4910.2173869231001</v>
      </c>
      <c r="AM233" s="8">
        <v>7680.875</v>
      </c>
      <c r="AN233" s="8">
        <v>5421.6857192517073</v>
      </c>
      <c r="AP233" s="5">
        <f t="shared" si="39"/>
        <v>7755.5</v>
      </c>
      <c r="AQ233" s="5">
        <f t="shared" si="40"/>
        <v>8029</v>
      </c>
      <c r="AR233" s="5">
        <f t="shared" si="41"/>
        <v>5557.3033793095683</v>
      </c>
      <c r="AS233" s="5">
        <f t="shared" si="42"/>
        <v>6101.3822660428923</v>
      </c>
      <c r="AT233" s="5">
        <f t="shared" si="43"/>
        <v>541</v>
      </c>
      <c r="AU233" s="5" t="str">
        <f t="shared" si="45"/>
        <v>Greece</v>
      </c>
      <c r="AW233" s="5">
        <f t="shared" si="44"/>
        <v>541</v>
      </c>
    </row>
    <row r="234" spans="1:49" x14ac:dyDescent="0.2">
      <c r="A234" s="7" t="s">
        <v>2895</v>
      </c>
      <c r="B234" s="7" t="s">
        <v>493</v>
      </c>
      <c r="C234" s="7" t="s">
        <v>494</v>
      </c>
      <c r="D234" s="7">
        <v>70501</v>
      </c>
      <c r="E234" s="8">
        <v>8672</v>
      </c>
      <c r="F234" s="8">
        <v>8007</v>
      </c>
      <c r="G234" s="8">
        <v>8349</v>
      </c>
      <c r="H234" s="8">
        <v>7549</v>
      </c>
      <c r="I234" s="8">
        <v>6914</v>
      </c>
      <c r="J234" s="8">
        <v>9565</v>
      </c>
      <c r="K234" s="8">
        <v>9444</v>
      </c>
      <c r="L234" s="8">
        <v>8812</v>
      </c>
      <c r="M234" s="8">
        <v>7000</v>
      </c>
      <c r="N234" s="8">
        <v>5746.6666666666697</v>
      </c>
      <c r="O234" s="8">
        <v>6176.4705882352901</v>
      </c>
      <c r="P234" s="8">
        <v>6538.4615384615399</v>
      </c>
      <c r="Q234" s="8">
        <v>4999.3894993895001</v>
      </c>
      <c r="R234" s="8">
        <v>9230.7692307692305</v>
      </c>
      <c r="S234" s="8">
        <v>9000</v>
      </c>
      <c r="T234" s="8">
        <v>7171.7171717171695</v>
      </c>
      <c r="U234" s="8">
        <v>9396</v>
      </c>
      <c r="V234" s="8">
        <v>8427</v>
      </c>
      <c r="W234" s="8">
        <v>10000</v>
      </c>
      <c r="X234" s="8">
        <v>8750</v>
      </c>
      <c r="Y234" s="8">
        <v>7800</v>
      </c>
      <c r="Z234" s="8">
        <v>9722</v>
      </c>
      <c r="AA234" s="8">
        <v>10000</v>
      </c>
      <c r="AB234" s="8">
        <v>9528</v>
      </c>
      <c r="AC234" s="8">
        <v>8528.7356321839106</v>
      </c>
      <c r="AD234" s="8">
        <v>6809.5238095238101</v>
      </c>
      <c r="AE234" s="8">
        <v>10000</v>
      </c>
      <c r="AF234" s="8">
        <v>8000</v>
      </c>
      <c r="AG234" s="8">
        <v>6160.2564102564102</v>
      </c>
      <c r="AH234" s="8">
        <v>9500</v>
      </c>
      <c r="AI234" s="8">
        <v>10000</v>
      </c>
      <c r="AJ234" s="8">
        <v>9066.6666666666697</v>
      </c>
      <c r="AK234" s="8">
        <v>8414</v>
      </c>
      <c r="AL234" s="8">
        <v>6982.9343369049257</v>
      </c>
      <c r="AM234" s="8">
        <v>9202.875</v>
      </c>
      <c r="AN234" s="8">
        <v>8508.1478148288497</v>
      </c>
      <c r="AP234" s="5">
        <f t="shared" si="39"/>
        <v>8683.75</v>
      </c>
      <c r="AQ234" s="5">
        <f t="shared" si="40"/>
        <v>9262.5</v>
      </c>
      <c r="AR234" s="5">
        <f t="shared" si="41"/>
        <v>7388.0674880674878</v>
      </c>
      <c r="AS234" s="5">
        <f t="shared" si="42"/>
        <v>8681.7307692307695</v>
      </c>
      <c r="AT234" s="5">
        <f t="shared" si="43"/>
        <v>572</v>
      </c>
      <c r="AU234" s="5" t="str">
        <f t="shared" si="45"/>
        <v>Greece</v>
      </c>
      <c r="AW234" s="5">
        <f t="shared" si="44"/>
        <v>572</v>
      </c>
    </row>
    <row r="235" spans="1:49" x14ac:dyDescent="0.2">
      <c r="A235" s="7" t="s">
        <v>2895</v>
      </c>
      <c r="B235" s="7" t="s">
        <v>496</v>
      </c>
      <c r="C235" s="7" t="s">
        <v>497</v>
      </c>
      <c r="D235" s="7">
        <v>69849</v>
      </c>
      <c r="E235" s="8">
        <v>7199</v>
      </c>
      <c r="F235" s="8">
        <v>8565</v>
      </c>
      <c r="G235" s="8">
        <v>8107</v>
      </c>
      <c r="H235" s="8">
        <v>8428</v>
      </c>
      <c r="I235" s="8">
        <v>8090</v>
      </c>
      <c r="J235" s="8">
        <v>8785</v>
      </c>
      <c r="K235" s="8">
        <v>8091</v>
      </c>
      <c r="L235" s="8">
        <v>8764</v>
      </c>
      <c r="M235" s="8">
        <v>4361.8197278911603</v>
      </c>
      <c r="N235" s="8">
        <v>6521.7391304347802</v>
      </c>
      <c r="O235" s="8">
        <v>6783.6257309941502</v>
      </c>
      <c r="P235" s="8">
        <v>6761.9047619047597</v>
      </c>
      <c r="Q235" s="8">
        <v>5808.6337338673802</v>
      </c>
      <c r="R235" s="8">
        <v>7714.2857142857101</v>
      </c>
      <c r="S235" s="8">
        <v>6538.4615384615399</v>
      </c>
      <c r="T235" s="8">
        <v>7430.5555555555602</v>
      </c>
      <c r="U235" s="8">
        <v>7779</v>
      </c>
      <c r="V235" s="8">
        <v>8851</v>
      </c>
      <c r="W235" s="8">
        <v>8502</v>
      </c>
      <c r="X235" s="8">
        <v>8999</v>
      </c>
      <c r="Y235" s="8">
        <v>8574</v>
      </c>
      <c r="Z235" s="8">
        <v>8750</v>
      </c>
      <c r="AA235" s="8">
        <v>8860</v>
      </c>
      <c r="AB235" s="8">
        <v>8803</v>
      </c>
      <c r="AC235" s="8">
        <v>5585.8395989974897</v>
      </c>
      <c r="AD235" s="8">
        <v>7179.4871794871797</v>
      </c>
      <c r="AE235" s="8">
        <v>7318.8405797101404</v>
      </c>
      <c r="AF235" s="8">
        <v>8151.5151515151501</v>
      </c>
      <c r="AG235" s="8">
        <v>6908.3333333333303</v>
      </c>
      <c r="AH235" s="8">
        <v>8260.8695652173901</v>
      </c>
      <c r="AI235" s="8">
        <v>7692.3076923076896</v>
      </c>
      <c r="AJ235" s="8">
        <v>7962.9629629629599</v>
      </c>
      <c r="AK235" s="8">
        <v>8253.625</v>
      </c>
      <c r="AL235" s="8">
        <v>6490.1282366743808</v>
      </c>
      <c r="AM235" s="8">
        <v>8639.75</v>
      </c>
      <c r="AN235" s="8">
        <v>7382.5195079414152</v>
      </c>
      <c r="AP235" s="5">
        <f t="shared" si="39"/>
        <v>8432.5</v>
      </c>
      <c r="AQ235" s="5">
        <f t="shared" si="40"/>
        <v>8746.75</v>
      </c>
      <c r="AR235" s="5">
        <f t="shared" si="41"/>
        <v>6850.7682608149898</v>
      </c>
      <c r="AS235" s="5">
        <f t="shared" si="42"/>
        <v>7706.118388455342</v>
      </c>
      <c r="AT235" s="5">
        <f t="shared" si="43"/>
        <v>564</v>
      </c>
      <c r="AU235" s="5" t="str">
        <f t="shared" si="45"/>
        <v>Greece</v>
      </c>
      <c r="AW235" s="5">
        <f t="shared" si="44"/>
        <v>564</v>
      </c>
    </row>
    <row r="236" spans="1:49" x14ac:dyDescent="0.2">
      <c r="A236" s="7" t="s">
        <v>2895</v>
      </c>
      <c r="B236" s="7" t="s">
        <v>499</v>
      </c>
      <c r="C236" s="7" t="s">
        <v>500</v>
      </c>
      <c r="D236" s="7" t="s">
        <v>3415</v>
      </c>
      <c r="E236" s="8"/>
      <c r="F236" s="8">
        <v>8333</v>
      </c>
      <c r="G236" s="8">
        <v>9286</v>
      </c>
      <c r="H236" s="8"/>
      <c r="I236" s="8">
        <v>8704</v>
      </c>
      <c r="J236" s="8">
        <v>8333</v>
      </c>
      <c r="K236" s="8">
        <v>8200</v>
      </c>
      <c r="L236" s="8">
        <v>10000</v>
      </c>
      <c r="M236" s="8"/>
      <c r="N236" s="8">
        <v>7500</v>
      </c>
      <c r="O236" s="8">
        <v>8750</v>
      </c>
      <c r="P236" s="8"/>
      <c r="Q236" s="8">
        <v>7692.3076923076896</v>
      </c>
      <c r="R236" s="8">
        <v>7500</v>
      </c>
      <c r="S236" s="8">
        <v>5500</v>
      </c>
      <c r="T236" s="8">
        <v>10000</v>
      </c>
      <c r="U236" s="8"/>
      <c r="V236" s="8">
        <v>10000</v>
      </c>
      <c r="W236" s="8">
        <v>10000</v>
      </c>
      <c r="X236" s="8"/>
      <c r="Y236" s="8">
        <v>10000</v>
      </c>
      <c r="Z236" s="8">
        <v>8333</v>
      </c>
      <c r="AA236" s="8">
        <v>10000</v>
      </c>
      <c r="AB236" s="8">
        <v>10000</v>
      </c>
      <c r="AC236" s="8"/>
      <c r="AD236" s="8">
        <v>10000</v>
      </c>
      <c r="AE236" s="8">
        <v>10000</v>
      </c>
      <c r="AF236" s="8"/>
      <c r="AG236" s="8">
        <v>10000</v>
      </c>
      <c r="AH236" s="8">
        <v>7500</v>
      </c>
      <c r="AI236" s="8">
        <v>10000</v>
      </c>
      <c r="AJ236" s="8">
        <v>10000</v>
      </c>
      <c r="AK236" s="8">
        <v>8809.3333333333339</v>
      </c>
      <c r="AL236" s="8">
        <v>7823.7179487179483</v>
      </c>
      <c r="AM236" s="8">
        <v>9722.1666666666661</v>
      </c>
      <c r="AN236" s="8">
        <v>9583.3333333333339</v>
      </c>
      <c r="AP236" s="5">
        <f t="shared" si="39"/>
        <v>8809.25</v>
      </c>
      <c r="AQ236" s="5">
        <f t="shared" si="40"/>
        <v>9583.25</v>
      </c>
      <c r="AR236" s="5">
        <f t="shared" si="41"/>
        <v>7673.076923076922</v>
      </c>
      <c r="AS236" s="5">
        <f t="shared" si="42"/>
        <v>9375</v>
      </c>
      <c r="AT236" s="5">
        <f t="shared" si="43"/>
        <v>575</v>
      </c>
      <c r="AU236" s="5" t="str">
        <f t="shared" si="45"/>
        <v>Greece</v>
      </c>
      <c r="AW236" s="5">
        <f t="shared" si="44"/>
        <v>575</v>
      </c>
    </row>
    <row r="237" spans="1:49" x14ac:dyDescent="0.2">
      <c r="A237" s="7" t="s">
        <v>2895</v>
      </c>
      <c r="B237" s="7" t="s">
        <v>501</v>
      </c>
      <c r="C237" s="7" t="s">
        <v>502</v>
      </c>
      <c r="D237" s="7" t="s">
        <v>3415</v>
      </c>
      <c r="E237" s="8">
        <v>8556</v>
      </c>
      <c r="F237" s="8">
        <v>8902</v>
      </c>
      <c r="G237" s="8">
        <v>8854</v>
      </c>
      <c r="H237" s="8">
        <v>8571</v>
      </c>
      <c r="I237" s="8">
        <v>9474</v>
      </c>
      <c r="J237" s="8"/>
      <c r="K237" s="8">
        <v>9739</v>
      </c>
      <c r="L237" s="8">
        <v>9000</v>
      </c>
      <c r="M237" s="8">
        <v>6400</v>
      </c>
      <c r="N237" s="8">
        <v>7070.7070707070698</v>
      </c>
      <c r="O237" s="8">
        <v>7678.5714285714303</v>
      </c>
      <c r="P237" s="8">
        <v>8000</v>
      </c>
      <c r="Q237" s="8">
        <v>9047.6190476190495</v>
      </c>
      <c r="R237" s="8"/>
      <c r="S237" s="8">
        <v>9298.2456140350896</v>
      </c>
      <c r="T237" s="8">
        <v>8500</v>
      </c>
      <c r="U237" s="8">
        <v>9500</v>
      </c>
      <c r="V237" s="8">
        <v>8683</v>
      </c>
      <c r="W237" s="8">
        <v>8194</v>
      </c>
      <c r="X237" s="8">
        <v>9000</v>
      </c>
      <c r="Y237" s="8">
        <v>9667</v>
      </c>
      <c r="Z237" s="8"/>
      <c r="AA237" s="8">
        <v>9556</v>
      </c>
      <c r="AB237" s="8">
        <v>9091</v>
      </c>
      <c r="AC237" s="8">
        <v>9166.6666666666697</v>
      </c>
      <c r="AD237" s="8">
        <v>7122.8070175438597</v>
      </c>
      <c r="AE237" s="8">
        <v>7435.8974358974401</v>
      </c>
      <c r="AF237" s="8">
        <v>8571.4285714285706</v>
      </c>
      <c r="AG237" s="8">
        <v>9375</v>
      </c>
      <c r="AH237" s="8"/>
      <c r="AI237" s="8">
        <v>8888.8888888888905</v>
      </c>
      <c r="AJ237" s="8">
        <v>8666.6666666666697</v>
      </c>
      <c r="AK237" s="8">
        <v>9013.7142857142862</v>
      </c>
      <c r="AL237" s="8">
        <v>7999.3061658475208</v>
      </c>
      <c r="AM237" s="8">
        <v>9098.7142857142862</v>
      </c>
      <c r="AN237" s="8">
        <v>8461.0507495845868</v>
      </c>
      <c r="AP237" s="5">
        <f t="shared" si="39"/>
        <v>9404.3333333333339</v>
      </c>
      <c r="AQ237" s="5">
        <f t="shared" si="40"/>
        <v>9438</v>
      </c>
      <c r="AR237" s="5">
        <f t="shared" si="41"/>
        <v>8711.4661654135343</v>
      </c>
      <c r="AS237" s="5">
        <f t="shared" si="42"/>
        <v>8976.851851851854</v>
      </c>
      <c r="AT237" s="5">
        <f t="shared" si="43"/>
        <v>584</v>
      </c>
      <c r="AU237" s="5" t="str">
        <f t="shared" si="45"/>
        <v>Greece</v>
      </c>
      <c r="AW237" s="5">
        <f t="shared" si="44"/>
        <v>584</v>
      </c>
    </row>
    <row r="238" spans="1:49" x14ac:dyDescent="0.2">
      <c r="A238" s="7" t="s">
        <v>2895</v>
      </c>
      <c r="B238" s="7" t="s">
        <v>503</v>
      </c>
      <c r="C238" s="7" t="s">
        <v>504</v>
      </c>
      <c r="D238" s="7" t="s">
        <v>3415</v>
      </c>
      <c r="E238" s="8">
        <v>8230</v>
      </c>
      <c r="F238" s="8">
        <v>8429</v>
      </c>
      <c r="G238" s="8">
        <v>8659</v>
      </c>
      <c r="H238" s="8">
        <v>8646</v>
      </c>
      <c r="I238" s="8">
        <v>9444</v>
      </c>
      <c r="J238" s="8">
        <v>10000</v>
      </c>
      <c r="K238" s="8">
        <v>8750</v>
      </c>
      <c r="L238" s="8"/>
      <c r="M238" s="8">
        <v>6397.1248876909303</v>
      </c>
      <c r="N238" s="8">
        <v>7179.4871794871797</v>
      </c>
      <c r="O238" s="8">
        <v>6764.7058823529396</v>
      </c>
      <c r="P238" s="8">
        <v>7727.2727272727298</v>
      </c>
      <c r="Q238" s="8">
        <v>8846.1538461538494</v>
      </c>
      <c r="R238" s="8">
        <v>10000</v>
      </c>
      <c r="S238" s="8">
        <v>6666.6666666666697</v>
      </c>
      <c r="T238" s="8"/>
      <c r="U238" s="8">
        <v>8932</v>
      </c>
      <c r="V238" s="8">
        <v>10000</v>
      </c>
      <c r="W238" s="8">
        <v>9444</v>
      </c>
      <c r="X238" s="8">
        <v>10000</v>
      </c>
      <c r="Y238" s="8">
        <v>10000</v>
      </c>
      <c r="Z238" s="8">
        <v>10000</v>
      </c>
      <c r="AA238" s="8">
        <v>10000</v>
      </c>
      <c r="AB238" s="8"/>
      <c r="AC238" s="8">
        <v>7121.2121212121201</v>
      </c>
      <c r="AD238" s="8">
        <v>10000</v>
      </c>
      <c r="AE238" s="8">
        <v>9000</v>
      </c>
      <c r="AF238" s="8">
        <v>10000</v>
      </c>
      <c r="AG238" s="8">
        <v>10000</v>
      </c>
      <c r="AH238" s="8">
        <v>10000</v>
      </c>
      <c r="AI238" s="8">
        <v>10000</v>
      </c>
      <c r="AJ238" s="8"/>
      <c r="AK238" s="8">
        <v>8879.7142857142862</v>
      </c>
      <c r="AL238" s="8">
        <v>7654.4873128034724</v>
      </c>
      <c r="AM238" s="8">
        <v>9768</v>
      </c>
      <c r="AN238" s="8">
        <v>9445.887445887447</v>
      </c>
      <c r="AP238" s="5">
        <f t="shared" si="39"/>
        <v>9398</v>
      </c>
      <c r="AQ238" s="5">
        <f t="shared" si="40"/>
        <v>10000</v>
      </c>
      <c r="AR238" s="5">
        <f t="shared" si="41"/>
        <v>8310.0233100233127</v>
      </c>
      <c r="AS238" s="5">
        <f t="shared" si="42"/>
        <v>10000</v>
      </c>
      <c r="AT238" s="5">
        <f t="shared" si="43"/>
        <v>583</v>
      </c>
      <c r="AU238" s="5" t="str">
        <f t="shared" si="45"/>
        <v>Greece</v>
      </c>
      <c r="AW238" s="5">
        <f t="shared" si="44"/>
        <v>583</v>
      </c>
    </row>
    <row r="239" spans="1:49" x14ac:dyDescent="0.2">
      <c r="A239" s="7" t="s">
        <v>2895</v>
      </c>
      <c r="B239" s="7" t="s">
        <v>505</v>
      </c>
      <c r="C239" s="7" t="s">
        <v>506</v>
      </c>
      <c r="D239" s="7" t="s">
        <v>3415</v>
      </c>
      <c r="E239" s="8">
        <v>9394</v>
      </c>
      <c r="F239" s="8">
        <v>9444</v>
      </c>
      <c r="G239" s="8">
        <v>9615</v>
      </c>
      <c r="H239" s="8">
        <v>10000</v>
      </c>
      <c r="I239" s="8">
        <v>8276</v>
      </c>
      <c r="J239" s="8">
        <v>9300</v>
      </c>
      <c r="K239" s="8">
        <v>8080</v>
      </c>
      <c r="L239" s="8">
        <v>7959</v>
      </c>
      <c r="M239" s="8">
        <v>8461.5384615384592</v>
      </c>
      <c r="N239" s="8">
        <v>9000</v>
      </c>
      <c r="O239" s="8">
        <v>9285.7142857142899</v>
      </c>
      <c r="P239" s="8">
        <v>10000</v>
      </c>
      <c r="Q239" s="8">
        <v>6521.7391304347802</v>
      </c>
      <c r="R239" s="8">
        <v>8437.5</v>
      </c>
      <c r="S239" s="8">
        <v>6195.6521739130403</v>
      </c>
      <c r="T239" s="8">
        <v>5851.0638297872301</v>
      </c>
      <c r="U239" s="8">
        <v>9000</v>
      </c>
      <c r="V239" s="8">
        <v>10000</v>
      </c>
      <c r="W239" s="8">
        <v>9167</v>
      </c>
      <c r="X239" s="8">
        <v>10000</v>
      </c>
      <c r="Y239" s="8">
        <v>9091</v>
      </c>
      <c r="Z239" s="8">
        <v>10000</v>
      </c>
      <c r="AA239" s="8">
        <v>8839</v>
      </c>
      <c r="AB239" s="8">
        <v>9320</v>
      </c>
      <c r="AC239" s="8">
        <v>8333.3333333333303</v>
      </c>
      <c r="AD239" s="8">
        <v>10000</v>
      </c>
      <c r="AE239" s="8">
        <v>8571.4285714285706</v>
      </c>
      <c r="AF239" s="8">
        <v>10000</v>
      </c>
      <c r="AG239" s="8">
        <v>8571.4285714285706</v>
      </c>
      <c r="AH239" s="8">
        <v>10000</v>
      </c>
      <c r="AI239" s="8">
        <v>7631.5789473684199</v>
      </c>
      <c r="AJ239" s="8">
        <v>8333.3333333333303</v>
      </c>
      <c r="AK239" s="8">
        <v>9008.5</v>
      </c>
      <c r="AL239" s="8">
        <v>7969.1509851734745</v>
      </c>
      <c r="AM239" s="8">
        <v>9427.125</v>
      </c>
      <c r="AN239" s="8">
        <v>8930.1378446115286</v>
      </c>
      <c r="AP239" s="5">
        <f t="shared" si="39"/>
        <v>8403.75</v>
      </c>
      <c r="AQ239" s="5">
        <f t="shared" si="40"/>
        <v>9312.5</v>
      </c>
      <c r="AR239" s="5">
        <f t="shared" si="41"/>
        <v>7401.1910268270103</v>
      </c>
      <c r="AS239" s="5">
        <f t="shared" si="42"/>
        <v>8634.0852130325802</v>
      </c>
      <c r="AT239" s="5">
        <f t="shared" si="43"/>
        <v>563</v>
      </c>
      <c r="AU239" s="5" t="str">
        <f t="shared" si="45"/>
        <v>Greece</v>
      </c>
      <c r="AW239" s="5">
        <f t="shared" si="44"/>
        <v>563</v>
      </c>
    </row>
    <row r="240" spans="1:49" x14ac:dyDescent="0.2">
      <c r="A240" s="7" t="s">
        <v>2895</v>
      </c>
      <c r="B240" s="7" t="s">
        <v>507</v>
      </c>
      <c r="C240" s="7" t="s">
        <v>508</v>
      </c>
      <c r="D240" s="7" t="s">
        <v>3415</v>
      </c>
      <c r="E240" s="8">
        <v>6781</v>
      </c>
      <c r="F240" s="8">
        <v>7747</v>
      </c>
      <c r="G240" s="8">
        <v>8286</v>
      </c>
      <c r="H240" s="8">
        <v>7972</v>
      </c>
      <c r="I240" s="8">
        <v>6747</v>
      </c>
      <c r="J240" s="8">
        <v>8720</v>
      </c>
      <c r="K240" s="8">
        <v>8452</v>
      </c>
      <c r="L240" s="8">
        <v>7074</v>
      </c>
      <c r="M240" s="8">
        <v>3975.4873576529599</v>
      </c>
      <c r="N240" s="8">
        <v>4998.9588755856303</v>
      </c>
      <c r="O240" s="8">
        <v>6129.6296296296296</v>
      </c>
      <c r="P240" s="8">
        <v>6411.21495327103</v>
      </c>
      <c r="Q240" s="8">
        <v>4375.74943909786</v>
      </c>
      <c r="R240" s="8">
        <v>6999.36868686869</v>
      </c>
      <c r="S240" s="8">
        <v>6143.2823129251701</v>
      </c>
      <c r="T240" s="8">
        <v>5295.6491949297697</v>
      </c>
      <c r="U240" s="8">
        <v>7465</v>
      </c>
      <c r="V240" s="8">
        <v>7742</v>
      </c>
      <c r="W240" s="8">
        <v>8467</v>
      </c>
      <c r="X240" s="8">
        <v>8210</v>
      </c>
      <c r="Y240" s="8">
        <v>6889</v>
      </c>
      <c r="Z240" s="8">
        <v>8967</v>
      </c>
      <c r="AA240" s="8">
        <v>8943</v>
      </c>
      <c r="AB240" s="8">
        <v>7447</v>
      </c>
      <c r="AC240" s="8">
        <v>4951.5873015873003</v>
      </c>
      <c r="AD240" s="8">
        <v>5450.91324200913</v>
      </c>
      <c r="AE240" s="8">
        <v>6640.3508771929801</v>
      </c>
      <c r="AF240" s="8">
        <v>6693.3333333333303</v>
      </c>
      <c r="AG240" s="8">
        <v>4572.9458450046704</v>
      </c>
      <c r="AH240" s="8">
        <v>7268.2926829268299</v>
      </c>
      <c r="AI240" s="8">
        <v>7763.1578947368398</v>
      </c>
      <c r="AJ240" s="8">
        <v>5909.9099099099103</v>
      </c>
      <c r="AK240" s="8">
        <v>7722.375</v>
      </c>
      <c r="AL240" s="8">
        <v>5541.1675562450928</v>
      </c>
      <c r="AM240" s="8">
        <v>8016.25</v>
      </c>
      <c r="AN240" s="8">
        <v>6156.3113858376237</v>
      </c>
      <c r="AP240" s="5">
        <f t="shared" si="39"/>
        <v>7748.25</v>
      </c>
      <c r="AQ240" s="5">
        <f t="shared" si="40"/>
        <v>8061.5</v>
      </c>
      <c r="AR240" s="5">
        <f t="shared" si="41"/>
        <v>5845.052917418504</v>
      </c>
      <c r="AS240" s="5">
        <f t="shared" si="42"/>
        <v>6378.5765831445624</v>
      </c>
      <c r="AT240" s="5">
        <f t="shared" si="43"/>
        <v>539</v>
      </c>
      <c r="AU240" s="5" t="str">
        <f t="shared" si="45"/>
        <v>Greece</v>
      </c>
      <c r="AW240" s="5">
        <f t="shared" si="44"/>
        <v>539</v>
      </c>
    </row>
    <row r="241" spans="1:49" x14ac:dyDescent="0.2">
      <c r="A241" s="7" t="s">
        <v>2902</v>
      </c>
      <c r="B241" s="7" t="s">
        <v>509</v>
      </c>
      <c r="C241" s="7" t="s">
        <v>510</v>
      </c>
      <c r="D241" s="7">
        <v>6882461</v>
      </c>
      <c r="E241" s="8">
        <v>1490</v>
      </c>
      <c r="F241" s="8">
        <v>1483</v>
      </c>
      <c r="G241" s="8">
        <v>1326</v>
      </c>
      <c r="H241" s="8">
        <v>1404</v>
      </c>
      <c r="I241" s="8">
        <v>1634</v>
      </c>
      <c r="J241" s="8">
        <v>2099</v>
      </c>
      <c r="K241" s="8">
        <v>1458</v>
      </c>
      <c r="L241" s="8">
        <v>1802</v>
      </c>
      <c r="M241" s="8">
        <v>159.25104718854999</v>
      </c>
      <c r="N241" s="8">
        <v>119.165521255806</v>
      </c>
      <c r="O241" s="8">
        <v>227.12655375788501</v>
      </c>
      <c r="P241" s="8">
        <v>137.687610562765</v>
      </c>
      <c r="Q241" s="8">
        <v>155.75792284728601</v>
      </c>
      <c r="R241" s="8">
        <v>185.11765118288301</v>
      </c>
      <c r="S241" s="8">
        <v>151.216022733328</v>
      </c>
      <c r="T241" s="8">
        <v>273.31756249746201</v>
      </c>
      <c r="U241" s="8">
        <v>1931</v>
      </c>
      <c r="V241" s="8">
        <v>1894</v>
      </c>
      <c r="W241" s="8">
        <v>1942</v>
      </c>
      <c r="X241" s="8">
        <v>1899</v>
      </c>
      <c r="Y241" s="8">
        <v>2052</v>
      </c>
      <c r="Z241" s="8">
        <v>2606</v>
      </c>
      <c r="AA241" s="8">
        <v>2256</v>
      </c>
      <c r="AB241" s="8">
        <v>2537</v>
      </c>
      <c r="AC241" s="8">
        <v>280.40393324361702</v>
      </c>
      <c r="AD241" s="8">
        <v>196.20290383392199</v>
      </c>
      <c r="AE241" s="8">
        <v>386.58935930547301</v>
      </c>
      <c r="AF241" s="8">
        <v>236.70672314894699</v>
      </c>
      <c r="AG241" s="8">
        <v>267.31550995091601</v>
      </c>
      <c r="AH241" s="8">
        <v>340.54925806140301</v>
      </c>
      <c r="AI241" s="8">
        <v>299.79918531571099</v>
      </c>
      <c r="AJ241" s="8">
        <v>508.32477484438198</v>
      </c>
      <c r="AK241" s="8">
        <v>1587</v>
      </c>
      <c r="AL241" s="8">
        <v>176.07998650324561</v>
      </c>
      <c r="AM241" s="8">
        <v>2139.625</v>
      </c>
      <c r="AN241" s="8">
        <v>314.48645596304635</v>
      </c>
      <c r="AP241" s="5">
        <f t="shared" si="39"/>
        <v>1748.25</v>
      </c>
      <c r="AQ241" s="5">
        <f t="shared" si="40"/>
        <v>2362.75</v>
      </c>
      <c r="AR241" s="5">
        <f t="shared" si="41"/>
        <v>180.61935396474482</v>
      </c>
      <c r="AS241" s="5">
        <f t="shared" si="42"/>
        <v>353.99718204310295</v>
      </c>
      <c r="AT241" s="5">
        <f t="shared" si="43"/>
        <v>16</v>
      </c>
      <c r="AU241" s="5" t="str">
        <f t="shared" si="45"/>
        <v>Spain</v>
      </c>
      <c r="AV241" s="5">
        <v>10</v>
      </c>
      <c r="AW241" s="5">
        <f t="shared" si="44"/>
        <v>26</v>
      </c>
    </row>
    <row r="242" spans="1:49" x14ac:dyDescent="0.2">
      <c r="A242" s="7" t="s">
        <v>2902</v>
      </c>
      <c r="B242" s="7" t="s">
        <v>513</v>
      </c>
      <c r="C242" s="7" t="s">
        <v>514</v>
      </c>
      <c r="D242" s="7">
        <v>5040582</v>
      </c>
      <c r="E242" s="8">
        <v>1416</v>
      </c>
      <c r="F242" s="8">
        <v>1232</v>
      </c>
      <c r="G242" s="8">
        <v>1414</v>
      </c>
      <c r="H242" s="8">
        <v>1436</v>
      </c>
      <c r="I242" s="8">
        <v>1591</v>
      </c>
      <c r="J242" s="8">
        <v>2002</v>
      </c>
      <c r="K242" s="8">
        <v>1658</v>
      </c>
      <c r="L242" s="8">
        <v>1835</v>
      </c>
      <c r="M242" s="8">
        <v>181.49702503678799</v>
      </c>
      <c r="N242" s="8">
        <v>137.39393147294399</v>
      </c>
      <c r="O242" s="8">
        <v>204.32221901305701</v>
      </c>
      <c r="P242" s="8">
        <v>169.84247938828199</v>
      </c>
      <c r="Q242" s="8">
        <v>197.07069729668299</v>
      </c>
      <c r="R242" s="8">
        <v>262.19777213970099</v>
      </c>
      <c r="S242" s="8">
        <v>229.31011718603401</v>
      </c>
      <c r="T242" s="8">
        <v>363.77557253062099</v>
      </c>
      <c r="U242" s="8">
        <v>1950</v>
      </c>
      <c r="V242" s="8">
        <v>1629</v>
      </c>
      <c r="W242" s="8">
        <v>2033</v>
      </c>
      <c r="X242" s="8">
        <v>1982</v>
      </c>
      <c r="Y242" s="8">
        <v>2138</v>
      </c>
      <c r="Z242" s="8">
        <v>2829</v>
      </c>
      <c r="AA242" s="8">
        <v>2426</v>
      </c>
      <c r="AB242" s="8">
        <v>2405</v>
      </c>
      <c r="AC242" s="8">
        <v>333.17960438168097</v>
      </c>
      <c r="AD242" s="8">
        <v>248.05822482666599</v>
      </c>
      <c r="AE242" s="8">
        <v>384.64883085092401</v>
      </c>
      <c r="AF242" s="8">
        <v>325.64503058967398</v>
      </c>
      <c r="AG242" s="8">
        <v>366.97611134972698</v>
      </c>
      <c r="AH242" s="8">
        <v>514.49252959568105</v>
      </c>
      <c r="AI242" s="8">
        <v>479.86826953888499</v>
      </c>
      <c r="AJ242" s="8">
        <v>634.66031665580397</v>
      </c>
      <c r="AK242" s="8">
        <v>1573</v>
      </c>
      <c r="AL242" s="8">
        <v>218.17622675801374</v>
      </c>
      <c r="AM242" s="8">
        <v>2174</v>
      </c>
      <c r="AN242" s="8">
        <v>410.94111472363028</v>
      </c>
      <c r="AP242" s="5">
        <f t="shared" si="39"/>
        <v>1771.5</v>
      </c>
      <c r="AQ242" s="5">
        <f t="shared" si="40"/>
        <v>2449.5</v>
      </c>
      <c r="AR242" s="5">
        <f t="shared" si="41"/>
        <v>244.43932770826419</v>
      </c>
      <c r="AS242" s="5">
        <f t="shared" si="42"/>
        <v>498.99930678502426</v>
      </c>
      <c r="AT242" s="5">
        <f t="shared" si="43"/>
        <v>18</v>
      </c>
      <c r="AU242" s="5" t="str">
        <f t="shared" si="45"/>
        <v>Spain</v>
      </c>
      <c r="AW242" s="5">
        <f t="shared" si="44"/>
        <v>18</v>
      </c>
    </row>
    <row r="243" spans="1:49" x14ac:dyDescent="0.2">
      <c r="A243" s="7" t="s">
        <v>2902</v>
      </c>
      <c r="B243" s="7" t="s">
        <v>516</v>
      </c>
      <c r="C243" s="7" t="s">
        <v>517</v>
      </c>
      <c r="D243" s="7">
        <v>1748142</v>
      </c>
      <c r="E243" s="8">
        <v>4749</v>
      </c>
      <c r="F243" s="8">
        <v>4070</v>
      </c>
      <c r="G243" s="8">
        <v>3846</v>
      </c>
      <c r="H243" s="8">
        <v>4170</v>
      </c>
      <c r="I243" s="8">
        <v>4590</v>
      </c>
      <c r="J243" s="8">
        <v>4405</v>
      </c>
      <c r="K243" s="8">
        <v>4284</v>
      </c>
      <c r="L243" s="8">
        <v>3988</v>
      </c>
      <c r="M243" s="8">
        <v>1806.68501302646</v>
      </c>
      <c r="N243" s="8">
        <v>1318.06788676218</v>
      </c>
      <c r="O243" s="8">
        <v>1429.3993715146</v>
      </c>
      <c r="P243" s="8">
        <v>1371.68334860146</v>
      </c>
      <c r="Q243" s="8">
        <v>2161.9632319566199</v>
      </c>
      <c r="R243" s="8">
        <v>1677.54365198546</v>
      </c>
      <c r="S243" s="8">
        <v>1560.6413006622499</v>
      </c>
      <c r="T243" s="8">
        <v>1993.26289965717</v>
      </c>
      <c r="U243" s="8">
        <v>5500</v>
      </c>
      <c r="V243" s="8">
        <v>4858</v>
      </c>
      <c r="W243" s="8">
        <v>5062</v>
      </c>
      <c r="X243" s="8">
        <v>5177</v>
      </c>
      <c r="Y243" s="8">
        <v>5766</v>
      </c>
      <c r="Z243" s="8">
        <v>5828</v>
      </c>
      <c r="AA243" s="8">
        <v>5552</v>
      </c>
      <c r="AB243" s="8">
        <v>5540</v>
      </c>
      <c r="AC243" s="8">
        <v>2605.80555467257</v>
      </c>
      <c r="AD243" s="8">
        <v>2107.8744957590602</v>
      </c>
      <c r="AE243" s="8">
        <v>2645.3946630180999</v>
      </c>
      <c r="AF243" s="8">
        <v>2298.91794600907</v>
      </c>
      <c r="AG243" s="8">
        <v>3650.5038039985302</v>
      </c>
      <c r="AH243" s="8">
        <v>3246.4829130806602</v>
      </c>
      <c r="AI243" s="8">
        <v>2745.96235771908</v>
      </c>
      <c r="AJ243" s="8">
        <v>4259.6865853113504</v>
      </c>
      <c r="AK243" s="8">
        <v>4262.75</v>
      </c>
      <c r="AL243" s="8">
        <v>1664.9058380207748</v>
      </c>
      <c r="AM243" s="8">
        <v>5410.375</v>
      </c>
      <c r="AN243" s="8">
        <v>2945.0785399460528</v>
      </c>
      <c r="AP243" s="5">
        <f t="shared" si="39"/>
        <v>4316.75</v>
      </c>
      <c r="AQ243" s="5">
        <f t="shared" si="40"/>
        <v>5671.5</v>
      </c>
      <c r="AR243" s="5">
        <f t="shared" si="41"/>
        <v>1753.0188865725918</v>
      </c>
      <c r="AS243" s="5">
        <f t="shared" si="42"/>
        <v>3475.6589150274053</v>
      </c>
      <c r="AT243" s="5">
        <f t="shared" si="43"/>
        <v>305</v>
      </c>
      <c r="AU243" s="5" t="str">
        <f t="shared" si="45"/>
        <v>Spain</v>
      </c>
      <c r="AW243" s="5">
        <f t="shared" si="44"/>
        <v>305</v>
      </c>
    </row>
    <row r="244" spans="1:49" x14ac:dyDescent="0.2">
      <c r="A244" s="7" t="s">
        <v>2902</v>
      </c>
      <c r="B244" s="7" t="s">
        <v>519</v>
      </c>
      <c r="C244" s="7" t="s">
        <v>520</v>
      </c>
      <c r="D244" s="7">
        <v>1547301</v>
      </c>
      <c r="E244" s="8">
        <v>2736</v>
      </c>
      <c r="F244" s="8">
        <v>2690</v>
      </c>
      <c r="G244" s="8">
        <v>2633</v>
      </c>
      <c r="H244" s="8">
        <v>2841</v>
      </c>
      <c r="I244" s="8">
        <v>3026</v>
      </c>
      <c r="J244" s="8">
        <v>3691</v>
      </c>
      <c r="K244" s="8">
        <v>3534</v>
      </c>
      <c r="L244" s="8">
        <v>3218</v>
      </c>
      <c r="M244" s="8">
        <v>628.90479335504097</v>
      </c>
      <c r="N244" s="8">
        <v>558.90324087817999</v>
      </c>
      <c r="O244" s="8">
        <v>558.59062352001501</v>
      </c>
      <c r="P244" s="8">
        <v>589.41062099118301</v>
      </c>
      <c r="Q244" s="8">
        <v>726.45965031195101</v>
      </c>
      <c r="R244" s="8">
        <v>1010.9512884506699</v>
      </c>
      <c r="S244" s="8">
        <v>829.03723658409399</v>
      </c>
      <c r="T244" s="8">
        <v>1037.0517701363301</v>
      </c>
      <c r="U244" s="8">
        <v>3688</v>
      </c>
      <c r="V244" s="8">
        <v>3547</v>
      </c>
      <c r="W244" s="8">
        <v>3476</v>
      </c>
      <c r="X244" s="8">
        <v>3692</v>
      </c>
      <c r="Y244" s="8">
        <v>4082</v>
      </c>
      <c r="Z244" s="8">
        <v>4872</v>
      </c>
      <c r="AA244" s="8">
        <v>4592</v>
      </c>
      <c r="AB244" s="8">
        <v>3850</v>
      </c>
      <c r="AC244" s="8">
        <v>1154.84836036555</v>
      </c>
      <c r="AD244" s="8">
        <v>939.56047520536504</v>
      </c>
      <c r="AE244" s="8">
        <v>994.52349566376699</v>
      </c>
      <c r="AF244" s="8">
        <v>926.33629444246196</v>
      </c>
      <c r="AG244" s="8">
        <v>1287.0140599992101</v>
      </c>
      <c r="AH244" s="8">
        <v>1736.9550937594099</v>
      </c>
      <c r="AI244" s="8">
        <v>1281.7964988536601</v>
      </c>
      <c r="AJ244" s="8">
        <v>1568.6865392288501</v>
      </c>
      <c r="AK244" s="8">
        <v>3046.125</v>
      </c>
      <c r="AL244" s="8">
        <v>742.41365302843292</v>
      </c>
      <c r="AM244" s="8">
        <v>3974.875</v>
      </c>
      <c r="AN244" s="8">
        <v>1236.2151021897844</v>
      </c>
      <c r="AP244" s="5">
        <f t="shared" si="39"/>
        <v>3367.25</v>
      </c>
      <c r="AQ244" s="5">
        <f t="shared" si="40"/>
        <v>4349</v>
      </c>
      <c r="AR244" s="5">
        <f t="shared" si="41"/>
        <v>838.5821132948455</v>
      </c>
      <c r="AS244" s="5">
        <f t="shared" si="42"/>
        <v>1468.6130479602825</v>
      </c>
      <c r="AT244" s="5">
        <f t="shared" si="43"/>
        <v>168</v>
      </c>
      <c r="AU244" s="5" t="str">
        <f t="shared" si="45"/>
        <v>Spain</v>
      </c>
      <c r="AW244" s="5">
        <f t="shared" si="44"/>
        <v>168</v>
      </c>
    </row>
    <row r="245" spans="1:49" x14ac:dyDescent="0.2">
      <c r="A245" s="7" t="s">
        <v>2902</v>
      </c>
      <c r="B245" s="7" t="s">
        <v>522</v>
      </c>
      <c r="C245" s="7" t="s">
        <v>523</v>
      </c>
      <c r="D245" s="7">
        <v>768643</v>
      </c>
      <c r="E245" s="8">
        <v>3107</v>
      </c>
      <c r="F245" s="8">
        <v>3097</v>
      </c>
      <c r="G245" s="8">
        <v>2974</v>
      </c>
      <c r="H245" s="8">
        <v>3364</v>
      </c>
      <c r="I245" s="8">
        <v>2861</v>
      </c>
      <c r="J245" s="8">
        <v>3468</v>
      </c>
      <c r="K245" s="8">
        <v>3218</v>
      </c>
      <c r="L245" s="8">
        <v>3314</v>
      </c>
      <c r="M245" s="8">
        <v>591.99219403720497</v>
      </c>
      <c r="N245" s="8">
        <v>598.11751181264799</v>
      </c>
      <c r="O245" s="8">
        <v>654.57635001519202</v>
      </c>
      <c r="P245" s="8">
        <v>894.24206706517396</v>
      </c>
      <c r="Q245" s="8">
        <v>638.45823133786996</v>
      </c>
      <c r="R245" s="8">
        <v>951.00952000816301</v>
      </c>
      <c r="S245" s="8">
        <v>788.25066630808601</v>
      </c>
      <c r="T245" s="8">
        <v>897.02583717136895</v>
      </c>
      <c r="U245" s="8">
        <v>3927</v>
      </c>
      <c r="V245" s="8">
        <v>3889</v>
      </c>
      <c r="W245" s="8">
        <v>3810</v>
      </c>
      <c r="X245" s="8">
        <v>4197</v>
      </c>
      <c r="Y245" s="8">
        <v>3671</v>
      </c>
      <c r="Z245" s="8">
        <v>4306</v>
      </c>
      <c r="AA245" s="8">
        <v>4113</v>
      </c>
      <c r="AB245" s="8">
        <v>4131</v>
      </c>
      <c r="AC245" s="8">
        <v>1016.05417666291</v>
      </c>
      <c r="AD245" s="8">
        <v>1032.44074279049</v>
      </c>
      <c r="AE245" s="8">
        <v>1151.44803830664</v>
      </c>
      <c r="AF245" s="8">
        <v>1510.63017213237</v>
      </c>
      <c r="AG245" s="8">
        <v>1152.5202639214201</v>
      </c>
      <c r="AH245" s="8">
        <v>1662.47265738176</v>
      </c>
      <c r="AI245" s="8">
        <v>1365.30208734182</v>
      </c>
      <c r="AJ245" s="8">
        <v>1483.89582126614</v>
      </c>
      <c r="AK245" s="8">
        <v>3175.375</v>
      </c>
      <c r="AL245" s="8">
        <v>751.7090472194634</v>
      </c>
      <c r="AM245" s="8">
        <v>4005.5</v>
      </c>
      <c r="AN245" s="8">
        <v>1296.8454949754439</v>
      </c>
      <c r="AP245" s="5">
        <f t="shared" si="39"/>
        <v>3215.25</v>
      </c>
      <c r="AQ245" s="5">
        <f t="shared" si="40"/>
        <v>4055.25</v>
      </c>
      <c r="AR245" s="5">
        <f t="shared" si="41"/>
        <v>833.79726437813247</v>
      </c>
      <c r="AS245" s="5">
        <f t="shared" si="42"/>
        <v>1416.047707477785</v>
      </c>
      <c r="AT245" s="5">
        <f t="shared" si="43"/>
        <v>143</v>
      </c>
      <c r="AU245" s="5" t="str">
        <f t="shared" si="45"/>
        <v>Spain</v>
      </c>
      <c r="AW245" s="5">
        <f t="shared" si="44"/>
        <v>143</v>
      </c>
    </row>
    <row r="246" spans="1:49" x14ac:dyDescent="0.2">
      <c r="A246" s="7" t="s">
        <v>2902</v>
      </c>
      <c r="B246" s="7" t="s">
        <v>525</v>
      </c>
      <c r="C246" s="7" t="s">
        <v>526</v>
      </c>
      <c r="D246" s="7">
        <v>869096</v>
      </c>
      <c r="E246" s="8">
        <v>3021</v>
      </c>
      <c r="F246" s="8">
        <v>2972</v>
      </c>
      <c r="G246" s="8">
        <v>2972</v>
      </c>
      <c r="H246" s="8">
        <v>3212</v>
      </c>
      <c r="I246" s="8">
        <v>3209</v>
      </c>
      <c r="J246" s="8">
        <v>3834</v>
      </c>
      <c r="K246" s="8">
        <v>3520</v>
      </c>
      <c r="L246" s="8">
        <v>3683</v>
      </c>
      <c r="M246" s="8">
        <v>638.09705761604198</v>
      </c>
      <c r="N246" s="8">
        <v>615.27413785143597</v>
      </c>
      <c r="O246" s="8">
        <v>576.84676190245</v>
      </c>
      <c r="P246" s="8">
        <v>949.77920346656094</v>
      </c>
      <c r="Q246" s="8">
        <v>737.73647391988402</v>
      </c>
      <c r="R246" s="8">
        <v>1219.1707413906499</v>
      </c>
      <c r="S246" s="8">
        <v>940.11629382538399</v>
      </c>
      <c r="T246" s="8">
        <v>1184.0253393144999</v>
      </c>
      <c r="U246" s="8">
        <v>3929</v>
      </c>
      <c r="V246" s="8">
        <v>3577</v>
      </c>
      <c r="W246" s="8">
        <v>3564</v>
      </c>
      <c r="X246" s="8">
        <v>4043</v>
      </c>
      <c r="Y246" s="8">
        <v>3767</v>
      </c>
      <c r="Z246" s="8">
        <v>4915</v>
      </c>
      <c r="AA246" s="8">
        <v>4094</v>
      </c>
      <c r="AB246" s="8">
        <v>4483</v>
      </c>
      <c r="AC246" s="8">
        <v>1044.62777731507</v>
      </c>
      <c r="AD246" s="8">
        <v>912.42954868671404</v>
      </c>
      <c r="AE246" s="8">
        <v>958.92760087607496</v>
      </c>
      <c r="AF246" s="8">
        <v>1500.3807963136101</v>
      </c>
      <c r="AG246" s="8">
        <v>1192.15512197364</v>
      </c>
      <c r="AH246" s="8">
        <v>1964.42055411258</v>
      </c>
      <c r="AI246" s="8">
        <v>1306.72340519405</v>
      </c>
      <c r="AJ246" s="8">
        <v>1751.83265372349</v>
      </c>
      <c r="AK246" s="8">
        <v>3302.875</v>
      </c>
      <c r="AL246" s="8">
        <v>857.63075116086338</v>
      </c>
      <c r="AM246" s="8">
        <v>4046.5</v>
      </c>
      <c r="AN246" s="8">
        <v>1328.9371822744038</v>
      </c>
      <c r="AP246" s="5">
        <f t="shared" si="39"/>
        <v>3561.5</v>
      </c>
      <c r="AQ246" s="5">
        <f t="shared" si="40"/>
        <v>4314.75</v>
      </c>
      <c r="AR246" s="5">
        <f t="shared" si="41"/>
        <v>1006.1656103833957</v>
      </c>
      <c r="AS246" s="5">
        <f t="shared" si="42"/>
        <v>1553.7829337509399</v>
      </c>
      <c r="AT246" s="5">
        <f t="shared" si="43"/>
        <v>202</v>
      </c>
      <c r="AU246" s="5" t="str">
        <f t="shared" si="45"/>
        <v>Spain</v>
      </c>
      <c r="AW246" s="5">
        <f t="shared" si="44"/>
        <v>202</v>
      </c>
    </row>
    <row r="247" spans="1:49" x14ac:dyDescent="0.2">
      <c r="A247" s="7" t="s">
        <v>2902</v>
      </c>
      <c r="B247" s="7" t="s">
        <v>528</v>
      </c>
      <c r="C247" s="7" t="s">
        <v>529</v>
      </c>
      <c r="D247" s="7">
        <v>637616</v>
      </c>
      <c r="E247" s="8">
        <v>3710</v>
      </c>
      <c r="F247" s="8">
        <v>3795</v>
      </c>
      <c r="G247" s="8">
        <v>3754</v>
      </c>
      <c r="H247" s="8">
        <v>4118</v>
      </c>
      <c r="I247" s="8">
        <v>3447</v>
      </c>
      <c r="J247" s="8">
        <v>4316</v>
      </c>
      <c r="K247" s="8">
        <v>3519</v>
      </c>
      <c r="L247" s="8">
        <v>3767</v>
      </c>
      <c r="M247" s="8">
        <v>933.47508535582301</v>
      </c>
      <c r="N247" s="8">
        <v>936.91224877324703</v>
      </c>
      <c r="O247" s="8">
        <v>840.00002797148704</v>
      </c>
      <c r="P247" s="8">
        <v>1465.8807710554199</v>
      </c>
      <c r="Q247" s="8">
        <v>907.19079130402201</v>
      </c>
      <c r="R247" s="8">
        <v>1220.8650755912699</v>
      </c>
      <c r="S247" s="8">
        <v>1075.8780542094601</v>
      </c>
      <c r="T247" s="8">
        <v>1299.87874922746</v>
      </c>
      <c r="U247" s="8">
        <v>4307</v>
      </c>
      <c r="V247" s="8">
        <v>4522</v>
      </c>
      <c r="W247" s="8">
        <v>4499</v>
      </c>
      <c r="X247" s="8">
        <v>4702</v>
      </c>
      <c r="Y247" s="8">
        <v>4203</v>
      </c>
      <c r="Z247" s="8">
        <v>5006</v>
      </c>
      <c r="AA247" s="8">
        <v>4569</v>
      </c>
      <c r="AB247" s="8">
        <v>4513</v>
      </c>
      <c r="AC247" s="8">
        <v>1490.3356805845301</v>
      </c>
      <c r="AD247" s="8">
        <v>1491.8806641250701</v>
      </c>
      <c r="AE247" s="8">
        <v>1381.93407523988</v>
      </c>
      <c r="AF247" s="8">
        <v>2195.9700521956602</v>
      </c>
      <c r="AG247" s="8">
        <v>1472.3523723256701</v>
      </c>
      <c r="AH247" s="8">
        <v>1853.61079708378</v>
      </c>
      <c r="AI247" s="8">
        <v>1614.08238079183</v>
      </c>
      <c r="AJ247" s="8">
        <v>1887.3405864758399</v>
      </c>
      <c r="AK247" s="8">
        <v>3803.25</v>
      </c>
      <c r="AL247" s="8">
        <v>1085.0101004360235</v>
      </c>
      <c r="AM247" s="8">
        <v>4540.125</v>
      </c>
      <c r="AN247" s="8">
        <v>1673.4383261027826</v>
      </c>
      <c r="AP247" s="5">
        <f t="shared" si="39"/>
        <v>3762.25</v>
      </c>
      <c r="AQ247" s="5">
        <f t="shared" si="40"/>
        <v>4572.75</v>
      </c>
      <c r="AR247" s="5">
        <f t="shared" si="41"/>
        <v>1193.9386882775264</v>
      </c>
      <c r="AS247" s="5">
        <f t="shared" si="42"/>
        <v>1706.8465341692799</v>
      </c>
      <c r="AT247" s="5">
        <f t="shared" si="43"/>
        <v>238</v>
      </c>
      <c r="AU247" s="5" t="str">
        <f t="shared" si="45"/>
        <v>Spain</v>
      </c>
      <c r="AW247" s="5">
        <f t="shared" si="44"/>
        <v>238</v>
      </c>
    </row>
    <row r="248" spans="1:49" x14ac:dyDescent="0.2">
      <c r="A248" s="7" t="s">
        <v>2902</v>
      </c>
      <c r="B248" s="7" t="s">
        <v>531</v>
      </c>
      <c r="C248" s="7" t="s">
        <v>532</v>
      </c>
      <c r="D248" s="7">
        <v>633944</v>
      </c>
      <c r="E248" s="8">
        <v>6298</v>
      </c>
      <c r="F248" s="8">
        <v>6392</v>
      </c>
      <c r="G248" s="8">
        <v>5637</v>
      </c>
      <c r="H248" s="8">
        <v>6362</v>
      </c>
      <c r="I248" s="8">
        <v>6126</v>
      </c>
      <c r="J248" s="8">
        <v>5963</v>
      </c>
      <c r="K248" s="8">
        <v>5554</v>
      </c>
      <c r="L248" s="8">
        <v>5976</v>
      </c>
      <c r="M248" s="8">
        <v>3972.1154935058698</v>
      </c>
      <c r="N248" s="8">
        <v>3668.5794735858899</v>
      </c>
      <c r="O248" s="8">
        <v>3718.5481520305698</v>
      </c>
      <c r="P248" s="8">
        <v>4225.8359101216201</v>
      </c>
      <c r="Q248" s="8">
        <v>4364.1394935672897</v>
      </c>
      <c r="R248" s="8">
        <v>3591.4977630458802</v>
      </c>
      <c r="S248" s="8">
        <v>3024.4285272140401</v>
      </c>
      <c r="T248" s="8">
        <v>3994.5552407755399</v>
      </c>
      <c r="U248" s="8">
        <v>7147</v>
      </c>
      <c r="V248" s="8">
        <v>6768</v>
      </c>
      <c r="W248" s="8">
        <v>6774</v>
      </c>
      <c r="X248" s="8">
        <v>7190</v>
      </c>
      <c r="Y248" s="8">
        <v>6614</v>
      </c>
      <c r="Z248" s="8">
        <v>7655</v>
      </c>
      <c r="AA248" s="8">
        <v>6672</v>
      </c>
      <c r="AB248" s="8">
        <v>7337</v>
      </c>
      <c r="AC248" s="8">
        <v>5349.3576752003701</v>
      </c>
      <c r="AD248" s="8">
        <v>4669.9049992153396</v>
      </c>
      <c r="AE248" s="8">
        <v>5335.2072763837496</v>
      </c>
      <c r="AF248" s="8">
        <v>5792.0238095238101</v>
      </c>
      <c r="AG248" s="8">
        <v>5353.0709392778399</v>
      </c>
      <c r="AH248" s="8">
        <v>6013.2013201320096</v>
      </c>
      <c r="AI248" s="8">
        <v>4432.2863897331999</v>
      </c>
      <c r="AJ248" s="8">
        <v>6023.9482739482701</v>
      </c>
      <c r="AK248" s="8">
        <v>6038.5</v>
      </c>
      <c r="AL248" s="8">
        <v>3819.9625067308375</v>
      </c>
      <c r="AM248" s="8">
        <v>7019.625</v>
      </c>
      <c r="AN248" s="8">
        <v>5371.1250854268237</v>
      </c>
      <c r="AP248" s="5">
        <f t="shared" si="39"/>
        <v>5904.75</v>
      </c>
      <c r="AQ248" s="5">
        <f t="shared" si="40"/>
        <v>7069.5</v>
      </c>
      <c r="AR248" s="5">
        <f t="shared" si="41"/>
        <v>3840.0913869448741</v>
      </c>
      <c r="AS248" s="5">
        <f t="shared" si="42"/>
        <v>5455.6267307728294</v>
      </c>
      <c r="AT248" s="5">
        <f t="shared" si="43"/>
        <v>453</v>
      </c>
      <c r="AU248" s="5" t="str">
        <f t="shared" si="45"/>
        <v>Spain</v>
      </c>
      <c r="AW248" s="5">
        <f t="shared" si="44"/>
        <v>453</v>
      </c>
    </row>
    <row r="249" spans="1:49" x14ac:dyDescent="0.2">
      <c r="A249" s="7" t="s">
        <v>2902</v>
      </c>
      <c r="B249" s="7" t="s">
        <v>534</v>
      </c>
      <c r="C249" s="7" t="s">
        <v>535</v>
      </c>
      <c r="D249" s="7">
        <v>423176</v>
      </c>
      <c r="E249" s="8">
        <v>3795</v>
      </c>
      <c r="F249" s="8">
        <v>3440</v>
      </c>
      <c r="G249" s="8">
        <v>3257</v>
      </c>
      <c r="H249" s="8">
        <v>4132</v>
      </c>
      <c r="I249" s="8">
        <v>3932</v>
      </c>
      <c r="J249" s="8">
        <v>4365</v>
      </c>
      <c r="K249" s="8">
        <v>4058</v>
      </c>
      <c r="L249" s="8">
        <v>4470</v>
      </c>
      <c r="M249" s="8">
        <v>912.40588566511803</v>
      </c>
      <c r="N249" s="8">
        <v>828.83541064727501</v>
      </c>
      <c r="O249" s="8">
        <v>858.18374133030204</v>
      </c>
      <c r="P249" s="8">
        <v>1531.22721810447</v>
      </c>
      <c r="Q249" s="8">
        <v>969.03966440940997</v>
      </c>
      <c r="R249" s="8">
        <v>993.801673587045</v>
      </c>
      <c r="S249" s="8">
        <v>1136.24801571228</v>
      </c>
      <c r="T249" s="8">
        <v>1401.4609759755399</v>
      </c>
      <c r="U249" s="8">
        <v>4692</v>
      </c>
      <c r="V249" s="8">
        <v>4520</v>
      </c>
      <c r="W249" s="8">
        <v>4346</v>
      </c>
      <c r="X249" s="8">
        <v>5148</v>
      </c>
      <c r="Y249" s="8">
        <v>4912</v>
      </c>
      <c r="Z249" s="8">
        <v>5320</v>
      </c>
      <c r="AA249" s="8">
        <v>5403</v>
      </c>
      <c r="AB249" s="8">
        <v>5496</v>
      </c>
      <c r="AC249" s="8">
        <v>1532.71597949532</v>
      </c>
      <c r="AD249" s="8">
        <v>1467.15715615814</v>
      </c>
      <c r="AE249" s="8">
        <v>1528.34511944205</v>
      </c>
      <c r="AF249" s="8">
        <v>2498.5441203729602</v>
      </c>
      <c r="AG249" s="8">
        <v>1733.4022189877801</v>
      </c>
      <c r="AH249" s="8">
        <v>2304.6649373462401</v>
      </c>
      <c r="AI249" s="8">
        <v>1837.48657166974</v>
      </c>
      <c r="AJ249" s="8">
        <v>2248.4834251239899</v>
      </c>
      <c r="AK249" s="8">
        <v>3931.125</v>
      </c>
      <c r="AL249" s="8">
        <v>1078.90032317893</v>
      </c>
      <c r="AM249" s="8">
        <v>4979.625</v>
      </c>
      <c r="AN249" s="8">
        <v>1893.8499410745276</v>
      </c>
      <c r="AP249" s="5">
        <f t="shared" si="39"/>
        <v>4206.25</v>
      </c>
      <c r="AQ249" s="5">
        <f t="shared" si="40"/>
        <v>5282.75</v>
      </c>
      <c r="AR249" s="5">
        <f t="shared" si="41"/>
        <v>1206.355509557749</v>
      </c>
      <c r="AS249" s="5">
        <f t="shared" si="42"/>
        <v>2031.0092882819376</v>
      </c>
      <c r="AT249" s="5">
        <f t="shared" si="43"/>
        <v>297</v>
      </c>
      <c r="AU249" s="5" t="str">
        <f t="shared" si="45"/>
        <v>Spain</v>
      </c>
      <c r="AW249" s="5">
        <f t="shared" si="44"/>
        <v>297</v>
      </c>
    </row>
    <row r="250" spans="1:49" x14ac:dyDescent="0.2">
      <c r="A250" s="7" t="s">
        <v>2902</v>
      </c>
      <c r="B250" s="7" t="s">
        <v>537</v>
      </c>
      <c r="C250" s="7" t="s">
        <v>538</v>
      </c>
      <c r="D250" s="7">
        <v>697433</v>
      </c>
      <c r="E250" s="8">
        <v>5758</v>
      </c>
      <c r="F250" s="8">
        <v>5250</v>
      </c>
      <c r="G250" s="8">
        <v>4863</v>
      </c>
      <c r="H250" s="8">
        <v>5876</v>
      </c>
      <c r="I250" s="8">
        <v>6481</v>
      </c>
      <c r="J250" s="8">
        <v>6983</v>
      </c>
      <c r="K250" s="8">
        <v>6339</v>
      </c>
      <c r="L250" s="8">
        <v>5983</v>
      </c>
      <c r="M250" s="8">
        <v>2699.5298148936999</v>
      </c>
      <c r="N250" s="8">
        <v>2032.1567027245101</v>
      </c>
      <c r="O250" s="8">
        <v>2330.43574568843</v>
      </c>
      <c r="P250" s="8">
        <v>3199.09071345853</v>
      </c>
      <c r="Q250" s="8">
        <v>4071.45212541929</v>
      </c>
      <c r="R250" s="8">
        <v>3813.28125</v>
      </c>
      <c r="S250" s="8">
        <v>3367.50141560268</v>
      </c>
      <c r="T250" s="8">
        <v>3705.2341317646501</v>
      </c>
      <c r="U250" s="8">
        <v>6543</v>
      </c>
      <c r="V250" s="8">
        <v>6157</v>
      </c>
      <c r="W250" s="8">
        <v>6324</v>
      </c>
      <c r="X250" s="8">
        <v>6491</v>
      </c>
      <c r="Y250" s="8">
        <v>6921</v>
      </c>
      <c r="Z250" s="8">
        <v>8175</v>
      </c>
      <c r="AA250" s="8">
        <v>7573</v>
      </c>
      <c r="AB250" s="8">
        <v>7619</v>
      </c>
      <c r="AC250" s="8">
        <v>3692.6685209457601</v>
      </c>
      <c r="AD250" s="8">
        <v>2732.61509378746</v>
      </c>
      <c r="AE250" s="8">
        <v>3893.3685601451398</v>
      </c>
      <c r="AF250" s="8">
        <v>3905.8912999692202</v>
      </c>
      <c r="AG250" s="8">
        <v>4974.8710265812897</v>
      </c>
      <c r="AH250" s="8">
        <v>6456.77655677656</v>
      </c>
      <c r="AI250" s="8">
        <v>5838.54936486515</v>
      </c>
      <c r="AJ250" s="8">
        <v>7071.9670805385103</v>
      </c>
      <c r="AK250" s="8">
        <v>5941.625</v>
      </c>
      <c r="AL250" s="8">
        <v>3152.3352374439737</v>
      </c>
      <c r="AM250" s="8">
        <v>6975.375</v>
      </c>
      <c r="AN250" s="8">
        <v>4820.8384379511363</v>
      </c>
      <c r="AP250" s="5">
        <f t="shared" si="39"/>
        <v>6446.5</v>
      </c>
      <c r="AQ250" s="5">
        <f t="shared" si="40"/>
        <v>7572</v>
      </c>
      <c r="AR250" s="5">
        <f t="shared" si="41"/>
        <v>3631.3119272490303</v>
      </c>
      <c r="AS250" s="5">
        <f t="shared" si="42"/>
        <v>6085.5410071903771</v>
      </c>
      <c r="AT250" s="5">
        <f t="shared" si="43"/>
        <v>472</v>
      </c>
      <c r="AU250" s="5" t="str">
        <f t="shared" si="45"/>
        <v>Spain</v>
      </c>
      <c r="AW250" s="5">
        <f t="shared" si="44"/>
        <v>472</v>
      </c>
    </row>
    <row r="251" spans="1:49" x14ac:dyDescent="0.2">
      <c r="A251" s="7" t="s">
        <v>2902</v>
      </c>
      <c r="B251" s="7" t="s">
        <v>540</v>
      </c>
      <c r="C251" s="7" t="s">
        <v>541</v>
      </c>
      <c r="D251" s="7">
        <v>202315</v>
      </c>
      <c r="E251" s="8">
        <v>8313</v>
      </c>
      <c r="F251" s="8">
        <v>7548</v>
      </c>
      <c r="G251" s="8">
        <v>6844</v>
      </c>
      <c r="H251" s="8">
        <v>6865</v>
      </c>
      <c r="I251" s="8">
        <v>8189</v>
      </c>
      <c r="J251" s="8">
        <v>8152</v>
      </c>
      <c r="K251" s="8">
        <v>8511</v>
      </c>
      <c r="L251" s="8">
        <v>7877</v>
      </c>
      <c r="M251" s="8">
        <v>6409.21409214092</v>
      </c>
      <c r="N251" s="8">
        <v>5931.4671814671801</v>
      </c>
      <c r="O251" s="8">
        <v>4865.8094893154703</v>
      </c>
      <c r="P251" s="8">
        <v>5200</v>
      </c>
      <c r="Q251" s="8">
        <v>7264.2857142857101</v>
      </c>
      <c r="R251" s="8">
        <v>6431.3725490196102</v>
      </c>
      <c r="S251" s="8">
        <v>7028.9855072463797</v>
      </c>
      <c r="T251" s="8">
        <v>7068.4523809523798</v>
      </c>
      <c r="U251" s="8">
        <v>8868</v>
      </c>
      <c r="V251" s="8">
        <v>8799</v>
      </c>
      <c r="W251" s="8">
        <v>8114</v>
      </c>
      <c r="X251" s="8">
        <v>7923</v>
      </c>
      <c r="Y251" s="8">
        <v>9445</v>
      </c>
      <c r="Z251" s="8">
        <v>8396</v>
      </c>
      <c r="AA251" s="8">
        <v>9111</v>
      </c>
      <c r="AB251" s="8">
        <v>9639</v>
      </c>
      <c r="AC251" s="8">
        <v>7659.2082616178996</v>
      </c>
      <c r="AD251" s="8">
        <v>7979.5918367346903</v>
      </c>
      <c r="AE251" s="8">
        <v>6938.9581335890098</v>
      </c>
      <c r="AF251" s="8">
        <v>7107.8431372549003</v>
      </c>
      <c r="AG251" s="8">
        <v>8998.2269503546104</v>
      </c>
      <c r="AH251" s="8">
        <v>7406.6666666666697</v>
      </c>
      <c r="AI251" s="8">
        <v>8562.0915032679695</v>
      </c>
      <c r="AJ251" s="8">
        <v>9470.8994708994705</v>
      </c>
      <c r="AK251" s="8">
        <v>7787.375</v>
      </c>
      <c r="AL251" s="8">
        <v>6274.9483643034564</v>
      </c>
      <c r="AM251" s="8">
        <v>8786.875</v>
      </c>
      <c r="AN251" s="8">
        <v>8015.435745048153</v>
      </c>
      <c r="AP251" s="5">
        <f t="shared" si="39"/>
        <v>8182.25</v>
      </c>
      <c r="AQ251" s="5">
        <f t="shared" si="40"/>
        <v>9147.75</v>
      </c>
      <c r="AR251" s="5">
        <f t="shared" si="41"/>
        <v>6598.6192303008156</v>
      </c>
      <c r="AS251" s="5">
        <f t="shared" si="42"/>
        <v>8609.4711477971796</v>
      </c>
      <c r="AT251" s="5">
        <f t="shared" si="43"/>
        <v>558</v>
      </c>
      <c r="AU251" s="5" t="str">
        <f t="shared" si="45"/>
        <v>Spain</v>
      </c>
      <c r="AW251" s="5">
        <f t="shared" si="44"/>
        <v>558</v>
      </c>
    </row>
    <row r="252" spans="1:49" x14ac:dyDescent="0.2">
      <c r="A252" s="7" t="s">
        <v>2902</v>
      </c>
      <c r="B252" s="7" t="s">
        <v>543</v>
      </c>
      <c r="C252" s="7" t="s">
        <v>544</v>
      </c>
      <c r="D252" s="7">
        <v>278719</v>
      </c>
      <c r="E252" s="8">
        <v>4367</v>
      </c>
      <c r="F252" s="8">
        <v>4578</v>
      </c>
      <c r="G252" s="8">
        <v>4356</v>
      </c>
      <c r="H252" s="8">
        <v>4677</v>
      </c>
      <c r="I252" s="8">
        <v>4693</v>
      </c>
      <c r="J252" s="8">
        <v>5850</v>
      </c>
      <c r="K252" s="8">
        <v>5443</v>
      </c>
      <c r="L252" s="8">
        <v>5199</v>
      </c>
      <c r="M252" s="8">
        <v>1553.8174378957101</v>
      </c>
      <c r="N252" s="8">
        <v>1562.04258413104</v>
      </c>
      <c r="O252" s="8">
        <v>1833.1109535200701</v>
      </c>
      <c r="P252" s="8">
        <v>2081.6923021092998</v>
      </c>
      <c r="Q252" s="8">
        <v>1813.56460161018</v>
      </c>
      <c r="R252" s="8">
        <v>2747.7084843089801</v>
      </c>
      <c r="S252" s="8">
        <v>2398.4726143461799</v>
      </c>
      <c r="T252" s="8">
        <v>2419.6683221312601</v>
      </c>
      <c r="U252" s="8">
        <v>6111</v>
      </c>
      <c r="V252" s="8">
        <v>5867</v>
      </c>
      <c r="W252" s="8">
        <v>6249</v>
      </c>
      <c r="X252" s="8">
        <v>6596</v>
      </c>
      <c r="Y252" s="8">
        <v>6648</v>
      </c>
      <c r="Z252" s="8">
        <v>7545</v>
      </c>
      <c r="AA252" s="8">
        <v>6617</v>
      </c>
      <c r="AB252" s="8">
        <v>6343</v>
      </c>
      <c r="AC252" s="8">
        <v>2990.9990569932002</v>
      </c>
      <c r="AD252" s="8">
        <v>2887.8818789115198</v>
      </c>
      <c r="AE252" s="8">
        <v>3726.7443092548801</v>
      </c>
      <c r="AF252" s="8">
        <v>4057.1287496693799</v>
      </c>
      <c r="AG252" s="8">
        <v>3656.69362254728</v>
      </c>
      <c r="AH252" s="8">
        <v>4848.7587681136101</v>
      </c>
      <c r="AI252" s="8">
        <v>3705.0554468362702</v>
      </c>
      <c r="AJ252" s="8">
        <v>3985.3883252527198</v>
      </c>
      <c r="AK252" s="8">
        <v>4895.375</v>
      </c>
      <c r="AL252" s="8">
        <v>2051.2596625065898</v>
      </c>
      <c r="AM252" s="8">
        <v>6497</v>
      </c>
      <c r="AN252" s="8">
        <v>3732.3312696973576</v>
      </c>
      <c r="AP252" s="5">
        <f t="shared" si="39"/>
        <v>5296.25</v>
      </c>
      <c r="AQ252" s="5">
        <f t="shared" si="40"/>
        <v>6788.25</v>
      </c>
      <c r="AR252" s="5">
        <f t="shared" si="41"/>
        <v>2292.2212649011799</v>
      </c>
      <c r="AS252" s="5">
        <f t="shared" si="42"/>
        <v>4048.9740406874698</v>
      </c>
      <c r="AT252" s="5">
        <f t="shared" si="43"/>
        <v>389</v>
      </c>
      <c r="AU252" s="5" t="str">
        <f t="shared" si="45"/>
        <v>Spain</v>
      </c>
      <c r="AW252" s="5">
        <f t="shared" si="44"/>
        <v>389</v>
      </c>
    </row>
    <row r="253" spans="1:49" x14ac:dyDescent="0.2">
      <c r="A253" s="7" t="s">
        <v>2902</v>
      </c>
      <c r="B253" s="7" t="s">
        <v>546</v>
      </c>
      <c r="C253" s="7" t="s">
        <v>547</v>
      </c>
      <c r="D253" s="7">
        <v>308438</v>
      </c>
      <c r="E253" s="8">
        <v>5578</v>
      </c>
      <c r="F253" s="8">
        <v>5790</v>
      </c>
      <c r="G253" s="8">
        <v>4982</v>
      </c>
      <c r="H253" s="8">
        <v>5770</v>
      </c>
      <c r="I253" s="8">
        <v>5805</v>
      </c>
      <c r="J253" s="8">
        <v>6070</v>
      </c>
      <c r="K253" s="8">
        <v>5357</v>
      </c>
      <c r="L253" s="8">
        <v>5901</v>
      </c>
      <c r="M253" s="8">
        <v>2613.2519082600202</v>
      </c>
      <c r="N253" s="8">
        <v>2469.4787633660799</v>
      </c>
      <c r="O253" s="8">
        <v>2055.3922495433799</v>
      </c>
      <c r="P253" s="8">
        <v>2677.7312883678401</v>
      </c>
      <c r="Q253" s="8">
        <v>3092.5227920176399</v>
      </c>
      <c r="R253" s="8">
        <v>3372.40450815758</v>
      </c>
      <c r="S253" s="8">
        <v>2487.3722213999999</v>
      </c>
      <c r="T253" s="8">
        <v>2953.0461730416901</v>
      </c>
      <c r="U253" s="8">
        <v>6600</v>
      </c>
      <c r="V253" s="8">
        <v>6393</v>
      </c>
      <c r="W253" s="8">
        <v>5996</v>
      </c>
      <c r="X253" s="8">
        <v>6364</v>
      </c>
      <c r="Y253" s="8">
        <v>6830</v>
      </c>
      <c r="Z253" s="8">
        <v>7662</v>
      </c>
      <c r="AA253" s="8">
        <v>6370</v>
      </c>
      <c r="AB253" s="8">
        <v>7139</v>
      </c>
      <c r="AC253" s="8">
        <v>3519.6493333399499</v>
      </c>
      <c r="AD253" s="8">
        <v>3107.8090285342</v>
      </c>
      <c r="AE253" s="8">
        <v>3029.34437834851</v>
      </c>
      <c r="AF253" s="8">
        <v>3554.7149324632001</v>
      </c>
      <c r="AG253" s="8">
        <v>4397.5913285942097</v>
      </c>
      <c r="AH253" s="8">
        <v>5543.81543884041</v>
      </c>
      <c r="AI253" s="8">
        <v>3833.7940277254302</v>
      </c>
      <c r="AJ253" s="8">
        <v>4493.8913704837296</v>
      </c>
      <c r="AK253" s="8">
        <v>5656.625</v>
      </c>
      <c r="AL253" s="8">
        <v>2715.1499880192787</v>
      </c>
      <c r="AM253" s="8">
        <v>6669.25</v>
      </c>
      <c r="AN253" s="8">
        <v>3935.0762297912052</v>
      </c>
      <c r="AP253" s="5">
        <f t="shared" si="39"/>
        <v>5783.25</v>
      </c>
      <c r="AQ253" s="5">
        <f t="shared" si="40"/>
        <v>7000.25</v>
      </c>
      <c r="AR253" s="5">
        <f t="shared" si="41"/>
        <v>2916.6153965969497</v>
      </c>
      <c r="AS253" s="5">
        <f t="shared" si="42"/>
        <v>4567.2730414109446</v>
      </c>
      <c r="AT253" s="5">
        <f t="shared" si="43"/>
        <v>437</v>
      </c>
      <c r="AU253" s="5" t="str">
        <f t="shared" si="45"/>
        <v>Spain</v>
      </c>
      <c r="AW253" s="5">
        <f t="shared" si="44"/>
        <v>437</v>
      </c>
    </row>
    <row r="254" spans="1:49" x14ac:dyDescent="0.2">
      <c r="A254" s="7" t="s">
        <v>2902</v>
      </c>
      <c r="B254" s="7" t="s">
        <v>549</v>
      </c>
      <c r="C254" s="7" t="s">
        <v>550</v>
      </c>
      <c r="D254" s="7">
        <v>389850</v>
      </c>
      <c r="E254" s="8">
        <v>5181</v>
      </c>
      <c r="F254" s="8">
        <v>4940</v>
      </c>
      <c r="G254" s="8">
        <v>4291</v>
      </c>
      <c r="H254" s="8">
        <v>4882</v>
      </c>
      <c r="I254" s="8">
        <v>5559</v>
      </c>
      <c r="J254" s="8">
        <v>5027</v>
      </c>
      <c r="K254" s="8">
        <v>4821</v>
      </c>
      <c r="L254" s="8">
        <v>5231</v>
      </c>
      <c r="M254" s="8">
        <v>2115.1154250854402</v>
      </c>
      <c r="N254" s="8">
        <v>1863.0057471268699</v>
      </c>
      <c r="O254" s="8">
        <v>2073.2577468545801</v>
      </c>
      <c r="P254" s="8">
        <v>2296.5797418561301</v>
      </c>
      <c r="Q254" s="8">
        <v>2983.2306989205599</v>
      </c>
      <c r="R254" s="8">
        <v>2030.0347729913501</v>
      </c>
      <c r="S254" s="8">
        <v>2104.4329276388098</v>
      </c>
      <c r="T254" s="8">
        <v>2521.8014621347602</v>
      </c>
      <c r="U254" s="8">
        <v>6550</v>
      </c>
      <c r="V254" s="8">
        <v>6508</v>
      </c>
      <c r="W254" s="8">
        <v>6051</v>
      </c>
      <c r="X254" s="8">
        <v>6328</v>
      </c>
      <c r="Y254" s="8">
        <v>7247</v>
      </c>
      <c r="Z254" s="8">
        <v>7266</v>
      </c>
      <c r="AA254" s="8">
        <v>7159</v>
      </c>
      <c r="AB254" s="8">
        <v>7629</v>
      </c>
      <c r="AC254" s="8">
        <v>3588.7108126439198</v>
      </c>
      <c r="AD254" s="8">
        <v>3229.2299908063001</v>
      </c>
      <c r="AE254" s="8">
        <v>3788.04439868894</v>
      </c>
      <c r="AF254" s="8">
        <v>4195.8515496526898</v>
      </c>
      <c r="AG254" s="8">
        <v>5564.4834201796702</v>
      </c>
      <c r="AH254" s="8">
        <v>5319.6279980420904</v>
      </c>
      <c r="AI254" s="8">
        <v>4709.4257178526796</v>
      </c>
      <c r="AJ254" s="8">
        <v>5903.9634924036</v>
      </c>
      <c r="AK254" s="8">
        <v>4991.5</v>
      </c>
      <c r="AL254" s="8">
        <v>2248.432315326063</v>
      </c>
      <c r="AM254" s="8">
        <v>6842.25</v>
      </c>
      <c r="AN254" s="8">
        <v>4537.4171725337364</v>
      </c>
      <c r="AP254" s="5">
        <f t="shared" si="39"/>
        <v>5159.5</v>
      </c>
      <c r="AQ254" s="5">
        <f t="shared" si="40"/>
        <v>7325.25</v>
      </c>
      <c r="AR254" s="5">
        <f t="shared" si="41"/>
        <v>2387.2159207083218</v>
      </c>
      <c r="AS254" s="5">
        <f t="shared" si="42"/>
        <v>5374.3751571195098</v>
      </c>
      <c r="AT254" s="5">
        <f t="shared" si="43"/>
        <v>378</v>
      </c>
      <c r="AU254" s="5" t="str">
        <f t="shared" si="45"/>
        <v>Spain</v>
      </c>
      <c r="AW254" s="5">
        <f t="shared" si="44"/>
        <v>378</v>
      </c>
    </row>
    <row r="255" spans="1:49" x14ac:dyDescent="0.2">
      <c r="A255" s="7" t="s">
        <v>2902</v>
      </c>
      <c r="B255" s="7" t="s">
        <v>552</v>
      </c>
      <c r="C255" s="7" t="s">
        <v>553</v>
      </c>
      <c r="D255" s="7">
        <v>381666</v>
      </c>
      <c r="E255" s="8">
        <v>5402</v>
      </c>
      <c r="F255" s="8">
        <v>4630</v>
      </c>
      <c r="G255" s="8">
        <v>4243</v>
      </c>
      <c r="H255" s="8">
        <v>4915</v>
      </c>
      <c r="I255" s="8">
        <v>5217</v>
      </c>
      <c r="J255" s="8">
        <v>4953</v>
      </c>
      <c r="K255" s="8">
        <v>4672</v>
      </c>
      <c r="L255" s="8">
        <v>4845</v>
      </c>
      <c r="M255" s="8">
        <v>2045.9059980736799</v>
      </c>
      <c r="N255" s="8">
        <v>1633.5200509170199</v>
      </c>
      <c r="O255" s="8">
        <v>1417.4161392610199</v>
      </c>
      <c r="P255" s="8">
        <v>1958.83311142978</v>
      </c>
      <c r="Q255" s="8">
        <v>2377.1738780253399</v>
      </c>
      <c r="R255" s="8">
        <v>2111.5564859392098</v>
      </c>
      <c r="S255" s="8">
        <v>1820.6574293103499</v>
      </c>
      <c r="T255" s="8">
        <v>2362.66855080598</v>
      </c>
      <c r="U255" s="8">
        <v>6118</v>
      </c>
      <c r="V255" s="8">
        <v>5865</v>
      </c>
      <c r="W255" s="8">
        <v>5358</v>
      </c>
      <c r="X255" s="8">
        <v>6030</v>
      </c>
      <c r="Y255" s="8">
        <v>6531</v>
      </c>
      <c r="Z255" s="8">
        <v>6570</v>
      </c>
      <c r="AA255" s="8">
        <v>5790</v>
      </c>
      <c r="AB255" s="8">
        <v>6223</v>
      </c>
      <c r="AC255" s="8">
        <v>2978.1522314321601</v>
      </c>
      <c r="AD255" s="8">
        <v>2562.2059069665902</v>
      </c>
      <c r="AE255" s="8">
        <v>2390.5163684168001</v>
      </c>
      <c r="AF255" s="8">
        <v>3097.0139914578799</v>
      </c>
      <c r="AG255" s="8">
        <v>4119.75791366472</v>
      </c>
      <c r="AH255" s="8">
        <v>3829.7765795886098</v>
      </c>
      <c r="AI255" s="8">
        <v>2833.62551723963</v>
      </c>
      <c r="AJ255" s="8">
        <v>3694.5249007757402</v>
      </c>
      <c r="AK255" s="8">
        <v>4859.625</v>
      </c>
      <c r="AL255" s="8">
        <v>1965.9664554702972</v>
      </c>
      <c r="AM255" s="8">
        <v>6060.625</v>
      </c>
      <c r="AN255" s="8">
        <v>3188.1966761927665</v>
      </c>
      <c r="AP255" s="5">
        <f t="shared" si="39"/>
        <v>4921.75</v>
      </c>
      <c r="AQ255" s="5">
        <f t="shared" si="40"/>
        <v>6278.5</v>
      </c>
      <c r="AR255" s="5">
        <f t="shared" si="41"/>
        <v>2126.177891102132</v>
      </c>
      <c r="AS255" s="5">
        <f t="shared" si="42"/>
        <v>3619.4212278171753</v>
      </c>
      <c r="AT255" s="5">
        <f t="shared" si="43"/>
        <v>357</v>
      </c>
      <c r="AU255" s="5" t="str">
        <f t="shared" si="45"/>
        <v>Spain</v>
      </c>
      <c r="AW255" s="5">
        <f t="shared" si="44"/>
        <v>357</v>
      </c>
    </row>
    <row r="256" spans="1:49" x14ac:dyDescent="0.2">
      <c r="A256" s="7" t="s">
        <v>2902</v>
      </c>
      <c r="B256" s="7" t="s">
        <v>555</v>
      </c>
      <c r="C256" s="7" t="s">
        <v>556</v>
      </c>
      <c r="D256" s="7">
        <v>152877</v>
      </c>
      <c r="E256" s="8">
        <v>4109</v>
      </c>
      <c r="F256" s="8">
        <v>4151</v>
      </c>
      <c r="G256" s="8">
        <v>4056</v>
      </c>
      <c r="H256" s="8">
        <v>4610</v>
      </c>
      <c r="I256" s="8">
        <v>4778</v>
      </c>
      <c r="J256" s="8">
        <v>5012</v>
      </c>
      <c r="K256" s="8">
        <v>4859</v>
      </c>
      <c r="L256" s="8">
        <v>4156</v>
      </c>
      <c r="M256" s="8">
        <v>1404.8971190725799</v>
      </c>
      <c r="N256" s="8">
        <v>1396.3203485296999</v>
      </c>
      <c r="O256" s="8">
        <v>1352.0688440855399</v>
      </c>
      <c r="P256" s="8">
        <v>1487.31268530446</v>
      </c>
      <c r="Q256" s="8">
        <v>1808.3176658135001</v>
      </c>
      <c r="R256" s="8">
        <v>1841.3860546378701</v>
      </c>
      <c r="S256" s="8">
        <v>1790.9735740445799</v>
      </c>
      <c r="T256" s="8">
        <v>1766.2328423469201</v>
      </c>
      <c r="U256" s="8">
        <v>5282</v>
      </c>
      <c r="V256" s="8">
        <v>5116</v>
      </c>
      <c r="W256" s="8">
        <v>5281</v>
      </c>
      <c r="X256" s="8">
        <v>5800</v>
      </c>
      <c r="Y256" s="8">
        <v>5695</v>
      </c>
      <c r="Z256" s="8">
        <v>5927</v>
      </c>
      <c r="AA256" s="8">
        <v>5745</v>
      </c>
      <c r="AB256" s="8">
        <v>5454</v>
      </c>
      <c r="AC256" s="8">
        <v>2418.9682146990899</v>
      </c>
      <c r="AD256" s="8">
        <v>2261.4764774939899</v>
      </c>
      <c r="AE256" s="8">
        <v>2337.21432370915</v>
      </c>
      <c r="AF256" s="8">
        <v>2420.42440787447</v>
      </c>
      <c r="AG256" s="8">
        <v>2828.68546213219</v>
      </c>
      <c r="AH256" s="8">
        <v>3055.8694322965298</v>
      </c>
      <c r="AI256" s="8">
        <v>2614.0385046810902</v>
      </c>
      <c r="AJ256" s="8">
        <v>2894.8619007637999</v>
      </c>
      <c r="AK256" s="8">
        <v>4466.375</v>
      </c>
      <c r="AL256" s="8">
        <v>1605.9386417293938</v>
      </c>
      <c r="AM256" s="8">
        <v>5537.5</v>
      </c>
      <c r="AN256" s="8">
        <v>2603.9423404562885</v>
      </c>
      <c r="AP256" s="5">
        <f t="shared" si="39"/>
        <v>4701.25</v>
      </c>
      <c r="AQ256" s="5">
        <f t="shared" si="40"/>
        <v>5705.25</v>
      </c>
      <c r="AR256" s="5">
        <f t="shared" si="41"/>
        <v>1738.8445644294661</v>
      </c>
      <c r="AS256" s="5">
        <f t="shared" si="42"/>
        <v>2848.3638249684027</v>
      </c>
      <c r="AT256" s="5">
        <f t="shared" si="43"/>
        <v>337</v>
      </c>
      <c r="AU256" s="5" t="str">
        <f t="shared" si="45"/>
        <v>Spain</v>
      </c>
      <c r="AW256" s="5">
        <f t="shared" si="44"/>
        <v>337</v>
      </c>
    </row>
    <row r="257" spans="1:49" x14ac:dyDescent="0.2">
      <c r="A257" s="7" t="s">
        <v>2902</v>
      </c>
      <c r="B257" s="7" t="s">
        <v>558</v>
      </c>
      <c r="C257" s="7" t="s">
        <v>559</v>
      </c>
      <c r="D257" s="7">
        <v>180789</v>
      </c>
      <c r="E257" s="8">
        <v>4813</v>
      </c>
      <c r="F257" s="8">
        <v>4778</v>
      </c>
      <c r="G257" s="8">
        <v>4668</v>
      </c>
      <c r="H257" s="8">
        <v>4958</v>
      </c>
      <c r="I257" s="8">
        <v>4569</v>
      </c>
      <c r="J257" s="8">
        <v>4685</v>
      </c>
      <c r="K257" s="8">
        <v>5274</v>
      </c>
      <c r="L257" s="8">
        <v>4768</v>
      </c>
      <c r="M257" s="8">
        <v>1681.6135163476899</v>
      </c>
      <c r="N257" s="8">
        <v>1736.64331100667</v>
      </c>
      <c r="O257" s="8">
        <v>1758.66113785588</v>
      </c>
      <c r="P257" s="8">
        <v>2058.9271614295799</v>
      </c>
      <c r="Q257" s="8">
        <v>1658.09362805909</v>
      </c>
      <c r="R257" s="8">
        <v>2034.6525818494699</v>
      </c>
      <c r="S257" s="8">
        <v>2185.8685990693298</v>
      </c>
      <c r="T257" s="8">
        <v>2053.6756823312198</v>
      </c>
      <c r="U257" s="8">
        <v>6289</v>
      </c>
      <c r="V257" s="8">
        <v>5955</v>
      </c>
      <c r="W257" s="8">
        <v>5905</v>
      </c>
      <c r="X257" s="8">
        <v>6065</v>
      </c>
      <c r="Y257" s="8">
        <v>6180</v>
      </c>
      <c r="Z257" s="8">
        <v>6355</v>
      </c>
      <c r="AA257" s="8">
        <v>6168</v>
      </c>
      <c r="AB257" s="8">
        <v>6203</v>
      </c>
      <c r="AC257" s="8">
        <v>2742.9621713650699</v>
      </c>
      <c r="AD257" s="8">
        <v>2785.6539904930701</v>
      </c>
      <c r="AE257" s="8">
        <v>2874.3442323468598</v>
      </c>
      <c r="AF257" s="8">
        <v>3076.3005401559599</v>
      </c>
      <c r="AG257" s="8">
        <v>2993.6383915157799</v>
      </c>
      <c r="AH257" s="8">
        <v>3405.33241736234</v>
      </c>
      <c r="AI257" s="8">
        <v>3098.5869676209199</v>
      </c>
      <c r="AJ257" s="8">
        <v>3458.2891403192698</v>
      </c>
      <c r="AK257" s="8">
        <v>4814.125</v>
      </c>
      <c r="AL257" s="8">
        <v>1896.0169522436163</v>
      </c>
      <c r="AM257" s="8">
        <v>6140</v>
      </c>
      <c r="AN257" s="8">
        <v>3054.3884813974087</v>
      </c>
      <c r="AP257" s="5">
        <f t="shared" si="39"/>
        <v>4824</v>
      </c>
      <c r="AQ257" s="5">
        <f t="shared" si="40"/>
        <v>6226.5</v>
      </c>
      <c r="AR257" s="5">
        <f t="shared" si="41"/>
        <v>1998.2435305477381</v>
      </c>
      <c r="AS257" s="5">
        <f t="shared" si="42"/>
        <v>3238.9617292045773</v>
      </c>
      <c r="AT257" s="5">
        <f t="shared" si="43"/>
        <v>349</v>
      </c>
      <c r="AU257" s="5" t="str">
        <f t="shared" si="45"/>
        <v>Spain</v>
      </c>
      <c r="AW257" s="5">
        <f t="shared" si="44"/>
        <v>349</v>
      </c>
    </row>
    <row r="258" spans="1:49" x14ac:dyDescent="0.2">
      <c r="A258" s="7" t="s">
        <v>2902</v>
      </c>
      <c r="B258" s="7" t="s">
        <v>561</v>
      </c>
      <c r="C258" s="7" t="s">
        <v>562</v>
      </c>
      <c r="D258" s="7">
        <v>194193</v>
      </c>
      <c r="E258" s="8">
        <v>5586</v>
      </c>
      <c r="F258" s="8">
        <v>4875</v>
      </c>
      <c r="G258" s="8">
        <v>4237</v>
      </c>
      <c r="H258" s="8">
        <v>5367</v>
      </c>
      <c r="I258" s="8">
        <v>5452</v>
      </c>
      <c r="J258" s="8">
        <v>5824</v>
      </c>
      <c r="K258" s="8">
        <v>5582</v>
      </c>
      <c r="L258" s="8">
        <v>5815</v>
      </c>
      <c r="M258" s="8">
        <v>2433.3930779984898</v>
      </c>
      <c r="N258" s="8">
        <v>2158.3240734790102</v>
      </c>
      <c r="O258" s="8">
        <v>1889.6152501616</v>
      </c>
      <c r="P258" s="8">
        <v>2442.5265619320398</v>
      </c>
      <c r="Q258" s="8">
        <v>2710.24875293985</v>
      </c>
      <c r="R258" s="8">
        <v>2884.0056022408999</v>
      </c>
      <c r="S258" s="8">
        <v>2543.12468439654</v>
      </c>
      <c r="T258" s="8">
        <v>3134.47309721996</v>
      </c>
      <c r="U258" s="8">
        <v>6696</v>
      </c>
      <c r="V258" s="8">
        <v>5449</v>
      </c>
      <c r="W258" s="8">
        <v>5582</v>
      </c>
      <c r="X258" s="8">
        <v>6386</v>
      </c>
      <c r="Y258" s="8">
        <v>6660</v>
      </c>
      <c r="Z258" s="8">
        <v>7048</v>
      </c>
      <c r="AA258" s="8">
        <v>6688</v>
      </c>
      <c r="AB258" s="8">
        <v>7354</v>
      </c>
      <c r="AC258" s="8">
        <v>3346.3471190331402</v>
      </c>
      <c r="AD258" s="8">
        <v>2919.4479499189902</v>
      </c>
      <c r="AE258" s="8">
        <v>3153.31676870609</v>
      </c>
      <c r="AF258" s="8">
        <v>3625.8898502010902</v>
      </c>
      <c r="AG258" s="8">
        <v>4426.0854656894298</v>
      </c>
      <c r="AH258" s="8">
        <v>4573.8904885963702</v>
      </c>
      <c r="AI258" s="8">
        <v>3847.0384853611399</v>
      </c>
      <c r="AJ258" s="8">
        <v>4959.7891963109396</v>
      </c>
      <c r="AK258" s="8">
        <v>5342.25</v>
      </c>
      <c r="AL258" s="8">
        <v>2524.4638875460487</v>
      </c>
      <c r="AM258" s="8">
        <v>6482.875</v>
      </c>
      <c r="AN258" s="8">
        <v>3856.4756654771486</v>
      </c>
      <c r="AP258" s="5">
        <f t="shared" si="39"/>
        <v>5668.25</v>
      </c>
      <c r="AQ258" s="5">
        <f t="shared" si="40"/>
        <v>6937.5</v>
      </c>
      <c r="AR258" s="5">
        <f t="shared" si="41"/>
        <v>2742.875739745858</v>
      </c>
      <c r="AS258" s="5">
        <f t="shared" si="42"/>
        <v>4451.70090898947</v>
      </c>
      <c r="AT258" s="5">
        <f t="shared" si="43"/>
        <v>424</v>
      </c>
      <c r="AU258" s="5" t="str">
        <f t="shared" si="45"/>
        <v>Spain</v>
      </c>
      <c r="AW258" s="5">
        <f t="shared" si="44"/>
        <v>424</v>
      </c>
    </row>
    <row r="259" spans="1:49" x14ac:dyDescent="0.2">
      <c r="A259" s="7" t="s">
        <v>2902</v>
      </c>
      <c r="B259" s="7" t="s">
        <v>564</v>
      </c>
      <c r="C259" s="7" t="s">
        <v>565</v>
      </c>
      <c r="D259" s="7">
        <v>1042338</v>
      </c>
      <c r="E259" s="8">
        <v>2833</v>
      </c>
      <c r="F259" s="8">
        <v>2552</v>
      </c>
      <c r="G259" s="8">
        <v>2798</v>
      </c>
      <c r="H259" s="8">
        <v>2999</v>
      </c>
      <c r="I259" s="8">
        <v>3093</v>
      </c>
      <c r="J259" s="8">
        <v>4062</v>
      </c>
      <c r="K259" s="8">
        <v>3341</v>
      </c>
      <c r="L259" s="8">
        <v>3373</v>
      </c>
      <c r="M259" s="8">
        <v>589.66648212198299</v>
      </c>
      <c r="N259" s="8">
        <v>506.374662922298</v>
      </c>
      <c r="O259" s="8">
        <v>663.61285611061896</v>
      </c>
      <c r="P259" s="8">
        <v>726.88954659005697</v>
      </c>
      <c r="Q259" s="8">
        <v>772.34540778649898</v>
      </c>
      <c r="R259" s="8">
        <v>1096.5043015946801</v>
      </c>
      <c r="S259" s="8">
        <v>915.79306211656103</v>
      </c>
      <c r="T259" s="8">
        <v>1049.2509490709101</v>
      </c>
      <c r="U259" s="8">
        <v>3834</v>
      </c>
      <c r="V259" s="8">
        <v>3901</v>
      </c>
      <c r="W259" s="8">
        <v>3867</v>
      </c>
      <c r="X259" s="8">
        <v>4312</v>
      </c>
      <c r="Y259" s="8">
        <v>4523</v>
      </c>
      <c r="Z259" s="8">
        <v>5163</v>
      </c>
      <c r="AA259" s="8">
        <v>4424</v>
      </c>
      <c r="AB259" s="8">
        <v>4800</v>
      </c>
      <c r="AC259" s="8">
        <v>1232.7719695181399</v>
      </c>
      <c r="AD259" s="8">
        <v>1137.0263397317001</v>
      </c>
      <c r="AE259" s="8">
        <v>1419.7163874999401</v>
      </c>
      <c r="AF259" s="8">
        <v>1563.3115451060801</v>
      </c>
      <c r="AG259" s="8">
        <v>1768.4078927268699</v>
      </c>
      <c r="AH259" s="8">
        <v>2173.5384866743102</v>
      </c>
      <c r="AI259" s="8">
        <v>1713.24191837956</v>
      </c>
      <c r="AJ259" s="8">
        <v>2193.9508082833399</v>
      </c>
      <c r="AK259" s="8">
        <v>3131.375</v>
      </c>
      <c r="AL259" s="8">
        <v>790.05465853920089</v>
      </c>
      <c r="AM259" s="8">
        <v>4353</v>
      </c>
      <c r="AN259" s="8">
        <v>1650.2456684899923</v>
      </c>
      <c r="AP259" s="5">
        <f t="shared" si="39"/>
        <v>3467.25</v>
      </c>
      <c r="AQ259" s="5">
        <f t="shared" si="40"/>
        <v>4727.5</v>
      </c>
      <c r="AR259" s="5">
        <f t="shared" si="41"/>
        <v>912.15665343174146</v>
      </c>
      <c r="AS259" s="5">
        <f t="shared" si="42"/>
        <v>1962.28477651602</v>
      </c>
      <c r="AT259" s="5">
        <f t="shared" si="43"/>
        <v>181</v>
      </c>
      <c r="AU259" s="5" t="str">
        <f t="shared" si="45"/>
        <v>Spain</v>
      </c>
      <c r="AW259" s="5">
        <f t="shared" si="44"/>
        <v>181</v>
      </c>
    </row>
    <row r="260" spans="1:49" x14ac:dyDescent="0.2">
      <c r="A260" s="7" t="s">
        <v>2902</v>
      </c>
      <c r="B260" s="7" t="s">
        <v>567</v>
      </c>
      <c r="C260" s="7" t="s">
        <v>568</v>
      </c>
      <c r="D260" s="7">
        <v>358420</v>
      </c>
      <c r="E260" s="8">
        <v>4505</v>
      </c>
      <c r="F260" s="8">
        <v>4393</v>
      </c>
      <c r="G260" s="8">
        <v>4219</v>
      </c>
      <c r="H260" s="8">
        <v>4658</v>
      </c>
      <c r="I260" s="8">
        <v>4752</v>
      </c>
      <c r="J260" s="8">
        <v>5174</v>
      </c>
      <c r="K260" s="8">
        <v>5113</v>
      </c>
      <c r="L260" s="8">
        <v>5396</v>
      </c>
      <c r="M260" s="8">
        <v>1609.82768239495</v>
      </c>
      <c r="N260" s="8">
        <v>1553.60591169544</v>
      </c>
      <c r="O260" s="8">
        <v>1645.1503108858401</v>
      </c>
      <c r="P260" s="8">
        <v>2294.4441826710799</v>
      </c>
      <c r="Q260" s="8">
        <v>1858.3641132478101</v>
      </c>
      <c r="R260" s="8">
        <v>2338.5024530736</v>
      </c>
      <c r="S260" s="8">
        <v>2164.2324583988702</v>
      </c>
      <c r="T260" s="8">
        <v>2270.37370230939</v>
      </c>
      <c r="U260" s="8">
        <v>5361</v>
      </c>
      <c r="V260" s="8">
        <v>5077</v>
      </c>
      <c r="W260" s="8">
        <v>5132</v>
      </c>
      <c r="X260" s="8">
        <v>5468</v>
      </c>
      <c r="Y260" s="8">
        <v>5847</v>
      </c>
      <c r="Z260" s="8">
        <v>6341</v>
      </c>
      <c r="AA260" s="8">
        <v>5706</v>
      </c>
      <c r="AB260" s="8">
        <v>6032</v>
      </c>
      <c r="AC260" s="8">
        <v>2329.84899368282</v>
      </c>
      <c r="AD260" s="8">
        <v>2140.9872154743298</v>
      </c>
      <c r="AE260" s="8">
        <v>2516.1825047400598</v>
      </c>
      <c r="AF260" s="8">
        <v>3324.9497513359802</v>
      </c>
      <c r="AG260" s="8">
        <v>2781.14001897864</v>
      </c>
      <c r="AH260" s="8">
        <v>3454.85329132481</v>
      </c>
      <c r="AI260" s="8">
        <v>2762.7506022636398</v>
      </c>
      <c r="AJ260" s="8">
        <v>3214.17114749339</v>
      </c>
      <c r="AK260" s="8">
        <v>4776.25</v>
      </c>
      <c r="AL260" s="8">
        <v>1966.8126018346225</v>
      </c>
      <c r="AM260" s="8">
        <v>5620.5</v>
      </c>
      <c r="AN260" s="8">
        <v>2815.6104406617087</v>
      </c>
      <c r="AP260" s="5">
        <f t="shared" si="39"/>
        <v>5108.75</v>
      </c>
      <c r="AQ260" s="5">
        <f t="shared" si="40"/>
        <v>5981.5</v>
      </c>
      <c r="AR260" s="5">
        <f t="shared" si="41"/>
        <v>2185.18338194015</v>
      </c>
      <c r="AS260" s="5">
        <f t="shared" si="42"/>
        <v>3053.2287650151202</v>
      </c>
      <c r="AT260" s="5">
        <f t="shared" si="43"/>
        <v>372</v>
      </c>
      <c r="AU260" s="5" t="str">
        <f t="shared" si="45"/>
        <v>Spain</v>
      </c>
      <c r="AW260" s="5">
        <f t="shared" si="44"/>
        <v>372</v>
      </c>
    </row>
    <row r="261" spans="1:49" x14ac:dyDescent="0.2">
      <c r="A261" s="7" t="s">
        <v>2902</v>
      </c>
      <c r="B261" s="7" t="s">
        <v>570</v>
      </c>
      <c r="C261" s="7" t="s">
        <v>571</v>
      </c>
      <c r="D261" s="7">
        <v>470888</v>
      </c>
      <c r="E261" s="8">
        <v>3366</v>
      </c>
      <c r="F261" s="8">
        <v>3617</v>
      </c>
      <c r="G261" s="8">
        <v>3028</v>
      </c>
      <c r="H261" s="8">
        <v>3684</v>
      </c>
      <c r="I261" s="8">
        <v>3232</v>
      </c>
      <c r="J261" s="8">
        <v>4117</v>
      </c>
      <c r="K261" s="8">
        <v>4443</v>
      </c>
      <c r="L261" s="8">
        <v>4150</v>
      </c>
      <c r="M261" s="8">
        <v>770.38169074016298</v>
      </c>
      <c r="N261" s="8">
        <v>712.44477744622498</v>
      </c>
      <c r="O261" s="8">
        <v>702.79343833577605</v>
      </c>
      <c r="P261" s="8">
        <v>1288.97660452376</v>
      </c>
      <c r="Q261" s="8">
        <v>828.97657227580498</v>
      </c>
      <c r="R261" s="8">
        <v>1218.9946071500699</v>
      </c>
      <c r="S261" s="8">
        <v>1317.14222312894</v>
      </c>
      <c r="T261" s="8">
        <v>1216.7250471730699</v>
      </c>
      <c r="U261" s="8">
        <v>4252</v>
      </c>
      <c r="V261" s="8">
        <v>4276</v>
      </c>
      <c r="W261" s="8">
        <v>3812</v>
      </c>
      <c r="X261" s="8">
        <v>4423</v>
      </c>
      <c r="Y261" s="8">
        <v>4300</v>
      </c>
      <c r="Z261" s="8">
        <v>5168</v>
      </c>
      <c r="AA261" s="8">
        <v>4892</v>
      </c>
      <c r="AB261" s="8">
        <v>4700</v>
      </c>
      <c r="AC261" s="8">
        <v>1182.9943505799799</v>
      </c>
      <c r="AD261" s="8">
        <v>1041.44705279461</v>
      </c>
      <c r="AE261" s="8">
        <v>1083.5524660721501</v>
      </c>
      <c r="AF261" s="8">
        <v>1934.6081936733799</v>
      </c>
      <c r="AG261" s="8">
        <v>1406.6803398217401</v>
      </c>
      <c r="AH261" s="8">
        <v>1965.6006281745499</v>
      </c>
      <c r="AI261" s="8">
        <v>1714.4345131177399</v>
      </c>
      <c r="AJ261" s="8">
        <v>1708.80934183972</v>
      </c>
      <c r="AK261" s="8">
        <v>3704.625</v>
      </c>
      <c r="AL261" s="8">
        <v>1007.054370096726</v>
      </c>
      <c r="AM261" s="8">
        <v>4477.875</v>
      </c>
      <c r="AN261" s="8">
        <v>1504.7658607592336</v>
      </c>
      <c r="AP261" s="5">
        <f t="shared" si="39"/>
        <v>3985.5</v>
      </c>
      <c r="AQ261" s="5">
        <f t="shared" si="40"/>
        <v>4765</v>
      </c>
      <c r="AR261" s="5">
        <f t="shared" si="41"/>
        <v>1174.1630108503291</v>
      </c>
      <c r="AS261" s="5">
        <f t="shared" si="42"/>
        <v>1698.8812057384375</v>
      </c>
      <c r="AT261" s="5">
        <f t="shared" si="43"/>
        <v>280</v>
      </c>
      <c r="AU261" s="5" t="str">
        <f t="shared" si="45"/>
        <v>Spain</v>
      </c>
      <c r="AW261" s="5">
        <f t="shared" si="44"/>
        <v>280</v>
      </c>
    </row>
    <row r="262" spans="1:49" x14ac:dyDescent="0.2">
      <c r="A262" s="7" t="s">
        <v>2902</v>
      </c>
      <c r="B262" s="7" t="s">
        <v>573</v>
      </c>
      <c r="C262" s="7" t="s">
        <v>574</v>
      </c>
      <c r="D262" s="7">
        <v>544135</v>
      </c>
      <c r="E262" s="8">
        <v>4606</v>
      </c>
      <c r="F262" s="8">
        <v>4786</v>
      </c>
      <c r="G262" s="8">
        <v>4234</v>
      </c>
      <c r="H262" s="8">
        <v>4436</v>
      </c>
      <c r="I262" s="8">
        <v>4833</v>
      </c>
      <c r="J262" s="8">
        <v>5645</v>
      </c>
      <c r="K262" s="8">
        <v>5137</v>
      </c>
      <c r="L262" s="8">
        <v>5067</v>
      </c>
      <c r="M262" s="8">
        <v>1894.9392826910801</v>
      </c>
      <c r="N262" s="8">
        <v>1639.72381324714</v>
      </c>
      <c r="O262" s="8">
        <v>1562.80303187189</v>
      </c>
      <c r="P262" s="8">
        <v>1725.61862006469</v>
      </c>
      <c r="Q262" s="8">
        <v>2233.5248507454198</v>
      </c>
      <c r="R262" s="8">
        <v>2481.0696904209699</v>
      </c>
      <c r="S262" s="8">
        <v>2211.41620976988</v>
      </c>
      <c r="T262" s="8">
        <v>2319.1149427591299</v>
      </c>
      <c r="U262" s="8">
        <v>5543</v>
      </c>
      <c r="V262" s="8">
        <v>5439</v>
      </c>
      <c r="W262" s="8">
        <v>5439</v>
      </c>
      <c r="X262" s="8">
        <v>5487</v>
      </c>
      <c r="Y262" s="8">
        <v>6439</v>
      </c>
      <c r="Z262" s="8">
        <v>6967</v>
      </c>
      <c r="AA262" s="8">
        <v>6725</v>
      </c>
      <c r="AB262" s="8">
        <v>6338</v>
      </c>
      <c r="AC262" s="8">
        <v>2798.1767897254399</v>
      </c>
      <c r="AD262" s="8">
        <v>2288.8829338074402</v>
      </c>
      <c r="AE262" s="8">
        <v>2617.2909943509899</v>
      </c>
      <c r="AF262" s="8">
        <v>2746.3087375528899</v>
      </c>
      <c r="AG262" s="8">
        <v>3769.4949199263401</v>
      </c>
      <c r="AH262" s="8">
        <v>4323.3807763556097</v>
      </c>
      <c r="AI262" s="8">
        <v>3666.2160862578698</v>
      </c>
      <c r="AJ262" s="8">
        <v>3944.28701035329</v>
      </c>
      <c r="AK262" s="8">
        <v>4843</v>
      </c>
      <c r="AL262" s="8">
        <v>2008.5263051962747</v>
      </c>
      <c r="AM262" s="8">
        <v>6047.125</v>
      </c>
      <c r="AN262" s="8">
        <v>3269.2547810412343</v>
      </c>
      <c r="AP262" s="5">
        <f t="shared" si="39"/>
        <v>5170.5</v>
      </c>
      <c r="AQ262" s="5">
        <f t="shared" si="40"/>
        <v>6617.25</v>
      </c>
      <c r="AR262" s="5">
        <f t="shared" si="41"/>
        <v>2194.148862752018</v>
      </c>
      <c r="AS262" s="5">
        <f t="shared" si="42"/>
        <v>3925.8446982232772</v>
      </c>
      <c r="AT262" s="5">
        <f t="shared" si="43"/>
        <v>381</v>
      </c>
      <c r="AU262" s="5" t="str">
        <f t="shared" si="45"/>
        <v>Spain</v>
      </c>
      <c r="AW262" s="5">
        <f t="shared" si="44"/>
        <v>381</v>
      </c>
    </row>
    <row r="263" spans="1:49" x14ac:dyDescent="0.2">
      <c r="A263" s="7" t="s">
        <v>2902</v>
      </c>
      <c r="B263" s="7" t="s">
        <v>576</v>
      </c>
      <c r="C263" s="7" t="s">
        <v>577</v>
      </c>
      <c r="D263" s="7">
        <v>296556</v>
      </c>
      <c r="E263" s="8">
        <v>5584</v>
      </c>
      <c r="F263" s="8">
        <v>5346</v>
      </c>
      <c r="G263" s="8">
        <v>5030</v>
      </c>
      <c r="H263" s="8">
        <v>5944</v>
      </c>
      <c r="I263" s="8">
        <v>6094</v>
      </c>
      <c r="J263" s="8">
        <v>5592</v>
      </c>
      <c r="K263" s="8">
        <v>5964</v>
      </c>
      <c r="L263" s="8">
        <v>5787</v>
      </c>
      <c r="M263" s="8">
        <v>2983.16437709721</v>
      </c>
      <c r="N263" s="8">
        <v>2292.3848118442602</v>
      </c>
      <c r="O263" s="8">
        <v>2050.8371814744501</v>
      </c>
      <c r="P263" s="8">
        <v>2742.0437602730299</v>
      </c>
      <c r="Q263" s="8">
        <v>3120.1351180117899</v>
      </c>
      <c r="R263" s="8">
        <v>2964.2373420243698</v>
      </c>
      <c r="S263" s="8">
        <v>2811.05337315832</v>
      </c>
      <c r="T263" s="8">
        <v>2907.8966527591601</v>
      </c>
      <c r="U263" s="8">
        <v>6445</v>
      </c>
      <c r="V263" s="8">
        <v>6757</v>
      </c>
      <c r="W263" s="8">
        <v>6218</v>
      </c>
      <c r="X263" s="8">
        <v>6680</v>
      </c>
      <c r="Y263" s="8">
        <v>7359</v>
      </c>
      <c r="Z263" s="8">
        <v>7457</v>
      </c>
      <c r="AA263" s="8">
        <v>7343</v>
      </c>
      <c r="AB263" s="8">
        <v>6814</v>
      </c>
      <c r="AC263" s="8">
        <v>3881.5911655851</v>
      </c>
      <c r="AD263" s="8">
        <v>3270.3905221504201</v>
      </c>
      <c r="AE263" s="8">
        <v>3193.0664478076701</v>
      </c>
      <c r="AF263" s="8">
        <v>3733.7106439048198</v>
      </c>
      <c r="AG263" s="8">
        <v>4734.5136129038801</v>
      </c>
      <c r="AH263" s="8">
        <v>5736.8623824934502</v>
      </c>
      <c r="AI263" s="8">
        <v>4536.3530666078404</v>
      </c>
      <c r="AJ263" s="8">
        <v>4611.1401555742796</v>
      </c>
      <c r="AK263" s="8">
        <v>5667.625</v>
      </c>
      <c r="AL263" s="8">
        <v>2733.9690770803236</v>
      </c>
      <c r="AM263" s="8">
        <v>6884.125</v>
      </c>
      <c r="AN263" s="8">
        <v>4212.2034996284328</v>
      </c>
      <c r="AP263" s="5">
        <f t="shared" ref="AP263:AP326" si="46">IF(COUNT(AVERAGE(I263:L263))=1,AVERAGE(I263:L263),99999)</f>
        <v>5859.25</v>
      </c>
      <c r="AQ263" s="5">
        <f t="shared" ref="AQ263:AQ326" si="47">IF(COUNT(AVERAGE(Y263:AB263))=1,AVERAGE(Y263:AB263),99999)</f>
        <v>7243.25</v>
      </c>
      <c r="AR263" s="5">
        <f t="shared" ref="AR263:AR326" si="48">IF(COUNT(AVERAGE(P263:T263))=1,AVERAGE(P263:T263),99999)</f>
        <v>2909.073249245334</v>
      </c>
      <c r="AS263" s="5">
        <f t="shared" ref="AS263:AS326" si="49">IF(COUNT(AVERAGE(AG263:AJ263))=1,AVERAGE(AG263:AJ263),99999)</f>
        <v>4904.7173043948624</v>
      </c>
      <c r="AT263" s="5">
        <f t="shared" ref="AT263:AT326" si="50">RANK(AP263,$AP$70:$AP$660,1)</f>
        <v>448</v>
      </c>
      <c r="AU263" s="5" t="str">
        <f t="shared" si="45"/>
        <v>Spain</v>
      </c>
      <c r="AW263" s="5">
        <f t="shared" ref="AW263:AW326" si="51">AV263+AT263</f>
        <v>448</v>
      </c>
    </row>
    <row r="264" spans="1:49" x14ac:dyDescent="0.2">
      <c r="A264" s="7" t="s">
        <v>2902</v>
      </c>
      <c r="B264" s="7" t="s">
        <v>579</v>
      </c>
      <c r="C264" s="7" t="s">
        <v>580</v>
      </c>
      <c r="D264" s="7">
        <v>515984</v>
      </c>
      <c r="E264" s="8">
        <v>7378</v>
      </c>
      <c r="F264" s="8">
        <v>7698</v>
      </c>
      <c r="G264" s="8">
        <v>7618</v>
      </c>
      <c r="H264" s="8">
        <v>7726</v>
      </c>
      <c r="I264" s="8">
        <v>7276</v>
      </c>
      <c r="J264" s="8">
        <v>8403</v>
      </c>
      <c r="K264" s="8">
        <v>6403</v>
      </c>
      <c r="L264" s="8">
        <v>7929</v>
      </c>
      <c r="M264" s="8">
        <v>5772.5885225885204</v>
      </c>
      <c r="N264" s="8">
        <v>6165.0165016501696</v>
      </c>
      <c r="O264" s="8">
        <v>5965.4471544715498</v>
      </c>
      <c r="P264" s="8">
        <v>6340.2777777777801</v>
      </c>
      <c r="Q264" s="8">
        <v>6336.6228070175403</v>
      </c>
      <c r="R264" s="8">
        <v>7142.8571428571404</v>
      </c>
      <c r="S264" s="8">
        <v>5087.3786407767002</v>
      </c>
      <c r="T264" s="8">
        <v>6992.1875</v>
      </c>
      <c r="U264" s="8">
        <v>7516</v>
      </c>
      <c r="V264" s="8">
        <v>8240</v>
      </c>
      <c r="W264" s="8">
        <v>8673</v>
      </c>
      <c r="X264" s="8">
        <v>9559</v>
      </c>
      <c r="Y264" s="8">
        <v>7437</v>
      </c>
      <c r="Z264" s="8">
        <v>9750</v>
      </c>
      <c r="AA264" s="8">
        <v>8467</v>
      </c>
      <c r="AB264" s="8">
        <v>9037</v>
      </c>
      <c r="AC264" s="8">
        <v>6346.0317460317501</v>
      </c>
      <c r="AD264" s="8">
        <v>6923.8095238095202</v>
      </c>
      <c r="AE264" s="8">
        <v>7926.3157894736796</v>
      </c>
      <c r="AF264" s="8">
        <v>9347.8260869565202</v>
      </c>
      <c r="AG264" s="8">
        <v>7128.5273368606704</v>
      </c>
      <c r="AH264" s="8">
        <v>9655.1724137930996</v>
      </c>
      <c r="AI264" s="8">
        <v>7567.5675675675702</v>
      </c>
      <c r="AJ264" s="8">
        <v>8848.0392156862708</v>
      </c>
      <c r="AK264" s="8">
        <v>7553.875</v>
      </c>
      <c r="AL264" s="8">
        <v>6225.2970058924257</v>
      </c>
      <c r="AM264" s="8">
        <v>8584.875</v>
      </c>
      <c r="AN264" s="8">
        <v>7967.9112100223856</v>
      </c>
      <c r="AP264" s="5">
        <f t="shared" si="46"/>
        <v>7502.75</v>
      </c>
      <c r="AQ264" s="5">
        <f t="shared" si="47"/>
        <v>8672.75</v>
      </c>
      <c r="AR264" s="5">
        <f t="shared" si="48"/>
        <v>6379.864773685832</v>
      </c>
      <c r="AS264" s="5">
        <f t="shared" si="49"/>
        <v>8299.8266334769032</v>
      </c>
      <c r="AT264" s="5">
        <f t="shared" si="50"/>
        <v>527</v>
      </c>
      <c r="AU264" s="5" t="str">
        <f t="shared" ref="AU264:AU327" si="52">IF(A264&lt;&gt;A263,A264,AU263)</f>
        <v>Spain</v>
      </c>
      <c r="AW264" s="5">
        <f t="shared" si="51"/>
        <v>527</v>
      </c>
    </row>
    <row r="265" spans="1:49" x14ac:dyDescent="0.2">
      <c r="A265" s="7" t="s">
        <v>2902</v>
      </c>
      <c r="B265" s="7" t="s">
        <v>582</v>
      </c>
      <c r="C265" s="7" t="s">
        <v>583</v>
      </c>
      <c r="D265" s="7">
        <v>419834</v>
      </c>
      <c r="E265" s="8">
        <v>6606</v>
      </c>
      <c r="F265" s="8">
        <v>6374</v>
      </c>
      <c r="G265" s="8">
        <v>5944</v>
      </c>
      <c r="H265" s="8">
        <v>5837</v>
      </c>
      <c r="I265" s="8">
        <v>7361</v>
      </c>
      <c r="J265" s="8">
        <v>7404</v>
      </c>
      <c r="K265" s="8">
        <v>7066</v>
      </c>
      <c r="L265" s="8">
        <v>6688</v>
      </c>
      <c r="M265" s="8">
        <v>4191.6164933406299</v>
      </c>
      <c r="N265" s="8">
        <v>3699.1470188653302</v>
      </c>
      <c r="O265" s="8">
        <v>3448.7738676417898</v>
      </c>
      <c r="P265" s="8">
        <v>3800.2261198137498</v>
      </c>
      <c r="Q265" s="8">
        <v>5492.8506017791697</v>
      </c>
      <c r="R265" s="8">
        <v>5219.6512407780001</v>
      </c>
      <c r="S265" s="8">
        <v>4857.2680549424704</v>
      </c>
      <c r="T265" s="8">
        <v>4659.7846597846601</v>
      </c>
      <c r="U265" s="8">
        <v>7196</v>
      </c>
      <c r="V265" s="8">
        <v>6783</v>
      </c>
      <c r="W265" s="8">
        <v>6583</v>
      </c>
      <c r="X265" s="8">
        <v>6696</v>
      </c>
      <c r="Y265" s="8">
        <v>7796</v>
      </c>
      <c r="Z265" s="8">
        <v>8454</v>
      </c>
      <c r="AA265" s="8">
        <v>7866</v>
      </c>
      <c r="AB265" s="8">
        <v>8403</v>
      </c>
      <c r="AC265" s="8">
        <v>4774.9075741776496</v>
      </c>
      <c r="AD265" s="8">
        <v>4388.9748438484903</v>
      </c>
      <c r="AE265" s="8">
        <v>4475.3608064090104</v>
      </c>
      <c r="AF265" s="8">
        <v>4854.2757417103003</v>
      </c>
      <c r="AG265" s="8">
        <v>6580.8080808080804</v>
      </c>
      <c r="AH265" s="8">
        <v>7077.6255707762602</v>
      </c>
      <c r="AI265" s="8">
        <v>6624.2690058479502</v>
      </c>
      <c r="AJ265" s="8">
        <v>7279.4117647058802</v>
      </c>
      <c r="AK265" s="8">
        <v>6660</v>
      </c>
      <c r="AL265" s="8">
        <v>4421.1647571182248</v>
      </c>
      <c r="AM265" s="8">
        <v>7472.125</v>
      </c>
      <c r="AN265" s="8">
        <v>5756.9541735354533</v>
      </c>
      <c r="AP265" s="5">
        <f t="shared" si="46"/>
        <v>7129.75</v>
      </c>
      <c r="AQ265" s="5">
        <f t="shared" si="47"/>
        <v>8129.75</v>
      </c>
      <c r="AR265" s="5">
        <f t="shared" si="48"/>
        <v>4805.9561354196094</v>
      </c>
      <c r="AS265" s="5">
        <f t="shared" si="49"/>
        <v>6890.5286055345432</v>
      </c>
      <c r="AT265" s="5">
        <f t="shared" si="50"/>
        <v>509</v>
      </c>
      <c r="AU265" s="5" t="str">
        <f t="shared" si="52"/>
        <v>Spain</v>
      </c>
      <c r="AW265" s="5">
        <f t="shared" si="51"/>
        <v>509</v>
      </c>
    </row>
    <row r="266" spans="1:49" x14ac:dyDescent="0.2">
      <c r="A266" s="7" t="s">
        <v>2902</v>
      </c>
      <c r="B266" s="7" t="s">
        <v>585</v>
      </c>
      <c r="C266" s="7" t="s">
        <v>586</v>
      </c>
      <c r="D266" s="7">
        <v>120102</v>
      </c>
      <c r="E266" s="8">
        <v>5748</v>
      </c>
      <c r="F266" s="8">
        <v>5642</v>
      </c>
      <c r="G266" s="8">
        <v>5614</v>
      </c>
      <c r="H266" s="8">
        <v>5462</v>
      </c>
      <c r="I266" s="8">
        <v>5579</v>
      </c>
      <c r="J266" s="8">
        <v>6641</v>
      </c>
      <c r="K266" s="8">
        <v>5398</v>
      </c>
      <c r="L266" s="8">
        <v>5855</v>
      </c>
      <c r="M266" s="8">
        <v>2907.5546976343999</v>
      </c>
      <c r="N266" s="8">
        <v>2693.3658090367098</v>
      </c>
      <c r="O266" s="8">
        <v>2490.9456230278502</v>
      </c>
      <c r="P266" s="8">
        <v>2846.9336454776098</v>
      </c>
      <c r="Q266" s="8">
        <v>2964.34729930911</v>
      </c>
      <c r="R266" s="8">
        <v>4245.8273683570096</v>
      </c>
      <c r="S266" s="8">
        <v>3071.4649951033398</v>
      </c>
      <c r="T266" s="8">
        <v>3507.5313888532901</v>
      </c>
      <c r="U266" s="8">
        <v>6557</v>
      </c>
      <c r="V266" s="8">
        <v>6081</v>
      </c>
      <c r="W266" s="8">
        <v>6527</v>
      </c>
      <c r="X266" s="8">
        <v>6282</v>
      </c>
      <c r="Y266" s="8">
        <v>6247</v>
      </c>
      <c r="Z266" s="8">
        <v>7079</v>
      </c>
      <c r="AA266" s="8">
        <v>6052</v>
      </c>
      <c r="AB266" s="8">
        <v>7115</v>
      </c>
      <c r="AC266" s="8">
        <v>3612.3628526645798</v>
      </c>
      <c r="AD266" s="8">
        <v>3067.9169273833199</v>
      </c>
      <c r="AE266" s="8">
        <v>3364.28940794544</v>
      </c>
      <c r="AF266" s="8">
        <v>3760.1811180055502</v>
      </c>
      <c r="AG266" s="8">
        <v>3821.0285649309999</v>
      </c>
      <c r="AH266" s="8">
        <v>4874.2409715564099</v>
      </c>
      <c r="AI266" s="8">
        <v>3557.5002775002799</v>
      </c>
      <c r="AJ266" s="8">
        <v>4574.9892802964596</v>
      </c>
      <c r="AK266" s="8">
        <v>5742.375</v>
      </c>
      <c r="AL266" s="8">
        <v>3090.9963533499144</v>
      </c>
      <c r="AM266" s="8">
        <v>6492.5</v>
      </c>
      <c r="AN266" s="8">
        <v>3829.0636750353801</v>
      </c>
      <c r="AP266" s="5">
        <f t="shared" si="46"/>
        <v>5868.25</v>
      </c>
      <c r="AQ266" s="5">
        <f t="shared" si="47"/>
        <v>6623.25</v>
      </c>
      <c r="AR266" s="5">
        <f t="shared" si="48"/>
        <v>3327.2209394200718</v>
      </c>
      <c r="AS266" s="5">
        <f t="shared" si="49"/>
        <v>4206.9397735710372</v>
      </c>
      <c r="AT266" s="5">
        <f t="shared" si="50"/>
        <v>450</v>
      </c>
      <c r="AU266" s="5" t="str">
        <f t="shared" si="52"/>
        <v>Spain</v>
      </c>
      <c r="AW266" s="5">
        <f t="shared" si="51"/>
        <v>450</v>
      </c>
    </row>
    <row r="267" spans="1:49" x14ac:dyDescent="0.2">
      <c r="A267" s="7" t="s">
        <v>2902</v>
      </c>
      <c r="B267" s="7" t="s">
        <v>588</v>
      </c>
      <c r="C267" s="7" t="s">
        <v>589</v>
      </c>
      <c r="D267" s="7">
        <v>120425</v>
      </c>
      <c r="E267" s="8">
        <v>5132</v>
      </c>
      <c r="F267" s="8">
        <v>5238</v>
      </c>
      <c r="G267" s="8">
        <v>4604</v>
      </c>
      <c r="H267" s="8">
        <v>5609</v>
      </c>
      <c r="I267" s="8">
        <v>5417</v>
      </c>
      <c r="J267" s="8">
        <v>5623</v>
      </c>
      <c r="K267" s="8">
        <v>5467</v>
      </c>
      <c r="L267" s="8">
        <v>5352</v>
      </c>
      <c r="M267" s="8">
        <v>1933.1574832060701</v>
      </c>
      <c r="N267" s="8">
        <v>2060.1151203510499</v>
      </c>
      <c r="O267" s="8">
        <v>1831.72489026471</v>
      </c>
      <c r="P267" s="8">
        <v>2175.07480248097</v>
      </c>
      <c r="Q267" s="8">
        <v>2118.5591508459102</v>
      </c>
      <c r="R267" s="8">
        <v>2637.63776037857</v>
      </c>
      <c r="S267" s="8">
        <v>2491.7838940975498</v>
      </c>
      <c r="T267" s="8">
        <v>2511.0195930588902</v>
      </c>
      <c r="U267" s="8">
        <v>6412</v>
      </c>
      <c r="V267" s="8">
        <v>5905</v>
      </c>
      <c r="W267" s="8">
        <v>5741</v>
      </c>
      <c r="X267" s="8">
        <v>6333</v>
      </c>
      <c r="Y267" s="8">
        <v>5955</v>
      </c>
      <c r="Z267" s="8">
        <v>6916</v>
      </c>
      <c r="AA267" s="8">
        <v>6386</v>
      </c>
      <c r="AB267" s="8">
        <v>7052</v>
      </c>
      <c r="AC267" s="8">
        <v>3114.7107695203799</v>
      </c>
      <c r="AD267" s="8">
        <v>2920.6622109609202</v>
      </c>
      <c r="AE267" s="8">
        <v>2924.83255169118</v>
      </c>
      <c r="AF267" s="8">
        <v>3253.36039391439</v>
      </c>
      <c r="AG267" s="8">
        <v>3150.16013797204</v>
      </c>
      <c r="AH267" s="8">
        <v>4146.7312348668302</v>
      </c>
      <c r="AI267" s="8">
        <v>3596.6044154450001</v>
      </c>
      <c r="AJ267" s="8">
        <v>3790.2298969296498</v>
      </c>
      <c r="AK267" s="8">
        <v>5305.25</v>
      </c>
      <c r="AL267" s="8">
        <v>2219.8840868354646</v>
      </c>
      <c r="AM267" s="8">
        <v>6337.5</v>
      </c>
      <c r="AN267" s="8">
        <v>3362.1614514125486</v>
      </c>
      <c r="AP267" s="5">
        <f t="shared" si="46"/>
        <v>5464.75</v>
      </c>
      <c r="AQ267" s="5">
        <f t="shared" si="47"/>
        <v>6577.25</v>
      </c>
      <c r="AR267" s="5">
        <f t="shared" si="48"/>
        <v>2386.8150401723778</v>
      </c>
      <c r="AS267" s="5">
        <f t="shared" si="49"/>
        <v>3670.9314213033804</v>
      </c>
      <c r="AT267" s="5">
        <f t="shared" si="50"/>
        <v>411</v>
      </c>
      <c r="AU267" s="5" t="str">
        <f t="shared" si="52"/>
        <v>Spain</v>
      </c>
      <c r="AW267" s="5">
        <f t="shared" si="51"/>
        <v>411</v>
      </c>
    </row>
    <row r="268" spans="1:49" x14ac:dyDescent="0.2">
      <c r="A268" s="7" t="s">
        <v>2902</v>
      </c>
      <c r="B268" s="7" t="s">
        <v>591</v>
      </c>
      <c r="C268" s="7" t="s">
        <v>592</v>
      </c>
      <c r="D268" s="7">
        <v>181575</v>
      </c>
      <c r="E268" s="8">
        <v>3444</v>
      </c>
      <c r="F268" s="8">
        <v>3070</v>
      </c>
      <c r="G268" s="8">
        <v>3112</v>
      </c>
      <c r="H268" s="8">
        <v>3492</v>
      </c>
      <c r="I268" s="8">
        <v>3220</v>
      </c>
      <c r="J268" s="8">
        <v>4177</v>
      </c>
      <c r="K268" s="8">
        <v>3736</v>
      </c>
      <c r="L268" s="8">
        <v>3922</v>
      </c>
      <c r="M268" s="8">
        <v>770.96570696836795</v>
      </c>
      <c r="N268" s="8">
        <v>740.50856814262602</v>
      </c>
      <c r="O268" s="8">
        <v>709.84587563274704</v>
      </c>
      <c r="P268" s="8">
        <v>917.17454000176303</v>
      </c>
      <c r="Q268" s="8">
        <v>856.12828934007302</v>
      </c>
      <c r="R268" s="8">
        <v>1123.4243329870401</v>
      </c>
      <c r="S268" s="8">
        <v>1025.74451804258</v>
      </c>
      <c r="T268" s="8">
        <v>1149.5601783475099</v>
      </c>
      <c r="U268" s="8">
        <v>4018</v>
      </c>
      <c r="V268" s="8">
        <v>3704</v>
      </c>
      <c r="W268" s="8">
        <v>4108</v>
      </c>
      <c r="X268" s="8">
        <v>4152</v>
      </c>
      <c r="Y268" s="8">
        <v>4106</v>
      </c>
      <c r="Z268" s="8">
        <v>5019</v>
      </c>
      <c r="AA268" s="8">
        <v>5035</v>
      </c>
      <c r="AB268" s="8">
        <v>4615</v>
      </c>
      <c r="AC268" s="8">
        <v>1215.34602096562</v>
      </c>
      <c r="AD268" s="8">
        <v>1141.64686253697</v>
      </c>
      <c r="AE268" s="8">
        <v>1322.84955058932</v>
      </c>
      <c r="AF268" s="8">
        <v>1504.4705888579001</v>
      </c>
      <c r="AG268" s="8">
        <v>1460.7749741872501</v>
      </c>
      <c r="AH268" s="8">
        <v>1905.3971555384201</v>
      </c>
      <c r="AI268" s="8">
        <v>1674.3728535277901</v>
      </c>
      <c r="AJ268" s="8">
        <v>1815.8835082176599</v>
      </c>
      <c r="AK268" s="8">
        <v>3521.625</v>
      </c>
      <c r="AL268" s="8">
        <v>911.66900118283843</v>
      </c>
      <c r="AM268" s="8">
        <v>4344.625</v>
      </c>
      <c r="AN268" s="8">
        <v>1505.0926893026162</v>
      </c>
      <c r="AP268" s="5">
        <f t="shared" si="46"/>
        <v>3763.75</v>
      </c>
      <c r="AQ268" s="5">
        <f t="shared" si="47"/>
        <v>4693.75</v>
      </c>
      <c r="AR268" s="5">
        <f t="shared" si="48"/>
        <v>1014.4063717437933</v>
      </c>
      <c r="AS268" s="5">
        <f t="shared" si="49"/>
        <v>1714.1071228677799</v>
      </c>
      <c r="AT268" s="5">
        <f t="shared" si="50"/>
        <v>239</v>
      </c>
      <c r="AU268" s="5" t="str">
        <f t="shared" si="52"/>
        <v>Spain</v>
      </c>
      <c r="AW268" s="5">
        <f t="shared" si="51"/>
        <v>239</v>
      </c>
    </row>
    <row r="269" spans="1:49" x14ac:dyDescent="0.2">
      <c r="A269" s="7" t="s">
        <v>2902</v>
      </c>
      <c r="B269" s="7" t="s">
        <v>594</v>
      </c>
      <c r="C269" s="7" t="s">
        <v>595</v>
      </c>
      <c r="D269" s="7">
        <v>118071</v>
      </c>
      <c r="E269" s="8">
        <v>4979</v>
      </c>
      <c r="F269" s="8">
        <v>5446</v>
      </c>
      <c r="G269" s="8">
        <v>4937</v>
      </c>
      <c r="H269" s="8">
        <v>4904</v>
      </c>
      <c r="I269" s="8">
        <v>5516</v>
      </c>
      <c r="J269" s="8">
        <v>6083</v>
      </c>
      <c r="K269" s="8">
        <v>5627</v>
      </c>
      <c r="L269" s="8">
        <v>5455</v>
      </c>
      <c r="M269" s="8">
        <v>2123.1987670096801</v>
      </c>
      <c r="N269" s="8">
        <v>2476.6458419908599</v>
      </c>
      <c r="O269" s="8">
        <v>2018.2830808275301</v>
      </c>
      <c r="P269" s="8">
        <v>2329.4583046131502</v>
      </c>
      <c r="Q269" s="8">
        <v>2203.5484974812598</v>
      </c>
      <c r="R269" s="8">
        <v>3094.6375154032398</v>
      </c>
      <c r="S269" s="8">
        <v>2730.84984913892</v>
      </c>
      <c r="T269" s="8">
        <v>2613.53433174459</v>
      </c>
      <c r="U269" s="8">
        <v>6237</v>
      </c>
      <c r="V269" s="8">
        <v>6904</v>
      </c>
      <c r="W269" s="8">
        <v>6203</v>
      </c>
      <c r="X269" s="8">
        <v>6258</v>
      </c>
      <c r="Y269" s="8">
        <v>7069</v>
      </c>
      <c r="Z269" s="8">
        <v>7333</v>
      </c>
      <c r="AA269" s="8">
        <v>6768</v>
      </c>
      <c r="AB269" s="8">
        <v>6946</v>
      </c>
      <c r="AC269" s="8">
        <v>3194.1248387276901</v>
      </c>
      <c r="AD269" s="8">
        <v>3947.4078327171101</v>
      </c>
      <c r="AE269" s="8">
        <v>3314.21589176211</v>
      </c>
      <c r="AF269" s="8">
        <v>3603.2842220553698</v>
      </c>
      <c r="AG269" s="8">
        <v>4110.6510359739796</v>
      </c>
      <c r="AH269" s="8">
        <v>4403.2321012320999</v>
      </c>
      <c r="AI269" s="8">
        <v>3563.8683866168299</v>
      </c>
      <c r="AJ269" s="8">
        <v>3706.8242471468302</v>
      </c>
      <c r="AK269" s="8">
        <v>5368.375</v>
      </c>
      <c r="AL269" s="8">
        <v>2448.769523526154</v>
      </c>
      <c r="AM269" s="8">
        <v>6714.75</v>
      </c>
      <c r="AN269" s="8">
        <v>3730.4510695290023</v>
      </c>
      <c r="AP269" s="5">
        <f t="shared" si="46"/>
        <v>5670.25</v>
      </c>
      <c r="AQ269" s="5">
        <f t="shared" si="47"/>
        <v>7029</v>
      </c>
      <c r="AR269" s="5">
        <f t="shared" si="48"/>
        <v>2594.405699676232</v>
      </c>
      <c r="AS269" s="5">
        <f t="shared" si="49"/>
        <v>3946.1439427424348</v>
      </c>
      <c r="AT269" s="5">
        <f t="shared" si="50"/>
        <v>426</v>
      </c>
      <c r="AU269" s="5" t="str">
        <f t="shared" si="52"/>
        <v>Spain</v>
      </c>
      <c r="AW269" s="5">
        <f t="shared" si="51"/>
        <v>426</v>
      </c>
    </row>
    <row r="270" spans="1:49" x14ac:dyDescent="0.2">
      <c r="A270" s="7" t="s">
        <v>2902</v>
      </c>
      <c r="B270" s="7" t="s">
        <v>597</v>
      </c>
      <c r="C270" s="7" t="s">
        <v>598</v>
      </c>
      <c r="D270" s="7">
        <v>88305</v>
      </c>
      <c r="E270" s="8">
        <v>7394</v>
      </c>
      <c r="F270" s="8">
        <v>6478</v>
      </c>
      <c r="G270" s="8">
        <v>6312</v>
      </c>
      <c r="H270" s="8">
        <v>6907</v>
      </c>
      <c r="I270" s="8">
        <v>8027</v>
      </c>
      <c r="J270" s="8">
        <v>8164</v>
      </c>
      <c r="K270" s="8">
        <v>7492</v>
      </c>
      <c r="L270" s="8">
        <v>7353</v>
      </c>
      <c r="M270" s="8">
        <v>4836.0260770975101</v>
      </c>
      <c r="N270" s="8">
        <v>3297.3360638031299</v>
      </c>
      <c r="O270" s="8">
        <v>3853.88300734835</v>
      </c>
      <c r="P270" s="8">
        <v>4120.5960832608898</v>
      </c>
      <c r="Q270" s="8">
        <v>5448.7283549783597</v>
      </c>
      <c r="R270" s="8">
        <v>6342.1828908554598</v>
      </c>
      <c r="S270" s="8">
        <v>5604.9382716049404</v>
      </c>
      <c r="T270" s="8">
        <v>5402.6801977621699</v>
      </c>
      <c r="U270" s="8">
        <v>7842</v>
      </c>
      <c r="V270" s="8">
        <v>7064</v>
      </c>
      <c r="W270" s="8">
        <v>7125</v>
      </c>
      <c r="X270" s="8">
        <v>7559</v>
      </c>
      <c r="Y270" s="8">
        <v>8535</v>
      </c>
      <c r="Z270" s="8">
        <v>9034</v>
      </c>
      <c r="AA270" s="8">
        <v>8197</v>
      </c>
      <c r="AB270" s="8">
        <v>8284</v>
      </c>
      <c r="AC270" s="8">
        <v>5472.2222222222199</v>
      </c>
      <c r="AD270" s="8">
        <v>4095.7248909056102</v>
      </c>
      <c r="AE270" s="8">
        <v>4979.4742755859397</v>
      </c>
      <c r="AF270" s="8">
        <v>5040.3401099603598</v>
      </c>
      <c r="AG270" s="8">
        <v>6338.9450056116702</v>
      </c>
      <c r="AH270" s="8">
        <v>8181.8181818181802</v>
      </c>
      <c r="AI270" s="8">
        <v>6780.82191780822</v>
      </c>
      <c r="AJ270" s="8">
        <v>6862.9908103592297</v>
      </c>
      <c r="AK270" s="8">
        <v>7265.875</v>
      </c>
      <c r="AL270" s="8">
        <v>4863.2963683388516</v>
      </c>
      <c r="AM270" s="8">
        <v>7955</v>
      </c>
      <c r="AN270" s="8">
        <v>5969.0421767839289</v>
      </c>
      <c r="AP270" s="5">
        <f t="shared" si="46"/>
        <v>7759</v>
      </c>
      <c r="AQ270" s="5">
        <f t="shared" si="47"/>
        <v>8512.5</v>
      </c>
      <c r="AR270" s="5">
        <f t="shared" si="48"/>
        <v>5383.8251596923637</v>
      </c>
      <c r="AS270" s="5">
        <f t="shared" si="49"/>
        <v>7041.1439788993248</v>
      </c>
      <c r="AT270" s="5">
        <f t="shared" si="50"/>
        <v>542</v>
      </c>
      <c r="AU270" s="5" t="str">
        <f t="shared" si="52"/>
        <v>Spain</v>
      </c>
      <c r="AW270" s="5">
        <f t="shared" si="51"/>
        <v>542</v>
      </c>
    </row>
    <row r="271" spans="1:49" x14ac:dyDescent="0.2">
      <c r="A271" s="7" t="s">
        <v>2902</v>
      </c>
      <c r="B271" s="7" t="s">
        <v>600</v>
      </c>
      <c r="C271" s="7" t="s">
        <v>601</v>
      </c>
      <c r="D271" s="7">
        <v>120987</v>
      </c>
      <c r="E271" s="8">
        <v>7329</v>
      </c>
      <c r="F271" s="8">
        <v>6892</v>
      </c>
      <c r="G271" s="8">
        <v>7070</v>
      </c>
      <c r="H271" s="8">
        <v>7525</v>
      </c>
      <c r="I271" s="8">
        <v>7870</v>
      </c>
      <c r="J271" s="8">
        <v>7723</v>
      </c>
      <c r="K271" s="8">
        <v>6951</v>
      </c>
      <c r="L271" s="8">
        <v>7709</v>
      </c>
      <c r="M271" s="8">
        <v>4543.0597771023304</v>
      </c>
      <c r="N271" s="8">
        <v>4374.7044917257699</v>
      </c>
      <c r="O271" s="8">
        <v>4484.6495525507898</v>
      </c>
      <c r="P271" s="8">
        <v>4949.3414387031398</v>
      </c>
      <c r="Q271" s="8">
        <v>5838.4301732925596</v>
      </c>
      <c r="R271" s="8">
        <v>5749.4004796163099</v>
      </c>
      <c r="S271" s="8">
        <v>5046.6666666666697</v>
      </c>
      <c r="T271" s="8">
        <v>6098.9583333333303</v>
      </c>
      <c r="U271" s="8">
        <v>8017</v>
      </c>
      <c r="V271" s="8">
        <v>7762</v>
      </c>
      <c r="W271" s="8">
        <v>7850</v>
      </c>
      <c r="X271" s="8">
        <v>8364</v>
      </c>
      <c r="Y271" s="8">
        <v>8481</v>
      </c>
      <c r="Z271" s="8">
        <v>9265</v>
      </c>
      <c r="AA271" s="8">
        <v>7935</v>
      </c>
      <c r="AB271" s="8">
        <v>8638</v>
      </c>
      <c r="AC271" s="8">
        <v>5965.7738095238101</v>
      </c>
      <c r="AD271" s="8">
        <v>5694.1685765215198</v>
      </c>
      <c r="AE271" s="8">
        <v>5660.7277831767597</v>
      </c>
      <c r="AF271" s="8">
        <v>6612.24489795918</v>
      </c>
      <c r="AG271" s="8">
        <v>7190.8963585434203</v>
      </c>
      <c r="AH271" s="8">
        <v>8388.8888888888905</v>
      </c>
      <c r="AI271" s="8">
        <v>6622.2578919208099</v>
      </c>
      <c r="AJ271" s="8">
        <v>7439.0243902438997</v>
      </c>
      <c r="AK271" s="8">
        <v>7383.625</v>
      </c>
      <c r="AL271" s="8">
        <v>5135.6513641238625</v>
      </c>
      <c r="AM271" s="8">
        <v>8289</v>
      </c>
      <c r="AN271" s="8">
        <v>6696.747824597287</v>
      </c>
      <c r="AP271" s="5">
        <f t="shared" si="46"/>
        <v>7563.25</v>
      </c>
      <c r="AQ271" s="5">
        <f t="shared" si="47"/>
        <v>8579.75</v>
      </c>
      <c r="AR271" s="5">
        <f t="shared" si="48"/>
        <v>5536.5594183224021</v>
      </c>
      <c r="AS271" s="5">
        <f t="shared" si="49"/>
        <v>7410.2668823992553</v>
      </c>
      <c r="AT271" s="5">
        <f t="shared" si="50"/>
        <v>531</v>
      </c>
      <c r="AU271" s="5" t="str">
        <f t="shared" si="52"/>
        <v>Spain</v>
      </c>
      <c r="AW271" s="5">
        <f t="shared" si="51"/>
        <v>531</v>
      </c>
    </row>
    <row r="272" spans="1:49" x14ac:dyDescent="0.2">
      <c r="A272" s="7" t="s">
        <v>2902</v>
      </c>
      <c r="B272" s="7" t="s">
        <v>603</v>
      </c>
      <c r="C272" s="7" t="s">
        <v>604</v>
      </c>
      <c r="D272" s="7">
        <v>100648</v>
      </c>
      <c r="E272" s="8">
        <v>7793</v>
      </c>
      <c r="F272" s="8">
        <v>7655</v>
      </c>
      <c r="G272" s="8">
        <v>6961</v>
      </c>
      <c r="H272" s="8">
        <v>7419</v>
      </c>
      <c r="I272" s="8">
        <v>7891</v>
      </c>
      <c r="J272" s="8">
        <v>8494</v>
      </c>
      <c r="K272" s="8">
        <v>8363</v>
      </c>
      <c r="L272" s="8">
        <v>7566</v>
      </c>
      <c r="M272" s="8">
        <v>6051.9480519480503</v>
      </c>
      <c r="N272" s="8">
        <v>5494.9494949494901</v>
      </c>
      <c r="O272" s="8">
        <v>4663.43841343841</v>
      </c>
      <c r="P272" s="8">
        <v>5606.0606060606096</v>
      </c>
      <c r="Q272" s="8">
        <v>6838.7096774193597</v>
      </c>
      <c r="R272" s="8">
        <v>6666.6666666666697</v>
      </c>
      <c r="S272" s="8">
        <v>6818.1818181818198</v>
      </c>
      <c r="T272" s="8">
        <v>5615.9420289855098</v>
      </c>
      <c r="U272" s="8">
        <v>8913</v>
      </c>
      <c r="V272" s="8">
        <v>8095</v>
      </c>
      <c r="W272" s="8">
        <v>7853</v>
      </c>
      <c r="X272" s="8">
        <v>9022</v>
      </c>
      <c r="Y272" s="8">
        <v>9219</v>
      </c>
      <c r="Z272" s="8">
        <v>9688</v>
      </c>
      <c r="AA272" s="8">
        <v>10000</v>
      </c>
      <c r="AB272" s="8">
        <v>9403</v>
      </c>
      <c r="AC272" s="8">
        <v>7812.2065727699501</v>
      </c>
      <c r="AD272" s="8">
        <v>6609.1954022988502</v>
      </c>
      <c r="AE272" s="8">
        <v>6898.1481481481496</v>
      </c>
      <c r="AF272" s="8">
        <v>8383.8383838383907</v>
      </c>
      <c r="AG272" s="8">
        <v>9062.5</v>
      </c>
      <c r="AH272" s="8">
        <v>9411.7647058823495</v>
      </c>
      <c r="AI272" s="8">
        <v>10000</v>
      </c>
      <c r="AJ272" s="8">
        <v>8452.3809523809505</v>
      </c>
      <c r="AK272" s="8">
        <v>7767.75</v>
      </c>
      <c r="AL272" s="8">
        <v>5969.48709470624</v>
      </c>
      <c r="AM272" s="8">
        <v>9024.125</v>
      </c>
      <c r="AN272" s="8">
        <v>8328.7542706648292</v>
      </c>
      <c r="AP272" s="5">
        <f t="shared" si="46"/>
        <v>8078.5</v>
      </c>
      <c r="AQ272" s="5">
        <f t="shared" si="47"/>
        <v>9577.5</v>
      </c>
      <c r="AR272" s="5">
        <f t="shared" si="48"/>
        <v>6309.1121594627939</v>
      </c>
      <c r="AS272" s="5">
        <f t="shared" si="49"/>
        <v>9231.6614145658241</v>
      </c>
      <c r="AT272" s="5">
        <f t="shared" si="50"/>
        <v>554</v>
      </c>
      <c r="AU272" s="5" t="str">
        <f t="shared" si="52"/>
        <v>Spain</v>
      </c>
      <c r="AW272" s="5">
        <f t="shared" si="51"/>
        <v>554</v>
      </c>
    </row>
    <row r="273" spans="1:49" x14ac:dyDescent="0.2">
      <c r="A273" s="7" t="s">
        <v>2902</v>
      </c>
      <c r="B273" s="7" t="s">
        <v>606</v>
      </c>
      <c r="C273" s="7" t="s">
        <v>607</v>
      </c>
      <c r="D273" s="7">
        <v>97026</v>
      </c>
      <c r="E273" s="8">
        <v>4512</v>
      </c>
      <c r="F273" s="8">
        <v>4561</v>
      </c>
      <c r="G273" s="8">
        <v>4708</v>
      </c>
      <c r="H273" s="8">
        <v>5611</v>
      </c>
      <c r="I273" s="8">
        <v>4984</v>
      </c>
      <c r="J273" s="8">
        <v>5203</v>
      </c>
      <c r="K273" s="8">
        <v>5612</v>
      </c>
      <c r="L273" s="8">
        <v>5708</v>
      </c>
      <c r="M273" s="8">
        <v>1782.84831394918</v>
      </c>
      <c r="N273" s="8">
        <v>1867.2466603411799</v>
      </c>
      <c r="O273" s="8">
        <v>1857.95954411611</v>
      </c>
      <c r="P273" s="8">
        <v>2552.8534631613602</v>
      </c>
      <c r="Q273" s="8">
        <v>2148.7168827425298</v>
      </c>
      <c r="R273" s="8">
        <v>2075.0536199092398</v>
      </c>
      <c r="S273" s="8">
        <v>2259.79027245008</v>
      </c>
      <c r="T273" s="8">
        <v>2719.55839258888</v>
      </c>
      <c r="U273" s="8">
        <v>5803</v>
      </c>
      <c r="V273" s="8">
        <v>5648</v>
      </c>
      <c r="W273" s="8">
        <v>5615</v>
      </c>
      <c r="X273" s="8">
        <v>6498</v>
      </c>
      <c r="Y273" s="8">
        <v>6175</v>
      </c>
      <c r="Z273" s="8">
        <v>6302</v>
      </c>
      <c r="AA273" s="8">
        <v>6242</v>
      </c>
      <c r="AB273" s="8">
        <v>7078</v>
      </c>
      <c r="AC273" s="8">
        <v>3242.2936851508298</v>
      </c>
      <c r="AD273" s="8">
        <v>2891.7289308669701</v>
      </c>
      <c r="AE273" s="8">
        <v>2990.5335951410898</v>
      </c>
      <c r="AF273" s="8">
        <v>3796.8287955734199</v>
      </c>
      <c r="AG273" s="8">
        <v>3417.54823049787</v>
      </c>
      <c r="AH273" s="8">
        <v>3867.0372512477802</v>
      </c>
      <c r="AI273" s="8">
        <v>3235.5566574858699</v>
      </c>
      <c r="AJ273" s="8">
        <v>4253.5690960581596</v>
      </c>
      <c r="AK273" s="8">
        <v>5112.375</v>
      </c>
      <c r="AL273" s="8">
        <v>2158.00339365732</v>
      </c>
      <c r="AM273" s="8">
        <v>6170.125</v>
      </c>
      <c r="AN273" s="8">
        <v>3461.8870302527489</v>
      </c>
      <c r="AP273" s="5">
        <f t="shared" si="46"/>
        <v>5376.75</v>
      </c>
      <c r="AQ273" s="5">
        <f t="shared" si="47"/>
        <v>6449.25</v>
      </c>
      <c r="AR273" s="5">
        <f t="shared" si="48"/>
        <v>2351.1945261704182</v>
      </c>
      <c r="AS273" s="5">
        <f t="shared" si="49"/>
        <v>3693.42780882242</v>
      </c>
      <c r="AT273" s="5">
        <f t="shared" si="50"/>
        <v>400</v>
      </c>
      <c r="AU273" s="5" t="str">
        <f t="shared" si="52"/>
        <v>Spain</v>
      </c>
      <c r="AW273" s="5">
        <f t="shared" si="51"/>
        <v>400</v>
      </c>
    </row>
    <row r="274" spans="1:49" x14ac:dyDescent="0.2">
      <c r="A274" s="7" t="s">
        <v>2902</v>
      </c>
      <c r="B274" s="7" t="s">
        <v>609</v>
      </c>
      <c r="C274" s="7" t="s">
        <v>610</v>
      </c>
      <c r="D274" s="7">
        <v>146811</v>
      </c>
      <c r="E274" s="8">
        <v>6258</v>
      </c>
      <c r="F274" s="8">
        <v>6621</v>
      </c>
      <c r="G274" s="8">
        <v>5790</v>
      </c>
      <c r="H274" s="8">
        <v>5911</v>
      </c>
      <c r="I274" s="8">
        <v>6650</v>
      </c>
      <c r="J274" s="8">
        <v>7140</v>
      </c>
      <c r="K274" s="8">
        <v>7127</v>
      </c>
      <c r="L274" s="8">
        <v>6833</v>
      </c>
      <c r="M274" s="8">
        <v>3858.32772825442</v>
      </c>
      <c r="N274" s="8">
        <v>3944.3596971697398</v>
      </c>
      <c r="O274" s="8">
        <v>3383.8440986955802</v>
      </c>
      <c r="P274" s="8">
        <v>3626.1838068560801</v>
      </c>
      <c r="Q274" s="8">
        <v>4669.7357694336497</v>
      </c>
      <c r="R274" s="8">
        <v>4193.3621933621898</v>
      </c>
      <c r="S274" s="8">
        <v>4795.6285370734004</v>
      </c>
      <c r="T274" s="8">
        <v>4518.5313518646899</v>
      </c>
      <c r="U274" s="8">
        <v>7655</v>
      </c>
      <c r="V274" s="8">
        <v>7254</v>
      </c>
      <c r="W274" s="8">
        <v>6735</v>
      </c>
      <c r="X274" s="8">
        <v>7293</v>
      </c>
      <c r="Y274" s="8">
        <v>8180</v>
      </c>
      <c r="Z274" s="8">
        <v>8428</v>
      </c>
      <c r="AA274" s="8">
        <v>8562</v>
      </c>
      <c r="AB274" s="8">
        <v>8468</v>
      </c>
      <c r="AC274" s="8">
        <v>5808.9676466639803</v>
      </c>
      <c r="AD274" s="8">
        <v>5152.3672095100701</v>
      </c>
      <c r="AE274" s="8">
        <v>5155.9040590405903</v>
      </c>
      <c r="AF274" s="8">
        <v>5777.1023302938202</v>
      </c>
      <c r="AG274" s="8">
        <v>7201.3468013468</v>
      </c>
      <c r="AH274" s="8">
        <v>6929.9242424242402</v>
      </c>
      <c r="AI274" s="8">
        <v>7189.2955529319197</v>
      </c>
      <c r="AJ274" s="8">
        <v>7023.3100233100204</v>
      </c>
      <c r="AK274" s="8">
        <v>6541.25</v>
      </c>
      <c r="AL274" s="8">
        <v>4123.7466478387187</v>
      </c>
      <c r="AM274" s="8">
        <v>7821.875</v>
      </c>
      <c r="AN274" s="8">
        <v>6279.7772331901797</v>
      </c>
      <c r="AP274" s="5">
        <f t="shared" si="46"/>
        <v>6937.5</v>
      </c>
      <c r="AQ274" s="5">
        <f t="shared" si="47"/>
        <v>8409.5</v>
      </c>
      <c r="AR274" s="5">
        <f t="shared" si="48"/>
        <v>4360.6883317180018</v>
      </c>
      <c r="AS274" s="5">
        <f t="shared" si="49"/>
        <v>7085.9691550032449</v>
      </c>
      <c r="AT274" s="5">
        <f t="shared" si="50"/>
        <v>497</v>
      </c>
      <c r="AU274" s="5" t="str">
        <f t="shared" si="52"/>
        <v>Spain</v>
      </c>
      <c r="AW274" s="5">
        <f t="shared" si="51"/>
        <v>497</v>
      </c>
    </row>
    <row r="275" spans="1:49" x14ac:dyDescent="0.2">
      <c r="A275" s="7" t="s">
        <v>2902</v>
      </c>
      <c r="B275" s="7" t="s">
        <v>612</v>
      </c>
      <c r="C275" s="7" t="s">
        <v>613</v>
      </c>
      <c r="D275" s="7">
        <v>141120</v>
      </c>
      <c r="E275" s="8">
        <v>4423</v>
      </c>
      <c r="F275" s="8">
        <v>4196</v>
      </c>
      <c r="G275" s="8">
        <v>4053</v>
      </c>
      <c r="H275" s="8">
        <v>4030</v>
      </c>
      <c r="I275" s="8">
        <v>4612</v>
      </c>
      <c r="J275" s="8">
        <v>5049</v>
      </c>
      <c r="K275" s="8">
        <v>4100</v>
      </c>
      <c r="L275" s="8">
        <v>4507</v>
      </c>
      <c r="M275" s="8">
        <v>1170.30778946598</v>
      </c>
      <c r="N275" s="8">
        <v>1197.63904491636</v>
      </c>
      <c r="O275" s="8">
        <v>1140.3068183560799</v>
      </c>
      <c r="P275" s="8">
        <v>1283.5627718615899</v>
      </c>
      <c r="Q275" s="8">
        <v>1454.00413692128</v>
      </c>
      <c r="R275" s="8">
        <v>1697.92789789106</v>
      </c>
      <c r="S275" s="8">
        <v>1406.13404698101</v>
      </c>
      <c r="T275" s="8">
        <v>1706.5639706831</v>
      </c>
      <c r="U275" s="8">
        <v>5095</v>
      </c>
      <c r="V275" s="8">
        <v>4793</v>
      </c>
      <c r="W275" s="8">
        <v>4873</v>
      </c>
      <c r="X275" s="8">
        <v>5021</v>
      </c>
      <c r="Y275" s="8">
        <v>5394</v>
      </c>
      <c r="Z275" s="8">
        <v>5922</v>
      </c>
      <c r="AA275" s="8">
        <v>5008</v>
      </c>
      <c r="AB275" s="8">
        <v>5215</v>
      </c>
      <c r="AC275" s="8">
        <v>1859.4459516853401</v>
      </c>
      <c r="AD275" s="8">
        <v>1713.3679746330399</v>
      </c>
      <c r="AE275" s="8">
        <v>1734.9303330345599</v>
      </c>
      <c r="AF275" s="8">
        <v>2022.24865424156</v>
      </c>
      <c r="AG275" s="8">
        <v>2211.7311445774899</v>
      </c>
      <c r="AH275" s="8">
        <v>2685.0102679486599</v>
      </c>
      <c r="AI275" s="8">
        <v>2191.55030610116</v>
      </c>
      <c r="AJ275" s="8">
        <v>2500.84442557176</v>
      </c>
      <c r="AK275" s="8">
        <v>4371.25</v>
      </c>
      <c r="AL275" s="8">
        <v>1382.0558096345576</v>
      </c>
      <c r="AM275" s="8">
        <v>5165.125</v>
      </c>
      <c r="AN275" s="8">
        <v>2114.8911322241966</v>
      </c>
      <c r="AP275" s="5">
        <f t="shared" si="46"/>
        <v>4567</v>
      </c>
      <c r="AQ275" s="5">
        <f t="shared" si="47"/>
        <v>5384.75</v>
      </c>
      <c r="AR275" s="5">
        <f t="shared" si="48"/>
        <v>1509.638564867608</v>
      </c>
      <c r="AS275" s="5">
        <f t="shared" si="49"/>
        <v>2397.2840360497676</v>
      </c>
      <c r="AT275" s="5">
        <f t="shared" si="50"/>
        <v>327</v>
      </c>
      <c r="AU275" s="5" t="str">
        <f t="shared" si="52"/>
        <v>Spain</v>
      </c>
      <c r="AW275" s="5">
        <f t="shared" si="51"/>
        <v>327</v>
      </c>
    </row>
    <row r="276" spans="1:49" x14ac:dyDescent="0.2">
      <c r="A276" s="7" t="s">
        <v>2902</v>
      </c>
      <c r="B276" s="7" t="s">
        <v>615</v>
      </c>
      <c r="C276" s="7" t="s">
        <v>616</v>
      </c>
      <c r="D276" s="7">
        <v>110094</v>
      </c>
      <c r="E276" s="8">
        <v>6874</v>
      </c>
      <c r="F276" s="8">
        <v>6692</v>
      </c>
      <c r="G276" s="8">
        <v>5214</v>
      </c>
      <c r="H276" s="8">
        <v>5847</v>
      </c>
      <c r="I276" s="8">
        <v>6626</v>
      </c>
      <c r="J276" s="8">
        <v>6677</v>
      </c>
      <c r="K276" s="8">
        <v>6920</v>
      </c>
      <c r="L276" s="8">
        <v>7079</v>
      </c>
      <c r="M276" s="8">
        <v>4241.7749662331698</v>
      </c>
      <c r="N276" s="8">
        <v>3602.9603762319698</v>
      </c>
      <c r="O276" s="8">
        <v>3158.2875712094601</v>
      </c>
      <c r="P276" s="8">
        <v>3896.0370019972702</v>
      </c>
      <c r="Q276" s="8">
        <v>4810.8225108225097</v>
      </c>
      <c r="R276" s="8">
        <v>4609.5750128008203</v>
      </c>
      <c r="S276" s="8">
        <v>4277.4891774891803</v>
      </c>
      <c r="T276" s="8">
        <v>4795.5096073517097</v>
      </c>
      <c r="U276" s="8">
        <v>7505</v>
      </c>
      <c r="V276" s="8">
        <v>7352</v>
      </c>
      <c r="W276" s="8">
        <v>7349</v>
      </c>
      <c r="X276" s="8">
        <v>7222</v>
      </c>
      <c r="Y276" s="8">
        <v>7554</v>
      </c>
      <c r="Z276" s="8">
        <v>7376</v>
      </c>
      <c r="AA276" s="8">
        <v>7507</v>
      </c>
      <c r="AB276" s="8">
        <v>8002</v>
      </c>
      <c r="AC276" s="8">
        <v>5244.6741854636603</v>
      </c>
      <c r="AD276" s="8">
        <v>4471.0211252563204</v>
      </c>
      <c r="AE276" s="8">
        <v>5535.9942500206798</v>
      </c>
      <c r="AF276" s="8">
        <v>5550.5896958410904</v>
      </c>
      <c r="AG276" s="8">
        <v>6281.2963292415297</v>
      </c>
      <c r="AH276" s="8">
        <v>5857.3446327683596</v>
      </c>
      <c r="AI276" s="8">
        <v>5702.6055705300996</v>
      </c>
      <c r="AJ276" s="8">
        <v>6732.83261802575</v>
      </c>
      <c r="AK276" s="8">
        <v>6491.125</v>
      </c>
      <c r="AL276" s="8">
        <v>4174.0570280170114</v>
      </c>
      <c r="AM276" s="8">
        <v>7483.375</v>
      </c>
      <c r="AN276" s="8">
        <v>5672.0448008934354</v>
      </c>
      <c r="AP276" s="5">
        <f t="shared" si="46"/>
        <v>6825.5</v>
      </c>
      <c r="AQ276" s="5">
        <f t="shared" si="47"/>
        <v>7609.75</v>
      </c>
      <c r="AR276" s="5">
        <f t="shared" si="48"/>
        <v>4477.8866620922981</v>
      </c>
      <c r="AS276" s="5">
        <f t="shared" si="49"/>
        <v>6143.519787641435</v>
      </c>
      <c r="AT276" s="5">
        <f t="shared" si="50"/>
        <v>494</v>
      </c>
      <c r="AU276" s="5" t="str">
        <f t="shared" si="52"/>
        <v>Spain</v>
      </c>
      <c r="AW276" s="5">
        <f t="shared" si="51"/>
        <v>494</v>
      </c>
    </row>
    <row r="277" spans="1:49" x14ac:dyDescent="0.2">
      <c r="A277" s="7" t="s">
        <v>2902</v>
      </c>
      <c r="B277" s="7" t="s">
        <v>618</v>
      </c>
      <c r="C277" s="7" t="s">
        <v>619</v>
      </c>
      <c r="D277" s="7">
        <v>120106</v>
      </c>
      <c r="E277" s="8">
        <v>4776</v>
      </c>
      <c r="F277" s="8">
        <v>4513</v>
      </c>
      <c r="G277" s="8">
        <v>4282</v>
      </c>
      <c r="H277" s="8">
        <v>4668</v>
      </c>
      <c r="I277" s="8">
        <v>4937</v>
      </c>
      <c r="J277" s="8">
        <v>5252</v>
      </c>
      <c r="K277" s="8">
        <v>4850</v>
      </c>
      <c r="L277" s="8">
        <v>4796</v>
      </c>
      <c r="M277" s="8">
        <v>1893.75347082453</v>
      </c>
      <c r="N277" s="8">
        <v>1443.74314091265</v>
      </c>
      <c r="O277" s="8">
        <v>1566.1222567643799</v>
      </c>
      <c r="P277" s="8">
        <v>2074.3687562607802</v>
      </c>
      <c r="Q277" s="8">
        <v>1946.1088432829599</v>
      </c>
      <c r="R277" s="8">
        <v>2111.1104855168301</v>
      </c>
      <c r="S277" s="8">
        <v>2143.52507345102</v>
      </c>
      <c r="T277" s="8">
        <v>2417.0724300910201</v>
      </c>
      <c r="U277" s="8">
        <v>5454</v>
      </c>
      <c r="V277" s="8">
        <v>5478</v>
      </c>
      <c r="W277" s="8">
        <v>5491</v>
      </c>
      <c r="X277" s="8">
        <v>5798</v>
      </c>
      <c r="Y277" s="8">
        <v>6130</v>
      </c>
      <c r="Z277" s="8">
        <v>6297</v>
      </c>
      <c r="AA277" s="8">
        <v>6064</v>
      </c>
      <c r="AB277" s="8">
        <v>5999</v>
      </c>
      <c r="AC277" s="8">
        <v>3040.9845385139602</v>
      </c>
      <c r="AD277" s="8">
        <v>2506.7233774607798</v>
      </c>
      <c r="AE277" s="8">
        <v>2631.6597487450299</v>
      </c>
      <c r="AF277" s="8">
        <v>3380.4779366614498</v>
      </c>
      <c r="AG277" s="8">
        <v>3315.5466540662001</v>
      </c>
      <c r="AH277" s="8">
        <v>3373.2094419590499</v>
      </c>
      <c r="AI277" s="8">
        <v>3274.6104042156699</v>
      </c>
      <c r="AJ277" s="8">
        <v>3603.5057106085501</v>
      </c>
      <c r="AK277" s="8">
        <v>4759.25</v>
      </c>
      <c r="AL277" s="8">
        <v>1949.4755571380213</v>
      </c>
      <c r="AM277" s="8">
        <v>5838.875</v>
      </c>
      <c r="AN277" s="8">
        <v>3140.8397265288363</v>
      </c>
      <c r="AP277" s="5">
        <f t="shared" si="46"/>
        <v>4958.75</v>
      </c>
      <c r="AQ277" s="5">
        <f t="shared" si="47"/>
        <v>6122.5</v>
      </c>
      <c r="AR277" s="5">
        <f t="shared" si="48"/>
        <v>2138.4371177205221</v>
      </c>
      <c r="AS277" s="5">
        <f t="shared" si="49"/>
        <v>3391.7180527123674</v>
      </c>
      <c r="AT277" s="5">
        <f t="shared" si="50"/>
        <v>361</v>
      </c>
      <c r="AU277" s="5" t="str">
        <f t="shared" si="52"/>
        <v>Spain</v>
      </c>
      <c r="AW277" s="5">
        <f t="shared" si="51"/>
        <v>361</v>
      </c>
    </row>
    <row r="278" spans="1:49" x14ac:dyDescent="0.2">
      <c r="A278" s="7" t="s">
        <v>2902</v>
      </c>
      <c r="B278" s="7" t="s">
        <v>621</v>
      </c>
      <c r="C278" s="7" t="s">
        <v>622</v>
      </c>
      <c r="D278" s="7">
        <v>128144</v>
      </c>
      <c r="E278" s="8">
        <v>5669</v>
      </c>
      <c r="F278" s="8">
        <v>5549</v>
      </c>
      <c r="G278" s="8">
        <v>5212</v>
      </c>
      <c r="H278" s="8">
        <v>5714</v>
      </c>
      <c r="I278" s="8">
        <v>5762</v>
      </c>
      <c r="J278" s="8">
        <v>6375</v>
      </c>
      <c r="K278" s="8">
        <v>6163</v>
      </c>
      <c r="L278" s="8">
        <v>5900</v>
      </c>
      <c r="M278" s="8">
        <v>2267.7223037970898</v>
      </c>
      <c r="N278" s="8">
        <v>2197.44116917683</v>
      </c>
      <c r="O278" s="8">
        <v>2436.5362633023801</v>
      </c>
      <c r="P278" s="8">
        <v>2407.9322292856</v>
      </c>
      <c r="Q278" s="8">
        <v>2678.01148525093</v>
      </c>
      <c r="R278" s="8">
        <v>3390.4316099438101</v>
      </c>
      <c r="S278" s="8">
        <v>3183.5830418082601</v>
      </c>
      <c r="T278" s="8">
        <v>2987.98098976352</v>
      </c>
      <c r="U278" s="8">
        <v>5998</v>
      </c>
      <c r="V278" s="8">
        <v>6199</v>
      </c>
      <c r="W278" s="8">
        <v>5993</v>
      </c>
      <c r="X278" s="8">
        <v>6474</v>
      </c>
      <c r="Y278" s="8">
        <v>6145</v>
      </c>
      <c r="Z278" s="8">
        <v>7304</v>
      </c>
      <c r="AA278" s="8">
        <v>6343</v>
      </c>
      <c r="AB278" s="8">
        <v>6776</v>
      </c>
      <c r="AC278" s="8">
        <v>3013.4968967653799</v>
      </c>
      <c r="AD278" s="8">
        <v>3001.2291059201798</v>
      </c>
      <c r="AE278" s="8">
        <v>3408.92446950664</v>
      </c>
      <c r="AF278" s="8">
        <v>3330.2617655829899</v>
      </c>
      <c r="AG278" s="8">
        <v>3375.1757345229998</v>
      </c>
      <c r="AH278" s="8">
        <v>3946.9997049680901</v>
      </c>
      <c r="AI278" s="8">
        <v>3555.3502237429302</v>
      </c>
      <c r="AJ278" s="8">
        <v>3919.7221420871801</v>
      </c>
      <c r="AK278" s="8">
        <v>5793</v>
      </c>
      <c r="AL278" s="8">
        <v>2693.7048865410525</v>
      </c>
      <c r="AM278" s="8">
        <v>6404</v>
      </c>
      <c r="AN278" s="8">
        <v>3443.8950053870485</v>
      </c>
      <c r="AP278" s="5">
        <f t="shared" si="46"/>
        <v>6050</v>
      </c>
      <c r="AQ278" s="5">
        <f t="shared" si="47"/>
        <v>6642</v>
      </c>
      <c r="AR278" s="5">
        <f t="shared" si="48"/>
        <v>2929.5878712104245</v>
      </c>
      <c r="AS278" s="5">
        <f t="shared" si="49"/>
        <v>3699.3119513303</v>
      </c>
      <c r="AT278" s="5">
        <f t="shared" si="50"/>
        <v>458</v>
      </c>
      <c r="AU278" s="5" t="str">
        <f t="shared" si="52"/>
        <v>Spain</v>
      </c>
      <c r="AW278" s="5">
        <f t="shared" si="51"/>
        <v>458</v>
      </c>
    </row>
    <row r="279" spans="1:49" x14ac:dyDescent="0.2">
      <c r="A279" s="7" t="s">
        <v>2902</v>
      </c>
      <c r="B279" s="7" t="s">
        <v>624</v>
      </c>
      <c r="C279" s="7" t="s">
        <v>625</v>
      </c>
      <c r="D279" s="7">
        <v>105420</v>
      </c>
      <c r="E279" s="8">
        <v>4752</v>
      </c>
      <c r="F279" s="8">
        <v>5340</v>
      </c>
      <c r="G279" s="8">
        <v>4886</v>
      </c>
      <c r="H279" s="8">
        <v>5362</v>
      </c>
      <c r="I279" s="8">
        <v>5479</v>
      </c>
      <c r="J279" s="8">
        <v>5187</v>
      </c>
      <c r="K279" s="8">
        <v>5260</v>
      </c>
      <c r="L279" s="8">
        <v>4760</v>
      </c>
      <c r="M279" s="8">
        <v>1840.7079043285701</v>
      </c>
      <c r="N279" s="8">
        <v>2367.5820405566201</v>
      </c>
      <c r="O279" s="8">
        <v>1729.9316149205799</v>
      </c>
      <c r="P279" s="8">
        <v>2297.9805865940698</v>
      </c>
      <c r="Q279" s="8">
        <v>2292.1101453830202</v>
      </c>
      <c r="R279" s="8">
        <v>2329.1474282643799</v>
      </c>
      <c r="S279" s="8">
        <v>2118.3254104096</v>
      </c>
      <c r="T279" s="8">
        <v>2046.2315647371299</v>
      </c>
      <c r="U279" s="8">
        <v>6062</v>
      </c>
      <c r="V279" s="8">
        <v>6498</v>
      </c>
      <c r="W279" s="8">
        <v>5788</v>
      </c>
      <c r="X279" s="8">
        <v>6329</v>
      </c>
      <c r="Y279" s="8">
        <v>6544</v>
      </c>
      <c r="Z279" s="8">
        <v>6731</v>
      </c>
      <c r="AA279" s="8">
        <v>5793</v>
      </c>
      <c r="AB279" s="8">
        <v>6183</v>
      </c>
      <c r="AC279" s="8">
        <v>2825.0090800945</v>
      </c>
      <c r="AD279" s="8">
        <v>3335.4262294622999</v>
      </c>
      <c r="AE279" s="8">
        <v>2851.5030613521299</v>
      </c>
      <c r="AF279" s="8">
        <v>3232.6716373931899</v>
      </c>
      <c r="AG279" s="8">
        <v>3303.0546563283001</v>
      </c>
      <c r="AH279" s="8">
        <v>3917.2034861689999</v>
      </c>
      <c r="AI279" s="8">
        <v>2929.35458949234</v>
      </c>
      <c r="AJ279" s="8">
        <v>3212.3338897185499</v>
      </c>
      <c r="AK279" s="8">
        <v>5128.25</v>
      </c>
      <c r="AL279" s="8">
        <v>2127.752086899246</v>
      </c>
      <c r="AM279" s="8">
        <v>6241</v>
      </c>
      <c r="AN279" s="8">
        <v>3200.8195787512891</v>
      </c>
      <c r="AP279" s="5">
        <f t="shared" si="46"/>
        <v>5171.5</v>
      </c>
      <c r="AQ279" s="5">
        <f t="shared" si="47"/>
        <v>6312.75</v>
      </c>
      <c r="AR279" s="5">
        <f t="shared" si="48"/>
        <v>2216.75902707764</v>
      </c>
      <c r="AS279" s="5">
        <f t="shared" si="49"/>
        <v>3340.4866554270475</v>
      </c>
      <c r="AT279" s="5">
        <f t="shared" si="50"/>
        <v>382</v>
      </c>
      <c r="AU279" s="5" t="str">
        <f t="shared" si="52"/>
        <v>Spain</v>
      </c>
      <c r="AW279" s="5">
        <f t="shared" si="51"/>
        <v>382</v>
      </c>
    </row>
    <row r="280" spans="1:49" x14ac:dyDescent="0.2">
      <c r="A280" s="7" t="s">
        <v>2902</v>
      </c>
      <c r="B280" s="7" t="s">
        <v>627</v>
      </c>
      <c r="C280" s="7" t="s">
        <v>628</v>
      </c>
      <c r="D280" s="7">
        <v>154159</v>
      </c>
      <c r="E280" s="8">
        <v>6015</v>
      </c>
      <c r="F280" s="8">
        <v>5265</v>
      </c>
      <c r="G280" s="8">
        <v>4967</v>
      </c>
      <c r="H280" s="8">
        <v>5800</v>
      </c>
      <c r="I280" s="8">
        <v>6458</v>
      </c>
      <c r="J280" s="8">
        <v>6576</v>
      </c>
      <c r="K280" s="8">
        <v>6864</v>
      </c>
      <c r="L280" s="8">
        <v>7345</v>
      </c>
      <c r="M280" s="8">
        <v>3453.59616384433</v>
      </c>
      <c r="N280" s="8">
        <v>2604.6508142709299</v>
      </c>
      <c r="O280" s="8">
        <v>2372.01123872793</v>
      </c>
      <c r="P280" s="8">
        <v>3274.4676781334902</v>
      </c>
      <c r="Q280" s="8">
        <v>4113.8009226679196</v>
      </c>
      <c r="R280" s="8">
        <v>4263.9189647150697</v>
      </c>
      <c r="S280" s="8">
        <v>4157.3367260390196</v>
      </c>
      <c r="T280" s="8">
        <v>5036.92905733722</v>
      </c>
      <c r="U280" s="8">
        <v>6480</v>
      </c>
      <c r="V280" s="8">
        <v>5872</v>
      </c>
      <c r="W280" s="8">
        <v>6095</v>
      </c>
      <c r="X280" s="8">
        <v>6501</v>
      </c>
      <c r="Y280" s="8">
        <v>7410</v>
      </c>
      <c r="Z280" s="8">
        <v>7885</v>
      </c>
      <c r="AA280" s="8">
        <v>7719</v>
      </c>
      <c r="AB280" s="8">
        <v>8479</v>
      </c>
      <c r="AC280" s="8">
        <v>3835.3474630304599</v>
      </c>
      <c r="AD280" s="8">
        <v>3173.8791346022299</v>
      </c>
      <c r="AE280" s="8">
        <v>3434.9013310113901</v>
      </c>
      <c r="AF280" s="8">
        <v>4026.8869535024901</v>
      </c>
      <c r="AG280" s="8">
        <v>5347.2359532048104</v>
      </c>
      <c r="AH280" s="8">
        <v>6081.9735819735797</v>
      </c>
      <c r="AI280" s="8">
        <v>5787.8306878306903</v>
      </c>
      <c r="AJ280" s="8">
        <v>7267.7070828331298</v>
      </c>
      <c r="AK280" s="8">
        <v>6161.25</v>
      </c>
      <c r="AL280" s="8">
        <v>3659.5889457169887</v>
      </c>
      <c r="AM280" s="8">
        <v>7055.125</v>
      </c>
      <c r="AN280" s="8">
        <v>4869.4702734985976</v>
      </c>
      <c r="AP280" s="5">
        <f t="shared" si="46"/>
        <v>6810.75</v>
      </c>
      <c r="AQ280" s="5">
        <f t="shared" si="47"/>
        <v>7873.25</v>
      </c>
      <c r="AR280" s="5">
        <f t="shared" si="48"/>
        <v>4169.2906697785438</v>
      </c>
      <c r="AS280" s="5">
        <f t="shared" si="49"/>
        <v>6121.1868264605528</v>
      </c>
      <c r="AT280" s="5">
        <f t="shared" si="50"/>
        <v>492</v>
      </c>
      <c r="AU280" s="5" t="str">
        <f t="shared" si="52"/>
        <v>Spain</v>
      </c>
      <c r="AW280" s="5">
        <f t="shared" si="51"/>
        <v>492</v>
      </c>
    </row>
    <row r="281" spans="1:49" x14ac:dyDescent="0.2">
      <c r="A281" s="7" t="s">
        <v>2902</v>
      </c>
      <c r="B281" s="7" t="s">
        <v>630</v>
      </c>
      <c r="C281" s="7" t="s">
        <v>631</v>
      </c>
      <c r="D281" s="7">
        <v>84318</v>
      </c>
      <c r="E281" s="8">
        <v>7640</v>
      </c>
      <c r="F281" s="8">
        <v>7212</v>
      </c>
      <c r="G281" s="8">
        <v>6188</v>
      </c>
      <c r="H281" s="8">
        <v>7649</v>
      </c>
      <c r="I281" s="8">
        <v>7661</v>
      </c>
      <c r="J281" s="8">
        <v>8244</v>
      </c>
      <c r="K281" s="8">
        <v>7576</v>
      </c>
      <c r="L281" s="8">
        <v>7853</v>
      </c>
      <c r="M281" s="8">
        <v>5513.4825014343096</v>
      </c>
      <c r="N281" s="8">
        <v>4698.7399770904904</v>
      </c>
      <c r="O281" s="8">
        <v>4276.4801738185797</v>
      </c>
      <c r="P281" s="8">
        <v>5221.3274198568297</v>
      </c>
      <c r="Q281" s="8">
        <v>5713.7468155986699</v>
      </c>
      <c r="R281" s="8">
        <v>6244.4444444444398</v>
      </c>
      <c r="S281" s="8">
        <v>5288.9858233369696</v>
      </c>
      <c r="T281" s="8">
        <v>5862.36559139785</v>
      </c>
      <c r="U281" s="8">
        <v>8523</v>
      </c>
      <c r="V281" s="8">
        <v>8155</v>
      </c>
      <c r="W281" s="8">
        <v>8619</v>
      </c>
      <c r="X281" s="8">
        <v>8277</v>
      </c>
      <c r="Y281" s="8">
        <v>8537</v>
      </c>
      <c r="Z281" s="8">
        <v>8709</v>
      </c>
      <c r="AA281" s="8">
        <v>8282</v>
      </c>
      <c r="AB281" s="8">
        <v>8818</v>
      </c>
      <c r="AC281" s="8">
        <v>6561.68831168831</v>
      </c>
      <c r="AD281" s="8">
        <v>6329.3040293040303</v>
      </c>
      <c r="AE281" s="8">
        <v>7507.1839080459804</v>
      </c>
      <c r="AF281" s="8">
        <v>6503.5897435897396</v>
      </c>
      <c r="AG281" s="8">
        <v>7145.7965902410297</v>
      </c>
      <c r="AH281" s="8">
        <v>7560</v>
      </c>
      <c r="AI281" s="8">
        <v>6633.7448559670802</v>
      </c>
      <c r="AJ281" s="8">
        <v>7594.3396226415098</v>
      </c>
      <c r="AK281" s="8">
        <v>7502.875</v>
      </c>
      <c r="AL281" s="8">
        <v>5352.4465933722668</v>
      </c>
      <c r="AM281" s="8">
        <v>8490</v>
      </c>
      <c r="AN281" s="8">
        <v>6979.4558826847096</v>
      </c>
      <c r="AP281" s="5">
        <f t="shared" si="46"/>
        <v>7833.5</v>
      </c>
      <c r="AQ281" s="5">
        <f t="shared" si="47"/>
        <v>8586.5</v>
      </c>
      <c r="AR281" s="5">
        <f t="shared" si="48"/>
        <v>5666.1740189269531</v>
      </c>
      <c r="AS281" s="5">
        <f t="shared" si="49"/>
        <v>7233.4702672124049</v>
      </c>
      <c r="AT281" s="5">
        <f t="shared" si="50"/>
        <v>544</v>
      </c>
      <c r="AU281" s="5" t="str">
        <f t="shared" si="52"/>
        <v>Spain</v>
      </c>
      <c r="AW281" s="5">
        <f t="shared" si="51"/>
        <v>544</v>
      </c>
    </row>
    <row r="282" spans="1:49" x14ac:dyDescent="0.2">
      <c r="A282" s="7" t="s">
        <v>2902</v>
      </c>
      <c r="B282" s="7" t="s">
        <v>633</v>
      </c>
      <c r="C282" s="7" t="s">
        <v>634</v>
      </c>
      <c r="D282" s="7">
        <v>68386</v>
      </c>
      <c r="E282" s="8">
        <v>6079</v>
      </c>
      <c r="F282" s="8">
        <v>5853</v>
      </c>
      <c r="G282" s="8">
        <v>5671</v>
      </c>
      <c r="H282" s="8">
        <v>5668</v>
      </c>
      <c r="I282" s="8">
        <v>6305</v>
      </c>
      <c r="J282" s="8">
        <v>5682</v>
      </c>
      <c r="K282" s="8">
        <v>6064</v>
      </c>
      <c r="L282" s="8">
        <v>6923</v>
      </c>
      <c r="M282" s="8">
        <v>2796.18208769994</v>
      </c>
      <c r="N282" s="8">
        <v>2844.96921843788</v>
      </c>
      <c r="O282" s="8">
        <v>3214.5708627345098</v>
      </c>
      <c r="P282" s="8">
        <v>3100.29573029018</v>
      </c>
      <c r="Q282" s="8">
        <v>3406.6293183940202</v>
      </c>
      <c r="R282" s="8">
        <v>3098.4871903032199</v>
      </c>
      <c r="S282" s="8">
        <v>3296.2059084024099</v>
      </c>
      <c r="T282" s="8">
        <v>3601.3887092436198</v>
      </c>
      <c r="U282" s="8">
        <v>6841</v>
      </c>
      <c r="V282" s="8">
        <v>6856</v>
      </c>
      <c r="W282" s="8">
        <v>6711</v>
      </c>
      <c r="X282" s="8">
        <v>6216</v>
      </c>
      <c r="Y282" s="8">
        <v>7528</v>
      </c>
      <c r="Z282" s="8">
        <v>6895</v>
      </c>
      <c r="AA282" s="8">
        <v>6771</v>
      </c>
      <c r="AB282" s="8">
        <v>7297</v>
      </c>
      <c r="AC282" s="8">
        <v>3882.0808200627198</v>
      </c>
      <c r="AD282" s="8">
        <v>3990.9549411162302</v>
      </c>
      <c r="AE282" s="8">
        <v>4442.6010110049201</v>
      </c>
      <c r="AF282" s="8">
        <v>4181.1214749359096</v>
      </c>
      <c r="AG282" s="8">
        <v>5052.7288540987201</v>
      </c>
      <c r="AH282" s="8">
        <v>4543.1218177332203</v>
      </c>
      <c r="AI282" s="8">
        <v>4285.0431518125897</v>
      </c>
      <c r="AJ282" s="8">
        <v>4362.4044748446704</v>
      </c>
      <c r="AK282" s="8">
        <v>6030.625</v>
      </c>
      <c r="AL282" s="8">
        <v>3169.8411281882222</v>
      </c>
      <c r="AM282" s="8">
        <v>6889.375</v>
      </c>
      <c r="AN282" s="8">
        <v>4342.5070682011219</v>
      </c>
      <c r="AP282" s="5">
        <f t="shared" si="46"/>
        <v>6243.5</v>
      </c>
      <c r="AQ282" s="5">
        <f t="shared" si="47"/>
        <v>7122.75</v>
      </c>
      <c r="AR282" s="5">
        <f t="shared" si="48"/>
        <v>3300.6013713266902</v>
      </c>
      <c r="AS282" s="5">
        <f t="shared" si="49"/>
        <v>4560.8245746223001</v>
      </c>
      <c r="AT282" s="5">
        <f t="shared" si="50"/>
        <v>468</v>
      </c>
      <c r="AU282" s="5" t="str">
        <f t="shared" si="52"/>
        <v>Spain</v>
      </c>
      <c r="AW282" s="5">
        <f t="shared" si="51"/>
        <v>468</v>
      </c>
    </row>
    <row r="283" spans="1:49" x14ac:dyDescent="0.2">
      <c r="A283" s="7" t="s">
        <v>2902</v>
      </c>
      <c r="B283" s="7" t="s">
        <v>636</v>
      </c>
      <c r="C283" s="7" t="s">
        <v>637</v>
      </c>
      <c r="D283" s="7">
        <v>79229</v>
      </c>
      <c r="E283" s="8">
        <v>5895</v>
      </c>
      <c r="F283" s="8">
        <v>5759</v>
      </c>
      <c r="G283" s="8">
        <v>5398</v>
      </c>
      <c r="H283" s="8">
        <v>5547</v>
      </c>
      <c r="I283" s="8">
        <v>5753</v>
      </c>
      <c r="J283" s="8">
        <v>7150</v>
      </c>
      <c r="K283" s="8">
        <v>6950</v>
      </c>
      <c r="L283" s="8">
        <v>6279</v>
      </c>
      <c r="M283" s="8">
        <v>3030.3049105585101</v>
      </c>
      <c r="N283" s="8">
        <v>2690.4813437909902</v>
      </c>
      <c r="O283" s="8">
        <v>2500.1773881047502</v>
      </c>
      <c r="P283" s="8">
        <v>2795.0119072918601</v>
      </c>
      <c r="Q283" s="8">
        <v>2877.9382850455199</v>
      </c>
      <c r="R283" s="8">
        <v>4910.97308488613</v>
      </c>
      <c r="S283" s="8">
        <v>4765.1096601372801</v>
      </c>
      <c r="T283" s="8">
        <v>3505.9951013898399</v>
      </c>
      <c r="U283" s="8">
        <v>7132</v>
      </c>
      <c r="V283" s="8">
        <v>6937</v>
      </c>
      <c r="W283" s="8">
        <v>6771</v>
      </c>
      <c r="X283" s="8">
        <v>7175</v>
      </c>
      <c r="Y283" s="8">
        <v>7234</v>
      </c>
      <c r="Z283" s="8">
        <v>9155</v>
      </c>
      <c r="AA283" s="8">
        <v>8325</v>
      </c>
      <c r="AB283" s="8">
        <v>8278</v>
      </c>
      <c r="AC283" s="8">
        <v>4732.1212121212102</v>
      </c>
      <c r="AD283" s="8">
        <v>4364.2286791222996</v>
      </c>
      <c r="AE283" s="8">
        <v>4424.5416322029196</v>
      </c>
      <c r="AF283" s="8">
        <v>4758.8901707531604</v>
      </c>
      <c r="AG283" s="8">
        <v>4690.3933953114301</v>
      </c>
      <c r="AH283" s="8">
        <v>8135.5932203389802</v>
      </c>
      <c r="AI283" s="8">
        <v>6840.4118404118399</v>
      </c>
      <c r="AJ283" s="8">
        <v>6069.8924731182797</v>
      </c>
      <c r="AK283" s="8">
        <v>6091.375</v>
      </c>
      <c r="AL283" s="8">
        <v>3384.4989601506104</v>
      </c>
      <c r="AM283" s="8">
        <v>7625.875</v>
      </c>
      <c r="AN283" s="8">
        <v>5502.0090779225156</v>
      </c>
      <c r="AP283" s="5">
        <f t="shared" si="46"/>
        <v>6533</v>
      </c>
      <c r="AQ283" s="5">
        <f t="shared" si="47"/>
        <v>8248</v>
      </c>
      <c r="AR283" s="5">
        <f t="shared" si="48"/>
        <v>3771.0056077501258</v>
      </c>
      <c r="AS283" s="5">
        <f t="shared" si="49"/>
        <v>6434.0727322951316</v>
      </c>
      <c r="AT283" s="5">
        <f t="shared" si="50"/>
        <v>478</v>
      </c>
      <c r="AU283" s="5" t="str">
        <f t="shared" si="52"/>
        <v>Spain</v>
      </c>
      <c r="AW283" s="5">
        <f t="shared" si="51"/>
        <v>478</v>
      </c>
    </row>
    <row r="284" spans="1:49" x14ac:dyDescent="0.2">
      <c r="A284" s="7" t="s">
        <v>2902</v>
      </c>
      <c r="B284" s="7" t="s">
        <v>639</v>
      </c>
      <c r="C284" s="7" t="s">
        <v>640</v>
      </c>
      <c r="D284" s="7">
        <v>115548</v>
      </c>
      <c r="E284" s="8">
        <v>5603</v>
      </c>
      <c r="F284" s="8">
        <v>5821</v>
      </c>
      <c r="G284" s="8">
        <v>5455</v>
      </c>
      <c r="H284" s="8">
        <v>6376</v>
      </c>
      <c r="I284" s="8">
        <v>5308</v>
      </c>
      <c r="J284" s="8">
        <v>6461</v>
      </c>
      <c r="K284" s="8">
        <v>6633</v>
      </c>
      <c r="L284" s="8">
        <v>7590</v>
      </c>
      <c r="M284" s="8">
        <v>2834.1018025430899</v>
      </c>
      <c r="N284" s="8">
        <v>2953.75189929009</v>
      </c>
      <c r="O284" s="8">
        <v>2610.50993870805</v>
      </c>
      <c r="P284" s="8">
        <v>3474.6815816693402</v>
      </c>
      <c r="Q284" s="8">
        <v>3033.8488266119798</v>
      </c>
      <c r="R284" s="8">
        <v>4446.5408805031402</v>
      </c>
      <c r="S284" s="8">
        <v>4211.9399483931502</v>
      </c>
      <c r="T284" s="8">
        <v>5274.21018697614</v>
      </c>
      <c r="U284" s="8">
        <v>6047</v>
      </c>
      <c r="V284" s="8">
        <v>6426</v>
      </c>
      <c r="W284" s="8">
        <v>6161</v>
      </c>
      <c r="X284" s="8">
        <v>7088</v>
      </c>
      <c r="Y284" s="8">
        <v>5634</v>
      </c>
      <c r="Z284" s="8">
        <v>8084</v>
      </c>
      <c r="AA284" s="8">
        <v>7761</v>
      </c>
      <c r="AB284" s="8">
        <v>8189</v>
      </c>
      <c r="AC284" s="8">
        <v>3652.8478057889802</v>
      </c>
      <c r="AD284" s="8">
        <v>3732.3064469647902</v>
      </c>
      <c r="AE284" s="8">
        <v>3844.78967507688</v>
      </c>
      <c r="AF284" s="8">
        <v>4717.89321789322</v>
      </c>
      <c r="AG284" s="8">
        <v>3728.6503295275202</v>
      </c>
      <c r="AH284" s="8">
        <v>6238.0952380952403</v>
      </c>
      <c r="AI284" s="8">
        <v>6168.4303350970004</v>
      </c>
      <c r="AJ284" s="8">
        <v>6492.0165304780703</v>
      </c>
      <c r="AK284" s="8">
        <v>6155.875</v>
      </c>
      <c r="AL284" s="8">
        <v>3604.9481330868721</v>
      </c>
      <c r="AM284" s="8">
        <v>6923.75</v>
      </c>
      <c r="AN284" s="8">
        <v>4821.8786973652132</v>
      </c>
      <c r="AP284" s="5">
        <f t="shared" si="46"/>
        <v>6498</v>
      </c>
      <c r="AQ284" s="5">
        <f t="shared" si="47"/>
        <v>7417</v>
      </c>
      <c r="AR284" s="5">
        <f t="shared" si="48"/>
        <v>4088.2442848307501</v>
      </c>
      <c r="AS284" s="5">
        <f t="shared" si="49"/>
        <v>5656.7981082994575</v>
      </c>
      <c r="AT284" s="5">
        <f t="shared" si="50"/>
        <v>476</v>
      </c>
      <c r="AU284" s="5" t="str">
        <f t="shared" si="52"/>
        <v>Spain</v>
      </c>
      <c r="AW284" s="5">
        <f t="shared" si="51"/>
        <v>476</v>
      </c>
    </row>
    <row r="285" spans="1:49" x14ac:dyDescent="0.2">
      <c r="A285" s="7" t="s">
        <v>2902</v>
      </c>
      <c r="B285" s="7" t="s">
        <v>642</v>
      </c>
      <c r="C285" s="7" t="s">
        <v>643</v>
      </c>
      <c r="D285" s="7">
        <v>566280</v>
      </c>
      <c r="E285" s="8">
        <v>3695</v>
      </c>
      <c r="F285" s="8">
        <v>3311</v>
      </c>
      <c r="G285" s="8">
        <v>3310</v>
      </c>
      <c r="H285" s="8">
        <v>3934</v>
      </c>
      <c r="I285" s="8">
        <v>4088</v>
      </c>
      <c r="J285" s="8">
        <v>4469</v>
      </c>
      <c r="K285" s="8">
        <v>4786</v>
      </c>
      <c r="L285" s="8">
        <v>4367</v>
      </c>
      <c r="M285" s="8">
        <v>1219.8019630917699</v>
      </c>
      <c r="N285" s="8">
        <v>1106.6006015734699</v>
      </c>
      <c r="O285" s="8">
        <v>1206.4896382084401</v>
      </c>
      <c r="P285" s="8">
        <v>1449.71056956954</v>
      </c>
      <c r="Q285" s="8">
        <v>1944.0373970068099</v>
      </c>
      <c r="R285" s="8">
        <v>1754.5524989576199</v>
      </c>
      <c r="S285" s="8">
        <v>1648.41887057858</v>
      </c>
      <c r="T285" s="8">
        <v>1992.7804654854699</v>
      </c>
      <c r="U285" s="8">
        <v>4683</v>
      </c>
      <c r="V285" s="8">
        <v>4936</v>
      </c>
      <c r="W285" s="8">
        <v>4154</v>
      </c>
      <c r="X285" s="8">
        <v>4826</v>
      </c>
      <c r="Y285" s="8">
        <v>5117</v>
      </c>
      <c r="Z285" s="8">
        <v>5608</v>
      </c>
      <c r="AA285" s="8">
        <v>5366</v>
      </c>
      <c r="AB285" s="8">
        <v>5251</v>
      </c>
      <c r="AC285" s="8">
        <v>1869.7606828486901</v>
      </c>
      <c r="AD285" s="8">
        <v>2020.6025442702501</v>
      </c>
      <c r="AE285" s="8">
        <v>2164.7954863574701</v>
      </c>
      <c r="AF285" s="8">
        <v>2161.1952022308001</v>
      </c>
      <c r="AG285" s="8">
        <v>3049.9442595394298</v>
      </c>
      <c r="AH285" s="8">
        <v>2944.8255682054601</v>
      </c>
      <c r="AI285" s="8">
        <v>2339.5073811520301</v>
      </c>
      <c r="AJ285" s="8">
        <v>3148.8713191316401</v>
      </c>
      <c r="AK285" s="8">
        <v>3995</v>
      </c>
      <c r="AL285" s="8">
        <v>1540.2990005589625</v>
      </c>
      <c r="AM285" s="8">
        <v>4992.625</v>
      </c>
      <c r="AN285" s="8">
        <v>2462.4378054669714</v>
      </c>
      <c r="AP285" s="5">
        <f t="shared" si="46"/>
        <v>4427.5</v>
      </c>
      <c r="AQ285" s="5">
        <f t="shared" si="47"/>
        <v>5335.5</v>
      </c>
      <c r="AR285" s="5">
        <f t="shared" si="48"/>
        <v>1757.8999603196039</v>
      </c>
      <c r="AS285" s="5">
        <f t="shared" si="49"/>
        <v>2870.7871320071399</v>
      </c>
      <c r="AT285" s="5">
        <f t="shared" si="50"/>
        <v>315</v>
      </c>
      <c r="AU285" s="5" t="str">
        <f t="shared" si="52"/>
        <v>Spain</v>
      </c>
      <c r="AW285" s="5">
        <f t="shared" si="51"/>
        <v>315</v>
      </c>
    </row>
    <row r="286" spans="1:49" x14ac:dyDescent="0.2">
      <c r="A286" s="7" t="s">
        <v>2902</v>
      </c>
      <c r="B286" s="7" t="s">
        <v>645</v>
      </c>
      <c r="C286" s="7" t="s">
        <v>646</v>
      </c>
      <c r="D286" s="7">
        <v>264823</v>
      </c>
      <c r="E286" s="8">
        <v>5106</v>
      </c>
      <c r="F286" s="8">
        <v>4905</v>
      </c>
      <c r="G286" s="8">
        <v>4423</v>
      </c>
      <c r="H286" s="8">
        <v>4960</v>
      </c>
      <c r="I286" s="8">
        <v>5335</v>
      </c>
      <c r="J286" s="8">
        <v>5310</v>
      </c>
      <c r="K286" s="8">
        <v>5052</v>
      </c>
      <c r="L286" s="8">
        <v>4959</v>
      </c>
      <c r="M286" s="8">
        <v>2141.3463955639199</v>
      </c>
      <c r="N286" s="8">
        <v>1959.4450587776801</v>
      </c>
      <c r="O286" s="8">
        <v>1799.2906804480699</v>
      </c>
      <c r="P286" s="8">
        <v>2199.8475235849501</v>
      </c>
      <c r="Q286" s="8">
        <v>2494.7148846370901</v>
      </c>
      <c r="R286" s="8">
        <v>2323.4647939882698</v>
      </c>
      <c r="S286" s="8">
        <v>2056.3920129442599</v>
      </c>
      <c r="T286" s="8">
        <v>2146.32475613925</v>
      </c>
      <c r="U286" s="8">
        <v>5963</v>
      </c>
      <c r="V286" s="8">
        <v>5650</v>
      </c>
      <c r="W286" s="8">
        <v>5528</v>
      </c>
      <c r="X286" s="8">
        <v>6042</v>
      </c>
      <c r="Y286" s="8">
        <v>6709</v>
      </c>
      <c r="Z286" s="8">
        <v>6703</v>
      </c>
      <c r="AA286" s="8">
        <v>6199</v>
      </c>
      <c r="AB286" s="8">
        <v>6299</v>
      </c>
      <c r="AC286" s="8">
        <v>3197.4003243736702</v>
      </c>
      <c r="AD286" s="8">
        <v>2796.01016007205</v>
      </c>
      <c r="AE286" s="8">
        <v>2835.2689860564501</v>
      </c>
      <c r="AF286" s="8">
        <v>3300.22030694248</v>
      </c>
      <c r="AG286" s="8">
        <v>4250.1622716735401</v>
      </c>
      <c r="AH286" s="8">
        <v>4009.5499346135698</v>
      </c>
      <c r="AI286" s="8">
        <v>3304.68446561361</v>
      </c>
      <c r="AJ286" s="8">
        <v>3551.9211457790798</v>
      </c>
      <c r="AK286" s="8">
        <v>5006.25</v>
      </c>
      <c r="AL286" s="8">
        <v>2140.1032632604361</v>
      </c>
      <c r="AM286" s="8">
        <v>6136.625</v>
      </c>
      <c r="AN286" s="8">
        <v>3405.6521993905562</v>
      </c>
      <c r="AP286" s="5">
        <f t="shared" si="46"/>
        <v>5164</v>
      </c>
      <c r="AQ286" s="5">
        <f t="shared" si="47"/>
        <v>6477.5</v>
      </c>
      <c r="AR286" s="5">
        <f t="shared" si="48"/>
        <v>2244.1487942587642</v>
      </c>
      <c r="AS286" s="5">
        <f t="shared" si="49"/>
        <v>3779.0794544199498</v>
      </c>
      <c r="AT286" s="5">
        <f t="shared" si="50"/>
        <v>379</v>
      </c>
      <c r="AU286" s="5" t="str">
        <f t="shared" si="52"/>
        <v>Spain</v>
      </c>
      <c r="AW286" s="5">
        <f t="shared" si="51"/>
        <v>379</v>
      </c>
    </row>
    <row r="287" spans="1:49" x14ac:dyDescent="0.2">
      <c r="A287" s="7" t="s">
        <v>2902</v>
      </c>
      <c r="B287" s="7" t="s">
        <v>648</v>
      </c>
      <c r="C287" s="7" t="s">
        <v>649</v>
      </c>
      <c r="D287" s="7">
        <v>235027</v>
      </c>
      <c r="E287" s="8">
        <v>6410</v>
      </c>
      <c r="F287" s="8">
        <v>5869</v>
      </c>
      <c r="G287" s="8">
        <v>5845</v>
      </c>
      <c r="H287" s="8">
        <v>6050</v>
      </c>
      <c r="I287" s="8">
        <v>7245</v>
      </c>
      <c r="J287" s="8">
        <v>7121</v>
      </c>
      <c r="K287" s="8">
        <v>6749</v>
      </c>
      <c r="L287" s="8">
        <v>7091</v>
      </c>
      <c r="M287" s="8">
        <v>3696.7747149891602</v>
      </c>
      <c r="N287" s="8">
        <v>3033.9426469549398</v>
      </c>
      <c r="O287" s="8">
        <v>3335.5672656267898</v>
      </c>
      <c r="P287" s="8">
        <v>3396.3859721154799</v>
      </c>
      <c r="Q287" s="8">
        <v>5626.34411969132</v>
      </c>
      <c r="R287" s="8">
        <v>4847.1740303801398</v>
      </c>
      <c r="S287" s="8">
        <v>4371.64088796136</v>
      </c>
      <c r="T287" s="8">
        <v>4523.2971840957298</v>
      </c>
      <c r="U287" s="8">
        <v>6963</v>
      </c>
      <c r="V287" s="8">
        <v>6474</v>
      </c>
      <c r="W287" s="8">
        <v>6596</v>
      </c>
      <c r="X287" s="8">
        <v>6955</v>
      </c>
      <c r="Y287" s="8">
        <v>7986</v>
      </c>
      <c r="Z287" s="8">
        <v>7951</v>
      </c>
      <c r="AA287" s="8">
        <v>7499</v>
      </c>
      <c r="AB287" s="8">
        <v>7853</v>
      </c>
      <c r="AC287" s="8">
        <v>4601.1221426770999</v>
      </c>
      <c r="AD287" s="8">
        <v>3892.8768854141999</v>
      </c>
      <c r="AE287" s="8">
        <v>4508.1510081510096</v>
      </c>
      <c r="AF287" s="8">
        <v>4647.0793650793603</v>
      </c>
      <c r="AG287" s="8">
        <v>6679.3513777607704</v>
      </c>
      <c r="AH287" s="8">
        <v>6000</v>
      </c>
      <c r="AI287" s="8">
        <v>5048.2804232804201</v>
      </c>
      <c r="AJ287" s="8">
        <v>5768.4362062081</v>
      </c>
      <c r="AK287" s="8">
        <v>6547.5</v>
      </c>
      <c r="AL287" s="8">
        <v>4103.890852726865</v>
      </c>
      <c r="AM287" s="8">
        <v>7284.625</v>
      </c>
      <c r="AN287" s="8">
        <v>5143.1621760713697</v>
      </c>
      <c r="AP287" s="5">
        <f t="shared" si="46"/>
        <v>7051.5</v>
      </c>
      <c r="AQ287" s="5">
        <f t="shared" si="47"/>
        <v>7822.25</v>
      </c>
      <c r="AR287" s="5">
        <f t="shared" si="48"/>
        <v>4552.9684388488058</v>
      </c>
      <c r="AS287" s="5">
        <f t="shared" si="49"/>
        <v>5874.0170018123226</v>
      </c>
      <c r="AT287" s="5">
        <f t="shared" si="50"/>
        <v>505</v>
      </c>
      <c r="AU287" s="5" t="str">
        <f t="shared" si="52"/>
        <v>Spain</v>
      </c>
      <c r="AW287" s="5">
        <f t="shared" si="51"/>
        <v>505</v>
      </c>
    </row>
    <row r="288" spans="1:49" x14ac:dyDescent="0.2">
      <c r="A288" s="7" t="s">
        <v>2902</v>
      </c>
      <c r="B288" s="7" t="s">
        <v>651</v>
      </c>
      <c r="C288" s="7" t="s">
        <v>652</v>
      </c>
      <c r="D288" s="7">
        <v>219777</v>
      </c>
      <c r="E288" s="8">
        <v>9000</v>
      </c>
      <c r="F288" s="8"/>
      <c r="G288" s="8">
        <v>8750</v>
      </c>
      <c r="H288" s="8">
        <v>9167</v>
      </c>
      <c r="I288" s="8"/>
      <c r="J288" s="8">
        <v>8333</v>
      </c>
      <c r="K288" s="8">
        <v>9028</v>
      </c>
      <c r="L288" s="8">
        <v>10000</v>
      </c>
      <c r="M288" s="8">
        <v>8461.5384615384592</v>
      </c>
      <c r="N288" s="8"/>
      <c r="O288" s="8">
        <v>8333.3333333333303</v>
      </c>
      <c r="P288" s="8">
        <v>8571.4285714285706</v>
      </c>
      <c r="Q288" s="8"/>
      <c r="R288" s="8">
        <v>7500</v>
      </c>
      <c r="S288" s="8">
        <v>8125</v>
      </c>
      <c r="T288" s="8">
        <v>10000</v>
      </c>
      <c r="U288" s="8">
        <v>8571</v>
      </c>
      <c r="V288" s="8"/>
      <c r="W288" s="8">
        <v>10000</v>
      </c>
      <c r="X288" s="8">
        <v>10000</v>
      </c>
      <c r="Y288" s="8"/>
      <c r="Z288" s="8">
        <v>10000</v>
      </c>
      <c r="AA288" s="8">
        <v>10000</v>
      </c>
      <c r="AB288" s="8">
        <v>10000</v>
      </c>
      <c r="AC288" s="8">
        <v>8000</v>
      </c>
      <c r="AD288" s="8"/>
      <c r="AE288" s="8">
        <v>10000</v>
      </c>
      <c r="AF288" s="8">
        <v>10000</v>
      </c>
      <c r="AG288" s="8"/>
      <c r="AH288" s="8">
        <v>10000</v>
      </c>
      <c r="AI288" s="8">
        <v>10000</v>
      </c>
      <c r="AJ288" s="8">
        <v>10000</v>
      </c>
      <c r="AK288" s="8">
        <v>9046.3333333333339</v>
      </c>
      <c r="AL288" s="8">
        <v>8498.5500610500603</v>
      </c>
      <c r="AM288" s="8">
        <v>9761.8333333333339</v>
      </c>
      <c r="AN288" s="8">
        <v>9666.6666666666661</v>
      </c>
      <c r="AP288" s="5">
        <f t="shared" si="46"/>
        <v>9120.3333333333339</v>
      </c>
      <c r="AQ288" s="5">
        <f t="shared" si="47"/>
        <v>10000</v>
      </c>
      <c r="AR288" s="5">
        <f t="shared" si="48"/>
        <v>8549.1071428571431</v>
      </c>
      <c r="AS288" s="5">
        <f t="shared" si="49"/>
        <v>10000</v>
      </c>
      <c r="AT288" s="5">
        <f t="shared" si="50"/>
        <v>582</v>
      </c>
      <c r="AU288" s="5" t="str">
        <f t="shared" si="52"/>
        <v>Spain</v>
      </c>
      <c r="AW288" s="5">
        <f t="shared" si="51"/>
        <v>582</v>
      </c>
    </row>
    <row r="289" spans="1:49" x14ac:dyDescent="0.2">
      <c r="A289" s="7" t="s">
        <v>2902</v>
      </c>
      <c r="B289" s="7" t="s">
        <v>654</v>
      </c>
      <c r="C289" s="7" t="s">
        <v>655</v>
      </c>
      <c r="D289" s="7">
        <v>340726</v>
      </c>
      <c r="E289" s="8">
        <v>3544</v>
      </c>
      <c r="F289" s="8">
        <v>3320</v>
      </c>
      <c r="G289" s="8">
        <v>3562</v>
      </c>
      <c r="H289" s="8">
        <v>3100</v>
      </c>
      <c r="I289" s="8">
        <v>3750</v>
      </c>
      <c r="J289" s="8">
        <v>4563</v>
      </c>
      <c r="K289" s="8">
        <v>4466</v>
      </c>
      <c r="L289" s="8">
        <v>4678</v>
      </c>
      <c r="M289" s="8">
        <v>980.46511268551797</v>
      </c>
      <c r="N289" s="8">
        <v>818.65389290461496</v>
      </c>
      <c r="O289" s="8">
        <v>938.09273952171202</v>
      </c>
      <c r="P289" s="8">
        <v>951.771555515979</v>
      </c>
      <c r="Q289" s="8">
        <v>1161.39483943594</v>
      </c>
      <c r="R289" s="8">
        <v>1761.97698822653</v>
      </c>
      <c r="S289" s="8">
        <v>1505.9239842634699</v>
      </c>
      <c r="T289" s="8">
        <v>1875.5488259675101</v>
      </c>
      <c r="U289" s="8">
        <v>4851</v>
      </c>
      <c r="V289" s="8">
        <v>4671</v>
      </c>
      <c r="W289" s="8">
        <v>5020</v>
      </c>
      <c r="X289" s="8">
        <v>4590</v>
      </c>
      <c r="Y289" s="8">
        <v>5033</v>
      </c>
      <c r="Z289" s="8">
        <v>5751</v>
      </c>
      <c r="AA289" s="8">
        <v>5827</v>
      </c>
      <c r="AB289" s="8">
        <v>6130</v>
      </c>
      <c r="AC289" s="8">
        <v>1805.4936629148001</v>
      </c>
      <c r="AD289" s="8">
        <v>1613.0430572200301</v>
      </c>
      <c r="AE289" s="8">
        <v>1991.6246379670099</v>
      </c>
      <c r="AF289" s="8">
        <v>1960.5092072428499</v>
      </c>
      <c r="AG289" s="8">
        <v>2306.9015206149302</v>
      </c>
      <c r="AH289" s="8">
        <v>3035.0010668836799</v>
      </c>
      <c r="AI289" s="8">
        <v>2613.0244551006199</v>
      </c>
      <c r="AJ289" s="8">
        <v>3442.8292765666602</v>
      </c>
      <c r="AK289" s="8">
        <v>3872.875</v>
      </c>
      <c r="AL289" s="8">
        <v>1249.2284923151592</v>
      </c>
      <c r="AM289" s="8">
        <v>5234.125</v>
      </c>
      <c r="AN289" s="8">
        <v>2346.0533605638225</v>
      </c>
      <c r="AP289" s="5">
        <f t="shared" si="46"/>
        <v>4364.25</v>
      </c>
      <c r="AQ289" s="5">
        <f t="shared" si="47"/>
        <v>5685.25</v>
      </c>
      <c r="AR289" s="5">
        <f t="shared" si="48"/>
        <v>1451.3232386818859</v>
      </c>
      <c r="AS289" s="5">
        <f t="shared" si="49"/>
        <v>2849.4390797914725</v>
      </c>
      <c r="AT289" s="5">
        <f t="shared" si="50"/>
        <v>310</v>
      </c>
      <c r="AU289" s="5" t="str">
        <f t="shared" si="52"/>
        <v>Spain</v>
      </c>
      <c r="AW289" s="5">
        <f t="shared" si="51"/>
        <v>310</v>
      </c>
    </row>
    <row r="290" spans="1:49" x14ac:dyDescent="0.2">
      <c r="A290" s="7" t="s">
        <v>2902</v>
      </c>
      <c r="B290" s="7" t="s">
        <v>657</v>
      </c>
      <c r="C290" s="7" t="s">
        <v>658</v>
      </c>
      <c r="D290" s="7">
        <v>230488</v>
      </c>
      <c r="E290" s="8">
        <v>4395</v>
      </c>
      <c r="F290" s="8">
        <v>4349</v>
      </c>
      <c r="G290" s="8">
        <v>3986</v>
      </c>
      <c r="H290" s="8">
        <v>4280</v>
      </c>
      <c r="I290" s="8">
        <v>4442</v>
      </c>
      <c r="J290" s="8">
        <v>4287</v>
      </c>
      <c r="K290" s="8">
        <v>3971</v>
      </c>
      <c r="L290" s="8">
        <v>4703</v>
      </c>
      <c r="M290" s="8">
        <v>1517.7825954683201</v>
      </c>
      <c r="N290" s="8">
        <v>1373.6863028114301</v>
      </c>
      <c r="O290" s="8">
        <v>1209.42189673179</v>
      </c>
      <c r="P290" s="8">
        <v>1549.7549127699499</v>
      </c>
      <c r="Q290" s="8">
        <v>1519.2731205697</v>
      </c>
      <c r="R290" s="8">
        <v>1595.41624500075</v>
      </c>
      <c r="S290" s="8">
        <v>1199.7420341024999</v>
      </c>
      <c r="T290" s="8">
        <v>1677.1022900830601</v>
      </c>
      <c r="U290" s="8">
        <v>5162</v>
      </c>
      <c r="V290" s="8">
        <v>5324</v>
      </c>
      <c r="W290" s="8">
        <v>4636</v>
      </c>
      <c r="X290" s="8">
        <v>5501</v>
      </c>
      <c r="Y290" s="8">
        <v>5689</v>
      </c>
      <c r="Z290" s="8">
        <v>5876</v>
      </c>
      <c r="AA290" s="8">
        <v>5753</v>
      </c>
      <c r="AB290" s="8">
        <v>5693</v>
      </c>
      <c r="AC290" s="8">
        <v>2273.6128273285599</v>
      </c>
      <c r="AD290" s="8">
        <v>2015.3371850482499</v>
      </c>
      <c r="AE290" s="8">
        <v>1984.4491935209101</v>
      </c>
      <c r="AF290" s="8">
        <v>2469.5032301460801</v>
      </c>
      <c r="AG290" s="8">
        <v>2622.3733490111699</v>
      </c>
      <c r="AH290" s="8">
        <v>3055.28738736179</v>
      </c>
      <c r="AI290" s="8">
        <v>2558.0873993553701</v>
      </c>
      <c r="AJ290" s="8">
        <v>2708.1289486648302</v>
      </c>
      <c r="AK290" s="8">
        <v>4301.625</v>
      </c>
      <c r="AL290" s="8">
        <v>1455.2724246921873</v>
      </c>
      <c r="AM290" s="8">
        <v>5454.25</v>
      </c>
      <c r="AN290" s="8">
        <v>2460.8474400546202</v>
      </c>
      <c r="AP290" s="5">
        <f t="shared" si="46"/>
        <v>4350.75</v>
      </c>
      <c r="AQ290" s="5">
        <f t="shared" si="47"/>
        <v>5752.75</v>
      </c>
      <c r="AR290" s="5">
        <f t="shared" si="48"/>
        <v>1508.2577205051921</v>
      </c>
      <c r="AS290" s="5">
        <f t="shared" si="49"/>
        <v>2735.9692710982899</v>
      </c>
      <c r="AT290" s="5">
        <f t="shared" si="50"/>
        <v>308</v>
      </c>
      <c r="AU290" s="5" t="str">
        <f t="shared" si="52"/>
        <v>Spain</v>
      </c>
      <c r="AW290" s="5">
        <f t="shared" si="51"/>
        <v>308</v>
      </c>
    </row>
    <row r="291" spans="1:49" x14ac:dyDescent="0.2">
      <c r="A291" s="7" t="s">
        <v>2902</v>
      </c>
      <c r="B291" s="7" t="s">
        <v>660</v>
      </c>
      <c r="C291" s="7" t="s">
        <v>661</v>
      </c>
      <c r="D291" s="7">
        <v>200129</v>
      </c>
      <c r="E291" s="8">
        <v>4432</v>
      </c>
      <c r="F291" s="8">
        <v>4081</v>
      </c>
      <c r="G291" s="8">
        <v>4041</v>
      </c>
      <c r="H291" s="8">
        <v>4599</v>
      </c>
      <c r="I291" s="8">
        <v>4598</v>
      </c>
      <c r="J291" s="8">
        <v>4550</v>
      </c>
      <c r="K291" s="8">
        <v>4624</v>
      </c>
      <c r="L291" s="8">
        <v>4686</v>
      </c>
      <c r="M291" s="8">
        <v>1281.7975855237</v>
      </c>
      <c r="N291" s="8">
        <v>1135.2009495371699</v>
      </c>
      <c r="O291" s="8">
        <v>1288.05513191113</v>
      </c>
      <c r="P291" s="8">
        <v>1498.53075450196</v>
      </c>
      <c r="Q291" s="8">
        <v>1514.07511730069</v>
      </c>
      <c r="R291" s="8">
        <v>1673.9513750414501</v>
      </c>
      <c r="S291" s="8">
        <v>1684.52584387808</v>
      </c>
      <c r="T291" s="8">
        <v>1670.4220503448</v>
      </c>
      <c r="U291" s="8">
        <v>5178</v>
      </c>
      <c r="V291" s="8">
        <v>4846</v>
      </c>
      <c r="W291" s="8">
        <v>5179</v>
      </c>
      <c r="X291" s="8">
        <v>5635</v>
      </c>
      <c r="Y291" s="8">
        <v>5354</v>
      </c>
      <c r="Z291" s="8">
        <v>6184</v>
      </c>
      <c r="AA291" s="8">
        <v>5885</v>
      </c>
      <c r="AB291" s="8">
        <v>5647</v>
      </c>
      <c r="AC291" s="8">
        <v>2245.1892797319701</v>
      </c>
      <c r="AD291" s="8">
        <v>1932.8482589099301</v>
      </c>
      <c r="AE291" s="8">
        <v>2309.0358869623401</v>
      </c>
      <c r="AF291" s="8">
        <v>2582.2871955956498</v>
      </c>
      <c r="AG291" s="8">
        <v>2803.2271308987301</v>
      </c>
      <c r="AH291" s="8">
        <v>3169.7135858721199</v>
      </c>
      <c r="AI291" s="8">
        <v>2578.1743430105598</v>
      </c>
      <c r="AJ291" s="8">
        <v>2692.4135844682601</v>
      </c>
      <c r="AK291" s="8">
        <v>4451.375</v>
      </c>
      <c r="AL291" s="8">
        <v>1468.3198510048726</v>
      </c>
      <c r="AM291" s="8">
        <v>5488.5</v>
      </c>
      <c r="AN291" s="8">
        <v>2539.1111581811947</v>
      </c>
      <c r="AP291" s="5">
        <f t="shared" si="46"/>
        <v>4614.5</v>
      </c>
      <c r="AQ291" s="5">
        <f t="shared" si="47"/>
        <v>5767.5</v>
      </c>
      <c r="AR291" s="5">
        <f t="shared" si="48"/>
        <v>1608.301028213396</v>
      </c>
      <c r="AS291" s="5">
        <f t="shared" si="49"/>
        <v>2810.8821610624177</v>
      </c>
      <c r="AT291" s="5">
        <f t="shared" si="50"/>
        <v>331</v>
      </c>
      <c r="AU291" s="5" t="str">
        <f t="shared" si="52"/>
        <v>Spain</v>
      </c>
      <c r="AW291" s="5">
        <f t="shared" si="51"/>
        <v>331</v>
      </c>
    </row>
    <row r="292" spans="1:49" x14ac:dyDescent="0.2">
      <c r="A292" s="7" t="s">
        <v>2902</v>
      </c>
      <c r="B292" s="7" t="s">
        <v>663</v>
      </c>
      <c r="C292" s="7" t="s">
        <v>664</v>
      </c>
      <c r="D292" s="7">
        <v>201733</v>
      </c>
      <c r="E292" s="8">
        <v>5148</v>
      </c>
      <c r="F292" s="8">
        <v>5262</v>
      </c>
      <c r="G292" s="8">
        <v>4496</v>
      </c>
      <c r="H292" s="8">
        <v>5188</v>
      </c>
      <c r="I292" s="8">
        <v>5023</v>
      </c>
      <c r="J292" s="8">
        <v>5117</v>
      </c>
      <c r="K292" s="8">
        <v>4886</v>
      </c>
      <c r="L292" s="8">
        <v>4773</v>
      </c>
      <c r="M292" s="8">
        <v>1685.9550979641499</v>
      </c>
      <c r="N292" s="8">
        <v>1508.9015173084499</v>
      </c>
      <c r="O292" s="8">
        <v>1509.36188437227</v>
      </c>
      <c r="P292" s="8">
        <v>1779.7588919222801</v>
      </c>
      <c r="Q292" s="8">
        <v>1804.29880564168</v>
      </c>
      <c r="R292" s="8">
        <v>1831.7204471181401</v>
      </c>
      <c r="S292" s="8">
        <v>1958.7034850032501</v>
      </c>
      <c r="T292" s="8">
        <v>2144.57833712823</v>
      </c>
      <c r="U292" s="8">
        <v>6282</v>
      </c>
      <c r="V292" s="8">
        <v>6088</v>
      </c>
      <c r="W292" s="8">
        <v>5419</v>
      </c>
      <c r="X292" s="8">
        <v>5943</v>
      </c>
      <c r="Y292" s="8">
        <v>6329</v>
      </c>
      <c r="Z292" s="8">
        <v>6528</v>
      </c>
      <c r="AA292" s="8">
        <v>5867</v>
      </c>
      <c r="AB292" s="8">
        <v>6505</v>
      </c>
      <c r="AC292" s="8">
        <v>2820.1088248105598</v>
      </c>
      <c r="AD292" s="8">
        <v>2337.2368360867799</v>
      </c>
      <c r="AE292" s="8">
        <v>2494.0991715970299</v>
      </c>
      <c r="AF292" s="8">
        <v>2751.8912763303501</v>
      </c>
      <c r="AG292" s="8">
        <v>3088.7849496240101</v>
      </c>
      <c r="AH292" s="8">
        <v>3419.1028468957602</v>
      </c>
      <c r="AI292" s="8">
        <v>2771.1278249535098</v>
      </c>
      <c r="AJ292" s="8">
        <v>3525.8109045915598</v>
      </c>
      <c r="AK292" s="8">
        <v>4986.625</v>
      </c>
      <c r="AL292" s="8">
        <v>1777.9098083073063</v>
      </c>
      <c r="AM292" s="8">
        <v>6120.125</v>
      </c>
      <c r="AN292" s="8">
        <v>2901.0203293611949</v>
      </c>
      <c r="AP292" s="5">
        <f t="shared" si="46"/>
        <v>4949.75</v>
      </c>
      <c r="AQ292" s="5">
        <f t="shared" si="47"/>
        <v>6307.25</v>
      </c>
      <c r="AR292" s="5">
        <f t="shared" si="48"/>
        <v>1903.8119933627161</v>
      </c>
      <c r="AS292" s="5">
        <f t="shared" si="49"/>
        <v>3201.2066315162101</v>
      </c>
      <c r="AT292" s="5">
        <f t="shared" si="50"/>
        <v>359</v>
      </c>
      <c r="AU292" s="5" t="str">
        <f t="shared" si="52"/>
        <v>Spain</v>
      </c>
      <c r="AW292" s="5">
        <f t="shared" si="51"/>
        <v>359</v>
      </c>
    </row>
    <row r="293" spans="1:49" x14ac:dyDescent="0.2">
      <c r="A293" s="7" t="s">
        <v>2902</v>
      </c>
      <c r="B293" s="7" t="s">
        <v>666</v>
      </c>
      <c r="C293" s="7" t="s">
        <v>667</v>
      </c>
      <c r="D293" s="7">
        <v>192490</v>
      </c>
      <c r="E293" s="8">
        <v>4928</v>
      </c>
      <c r="F293" s="8">
        <v>5010</v>
      </c>
      <c r="G293" s="8">
        <v>4828</v>
      </c>
      <c r="H293" s="8">
        <v>5044</v>
      </c>
      <c r="I293" s="8">
        <v>4577</v>
      </c>
      <c r="J293" s="8">
        <v>4925</v>
      </c>
      <c r="K293" s="8">
        <v>4858</v>
      </c>
      <c r="L293" s="8">
        <v>4835</v>
      </c>
      <c r="M293" s="8">
        <v>1717.95147710028</v>
      </c>
      <c r="N293" s="8">
        <v>1887.36414590906</v>
      </c>
      <c r="O293" s="8">
        <v>1815.8875224957601</v>
      </c>
      <c r="P293" s="8">
        <v>2101.46385829573</v>
      </c>
      <c r="Q293" s="8">
        <v>1836.90917920937</v>
      </c>
      <c r="R293" s="8">
        <v>2020.96162849134</v>
      </c>
      <c r="S293" s="8">
        <v>2081.10356286966</v>
      </c>
      <c r="T293" s="8">
        <v>2111.03977526164</v>
      </c>
      <c r="U293" s="8">
        <v>6314</v>
      </c>
      <c r="V293" s="8">
        <v>6428</v>
      </c>
      <c r="W293" s="8">
        <v>5759</v>
      </c>
      <c r="X293" s="8">
        <v>6032</v>
      </c>
      <c r="Y293" s="8">
        <v>6066</v>
      </c>
      <c r="Z293" s="8">
        <v>6213</v>
      </c>
      <c r="AA293" s="8">
        <v>6141</v>
      </c>
      <c r="AB293" s="8">
        <v>5768</v>
      </c>
      <c r="AC293" s="8">
        <v>2750.3100849515199</v>
      </c>
      <c r="AD293" s="8">
        <v>2947.8268206930502</v>
      </c>
      <c r="AE293" s="8">
        <v>2901.8951283553702</v>
      </c>
      <c r="AF293" s="8">
        <v>3030.6558936116699</v>
      </c>
      <c r="AG293" s="8">
        <v>3105.48035878069</v>
      </c>
      <c r="AH293" s="8">
        <v>3414.36249178461</v>
      </c>
      <c r="AI293" s="8">
        <v>3054.7910781044702</v>
      </c>
      <c r="AJ293" s="8">
        <v>3039.4346542410599</v>
      </c>
      <c r="AK293" s="8">
        <v>4875.625</v>
      </c>
      <c r="AL293" s="8">
        <v>1946.5851437041051</v>
      </c>
      <c r="AM293" s="8">
        <v>6090.125</v>
      </c>
      <c r="AN293" s="8">
        <v>3030.5945638153048</v>
      </c>
      <c r="AP293" s="5">
        <f t="shared" si="46"/>
        <v>4798.75</v>
      </c>
      <c r="AQ293" s="5">
        <f t="shared" si="47"/>
        <v>6047</v>
      </c>
      <c r="AR293" s="5">
        <f t="shared" si="48"/>
        <v>2030.2956008255483</v>
      </c>
      <c r="AS293" s="5">
        <f t="shared" si="49"/>
        <v>3153.5171457277074</v>
      </c>
      <c r="AT293" s="5">
        <f t="shared" si="50"/>
        <v>347</v>
      </c>
      <c r="AU293" s="5" t="str">
        <f t="shared" si="52"/>
        <v>Spain</v>
      </c>
      <c r="AW293" s="5">
        <f t="shared" si="51"/>
        <v>347</v>
      </c>
    </row>
    <row r="294" spans="1:49" x14ac:dyDescent="0.2">
      <c r="A294" s="7" t="s">
        <v>2902</v>
      </c>
      <c r="B294" s="7" t="s">
        <v>669</v>
      </c>
      <c r="C294" s="7" t="s">
        <v>670</v>
      </c>
      <c r="D294" s="7">
        <v>234996</v>
      </c>
      <c r="E294" s="8">
        <v>7138</v>
      </c>
      <c r="F294" s="8">
        <v>6679</v>
      </c>
      <c r="G294" s="8">
        <v>6575</v>
      </c>
      <c r="H294" s="8">
        <v>7347</v>
      </c>
      <c r="I294" s="8">
        <v>7965</v>
      </c>
      <c r="J294" s="8">
        <v>7411</v>
      </c>
      <c r="K294" s="8">
        <v>6930</v>
      </c>
      <c r="L294" s="8">
        <v>7181</v>
      </c>
      <c r="M294" s="8">
        <v>5438.3429672447</v>
      </c>
      <c r="N294" s="8">
        <v>4753.9297272307003</v>
      </c>
      <c r="O294" s="8">
        <v>4209.6586987891296</v>
      </c>
      <c r="P294" s="8">
        <v>5102.4955436720102</v>
      </c>
      <c r="Q294" s="8">
        <v>6326.4915161466897</v>
      </c>
      <c r="R294" s="8">
        <v>5547.0476190476202</v>
      </c>
      <c r="S294" s="8">
        <v>4780.2369774200797</v>
      </c>
      <c r="T294" s="8">
        <v>5504.4326241134704</v>
      </c>
      <c r="U294" s="8">
        <v>7627</v>
      </c>
      <c r="V294" s="8">
        <v>7836</v>
      </c>
      <c r="W294" s="8">
        <v>7576</v>
      </c>
      <c r="X294" s="8">
        <v>7935</v>
      </c>
      <c r="Y294" s="8">
        <v>8768</v>
      </c>
      <c r="Z294" s="8">
        <v>8944</v>
      </c>
      <c r="AA294" s="8">
        <v>8737</v>
      </c>
      <c r="AB294" s="8">
        <v>8973</v>
      </c>
      <c r="AC294" s="8">
        <v>6596.1538461538503</v>
      </c>
      <c r="AD294" s="8">
        <v>6189.3583724569598</v>
      </c>
      <c r="AE294" s="8">
        <v>6173.6111111111104</v>
      </c>
      <c r="AF294" s="8">
        <v>6306.3309615033704</v>
      </c>
      <c r="AG294" s="8">
        <v>7977.9874213836501</v>
      </c>
      <c r="AH294" s="8">
        <v>7757.5757575757598</v>
      </c>
      <c r="AI294" s="8">
        <v>7409.3567251462</v>
      </c>
      <c r="AJ294" s="8">
        <v>8372.2943722943692</v>
      </c>
      <c r="AK294" s="8">
        <v>7153.25</v>
      </c>
      <c r="AL294" s="8">
        <v>5207.8294592080492</v>
      </c>
      <c r="AM294" s="8">
        <v>8299.5</v>
      </c>
      <c r="AN294" s="8">
        <v>7097.8335709531584</v>
      </c>
      <c r="AP294" s="5">
        <f t="shared" si="46"/>
        <v>7371.75</v>
      </c>
      <c r="AQ294" s="5">
        <f t="shared" si="47"/>
        <v>8855.5</v>
      </c>
      <c r="AR294" s="5">
        <f t="shared" si="48"/>
        <v>5452.1408560799737</v>
      </c>
      <c r="AS294" s="5">
        <f t="shared" si="49"/>
        <v>7879.303569099995</v>
      </c>
      <c r="AT294" s="5">
        <f t="shared" si="50"/>
        <v>518</v>
      </c>
      <c r="AU294" s="5" t="str">
        <f t="shared" si="52"/>
        <v>Spain</v>
      </c>
      <c r="AW294" s="5">
        <f t="shared" si="51"/>
        <v>518</v>
      </c>
    </row>
    <row r="295" spans="1:49" x14ac:dyDescent="0.2">
      <c r="A295" s="7" t="s">
        <v>2902</v>
      </c>
      <c r="B295" s="7" t="s">
        <v>672</v>
      </c>
      <c r="C295" s="7" t="s">
        <v>673</v>
      </c>
      <c r="D295" s="7">
        <v>229067</v>
      </c>
      <c r="E295" s="8">
        <v>5164</v>
      </c>
      <c r="F295" s="8">
        <v>4952</v>
      </c>
      <c r="G295" s="8">
        <v>4170</v>
      </c>
      <c r="H295" s="8">
        <v>5070</v>
      </c>
      <c r="I295" s="8">
        <v>4952</v>
      </c>
      <c r="J295" s="8">
        <v>4998</v>
      </c>
      <c r="K295" s="8">
        <v>5119</v>
      </c>
      <c r="L295" s="8">
        <v>5522</v>
      </c>
      <c r="M295" s="8">
        <v>1777.0451468076201</v>
      </c>
      <c r="N295" s="8">
        <v>1830.3896027214601</v>
      </c>
      <c r="O295" s="8">
        <v>1495.84341281924</v>
      </c>
      <c r="P295" s="8">
        <v>2059.9896132142098</v>
      </c>
      <c r="Q295" s="8">
        <v>2061.2364623762801</v>
      </c>
      <c r="R295" s="8">
        <v>2164.5661385763601</v>
      </c>
      <c r="S295" s="8">
        <v>2213.94519537531</v>
      </c>
      <c r="T295" s="8">
        <v>2589.4031782419702</v>
      </c>
      <c r="U295" s="8">
        <v>6038</v>
      </c>
      <c r="V295" s="8">
        <v>5820</v>
      </c>
      <c r="W295" s="8">
        <v>5348</v>
      </c>
      <c r="X295" s="8">
        <v>5870</v>
      </c>
      <c r="Y295" s="8">
        <v>6301</v>
      </c>
      <c r="Z295" s="8">
        <v>6490</v>
      </c>
      <c r="AA295" s="8">
        <v>6017</v>
      </c>
      <c r="AB295" s="8">
        <v>6484</v>
      </c>
      <c r="AC295" s="8">
        <v>2878.8678768510499</v>
      </c>
      <c r="AD295" s="8">
        <v>2612.8976560742899</v>
      </c>
      <c r="AE295" s="8">
        <v>2677.07816145876</v>
      </c>
      <c r="AF295" s="8">
        <v>3030.5326391412</v>
      </c>
      <c r="AG295" s="8">
        <v>3333.7850564195601</v>
      </c>
      <c r="AH295" s="8">
        <v>3514.83699015204</v>
      </c>
      <c r="AI295" s="8">
        <v>3029.6783594655899</v>
      </c>
      <c r="AJ295" s="8">
        <v>3945.86180551093</v>
      </c>
      <c r="AK295" s="8">
        <v>4993.375</v>
      </c>
      <c r="AL295" s="8">
        <v>2024.0523437665563</v>
      </c>
      <c r="AM295" s="8">
        <v>6046</v>
      </c>
      <c r="AN295" s="8">
        <v>3127.9423181341772</v>
      </c>
      <c r="AP295" s="5">
        <f t="shared" si="46"/>
        <v>5147.75</v>
      </c>
      <c r="AQ295" s="5">
        <f t="shared" si="47"/>
        <v>6323</v>
      </c>
      <c r="AR295" s="5">
        <f t="shared" si="48"/>
        <v>2217.8281175568259</v>
      </c>
      <c r="AS295" s="5">
        <f t="shared" si="49"/>
        <v>3456.0405528870297</v>
      </c>
      <c r="AT295" s="5">
        <f t="shared" si="50"/>
        <v>377</v>
      </c>
      <c r="AU295" s="5" t="str">
        <f t="shared" si="52"/>
        <v>Spain</v>
      </c>
      <c r="AW295" s="5">
        <f t="shared" si="51"/>
        <v>377</v>
      </c>
    </row>
    <row r="296" spans="1:49" x14ac:dyDescent="0.2">
      <c r="A296" s="7" t="s">
        <v>2902</v>
      </c>
      <c r="B296" s="7" t="s">
        <v>675</v>
      </c>
      <c r="C296" s="7" t="s">
        <v>676</v>
      </c>
      <c r="D296" s="7">
        <v>252633</v>
      </c>
      <c r="E296" s="8">
        <v>6460</v>
      </c>
      <c r="F296" s="8">
        <v>5642</v>
      </c>
      <c r="G296" s="8">
        <v>5739</v>
      </c>
      <c r="H296" s="8">
        <v>6497</v>
      </c>
      <c r="I296" s="8">
        <v>6651</v>
      </c>
      <c r="J296" s="8">
        <v>7047</v>
      </c>
      <c r="K296" s="8">
        <v>6237</v>
      </c>
      <c r="L296" s="8">
        <v>6420</v>
      </c>
      <c r="M296" s="8">
        <v>3069.6104185952699</v>
      </c>
      <c r="N296" s="8">
        <v>2724.17368298572</v>
      </c>
      <c r="O296" s="8">
        <v>2919.2743693633402</v>
      </c>
      <c r="P296" s="8">
        <v>3694.81326276458</v>
      </c>
      <c r="Q296" s="8">
        <v>3887.9427520588501</v>
      </c>
      <c r="R296" s="8">
        <v>4392.8089454405199</v>
      </c>
      <c r="S296" s="8">
        <v>3798.4331490653199</v>
      </c>
      <c r="T296" s="8">
        <v>3835.7742800677602</v>
      </c>
      <c r="U296" s="8">
        <v>6949</v>
      </c>
      <c r="V296" s="8">
        <v>6252</v>
      </c>
      <c r="W296" s="8">
        <v>6978</v>
      </c>
      <c r="X296" s="8">
        <v>7216</v>
      </c>
      <c r="Y296" s="8">
        <v>7543</v>
      </c>
      <c r="Z296" s="8">
        <v>8074</v>
      </c>
      <c r="AA296" s="8">
        <v>7446</v>
      </c>
      <c r="AB296" s="8">
        <v>7061</v>
      </c>
      <c r="AC296" s="8">
        <v>3939.9483966199</v>
      </c>
      <c r="AD296" s="8">
        <v>3515.3162055336002</v>
      </c>
      <c r="AE296" s="8">
        <v>4140.9772694176399</v>
      </c>
      <c r="AF296" s="8">
        <v>4702.1376059837603</v>
      </c>
      <c r="AG296" s="8">
        <v>5260.9438394191802</v>
      </c>
      <c r="AH296" s="8">
        <v>6220.7039337474098</v>
      </c>
      <c r="AI296" s="8">
        <v>5616.50793650794</v>
      </c>
      <c r="AJ296" s="8">
        <v>5043.99195575666</v>
      </c>
      <c r="AK296" s="8">
        <v>6336.625</v>
      </c>
      <c r="AL296" s="8">
        <v>3540.3538575426701</v>
      </c>
      <c r="AM296" s="8">
        <v>7189.875</v>
      </c>
      <c r="AN296" s="8">
        <v>4805.065892873261</v>
      </c>
      <c r="AP296" s="5">
        <f t="shared" si="46"/>
        <v>6588.75</v>
      </c>
      <c r="AQ296" s="5">
        <f t="shared" si="47"/>
        <v>7531</v>
      </c>
      <c r="AR296" s="5">
        <f t="shared" si="48"/>
        <v>3921.9544778794057</v>
      </c>
      <c r="AS296" s="5">
        <f t="shared" si="49"/>
        <v>5535.536916357798</v>
      </c>
      <c r="AT296" s="5">
        <f t="shared" si="50"/>
        <v>479</v>
      </c>
      <c r="AU296" s="5" t="str">
        <f t="shared" si="52"/>
        <v>Spain</v>
      </c>
      <c r="AW296" s="5">
        <f t="shared" si="51"/>
        <v>479</v>
      </c>
    </row>
    <row r="297" spans="1:49" x14ac:dyDescent="0.2">
      <c r="A297" s="7" t="s">
        <v>2902</v>
      </c>
      <c r="B297" s="7" t="s">
        <v>678</v>
      </c>
      <c r="C297" s="7" t="s">
        <v>679</v>
      </c>
      <c r="D297" s="7">
        <v>208995</v>
      </c>
      <c r="E297" s="8">
        <v>4639</v>
      </c>
      <c r="F297" s="8">
        <v>4173</v>
      </c>
      <c r="G297" s="8">
        <v>4448</v>
      </c>
      <c r="H297" s="8">
        <v>4471</v>
      </c>
      <c r="I297" s="8">
        <v>4827</v>
      </c>
      <c r="J297" s="8">
        <v>4816</v>
      </c>
      <c r="K297" s="8">
        <v>4854</v>
      </c>
      <c r="L297" s="8">
        <v>4596</v>
      </c>
      <c r="M297" s="8">
        <v>1714.97902383118</v>
      </c>
      <c r="N297" s="8">
        <v>1674.54602758889</v>
      </c>
      <c r="O297" s="8">
        <v>1726.07388997628</v>
      </c>
      <c r="P297" s="8">
        <v>1877.14780406861</v>
      </c>
      <c r="Q297" s="8">
        <v>1731.70111897018</v>
      </c>
      <c r="R297" s="8">
        <v>1716.0016236052099</v>
      </c>
      <c r="S297" s="8">
        <v>1792.86311966942</v>
      </c>
      <c r="T297" s="8">
        <v>2180.1341929251898</v>
      </c>
      <c r="U297" s="8">
        <v>5508</v>
      </c>
      <c r="V297" s="8">
        <v>5123</v>
      </c>
      <c r="W297" s="8">
        <v>5400</v>
      </c>
      <c r="X297" s="8">
        <v>5374</v>
      </c>
      <c r="Y297" s="8">
        <v>5522</v>
      </c>
      <c r="Z297" s="8">
        <v>6011</v>
      </c>
      <c r="AA297" s="8">
        <v>5694</v>
      </c>
      <c r="AB297" s="8">
        <v>5783</v>
      </c>
      <c r="AC297" s="8">
        <v>2628.4435174106902</v>
      </c>
      <c r="AD297" s="8">
        <v>2368.0516442147</v>
      </c>
      <c r="AE297" s="8">
        <v>2668.84388036056</v>
      </c>
      <c r="AF297" s="8">
        <v>2865.3744906761699</v>
      </c>
      <c r="AG297" s="8">
        <v>2504.3243944772698</v>
      </c>
      <c r="AH297" s="8">
        <v>3021.25613079393</v>
      </c>
      <c r="AI297" s="8">
        <v>2465.7949709222898</v>
      </c>
      <c r="AJ297" s="8">
        <v>3182.47530820872</v>
      </c>
      <c r="AK297" s="8">
        <v>4603</v>
      </c>
      <c r="AL297" s="8">
        <v>1801.6808500793702</v>
      </c>
      <c r="AM297" s="8">
        <v>5551.875</v>
      </c>
      <c r="AN297" s="8">
        <v>2713.0705421330408</v>
      </c>
      <c r="AP297" s="5">
        <f t="shared" si="46"/>
        <v>4773.25</v>
      </c>
      <c r="AQ297" s="5">
        <f t="shared" si="47"/>
        <v>5752.5</v>
      </c>
      <c r="AR297" s="5">
        <f t="shared" si="48"/>
        <v>1859.5695718477223</v>
      </c>
      <c r="AS297" s="5">
        <f t="shared" si="49"/>
        <v>2793.4627011005523</v>
      </c>
      <c r="AT297" s="5">
        <f t="shared" si="50"/>
        <v>344</v>
      </c>
      <c r="AU297" s="5" t="str">
        <f t="shared" si="52"/>
        <v>Spain</v>
      </c>
      <c r="AW297" s="5">
        <f t="shared" si="51"/>
        <v>344</v>
      </c>
    </row>
    <row r="298" spans="1:49" x14ac:dyDescent="0.2">
      <c r="A298" s="7" t="s">
        <v>2902</v>
      </c>
      <c r="B298" s="7" t="s">
        <v>681</v>
      </c>
      <c r="C298" s="7" t="s">
        <v>682</v>
      </c>
      <c r="D298" s="7">
        <v>221638</v>
      </c>
      <c r="E298" s="8">
        <v>3508</v>
      </c>
      <c r="F298" s="8">
        <v>3410</v>
      </c>
      <c r="G298" s="8">
        <v>3503</v>
      </c>
      <c r="H298" s="8">
        <v>3489</v>
      </c>
      <c r="I298" s="8">
        <v>3636</v>
      </c>
      <c r="J298" s="8">
        <v>4136</v>
      </c>
      <c r="K298" s="8">
        <v>4173</v>
      </c>
      <c r="L298" s="8">
        <v>3746</v>
      </c>
      <c r="M298" s="8">
        <v>831.57044662841895</v>
      </c>
      <c r="N298" s="8">
        <v>701.32186480478094</v>
      </c>
      <c r="O298" s="8">
        <v>720.035991149952</v>
      </c>
      <c r="P298" s="8">
        <v>871.458987902844</v>
      </c>
      <c r="Q298" s="8">
        <v>828.29102173219997</v>
      </c>
      <c r="R298" s="8">
        <v>1195.4132080162301</v>
      </c>
      <c r="S298" s="8">
        <v>1209.0018458187301</v>
      </c>
      <c r="T298" s="8">
        <v>1275.23611656208</v>
      </c>
      <c r="U298" s="8">
        <v>4337</v>
      </c>
      <c r="V298" s="8">
        <v>4032</v>
      </c>
      <c r="W298" s="8">
        <v>4170</v>
      </c>
      <c r="X298" s="8">
        <v>4210</v>
      </c>
      <c r="Y298" s="8">
        <v>4476</v>
      </c>
      <c r="Z298" s="8">
        <v>5285</v>
      </c>
      <c r="AA298" s="8">
        <v>5235</v>
      </c>
      <c r="AB298" s="8">
        <v>4795</v>
      </c>
      <c r="AC298" s="8">
        <v>1319.61261758972</v>
      </c>
      <c r="AD298" s="8">
        <v>1061.4786009951999</v>
      </c>
      <c r="AE298" s="8">
        <v>1188.17085077814</v>
      </c>
      <c r="AF298" s="8">
        <v>1391.71806718826</v>
      </c>
      <c r="AG298" s="8">
        <v>1413.0839939034599</v>
      </c>
      <c r="AH298" s="8">
        <v>1990.7669365310501</v>
      </c>
      <c r="AI298" s="8">
        <v>1791.0943246192701</v>
      </c>
      <c r="AJ298" s="8">
        <v>1985.13723955099</v>
      </c>
      <c r="AK298" s="8">
        <v>3700.125</v>
      </c>
      <c r="AL298" s="8">
        <v>954.0411853269045</v>
      </c>
      <c r="AM298" s="8">
        <v>4567.5</v>
      </c>
      <c r="AN298" s="8">
        <v>1517.6328288945115</v>
      </c>
      <c r="AP298" s="5">
        <f t="shared" si="46"/>
        <v>3922.75</v>
      </c>
      <c r="AQ298" s="5">
        <f t="shared" si="47"/>
        <v>4947.75</v>
      </c>
      <c r="AR298" s="5">
        <f t="shared" si="48"/>
        <v>1075.8802360064169</v>
      </c>
      <c r="AS298" s="5">
        <f t="shared" si="49"/>
        <v>1795.0206236511924</v>
      </c>
      <c r="AT298" s="5">
        <f t="shared" si="50"/>
        <v>269</v>
      </c>
      <c r="AU298" s="5" t="str">
        <f t="shared" si="52"/>
        <v>Spain</v>
      </c>
      <c r="AW298" s="5">
        <f t="shared" si="51"/>
        <v>269</v>
      </c>
    </row>
    <row r="299" spans="1:49" x14ac:dyDescent="0.2">
      <c r="A299" s="7" t="s">
        <v>2902</v>
      </c>
      <c r="B299" s="7" t="s">
        <v>684</v>
      </c>
      <c r="C299" s="7" t="s">
        <v>685</v>
      </c>
      <c r="D299" s="7">
        <v>157640</v>
      </c>
      <c r="E299" s="8">
        <v>4923</v>
      </c>
      <c r="F299" s="8">
        <v>4675</v>
      </c>
      <c r="G299" s="8">
        <v>4597</v>
      </c>
      <c r="H299" s="8">
        <v>4788</v>
      </c>
      <c r="I299" s="8">
        <v>4899</v>
      </c>
      <c r="J299" s="8">
        <v>5367</v>
      </c>
      <c r="K299" s="8">
        <v>5532</v>
      </c>
      <c r="L299" s="8">
        <v>5601</v>
      </c>
      <c r="M299" s="8">
        <v>1825.50181925737</v>
      </c>
      <c r="N299" s="8">
        <v>1991.3849662779401</v>
      </c>
      <c r="O299" s="8">
        <v>1701.2078311574901</v>
      </c>
      <c r="P299" s="8">
        <v>1972.0360783066501</v>
      </c>
      <c r="Q299" s="8">
        <v>1919.91151255877</v>
      </c>
      <c r="R299" s="8">
        <v>2530.2752802752798</v>
      </c>
      <c r="S299" s="8">
        <v>2478.4584158661</v>
      </c>
      <c r="T299" s="8">
        <v>2561.0692469615901</v>
      </c>
      <c r="U299" s="8">
        <v>5580</v>
      </c>
      <c r="V299" s="8">
        <v>5738</v>
      </c>
      <c r="W299" s="8">
        <v>5325</v>
      </c>
      <c r="X299" s="8">
        <v>5733</v>
      </c>
      <c r="Y299" s="8">
        <v>5976</v>
      </c>
      <c r="Z299" s="8">
        <v>6762</v>
      </c>
      <c r="AA299" s="8">
        <v>5966</v>
      </c>
      <c r="AB299" s="8">
        <v>6819</v>
      </c>
      <c r="AC299" s="8">
        <v>2620.5904004516501</v>
      </c>
      <c r="AD299" s="8">
        <v>2890.5294660612099</v>
      </c>
      <c r="AE299" s="8">
        <v>2568.5223279068</v>
      </c>
      <c r="AF299" s="8">
        <v>2957.2043823183199</v>
      </c>
      <c r="AG299" s="8">
        <v>2787.4067406152999</v>
      </c>
      <c r="AH299" s="8">
        <v>3772.8005676788098</v>
      </c>
      <c r="AI299" s="8">
        <v>3171.4798661393102</v>
      </c>
      <c r="AJ299" s="8">
        <v>3802.3051499325602</v>
      </c>
      <c r="AK299" s="8">
        <v>5047.75</v>
      </c>
      <c r="AL299" s="8">
        <v>2122.4806438326491</v>
      </c>
      <c r="AM299" s="8">
        <v>5987.375</v>
      </c>
      <c r="AN299" s="8">
        <v>3071.3548626379948</v>
      </c>
      <c r="AP299" s="5">
        <f t="shared" si="46"/>
        <v>5349.75</v>
      </c>
      <c r="AQ299" s="5">
        <f t="shared" si="47"/>
        <v>6380.75</v>
      </c>
      <c r="AR299" s="5">
        <f t="shared" si="48"/>
        <v>2292.3501067936782</v>
      </c>
      <c r="AS299" s="5">
        <f t="shared" si="49"/>
        <v>3383.4980810914949</v>
      </c>
      <c r="AT299" s="5">
        <f t="shared" si="50"/>
        <v>394</v>
      </c>
      <c r="AU299" s="5" t="str">
        <f t="shared" si="52"/>
        <v>Spain</v>
      </c>
      <c r="AW299" s="5">
        <f t="shared" si="51"/>
        <v>394</v>
      </c>
    </row>
    <row r="300" spans="1:49" x14ac:dyDescent="0.2">
      <c r="A300" s="7" t="s">
        <v>2902</v>
      </c>
      <c r="B300" s="7" t="s">
        <v>687</v>
      </c>
      <c r="C300" s="7" t="s">
        <v>688</v>
      </c>
      <c r="D300" s="7">
        <v>186965</v>
      </c>
      <c r="E300" s="8">
        <v>3833</v>
      </c>
      <c r="F300" s="8">
        <v>4381</v>
      </c>
      <c r="G300" s="8">
        <v>3721</v>
      </c>
      <c r="H300" s="8">
        <v>3687</v>
      </c>
      <c r="I300" s="8">
        <v>4230</v>
      </c>
      <c r="J300" s="8">
        <v>4238</v>
      </c>
      <c r="K300" s="8">
        <v>4439</v>
      </c>
      <c r="L300" s="8">
        <v>3810</v>
      </c>
      <c r="M300" s="8">
        <v>953.67524761586196</v>
      </c>
      <c r="N300" s="8">
        <v>1151.5212991199601</v>
      </c>
      <c r="O300" s="8">
        <v>1097.0320554754701</v>
      </c>
      <c r="P300" s="8">
        <v>1081.5863639419499</v>
      </c>
      <c r="Q300" s="8">
        <v>1155.2283727111301</v>
      </c>
      <c r="R300" s="8">
        <v>1231.5183754524801</v>
      </c>
      <c r="S300" s="8">
        <v>1263.0674586504699</v>
      </c>
      <c r="T300" s="8">
        <v>1313.89104222981</v>
      </c>
      <c r="U300" s="8">
        <v>4491</v>
      </c>
      <c r="V300" s="8">
        <v>4691</v>
      </c>
      <c r="W300" s="8">
        <v>4684</v>
      </c>
      <c r="X300" s="8">
        <v>4583</v>
      </c>
      <c r="Y300" s="8">
        <v>4862</v>
      </c>
      <c r="Z300" s="8">
        <v>5433</v>
      </c>
      <c r="AA300" s="8">
        <v>5141</v>
      </c>
      <c r="AB300" s="8">
        <v>4959</v>
      </c>
      <c r="AC300" s="8">
        <v>1413.90697801589</v>
      </c>
      <c r="AD300" s="8">
        <v>1530.7051920556901</v>
      </c>
      <c r="AE300" s="8">
        <v>1726.5480390806999</v>
      </c>
      <c r="AF300" s="8">
        <v>1636.87287497486</v>
      </c>
      <c r="AG300" s="8">
        <v>1738.0433402650999</v>
      </c>
      <c r="AH300" s="8">
        <v>2119.9576344932102</v>
      </c>
      <c r="AI300" s="8">
        <v>1788.53975490833</v>
      </c>
      <c r="AJ300" s="8">
        <v>2009.9931435763399</v>
      </c>
      <c r="AK300" s="8">
        <v>4042.375</v>
      </c>
      <c r="AL300" s="8">
        <v>1155.9400268996417</v>
      </c>
      <c r="AM300" s="8">
        <v>4855.5</v>
      </c>
      <c r="AN300" s="8">
        <v>1745.5708696712647</v>
      </c>
      <c r="AP300" s="5">
        <f t="shared" si="46"/>
        <v>4179.25</v>
      </c>
      <c r="AQ300" s="5">
        <f t="shared" si="47"/>
        <v>5098.75</v>
      </c>
      <c r="AR300" s="5">
        <f t="shared" si="48"/>
        <v>1209.0583225971682</v>
      </c>
      <c r="AS300" s="5">
        <f t="shared" si="49"/>
        <v>1914.133468310745</v>
      </c>
      <c r="AT300" s="5">
        <f t="shared" si="50"/>
        <v>293</v>
      </c>
      <c r="AU300" s="5" t="str">
        <f t="shared" si="52"/>
        <v>Spain</v>
      </c>
      <c r="AW300" s="5">
        <f t="shared" si="51"/>
        <v>293</v>
      </c>
    </row>
    <row r="301" spans="1:49" x14ac:dyDescent="0.2">
      <c r="A301" s="7" t="s">
        <v>2902</v>
      </c>
      <c r="B301" s="7" t="s">
        <v>690</v>
      </c>
      <c r="C301" s="7" t="s">
        <v>691</v>
      </c>
      <c r="D301" s="7">
        <v>148512</v>
      </c>
      <c r="E301" s="8">
        <v>5000</v>
      </c>
      <c r="F301" s="8">
        <v>5416</v>
      </c>
      <c r="G301" s="8">
        <v>4551</v>
      </c>
      <c r="H301" s="8">
        <v>4757</v>
      </c>
      <c r="I301" s="8">
        <v>5606</v>
      </c>
      <c r="J301" s="8">
        <v>5894</v>
      </c>
      <c r="K301" s="8">
        <v>5370</v>
      </c>
      <c r="L301" s="8">
        <v>5296</v>
      </c>
      <c r="M301" s="8">
        <v>1938.4335424082899</v>
      </c>
      <c r="N301" s="8">
        <v>2065.4681023244402</v>
      </c>
      <c r="O301" s="8">
        <v>1832.11455241664</v>
      </c>
      <c r="P301" s="8">
        <v>1907.94824392961</v>
      </c>
      <c r="Q301" s="8">
        <v>2548.2630007955099</v>
      </c>
      <c r="R301" s="8">
        <v>2780.3007659842701</v>
      </c>
      <c r="S301" s="8">
        <v>2309.82526172291</v>
      </c>
      <c r="T301" s="8">
        <v>2369.7730647425601</v>
      </c>
      <c r="U301" s="8">
        <v>6005</v>
      </c>
      <c r="V301" s="8">
        <v>6462</v>
      </c>
      <c r="W301" s="8">
        <v>5763</v>
      </c>
      <c r="X301" s="8">
        <v>6044</v>
      </c>
      <c r="Y301" s="8">
        <v>6683</v>
      </c>
      <c r="Z301" s="8">
        <v>6837</v>
      </c>
      <c r="AA301" s="8">
        <v>6552</v>
      </c>
      <c r="AB301" s="8">
        <v>6587</v>
      </c>
      <c r="AC301" s="8">
        <v>2856.69945479122</v>
      </c>
      <c r="AD301" s="8">
        <v>3047.90677395286</v>
      </c>
      <c r="AE301" s="8">
        <v>2823.2979832108299</v>
      </c>
      <c r="AF301" s="8">
        <v>2908.3090561235299</v>
      </c>
      <c r="AG301" s="8">
        <v>3722.1538100653902</v>
      </c>
      <c r="AH301" s="8">
        <v>4361.49300720267</v>
      </c>
      <c r="AI301" s="8">
        <v>3430.9451643009702</v>
      </c>
      <c r="AJ301" s="8">
        <v>3588.81977158482</v>
      </c>
      <c r="AK301" s="8">
        <v>5236.25</v>
      </c>
      <c r="AL301" s="8">
        <v>2219.0158167905288</v>
      </c>
      <c r="AM301" s="8">
        <v>6366.625</v>
      </c>
      <c r="AN301" s="8">
        <v>3342.4531276540365</v>
      </c>
      <c r="AP301" s="5">
        <f t="shared" si="46"/>
        <v>5541.5</v>
      </c>
      <c r="AQ301" s="5">
        <f t="shared" si="47"/>
        <v>6664.75</v>
      </c>
      <c r="AR301" s="5">
        <f t="shared" si="48"/>
        <v>2383.2220674349719</v>
      </c>
      <c r="AS301" s="5">
        <f t="shared" si="49"/>
        <v>3775.8529382884626</v>
      </c>
      <c r="AT301" s="5">
        <f t="shared" si="50"/>
        <v>414</v>
      </c>
      <c r="AU301" s="5" t="str">
        <f t="shared" si="52"/>
        <v>Spain</v>
      </c>
      <c r="AW301" s="5">
        <f t="shared" si="51"/>
        <v>414</v>
      </c>
    </row>
    <row r="302" spans="1:49" x14ac:dyDescent="0.2">
      <c r="A302" s="7" t="s">
        <v>2902</v>
      </c>
      <c r="B302" s="7" t="s">
        <v>693</v>
      </c>
      <c r="C302" s="7" t="s">
        <v>676</v>
      </c>
      <c r="D302" s="7">
        <v>145599</v>
      </c>
      <c r="E302" s="8">
        <v>4351</v>
      </c>
      <c r="F302" s="8">
        <v>4479</v>
      </c>
      <c r="G302" s="8">
        <v>3812</v>
      </c>
      <c r="H302" s="8">
        <v>3955</v>
      </c>
      <c r="I302" s="8">
        <v>4618</v>
      </c>
      <c r="J302" s="8">
        <v>5296</v>
      </c>
      <c r="K302" s="8">
        <v>4937</v>
      </c>
      <c r="L302" s="8">
        <v>4732</v>
      </c>
      <c r="M302" s="8">
        <v>1320.3918677306599</v>
      </c>
      <c r="N302" s="8">
        <v>1320.5776193993399</v>
      </c>
      <c r="O302" s="8">
        <v>1055.4966188467999</v>
      </c>
      <c r="P302" s="8">
        <v>1386.08366884771</v>
      </c>
      <c r="Q302" s="8">
        <v>1400.3045097915001</v>
      </c>
      <c r="R302" s="8">
        <v>2063.3505317456502</v>
      </c>
      <c r="S302" s="8">
        <v>1868.33200784872</v>
      </c>
      <c r="T302" s="8">
        <v>2047.4704904616101</v>
      </c>
      <c r="U302" s="8">
        <v>5261</v>
      </c>
      <c r="V302" s="8">
        <v>5204</v>
      </c>
      <c r="W302" s="8">
        <v>4973</v>
      </c>
      <c r="X302" s="8">
        <v>5141</v>
      </c>
      <c r="Y302" s="8">
        <v>5450</v>
      </c>
      <c r="Z302" s="8">
        <v>5943</v>
      </c>
      <c r="AA302" s="8">
        <v>5917</v>
      </c>
      <c r="AB302" s="8">
        <v>5455</v>
      </c>
      <c r="AC302" s="8">
        <v>2109.7541648244901</v>
      </c>
      <c r="AD302" s="8">
        <v>1992.11125563827</v>
      </c>
      <c r="AE302" s="8">
        <v>1733.0277115710001</v>
      </c>
      <c r="AF302" s="8">
        <v>2219.1235166106899</v>
      </c>
      <c r="AG302" s="8">
        <v>2146.66919576184</v>
      </c>
      <c r="AH302" s="8">
        <v>2776.7943018352798</v>
      </c>
      <c r="AI302" s="8">
        <v>2477.4464745271298</v>
      </c>
      <c r="AJ302" s="8">
        <v>2774.7368944576201</v>
      </c>
      <c r="AK302" s="8">
        <v>4522.5</v>
      </c>
      <c r="AL302" s="8">
        <v>1557.7509143339987</v>
      </c>
      <c r="AM302" s="8">
        <v>5418</v>
      </c>
      <c r="AN302" s="8">
        <v>2278.7079394032899</v>
      </c>
      <c r="AP302" s="5">
        <f t="shared" si="46"/>
        <v>4895.75</v>
      </c>
      <c r="AQ302" s="5">
        <f t="shared" si="47"/>
        <v>5691.25</v>
      </c>
      <c r="AR302" s="5">
        <f t="shared" si="48"/>
        <v>1753.1082417390382</v>
      </c>
      <c r="AS302" s="5">
        <f t="shared" si="49"/>
        <v>2543.9117166454675</v>
      </c>
      <c r="AT302" s="5">
        <f t="shared" si="50"/>
        <v>356</v>
      </c>
      <c r="AU302" s="5" t="str">
        <f t="shared" si="52"/>
        <v>Spain</v>
      </c>
      <c r="AW302" s="5">
        <f t="shared" si="51"/>
        <v>356</v>
      </c>
    </row>
    <row r="303" spans="1:49" x14ac:dyDescent="0.2">
      <c r="A303" s="7" t="s">
        <v>2902</v>
      </c>
      <c r="B303" s="7" t="s">
        <v>695</v>
      </c>
      <c r="C303" s="7" t="s">
        <v>696</v>
      </c>
      <c r="D303" s="7">
        <v>324547</v>
      </c>
      <c r="E303" s="8">
        <v>4990</v>
      </c>
      <c r="F303" s="8">
        <v>4555</v>
      </c>
      <c r="G303" s="8">
        <v>4378</v>
      </c>
      <c r="H303" s="8">
        <v>5369</v>
      </c>
      <c r="I303" s="8">
        <v>5570</v>
      </c>
      <c r="J303" s="8">
        <v>5886</v>
      </c>
      <c r="K303" s="8">
        <v>5715</v>
      </c>
      <c r="L303" s="8">
        <v>5896</v>
      </c>
      <c r="M303" s="8">
        <v>2077.4318637031602</v>
      </c>
      <c r="N303" s="8">
        <v>1506.2138412122499</v>
      </c>
      <c r="O303" s="8">
        <v>1617.2361358431499</v>
      </c>
      <c r="P303" s="8">
        <v>2291.0302109071299</v>
      </c>
      <c r="Q303" s="8">
        <v>2712.18033831201</v>
      </c>
      <c r="R303" s="8">
        <v>3414.6830396985201</v>
      </c>
      <c r="S303" s="8">
        <v>3017.4160761447902</v>
      </c>
      <c r="T303" s="8">
        <v>3631.4150321902998</v>
      </c>
      <c r="U303" s="8">
        <v>5657</v>
      </c>
      <c r="V303" s="8">
        <v>5050</v>
      </c>
      <c r="W303" s="8">
        <v>5195</v>
      </c>
      <c r="X303" s="8">
        <v>6362</v>
      </c>
      <c r="Y303" s="8">
        <v>6883</v>
      </c>
      <c r="Z303" s="8">
        <v>7628</v>
      </c>
      <c r="AA303" s="8">
        <v>6759</v>
      </c>
      <c r="AB303" s="8">
        <v>7451</v>
      </c>
      <c r="AC303" s="8">
        <v>2844.27597705887</v>
      </c>
      <c r="AD303" s="8">
        <v>2077.4528846414701</v>
      </c>
      <c r="AE303" s="8">
        <v>2337.6008230304101</v>
      </c>
      <c r="AF303" s="8">
        <v>3402.4252893438702</v>
      </c>
      <c r="AG303" s="8">
        <v>4267.9388300077999</v>
      </c>
      <c r="AH303" s="8">
        <v>5417.8439541342796</v>
      </c>
      <c r="AI303" s="8">
        <v>4181.9923371647501</v>
      </c>
      <c r="AJ303" s="8">
        <v>5416.9441669441703</v>
      </c>
      <c r="AK303" s="8">
        <v>5294.875</v>
      </c>
      <c r="AL303" s="8">
        <v>2533.4508172514138</v>
      </c>
      <c r="AM303" s="8">
        <v>6373.125</v>
      </c>
      <c r="AN303" s="8">
        <v>3743.3092827907021</v>
      </c>
      <c r="AP303" s="5">
        <f t="shared" si="46"/>
        <v>5766.75</v>
      </c>
      <c r="AQ303" s="5">
        <f t="shared" si="47"/>
        <v>7180.25</v>
      </c>
      <c r="AR303" s="5">
        <f t="shared" si="48"/>
        <v>3013.3449394505501</v>
      </c>
      <c r="AS303" s="5">
        <f t="shared" si="49"/>
        <v>4821.1798220627497</v>
      </c>
      <c r="AT303" s="5">
        <f t="shared" si="50"/>
        <v>435</v>
      </c>
      <c r="AU303" s="5" t="str">
        <f t="shared" si="52"/>
        <v>Spain</v>
      </c>
      <c r="AW303" s="5">
        <f t="shared" si="51"/>
        <v>435</v>
      </c>
    </row>
    <row r="304" spans="1:49" x14ac:dyDescent="0.2">
      <c r="A304" s="7" t="s">
        <v>2902</v>
      </c>
      <c r="B304" s="7" t="s">
        <v>698</v>
      </c>
      <c r="C304" s="7" t="s">
        <v>699</v>
      </c>
      <c r="D304" s="7">
        <v>70847</v>
      </c>
      <c r="E304" s="8">
        <v>7011</v>
      </c>
      <c r="F304" s="8">
        <v>6703</v>
      </c>
      <c r="G304" s="8">
        <v>6761</v>
      </c>
      <c r="H304" s="8">
        <v>7016</v>
      </c>
      <c r="I304" s="8">
        <v>7654</v>
      </c>
      <c r="J304" s="8">
        <v>7624</v>
      </c>
      <c r="K304" s="8">
        <v>6833</v>
      </c>
      <c r="L304" s="8">
        <v>7184</v>
      </c>
      <c r="M304" s="8">
        <v>5033.3333333333303</v>
      </c>
      <c r="N304" s="8">
        <v>4224.6945898778404</v>
      </c>
      <c r="O304" s="8">
        <v>4426.5830214982798</v>
      </c>
      <c r="P304" s="8">
        <v>4881.9332976636397</v>
      </c>
      <c r="Q304" s="8">
        <v>5742.3167848699804</v>
      </c>
      <c r="R304" s="8">
        <v>5609.1954022988502</v>
      </c>
      <c r="S304" s="8">
        <v>4830.9178743961302</v>
      </c>
      <c r="T304" s="8">
        <v>4998.4567901234605</v>
      </c>
      <c r="U304" s="8">
        <v>7482</v>
      </c>
      <c r="V304" s="8">
        <v>7566</v>
      </c>
      <c r="W304" s="8">
        <v>7179</v>
      </c>
      <c r="X304" s="8">
        <v>7898</v>
      </c>
      <c r="Y304" s="8">
        <v>8530</v>
      </c>
      <c r="Z304" s="8">
        <v>9043</v>
      </c>
      <c r="AA304" s="8">
        <v>8183</v>
      </c>
      <c r="AB304" s="8">
        <v>8476</v>
      </c>
      <c r="AC304" s="8">
        <v>6219.5767195767203</v>
      </c>
      <c r="AD304" s="8">
        <v>5413.7115839243497</v>
      </c>
      <c r="AE304" s="8">
        <v>5507.56831942399</v>
      </c>
      <c r="AF304" s="8">
        <v>6188.0341880341903</v>
      </c>
      <c r="AG304" s="8">
        <v>7207.2380952381</v>
      </c>
      <c r="AH304" s="8">
        <v>8133.3333333333303</v>
      </c>
      <c r="AI304" s="8">
        <v>6444.4444444444398</v>
      </c>
      <c r="AJ304" s="8">
        <v>7128.7878787878799</v>
      </c>
      <c r="AK304" s="8">
        <v>7098.25</v>
      </c>
      <c r="AL304" s="8">
        <v>4968.4288867576897</v>
      </c>
      <c r="AM304" s="8">
        <v>8044.625</v>
      </c>
      <c r="AN304" s="8">
        <v>6530.3368203453747</v>
      </c>
      <c r="AP304" s="5">
        <f t="shared" si="46"/>
        <v>7323.75</v>
      </c>
      <c r="AQ304" s="5">
        <f t="shared" si="47"/>
        <v>8558</v>
      </c>
      <c r="AR304" s="5">
        <f t="shared" si="48"/>
        <v>5212.564029870412</v>
      </c>
      <c r="AS304" s="5">
        <f t="shared" si="49"/>
        <v>7228.4509379509382</v>
      </c>
      <c r="AT304" s="5">
        <f t="shared" si="50"/>
        <v>515</v>
      </c>
      <c r="AU304" s="5" t="str">
        <f t="shared" si="52"/>
        <v>Spain</v>
      </c>
      <c r="AW304" s="5">
        <f t="shared" si="51"/>
        <v>515</v>
      </c>
    </row>
    <row r="305" spans="1:49" x14ac:dyDescent="0.2">
      <c r="A305" s="7" t="s">
        <v>2902</v>
      </c>
      <c r="B305" s="7" t="s">
        <v>701</v>
      </c>
      <c r="C305" s="7" t="s">
        <v>702</v>
      </c>
      <c r="D305" s="7">
        <v>60933</v>
      </c>
      <c r="E305" s="8">
        <v>6541</v>
      </c>
      <c r="F305" s="8">
        <v>5787</v>
      </c>
      <c r="G305" s="8">
        <v>5434</v>
      </c>
      <c r="H305" s="8">
        <v>6283</v>
      </c>
      <c r="I305" s="8">
        <v>6400</v>
      </c>
      <c r="J305" s="8">
        <v>6675</v>
      </c>
      <c r="K305" s="8">
        <v>6545</v>
      </c>
      <c r="L305" s="8">
        <v>6850</v>
      </c>
      <c r="M305" s="8">
        <v>3566.5325620333101</v>
      </c>
      <c r="N305" s="8">
        <v>2761.2586510365099</v>
      </c>
      <c r="O305" s="8">
        <v>2680.0363759536199</v>
      </c>
      <c r="P305" s="8">
        <v>3225.6756242740198</v>
      </c>
      <c r="Q305" s="8">
        <v>3460.6776587908698</v>
      </c>
      <c r="R305" s="8">
        <v>3855.7671957672001</v>
      </c>
      <c r="S305" s="8">
        <v>3383.6824848060801</v>
      </c>
      <c r="T305" s="8">
        <v>3477.7886917921001</v>
      </c>
      <c r="U305" s="8">
        <v>7631</v>
      </c>
      <c r="V305" s="8">
        <v>6584</v>
      </c>
      <c r="W305" s="8">
        <v>6955</v>
      </c>
      <c r="X305" s="8">
        <v>7327</v>
      </c>
      <c r="Y305" s="8">
        <v>7903</v>
      </c>
      <c r="Z305" s="8">
        <v>7867</v>
      </c>
      <c r="AA305" s="8">
        <v>7559</v>
      </c>
      <c r="AB305" s="8">
        <v>7820</v>
      </c>
      <c r="AC305" s="8">
        <v>5433.6581258270198</v>
      </c>
      <c r="AD305" s="8">
        <v>4066.8840440007498</v>
      </c>
      <c r="AE305" s="8">
        <v>4656.5235258776802</v>
      </c>
      <c r="AF305" s="8">
        <v>4887.59452278766</v>
      </c>
      <c r="AG305" s="8">
        <v>5385.89282657079</v>
      </c>
      <c r="AH305" s="8">
        <v>5487.7484974572399</v>
      </c>
      <c r="AI305" s="8">
        <v>4446.0215053763404</v>
      </c>
      <c r="AJ305" s="8">
        <v>4782.8597427527902</v>
      </c>
      <c r="AK305" s="8">
        <v>6314.375</v>
      </c>
      <c r="AL305" s="8">
        <v>3301.4274055567134</v>
      </c>
      <c r="AM305" s="8">
        <v>7455.75</v>
      </c>
      <c r="AN305" s="8">
        <v>4893.3978488312841</v>
      </c>
      <c r="AP305" s="5">
        <f t="shared" si="46"/>
        <v>6617.5</v>
      </c>
      <c r="AQ305" s="5">
        <f t="shared" si="47"/>
        <v>7787.25</v>
      </c>
      <c r="AR305" s="5">
        <f t="shared" si="48"/>
        <v>3480.7183310860541</v>
      </c>
      <c r="AS305" s="5">
        <f t="shared" si="49"/>
        <v>5025.6306430392906</v>
      </c>
      <c r="AT305" s="5">
        <f t="shared" si="50"/>
        <v>480</v>
      </c>
      <c r="AU305" s="5" t="str">
        <f t="shared" si="52"/>
        <v>Spain</v>
      </c>
      <c r="AW305" s="5">
        <f t="shared" si="51"/>
        <v>480</v>
      </c>
    </row>
    <row r="306" spans="1:49" x14ac:dyDescent="0.2">
      <c r="A306" s="7" t="s">
        <v>2902</v>
      </c>
      <c r="B306" s="7" t="s">
        <v>704</v>
      </c>
      <c r="C306" s="7" t="s">
        <v>705</v>
      </c>
      <c r="D306" s="7">
        <v>59947</v>
      </c>
      <c r="E306" s="8">
        <v>5305</v>
      </c>
      <c r="F306" s="8">
        <v>4978</v>
      </c>
      <c r="G306" s="8">
        <v>5342</v>
      </c>
      <c r="H306" s="8">
        <v>5831</v>
      </c>
      <c r="I306" s="8">
        <v>5808</v>
      </c>
      <c r="J306" s="8">
        <v>5870</v>
      </c>
      <c r="K306" s="8">
        <v>5841</v>
      </c>
      <c r="L306" s="8">
        <v>5944</v>
      </c>
      <c r="M306" s="8">
        <v>2557.66719702924</v>
      </c>
      <c r="N306" s="8">
        <v>2325.7578244973201</v>
      </c>
      <c r="O306" s="8">
        <v>2461.2249385694499</v>
      </c>
      <c r="P306" s="8">
        <v>2867.3927772288398</v>
      </c>
      <c r="Q306" s="8">
        <v>2801.69853562768</v>
      </c>
      <c r="R306" s="8">
        <v>2885.17172117771</v>
      </c>
      <c r="S306" s="8">
        <v>3036.8298648702798</v>
      </c>
      <c r="T306" s="8">
        <v>2946.3384994634998</v>
      </c>
      <c r="U306" s="8">
        <v>7078</v>
      </c>
      <c r="V306" s="8">
        <v>6564</v>
      </c>
      <c r="W306" s="8">
        <v>6550</v>
      </c>
      <c r="X306" s="8">
        <v>6670</v>
      </c>
      <c r="Y306" s="8">
        <v>7309</v>
      </c>
      <c r="Z306" s="8">
        <v>7106</v>
      </c>
      <c r="AA306" s="8">
        <v>6806</v>
      </c>
      <c r="AB306" s="8">
        <v>7203</v>
      </c>
      <c r="AC306" s="8">
        <v>3861.9379716459898</v>
      </c>
      <c r="AD306" s="8">
        <v>3627.8344385140499</v>
      </c>
      <c r="AE306" s="8">
        <v>3869.3404689987401</v>
      </c>
      <c r="AF306" s="8">
        <v>4119.3442968585296</v>
      </c>
      <c r="AG306" s="8">
        <v>4517.4334140435803</v>
      </c>
      <c r="AH306" s="8">
        <v>4396.1818421652197</v>
      </c>
      <c r="AI306" s="8">
        <v>4204.0504621732098</v>
      </c>
      <c r="AJ306" s="8">
        <v>4199.4169268447304</v>
      </c>
      <c r="AK306" s="8">
        <v>5614.875</v>
      </c>
      <c r="AL306" s="8">
        <v>2735.2601698080025</v>
      </c>
      <c r="AM306" s="8">
        <v>6910.75</v>
      </c>
      <c r="AN306" s="8">
        <v>4099.4424776555061</v>
      </c>
      <c r="AP306" s="5">
        <f t="shared" si="46"/>
        <v>5865.75</v>
      </c>
      <c r="AQ306" s="5">
        <f t="shared" si="47"/>
        <v>7106</v>
      </c>
      <c r="AR306" s="5">
        <f t="shared" si="48"/>
        <v>2907.486279673602</v>
      </c>
      <c r="AS306" s="5">
        <f t="shared" si="49"/>
        <v>4329.2706613066848</v>
      </c>
      <c r="AT306" s="5">
        <f t="shared" si="50"/>
        <v>449</v>
      </c>
      <c r="AU306" s="5" t="str">
        <f t="shared" si="52"/>
        <v>Spain</v>
      </c>
      <c r="AW306" s="5">
        <f t="shared" si="51"/>
        <v>449</v>
      </c>
    </row>
    <row r="307" spans="1:49" x14ac:dyDescent="0.2">
      <c r="A307" s="7" t="s">
        <v>2902</v>
      </c>
      <c r="B307" s="7" t="s">
        <v>707</v>
      </c>
      <c r="C307" s="7" t="s">
        <v>708</v>
      </c>
      <c r="D307" s="7">
        <v>147914</v>
      </c>
      <c r="E307" s="8">
        <v>5875</v>
      </c>
      <c r="F307" s="8">
        <v>6345</v>
      </c>
      <c r="G307" s="8">
        <v>5686</v>
      </c>
      <c r="H307" s="8">
        <v>6957</v>
      </c>
      <c r="I307" s="8">
        <v>6072</v>
      </c>
      <c r="J307" s="8">
        <v>8089</v>
      </c>
      <c r="K307" s="8">
        <v>7766</v>
      </c>
      <c r="L307" s="8">
        <v>7871</v>
      </c>
      <c r="M307" s="8">
        <v>2896.7448174286201</v>
      </c>
      <c r="N307" s="8">
        <v>3088.4119605107499</v>
      </c>
      <c r="O307" s="8">
        <v>2793.9953151928198</v>
      </c>
      <c r="P307" s="8">
        <v>4366.0839863371502</v>
      </c>
      <c r="Q307" s="8">
        <v>3744.9210822345099</v>
      </c>
      <c r="R307" s="8">
        <v>5799.08675799087</v>
      </c>
      <c r="S307" s="8">
        <v>5971.1286089238802</v>
      </c>
      <c r="T307" s="8">
        <v>6303.2786885245896</v>
      </c>
      <c r="U307" s="8">
        <v>6509</v>
      </c>
      <c r="V307" s="8">
        <v>6548</v>
      </c>
      <c r="W307" s="8">
        <v>6284</v>
      </c>
      <c r="X307" s="8">
        <v>7572</v>
      </c>
      <c r="Y307" s="8">
        <v>6390</v>
      </c>
      <c r="Z307" s="8">
        <v>8171</v>
      </c>
      <c r="AA307" s="8">
        <v>8001</v>
      </c>
      <c r="AB307" s="8">
        <v>8025</v>
      </c>
      <c r="AC307" s="8">
        <v>3632.6279104799601</v>
      </c>
      <c r="AD307" s="8">
        <v>3420.49848480122</v>
      </c>
      <c r="AE307" s="8">
        <v>3528.6887527243598</v>
      </c>
      <c r="AF307" s="8">
        <v>5131.5789473684199</v>
      </c>
      <c r="AG307" s="8">
        <v>4334.5878892097398</v>
      </c>
      <c r="AH307" s="8">
        <v>5956.2841530054602</v>
      </c>
      <c r="AI307" s="8">
        <v>6606.4257028112497</v>
      </c>
      <c r="AJ307" s="8">
        <v>6542.0560747663503</v>
      </c>
      <c r="AK307" s="8">
        <v>6832.625</v>
      </c>
      <c r="AL307" s="8">
        <v>4370.4564021428987</v>
      </c>
      <c r="AM307" s="8">
        <v>7187.5</v>
      </c>
      <c r="AN307" s="8">
        <v>4894.0934893958447</v>
      </c>
      <c r="AP307" s="5">
        <f t="shared" si="46"/>
        <v>7449.5</v>
      </c>
      <c r="AQ307" s="5">
        <f t="shared" si="47"/>
        <v>7646.75</v>
      </c>
      <c r="AR307" s="5">
        <f t="shared" si="48"/>
        <v>5236.899824802199</v>
      </c>
      <c r="AS307" s="5">
        <f t="shared" si="49"/>
        <v>5859.8384549482007</v>
      </c>
      <c r="AT307" s="5">
        <f t="shared" si="50"/>
        <v>523</v>
      </c>
      <c r="AU307" s="5" t="str">
        <f t="shared" si="52"/>
        <v>Spain</v>
      </c>
      <c r="AW307" s="5">
        <f t="shared" si="51"/>
        <v>523</v>
      </c>
    </row>
    <row r="308" spans="1:49" x14ac:dyDescent="0.2">
      <c r="A308" s="7" t="s">
        <v>2902</v>
      </c>
      <c r="B308" s="7" t="s">
        <v>710</v>
      </c>
      <c r="C308" s="7" t="s">
        <v>711</v>
      </c>
      <c r="D308" s="7">
        <v>59960</v>
      </c>
      <c r="E308" s="8">
        <v>7993</v>
      </c>
      <c r="F308" s="8">
        <v>7811</v>
      </c>
      <c r="G308" s="8">
        <v>8144</v>
      </c>
      <c r="H308" s="8">
        <v>8492</v>
      </c>
      <c r="I308" s="8">
        <v>8697</v>
      </c>
      <c r="J308" s="8">
        <v>8178</v>
      </c>
      <c r="K308" s="8">
        <v>8697</v>
      </c>
      <c r="L308" s="8">
        <v>8498</v>
      </c>
      <c r="M308" s="8">
        <v>6238.4823848238502</v>
      </c>
      <c r="N308" s="8">
        <v>5975.4969949144697</v>
      </c>
      <c r="O308" s="8">
        <v>6403.5087719298199</v>
      </c>
      <c r="P308" s="8">
        <v>6934.21052631579</v>
      </c>
      <c r="Q308" s="8">
        <v>7019.7740112994397</v>
      </c>
      <c r="R308" s="8">
        <v>6858.9743589743603</v>
      </c>
      <c r="S308" s="8">
        <v>7627.1186440678002</v>
      </c>
      <c r="T308" s="8">
        <v>7061.5942028985501</v>
      </c>
      <c r="U308" s="8">
        <v>8320</v>
      </c>
      <c r="V308" s="8">
        <v>8488</v>
      </c>
      <c r="W308" s="8">
        <v>8784</v>
      </c>
      <c r="X308" s="8">
        <v>9046</v>
      </c>
      <c r="Y308" s="8">
        <v>8837</v>
      </c>
      <c r="Z308" s="8">
        <v>8156</v>
      </c>
      <c r="AA308" s="8">
        <v>9036</v>
      </c>
      <c r="AB308" s="8">
        <v>9108</v>
      </c>
      <c r="AC308" s="8">
        <v>7190.4761904761899</v>
      </c>
      <c r="AD308" s="8">
        <v>7171.0526315789502</v>
      </c>
      <c r="AE308" s="8">
        <v>7692.3076923076896</v>
      </c>
      <c r="AF308" s="8">
        <v>8000</v>
      </c>
      <c r="AG308" s="8">
        <v>7608.6956521739103</v>
      </c>
      <c r="AH308" s="8">
        <v>7207.2072072072096</v>
      </c>
      <c r="AI308" s="8">
        <v>7916.6666666666697</v>
      </c>
      <c r="AJ308" s="8">
        <v>8307.2916666666697</v>
      </c>
      <c r="AK308" s="8">
        <v>8313.75</v>
      </c>
      <c r="AL308" s="8">
        <v>6764.8949869030102</v>
      </c>
      <c r="AM308" s="8">
        <v>8721.875</v>
      </c>
      <c r="AN308" s="8">
        <v>7636.7122133846624</v>
      </c>
      <c r="AP308" s="5">
        <f t="shared" si="46"/>
        <v>8517.5</v>
      </c>
      <c r="AQ308" s="5">
        <f t="shared" si="47"/>
        <v>8784.25</v>
      </c>
      <c r="AR308" s="5">
        <f t="shared" si="48"/>
        <v>7100.3343487111879</v>
      </c>
      <c r="AS308" s="5">
        <f t="shared" si="49"/>
        <v>7759.9652981786148</v>
      </c>
      <c r="AT308" s="5">
        <f t="shared" si="50"/>
        <v>568</v>
      </c>
      <c r="AU308" s="5" t="str">
        <f t="shared" si="52"/>
        <v>Spain</v>
      </c>
      <c r="AW308" s="5">
        <f t="shared" si="51"/>
        <v>568</v>
      </c>
    </row>
    <row r="309" spans="1:49" x14ac:dyDescent="0.2">
      <c r="A309" s="7" t="s">
        <v>2902</v>
      </c>
      <c r="B309" s="7" t="s">
        <v>713</v>
      </c>
      <c r="C309" s="7" t="s">
        <v>714</v>
      </c>
      <c r="D309" s="7">
        <v>109798</v>
      </c>
      <c r="E309" s="8">
        <v>7884</v>
      </c>
      <c r="F309" s="8">
        <v>7354</v>
      </c>
      <c r="G309" s="8">
        <v>6968</v>
      </c>
      <c r="H309" s="8">
        <v>7040</v>
      </c>
      <c r="I309" s="8">
        <v>7443</v>
      </c>
      <c r="J309" s="8">
        <v>8351</v>
      </c>
      <c r="K309" s="8">
        <v>7575</v>
      </c>
      <c r="L309" s="8">
        <v>7695</v>
      </c>
      <c r="M309" s="8">
        <v>5648.5929240420301</v>
      </c>
      <c r="N309" s="8">
        <v>4380.0054878153396</v>
      </c>
      <c r="O309" s="8">
        <v>4374.0714676675298</v>
      </c>
      <c r="P309" s="8">
        <v>4494.7359896339503</v>
      </c>
      <c r="Q309" s="8">
        <v>5548.6291486291502</v>
      </c>
      <c r="R309" s="8">
        <v>6942.5287356321796</v>
      </c>
      <c r="S309" s="8">
        <v>5606.3829787233999</v>
      </c>
      <c r="T309" s="8">
        <v>5565.9955257270703</v>
      </c>
      <c r="U309" s="8">
        <v>8566</v>
      </c>
      <c r="V309" s="8">
        <v>8951</v>
      </c>
      <c r="W309" s="8">
        <v>7930</v>
      </c>
      <c r="X309" s="8">
        <v>8501</v>
      </c>
      <c r="Y309" s="8">
        <v>8689</v>
      </c>
      <c r="Z309" s="8">
        <v>9271</v>
      </c>
      <c r="AA309" s="8">
        <v>8540</v>
      </c>
      <c r="AB309" s="8">
        <v>8671</v>
      </c>
      <c r="AC309" s="8">
        <v>6762.5201465201499</v>
      </c>
      <c r="AD309" s="8">
        <v>6901.1111111111104</v>
      </c>
      <c r="AE309" s="8">
        <v>5953.5984848484804</v>
      </c>
      <c r="AF309" s="8">
        <v>6822.0720720720701</v>
      </c>
      <c r="AG309" s="8">
        <v>7595.46925566343</v>
      </c>
      <c r="AH309" s="8">
        <v>8673.4693877550999</v>
      </c>
      <c r="AI309" s="8">
        <v>7194.4444444444398</v>
      </c>
      <c r="AJ309" s="8">
        <v>7125.7356875334399</v>
      </c>
      <c r="AK309" s="8">
        <v>7538.75</v>
      </c>
      <c r="AL309" s="8">
        <v>5320.1177822338313</v>
      </c>
      <c r="AM309" s="8">
        <v>8639.875</v>
      </c>
      <c r="AN309" s="8">
        <v>7128.5525737435273</v>
      </c>
      <c r="AP309" s="5">
        <f t="shared" si="46"/>
        <v>7766</v>
      </c>
      <c r="AQ309" s="5">
        <f t="shared" si="47"/>
        <v>8792.75</v>
      </c>
      <c r="AR309" s="5">
        <f t="shared" si="48"/>
        <v>5631.6544756691492</v>
      </c>
      <c r="AS309" s="5">
        <f t="shared" si="49"/>
        <v>7647.2796938491019</v>
      </c>
      <c r="AT309" s="5">
        <f t="shared" si="50"/>
        <v>543</v>
      </c>
      <c r="AU309" s="5" t="str">
        <f t="shared" si="52"/>
        <v>Spain</v>
      </c>
      <c r="AW309" s="5">
        <f t="shared" si="51"/>
        <v>543</v>
      </c>
    </row>
    <row r="310" spans="1:49" x14ac:dyDescent="0.2">
      <c r="A310" s="7" t="s">
        <v>2902</v>
      </c>
      <c r="B310" s="7" t="s">
        <v>716</v>
      </c>
      <c r="C310" s="7" t="s">
        <v>717</v>
      </c>
      <c r="D310" s="7">
        <v>84910</v>
      </c>
      <c r="E310" s="8">
        <v>7206</v>
      </c>
      <c r="F310" s="8">
        <v>6701</v>
      </c>
      <c r="G310" s="8">
        <v>6705</v>
      </c>
      <c r="H310" s="8">
        <v>8023</v>
      </c>
      <c r="I310" s="8">
        <v>7169</v>
      </c>
      <c r="J310" s="8">
        <v>7785</v>
      </c>
      <c r="K310" s="8">
        <v>6949</v>
      </c>
      <c r="L310" s="8">
        <v>7532</v>
      </c>
      <c r="M310" s="8">
        <v>4908.7179487179501</v>
      </c>
      <c r="N310" s="8">
        <v>4344.8275862069004</v>
      </c>
      <c r="O310" s="8">
        <v>4547.6475279106899</v>
      </c>
      <c r="P310" s="8">
        <v>5793.1034482758596</v>
      </c>
      <c r="Q310" s="8">
        <v>5738.2769901853899</v>
      </c>
      <c r="R310" s="8">
        <v>5909.0909090909099</v>
      </c>
      <c r="S310" s="8">
        <v>4901.7223910840903</v>
      </c>
      <c r="T310" s="8">
        <v>5880.6584362139902</v>
      </c>
      <c r="U310" s="8">
        <v>8163</v>
      </c>
      <c r="V310" s="8">
        <v>8105</v>
      </c>
      <c r="W310" s="8">
        <v>7649</v>
      </c>
      <c r="X310" s="8">
        <v>8665</v>
      </c>
      <c r="Y310" s="8">
        <v>8346</v>
      </c>
      <c r="Z310" s="8">
        <v>8475</v>
      </c>
      <c r="AA310" s="8">
        <v>8561</v>
      </c>
      <c r="AB310" s="8">
        <v>8241</v>
      </c>
      <c r="AC310" s="8">
        <v>5851.8518518518504</v>
      </c>
      <c r="AD310" s="8">
        <v>5881.7754262198696</v>
      </c>
      <c r="AE310" s="8">
        <v>5972.05847513135</v>
      </c>
      <c r="AF310" s="8">
        <v>6715.6862745097997</v>
      </c>
      <c r="AG310" s="8">
        <v>7170.0680272108802</v>
      </c>
      <c r="AH310" s="8">
        <v>6837.6068376068397</v>
      </c>
      <c r="AI310" s="8">
        <v>7303.0303030303003</v>
      </c>
      <c r="AJ310" s="8">
        <v>7329.11392405063</v>
      </c>
      <c r="AK310" s="8">
        <v>7258.75</v>
      </c>
      <c r="AL310" s="8">
        <v>5253.0056547107224</v>
      </c>
      <c r="AM310" s="8">
        <v>8275.625</v>
      </c>
      <c r="AN310" s="8">
        <v>6632.6488899514407</v>
      </c>
      <c r="AP310" s="5">
        <f t="shared" si="46"/>
        <v>7358.75</v>
      </c>
      <c r="AQ310" s="5">
        <f t="shared" si="47"/>
        <v>8405.75</v>
      </c>
      <c r="AR310" s="5">
        <f t="shared" si="48"/>
        <v>5644.5704349700482</v>
      </c>
      <c r="AS310" s="5">
        <f t="shared" si="49"/>
        <v>7159.9547729746628</v>
      </c>
      <c r="AT310" s="5">
        <f t="shared" si="50"/>
        <v>517</v>
      </c>
      <c r="AU310" s="5" t="str">
        <f t="shared" si="52"/>
        <v>Spain</v>
      </c>
      <c r="AW310" s="5">
        <f t="shared" si="51"/>
        <v>517</v>
      </c>
    </row>
    <row r="311" spans="1:49" x14ac:dyDescent="0.2">
      <c r="A311" s="7" t="s">
        <v>2902</v>
      </c>
      <c r="B311" s="7" t="s">
        <v>719</v>
      </c>
      <c r="C311" s="7" t="s">
        <v>720</v>
      </c>
      <c r="D311" s="7">
        <v>80696</v>
      </c>
      <c r="E311" s="8">
        <v>7058</v>
      </c>
      <c r="F311" s="8">
        <v>6211</v>
      </c>
      <c r="G311" s="8">
        <v>6459</v>
      </c>
      <c r="H311" s="8">
        <v>6164</v>
      </c>
      <c r="I311" s="8">
        <v>6551</v>
      </c>
      <c r="J311" s="8">
        <v>7476</v>
      </c>
      <c r="K311" s="8">
        <v>6667</v>
      </c>
      <c r="L311" s="8">
        <v>6492</v>
      </c>
      <c r="M311" s="8">
        <v>4390.0523560209404</v>
      </c>
      <c r="N311" s="8">
        <v>3650.5197261499802</v>
      </c>
      <c r="O311" s="8">
        <v>4123.2115880209703</v>
      </c>
      <c r="P311" s="8">
        <v>3807.8958078958099</v>
      </c>
      <c r="Q311" s="8">
        <v>4768.9243027888397</v>
      </c>
      <c r="R311" s="8">
        <v>5300.7518796992499</v>
      </c>
      <c r="S311" s="8">
        <v>4448.8888888888896</v>
      </c>
      <c r="T311" s="8">
        <v>4496.7619047619</v>
      </c>
      <c r="U311" s="8">
        <v>7715</v>
      </c>
      <c r="V311" s="8">
        <v>7224</v>
      </c>
      <c r="W311" s="8">
        <v>7799</v>
      </c>
      <c r="X311" s="8">
        <v>7533</v>
      </c>
      <c r="Y311" s="8">
        <v>7671</v>
      </c>
      <c r="Z311" s="8">
        <v>8656</v>
      </c>
      <c r="AA311" s="8">
        <v>7504</v>
      </c>
      <c r="AB311" s="8">
        <v>8526</v>
      </c>
      <c r="AC311" s="8">
        <v>5693.6208445642396</v>
      </c>
      <c r="AD311" s="8">
        <v>5123.3449477351896</v>
      </c>
      <c r="AE311" s="8">
        <v>6410.4334484081301</v>
      </c>
      <c r="AF311" s="8">
        <v>6082.47422680412</v>
      </c>
      <c r="AG311" s="8">
        <v>6748.0916030534399</v>
      </c>
      <c r="AH311" s="8">
        <v>7589.2857142857101</v>
      </c>
      <c r="AI311" s="8">
        <v>5421.2454212454204</v>
      </c>
      <c r="AJ311" s="8">
        <v>7595.0023573785902</v>
      </c>
      <c r="AK311" s="8">
        <v>6634.75</v>
      </c>
      <c r="AL311" s="8">
        <v>4373.3758067783228</v>
      </c>
      <c r="AM311" s="8">
        <v>7828.5</v>
      </c>
      <c r="AN311" s="8">
        <v>6332.9373204343538</v>
      </c>
      <c r="AP311" s="5">
        <f t="shared" si="46"/>
        <v>6796.5</v>
      </c>
      <c r="AQ311" s="5">
        <f t="shared" si="47"/>
        <v>8089.25</v>
      </c>
      <c r="AR311" s="5">
        <f t="shared" si="48"/>
        <v>4564.6445568069375</v>
      </c>
      <c r="AS311" s="5">
        <f t="shared" si="49"/>
        <v>6838.4062739907904</v>
      </c>
      <c r="AT311" s="5">
        <f t="shared" si="50"/>
        <v>490</v>
      </c>
      <c r="AU311" s="5" t="str">
        <f t="shared" si="52"/>
        <v>Spain</v>
      </c>
      <c r="AW311" s="5">
        <f t="shared" si="51"/>
        <v>490</v>
      </c>
    </row>
    <row r="312" spans="1:49" x14ac:dyDescent="0.2">
      <c r="A312" s="7" t="s">
        <v>2902</v>
      </c>
      <c r="B312" s="7" t="s">
        <v>722</v>
      </c>
      <c r="C312" s="7" t="s">
        <v>723</v>
      </c>
      <c r="D312" s="7">
        <v>108899</v>
      </c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P312" s="5">
        <f t="shared" si="46"/>
        <v>99999</v>
      </c>
      <c r="AQ312" s="5">
        <f t="shared" si="47"/>
        <v>99999</v>
      </c>
      <c r="AR312" s="5">
        <f t="shared" si="48"/>
        <v>99999</v>
      </c>
      <c r="AS312" s="5">
        <f t="shared" si="49"/>
        <v>99999</v>
      </c>
      <c r="AT312" s="5">
        <f t="shared" si="50"/>
        <v>585</v>
      </c>
      <c r="AU312" s="5" t="str">
        <f t="shared" si="52"/>
        <v>Spain</v>
      </c>
      <c r="AW312" s="5">
        <f t="shared" si="51"/>
        <v>585</v>
      </c>
    </row>
    <row r="313" spans="1:49" x14ac:dyDescent="0.2">
      <c r="A313" s="7" t="s">
        <v>2902</v>
      </c>
      <c r="B313" s="7" t="s">
        <v>725</v>
      </c>
      <c r="C313" s="7" t="s">
        <v>726</v>
      </c>
      <c r="D313" s="7">
        <v>74770</v>
      </c>
      <c r="E313" s="8">
        <v>6631</v>
      </c>
      <c r="F313" s="8">
        <v>5917</v>
      </c>
      <c r="G313" s="8">
        <v>6883</v>
      </c>
      <c r="H313" s="8">
        <v>6567</v>
      </c>
      <c r="I313" s="8">
        <v>6518</v>
      </c>
      <c r="J313" s="8">
        <v>7291</v>
      </c>
      <c r="K313" s="8">
        <v>6587</v>
      </c>
      <c r="L313" s="8">
        <v>6601</v>
      </c>
      <c r="M313" s="8">
        <v>3731.3761157409399</v>
      </c>
      <c r="N313" s="8">
        <v>3075.3448941092001</v>
      </c>
      <c r="O313" s="8">
        <v>3660.5509912388202</v>
      </c>
      <c r="P313" s="8">
        <v>3671.5964947996899</v>
      </c>
      <c r="Q313" s="8">
        <v>3644.4680644149898</v>
      </c>
      <c r="R313" s="8">
        <v>4663.8309256286802</v>
      </c>
      <c r="S313" s="8">
        <v>4032.0755666872201</v>
      </c>
      <c r="T313" s="8">
        <v>4438.9378737204797</v>
      </c>
      <c r="U313" s="8">
        <v>7354</v>
      </c>
      <c r="V313" s="8">
        <v>6326</v>
      </c>
      <c r="W313" s="8">
        <v>6980</v>
      </c>
      <c r="X313" s="8">
        <v>7339</v>
      </c>
      <c r="Y313" s="8">
        <v>6707</v>
      </c>
      <c r="Z313" s="8">
        <v>7828</v>
      </c>
      <c r="AA313" s="8">
        <v>7410</v>
      </c>
      <c r="AB313" s="8">
        <v>7453</v>
      </c>
      <c r="AC313" s="8">
        <v>4554.25656086449</v>
      </c>
      <c r="AD313" s="8">
        <v>3768.7743233668002</v>
      </c>
      <c r="AE313" s="8">
        <v>4010.95617753635</v>
      </c>
      <c r="AF313" s="8">
        <v>4470.4732665626498</v>
      </c>
      <c r="AG313" s="8">
        <v>4185.8950424167797</v>
      </c>
      <c r="AH313" s="8">
        <v>5530.4843304843298</v>
      </c>
      <c r="AI313" s="8">
        <v>4840.0900900900897</v>
      </c>
      <c r="AJ313" s="8">
        <v>5824.2991681022204</v>
      </c>
      <c r="AK313" s="8">
        <v>6624.375</v>
      </c>
      <c r="AL313" s="8">
        <v>3864.7726157925026</v>
      </c>
      <c r="AM313" s="8">
        <v>7174.625</v>
      </c>
      <c r="AN313" s="8">
        <v>4648.1536199279635</v>
      </c>
      <c r="AP313" s="5">
        <f t="shared" si="46"/>
        <v>6749.25</v>
      </c>
      <c r="AQ313" s="5">
        <f t="shared" si="47"/>
        <v>7349.5</v>
      </c>
      <c r="AR313" s="5">
        <f t="shared" si="48"/>
        <v>4090.1817850502121</v>
      </c>
      <c r="AS313" s="5">
        <f t="shared" si="49"/>
        <v>5095.1921577733547</v>
      </c>
      <c r="AT313" s="5">
        <f t="shared" si="50"/>
        <v>489</v>
      </c>
      <c r="AU313" s="5" t="str">
        <f t="shared" si="52"/>
        <v>Spain</v>
      </c>
      <c r="AW313" s="5">
        <f t="shared" si="51"/>
        <v>489</v>
      </c>
    </row>
    <row r="314" spans="1:49" x14ac:dyDescent="0.2">
      <c r="A314" s="7" t="s">
        <v>3175</v>
      </c>
      <c r="B314" s="7" t="s">
        <v>728</v>
      </c>
      <c r="C314" s="7" t="s">
        <v>729</v>
      </c>
      <c r="D314" s="7">
        <v>1526778</v>
      </c>
      <c r="E314" s="8">
        <v>1604</v>
      </c>
      <c r="F314" s="8">
        <v>1734</v>
      </c>
      <c r="G314" s="8">
        <v>1977</v>
      </c>
      <c r="H314" s="8">
        <v>2293</v>
      </c>
      <c r="I314" s="8">
        <v>2124</v>
      </c>
      <c r="J314" s="8">
        <v>3088</v>
      </c>
      <c r="K314" s="8">
        <v>2819</v>
      </c>
      <c r="L314" s="8">
        <v>2556</v>
      </c>
      <c r="M314" s="8">
        <v>289.79421064036597</v>
      </c>
      <c r="N314" s="8">
        <v>273.72492278043302</v>
      </c>
      <c r="O314" s="8">
        <v>403.96825651008902</v>
      </c>
      <c r="P314" s="8">
        <v>418.12352388660702</v>
      </c>
      <c r="Q314" s="8">
        <v>486.96579805455701</v>
      </c>
      <c r="R314" s="8">
        <v>810.59383140001603</v>
      </c>
      <c r="S314" s="8">
        <v>1267.91473259947</v>
      </c>
      <c r="T314" s="8">
        <v>597.08041178896303</v>
      </c>
      <c r="U314" s="8">
        <v>2502</v>
      </c>
      <c r="V314" s="8">
        <v>2380</v>
      </c>
      <c r="W314" s="8">
        <v>2461</v>
      </c>
      <c r="X314" s="8">
        <v>2844</v>
      </c>
      <c r="Y314" s="8">
        <v>3176</v>
      </c>
      <c r="Z314" s="8">
        <v>4574</v>
      </c>
      <c r="AA314" s="8">
        <v>4251</v>
      </c>
      <c r="AB314" s="8">
        <v>3734</v>
      </c>
      <c r="AC314" s="8">
        <v>643.99411292087996</v>
      </c>
      <c r="AD314" s="8">
        <v>537.26305607114898</v>
      </c>
      <c r="AE314" s="8">
        <v>672.85655579465799</v>
      </c>
      <c r="AF314" s="8">
        <v>761.68625000987299</v>
      </c>
      <c r="AG314" s="8">
        <v>1189.4435185438999</v>
      </c>
      <c r="AH314" s="8">
        <v>2365.6150380355998</v>
      </c>
      <c r="AI314" s="8">
        <v>2392.3028219818798</v>
      </c>
      <c r="AJ314" s="8">
        <v>1375.3136695738499</v>
      </c>
      <c r="AK314" s="8">
        <v>2274.375</v>
      </c>
      <c r="AL314" s="8">
        <v>568.52071095756264</v>
      </c>
      <c r="AM314" s="8">
        <v>3240.25</v>
      </c>
      <c r="AN314" s="8">
        <v>1242.3093778664738</v>
      </c>
      <c r="AP314" s="5">
        <f t="shared" si="46"/>
        <v>2646.75</v>
      </c>
      <c r="AQ314" s="5">
        <f t="shared" si="47"/>
        <v>3933.75</v>
      </c>
      <c r="AR314" s="5">
        <f t="shared" si="48"/>
        <v>716.13565954592264</v>
      </c>
      <c r="AS314" s="5">
        <f t="shared" si="49"/>
        <v>1830.6687620338075</v>
      </c>
      <c r="AT314" s="5">
        <f t="shared" si="50"/>
        <v>66</v>
      </c>
      <c r="AU314" s="5" t="str">
        <f t="shared" si="52"/>
        <v>Finland</v>
      </c>
      <c r="AV314" s="5">
        <v>11</v>
      </c>
      <c r="AW314" s="5">
        <f t="shared" si="51"/>
        <v>77</v>
      </c>
    </row>
    <row r="315" spans="1:49" x14ac:dyDescent="0.2">
      <c r="A315" s="7" t="s">
        <v>3175</v>
      </c>
      <c r="B315" s="7" t="s">
        <v>732</v>
      </c>
      <c r="C315" s="7" t="s">
        <v>733</v>
      </c>
      <c r="D315" s="7">
        <v>448136</v>
      </c>
      <c r="E315" s="8">
        <v>2780</v>
      </c>
      <c r="F315" s="8">
        <v>3139</v>
      </c>
      <c r="G315" s="8">
        <v>3211</v>
      </c>
      <c r="H315" s="8">
        <v>3536</v>
      </c>
      <c r="I315" s="8">
        <v>3615</v>
      </c>
      <c r="J315" s="8">
        <v>4033</v>
      </c>
      <c r="K315" s="8">
        <v>4337</v>
      </c>
      <c r="L315" s="8">
        <v>3685</v>
      </c>
      <c r="M315" s="8">
        <v>575.91363818472598</v>
      </c>
      <c r="N315" s="8">
        <v>700.81339223800705</v>
      </c>
      <c r="O315" s="8">
        <v>1020.1472380909501</v>
      </c>
      <c r="P315" s="8">
        <v>1060.01606041696</v>
      </c>
      <c r="Q315" s="8">
        <v>1026.3418760648501</v>
      </c>
      <c r="R315" s="8">
        <v>1333.96386992681</v>
      </c>
      <c r="S315" s="8">
        <v>1739.40697590065</v>
      </c>
      <c r="T315" s="8">
        <v>1254.5862427070099</v>
      </c>
      <c r="U315" s="8">
        <v>3879</v>
      </c>
      <c r="V315" s="8">
        <v>4059</v>
      </c>
      <c r="W315" s="8">
        <v>4044</v>
      </c>
      <c r="X315" s="8">
        <v>4220</v>
      </c>
      <c r="Y315" s="8">
        <v>4904</v>
      </c>
      <c r="Z315" s="8">
        <v>5716</v>
      </c>
      <c r="AA315" s="8">
        <v>6326</v>
      </c>
      <c r="AB315" s="8">
        <v>5164</v>
      </c>
      <c r="AC315" s="8">
        <v>1146.9736428951401</v>
      </c>
      <c r="AD315" s="8">
        <v>1273.84289794814</v>
      </c>
      <c r="AE315" s="8">
        <v>1578.3043148419799</v>
      </c>
      <c r="AF315" s="8">
        <v>1764.92510333976</v>
      </c>
      <c r="AG315" s="8">
        <v>2200.32830768135</v>
      </c>
      <c r="AH315" s="8">
        <v>3347.1383249289502</v>
      </c>
      <c r="AI315" s="8">
        <v>3483.1620869732201</v>
      </c>
      <c r="AJ315" s="8">
        <v>2466.45217162683</v>
      </c>
      <c r="AK315" s="8">
        <v>3542</v>
      </c>
      <c r="AL315" s="8">
        <v>1088.8986616912453</v>
      </c>
      <c r="AM315" s="8">
        <v>4789</v>
      </c>
      <c r="AN315" s="8">
        <v>2157.6408562794213</v>
      </c>
      <c r="AP315" s="5">
        <f t="shared" si="46"/>
        <v>3917.5</v>
      </c>
      <c r="AQ315" s="5">
        <f t="shared" si="47"/>
        <v>5527.5</v>
      </c>
      <c r="AR315" s="5">
        <f t="shared" si="48"/>
        <v>1282.8630050032559</v>
      </c>
      <c r="AS315" s="5">
        <f t="shared" si="49"/>
        <v>2874.2702228025873</v>
      </c>
      <c r="AT315" s="5">
        <f t="shared" si="50"/>
        <v>267</v>
      </c>
      <c r="AU315" s="5" t="str">
        <f t="shared" si="52"/>
        <v>Finland</v>
      </c>
      <c r="AW315" s="5">
        <f t="shared" si="51"/>
        <v>267</v>
      </c>
    </row>
    <row r="316" spans="1:49" x14ac:dyDescent="0.2">
      <c r="A316" s="7" t="s">
        <v>3175</v>
      </c>
      <c r="B316" s="7" t="s">
        <v>735</v>
      </c>
      <c r="C316" s="7" t="s">
        <v>736</v>
      </c>
      <c r="D316" s="7">
        <v>361650</v>
      </c>
      <c r="E316" s="8">
        <v>3207</v>
      </c>
      <c r="F316" s="8">
        <v>3519</v>
      </c>
      <c r="G316" s="8">
        <v>3957</v>
      </c>
      <c r="H316" s="8">
        <v>4117</v>
      </c>
      <c r="I316" s="8">
        <v>3512</v>
      </c>
      <c r="J316" s="8">
        <v>4500</v>
      </c>
      <c r="K316" s="8">
        <v>5117</v>
      </c>
      <c r="L316" s="8">
        <v>4185</v>
      </c>
      <c r="M316" s="8">
        <v>684.60429551155698</v>
      </c>
      <c r="N316" s="8">
        <v>963.64030758154695</v>
      </c>
      <c r="O316" s="8">
        <v>1113.3794479988601</v>
      </c>
      <c r="P316" s="8">
        <v>1286.0367109802201</v>
      </c>
      <c r="Q316" s="8">
        <v>1030.1585810748099</v>
      </c>
      <c r="R316" s="8">
        <v>1893.01412479789</v>
      </c>
      <c r="S316" s="8">
        <v>2493.8135724909098</v>
      </c>
      <c r="T316" s="8">
        <v>1716.0196613742901</v>
      </c>
      <c r="U316" s="8">
        <v>3981</v>
      </c>
      <c r="V316" s="8">
        <v>4226</v>
      </c>
      <c r="W316" s="8">
        <v>4553</v>
      </c>
      <c r="X316" s="8">
        <v>4908</v>
      </c>
      <c r="Y316" s="8">
        <v>5191</v>
      </c>
      <c r="Z316" s="8">
        <v>6398</v>
      </c>
      <c r="AA316" s="8">
        <v>6375</v>
      </c>
      <c r="AB316" s="8">
        <v>5635</v>
      </c>
      <c r="AC316" s="8">
        <v>1182.7728643366099</v>
      </c>
      <c r="AD316" s="8">
        <v>1523.64559164209</v>
      </c>
      <c r="AE316" s="8">
        <v>1460.4064902837299</v>
      </c>
      <c r="AF316" s="8">
        <v>1859.7159538943499</v>
      </c>
      <c r="AG316" s="8">
        <v>2131.3974496236701</v>
      </c>
      <c r="AH316" s="8">
        <v>3884.6839150011701</v>
      </c>
      <c r="AI316" s="8">
        <v>4178.8735341173096</v>
      </c>
      <c r="AJ316" s="8">
        <v>2994.04402823192</v>
      </c>
      <c r="AK316" s="8">
        <v>4014.25</v>
      </c>
      <c r="AL316" s="8">
        <v>1397.5833377262604</v>
      </c>
      <c r="AM316" s="8">
        <v>5158.375</v>
      </c>
      <c r="AN316" s="8">
        <v>2401.9424783913564</v>
      </c>
      <c r="AP316" s="5">
        <f t="shared" si="46"/>
        <v>4328.5</v>
      </c>
      <c r="AQ316" s="5">
        <f t="shared" si="47"/>
        <v>5899.75</v>
      </c>
      <c r="AR316" s="5">
        <f t="shared" si="48"/>
        <v>1683.808530143624</v>
      </c>
      <c r="AS316" s="5">
        <f t="shared" si="49"/>
        <v>3297.2497317435177</v>
      </c>
      <c r="AT316" s="5">
        <f t="shared" si="50"/>
        <v>307</v>
      </c>
      <c r="AU316" s="5" t="str">
        <f t="shared" si="52"/>
        <v>Finland</v>
      </c>
      <c r="AW316" s="5">
        <f t="shared" si="51"/>
        <v>307</v>
      </c>
    </row>
    <row r="317" spans="1:49" x14ac:dyDescent="0.2">
      <c r="A317" s="7" t="s">
        <v>3175</v>
      </c>
      <c r="B317" s="7" t="s">
        <v>738</v>
      </c>
      <c r="C317" s="7" t="s">
        <v>739</v>
      </c>
      <c r="D317" s="7">
        <v>262403</v>
      </c>
      <c r="E317" s="8">
        <v>3747</v>
      </c>
      <c r="F317" s="8">
        <v>3883</v>
      </c>
      <c r="G317" s="8">
        <v>4396</v>
      </c>
      <c r="H317" s="8">
        <v>4572</v>
      </c>
      <c r="I317" s="8">
        <v>4459</v>
      </c>
      <c r="J317" s="8">
        <v>4633</v>
      </c>
      <c r="K317" s="8">
        <v>5024</v>
      </c>
      <c r="L317" s="8">
        <v>4901</v>
      </c>
      <c r="M317" s="8">
        <v>1094.22321823791</v>
      </c>
      <c r="N317" s="8">
        <v>1294.45484357747</v>
      </c>
      <c r="O317" s="8">
        <v>1582.9204866442999</v>
      </c>
      <c r="P317" s="8">
        <v>1834.82495170788</v>
      </c>
      <c r="Q317" s="8">
        <v>1601.9427795647</v>
      </c>
      <c r="R317" s="8">
        <v>2127.3097459652099</v>
      </c>
      <c r="S317" s="8">
        <v>2569.5850194070599</v>
      </c>
      <c r="T317" s="8">
        <v>2154.3573084272398</v>
      </c>
      <c r="U317" s="8">
        <v>4697</v>
      </c>
      <c r="V317" s="8">
        <v>4652</v>
      </c>
      <c r="W317" s="8">
        <v>4647</v>
      </c>
      <c r="X317" s="8">
        <v>5463</v>
      </c>
      <c r="Y317" s="8">
        <v>6041</v>
      </c>
      <c r="Z317" s="8">
        <v>7125</v>
      </c>
      <c r="AA317" s="8">
        <v>6319</v>
      </c>
      <c r="AB317" s="8">
        <v>6147</v>
      </c>
      <c r="AC317" s="8">
        <v>1792.08604147134</v>
      </c>
      <c r="AD317" s="8">
        <v>1941.90509997094</v>
      </c>
      <c r="AE317" s="8">
        <v>1963.3937010361899</v>
      </c>
      <c r="AF317" s="8">
        <v>2627.81201996244</v>
      </c>
      <c r="AG317" s="8">
        <v>2990.3498065480198</v>
      </c>
      <c r="AH317" s="8">
        <v>4422.1440073081003</v>
      </c>
      <c r="AI317" s="8">
        <v>3762.4643257848302</v>
      </c>
      <c r="AJ317" s="8">
        <v>3384.0195884219802</v>
      </c>
      <c r="AK317" s="8">
        <v>4451.875</v>
      </c>
      <c r="AL317" s="8">
        <v>1782.4522941914711</v>
      </c>
      <c r="AM317" s="8">
        <v>5636.375</v>
      </c>
      <c r="AN317" s="8">
        <v>2860.5218238129796</v>
      </c>
      <c r="AP317" s="5">
        <f t="shared" si="46"/>
        <v>4754.25</v>
      </c>
      <c r="AQ317" s="5">
        <f t="shared" si="47"/>
        <v>6408</v>
      </c>
      <c r="AR317" s="5">
        <f t="shared" si="48"/>
        <v>2057.603961014418</v>
      </c>
      <c r="AS317" s="5">
        <f t="shared" si="49"/>
        <v>3639.7444320157329</v>
      </c>
      <c r="AT317" s="5">
        <f t="shared" si="50"/>
        <v>342</v>
      </c>
      <c r="AU317" s="5" t="str">
        <f t="shared" si="52"/>
        <v>Finland</v>
      </c>
      <c r="AW317" s="5">
        <f t="shared" si="51"/>
        <v>342</v>
      </c>
    </row>
    <row r="318" spans="1:49" x14ac:dyDescent="0.2">
      <c r="A318" s="7" t="s">
        <v>3175</v>
      </c>
      <c r="B318" s="7" t="s">
        <v>741</v>
      </c>
      <c r="C318" s="7" t="s">
        <v>742</v>
      </c>
      <c r="D318" s="7">
        <v>190354</v>
      </c>
      <c r="E318" s="8">
        <v>3806</v>
      </c>
      <c r="F318" s="8">
        <v>4370</v>
      </c>
      <c r="G318" s="8">
        <v>4705</v>
      </c>
      <c r="H318" s="8">
        <v>4994</v>
      </c>
      <c r="I318" s="8">
        <v>4534</v>
      </c>
      <c r="J318" s="8">
        <v>5521</v>
      </c>
      <c r="K318" s="8">
        <v>5705</v>
      </c>
      <c r="L318" s="8">
        <v>5276</v>
      </c>
      <c r="M318" s="8">
        <v>1103.3246803145</v>
      </c>
      <c r="N318" s="8">
        <v>1566.3868731436301</v>
      </c>
      <c r="O318" s="8">
        <v>1830.8228905825299</v>
      </c>
      <c r="P318" s="8">
        <v>2332.7844210746598</v>
      </c>
      <c r="Q318" s="8">
        <v>1535.84363767218</v>
      </c>
      <c r="R318" s="8">
        <v>2461.3663921622401</v>
      </c>
      <c r="S318" s="8">
        <v>3013.2883543365201</v>
      </c>
      <c r="T318" s="8">
        <v>2374.4575856777501</v>
      </c>
      <c r="U318" s="8">
        <v>4787</v>
      </c>
      <c r="V318" s="8">
        <v>5531</v>
      </c>
      <c r="W318" s="8">
        <v>5205</v>
      </c>
      <c r="X318" s="8">
        <v>6158</v>
      </c>
      <c r="Y318" s="8">
        <v>5730</v>
      </c>
      <c r="Z318" s="8">
        <v>7576</v>
      </c>
      <c r="AA318" s="8">
        <v>6726</v>
      </c>
      <c r="AB318" s="8">
        <v>6713</v>
      </c>
      <c r="AC318" s="8">
        <v>1897.8430880994399</v>
      </c>
      <c r="AD318" s="8">
        <v>2495.2370001071399</v>
      </c>
      <c r="AE318" s="8">
        <v>2351.5928152369602</v>
      </c>
      <c r="AF318" s="8">
        <v>3419.80462223312</v>
      </c>
      <c r="AG318" s="8">
        <v>2707.9904810104399</v>
      </c>
      <c r="AH318" s="8">
        <v>5286.35486896356</v>
      </c>
      <c r="AI318" s="8">
        <v>4621.5927847872299</v>
      </c>
      <c r="AJ318" s="8">
        <v>3778.6458159875101</v>
      </c>
      <c r="AK318" s="8">
        <v>4863.875</v>
      </c>
      <c r="AL318" s="8">
        <v>2027.2843543705014</v>
      </c>
      <c r="AM318" s="8">
        <v>6053.25</v>
      </c>
      <c r="AN318" s="8">
        <v>3319.8826845531748</v>
      </c>
      <c r="AP318" s="5">
        <f t="shared" si="46"/>
        <v>5259</v>
      </c>
      <c r="AQ318" s="5">
        <f t="shared" si="47"/>
        <v>6686.25</v>
      </c>
      <c r="AR318" s="5">
        <f t="shared" si="48"/>
        <v>2343.54807818467</v>
      </c>
      <c r="AS318" s="5">
        <f t="shared" si="49"/>
        <v>4098.645987687185</v>
      </c>
      <c r="AT318" s="5">
        <f t="shared" si="50"/>
        <v>387</v>
      </c>
      <c r="AU318" s="5" t="str">
        <f t="shared" si="52"/>
        <v>Finland</v>
      </c>
      <c r="AW318" s="5">
        <f t="shared" si="51"/>
        <v>387</v>
      </c>
    </row>
    <row r="319" spans="1:49" x14ac:dyDescent="0.2">
      <c r="A319" s="7" t="s">
        <v>3175</v>
      </c>
      <c r="B319" s="7" t="s">
        <v>744</v>
      </c>
      <c r="C319" s="7" t="s">
        <v>745</v>
      </c>
      <c r="D319" s="7">
        <v>164113</v>
      </c>
      <c r="E319" s="8">
        <v>4155</v>
      </c>
      <c r="F319" s="8">
        <v>4476</v>
      </c>
      <c r="G319" s="8">
        <v>4696</v>
      </c>
      <c r="H319" s="8">
        <v>5141</v>
      </c>
      <c r="I319" s="8">
        <v>4455</v>
      </c>
      <c r="J319" s="8">
        <v>5472</v>
      </c>
      <c r="K319" s="8">
        <v>5785</v>
      </c>
      <c r="L319" s="8">
        <v>5530</v>
      </c>
      <c r="M319" s="8">
        <v>1331.9861956966499</v>
      </c>
      <c r="N319" s="8">
        <v>1859.8788548181899</v>
      </c>
      <c r="O319" s="8">
        <v>1855.7954587080001</v>
      </c>
      <c r="P319" s="8">
        <v>2255.5550419257602</v>
      </c>
      <c r="Q319" s="8">
        <v>1704.3854032624599</v>
      </c>
      <c r="R319" s="8">
        <v>2571.65575885509</v>
      </c>
      <c r="S319" s="8">
        <v>3112.5428578988899</v>
      </c>
      <c r="T319" s="8">
        <v>2796.3178294842901</v>
      </c>
      <c r="U319" s="8">
        <v>5053</v>
      </c>
      <c r="V319" s="8">
        <v>5347</v>
      </c>
      <c r="W319" s="8">
        <v>5074</v>
      </c>
      <c r="X319" s="8">
        <v>5685</v>
      </c>
      <c r="Y319" s="8">
        <v>6058</v>
      </c>
      <c r="Z319" s="8">
        <v>7350</v>
      </c>
      <c r="AA319" s="8">
        <v>6830</v>
      </c>
      <c r="AB319" s="8">
        <v>6974</v>
      </c>
      <c r="AC319" s="8">
        <v>2064.8219521954802</v>
      </c>
      <c r="AD319" s="8">
        <v>2701.3934095269401</v>
      </c>
      <c r="AE319" s="8">
        <v>2323.4821115901</v>
      </c>
      <c r="AF319" s="8">
        <v>3115.4401441259902</v>
      </c>
      <c r="AG319" s="8">
        <v>3063.6196192821499</v>
      </c>
      <c r="AH319" s="8">
        <v>4989.0236659356697</v>
      </c>
      <c r="AI319" s="8">
        <v>4389.9815129847102</v>
      </c>
      <c r="AJ319" s="8">
        <v>4322.03275335951</v>
      </c>
      <c r="AK319" s="8">
        <v>4963.75</v>
      </c>
      <c r="AL319" s="8">
        <v>2186.0146750811664</v>
      </c>
      <c r="AM319" s="8">
        <v>6046.375</v>
      </c>
      <c r="AN319" s="8">
        <v>3371.2243961250688</v>
      </c>
      <c r="AP319" s="5">
        <f t="shared" si="46"/>
        <v>5310.5</v>
      </c>
      <c r="AQ319" s="5">
        <f t="shared" si="47"/>
        <v>6803</v>
      </c>
      <c r="AR319" s="5">
        <f t="shared" si="48"/>
        <v>2488.0913782852977</v>
      </c>
      <c r="AS319" s="5">
        <f t="shared" si="49"/>
        <v>4191.1643878905106</v>
      </c>
      <c r="AT319" s="5">
        <f t="shared" si="50"/>
        <v>391</v>
      </c>
      <c r="AU319" s="5" t="str">
        <f t="shared" si="52"/>
        <v>Finland</v>
      </c>
      <c r="AW319" s="5">
        <f t="shared" si="51"/>
        <v>391</v>
      </c>
    </row>
    <row r="320" spans="1:49" x14ac:dyDescent="0.2">
      <c r="A320" s="7" t="s">
        <v>3175</v>
      </c>
      <c r="B320" s="7" t="s">
        <v>747</v>
      </c>
      <c r="C320" s="7" t="s">
        <v>748</v>
      </c>
      <c r="D320" s="7">
        <v>186942</v>
      </c>
      <c r="E320" s="8">
        <v>3928</v>
      </c>
      <c r="F320" s="8">
        <v>4061</v>
      </c>
      <c r="G320" s="8">
        <v>4322</v>
      </c>
      <c r="H320" s="8">
        <v>4581</v>
      </c>
      <c r="I320" s="8">
        <v>3893</v>
      </c>
      <c r="J320" s="8">
        <v>5044</v>
      </c>
      <c r="K320" s="8">
        <v>5397</v>
      </c>
      <c r="L320" s="8">
        <v>4836</v>
      </c>
      <c r="M320" s="8">
        <v>1233.3973554456099</v>
      </c>
      <c r="N320" s="8">
        <v>1470.1677316160999</v>
      </c>
      <c r="O320" s="8">
        <v>1674.52347045584</v>
      </c>
      <c r="P320" s="8">
        <v>1777.72487807738</v>
      </c>
      <c r="Q320" s="8">
        <v>1468.28986069454</v>
      </c>
      <c r="R320" s="8">
        <v>2434.35833559923</v>
      </c>
      <c r="S320" s="8">
        <v>2833.4772174049999</v>
      </c>
      <c r="T320" s="8">
        <v>2310.8319208256198</v>
      </c>
      <c r="U320" s="8">
        <v>5079</v>
      </c>
      <c r="V320" s="8">
        <v>5213</v>
      </c>
      <c r="W320" s="8">
        <v>4909</v>
      </c>
      <c r="X320" s="8">
        <v>5337</v>
      </c>
      <c r="Y320" s="8">
        <v>5407</v>
      </c>
      <c r="Z320" s="8">
        <v>7329</v>
      </c>
      <c r="AA320" s="8">
        <v>6654</v>
      </c>
      <c r="AB320" s="8">
        <v>6138</v>
      </c>
      <c r="AC320" s="8">
        <v>2057.95636900716</v>
      </c>
      <c r="AD320" s="8">
        <v>2353.7027022700199</v>
      </c>
      <c r="AE320" s="8">
        <v>2238.5504715370498</v>
      </c>
      <c r="AF320" s="8">
        <v>2457.7103106959498</v>
      </c>
      <c r="AG320" s="8">
        <v>2655.1305214941199</v>
      </c>
      <c r="AH320" s="8">
        <v>4846.8748969854396</v>
      </c>
      <c r="AI320" s="8">
        <v>4413.1799460399898</v>
      </c>
      <c r="AJ320" s="8">
        <v>3500.8503533808398</v>
      </c>
      <c r="AK320" s="8">
        <v>4507.75</v>
      </c>
      <c r="AL320" s="8">
        <v>1900.3463462649149</v>
      </c>
      <c r="AM320" s="8">
        <v>5758.25</v>
      </c>
      <c r="AN320" s="8">
        <v>3065.4944464263208</v>
      </c>
      <c r="AP320" s="5">
        <f t="shared" si="46"/>
        <v>4792.5</v>
      </c>
      <c r="AQ320" s="5">
        <f t="shared" si="47"/>
        <v>6382</v>
      </c>
      <c r="AR320" s="5">
        <f t="shared" si="48"/>
        <v>2164.9364425203539</v>
      </c>
      <c r="AS320" s="5">
        <f t="shared" si="49"/>
        <v>3854.0089294750969</v>
      </c>
      <c r="AT320" s="5">
        <f t="shared" si="50"/>
        <v>346</v>
      </c>
      <c r="AU320" s="5" t="str">
        <f t="shared" si="52"/>
        <v>Finland</v>
      </c>
      <c r="AW320" s="5">
        <f t="shared" si="51"/>
        <v>346</v>
      </c>
    </row>
    <row r="321" spans="1:49" x14ac:dyDescent="0.2">
      <c r="A321" s="7" t="s">
        <v>2911</v>
      </c>
      <c r="B321" s="7" t="s">
        <v>750</v>
      </c>
      <c r="C321" s="7" t="s">
        <v>751</v>
      </c>
      <c r="D321" s="7">
        <v>12882283</v>
      </c>
      <c r="E321" s="8">
        <v>1138</v>
      </c>
      <c r="F321" s="8">
        <v>1185</v>
      </c>
      <c r="G321" s="8">
        <v>1129</v>
      </c>
      <c r="H321" s="8">
        <v>1134</v>
      </c>
      <c r="I321" s="8">
        <v>1220</v>
      </c>
      <c r="J321" s="8">
        <v>1264</v>
      </c>
      <c r="K321" s="8">
        <v>1259</v>
      </c>
      <c r="L321" s="8">
        <v>1210</v>
      </c>
      <c r="M321" s="8">
        <v>77.114835366125604</v>
      </c>
      <c r="N321" s="8">
        <v>121.260321702338</v>
      </c>
      <c r="O321" s="8">
        <v>113.209294153842</v>
      </c>
      <c r="P321" s="8">
        <v>180.11728676535699</v>
      </c>
      <c r="Q321" s="8">
        <v>186.76267844028899</v>
      </c>
      <c r="R321" s="8">
        <v>218.67501652807999</v>
      </c>
      <c r="S321" s="8">
        <v>110.815551997233</v>
      </c>
      <c r="T321" s="8">
        <v>91.226879800440898</v>
      </c>
      <c r="U321" s="8">
        <v>1695</v>
      </c>
      <c r="V321" s="8">
        <v>1630</v>
      </c>
      <c r="W321" s="8">
        <v>1355</v>
      </c>
      <c r="X321" s="8">
        <v>1634</v>
      </c>
      <c r="Y321" s="8">
        <v>1678</v>
      </c>
      <c r="Z321" s="8">
        <v>1937</v>
      </c>
      <c r="AA321" s="8">
        <v>1659</v>
      </c>
      <c r="AB321" s="8">
        <v>1616</v>
      </c>
      <c r="AC321" s="8">
        <v>178.29392445828501</v>
      </c>
      <c r="AD321" s="8">
        <v>227.57537706999099</v>
      </c>
      <c r="AE321" s="8">
        <v>207.681239117172</v>
      </c>
      <c r="AF321" s="8">
        <v>371.21622044515101</v>
      </c>
      <c r="AG321" s="8">
        <v>332.85761458036001</v>
      </c>
      <c r="AH321" s="8">
        <v>402.38192294775899</v>
      </c>
      <c r="AI321" s="8">
        <v>249.351582824286</v>
      </c>
      <c r="AJ321" s="8">
        <v>198.03988595487499</v>
      </c>
      <c r="AK321" s="8">
        <v>1192.375</v>
      </c>
      <c r="AL321" s="8">
        <v>137.39773309421321</v>
      </c>
      <c r="AM321" s="8">
        <v>1650.5</v>
      </c>
      <c r="AN321" s="8">
        <v>270.92472092473486</v>
      </c>
      <c r="AP321" s="5">
        <f t="shared" si="46"/>
        <v>1238.25</v>
      </c>
      <c r="AQ321" s="5">
        <f t="shared" si="47"/>
        <v>1722.5</v>
      </c>
      <c r="AR321" s="5">
        <f t="shared" si="48"/>
        <v>157.51948270627997</v>
      </c>
      <c r="AS321" s="5">
        <f t="shared" si="49"/>
        <v>295.65775157681998</v>
      </c>
      <c r="AT321" s="5">
        <f t="shared" si="50"/>
        <v>4</v>
      </c>
      <c r="AU321" s="5" t="str">
        <f t="shared" si="52"/>
        <v>France</v>
      </c>
      <c r="AV321" s="5">
        <v>12</v>
      </c>
      <c r="AW321" s="5">
        <f t="shared" si="51"/>
        <v>16</v>
      </c>
    </row>
    <row r="322" spans="1:49" x14ac:dyDescent="0.2">
      <c r="A322" s="7" t="s">
        <v>2911</v>
      </c>
      <c r="B322" s="7" t="s">
        <v>754</v>
      </c>
      <c r="C322" s="7" t="s">
        <v>755</v>
      </c>
      <c r="D322" s="7">
        <v>2098635</v>
      </c>
      <c r="E322" s="8">
        <v>1747</v>
      </c>
      <c r="F322" s="8">
        <v>2040</v>
      </c>
      <c r="G322" s="8">
        <v>1971</v>
      </c>
      <c r="H322" s="8">
        <v>1686</v>
      </c>
      <c r="I322" s="8">
        <v>1530</v>
      </c>
      <c r="J322" s="8">
        <v>1917</v>
      </c>
      <c r="K322" s="8">
        <v>1734</v>
      </c>
      <c r="L322" s="8">
        <v>1775</v>
      </c>
      <c r="M322" s="8">
        <v>165.978398886804</v>
      </c>
      <c r="N322" s="8">
        <v>226.23175169863001</v>
      </c>
      <c r="O322" s="8">
        <v>169.92817284962999</v>
      </c>
      <c r="P322" s="8">
        <v>172.003501090041</v>
      </c>
      <c r="Q322" s="8">
        <v>147.883139917211</v>
      </c>
      <c r="R322" s="8">
        <v>202.11179550270299</v>
      </c>
      <c r="S322" s="8">
        <v>118.298595711248</v>
      </c>
      <c r="T322" s="8">
        <v>125.215703227277</v>
      </c>
      <c r="U322" s="8">
        <v>2260</v>
      </c>
      <c r="V322" s="8">
        <v>2778</v>
      </c>
      <c r="W322" s="8">
        <v>2405</v>
      </c>
      <c r="X322" s="8">
        <v>2366</v>
      </c>
      <c r="Y322" s="8">
        <v>2113</v>
      </c>
      <c r="Z322" s="8">
        <v>2516</v>
      </c>
      <c r="AA322" s="8">
        <v>2343</v>
      </c>
      <c r="AB322" s="8">
        <v>2303</v>
      </c>
      <c r="AC322" s="8">
        <v>384.073722557493</v>
      </c>
      <c r="AD322" s="8">
        <v>429.67582528032699</v>
      </c>
      <c r="AE322" s="8">
        <v>317.44095311680502</v>
      </c>
      <c r="AF322" s="8">
        <v>368.75321029993898</v>
      </c>
      <c r="AG322" s="8">
        <v>293.41178221927601</v>
      </c>
      <c r="AH322" s="8">
        <v>430.72219608393499</v>
      </c>
      <c r="AI322" s="8">
        <v>281.91404538510301</v>
      </c>
      <c r="AJ322" s="8">
        <v>279.21475641105098</v>
      </c>
      <c r="AK322" s="8">
        <v>1800</v>
      </c>
      <c r="AL322" s="8">
        <v>165.956382360443</v>
      </c>
      <c r="AM322" s="8">
        <v>2385.5</v>
      </c>
      <c r="AN322" s="8">
        <v>348.15081141924111</v>
      </c>
      <c r="AP322" s="5">
        <f t="shared" si="46"/>
        <v>1739</v>
      </c>
      <c r="AQ322" s="5">
        <f t="shared" si="47"/>
        <v>2318.75</v>
      </c>
      <c r="AR322" s="5">
        <f t="shared" si="48"/>
        <v>153.102547089696</v>
      </c>
      <c r="AS322" s="5">
        <f t="shared" si="49"/>
        <v>321.31569502484126</v>
      </c>
      <c r="AT322" s="5">
        <f t="shared" si="50"/>
        <v>14</v>
      </c>
      <c r="AU322" s="5" t="str">
        <f t="shared" si="52"/>
        <v>France</v>
      </c>
      <c r="AW322" s="5">
        <f t="shared" si="51"/>
        <v>14</v>
      </c>
    </row>
    <row r="323" spans="1:49" x14ac:dyDescent="0.2">
      <c r="A323" s="7" t="s">
        <v>2911</v>
      </c>
      <c r="B323" s="7" t="s">
        <v>757</v>
      </c>
      <c r="C323" s="7" t="s">
        <v>758</v>
      </c>
      <c r="D323" s="7">
        <v>1404761</v>
      </c>
      <c r="E323" s="8">
        <v>1954</v>
      </c>
      <c r="F323" s="8">
        <v>1999</v>
      </c>
      <c r="G323" s="8">
        <v>1938</v>
      </c>
      <c r="H323" s="8">
        <v>2133</v>
      </c>
      <c r="I323" s="8">
        <v>2080</v>
      </c>
      <c r="J323" s="8">
        <v>2160</v>
      </c>
      <c r="K323" s="8">
        <v>2101</v>
      </c>
      <c r="L323" s="8">
        <v>2200</v>
      </c>
      <c r="M323" s="8">
        <v>171.70484221714599</v>
      </c>
      <c r="N323" s="8">
        <v>223.591839157061</v>
      </c>
      <c r="O323" s="8">
        <v>249.22263775697999</v>
      </c>
      <c r="P323" s="8">
        <v>930.65833128693396</v>
      </c>
      <c r="Q323" s="8">
        <v>1214.5434599631701</v>
      </c>
      <c r="R323" s="8">
        <v>382.069724516534</v>
      </c>
      <c r="S323" s="8">
        <v>189.942725810458</v>
      </c>
      <c r="T323" s="8">
        <v>249.70626473275101</v>
      </c>
      <c r="U323" s="8">
        <v>2383</v>
      </c>
      <c r="V323" s="8">
        <v>2351</v>
      </c>
      <c r="W323" s="8">
        <v>2307</v>
      </c>
      <c r="X323" s="8">
        <v>2717</v>
      </c>
      <c r="Y323" s="8">
        <v>2617</v>
      </c>
      <c r="Z323" s="8">
        <v>2663</v>
      </c>
      <c r="AA323" s="8">
        <v>2710</v>
      </c>
      <c r="AB323" s="8">
        <v>2716</v>
      </c>
      <c r="AC323" s="8">
        <v>358.18489705953499</v>
      </c>
      <c r="AD323" s="8">
        <v>381.406663562929</v>
      </c>
      <c r="AE323" s="8">
        <v>429.96055304979001</v>
      </c>
      <c r="AF323" s="8">
        <v>1573.18769808045</v>
      </c>
      <c r="AG323" s="8">
        <v>1859.77318929744</v>
      </c>
      <c r="AH323" s="8">
        <v>702.68824162590397</v>
      </c>
      <c r="AI323" s="8">
        <v>399.04495747120001</v>
      </c>
      <c r="AJ323" s="8">
        <v>499.05952408062802</v>
      </c>
      <c r="AK323" s="8">
        <v>2070.625</v>
      </c>
      <c r="AL323" s="8">
        <v>451.42997818012924</v>
      </c>
      <c r="AM323" s="8">
        <v>2558</v>
      </c>
      <c r="AN323" s="8">
        <v>775.41321552848444</v>
      </c>
      <c r="AP323" s="5">
        <f t="shared" si="46"/>
        <v>2135.25</v>
      </c>
      <c r="AQ323" s="5">
        <f t="shared" si="47"/>
        <v>2676.5</v>
      </c>
      <c r="AR323" s="5">
        <f t="shared" si="48"/>
        <v>593.38410126196936</v>
      </c>
      <c r="AS323" s="5">
        <f t="shared" si="49"/>
        <v>865.14147811879297</v>
      </c>
      <c r="AT323" s="5">
        <f t="shared" si="50"/>
        <v>33</v>
      </c>
      <c r="AU323" s="5" t="str">
        <f t="shared" si="52"/>
        <v>France</v>
      </c>
      <c r="AW323" s="5">
        <f t="shared" si="51"/>
        <v>33</v>
      </c>
    </row>
    <row r="324" spans="1:49" x14ac:dyDescent="0.2">
      <c r="A324" s="7" t="s">
        <v>2911</v>
      </c>
      <c r="B324" s="7" t="s">
        <v>760</v>
      </c>
      <c r="C324" s="7" t="s">
        <v>761</v>
      </c>
      <c r="D324" s="7">
        <v>816941</v>
      </c>
      <c r="E324" s="8">
        <v>2129</v>
      </c>
      <c r="F324" s="8">
        <v>2849</v>
      </c>
      <c r="G324" s="8">
        <v>2209</v>
      </c>
      <c r="H324" s="8">
        <v>2738</v>
      </c>
      <c r="I324" s="8">
        <v>2515</v>
      </c>
      <c r="J324" s="8">
        <v>2505</v>
      </c>
      <c r="K324" s="8">
        <v>2196</v>
      </c>
      <c r="L324" s="8">
        <v>2502</v>
      </c>
      <c r="M324" s="8">
        <v>270.32570206364699</v>
      </c>
      <c r="N324" s="8">
        <v>367.95022032743998</v>
      </c>
      <c r="O324" s="8">
        <v>434.58859810265699</v>
      </c>
      <c r="P324" s="8">
        <v>1792.3559154878101</v>
      </c>
      <c r="Q324" s="8">
        <v>2224.4352114828798</v>
      </c>
      <c r="R324" s="8">
        <v>628.02872205966003</v>
      </c>
      <c r="S324" s="8">
        <v>325.725032302724</v>
      </c>
      <c r="T324" s="8">
        <v>311.57960171366301</v>
      </c>
      <c r="U324" s="8">
        <v>2803</v>
      </c>
      <c r="V324" s="8">
        <v>3346</v>
      </c>
      <c r="W324" s="8">
        <v>3013</v>
      </c>
      <c r="X324" s="8">
        <v>3343</v>
      </c>
      <c r="Y324" s="8">
        <v>3290</v>
      </c>
      <c r="Z324" s="8">
        <v>3211</v>
      </c>
      <c r="AA324" s="8">
        <v>3135</v>
      </c>
      <c r="AB324" s="8">
        <v>2985</v>
      </c>
      <c r="AC324" s="8">
        <v>610.10551202091096</v>
      </c>
      <c r="AD324" s="8">
        <v>672.21910340208001</v>
      </c>
      <c r="AE324" s="8">
        <v>804.11954580690804</v>
      </c>
      <c r="AF324" s="8">
        <v>2712.3193086841502</v>
      </c>
      <c r="AG324" s="8">
        <v>3063.1954715187399</v>
      </c>
      <c r="AH324" s="8">
        <v>1064.6633254967601</v>
      </c>
      <c r="AI324" s="8">
        <v>721.96823768586796</v>
      </c>
      <c r="AJ324" s="8">
        <v>629.35861608005905</v>
      </c>
      <c r="AK324" s="8">
        <v>2455.375</v>
      </c>
      <c r="AL324" s="8">
        <v>794.37362544256007</v>
      </c>
      <c r="AM324" s="8">
        <v>3140.75</v>
      </c>
      <c r="AN324" s="8">
        <v>1284.7436400869344</v>
      </c>
      <c r="AP324" s="5">
        <f t="shared" si="46"/>
        <v>2429.5</v>
      </c>
      <c r="AQ324" s="5">
        <f t="shared" si="47"/>
        <v>3155.25</v>
      </c>
      <c r="AR324" s="5">
        <f t="shared" si="48"/>
        <v>1056.4248966093473</v>
      </c>
      <c r="AS324" s="5">
        <f t="shared" si="49"/>
        <v>1369.7964126953568</v>
      </c>
      <c r="AT324" s="5">
        <f t="shared" si="50"/>
        <v>48</v>
      </c>
      <c r="AU324" s="5" t="str">
        <f t="shared" si="52"/>
        <v>France</v>
      </c>
      <c r="AW324" s="5">
        <f t="shared" si="51"/>
        <v>48</v>
      </c>
    </row>
    <row r="325" spans="1:49" x14ac:dyDescent="0.2">
      <c r="A325" s="7" t="s">
        <v>2911</v>
      </c>
      <c r="B325" s="7" t="s">
        <v>763</v>
      </c>
      <c r="C325" s="7" t="s">
        <v>764</v>
      </c>
      <c r="D325" s="7">
        <v>1259438</v>
      </c>
      <c r="E325" s="8">
        <v>1953</v>
      </c>
      <c r="F325" s="8">
        <v>2627</v>
      </c>
      <c r="G325" s="8">
        <v>2287</v>
      </c>
      <c r="H325" s="8">
        <v>2700</v>
      </c>
      <c r="I325" s="8">
        <v>2466</v>
      </c>
      <c r="J325" s="8">
        <v>2162</v>
      </c>
      <c r="K325" s="8">
        <v>2104</v>
      </c>
      <c r="L325" s="8">
        <v>2245</v>
      </c>
      <c r="M325" s="8">
        <v>247.68022092413801</v>
      </c>
      <c r="N325" s="8">
        <v>423.419151086113</v>
      </c>
      <c r="O325" s="8">
        <v>306.45227842310999</v>
      </c>
      <c r="P325" s="8">
        <v>872.48852029646002</v>
      </c>
      <c r="Q325" s="8">
        <v>1052.9437665886301</v>
      </c>
      <c r="R325" s="8">
        <v>307.63129326950798</v>
      </c>
      <c r="S325" s="8">
        <v>213.67568184572099</v>
      </c>
      <c r="T325" s="8">
        <v>256.48419251551002</v>
      </c>
      <c r="U325" s="8">
        <v>2653</v>
      </c>
      <c r="V325" s="8">
        <v>3316</v>
      </c>
      <c r="W325" s="8">
        <v>2946</v>
      </c>
      <c r="X325" s="8">
        <v>3165</v>
      </c>
      <c r="Y325" s="8">
        <v>2987</v>
      </c>
      <c r="Z325" s="8">
        <v>2619</v>
      </c>
      <c r="AA325" s="8">
        <v>2902</v>
      </c>
      <c r="AB325" s="8">
        <v>2668</v>
      </c>
      <c r="AC325" s="8">
        <v>568.231997841669</v>
      </c>
      <c r="AD325" s="8">
        <v>760.28239161701799</v>
      </c>
      <c r="AE325" s="8">
        <v>542.59215420640601</v>
      </c>
      <c r="AF325" s="8">
        <v>1517.1368948909301</v>
      </c>
      <c r="AG325" s="8">
        <v>1653.2990098534001</v>
      </c>
      <c r="AH325" s="8">
        <v>595.34104384427303</v>
      </c>
      <c r="AI325" s="8">
        <v>483.89593343350401</v>
      </c>
      <c r="AJ325" s="8">
        <v>501.31194374745701</v>
      </c>
      <c r="AK325" s="8">
        <v>2318</v>
      </c>
      <c r="AL325" s="8">
        <v>460.09688811864885</v>
      </c>
      <c r="AM325" s="8">
        <v>2907</v>
      </c>
      <c r="AN325" s="8">
        <v>827.76142117933216</v>
      </c>
      <c r="AP325" s="5">
        <f t="shared" si="46"/>
        <v>2244.25</v>
      </c>
      <c r="AQ325" s="5">
        <f t="shared" si="47"/>
        <v>2794</v>
      </c>
      <c r="AR325" s="5">
        <f t="shared" si="48"/>
        <v>540.64469090316584</v>
      </c>
      <c r="AS325" s="5">
        <f t="shared" si="49"/>
        <v>808.46198271965852</v>
      </c>
      <c r="AT325" s="5">
        <f t="shared" si="50"/>
        <v>37</v>
      </c>
      <c r="AU325" s="5" t="str">
        <f t="shared" si="52"/>
        <v>France</v>
      </c>
      <c r="AW325" s="5">
        <f t="shared" si="51"/>
        <v>37</v>
      </c>
    </row>
    <row r="326" spans="1:49" x14ac:dyDescent="0.2">
      <c r="A326" s="7" t="s">
        <v>2911</v>
      </c>
      <c r="B326" s="7" t="s">
        <v>766</v>
      </c>
      <c r="C326" s="7" t="s">
        <v>767</v>
      </c>
      <c r="D326" s="7">
        <v>975869</v>
      </c>
      <c r="E326" s="8">
        <v>2015</v>
      </c>
      <c r="F326" s="8">
        <v>2532</v>
      </c>
      <c r="G326" s="8">
        <v>2342</v>
      </c>
      <c r="H326" s="8">
        <v>2192</v>
      </c>
      <c r="I326" s="8">
        <v>1827</v>
      </c>
      <c r="J326" s="8">
        <v>2365</v>
      </c>
      <c r="K326" s="8">
        <v>2238</v>
      </c>
      <c r="L326" s="8">
        <v>2052</v>
      </c>
      <c r="M326" s="8">
        <v>223.94535268113501</v>
      </c>
      <c r="N326" s="8">
        <v>339.20919616686001</v>
      </c>
      <c r="O326" s="8">
        <v>270.508768185961</v>
      </c>
      <c r="P326" s="8">
        <v>242.245830987998</v>
      </c>
      <c r="Q326" s="8">
        <v>208.93758419136199</v>
      </c>
      <c r="R326" s="8">
        <v>406.320450483885</v>
      </c>
      <c r="S326" s="8">
        <v>201.49258916671999</v>
      </c>
      <c r="T326" s="8">
        <v>218.560626526769</v>
      </c>
      <c r="U326" s="8">
        <v>2757</v>
      </c>
      <c r="V326" s="8">
        <v>3036</v>
      </c>
      <c r="W326" s="8">
        <v>2705</v>
      </c>
      <c r="X326" s="8">
        <v>2609</v>
      </c>
      <c r="Y326" s="8">
        <v>2161</v>
      </c>
      <c r="Z326" s="8">
        <v>2828</v>
      </c>
      <c r="AA326" s="8">
        <v>2567</v>
      </c>
      <c r="AB326" s="8">
        <v>2736</v>
      </c>
      <c r="AC326" s="8">
        <v>455.631003467168</v>
      </c>
      <c r="AD326" s="8">
        <v>592.49386875126402</v>
      </c>
      <c r="AE326" s="8">
        <v>457.56941267251</v>
      </c>
      <c r="AF326" s="8">
        <v>430.35798509008299</v>
      </c>
      <c r="AG326" s="8">
        <v>365.32858963889498</v>
      </c>
      <c r="AH326" s="8">
        <v>713.198362147995</v>
      </c>
      <c r="AI326" s="8">
        <v>436.76470495535301</v>
      </c>
      <c r="AJ326" s="8">
        <v>440.36105414625899</v>
      </c>
      <c r="AK326" s="8">
        <v>2195.375</v>
      </c>
      <c r="AL326" s="8">
        <v>263.90254979883622</v>
      </c>
      <c r="AM326" s="8">
        <v>2674.875</v>
      </c>
      <c r="AN326" s="8">
        <v>486.46312260869087</v>
      </c>
      <c r="AP326" s="5">
        <f t="shared" si="46"/>
        <v>2120.5</v>
      </c>
      <c r="AQ326" s="5">
        <f t="shared" si="47"/>
        <v>2573</v>
      </c>
      <c r="AR326" s="5">
        <f t="shared" si="48"/>
        <v>255.5114162713468</v>
      </c>
      <c r="AS326" s="5">
        <f t="shared" si="49"/>
        <v>488.91317772212551</v>
      </c>
      <c r="AT326" s="5">
        <f t="shared" si="50"/>
        <v>29</v>
      </c>
      <c r="AU326" s="5" t="str">
        <f t="shared" si="52"/>
        <v>France</v>
      </c>
      <c r="AW326" s="5">
        <f t="shared" si="51"/>
        <v>29</v>
      </c>
    </row>
    <row r="327" spans="1:49" x14ac:dyDescent="0.2">
      <c r="A327" s="7" t="s">
        <v>2911</v>
      </c>
      <c r="B327" s="7" t="s">
        <v>769</v>
      </c>
      <c r="C327" s="7" t="s">
        <v>770</v>
      </c>
      <c r="D327" s="7">
        <v>1512928</v>
      </c>
      <c r="E327" s="8">
        <v>2206</v>
      </c>
      <c r="F327" s="8">
        <v>2983</v>
      </c>
      <c r="G327" s="8">
        <v>2297</v>
      </c>
      <c r="H327" s="8">
        <v>2370</v>
      </c>
      <c r="I327" s="8">
        <v>2158</v>
      </c>
      <c r="J327" s="8">
        <v>2270</v>
      </c>
      <c r="K327" s="8">
        <v>2131</v>
      </c>
      <c r="L327" s="8">
        <v>2075</v>
      </c>
      <c r="M327" s="8">
        <v>287.73709563998102</v>
      </c>
      <c r="N327" s="8">
        <v>428.239431115657</v>
      </c>
      <c r="O327" s="8">
        <v>407.52759344792003</v>
      </c>
      <c r="P327" s="8">
        <v>404.68083458420301</v>
      </c>
      <c r="Q327" s="8">
        <v>433.10060991298002</v>
      </c>
      <c r="R327" s="8">
        <v>478.58765783850401</v>
      </c>
      <c r="S327" s="8">
        <v>250.267951887625</v>
      </c>
      <c r="T327" s="8">
        <v>233.896074981341</v>
      </c>
      <c r="U327" s="8">
        <v>3157</v>
      </c>
      <c r="V327" s="8">
        <v>3591</v>
      </c>
      <c r="W327" s="8">
        <v>3092</v>
      </c>
      <c r="X327" s="8">
        <v>3160</v>
      </c>
      <c r="Y327" s="8">
        <v>2687</v>
      </c>
      <c r="Z327" s="8">
        <v>3025</v>
      </c>
      <c r="AA327" s="8">
        <v>2761</v>
      </c>
      <c r="AB327" s="8">
        <v>2562</v>
      </c>
      <c r="AC327" s="8">
        <v>707.53850232507205</v>
      </c>
      <c r="AD327" s="8">
        <v>838.023883894047</v>
      </c>
      <c r="AE327" s="8">
        <v>748.77045006657795</v>
      </c>
      <c r="AF327" s="8">
        <v>844.94543085908697</v>
      </c>
      <c r="AG327" s="8">
        <v>758.54639776598003</v>
      </c>
      <c r="AH327" s="8">
        <v>953.99919400042802</v>
      </c>
      <c r="AI327" s="8">
        <v>611.28365252853803</v>
      </c>
      <c r="AJ327" s="8">
        <v>531.49768100734696</v>
      </c>
      <c r="AK327" s="8">
        <v>2311.25</v>
      </c>
      <c r="AL327" s="8">
        <v>365.50465617602634</v>
      </c>
      <c r="AM327" s="8">
        <v>3004.375</v>
      </c>
      <c r="AN327" s="8">
        <v>749.3256490558847</v>
      </c>
      <c r="AP327" s="5">
        <f t="shared" ref="AP327:AP390" si="53">IF(COUNT(AVERAGE(I327:L327))=1,AVERAGE(I327:L327),99999)</f>
        <v>2158.5</v>
      </c>
      <c r="AQ327" s="5">
        <f t="shared" ref="AQ327:AQ390" si="54">IF(COUNT(AVERAGE(Y327:AB327))=1,AVERAGE(Y327:AB327),99999)</f>
        <v>2758.75</v>
      </c>
      <c r="AR327" s="5">
        <f t="shared" ref="AR327:AR390" si="55">IF(COUNT(AVERAGE(P327:T327))=1,AVERAGE(P327:T327),99999)</f>
        <v>360.10662584093058</v>
      </c>
      <c r="AS327" s="5">
        <f t="shared" ref="AS327:AS390" si="56">IF(COUNT(AVERAGE(AG327:AJ327))=1,AVERAGE(AG327:AJ327),99999)</f>
        <v>713.83173132557317</v>
      </c>
      <c r="AT327" s="5">
        <f t="shared" ref="AT327:AT390" si="57">RANK(AP327,$AP$70:$AP$660,1)</f>
        <v>35</v>
      </c>
      <c r="AU327" s="5" t="str">
        <f t="shared" si="52"/>
        <v>France</v>
      </c>
      <c r="AW327" s="5">
        <f t="shared" ref="AW327:AW390" si="58">AV327+AT327</f>
        <v>35</v>
      </c>
    </row>
    <row r="328" spans="1:49" x14ac:dyDescent="0.2">
      <c r="A328" s="7" t="s">
        <v>2911</v>
      </c>
      <c r="B328" s="7" t="s">
        <v>772</v>
      </c>
      <c r="C328" s="7" t="s">
        <v>773</v>
      </c>
      <c r="D328" s="7">
        <v>718256</v>
      </c>
      <c r="E328" s="8">
        <v>2329</v>
      </c>
      <c r="F328" s="8">
        <v>3008</v>
      </c>
      <c r="G328" s="8">
        <v>2380</v>
      </c>
      <c r="H328" s="8">
        <v>2230</v>
      </c>
      <c r="I328" s="8">
        <v>2203</v>
      </c>
      <c r="J328" s="8">
        <v>2654</v>
      </c>
      <c r="K328" s="8">
        <v>2463</v>
      </c>
      <c r="L328" s="8">
        <v>2807</v>
      </c>
      <c r="M328" s="8">
        <v>301.60194783583103</v>
      </c>
      <c r="N328" s="8">
        <v>398.39353148039697</v>
      </c>
      <c r="O328" s="8">
        <v>394.34958351558902</v>
      </c>
      <c r="P328" s="8">
        <v>351.95193116655997</v>
      </c>
      <c r="Q328" s="8">
        <v>305.04758830924197</v>
      </c>
      <c r="R328" s="8">
        <v>399.39233633623701</v>
      </c>
      <c r="S328" s="8">
        <v>280.65750999672002</v>
      </c>
      <c r="T328" s="8">
        <v>356.668239173438</v>
      </c>
      <c r="U328" s="8">
        <v>3103</v>
      </c>
      <c r="V328" s="8">
        <v>3366</v>
      </c>
      <c r="W328" s="8">
        <v>2871</v>
      </c>
      <c r="X328" s="8">
        <v>2902</v>
      </c>
      <c r="Y328" s="8">
        <v>2690</v>
      </c>
      <c r="Z328" s="8">
        <v>3109</v>
      </c>
      <c r="AA328" s="8">
        <v>3094</v>
      </c>
      <c r="AB328" s="8">
        <v>3388</v>
      </c>
      <c r="AC328" s="8">
        <v>605.55744514715002</v>
      </c>
      <c r="AD328" s="8">
        <v>613.95213500200498</v>
      </c>
      <c r="AE328" s="8">
        <v>606.631927894564</v>
      </c>
      <c r="AF328" s="8">
        <v>640.00384523626701</v>
      </c>
      <c r="AG328" s="8">
        <v>498.567877952321</v>
      </c>
      <c r="AH328" s="8">
        <v>705.34044160719702</v>
      </c>
      <c r="AI328" s="8">
        <v>547.80152332277601</v>
      </c>
      <c r="AJ328" s="8">
        <v>643.75528019074795</v>
      </c>
      <c r="AK328" s="8">
        <v>2509.25</v>
      </c>
      <c r="AL328" s="8">
        <v>348.50783347675173</v>
      </c>
      <c r="AM328" s="8">
        <v>3065.375</v>
      </c>
      <c r="AN328" s="8">
        <v>607.70130954412843</v>
      </c>
      <c r="AP328" s="5">
        <f t="shared" si="53"/>
        <v>2531.75</v>
      </c>
      <c r="AQ328" s="5">
        <f t="shared" si="54"/>
        <v>3070.25</v>
      </c>
      <c r="AR328" s="5">
        <f t="shared" si="55"/>
        <v>338.74352099643937</v>
      </c>
      <c r="AS328" s="5">
        <f t="shared" si="56"/>
        <v>598.86628076826059</v>
      </c>
      <c r="AT328" s="5">
        <f t="shared" si="57"/>
        <v>61</v>
      </c>
      <c r="AU328" s="5" t="str">
        <f t="shared" ref="AU328:AU391" si="59">IF(A328&lt;&gt;A327,A328,AU327)</f>
        <v>France</v>
      </c>
      <c r="AW328" s="5">
        <f t="shared" si="58"/>
        <v>61</v>
      </c>
    </row>
    <row r="329" spans="1:49" x14ac:dyDescent="0.2">
      <c r="A329" s="7" t="s">
        <v>2911</v>
      </c>
      <c r="B329" s="7" t="s">
        <v>775</v>
      </c>
      <c r="C329" s="7" t="s">
        <v>776</v>
      </c>
      <c r="D329" s="7">
        <v>487278</v>
      </c>
      <c r="E329" s="8">
        <v>3222</v>
      </c>
      <c r="F329" s="8">
        <v>3659</v>
      </c>
      <c r="G329" s="8">
        <v>3233</v>
      </c>
      <c r="H329" s="8">
        <v>3169</v>
      </c>
      <c r="I329" s="8">
        <v>2806</v>
      </c>
      <c r="J329" s="8">
        <v>3358</v>
      </c>
      <c r="K329" s="8">
        <v>3206</v>
      </c>
      <c r="L329" s="8">
        <v>3157</v>
      </c>
      <c r="M329" s="8">
        <v>694.28744898445996</v>
      </c>
      <c r="N329" s="8">
        <v>1012.42831235497</v>
      </c>
      <c r="O329" s="8">
        <v>705.825306435931</v>
      </c>
      <c r="P329" s="8">
        <v>679.49947426745405</v>
      </c>
      <c r="Q329" s="8">
        <v>572.61377410932596</v>
      </c>
      <c r="R329" s="8">
        <v>1088.5849840389301</v>
      </c>
      <c r="S329" s="8">
        <v>699.94643881549996</v>
      </c>
      <c r="T329" s="8">
        <v>664.15032034141996</v>
      </c>
      <c r="U329" s="8">
        <v>4106</v>
      </c>
      <c r="V329" s="8">
        <v>4501</v>
      </c>
      <c r="W329" s="8">
        <v>4030</v>
      </c>
      <c r="X329" s="8">
        <v>4241</v>
      </c>
      <c r="Y329" s="8">
        <v>3461</v>
      </c>
      <c r="Z329" s="8">
        <v>3969</v>
      </c>
      <c r="AA329" s="8">
        <v>3925</v>
      </c>
      <c r="AB329" s="8">
        <v>3720</v>
      </c>
      <c r="AC329" s="8">
        <v>1424.9771812946101</v>
      </c>
      <c r="AD329" s="8">
        <v>1986.2075913055701</v>
      </c>
      <c r="AE329" s="8">
        <v>1283.51058292979</v>
      </c>
      <c r="AF329" s="8">
        <v>1309.4506298537699</v>
      </c>
      <c r="AG329" s="8">
        <v>1006.17301125029</v>
      </c>
      <c r="AH329" s="8">
        <v>1733.4925669700301</v>
      </c>
      <c r="AI329" s="8">
        <v>1226.06893725195</v>
      </c>
      <c r="AJ329" s="8">
        <v>1134.0587249519201</v>
      </c>
      <c r="AK329" s="8">
        <v>3226.25</v>
      </c>
      <c r="AL329" s="8">
        <v>764.66700741849877</v>
      </c>
      <c r="AM329" s="8">
        <v>3994.125</v>
      </c>
      <c r="AN329" s="8">
        <v>1387.9924032259912</v>
      </c>
      <c r="AP329" s="5">
        <f t="shared" si="53"/>
        <v>3131.75</v>
      </c>
      <c r="AQ329" s="5">
        <f t="shared" si="54"/>
        <v>3768.75</v>
      </c>
      <c r="AR329" s="5">
        <f t="shared" si="55"/>
        <v>740.95899831452596</v>
      </c>
      <c r="AS329" s="5">
        <f t="shared" si="56"/>
        <v>1274.9483101060475</v>
      </c>
      <c r="AT329" s="5">
        <f t="shared" si="57"/>
        <v>123</v>
      </c>
      <c r="AU329" s="5" t="str">
        <f t="shared" si="59"/>
        <v>France</v>
      </c>
      <c r="AW329" s="5">
        <f t="shared" si="58"/>
        <v>123</v>
      </c>
    </row>
    <row r="330" spans="1:49" x14ac:dyDescent="0.2">
      <c r="A330" s="7" t="s">
        <v>2911</v>
      </c>
      <c r="B330" s="7" t="s">
        <v>778</v>
      </c>
      <c r="C330" s="7" t="s">
        <v>779</v>
      </c>
      <c r="D330" s="7">
        <v>325483</v>
      </c>
      <c r="E330" s="8">
        <v>4467</v>
      </c>
      <c r="F330" s="8">
        <v>4507</v>
      </c>
      <c r="G330" s="8">
        <v>4487</v>
      </c>
      <c r="H330" s="8">
        <v>4973</v>
      </c>
      <c r="I330" s="8">
        <v>4665</v>
      </c>
      <c r="J330" s="8">
        <v>4759</v>
      </c>
      <c r="K330" s="8">
        <v>4051</v>
      </c>
      <c r="L330" s="8">
        <v>4888</v>
      </c>
      <c r="M330" s="8">
        <v>1701.50873532848</v>
      </c>
      <c r="N330" s="8">
        <v>1967.8028066950999</v>
      </c>
      <c r="O330" s="8">
        <v>2040.37129312006</v>
      </c>
      <c r="P330" s="8">
        <v>3555.6685997879299</v>
      </c>
      <c r="Q330" s="8">
        <v>2990.8717720294399</v>
      </c>
      <c r="R330" s="8">
        <v>1914.23812750305</v>
      </c>
      <c r="S330" s="8">
        <v>1675.4203647454999</v>
      </c>
      <c r="T330" s="8">
        <v>2172.06889989613</v>
      </c>
      <c r="U330" s="8">
        <v>6320</v>
      </c>
      <c r="V330" s="8">
        <v>5597</v>
      </c>
      <c r="W330" s="8">
        <v>5815</v>
      </c>
      <c r="X330" s="8">
        <v>6277</v>
      </c>
      <c r="Y330" s="8">
        <v>5674</v>
      </c>
      <c r="Z330" s="8">
        <v>6440</v>
      </c>
      <c r="AA330" s="8">
        <v>5251</v>
      </c>
      <c r="AB330" s="8">
        <v>5922</v>
      </c>
      <c r="AC330" s="8">
        <v>3422.1161221161201</v>
      </c>
      <c r="AD330" s="8">
        <v>3327.6904744685198</v>
      </c>
      <c r="AE330" s="8">
        <v>3474.4464557317401</v>
      </c>
      <c r="AF330" s="8">
        <v>5245.2366118774598</v>
      </c>
      <c r="AG330" s="8">
        <v>4360.1288488860901</v>
      </c>
      <c r="AH330" s="8">
        <v>3461.3796875768999</v>
      </c>
      <c r="AI330" s="8">
        <v>3121.2100528870701</v>
      </c>
      <c r="AJ330" s="8">
        <v>3529.6579776122098</v>
      </c>
      <c r="AK330" s="8">
        <v>4599.625</v>
      </c>
      <c r="AL330" s="8">
        <v>2252.2438248882113</v>
      </c>
      <c r="AM330" s="8">
        <v>5912</v>
      </c>
      <c r="AN330" s="8">
        <v>3742.7332788945132</v>
      </c>
      <c r="AP330" s="5">
        <f t="shared" si="53"/>
        <v>4590.75</v>
      </c>
      <c r="AQ330" s="5">
        <f t="shared" si="54"/>
        <v>5821.75</v>
      </c>
      <c r="AR330" s="5">
        <f t="shared" si="55"/>
        <v>2461.6535527924098</v>
      </c>
      <c r="AS330" s="5">
        <f t="shared" si="56"/>
        <v>3618.0941417405675</v>
      </c>
      <c r="AT330" s="5">
        <f t="shared" si="57"/>
        <v>330</v>
      </c>
      <c r="AU330" s="5" t="str">
        <f t="shared" si="59"/>
        <v>France</v>
      </c>
      <c r="AW330" s="5">
        <f t="shared" si="58"/>
        <v>330</v>
      </c>
    </row>
    <row r="331" spans="1:49" x14ac:dyDescent="0.2">
      <c r="A331" s="7" t="s">
        <v>2911</v>
      </c>
      <c r="B331" s="7" t="s">
        <v>781</v>
      </c>
      <c r="C331" s="7" t="s">
        <v>782</v>
      </c>
      <c r="D331" s="7">
        <v>690968</v>
      </c>
      <c r="E331" s="8">
        <v>2243</v>
      </c>
      <c r="F331" s="8">
        <v>2477</v>
      </c>
      <c r="G331" s="8">
        <v>2681</v>
      </c>
      <c r="H331" s="8">
        <v>2362</v>
      </c>
      <c r="I331" s="8">
        <v>2419</v>
      </c>
      <c r="J331" s="8">
        <v>2227</v>
      </c>
      <c r="K331" s="8">
        <v>2161</v>
      </c>
      <c r="L331" s="8">
        <v>2389</v>
      </c>
      <c r="M331" s="8">
        <v>323.89144788976103</v>
      </c>
      <c r="N331" s="8">
        <v>428.32929601823702</v>
      </c>
      <c r="O331" s="8">
        <v>378.00245573262498</v>
      </c>
      <c r="P331" s="8">
        <v>458.06345577540702</v>
      </c>
      <c r="Q331" s="8">
        <v>312.07500104288999</v>
      </c>
      <c r="R331" s="8">
        <v>407.38382152122898</v>
      </c>
      <c r="S331" s="8">
        <v>285.44112603756702</v>
      </c>
      <c r="T331" s="8">
        <v>288.84768943983102</v>
      </c>
      <c r="U331" s="8">
        <v>3270</v>
      </c>
      <c r="V331" s="8">
        <v>3075</v>
      </c>
      <c r="W331" s="8">
        <v>3236</v>
      </c>
      <c r="X331" s="8">
        <v>2938</v>
      </c>
      <c r="Y331" s="8">
        <v>2841</v>
      </c>
      <c r="Z331" s="8">
        <v>2849</v>
      </c>
      <c r="AA331" s="8">
        <v>2810</v>
      </c>
      <c r="AB331" s="8">
        <v>3010</v>
      </c>
      <c r="AC331" s="8">
        <v>649.79985012775001</v>
      </c>
      <c r="AD331" s="8">
        <v>703.173671142481</v>
      </c>
      <c r="AE331" s="8">
        <v>629.66196587960599</v>
      </c>
      <c r="AF331" s="8">
        <v>771.852281442547</v>
      </c>
      <c r="AG331" s="8">
        <v>518.17949522963204</v>
      </c>
      <c r="AH331" s="8">
        <v>728.97739817755303</v>
      </c>
      <c r="AI331" s="8">
        <v>599.52294447218503</v>
      </c>
      <c r="AJ331" s="8">
        <v>587.53224385936596</v>
      </c>
      <c r="AK331" s="8">
        <v>2369.875</v>
      </c>
      <c r="AL331" s="8">
        <v>360.25428668219337</v>
      </c>
      <c r="AM331" s="8">
        <v>3003.625</v>
      </c>
      <c r="AN331" s="8">
        <v>648.58748129138996</v>
      </c>
      <c r="AP331" s="5">
        <f t="shared" si="53"/>
        <v>2299</v>
      </c>
      <c r="AQ331" s="5">
        <f t="shared" si="54"/>
        <v>2877.5</v>
      </c>
      <c r="AR331" s="5">
        <f t="shared" si="55"/>
        <v>350.36221876338487</v>
      </c>
      <c r="AS331" s="5">
        <f t="shared" si="56"/>
        <v>608.55302043468396</v>
      </c>
      <c r="AT331" s="5">
        <f t="shared" si="57"/>
        <v>39</v>
      </c>
      <c r="AU331" s="5" t="str">
        <f t="shared" si="59"/>
        <v>France</v>
      </c>
      <c r="AW331" s="5">
        <f t="shared" si="58"/>
        <v>39</v>
      </c>
    </row>
    <row r="332" spans="1:49" x14ac:dyDescent="0.2">
      <c r="A332" s="7" t="s">
        <v>2911</v>
      </c>
      <c r="B332" s="7" t="s">
        <v>784</v>
      </c>
      <c r="C332" s="7" t="s">
        <v>785</v>
      </c>
      <c r="D332" s="7">
        <v>340581</v>
      </c>
      <c r="E332" s="8">
        <v>2882</v>
      </c>
      <c r="F332" s="8">
        <v>3652</v>
      </c>
      <c r="G332" s="8">
        <v>3321</v>
      </c>
      <c r="H332" s="8">
        <v>3492</v>
      </c>
      <c r="I332" s="8">
        <v>3394</v>
      </c>
      <c r="J332" s="8">
        <v>3123</v>
      </c>
      <c r="K332" s="8">
        <v>2799</v>
      </c>
      <c r="L332" s="8">
        <v>3024</v>
      </c>
      <c r="M332" s="8">
        <v>604.35659900433598</v>
      </c>
      <c r="N332" s="8">
        <v>850.27648101154205</v>
      </c>
      <c r="O332" s="8">
        <v>781.38184160787205</v>
      </c>
      <c r="P332" s="8">
        <v>1490.69031364848</v>
      </c>
      <c r="Q332" s="8">
        <v>1573.3030267213001</v>
      </c>
      <c r="R332" s="8">
        <v>761.76041980120601</v>
      </c>
      <c r="S332" s="8">
        <v>572.15940895158997</v>
      </c>
      <c r="T332" s="8">
        <v>616.96593115518397</v>
      </c>
      <c r="U332" s="8">
        <v>4273</v>
      </c>
      <c r="V332" s="8">
        <v>4492</v>
      </c>
      <c r="W332" s="8">
        <v>4373</v>
      </c>
      <c r="X332" s="8">
        <v>4744</v>
      </c>
      <c r="Y332" s="8">
        <v>4265</v>
      </c>
      <c r="Z332" s="8">
        <v>4259</v>
      </c>
      <c r="AA332" s="8">
        <v>3680</v>
      </c>
      <c r="AB332" s="8">
        <v>3844</v>
      </c>
      <c r="AC332" s="8">
        <v>1472.86782357485</v>
      </c>
      <c r="AD332" s="8">
        <v>1528.1398657172099</v>
      </c>
      <c r="AE332" s="8">
        <v>1503.26547169175</v>
      </c>
      <c r="AF332" s="8">
        <v>2824.4537514472099</v>
      </c>
      <c r="AG332" s="8">
        <v>2594.61283111887</v>
      </c>
      <c r="AH332" s="8">
        <v>1527.2102417861099</v>
      </c>
      <c r="AI332" s="8">
        <v>1237.41313322612</v>
      </c>
      <c r="AJ332" s="8">
        <v>1177.28352689603</v>
      </c>
      <c r="AK332" s="8">
        <v>3210.875</v>
      </c>
      <c r="AL332" s="8">
        <v>906.36175273768879</v>
      </c>
      <c r="AM332" s="8">
        <v>4241.25</v>
      </c>
      <c r="AN332" s="8">
        <v>1733.1558306822687</v>
      </c>
      <c r="AP332" s="5">
        <f t="shared" si="53"/>
        <v>3085</v>
      </c>
      <c r="AQ332" s="5">
        <f t="shared" si="54"/>
        <v>4012</v>
      </c>
      <c r="AR332" s="5">
        <f t="shared" si="55"/>
        <v>1002.9758200555519</v>
      </c>
      <c r="AS332" s="5">
        <f t="shared" si="56"/>
        <v>1634.1299332567824</v>
      </c>
      <c r="AT332" s="5">
        <f t="shared" si="57"/>
        <v>117</v>
      </c>
      <c r="AU332" s="5" t="str">
        <f t="shared" si="59"/>
        <v>France</v>
      </c>
      <c r="AW332" s="5">
        <f t="shared" si="58"/>
        <v>117</v>
      </c>
    </row>
    <row r="333" spans="1:49" x14ac:dyDescent="0.2">
      <c r="A333" s="7" t="s">
        <v>2911</v>
      </c>
      <c r="B333" s="7" t="s">
        <v>787</v>
      </c>
      <c r="C333" s="7" t="s">
        <v>788</v>
      </c>
      <c r="D333" s="7">
        <v>505635</v>
      </c>
      <c r="E333" s="8">
        <v>2873</v>
      </c>
      <c r="F333" s="8">
        <v>3355</v>
      </c>
      <c r="G333" s="8">
        <v>2891</v>
      </c>
      <c r="H333" s="8">
        <v>3335</v>
      </c>
      <c r="I333" s="8">
        <v>3225</v>
      </c>
      <c r="J333" s="8">
        <v>2760</v>
      </c>
      <c r="K333" s="8">
        <v>2936</v>
      </c>
      <c r="L333" s="8">
        <v>2826</v>
      </c>
      <c r="M333" s="8">
        <v>480.66322517006398</v>
      </c>
      <c r="N333" s="8">
        <v>795.143346526306</v>
      </c>
      <c r="O333" s="8">
        <v>564.63631436929302</v>
      </c>
      <c r="P333" s="8">
        <v>3864.66177171666</v>
      </c>
      <c r="Q333" s="8">
        <v>4354.21713106685</v>
      </c>
      <c r="R333" s="8">
        <v>631.86803757370296</v>
      </c>
      <c r="S333" s="8">
        <v>471.47991633932497</v>
      </c>
      <c r="T333" s="8">
        <v>501.800606228596</v>
      </c>
      <c r="U333" s="8">
        <v>3605</v>
      </c>
      <c r="V333" s="8">
        <v>4241</v>
      </c>
      <c r="W333" s="8">
        <v>3736</v>
      </c>
      <c r="X333" s="8">
        <v>4337</v>
      </c>
      <c r="Y333" s="8">
        <v>3977</v>
      </c>
      <c r="Z333" s="8">
        <v>3455</v>
      </c>
      <c r="AA333" s="8">
        <v>3834</v>
      </c>
      <c r="AB333" s="8">
        <v>3650</v>
      </c>
      <c r="AC333" s="8">
        <v>1085.33273136806</v>
      </c>
      <c r="AD333" s="8">
        <v>1426.7621277647499</v>
      </c>
      <c r="AE333" s="8">
        <v>1076.7588561784801</v>
      </c>
      <c r="AF333" s="8">
        <v>5204.39878537807</v>
      </c>
      <c r="AG333" s="8">
        <v>5583.0886168336401</v>
      </c>
      <c r="AH333" s="8">
        <v>1202.83459489149</v>
      </c>
      <c r="AI333" s="8">
        <v>1016.83958270844</v>
      </c>
      <c r="AJ333" s="8">
        <v>1001.91465345004</v>
      </c>
      <c r="AK333" s="8">
        <v>3025.125</v>
      </c>
      <c r="AL333" s="8">
        <v>1458.0587936238499</v>
      </c>
      <c r="AM333" s="8">
        <v>3854.375</v>
      </c>
      <c r="AN333" s="8">
        <v>2199.741243571621</v>
      </c>
      <c r="AP333" s="5">
        <f t="shared" si="53"/>
        <v>2936.75</v>
      </c>
      <c r="AQ333" s="5">
        <f t="shared" si="54"/>
        <v>3729</v>
      </c>
      <c r="AR333" s="5">
        <f t="shared" si="55"/>
        <v>1964.805492585027</v>
      </c>
      <c r="AS333" s="5">
        <f t="shared" si="56"/>
        <v>2201.1693619709026</v>
      </c>
      <c r="AT333" s="5">
        <f t="shared" si="57"/>
        <v>100</v>
      </c>
      <c r="AU333" s="5" t="str">
        <f t="shared" si="59"/>
        <v>France</v>
      </c>
      <c r="AW333" s="5">
        <f t="shared" si="58"/>
        <v>100</v>
      </c>
    </row>
    <row r="334" spans="1:49" x14ac:dyDescent="0.2">
      <c r="A334" s="7" t="s">
        <v>2911</v>
      </c>
      <c r="B334" s="7" t="s">
        <v>790</v>
      </c>
      <c r="C334" s="7" t="s">
        <v>791</v>
      </c>
      <c r="D334" s="7">
        <v>367181</v>
      </c>
      <c r="E334" s="8">
        <v>2834</v>
      </c>
      <c r="F334" s="8">
        <v>3310</v>
      </c>
      <c r="G334" s="8">
        <v>3234</v>
      </c>
      <c r="H334" s="8">
        <v>3430</v>
      </c>
      <c r="I334" s="8">
        <v>3334</v>
      </c>
      <c r="J334" s="8">
        <v>2931</v>
      </c>
      <c r="K334" s="8">
        <v>2847</v>
      </c>
      <c r="L334" s="8">
        <v>2744</v>
      </c>
      <c r="M334" s="8">
        <v>480.43219642064702</v>
      </c>
      <c r="N334" s="8">
        <v>721.38435613843899</v>
      </c>
      <c r="O334" s="8">
        <v>680.794651082364</v>
      </c>
      <c r="P334" s="8">
        <v>3682.8424332473901</v>
      </c>
      <c r="Q334" s="8">
        <v>4011.4921811566401</v>
      </c>
      <c r="R334" s="8">
        <v>630.73553124073499</v>
      </c>
      <c r="S334" s="8">
        <v>510.775691122936</v>
      </c>
      <c r="T334" s="8">
        <v>475.09551486723598</v>
      </c>
      <c r="U334" s="8">
        <v>3819</v>
      </c>
      <c r="V334" s="8">
        <v>4132</v>
      </c>
      <c r="W334" s="8">
        <v>4087</v>
      </c>
      <c r="X334" s="8">
        <v>4218</v>
      </c>
      <c r="Y334" s="8">
        <v>3912</v>
      </c>
      <c r="Z334" s="8">
        <v>3543</v>
      </c>
      <c r="AA334" s="8">
        <v>3639</v>
      </c>
      <c r="AB334" s="8">
        <v>3704</v>
      </c>
      <c r="AC334" s="8">
        <v>1044.38677837675</v>
      </c>
      <c r="AD334" s="8">
        <v>1264.6948878911501</v>
      </c>
      <c r="AE334" s="8">
        <v>1215.41778616182</v>
      </c>
      <c r="AF334" s="8">
        <v>4942.4958492759397</v>
      </c>
      <c r="AG334" s="8">
        <v>5050.7889672191304</v>
      </c>
      <c r="AH334" s="8">
        <v>1101.94170922649</v>
      </c>
      <c r="AI334" s="8">
        <v>1051.7632065021701</v>
      </c>
      <c r="AJ334" s="8">
        <v>921.18690568085401</v>
      </c>
      <c r="AK334" s="8">
        <v>3083</v>
      </c>
      <c r="AL334" s="8">
        <v>1399.1940694095483</v>
      </c>
      <c r="AM334" s="8">
        <v>3881.75</v>
      </c>
      <c r="AN334" s="8">
        <v>2074.0845112917882</v>
      </c>
      <c r="AP334" s="5">
        <f t="shared" si="53"/>
        <v>2964</v>
      </c>
      <c r="AQ334" s="5">
        <f t="shared" si="54"/>
        <v>3699.5</v>
      </c>
      <c r="AR334" s="5">
        <f t="shared" si="55"/>
        <v>1862.1882703269871</v>
      </c>
      <c r="AS334" s="5">
        <f t="shared" si="56"/>
        <v>2031.4201971571611</v>
      </c>
      <c r="AT334" s="5">
        <f t="shared" si="57"/>
        <v>102</v>
      </c>
      <c r="AU334" s="5" t="str">
        <f t="shared" si="59"/>
        <v>France</v>
      </c>
      <c r="AW334" s="5">
        <f t="shared" si="58"/>
        <v>102</v>
      </c>
    </row>
    <row r="335" spans="1:49" x14ac:dyDescent="0.2">
      <c r="A335" s="7" t="s">
        <v>2911</v>
      </c>
      <c r="B335" s="7" t="s">
        <v>793</v>
      </c>
      <c r="C335" s="7" t="s">
        <v>794</v>
      </c>
      <c r="D335" s="7">
        <v>353123</v>
      </c>
      <c r="E335" s="8">
        <v>2628</v>
      </c>
      <c r="F335" s="8">
        <v>3436</v>
      </c>
      <c r="G335" s="8">
        <v>2831</v>
      </c>
      <c r="H335" s="8">
        <v>2813</v>
      </c>
      <c r="I335" s="8">
        <v>2847</v>
      </c>
      <c r="J335" s="8">
        <v>2939</v>
      </c>
      <c r="K335" s="8">
        <v>2997</v>
      </c>
      <c r="L335" s="8">
        <v>2770</v>
      </c>
      <c r="M335" s="8">
        <v>539.23677504499199</v>
      </c>
      <c r="N335" s="8">
        <v>751.14732914759895</v>
      </c>
      <c r="O335" s="8">
        <v>645.25029095524599</v>
      </c>
      <c r="P335" s="8">
        <v>741.24702480507699</v>
      </c>
      <c r="Q335" s="8">
        <v>595.63516467127101</v>
      </c>
      <c r="R335" s="8">
        <v>620.54973537814305</v>
      </c>
      <c r="S335" s="8">
        <v>500.18272350257598</v>
      </c>
      <c r="T335" s="8">
        <v>556.02101625435</v>
      </c>
      <c r="U335" s="8">
        <v>3888</v>
      </c>
      <c r="V335" s="8">
        <v>4223</v>
      </c>
      <c r="W335" s="8">
        <v>3798</v>
      </c>
      <c r="X335" s="8">
        <v>3702</v>
      </c>
      <c r="Y335" s="8">
        <v>3666</v>
      </c>
      <c r="Z335" s="8">
        <v>3748</v>
      </c>
      <c r="AA335" s="8">
        <v>4001</v>
      </c>
      <c r="AB335" s="8">
        <v>3651</v>
      </c>
      <c r="AC335" s="8">
        <v>1184.31426859713</v>
      </c>
      <c r="AD335" s="8">
        <v>1332.67750179769</v>
      </c>
      <c r="AE335" s="8">
        <v>1101.9378852816501</v>
      </c>
      <c r="AF335" s="8">
        <v>1298.3217621541801</v>
      </c>
      <c r="AG335" s="8">
        <v>1091.7047654579601</v>
      </c>
      <c r="AH335" s="8">
        <v>1261.4426824106499</v>
      </c>
      <c r="AI335" s="8">
        <v>1097.3266386594701</v>
      </c>
      <c r="AJ335" s="8">
        <v>1075.7314574213999</v>
      </c>
      <c r="AK335" s="8">
        <v>2907.625</v>
      </c>
      <c r="AL335" s="8">
        <v>618.65875746990673</v>
      </c>
      <c r="AM335" s="8">
        <v>3834.625</v>
      </c>
      <c r="AN335" s="8">
        <v>1180.4321202225162</v>
      </c>
      <c r="AP335" s="5">
        <f t="shared" si="53"/>
        <v>2888.25</v>
      </c>
      <c r="AQ335" s="5">
        <f t="shared" si="54"/>
        <v>3766.5</v>
      </c>
      <c r="AR335" s="5">
        <f t="shared" si="55"/>
        <v>602.72713292228343</v>
      </c>
      <c r="AS335" s="5">
        <f t="shared" si="56"/>
        <v>1131.5513859873699</v>
      </c>
      <c r="AT335" s="5">
        <f t="shared" si="57"/>
        <v>94</v>
      </c>
      <c r="AU335" s="5" t="str">
        <f t="shared" si="59"/>
        <v>France</v>
      </c>
      <c r="AW335" s="5">
        <f t="shared" si="58"/>
        <v>94</v>
      </c>
    </row>
    <row r="336" spans="1:49" x14ac:dyDescent="0.2">
      <c r="A336" s="7" t="s">
        <v>2911</v>
      </c>
      <c r="B336" s="7" t="s">
        <v>796</v>
      </c>
      <c r="C336" s="7" t="s">
        <v>797</v>
      </c>
      <c r="D336" s="7">
        <v>442950</v>
      </c>
      <c r="E336" s="8">
        <v>2881</v>
      </c>
      <c r="F336" s="8">
        <v>3203</v>
      </c>
      <c r="G336" s="8">
        <v>3241</v>
      </c>
      <c r="H336" s="8">
        <v>3134</v>
      </c>
      <c r="I336" s="8">
        <v>2680</v>
      </c>
      <c r="J336" s="8">
        <v>3026</v>
      </c>
      <c r="K336" s="8">
        <v>2773</v>
      </c>
      <c r="L336" s="8">
        <v>2921</v>
      </c>
      <c r="M336" s="8">
        <v>463.25894843216099</v>
      </c>
      <c r="N336" s="8">
        <v>747.094605628571</v>
      </c>
      <c r="O336" s="8">
        <v>564.11955861513695</v>
      </c>
      <c r="P336" s="8">
        <v>774.14589668400095</v>
      </c>
      <c r="Q336" s="8">
        <v>469.64500308270499</v>
      </c>
      <c r="R336" s="8">
        <v>617.53110622639804</v>
      </c>
      <c r="S336" s="8">
        <v>518.40342016641296</v>
      </c>
      <c r="T336" s="8">
        <v>513.52670566102699</v>
      </c>
      <c r="U336" s="8">
        <v>4017</v>
      </c>
      <c r="V336" s="8">
        <v>4018</v>
      </c>
      <c r="W336" s="8">
        <v>3903</v>
      </c>
      <c r="X336" s="8">
        <v>3669</v>
      </c>
      <c r="Y336" s="8">
        <v>3316</v>
      </c>
      <c r="Z336" s="8">
        <v>3667</v>
      </c>
      <c r="AA336" s="8">
        <v>3516</v>
      </c>
      <c r="AB336" s="8">
        <v>3838</v>
      </c>
      <c r="AC336" s="8">
        <v>1045.75189793396</v>
      </c>
      <c r="AD336" s="8">
        <v>1296.5352384797</v>
      </c>
      <c r="AE336" s="8">
        <v>1010.2634096320299</v>
      </c>
      <c r="AF336" s="8">
        <v>1320.7024723075599</v>
      </c>
      <c r="AG336" s="8">
        <v>852.41226912503998</v>
      </c>
      <c r="AH336" s="8">
        <v>1202.85646364016</v>
      </c>
      <c r="AI336" s="8">
        <v>1094.19626147138</v>
      </c>
      <c r="AJ336" s="8">
        <v>1025.5307857268201</v>
      </c>
      <c r="AK336" s="8">
        <v>2982.375</v>
      </c>
      <c r="AL336" s="8">
        <v>583.46565556205167</v>
      </c>
      <c r="AM336" s="8">
        <v>3743</v>
      </c>
      <c r="AN336" s="8">
        <v>1106.0310997895813</v>
      </c>
      <c r="AP336" s="5">
        <f t="shared" si="53"/>
        <v>2850</v>
      </c>
      <c r="AQ336" s="5">
        <f t="shared" si="54"/>
        <v>3584.25</v>
      </c>
      <c r="AR336" s="5">
        <f t="shared" si="55"/>
        <v>578.65042636410885</v>
      </c>
      <c r="AS336" s="5">
        <f t="shared" si="56"/>
        <v>1043.7489449908501</v>
      </c>
      <c r="AT336" s="5">
        <f t="shared" si="57"/>
        <v>90</v>
      </c>
      <c r="AU336" s="5" t="str">
        <f t="shared" si="59"/>
        <v>France</v>
      </c>
      <c r="AW336" s="5">
        <f t="shared" si="58"/>
        <v>90</v>
      </c>
    </row>
    <row r="337" spans="1:49" x14ac:dyDescent="0.2">
      <c r="A337" s="7" t="s">
        <v>2911</v>
      </c>
      <c r="B337" s="7" t="s">
        <v>799</v>
      </c>
      <c r="C337" s="7" t="s">
        <v>800</v>
      </c>
      <c r="D337" s="7">
        <v>410882</v>
      </c>
      <c r="E337" s="8">
        <v>2705</v>
      </c>
      <c r="F337" s="8">
        <v>2776</v>
      </c>
      <c r="G337" s="8">
        <v>2662</v>
      </c>
      <c r="H337" s="8">
        <v>2699</v>
      </c>
      <c r="I337" s="8">
        <v>2672</v>
      </c>
      <c r="J337" s="8">
        <v>2729</v>
      </c>
      <c r="K337" s="8">
        <v>2818</v>
      </c>
      <c r="L337" s="8">
        <v>3001</v>
      </c>
      <c r="M337" s="8">
        <v>438.654221575593</v>
      </c>
      <c r="N337" s="8">
        <v>517.00932040371094</v>
      </c>
      <c r="O337" s="8">
        <v>487.44639108684697</v>
      </c>
      <c r="P337" s="8">
        <v>451.59931355200598</v>
      </c>
      <c r="Q337" s="8">
        <v>427.62310764074198</v>
      </c>
      <c r="R337" s="8">
        <v>526.50861740905805</v>
      </c>
      <c r="S337" s="8">
        <v>517.66246762652395</v>
      </c>
      <c r="T337" s="8">
        <v>482.74110489335902</v>
      </c>
      <c r="U337" s="8">
        <v>3567</v>
      </c>
      <c r="V337" s="8">
        <v>3472</v>
      </c>
      <c r="W337" s="8">
        <v>3469</v>
      </c>
      <c r="X337" s="8">
        <v>3495</v>
      </c>
      <c r="Y337" s="8">
        <v>3425</v>
      </c>
      <c r="Z337" s="8">
        <v>3452</v>
      </c>
      <c r="AA337" s="8">
        <v>3498</v>
      </c>
      <c r="AB337" s="8">
        <v>3646</v>
      </c>
      <c r="AC337" s="8">
        <v>932.60508460307597</v>
      </c>
      <c r="AD337" s="8">
        <v>1033.6496293974501</v>
      </c>
      <c r="AE337" s="8">
        <v>930.67827840121402</v>
      </c>
      <c r="AF337" s="8">
        <v>905.23529538483797</v>
      </c>
      <c r="AG337" s="8">
        <v>795.19625655446805</v>
      </c>
      <c r="AH337" s="8">
        <v>1041.42527403904</v>
      </c>
      <c r="AI337" s="8">
        <v>1112.26712949903</v>
      </c>
      <c r="AJ337" s="8">
        <v>980.02968619588296</v>
      </c>
      <c r="AK337" s="8">
        <v>2757.75</v>
      </c>
      <c r="AL337" s="8">
        <v>481.15556802347999</v>
      </c>
      <c r="AM337" s="8">
        <v>3503</v>
      </c>
      <c r="AN337" s="8">
        <v>966.38582925937499</v>
      </c>
      <c r="AP337" s="5">
        <f t="shared" si="53"/>
        <v>2805</v>
      </c>
      <c r="AQ337" s="5">
        <f t="shared" si="54"/>
        <v>3505.25</v>
      </c>
      <c r="AR337" s="5">
        <f t="shared" si="55"/>
        <v>481.22692222433778</v>
      </c>
      <c r="AS337" s="5">
        <f t="shared" si="56"/>
        <v>982.22958657210529</v>
      </c>
      <c r="AT337" s="5">
        <f t="shared" si="57"/>
        <v>88</v>
      </c>
      <c r="AU337" s="5" t="str">
        <f t="shared" si="59"/>
        <v>France</v>
      </c>
      <c r="AW337" s="5">
        <f t="shared" si="58"/>
        <v>88</v>
      </c>
    </row>
    <row r="338" spans="1:49" x14ac:dyDescent="0.2">
      <c r="A338" s="7" t="s">
        <v>2911</v>
      </c>
      <c r="B338" s="7" t="s">
        <v>802</v>
      </c>
      <c r="C338" s="7" t="s">
        <v>803</v>
      </c>
      <c r="D338" s="7">
        <v>274254</v>
      </c>
      <c r="E338" s="8">
        <v>3414</v>
      </c>
      <c r="F338" s="8">
        <v>4123</v>
      </c>
      <c r="G338" s="8">
        <v>3767</v>
      </c>
      <c r="H338" s="8">
        <v>3720</v>
      </c>
      <c r="I338" s="8">
        <v>3325</v>
      </c>
      <c r="J338" s="8">
        <v>3401</v>
      </c>
      <c r="K338" s="8">
        <v>3464</v>
      </c>
      <c r="L338" s="8">
        <v>3321</v>
      </c>
      <c r="M338" s="8">
        <v>804.44332320273895</v>
      </c>
      <c r="N338" s="8">
        <v>1131.5400626656001</v>
      </c>
      <c r="O338" s="8">
        <v>1034.2863942086101</v>
      </c>
      <c r="P338" s="8">
        <v>2915.29645623434</v>
      </c>
      <c r="Q338" s="8">
        <v>1829.91841940468</v>
      </c>
      <c r="R338" s="8">
        <v>843.29968948494604</v>
      </c>
      <c r="S338" s="8">
        <v>725.23837557315198</v>
      </c>
      <c r="T338" s="8">
        <v>729.58332918808503</v>
      </c>
      <c r="U338" s="8">
        <v>4155</v>
      </c>
      <c r="V338" s="8">
        <v>5054</v>
      </c>
      <c r="W338" s="8">
        <v>4649</v>
      </c>
      <c r="X338" s="8">
        <v>4664</v>
      </c>
      <c r="Y338" s="8">
        <v>3969</v>
      </c>
      <c r="Z338" s="8">
        <v>4104</v>
      </c>
      <c r="AA338" s="8">
        <v>4301</v>
      </c>
      <c r="AB338" s="8">
        <v>4106</v>
      </c>
      <c r="AC338" s="8">
        <v>1600.2075843528701</v>
      </c>
      <c r="AD338" s="8">
        <v>1857.3900879867699</v>
      </c>
      <c r="AE338" s="8">
        <v>1672.02181883354</v>
      </c>
      <c r="AF338" s="8">
        <v>4195.5119576050201</v>
      </c>
      <c r="AG338" s="8">
        <v>2694.88142154365</v>
      </c>
      <c r="AH338" s="8">
        <v>1577.0834107051101</v>
      </c>
      <c r="AI338" s="8">
        <v>1446.5477312565799</v>
      </c>
      <c r="AJ338" s="8">
        <v>1349.8302446023699</v>
      </c>
      <c r="AK338" s="8">
        <v>3566.875</v>
      </c>
      <c r="AL338" s="8">
        <v>1251.7007562452691</v>
      </c>
      <c r="AM338" s="8">
        <v>4375.25</v>
      </c>
      <c r="AN338" s="8">
        <v>2049.1842821107389</v>
      </c>
      <c r="AP338" s="5">
        <f t="shared" si="53"/>
        <v>3377.75</v>
      </c>
      <c r="AQ338" s="5">
        <f t="shared" si="54"/>
        <v>4120</v>
      </c>
      <c r="AR338" s="5">
        <f t="shared" si="55"/>
        <v>1408.6672539770404</v>
      </c>
      <c r="AS338" s="5">
        <f t="shared" si="56"/>
        <v>1767.0857020269275</v>
      </c>
      <c r="AT338" s="5">
        <f t="shared" si="57"/>
        <v>169</v>
      </c>
      <c r="AU338" s="5" t="str">
        <f t="shared" si="59"/>
        <v>France</v>
      </c>
      <c r="AW338" s="5">
        <f t="shared" si="58"/>
        <v>169</v>
      </c>
    </row>
    <row r="339" spans="1:49" x14ac:dyDescent="0.2">
      <c r="A339" s="7" t="s">
        <v>2911</v>
      </c>
      <c r="B339" s="7" t="s">
        <v>805</v>
      </c>
      <c r="C339" s="7" t="s">
        <v>806</v>
      </c>
      <c r="D339" s="7">
        <v>502120</v>
      </c>
      <c r="E339" s="8">
        <v>3042</v>
      </c>
      <c r="F339" s="8">
        <v>3373</v>
      </c>
      <c r="G339" s="8">
        <v>3077</v>
      </c>
      <c r="H339" s="8">
        <v>3198</v>
      </c>
      <c r="I339" s="8">
        <v>2923</v>
      </c>
      <c r="J339" s="8">
        <v>3033</v>
      </c>
      <c r="K339" s="8">
        <v>2807</v>
      </c>
      <c r="L339" s="8">
        <v>2883</v>
      </c>
      <c r="M339" s="8">
        <v>546.96047631986505</v>
      </c>
      <c r="N339" s="8">
        <v>813.28880942134003</v>
      </c>
      <c r="O339" s="8">
        <v>752.47101869509004</v>
      </c>
      <c r="P339" s="8">
        <v>706.29078120857696</v>
      </c>
      <c r="Q339" s="8">
        <v>607.80301227670896</v>
      </c>
      <c r="R339" s="8">
        <v>805.51379517130601</v>
      </c>
      <c r="S339" s="8">
        <v>559.12431745469303</v>
      </c>
      <c r="T339" s="8">
        <v>533.16865202935605</v>
      </c>
      <c r="U339" s="8">
        <v>3978</v>
      </c>
      <c r="V339" s="8">
        <v>4224</v>
      </c>
      <c r="W339" s="8">
        <v>3706</v>
      </c>
      <c r="X339" s="8">
        <v>3961</v>
      </c>
      <c r="Y339" s="8">
        <v>3506</v>
      </c>
      <c r="Z339" s="8">
        <v>3935</v>
      </c>
      <c r="AA339" s="8">
        <v>3840</v>
      </c>
      <c r="AB339" s="8">
        <v>3677</v>
      </c>
      <c r="AC339" s="8">
        <v>1097.85309258965</v>
      </c>
      <c r="AD339" s="8">
        <v>1436.8073923290401</v>
      </c>
      <c r="AE339" s="8">
        <v>1297.91893290848</v>
      </c>
      <c r="AF339" s="8">
        <v>1269.08100225828</v>
      </c>
      <c r="AG339" s="8">
        <v>1031.31352715092</v>
      </c>
      <c r="AH339" s="8">
        <v>1532.8139483877001</v>
      </c>
      <c r="AI339" s="8">
        <v>1236.49012751135</v>
      </c>
      <c r="AJ339" s="8">
        <v>1052.54909912784</v>
      </c>
      <c r="AK339" s="8">
        <v>3042</v>
      </c>
      <c r="AL339" s="8">
        <v>665.5776078221171</v>
      </c>
      <c r="AM339" s="8">
        <v>3853.375</v>
      </c>
      <c r="AN339" s="8">
        <v>1244.3533902829076</v>
      </c>
      <c r="AP339" s="5">
        <f t="shared" si="53"/>
        <v>2911.5</v>
      </c>
      <c r="AQ339" s="5">
        <f t="shared" si="54"/>
        <v>3739.5</v>
      </c>
      <c r="AR339" s="5">
        <f t="shared" si="55"/>
        <v>642.38011162812813</v>
      </c>
      <c r="AS339" s="5">
        <f t="shared" si="56"/>
        <v>1213.2916755444526</v>
      </c>
      <c r="AT339" s="5">
        <f t="shared" si="57"/>
        <v>98</v>
      </c>
      <c r="AU339" s="5" t="str">
        <f t="shared" si="59"/>
        <v>France</v>
      </c>
      <c r="AW339" s="5">
        <f t="shared" si="58"/>
        <v>98</v>
      </c>
    </row>
    <row r="340" spans="1:49" x14ac:dyDescent="0.2">
      <c r="A340" s="7" t="s">
        <v>2911</v>
      </c>
      <c r="B340" s="7" t="s">
        <v>808</v>
      </c>
      <c r="C340" s="7" t="s">
        <v>809</v>
      </c>
      <c r="D340" s="7">
        <v>442878</v>
      </c>
      <c r="E340" s="8">
        <v>2789</v>
      </c>
      <c r="F340" s="8">
        <v>3543</v>
      </c>
      <c r="G340" s="8">
        <v>3127</v>
      </c>
      <c r="H340" s="8">
        <v>2927</v>
      </c>
      <c r="I340" s="8">
        <v>2717</v>
      </c>
      <c r="J340" s="8">
        <v>3212</v>
      </c>
      <c r="K340" s="8">
        <v>2670</v>
      </c>
      <c r="L340" s="8">
        <v>2821</v>
      </c>
      <c r="M340" s="8">
        <v>471.83589220034497</v>
      </c>
      <c r="N340" s="8">
        <v>710.26564315434996</v>
      </c>
      <c r="O340" s="8">
        <v>628.92879377841496</v>
      </c>
      <c r="P340" s="8">
        <v>553.04685507284501</v>
      </c>
      <c r="Q340" s="8">
        <v>520.306065403959</v>
      </c>
      <c r="R340" s="8">
        <v>696.34031198178798</v>
      </c>
      <c r="S340" s="8">
        <v>523.451653905488</v>
      </c>
      <c r="T340" s="8">
        <v>485.96666685076798</v>
      </c>
      <c r="U340" s="8">
        <v>3569</v>
      </c>
      <c r="V340" s="8">
        <v>3885</v>
      </c>
      <c r="W340" s="8">
        <v>3643</v>
      </c>
      <c r="X340" s="8">
        <v>3530</v>
      </c>
      <c r="Y340" s="8">
        <v>3323</v>
      </c>
      <c r="Z340" s="8">
        <v>3726</v>
      </c>
      <c r="AA340" s="8">
        <v>3357</v>
      </c>
      <c r="AB340" s="8">
        <v>3874</v>
      </c>
      <c r="AC340" s="8">
        <v>1045.35675241903</v>
      </c>
      <c r="AD340" s="8">
        <v>1109.0055294941601</v>
      </c>
      <c r="AE340" s="8">
        <v>986.07741935503998</v>
      </c>
      <c r="AF340" s="8">
        <v>1008.5676589298</v>
      </c>
      <c r="AG340" s="8">
        <v>879.408718846841</v>
      </c>
      <c r="AH340" s="8">
        <v>1180.8348842786299</v>
      </c>
      <c r="AI340" s="8">
        <v>1032.1839087001799</v>
      </c>
      <c r="AJ340" s="8">
        <v>1189.81680352064</v>
      </c>
      <c r="AK340" s="8">
        <v>2975.75</v>
      </c>
      <c r="AL340" s="8">
        <v>573.76773529349475</v>
      </c>
      <c r="AM340" s="8">
        <v>3613.375</v>
      </c>
      <c r="AN340" s="8">
        <v>1053.9064594430401</v>
      </c>
      <c r="AP340" s="5">
        <f t="shared" si="53"/>
        <v>2855</v>
      </c>
      <c r="AQ340" s="5">
        <f t="shared" si="54"/>
        <v>3570</v>
      </c>
      <c r="AR340" s="5">
        <f t="shared" si="55"/>
        <v>555.82231064296957</v>
      </c>
      <c r="AS340" s="5">
        <f t="shared" si="56"/>
        <v>1070.5610788365727</v>
      </c>
      <c r="AT340" s="5">
        <f t="shared" si="57"/>
        <v>91</v>
      </c>
      <c r="AU340" s="5" t="str">
        <f t="shared" si="59"/>
        <v>France</v>
      </c>
      <c r="AW340" s="5">
        <f t="shared" si="58"/>
        <v>91</v>
      </c>
    </row>
    <row r="341" spans="1:49" x14ac:dyDescent="0.2">
      <c r="A341" s="7" t="s">
        <v>2911</v>
      </c>
      <c r="B341" s="7" t="s">
        <v>811</v>
      </c>
      <c r="C341" s="7" t="s">
        <v>812</v>
      </c>
      <c r="D341" s="7">
        <v>326141</v>
      </c>
      <c r="E341" s="8">
        <v>3111</v>
      </c>
      <c r="F341" s="8">
        <v>3712</v>
      </c>
      <c r="G341" s="8">
        <v>3298</v>
      </c>
      <c r="H341" s="8">
        <v>3318</v>
      </c>
      <c r="I341" s="8">
        <v>3284</v>
      </c>
      <c r="J341" s="8">
        <v>3219</v>
      </c>
      <c r="K341" s="8">
        <v>3456</v>
      </c>
      <c r="L341" s="8">
        <v>3092</v>
      </c>
      <c r="M341" s="8">
        <v>756.60379524679297</v>
      </c>
      <c r="N341" s="8">
        <v>1122.69537447026</v>
      </c>
      <c r="O341" s="8">
        <v>868.87119938476599</v>
      </c>
      <c r="P341" s="8">
        <v>971.54699432252301</v>
      </c>
      <c r="Q341" s="8">
        <v>841.80752079280205</v>
      </c>
      <c r="R341" s="8">
        <v>888.64243152893903</v>
      </c>
      <c r="S341" s="8">
        <v>765.75328840284999</v>
      </c>
      <c r="T341" s="8">
        <v>821.97171024220995</v>
      </c>
      <c r="U341" s="8">
        <v>4481</v>
      </c>
      <c r="V341" s="8">
        <v>4788</v>
      </c>
      <c r="W341" s="8">
        <v>4183</v>
      </c>
      <c r="X341" s="8">
        <v>4464</v>
      </c>
      <c r="Y341" s="8">
        <v>4216</v>
      </c>
      <c r="Z341" s="8">
        <v>4265</v>
      </c>
      <c r="AA341" s="8">
        <v>4452</v>
      </c>
      <c r="AB341" s="8">
        <v>4123</v>
      </c>
      <c r="AC341" s="8">
        <v>1666.8504975323301</v>
      </c>
      <c r="AD341" s="8">
        <v>2143.4375753684099</v>
      </c>
      <c r="AE341" s="8">
        <v>1562.74288878432</v>
      </c>
      <c r="AF341" s="8">
        <v>1889.26150927615</v>
      </c>
      <c r="AG341" s="8">
        <v>1593.33268045001</v>
      </c>
      <c r="AH341" s="8">
        <v>1836.67373369241</v>
      </c>
      <c r="AI341" s="8">
        <v>1606.30776186144</v>
      </c>
      <c r="AJ341" s="8">
        <v>1721.0253388081501</v>
      </c>
      <c r="AK341" s="8">
        <v>3311.25</v>
      </c>
      <c r="AL341" s="8">
        <v>879.73653929889281</v>
      </c>
      <c r="AM341" s="8">
        <v>4371.5</v>
      </c>
      <c r="AN341" s="8">
        <v>1752.4539982216525</v>
      </c>
      <c r="AP341" s="5">
        <f t="shared" si="53"/>
        <v>3262.75</v>
      </c>
      <c r="AQ341" s="5">
        <f t="shared" si="54"/>
        <v>4264</v>
      </c>
      <c r="AR341" s="5">
        <f t="shared" si="55"/>
        <v>857.94438905786478</v>
      </c>
      <c r="AS341" s="5">
        <f t="shared" si="56"/>
        <v>1689.3348787030025</v>
      </c>
      <c r="AT341" s="5">
        <f t="shared" si="57"/>
        <v>150</v>
      </c>
      <c r="AU341" s="5" t="str">
        <f t="shared" si="59"/>
        <v>France</v>
      </c>
      <c r="AW341" s="5">
        <f t="shared" si="58"/>
        <v>150</v>
      </c>
    </row>
    <row r="342" spans="1:49" x14ac:dyDescent="0.2">
      <c r="A342" s="7" t="s">
        <v>2911</v>
      </c>
      <c r="B342" s="7" t="s">
        <v>814</v>
      </c>
      <c r="C342" s="7" t="s">
        <v>815</v>
      </c>
      <c r="D342" s="7">
        <v>277606</v>
      </c>
      <c r="E342" s="8">
        <v>2633</v>
      </c>
      <c r="F342" s="8">
        <v>3247</v>
      </c>
      <c r="G342" s="8">
        <v>2775</v>
      </c>
      <c r="H342" s="8">
        <v>2957</v>
      </c>
      <c r="I342" s="8">
        <v>2596</v>
      </c>
      <c r="J342" s="8">
        <v>2788</v>
      </c>
      <c r="K342" s="8">
        <v>2998</v>
      </c>
      <c r="L342" s="8">
        <v>2699</v>
      </c>
      <c r="M342" s="8">
        <v>519.28527640702805</v>
      </c>
      <c r="N342" s="8">
        <v>756.682270688068</v>
      </c>
      <c r="O342" s="8">
        <v>468.68551678518099</v>
      </c>
      <c r="P342" s="8">
        <v>488.44753383671502</v>
      </c>
      <c r="Q342" s="8">
        <v>464.80911361846103</v>
      </c>
      <c r="R342" s="8">
        <v>610.446068360661</v>
      </c>
      <c r="S342" s="8">
        <v>496.632157468988</v>
      </c>
      <c r="T342" s="8">
        <v>509.86888821278598</v>
      </c>
      <c r="U342" s="8">
        <v>3972</v>
      </c>
      <c r="V342" s="8">
        <v>4076</v>
      </c>
      <c r="W342" s="8">
        <v>3677</v>
      </c>
      <c r="X342" s="8">
        <v>4066</v>
      </c>
      <c r="Y342" s="8">
        <v>3438</v>
      </c>
      <c r="Z342" s="8">
        <v>3642</v>
      </c>
      <c r="AA342" s="8">
        <v>3728</v>
      </c>
      <c r="AB342" s="8">
        <v>3515</v>
      </c>
      <c r="AC342" s="8">
        <v>1440.9609121328699</v>
      </c>
      <c r="AD342" s="8">
        <v>1469.13620662619</v>
      </c>
      <c r="AE342" s="8">
        <v>1030.31695836167</v>
      </c>
      <c r="AF342" s="8">
        <v>1228.0543074770801</v>
      </c>
      <c r="AG342" s="8">
        <v>1073.97066613321</v>
      </c>
      <c r="AH342" s="8">
        <v>1351.6658870855499</v>
      </c>
      <c r="AI342" s="8">
        <v>1109.68457985753</v>
      </c>
      <c r="AJ342" s="8">
        <v>1068.83796640077</v>
      </c>
      <c r="AK342" s="8">
        <v>2836.625</v>
      </c>
      <c r="AL342" s="8">
        <v>539.35710317223607</v>
      </c>
      <c r="AM342" s="8">
        <v>3764.25</v>
      </c>
      <c r="AN342" s="8">
        <v>1221.5784355093588</v>
      </c>
      <c r="AP342" s="5">
        <f t="shared" si="53"/>
        <v>2770.25</v>
      </c>
      <c r="AQ342" s="5">
        <f t="shared" si="54"/>
        <v>3580.75</v>
      </c>
      <c r="AR342" s="5">
        <f t="shared" si="55"/>
        <v>514.04075229952218</v>
      </c>
      <c r="AS342" s="5">
        <f t="shared" si="56"/>
        <v>1151.0397748692651</v>
      </c>
      <c r="AT342" s="5">
        <f t="shared" si="57"/>
        <v>85</v>
      </c>
      <c r="AU342" s="5" t="str">
        <f t="shared" si="59"/>
        <v>France</v>
      </c>
      <c r="AW342" s="5">
        <f t="shared" si="58"/>
        <v>85</v>
      </c>
    </row>
    <row r="343" spans="1:49" x14ac:dyDescent="0.2">
      <c r="A343" s="7" t="s">
        <v>2911</v>
      </c>
      <c r="B343" s="7" t="s">
        <v>817</v>
      </c>
      <c r="C343" s="7" t="s">
        <v>818</v>
      </c>
      <c r="D343" s="7">
        <v>669334</v>
      </c>
      <c r="E343" s="8">
        <v>2351</v>
      </c>
      <c r="F343" s="8">
        <v>2883</v>
      </c>
      <c r="G343" s="8">
        <v>2616</v>
      </c>
      <c r="H343" s="8">
        <v>2512</v>
      </c>
      <c r="I343" s="8">
        <v>2390</v>
      </c>
      <c r="J343" s="8">
        <v>2485</v>
      </c>
      <c r="K343" s="8">
        <v>2476</v>
      </c>
      <c r="L343" s="8">
        <v>2437</v>
      </c>
      <c r="M343" s="8">
        <v>300.213360192415</v>
      </c>
      <c r="N343" s="8">
        <v>530.53356090455202</v>
      </c>
      <c r="O343" s="8">
        <v>420.83916994158801</v>
      </c>
      <c r="P343" s="8">
        <v>371.04744895408299</v>
      </c>
      <c r="Q343" s="8">
        <v>355.28087993362402</v>
      </c>
      <c r="R343" s="8">
        <v>446.91754421066503</v>
      </c>
      <c r="S343" s="8">
        <v>309.51485842580303</v>
      </c>
      <c r="T343" s="8">
        <v>341.32058369486498</v>
      </c>
      <c r="U343" s="8">
        <v>3301</v>
      </c>
      <c r="V343" s="8">
        <v>3665</v>
      </c>
      <c r="W343" s="8">
        <v>3428</v>
      </c>
      <c r="X343" s="8">
        <v>3402</v>
      </c>
      <c r="Y343" s="8">
        <v>2858</v>
      </c>
      <c r="Z343" s="8">
        <v>3128</v>
      </c>
      <c r="AA343" s="8">
        <v>3172</v>
      </c>
      <c r="AB343" s="8">
        <v>3028</v>
      </c>
      <c r="AC343" s="8">
        <v>709.80980823249399</v>
      </c>
      <c r="AD343" s="8">
        <v>1004.2439130573</v>
      </c>
      <c r="AE343" s="8">
        <v>751.24676502974103</v>
      </c>
      <c r="AF343" s="8">
        <v>807.02227484280297</v>
      </c>
      <c r="AG343" s="8">
        <v>661.95854414126097</v>
      </c>
      <c r="AH343" s="8">
        <v>869.828698964463</v>
      </c>
      <c r="AI343" s="8">
        <v>697.65259190448603</v>
      </c>
      <c r="AJ343" s="8">
        <v>722.02858484942703</v>
      </c>
      <c r="AK343" s="8">
        <v>2518.75</v>
      </c>
      <c r="AL343" s="8">
        <v>384.45842578219941</v>
      </c>
      <c r="AM343" s="8">
        <v>3247.75</v>
      </c>
      <c r="AN343" s="8">
        <v>777.97389762774685</v>
      </c>
      <c r="AP343" s="5">
        <f t="shared" si="53"/>
        <v>2447</v>
      </c>
      <c r="AQ343" s="5">
        <f t="shared" si="54"/>
        <v>3046.5</v>
      </c>
      <c r="AR343" s="5">
        <f t="shared" si="55"/>
        <v>364.81626304380808</v>
      </c>
      <c r="AS343" s="5">
        <f t="shared" si="56"/>
        <v>737.86710496490923</v>
      </c>
      <c r="AT343" s="5">
        <f t="shared" si="57"/>
        <v>51</v>
      </c>
      <c r="AU343" s="5" t="str">
        <f t="shared" si="59"/>
        <v>France</v>
      </c>
      <c r="AW343" s="5">
        <f t="shared" si="58"/>
        <v>51</v>
      </c>
    </row>
    <row r="344" spans="1:49" x14ac:dyDescent="0.2">
      <c r="A344" s="7" t="s">
        <v>2911</v>
      </c>
      <c r="B344" s="7" t="s">
        <v>820</v>
      </c>
      <c r="C344" s="7" t="s">
        <v>821</v>
      </c>
      <c r="D344" s="7">
        <v>565545</v>
      </c>
      <c r="E344" s="8">
        <v>3044</v>
      </c>
      <c r="F344" s="8">
        <v>3930</v>
      </c>
      <c r="G344" s="8">
        <v>3846</v>
      </c>
      <c r="H344" s="8">
        <v>3232</v>
      </c>
      <c r="I344" s="8">
        <v>3166</v>
      </c>
      <c r="J344" s="8">
        <v>3575</v>
      </c>
      <c r="K344" s="8">
        <v>3526</v>
      </c>
      <c r="L344" s="8">
        <v>2925</v>
      </c>
      <c r="M344" s="8">
        <v>965.95111271978703</v>
      </c>
      <c r="N344" s="8">
        <v>1300.8139990488</v>
      </c>
      <c r="O344" s="8">
        <v>1346.4350954368399</v>
      </c>
      <c r="P344" s="8">
        <v>1102.7473006009</v>
      </c>
      <c r="Q344" s="8">
        <v>1121.69146157051</v>
      </c>
      <c r="R344" s="8">
        <v>1261.30584644654</v>
      </c>
      <c r="S344" s="8">
        <v>775.12704591295096</v>
      </c>
      <c r="T344" s="8">
        <v>691.69955027771596</v>
      </c>
      <c r="U344" s="8">
        <v>4477</v>
      </c>
      <c r="V344" s="8">
        <v>5094</v>
      </c>
      <c r="W344" s="8">
        <v>4784</v>
      </c>
      <c r="X344" s="8">
        <v>4566</v>
      </c>
      <c r="Y344" s="8">
        <v>4077</v>
      </c>
      <c r="Z344" s="8">
        <v>4377</v>
      </c>
      <c r="AA344" s="8">
        <v>4200</v>
      </c>
      <c r="AB344" s="8">
        <v>3770</v>
      </c>
      <c r="AC344" s="8">
        <v>1976.76406436402</v>
      </c>
      <c r="AD344" s="8">
        <v>2276.5112886116699</v>
      </c>
      <c r="AE344" s="8">
        <v>2199.2544034967</v>
      </c>
      <c r="AF344" s="8">
        <v>2231.1935169353001</v>
      </c>
      <c r="AG344" s="8">
        <v>1943.4415205375301</v>
      </c>
      <c r="AH344" s="8">
        <v>2150.0575769510301</v>
      </c>
      <c r="AI344" s="8">
        <v>1514.4290064156</v>
      </c>
      <c r="AJ344" s="8">
        <v>1294.2151964632401</v>
      </c>
      <c r="AK344" s="8">
        <v>3405.5</v>
      </c>
      <c r="AL344" s="8">
        <v>1070.7214265017556</v>
      </c>
      <c r="AM344" s="8">
        <v>4418.125</v>
      </c>
      <c r="AN344" s="8">
        <v>1948.2333217218861</v>
      </c>
      <c r="AP344" s="5">
        <f t="shared" si="53"/>
        <v>3298</v>
      </c>
      <c r="AQ344" s="5">
        <f t="shared" si="54"/>
        <v>4106</v>
      </c>
      <c r="AR344" s="5">
        <f t="shared" si="55"/>
        <v>990.51424096172343</v>
      </c>
      <c r="AS344" s="5">
        <f t="shared" si="56"/>
        <v>1725.5358250918503</v>
      </c>
      <c r="AT344" s="5">
        <f t="shared" si="57"/>
        <v>157</v>
      </c>
      <c r="AU344" s="5" t="str">
        <f t="shared" si="59"/>
        <v>France</v>
      </c>
      <c r="AW344" s="5">
        <f t="shared" si="58"/>
        <v>157</v>
      </c>
    </row>
    <row r="345" spans="1:49" x14ac:dyDescent="0.2">
      <c r="A345" s="7" t="s">
        <v>2911</v>
      </c>
      <c r="B345" s="7" t="s">
        <v>823</v>
      </c>
      <c r="C345" s="7" t="s">
        <v>824</v>
      </c>
      <c r="D345" s="7">
        <v>328398</v>
      </c>
      <c r="E345" s="8">
        <v>3498</v>
      </c>
      <c r="F345" s="8">
        <v>4207</v>
      </c>
      <c r="G345" s="8">
        <v>3418</v>
      </c>
      <c r="H345" s="8">
        <v>3416</v>
      </c>
      <c r="I345" s="8">
        <v>3149</v>
      </c>
      <c r="J345" s="8">
        <v>3682</v>
      </c>
      <c r="K345" s="8">
        <v>3578</v>
      </c>
      <c r="L345" s="8">
        <v>3323</v>
      </c>
      <c r="M345" s="8">
        <v>811.60410799434499</v>
      </c>
      <c r="N345" s="8">
        <v>1269.15478153758</v>
      </c>
      <c r="O345" s="8">
        <v>1024.39041094496</v>
      </c>
      <c r="P345" s="8">
        <v>911.263206498719</v>
      </c>
      <c r="Q345" s="8">
        <v>872.78162054331301</v>
      </c>
      <c r="R345" s="8">
        <v>1049.3444351804301</v>
      </c>
      <c r="S345" s="8">
        <v>809.35433864440199</v>
      </c>
      <c r="T345" s="8">
        <v>759.40052183528996</v>
      </c>
      <c r="U345" s="8">
        <v>4807</v>
      </c>
      <c r="V345" s="8">
        <v>5477</v>
      </c>
      <c r="W345" s="8">
        <v>4351</v>
      </c>
      <c r="X345" s="8">
        <v>4794</v>
      </c>
      <c r="Y345" s="8">
        <v>4320</v>
      </c>
      <c r="Z345" s="8">
        <v>4518</v>
      </c>
      <c r="AA345" s="8">
        <v>4632</v>
      </c>
      <c r="AB345" s="8">
        <v>4357</v>
      </c>
      <c r="AC345" s="8">
        <v>1895.14624588014</v>
      </c>
      <c r="AD345" s="8">
        <v>2397.6343879187698</v>
      </c>
      <c r="AE345" s="8">
        <v>1956.37799325777</v>
      </c>
      <c r="AF345" s="8">
        <v>1890.49516452956</v>
      </c>
      <c r="AG345" s="8">
        <v>1610.10803628393</v>
      </c>
      <c r="AH345" s="8">
        <v>1939.5788867947899</v>
      </c>
      <c r="AI345" s="8">
        <v>1723.0746386814601</v>
      </c>
      <c r="AJ345" s="8">
        <v>1545.6069607920799</v>
      </c>
      <c r="AK345" s="8">
        <v>3533.875</v>
      </c>
      <c r="AL345" s="8">
        <v>938.41167789737983</v>
      </c>
      <c r="AM345" s="8">
        <v>4657</v>
      </c>
      <c r="AN345" s="8">
        <v>1869.7527892673124</v>
      </c>
      <c r="AP345" s="5">
        <f t="shared" si="53"/>
        <v>3433</v>
      </c>
      <c r="AQ345" s="5">
        <f t="shared" si="54"/>
        <v>4456.75</v>
      </c>
      <c r="AR345" s="5">
        <f t="shared" si="55"/>
        <v>880.42882454043081</v>
      </c>
      <c r="AS345" s="5">
        <f t="shared" si="56"/>
        <v>1704.5921306380649</v>
      </c>
      <c r="AT345" s="5">
        <f t="shared" si="57"/>
        <v>178</v>
      </c>
      <c r="AU345" s="5" t="str">
        <f t="shared" si="59"/>
        <v>France</v>
      </c>
      <c r="AW345" s="5">
        <f t="shared" si="58"/>
        <v>178</v>
      </c>
    </row>
    <row r="346" spans="1:49" x14ac:dyDescent="0.2">
      <c r="A346" s="7" t="s">
        <v>2911</v>
      </c>
      <c r="B346" s="7" t="s">
        <v>826</v>
      </c>
      <c r="C346" s="7" t="s">
        <v>827</v>
      </c>
      <c r="D346" s="7">
        <v>512894</v>
      </c>
      <c r="E346" s="8">
        <v>2765</v>
      </c>
      <c r="F346" s="8">
        <v>3080</v>
      </c>
      <c r="G346" s="8">
        <v>2761</v>
      </c>
      <c r="H346" s="8">
        <v>3079</v>
      </c>
      <c r="I346" s="8">
        <v>2575</v>
      </c>
      <c r="J346" s="8">
        <v>2880</v>
      </c>
      <c r="K346" s="8">
        <v>2845</v>
      </c>
      <c r="L346" s="8">
        <v>2624</v>
      </c>
      <c r="M346" s="8">
        <v>437.96884743126299</v>
      </c>
      <c r="N346" s="8">
        <v>708.62565596838397</v>
      </c>
      <c r="O346" s="8">
        <v>487.21730292561699</v>
      </c>
      <c r="P346" s="8">
        <v>537.78755866431095</v>
      </c>
      <c r="Q346" s="8">
        <v>439.12594393567298</v>
      </c>
      <c r="R346" s="8">
        <v>594.161738388186</v>
      </c>
      <c r="S346" s="8">
        <v>477.74315101744099</v>
      </c>
      <c r="T346" s="8">
        <v>450.090919213441</v>
      </c>
      <c r="U346" s="8">
        <v>3647</v>
      </c>
      <c r="V346" s="8">
        <v>4039</v>
      </c>
      <c r="W346" s="8">
        <v>3487</v>
      </c>
      <c r="X346" s="8">
        <v>3846</v>
      </c>
      <c r="Y346" s="8">
        <v>3281</v>
      </c>
      <c r="Z346" s="8">
        <v>3722</v>
      </c>
      <c r="AA346" s="8">
        <v>3755</v>
      </c>
      <c r="AB346" s="8">
        <v>3665</v>
      </c>
      <c r="AC346" s="8">
        <v>960.47599253685996</v>
      </c>
      <c r="AD346" s="8">
        <v>1288.42723242836</v>
      </c>
      <c r="AE346" s="8">
        <v>896.35571108220404</v>
      </c>
      <c r="AF346" s="8">
        <v>1029.3310418552901</v>
      </c>
      <c r="AG346" s="8">
        <v>821.09229233142003</v>
      </c>
      <c r="AH346" s="8">
        <v>1193.01506003447</v>
      </c>
      <c r="AI346" s="8">
        <v>1079.97408198428</v>
      </c>
      <c r="AJ346" s="8">
        <v>941.73719815371601</v>
      </c>
      <c r="AK346" s="8">
        <v>2826.125</v>
      </c>
      <c r="AL346" s="8">
        <v>516.59013969303953</v>
      </c>
      <c r="AM346" s="8">
        <v>3680.25</v>
      </c>
      <c r="AN346" s="8">
        <v>1026.3010763008249</v>
      </c>
      <c r="AP346" s="5">
        <f t="shared" si="53"/>
        <v>2731</v>
      </c>
      <c r="AQ346" s="5">
        <f t="shared" si="54"/>
        <v>3605.75</v>
      </c>
      <c r="AR346" s="5">
        <f t="shared" si="55"/>
        <v>499.78186224381034</v>
      </c>
      <c r="AS346" s="5">
        <f t="shared" si="56"/>
        <v>1008.9546581259715</v>
      </c>
      <c r="AT346" s="5">
        <f t="shared" si="57"/>
        <v>79</v>
      </c>
      <c r="AU346" s="5" t="str">
        <f t="shared" si="59"/>
        <v>France</v>
      </c>
      <c r="AW346" s="5">
        <f t="shared" si="58"/>
        <v>79</v>
      </c>
    </row>
    <row r="347" spans="1:49" x14ac:dyDescent="0.2">
      <c r="A347" s="7" t="s">
        <v>2911</v>
      </c>
      <c r="B347" s="7" t="s">
        <v>829</v>
      </c>
      <c r="C347" s="7" t="s">
        <v>830</v>
      </c>
      <c r="D347" s="7">
        <v>425961</v>
      </c>
      <c r="E347" s="8">
        <v>4649</v>
      </c>
      <c r="F347" s="8">
        <v>5043</v>
      </c>
      <c r="G347" s="8">
        <v>4254</v>
      </c>
      <c r="H347" s="8">
        <v>4776</v>
      </c>
      <c r="I347" s="8">
        <v>4550</v>
      </c>
      <c r="J347" s="8">
        <v>4184</v>
      </c>
      <c r="K347" s="8">
        <v>4582</v>
      </c>
      <c r="L347" s="8">
        <v>4348</v>
      </c>
      <c r="M347" s="8">
        <v>1644.33327109365</v>
      </c>
      <c r="N347" s="8">
        <v>2088.0887803646201</v>
      </c>
      <c r="O347" s="8">
        <v>1776.0478691780399</v>
      </c>
      <c r="P347" s="8">
        <v>3556.88347125467</v>
      </c>
      <c r="Q347" s="8">
        <v>3925.69325024009</v>
      </c>
      <c r="R347" s="8">
        <v>2034.2320567392301</v>
      </c>
      <c r="S347" s="8">
        <v>1696.54348783811</v>
      </c>
      <c r="T347" s="8">
        <v>1715.51689238109</v>
      </c>
      <c r="U347" s="8">
        <v>5874</v>
      </c>
      <c r="V347" s="8">
        <v>6037</v>
      </c>
      <c r="W347" s="8">
        <v>4952</v>
      </c>
      <c r="X347" s="8">
        <v>5571</v>
      </c>
      <c r="Y347" s="8">
        <v>5176</v>
      </c>
      <c r="Z347" s="8">
        <v>4680</v>
      </c>
      <c r="AA347" s="8">
        <v>5538</v>
      </c>
      <c r="AB347" s="8">
        <v>5358</v>
      </c>
      <c r="AC347" s="8">
        <v>2808.6024724020399</v>
      </c>
      <c r="AD347" s="8">
        <v>3239.71821540155</v>
      </c>
      <c r="AE347" s="8">
        <v>2498.5341817434501</v>
      </c>
      <c r="AF347" s="8">
        <v>4684.4527440034799</v>
      </c>
      <c r="AG347" s="8">
        <v>4852.9036175660804</v>
      </c>
      <c r="AH347" s="8">
        <v>2828.2331449072299</v>
      </c>
      <c r="AI347" s="8">
        <v>2867.2305687984099</v>
      </c>
      <c r="AJ347" s="8">
        <v>2677.9828869115299</v>
      </c>
      <c r="AK347" s="8">
        <v>4548.25</v>
      </c>
      <c r="AL347" s="8">
        <v>2304.6673848861874</v>
      </c>
      <c r="AM347" s="8">
        <v>5398.25</v>
      </c>
      <c r="AN347" s="8">
        <v>3307.2072289667212</v>
      </c>
      <c r="AP347" s="5">
        <f t="shared" si="53"/>
        <v>4416</v>
      </c>
      <c r="AQ347" s="5">
        <f t="shared" si="54"/>
        <v>5188</v>
      </c>
      <c r="AR347" s="5">
        <f t="shared" si="55"/>
        <v>2585.773831690638</v>
      </c>
      <c r="AS347" s="5">
        <f t="shared" si="56"/>
        <v>3306.5875545458125</v>
      </c>
      <c r="AT347" s="5">
        <f t="shared" si="57"/>
        <v>313</v>
      </c>
      <c r="AU347" s="5" t="str">
        <f t="shared" si="59"/>
        <v>France</v>
      </c>
      <c r="AW347" s="5">
        <f t="shared" si="58"/>
        <v>313</v>
      </c>
    </row>
    <row r="348" spans="1:49" x14ac:dyDescent="0.2">
      <c r="A348" s="7" t="s">
        <v>2911</v>
      </c>
      <c r="B348" s="7" t="s">
        <v>832</v>
      </c>
      <c r="C348" s="7" t="s">
        <v>833</v>
      </c>
      <c r="D348" s="7">
        <v>370033</v>
      </c>
      <c r="E348" s="8">
        <v>2809</v>
      </c>
      <c r="F348" s="8">
        <v>3405</v>
      </c>
      <c r="G348" s="8">
        <v>3109</v>
      </c>
      <c r="H348" s="8">
        <v>3091</v>
      </c>
      <c r="I348" s="8">
        <v>3281</v>
      </c>
      <c r="J348" s="8">
        <v>2974</v>
      </c>
      <c r="K348" s="8">
        <v>2909</v>
      </c>
      <c r="L348" s="8">
        <v>2719</v>
      </c>
      <c r="M348" s="8">
        <v>627.56090551476495</v>
      </c>
      <c r="N348" s="8">
        <v>886.23040506114501</v>
      </c>
      <c r="O348" s="8">
        <v>787.85061160569603</v>
      </c>
      <c r="P348" s="8">
        <v>1665.4309673627899</v>
      </c>
      <c r="Q348" s="8">
        <v>1835.19319693902</v>
      </c>
      <c r="R348" s="8">
        <v>882.08263802506201</v>
      </c>
      <c r="S348" s="8">
        <v>473.20903619214897</v>
      </c>
      <c r="T348" s="8">
        <v>542.60492121931202</v>
      </c>
      <c r="U348" s="8">
        <v>3889</v>
      </c>
      <c r="V348" s="8">
        <v>4225</v>
      </c>
      <c r="W348" s="8">
        <v>3661</v>
      </c>
      <c r="X348" s="8">
        <v>3913</v>
      </c>
      <c r="Y348" s="8">
        <v>3891</v>
      </c>
      <c r="Z348" s="8">
        <v>3914</v>
      </c>
      <c r="AA348" s="8">
        <v>3858</v>
      </c>
      <c r="AB348" s="8">
        <v>3582</v>
      </c>
      <c r="AC348" s="8">
        <v>1203.6908738762299</v>
      </c>
      <c r="AD348" s="8">
        <v>1490.08876134766</v>
      </c>
      <c r="AE348" s="8">
        <v>1244.67431515969</v>
      </c>
      <c r="AF348" s="8">
        <v>2373.4133725370002</v>
      </c>
      <c r="AG348" s="8">
        <v>2590.4164225401601</v>
      </c>
      <c r="AH348" s="8">
        <v>1562.7506114958201</v>
      </c>
      <c r="AI348" s="8">
        <v>1051.8992408717399</v>
      </c>
      <c r="AJ348" s="8">
        <v>1087.0248282088401</v>
      </c>
      <c r="AK348" s="8">
        <v>3037.125</v>
      </c>
      <c r="AL348" s="8">
        <v>962.52033523999239</v>
      </c>
      <c r="AM348" s="8">
        <v>3866.625</v>
      </c>
      <c r="AN348" s="8">
        <v>1575.4948032546424</v>
      </c>
      <c r="AP348" s="5">
        <f t="shared" si="53"/>
        <v>2970.75</v>
      </c>
      <c r="AQ348" s="5">
        <f t="shared" si="54"/>
        <v>3811.25</v>
      </c>
      <c r="AR348" s="5">
        <f t="shared" si="55"/>
        <v>1079.7041519476666</v>
      </c>
      <c r="AS348" s="5">
        <f t="shared" si="56"/>
        <v>1573.0227757791399</v>
      </c>
      <c r="AT348" s="5">
        <f t="shared" si="57"/>
        <v>104</v>
      </c>
      <c r="AU348" s="5" t="str">
        <f t="shared" si="59"/>
        <v>France</v>
      </c>
      <c r="AW348" s="5">
        <f t="shared" si="58"/>
        <v>104</v>
      </c>
    </row>
    <row r="349" spans="1:49" x14ac:dyDescent="0.2">
      <c r="A349" s="7" t="s">
        <v>2911</v>
      </c>
      <c r="B349" s="7" t="s">
        <v>835</v>
      </c>
      <c r="C349" s="7" t="s">
        <v>836</v>
      </c>
      <c r="D349" s="7">
        <v>368805</v>
      </c>
      <c r="E349" s="8">
        <v>4361</v>
      </c>
      <c r="F349" s="8">
        <v>4847</v>
      </c>
      <c r="G349" s="8">
        <v>4273</v>
      </c>
      <c r="H349" s="8">
        <v>4570</v>
      </c>
      <c r="I349" s="8">
        <v>4001</v>
      </c>
      <c r="J349" s="8">
        <v>3899</v>
      </c>
      <c r="K349" s="8">
        <v>4143</v>
      </c>
      <c r="L349" s="8">
        <v>4266</v>
      </c>
      <c r="M349" s="8">
        <v>1469.28200350152</v>
      </c>
      <c r="N349" s="8">
        <v>1909.37063532558</v>
      </c>
      <c r="O349" s="8">
        <v>1720.26540284715</v>
      </c>
      <c r="P349" s="8">
        <v>1940.3270260893401</v>
      </c>
      <c r="Q349" s="8">
        <v>1636.0979307622099</v>
      </c>
      <c r="R349" s="8">
        <v>1569.2816635199599</v>
      </c>
      <c r="S349" s="8">
        <v>1354.22134268374</v>
      </c>
      <c r="T349" s="8">
        <v>1570.82706832644</v>
      </c>
      <c r="U349" s="8">
        <v>5442</v>
      </c>
      <c r="V349" s="8">
        <v>6165</v>
      </c>
      <c r="W349" s="8">
        <v>5414</v>
      </c>
      <c r="X349" s="8">
        <v>5691</v>
      </c>
      <c r="Y349" s="8">
        <v>4795</v>
      </c>
      <c r="Z349" s="8">
        <v>5282</v>
      </c>
      <c r="AA349" s="8">
        <v>5463</v>
      </c>
      <c r="AB349" s="8">
        <v>5534</v>
      </c>
      <c r="AC349" s="8">
        <v>2953.0714963729301</v>
      </c>
      <c r="AD349" s="8">
        <v>3652.4380079743401</v>
      </c>
      <c r="AE349" s="8">
        <v>2931.4340241261598</v>
      </c>
      <c r="AF349" s="8">
        <v>3259.0976818232298</v>
      </c>
      <c r="AG349" s="8">
        <v>2702.5850196422398</v>
      </c>
      <c r="AH349" s="8">
        <v>2975.9792262873302</v>
      </c>
      <c r="AI349" s="8">
        <v>2730.50105637663</v>
      </c>
      <c r="AJ349" s="8">
        <v>2883.1299267556001</v>
      </c>
      <c r="AK349" s="8">
        <v>4295</v>
      </c>
      <c r="AL349" s="8">
        <v>1646.2091341319924</v>
      </c>
      <c r="AM349" s="8">
        <v>5473.25</v>
      </c>
      <c r="AN349" s="8">
        <v>3011.0295549198072</v>
      </c>
      <c r="AP349" s="5">
        <f t="shared" si="53"/>
        <v>4077.25</v>
      </c>
      <c r="AQ349" s="5">
        <f t="shared" si="54"/>
        <v>5268.5</v>
      </c>
      <c r="AR349" s="5">
        <f t="shared" si="55"/>
        <v>1614.1510062763377</v>
      </c>
      <c r="AS349" s="5">
        <f t="shared" si="56"/>
        <v>2823.0488072654503</v>
      </c>
      <c r="AT349" s="5">
        <f t="shared" si="57"/>
        <v>288</v>
      </c>
      <c r="AU349" s="5" t="str">
        <f t="shared" si="59"/>
        <v>France</v>
      </c>
      <c r="AW349" s="5">
        <f t="shared" si="58"/>
        <v>288</v>
      </c>
    </row>
    <row r="350" spans="1:49" x14ac:dyDescent="0.2">
      <c r="A350" s="7" t="s">
        <v>2911</v>
      </c>
      <c r="B350" s="7" t="s">
        <v>838</v>
      </c>
      <c r="C350" s="7" t="s">
        <v>839</v>
      </c>
      <c r="D350" s="7">
        <v>329739</v>
      </c>
      <c r="E350" s="8">
        <v>3319</v>
      </c>
      <c r="F350" s="8">
        <v>3820</v>
      </c>
      <c r="G350" s="8">
        <v>2971</v>
      </c>
      <c r="H350" s="8">
        <v>3377</v>
      </c>
      <c r="I350" s="8">
        <v>2898</v>
      </c>
      <c r="J350" s="8">
        <v>3096</v>
      </c>
      <c r="K350" s="8">
        <v>3133</v>
      </c>
      <c r="L350" s="8">
        <v>3102</v>
      </c>
      <c r="M350" s="8">
        <v>661.71959207742395</v>
      </c>
      <c r="N350" s="8">
        <v>1068.8357579334699</v>
      </c>
      <c r="O350" s="8">
        <v>743.38257673689998</v>
      </c>
      <c r="P350" s="8">
        <v>694.65979675700703</v>
      </c>
      <c r="Q350" s="8">
        <v>546.66730225725996</v>
      </c>
      <c r="R350" s="8">
        <v>719.86996775782598</v>
      </c>
      <c r="S350" s="8">
        <v>624.98942828814904</v>
      </c>
      <c r="T350" s="8">
        <v>710.05293735993996</v>
      </c>
      <c r="U350" s="8">
        <v>4743</v>
      </c>
      <c r="V350" s="8">
        <v>4940</v>
      </c>
      <c r="W350" s="8">
        <v>4208</v>
      </c>
      <c r="X350" s="8">
        <v>4276</v>
      </c>
      <c r="Y350" s="8">
        <v>3749</v>
      </c>
      <c r="Z350" s="8">
        <v>4013</v>
      </c>
      <c r="AA350" s="8">
        <v>4176</v>
      </c>
      <c r="AB350" s="8">
        <v>4065</v>
      </c>
      <c r="AC350" s="8">
        <v>1716.4722141177899</v>
      </c>
      <c r="AD350" s="8">
        <v>2089.3106139848901</v>
      </c>
      <c r="AE350" s="8">
        <v>1374.9029483464401</v>
      </c>
      <c r="AF350" s="8">
        <v>1390.6323022071299</v>
      </c>
      <c r="AG350" s="8">
        <v>1020.47058472367</v>
      </c>
      <c r="AH350" s="8">
        <v>1478.51315271513</v>
      </c>
      <c r="AI350" s="8">
        <v>1298.3657161998101</v>
      </c>
      <c r="AJ350" s="8">
        <v>1302.7996635113</v>
      </c>
      <c r="AK350" s="8">
        <v>3214.5</v>
      </c>
      <c r="AL350" s="8">
        <v>721.27216989599697</v>
      </c>
      <c r="AM350" s="8">
        <v>4271.25</v>
      </c>
      <c r="AN350" s="8">
        <v>1458.9333994757701</v>
      </c>
      <c r="AP350" s="5">
        <f t="shared" si="53"/>
        <v>3057.25</v>
      </c>
      <c r="AQ350" s="5">
        <f t="shared" si="54"/>
        <v>4000.75</v>
      </c>
      <c r="AR350" s="5">
        <f t="shared" si="55"/>
        <v>659.24788648403648</v>
      </c>
      <c r="AS350" s="5">
        <f t="shared" si="56"/>
        <v>1275.0372792874773</v>
      </c>
      <c r="AT350" s="5">
        <f t="shared" si="57"/>
        <v>112</v>
      </c>
      <c r="AU350" s="5" t="str">
        <f t="shared" si="59"/>
        <v>France</v>
      </c>
      <c r="AW350" s="5">
        <f t="shared" si="58"/>
        <v>112</v>
      </c>
    </row>
    <row r="351" spans="1:49" x14ac:dyDescent="0.2">
      <c r="A351" s="7" t="s">
        <v>2911</v>
      </c>
      <c r="B351" s="7" t="s">
        <v>841</v>
      </c>
      <c r="C351" s="7" t="s">
        <v>842</v>
      </c>
      <c r="D351" s="7">
        <v>400208</v>
      </c>
      <c r="E351" s="8">
        <v>2843</v>
      </c>
      <c r="F351" s="8">
        <v>3406</v>
      </c>
      <c r="G351" s="8">
        <v>2968</v>
      </c>
      <c r="H351" s="8">
        <v>2897</v>
      </c>
      <c r="I351" s="8">
        <v>2686</v>
      </c>
      <c r="J351" s="8">
        <v>2879</v>
      </c>
      <c r="K351" s="8">
        <v>2874</v>
      </c>
      <c r="L351" s="8">
        <v>3127</v>
      </c>
      <c r="M351" s="8">
        <v>463.05912713943701</v>
      </c>
      <c r="N351" s="8">
        <v>737.09558289190295</v>
      </c>
      <c r="O351" s="8">
        <v>529.70453067305095</v>
      </c>
      <c r="P351" s="8">
        <v>554.23650735033698</v>
      </c>
      <c r="Q351" s="8">
        <v>513.85232588382598</v>
      </c>
      <c r="R351" s="8">
        <v>609.88155647240399</v>
      </c>
      <c r="S351" s="8">
        <v>477.86173937992601</v>
      </c>
      <c r="T351" s="8">
        <v>518.51700664413897</v>
      </c>
      <c r="U351" s="8">
        <v>4000</v>
      </c>
      <c r="V351" s="8">
        <v>4154</v>
      </c>
      <c r="W351" s="8">
        <v>3587</v>
      </c>
      <c r="X351" s="8">
        <v>3627</v>
      </c>
      <c r="Y351" s="8">
        <v>3318</v>
      </c>
      <c r="Z351" s="8">
        <v>3630</v>
      </c>
      <c r="AA351" s="8">
        <v>3437</v>
      </c>
      <c r="AB351" s="8">
        <v>3931</v>
      </c>
      <c r="AC351" s="8">
        <v>1136.50189718353</v>
      </c>
      <c r="AD351" s="8">
        <v>1548.6746935006599</v>
      </c>
      <c r="AE351" s="8">
        <v>1112.8591726474299</v>
      </c>
      <c r="AF351" s="8">
        <v>1112.82718129202</v>
      </c>
      <c r="AG351" s="8">
        <v>973.545806520106</v>
      </c>
      <c r="AH351" s="8">
        <v>1202.1030123261401</v>
      </c>
      <c r="AI351" s="8">
        <v>1021.67155810873</v>
      </c>
      <c r="AJ351" s="8">
        <v>1110.88297091085</v>
      </c>
      <c r="AK351" s="8">
        <v>2960</v>
      </c>
      <c r="AL351" s="8">
        <v>550.52604705437784</v>
      </c>
      <c r="AM351" s="8">
        <v>3710.5</v>
      </c>
      <c r="AN351" s="8">
        <v>1152.3832865611832</v>
      </c>
      <c r="AP351" s="5">
        <f t="shared" si="53"/>
        <v>2891.5</v>
      </c>
      <c r="AQ351" s="5">
        <f t="shared" si="54"/>
        <v>3579</v>
      </c>
      <c r="AR351" s="5">
        <f t="shared" si="55"/>
        <v>534.86982714612645</v>
      </c>
      <c r="AS351" s="5">
        <f t="shared" si="56"/>
        <v>1077.0508369664567</v>
      </c>
      <c r="AT351" s="5">
        <f t="shared" si="57"/>
        <v>95</v>
      </c>
      <c r="AU351" s="5" t="str">
        <f t="shared" si="59"/>
        <v>France</v>
      </c>
      <c r="AW351" s="5">
        <f t="shared" si="58"/>
        <v>95</v>
      </c>
    </row>
    <row r="352" spans="1:49" x14ac:dyDescent="0.2">
      <c r="A352" s="7" t="s">
        <v>2911</v>
      </c>
      <c r="B352" s="7" t="s">
        <v>844</v>
      </c>
      <c r="C352" s="7" t="s">
        <v>845</v>
      </c>
      <c r="D352" s="7">
        <v>261123</v>
      </c>
      <c r="E352" s="8">
        <v>3523</v>
      </c>
      <c r="F352" s="8">
        <v>4619</v>
      </c>
      <c r="G352" s="8">
        <v>3811</v>
      </c>
      <c r="H352" s="8">
        <v>3640</v>
      </c>
      <c r="I352" s="8">
        <v>3502</v>
      </c>
      <c r="J352" s="8">
        <v>3626</v>
      </c>
      <c r="K352" s="8">
        <v>3524</v>
      </c>
      <c r="L352" s="8">
        <v>3562</v>
      </c>
      <c r="M352" s="8">
        <v>1093.1113656453799</v>
      </c>
      <c r="N352" s="8">
        <v>1442.0048118690199</v>
      </c>
      <c r="O352" s="8">
        <v>1300.2518971362999</v>
      </c>
      <c r="P352" s="8">
        <v>1185.61168748881</v>
      </c>
      <c r="Q352" s="8">
        <v>1174.83387951139</v>
      </c>
      <c r="R352" s="8">
        <v>1212.1704181851101</v>
      </c>
      <c r="S352" s="8">
        <v>943.97012524562501</v>
      </c>
      <c r="T352" s="8">
        <v>999.34919916349202</v>
      </c>
      <c r="U352" s="8">
        <v>5170</v>
      </c>
      <c r="V352" s="8">
        <v>5684</v>
      </c>
      <c r="W352" s="8">
        <v>4790</v>
      </c>
      <c r="X352" s="8">
        <v>4932</v>
      </c>
      <c r="Y352" s="8">
        <v>4312</v>
      </c>
      <c r="Z352" s="8">
        <v>4421</v>
      </c>
      <c r="AA352" s="8">
        <v>4748</v>
      </c>
      <c r="AB352" s="8">
        <v>4421</v>
      </c>
      <c r="AC352" s="8">
        <v>2413.0209712400501</v>
      </c>
      <c r="AD352" s="8">
        <v>2663.9718394639799</v>
      </c>
      <c r="AE352" s="8">
        <v>2389.0936000582001</v>
      </c>
      <c r="AF352" s="8">
        <v>2299.02167736417</v>
      </c>
      <c r="AG352" s="8">
        <v>2063.2582779213899</v>
      </c>
      <c r="AH352" s="8">
        <v>2024.44092571079</v>
      </c>
      <c r="AI352" s="8">
        <v>2023.6583540645099</v>
      </c>
      <c r="AJ352" s="8">
        <v>2101.25470764277</v>
      </c>
      <c r="AK352" s="8">
        <v>3725.875</v>
      </c>
      <c r="AL352" s="8">
        <v>1168.912923030641</v>
      </c>
      <c r="AM352" s="8">
        <v>4809.75</v>
      </c>
      <c r="AN352" s="8">
        <v>2247.2150441832327</v>
      </c>
      <c r="AP352" s="5">
        <f t="shared" si="53"/>
        <v>3553.5</v>
      </c>
      <c r="AQ352" s="5">
        <f t="shared" si="54"/>
        <v>4475.5</v>
      </c>
      <c r="AR352" s="5">
        <f t="shared" si="55"/>
        <v>1103.1870619188853</v>
      </c>
      <c r="AS352" s="5">
        <f t="shared" si="56"/>
        <v>2053.1530663348649</v>
      </c>
      <c r="AT352" s="5">
        <f t="shared" si="57"/>
        <v>200</v>
      </c>
      <c r="AU352" s="5" t="str">
        <f t="shared" si="59"/>
        <v>France</v>
      </c>
      <c r="AW352" s="5">
        <f t="shared" si="58"/>
        <v>200</v>
      </c>
    </row>
    <row r="353" spans="1:49" x14ac:dyDescent="0.2">
      <c r="A353" s="7" t="s">
        <v>2911</v>
      </c>
      <c r="B353" s="7" t="s">
        <v>847</v>
      </c>
      <c r="C353" s="7" t="s">
        <v>848</v>
      </c>
      <c r="D353" s="7">
        <v>405831</v>
      </c>
      <c r="E353" s="8">
        <v>2949</v>
      </c>
      <c r="F353" s="8">
        <v>3717</v>
      </c>
      <c r="G353" s="8">
        <v>3565</v>
      </c>
      <c r="H353" s="8">
        <v>3504</v>
      </c>
      <c r="I353" s="8">
        <v>3345</v>
      </c>
      <c r="J353" s="8">
        <v>3389</v>
      </c>
      <c r="K353" s="8">
        <v>3322</v>
      </c>
      <c r="L353" s="8">
        <v>3065</v>
      </c>
      <c r="M353" s="8">
        <v>727.43077610113596</v>
      </c>
      <c r="N353" s="8">
        <v>862.68708935187203</v>
      </c>
      <c r="O353" s="8">
        <v>861.84570331722296</v>
      </c>
      <c r="P353" s="8">
        <v>1083.8291739087399</v>
      </c>
      <c r="Q353" s="8">
        <v>958.10050129447404</v>
      </c>
      <c r="R353" s="8">
        <v>1047.57825361904</v>
      </c>
      <c r="S353" s="8">
        <v>717.936421524563</v>
      </c>
      <c r="T353" s="8">
        <v>574.88891601355294</v>
      </c>
      <c r="U353" s="8">
        <v>4324</v>
      </c>
      <c r="V353" s="8">
        <v>4085</v>
      </c>
      <c r="W353" s="8">
        <v>4262</v>
      </c>
      <c r="X353" s="8">
        <v>4381</v>
      </c>
      <c r="Y353" s="8">
        <v>4172</v>
      </c>
      <c r="Z353" s="8">
        <v>4492</v>
      </c>
      <c r="AA353" s="8">
        <v>4333</v>
      </c>
      <c r="AB353" s="8">
        <v>4748</v>
      </c>
      <c r="AC353" s="8">
        <v>1660.4063643726799</v>
      </c>
      <c r="AD353" s="8">
        <v>1414.96164282161</v>
      </c>
      <c r="AE353" s="8">
        <v>1462.81200881262</v>
      </c>
      <c r="AF353" s="8">
        <v>1938.34319454973</v>
      </c>
      <c r="AG353" s="8">
        <v>1648.2938039184701</v>
      </c>
      <c r="AH353" s="8">
        <v>1987.6874303780801</v>
      </c>
      <c r="AI353" s="8">
        <v>1457.3188049847799</v>
      </c>
      <c r="AJ353" s="8">
        <v>1848.1425545260299</v>
      </c>
      <c r="AK353" s="8">
        <v>3357</v>
      </c>
      <c r="AL353" s="8">
        <v>854.28710439132522</v>
      </c>
      <c r="AM353" s="8">
        <v>4349.625</v>
      </c>
      <c r="AN353" s="8">
        <v>1677.2457255454999</v>
      </c>
      <c r="AP353" s="5">
        <f t="shared" si="53"/>
        <v>3280.25</v>
      </c>
      <c r="AQ353" s="5">
        <f t="shared" si="54"/>
        <v>4436.25</v>
      </c>
      <c r="AR353" s="5">
        <f t="shared" si="55"/>
        <v>876.46665327207415</v>
      </c>
      <c r="AS353" s="5">
        <f t="shared" si="56"/>
        <v>1735.36064845184</v>
      </c>
      <c r="AT353" s="5">
        <f t="shared" si="57"/>
        <v>153</v>
      </c>
      <c r="AU353" s="5" t="str">
        <f t="shared" si="59"/>
        <v>France</v>
      </c>
      <c r="AW353" s="5">
        <f t="shared" si="58"/>
        <v>153</v>
      </c>
    </row>
    <row r="354" spans="1:49" x14ac:dyDescent="0.2">
      <c r="A354" s="7" t="s">
        <v>2911</v>
      </c>
      <c r="B354" s="7" t="s">
        <v>850</v>
      </c>
      <c r="C354" s="7" t="s">
        <v>851</v>
      </c>
      <c r="D354" s="7">
        <v>340919</v>
      </c>
      <c r="E354" s="8">
        <v>3145</v>
      </c>
      <c r="F354" s="8">
        <v>3584</v>
      </c>
      <c r="G354" s="8">
        <v>3839</v>
      </c>
      <c r="H354" s="8">
        <v>3235</v>
      </c>
      <c r="I354" s="8">
        <v>3132</v>
      </c>
      <c r="J354" s="8">
        <v>3541</v>
      </c>
      <c r="K354" s="8">
        <v>3079</v>
      </c>
      <c r="L354" s="8">
        <v>3638</v>
      </c>
      <c r="M354" s="8">
        <v>776.20647062584499</v>
      </c>
      <c r="N354" s="8">
        <v>1022.54821948902</v>
      </c>
      <c r="O354" s="8">
        <v>957.86717750627702</v>
      </c>
      <c r="P354" s="8">
        <v>881.63129200357196</v>
      </c>
      <c r="Q354" s="8">
        <v>742.80595084554102</v>
      </c>
      <c r="R354" s="8">
        <v>902.92174642412704</v>
      </c>
      <c r="S354" s="8">
        <v>700.58016641754602</v>
      </c>
      <c r="T354" s="8">
        <v>855.00668843838002</v>
      </c>
      <c r="U354" s="8">
        <v>4432</v>
      </c>
      <c r="V354" s="8">
        <v>4476</v>
      </c>
      <c r="W354" s="8">
        <v>4658</v>
      </c>
      <c r="X354" s="8">
        <v>4193</v>
      </c>
      <c r="Y354" s="8">
        <v>3798</v>
      </c>
      <c r="Z354" s="8">
        <v>4577</v>
      </c>
      <c r="AA354" s="8">
        <v>4150</v>
      </c>
      <c r="AB354" s="8">
        <v>4592</v>
      </c>
      <c r="AC354" s="8">
        <v>1668.43697882636</v>
      </c>
      <c r="AD354" s="8">
        <v>1648.5935789591899</v>
      </c>
      <c r="AE354" s="8">
        <v>1662.91682685813</v>
      </c>
      <c r="AF354" s="8">
        <v>1592.1521543076101</v>
      </c>
      <c r="AG354" s="8">
        <v>1238.1638280089101</v>
      </c>
      <c r="AH354" s="8">
        <v>1840.81381006522</v>
      </c>
      <c r="AI354" s="8">
        <v>1462.57276283852</v>
      </c>
      <c r="AJ354" s="8">
        <v>1586.2955745538</v>
      </c>
      <c r="AK354" s="8">
        <v>3399.125</v>
      </c>
      <c r="AL354" s="8">
        <v>854.94596396878865</v>
      </c>
      <c r="AM354" s="8">
        <v>4359.5</v>
      </c>
      <c r="AN354" s="8">
        <v>1587.4931893022174</v>
      </c>
      <c r="AP354" s="5">
        <f t="shared" si="53"/>
        <v>3347.5</v>
      </c>
      <c r="AQ354" s="5">
        <f t="shared" si="54"/>
        <v>4279.25</v>
      </c>
      <c r="AR354" s="5">
        <f t="shared" si="55"/>
        <v>816.58916882583321</v>
      </c>
      <c r="AS354" s="5">
        <f t="shared" si="56"/>
        <v>1531.9614938666125</v>
      </c>
      <c r="AT354" s="5">
        <f t="shared" si="57"/>
        <v>166</v>
      </c>
      <c r="AU354" s="5" t="str">
        <f t="shared" si="59"/>
        <v>France</v>
      </c>
      <c r="AW354" s="5">
        <f t="shared" si="58"/>
        <v>166</v>
      </c>
    </row>
    <row r="355" spans="1:49" x14ac:dyDescent="0.2">
      <c r="A355" s="7" t="s">
        <v>2911</v>
      </c>
      <c r="B355" s="7" t="s">
        <v>853</v>
      </c>
      <c r="C355" s="7" t="s">
        <v>854</v>
      </c>
      <c r="D355" s="7">
        <v>279438</v>
      </c>
      <c r="E355" s="8">
        <v>3200</v>
      </c>
      <c r="F355" s="8">
        <v>3554</v>
      </c>
      <c r="G355" s="8">
        <v>3704</v>
      </c>
      <c r="H355" s="8">
        <v>2887</v>
      </c>
      <c r="I355" s="8">
        <v>3246</v>
      </c>
      <c r="J355" s="8">
        <v>3403</v>
      </c>
      <c r="K355" s="8">
        <v>3138</v>
      </c>
      <c r="L355" s="8">
        <v>3316</v>
      </c>
      <c r="M355" s="8">
        <v>714.52379972647896</v>
      </c>
      <c r="N355" s="8">
        <v>1017.43307652058</v>
      </c>
      <c r="O355" s="8">
        <v>908.29633799740998</v>
      </c>
      <c r="P355" s="8">
        <v>747.56560899508804</v>
      </c>
      <c r="Q355" s="8">
        <v>812.963324089568</v>
      </c>
      <c r="R355" s="8">
        <v>889.97959010609202</v>
      </c>
      <c r="S355" s="8">
        <v>825.15483523297405</v>
      </c>
      <c r="T355" s="8">
        <v>844.47946818627099</v>
      </c>
      <c r="U355" s="8">
        <v>4716</v>
      </c>
      <c r="V355" s="8">
        <v>4246</v>
      </c>
      <c r="W355" s="8">
        <v>4725</v>
      </c>
      <c r="X355" s="8">
        <v>4065</v>
      </c>
      <c r="Y355" s="8">
        <v>4039</v>
      </c>
      <c r="Z355" s="8">
        <v>4471</v>
      </c>
      <c r="AA355" s="8">
        <v>4171</v>
      </c>
      <c r="AB355" s="8">
        <v>4552</v>
      </c>
      <c r="AC355" s="8">
        <v>1629.86809033028</v>
      </c>
      <c r="AD355" s="8">
        <v>1757.43552301659</v>
      </c>
      <c r="AE355" s="8">
        <v>1593.24245990083</v>
      </c>
      <c r="AF355" s="8">
        <v>1544.38726840508</v>
      </c>
      <c r="AG355" s="8">
        <v>1422.5342920650501</v>
      </c>
      <c r="AH355" s="8">
        <v>1757.6674666291501</v>
      </c>
      <c r="AI355" s="8">
        <v>1662.4938986842401</v>
      </c>
      <c r="AJ355" s="8">
        <v>1680.6718195754499</v>
      </c>
      <c r="AK355" s="8">
        <v>3306</v>
      </c>
      <c r="AL355" s="8">
        <v>845.04950510680783</v>
      </c>
      <c r="AM355" s="8">
        <v>4373.125</v>
      </c>
      <c r="AN355" s="8">
        <v>1631.0376023258339</v>
      </c>
      <c r="AP355" s="5">
        <f t="shared" si="53"/>
        <v>3275.75</v>
      </c>
      <c r="AQ355" s="5">
        <f t="shared" si="54"/>
        <v>4308.25</v>
      </c>
      <c r="AR355" s="5">
        <f t="shared" si="55"/>
        <v>824.0285653219986</v>
      </c>
      <c r="AS355" s="5">
        <f t="shared" si="56"/>
        <v>1630.8418692384726</v>
      </c>
      <c r="AT355" s="5">
        <f t="shared" si="57"/>
        <v>152</v>
      </c>
      <c r="AU355" s="5" t="str">
        <f t="shared" si="59"/>
        <v>France</v>
      </c>
      <c r="AW355" s="5">
        <f t="shared" si="58"/>
        <v>152</v>
      </c>
    </row>
    <row r="356" spans="1:49" x14ac:dyDescent="0.2">
      <c r="A356" s="7" t="s">
        <v>2911</v>
      </c>
      <c r="B356" s="7" t="s">
        <v>856</v>
      </c>
      <c r="C356" s="7" t="s">
        <v>857</v>
      </c>
      <c r="D356" s="7">
        <v>271083</v>
      </c>
      <c r="E356" s="8">
        <v>3173</v>
      </c>
      <c r="F356" s="8">
        <v>3679</v>
      </c>
      <c r="G356" s="8">
        <v>3422</v>
      </c>
      <c r="H356" s="8">
        <v>3523</v>
      </c>
      <c r="I356" s="8">
        <v>3085</v>
      </c>
      <c r="J356" s="8">
        <v>3172</v>
      </c>
      <c r="K356" s="8">
        <v>3354</v>
      </c>
      <c r="L356" s="8">
        <v>3118</v>
      </c>
      <c r="M356" s="8">
        <v>644.85990129881304</v>
      </c>
      <c r="N356" s="8">
        <v>976.74885376170403</v>
      </c>
      <c r="O356" s="8">
        <v>838.07237669872302</v>
      </c>
      <c r="P356" s="8">
        <v>807.93292676152896</v>
      </c>
      <c r="Q356" s="8">
        <v>620.69467478513502</v>
      </c>
      <c r="R356" s="8">
        <v>767.51277190021005</v>
      </c>
      <c r="S356" s="8">
        <v>604.10007236339902</v>
      </c>
      <c r="T356" s="8">
        <v>786.04935583476902</v>
      </c>
      <c r="U356" s="8">
        <v>4512</v>
      </c>
      <c r="V356" s="8">
        <v>4246</v>
      </c>
      <c r="W356" s="8">
        <v>4439</v>
      </c>
      <c r="X356" s="8">
        <v>4388</v>
      </c>
      <c r="Y356" s="8">
        <v>3747</v>
      </c>
      <c r="Z356" s="8">
        <v>4096</v>
      </c>
      <c r="AA356" s="8">
        <v>4119</v>
      </c>
      <c r="AB356" s="8">
        <v>3828</v>
      </c>
      <c r="AC356" s="8">
        <v>1655.4410973752799</v>
      </c>
      <c r="AD356" s="8">
        <v>1857.11989569824</v>
      </c>
      <c r="AE356" s="8">
        <v>1567.82843548439</v>
      </c>
      <c r="AF356" s="8">
        <v>1556.0862903392599</v>
      </c>
      <c r="AG356" s="8">
        <v>1121.95012385373</v>
      </c>
      <c r="AH356" s="8">
        <v>1484.3988823889499</v>
      </c>
      <c r="AI356" s="8">
        <v>1225.65228051338</v>
      </c>
      <c r="AJ356" s="8">
        <v>1462.94095345407</v>
      </c>
      <c r="AK356" s="8">
        <v>3315.75</v>
      </c>
      <c r="AL356" s="8">
        <v>755.74636667553523</v>
      </c>
      <c r="AM356" s="8">
        <v>4171.875</v>
      </c>
      <c r="AN356" s="8">
        <v>1491.4272448884124</v>
      </c>
      <c r="AP356" s="5">
        <f t="shared" si="53"/>
        <v>3182.25</v>
      </c>
      <c r="AQ356" s="5">
        <f t="shared" si="54"/>
        <v>3947.5</v>
      </c>
      <c r="AR356" s="5">
        <f t="shared" si="55"/>
        <v>717.25796032900837</v>
      </c>
      <c r="AS356" s="5">
        <f t="shared" si="56"/>
        <v>1323.7355600525325</v>
      </c>
      <c r="AT356" s="5">
        <f t="shared" si="57"/>
        <v>136</v>
      </c>
      <c r="AU356" s="5" t="str">
        <f t="shared" si="59"/>
        <v>France</v>
      </c>
      <c r="AW356" s="5">
        <f t="shared" si="58"/>
        <v>136</v>
      </c>
    </row>
    <row r="357" spans="1:49" x14ac:dyDescent="0.2">
      <c r="A357" s="7" t="s">
        <v>2911</v>
      </c>
      <c r="B357" s="7" t="s">
        <v>859</v>
      </c>
      <c r="C357" s="7" t="s">
        <v>860</v>
      </c>
      <c r="D357" s="7" t="s">
        <v>3415</v>
      </c>
      <c r="E357" s="8">
        <v>4275</v>
      </c>
      <c r="F357" s="8">
        <v>4609</v>
      </c>
      <c r="G357" s="8">
        <v>4117</v>
      </c>
      <c r="H357" s="8">
        <v>4275</v>
      </c>
      <c r="I357" s="8">
        <v>3986</v>
      </c>
      <c r="J357" s="8">
        <v>4558</v>
      </c>
      <c r="K357" s="8">
        <v>3218</v>
      </c>
      <c r="L357" s="8">
        <v>3527</v>
      </c>
      <c r="M357" s="8">
        <v>1423.40347862266</v>
      </c>
      <c r="N357" s="8">
        <v>1784.0038595664601</v>
      </c>
      <c r="O357" s="8">
        <v>1458.13275395964</v>
      </c>
      <c r="P357" s="8">
        <v>1461.71332892788</v>
      </c>
      <c r="Q357" s="8">
        <v>1170.52557140827</v>
      </c>
      <c r="R357" s="8">
        <v>2233.3741743150999</v>
      </c>
      <c r="S357" s="8">
        <v>1140.0979476171599</v>
      </c>
      <c r="T357" s="8">
        <v>1286.9539808064801</v>
      </c>
      <c r="U357" s="8">
        <v>5803</v>
      </c>
      <c r="V357" s="8">
        <v>5816</v>
      </c>
      <c r="W357" s="8">
        <v>5388</v>
      </c>
      <c r="X357" s="8">
        <v>5419</v>
      </c>
      <c r="Y357" s="8">
        <v>5051</v>
      </c>
      <c r="Z357" s="8">
        <v>5578</v>
      </c>
      <c r="AA357" s="8">
        <v>4744</v>
      </c>
      <c r="AB357" s="8">
        <v>4964</v>
      </c>
      <c r="AC357" s="8">
        <v>3027.0964568236</v>
      </c>
      <c r="AD357" s="8">
        <v>3108.25609135796</v>
      </c>
      <c r="AE357" s="8">
        <v>2585.3243282455601</v>
      </c>
      <c r="AF357" s="8">
        <v>2751.77137449982</v>
      </c>
      <c r="AG357" s="8">
        <v>2234.1587770107299</v>
      </c>
      <c r="AH357" s="8">
        <v>3755.5471499247101</v>
      </c>
      <c r="AI357" s="8">
        <v>2553.1111594947101</v>
      </c>
      <c r="AJ357" s="8">
        <v>2562.0416451546698</v>
      </c>
      <c r="AK357" s="8">
        <v>4070.625</v>
      </c>
      <c r="AL357" s="8">
        <v>1494.7756369029562</v>
      </c>
      <c r="AM357" s="8">
        <v>5345.375</v>
      </c>
      <c r="AN357" s="8">
        <v>2822.16337281397</v>
      </c>
      <c r="AP357" s="5">
        <f t="shared" si="53"/>
        <v>3822.25</v>
      </c>
      <c r="AQ357" s="5">
        <f t="shared" si="54"/>
        <v>5084.25</v>
      </c>
      <c r="AR357" s="5">
        <f t="shared" si="55"/>
        <v>1458.5330006149779</v>
      </c>
      <c r="AS357" s="5">
        <f t="shared" si="56"/>
        <v>2776.214682896205</v>
      </c>
      <c r="AT357" s="5">
        <f t="shared" si="57"/>
        <v>252</v>
      </c>
      <c r="AU357" s="5" t="str">
        <f t="shared" si="59"/>
        <v>France</v>
      </c>
      <c r="AW357" s="5">
        <f t="shared" si="58"/>
        <v>252</v>
      </c>
    </row>
    <row r="358" spans="1:49" x14ac:dyDescent="0.2">
      <c r="A358" s="7" t="s">
        <v>2911</v>
      </c>
      <c r="B358" s="7" t="s">
        <v>861</v>
      </c>
      <c r="C358" s="7" t="s">
        <v>862</v>
      </c>
      <c r="D358" s="7">
        <v>290825</v>
      </c>
      <c r="E358" s="8">
        <v>3000</v>
      </c>
      <c r="F358" s="8">
        <v>3611</v>
      </c>
      <c r="G358" s="8">
        <v>3279</v>
      </c>
      <c r="H358" s="8">
        <v>3063</v>
      </c>
      <c r="I358" s="8">
        <v>2956</v>
      </c>
      <c r="J358" s="8">
        <v>3022</v>
      </c>
      <c r="K358" s="8">
        <v>2793</v>
      </c>
      <c r="L358" s="8">
        <v>2889</v>
      </c>
      <c r="M358" s="8">
        <v>545.02789376460601</v>
      </c>
      <c r="N358" s="8">
        <v>775.64188552728001</v>
      </c>
      <c r="O358" s="8">
        <v>609.03192544439798</v>
      </c>
      <c r="P358" s="8">
        <v>747.06205763590697</v>
      </c>
      <c r="Q358" s="8">
        <v>516.42841396921494</v>
      </c>
      <c r="R358" s="8">
        <v>774.69375713956299</v>
      </c>
      <c r="S358" s="8">
        <v>508.77211308123901</v>
      </c>
      <c r="T358" s="8">
        <v>465.91643976062102</v>
      </c>
      <c r="U358" s="8">
        <v>3637</v>
      </c>
      <c r="V358" s="8">
        <v>4325</v>
      </c>
      <c r="W358" s="8">
        <v>3698</v>
      </c>
      <c r="X358" s="8">
        <v>3829</v>
      </c>
      <c r="Y358" s="8">
        <v>3545</v>
      </c>
      <c r="Z358" s="8">
        <v>3898</v>
      </c>
      <c r="AA358" s="8">
        <v>3972</v>
      </c>
      <c r="AB358" s="8">
        <v>3504</v>
      </c>
      <c r="AC358" s="8">
        <v>1185.0305164906799</v>
      </c>
      <c r="AD358" s="8">
        <v>1423.68403682648</v>
      </c>
      <c r="AE358" s="8">
        <v>1107.0016048556499</v>
      </c>
      <c r="AF358" s="8">
        <v>1405.78323227585</v>
      </c>
      <c r="AG358" s="8">
        <v>958.03437023875904</v>
      </c>
      <c r="AH358" s="8">
        <v>1494.2420578731301</v>
      </c>
      <c r="AI358" s="8">
        <v>1132.9190492963601</v>
      </c>
      <c r="AJ358" s="8">
        <v>988.49700746292899</v>
      </c>
      <c r="AK358" s="8">
        <v>3076.625</v>
      </c>
      <c r="AL358" s="8">
        <v>617.82181079035365</v>
      </c>
      <c r="AM358" s="8">
        <v>3801</v>
      </c>
      <c r="AN358" s="8">
        <v>1211.8989844149799</v>
      </c>
      <c r="AP358" s="5">
        <f t="shared" si="53"/>
        <v>2915</v>
      </c>
      <c r="AQ358" s="5">
        <f t="shared" si="54"/>
        <v>3729.75</v>
      </c>
      <c r="AR358" s="5">
        <f t="shared" si="55"/>
        <v>602.57455631730897</v>
      </c>
      <c r="AS358" s="5">
        <f t="shared" si="56"/>
        <v>1143.4231212177945</v>
      </c>
      <c r="AT358" s="5">
        <f t="shared" si="57"/>
        <v>99</v>
      </c>
      <c r="AU358" s="5" t="str">
        <f t="shared" si="59"/>
        <v>France</v>
      </c>
      <c r="AW358" s="5">
        <f t="shared" si="58"/>
        <v>99</v>
      </c>
    </row>
    <row r="359" spans="1:49" x14ac:dyDescent="0.2">
      <c r="A359" s="7" t="s">
        <v>2911</v>
      </c>
      <c r="B359" s="7" t="s">
        <v>864</v>
      </c>
      <c r="C359" s="7" t="s">
        <v>865</v>
      </c>
      <c r="D359" s="7">
        <v>224862</v>
      </c>
      <c r="E359" s="8">
        <v>3173</v>
      </c>
      <c r="F359" s="8">
        <v>4241</v>
      </c>
      <c r="G359" s="8">
        <v>3561</v>
      </c>
      <c r="H359" s="8">
        <v>3526</v>
      </c>
      <c r="I359" s="8">
        <v>3508</v>
      </c>
      <c r="J359" s="8">
        <v>3111</v>
      </c>
      <c r="K359" s="8">
        <v>2940</v>
      </c>
      <c r="L359" s="8">
        <v>3157</v>
      </c>
      <c r="M359" s="8">
        <v>685.84386075426198</v>
      </c>
      <c r="N359" s="8">
        <v>1457.3082287151101</v>
      </c>
      <c r="O359" s="8">
        <v>962.91083212133697</v>
      </c>
      <c r="P359" s="8">
        <v>1453.4279982145999</v>
      </c>
      <c r="Q359" s="8">
        <v>1588.4505288835101</v>
      </c>
      <c r="R359" s="8">
        <v>881.98869523178701</v>
      </c>
      <c r="S359" s="8">
        <v>567.25062022607904</v>
      </c>
      <c r="T359" s="8">
        <v>682.880425334508</v>
      </c>
      <c r="U359" s="8">
        <v>4323</v>
      </c>
      <c r="V359" s="8">
        <v>5138</v>
      </c>
      <c r="W359" s="8">
        <v>4427</v>
      </c>
      <c r="X359" s="8">
        <v>4671</v>
      </c>
      <c r="Y359" s="8">
        <v>4283</v>
      </c>
      <c r="Z359" s="8">
        <v>4453</v>
      </c>
      <c r="AA359" s="8">
        <v>3965</v>
      </c>
      <c r="AB359" s="8">
        <v>3823</v>
      </c>
      <c r="AC359" s="8">
        <v>1570.9315805041599</v>
      </c>
      <c r="AD359" s="8">
        <v>2762.1401733814901</v>
      </c>
      <c r="AE359" s="8">
        <v>1798.6702677354299</v>
      </c>
      <c r="AF359" s="8">
        <v>2562.3326200409902</v>
      </c>
      <c r="AG359" s="8">
        <v>2706.3600212316901</v>
      </c>
      <c r="AH359" s="8">
        <v>1799.0326307197099</v>
      </c>
      <c r="AI359" s="8">
        <v>1267.4956192698401</v>
      </c>
      <c r="AJ359" s="8">
        <v>1392.3378088265999</v>
      </c>
      <c r="AK359" s="8">
        <v>3402.125</v>
      </c>
      <c r="AL359" s="8">
        <v>1035.0076486851492</v>
      </c>
      <c r="AM359" s="8">
        <v>4385.375</v>
      </c>
      <c r="AN359" s="8">
        <v>1982.4125902137389</v>
      </c>
      <c r="AP359" s="5">
        <f t="shared" si="53"/>
        <v>3179</v>
      </c>
      <c r="AQ359" s="5">
        <f t="shared" si="54"/>
        <v>4131</v>
      </c>
      <c r="AR359" s="5">
        <f t="shared" si="55"/>
        <v>1034.7996535780967</v>
      </c>
      <c r="AS359" s="5">
        <f t="shared" si="56"/>
        <v>1791.3065200119599</v>
      </c>
      <c r="AT359" s="5">
        <f t="shared" si="57"/>
        <v>133</v>
      </c>
      <c r="AU359" s="5" t="str">
        <f t="shared" si="59"/>
        <v>France</v>
      </c>
      <c r="AW359" s="5">
        <f t="shared" si="58"/>
        <v>133</v>
      </c>
    </row>
    <row r="360" spans="1:49" x14ac:dyDescent="0.2">
      <c r="A360" s="7" t="s">
        <v>2911</v>
      </c>
      <c r="B360" s="7" t="s">
        <v>867</v>
      </c>
      <c r="C360" s="7" t="s">
        <v>868</v>
      </c>
      <c r="D360" s="7">
        <v>211054</v>
      </c>
      <c r="E360" s="8">
        <v>3979</v>
      </c>
      <c r="F360" s="8">
        <v>4847</v>
      </c>
      <c r="G360" s="8">
        <v>3842</v>
      </c>
      <c r="H360" s="8">
        <v>4515</v>
      </c>
      <c r="I360" s="8">
        <v>4422</v>
      </c>
      <c r="J360" s="8">
        <v>3883</v>
      </c>
      <c r="K360" s="8">
        <v>3581</v>
      </c>
      <c r="L360" s="8">
        <v>3626</v>
      </c>
      <c r="M360" s="8">
        <v>1272.3327786247501</v>
      </c>
      <c r="N360" s="8">
        <v>1990.00617347702</v>
      </c>
      <c r="O360" s="8">
        <v>1322.01393491319</v>
      </c>
      <c r="P360" s="8">
        <v>5657.2878066072599</v>
      </c>
      <c r="Q360" s="8">
        <v>5692.21861442721</v>
      </c>
      <c r="R360" s="8">
        <v>1308.76117211305</v>
      </c>
      <c r="S360" s="8">
        <v>1095.62634712266</v>
      </c>
      <c r="T360" s="8">
        <v>1013.5500669245999</v>
      </c>
      <c r="U360" s="8">
        <v>5091</v>
      </c>
      <c r="V360" s="8">
        <v>6044</v>
      </c>
      <c r="W360" s="8">
        <v>4927</v>
      </c>
      <c r="X360" s="8">
        <v>5483</v>
      </c>
      <c r="Y360" s="8">
        <v>5318</v>
      </c>
      <c r="Z360" s="8">
        <v>5005</v>
      </c>
      <c r="AA360" s="8">
        <v>4703</v>
      </c>
      <c r="AB360" s="8">
        <v>4695</v>
      </c>
      <c r="AC360" s="8">
        <v>2287.2116215402698</v>
      </c>
      <c r="AD360" s="8">
        <v>3262.2914848404998</v>
      </c>
      <c r="AE360" s="8">
        <v>2169.5339933802702</v>
      </c>
      <c r="AF360" s="8">
        <v>6890.6389843678498</v>
      </c>
      <c r="AG360" s="8">
        <v>6825.0082183020704</v>
      </c>
      <c r="AH360" s="8">
        <v>2311.7615435021598</v>
      </c>
      <c r="AI360" s="8">
        <v>2063.0946133853399</v>
      </c>
      <c r="AJ360" s="8">
        <v>1851.2873280410499</v>
      </c>
      <c r="AK360" s="8">
        <v>4086.875</v>
      </c>
      <c r="AL360" s="8">
        <v>2418.974611776217</v>
      </c>
      <c r="AM360" s="8">
        <v>5158.25</v>
      </c>
      <c r="AN360" s="8">
        <v>3457.6034734199388</v>
      </c>
      <c r="AP360" s="5">
        <f t="shared" si="53"/>
        <v>3878</v>
      </c>
      <c r="AQ360" s="5">
        <f t="shared" si="54"/>
        <v>4930.25</v>
      </c>
      <c r="AR360" s="5">
        <f t="shared" si="55"/>
        <v>2953.4888014389558</v>
      </c>
      <c r="AS360" s="5">
        <f t="shared" si="56"/>
        <v>3262.7879258076546</v>
      </c>
      <c r="AT360" s="5">
        <f t="shared" si="57"/>
        <v>261</v>
      </c>
      <c r="AU360" s="5" t="str">
        <f t="shared" si="59"/>
        <v>France</v>
      </c>
      <c r="AW360" s="5">
        <f t="shared" si="58"/>
        <v>261</v>
      </c>
    </row>
    <row r="361" spans="1:49" x14ac:dyDescent="0.2">
      <c r="A361" s="7" t="s">
        <v>2911</v>
      </c>
      <c r="B361" s="7" t="s">
        <v>870</v>
      </c>
      <c r="C361" s="7" t="s">
        <v>871</v>
      </c>
      <c r="D361" s="7">
        <v>179490</v>
      </c>
      <c r="E361" s="8">
        <v>4294</v>
      </c>
      <c r="F361" s="8">
        <v>4552</v>
      </c>
      <c r="G361" s="8">
        <v>3799</v>
      </c>
      <c r="H361" s="8">
        <v>4180</v>
      </c>
      <c r="I361" s="8">
        <v>3876</v>
      </c>
      <c r="J361" s="8">
        <v>3753</v>
      </c>
      <c r="K361" s="8">
        <v>3743</v>
      </c>
      <c r="L361" s="8">
        <v>4008</v>
      </c>
      <c r="M361" s="8">
        <v>1301.4377463096801</v>
      </c>
      <c r="N361" s="8">
        <v>1772.57401624312</v>
      </c>
      <c r="O361" s="8">
        <v>1516.7362773100599</v>
      </c>
      <c r="P361" s="8">
        <v>1344.6704375501199</v>
      </c>
      <c r="Q361" s="8">
        <v>1165.7246944593901</v>
      </c>
      <c r="R361" s="8">
        <v>1233.5151393180499</v>
      </c>
      <c r="S361" s="8">
        <v>1140.5131675023799</v>
      </c>
      <c r="T361" s="8">
        <v>1273.18453039566</v>
      </c>
      <c r="U361" s="8">
        <v>5388</v>
      </c>
      <c r="V361" s="8">
        <v>5987</v>
      </c>
      <c r="W361" s="8">
        <v>5454</v>
      </c>
      <c r="X361" s="8">
        <v>5058</v>
      </c>
      <c r="Y361" s="8">
        <v>4750</v>
      </c>
      <c r="Z361" s="8">
        <v>5092</v>
      </c>
      <c r="AA361" s="8">
        <v>5135</v>
      </c>
      <c r="AB361" s="8">
        <v>5053</v>
      </c>
      <c r="AC361" s="8">
        <v>2539.3478492948898</v>
      </c>
      <c r="AD361" s="8">
        <v>2821.2001346574598</v>
      </c>
      <c r="AE361" s="8">
        <v>2865.9975360449498</v>
      </c>
      <c r="AF361" s="8">
        <v>2323.9188233230998</v>
      </c>
      <c r="AG361" s="8">
        <v>2009.0964100230699</v>
      </c>
      <c r="AH361" s="8">
        <v>2713.0490440492999</v>
      </c>
      <c r="AI361" s="8">
        <v>2450.9023699330601</v>
      </c>
      <c r="AJ361" s="8">
        <v>2337.3613658836098</v>
      </c>
      <c r="AK361" s="8">
        <v>4025.625</v>
      </c>
      <c r="AL361" s="8">
        <v>1343.5445011360573</v>
      </c>
      <c r="AM361" s="8">
        <v>5239.625</v>
      </c>
      <c r="AN361" s="8">
        <v>2507.60919165118</v>
      </c>
      <c r="AP361" s="5">
        <f t="shared" si="53"/>
        <v>3845</v>
      </c>
      <c r="AQ361" s="5">
        <f t="shared" si="54"/>
        <v>5007.5</v>
      </c>
      <c r="AR361" s="5">
        <f t="shared" si="55"/>
        <v>1231.5215938451199</v>
      </c>
      <c r="AS361" s="5">
        <f t="shared" si="56"/>
        <v>2377.60229747226</v>
      </c>
      <c r="AT361" s="5">
        <f t="shared" si="57"/>
        <v>256</v>
      </c>
      <c r="AU361" s="5" t="str">
        <f t="shared" si="59"/>
        <v>France</v>
      </c>
      <c r="AW361" s="5">
        <f t="shared" si="58"/>
        <v>256</v>
      </c>
    </row>
    <row r="362" spans="1:49" x14ac:dyDescent="0.2">
      <c r="A362" s="7" t="s">
        <v>2911</v>
      </c>
      <c r="B362" s="7" t="s">
        <v>873</v>
      </c>
      <c r="C362" s="7" t="s">
        <v>874</v>
      </c>
      <c r="D362" s="7">
        <v>225036</v>
      </c>
      <c r="E362" s="8">
        <v>5159</v>
      </c>
      <c r="F362" s="8">
        <v>5176</v>
      </c>
      <c r="G362" s="8">
        <v>5621</v>
      </c>
      <c r="H362" s="8">
        <v>5587</v>
      </c>
      <c r="I362" s="8">
        <v>5801</v>
      </c>
      <c r="J362" s="8">
        <v>4634</v>
      </c>
      <c r="K362" s="8">
        <v>4441</v>
      </c>
      <c r="L362" s="8">
        <v>4655</v>
      </c>
      <c r="M362" s="8">
        <v>2483.9897237763398</v>
      </c>
      <c r="N362" s="8">
        <v>2862.7389000284202</v>
      </c>
      <c r="O362" s="8">
        <v>3350.3142601161699</v>
      </c>
      <c r="P362" s="8">
        <v>5702.0613192764804</v>
      </c>
      <c r="Q362" s="8">
        <v>6126.6895870108801</v>
      </c>
      <c r="R362" s="8">
        <v>1885.9416948312</v>
      </c>
      <c r="S362" s="8">
        <v>1589.80916117846</v>
      </c>
      <c r="T362" s="8">
        <v>2095.2021373604098</v>
      </c>
      <c r="U362" s="8">
        <v>6835</v>
      </c>
      <c r="V362" s="8">
        <v>6560</v>
      </c>
      <c r="W362" s="8">
        <v>6975</v>
      </c>
      <c r="X362" s="8">
        <v>6901</v>
      </c>
      <c r="Y362" s="8">
        <v>6877</v>
      </c>
      <c r="Z362" s="8">
        <v>5798</v>
      </c>
      <c r="AA362" s="8">
        <v>5091</v>
      </c>
      <c r="AB362" s="8">
        <v>5539</v>
      </c>
      <c r="AC362" s="8">
        <v>4539.8283592749904</v>
      </c>
      <c r="AD362" s="8">
        <v>4302.4252583317402</v>
      </c>
      <c r="AE362" s="8">
        <v>4713.0909742232197</v>
      </c>
      <c r="AF362" s="8">
        <v>7016.0200579474704</v>
      </c>
      <c r="AG362" s="8">
        <v>7131.92633422773</v>
      </c>
      <c r="AH362" s="8">
        <v>3042.8305861342401</v>
      </c>
      <c r="AI362" s="8">
        <v>2563.2236359113199</v>
      </c>
      <c r="AJ362" s="8">
        <v>3259.8601690707001</v>
      </c>
      <c r="AK362" s="8">
        <v>5134.25</v>
      </c>
      <c r="AL362" s="8">
        <v>3262.0933479472951</v>
      </c>
      <c r="AM362" s="8">
        <v>6322</v>
      </c>
      <c r="AN362" s="8">
        <v>4571.1506718901765</v>
      </c>
      <c r="AP362" s="5">
        <f t="shared" si="53"/>
        <v>4882.75</v>
      </c>
      <c r="AQ362" s="5">
        <f t="shared" si="54"/>
        <v>5826.25</v>
      </c>
      <c r="AR362" s="5">
        <f t="shared" si="55"/>
        <v>3479.9407799314858</v>
      </c>
      <c r="AS362" s="5">
        <f t="shared" si="56"/>
        <v>3999.4601813359973</v>
      </c>
      <c r="AT362" s="5">
        <f t="shared" si="57"/>
        <v>354</v>
      </c>
      <c r="AU362" s="5" t="str">
        <f t="shared" si="59"/>
        <v>France</v>
      </c>
      <c r="AW362" s="5">
        <f t="shared" si="58"/>
        <v>354</v>
      </c>
    </row>
    <row r="363" spans="1:49" x14ac:dyDescent="0.2">
      <c r="A363" s="7" t="s">
        <v>2911</v>
      </c>
      <c r="B363" s="7" t="s">
        <v>876</v>
      </c>
      <c r="C363" s="7" t="s">
        <v>877</v>
      </c>
      <c r="D363" s="7">
        <v>160004</v>
      </c>
      <c r="E363" s="8">
        <v>5412</v>
      </c>
      <c r="F363" s="8">
        <v>6205</v>
      </c>
      <c r="G363" s="8">
        <v>5648</v>
      </c>
      <c r="H363" s="8">
        <v>6545</v>
      </c>
      <c r="I363" s="8">
        <v>6734</v>
      </c>
      <c r="J363" s="8">
        <v>5869</v>
      </c>
      <c r="K363" s="8">
        <v>4933</v>
      </c>
      <c r="L363" s="8">
        <v>5217</v>
      </c>
      <c r="M363" s="8">
        <v>3062.0777838223798</v>
      </c>
      <c r="N363" s="8">
        <v>3606.7591035257101</v>
      </c>
      <c r="O363" s="8">
        <v>3210.8594318237301</v>
      </c>
      <c r="P363" s="8">
        <v>7995.7241610307101</v>
      </c>
      <c r="Q363" s="8">
        <v>8452.6067146110108</v>
      </c>
      <c r="R363" s="8">
        <v>2985.50405207521</v>
      </c>
      <c r="S363" s="8">
        <v>2554.7212857969798</v>
      </c>
      <c r="T363" s="8">
        <v>2560.2896368491802</v>
      </c>
      <c r="U363" s="8">
        <v>7370</v>
      </c>
      <c r="V363" s="8">
        <v>7748</v>
      </c>
      <c r="W363" s="8">
        <v>6722</v>
      </c>
      <c r="X363" s="8">
        <v>7742</v>
      </c>
      <c r="Y363" s="8">
        <v>7618</v>
      </c>
      <c r="Z363" s="8">
        <v>6986</v>
      </c>
      <c r="AA363" s="8">
        <v>6655</v>
      </c>
      <c r="AB363" s="8">
        <v>6174</v>
      </c>
      <c r="AC363" s="8">
        <v>5628.6531780094001</v>
      </c>
      <c r="AD363" s="8">
        <v>5969.3043884220397</v>
      </c>
      <c r="AE363" s="8">
        <v>5173.57245928674</v>
      </c>
      <c r="AF363" s="8">
        <v>8897.6526830994098</v>
      </c>
      <c r="AG363" s="8">
        <v>9085.4626693027494</v>
      </c>
      <c r="AH363" s="8">
        <v>4666.5849755737399</v>
      </c>
      <c r="AI363" s="8">
        <v>4633.5861778339704</v>
      </c>
      <c r="AJ363" s="8">
        <v>4217.3689619732804</v>
      </c>
      <c r="AK363" s="8">
        <v>5820.375</v>
      </c>
      <c r="AL363" s="8">
        <v>4303.5677711918634</v>
      </c>
      <c r="AM363" s="8">
        <v>7126.875</v>
      </c>
      <c r="AN363" s="8">
        <v>6034.0231866876675</v>
      </c>
      <c r="AP363" s="5">
        <f t="shared" si="53"/>
        <v>5688.25</v>
      </c>
      <c r="AQ363" s="5">
        <f t="shared" si="54"/>
        <v>6858.25</v>
      </c>
      <c r="AR363" s="5">
        <f t="shared" si="55"/>
        <v>4909.7691700726182</v>
      </c>
      <c r="AS363" s="5">
        <f t="shared" si="56"/>
        <v>5650.750696170935</v>
      </c>
      <c r="AT363" s="5">
        <f t="shared" si="57"/>
        <v>429</v>
      </c>
      <c r="AU363" s="5" t="str">
        <f t="shared" si="59"/>
        <v>France</v>
      </c>
      <c r="AW363" s="5">
        <f t="shared" si="58"/>
        <v>429</v>
      </c>
    </row>
    <row r="364" spans="1:49" x14ac:dyDescent="0.2">
      <c r="A364" s="7" t="s">
        <v>2911</v>
      </c>
      <c r="B364" s="7" t="s">
        <v>879</v>
      </c>
      <c r="C364" s="7" t="s">
        <v>880</v>
      </c>
      <c r="D364" s="7">
        <v>200396</v>
      </c>
      <c r="E364" s="8">
        <v>3333</v>
      </c>
      <c r="F364" s="8">
        <v>4257</v>
      </c>
      <c r="G364" s="8">
        <v>3790</v>
      </c>
      <c r="H364" s="8">
        <v>3513</v>
      </c>
      <c r="I364" s="8">
        <v>3179</v>
      </c>
      <c r="J364" s="8">
        <v>3303</v>
      </c>
      <c r="K364" s="8">
        <v>3005</v>
      </c>
      <c r="L364" s="8">
        <v>3208</v>
      </c>
      <c r="M364" s="8">
        <v>706.95273824116498</v>
      </c>
      <c r="N364" s="8">
        <v>1129.9743957272599</v>
      </c>
      <c r="O364" s="8">
        <v>912.07361136778604</v>
      </c>
      <c r="P364" s="8">
        <v>830.83593946388305</v>
      </c>
      <c r="Q364" s="8">
        <v>755.84347559058301</v>
      </c>
      <c r="R364" s="8">
        <v>961.42264894772904</v>
      </c>
      <c r="S364" s="8">
        <v>617.81609556723799</v>
      </c>
      <c r="T364" s="8">
        <v>633.96099495813598</v>
      </c>
      <c r="U364" s="8">
        <v>4451</v>
      </c>
      <c r="V364" s="8">
        <v>5406</v>
      </c>
      <c r="W364" s="8">
        <v>4824</v>
      </c>
      <c r="X364" s="8">
        <v>4405</v>
      </c>
      <c r="Y364" s="8">
        <v>3845</v>
      </c>
      <c r="Z364" s="8">
        <v>4198</v>
      </c>
      <c r="AA364" s="8">
        <v>4000</v>
      </c>
      <c r="AB364" s="8">
        <v>3988</v>
      </c>
      <c r="AC364" s="8">
        <v>1590.40717124301</v>
      </c>
      <c r="AD364" s="8">
        <v>2101.2892888425299</v>
      </c>
      <c r="AE364" s="8">
        <v>1635.7080855440299</v>
      </c>
      <c r="AF364" s="8">
        <v>1575.6923139742901</v>
      </c>
      <c r="AG364" s="8">
        <v>1323.88095299068</v>
      </c>
      <c r="AH364" s="8">
        <v>1683.9048931136399</v>
      </c>
      <c r="AI364" s="8">
        <v>1213.78138046668</v>
      </c>
      <c r="AJ364" s="8">
        <v>1165.3149623523</v>
      </c>
      <c r="AK364" s="8">
        <v>3448.5</v>
      </c>
      <c r="AL364" s="8">
        <v>818.60998748297254</v>
      </c>
      <c r="AM364" s="8">
        <v>4389.625</v>
      </c>
      <c r="AN364" s="8">
        <v>1536.2473810658951</v>
      </c>
      <c r="AP364" s="5">
        <f t="shared" si="53"/>
        <v>3173.75</v>
      </c>
      <c r="AQ364" s="5">
        <f t="shared" si="54"/>
        <v>4007.75</v>
      </c>
      <c r="AR364" s="5">
        <f t="shared" si="55"/>
        <v>759.97583090551382</v>
      </c>
      <c r="AS364" s="5">
        <f t="shared" si="56"/>
        <v>1346.7205472308251</v>
      </c>
      <c r="AT364" s="5">
        <f t="shared" si="57"/>
        <v>131</v>
      </c>
      <c r="AU364" s="5" t="str">
        <f t="shared" si="59"/>
        <v>France</v>
      </c>
      <c r="AW364" s="5">
        <f t="shared" si="58"/>
        <v>131</v>
      </c>
    </row>
    <row r="365" spans="1:49" x14ac:dyDescent="0.2">
      <c r="A365" s="7" t="s">
        <v>2911</v>
      </c>
      <c r="B365" s="7" t="s">
        <v>882</v>
      </c>
      <c r="C365" s="7" t="s">
        <v>883</v>
      </c>
      <c r="D365" s="7">
        <v>166249</v>
      </c>
      <c r="E365" s="8">
        <v>3372</v>
      </c>
      <c r="F365" s="8">
        <v>3837</v>
      </c>
      <c r="G365" s="8">
        <v>3311</v>
      </c>
      <c r="H365" s="8">
        <v>3591</v>
      </c>
      <c r="I365" s="8">
        <v>3200</v>
      </c>
      <c r="J365" s="8">
        <v>3335</v>
      </c>
      <c r="K365" s="8">
        <v>3227</v>
      </c>
      <c r="L365" s="8">
        <v>2774</v>
      </c>
      <c r="M365" s="8">
        <v>843.604254878034</v>
      </c>
      <c r="N365" s="8">
        <v>1433.1832885056699</v>
      </c>
      <c r="O365" s="8">
        <v>936.48910689106901</v>
      </c>
      <c r="P365" s="8">
        <v>959.51740507323495</v>
      </c>
      <c r="Q365" s="8">
        <v>770.50073194955098</v>
      </c>
      <c r="R365" s="8">
        <v>1040.93232661055</v>
      </c>
      <c r="S365" s="8">
        <v>865.82599160664199</v>
      </c>
      <c r="T365" s="8">
        <v>703.50447407352499</v>
      </c>
      <c r="U365" s="8">
        <v>4394</v>
      </c>
      <c r="V365" s="8">
        <v>4784</v>
      </c>
      <c r="W365" s="8">
        <v>4478</v>
      </c>
      <c r="X365" s="8">
        <v>4557</v>
      </c>
      <c r="Y365" s="8">
        <v>4115</v>
      </c>
      <c r="Z365" s="8">
        <v>4378</v>
      </c>
      <c r="AA365" s="8">
        <v>4355</v>
      </c>
      <c r="AB365" s="8">
        <v>3992</v>
      </c>
      <c r="AC365" s="8">
        <v>1767.1753795943901</v>
      </c>
      <c r="AD365" s="8">
        <v>2524.13246992632</v>
      </c>
      <c r="AE365" s="8">
        <v>1629.5530382643699</v>
      </c>
      <c r="AF365" s="8">
        <v>1748.5346021314499</v>
      </c>
      <c r="AG365" s="8">
        <v>1351.3921779458401</v>
      </c>
      <c r="AH365" s="8">
        <v>1876.6757555162401</v>
      </c>
      <c r="AI365" s="8">
        <v>1733.03469364228</v>
      </c>
      <c r="AJ365" s="8">
        <v>1505.60545181165</v>
      </c>
      <c r="AK365" s="8">
        <v>3330.875</v>
      </c>
      <c r="AL365" s="8">
        <v>944.19469744853438</v>
      </c>
      <c r="AM365" s="8">
        <v>4381.625</v>
      </c>
      <c r="AN365" s="8">
        <v>1767.0129461040676</v>
      </c>
      <c r="AP365" s="5">
        <f t="shared" si="53"/>
        <v>3134</v>
      </c>
      <c r="AQ365" s="5">
        <f t="shared" si="54"/>
        <v>4210</v>
      </c>
      <c r="AR365" s="5">
        <f t="shared" si="55"/>
        <v>868.05618586270043</v>
      </c>
      <c r="AS365" s="5">
        <f t="shared" si="56"/>
        <v>1616.6770197290025</v>
      </c>
      <c r="AT365" s="5">
        <f t="shared" si="57"/>
        <v>124</v>
      </c>
      <c r="AU365" s="5" t="str">
        <f t="shared" si="59"/>
        <v>France</v>
      </c>
      <c r="AW365" s="5">
        <f t="shared" si="58"/>
        <v>124</v>
      </c>
    </row>
    <row r="366" spans="1:49" x14ac:dyDescent="0.2">
      <c r="A366" s="7" t="s">
        <v>2911</v>
      </c>
      <c r="B366" s="7" t="s">
        <v>885</v>
      </c>
      <c r="C366" s="7" t="s">
        <v>886</v>
      </c>
      <c r="D366" s="7">
        <v>148652</v>
      </c>
      <c r="E366" s="8">
        <v>2829</v>
      </c>
      <c r="F366" s="8">
        <v>3602</v>
      </c>
      <c r="G366" s="8">
        <v>2482</v>
      </c>
      <c r="H366" s="8">
        <v>2970</v>
      </c>
      <c r="I366" s="8">
        <v>3136</v>
      </c>
      <c r="J366" s="8">
        <v>3204</v>
      </c>
      <c r="K366" s="8">
        <v>3341</v>
      </c>
      <c r="L366" s="8">
        <v>3231</v>
      </c>
      <c r="M366" s="8">
        <v>570.56717687617197</v>
      </c>
      <c r="N366" s="8">
        <v>656.82711874785105</v>
      </c>
      <c r="O366" s="8">
        <v>448.63190303654102</v>
      </c>
      <c r="P366" s="8">
        <v>993.62704508444995</v>
      </c>
      <c r="Q366" s="8">
        <v>1328.3744397061</v>
      </c>
      <c r="R366" s="8">
        <v>835.57715136281604</v>
      </c>
      <c r="S366" s="8">
        <v>615.577186528482</v>
      </c>
      <c r="T366" s="8">
        <v>683.59354475332805</v>
      </c>
      <c r="U366" s="8">
        <v>3810</v>
      </c>
      <c r="V366" s="8">
        <v>4151</v>
      </c>
      <c r="W366" s="8">
        <v>3521</v>
      </c>
      <c r="X366" s="8">
        <v>3919</v>
      </c>
      <c r="Y366" s="8">
        <v>4188</v>
      </c>
      <c r="Z366" s="8">
        <v>4003</v>
      </c>
      <c r="AA366" s="8">
        <v>4251</v>
      </c>
      <c r="AB366" s="8">
        <v>4232</v>
      </c>
      <c r="AC366" s="8">
        <v>1205.2662638458901</v>
      </c>
      <c r="AD366" s="8">
        <v>1103.5758393262199</v>
      </c>
      <c r="AE366" s="8">
        <v>925.643564404789</v>
      </c>
      <c r="AF366" s="8">
        <v>2101.8381078042798</v>
      </c>
      <c r="AG366" s="8">
        <v>2660.6112695120601</v>
      </c>
      <c r="AH366" s="8">
        <v>1632.4353169701801</v>
      </c>
      <c r="AI366" s="8">
        <v>1341.3827649257</v>
      </c>
      <c r="AJ366" s="8">
        <v>1444.48300116926</v>
      </c>
      <c r="AK366" s="8">
        <v>3099.375</v>
      </c>
      <c r="AL366" s="8">
        <v>766.59694576196762</v>
      </c>
      <c r="AM366" s="8">
        <v>4009.375</v>
      </c>
      <c r="AN366" s="8">
        <v>1551.9045159947973</v>
      </c>
      <c r="AP366" s="5">
        <f t="shared" si="53"/>
        <v>3228</v>
      </c>
      <c r="AQ366" s="5">
        <f t="shared" si="54"/>
        <v>4168.5</v>
      </c>
      <c r="AR366" s="5">
        <f t="shared" si="55"/>
        <v>891.34987348703521</v>
      </c>
      <c r="AS366" s="5">
        <f t="shared" si="56"/>
        <v>1769.7280881443</v>
      </c>
      <c r="AT366" s="5">
        <f t="shared" si="57"/>
        <v>147</v>
      </c>
      <c r="AU366" s="5" t="str">
        <f t="shared" si="59"/>
        <v>France</v>
      </c>
      <c r="AW366" s="5">
        <f t="shared" si="58"/>
        <v>147</v>
      </c>
    </row>
    <row r="367" spans="1:49" x14ac:dyDescent="0.2">
      <c r="A367" s="7" t="s">
        <v>2911</v>
      </c>
      <c r="B367" s="7" t="s">
        <v>888</v>
      </c>
      <c r="C367" s="7" t="s">
        <v>889</v>
      </c>
      <c r="D367" s="7">
        <v>191676</v>
      </c>
      <c r="E367" s="8">
        <v>3719</v>
      </c>
      <c r="F367" s="8">
        <v>4262</v>
      </c>
      <c r="G367" s="8">
        <v>3643</v>
      </c>
      <c r="H367" s="8">
        <v>3593</v>
      </c>
      <c r="I367" s="8">
        <v>3064</v>
      </c>
      <c r="J367" s="8">
        <v>3333</v>
      </c>
      <c r="K367" s="8">
        <v>3384</v>
      </c>
      <c r="L367" s="8">
        <v>3440</v>
      </c>
      <c r="M367" s="8">
        <v>1074.2928653086699</v>
      </c>
      <c r="N367" s="8">
        <v>1385.3829690744001</v>
      </c>
      <c r="O367" s="8">
        <v>1178.9842770528301</v>
      </c>
      <c r="P367" s="8">
        <v>1179.6647230593801</v>
      </c>
      <c r="Q367" s="8">
        <v>848.91697846488296</v>
      </c>
      <c r="R367" s="8">
        <v>940.38174097803301</v>
      </c>
      <c r="S367" s="8">
        <v>879.44978450054498</v>
      </c>
      <c r="T367" s="8">
        <v>1018.22938399509</v>
      </c>
      <c r="U367" s="8">
        <v>5119</v>
      </c>
      <c r="V367" s="8">
        <v>5032</v>
      </c>
      <c r="W367" s="8">
        <v>4751</v>
      </c>
      <c r="X367" s="8">
        <v>4782</v>
      </c>
      <c r="Y367" s="8">
        <v>3792</v>
      </c>
      <c r="Z367" s="8">
        <v>4163</v>
      </c>
      <c r="AA367" s="8">
        <v>4388</v>
      </c>
      <c r="AB367" s="8">
        <v>4092</v>
      </c>
      <c r="AC367" s="8">
        <v>2231.4210785319401</v>
      </c>
      <c r="AD367" s="8">
        <v>2473.4041453963</v>
      </c>
      <c r="AE367" s="8">
        <v>2071.94491678434</v>
      </c>
      <c r="AF367" s="8">
        <v>2069.86862192533</v>
      </c>
      <c r="AG367" s="8">
        <v>1381.57611430679</v>
      </c>
      <c r="AH367" s="8">
        <v>1710.1304145664501</v>
      </c>
      <c r="AI367" s="8">
        <v>1608.81259884976</v>
      </c>
      <c r="AJ367" s="8">
        <v>1664.04312396616</v>
      </c>
      <c r="AK367" s="8">
        <v>3554.75</v>
      </c>
      <c r="AL367" s="8">
        <v>1063.1628403042289</v>
      </c>
      <c r="AM367" s="8">
        <v>4514.875</v>
      </c>
      <c r="AN367" s="8">
        <v>1901.4001267908839</v>
      </c>
      <c r="AP367" s="5">
        <f t="shared" si="53"/>
        <v>3305.25</v>
      </c>
      <c r="AQ367" s="5">
        <f t="shared" si="54"/>
        <v>4108.75</v>
      </c>
      <c r="AR367" s="5">
        <f t="shared" si="55"/>
        <v>973.32852219958625</v>
      </c>
      <c r="AS367" s="5">
        <f t="shared" si="56"/>
        <v>1591.1405629222902</v>
      </c>
      <c r="AT367" s="5">
        <f t="shared" si="57"/>
        <v>159</v>
      </c>
      <c r="AU367" s="5" t="str">
        <f t="shared" si="59"/>
        <v>France</v>
      </c>
      <c r="AW367" s="5">
        <f t="shared" si="58"/>
        <v>159</v>
      </c>
    </row>
    <row r="368" spans="1:49" x14ac:dyDescent="0.2">
      <c r="A368" s="7" t="s">
        <v>2911</v>
      </c>
      <c r="B368" s="7" t="s">
        <v>891</v>
      </c>
      <c r="C368" s="7" t="s">
        <v>892</v>
      </c>
      <c r="D368" s="7">
        <v>158252</v>
      </c>
      <c r="E368" s="8">
        <v>3275</v>
      </c>
      <c r="F368" s="8">
        <v>4215</v>
      </c>
      <c r="G368" s="8">
        <v>3574</v>
      </c>
      <c r="H368" s="8">
        <v>3586</v>
      </c>
      <c r="I368" s="8">
        <v>4073</v>
      </c>
      <c r="J368" s="8">
        <v>3585</v>
      </c>
      <c r="K368" s="8">
        <v>3319</v>
      </c>
      <c r="L368" s="8">
        <v>3257</v>
      </c>
      <c r="M368" s="8">
        <v>846.65183524606402</v>
      </c>
      <c r="N368" s="8">
        <v>1211.3638433475101</v>
      </c>
      <c r="O368" s="8">
        <v>977.56149022460704</v>
      </c>
      <c r="P368" s="8">
        <v>3981.1302188773702</v>
      </c>
      <c r="Q368" s="8">
        <v>4671.1198784999497</v>
      </c>
      <c r="R368" s="8">
        <v>1031.32234632732</v>
      </c>
      <c r="S368" s="8">
        <v>808.67994254628604</v>
      </c>
      <c r="T368" s="8">
        <v>803.16538984685496</v>
      </c>
      <c r="U368" s="8">
        <v>4644</v>
      </c>
      <c r="V368" s="8">
        <v>4921</v>
      </c>
      <c r="W368" s="8">
        <v>4565</v>
      </c>
      <c r="X368" s="8">
        <v>4834</v>
      </c>
      <c r="Y368" s="8">
        <v>4787</v>
      </c>
      <c r="Z368" s="8">
        <v>4531</v>
      </c>
      <c r="AA368" s="8">
        <v>4152</v>
      </c>
      <c r="AB368" s="8">
        <v>4030</v>
      </c>
      <c r="AC368" s="8">
        <v>1855.10817340108</v>
      </c>
      <c r="AD368" s="8">
        <v>2121.3407141254402</v>
      </c>
      <c r="AE368" s="8">
        <v>1779.20492252537</v>
      </c>
      <c r="AF368" s="8">
        <v>5470.2773264318203</v>
      </c>
      <c r="AG368" s="8">
        <v>5837.27259720849</v>
      </c>
      <c r="AH368" s="8">
        <v>1769.72703657843</v>
      </c>
      <c r="AI368" s="8">
        <v>1539.8589768753</v>
      </c>
      <c r="AJ368" s="8">
        <v>1478.8184774137501</v>
      </c>
      <c r="AK368" s="8">
        <v>3610.5</v>
      </c>
      <c r="AL368" s="8">
        <v>1791.3743681144956</v>
      </c>
      <c r="AM368" s="8">
        <v>4558</v>
      </c>
      <c r="AN368" s="8">
        <v>2731.4510280699606</v>
      </c>
      <c r="AP368" s="5">
        <f t="shared" si="53"/>
        <v>3558.5</v>
      </c>
      <c r="AQ368" s="5">
        <f t="shared" si="54"/>
        <v>4375</v>
      </c>
      <c r="AR368" s="5">
        <f t="shared" si="55"/>
        <v>2259.0835552195567</v>
      </c>
      <c r="AS368" s="5">
        <f t="shared" si="56"/>
        <v>2656.4192720189926</v>
      </c>
      <c r="AT368" s="5">
        <f t="shared" si="57"/>
        <v>201</v>
      </c>
      <c r="AU368" s="5" t="str">
        <f t="shared" si="59"/>
        <v>France</v>
      </c>
      <c r="AW368" s="5">
        <f t="shared" si="58"/>
        <v>201</v>
      </c>
    </row>
    <row r="369" spans="1:49" x14ac:dyDescent="0.2">
      <c r="A369" s="7" t="s">
        <v>2911</v>
      </c>
      <c r="B369" s="7" t="s">
        <v>894</v>
      </c>
      <c r="C369" s="7" t="s">
        <v>895</v>
      </c>
      <c r="D369" s="7">
        <v>173881</v>
      </c>
      <c r="E369" s="8">
        <v>3627</v>
      </c>
      <c r="F369" s="8">
        <v>4210</v>
      </c>
      <c r="G369" s="8">
        <v>3801</v>
      </c>
      <c r="H369" s="8">
        <v>3755</v>
      </c>
      <c r="I369" s="8">
        <v>3423</v>
      </c>
      <c r="J369" s="8">
        <v>3235</v>
      </c>
      <c r="K369" s="8">
        <v>3809</v>
      </c>
      <c r="L369" s="8">
        <v>3291</v>
      </c>
      <c r="M369" s="8">
        <v>1047.798651585</v>
      </c>
      <c r="N369" s="8">
        <v>1738.1121582205999</v>
      </c>
      <c r="O369" s="8">
        <v>1303.73442300126</v>
      </c>
      <c r="P369" s="8">
        <v>1220.01638012698</v>
      </c>
      <c r="Q369" s="8">
        <v>1000.03480679942</v>
      </c>
      <c r="R369" s="8">
        <v>1182.7065086114501</v>
      </c>
      <c r="S369" s="8">
        <v>1091.3302500033701</v>
      </c>
      <c r="T369" s="8">
        <v>991.23104658004104</v>
      </c>
      <c r="U369" s="8">
        <v>4938</v>
      </c>
      <c r="V369" s="8">
        <v>5667</v>
      </c>
      <c r="W369" s="8">
        <v>4470</v>
      </c>
      <c r="X369" s="8">
        <v>4964</v>
      </c>
      <c r="Y369" s="8">
        <v>4285</v>
      </c>
      <c r="Z369" s="8">
        <v>4374</v>
      </c>
      <c r="AA369" s="8">
        <v>4726</v>
      </c>
      <c r="AB369" s="8">
        <v>4370</v>
      </c>
      <c r="AC369" s="8">
        <v>2024.5191321923801</v>
      </c>
      <c r="AD369" s="8">
        <v>2884.2112986185198</v>
      </c>
      <c r="AE369" s="8">
        <v>1986.3691157774001</v>
      </c>
      <c r="AF369" s="8">
        <v>2173.9207613619201</v>
      </c>
      <c r="AG369" s="8">
        <v>1749.08059146646</v>
      </c>
      <c r="AH369" s="8">
        <v>2055.2187182804701</v>
      </c>
      <c r="AI369" s="8">
        <v>2106.5380213078201</v>
      </c>
      <c r="AJ369" s="8">
        <v>1777.88167753434</v>
      </c>
      <c r="AK369" s="8">
        <v>3643.875</v>
      </c>
      <c r="AL369" s="8">
        <v>1196.8705281160151</v>
      </c>
      <c r="AM369" s="8">
        <v>4724.25</v>
      </c>
      <c r="AN369" s="8">
        <v>2094.7174145674139</v>
      </c>
      <c r="AP369" s="5">
        <f t="shared" si="53"/>
        <v>3439.5</v>
      </c>
      <c r="AQ369" s="5">
        <f t="shared" si="54"/>
        <v>4438.75</v>
      </c>
      <c r="AR369" s="5">
        <f t="shared" si="55"/>
        <v>1097.0637984242521</v>
      </c>
      <c r="AS369" s="5">
        <f t="shared" si="56"/>
        <v>1922.1797521472727</v>
      </c>
      <c r="AT369" s="5">
        <f t="shared" si="57"/>
        <v>179</v>
      </c>
      <c r="AU369" s="5" t="str">
        <f t="shared" si="59"/>
        <v>France</v>
      </c>
      <c r="AW369" s="5">
        <f t="shared" si="58"/>
        <v>179</v>
      </c>
    </row>
    <row r="370" spans="1:49" x14ac:dyDescent="0.2">
      <c r="A370" s="7" t="s">
        <v>2911</v>
      </c>
      <c r="B370" s="7" t="s">
        <v>897</v>
      </c>
      <c r="C370" s="7" t="s">
        <v>898</v>
      </c>
      <c r="D370" s="7">
        <v>177192</v>
      </c>
      <c r="E370" s="8">
        <v>3450</v>
      </c>
      <c r="F370" s="8">
        <v>4013</v>
      </c>
      <c r="G370" s="8">
        <v>3418</v>
      </c>
      <c r="H370" s="8">
        <v>3488</v>
      </c>
      <c r="I370" s="8">
        <v>3309</v>
      </c>
      <c r="J370" s="8">
        <v>3604</v>
      </c>
      <c r="K370" s="8">
        <v>3875</v>
      </c>
      <c r="L370" s="8">
        <v>3542</v>
      </c>
      <c r="M370" s="8">
        <v>907.53693351832499</v>
      </c>
      <c r="N370" s="8">
        <v>1160.1082409913899</v>
      </c>
      <c r="O370" s="8">
        <v>965.05946747592805</v>
      </c>
      <c r="P370" s="8">
        <v>976.87899016033498</v>
      </c>
      <c r="Q370" s="8">
        <v>756.55450660474605</v>
      </c>
      <c r="R370" s="8">
        <v>1159.3697531988701</v>
      </c>
      <c r="S370" s="8">
        <v>1011.16291733077</v>
      </c>
      <c r="T370" s="8">
        <v>916.26788309372398</v>
      </c>
      <c r="U370" s="8">
        <v>4865</v>
      </c>
      <c r="V370" s="8">
        <v>4729</v>
      </c>
      <c r="W370" s="8">
        <v>4458</v>
      </c>
      <c r="X370" s="8">
        <v>4232</v>
      </c>
      <c r="Y370" s="8">
        <v>3952</v>
      </c>
      <c r="Z370" s="8">
        <v>4374</v>
      </c>
      <c r="AA370" s="8">
        <v>4463</v>
      </c>
      <c r="AB370" s="8">
        <v>4504</v>
      </c>
      <c r="AC370" s="8">
        <v>1899.84185081225</v>
      </c>
      <c r="AD370" s="8">
        <v>1993.7747925563301</v>
      </c>
      <c r="AE370" s="8">
        <v>1669.35005915124</v>
      </c>
      <c r="AF370" s="8">
        <v>1673.5952571589</v>
      </c>
      <c r="AG370" s="8">
        <v>1286.01787219009</v>
      </c>
      <c r="AH370" s="8">
        <v>1904.88819153125</v>
      </c>
      <c r="AI370" s="8">
        <v>1759.7073195210201</v>
      </c>
      <c r="AJ370" s="8">
        <v>1595.5857142557099</v>
      </c>
      <c r="AK370" s="8">
        <v>3587.375</v>
      </c>
      <c r="AL370" s="8">
        <v>981.61733654676095</v>
      </c>
      <c r="AM370" s="8">
        <v>4447.125</v>
      </c>
      <c r="AN370" s="8">
        <v>1722.8451321470989</v>
      </c>
      <c r="AP370" s="5">
        <f t="shared" si="53"/>
        <v>3582.5</v>
      </c>
      <c r="AQ370" s="5">
        <f t="shared" si="54"/>
        <v>4323.25</v>
      </c>
      <c r="AR370" s="5">
        <f t="shared" si="55"/>
        <v>964.04681007768909</v>
      </c>
      <c r="AS370" s="5">
        <f t="shared" si="56"/>
        <v>1636.5497743745175</v>
      </c>
      <c r="AT370" s="5">
        <f t="shared" si="57"/>
        <v>206</v>
      </c>
      <c r="AU370" s="5" t="str">
        <f t="shared" si="59"/>
        <v>France</v>
      </c>
      <c r="AW370" s="5">
        <f t="shared" si="58"/>
        <v>206</v>
      </c>
    </row>
    <row r="371" spans="1:49" x14ac:dyDescent="0.2">
      <c r="A371" s="7" t="s">
        <v>2911</v>
      </c>
      <c r="B371" s="7" t="s">
        <v>900</v>
      </c>
      <c r="C371" s="7" t="s">
        <v>901</v>
      </c>
      <c r="D371" s="7">
        <v>152397</v>
      </c>
      <c r="E371" s="8">
        <v>5024</v>
      </c>
      <c r="F371" s="8">
        <v>5333</v>
      </c>
      <c r="G371" s="8">
        <v>5174</v>
      </c>
      <c r="H371" s="8">
        <v>5436</v>
      </c>
      <c r="I371" s="8">
        <v>5433</v>
      </c>
      <c r="J371" s="8">
        <v>4776</v>
      </c>
      <c r="K371" s="8">
        <v>4992</v>
      </c>
      <c r="L371" s="8">
        <v>5676</v>
      </c>
      <c r="M371" s="8">
        <v>2320.9290722644801</v>
      </c>
      <c r="N371" s="8">
        <v>2626.8092794929298</v>
      </c>
      <c r="O371" s="8">
        <v>2640.0007458282998</v>
      </c>
      <c r="P371" s="8">
        <v>6484.9022763438898</v>
      </c>
      <c r="Q371" s="8">
        <v>7110.1607141578197</v>
      </c>
      <c r="R371" s="8">
        <v>2458.4511867424999</v>
      </c>
      <c r="S371" s="8">
        <v>2371.0869251685599</v>
      </c>
      <c r="T371" s="8">
        <v>2879.7499640882002</v>
      </c>
      <c r="U371" s="8">
        <v>6021</v>
      </c>
      <c r="V371" s="8">
        <v>5778</v>
      </c>
      <c r="W371" s="8">
        <v>5753</v>
      </c>
      <c r="X371" s="8">
        <v>6305</v>
      </c>
      <c r="Y371" s="8">
        <v>6430</v>
      </c>
      <c r="Z371" s="8">
        <v>5783</v>
      </c>
      <c r="AA371" s="8">
        <v>6014</v>
      </c>
      <c r="AB371" s="8">
        <v>6388</v>
      </c>
      <c r="AC371" s="8">
        <v>3514.4242072290899</v>
      </c>
      <c r="AD371" s="8">
        <v>3304.2694703417501</v>
      </c>
      <c r="AE371" s="8">
        <v>3451.6265856968498</v>
      </c>
      <c r="AF371" s="8">
        <v>7718.3181349788401</v>
      </c>
      <c r="AG371" s="8">
        <v>8047.7527845106597</v>
      </c>
      <c r="AH371" s="8">
        <v>3529.0678709046101</v>
      </c>
      <c r="AI371" s="8">
        <v>3593.3470921843</v>
      </c>
      <c r="AJ371" s="8">
        <v>4124.5883745883702</v>
      </c>
      <c r="AK371" s="8">
        <v>5230.5</v>
      </c>
      <c r="AL371" s="8">
        <v>3611.5112705108349</v>
      </c>
      <c r="AM371" s="8">
        <v>6059</v>
      </c>
      <c r="AN371" s="8">
        <v>4660.4243150543089</v>
      </c>
      <c r="AP371" s="5">
        <f t="shared" si="53"/>
        <v>5219.25</v>
      </c>
      <c r="AQ371" s="5">
        <f t="shared" si="54"/>
        <v>6153.75</v>
      </c>
      <c r="AR371" s="5">
        <f t="shared" si="55"/>
        <v>4260.8702133001934</v>
      </c>
      <c r="AS371" s="5">
        <f t="shared" si="56"/>
        <v>4823.6890305469851</v>
      </c>
      <c r="AT371" s="5">
        <f t="shared" si="57"/>
        <v>384</v>
      </c>
      <c r="AU371" s="5" t="str">
        <f t="shared" si="59"/>
        <v>France</v>
      </c>
      <c r="AW371" s="5">
        <f t="shared" si="58"/>
        <v>384</v>
      </c>
    </row>
    <row r="372" spans="1:49" x14ac:dyDescent="0.2">
      <c r="A372" s="7" t="s">
        <v>2911</v>
      </c>
      <c r="B372" s="7" t="s">
        <v>903</v>
      </c>
      <c r="C372" s="7" t="s">
        <v>904</v>
      </c>
      <c r="D372" s="7">
        <v>140165</v>
      </c>
      <c r="E372" s="8">
        <v>3337</v>
      </c>
      <c r="F372" s="8">
        <v>4122</v>
      </c>
      <c r="G372" s="8">
        <v>3398</v>
      </c>
      <c r="H372" s="8">
        <v>3783</v>
      </c>
      <c r="I372" s="8">
        <v>3770</v>
      </c>
      <c r="J372" s="8">
        <v>3592</v>
      </c>
      <c r="K372" s="8">
        <v>3500</v>
      </c>
      <c r="L372" s="8">
        <v>3806</v>
      </c>
      <c r="M372" s="8">
        <v>730.02015662120402</v>
      </c>
      <c r="N372" s="8">
        <v>1109.6207545177199</v>
      </c>
      <c r="O372" s="8">
        <v>865.43547383439397</v>
      </c>
      <c r="P372" s="8">
        <v>2753.48502385441</v>
      </c>
      <c r="Q372" s="8">
        <v>3304.8502934318599</v>
      </c>
      <c r="R372" s="8">
        <v>1074.0505446684799</v>
      </c>
      <c r="S372" s="8">
        <v>944.42737596796997</v>
      </c>
      <c r="T372" s="8">
        <v>1085.4500247446399</v>
      </c>
      <c r="U372" s="8">
        <v>4554</v>
      </c>
      <c r="V372" s="8">
        <v>5151</v>
      </c>
      <c r="W372" s="8">
        <v>4522</v>
      </c>
      <c r="X372" s="8">
        <v>5006</v>
      </c>
      <c r="Y372" s="8">
        <v>4711</v>
      </c>
      <c r="Z372" s="8">
        <v>4886</v>
      </c>
      <c r="AA372" s="8">
        <v>4710</v>
      </c>
      <c r="AB372" s="8">
        <v>4756</v>
      </c>
      <c r="AC372" s="8">
        <v>1697.5947492451601</v>
      </c>
      <c r="AD372" s="8">
        <v>2096.8407603833398</v>
      </c>
      <c r="AE372" s="8">
        <v>1694.7801075457201</v>
      </c>
      <c r="AF372" s="8">
        <v>4453.3339330764802</v>
      </c>
      <c r="AG372" s="8">
        <v>4957.9723846965198</v>
      </c>
      <c r="AH372" s="8">
        <v>2123.9880968033399</v>
      </c>
      <c r="AI372" s="8">
        <v>1928.98622548818</v>
      </c>
      <c r="AJ372" s="8">
        <v>2051.1452020281799</v>
      </c>
      <c r="AK372" s="8">
        <v>3663.5</v>
      </c>
      <c r="AL372" s="8">
        <v>1483.4174559550845</v>
      </c>
      <c r="AM372" s="8">
        <v>4787</v>
      </c>
      <c r="AN372" s="8">
        <v>2625.5801824083651</v>
      </c>
      <c r="AP372" s="5">
        <f t="shared" si="53"/>
        <v>3667</v>
      </c>
      <c r="AQ372" s="5">
        <f t="shared" si="54"/>
        <v>4765.75</v>
      </c>
      <c r="AR372" s="5">
        <f t="shared" si="55"/>
        <v>1832.452652533472</v>
      </c>
      <c r="AS372" s="5">
        <f t="shared" si="56"/>
        <v>2765.5229772540551</v>
      </c>
      <c r="AT372" s="5">
        <f t="shared" si="57"/>
        <v>222</v>
      </c>
      <c r="AU372" s="5" t="str">
        <f t="shared" si="59"/>
        <v>France</v>
      </c>
      <c r="AW372" s="5">
        <f t="shared" si="58"/>
        <v>222</v>
      </c>
    </row>
    <row r="373" spans="1:49" x14ac:dyDescent="0.2">
      <c r="A373" s="7" t="s">
        <v>2911</v>
      </c>
      <c r="B373" s="7" t="s">
        <v>906</v>
      </c>
      <c r="C373" s="7" t="s">
        <v>907</v>
      </c>
      <c r="D373" s="7">
        <v>129317</v>
      </c>
      <c r="E373" s="8">
        <v>4217</v>
      </c>
      <c r="F373" s="8">
        <v>4813</v>
      </c>
      <c r="G373" s="8">
        <v>4713</v>
      </c>
      <c r="H373" s="8">
        <v>4288</v>
      </c>
      <c r="I373" s="8">
        <v>3726</v>
      </c>
      <c r="J373" s="8">
        <v>4170</v>
      </c>
      <c r="K373" s="8">
        <v>3775</v>
      </c>
      <c r="L373" s="8">
        <v>3478</v>
      </c>
      <c r="M373" s="8">
        <v>1299.33225671269</v>
      </c>
      <c r="N373" s="8">
        <v>2317.26778371604</v>
      </c>
      <c r="O373" s="8">
        <v>1652.85480289828</v>
      </c>
      <c r="P373" s="8">
        <v>1638.7793824875901</v>
      </c>
      <c r="Q373" s="8">
        <v>1179.4475536605401</v>
      </c>
      <c r="R373" s="8">
        <v>1887.8171109135301</v>
      </c>
      <c r="S373" s="8">
        <v>1048.7617578033701</v>
      </c>
      <c r="T373" s="8">
        <v>1032.7788393435501</v>
      </c>
      <c r="U373" s="8">
        <v>6156</v>
      </c>
      <c r="V373" s="8">
        <v>6517</v>
      </c>
      <c r="W373" s="8">
        <v>5987</v>
      </c>
      <c r="X373" s="8">
        <v>5590</v>
      </c>
      <c r="Y373" s="8">
        <v>4961</v>
      </c>
      <c r="Z373" s="8">
        <v>5731</v>
      </c>
      <c r="AA373" s="8">
        <v>5074</v>
      </c>
      <c r="AB373" s="8">
        <v>4935</v>
      </c>
      <c r="AC373" s="8">
        <v>3259.6081426881501</v>
      </c>
      <c r="AD373" s="8">
        <v>4677.6952740732504</v>
      </c>
      <c r="AE373" s="8">
        <v>3011.33780796562</v>
      </c>
      <c r="AF373" s="8">
        <v>3191.66607865695</v>
      </c>
      <c r="AG373" s="8">
        <v>2428.1079920420102</v>
      </c>
      <c r="AH373" s="8">
        <v>3566.2482614578898</v>
      </c>
      <c r="AI373" s="8">
        <v>2216.08535363998</v>
      </c>
      <c r="AJ373" s="8">
        <v>2358.31106520305</v>
      </c>
      <c r="AK373" s="8">
        <v>4147.5</v>
      </c>
      <c r="AL373" s="8">
        <v>1507.1299359419486</v>
      </c>
      <c r="AM373" s="8">
        <v>5618.875</v>
      </c>
      <c r="AN373" s="8">
        <v>3088.6324969658626</v>
      </c>
      <c r="AP373" s="5">
        <f t="shared" si="53"/>
        <v>3787.25</v>
      </c>
      <c r="AQ373" s="5">
        <f t="shared" si="54"/>
        <v>5175.25</v>
      </c>
      <c r="AR373" s="5">
        <f t="shared" si="55"/>
        <v>1357.5169288417162</v>
      </c>
      <c r="AS373" s="5">
        <f t="shared" si="56"/>
        <v>2642.1881680857327</v>
      </c>
      <c r="AT373" s="5">
        <f t="shared" si="57"/>
        <v>246</v>
      </c>
      <c r="AU373" s="5" t="str">
        <f t="shared" si="59"/>
        <v>France</v>
      </c>
      <c r="AW373" s="5">
        <f t="shared" si="58"/>
        <v>246</v>
      </c>
    </row>
    <row r="374" spans="1:49" x14ac:dyDescent="0.2">
      <c r="A374" s="7" t="s">
        <v>2911</v>
      </c>
      <c r="B374" s="7" t="s">
        <v>909</v>
      </c>
      <c r="C374" s="7" t="s">
        <v>910</v>
      </c>
      <c r="D374" s="7">
        <v>120321</v>
      </c>
      <c r="E374" s="8">
        <v>3548</v>
      </c>
      <c r="F374" s="8">
        <v>4576</v>
      </c>
      <c r="G374" s="8">
        <v>3532</v>
      </c>
      <c r="H374" s="8">
        <v>3843</v>
      </c>
      <c r="I374" s="8">
        <v>3720</v>
      </c>
      <c r="J374" s="8">
        <v>3046</v>
      </c>
      <c r="K374" s="8">
        <v>3356</v>
      </c>
      <c r="L374" s="8">
        <v>3218</v>
      </c>
      <c r="M374" s="8">
        <v>962.369096001961</v>
      </c>
      <c r="N374" s="8">
        <v>1567.21370216482</v>
      </c>
      <c r="O374" s="8">
        <v>1071.1600349625801</v>
      </c>
      <c r="P374" s="8">
        <v>1066.3859631739799</v>
      </c>
      <c r="Q374" s="8">
        <v>810.78587549175904</v>
      </c>
      <c r="R374" s="8">
        <v>776.89135893545495</v>
      </c>
      <c r="S374" s="8">
        <v>923.82421944076998</v>
      </c>
      <c r="T374" s="8">
        <v>866.36228919673704</v>
      </c>
      <c r="U374" s="8">
        <v>4952</v>
      </c>
      <c r="V374" s="8">
        <v>5752</v>
      </c>
      <c r="W374" s="8">
        <v>4479</v>
      </c>
      <c r="X374" s="8">
        <v>4814</v>
      </c>
      <c r="Y374" s="8">
        <v>4832</v>
      </c>
      <c r="Z374" s="8">
        <v>4456</v>
      </c>
      <c r="AA374" s="8">
        <v>4293</v>
      </c>
      <c r="AB374" s="8">
        <v>4235</v>
      </c>
      <c r="AC374" s="8">
        <v>2043.16250876598</v>
      </c>
      <c r="AD374" s="8">
        <v>2885.9705586575901</v>
      </c>
      <c r="AE374" s="8">
        <v>1861.1439414005599</v>
      </c>
      <c r="AF374" s="8">
        <v>1878.36209855532</v>
      </c>
      <c r="AG374" s="8">
        <v>1557.0407676525799</v>
      </c>
      <c r="AH374" s="8">
        <v>1674.12081896155</v>
      </c>
      <c r="AI374" s="8">
        <v>1743.0157326778101</v>
      </c>
      <c r="AJ374" s="8">
        <v>1520.4597292645101</v>
      </c>
      <c r="AK374" s="8">
        <v>3604.875</v>
      </c>
      <c r="AL374" s="8">
        <v>1005.6240674210078</v>
      </c>
      <c r="AM374" s="8">
        <v>4726.625</v>
      </c>
      <c r="AN374" s="8">
        <v>1895.4095194919876</v>
      </c>
      <c r="AP374" s="5">
        <f t="shared" si="53"/>
        <v>3335</v>
      </c>
      <c r="AQ374" s="5">
        <f t="shared" si="54"/>
        <v>4454</v>
      </c>
      <c r="AR374" s="5">
        <f t="shared" si="55"/>
        <v>888.84994124774016</v>
      </c>
      <c r="AS374" s="5">
        <f t="shared" si="56"/>
        <v>1623.6592621391126</v>
      </c>
      <c r="AT374" s="5">
        <f t="shared" si="57"/>
        <v>164</v>
      </c>
      <c r="AU374" s="5" t="str">
        <f t="shared" si="59"/>
        <v>France</v>
      </c>
      <c r="AW374" s="5">
        <f t="shared" si="58"/>
        <v>164</v>
      </c>
    </row>
    <row r="375" spans="1:49" x14ac:dyDescent="0.2">
      <c r="A375" s="7" t="s">
        <v>2911</v>
      </c>
      <c r="B375" s="7" t="s">
        <v>912</v>
      </c>
      <c r="C375" s="7" t="s">
        <v>913</v>
      </c>
      <c r="D375" s="7">
        <v>121984</v>
      </c>
      <c r="E375" s="8">
        <v>4896</v>
      </c>
      <c r="F375" s="8">
        <v>5753</v>
      </c>
      <c r="G375" s="8">
        <v>4633</v>
      </c>
      <c r="H375" s="8">
        <v>4793</v>
      </c>
      <c r="I375" s="8">
        <v>3900</v>
      </c>
      <c r="J375" s="8">
        <v>4234</v>
      </c>
      <c r="K375" s="8">
        <v>3984</v>
      </c>
      <c r="L375" s="8">
        <v>4245</v>
      </c>
      <c r="M375" s="8">
        <v>2036.6082665466499</v>
      </c>
      <c r="N375" s="8">
        <v>3470.4876866774498</v>
      </c>
      <c r="O375" s="8">
        <v>2134.5957165555901</v>
      </c>
      <c r="P375" s="8">
        <v>2022.6394299802</v>
      </c>
      <c r="Q375" s="8">
        <v>1392.03392690541</v>
      </c>
      <c r="R375" s="8">
        <v>2499.5494342636598</v>
      </c>
      <c r="S375" s="8">
        <v>1352.0355839214999</v>
      </c>
      <c r="T375" s="8">
        <v>1523.3563135762899</v>
      </c>
      <c r="U375" s="8">
        <v>6705</v>
      </c>
      <c r="V375" s="8">
        <v>6696</v>
      </c>
      <c r="W375" s="8">
        <v>5946</v>
      </c>
      <c r="X375" s="8">
        <v>6017</v>
      </c>
      <c r="Y375" s="8">
        <v>4372</v>
      </c>
      <c r="Z375" s="8">
        <v>5627</v>
      </c>
      <c r="AA375" s="8">
        <v>5212</v>
      </c>
      <c r="AB375" s="8">
        <v>5531</v>
      </c>
      <c r="AC375" s="8">
        <v>4005.1541045802801</v>
      </c>
      <c r="AD375" s="8">
        <v>5009.7328394921396</v>
      </c>
      <c r="AE375" s="8">
        <v>3287.13521311777</v>
      </c>
      <c r="AF375" s="8">
        <v>3215.1936877338999</v>
      </c>
      <c r="AG375" s="8">
        <v>2054.29443601088</v>
      </c>
      <c r="AH375" s="8">
        <v>3625.30966838418</v>
      </c>
      <c r="AI375" s="8">
        <v>2228.11593185928</v>
      </c>
      <c r="AJ375" s="8">
        <v>2759.2127433615301</v>
      </c>
      <c r="AK375" s="8">
        <v>4554.75</v>
      </c>
      <c r="AL375" s="8">
        <v>2053.9132948033434</v>
      </c>
      <c r="AM375" s="8">
        <v>5763.25</v>
      </c>
      <c r="AN375" s="8">
        <v>3273.0185780674951</v>
      </c>
      <c r="AP375" s="5">
        <f t="shared" si="53"/>
        <v>4090.75</v>
      </c>
      <c r="AQ375" s="5">
        <f t="shared" si="54"/>
        <v>5185.5</v>
      </c>
      <c r="AR375" s="5">
        <f t="shared" si="55"/>
        <v>1757.9229377294118</v>
      </c>
      <c r="AS375" s="5">
        <f t="shared" si="56"/>
        <v>2666.7331949039676</v>
      </c>
      <c r="AT375" s="5">
        <f t="shared" si="57"/>
        <v>290</v>
      </c>
      <c r="AU375" s="5" t="str">
        <f t="shared" si="59"/>
        <v>France</v>
      </c>
      <c r="AW375" s="5">
        <f t="shared" si="58"/>
        <v>290</v>
      </c>
    </row>
    <row r="376" spans="1:49" x14ac:dyDescent="0.2">
      <c r="A376" s="7" t="s">
        <v>2911</v>
      </c>
      <c r="B376" s="7" t="s">
        <v>915</v>
      </c>
      <c r="C376" s="7" t="s">
        <v>916</v>
      </c>
      <c r="D376" s="7" t="s">
        <v>3415</v>
      </c>
      <c r="E376" s="8">
        <v>3839</v>
      </c>
      <c r="F376" s="8">
        <v>4637</v>
      </c>
      <c r="G376" s="8">
        <v>4241</v>
      </c>
      <c r="H376" s="8">
        <v>3637</v>
      </c>
      <c r="I376" s="8">
        <v>3460</v>
      </c>
      <c r="J376" s="8">
        <v>3829</v>
      </c>
      <c r="K376" s="8">
        <v>3269</v>
      </c>
      <c r="L376" s="8">
        <v>3164</v>
      </c>
      <c r="M376" s="8">
        <v>1228.16111306688</v>
      </c>
      <c r="N376" s="8">
        <v>1673.0182696694801</v>
      </c>
      <c r="O376" s="8">
        <v>1343.74228260215</v>
      </c>
      <c r="P376" s="8">
        <v>1177.754479017</v>
      </c>
      <c r="Q376" s="8">
        <v>1066.60518183311</v>
      </c>
      <c r="R376" s="8">
        <v>1294.2592900728</v>
      </c>
      <c r="S376" s="8">
        <v>867.51665263589598</v>
      </c>
      <c r="T376" s="8">
        <v>1109.1021222679699</v>
      </c>
      <c r="U376" s="8">
        <v>4942</v>
      </c>
      <c r="V376" s="8">
        <v>5816</v>
      </c>
      <c r="W376" s="8">
        <v>4848</v>
      </c>
      <c r="X376" s="8">
        <v>4828</v>
      </c>
      <c r="Y376" s="8">
        <v>4296</v>
      </c>
      <c r="Z376" s="8">
        <v>5025</v>
      </c>
      <c r="AA376" s="8">
        <v>4371</v>
      </c>
      <c r="AB376" s="8">
        <v>4126</v>
      </c>
      <c r="AC376" s="8">
        <v>2487.6337561627101</v>
      </c>
      <c r="AD376" s="8">
        <v>2703.4266145746201</v>
      </c>
      <c r="AE376" s="8">
        <v>2087.7364285174399</v>
      </c>
      <c r="AF376" s="8">
        <v>1999.4026518457899</v>
      </c>
      <c r="AG376" s="8">
        <v>1647.96642757217</v>
      </c>
      <c r="AH376" s="8">
        <v>2378.8112036734501</v>
      </c>
      <c r="AI376" s="8">
        <v>1850.3984967589599</v>
      </c>
      <c r="AJ376" s="8">
        <v>1977.5330594067</v>
      </c>
      <c r="AK376" s="8">
        <v>3759.5</v>
      </c>
      <c r="AL376" s="8">
        <v>1220.0199238956607</v>
      </c>
      <c r="AM376" s="8">
        <v>4781.5</v>
      </c>
      <c r="AN376" s="8">
        <v>2141.6135798139803</v>
      </c>
      <c r="AP376" s="5">
        <f t="shared" si="53"/>
        <v>3430.5</v>
      </c>
      <c r="AQ376" s="5">
        <f t="shared" si="54"/>
        <v>4454.5</v>
      </c>
      <c r="AR376" s="5">
        <f t="shared" si="55"/>
        <v>1103.0475451653551</v>
      </c>
      <c r="AS376" s="5">
        <f t="shared" si="56"/>
        <v>1963.6772968528198</v>
      </c>
      <c r="AT376" s="5">
        <f t="shared" si="57"/>
        <v>177</v>
      </c>
      <c r="AU376" s="5" t="str">
        <f t="shared" si="59"/>
        <v>France</v>
      </c>
      <c r="AW376" s="5">
        <f t="shared" si="58"/>
        <v>177</v>
      </c>
    </row>
    <row r="377" spans="1:49" x14ac:dyDescent="0.2">
      <c r="A377" s="7" t="s">
        <v>2911</v>
      </c>
      <c r="B377" s="7" t="s">
        <v>917</v>
      </c>
      <c r="C377" s="7" t="s">
        <v>918</v>
      </c>
      <c r="D377" s="7" t="s">
        <v>3415</v>
      </c>
      <c r="E377" s="8">
        <v>2266</v>
      </c>
      <c r="F377" s="8">
        <v>2541</v>
      </c>
      <c r="G377" s="8">
        <v>2218</v>
      </c>
      <c r="H377" s="8">
        <v>2333</v>
      </c>
      <c r="I377" s="8">
        <v>2006</v>
      </c>
      <c r="J377" s="8">
        <v>2786</v>
      </c>
      <c r="K377" s="8">
        <v>2277</v>
      </c>
      <c r="L377" s="8">
        <v>2279</v>
      </c>
      <c r="M377" s="8">
        <v>271.90205291860798</v>
      </c>
      <c r="N377" s="8">
        <v>356.24819063671299</v>
      </c>
      <c r="O377" s="8">
        <v>301.45323322084897</v>
      </c>
      <c r="P377" s="8">
        <v>279.352256152162</v>
      </c>
      <c r="Q377" s="8">
        <v>264.32806959221898</v>
      </c>
      <c r="R377" s="8">
        <v>413.75688465217303</v>
      </c>
      <c r="S377" s="8">
        <v>248.118254779442</v>
      </c>
      <c r="T377" s="8">
        <v>272.10675312905403</v>
      </c>
      <c r="U377" s="8">
        <v>2931</v>
      </c>
      <c r="V377" s="8">
        <v>3142</v>
      </c>
      <c r="W377" s="8">
        <v>2934</v>
      </c>
      <c r="X377" s="8">
        <v>3003</v>
      </c>
      <c r="Y377" s="8">
        <v>2737</v>
      </c>
      <c r="Z377" s="8">
        <v>3239</v>
      </c>
      <c r="AA377" s="8">
        <v>3134</v>
      </c>
      <c r="AB377" s="8">
        <v>3006</v>
      </c>
      <c r="AC377" s="8">
        <v>626.31495069772598</v>
      </c>
      <c r="AD377" s="8">
        <v>662.70225707994996</v>
      </c>
      <c r="AE377" s="8">
        <v>544.16939496112502</v>
      </c>
      <c r="AF377" s="8">
        <v>604.50538972406798</v>
      </c>
      <c r="AG377" s="8">
        <v>500.39248953463402</v>
      </c>
      <c r="AH377" s="8">
        <v>802.03917954861095</v>
      </c>
      <c r="AI377" s="8">
        <v>533.87685302183695</v>
      </c>
      <c r="AJ377" s="8">
        <v>554.177996714085</v>
      </c>
      <c r="AK377" s="8">
        <v>2338.25</v>
      </c>
      <c r="AL377" s="8">
        <v>300.90821188515253</v>
      </c>
      <c r="AM377" s="8">
        <v>3015.75</v>
      </c>
      <c r="AN377" s="8">
        <v>603.52231391025441</v>
      </c>
      <c r="AP377" s="5">
        <f t="shared" si="53"/>
        <v>2337</v>
      </c>
      <c r="AQ377" s="5">
        <f t="shared" si="54"/>
        <v>3029</v>
      </c>
      <c r="AR377" s="5">
        <f t="shared" si="55"/>
        <v>295.53244366101001</v>
      </c>
      <c r="AS377" s="5">
        <f t="shared" si="56"/>
        <v>597.62162970479176</v>
      </c>
      <c r="AT377" s="5">
        <f t="shared" si="57"/>
        <v>42</v>
      </c>
      <c r="AU377" s="5" t="str">
        <f t="shared" si="59"/>
        <v>France</v>
      </c>
      <c r="AW377" s="5">
        <f t="shared" si="58"/>
        <v>42</v>
      </c>
    </row>
    <row r="378" spans="1:49" x14ac:dyDescent="0.2">
      <c r="A378" s="7" t="s">
        <v>2911</v>
      </c>
      <c r="B378" s="7" t="s">
        <v>919</v>
      </c>
      <c r="C378" s="7" t="s">
        <v>920</v>
      </c>
      <c r="D378" s="7">
        <v>1017076</v>
      </c>
      <c r="E378" s="8">
        <v>2193</v>
      </c>
      <c r="F378" s="8">
        <v>2951</v>
      </c>
      <c r="G378" s="8">
        <v>2671</v>
      </c>
      <c r="H378" s="8">
        <v>2519</v>
      </c>
      <c r="I378" s="8">
        <v>2728</v>
      </c>
      <c r="J378" s="8">
        <v>2672</v>
      </c>
      <c r="K378" s="8">
        <v>2572</v>
      </c>
      <c r="L378" s="8">
        <v>2598</v>
      </c>
      <c r="M378" s="8">
        <v>352.74581502668798</v>
      </c>
      <c r="N378" s="8">
        <v>637.92216043940505</v>
      </c>
      <c r="O378" s="8">
        <v>421.42739304383502</v>
      </c>
      <c r="P378" s="8">
        <v>1056.90900204479</v>
      </c>
      <c r="Q378" s="8">
        <v>1177.8486009892399</v>
      </c>
      <c r="R378" s="8">
        <v>571.96443080065899</v>
      </c>
      <c r="S378" s="8">
        <v>316.03893300178498</v>
      </c>
      <c r="T378" s="8">
        <v>365.87933810823398</v>
      </c>
      <c r="U378" s="8">
        <v>3276</v>
      </c>
      <c r="V378" s="8">
        <v>3833</v>
      </c>
      <c r="W378" s="8">
        <v>3515</v>
      </c>
      <c r="X378" s="8">
        <v>3492</v>
      </c>
      <c r="Y378" s="8">
        <v>3462</v>
      </c>
      <c r="Z378" s="8">
        <v>3406</v>
      </c>
      <c r="AA378" s="8">
        <v>3219</v>
      </c>
      <c r="AB378" s="8">
        <v>3211</v>
      </c>
      <c r="AC378" s="8">
        <v>873.47136701990098</v>
      </c>
      <c r="AD378" s="8">
        <v>1177.3336156185801</v>
      </c>
      <c r="AE378" s="8">
        <v>778.63173240125195</v>
      </c>
      <c r="AF378" s="8">
        <v>1934.7538131234301</v>
      </c>
      <c r="AG378" s="8">
        <v>1873.5818910374701</v>
      </c>
      <c r="AH378" s="8">
        <v>1045.7106109333299</v>
      </c>
      <c r="AI378" s="8">
        <v>712.68368649796105</v>
      </c>
      <c r="AJ378" s="8">
        <v>746.60148000436402</v>
      </c>
      <c r="AK378" s="8">
        <v>2613</v>
      </c>
      <c r="AL378" s="8">
        <v>612.59195918182945</v>
      </c>
      <c r="AM378" s="8">
        <v>3426.75</v>
      </c>
      <c r="AN378" s="8">
        <v>1142.8460245795359</v>
      </c>
      <c r="AP378" s="5">
        <f t="shared" si="53"/>
        <v>2642.5</v>
      </c>
      <c r="AQ378" s="5">
        <f t="shared" si="54"/>
        <v>3324.5</v>
      </c>
      <c r="AR378" s="5">
        <f t="shared" si="55"/>
        <v>697.72806098894159</v>
      </c>
      <c r="AS378" s="5">
        <f t="shared" si="56"/>
        <v>1094.6444171182811</v>
      </c>
      <c r="AT378" s="5">
        <f t="shared" si="57"/>
        <v>65</v>
      </c>
      <c r="AU378" s="5" t="str">
        <f t="shared" si="59"/>
        <v>France</v>
      </c>
      <c r="AW378" s="5">
        <f t="shared" si="58"/>
        <v>65</v>
      </c>
    </row>
    <row r="379" spans="1:49" x14ac:dyDescent="0.2">
      <c r="A379" s="7" t="s">
        <v>2911</v>
      </c>
      <c r="B379" s="7" t="s">
        <v>922</v>
      </c>
      <c r="C379" s="7" t="s">
        <v>923</v>
      </c>
      <c r="D379" s="7">
        <v>300174</v>
      </c>
      <c r="E379" s="8">
        <v>3435</v>
      </c>
      <c r="F379" s="8">
        <v>4064</v>
      </c>
      <c r="G379" s="8">
        <v>3737</v>
      </c>
      <c r="H379" s="8">
        <v>4136</v>
      </c>
      <c r="I379" s="8">
        <v>4029</v>
      </c>
      <c r="J379" s="8">
        <v>4257</v>
      </c>
      <c r="K379" s="8">
        <v>3332</v>
      </c>
      <c r="L379" s="8">
        <v>3145</v>
      </c>
      <c r="M379" s="8">
        <v>1004.21356688971</v>
      </c>
      <c r="N379" s="8">
        <v>1846.61306475998</v>
      </c>
      <c r="O379" s="8">
        <v>1233.49503661624</v>
      </c>
      <c r="P379" s="8">
        <v>2489.12609582096</v>
      </c>
      <c r="Q379" s="8">
        <v>2709.22949106133</v>
      </c>
      <c r="R379" s="8">
        <v>1918.7233187884301</v>
      </c>
      <c r="S379" s="8">
        <v>818.46227382826999</v>
      </c>
      <c r="T379" s="8">
        <v>820.27763890270001</v>
      </c>
      <c r="U379" s="8">
        <v>4403</v>
      </c>
      <c r="V379" s="8">
        <v>5332</v>
      </c>
      <c r="W379" s="8">
        <v>4621</v>
      </c>
      <c r="X379" s="8">
        <v>5115</v>
      </c>
      <c r="Y379" s="8">
        <v>4676</v>
      </c>
      <c r="Z379" s="8">
        <v>5013</v>
      </c>
      <c r="AA379" s="8">
        <v>4358</v>
      </c>
      <c r="AB379" s="8">
        <v>4203</v>
      </c>
      <c r="AC379" s="8">
        <v>2111.3291988699798</v>
      </c>
      <c r="AD379" s="8">
        <v>3454.87252153496</v>
      </c>
      <c r="AE379" s="8">
        <v>2124.40635223451</v>
      </c>
      <c r="AF379" s="8">
        <v>3875.1953422030001</v>
      </c>
      <c r="AG379" s="8">
        <v>3960.1121605554499</v>
      </c>
      <c r="AH379" s="8">
        <v>2940.32404255148</v>
      </c>
      <c r="AI379" s="8">
        <v>1705.7067742601</v>
      </c>
      <c r="AJ379" s="8">
        <v>1683.09156526635</v>
      </c>
      <c r="AK379" s="8">
        <v>3766.875</v>
      </c>
      <c r="AL379" s="8">
        <v>1605.0175608334528</v>
      </c>
      <c r="AM379" s="8">
        <v>4715.125</v>
      </c>
      <c r="AN379" s="8">
        <v>2731.8797446844787</v>
      </c>
      <c r="AP379" s="5">
        <f t="shared" si="53"/>
        <v>3690.75</v>
      </c>
      <c r="AQ379" s="5">
        <f t="shared" si="54"/>
        <v>4562.5</v>
      </c>
      <c r="AR379" s="5">
        <f t="shared" si="55"/>
        <v>1751.1637636803378</v>
      </c>
      <c r="AS379" s="5">
        <f t="shared" si="56"/>
        <v>2572.3086356583449</v>
      </c>
      <c r="AT379" s="5">
        <f t="shared" si="57"/>
        <v>224</v>
      </c>
      <c r="AU379" s="5" t="str">
        <f t="shared" si="59"/>
        <v>France</v>
      </c>
      <c r="AW379" s="5">
        <f t="shared" si="58"/>
        <v>224</v>
      </c>
    </row>
    <row r="380" spans="1:49" x14ac:dyDescent="0.2">
      <c r="A380" s="7" t="s">
        <v>2911</v>
      </c>
      <c r="B380" s="7" t="s">
        <v>925</v>
      </c>
      <c r="C380" s="7" t="s">
        <v>926</v>
      </c>
      <c r="D380" s="7">
        <v>198530</v>
      </c>
      <c r="E380" s="8">
        <v>4278</v>
      </c>
      <c r="F380" s="8">
        <v>5226</v>
      </c>
      <c r="G380" s="8">
        <v>4158</v>
      </c>
      <c r="H380" s="8">
        <v>4224</v>
      </c>
      <c r="I380" s="8">
        <v>4075</v>
      </c>
      <c r="J380" s="8">
        <v>3681</v>
      </c>
      <c r="K380" s="8">
        <v>3493</v>
      </c>
      <c r="L380" s="8">
        <v>3948</v>
      </c>
      <c r="M380" s="8">
        <v>1390.7057159655401</v>
      </c>
      <c r="N380" s="8">
        <v>1888.94879694611</v>
      </c>
      <c r="O380" s="8">
        <v>1631.03526034122</v>
      </c>
      <c r="P380" s="8">
        <v>2122.6028061861002</v>
      </c>
      <c r="Q380" s="8">
        <v>2171.2172926958101</v>
      </c>
      <c r="R380" s="8">
        <v>1389.0556987176799</v>
      </c>
      <c r="S380" s="8">
        <v>1383.1790133670499</v>
      </c>
      <c r="T380" s="8">
        <v>1324.7030564587101</v>
      </c>
      <c r="U380" s="8">
        <v>5598</v>
      </c>
      <c r="V380" s="8">
        <v>6297</v>
      </c>
      <c r="W380" s="8">
        <v>5430</v>
      </c>
      <c r="X380" s="8">
        <v>5200</v>
      </c>
      <c r="Y380" s="8">
        <v>5148</v>
      </c>
      <c r="Z380" s="8">
        <v>4760</v>
      </c>
      <c r="AA380" s="8">
        <v>4647</v>
      </c>
      <c r="AB380" s="8">
        <v>4642</v>
      </c>
      <c r="AC380" s="8">
        <v>3071.5082312534601</v>
      </c>
      <c r="AD380" s="8">
        <v>3379.8159308795298</v>
      </c>
      <c r="AE380" s="8">
        <v>3014.2255439211799</v>
      </c>
      <c r="AF380" s="8">
        <v>3368.49250574504</v>
      </c>
      <c r="AG380" s="8">
        <v>3469.06666859606</v>
      </c>
      <c r="AH380" s="8">
        <v>2503.7099096383599</v>
      </c>
      <c r="AI380" s="8">
        <v>2832.9348171261699</v>
      </c>
      <c r="AJ380" s="8">
        <v>2494.5780337722599</v>
      </c>
      <c r="AK380" s="8">
        <v>4135.375</v>
      </c>
      <c r="AL380" s="8">
        <v>1662.6809550847775</v>
      </c>
      <c r="AM380" s="8">
        <v>5215.25</v>
      </c>
      <c r="AN380" s="8">
        <v>3016.7914551165077</v>
      </c>
      <c r="AP380" s="5">
        <f t="shared" si="53"/>
        <v>3799.25</v>
      </c>
      <c r="AQ380" s="5">
        <f t="shared" si="54"/>
        <v>4799.25</v>
      </c>
      <c r="AR380" s="5">
        <f t="shared" si="55"/>
        <v>1678.1515734850698</v>
      </c>
      <c r="AS380" s="5">
        <f t="shared" si="56"/>
        <v>2825.0723572832121</v>
      </c>
      <c r="AT380" s="5">
        <f t="shared" si="57"/>
        <v>249</v>
      </c>
      <c r="AU380" s="5" t="str">
        <f t="shared" si="59"/>
        <v>France</v>
      </c>
      <c r="AW380" s="5">
        <f t="shared" si="58"/>
        <v>249</v>
      </c>
    </row>
    <row r="381" spans="1:49" x14ac:dyDescent="0.2">
      <c r="A381" s="7" t="s">
        <v>2911</v>
      </c>
      <c r="B381" s="7" t="s">
        <v>928</v>
      </c>
      <c r="C381" s="7" t="s">
        <v>929</v>
      </c>
      <c r="D381" s="7">
        <v>251356</v>
      </c>
      <c r="E381" s="8">
        <v>5625</v>
      </c>
      <c r="F381" s="8">
        <v>6115</v>
      </c>
      <c r="G381" s="8">
        <v>5062</v>
      </c>
      <c r="H381" s="8">
        <v>5282</v>
      </c>
      <c r="I381" s="8">
        <v>4392</v>
      </c>
      <c r="J381" s="8">
        <v>5029</v>
      </c>
      <c r="K381" s="8">
        <v>4373</v>
      </c>
      <c r="L381" s="8">
        <v>4903</v>
      </c>
      <c r="M381" s="8">
        <v>2291.01191598898</v>
      </c>
      <c r="N381" s="8">
        <v>3078.2457912938298</v>
      </c>
      <c r="O381" s="8">
        <v>2309.6474004602201</v>
      </c>
      <c r="P381" s="8">
        <v>2283.8291810615601</v>
      </c>
      <c r="Q381" s="8">
        <v>1704.0569441520199</v>
      </c>
      <c r="R381" s="8">
        <v>2347.64513956786</v>
      </c>
      <c r="S381" s="8">
        <v>1675.0932239143599</v>
      </c>
      <c r="T381" s="8">
        <v>2212.1931008489501</v>
      </c>
      <c r="U381" s="8">
        <v>6954</v>
      </c>
      <c r="V381" s="8">
        <v>7437</v>
      </c>
      <c r="W381" s="8">
        <v>6484</v>
      </c>
      <c r="X381" s="8">
        <v>6509</v>
      </c>
      <c r="Y381" s="8">
        <v>5383</v>
      </c>
      <c r="Z381" s="8">
        <v>6301</v>
      </c>
      <c r="AA381" s="8">
        <v>5833</v>
      </c>
      <c r="AB381" s="8">
        <v>6138</v>
      </c>
      <c r="AC381" s="8">
        <v>4442.8258445298197</v>
      </c>
      <c r="AD381" s="8">
        <v>5279.7117724125001</v>
      </c>
      <c r="AE381" s="8">
        <v>4039.3155580742</v>
      </c>
      <c r="AF381" s="8">
        <v>3853.6142308479298</v>
      </c>
      <c r="AG381" s="8">
        <v>2873.2133378380399</v>
      </c>
      <c r="AH381" s="8">
        <v>3770.31513185124</v>
      </c>
      <c r="AI381" s="8">
        <v>3252.3209059156802</v>
      </c>
      <c r="AJ381" s="8">
        <v>3781.5463845617301</v>
      </c>
      <c r="AK381" s="8">
        <v>5097.625</v>
      </c>
      <c r="AL381" s="8">
        <v>2237.7153371609725</v>
      </c>
      <c r="AM381" s="8">
        <v>6379.875</v>
      </c>
      <c r="AN381" s="8">
        <v>3911.6078957538921</v>
      </c>
      <c r="AP381" s="5">
        <f t="shared" si="53"/>
        <v>4674.25</v>
      </c>
      <c r="AQ381" s="5">
        <f t="shared" si="54"/>
        <v>5913.75</v>
      </c>
      <c r="AR381" s="5">
        <f t="shared" si="55"/>
        <v>2044.5635179089502</v>
      </c>
      <c r="AS381" s="5">
        <f t="shared" si="56"/>
        <v>3419.3489400416724</v>
      </c>
      <c r="AT381" s="5">
        <f t="shared" si="57"/>
        <v>334</v>
      </c>
      <c r="AU381" s="5" t="str">
        <f t="shared" si="59"/>
        <v>France</v>
      </c>
      <c r="AW381" s="5">
        <f t="shared" si="58"/>
        <v>334</v>
      </c>
    </row>
    <row r="382" spans="1:49" x14ac:dyDescent="0.2">
      <c r="A382" s="7" t="s">
        <v>2911</v>
      </c>
      <c r="B382" s="7" t="s">
        <v>931</v>
      </c>
      <c r="C382" s="7" t="s">
        <v>932</v>
      </c>
      <c r="D382" s="7">
        <v>694515</v>
      </c>
      <c r="E382" s="8">
        <v>2581</v>
      </c>
      <c r="F382" s="8">
        <v>2795</v>
      </c>
      <c r="G382" s="8">
        <v>2582</v>
      </c>
      <c r="H382" s="8">
        <v>2876</v>
      </c>
      <c r="I382" s="8">
        <v>2709</v>
      </c>
      <c r="J382" s="8">
        <v>2583</v>
      </c>
      <c r="K382" s="8">
        <v>2600</v>
      </c>
      <c r="L382" s="8">
        <v>3021</v>
      </c>
      <c r="M382" s="8">
        <v>396.59447504507898</v>
      </c>
      <c r="N382" s="8">
        <v>450.29807470757498</v>
      </c>
      <c r="O382" s="8">
        <v>458.290184198438</v>
      </c>
      <c r="P382" s="8">
        <v>1152.36832094894</v>
      </c>
      <c r="Q382" s="8">
        <v>1018.79391471989</v>
      </c>
      <c r="R382" s="8">
        <v>542.31704352143197</v>
      </c>
      <c r="S382" s="8">
        <v>436.64316691853298</v>
      </c>
      <c r="T382" s="8">
        <v>469.78659507951801</v>
      </c>
      <c r="U382" s="8">
        <v>3201</v>
      </c>
      <c r="V382" s="8">
        <v>3182</v>
      </c>
      <c r="W382" s="8">
        <v>3224</v>
      </c>
      <c r="X382" s="8">
        <v>3501</v>
      </c>
      <c r="Y382" s="8">
        <v>3223</v>
      </c>
      <c r="Z382" s="8">
        <v>3314</v>
      </c>
      <c r="AA382" s="8">
        <v>3430</v>
      </c>
      <c r="AB382" s="8">
        <v>3680</v>
      </c>
      <c r="AC382" s="8">
        <v>846.60549149621602</v>
      </c>
      <c r="AD382" s="8">
        <v>809.30476938504603</v>
      </c>
      <c r="AE382" s="8">
        <v>814.36085866242604</v>
      </c>
      <c r="AF382" s="8">
        <v>1953.6271441317499</v>
      </c>
      <c r="AG382" s="8">
        <v>1642.6608933710199</v>
      </c>
      <c r="AH382" s="8">
        <v>985.65586364089199</v>
      </c>
      <c r="AI382" s="8">
        <v>858.470456721152</v>
      </c>
      <c r="AJ382" s="8">
        <v>930.52646572857498</v>
      </c>
      <c r="AK382" s="8">
        <v>2718.375</v>
      </c>
      <c r="AL382" s="8">
        <v>615.63647189242556</v>
      </c>
      <c r="AM382" s="8">
        <v>3344.375</v>
      </c>
      <c r="AN382" s="8">
        <v>1105.1514928921347</v>
      </c>
      <c r="AP382" s="5">
        <f t="shared" si="53"/>
        <v>2728.25</v>
      </c>
      <c r="AQ382" s="5">
        <f t="shared" si="54"/>
        <v>3411.75</v>
      </c>
      <c r="AR382" s="5">
        <f t="shared" si="55"/>
        <v>723.98180823766256</v>
      </c>
      <c r="AS382" s="5">
        <f t="shared" si="56"/>
        <v>1104.3284198654098</v>
      </c>
      <c r="AT382" s="5">
        <f t="shared" si="57"/>
        <v>77</v>
      </c>
      <c r="AU382" s="5" t="str">
        <f t="shared" si="59"/>
        <v>France</v>
      </c>
      <c r="AW382" s="5">
        <f t="shared" si="58"/>
        <v>77</v>
      </c>
    </row>
    <row r="383" spans="1:49" x14ac:dyDescent="0.2">
      <c r="A383" s="7" t="s">
        <v>2911</v>
      </c>
      <c r="B383" s="7" t="s">
        <v>934</v>
      </c>
      <c r="C383" s="7" t="s">
        <v>935</v>
      </c>
      <c r="D383" s="7">
        <v>86035</v>
      </c>
      <c r="E383" s="8">
        <v>4712</v>
      </c>
      <c r="F383" s="8">
        <v>5511</v>
      </c>
      <c r="G383" s="8">
        <v>4367</v>
      </c>
      <c r="H383" s="8">
        <v>4563</v>
      </c>
      <c r="I383" s="8">
        <v>4424</v>
      </c>
      <c r="J383" s="8">
        <v>4604</v>
      </c>
      <c r="K383" s="8">
        <v>4446</v>
      </c>
      <c r="L383" s="8">
        <v>4557</v>
      </c>
      <c r="M383" s="8">
        <v>2096.4119116738202</v>
      </c>
      <c r="N383" s="8">
        <v>2577.0857330592498</v>
      </c>
      <c r="O383" s="8">
        <v>1930.11220079589</v>
      </c>
      <c r="P383" s="8">
        <v>1721.65138577114</v>
      </c>
      <c r="Q383" s="8">
        <v>1447.9138070103099</v>
      </c>
      <c r="R383" s="8">
        <v>2089.4703699864499</v>
      </c>
      <c r="S383" s="8">
        <v>1552.6056689849099</v>
      </c>
      <c r="T383" s="8">
        <v>1815.26877317188</v>
      </c>
      <c r="U383" s="8">
        <v>6214</v>
      </c>
      <c r="V383" s="8">
        <v>6525</v>
      </c>
      <c r="W383" s="8">
        <v>5613</v>
      </c>
      <c r="X383" s="8">
        <v>5756</v>
      </c>
      <c r="Y383" s="8">
        <v>5136</v>
      </c>
      <c r="Z383" s="8">
        <v>5446</v>
      </c>
      <c r="AA383" s="8">
        <v>4926</v>
      </c>
      <c r="AB383" s="8">
        <v>5383</v>
      </c>
      <c r="AC383" s="8">
        <v>3658.1209136099401</v>
      </c>
      <c r="AD383" s="8">
        <v>3855.4699129764999</v>
      </c>
      <c r="AE383" s="8">
        <v>3038.4231165026599</v>
      </c>
      <c r="AF383" s="8">
        <v>2877.6802958067801</v>
      </c>
      <c r="AG383" s="8">
        <v>2130.4982226266202</v>
      </c>
      <c r="AH383" s="8">
        <v>2963.4147381796802</v>
      </c>
      <c r="AI383" s="8">
        <v>2420.59127905589</v>
      </c>
      <c r="AJ383" s="8">
        <v>2796.4764402124702</v>
      </c>
      <c r="AK383" s="8">
        <v>4648</v>
      </c>
      <c r="AL383" s="8">
        <v>1903.8149813067064</v>
      </c>
      <c r="AM383" s="8">
        <v>5624.875</v>
      </c>
      <c r="AN383" s="8">
        <v>2967.5843648713176</v>
      </c>
      <c r="AP383" s="5">
        <f t="shared" si="53"/>
        <v>4507.75</v>
      </c>
      <c r="AQ383" s="5">
        <f t="shared" si="54"/>
        <v>5222.75</v>
      </c>
      <c r="AR383" s="5">
        <f t="shared" si="55"/>
        <v>1725.382000984938</v>
      </c>
      <c r="AS383" s="5">
        <f t="shared" si="56"/>
        <v>2577.7451700186648</v>
      </c>
      <c r="AT383" s="5">
        <f t="shared" si="57"/>
        <v>324</v>
      </c>
      <c r="AU383" s="5" t="str">
        <f t="shared" si="59"/>
        <v>France</v>
      </c>
      <c r="AW383" s="5">
        <f t="shared" si="58"/>
        <v>324</v>
      </c>
    </row>
    <row r="384" spans="1:49" x14ac:dyDescent="0.2">
      <c r="A384" s="7" t="s">
        <v>2911</v>
      </c>
      <c r="B384" s="7" t="s">
        <v>937</v>
      </c>
      <c r="C384" s="7" t="s">
        <v>938</v>
      </c>
      <c r="D384" s="7">
        <v>198222</v>
      </c>
      <c r="E384" s="8">
        <v>3138</v>
      </c>
      <c r="F384" s="8">
        <v>3823</v>
      </c>
      <c r="G384" s="8">
        <v>3389</v>
      </c>
      <c r="H384" s="8">
        <v>3106</v>
      </c>
      <c r="I384" s="8">
        <v>3266</v>
      </c>
      <c r="J384" s="8">
        <v>3139</v>
      </c>
      <c r="K384" s="8">
        <v>3127</v>
      </c>
      <c r="L384" s="8">
        <v>3308</v>
      </c>
      <c r="M384" s="8">
        <v>666.06572354932496</v>
      </c>
      <c r="N384" s="8">
        <v>923.48884155728501</v>
      </c>
      <c r="O384" s="8">
        <v>781.88037272484905</v>
      </c>
      <c r="P384" s="8">
        <v>749.89338547877901</v>
      </c>
      <c r="Q384" s="8">
        <v>652.08705566091498</v>
      </c>
      <c r="R384" s="8">
        <v>937.16085983649396</v>
      </c>
      <c r="S384" s="8">
        <v>648.254027178873</v>
      </c>
      <c r="T384" s="8">
        <v>680.27309474077595</v>
      </c>
      <c r="U384" s="8">
        <v>4000</v>
      </c>
      <c r="V384" s="8">
        <v>4538</v>
      </c>
      <c r="W384" s="8">
        <v>3678</v>
      </c>
      <c r="X384" s="8">
        <v>3958</v>
      </c>
      <c r="Y384" s="8">
        <v>3680</v>
      </c>
      <c r="Z384" s="8">
        <v>3836</v>
      </c>
      <c r="AA384" s="8">
        <v>3656</v>
      </c>
      <c r="AB384" s="8">
        <v>3870</v>
      </c>
      <c r="AC384" s="8">
        <v>1382.9590981664301</v>
      </c>
      <c r="AD384" s="8">
        <v>1566.2554209085299</v>
      </c>
      <c r="AE384" s="8">
        <v>1356.4421501746599</v>
      </c>
      <c r="AF384" s="8">
        <v>1311.1422022988299</v>
      </c>
      <c r="AG384" s="8">
        <v>1037.76879535545</v>
      </c>
      <c r="AH384" s="8">
        <v>1489.77104161434</v>
      </c>
      <c r="AI384" s="8">
        <v>1189.94279133808</v>
      </c>
      <c r="AJ384" s="8">
        <v>1271.4355215072601</v>
      </c>
      <c r="AK384" s="8">
        <v>3287</v>
      </c>
      <c r="AL384" s="8">
        <v>754.88792009091208</v>
      </c>
      <c r="AM384" s="8">
        <v>3902</v>
      </c>
      <c r="AN384" s="8">
        <v>1325.7146276704475</v>
      </c>
      <c r="AP384" s="5">
        <f t="shared" si="53"/>
        <v>3210</v>
      </c>
      <c r="AQ384" s="5">
        <f t="shared" si="54"/>
        <v>3760.5</v>
      </c>
      <c r="AR384" s="5">
        <f t="shared" si="55"/>
        <v>733.53368457916736</v>
      </c>
      <c r="AS384" s="5">
        <f t="shared" si="56"/>
        <v>1247.2295374537825</v>
      </c>
      <c r="AT384" s="5">
        <f t="shared" si="57"/>
        <v>141</v>
      </c>
      <c r="AU384" s="5" t="str">
        <f t="shared" si="59"/>
        <v>France</v>
      </c>
      <c r="AW384" s="5">
        <f t="shared" si="58"/>
        <v>141</v>
      </c>
    </row>
    <row r="385" spans="1:49" x14ac:dyDescent="0.2">
      <c r="A385" s="7" t="s">
        <v>2911</v>
      </c>
      <c r="B385" s="7" t="s">
        <v>940</v>
      </c>
      <c r="C385" s="7" t="s">
        <v>941</v>
      </c>
      <c r="D385" s="7" t="s">
        <v>3415</v>
      </c>
      <c r="E385" s="8">
        <v>6077</v>
      </c>
      <c r="F385" s="8">
        <v>6458</v>
      </c>
      <c r="G385" s="8">
        <v>6069</v>
      </c>
      <c r="H385" s="8">
        <v>5644</v>
      </c>
      <c r="I385" s="8">
        <v>5476</v>
      </c>
      <c r="J385" s="8">
        <v>6536</v>
      </c>
      <c r="K385" s="8">
        <v>6006</v>
      </c>
      <c r="L385" s="8">
        <v>5898</v>
      </c>
      <c r="M385" s="8">
        <v>2710.4072398190001</v>
      </c>
      <c r="N385" s="8">
        <v>3950.5877664873501</v>
      </c>
      <c r="O385" s="8">
        <v>2965.4319404319399</v>
      </c>
      <c r="P385" s="8">
        <v>3050.99206349206</v>
      </c>
      <c r="Q385" s="8">
        <v>2681.6171796118301</v>
      </c>
      <c r="R385" s="8">
        <v>4284.6016142782901</v>
      </c>
      <c r="S385" s="8">
        <v>2927.5458975729598</v>
      </c>
      <c r="T385" s="8">
        <v>3257.32675063032</v>
      </c>
      <c r="U385" s="8">
        <v>7913</v>
      </c>
      <c r="V385" s="8">
        <v>7677</v>
      </c>
      <c r="W385" s="8">
        <v>7093</v>
      </c>
      <c r="X385" s="8">
        <v>7207</v>
      </c>
      <c r="Y385" s="8">
        <v>6792</v>
      </c>
      <c r="Z385" s="8">
        <v>7124</v>
      </c>
      <c r="AA385" s="8">
        <v>6999</v>
      </c>
      <c r="AB385" s="8">
        <v>7237</v>
      </c>
      <c r="AC385" s="8">
        <v>6142.8571428571404</v>
      </c>
      <c r="AD385" s="8">
        <v>5902.2556390977397</v>
      </c>
      <c r="AE385" s="8">
        <v>4662.5442764056597</v>
      </c>
      <c r="AF385" s="8">
        <v>5346.2301587301599</v>
      </c>
      <c r="AG385" s="8">
        <v>4470.5475462356198</v>
      </c>
      <c r="AH385" s="8">
        <v>5249.3407239439002</v>
      </c>
      <c r="AI385" s="8">
        <v>4599.5851763825603</v>
      </c>
      <c r="AJ385" s="8">
        <v>4735.7127636905998</v>
      </c>
      <c r="AK385" s="8">
        <v>6020.5</v>
      </c>
      <c r="AL385" s="8">
        <v>3228.5638065404687</v>
      </c>
      <c r="AM385" s="8">
        <v>7255.25</v>
      </c>
      <c r="AN385" s="8">
        <v>5138.6341784179222</v>
      </c>
      <c r="AP385" s="5">
        <f t="shared" si="53"/>
        <v>5979</v>
      </c>
      <c r="AQ385" s="5">
        <f t="shared" si="54"/>
        <v>7038</v>
      </c>
      <c r="AR385" s="5">
        <f t="shared" si="55"/>
        <v>3240.4167011170921</v>
      </c>
      <c r="AS385" s="5">
        <f t="shared" si="56"/>
        <v>4763.7965525631698</v>
      </c>
      <c r="AT385" s="5">
        <f t="shared" si="57"/>
        <v>455</v>
      </c>
      <c r="AU385" s="5" t="str">
        <f t="shared" si="59"/>
        <v>France</v>
      </c>
      <c r="AW385" s="5">
        <f t="shared" si="58"/>
        <v>455</v>
      </c>
    </row>
    <row r="386" spans="1:49" x14ac:dyDescent="0.2">
      <c r="A386" s="7" t="s">
        <v>3417</v>
      </c>
      <c r="B386" s="7" t="s">
        <v>942</v>
      </c>
      <c r="C386" s="7" t="s">
        <v>943</v>
      </c>
      <c r="D386" s="7" t="s">
        <v>3415</v>
      </c>
      <c r="E386" s="8">
        <v>3191</v>
      </c>
      <c r="F386" s="8">
        <v>3748</v>
      </c>
      <c r="G386" s="8">
        <v>3281</v>
      </c>
      <c r="H386" s="8">
        <v>3462</v>
      </c>
      <c r="I386" s="8">
        <v>3550</v>
      </c>
      <c r="J386" s="8">
        <v>4085</v>
      </c>
      <c r="K386" s="8">
        <v>3094</v>
      </c>
      <c r="L386" s="8">
        <v>3308</v>
      </c>
      <c r="M386" s="8">
        <v>784.21015990580997</v>
      </c>
      <c r="N386" s="8">
        <v>953.94848767612302</v>
      </c>
      <c r="O386" s="8">
        <v>770.18404980045796</v>
      </c>
      <c r="P386" s="8">
        <v>739.74031257604702</v>
      </c>
      <c r="Q386" s="8">
        <v>655.31197867355002</v>
      </c>
      <c r="R386" s="8">
        <v>986.46776433407297</v>
      </c>
      <c r="S386" s="8">
        <v>618.48639123683995</v>
      </c>
      <c r="T386" s="8">
        <v>657.11918846542801</v>
      </c>
      <c r="U386" s="8">
        <v>3854</v>
      </c>
      <c r="V386" s="8">
        <v>4428</v>
      </c>
      <c r="W386" s="8">
        <v>4163</v>
      </c>
      <c r="X386" s="8">
        <v>4370</v>
      </c>
      <c r="Y386" s="8">
        <v>4091</v>
      </c>
      <c r="Z386" s="8">
        <v>4969</v>
      </c>
      <c r="AA386" s="8">
        <v>4412</v>
      </c>
      <c r="AB386" s="8">
        <v>4093</v>
      </c>
      <c r="AC386" s="8">
        <v>1127.5402072517099</v>
      </c>
      <c r="AD386" s="8">
        <v>1341.3975784256299</v>
      </c>
      <c r="AE386" s="8">
        <v>1076.7179881591601</v>
      </c>
      <c r="AF386" s="8">
        <v>1088.31588764099</v>
      </c>
      <c r="AG386" s="8">
        <v>943.16958910501205</v>
      </c>
      <c r="AH386" s="8">
        <v>1535.16395527648</v>
      </c>
      <c r="AI386" s="8">
        <v>1187.3619450598301</v>
      </c>
      <c r="AJ386" s="8">
        <v>904.84083716548105</v>
      </c>
      <c r="AK386" s="8">
        <v>3464.875</v>
      </c>
      <c r="AL386" s="8">
        <v>770.68354158354123</v>
      </c>
      <c r="AM386" s="8">
        <v>4297.5</v>
      </c>
      <c r="AN386" s="8">
        <v>1150.5634985105366</v>
      </c>
      <c r="AP386" s="5">
        <f t="shared" si="53"/>
        <v>3509.25</v>
      </c>
      <c r="AQ386" s="5">
        <f t="shared" si="54"/>
        <v>4391.25</v>
      </c>
      <c r="AR386" s="5">
        <f t="shared" si="55"/>
        <v>731.42512705718764</v>
      </c>
      <c r="AS386" s="5">
        <f t="shared" si="56"/>
        <v>1142.6340816517009</v>
      </c>
      <c r="AT386" s="5">
        <f t="shared" si="57"/>
        <v>190</v>
      </c>
      <c r="AU386" s="5" t="str">
        <f t="shared" si="59"/>
        <v>Croatia</v>
      </c>
      <c r="AV386" s="5">
        <v>13</v>
      </c>
      <c r="AW386" s="5">
        <f t="shared" si="58"/>
        <v>203</v>
      </c>
    </row>
    <row r="387" spans="1:49" x14ac:dyDescent="0.2">
      <c r="A387" s="7" t="s">
        <v>3417</v>
      </c>
      <c r="B387" s="7" t="s">
        <v>945</v>
      </c>
      <c r="C387" s="7" t="s">
        <v>946</v>
      </c>
      <c r="D387" s="7" t="s">
        <v>3415</v>
      </c>
      <c r="E387" s="8">
        <v>4984</v>
      </c>
      <c r="F387" s="8">
        <v>5896</v>
      </c>
      <c r="G387" s="8">
        <v>5239</v>
      </c>
      <c r="H387" s="8">
        <v>5162</v>
      </c>
      <c r="I387" s="8">
        <v>5232</v>
      </c>
      <c r="J387" s="8">
        <v>5408</v>
      </c>
      <c r="K387" s="8">
        <v>4318</v>
      </c>
      <c r="L387" s="8">
        <v>4867</v>
      </c>
      <c r="M387" s="8">
        <v>1916.99211662996</v>
      </c>
      <c r="N387" s="8">
        <v>2368.0276147480499</v>
      </c>
      <c r="O387" s="8">
        <v>2323.18748444218</v>
      </c>
      <c r="P387" s="8">
        <v>1963.2486834285</v>
      </c>
      <c r="Q387" s="8">
        <v>1873.2488181087499</v>
      </c>
      <c r="R387" s="8">
        <v>2633.5441925847799</v>
      </c>
      <c r="S387" s="8">
        <v>1860.14492419775</v>
      </c>
      <c r="T387" s="8">
        <v>1859.50012291288</v>
      </c>
      <c r="U387" s="8">
        <v>6570</v>
      </c>
      <c r="V387" s="8">
        <v>6849</v>
      </c>
      <c r="W387" s="8">
        <v>6552</v>
      </c>
      <c r="X387" s="8">
        <v>6298</v>
      </c>
      <c r="Y387" s="8">
        <v>6154</v>
      </c>
      <c r="Z387" s="8">
        <v>6933</v>
      </c>
      <c r="AA387" s="8">
        <v>6110</v>
      </c>
      <c r="AB387" s="8">
        <v>6057</v>
      </c>
      <c r="AC387" s="8">
        <v>3553.60292411717</v>
      </c>
      <c r="AD387" s="8">
        <v>3857.9533481614299</v>
      </c>
      <c r="AE387" s="8">
        <v>3449.4359761158198</v>
      </c>
      <c r="AF387" s="8">
        <v>2928.0127248506001</v>
      </c>
      <c r="AG387" s="8">
        <v>2895.5814385179801</v>
      </c>
      <c r="AH387" s="8">
        <v>4223.4300678745103</v>
      </c>
      <c r="AI387" s="8">
        <v>3498.7197268750701</v>
      </c>
      <c r="AJ387" s="8">
        <v>2519.8064815299399</v>
      </c>
      <c r="AK387" s="8">
        <v>5138.25</v>
      </c>
      <c r="AL387" s="8">
        <v>2099.7367446316061</v>
      </c>
      <c r="AM387" s="8">
        <v>6440.375</v>
      </c>
      <c r="AN387" s="8">
        <v>3365.8178360053148</v>
      </c>
      <c r="AP387" s="5">
        <f t="shared" si="53"/>
        <v>4956.25</v>
      </c>
      <c r="AQ387" s="5">
        <f t="shared" si="54"/>
        <v>6313.5</v>
      </c>
      <c r="AR387" s="5">
        <f t="shared" si="55"/>
        <v>2037.9373482465319</v>
      </c>
      <c r="AS387" s="5">
        <f t="shared" si="56"/>
        <v>3284.3844286993753</v>
      </c>
      <c r="AT387" s="5">
        <f t="shared" si="57"/>
        <v>360</v>
      </c>
      <c r="AU387" s="5" t="str">
        <f t="shared" si="59"/>
        <v>Croatia</v>
      </c>
      <c r="AW387" s="5">
        <f t="shared" si="58"/>
        <v>360</v>
      </c>
    </row>
    <row r="388" spans="1:49" x14ac:dyDescent="0.2">
      <c r="A388" s="7" t="s">
        <v>3417</v>
      </c>
      <c r="B388" s="7" t="s">
        <v>947</v>
      </c>
      <c r="C388" s="7" t="s">
        <v>948</v>
      </c>
      <c r="D388" s="7" t="s">
        <v>3415</v>
      </c>
      <c r="E388" s="8"/>
      <c r="F388" s="8">
        <v>9022</v>
      </c>
      <c r="G388" s="8">
        <v>8110</v>
      </c>
      <c r="H388" s="8">
        <v>7768</v>
      </c>
      <c r="I388" s="8">
        <v>8477</v>
      </c>
      <c r="J388" s="8">
        <v>7675</v>
      </c>
      <c r="K388" s="8">
        <v>6739</v>
      </c>
      <c r="L388" s="8">
        <v>7080</v>
      </c>
      <c r="M388" s="8"/>
      <c r="N388" s="8">
        <v>7142.8571428571404</v>
      </c>
      <c r="O388" s="8">
        <v>6296.2962962963002</v>
      </c>
      <c r="P388" s="8">
        <v>5800</v>
      </c>
      <c r="Q388" s="8">
        <v>7166.6666666666697</v>
      </c>
      <c r="R388" s="8">
        <v>6333.3333333333303</v>
      </c>
      <c r="S388" s="8">
        <v>4347.8260869565202</v>
      </c>
      <c r="T388" s="8">
        <v>4960.3174603174602</v>
      </c>
      <c r="U388" s="8"/>
      <c r="V388" s="8">
        <v>8370</v>
      </c>
      <c r="W388" s="8">
        <v>7407</v>
      </c>
      <c r="X388" s="8">
        <v>7454</v>
      </c>
      <c r="Y388" s="8">
        <v>8937</v>
      </c>
      <c r="Z388" s="8">
        <v>10000</v>
      </c>
      <c r="AA388" s="8">
        <v>8214</v>
      </c>
      <c r="AB388" s="8">
        <v>7365</v>
      </c>
      <c r="AC388" s="8"/>
      <c r="AD388" s="8">
        <v>6000</v>
      </c>
      <c r="AE388" s="8">
        <v>6507.9365079365098</v>
      </c>
      <c r="AF388" s="8">
        <v>5937.5</v>
      </c>
      <c r="AG388" s="8">
        <v>7416.6666666666697</v>
      </c>
      <c r="AH388" s="8">
        <v>10000</v>
      </c>
      <c r="AI388" s="8">
        <v>6086.95652173913</v>
      </c>
      <c r="AJ388" s="8">
        <v>4989.0109890109898</v>
      </c>
      <c r="AK388" s="8">
        <v>7838.7142857142853</v>
      </c>
      <c r="AL388" s="8">
        <v>6006.7567123467743</v>
      </c>
      <c r="AM388" s="8">
        <v>8249.5714285714294</v>
      </c>
      <c r="AN388" s="8">
        <v>6705.4386693361857</v>
      </c>
      <c r="AP388" s="5">
        <f t="shared" si="53"/>
        <v>7492.75</v>
      </c>
      <c r="AQ388" s="5">
        <f t="shared" si="54"/>
        <v>8629</v>
      </c>
      <c r="AR388" s="5">
        <f t="shared" si="55"/>
        <v>5721.6287094547961</v>
      </c>
      <c r="AS388" s="5">
        <f t="shared" si="56"/>
        <v>7123.1585443541971</v>
      </c>
      <c r="AT388" s="5">
        <f t="shared" si="57"/>
        <v>524</v>
      </c>
      <c r="AU388" s="5" t="str">
        <f t="shared" si="59"/>
        <v>Croatia</v>
      </c>
      <c r="AW388" s="5">
        <f t="shared" si="58"/>
        <v>524</v>
      </c>
    </row>
    <row r="389" spans="1:49" x14ac:dyDescent="0.2">
      <c r="A389" s="7" t="s">
        <v>3417</v>
      </c>
      <c r="B389" s="7" t="s">
        <v>949</v>
      </c>
      <c r="C389" s="7" t="s">
        <v>950</v>
      </c>
      <c r="D389" s="7" t="s">
        <v>3415</v>
      </c>
      <c r="E389" s="8">
        <v>6755</v>
      </c>
      <c r="F389" s="8">
        <v>6336</v>
      </c>
      <c r="G389" s="8">
        <v>6167</v>
      </c>
      <c r="H389" s="8">
        <v>6762</v>
      </c>
      <c r="I389" s="8">
        <v>5383</v>
      </c>
      <c r="J389" s="8">
        <v>5177</v>
      </c>
      <c r="K389" s="8">
        <v>4750</v>
      </c>
      <c r="L389" s="8">
        <v>4814</v>
      </c>
      <c r="M389" s="8">
        <v>4455.6878306878298</v>
      </c>
      <c r="N389" s="8">
        <v>3143.8196506689701</v>
      </c>
      <c r="O389" s="8">
        <v>3119.3227017582999</v>
      </c>
      <c r="P389" s="8">
        <v>3608.97516438414</v>
      </c>
      <c r="Q389" s="8">
        <v>2375.6656889389301</v>
      </c>
      <c r="R389" s="8">
        <v>2492.3504423034501</v>
      </c>
      <c r="S389" s="8">
        <v>1961.55970025377</v>
      </c>
      <c r="T389" s="8">
        <v>1945.165136223</v>
      </c>
      <c r="U389" s="8">
        <v>7448</v>
      </c>
      <c r="V389" s="8">
        <v>6967</v>
      </c>
      <c r="W389" s="8">
        <v>6506</v>
      </c>
      <c r="X389" s="8">
        <v>7526</v>
      </c>
      <c r="Y389" s="8">
        <v>6390</v>
      </c>
      <c r="Z389" s="8">
        <v>6442</v>
      </c>
      <c r="AA389" s="8">
        <v>6957</v>
      </c>
      <c r="AB389" s="8">
        <v>6239</v>
      </c>
      <c r="AC389" s="8">
        <v>4952.6239067055403</v>
      </c>
      <c r="AD389" s="8">
        <v>3952.6504941599301</v>
      </c>
      <c r="AE389" s="8">
        <v>3527.8204471752902</v>
      </c>
      <c r="AF389" s="8">
        <v>4452.8478057889797</v>
      </c>
      <c r="AG389" s="8">
        <v>3183.4436627571999</v>
      </c>
      <c r="AH389" s="8">
        <v>4010.98254293743</v>
      </c>
      <c r="AI389" s="8">
        <v>4163.2762394575302</v>
      </c>
      <c r="AJ389" s="8">
        <v>2812.8286216256902</v>
      </c>
      <c r="AK389" s="8">
        <v>5768</v>
      </c>
      <c r="AL389" s="8">
        <v>2887.8182894022989</v>
      </c>
      <c r="AM389" s="8">
        <v>6809.375</v>
      </c>
      <c r="AN389" s="8">
        <v>3882.0592150759485</v>
      </c>
      <c r="AP389" s="5">
        <f t="shared" si="53"/>
        <v>5031</v>
      </c>
      <c r="AQ389" s="5">
        <f t="shared" si="54"/>
        <v>6507</v>
      </c>
      <c r="AR389" s="5">
        <f t="shared" si="55"/>
        <v>2476.7432264206582</v>
      </c>
      <c r="AS389" s="5">
        <f t="shared" si="56"/>
        <v>3542.6327666944626</v>
      </c>
      <c r="AT389" s="5">
        <f t="shared" si="57"/>
        <v>369</v>
      </c>
      <c r="AU389" s="5" t="str">
        <f t="shared" si="59"/>
        <v>Croatia</v>
      </c>
      <c r="AW389" s="5">
        <f t="shared" si="58"/>
        <v>369</v>
      </c>
    </row>
    <row r="390" spans="1:49" x14ac:dyDescent="0.2">
      <c r="A390" s="7" t="s">
        <v>3417</v>
      </c>
      <c r="B390" s="7" t="s">
        <v>951</v>
      </c>
      <c r="C390" s="7" t="s">
        <v>952</v>
      </c>
      <c r="D390" s="7" t="s">
        <v>3415</v>
      </c>
      <c r="E390" s="8">
        <v>5299</v>
      </c>
      <c r="F390" s="8">
        <v>5772</v>
      </c>
      <c r="G390" s="8">
        <v>5841</v>
      </c>
      <c r="H390" s="8">
        <v>5648</v>
      </c>
      <c r="I390" s="8">
        <v>5060</v>
      </c>
      <c r="J390" s="8">
        <v>6199</v>
      </c>
      <c r="K390" s="8">
        <v>4935</v>
      </c>
      <c r="L390" s="8">
        <v>5230</v>
      </c>
      <c r="M390" s="8">
        <v>1979.83968274415</v>
      </c>
      <c r="N390" s="8">
        <v>2642.0925247591899</v>
      </c>
      <c r="O390" s="8">
        <v>2622.02902913145</v>
      </c>
      <c r="P390" s="8">
        <v>2361.4365004412498</v>
      </c>
      <c r="Q390" s="8">
        <v>1760.23700847276</v>
      </c>
      <c r="R390" s="8">
        <v>3456.6514566514602</v>
      </c>
      <c r="S390" s="8">
        <v>1731.5447239672501</v>
      </c>
      <c r="T390" s="8">
        <v>1977.69096704458</v>
      </c>
      <c r="U390" s="8">
        <v>5979</v>
      </c>
      <c r="V390" s="8">
        <v>6735</v>
      </c>
      <c r="W390" s="8">
        <v>6580</v>
      </c>
      <c r="X390" s="8">
        <v>6367</v>
      </c>
      <c r="Y390" s="8">
        <v>5665</v>
      </c>
      <c r="Z390" s="8">
        <v>7263</v>
      </c>
      <c r="AA390" s="8">
        <v>6408</v>
      </c>
      <c r="AB390" s="8">
        <v>5630</v>
      </c>
      <c r="AC390" s="8">
        <v>2939.8956821817801</v>
      </c>
      <c r="AD390" s="8">
        <v>3524.1995875798698</v>
      </c>
      <c r="AE390" s="8">
        <v>3379.65020843613</v>
      </c>
      <c r="AF390" s="8">
        <v>3233.2351885457201</v>
      </c>
      <c r="AG390" s="8">
        <v>2592.2760858112201</v>
      </c>
      <c r="AH390" s="8">
        <v>4789.66565349544</v>
      </c>
      <c r="AI390" s="8">
        <v>3383.70936693766</v>
      </c>
      <c r="AJ390" s="8">
        <v>2556.7785556737999</v>
      </c>
      <c r="AK390" s="8">
        <v>5498</v>
      </c>
      <c r="AL390" s="8">
        <v>2316.440236651511</v>
      </c>
      <c r="AM390" s="8">
        <v>6328.375</v>
      </c>
      <c r="AN390" s="8">
        <v>3299.9262910827019</v>
      </c>
      <c r="AP390" s="5">
        <f t="shared" si="53"/>
        <v>5356</v>
      </c>
      <c r="AQ390" s="5">
        <f t="shared" si="54"/>
        <v>6241.5</v>
      </c>
      <c r="AR390" s="5">
        <f t="shared" si="55"/>
        <v>2257.51213131546</v>
      </c>
      <c r="AS390" s="5">
        <f t="shared" si="56"/>
        <v>3330.6074154795301</v>
      </c>
      <c r="AT390" s="5">
        <f t="shared" si="57"/>
        <v>396</v>
      </c>
      <c r="AU390" s="5" t="str">
        <f t="shared" si="59"/>
        <v>Croatia</v>
      </c>
      <c r="AW390" s="5">
        <f t="shared" si="58"/>
        <v>396</v>
      </c>
    </row>
    <row r="391" spans="1:49" x14ac:dyDescent="0.2">
      <c r="A391" s="7" t="s">
        <v>3417</v>
      </c>
      <c r="B391" s="7" t="s">
        <v>953</v>
      </c>
      <c r="C391" s="7" t="s">
        <v>954</v>
      </c>
      <c r="D391" s="7" t="s">
        <v>3415</v>
      </c>
      <c r="E391" s="8">
        <v>7689</v>
      </c>
      <c r="F391" s="8">
        <v>8295</v>
      </c>
      <c r="G391" s="8">
        <v>9167</v>
      </c>
      <c r="H391" s="8">
        <v>7738</v>
      </c>
      <c r="I391" s="8">
        <v>7037</v>
      </c>
      <c r="J391" s="8">
        <v>8750</v>
      </c>
      <c r="K391" s="8">
        <v>7685</v>
      </c>
      <c r="L391" s="8">
        <v>8646</v>
      </c>
      <c r="M391" s="8">
        <v>5000</v>
      </c>
      <c r="N391" s="8">
        <v>5500</v>
      </c>
      <c r="O391" s="8">
        <v>8571.4285714285706</v>
      </c>
      <c r="P391" s="8">
        <v>4615.3846153846198</v>
      </c>
      <c r="Q391" s="8">
        <v>2727.2727272727302</v>
      </c>
      <c r="R391" s="8">
        <v>8000</v>
      </c>
      <c r="S391" s="8">
        <v>6666.6666666666697</v>
      </c>
      <c r="T391" s="8">
        <v>7352.9411764705901</v>
      </c>
      <c r="U391" s="8">
        <v>8750</v>
      </c>
      <c r="V391" s="8">
        <v>10000</v>
      </c>
      <c r="W391" s="8">
        <v>10000</v>
      </c>
      <c r="X391" s="8">
        <v>10000</v>
      </c>
      <c r="Y391" s="8">
        <v>10000</v>
      </c>
      <c r="Z391" s="8"/>
      <c r="AA391" s="8">
        <v>9375</v>
      </c>
      <c r="AB391" s="8">
        <v>8750</v>
      </c>
      <c r="AC391" s="8">
        <v>8000</v>
      </c>
      <c r="AD391" s="8">
        <v>10000</v>
      </c>
      <c r="AE391" s="8">
        <v>10000</v>
      </c>
      <c r="AF391" s="8">
        <v>10000</v>
      </c>
      <c r="AG391" s="8">
        <v>10000</v>
      </c>
      <c r="AH391" s="8"/>
      <c r="AI391" s="8">
        <v>8888.8888888888905</v>
      </c>
      <c r="AJ391" s="8">
        <v>7307.6923076923104</v>
      </c>
      <c r="AK391" s="8">
        <v>8125.875</v>
      </c>
      <c r="AL391" s="8">
        <v>6054.211719652898</v>
      </c>
      <c r="AM391" s="8">
        <v>9553.5714285714294</v>
      </c>
      <c r="AN391" s="8">
        <v>9170.9401709401718</v>
      </c>
      <c r="AP391" s="5">
        <f t="shared" ref="AP391:AP454" si="60">IF(COUNT(AVERAGE(I391:L391))=1,AVERAGE(I391:L391),99999)</f>
        <v>8029.5</v>
      </c>
      <c r="AQ391" s="5">
        <f t="shared" ref="AQ391:AQ454" si="61">IF(COUNT(AVERAGE(Y391:AB391))=1,AVERAGE(Y391:AB391),99999)</f>
        <v>9375</v>
      </c>
      <c r="AR391" s="5">
        <f t="shared" ref="AR391:AR454" si="62">IF(COUNT(AVERAGE(P391:T391))=1,AVERAGE(P391:T391),99999)</f>
        <v>5872.4530371589226</v>
      </c>
      <c r="AS391" s="5">
        <f t="shared" ref="AS391:AS454" si="63">IF(COUNT(AVERAGE(AG391:AJ391))=1,AVERAGE(AG391:AJ391),99999)</f>
        <v>8732.1937321937348</v>
      </c>
      <c r="AT391" s="5">
        <f t="shared" ref="AT391:AT454" si="64">RANK(AP391,$AP$70:$AP$660,1)</f>
        <v>552</v>
      </c>
      <c r="AU391" s="5" t="str">
        <f t="shared" si="59"/>
        <v>Croatia</v>
      </c>
      <c r="AW391" s="5">
        <f t="shared" ref="AW391:AW454" si="65">AV391+AT391</f>
        <v>552</v>
      </c>
    </row>
    <row r="392" spans="1:49" x14ac:dyDescent="0.2">
      <c r="A392" s="7" t="s">
        <v>3417</v>
      </c>
      <c r="B392" s="7" t="s">
        <v>955</v>
      </c>
      <c r="C392" s="7" t="s">
        <v>956</v>
      </c>
      <c r="D392" s="7" t="s">
        <v>3415</v>
      </c>
      <c r="E392" s="8">
        <v>7266</v>
      </c>
      <c r="F392" s="8">
        <v>7509</v>
      </c>
      <c r="G392" s="8">
        <v>7701</v>
      </c>
      <c r="H392" s="8">
        <v>7911</v>
      </c>
      <c r="I392" s="8">
        <v>7664</v>
      </c>
      <c r="J392" s="8">
        <v>7827</v>
      </c>
      <c r="K392" s="8">
        <v>5922</v>
      </c>
      <c r="L392" s="8">
        <v>6346</v>
      </c>
      <c r="M392" s="8">
        <v>4592.80303030303</v>
      </c>
      <c r="N392" s="8">
        <v>3915.8163265306098</v>
      </c>
      <c r="O392" s="8">
        <v>4088.7380593262901</v>
      </c>
      <c r="P392" s="8">
        <v>4871.7948717948702</v>
      </c>
      <c r="Q392" s="8">
        <v>4186.3517060367403</v>
      </c>
      <c r="R392" s="8">
        <v>5523.8095238095202</v>
      </c>
      <c r="S392" s="8">
        <v>2838.9725255396902</v>
      </c>
      <c r="T392" s="8">
        <v>3718.27315541601</v>
      </c>
      <c r="U392" s="8">
        <v>8243</v>
      </c>
      <c r="V392" s="8">
        <v>8194</v>
      </c>
      <c r="W392" s="8">
        <v>8665</v>
      </c>
      <c r="X392" s="8">
        <v>8849</v>
      </c>
      <c r="Y392" s="8">
        <v>8224</v>
      </c>
      <c r="Z392" s="8">
        <v>8633</v>
      </c>
      <c r="AA392" s="8">
        <v>6711</v>
      </c>
      <c r="AB392" s="8">
        <v>7266</v>
      </c>
      <c r="AC392" s="8">
        <v>6706.82730923695</v>
      </c>
      <c r="AD392" s="8">
        <v>6382.3529411764703</v>
      </c>
      <c r="AE392" s="8">
        <v>6107.2796934865901</v>
      </c>
      <c r="AF392" s="8">
        <v>7741.9354838709696</v>
      </c>
      <c r="AG392" s="8">
        <v>6815.4761904761899</v>
      </c>
      <c r="AH392" s="8">
        <v>7500</v>
      </c>
      <c r="AI392" s="8">
        <v>4174.4899980194105</v>
      </c>
      <c r="AJ392" s="8">
        <v>4898.32535885167</v>
      </c>
      <c r="AK392" s="8">
        <v>7268.25</v>
      </c>
      <c r="AL392" s="8">
        <v>4217.0698998445951</v>
      </c>
      <c r="AM392" s="8">
        <v>8098.125</v>
      </c>
      <c r="AN392" s="8">
        <v>6290.8358718897807</v>
      </c>
      <c r="AP392" s="5">
        <f t="shared" si="60"/>
        <v>6939.75</v>
      </c>
      <c r="AQ392" s="5">
        <f t="shared" si="61"/>
        <v>7708.5</v>
      </c>
      <c r="AR392" s="5">
        <f t="shared" si="62"/>
        <v>4227.8403565193667</v>
      </c>
      <c r="AS392" s="5">
        <f t="shared" si="63"/>
        <v>5847.0728868368178</v>
      </c>
      <c r="AT392" s="5">
        <f t="shared" si="64"/>
        <v>498</v>
      </c>
      <c r="AU392" s="5" t="str">
        <f t="shared" ref="AU392:AU455" si="66">IF(A392&lt;&gt;A391,A392,AU391)</f>
        <v>Croatia</v>
      </c>
      <c r="AW392" s="5">
        <f t="shared" si="65"/>
        <v>498</v>
      </c>
    </row>
    <row r="393" spans="1:49" x14ac:dyDescent="0.2">
      <c r="A393" s="7" t="s">
        <v>3033</v>
      </c>
      <c r="B393" s="7" t="s">
        <v>957</v>
      </c>
      <c r="C393" s="7" t="s">
        <v>958</v>
      </c>
      <c r="D393" s="7">
        <v>2997958</v>
      </c>
      <c r="E393" s="8">
        <v>2147</v>
      </c>
      <c r="F393" s="8">
        <v>2099</v>
      </c>
      <c r="G393" s="8">
        <v>1943</v>
      </c>
      <c r="H393" s="8">
        <v>2204</v>
      </c>
      <c r="I393" s="8">
        <v>2214</v>
      </c>
      <c r="J393" s="8">
        <v>2576</v>
      </c>
      <c r="K393" s="8">
        <v>2610</v>
      </c>
      <c r="L393" s="8">
        <v>2371</v>
      </c>
      <c r="M393" s="8">
        <v>163.543592416801</v>
      </c>
      <c r="N393" s="8">
        <v>218.96952902101901</v>
      </c>
      <c r="O393" s="8">
        <v>194.81101438699099</v>
      </c>
      <c r="P393" s="8">
        <v>271.66388495302402</v>
      </c>
      <c r="Q393" s="8">
        <v>259.306847049959</v>
      </c>
      <c r="R393" s="8">
        <v>394.31501817460997</v>
      </c>
      <c r="S393" s="8">
        <v>326.99090033858698</v>
      </c>
      <c r="T393" s="8">
        <v>233.93711808758701</v>
      </c>
      <c r="U393" s="8">
        <v>2658</v>
      </c>
      <c r="V393" s="8">
        <v>2855</v>
      </c>
      <c r="W393" s="8">
        <v>2237</v>
      </c>
      <c r="X393" s="8">
        <v>2969</v>
      </c>
      <c r="Y393" s="8">
        <v>3440</v>
      </c>
      <c r="Z393" s="8">
        <v>3661</v>
      </c>
      <c r="AA393" s="8">
        <v>3497</v>
      </c>
      <c r="AB393" s="8">
        <v>3098</v>
      </c>
      <c r="AC393" s="8">
        <v>306.49470442580099</v>
      </c>
      <c r="AD393" s="8">
        <v>407.38296620339599</v>
      </c>
      <c r="AE393" s="8">
        <v>308.72316335314298</v>
      </c>
      <c r="AF393" s="8">
        <v>598.43584955111601</v>
      </c>
      <c r="AG393" s="8">
        <v>668.11757697046403</v>
      </c>
      <c r="AH393" s="8">
        <v>1036.8376269427399</v>
      </c>
      <c r="AI393" s="8">
        <v>742.86900938788199</v>
      </c>
      <c r="AJ393" s="8">
        <v>510.84507547355099</v>
      </c>
      <c r="AK393" s="8">
        <v>2270.5</v>
      </c>
      <c r="AL393" s="8">
        <v>257.94223805357228</v>
      </c>
      <c r="AM393" s="8">
        <v>3051.875</v>
      </c>
      <c r="AN393" s="8">
        <v>572.46324653851161</v>
      </c>
      <c r="AP393" s="5">
        <f t="shared" si="60"/>
        <v>2442.75</v>
      </c>
      <c r="AQ393" s="5">
        <f t="shared" si="61"/>
        <v>3424</v>
      </c>
      <c r="AR393" s="5">
        <f t="shared" si="62"/>
        <v>297.24275372075334</v>
      </c>
      <c r="AS393" s="5">
        <f t="shared" si="63"/>
        <v>739.66732219365929</v>
      </c>
      <c r="AT393" s="5">
        <f t="shared" si="64"/>
        <v>50</v>
      </c>
      <c r="AU393" s="5" t="str">
        <f t="shared" si="66"/>
        <v>Hungary</v>
      </c>
      <c r="AV393" s="5">
        <v>14</v>
      </c>
      <c r="AW393" s="5">
        <f t="shared" si="65"/>
        <v>64</v>
      </c>
    </row>
    <row r="394" spans="1:49" x14ac:dyDescent="0.2">
      <c r="A394" s="7" t="s">
        <v>3033</v>
      </c>
      <c r="B394" s="7" t="s">
        <v>961</v>
      </c>
      <c r="C394" s="7" t="s">
        <v>962</v>
      </c>
      <c r="D394" s="7">
        <v>285599</v>
      </c>
      <c r="E394" s="8">
        <v>4700</v>
      </c>
      <c r="F394" s="8">
        <v>5687</v>
      </c>
      <c r="G394" s="8">
        <v>5577</v>
      </c>
      <c r="H394" s="8">
        <v>5581</v>
      </c>
      <c r="I394" s="8">
        <v>5054</v>
      </c>
      <c r="J394" s="8">
        <v>5650</v>
      </c>
      <c r="K394" s="8">
        <v>5512</v>
      </c>
      <c r="L394" s="8">
        <v>5422</v>
      </c>
      <c r="M394" s="8">
        <v>1576.8377349145501</v>
      </c>
      <c r="N394" s="8">
        <v>2372.57565751109</v>
      </c>
      <c r="O394" s="8">
        <v>1889.9629840758</v>
      </c>
      <c r="P394" s="8">
        <v>2270.8507962763101</v>
      </c>
      <c r="Q394" s="8">
        <v>1936.9886784074399</v>
      </c>
      <c r="R394" s="8">
        <v>2281.2815753885502</v>
      </c>
      <c r="S394" s="8">
        <v>2325.09579872731</v>
      </c>
      <c r="T394" s="8">
        <v>2123.5645139615399</v>
      </c>
      <c r="U394" s="8">
        <v>6074</v>
      </c>
      <c r="V394" s="8">
        <v>6646</v>
      </c>
      <c r="W394" s="8">
        <v>6149</v>
      </c>
      <c r="X394" s="8">
        <v>6477</v>
      </c>
      <c r="Y394" s="8">
        <v>6666</v>
      </c>
      <c r="Z394" s="8">
        <v>6869</v>
      </c>
      <c r="AA394" s="8">
        <v>6811</v>
      </c>
      <c r="AB394" s="8">
        <v>6013</v>
      </c>
      <c r="AC394" s="8">
        <v>2756.4035346973101</v>
      </c>
      <c r="AD394" s="8">
        <v>3771.0611427691401</v>
      </c>
      <c r="AE394" s="8">
        <v>2771.97803260911</v>
      </c>
      <c r="AF394" s="8">
        <v>3520.6905671715099</v>
      </c>
      <c r="AG394" s="8">
        <v>3000.9416544199598</v>
      </c>
      <c r="AH394" s="8">
        <v>3741.3097962297002</v>
      </c>
      <c r="AI394" s="8">
        <v>3559.0929705215399</v>
      </c>
      <c r="AJ394" s="8">
        <v>2768.92026352215</v>
      </c>
      <c r="AK394" s="8">
        <v>5397.875</v>
      </c>
      <c r="AL394" s="8">
        <v>2097.1447174078239</v>
      </c>
      <c r="AM394" s="8">
        <v>6463.125</v>
      </c>
      <c r="AN394" s="8">
        <v>3236.2997452425525</v>
      </c>
      <c r="AP394" s="5">
        <f t="shared" si="60"/>
        <v>5409.5</v>
      </c>
      <c r="AQ394" s="5">
        <f t="shared" si="61"/>
        <v>6589.75</v>
      </c>
      <c r="AR394" s="5">
        <f t="shared" si="62"/>
        <v>2187.55627255223</v>
      </c>
      <c r="AS394" s="5">
        <f t="shared" si="63"/>
        <v>3267.5661711733374</v>
      </c>
      <c r="AT394" s="5">
        <f t="shared" si="64"/>
        <v>404</v>
      </c>
      <c r="AU394" s="5" t="str">
        <f t="shared" si="66"/>
        <v>Hungary</v>
      </c>
      <c r="AW394" s="5">
        <f t="shared" si="65"/>
        <v>404</v>
      </c>
    </row>
    <row r="395" spans="1:49" x14ac:dyDescent="0.2">
      <c r="A395" s="7" t="s">
        <v>3033</v>
      </c>
      <c r="B395" s="7" t="s">
        <v>964</v>
      </c>
      <c r="C395" s="7" t="s">
        <v>965</v>
      </c>
      <c r="D395" s="7">
        <v>234445</v>
      </c>
      <c r="E395" s="8">
        <v>5747</v>
      </c>
      <c r="F395" s="8">
        <v>6339</v>
      </c>
      <c r="G395" s="8">
        <v>5896</v>
      </c>
      <c r="H395" s="8">
        <v>6238</v>
      </c>
      <c r="I395" s="8">
        <v>5365</v>
      </c>
      <c r="J395" s="8">
        <v>6178</v>
      </c>
      <c r="K395" s="8">
        <v>6165</v>
      </c>
      <c r="L395" s="8">
        <v>6560</v>
      </c>
      <c r="M395" s="8">
        <v>2261.7608599919399</v>
      </c>
      <c r="N395" s="8">
        <v>2735.9377546731198</v>
      </c>
      <c r="O395" s="8">
        <v>2423.5675286860201</v>
      </c>
      <c r="P395" s="8">
        <v>2535.47312110848</v>
      </c>
      <c r="Q395" s="8">
        <v>2242.1727666903398</v>
      </c>
      <c r="R395" s="8">
        <v>3248.4213243706899</v>
      </c>
      <c r="S395" s="8">
        <v>3006.3353007667301</v>
      </c>
      <c r="T395" s="8">
        <v>3227.1068007502099</v>
      </c>
      <c r="U395" s="8">
        <v>6644</v>
      </c>
      <c r="V395" s="8">
        <v>7288</v>
      </c>
      <c r="W395" s="8">
        <v>6836</v>
      </c>
      <c r="X395" s="8">
        <v>7446</v>
      </c>
      <c r="Y395" s="8">
        <v>6790</v>
      </c>
      <c r="Z395" s="8">
        <v>7160</v>
      </c>
      <c r="AA395" s="8">
        <v>6738</v>
      </c>
      <c r="AB395" s="8">
        <v>6868</v>
      </c>
      <c r="AC395" s="8">
        <v>3355.6087080891298</v>
      </c>
      <c r="AD395" s="8">
        <v>3955.4308352591602</v>
      </c>
      <c r="AE395" s="8">
        <v>3339.7289966204899</v>
      </c>
      <c r="AF395" s="8">
        <v>4466.2058371735802</v>
      </c>
      <c r="AG395" s="8">
        <v>3460.0995664280899</v>
      </c>
      <c r="AH395" s="8">
        <v>4883.8088487211298</v>
      </c>
      <c r="AI395" s="8">
        <v>4024.0695412037899</v>
      </c>
      <c r="AJ395" s="8">
        <v>3910.6396944742801</v>
      </c>
      <c r="AK395" s="8">
        <v>6061</v>
      </c>
      <c r="AL395" s="8">
        <v>2710.0969321296916</v>
      </c>
      <c r="AM395" s="8">
        <v>6971.25</v>
      </c>
      <c r="AN395" s="8">
        <v>3924.4490034962064</v>
      </c>
      <c r="AP395" s="5">
        <f t="shared" si="60"/>
        <v>6067</v>
      </c>
      <c r="AQ395" s="5">
        <f t="shared" si="61"/>
        <v>6889</v>
      </c>
      <c r="AR395" s="5">
        <f t="shared" si="62"/>
        <v>2851.9018627372898</v>
      </c>
      <c r="AS395" s="5">
        <f t="shared" si="63"/>
        <v>4069.6544127068228</v>
      </c>
      <c r="AT395" s="5">
        <f t="shared" si="64"/>
        <v>459</v>
      </c>
      <c r="AU395" s="5" t="str">
        <f t="shared" si="66"/>
        <v>Hungary</v>
      </c>
      <c r="AW395" s="5">
        <f t="shared" si="65"/>
        <v>459</v>
      </c>
    </row>
    <row r="396" spans="1:49" x14ac:dyDescent="0.2">
      <c r="A396" s="7" t="s">
        <v>3033</v>
      </c>
      <c r="B396" s="7" t="s">
        <v>967</v>
      </c>
      <c r="C396" s="7" t="s">
        <v>968</v>
      </c>
      <c r="D396" s="7">
        <v>246023</v>
      </c>
      <c r="E396" s="8">
        <v>6336</v>
      </c>
      <c r="F396" s="8">
        <v>5734</v>
      </c>
      <c r="G396" s="8">
        <v>6006</v>
      </c>
      <c r="H396" s="8">
        <v>5423</v>
      </c>
      <c r="I396" s="8">
        <v>5746</v>
      </c>
      <c r="J396" s="8">
        <v>5114</v>
      </c>
      <c r="K396" s="8">
        <v>5011</v>
      </c>
      <c r="L396" s="8">
        <v>5170</v>
      </c>
      <c r="M396" s="8">
        <v>2787.1395477609599</v>
      </c>
      <c r="N396" s="8">
        <v>2818.22660033379</v>
      </c>
      <c r="O396" s="8">
        <v>3357.5116802553098</v>
      </c>
      <c r="P396" s="8">
        <v>2643.3337942974799</v>
      </c>
      <c r="Q396" s="8">
        <v>2562.8381752373798</v>
      </c>
      <c r="R396" s="8">
        <v>2128.8281299098398</v>
      </c>
      <c r="S396" s="8">
        <v>2275.7465182532601</v>
      </c>
      <c r="T396" s="8">
        <v>2589.94287584325</v>
      </c>
      <c r="U396" s="8">
        <v>6736</v>
      </c>
      <c r="V396" s="8">
        <v>6657</v>
      </c>
      <c r="W396" s="8">
        <v>6369</v>
      </c>
      <c r="X396" s="8">
        <v>5806</v>
      </c>
      <c r="Y396" s="8">
        <v>6587</v>
      </c>
      <c r="Z396" s="8">
        <v>6565</v>
      </c>
      <c r="AA396" s="8">
        <v>6474</v>
      </c>
      <c r="AB396" s="8">
        <v>5775</v>
      </c>
      <c r="AC396" s="8">
        <v>3673.3235914831298</v>
      </c>
      <c r="AD396" s="8">
        <v>3761.26134479951</v>
      </c>
      <c r="AE396" s="8">
        <v>4029.7313016725602</v>
      </c>
      <c r="AF396" s="8">
        <v>3189.3767141112999</v>
      </c>
      <c r="AG396" s="8">
        <v>3429.7625737932899</v>
      </c>
      <c r="AH396" s="8">
        <v>3596.8504360447901</v>
      </c>
      <c r="AI396" s="8">
        <v>3621.1693496166899</v>
      </c>
      <c r="AJ396" s="8">
        <v>3359.38937255059</v>
      </c>
      <c r="AK396" s="8">
        <v>5567.5</v>
      </c>
      <c r="AL396" s="8">
        <v>2645.4459152364088</v>
      </c>
      <c r="AM396" s="8">
        <v>6371.125</v>
      </c>
      <c r="AN396" s="8">
        <v>3582.6080855089831</v>
      </c>
      <c r="AP396" s="5">
        <f t="shared" si="60"/>
        <v>5260.25</v>
      </c>
      <c r="AQ396" s="5">
        <f t="shared" si="61"/>
        <v>6350.25</v>
      </c>
      <c r="AR396" s="5">
        <f t="shared" si="62"/>
        <v>2440.1378987082417</v>
      </c>
      <c r="AS396" s="5">
        <f t="shared" si="63"/>
        <v>3501.7929330013399</v>
      </c>
      <c r="AT396" s="5">
        <f t="shared" si="64"/>
        <v>388</v>
      </c>
      <c r="AU396" s="5" t="str">
        <f t="shared" si="66"/>
        <v>Hungary</v>
      </c>
      <c r="AW396" s="5">
        <f t="shared" si="65"/>
        <v>388</v>
      </c>
    </row>
    <row r="397" spans="1:49" x14ac:dyDescent="0.2">
      <c r="A397" s="7" t="s">
        <v>3033</v>
      </c>
      <c r="B397" s="7" t="s">
        <v>970</v>
      </c>
      <c r="C397" s="7" t="s">
        <v>971</v>
      </c>
      <c r="D397" s="7">
        <v>325754</v>
      </c>
      <c r="E397" s="8">
        <v>4728</v>
      </c>
      <c r="F397" s="8">
        <v>4805</v>
      </c>
      <c r="G397" s="8">
        <v>4852</v>
      </c>
      <c r="H397" s="8">
        <v>4944</v>
      </c>
      <c r="I397" s="8">
        <v>4718</v>
      </c>
      <c r="J397" s="8">
        <v>4871</v>
      </c>
      <c r="K397" s="8">
        <v>5030</v>
      </c>
      <c r="L397" s="8">
        <v>4721</v>
      </c>
      <c r="M397" s="8">
        <v>1501.1338261313999</v>
      </c>
      <c r="N397" s="8">
        <v>2018.7024474349901</v>
      </c>
      <c r="O397" s="8">
        <v>2046.48513516619</v>
      </c>
      <c r="P397" s="8">
        <v>2001.5719368289399</v>
      </c>
      <c r="Q397" s="8">
        <v>1749.8204010949</v>
      </c>
      <c r="R397" s="8">
        <v>2558.4363860482699</v>
      </c>
      <c r="S397" s="8">
        <v>2267.3494353563501</v>
      </c>
      <c r="T397" s="8">
        <v>1883.86411020947</v>
      </c>
      <c r="U397" s="8">
        <v>5267</v>
      </c>
      <c r="V397" s="8">
        <v>5443</v>
      </c>
      <c r="W397" s="8">
        <v>5326</v>
      </c>
      <c r="X397" s="8">
        <v>5537</v>
      </c>
      <c r="Y397" s="8">
        <v>5575</v>
      </c>
      <c r="Z397" s="8">
        <v>5330</v>
      </c>
      <c r="AA397" s="8">
        <v>5956</v>
      </c>
      <c r="AB397" s="8">
        <v>5204</v>
      </c>
      <c r="AC397" s="8">
        <v>2212.63429352085</v>
      </c>
      <c r="AD397" s="8">
        <v>2662.5291876902402</v>
      </c>
      <c r="AE397" s="8">
        <v>2597.4626894526</v>
      </c>
      <c r="AF397" s="8">
        <v>2861.1059058003302</v>
      </c>
      <c r="AG397" s="8">
        <v>2401.63472884676</v>
      </c>
      <c r="AH397" s="8">
        <v>3482.1784114696702</v>
      </c>
      <c r="AI397" s="8">
        <v>3083.2450851502199</v>
      </c>
      <c r="AJ397" s="8">
        <v>2444.03570315758</v>
      </c>
      <c r="AK397" s="8">
        <v>4833.625</v>
      </c>
      <c r="AL397" s="8">
        <v>2003.4204597838138</v>
      </c>
      <c r="AM397" s="8">
        <v>5454.75</v>
      </c>
      <c r="AN397" s="8">
        <v>2718.1032506360311</v>
      </c>
      <c r="AP397" s="5">
        <f t="shared" si="60"/>
        <v>4835</v>
      </c>
      <c r="AQ397" s="5">
        <f t="shared" si="61"/>
        <v>5516.25</v>
      </c>
      <c r="AR397" s="5">
        <f t="shared" si="62"/>
        <v>2092.2084539075863</v>
      </c>
      <c r="AS397" s="5">
        <f t="shared" si="63"/>
        <v>2852.7734821560575</v>
      </c>
      <c r="AT397" s="5">
        <f t="shared" si="64"/>
        <v>351</v>
      </c>
      <c r="AU397" s="5" t="str">
        <f t="shared" si="66"/>
        <v>Hungary</v>
      </c>
      <c r="AW397" s="5">
        <f t="shared" si="65"/>
        <v>351</v>
      </c>
    </row>
    <row r="398" spans="1:49" x14ac:dyDescent="0.2">
      <c r="A398" s="7" t="s">
        <v>3033</v>
      </c>
      <c r="B398" s="7" t="s">
        <v>973</v>
      </c>
      <c r="C398" s="7" t="s">
        <v>974</v>
      </c>
      <c r="D398" s="7">
        <v>242042</v>
      </c>
      <c r="E398" s="8">
        <v>5279</v>
      </c>
      <c r="F398" s="8">
        <v>5376</v>
      </c>
      <c r="G398" s="8">
        <v>5412</v>
      </c>
      <c r="H398" s="8">
        <v>6185</v>
      </c>
      <c r="I398" s="8">
        <v>5655</v>
      </c>
      <c r="J398" s="8">
        <v>6417</v>
      </c>
      <c r="K398" s="8">
        <v>5636</v>
      </c>
      <c r="L398" s="8">
        <v>5715</v>
      </c>
      <c r="M398" s="8">
        <v>2086.3578343866402</v>
      </c>
      <c r="N398" s="8">
        <v>2635.7195267368802</v>
      </c>
      <c r="O398" s="8">
        <v>2469.2896637567901</v>
      </c>
      <c r="P398" s="8">
        <v>2826.9879125433899</v>
      </c>
      <c r="Q398" s="8">
        <v>3058.2289220539801</v>
      </c>
      <c r="R398" s="8">
        <v>4007.8733184933899</v>
      </c>
      <c r="S398" s="8">
        <v>2854.6994116047799</v>
      </c>
      <c r="T398" s="8">
        <v>2808.3604679874102</v>
      </c>
      <c r="U398" s="8">
        <v>6052</v>
      </c>
      <c r="V398" s="8">
        <v>6051</v>
      </c>
      <c r="W398" s="8">
        <v>6147</v>
      </c>
      <c r="X398" s="8">
        <v>6537</v>
      </c>
      <c r="Y398" s="8">
        <v>6349</v>
      </c>
      <c r="Z398" s="8">
        <v>7665</v>
      </c>
      <c r="AA398" s="8">
        <v>6560</v>
      </c>
      <c r="AB398" s="8">
        <v>6037</v>
      </c>
      <c r="AC398" s="8">
        <v>2802.09173410843</v>
      </c>
      <c r="AD398" s="8">
        <v>3386.2075778102399</v>
      </c>
      <c r="AE398" s="8">
        <v>3049.87529554702</v>
      </c>
      <c r="AF398" s="8">
        <v>3549.51852422406</v>
      </c>
      <c r="AG398" s="8">
        <v>3832.7960155205001</v>
      </c>
      <c r="AH398" s="8">
        <v>5545.8799262523398</v>
      </c>
      <c r="AI398" s="8">
        <v>3950.9229581160498</v>
      </c>
      <c r="AJ398" s="8">
        <v>3602.3719060980002</v>
      </c>
      <c r="AK398" s="8">
        <v>5709.375</v>
      </c>
      <c r="AL398" s="8">
        <v>2843.4396321954077</v>
      </c>
      <c r="AM398" s="8">
        <v>6424.75</v>
      </c>
      <c r="AN398" s="8">
        <v>3714.9579922095804</v>
      </c>
      <c r="AP398" s="5">
        <f t="shared" si="60"/>
        <v>5855.75</v>
      </c>
      <c r="AQ398" s="5">
        <f t="shared" si="61"/>
        <v>6652.75</v>
      </c>
      <c r="AR398" s="5">
        <f t="shared" si="62"/>
        <v>3111.2300065365898</v>
      </c>
      <c r="AS398" s="5">
        <f t="shared" si="63"/>
        <v>4232.9927014967225</v>
      </c>
      <c r="AT398" s="5">
        <f t="shared" si="64"/>
        <v>447</v>
      </c>
      <c r="AU398" s="5" t="str">
        <f t="shared" si="66"/>
        <v>Hungary</v>
      </c>
      <c r="AW398" s="5">
        <f t="shared" si="65"/>
        <v>447</v>
      </c>
    </row>
    <row r="399" spans="1:49" x14ac:dyDescent="0.2">
      <c r="A399" s="7" t="s">
        <v>3033</v>
      </c>
      <c r="B399" s="7" t="s">
        <v>976</v>
      </c>
      <c r="C399" s="7" t="s">
        <v>977</v>
      </c>
      <c r="D399" s="7">
        <v>255323</v>
      </c>
      <c r="E399" s="8">
        <v>4317</v>
      </c>
      <c r="F399" s="8">
        <v>5397</v>
      </c>
      <c r="G399" s="8">
        <v>4863</v>
      </c>
      <c r="H399" s="8">
        <v>5434</v>
      </c>
      <c r="I399" s="8">
        <v>5070</v>
      </c>
      <c r="J399" s="8">
        <v>5795</v>
      </c>
      <c r="K399" s="8">
        <v>5178</v>
      </c>
      <c r="L399" s="8">
        <v>5526</v>
      </c>
      <c r="M399" s="8">
        <v>1128.2205664145699</v>
      </c>
      <c r="N399" s="8">
        <v>2072.3251138947899</v>
      </c>
      <c r="O399" s="8">
        <v>1535.0963081713101</v>
      </c>
      <c r="P399" s="8">
        <v>2126.0206393066201</v>
      </c>
      <c r="Q399" s="8">
        <v>1645.88365130034</v>
      </c>
      <c r="R399" s="8">
        <v>2088.26002537981</v>
      </c>
      <c r="S399" s="8">
        <v>1902.54617953359</v>
      </c>
      <c r="T399" s="8">
        <v>1875.8912368589499</v>
      </c>
      <c r="U399" s="8">
        <v>5568</v>
      </c>
      <c r="V399" s="8">
        <v>6958</v>
      </c>
      <c r="W399" s="8">
        <v>5406</v>
      </c>
      <c r="X399" s="8">
        <v>7054</v>
      </c>
      <c r="Y399" s="8">
        <v>6271</v>
      </c>
      <c r="Z399" s="8">
        <v>7146</v>
      </c>
      <c r="AA399" s="8">
        <v>6482</v>
      </c>
      <c r="AB399" s="8">
        <v>5725</v>
      </c>
      <c r="AC399" s="8">
        <v>1867.43721038427</v>
      </c>
      <c r="AD399" s="8">
        <v>3640.5104249492001</v>
      </c>
      <c r="AE399" s="8">
        <v>2097.36033709395</v>
      </c>
      <c r="AF399" s="8">
        <v>3792.2014384378599</v>
      </c>
      <c r="AG399" s="8">
        <v>3145.1316029412801</v>
      </c>
      <c r="AH399" s="8">
        <v>3837.5850340136099</v>
      </c>
      <c r="AI399" s="8">
        <v>3364.9458180708202</v>
      </c>
      <c r="AJ399" s="8">
        <v>2497.0201471209398</v>
      </c>
      <c r="AK399" s="8">
        <v>5197.5</v>
      </c>
      <c r="AL399" s="8">
        <v>1796.7804651074975</v>
      </c>
      <c r="AM399" s="8">
        <v>6326.25</v>
      </c>
      <c r="AN399" s="8">
        <v>3030.2740016264916</v>
      </c>
      <c r="AP399" s="5">
        <f t="shared" si="60"/>
        <v>5392.25</v>
      </c>
      <c r="AQ399" s="5">
        <f t="shared" si="61"/>
        <v>6406</v>
      </c>
      <c r="AR399" s="5">
        <f t="shared" si="62"/>
        <v>1927.7203464758618</v>
      </c>
      <c r="AS399" s="5">
        <f t="shared" si="63"/>
        <v>3211.1706505366628</v>
      </c>
      <c r="AT399" s="5">
        <f t="shared" si="64"/>
        <v>403</v>
      </c>
      <c r="AU399" s="5" t="str">
        <f t="shared" si="66"/>
        <v>Hungary</v>
      </c>
      <c r="AW399" s="5">
        <f t="shared" si="65"/>
        <v>403</v>
      </c>
    </row>
    <row r="400" spans="1:49" x14ac:dyDescent="0.2">
      <c r="A400" s="7" t="s">
        <v>3033</v>
      </c>
      <c r="B400" s="7" t="s">
        <v>979</v>
      </c>
      <c r="C400" s="7" t="s">
        <v>980</v>
      </c>
      <c r="D400" s="7">
        <v>186988</v>
      </c>
      <c r="E400" s="8">
        <v>4837</v>
      </c>
      <c r="F400" s="8">
        <v>6272</v>
      </c>
      <c r="G400" s="8">
        <v>5831</v>
      </c>
      <c r="H400" s="8">
        <v>5880</v>
      </c>
      <c r="I400" s="8">
        <v>5237</v>
      </c>
      <c r="J400" s="8">
        <v>5957</v>
      </c>
      <c r="K400" s="8">
        <v>6221</v>
      </c>
      <c r="L400" s="8">
        <v>5582</v>
      </c>
      <c r="M400" s="8">
        <v>1499.09847361885</v>
      </c>
      <c r="N400" s="8">
        <v>2516.5669086521102</v>
      </c>
      <c r="O400" s="8">
        <v>2081.8413868911098</v>
      </c>
      <c r="P400" s="8">
        <v>2137.6893138434398</v>
      </c>
      <c r="Q400" s="8">
        <v>1917.4312340407801</v>
      </c>
      <c r="R400" s="8">
        <v>3089.1726283883099</v>
      </c>
      <c r="S400" s="8">
        <v>3184.8015683419399</v>
      </c>
      <c r="T400" s="8">
        <v>2427.0641060170001</v>
      </c>
      <c r="U400" s="8">
        <v>5745</v>
      </c>
      <c r="V400" s="8">
        <v>6851</v>
      </c>
      <c r="W400" s="8">
        <v>6336</v>
      </c>
      <c r="X400" s="8">
        <v>6891</v>
      </c>
      <c r="Y400" s="8">
        <v>5671</v>
      </c>
      <c r="Z400" s="8">
        <v>6850</v>
      </c>
      <c r="AA400" s="8">
        <v>7400</v>
      </c>
      <c r="AB400" s="8">
        <v>6248</v>
      </c>
      <c r="AC400" s="8">
        <v>2219.7259143778601</v>
      </c>
      <c r="AD400" s="8">
        <v>3894.6462305852601</v>
      </c>
      <c r="AE400" s="8">
        <v>2745.4512115684502</v>
      </c>
      <c r="AF400" s="8">
        <v>3533.16061043334</v>
      </c>
      <c r="AG400" s="8">
        <v>2929.3014726573901</v>
      </c>
      <c r="AH400" s="8">
        <v>4456.4546564546599</v>
      </c>
      <c r="AI400" s="8">
        <v>4434.4358433028401</v>
      </c>
      <c r="AJ400" s="8">
        <v>2986.49406141388</v>
      </c>
      <c r="AK400" s="8">
        <v>5727.125</v>
      </c>
      <c r="AL400" s="8">
        <v>2356.7082024741921</v>
      </c>
      <c r="AM400" s="8">
        <v>6499</v>
      </c>
      <c r="AN400" s="8">
        <v>3399.9587500992097</v>
      </c>
      <c r="AP400" s="5">
        <f t="shared" si="60"/>
        <v>5749.25</v>
      </c>
      <c r="AQ400" s="5">
        <f t="shared" si="61"/>
        <v>6542.25</v>
      </c>
      <c r="AR400" s="5">
        <f t="shared" si="62"/>
        <v>2551.2317701262937</v>
      </c>
      <c r="AS400" s="5">
        <f t="shared" si="63"/>
        <v>3701.6715084571924</v>
      </c>
      <c r="AT400" s="5">
        <f t="shared" si="64"/>
        <v>433</v>
      </c>
      <c r="AU400" s="5" t="str">
        <f t="shared" si="66"/>
        <v>Hungary</v>
      </c>
      <c r="AW400" s="5">
        <f t="shared" si="65"/>
        <v>433</v>
      </c>
    </row>
    <row r="401" spans="1:49" x14ac:dyDescent="0.2">
      <c r="A401" s="7" t="s">
        <v>3033</v>
      </c>
      <c r="B401" s="7" t="s">
        <v>982</v>
      </c>
      <c r="C401" s="7" t="s">
        <v>983</v>
      </c>
      <c r="D401" s="7">
        <v>271164</v>
      </c>
      <c r="E401" s="8">
        <v>5237</v>
      </c>
      <c r="F401" s="8">
        <v>5621</v>
      </c>
      <c r="G401" s="8">
        <v>4809</v>
      </c>
      <c r="H401" s="8">
        <v>6062</v>
      </c>
      <c r="I401" s="8">
        <v>5338</v>
      </c>
      <c r="J401" s="8">
        <v>6252</v>
      </c>
      <c r="K401" s="8">
        <v>5767</v>
      </c>
      <c r="L401" s="8">
        <v>5562</v>
      </c>
      <c r="M401" s="8">
        <v>1749.86522424805</v>
      </c>
      <c r="N401" s="8">
        <v>2317.0195795904801</v>
      </c>
      <c r="O401" s="8">
        <v>1931.1906980342701</v>
      </c>
      <c r="P401" s="8">
        <v>2774.6937727103</v>
      </c>
      <c r="Q401" s="8">
        <v>2684.2812833675198</v>
      </c>
      <c r="R401" s="8">
        <v>3380.34948308921</v>
      </c>
      <c r="S401" s="8">
        <v>3019.0102246801698</v>
      </c>
      <c r="T401" s="8">
        <v>2358.86860606562</v>
      </c>
      <c r="U401" s="8">
        <v>5645</v>
      </c>
      <c r="V401" s="8">
        <v>6304</v>
      </c>
      <c r="W401" s="8">
        <v>5224</v>
      </c>
      <c r="X401" s="8">
        <v>6826</v>
      </c>
      <c r="Y401" s="8">
        <v>6345</v>
      </c>
      <c r="Z401" s="8">
        <v>7073</v>
      </c>
      <c r="AA401" s="8">
        <v>6620</v>
      </c>
      <c r="AB401" s="8">
        <v>6282</v>
      </c>
      <c r="AC401" s="8">
        <v>2456.1478826099301</v>
      </c>
      <c r="AD401" s="8">
        <v>3293.9721605835898</v>
      </c>
      <c r="AE401" s="8">
        <v>2595.0072264073401</v>
      </c>
      <c r="AF401" s="8">
        <v>3982.50168861871</v>
      </c>
      <c r="AG401" s="8">
        <v>3862.3723080753398</v>
      </c>
      <c r="AH401" s="8">
        <v>4651.9294658829504</v>
      </c>
      <c r="AI401" s="8">
        <v>4037.12398712399</v>
      </c>
      <c r="AJ401" s="8">
        <v>3247.6053666529901</v>
      </c>
      <c r="AK401" s="8">
        <v>5581</v>
      </c>
      <c r="AL401" s="8">
        <v>2526.909858973203</v>
      </c>
      <c r="AM401" s="8">
        <v>6289.875</v>
      </c>
      <c r="AN401" s="8">
        <v>3515.8325107443547</v>
      </c>
      <c r="AP401" s="5">
        <f t="shared" si="60"/>
        <v>5729.75</v>
      </c>
      <c r="AQ401" s="5">
        <f t="shared" si="61"/>
        <v>6580</v>
      </c>
      <c r="AR401" s="5">
        <f t="shared" si="62"/>
        <v>2843.440673982564</v>
      </c>
      <c r="AS401" s="5">
        <f t="shared" si="63"/>
        <v>3949.7577819338176</v>
      </c>
      <c r="AT401" s="5">
        <f t="shared" si="64"/>
        <v>432</v>
      </c>
      <c r="AU401" s="5" t="str">
        <f t="shared" si="66"/>
        <v>Hungary</v>
      </c>
      <c r="AW401" s="5">
        <f t="shared" si="65"/>
        <v>432</v>
      </c>
    </row>
    <row r="402" spans="1:49" x14ac:dyDescent="0.2">
      <c r="A402" s="7" t="s">
        <v>3033</v>
      </c>
      <c r="B402" s="7" t="s">
        <v>985</v>
      </c>
      <c r="C402" s="7" t="s">
        <v>986</v>
      </c>
      <c r="D402" s="7">
        <v>148369</v>
      </c>
      <c r="E402" s="8">
        <v>5560</v>
      </c>
      <c r="F402" s="8">
        <v>6443</v>
      </c>
      <c r="G402" s="8">
        <v>6127</v>
      </c>
      <c r="H402" s="8">
        <v>7573</v>
      </c>
      <c r="I402" s="8">
        <v>6443</v>
      </c>
      <c r="J402" s="8">
        <v>7262</v>
      </c>
      <c r="K402" s="8">
        <v>7235</v>
      </c>
      <c r="L402" s="8">
        <v>6327</v>
      </c>
      <c r="M402" s="8">
        <v>2727.94497425494</v>
      </c>
      <c r="N402" s="8">
        <v>3719.2706283615398</v>
      </c>
      <c r="O402" s="8">
        <v>3259.4224753097001</v>
      </c>
      <c r="P402" s="8">
        <v>5121.6429699842001</v>
      </c>
      <c r="Q402" s="8">
        <v>3980.45602605863</v>
      </c>
      <c r="R402" s="8">
        <v>5153.9777587681801</v>
      </c>
      <c r="S402" s="8">
        <v>4435.3077816492496</v>
      </c>
      <c r="T402" s="8">
        <v>3502.3275932366801</v>
      </c>
      <c r="U402" s="8">
        <v>6655</v>
      </c>
      <c r="V402" s="8">
        <v>7722</v>
      </c>
      <c r="W402" s="8">
        <v>7255</v>
      </c>
      <c r="X402" s="8">
        <v>8259</v>
      </c>
      <c r="Y402" s="8">
        <v>7514</v>
      </c>
      <c r="Z402" s="8">
        <v>8467</v>
      </c>
      <c r="AA402" s="8">
        <v>8509</v>
      </c>
      <c r="AB402" s="8">
        <v>6956</v>
      </c>
      <c r="AC402" s="8">
        <v>3944.53259159141</v>
      </c>
      <c r="AD402" s="8">
        <v>4990.3639034073803</v>
      </c>
      <c r="AE402" s="8">
        <v>4422.7213755234598</v>
      </c>
      <c r="AF402" s="8">
        <v>6265.4320987654301</v>
      </c>
      <c r="AG402" s="8">
        <v>5610.7226107226097</v>
      </c>
      <c r="AH402" s="8">
        <v>6833.3333333333303</v>
      </c>
      <c r="AI402" s="8">
        <v>6192.7910052910001</v>
      </c>
      <c r="AJ402" s="8">
        <v>4228.5225693599896</v>
      </c>
      <c r="AK402" s="8">
        <v>6621.25</v>
      </c>
      <c r="AL402" s="8">
        <v>3987.5437759528904</v>
      </c>
      <c r="AM402" s="8">
        <v>7667.125</v>
      </c>
      <c r="AN402" s="8">
        <v>5311.0524359993251</v>
      </c>
      <c r="AP402" s="5">
        <f t="shared" si="60"/>
        <v>6816.75</v>
      </c>
      <c r="AQ402" s="5">
        <f t="shared" si="61"/>
        <v>7861.5</v>
      </c>
      <c r="AR402" s="5">
        <f t="shared" si="62"/>
        <v>4438.7424259393883</v>
      </c>
      <c r="AS402" s="5">
        <f t="shared" si="63"/>
        <v>5716.3423796767329</v>
      </c>
      <c r="AT402" s="5">
        <f t="shared" si="64"/>
        <v>493</v>
      </c>
      <c r="AU402" s="5" t="str">
        <f t="shared" si="66"/>
        <v>Hungary</v>
      </c>
      <c r="AW402" s="5">
        <f t="shared" si="65"/>
        <v>493</v>
      </c>
    </row>
    <row r="403" spans="1:49" x14ac:dyDescent="0.2">
      <c r="A403" s="7" t="s">
        <v>3033</v>
      </c>
      <c r="B403" s="7" t="s">
        <v>988</v>
      </c>
      <c r="C403" s="7" t="s">
        <v>989</v>
      </c>
      <c r="D403" s="7">
        <v>158424</v>
      </c>
      <c r="E403" s="8">
        <v>5553</v>
      </c>
      <c r="F403" s="8">
        <v>6527</v>
      </c>
      <c r="G403" s="8">
        <v>5360</v>
      </c>
      <c r="H403" s="8">
        <v>5526</v>
      </c>
      <c r="I403" s="8">
        <v>5244</v>
      </c>
      <c r="J403" s="8">
        <v>5898</v>
      </c>
      <c r="K403" s="8">
        <v>5709</v>
      </c>
      <c r="L403" s="8">
        <v>5491</v>
      </c>
      <c r="M403" s="8">
        <v>1874.94340709637</v>
      </c>
      <c r="N403" s="8">
        <v>2867.9073764213099</v>
      </c>
      <c r="O403" s="8">
        <v>2280.69955242883</v>
      </c>
      <c r="P403" s="8">
        <v>2197.3391098296001</v>
      </c>
      <c r="Q403" s="8">
        <v>1802.7293242558901</v>
      </c>
      <c r="R403" s="8">
        <v>2117.0913100067201</v>
      </c>
      <c r="S403" s="8">
        <v>2271.2925686774302</v>
      </c>
      <c r="T403" s="8">
        <v>2091.29552121097</v>
      </c>
      <c r="U403" s="8">
        <v>6475</v>
      </c>
      <c r="V403" s="8">
        <v>7845</v>
      </c>
      <c r="W403" s="8">
        <v>6295</v>
      </c>
      <c r="X403" s="8">
        <v>7159</v>
      </c>
      <c r="Y403" s="8">
        <v>6756</v>
      </c>
      <c r="Z403" s="8">
        <v>7647</v>
      </c>
      <c r="AA403" s="8">
        <v>6828</v>
      </c>
      <c r="AB403" s="8">
        <v>6044</v>
      </c>
      <c r="AC403" s="8">
        <v>3045.1920223602501</v>
      </c>
      <c r="AD403" s="8">
        <v>5105.5275156657599</v>
      </c>
      <c r="AE403" s="8">
        <v>3346.6714616097602</v>
      </c>
      <c r="AF403" s="8">
        <v>4221.7997311665204</v>
      </c>
      <c r="AG403" s="8">
        <v>3473.8302728498802</v>
      </c>
      <c r="AH403" s="8">
        <v>4817.3004453579997</v>
      </c>
      <c r="AI403" s="8">
        <v>4430.6799522316796</v>
      </c>
      <c r="AJ403" s="8">
        <v>3013.3584933584898</v>
      </c>
      <c r="AK403" s="8">
        <v>5663.5</v>
      </c>
      <c r="AL403" s="8">
        <v>2187.9122712408898</v>
      </c>
      <c r="AM403" s="8">
        <v>6881.125</v>
      </c>
      <c r="AN403" s="8">
        <v>3931.7949868250425</v>
      </c>
      <c r="AP403" s="5">
        <f t="shared" si="60"/>
        <v>5585.5</v>
      </c>
      <c r="AQ403" s="5">
        <f t="shared" si="61"/>
        <v>6818.75</v>
      </c>
      <c r="AR403" s="5">
        <f t="shared" si="62"/>
        <v>2095.9495667961223</v>
      </c>
      <c r="AS403" s="5">
        <f t="shared" si="63"/>
        <v>3933.7922909495123</v>
      </c>
      <c r="AT403" s="5">
        <f t="shared" si="64"/>
        <v>416</v>
      </c>
      <c r="AU403" s="5" t="str">
        <f t="shared" si="66"/>
        <v>Hungary</v>
      </c>
      <c r="AW403" s="5">
        <f t="shared" si="65"/>
        <v>416</v>
      </c>
    </row>
    <row r="404" spans="1:49" x14ac:dyDescent="0.2">
      <c r="A404" s="7" t="s">
        <v>3033</v>
      </c>
      <c r="B404" s="7" t="s">
        <v>991</v>
      </c>
      <c r="C404" s="7" t="s">
        <v>992</v>
      </c>
      <c r="D404" s="7">
        <v>138712</v>
      </c>
      <c r="E404" s="8">
        <v>5149</v>
      </c>
      <c r="F404" s="8">
        <v>5896</v>
      </c>
      <c r="G404" s="8">
        <v>5517</v>
      </c>
      <c r="H404" s="8">
        <v>5668</v>
      </c>
      <c r="I404" s="8">
        <v>5572</v>
      </c>
      <c r="J404" s="8">
        <v>6461</v>
      </c>
      <c r="K404" s="8">
        <v>6359</v>
      </c>
      <c r="L404" s="8">
        <v>5736</v>
      </c>
      <c r="M404" s="8">
        <v>1850.9683664310601</v>
      </c>
      <c r="N404" s="8">
        <v>2542.92020440941</v>
      </c>
      <c r="O404" s="8">
        <v>2550.0554402763401</v>
      </c>
      <c r="P404" s="8">
        <v>2523.2464313288401</v>
      </c>
      <c r="Q404" s="8">
        <v>2129.1690583817699</v>
      </c>
      <c r="R404" s="8">
        <v>3221.2704826038198</v>
      </c>
      <c r="S404" s="8">
        <v>3044.7476153494299</v>
      </c>
      <c r="T404" s="8">
        <v>2443.0226411349399</v>
      </c>
      <c r="U404" s="8">
        <v>6180</v>
      </c>
      <c r="V404" s="8">
        <v>6900</v>
      </c>
      <c r="W404" s="8">
        <v>6956</v>
      </c>
      <c r="X404" s="8">
        <v>6728</v>
      </c>
      <c r="Y404" s="8">
        <v>6288</v>
      </c>
      <c r="Z404" s="8">
        <v>7774</v>
      </c>
      <c r="AA404" s="8">
        <v>7341</v>
      </c>
      <c r="AB404" s="8">
        <v>6463</v>
      </c>
      <c r="AC404" s="8">
        <v>3147.1470196979899</v>
      </c>
      <c r="AD404" s="8">
        <v>3891.6483362850099</v>
      </c>
      <c r="AE404" s="8">
        <v>4175.6884094236302</v>
      </c>
      <c r="AF404" s="8">
        <v>4101.1363094696399</v>
      </c>
      <c r="AG404" s="8">
        <v>3240.7775197758301</v>
      </c>
      <c r="AH404" s="8">
        <v>4851.1594742063498</v>
      </c>
      <c r="AI404" s="8">
        <v>4732.5659343443203</v>
      </c>
      <c r="AJ404" s="8">
        <v>3361.8488253319701</v>
      </c>
      <c r="AK404" s="8">
        <v>5794.75</v>
      </c>
      <c r="AL404" s="8">
        <v>2538.1750299894516</v>
      </c>
      <c r="AM404" s="8">
        <v>6828.75</v>
      </c>
      <c r="AN404" s="8">
        <v>3937.7464785668431</v>
      </c>
      <c r="AP404" s="5">
        <f t="shared" si="60"/>
        <v>6032</v>
      </c>
      <c r="AQ404" s="5">
        <f t="shared" si="61"/>
        <v>6966.5</v>
      </c>
      <c r="AR404" s="5">
        <f t="shared" si="62"/>
        <v>2672.2912457597599</v>
      </c>
      <c r="AS404" s="5">
        <f t="shared" si="63"/>
        <v>4046.5879384146174</v>
      </c>
      <c r="AT404" s="5">
        <f t="shared" si="64"/>
        <v>456</v>
      </c>
      <c r="AU404" s="5" t="str">
        <f t="shared" si="66"/>
        <v>Hungary</v>
      </c>
      <c r="AW404" s="5">
        <f t="shared" si="65"/>
        <v>456</v>
      </c>
    </row>
    <row r="405" spans="1:49" x14ac:dyDescent="0.2">
      <c r="A405" s="7" t="s">
        <v>3033</v>
      </c>
      <c r="B405" s="7" t="s">
        <v>994</v>
      </c>
      <c r="C405" s="7" t="s">
        <v>995</v>
      </c>
      <c r="D405" s="7">
        <v>134061</v>
      </c>
      <c r="E405" s="8">
        <v>4800</v>
      </c>
      <c r="F405" s="8">
        <v>5585</v>
      </c>
      <c r="G405" s="8">
        <v>4906</v>
      </c>
      <c r="H405" s="8">
        <v>5818</v>
      </c>
      <c r="I405" s="8">
        <v>4640</v>
      </c>
      <c r="J405" s="8">
        <v>5746</v>
      </c>
      <c r="K405" s="8">
        <v>5879</v>
      </c>
      <c r="L405" s="8">
        <v>5498</v>
      </c>
      <c r="M405" s="8">
        <v>1373.7945824937501</v>
      </c>
      <c r="N405" s="8">
        <v>1954.0009143392299</v>
      </c>
      <c r="O405" s="8">
        <v>1626.60650999063</v>
      </c>
      <c r="P405" s="8">
        <v>2226.5857464344999</v>
      </c>
      <c r="Q405" s="8">
        <v>1357.73692021584</v>
      </c>
      <c r="R405" s="8">
        <v>1861.33892115499</v>
      </c>
      <c r="S405" s="8">
        <v>2215.9136963338901</v>
      </c>
      <c r="T405" s="8">
        <v>2003.65758418107</v>
      </c>
      <c r="U405" s="8">
        <v>5770</v>
      </c>
      <c r="V405" s="8">
        <v>6736</v>
      </c>
      <c r="W405" s="8">
        <v>5589</v>
      </c>
      <c r="X405" s="8">
        <v>6665</v>
      </c>
      <c r="Y405" s="8">
        <v>6033</v>
      </c>
      <c r="Z405" s="8">
        <v>7265</v>
      </c>
      <c r="AA405" s="8">
        <v>7112</v>
      </c>
      <c r="AB405" s="8">
        <v>6744</v>
      </c>
      <c r="AC405" s="8">
        <v>2263.0582275206798</v>
      </c>
      <c r="AD405" s="8">
        <v>3282.0163802942898</v>
      </c>
      <c r="AE405" s="8">
        <v>2451.0355910040798</v>
      </c>
      <c r="AF405" s="8">
        <v>3706.0268746797201</v>
      </c>
      <c r="AG405" s="8">
        <v>2793.00929294563</v>
      </c>
      <c r="AH405" s="8">
        <v>4235.6532356532398</v>
      </c>
      <c r="AI405" s="8">
        <v>3925.7104722720801</v>
      </c>
      <c r="AJ405" s="8">
        <v>3458.7273580329102</v>
      </c>
      <c r="AK405" s="8">
        <v>5359</v>
      </c>
      <c r="AL405" s="8">
        <v>1827.4543593929873</v>
      </c>
      <c r="AM405" s="8">
        <v>6489.25</v>
      </c>
      <c r="AN405" s="8">
        <v>3264.4046790503285</v>
      </c>
      <c r="AP405" s="5">
        <f t="shared" si="60"/>
        <v>5440.75</v>
      </c>
      <c r="AQ405" s="5">
        <f t="shared" si="61"/>
        <v>6788.5</v>
      </c>
      <c r="AR405" s="5">
        <f t="shared" si="62"/>
        <v>1933.0465736640581</v>
      </c>
      <c r="AS405" s="5">
        <f t="shared" si="63"/>
        <v>3603.2750897259648</v>
      </c>
      <c r="AT405" s="5">
        <f t="shared" si="64"/>
        <v>407</v>
      </c>
      <c r="AU405" s="5" t="str">
        <f t="shared" si="66"/>
        <v>Hungary</v>
      </c>
      <c r="AW405" s="5">
        <f t="shared" si="65"/>
        <v>407</v>
      </c>
    </row>
    <row r="406" spans="1:49" x14ac:dyDescent="0.2">
      <c r="A406" s="7" t="s">
        <v>3033</v>
      </c>
      <c r="B406" s="7" t="s">
        <v>997</v>
      </c>
      <c r="C406" s="7" t="s">
        <v>998</v>
      </c>
      <c r="D406" s="7">
        <v>112051</v>
      </c>
      <c r="E406" s="8">
        <v>5690</v>
      </c>
      <c r="F406" s="8">
        <v>6693</v>
      </c>
      <c r="G406" s="8">
        <v>5795</v>
      </c>
      <c r="H406" s="8">
        <v>6452</v>
      </c>
      <c r="I406" s="8">
        <v>5766</v>
      </c>
      <c r="J406" s="8">
        <v>6413</v>
      </c>
      <c r="K406" s="8">
        <v>6270</v>
      </c>
      <c r="L406" s="8">
        <v>6524</v>
      </c>
      <c r="M406" s="8">
        <v>2517.4268282244798</v>
      </c>
      <c r="N406" s="8">
        <v>3061.14809764445</v>
      </c>
      <c r="O406" s="8">
        <v>2649.22774783254</v>
      </c>
      <c r="P406" s="8">
        <v>3234.8183292455701</v>
      </c>
      <c r="Q406" s="8">
        <v>2144.76641718462</v>
      </c>
      <c r="R406" s="8">
        <v>2862.3242467718801</v>
      </c>
      <c r="S406" s="8">
        <v>3194.1929624095401</v>
      </c>
      <c r="T406" s="8">
        <v>2997.4212270991402</v>
      </c>
      <c r="U406" s="8">
        <v>7046</v>
      </c>
      <c r="V406" s="8">
        <v>7732</v>
      </c>
      <c r="W406" s="8">
        <v>6948</v>
      </c>
      <c r="X406" s="8">
        <v>7539</v>
      </c>
      <c r="Y406" s="8">
        <v>7031</v>
      </c>
      <c r="Z406" s="8">
        <v>7924</v>
      </c>
      <c r="AA406" s="8">
        <v>7335</v>
      </c>
      <c r="AB406" s="8">
        <v>8357</v>
      </c>
      <c r="AC406" s="8">
        <v>4433.9645768217197</v>
      </c>
      <c r="AD406" s="8">
        <v>4632.8740157480297</v>
      </c>
      <c r="AE406" s="8">
        <v>4100.6339558971104</v>
      </c>
      <c r="AF406" s="8">
        <v>4973.7396259135403</v>
      </c>
      <c r="AG406" s="8">
        <v>4108.5384650256101</v>
      </c>
      <c r="AH406" s="8">
        <v>5741.0256410256397</v>
      </c>
      <c r="AI406" s="8">
        <v>5350.3968253968296</v>
      </c>
      <c r="AJ406" s="8">
        <v>6007.8431372549003</v>
      </c>
      <c r="AK406" s="8">
        <v>6200.375</v>
      </c>
      <c r="AL406" s="8">
        <v>2832.6657320515278</v>
      </c>
      <c r="AM406" s="8">
        <v>7489</v>
      </c>
      <c r="AN406" s="8">
        <v>4918.6270303854226</v>
      </c>
      <c r="AP406" s="5">
        <f t="shared" si="60"/>
        <v>6243.25</v>
      </c>
      <c r="AQ406" s="5">
        <f t="shared" si="61"/>
        <v>7661.75</v>
      </c>
      <c r="AR406" s="5">
        <f t="shared" si="62"/>
        <v>2886.7046365421497</v>
      </c>
      <c r="AS406" s="5">
        <f t="shared" si="63"/>
        <v>5301.9510171757447</v>
      </c>
      <c r="AT406" s="5">
        <f t="shared" si="64"/>
        <v>467</v>
      </c>
      <c r="AU406" s="5" t="str">
        <f t="shared" si="66"/>
        <v>Hungary</v>
      </c>
      <c r="AW406" s="5">
        <f t="shared" si="65"/>
        <v>467</v>
      </c>
    </row>
    <row r="407" spans="1:49" x14ac:dyDescent="0.2">
      <c r="A407" s="7" t="s">
        <v>3033</v>
      </c>
      <c r="B407" s="7" t="s">
        <v>1000</v>
      </c>
      <c r="C407" s="7" t="s">
        <v>1001</v>
      </c>
      <c r="D407" s="7">
        <v>108184</v>
      </c>
      <c r="E407" s="8">
        <v>6878</v>
      </c>
      <c r="F407" s="8">
        <v>7215</v>
      </c>
      <c r="G407" s="8">
        <v>6959</v>
      </c>
      <c r="H407" s="8">
        <v>8189</v>
      </c>
      <c r="I407" s="8">
        <v>7805</v>
      </c>
      <c r="J407" s="8">
        <v>7999</v>
      </c>
      <c r="K407" s="8">
        <v>7317</v>
      </c>
      <c r="L407" s="8">
        <v>6925</v>
      </c>
      <c r="M407" s="8">
        <v>3773.0217902631698</v>
      </c>
      <c r="N407" s="8">
        <v>3872.6439123790101</v>
      </c>
      <c r="O407" s="8">
        <v>4347.3505661005702</v>
      </c>
      <c r="P407" s="8">
        <v>5820.9876543209903</v>
      </c>
      <c r="Q407" s="8">
        <v>5154.1733120680501</v>
      </c>
      <c r="R407" s="8">
        <v>5236.4066193853396</v>
      </c>
      <c r="S407" s="8">
        <v>4870.2713408595801</v>
      </c>
      <c r="T407" s="8">
        <v>3684.4388586324098</v>
      </c>
      <c r="U407" s="8">
        <v>7581</v>
      </c>
      <c r="V407" s="8">
        <v>8071</v>
      </c>
      <c r="W407" s="8">
        <v>8444</v>
      </c>
      <c r="X407" s="8">
        <v>8423</v>
      </c>
      <c r="Y407" s="8">
        <v>8505</v>
      </c>
      <c r="Z407" s="8">
        <v>8889</v>
      </c>
      <c r="AA407" s="8">
        <v>8701</v>
      </c>
      <c r="AB407" s="8">
        <v>7006</v>
      </c>
      <c r="AC407" s="8">
        <v>4957.8202406227902</v>
      </c>
      <c r="AD407" s="8">
        <v>5587.7034358047003</v>
      </c>
      <c r="AE407" s="8">
        <v>5789.0698109676196</v>
      </c>
      <c r="AF407" s="8">
        <v>6845.23809523809</v>
      </c>
      <c r="AG407" s="8">
        <v>6533.3333333333303</v>
      </c>
      <c r="AH407" s="8">
        <v>7460.3174603174602</v>
      </c>
      <c r="AI407" s="8">
        <v>7172.2689075630296</v>
      </c>
      <c r="AJ407" s="8">
        <v>4225.8089133089097</v>
      </c>
      <c r="AK407" s="8">
        <v>7410.875</v>
      </c>
      <c r="AL407" s="8">
        <v>4594.9117567511403</v>
      </c>
      <c r="AM407" s="8">
        <v>8202.5</v>
      </c>
      <c r="AN407" s="8">
        <v>6071.4450246444922</v>
      </c>
      <c r="AP407" s="5">
        <f t="shared" si="60"/>
        <v>7511.5</v>
      </c>
      <c r="AQ407" s="5">
        <f t="shared" si="61"/>
        <v>8275.25</v>
      </c>
      <c r="AR407" s="5">
        <f t="shared" si="62"/>
        <v>4953.2555570532741</v>
      </c>
      <c r="AS407" s="5">
        <f t="shared" si="63"/>
        <v>6347.9321536306825</v>
      </c>
      <c r="AT407" s="5">
        <f t="shared" si="64"/>
        <v>528</v>
      </c>
      <c r="AU407" s="5" t="str">
        <f t="shared" si="66"/>
        <v>Hungary</v>
      </c>
      <c r="AW407" s="5">
        <f t="shared" si="65"/>
        <v>528</v>
      </c>
    </row>
    <row r="408" spans="1:49" x14ac:dyDescent="0.2">
      <c r="A408" s="7" t="s">
        <v>3033</v>
      </c>
      <c r="B408" s="7" t="s">
        <v>1003</v>
      </c>
      <c r="C408" s="7" t="s">
        <v>1004</v>
      </c>
      <c r="D408" s="7">
        <v>99208</v>
      </c>
      <c r="E408" s="8">
        <v>6488</v>
      </c>
      <c r="F408" s="8">
        <v>7292</v>
      </c>
      <c r="G408" s="8">
        <v>7251</v>
      </c>
      <c r="H408" s="8">
        <v>7439</v>
      </c>
      <c r="I408" s="8">
        <v>7352</v>
      </c>
      <c r="J408" s="8">
        <v>7733</v>
      </c>
      <c r="K408" s="8">
        <v>7218</v>
      </c>
      <c r="L408" s="8">
        <v>7128</v>
      </c>
      <c r="M408" s="8">
        <v>3276.0745335372198</v>
      </c>
      <c r="N408" s="8">
        <v>4088.5763631877599</v>
      </c>
      <c r="O408" s="8">
        <v>4173.2324929972001</v>
      </c>
      <c r="P408" s="8">
        <v>5173.05458768873</v>
      </c>
      <c r="Q408" s="8">
        <v>4975.5930344165599</v>
      </c>
      <c r="R408" s="8">
        <v>5481.2030075188004</v>
      </c>
      <c r="S408" s="8">
        <v>4764.6697388632901</v>
      </c>
      <c r="T408" s="8">
        <v>3599.1303149912901</v>
      </c>
      <c r="U408" s="8">
        <v>7024</v>
      </c>
      <c r="V408" s="8">
        <v>8083</v>
      </c>
      <c r="W408" s="8">
        <v>8036</v>
      </c>
      <c r="X408" s="8">
        <v>8387</v>
      </c>
      <c r="Y408" s="8">
        <v>7852</v>
      </c>
      <c r="Z408" s="8">
        <v>8274</v>
      </c>
      <c r="AA408" s="8">
        <v>7830</v>
      </c>
      <c r="AB408" s="8">
        <v>7563</v>
      </c>
      <c r="AC408" s="8">
        <v>4094.8149348603101</v>
      </c>
      <c r="AD408" s="8">
        <v>5561.3207547169804</v>
      </c>
      <c r="AE408" s="8">
        <v>5486.0867251928703</v>
      </c>
      <c r="AF408" s="8">
        <v>6739.3899204243999</v>
      </c>
      <c r="AG408" s="8">
        <v>5756.4724919093896</v>
      </c>
      <c r="AH408" s="8">
        <v>6776.3157894736796</v>
      </c>
      <c r="AI408" s="8">
        <v>5958.80149812734</v>
      </c>
      <c r="AJ408" s="8">
        <v>4706.4419848277603</v>
      </c>
      <c r="AK408" s="8">
        <v>7237.625</v>
      </c>
      <c r="AL408" s="8">
        <v>4441.4417591501069</v>
      </c>
      <c r="AM408" s="8">
        <v>7881.125</v>
      </c>
      <c r="AN408" s="8">
        <v>5634.9555124415911</v>
      </c>
      <c r="AP408" s="5">
        <f t="shared" si="60"/>
        <v>7357.75</v>
      </c>
      <c r="AQ408" s="5">
        <f t="shared" si="61"/>
        <v>7879.75</v>
      </c>
      <c r="AR408" s="5">
        <f t="shared" si="62"/>
        <v>4798.7301366957345</v>
      </c>
      <c r="AS408" s="5">
        <f t="shared" si="63"/>
        <v>5799.5079410845428</v>
      </c>
      <c r="AT408" s="5">
        <f t="shared" si="64"/>
        <v>516</v>
      </c>
      <c r="AU408" s="5" t="str">
        <f t="shared" si="66"/>
        <v>Hungary</v>
      </c>
      <c r="AW408" s="5">
        <f t="shared" si="65"/>
        <v>516</v>
      </c>
    </row>
    <row r="409" spans="1:49" x14ac:dyDescent="0.2">
      <c r="A409" s="7" t="s">
        <v>3033</v>
      </c>
      <c r="B409" s="7" t="s">
        <v>1006</v>
      </c>
      <c r="C409" s="7" t="s">
        <v>1007</v>
      </c>
      <c r="D409" s="7">
        <v>85992</v>
      </c>
      <c r="E409" s="8">
        <v>7708</v>
      </c>
      <c r="F409" s="8">
        <v>7675</v>
      </c>
      <c r="G409" s="8">
        <v>8175</v>
      </c>
      <c r="H409" s="8">
        <v>7745</v>
      </c>
      <c r="I409" s="8">
        <v>7337</v>
      </c>
      <c r="J409" s="8">
        <v>7981</v>
      </c>
      <c r="K409" s="8">
        <v>7958</v>
      </c>
      <c r="L409" s="8">
        <v>8377</v>
      </c>
      <c r="M409" s="8">
        <v>4959.2302674494504</v>
      </c>
      <c r="N409" s="8">
        <v>4461.4209320091704</v>
      </c>
      <c r="O409" s="8">
        <v>5750</v>
      </c>
      <c r="P409" s="8">
        <v>5000</v>
      </c>
      <c r="Q409" s="8">
        <v>4674.0740740740703</v>
      </c>
      <c r="R409" s="8">
        <v>5471.6981132075498</v>
      </c>
      <c r="S409" s="8">
        <v>5183.9826839826801</v>
      </c>
      <c r="T409" s="8">
        <v>6468.25396825397</v>
      </c>
      <c r="U409" s="8">
        <v>9135</v>
      </c>
      <c r="V409" s="8">
        <v>8913</v>
      </c>
      <c r="W409" s="8">
        <v>9325</v>
      </c>
      <c r="X409" s="8">
        <v>8553</v>
      </c>
      <c r="Y409" s="8">
        <v>8527</v>
      </c>
      <c r="Z409" s="8">
        <v>9750</v>
      </c>
      <c r="AA409" s="8">
        <v>8535</v>
      </c>
      <c r="AB409" s="8">
        <v>9129</v>
      </c>
      <c r="AC409" s="8">
        <v>7447.9166666666697</v>
      </c>
      <c r="AD409" s="8">
        <v>6293.7062937062901</v>
      </c>
      <c r="AE409" s="8">
        <v>8148.1481481481496</v>
      </c>
      <c r="AF409" s="8">
        <v>7407.4074074074097</v>
      </c>
      <c r="AG409" s="8">
        <v>7195.1219512195103</v>
      </c>
      <c r="AH409" s="8">
        <v>9523.8095238095193</v>
      </c>
      <c r="AI409" s="8">
        <v>6500</v>
      </c>
      <c r="AJ409" s="8">
        <v>8333.3333333333303</v>
      </c>
      <c r="AK409" s="8">
        <v>7869.5</v>
      </c>
      <c r="AL409" s="8">
        <v>5246.0825048721117</v>
      </c>
      <c r="AM409" s="8">
        <v>8983.375</v>
      </c>
      <c r="AN409" s="8">
        <v>7606.1804155363598</v>
      </c>
      <c r="AP409" s="5">
        <f t="shared" si="60"/>
        <v>7913.25</v>
      </c>
      <c r="AQ409" s="5">
        <f t="shared" si="61"/>
        <v>8985.25</v>
      </c>
      <c r="AR409" s="5">
        <f t="shared" si="62"/>
        <v>5359.601767903654</v>
      </c>
      <c r="AS409" s="5">
        <f t="shared" si="63"/>
        <v>7888.0662020905893</v>
      </c>
      <c r="AT409" s="5">
        <f t="shared" si="64"/>
        <v>547</v>
      </c>
      <c r="AU409" s="5" t="str">
        <f t="shared" si="66"/>
        <v>Hungary</v>
      </c>
      <c r="AW409" s="5">
        <f t="shared" si="65"/>
        <v>547</v>
      </c>
    </row>
    <row r="410" spans="1:49" x14ac:dyDescent="0.2">
      <c r="A410" s="7" t="s">
        <v>3033</v>
      </c>
      <c r="B410" s="7" t="s">
        <v>1009</v>
      </c>
      <c r="C410" s="7" t="s">
        <v>1010</v>
      </c>
      <c r="D410" s="7">
        <v>107964</v>
      </c>
      <c r="E410" s="8">
        <v>6729</v>
      </c>
      <c r="F410" s="8">
        <v>7858</v>
      </c>
      <c r="G410" s="8">
        <v>7225</v>
      </c>
      <c r="H410" s="8">
        <v>7831</v>
      </c>
      <c r="I410" s="8">
        <v>6609</v>
      </c>
      <c r="J410" s="8">
        <v>7399</v>
      </c>
      <c r="K410" s="8">
        <v>7056</v>
      </c>
      <c r="L410" s="8">
        <v>6773</v>
      </c>
      <c r="M410" s="8">
        <v>3674.6353720408601</v>
      </c>
      <c r="N410" s="8">
        <v>4947.8133806491996</v>
      </c>
      <c r="O410" s="8">
        <v>4015.02306008812</v>
      </c>
      <c r="P410" s="8">
        <v>4186.7238959075703</v>
      </c>
      <c r="Q410" s="8">
        <v>3967.2631706074799</v>
      </c>
      <c r="R410" s="8">
        <v>5271.3864306784699</v>
      </c>
      <c r="S410" s="8">
        <v>4360.5156228107098</v>
      </c>
      <c r="T410" s="8">
        <v>4054.9825995370602</v>
      </c>
      <c r="U410" s="8">
        <v>7292</v>
      </c>
      <c r="V410" s="8">
        <v>8344</v>
      </c>
      <c r="W410" s="8">
        <v>7954</v>
      </c>
      <c r="X410" s="8">
        <v>8293</v>
      </c>
      <c r="Y410" s="8">
        <v>7434</v>
      </c>
      <c r="Z410" s="8">
        <v>8630</v>
      </c>
      <c r="AA410" s="8">
        <v>7914</v>
      </c>
      <c r="AB410" s="8">
        <v>7289</v>
      </c>
      <c r="AC410" s="8">
        <v>4808.7052612192301</v>
      </c>
      <c r="AD410" s="8">
        <v>6023.0504415506703</v>
      </c>
      <c r="AE410" s="8">
        <v>5335.1989479157101</v>
      </c>
      <c r="AF410" s="8">
        <v>5471.4249336098101</v>
      </c>
      <c r="AG410" s="8">
        <v>5139.7996357012698</v>
      </c>
      <c r="AH410" s="8">
        <v>7270.1149425287404</v>
      </c>
      <c r="AI410" s="8">
        <v>5903.1986531986504</v>
      </c>
      <c r="AJ410" s="8">
        <v>4635.9936359936401</v>
      </c>
      <c r="AK410" s="8">
        <v>7185</v>
      </c>
      <c r="AL410" s="8">
        <v>4309.792941539934</v>
      </c>
      <c r="AM410" s="8">
        <v>7893.75</v>
      </c>
      <c r="AN410" s="8">
        <v>5573.4358064647149</v>
      </c>
      <c r="AP410" s="5">
        <f t="shared" si="60"/>
        <v>6959.25</v>
      </c>
      <c r="AQ410" s="5">
        <f t="shared" si="61"/>
        <v>7816.75</v>
      </c>
      <c r="AR410" s="5">
        <f t="shared" si="62"/>
        <v>4368.1743439082575</v>
      </c>
      <c r="AS410" s="5">
        <f t="shared" si="63"/>
        <v>5737.2767168555756</v>
      </c>
      <c r="AT410" s="5">
        <f t="shared" si="64"/>
        <v>500</v>
      </c>
      <c r="AU410" s="5" t="str">
        <f t="shared" si="66"/>
        <v>Hungary</v>
      </c>
      <c r="AW410" s="5">
        <f t="shared" si="65"/>
        <v>500</v>
      </c>
    </row>
    <row r="411" spans="1:49" x14ac:dyDescent="0.2">
      <c r="A411" s="7" t="s">
        <v>3033</v>
      </c>
      <c r="B411" s="7" t="s">
        <v>1012</v>
      </c>
      <c r="C411" s="7" t="s">
        <v>1013</v>
      </c>
      <c r="D411" s="7">
        <v>101195</v>
      </c>
      <c r="E411" s="8">
        <v>5144</v>
      </c>
      <c r="F411" s="8">
        <v>6376</v>
      </c>
      <c r="G411" s="8">
        <v>5444</v>
      </c>
      <c r="H411" s="8">
        <v>6069</v>
      </c>
      <c r="I411" s="8">
        <v>5802</v>
      </c>
      <c r="J411" s="8">
        <v>5667</v>
      </c>
      <c r="K411" s="8">
        <v>6127</v>
      </c>
      <c r="L411" s="8">
        <v>5769</v>
      </c>
      <c r="M411" s="8">
        <v>1790.7584255024501</v>
      </c>
      <c r="N411" s="8">
        <v>2563.5100601087001</v>
      </c>
      <c r="O411" s="8">
        <v>2169.8680733564502</v>
      </c>
      <c r="P411" s="8">
        <v>2546.0917579085699</v>
      </c>
      <c r="Q411" s="8">
        <v>2070.8861683380501</v>
      </c>
      <c r="R411" s="8">
        <v>2571.3291579679899</v>
      </c>
      <c r="S411" s="8">
        <v>2489.2057833234298</v>
      </c>
      <c r="T411" s="8">
        <v>2564.0348755950299</v>
      </c>
      <c r="U411" s="8">
        <v>6322</v>
      </c>
      <c r="V411" s="8">
        <v>7829</v>
      </c>
      <c r="W411" s="8">
        <v>6455</v>
      </c>
      <c r="X411" s="8">
        <v>7610</v>
      </c>
      <c r="Y411" s="8">
        <v>7071</v>
      </c>
      <c r="Z411" s="8">
        <v>9000</v>
      </c>
      <c r="AA411" s="8">
        <v>8068</v>
      </c>
      <c r="AB411" s="8">
        <v>6813</v>
      </c>
      <c r="AC411" s="8">
        <v>3218.4957676530698</v>
      </c>
      <c r="AD411" s="8">
        <v>5054.1666666666697</v>
      </c>
      <c r="AE411" s="8">
        <v>3587.5727816684098</v>
      </c>
      <c r="AF411" s="8">
        <v>4878.7148594377504</v>
      </c>
      <c r="AG411" s="8">
        <v>4271.5873015873003</v>
      </c>
      <c r="AH411" s="8">
        <v>8461.5384615384592</v>
      </c>
      <c r="AI411" s="8">
        <v>5296.2962962963002</v>
      </c>
      <c r="AJ411" s="8">
        <v>4143.84808368211</v>
      </c>
      <c r="AK411" s="8">
        <v>5799.75</v>
      </c>
      <c r="AL411" s="8">
        <v>2345.710537762584</v>
      </c>
      <c r="AM411" s="8">
        <v>7396</v>
      </c>
      <c r="AN411" s="8">
        <v>4864.0275273162588</v>
      </c>
      <c r="AP411" s="5">
        <f t="shared" si="60"/>
        <v>5841.25</v>
      </c>
      <c r="AQ411" s="5">
        <f t="shared" si="61"/>
        <v>7738</v>
      </c>
      <c r="AR411" s="5">
        <f t="shared" si="62"/>
        <v>2448.3095486266138</v>
      </c>
      <c r="AS411" s="5">
        <f t="shared" si="63"/>
        <v>5543.3175357760429</v>
      </c>
      <c r="AT411" s="5">
        <f t="shared" si="64"/>
        <v>446</v>
      </c>
      <c r="AU411" s="5" t="str">
        <f t="shared" si="66"/>
        <v>Hungary</v>
      </c>
      <c r="AW411" s="5">
        <f t="shared" si="65"/>
        <v>446</v>
      </c>
    </row>
    <row r="412" spans="1:49" x14ac:dyDescent="0.2">
      <c r="A412" s="7" t="s">
        <v>2889</v>
      </c>
      <c r="B412" s="7" t="s">
        <v>1015</v>
      </c>
      <c r="C412" s="7" t="s">
        <v>1016</v>
      </c>
      <c r="D412" s="7">
        <v>1793902</v>
      </c>
      <c r="E412" s="8">
        <v>4496</v>
      </c>
      <c r="F412" s="8">
        <v>4688</v>
      </c>
      <c r="G412" s="8">
        <v>4520</v>
      </c>
      <c r="H412" s="8">
        <v>4886</v>
      </c>
      <c r="I412" s="8">
        <v>4540</v>
      </c>
      <c r="J412" s="8">
        <v>5347</v>
      </c>
      <c r="K412" s="8">
        <v>4181</v>
      </c>
      <c r="L412" s="8">
        <v>4404</v>
      </c>
      <c r="M412" s="8">
        <v>1759.5699826027701</v>
      </c>
      <c r="N412" s="8">
        <v>1823.3507406527201</v>
      </c>
      <c r="O412" s="8">
        <v>1752.28025939598</v>
      </c>
      <c r="P412" s="8">
        <v>2092.5067820047202</v>
      </c>
      <c r="Q412" s="8">
        <v>1685.9838581210499</v>
      </c>
      <c r="R412" s="8">
        <v>2277.3816425360701</v>
      </c>
      <c r="S412" s="8">
        <v>1542.5892138811</v>
      </c>
      <c r="T412" s="8">
        <v>1572.87799479967</v>
      </c>
      <c r="U412" s="8">
        <v>5171</v>
      </c>
      <c r="V412" s="8">
        <v>5417</v>
      </c>
      <c r="W412" s="8">
        <v>5485</v>
      </c>
      <c r="X412" s="8">
        <v>5596</v>
      </c>
      <c r="Y412" s="8">
        <v>5209</v>
      </c>
      <c r="Z412" s="8">
        <v>6390</v>
      </c>
      <c r="AA412" s="8">
        <v>4970</v>
      </c>
      <c r="AB412" s="8">
        <v>5233</v>
      </c>
      <c r="AC412" s="8">
        <v>2456.6126627420499</v>
      </c>
      <c r="AD412" s="8">
        <v>2374.3749398254399</v>
      </c>
      <c r="AE412" s="8">
        <v>2491.6430894946002</v>
      </c>
      <c r="AF412" s="8">
        <v>2654.9905839990602</v>
      </c>
      <c r="AG412" s="8">
        <v>2300.6486466845399</v>
      </c>
      <c r="AH412" s="8">
        <v>3078.84620611228</v>
      </c>
      <c r="AI412" s="8">
        <v>2166.9413407322299</v>
      </c>
      <c r="AJ412" s="8">
        <v>2322.3164808272099</v>
      </c>
      <c r="AK412" s="8">
        <v>4632.75</v>
      </c>
      <c r="AL412" s="8">
        <v>1813.3175592492598</v>
      </c>
      <c r="AM412" s="8">
        <v>5433.875</v>
      </c>
      <c r="AN412" s="8">
        <v>2480.7967438021765</v>
      </c>
      <c r="AP412" s="5">
        <f t="shared" si="60"/>
        <v>4618</v>
      </c>
      <c r="AQ412" s="5">
        <f t="shared" si="61"/>
        <v>5450.5</v>
      </c>
      <c r="AR412" s="5">
        <f t="shared" si="62"/>
        <v>1834.2678982685222</v>
      </c>
      <c r="AS412" s="5">
        <f t="shared" si="63"/>
        <v>2467.1881685890648</v>
      </c>
      <c r="AT412" s="5">
        <f t="shared" si="64"/>
        <v>332</v>
      </c>
      <c r="AU412" s="5" t="str">
        <f t="shared" si="66"/>
        <v>Ireland</v>
      </c>
      <c r="AV412" s="5">
        <v>15</v>
      </c>
      <c r="AW412" s="5">
        <f t="shared" si="65"/>
        <v>347</v>
      </c>
    </row>
    <row r="413" spans="1:49" x14ac:dyDescent="0.2">
      <c r="A413" s="7" t="s">
        <v>2889</v>
      </c>
      <c r="B413" s="7" t="s">
        <v>1019</v>
      </c>
      <c r="C413" s="7" t="s">
        <v>1020</v>
      </c>
      <c r="D413" s="7">
        <v>405944</v>
      </c>
      <c r="E413" s="8">
        <v>5074</v>
      </c>
      <c r="F413" s="8">
        <v>5964</v>
      </c>
      <c r="G413" s="8">
        <v>5174</v>
      </c>
      <c r="H413" s="8">
        <v>6096</v>
      </c>
      <c r="I413" s="8">
        <v>5622</v>
      </c>
      <c r="J413" s="8">
        <v>6075</v>
      </c>
      <c r="K413" s="8">
        <v>5318</v>
      </c>
      <c r="L413" s="8">
        <v>5350</v>
      </c>
      <c r="M413" s="8">
        <v>2082.05329651907</v>
      </c>
      <c r="N413" s="8">
        <v>2615.8827970348898</v>
      </c>
      <c r="O413" s="8">
        <v>2244.8908986740798</v>
      </c>
      <c r="P413" s="8">
        <v>3409.8221293762199</v>
      </c>
      <c r="Q413" s="8">
        <v>3150.1561771716001</v>
      </c>
      <c r="R413" s="8">
        <v>2979.3149923424398</v>
      </c>
      <c r="S413" s="8">
        <v>2355.00361814292</v>
      </c>
      <c r="T413" s="8">
        <v>2773.0417486551501</v>
      </c>
      <c r="U413" s="8">
        <v>6508</v>
      </c>
      <c r="V413" s="8">
        <v>6693</v>
      </c>
      <c r="W413" s="8">
        <v>6218</v>
      </c>
      <c r="X413" s="8">
        <v>6795</v>
      </c>
      <c r="Y413" s="8">
        <v>6132</v>
      </c>
      <c r="Z413" s="8">
        <v>6503</v>
      </c>
      <c r="AA413" s="8">
        <v>6208</v>
      </c>
      <c r="AB413" s="8">
        <v>5900</v>
      </c>
      <c r="AC413" s="8">
        <v>3689.5685376704801</v>
      </c>
      <c r="AD413" s="8">
        <v>3728.5385589389002</v>
      </c>
      <c r="AE413" s="8">
        <v>3610.2445048438799</v>
      </c>
      <c r="AF413" s="8">
        <v>4519.9035382361299</v>
      </c>
      <c r="AG413" s="8">
        <v>3972.44612189796</v>
      </c>
      <c r="AH413" s="8">
        <v>3913.3479018315902</v>
      </c>
      <c r="AI413" s="8">
        <v>3221.1170793208298</v>
      </c>
      <c r="AJ413" s="8">
        <v>3570.5075400514202</v>
      </c>
      <c r="AK413" s="8">
        <v>5584.125</v>
      </c>
      <c r="AL413" s="8">
        <v>2701.270707239546</v>
      </c>
      <c r="AM413" s="8">
        <v>6369.625</v>
      </c>
      <c r="AN413" s="8">
        <v>3778.2092228488987</v>
      </c>
      <c r="AP413" s="5">
        <f t="shared" si="60"/>
        <v>5591.25</v>
      </c>
      <c r="AQ413" s="5">
        <f t="shared" si="61"/>
        <v>6185.75</v>
      </c>
      <c r="AR413" s="5">
        <f t="shared" si="62"/>
        <v>2933.4677331376665</v>
      </c>
      <c r="AS413" s="5">
        <f t="shared" si="63"/>
        <v>3669.3546607754497</v>
      </c>
      <c r="AT413" s="5">
        <f t="shared" si="64"/>
        <v>417</v>
      </c>
      <c r="AU413" s="5" t="str">
        <f t="shared" si="66"/>
        <v>Ireland</v>
      </c>
      <c r="AW413" s="5">
        <f t="shared" si="65"/>
        <v>417</v>
      </c>
    </row>
    <row r="414" spans="1:49" x14ac:dyDescent="0.2">
      <c r="A414" s="7" t="s">
        <v>2889</v>
      </c>
      <c r="B414" s="7" t="s">
        <v>1022</v>
      </c>
      <c r="C414" s="7" t="s">
        <v>1023</v>
      </c>
      <c r="D414" s="7">
        <v>162413</v>
      </c>
      <c r="E414" s="8">
        <v>7054</v>
      </c>
      <c r="F414" s="8">
        <v>7345</v>
      </c>
      <c r="G414" s="8">
        <v>7609</v>
      </c>
      <c r="H414" s="8">
        <v>7640</v>
      </c>
      <c r="I414" s="8">
        <v>8463</v>
      </c>
      <c r="J414" s="8">
        <v>8143</v>
      </c>
      <c r="K414" s="8">
        <v>7151</v>
      </c>
      <c r="L414" s="8">
        <v>6401</v>
      </c>
      <c r="M414" s="8">
        <v>5194.2572195736702</v>
      </c>
      <c r="N414" s="8">
        <v>4914.9780479567698</v>
      </c>
      <c r="O414" s="8">
        <v>5616.7800453514701</v>
      </c>
      <c r="P414" s="8">
        <v>6009.9846390168996</v>
      </c>
      <c r="Q414" s="8">
        <v>6545.7227138643102</v>
      </c>
      <c r="R414" s="8">
        <v>5899.3993993994</v>
      </c>
      <c r="S414" s="8">
        <v>4899.6843464536796</v>
      </c>
      <c r="T414" s="8">
        <v>3814.2515262515299</v>
      </c>
      <c r="U414" s="8">
        <v>8175</v>
      </c>
      <c r="V414" s="8">
        <v>7887</v>
      </c>
      <c r="W414" s="8">
        <v>8352</v>
      </c>
      <c r="X414" s="8">
        <v>8696</v>
      </c>
      <c r="Y414" s="8">
        <v>8818</v>
      </c>
      <c r="Z414" s="8">
        <v>8679</v>
      </c>
      <c r="AA414" s="8">
        <v>7987</v>
      </c>
      <c r="AB414" s="8">
        <v>6824</v>
      </c>
      <c r="AC414" s="8">
        <v>6627.17008077833</v>
      </c>
      <c r="AD414" s="8">
        <v>5795.9680222453899</v>
      </c>
      <c r="AE414" s="8">
        <v>6851.4619883040896</v>
      </c>
      <c r="AF414" s="8">
        <v>7711.6402116402096</v>
      </c>
      <c r="AG414" s="8">
        <v>7318.8405797101404</v>
      </c>
      <c r="AH414" s="8">
        <v>7655.4054054054004</v>
      </c>
      <c r="AI414" s="8">
        <v>5929.3478260869597</v>
      </c>
      <c r="AJ414" s="8">
        <v>4745.2755577755597</v>
      </c>
      <c r="AK414" s="8">
        <v>7475.75</v>
      </c>
      <c r="AL414" s="8">
        <v>5361.8822422334661</v>
      </c>
      <c r="AM414" s="8">
        <v>8177.25</v>
      </c>
      <c r="AN414" s="8">
        <v>6579.3887089932596</v>
      </c>
      <c r="AP414" s="5">
        <f t="shared" si="60"/>
        <v>7539.5</v>
      </c>
      <c r="AQ414" s="5">
        <f t="shared" si="61"/>
        <v>8077</v>
      </c>
      <c r="AR414" s="5">
        <f t="shared" si="62"/>
        <v>5433.8085249971646</v>
      </c>
      <c r="AS414" s="5">
        <f t="shared" si="63"/>
        <v>6412.2173422445148</v>
      </c>
      <c r="AT414" s="5">
        <f t="shared" si="64"/>
        <v>529</v>
      </c>
      <c r="AU414" s="5" t="str">
        <f t="shared" si="66"/>
        <v>Ireland</v>
      </c>
      <c r="AW414" s="5">
        <f t="shared" si="65"/>
        <v>529</v>
      </c>
    </row>
    <row r="415" spans="1:49" x14ac:dyDescent="0.2">
      <c r="A415" s="7" t="s">
        <v>2889</v>
      </c>
      <c r="B415" s="7" t="s">
        <v>1025</v>
      </c>
      <c r="C415" s="7" t="s">
        <v>1026</v>
      </c>
      <c r="D415" s="7">
        <v>179200</v>
      </c>
      <c r="E415" s="8">
        <v>6648</v>
      </c>
      <c r="F415" s="8">
        <v>6532</v>
      </c>
      <c r="G415" s="8">
        <v>6669</v>
      </c>
      <c r="H415" s="8">
        <v>7120</v>
      </c>
      <c r="I415" s="8">
        <v>6540</v>
      </c>
      <c r="J415" s="8">
        <v>6851</v>
      </c>
      <c r="K415" s="8">
        <v>5875</v>
      </c>
      <c r="L415" s="8">
        <v>6678</v>
      </c>
      <c r="M415" s="8">
        <v>4065.1232825145898</v>
      </c>
      <c r="N415" s="8">
        <v>4306.3953748781196</v>
      </c>
      <c r="O415" s="8">
        <v>4105.8522699860096</v>
      </c>
      <c r="P415" s="8">
        <v>4980.9807903867304</v>
      </c>
      <c r="Q415" s="8">
        <v>3834.82458374099</v>
      </c>
      <c r="R415" s="8">
        <v>4067.6145153211</v>
      </c>
      <c r="S415" s="8">
        <v>3107.9504061963598</v>
      </c>
      <c r="T415" s="8">
        <v>3859.5006526041002</v>
      </c>
      <c r="U415" s="8">
        <v>7171</v>
      </c>
      <c r="V415" s="8">
        <v>7487</v>
      </c>
      <c r="W415" s="8">
        <v>7202</v>
      </c>
      <c r="X415" s="8">
        <v>8034</v>
      </c>
      <c r="Y415" s="8">
        <v>7111</v>
      </c>
      <c r="Z415" s="8">
        <v>7173</v>
      </c>
      <c r="AA415" s="8">
        <v>6442</v>
      </c>
      <c r="AB415" s="8">
        <v>7155</v>
      </c>
      <c r="AC415" s="8">
        <v>4952.7704742428696</v>
      </c>
      <c r="AD415" s="8">
        <v>5726.7670601003902</v>
      </c>
      <c r="AE415" s="8">
        <v>5695.2454003736002</v>
      </c>
      <c r="AF415" s="8">
        <v>6255.5777555777604</v>
      </c>
      <c r="AG415" s="8">
        <v>4591.5401149776098</v>
      </c>
      <c r="AH415" s="8">
        <v>4517.1976270730702</v>
      </c>
      <c r="AI415" s="8">
        <v>3737.4611023069601</v>
      </c>
      <c r="AJ415" s="8">
        <v>4517.4892839424001</v>
      </c>
      <c r="AK415" s="8">
        <v>6614.125</v>
      </c>
      <c r="AL415" s="8">
        <v>4041.0302344534998</v>
      </c>
      <c r="AM415" s="8">
        <v>7221.875</v>
      </c>
      <c r="AN415" s="8">
        <v>4999.2561023243325</v>
      </c>
      <c r="AP415" s="5">
        <f t="shared" si="60"/>
        <v>6486</v>
      </c>
      <c r="AQ415" s="5">
        <f t="shared" si="61"/>
        <v>6970.25</v>
      </c>
      <c r="AR415" s="5">
        <f t="shared" si="62"/>
        <v>3970.1741896498561</v>
      </c>
      <c r="AS415" s="5">
        <f t="shared" si="63"/>
        <v>4340.9220320750101</v>
      </c>
      <c r="AT415" s="5">
        <f t="shared" si="64"/>
        <v>475</v>
      </c>
      <c r="AU415" s="5" t="str">
        <f t="shared" si="66"/>
        <v>Ireland</v>
      </c>
      <c r="AW415" s="5">
        <f t="shared" si="65"/>
        <v>475</v>
      </c>
    </row>
    <row r="416" spans="1:49" x14ac:dyDescent="0.2">
      <c r="A416" s="7" t="s">
        <v>2889</v>
      </c>
      <c r="B416" s="7" t="s">
        <v>1028</v>
      </c>
      <c r="C416" s="7" t="s">
        <v>1029</v>
      </c>
      <c r="D416" s="7">
        <v>97493</v>
      </c>
      <c r="E416" s="8">
        <v>8556</v>
      </c>
      <c r="F416" s="8">
        <v>8565</v>
      </c>
      <c r="G416" s="8">
        <v>8599</v>
      </c>
      <c r="H416" s="8">
        <v>9167</v>
      </c>
      <c r="I416" s="8">
        <v>7987</v>
      </c>
      <c r="J416" s="8">
        <v>6932</v>
      </c>
      <c r="K416" s="8">
        <v>6756</v>
      </c>
      <c r="L416" s="8">
        <v>8327</v>
      </c>
      <c r="M416" s="8">
        <v>7479.1666666666697</v>
      </c>
      <c r="N416" s="8">
        <v>7765.9574468085102</v>
      </c>
      <c r="O416" s="8">
        <v>7323.3830845771099</v>
      </c>
      <c r="P416" s="8">
        <v>8571.4285714285706</v>
      </c>
      <c r="Q416" s="8">
        <v>6379.0849673202601</v>
      </c>
      <c r="R416" s="8">
        <v>5158.7301587301599</v>
      </c>
      <c r="S416" s="8">
        <v>5757.5757575757598</v>
      </c>
      <c r="T416" s="8">
        <v>7131.8681318681301</v>
      </c>
      <c r="U416" s="8">
        <v>8621</v>
      </c>
      <c r="V416" s="8">
        <v>9444</v>
      </c>
      <c r="W416" s="8">
        <v>8592</v>
      </c>
      <c r="X416" s="8">
        <v>9615</v>
      </c>
      <c r="Y416" s="8">
        <v>8557</v>
      </c>
      <c r="Z416" s="8">
        <v>8482</v>
      </c>
      <c r="AA416" s="8">
        <v>8000</v>
      </c>
      <c r="AB416" s="8">
        <v>9359</v>
      </c>
      <c r="AC416" s="8">
        <v>7705.3140096618399</v>
      </c>
      <c r="AD416" s="8">
        <v>9059.8290598290605</v>
      </c>
      <c r="AE416" s="8">
        <v>7694.4444444444398</v>
      </c>
      <c r="AF416" s="8">
        <v>9285.7142857142899</v>
      </c>
      <c r="AG416" s="8">
        <v>7761.9047619047597</v>
      </c>
      <c r="AH416" s="8">
        <v>6869.5652173913004</v>
      </c>
      <c r="AI416" s="8">
        <v>7313.4328358209004</v>
      </c>
      <c r="AJ416" s="8">
        <v>8500</v>
      </c>
      <c r="AK416" s="8">
        <v>8111.125</v>
      </c>
      <c r="AL416" s="8">
        <v>6945.8993481218968</v>
      </c>
      <c r="AM416" s="8">
        <v>8833.75</v>
      </c>
      <c r="AN416" s="8">
        <v>8023.7755768458228</v>
      </c>
      <c r="AP416" s="5">
        <f t="shared" si="60"/>
        <v>7500.5</v>
      </c>
      <c r="AQ416" s="5">
        <f t="shared" si="61"/>
        <v>8599.5</v>
      </c>
      <c r="AR416" s="5">
        <f t="shared" si="62"/>
        <v>6599.7375173845767</v>
      </c>
      <c r="AS416" s="5">
        <f t="shared" si="63"/>
        <v>7611.2257037792406</v>
      </c>
      <c r="AT416" s="5">
        <f t="shared" si="64"/>
        <v>526</v>
      </c>
      <c r="AU416" s="5" t="str">
        <f t="shared" si="66"/>
        <v>Ireland</v>
      </c>
      <c r="AW416" s="5">
        <f t="shared" si="65"/>
        <v>526</v>
      </c>
    </row>
    <row r="417" spans="1:49" x14ac:dyDescent="0.2">
      <c r="A417" s="7" t="s">
        <v>3022</v>
      </c>
      <c r="B417" s="7" t="s">
        <v>1031</v>
      </c>
      <c r="C417" s="7" t="s">
        <v>1032</v>
      </c>
      <c r="D417" s="7">
        <v>4325591</v>
      </c>
      <c r="E417" s="8">
        <v>1841</v>
      </c>
      <c r="F417" s="8">
        <v>2262</v>
      </c>
      <c r="G417" s="8">
        <v>1778</v>
      </c>
      <c r="H417" s="8">
        <v>1849</v>
      </c>
      <c r="I417" s="8">
        <v>1804</v>
      </c>
      <c r="J417" s="8">
        <v>2165</v>
      </c>
      <c r="K417" s="8">
        <v>1544</v>
      </c>
      <c r="L417" s="8">
        <v>1661</v>
      </c>
      <c r="M417" s="8">
        <v>158.943683725673</v>
      </c>
      <c r="N417" s="8">
        <v>252.80682060228699</v>
      </c>
      <c r="O417" s="8">
        <v>156.76260276703599</v>
      </c>
      <c r="P417" s="8">
        <v>152.51748318990701</v>
      </c>
      <c r="Q417" s="8">
        <v>146.41210904325999</v>
      </c>
      <c r="R417" s="8">
        <v>202.19969143213001</v>
      </c>
      <c r="S417" s="8">
        <v>165.889366662165</v>
      </c>
      <c r="T417" s="8">
        <v>150.61656413144701</v>
      </c>
      <c r="U417" s="8">
        <v>3229</v>
      </c>
      <c r="V417" s="8">
        <v>3809</v>
      </c>
      <c r="W417" s="8">
        <v>3134</v>
      </c>
      <c r="X417" s="8">
        <v>3372</v>
      </c>
      <c r="Y417" s="8">
        <v>3373</v>
      </c>
      <c r="Z417" s="8">
        <v>3865</v>
      </c>
      <c r="AA417" s="8">
        <v>3146</v>
      </c>
      <c r="AB417" s="8">
        <v>3370</v>
      </c>
      <c r="AC417" s="8">
        <v>679.16239814553398</v>
      </c>
      <c r="AD417" s="8">
        <v>1039.5787707541899</v>
      </c>
      <c r="AE417" s="8">
        <v>624.90950882638697</v>
      </c>
      <c r="AF417" s="8">
        <v>711.99033316231601</v>
      </c>
      <c r="AG417" s="8">
        <v>697.23444530472295</v>
      </c>
      <c r="AH417" s="8">
        <v>1108.0432189743301</v>
      </c>
      <c r="AI417" s="8">
        <v>792.43102462482796</v>
      </c>
      <c r="AJ417" s="8">
        <v>769.85390269273705</v>
      </c>
      <c r="AK417" s="8">
        <v>1863</v>
      </c>
      <c r="AL417" s="8">
        <v>173.26854019423811</v>
      </c>
      <c r="AM417" s="8">
        <v>3412.25</v>
      </c>
      <c r="AN417" s="8">
        <v>802.90045031063073</v>
      </c>
      <c r="AP417" s="5">
        <f t="shared" si="60"/>
        <v>1793.5</v>
      </c>
      <c r="AQ417" s="5">
        <f t="shared" si="61"/>
        <v>3438.5</v>
      </c>
      <c r="AR417" s="5">
        <f t="shared" si="62"/>
        <v>163.5270428917818</v>
      </c>
      <c r="AS417" s="5">
        <f t="shared" si="63"/>
        <v>841.89064789915449</v>
      </c>
      <c r="AT417" s="5">
        <f t="shared" si="64"/>
        <v>19</v>
      </c>
      <c r="AU417" s="5" t="str">
        <f t="shared" si="66"/>
        <v>Italy</v>
      </c>
      <c r="AW417" s="5">
        <f t="shared" si="65"/>
        <v>19</v>
      </c>
    </row>
    <row r="418" spans="1:49" x14ac:dyDescent="0.2">
      <c r="A418" s="7" t="s">
        <v>3022</v>
      </c>
      <c r="B418" s="7" t="s">
        <v>1035</v>
      </c>
      <c r="C418" s="7" t="s">
        <v>1036</v>
      </c>
      <c r="D418" s="7">
        <v>4985668</v>
      </c>
      <c r="E418" s="8">
        <v>1281</v>
      </c>
      <c r="F418" s="8">
        <v>1571</v>
      </c>
      <c r="G418" s="8">
        <v>1144</v>
      </c>
      <c r="H418" s="8">
        <v>1299</v>
      </c>
      <c r="I418" s="8">
        <v>1221</v>
      </c>
      <c r="J418" s="8">
        <v>1409</v>
      </c>
      <c r="K418" s="8">
        <v>1283</v>
      </c>
      <c r="L418" s="8">
        <v>1252</v>
      </c>
      <c r="M418" s="8">
        <v>76.960975792054995</v>
      </c>
      <c r="N418" s="8">
        <v>124.869990893899</v>
      </c>
      <c r="O418" s="8">
        <v>72.549497739742193</v>
      </c>
      <c r="P418" s="8">
        <v>80.449872039152694</v>
      </c>
      <c r="Q418" s="8">
        <v>93.435255987580305</v>
      </c>
      <c r="R418" s="8">
        <v>102.432949887654</v>
      </c>
      <c r="S418" s="8">
        <v>100.26468150392201</v>
      </c>
      <c r="T418" s="8">
        <v>87.268312894980198</v>
      </c>
      <c r="U418" s="8">
        <v>2809</v>
      </c>
      <c r="V418" s="8">
        <v>3028</v>
      </c>
      <c r="W418" s="8">
        <v>2542</v>
      </c>
      <c r="X418" s="8">
        <v>2936</v>
      </c>
      <c r="Y418" s="8">
        <v>2858</v>
      </c>
      <c r="Z418" s="8">
        <v>3379</v>
      </c>
      <c r="AA418" s="8">
        <v>2951</v>
      </c>
      <c r="AB418" s="8">
        <v>2938</v>
      </c>
      <c r="AC418" s="8">
        <v>777.34730223893098</v>
      </c>
      <c r="AD418" s="8">
        <v>1125.1541310063999</v>
      </c>
      <c r="AE418" s="8">
        <v>666.127296782435</v>
      </c>
      <c r="AF418" s="8">
        <v>804.74065986161997</v>
      </c>
      <c r="AG418" s="8">
        <v>926.52573045256099</v>
      </c>
      <c r="AH418" s="8">
        <v>1148.5797356738001</v>
      </c>
      <c r="AI418" s="8">
        <v>868.48677411669996</v>
      </c>
      <c r="AJ418" s="8">
        <v>884.24114569634901</v>
      </c>
      <c r="AK418" s="8">
        <v>1307.5</v>
      </c>
      <c r="AL418" s="8">
        <v>92.278942092373185</v>
      </c>
      <c r="AM418" s="8">
        <v>2930.125</v>
      </c>
      <c r="AN418" s="8">
        <v>900.15034697859949</v>
      </c>
      <c r="AP418" s="5">
        <f t="shared" si="60"/>
        <v>1291.25</v>
      </c>
      <c r="AQ418" s="5">
        <f t="shared" si="61"/>
        <v>3031.5</v>
      </c>
      <c r="AR418" s="5">
        <f t="shared" si="62"/>
        <v>92.770214462657847</v>
      </c>
      <c r="AS418" s="5">
        <f t="shared" si="63"/>
        <v>956.95834648485254</v>
      </c>
      <c r="AT418" s="5">
        <f t="shared" si="64"/>
        <v>5</v>
      </c>
      <c r="AU418" s="5" t="str">
        <f t="shared" si="66"/>
        <v>Italy</v>
      </c>
      <c r="AV418" s="5">
        <v>16</v>
      </c>
      <c r="AW418" s="5">
        <f t="shared" si="65"/>
        <v>21</v>
      </c>
    </row>
    <row r="419" spans="1:49" x14ac:dyDescent="0.2">
      <c r="A419" s="7" t="s">
        <v>3022</v>
      </c>
      <c r="B419" s="7" t="s">
        <v>1038</v>
      </c>
      <c r="C419" s="7" t="s">
        <v>1039</v>
      </c>
      <c r="D419" s="7">
        <v>3349233</v>
      </c>
      <c r="E419" s="8">
        <v>2654</v>
      </c>
      <c r="F419" s="8">
        <v>3750</v>
      </c>
      <c r="G419" s="8">
        <v>2346</v>
      </c>
      <c r="H419" s="8">
        <v>2159</v>
      </c>
      <c r="I419" s="8">
        <v>2162</v>
      </c>
      <c r="J419" s="8">
        <v>2706</v>
      </c>
      <c r="K419" s="8">
        <v>2409</v>
      </c>
      <c r="L419" s="8">
        <v>2370</v>
      </c>
      <c r="M419" s="8">
        <v>406.38435595686099</v>
      </c>
      <c r="N419" s="8">
        <v>742.15781064779605</v>
      </c>
      <c r="O419" s="8">
        <v>380.57524386028399</v>
      </c>
      <c r="P419" s="8">
        <v>367.134630471609</v>
      </c>
      <c r="Q419" s="8">
        <v>278.10427428998503</v>
      </c>
      <c r="R419" s="8">
        <v>461.86254813351002</v>
      </c>
      <c r="S419" s="8">
        <v>353.32508146945901</v>
      </c>
      <c r="T419" s="8">
        <v>334.19580358489299</v>
      </c>
      <c r="U419" s="8">
        <v>4143</v>
      </c>
      <c r="V419" s="8">
        <v>5589</v>
      </c>
      <c r="W419" s="8">
        <v>3662</v>
      </c>
      <c r="X419" s="8">
        <v>4017</v>
      </c>
      <c r="Y419" s="8">
        <v>3461</v>
      </c>
      <c r="Z419" s="8">
        <v>4644</v>
      </c>
      <c r="AA419" s="8">
        <v>4318</v>
      </c>
      <c r="AB419" s="8">
        <v>4337</v>
      </c>
      <c r="AC419" s="8">
        <v>1184.4339776741299</v>
      </c>
      <c r="AD419" s="8">
        <v>2037.1253671766899</v>
      </c>
      <c r="AE419" s="8">
        <v>1147.9203429726599</v>
      </c>
      <c r="AF419" s="8">
        <v>1288.8815283245799</v>
      </c>
      <c r="AG419" s="8">
        <v>883.13960000935901</v>
      </c>
      <c r="AH419" s="8">
        <v>1865.72249944583</v>
      </c>
      <c r="AI419" s="8">
        <v>1218.7757727053599</v>
      </c>
      <c r="AJ419" s="8">
        <v>1389.7842146645301</v>
      </c>
      <c r="AK419" s="8">
        <v>2569.5</v>
      </c>
      <c r="AL419" s="8">
        <v>415.46746855179964</v>
      </c>
      <c r="AM419" s="8">
        <v>4271.375</v>
      </c>
      <c r="AN419" s="8">
        <v>1376.9729128716424</v>
      </c>
      <c r="AP419" s="5">
        <f t="shared" si="60"/>
        <v>2411.75</v>
      </c>
      <c r="AQ419" s="5">
        <f t="shared" si="61"/>
        <v>4190</v>
      </c>
      <c r="AR419" s="5">
        <f t="shared" si="62"/>
        <v>358.92446758989121</v>
      </c>
      <c r="AS419" s="5">
        <f t="shared" si="63"/>
        <v>1339.3555217062697</v>
      </c>
      <c r="AT419" s="5">
        <f t="shared" si="64"/>
        <v>47</v>
      </c>
      <c r="AU419" s="5" t="str">
        <f t="shared" si="66"/>
        <v>Italy</v>
      </c>
      <c r="AW419" s="5">
        <f t="shared" si="65"/>
        <v>47</v>
      </c>
    </row>
    <row r="420" spans="1:49" x14ac:dyDescent="0.2">
      <c r="A420" s="7" t="s">
        <v>3022</v>
      </c>
      <c r="B420" s="7" t="s">
        <v>1041</v>
      </c>
      <c r="C420" s="7" t="s">
        <v>1042</v>
      </c>
      <c r="D420" s="7">
        <v>1728714</v>
      </c>
      <c r="E420" s="8">
        <v>2197</v>
      </c>
      <c r="F420" s="8">
        <v>2630</v>
      </c>
      <c r="G420" s="8">
        <v>1949</v>
      </c>
      <c r="H420" s="8">
        <v>2098</v>
      </c>
      <c r="I420" s="8">
        <v>2231</v>
      </c>
      <c r="J420" s="8">
        <v>2309</v>
      </c>
      <c r="K420" s="8">
        <v>1934</v>
      </c>
      <c r="L420" s="8">
        <v>1947</v>
      </c>
      <c r="M420" s="8">
        <v>235.23633087597401</v>
      </c>
      <c r="N420" s="8">
        <v>389.53250114208498</v>
      </c>
      <c r="O420" s="8">
        <v>230.77766415745899</v>
      </c>
      <c r="P420" s="8">
        <v>207.671961162787</v>
      </c>
      <c r="Q420" s="8">
        <v>214.11587577541599</v>
      </c>
      <c r="R420" s="8">
        <v>267.53980635280999</v>
      </c>
      <c r="S420" s="8">
        <v>238.04673511211701</v>
      </c>
      <c r="T420" s="8">
        <v>222.344453600001</v>
      </c>
      <c r="U420" s="8">
        <v>3977</v>
      </c>
      <c r="V420" s="8">
        <v>5009</v>
      </c>
      <c r="W420" s="8">
        <v>4193</v>
      </c>
      <c r="X420" s="8">
        <v>4312</v>
      </c>
      <c r="Y420" s="8">
        <v>4260</v>
      </c>
      <c r="Z420" s="8">
        <v>5135</v>
      </c>
      <c r="AA420" s="8">
        <v>4166</v>
      </c>
      <c r="AB420" s="8">
        <v>4094</v>
      </c>
      <c r="AC420" s="8">
        <v>1173.0372174230499</v>
      </c>
      <c r="AD420" s="8">
        <v>2002.7264275933401</v>
      </c>
      <c r="AE420" s="8">
        <v>1226.76626683069</v>
      </c>
      <c r="AF420" s="8">
        <v>1269.3599546325399</v>
      </c>
      <c r="AG420" s="8">
        <v>1357.0598590806201</v>
      </c>
      <c r="AH420" s="8">
        <v>1937.80391144894</v>
      </c>
      <c r="AI420" s="8">
        <v>1392.8687062056299</v>
      </c>
      <c r="AJ420" s="8">
        <v>1587.8024789358601</v>
      </c>
      <c r="AK420" s="8">
        <v>2161.875</v>
      </c>
      <c r="AL420" s="8">
        <v>250.65816602233113</v>
      </c>
      <c r="AM420" s="8">
        <v>4393.25</v>
      </c>
      <c r="AN420" s="8">
        <v>1493.4281027688339</v>
      </c>
      <c r="AP420" s="5">
        <f t="shared" si="60"/>
        <v>2105.25</v>
      </c>
      <c r="AQ420" s="5">
        <f t="shared" si="61"/>
        <v>4413.75</v>
      </c>
      <c r="AR420" s="5">
        <f t="shared" si="62"/>
        <v>229.9437664006262</v>
      </c>
      <c r="AS420" s="5">
        <f t="shared" si="63"/>
        <v>1568.8837389177625</v>
      </c>
      <c r="AT420" s="5">
        <f t="shared" si="64"/>
        <v>28</v>
      </c>
      <c r="AU420" s="5" t="str">
        <f t="shared" si="66"/>
        <v>Italy</v>
      </c>
      <c r="AW420" s="5">
        <f t="shared" si="65"/>
        <v>28</v>
      </c>
    </row>
    <row r="421" spans="1:49" x14ac:dyDescent="0.2">
      <c r="A421" s="7" t="s">
        <v>3022</v>
      </c>
      <c r="B421" s="7" t="s">
        <v>1044</v>
      </c>
      <c r="C421" s="7" t="s">
        <v>1045</v>
      </c>
      <c r="D421" s="7">
        <v>995821</v>
      </c>
      <c r="E421" s="8">
        <v>4693</v>
      </c>
      <c r="F421" s="8">
        <v>4782</v>
      </c>
      <c r="G421" s="8">
        <v>3621</v>
      </c>
      <c r="H421" s="8">
        <v>3938</v>
      </c>
      <c r="I421" s="8">
        <v>3529</v>
      </c>
      <c r="J421" s="8">
        <v>4345</v>
      </c>
      <c r="K421" s="8">
        <v>4054</v>
      </c>
      <c r="L421" s="8">
        <v>3197</v>
      </c>
      <c r="M421" s="8">
        <v>1179.82031822914</v>
      </c>
      <c r="N421" s="8">
        <v>1806.3973213521101</v>
      </c>
      <c r="O421" s="8">
        <v>1042.68614494691</v>
      </c>
      <c r="P421" s="8">
        <v>959.693500709967</v>
      </c>
      <c r="Q421" s="8">
        <v>760.43975824050199</v>
      </c>
      <c r="R421" s="8">
        <v>1059.7835640886401</v>
      </c>
      <c r="S421" s="8">
        <v>839.93716478683996</v>
      </c>
      <c r="T421" s="8">
        <v>696.42490535115599</v>
      </c>
      <c r="U421" s="8">
        <v>5647</v>
      </c>
      <c r="V421" s="8">
        <v>6823</v>
      </c>
      <c r="W421" s="8">
        <v>5260</v>
      </c>
      <c r="X421" s="8">
        <v>5648</v>
      </c>
      <c r="Y421" s="8">
        <v>5134</v>
      </c>
      <c r="Z421" s="8">
        <v>5901</v>
      </c>
      <c r="AA421" s="8">
        <v>5202</v>
      </c>
      <c r="AB421" s="8">
        <v>4998</v>
      </c>
      <c r="AC421" s="8">
        <v>2133.6721250262399</v>
      </c>
      <c r="AD421" s="8">
        <v>3475.4793639998802</v>
      </c>
      <c r="AE421" s="8">
        <v>2051.1271298544002</v>
      </c>
      <c r="AF421" s="8">
        <v>1885.85822660698</v>
      </c>
      <c r="AG421" s="8">
        <v>1630.1917753007499</v>
      </c>
      <c r="AH421" s="8">
        <v>2275.82448842637</v>
      </c>
      <c r="AI421" s="8">
        <v>1756.1080203234901</v>
      </c>
      <c r="AJ421" s="8">
        <v>1580.0420073339601</v>
      </c>
      <c r="AK421" s="8">
        <v>4019.875</v>
      </c>
      <c r="AL421" s="8">
        <v>1043.1478347131583</v>
      </c>
      <c r="AM421" s="8">
        <v>5576.625</v>
      </c>
      <c r="AN421" s="8">
        <v>2098.5378921090087</v>
      </c>
      <c r="AP421" s="5">
        <f t="shared" si="60"/>
        <v>3781.25</v>
      </c>
      <c r="AQ421" s="5">
        <f t="shared" si="61"/>
        <v>5308.75</v>
      </c>
      <c r="AR421" s="5">
        <f t="shared" si="62"/>
        <v>863.25577863542094</v>
      </c>
      <c r="AS421" s="5">
        <f t="shared" si="63"/>
        <v>1810.5415728461423</v>
      </c>
      <c r="AT421" s="5">
        <f t="shared" si="64"/>
        <v>242</v>
      </c>
      <c r="AU421" s="5" t="str">
        <f t="shared" si="66"/>
        <v>Italy</v>
      </c>
      <c r="AW421" s="5">
        <f t="shared" si="65"/>
        <v>242</v>
      </c>
    </row>
    <row r="422" spans="1:49" x14ac:dyDescent="0.2">
      <c r="A422" s="7" t="s">
        <v>3022</v>
      </c>
      <c r="B422" s="7" t="s">
        <v>1047</v>
      </c>
      <c r="C422" s="7" t="s">
        <v>1048</v>
      </c>
      <c r="D422" s="7">
        <v>688475</v>
      </c>
      <c r="E422" s="8">
        <v>3120</v>
      </c>
      <c r="F422" s="8">
        <v>3445</v>
      </c>
      <c r="G422" s="8">
        <v>3044</v>
      </c>
      <c r="H422" s="8">
        <v>3111</v>
      </c>
      <c r="I422" s="8">
        <v>2519</v>
      </c>
      <c r="J422" s="8">
        <v>2715</v>
      </c>
      <c r="K422" s="8">
        <v>2963</v>
      </c>
      <c r="L422" s="8">
        <v>2790</v>
      </c>
      <c r="M422" s="8">
        <v>546.42771396678404</v>
      </c>
      <c r="N422" s="8">
        <v>847.86656934206201</v>
      </c>
      <c r="O422" s="8">
        <v>587.89881468869305</v>
      </c>
      <c r="P422" s="8">
        <v>551.01919513700398</v>
      </c>
      <c r="Q422" s="8">
        <v>453.53127183312301</v>
      </c>
      <c r="R422" s="8">
        <v>560.39830307293801</v>
      </c>
      <c r="S422" s="8">
        <v>599.69088994871697</v>
      </c>
      <c r="T422" s="8">
        <v>494.54906694123599</v>
      </c>
      <c r="U422" s="8">
        <v>4972</v>
      </c>
      <c r="V422" s="8">
        <v>5756</v>
      </c>
      <c r="W422" s="8">
        <v>5418</v>
      </c>
      <c r="X422" s="8">
        <v>5399</v>
      </c>
      <c r="Y422" s="8">
        <v>5044</v>
      </c>
      <c r="Z422" s="8">
        <v>5838</v>
      </c>
      <c r="AA422" s="8">
        <v>5771</v>
      </c>
      <c r="AB422" s="8">
        <v>5195</v>
      </c>
      <c r="AC422" s="8">
        <v>1946.5646112382101</v>
      </c>
      <c r="AD422" s="8">
        <v>2810.95755372345</v>
      </c>
      <c r="AE422" s="8">
        <v>2114.9273903205199</v>
      </c>
      <c r="AF422" s="8">
        <v>2462.2450594852498</v>
      </c>
      <c r="AG422" s="8">
        <v>2079.6746017374699</v>
      </c>
      <c r="AH422" s="8">
        <v>2887.1681232455499</v>
      </c>
      <c r="AI422" s="8">
        <v>2592.8439210523602</v>
      </c>
      <c r="AJ422" s="8">
        <v>2378.4033349000501</v>
      </c>
      <c r="AK422" s="8">
        <v>2963.375</v>
      </c>
      <c r="AL422" s="8">
        <v>580.1727281163196</v>
      </c>
      <c r="AM422" s="8">
        <v>5424.125</v>
      </c>
      <c r="AN422" s="8">
        <v>2409.0980744628573</v>
      </c>
      <c r="AP422" s="5">
        <f t="shared" si="60"/>
        <v>2746.75</v>
      </c>
      <c r="AQ422" s="5">
        <f t="shared" si="61"/>
        <v>5462</v>
      </c>
      <c r="AR422" s="5">
        <f t="shared" si="62"/>
        <v>531.83774538660361</v>
      </c>
      <c r="AS422" s="5">
        <f t="shared" si="63"/>
        <v>2484.5224952338576</v>
      </c>
      <c r="AT422" s="5">
        <f t="shared" si="64"/>
        <v>82</v>
      </c>
      <c r="AU422" s="5" t="str">
        <f t="shared" si="66"/>
        <v>Italy</v>
      </c>
      <c r="AW422" s="5">
        <f t="shared" si="65"/>
        <v>82</v>
      </c>
    </row>
    <row r="423" spans="1:49" x14ac:dyDescent="0.2">
      <c r="A423" s="7" t="s">
        <v>3022</v>
      </c>
      <c r="B423" s="7" t="s">
        <v>1050</v>
      </c>
      <c r="C423" s="7" t="s">
        <v>1051</v>
      </c>
      <c r="D423" s="7">
        <v>791543</v>
      </c>
      <c r="E423" s="8">
        <v>2306</v>
      </c>
      <c r="F423" s="8">
        <v>2681</v>
      </c>
      <c r="G423" s="8">
        <v>2264</v>
      </c>
      <c r="H423" s="8">
        <v>2354</v>
      </c>
      <c r="I423" s="8">
        <v>2014</v>
      </c>
      <c r="J423" s="8">
        <v>2779</v>
      </c>
      <c r="K423" s="8">
        <v>2752</v>
      </c>
      <c r="L423" s="8">
        <v>2404</v>
      </c>
      <c r="M423" s="8">
        <v>300.97161220152202</v>
      </c>
      <c r="N423" s="8">
        <v>444.48377887779702</v>
      </c>
      <c r="O423" s="8">
        <v>339.55404380276798</v>
      </c>
      <c r="P423" s="8">
        <v>290.55862307238198</v>
      </c>
      <c r="Q423" s="8">
        <v>304.63609192216097</v>
      </c>
      <c r="R423" s="8">
        <v>398.04142442650402</v>
      </c>
      <c r="S423" s="8">
        <v>416.92762952436499</v>
      </c>
      <c r="T423" s="8">
        <v>352.84318595707799</v>
      </c>
      <c r="U423" s="8">
        <v>4498</v>
      </c>
      <c r="V423" s="8">
        <v>5584</v>
      </c>
      <c r="W423" s="8">
        <v>4408</v>
      </c>
      <c r="X423" s="8">
        <v>4658</v>
      </c>
      <c r="Y423" s="8">
        <v>4387</v>
      </c>
      <c r="Z423" s="8">
        <v>5543</v>
      </c>
      <c r="AA423" s="8">
        <v>4972</v>
      </c>
      <c r="AB423" s="8">
        <v>4960</v>
      </c>
      <c r="AC423" s="8">
        <v>1667.8710533759499</v>
      </c>
      <c r="AD423" s="8">
        <v>2442.5542055411502</v>
      </c>
      <c r="AE423" s="8">
        <v>1685.7885739041999</v>
      </c>
      <c r="AF423" s="8">
        <v>1877.9754993921099</v>
      </c>
      <c r="AG423" s="8">
        <v>1989.1106208710801</v>
      </c>
      <c r="AH423" s="8">
        <v>2607.5086155894601</v>
      </c>
      <c r="AI423" s="8">
        <v>2207.34091778945</v>
      </c>
      <c r="AJ423" s="8">
        <v>2311.4875485908301</v>
      </c>
      <c r="AK423" s="8">
        <v>2444.25</v>
      </c>
      <c r="AL423" s="8">
        <v>356.00204872307211</v>
      </c>
      <c r="AM423" s="8">
        <v>4876.25</v>
      </c>
      <c r="AN423" s="8">
        <v>2098.7046293817789</v>
      </c>
      <c r="AP423" s="5">
        <f t="shared" si="60"/>
        <v>2487.25</v>
      </c>
      <c r="AQ423" s="5">
        <f t="shared" si="61"/>
        <v>4965.5</v>
      </c>
      <c r="AR423" s="5">
        <f t="shared" si="62"/>
        <v>352.60139098049797</v>
      </c>
      <c r="AS423" s="5">
        <f t="shared" si="63"/>
        <v>2278.861925710205</v>
      </c>
      <c r="AT423" s="5">
        <f t="shared" si="64"/>
        <v>54</v>
      </c>
      <c r="AU423" s="5" t="str">
        <f t="shared" si="66"/>
        <v>Italy</v>
      </c>
      <c r="AW423" s="5">
        <f t="shared" si="65"/>
        <v>54</v>
      </c>
    </row>
    <row r="424" spans="1:49" x14ac:dyDescent="0.2">
      <c r="A424" s="7" t="s">
        <v>3022</v>
      </c>
      <c r="B424" s="7" t="s">
        <v>1053</v>
      </c>
      <c r="C424" s="7" t="s">
        <v>1054</v>
      </c>
      <c r="D424" s="7">
        <v>726049</v>
      </c>
      <c r="E424" s="8">
        <v>3183</v>
      </c>
      <c r="F424" s="8">
        <v>3960</v>
      </c>
      <c r="G424" s="8">
        <v>3200</v>
      </c>
      <c r="H424" s="8">
        <v>3323</v>
      </c>
      <c r="I424" s="8">
        <v>2867</v>
      </c>
      <c r="J424" s="8">
        <v>3002</v>
      </c>
      <c r="K424" s="8">
        <v>3454</v>
      </c>
      <c r="L424" s="8">
        <v>2878</v>
      </c>
      <c r="M424" s="8">
        <v>655.840221652477</v>
      </c>
      <c r="N424" s="8">
        <v>1031.55208815267</v>
      </c>
      <c r="O424" s="8">
        <v>645.62483155724703</v>
      </c>
      <c r="P424" s="8">
        <v>535.26065804925599</v>
      </c>
      <c r="Q424" s="8">
        <v>508.42627733759201</v>
      </c>
      <c r="R424" s="8">
        <v>605.94792589911799</v>
      </c>
      <c r="S424" s="8">
        <v>598.66586227507901</v>
      </c>
      <c r="T424" s="8">
        <v>494.49388126372202</v>
      </c>
      <c r="U424" s="8">
        <v>4769</v>
      </c>
      <c r="V424" s="8">
        <v>6112</v>
      </c>
      <c r="W424" s="8">
        <v>4948</v>
      </c>
      <c r="X424" s="8">
        <v>4922</v>
      </c>
      <c r="Y424" s="8">
        <v>4918</v>
      </c>
      <c r="Z424" s="8">
        <v>5253</v>
      </c>
      <c r="AA424" s="8">
        <v>5157</v>
      </c>
      <c r="AB424" s="8">
        <v>5342</v>
      </c>
      <c r="AC424" s="8">
        <v>1740.1710788129801</v>
      </c>
      <c r="AD424" s="8">
        <v>2702.2853479027199</v>
      </c>
      <c r="AE424" s="8">
        <v>1774.5759597199101</v>
      </c>
      <c r="AF424" s="8">
        <v>1658.91092470998</v>
      </c>
      <c r="AG424" s="8">
        <v>1596.4032872929999</v>
      </c>
      <c r="AH424" s="8">
        <v>2393.6378447560501</v>
      </c>
      <c r="AI424" s="8">
        <v>2021.51467612134</v>
      </c>
      <c r="AJ424" s="8">
        <v>1912.7715740854901</v>
      </c>
      <c r="AK424" s="8">
        <v>3233.375</v>
      </c>
      <c r="AL424" s="8">
        <v>634.4764682733952</v>
      </c>
      <c r="AM424" s="8">
        <v>5177.625</v>
      </c>
      <c r="AN424" s="8">
        <v>1975.0338366751839</v>
      </c>
      <c r="AP424" s="5">
        <f t="shared" si="60"/>
        <v>3050.25</v>
      </c>
      <c r="AQ424" s="5">
        <f t="shared" si="61"/>
        <v>5167.5</v>
      </c>
      <c r="AR424" s="5">
        <f t="shared" si="62"/>
        <v>548.55892096495336</v>
      </c>
      <c r="AS424" s="5">
        <f t="shared" si="63"/>
        <v>1981.0818455639701</v>
      </c>
      <c r="AT424" s="5">
        <f t="shared" si="64"/>
        <v>110</v>
      </c>
      <c r="AU424" s="5" t="str">
        <f t="shared" si="66"/>
        <v>Italy</v>
      </c>
      <c r="AW424" s="5">
        <f t="shared" si="65"/>
        <v>110</v>
      </c>
    </row>
    <row r="425" spans="1:49" x14ac:dyDescent="0.2">
      <c r="A425" s="7" t="s">
        <v>3022</v>
      </c>
      <c r="B425" s="7" t="s">
        <v>1056</v>
      </c>
      <c r="C425" s="7" t="s">
        <v>1057</v>
      </c>
      <c r="D425" s="7">
        <v>790044</v>
      </c>
      <c r="E425" s="8">
        <v>2124</v>
      </c>
      <c r="F425" s="8">
        <v>2630</v>
      </c>
      <c r="G425" s="8">
        <v>2177</v>
      </c>
      <c r="H425" s="8">
        <v>2198</v>
      </c>
      <c r="I425" s="8">
        <v>2001</v>
      </c>
      <c r="J425" s="8">
        <v>2391</v>
      </c>
      <c r="K425" s="8">
        <v>2223</v>
      </c>
      <c r="L425" s="8">
        <v>2005</v>
      </c>
      <c r="M425" s="8">
        <v>205.157389834284</v>
      </c>
      <c r="N425" s="8">
        <v>304.45219000752502</v>
      </c>
      <c r="O425" s="8">
        <v>211.081233925031</v>
      </c>
      <c r="P425" s="8">
        <v>194.62503396249301</v>
      </c>
      <c r="Q425" s="8">
        <v>175.128341275145</v>
      </c>
      <c r="R425" s="8">
        <v>242.649728931433</v>
      </c>
      <c r="S425" s="8">
        <v>232.29067113128201</v>
      </c>
      <c r="T425" s="8">
        <v>195.550097150667</v>
      </c>
      <c r="U425" s="8">
        <v>4122</v>
      </c>
      <c r="V425" s="8">
        <v>4641</v>
      </c>
      <c r="W425" s="8">
        <v>4161</v>
      </c>
      <c r="X425" s="8">
        <v>4049</v>
      </c>
      <c r="Y425" s="8">
        <v>3919</v>
      </c>
      <c r="Z425" s="8">
        <v>4663</v>
      </c>
      <c r="AA425" s="8">
        <v>4096</v>
      </c>
      <c r="AB425" s="8">
        <v>3958</v>
      </c>
      <c r="AC425" s="8">
        <v>1257.0166508334501</v>
      </c>
      <c r="AD425" s="8">
        <v>1595.0297012835299</v>
      </c>
      <c r="AE425" s="8">
        <v>1243.9983242493599</v>
      </c>
      <c r="AF425" s="8">
        <v>1283.38968867319</v>
      </c>
      <c r="AG425" s="8">
        <v>1179.5293695431201</v>
      </c>
      <c r="AH425" s="8">
        <v>1508.28939495188</v>
      </c>
      <c r="AI425" s="8">
        <v>1151.1069278657201</v>
      </c>
      <c r="AJ425" s="8">
        <v>1214.0743575246299</v>
      </c>
      <c r="AK425" s="8">
        <v>2218.625</v>
      </c>
      <c r="AL425" s="8">
        <v>220.11683577723252</v>
      </c>
      <c r="AM425" s="8">
        <v>4201.125</v>
      </c>
      <c r="AN425" s="8">
        <v>1304.0543018656101</v>
      </c>
      <c r="AP425" s="5">
        <f t="shared" si="60"/>
        <v>2155</v>
      </c>
      <c r="AQ425" s="5">
        <f t="shared" si="61"/>
        <v>4159</v>
      </c>
      <c r="AR425" s="5">
        <f t="shared" si="62"/>
        <v>208.04877449020401</v>
      </c>
      <c r="AS425" s="5">
        <f t="shared" si="63"/>
        <v>1263.2500124713376</v>
      </c>
      <c r="AT425" s="5">
        <f t="shared" si="64"/>
        <v>34</v>
      </c>
      <c r="AU425" s="5" t="str">
        <f t="shared" si="66"/>
        <v>Italy</v>
      </c>
      <c r="AW425" s="5">
        <f t="shared" si="65"/>
        <v>34</v>
      </c>
    </row>
    <row r="426" spans="1:49" x14ac:dyDescent="0.2">
      <c r="A426" s="7" t="s">
        <v>3022</v>
      </c>
      <c r="B426" s="7" t="s">
        <v>1059</v>
      </c>
      <c r="C426" s="7" t="s">
        <v>1060</v>
      </c>
      <c r="D426" s="7">
        <v>634134</v>
      </c>
      <c r="E426" s="8">
        <v>3927</v>
      </c>
      <c r="F426" s="8">
        <v>4018</v>
      </c>
      <c r="G426" s="8">
        <v>3591</v>
      </c>
      <c r="H426" s="8">
        <v>3860</v>
      </c>
      <c r="I426" s="8">
        <v>3005</v>
      </c>
      <c r="J426" s="8">
        <v>3880</v>
      </c>
      <c r="K426" s="8">
        <v>3671</v>
      </c>
      <c r="L426" s="8">
        <v>3443</v>
      </c>
      <c r="M426" s="8">
        <v>1051.09298764392</v>
      </c>
      <c r="N426" s="8">
        <v>1560.4457621230799</v>
      </c>
      <c r="O426" s="8">
        <v>926.09242012473203</v>
      </c>
      <c r="P426" s="8">
        <v>866.29997969104204</v>
      </c>
      <c r="Q426" s="8">
        <v>694.49556777186001</v>
      </c>
      <c r="R426" s="8">
        <v>1002.02522539851</v>
      </c>
      <c r="S426" s="8">
        <v>910.857045445062</v>
      </c>
      <c r="T426" s="8">
        <v>823.46735847228001</v>
      </c>
      <c r="U426" s="8">
        <v>5433</v>
      </c>
      <c r="V426" s="8">
        <v>5968</v>
      </c>
      <c r="W426" s="8">
        <v>5372</v>
      </c>
      <c r="X426" s="8">
        <v>5113</v>
      </c>
      <c r="Y426" s="8">
        <v>4815</v>
      </c>
      <c r="Z426" s="8">
        <v>6494</v>
      </c>
      <c r="AA426" s="8">
        <v>5318</v>
      </c>
      <c r="AB426" s="8">
        <v>5285</v>
      </c>
      <c r="AC426" s="8">
        <v>2129.3622698750501</v>
      </c>
      <c r="AD426" s="8">
        <v>3182.0978469914598</v>
      </c>
      <c r="AE426" s="8">
        <v>1762.9460279585401</v>
      </c>
      <c r="AF426" s="8">
        <v>1926.50817063467</v>
      </c>
      <c r="AG426" s="8">
        <v>1669.1731233509699</v>
      </c>
      <c r="AH426" s="8">
        <v>2974.2613485626298</v>
      </c>
      <c r="AI426" s="8">
        <v>2048.97164315501</v>
      </c>
      <c r="AJ426" s="8">
        <v>1903.15322006273</v>
      </c>
      <c r="AK426" s="8">
        <v>3674.375</v>
      </c>
      <c r="AL426" s="8">
        <v>979.34704333381069</v>
      </c>
      <c r="AM426" s="8">
        <v>5474.75</v>
      </c>
      <c r="AN426" s="8">
        <v>2199.5592063238823</v>
      </c>
      <c r="AP426" s="5">
        <f t="shared" si="60"/>
        <v>3499.75</v>
      </c>
      <c r="AQ426" s="5">
        <f t="shared" si="61"/>
        <v>5478</v>
      </c>
      <c r="AR426" s="5">
        <f t="shared" si="62"/>
        <v>859.42903535575078</v>
      </c>
      <c r="AS426" s="5">
        <f t="shared" si="63"/>
        <v>2148.889833782835</v>
      </c>
      <c r="AT426" s="5">
        <f t="shared" si="64"/>
        <v>188</v>
      </c>
      <c r="AU426" s="5" t="str">
        <f t="shared" si="66"/>
        <v>Italy</v>
      </c>
      <c r="AW426" s="5">
        <f t="shared" si="65"/>
        <v>188</v>
      </c>
    </row>
    <row r="427" spans="1:49" x14ac:dyDescent="0.2">
      <c r="A427" s="7" t="s">
        <v>3022</v>
      </c>
      <c r="B427" s="7" t="s">
        <v>1062</v>
      </c>
      <c r="C427" s="7" t="s">
        <v>1063</v>
      </c>
      <c r="D427" s="7">
        <v>556272</v>
      </c>
      <c r="E427" s="8">
        <v>2685</v>
      </c>
      <c r="F427" s="8">
        <v>3027</v>
      </c>
      <c r="G427" s="8">
        <v>2637</v>
      </c>
      <c r="H427" s="8">
        <v>2582</v>
      </c>
      <c r="I427" s="8">
        <v>2640</v>
      </c>
      <c r="J427" s="8">
        <v>2699</v>
      </c>
      <c r="K427" s="8">
        <v>2971</v>
      </c>
      <c r="L427" s="8">
        <v>2657</v>
      </c>
      <c r="M427" s="8">
        <v>388.74490139680302</v>
      </c>
      <c r="N427" s="8">
        <v>570.86860296626105</v>
      </c>
      <c r="O427" s="8">
        <v>428.99229694919802</v>
      </c>
      <c r="P427" s="8">
        <v>381.90542211548302</v>
      </c>
      <c r="Q427" s="8">
        <v>323.38145677291601</v>
      </c>
      <c r="R427" s="8">
        <v>398.28801244038499</v>
      </c>
      <c r="S427" s="8">
        <v>491.16516854186199</v>
      </c>
      <c r="T427" s="8">
        <v>407.962176036757</v>
      </c>
      <c r="U427" s="8">
        <v>4618</v>
      </c>
      <c r="V427" s="8">
        <v>5538</v>
      </c>
      <c r="W427" s="8">
        <v>5163</v>
      </c>
      <c r="X427" s="8">
        <v>5079</v>
      </c>
      <c r="Y427" s="8">
        <v>4681</v>
      </c>
      <c r="Z427" s="8">
        <v>5050</v>
      </c>
      <c r="AA427" s="8">
        <v>4879</v>
      </c>
      <c r="AB427" s="8">
        <v>4473</v>
      </c>
      <c r="AC427" s="8">
        <v>1884.5617410218799</v>
      </c>
      <c r="AD427" s="8">
        <v>2698.7526213002502</v>
      </c>
      <c r="AE427" s="8">
        <v>2107.0312686133302</v>
      </c>
      <c r="AF427" s="8">
        <v>2065.3538701359798</v>
      </c>
      <c r="AG427" s="8">
        <v>1806.3211733297901</v>
      </c>
      <c r="AH427" s="8">
        <v>2169.7432290043898</v>
      </c>
      <c r="AI427" s="8">
        <v>2098.8896704455701</v>
      </c>
      <c r="AJ427" s="8">
        <v>1937.7252027351201</v>
      </c>
      <c r="AK427" s="8">
        <v>2737.25</v>
      </c>
      <c r="AL427" s="8">
        <v>423.91350465245807</v>
      </c>
      <c r="AM427" s="8">
        <v>4935.125</v>
      </c>
      <c r="AN427" s="8">
        <v>2096.0473470732886</v>
      </c>
      <c r="AP427" s="5">
        <f t="shared" si="60"/>
        <v>2741.75</v>
      </c>
      <c r="AQ427" s="5">
        <f t="shared" si="61"/>
        <v>4770.75</v>
      </c>
      <c r="AR427" s="5">
        <f t="shared" si="62"/>
        <v>400.5404471814806</v>
      </c>
      <c r="AS427" s="5">
        <f t="shared" si="63"/>
        <v>2003.1698188787177</v>
      </c>
      <c r="AT427" s="5">
        <f t="shared" si="64"/>
        <v>81</v>
      </c>
      <c r="AU427" s="5" t="str">
        <f t="shared" si="66"/>
        <v>Italy</v>
      </c>
      <c r="AW427" s="5">
        <f t="shared" si="65"/>
        <v>81</v>
      </c>
    </row>
    <row r="428" spans="1:49" x14ac:dyDescent="0.2">
      <c r="A428" s="7" t="s">
        <v>3022</v>
      </c>
      <c r="B428" s="7" t="s">
        <v>1065</v>
      </c>
      <c r="C428" s="7" t="s">
        <v>1066</v>
      </c>
      <c r="D428" s="7">
        <v>516802</v>
      </c>
      <c r="E428" s="8">
        <v>2364</v>
      </c>
      <c r="F428" s="8">
        <v>2739</v>
      </c>
      <c r="G428" s="8">
        <v>2578</v>
      </c>
      <c r="H428" s="8">
        <v>2364</v>
      </c>
      <c r="I428" s="8">
        <v>2295</v>
      </c>
      <c r="J428" s="8">
        <v>2438</v>
      </c>
      <c r="K428" s="8">
        <v>2569</v>
      </c>
      <c r="L428" s="8">
        <v>2655</v>
      </c>
      <c r="M428" s="8">
        <v>295.76175956276398</v>
      </c>
      <c r="N428" s="8">
        <v>428.82964149854098</v>
      </c>
      <c r="O428" s="8">
        <v>319.44761026081602</v>
      </c>
      <c r="P428" s="8">
        <v>282.32769774047802</v>
      </c>
      <c r="Q428" s="8">
        <v>272.79888768229398</v>
      </c>
      <c r="R428" s="8">
        <v>297.28556547805903</v>
      </c>
      <c r="S428" s="8">
        <v>393.51980979232098</v>
      </c>
      <c r="T428" s="8">
        <v>334.46780806894901</v>
      </c>
      <c r="U428" s="8">
        <v>4420</v>
      </c>
      <c r="V428" s="8">
        <v>5301</v>
      </c>
      <c r="W428" s="8">
        <v>4706</v>
      </c>
      <c r="X428" s="8">
        <v>4512</v>
      </c>
      <c r="Y428" s="8">
        <v>4839</v>
      </c>
      <c r="Z428" s="8">
        <v>5214</v>
      </c>
      <c r="AA428" s="8">
        <v>4912</v>
      </c>
      <c r="AB428" s="8">
        <v>4756</v>
      </c>
      <c r="AC428" s="8">
        <v>1701.3789585213301</v>
      </c>
      <c r="AD428" s="8">
        <v>2351.69022356919</v>
      </c>
      <c r="AE428" s="8">
        <v>1691.72339420309</v>
      </c>
      <c r="AF428" s="8">
        <v>1742.3500839451201</v>
      </c>
      <c r="AG428" s="8">
        <v>1934.57092050908</v>
      </c>
      <c r="AH428" s="8">
        <v>2226.8087405966098</v>
      </c>
      <c r="AI428" s="8">
        <v>2087.95219583681</v>
      </c>
      <c r="AJ428" s="8">
        <v>1991.8902677967201</v>
      </c>
      <c r="AK428" s="8">
        <v>2500.25</v>
      </c>
      <c r="AL428" s="8">
        <v>328.05484751052779</v>
      </c>
      <c r="AM428" s="8">
        <v>4832.5</v>
      </c>
      <c r="AN428" s="8">
        <v>1966.0455981222435</v>
      </c>
      <c r="AP428" s="5">
        <f t="shared" si="60"/>
        <v>2489.25</v>
      </c>
      <c r="AQ428" s="5">
        <f t="shared" si="61"/>
        <v>4930.25</v>
      </c>
      <c r="AR428" s="5">
        <f t="shared" si="62"/>
        <v>316.07995375242018</v>
      </c>
      <c r="AS428" s="5">
        <f t="shared" si="63"/>
        <v>2060.3055311848047</v>
      </c>
      <c r="AT428" s="5">
        <f t="shared" si="64"/>
        <v>55</v>
      </c>
      <c r="AU428" s="5" t="str">
        <f t="shared" si="66"/>
        <v>Italy</v>
      </c>
      <c r="AW428" s="5">
        <f t="shared" si="65"/>
        <v>55</v>
      </c>
    </row>
    <row r="429" spans="1:49" x14ac:dyDescent="0.2">
      <c r="A429" s="7" t="s">
        <v>3022</v>
      </c>
      <c r="B429" s="7" t="s">
        <v>1068</v>
      </c>
      <c r="C429" s="7" t="s">
        <v>1069</v>
      </c>
      <c r="D429" s="7">
        <v>128037</v>
      </c>
      <c r="E429" s="8">
        <v>3580</v>
      </c>
      <c r="F429" s="8">
        <v>4001</v>
      </c>
      <c r="G429" s="8">
        <v>3779</v>
      </c>
      <c r="H429" s="8">
        <v>3423</v>
      </c>
      <c r="I429" s="8">
        <v>3270</v>
      </c>
      <c r="J429" s="8">
        <v>3249</v>
      </c>
      <c r="K429" s="8">
        <v>2903</v>
      </c>
      <c r="L429" s="8">
        <v>3311</v>
      </c>
      <c r="M429" s="8">
        <v>703.56204324019302</v>
      </c>
      <c r="N429" s="8">
        <v>1220.6550143478801</v>
      </c>
      <c r="O429" s="8">
        <v>887.30270164040098</v>
      </c>
      <c r="P429" s="8">
        <v>763.67874887303503</v>
      </c>
      <c r="Q429" s="8">
        <v>736.58711566800798</v>
      </c>
      <c r="R429" s="8">
        <v>776.99797876449895</v>
      </c>
      <c r="S429" s="8">
        <v>792.68345746326804</v>
      </c>
      <c r="T429" s="8">
        <v>761.18759576463299</v>
      </c>
      <c r="U429" s="8">
        <v>5646</v>
      </c>
      <c r="V429" s="8">
        <v>6678</v>
      </c>
      <c r="W429" s="8">
        <v>6314</v>
      </c>
      <c r="X429" s="8">
        <v>6117</v>
      </c>
      <c r="Y429" s="8">
        <v>5917</v>
      </c>
      <c r="Z429" s="8">
        <v>5693</v>
      </c>
      <c r="AA429" s="8">
        <v>5958</v>
      </c>
      <c r="AB429" s="8">
        <v>5537</v>
      </c>
      <c r="AC429" s="8">
        <v>2558.2735279692001</v>
      </c>
      <c r="AD429" s="8">
        <v>3829.2673939343199</v>
      </c>
      <c r="AE429" s="8">
        <v>3199.01078642842</v>
      </c>
      <c r="AF429" s="8">
        <v>3270.8288998296698</v>
      </c>
      <c r="AG429" s="8">
        <v>2933.5861399732398</v>
      </c>
      <c r="AH429" s="8">
        <v>3361.01183326511</v>
      </c>
      <c r="AI429" s="8">
        <v>3161.62048106477</v>
      </c>
      <c r="AJ429" s="8">
        <v>3072.9438078816802</v>
      </c>
      <c r="AK429" s="8">
        <v>3439.5</v>
      </c>
      <c r="AL429" s="8">
        <v>830.33183197023959</v>
      </c>
      <c r="AM429" s="8">
        <v>5982.5</v>
      </c>
      <c r="AN429" s="8">
        <v>3173.3178587933007</v>
      </c>
      <c r="AP429" s="5">
        <f t="shared" si="60"/>
        <v>3183.25</v>
      </c>
      <c r="AQ429" s="5">
        <f t="shared" si="61"/>
        <v>5776.25</v>
      </c>
      <c r="AR429" s="5">
        <f t="shared" si="62"/>
        <v>766.22697930668858</v>
      </c>
      <c r="AS429" s="5">
        <f t="shared" si="63"/>
        <v>3132.2905655462</v>
      </c>
      <c r="AT429" s="5">
        <f t="shared" si="64"/>
        <v>137</v>
      </c>
      <c r="AU429" s="5" t="str">
        <f t="shared" si="66"/>
        <v>Italy</v>
      </c>
      <c r="AW429" s="5">
        <f t="shared" si="65"/>
        <v>137</v>
      </c>
    </row>
    <row r="430" spans="1:49" x14ac:dyDescent="0.2">
      <c r="A430" s="7" t="s">
        <v>3022</v>
      </c>
      <c r="B430" s="7" t="s">
        <v>1071</v>
      </c>
      <c r="C430" s="7" t="s">
        <v>1072</v>
      </c>
      <c r="D430" s="7">
        <v>241386</v>
      </c>
      <c r="E430" s="8">
        <v>3376</v>
      </c>
      <c r="F430" s="8">
        <v>3853</v>
      </c>
      <c r="G430" s="8">
        <v>3338</v>
      </c>
      <c r="H430" s="8">
        <v>2988</v>
      </c>
      <c r="I430" s="8">
        <v>3222</v>
      </c>
      <c r="J430" s="8">
        <v>3130</v>
      </c>
      <c r="K430" s="8">
        <v>3030</v>
      </c>
      <c r="L430" s="8">
        <v>3235</v>
      </c>
      <c r="M430" s="8">
        <v>614.30125128551094</v>
      </c>
      <c r="N430" s="8">
        <v>884.190837398388</v>
      </c>
      <c r="O430" s="8">
        <v>596.58745064681705</v>
      </c>
      <c r="P430" s="8">
        <v>531.59753686164902</v>
      </c>
      <c r="Q430" s="8">
        <v>452.26005650292899</v>
      </c>
      <c r="R430" s="8">
        <v>564.14693889227397</v>
      </c>
      <c r="S430" s="8">
        <v>584.79634340769098</v>
      </c>
      <c r="T430" s="8">
        <v>527.69783768606703</v>
      </c>
      <c r="U430" s="8">
        <v>5850</v>
      </c>
      <c r="V430" s="8">
        <v>6708</v>
      </c>
      <c r="W430" s="8">
        <v>6089</v>
      </c>
      <c r="X430" s="8">
        <v>5972</v>
      </c>
      <c r="Y430" s="8">
        <v>5609</v>
      </c>
      <c r="Z430" s="8">
        <v>5904</v>
      </c>
      <c r="AA430" s="8">
        <v>5531</v>
      </c>
      <c r="AB430" s="8">
        <v>5132</v>
      </c>
      <c r="AC430" s="8">
        <v>2891.7781077600898</v>
      </c>
      <c r="AD430" s="8">
        <v>3558.9454587052301</v>
      </c>
      <c r="AE430" s="8">
        <v>2970.30971341446</v>
      </c>
      <c r="AF430" s="8">
        <v>3067.9735286141799</v>
      </c>
      <c r="AG430" s="8">
        <v>2270.2589337305099</v>
      </c>
      <c r="AH430" s="8">
        <v>2830.8798587977499</v>
      </c>
      <c r="AI430" s="8">
        <v>2661.74295607269</v>
      </c>
      <c r="AJ430" s="8">
        <v>2459.1688051323299</v>
      </c>
      <c r="AK430" s="8">
        <v>3271.5</v>
      </c>
      <c r="AL430" s="8">
        <v>594.4472815851658</v>
      </c>
      <c r="AM430" s="8">
        <v>5849.375</v>
      </c>
      <c r="AN430" s="8">
        <v>2838.8821702784048</v>
      </c>
      <c r="AP430" s="5">
        <f t="shared" si="60"/>
        <v>3154.25</v>
      </c>
      <c r="AQ430" s="5">
        <f t="shared" si="61"/>
        <v>5544</v>
      </c>
      <c r="AR430" s="5">
        <f t="shared" si="62"/>
        <v>532.09974267012205</v>
      </c>
      <c r="AS430" s="5">
        <f t="shared" si="63"/>
        <v>2555.5126384333198</v>
      </c>
      <c r="AT430" s="5">
        <f t="shared" si="64"/>
        <v>127</v>
      </c>
      <c r="AU430" s="5" t="str">
        <f t="shared" si="66"/>
        <v>Italy</v>
      </c>
      <c r="AW430" s="5">
        <f t="shared" si="65"/>
        <v>127</v>
      </c>
    </row>
    <row r="431" spans="1:49" x14ac:dyDescent="0.2">
      <c r="A431" s="7" t="s">
        <v>3022</v>
      </c>
      <c r="B431" s="7" t="s">
        <v>1074</v>
      </c>
      <c r="C431" s="7" t="s">
        <v>1075</v>
      </c>
      <c r="D431" s="7">
        <v>231445</v>
      </c>
      <c r="E431" s="8">
        <v>3508</v>
      </c>
      <c r="F431" s="8">
        <v>4423</v>
      </c>
      <c r="G431" s="8">
        <v>3336</v>
      </c>
      <c r="H431" s="8">
        <v>3696</v>
      </c>
      <c r="I431" s="8">
        <v>3272</v>
      </c>
      <c r="J431" s="8">
        <v>4032</v>
      </c>
      <c r="K431" s="8">
        <v>3703</v>
      </c>
      <c r="L431" s="8">
        <v>3312</v>
      </c>
      <c r="M431" s="8">
        <v>958.02715765929497</v>
      </c>
      <c r="N431" s="8">
        <v>1512.84331356392</v>
      </c>
      <c r="O431" s="8">
        <v>901.32041547636402</v>
      </c>
      <c r="P431" s="8">
        <v>875.82946029936102</v>
      </c>
      <c r="Q431" s="8">
        <v>664.47327591954695</v>
      </c>
      <c r="R431" s="8">
        <v>876.41745693569396</v>
      </c>
      <c r="S431" s="8">
        <v>941.55073245276401</v>
      </c>
      <c r="T431" s="8">
        <v>768.89311927930999</v>
      </c>
      <c r="U431" s="8">
        <v>5728</v>
      </c>
      <c r="V431" s="8">
        <v>6791</v>
      </c>
      <c r="W431" s="8">
        <v>6014</v>
      </c>
      <c r="X431" s="8">
        <v>6159</v>
      </c>
      <c r="Y431" s="8">
        <v>5201</v>
      </c>
      <c r="Z431" s="8">
        <v>6368</v>
      </c>
      <c r="AA431" s="8">
        <v>6333</v>
      </c>
      <c r="AB431" s="8">
        <v>5959</v>
      </c>
      <c r="AC431" s="8">
        <v>2906.1562547211602</v>
      </c>
      <c r="AD431" s="8">
        <v>4140.2811314871597</v>
      </c>
      <c r="AE431" s="8">
        <v>2976.6710810013701</v>
      </c>
      <c r="AF431" s="8">
        <v>3185.5226419143401</v>
      </c>
      <c r="AG431" s="8">
        <v>2358.0725439145599</v>
      </c>
      <c r="AH431" s="8">
        <v>3075.7159213649302</v>
      </c>
      <c r="AI431" s="8">
        <v>3091.9756442916801</v>
      </c>
      <c r="AJ431" s="8">
        <v>2996.62271388931</v>
      </c>
      <c r="AK431" s="8">
        <v>3660.25</v>
      </c>
      <c r="AL431" s="8">
        <v>937.41936644828172</v>
      </c>
      <c r="AM431" s="8">
        <v>6069.125</v>
      </c>
      <c r="AN431" s="8">
        <v>3091.3772415730637</v>
      </c>
      <c r="AP431" s="5">
        <f t="shared" si="60"/>
        <v>3579.75</v>
      </c>
      <c r="AQ431" s="5">
        <f t="shared" si="61"/>
        <v>5965.25</v>
      </c>
      <c r="AR431" s="5">
        <f t="shared" si="62"/>
        <v>825.43280897733507</v>
      </c>
      <c r="AS431" s="5">
        <f t="shared" si="63"/>
        <v>2880.5967058651199</v>
      </c>
      <c r="AT431" s="5">
        <f t="shared" si="64"/>
        <v>205</v>
      </c>
      <c r="AU431" s="5" t="str">
        <f t="shared" si="66"/>
        <v>Italy</v>
      </c>
      <c r="AW431" s="5">
        <f t="shared" si="65"/>
        <v>205</v>
      </c>
    </row>
    <row r="432" spans="1:49" x14ac:dyDescent="0.2">
      <c r="A432" s="7" t="s">
        <v>3022</v>
      </c>
      <c r="B432" s="7" t="s">
        <v>1077</v>
      </c>
      <c r="C432" s="7" t="s">
        <v>1078</v>
      </c>
      <c r="D432" s="7">
        <v>278329</v>
      </c>
      <c r="E432" s="8">
        <v>3404</v>
      </c>
      <c r="F432" s="8">
        <v>4154</v>
      </c>
      <c r="G432" s="8">
        <v>3315</v>
      </c>
      <c r="H432" s="8">
        <v>3482</v>
      </c>
      <c r="I432" s="8">
        <v>2877</v>
      </c>
      <c r="J432" s="8">
        <v>3409</v>
      </c>
      <c r="K432" s="8">
        <v>3579</v>
      </c>
      <c r="L432" s="8">
        <v>3025</v>
      </c>
      <c r="M432" s="8">
        <v>665.53873697429196</v>
      </c>
      <c r="N432" s="8">
        <v>1126.56032738673</v>
      </c>
      <c r="O432" s="8">
        <v>562.27963305929097</v>
      </c>
      <c r="P432" s="8">
        <v>521.82201582871903</v>
      </c>
      <c r="Q432" s="8">
        <v>448.56018084845101</v>
      </c>
      <c r="R432" s="8">
        <v>590.62783644321996</v>
      </c>
      <c r="S432" s="8">
        <v>621.20840267087897</v>
      </c>
      <c r="T432" s="8">
        <v>461.11535446765703</v>
      </c>
      <c r="U432" s="8">
        <v>5392</v>
      </c>
      <c r="V432" s="8">
        <v>5882</v>
      </c>
      <c r="W432" s="8">
        <v>5236</v>
      </c>
      <c r="X432" s="8">
        <v>5654</v>
      </c>
      <c r="Y432" s="8">
        <v>5122</v>
      </c>
      <c r="Z432" s="8">
        <v>6046</v>
      </c>
      <c r="AA432" s="8">
        <v>5988</v>
      </c>
      <c r="AB432" s="8">
        <v>5644</v>
      </c>
      <c r="AC432" s="8">
        <v>2351.9821801639901</v>
      </c>
      <c r="AD432" s="8">
        <v>3275.8790820387098</v>
      </c>
      <c r="AE432" s="8">
        <v>1154.9578881668899</v>
      </c>
      <c r="AF432" s="8">
        <v>1337.2080369077801</v>
      </c>
      <c r="AG432" s="8">
        <v>1347.8879742558699</v>
      </c>
      <c r="AH432" s="8">
        <v>2147.40915395312</v>
      </c>
      <c r="AI432" s="8">
        <v>2184.6461253425</v>
      </c>
      <c r="AJ432" s="8">
        <v>2141.3096385271401</v>
      </c>
      <c r="AK432" s="8">
        <v>3405.625</v>
      </c>
      <c r="AL432" s="8">
        <v>624.71406095990494</v>
      </c>
      <c r="AM432" s="8">
        <v>5620.5</v>
      </c>
      <c r="AN432" s="8">
        <v>1992.6600099195</v>
      </c>
      <c r="AP432" s="5">
        <f t="shared" si="60"/>
        <v>3222.5</v>
      </c>
      <c r="AQ432" s="5">
        <f t="shared" si="61"/>
        <v>5700</v>
      </c>
      <c r="AR432" s="5">
        <f t="shared" si="62"/>
        <v>528.66675805178522</v>
      </c>
      <c r="AS432" s="5">
        <f t="shared" si="63"/>
        <v>1955.3132230196575</v>
      </c>
      <c r="AT432" s="5">
        <f t="shared" si="64"/>
        <v>145</v>
      </c>
      <c r="AU432" s="5" t="str">
        <f t="shared" si="66"/>
        <v>Italy</v>
      </c>
      <c r="AW432" s="5">
        <f t="shared" si="65"/>
        <v>145</v>
      </c>
    </row>
    <row r="433" spans="1:49" x14ac:dyDescent="0.2">
      <c r="A433" s="7" t="s">
        <v>3022</v>
      </c>
      <c r="B433" s="7" t="s">
        <v>1080</v>
      </c>
      <c r="C433" s="7" t="s">
        <v>1081</v>
      </c>
      <c r="D433" s="7">
        <v>220301</v>
      </c>
      <c r="E433" s="8">
        <v>3590</v>
      </c>
      <c r="F433" s="8">
        <v>4044</v>
      </c>
      <c r="G433" s="8">
        <v>3598</v>
      </c>
      <c r="H433" s="8">
        <v>3355</v>
      </c>
      <c r="I433" s="8">
        <v>3364</v>
      </c>
      <c r="J433" s="8">
        <v>3986</v>
      </c>
      <c r="K433" s="8">
        <v>3637</v>
      </c>
      <c r="L433" s="8">
        <v>2899</v>
      </c>
      <c r="M433" s="8">
        <v>689.51663115033102</v>
      </c>
      <c r="N433" s="8">
        <v>1101.83235888898</v>
      </c>
      <c r="O433" s="8">
        <v>821.27884659416497</v>
      </c>
      <c r="P433" s="8">
        <v>763.85218413563905</v>
      </c>
      <c r="Q433" s="8">
        <v>613.32979840145094</v>
      </c>
      <c r="R433" s="8">
        <v>760.70939601902001</v>
      </c>
      <c r="S433" s="8">
        <v>814.28325641045706</v>
      </c>
      <c r="T433" s="8">
        <v>630.43671982049295</v>
      </c>
      <c r="U433" s="8">
        <v>5671</v>
      </c>
      <c r="V433" s="8">
        <v>6643</v>
      </c>
      <c r="W433" s="8">
        <v>5961</v>
      </c>
      <c r="X433" s="8">
        <v>6160</v>
      </c>
      <c r="Y433" s="8">
        <v>6100</v>
      </c>
      <c r="Z433" s="8">
        <v>6685</v>
      </c>
      <c r="AA433" s="8">
        <v>6200</v>
      </c>
      <c r="AB433" s="8">
        <v>6020</v>
      </c>
      <c r="AC433" s="8">
        <v>2566.8450940708599</v>
      </c>
      <c r="AD433" s="8">
        <v>3627.5786913520401</v>
      </c>
      <c r="AE433" s="8">
        <v>2815.6165374321399</v>
      </c>
      <c r="AF433" s="8">
        <v>3268.0048441383401</v>
      </c>
      <c r="AG433" s="8">
        <v>2825.6265649438401</v>
      </c>
      <c r="AH433" s="8">
        <v>3570.2526246784601</v>
      </c>
      <c r="AI433" s="8">
        <v>3223.6610264873002</v>
      </c>
      <c r="AJ433" s="8">
        <v>3192.9549032088898</v>
      </c>
      <c r="AK433" s="8">
        <v>3559.125</v>
      </c>
      <c r="AL433" s="8">
        <v>774.40489892756705</v>
      </c>
      <c r="AM433" s="8">
        <v>6180</v>
      </c>
      <c r="AN433" s="8">
        <v>3136.3175357889841</v>
      </c>
      <c r="AP433" s="5">
        <f t="shared" si="60"/>
        <v>3471.5</v>
      </c>
      <c r="AQ433" s="5">
        <f t="shared" si="61"/>
        <v>6251.25</v>
      </c>
      <c r="AR433" s="5">
        <f t="shared" si="62"/>
        <v>716.52227095741205</v>
      </c>
      <c r="AS433" s="5">
        <f t="shared" si="63"/>
        <v>3203.1237798296224</v>
      </c>
      <c r="AT433" s="5">
        <f t="shared" si="64"/>
        <v>182</v>
      </c>
      <c r="AU433" s="5" t="str">
        <f t="shared" si="66"/>
        <v>Italy</v>
      </c>
      <c r="AW433" s="5">
        <f t="shared" si="65"/>
        <v>182</v>
      </c>
    </row>
    <row r="434" spans="1:49" x14ac:dyDescent="0.2">
      <c r="A434" s="7" t="s">
        <v>3022</v>
      </c>
      <c r="B434" s="7" t="s">
        <v>1083</v>
      </c>
      <c r="C434" s="7" t="s">
        <v>1084</v>
      </c>
      <c r="D434" s="7">
        <v>237939</v>
      </c>
      <c r="E434" s="8">
        <v>3809</v>
      </c>
      <c r="F434" s="8">
        <v>4250</v>
      </c>
      <c r="G434" s="8">
        <v>3595</v>
      </c>
      <c r="H434" s="8">
        <v>3844</v>
      </c>
      <c r="I434" s="8">
        <v>3327</v>
      </c>
      <c r="J434" s="8">
        <v>3698</v>
      </c>
      <c r="K434" s="8">
        <v>3699</v>
      </c>
      <c r="L434" s="8">
        <v>3194</v>
      </c>
      <c r="M434" s="8">
        <v>905.87765199658099</v>
      </c>
      <c r="N434" s="8">
        <v>1426.10565556445</v>
      </c>
      <c r="O434" s="8">
        <v>898.97254025010102</v>
      </c>
      <c r="P434" s="8">
        <v>780.23792367782596</v>
      </c>
      <c r="Q434" s="8">
        <v>720.90910184814504</v>
      </c>
      <c r="R434" s="8">
        <v>818.87362011961795</v>
      </c>
      <c r="S434" s="8">
        <v>879.83338957699596</v>
      </c>
      <c r="T434" s="8">
        <v>825.13399162823498</v>
      </c>
      <c r="U434" s="8">
        <v>5532</v>
      </c>
      <c r="V434" s="8">
        <v>6251</v>
      </c>
      <c r="W434" s="8">
        <v>5624</v>
      </c>
      <c r="X434" s="8">
        <v>5510</v>
      </c>
      <c r="Y434" s="8">
        <v>5351</v>
      </c>
      <c r="Z434" s="8">
        <v>5788</v>
      </c>
      <c r="AA434" s="8">
        <v>5737</v>
      </c>
      <c r="AB434" s="8">
        <v>5228</v>
      </c>
      <c r="AC434" s="8">
        <v>2169.3330507716601</v>
      </c>
      <c r="AD434" s="8">
        <v>3348.0869793984298</v>
      </c>
      <c r="AE434" s="8">
        <v>2169.3750724082001</v>
      </c>
      <c r="AF434" s="8">
        <v>1978.01109998623</v>
      </c>
      <c r="AG434" s="8">
        <v>2001.32641278152</v>
      </c>
      <c r="AH434" s="8">
        <v>2641.7454326335101</v>
      </c>
      <c r="AI434" s="8">
        <v>2662.9455537713902</v>
      </c>
      <c r="AJ434" s="8">
        <v>2597.43102448328</v>
      </c>
      <c r="AK434" s="8">
        <v>3677</v>
      </c>
      <c r="AL434" s="8">
        <v>906.99298433274396</v>
      </c>
      <c r="AM434" s="8">
        <v>5627.625</v>
      </c>
      <c r="AN434" s="8">
        <v>2446.0318282792778</v>
      </c>
      <c r="AP434" s="5">
        <f t="shared" si="60"/>
        <v>3479.5</v>
      </c>
      <c r="AQ434" s="5">
        <f t="shared" si="61"/>
        <v>5526</v>
      </c>
      <c r="AR434" s="5">
        <f t="shared" si="62"/>
        <v>804.99760537016402</v>
      </c>
      <c r="AS434" s="5">
        <f t="shared" si="63"/>
        <v>2475.8621059174252</v>
      </c>
      <c r="AT434" s="5">
        <f t="shared" si="64"/>
        <v>186</v>
      </c>
      <c r="AU434" s="5" t="str">
        <f t="shared" si="66"/>
        <v>Italy</v>
      </c>
      <c r="AW434" s="5">
        <f t="shared" si="65"/>
        <v>186</v>
      </c>
    </row>
    <row r="435" spans="1:49" x14ac:dyDescent="0.2">
      <c r="A435" s="7" t="s">
        <v>3022</v>
      </c>
      <c r="B435" s="7" t="s">
        <v>1086</v>
      </c>
      <c r="C435" s="7" t="s">
        <v>1087</v>
      </c>
      <c r="D435" s="7">
        <v>97618</v>
      </c>
      <c r="E435" s="8">
        <v>4950</v>
      </c>
      <c r="F435" s="8">
        <v>5199</v>
      </c>
      <c r="G435" s="8">
        <v>4417</v>
      </c>
      <c r="H435" s="8">
        <v>4633</v>
      </c>
      <c r="I435" s="8">
        <v>4843</v>
      </c>
      <c r="J435" s="8">
        <v>4845</v>
      </c>
      <c r="K435" s="8">
        <v>4853</v>
      </c>
      <c r="L435" s="8">
        <v>4662</v>
      </c>
      <c r="M435" s="8">
        <v>1652.0583948640401</v>
      </c>
      <c r="N435" s="8">
        <v>2536.5546651561099</v>
      </c>
      <c r="O435" s="8">
        <v>1215.7641016031801</v>
      </c>
      <c r="P435" s="8">
        <v>1503.2195133779001</v>
      </c>
      <c r="Q435" s="8">
        <v>1826.5918416515899</v>
      </c>
      <c r="R435" s="8">
        <v>1821.57294802864</v>
      </c>
      <c r="S435" s="8">
        <v>2153.2502195328998</v>
      </c>
      <c r="T435" s="8">
        <v>1883.16845606631</v>
      </c>
      <c r="U435" s="8">
        <v>6161</v>
      </c>
      <c r="V435" s="8">
        <v>6573</v>
      </c>
      <c r="W435" s="8">
        <v>5872</v>
      </c>
      <c r="X435" s="8">
        <v>6460</v>
      </c>
      <c r="Y435" s="8">
        <v>7019</v>
      </c>
      <c r="Z435" s="8">
        <v>7252</v>
      </c>
      <c r="AA435" s="8">
        <v>7232</v>
      </c>
      <c r="AB435" s="8">
        <v>6978</v>
      </c>
      <c r="AC435" s="8">
        <v>2508.10248091838</v>
      </c>
      <c r="AD435" s="8">
        <v>3947.01553817576</v>
      </c>
      <c r="AE435" s="8">
        <v>2090.3078241821299</v>
      </c>
      <c r="AF435" s="8">
        <v>4282.1644250215704</v>
      </c>
      <c r="AG435" s="8">
        <v>3954.74398789616</v>
      </c>
      <c r="AH435" s="8">
        <v>3917.6104865759999</v>
      </c>
      <c r="AI435" s="8">
        <v>4984.0536608829298</v>
      </c>
      <c r="AJ435" s="8">
        <v>4922.0042203913199</v>
      </c>
      <c r="AK435" s="8">
        <v>4800.25</v>
      </c>
      <c r="AL435" s="8">
        <v>1824.022517535084</v>
      </c>
      <c r="AM435" s="8">
        <v>6693.375</v>
      </c>
      <c r="AN435" s="8">
        <v>3825.7503280055307</v>
      </c>
      <c r="AP435" s="5">
        <f t="shared" si="60"/>
        <v>4800.75</v>
      </c>
      <c r="AQ435" s="5">
        <f t="shared" si="61"/>
        <v>7120.25</v>
      </c>
      <c r="AR435" s="5">
        <f t="shared" si="62"/>
        <v>1837.5605957314681</v>
      </c>
      <c r="AS435" s="5">
        <f t="shared" si="63"/>
        <v>4444.6030889366029</v>
      </c>
      <c r="AT435" s="5">
        <f t="shared" si="64"/>
        <v>348</v>
      </c>
      <c r="AU435" s="5" t="str">
        <f t="shared" si="66"/>
        <v>Italy</v>
      </c>
      <c r="AW435" s="5">
        <f t="shared" si="65"/>
        <v>348</v>
      </c>
    </row>
    <row r="436" spans="1:49" x14ac:dyDescent="0.2">
      <c r="A436" s="7" t="s">
        <v>3022</v>
      </c>
      <c r="B436" s="7" t="s">
        <v>1089</v>
      </c>
      <c r="C436" s="7" t="s">
        <v>1090</v>
      </c>
      <c r="D436" s="7">
        <v>121193</v>
      </c>
      <c r="E436" s="8">
        <v>4157</v>
      </c>
      <c r="F436" s="8">
        <v>4879</v>
      </c>
      <c r="G436" s="8">
        <v>3802</v>
      </c>
      <c r="H436" s="8">
        <v>3906</v>
      </c>
      <c r="I436" s="8">
        <v>3381</v>
      </c>
      <c r="J436" s="8">
        <v>3909</v>
      </c>
      <c r="K436" s="8">
        <v>3557</v>
      </c>
      <c r="L436" s="8">
        <v>3626</v>
      </c>
      <c r="M436" s="8">
        <v>1186.1962038571401</v>
      </c>
      <c r="N436" s="8">
        <v>1851.38203893373</v>
      </c>
      <c r="O436" s="8">
        <v>919.48698786580599</v>
      </c>
      <c r="P436" s="8">
        <v>931.79331055443095</v>
      </c>
      <c r="Q436" s="8">
        <v>816.86695174891099</v>
      </c>
      <c r="R436" s="8">
        <v>990.10408707824104</v>
      </c>
      <c r="S436" s="8">
        <v>907.666031060867</v>
      </c>
      <c r="T436" s="8">
        <v>1030.1816426842499</v>
      </c>
      <c r="U436" s="8">
        <v>5765</v>
      </c>
      <c r="V436" s="8">
        <v>6827</v>
      </c>
      <c r="W436" s="8">
        <v>5910</v>
      </c>
      <c r="X436" s="8">
        <v>6211</v>
      </c>
      <c r="Y436" s="8">
        <v>5764</v>
      </c>
      <c r="Z436" s="8">
        <v>6147</v>
      </c>
      <c r="AA436" s="8">
        <v>6135</v>
      </c>
      <c r="AB436" s="8">
        <v>6040</v>
      </c>
      <c r="AC436" s="8">
        <v>2930.0968227048002</v>
      </c>
      <c r="AD436" s="8">
        <v>3976.3160254050899</v>
      </c>
      <c r="AE436" s="8">
        <v>2415.6422867670299</v>
      </c>
      <c r="AF436" s="8">
        <v>2722.2516325188099</v>
      </c>
      <c r="AG436" s="8">
        <v>2223.2748087330701</v>
      </c>
      <c r="AH436" s="8">
        <v>2989.95230358867</v>
      </c>
      <c r="AI436" s="8">
        <v>2986.2241513041699</v>
      </c>
      <c r="AJ436" s="8">
        <v>3468.7298419659501</v>
      </c>
      <c r="AK436" s="8">
        <v>3902.125</v>
      </c>
      <c r="AL436" s="8">
        <v>1079.2096567229219</v>
      </c>
      <c r="AM436" s="8">
        <v>6099.875</v>
      </c>
      <c r="AN436" s="8">
        <v>2964.0609841234486</v>
      </c>
      <c r="AP436" s="5">
        <f t="shared" si="60"/>
        <v>3618.25</v>
      </c>
      <c r="AQ436" s="5">
        <f t="shared" si="61"/>
        <v>6021.5</v>
      </c>
      <c r="AR436" s="5">
        <f t="shared" si="62"/>
        <v>935.32240462533991</v>
      </c>
      <c r="AS436" s="5">
        <f t="shared" si="63"/>
        <v>2917.0452763979647</v>
      </c>
      <c r="AT436" s="5">
        <f t="shared" si="64"/>
        <v>213</v>
      </c>
      <c r="AU436" s="5" t="str">
        <f t="shared" si="66"/>
        <v>Italy</v>
      </c>
      <c r="AW436" s="5">
        <f t="shared" si="65"/>
        <v>213</v>
      </c>
    </row>
    <row r="437" spans="1:49" x14ac:dyDescent="0.2">
      <c r="A437" s="7" t="s">
        <v>3022</v>
      </c>
      <c r="B437" s="7" t="s">
        <v>1092</v>
      </c>
      <c r="C437" s="7" t="s">
        <v>1093</v>
      </c>
      <c r="D437" s="7">
        <v>403145</v>
      </c>
      <c r="E437" s="8">
        <v>4405</v>
      </c>
      <c r="F437" s="8">
        <v>5112</v>
      </c>
      <c r="G437" s="8">
        <v>4502</v>
      </c>
      <c r="H437" s="8">
        <v>4362</v>
      </c>
      <c r="I437" s="8">
        <v>4177</v>
      </c>
      <c r="J437" s="8">
        <v>4977</v>
      </c>
      <c r="K437" s="8">
        <v>4591</v>
      </c>
      <c r="L437" s="8">
        <v>3972</v>
      </c>
      <c r="M437" s="8">
        <v>1426.0464362073101</v>
      </c>
      <c r="N437" s="8">
        <v>2036.3676014386699</v>
      </c>
      <c r="O437" s="8">
        <v>1353.97259394464</v>
      </c>
      <c r="P437" s="8">
        <v>1190.76568259172</v>
      </c>
      <c r="Q437" s="8">
        <v>958.24255354890897</v>
      </c>
      <c r="R437" s="8">
        <v>1219.06545398662</v>
      </c>
      <c r="S437" s="8">
        <v>1099.56449065232</v>
      </c>
      <c r="T437" s="8">
        <v>1014.17267933062</v>
      </c>
      <c r="U437" s="8">
        <v>5986</v>
      </c>
      <c r="V437" s="8">
        <v>6514</v>
      </c>
      <c r="W437" s="8">
        <v>6100</v>
      </c>
      <c r="X437" s="8">
        <v>5747</v>
      </c>
      <c r="Y437" s="8">
        <v>5736</v>
      </c>
      <c r="Z437" s="8">
        <v>6646</v>
      </c>
      <c r="AA437" s="8">
        <v>6378</v>
      </c>
      <c r="AB437" s="8">
        <v>5993</v>
      </c>
      <c r="AC437" s="8">
        <v>2809.9826624229099</v>
      </c>
      <c r="AD437" s="8">
        <v>3728.41427978414</v>
      </c>
      <c r="AE437" s="8">
        <v>2303.11056432126</v>
      </c>
      <c r="AF437" s="8">
        <v>2210.1372155684098</v>
      </c>
      <c r="AG437" s="8">
        <v>1825.0502668126401</v>
      </c>
      <c r="AH437" s="8">
        <v>2589.3142443761099</v>
      </c>
      <c r="AI437" s="8">
        <v>2168.81001419944</v>
      </c>
      <c r="AJ437" s="8">
        <v>2787.72969717766</v>
      </c>
      <c r="AK437" s="8">
        <v>4512.25</v>
      </c>
      <c r="AL437" s="8">
        <v>1287.2746864626013</v>
      </c>
      <c r="AM437" s="8">
        <v>6137.5</v>
      </c>
      <c r="AN437" s="8">
        <v>2552.8186180828211</v>
      </c>
      <c r="AP437" s="5">
        <f t="shared" si="60"/>
        <v>4429.25</v>
      </c>
      <c r="AQ437" s="5">
        <f t="shared" si="61"/>
        <v>6188.25</v>
      </c>
      <c r="AR437" s="5">
        <f t="shared" si="62"/>
        <v>1096.3621720220376</v>
      </c>
      <c r="AS437" s="5">
        <f t="shared" si="63"/>
        <v>2342.7260556414626</v>
      </c>
      <c r="AT437" s="5">
        <f t="shared" si="64"/>
        <v>316</v>
      </c>
      <c r="AU437" s="5" t="str">
        <f t="shared" si="66"/>
        <v>Italy</v>
      </c>
      <c r="AW437" s="5">
        <f t="shared" si="65"/>
        <v>316</v>
      </c>
    </row>
    <row r="438" spans="1:49" x14ac:dyDescent="0.2">
      <c r="A438" s="7" t="s">
        <v>3022</v>
      </c>
      <c r="B438" s="7" t="s">
        <v>1095</v>
      </c>
      <c r="C438" s="7" t="s">
        <v>1096</v>
      </c>
      <c r="D438" s="7">
        <v>126483</v>
      </c>
      <c r="E438" s="8">
        <v>4816</v>
      </c>
      <c r="F438" s="8">
        <v>5368</v>
      </c>
      <c r="G438" s="8">
        <v>4136</v>
      </c>
      <c r="H438" s="8">
        <v>4172</v>
      </c>
      <c r="I438" s="8">
        <v>4105</v>
      </c>
      <c r="J438" s="8">
        <v>3652</v>
      </c>
      <c r="K438" s="8">
        <v>4194</v>
      </c>
      <c r="L438" s="8">
        <v>4082</v>
      </c>
      <c r="M438" s="8">
        <v>1904.19300411326</v>
      </c>
      <c r="N438" s="8">
        <v>2394.5985815817298</v>
      </c>
      <c r="O438" s="8">
        <v>1653.34965726422</v>
      </c>
      <c r="P438" s="8">
        <v>1453.8910445151</v>
      </c>
      <c r="Q438" s="8">
        <v>1365.00146490771</v>
      </c>
      <c r="R438" s="8">
        <v>1334.09403754707</v>
      </c>
      <c r="S438" s="8">
        <v>1684.9950514474101</v>
      </c>
      <c r="T438" s="8">
        <v>1297.0477114743601</v>
      </c>
      <c r="U438" s="8">
        <v>6443</v>
      </c>
      <c r="V438" s="8">
        <v>7145</v>
      </c>
      <c r="W438" s="8">
        <v>6796</v>
      </c>
      <c r="X438" s="8">
        <v>6504</v>
      </c>
      <c r="Y438" s="8">
        <v>6126</v>
      </c>
      <c r="Z438" s="8">
        <v>6875</v>
      </c>
      <c r="AA438" s="8">
        <v>6755</v>
      </c>
      <c r="AB438" s="8">
        <v>6248</v>
      </c>
      <c r="AC438" s="8">
        <v>4048.8058151609498</v>
      </c>
      <c r="AD438" s="8">
        <v>5123.5940530058197</v>
      </c>
      <c r="AE438" s="8">
        <v>4339.7175905062304</v>
      </c>
      <c r="AF438" s="8">
        <v>4304.3032168507498</v>
      </c>
      <c r="AG438" s="8">
        <v>3509.0747203608098</v>
      </c>
      <c r="AH438" s="8">
        <v>4484.87241937831</v>
      </c>
      <c r="AI438" s="8">
        <v>4782.7656653925897</v>
      </c>
      <c r="AJ438" s="8">
        <v>4137.0482478266904</v>
      </c>
      <c r="AK438" s="8">
        <v>4315.625</v>
      </c>
      <c r="AL438" s="8">
        <v>1635.8963191063572</v>
      </c>
      <c r="AM438" s="8">
        <v>6611.5</v>
      </c>
      <c r="AN438" s="8">
        <v>4341.272716060269</v>
      </c>
      <c r="AP438" s="5">
        <f t="shared" si="60"/>
        <v>4008.25</v>
      </c>
      <c r="AQ438" s="5">
        <f t="shared" si="61"/>
        <v>6501</v>
      </c>
      <c r="AR438" s="5">
        <f t="shared" si="62"/>
        <v>1427.0058619783299</v>
      </c>
      <c r="AS438" s="5">
        <f t="shared" si="63"/>
        <v>4228.4402632395995</v>
      </c>
      <c r="AT438" s="5">
        <f t="shared" si="64"/>
        <v>281</v>
      </c>
      <c r="AU438" s="5" t="str">
        <f t="shared" si="66"/>
        <v>Italy</v>
      </c>
      <c r="AW438" s="5">
        <f t="shared" si="65"/>
        <v>281</v>
      </c>
    </row>
    <row r="439" spans="1:49" x14ac:dyDescent="0.2">
      <c r="A439" s="7" t="s">
        <v>3022</v>
      </c>
      <c r="B439" s="7" t="s">
        <v>1098</v>
      </c>
      <c r="C439" s="7" t="s">
        <v>1099</v>
      </c>
      <c r="D439" s="7">
        <v>152076</v>
      </c>
      <c r="E439" s="8">
        <v>4780</v>
      </c>
      <c r="F439" s="8">
        <v>6308</v>
      </c>
      <c r="G439" s="8">
        <v>5398</v>
      </c>
      <c r="H439" s="8">
        <v>4701</v>
      </c>
      <c r="I439" s="8">
        <v>4891</v>
      </c>
      <c r="J439" s="8">
        <v>4710</v>
      </c>
      <c r="K439" s="8">
        <v>3929</v>
      </c>
      <c r="L439" s="8">
        <v>4469</v>
      </c>
      <c r="M439" s="8">
        <v>1906.7558031895301</v>
      </c>
      <c r="N439" s="8">
        <v>2943.44906301428</v>
      </c>
      <c r="O439" s="8">
        <v>2155.0711223622702</v>
      </c>
      <c r="P439" s="8">
        <v>1865.1656930874401</v>
      </c>
      <c r="Q439" s="8">
        <v>1770.1332549929</v>
      </c>
      <c r="R439" s="8">
        <v>1627.86747301489</v>
      </c>
      <c r="S439" s="8">
        <v>859.773645327704</v>
      </c>
      <c r="T439" s="8">
        <v>1044.0573332942599</v>
      </c>
      <c r="U439" s="8">
        <v>6225</v>
      </c>
      <c r="V439" s="8">
        <v>7595</v>
      </c>
      <c r="W439" s="8">
        <v>7323</v>
      </c>
      <c r="X439" s="8">
        <v>7034</v>
      </c>
      <c r="Y439" s="8">
        <v>6610</v>
      </c>
      <c r="Z439" s="8">
        <v>6492</v>
      </c>
      <c r="AA439" s="8">
        <v>5805</v>
      </c>
      <c r="AB439" s="8">
        <v>6392</v>
      </c>
      <c r="AC439" s="8">
        <v>3241.4464570427899</v>
      </c>
      <c r="AD439" s="8">
        <v>5010.9373483986501</v>
      </c>
      <c r="AE439" s="8">
        <v>4069.3553758069902</v>
      </c>
      <c r="AF439" s="8">
        <v>4209.1511307929204</v>
      </c>
      <c r="AG439" s="8">
        <v>3531.5877681769798</v>
      </c>
      <c r="AH439" s="8">
        <v>3711.1628681396101</v>
      </c>
      <c r="AI439" s="8">
        <v>2563.7154669997099</v>
      </c>
      <c r="AJ439" s="8">
        <v>2760.7742638179302</v>
      </c>
      <c r="AK439" s="8">
        <v>4898.25</v>
      </c>
      <c r="AL439" s="8">
        <v>1771.5341735354095</v>
      </c>
      <c r="AM439" s="8">
        <v>6684.5</v>
      </c>
      <c r="AN439" s="8">
        <v>3637.2663348969477</v>
      </c>
      <c r="AP439" s="5">
        <f t="shared" si="60"/>
        <v>4499.75</v>
      </c>
      <c r="AQ439" s="5">
        <f t="shared" si="61"/>
        <v>6324.75</v>
      </c>
      <c r="AR439" s="5">
        <f t="shared" si="62"/>
        <v>1433.3994799434386</v>
      </c>
      <c r="AS439" s="5">
        <f t="shared" si="63"/>
        <v>3141.8100917835573</v>
      </c>
      <c r="AT439" s="5">
        <f t="shared" si="64"/>
        <v>320</v>
      </c>
      <c r="AU439" s="5" t="str">
        <f t="shared" si="66"/>
        <v>Italy</v>
      </c>
      <c r="AW439" s="5">
        <f t="shared" si="65"/>
        <v>320</v>
      </c>
    </row>
    <row r="440" spans="1:49" x14ac:dyDescent="0.2">
      <c r="A440" s="7" t="s">
        <v>3022</v>
      </c>
      <c r="B440" s="7" t="s">
        <v>1101</v>
      </c>
      <c r="C440" s="7" t="s">
        <v>1102</v>
      </c>
      <c r="D440" s="7">
        <v>210773</v>
      </c>
      <c r="E440" s="8">
        <v>8333</v>
      </c>
      <c r="F440" s="8">
        <v>8056</v>
      </c>
      <c r="G440" s="8">
        <v>7253</v>
      </c>
      <c r="H440" s="8">
        <v>8143</v>
      </c>
      <c r="I440" s="8">
        <v>6667</v>
      </c>
      <c r="J440" s="8">
        <v>7500</v>
      </c>
      <c r="K440" s="8">
        <v>7569</v>
      </c>
      <c r="L440" s="8">
        <v>6972</v>
      </c>
      <c r="M440" s="8">
        <v>7000</v>
      </c>
      <c r="N440" s="8">
        <v>6666.6666666666697</v>
      </c>
      <c r="O440" s="8">
        <v>3333.3333333333298</v>
      </c>
      <c r="P440" s="8">
        <v>5833.3333333333303</v>
      </c>
      <c r="Q440" s="8">
        <v>6000</v>
      </c>
      <c r="R440" s="8">
        <v>6666.6666666666697</v>
      </c>
      <c r="S440" s="8">
        <v>7111.1111111111104</v>
      </c>
      <c r="T440" s="8">
        <v>5000</v>
      </c>
      <c r="U440" s="8">
        <v>10000</v>
      </c>
      <c r="V440" s="8">
        <v>10000</v>
      </c>
      <c r="W440" s="8">
        <v>10000</v>
      </c>
      <c r="X440" s="8">
        <v>10000</v>
      </c>
      <c r="Y440" s="8">
        <v>10000</v>
      </c>
      <c r="Z440" s="8"/>
      <c r="AA440" s="8">
        <v>10000</v>
      </c>
      <c r="AB440" s="8">
        <v>10000</v>
      </c>
      <c r="AC440" s="8">
        <v>10000</v>
      </c>
      <c r="AD440" s="8">
        <v>10000</v>
      </c>
      <c r="AE440" s="8">
        <v>10000</v>
      </c>
      <c r="AF440" s="8">
        <v>10000</v>
      </c>
      <c r="AG440" s="8">
        <v>10000</v>
      </c>
      <c r="AH440" s="8"/>
      <c r="AI440" s="8">
        <v>10000</v>
      </c>
      <c r="AJ440" s="8">
        <v>10000</v>
      </c>
      <c r="AK440" s="8">
        <v>7561.625</v>
      </c>
      <c r="AL440" s="8">
        <v>5951.3888888888887</v>
      </c>
      <c r="AM440" s="8">
        <v>10000</v>
      </c>
      <c r="AN440" s="8">
        <v>10000</v>
      </c>
      <c r="AP440" s="5">
        <f t="shared" si="60"/>
        <v>7177</v>
      </c>
      <c r="AQ440" s="5">
        <f t="shared" si="61"/>
        <v>10000</v>
      </c>
      <c r="AR440" s="5">
        <f t="shared" si="62"/>
        <v>6122.2222222222217</v>
      </c>
      <c r="AS440" s="5">
        <f t="shared" si="63"/>
        <v>10000</v>
      </c>
      <c r="AT440" s="5">
        <f t="shared" si="64"/>
        <v>511</v>
      </c>
      <c r="AU440" s="5" t="str">
        <f t="shared" si="66"/>
        <v>Italy</v>
      </c>
      <c r="AW440" s="5">
        <f t="shared" si="65"/>
        <v>511</v>
      </c>
    </row>
    <row r="441" spans="1:49" x14ac:dyDescent="0.2">
      <c r="A441" s="7" t="s">
        <v>3022</v>
      </c>
      <c r="B441" s="7" t="s">
        <v>1104</v>
      </c>
      <c r="C441" s="7" t="s">
        <v>1105</v>
      </c>
      <c r="D441" s="7">
        <v>212090</v>
      </c>
      <c r="E441" s="8">
        <v>5335</v>
      </c>
      <c r="F441" s="8">
        <v>5638</v>
      </c>
      <c r="G441" s="8">
        <v>5004</v>
      </c>
      <c r="H441" s="8">
        <v>4683</v>
      </c>
      <c r="I441" s="8">
        <v>4589</v>
      </c>
      <c r="J441" s="8">
        <v>4969</v>
      </c>
      <c r="K441" s="8">
        <v>4139</v>
      </c>
      <c r="L441" s="8">
        <v>4007</v>
      </c>
      <c r="M441" s="8">
        <v>2098.3577469153502</v>
      </c>
      <c r="N441" s="8">
        <v>2526.8734472645101</v>
      </c>
      <c r="O441" s="8">
        <v>1798.56902348739</v>
      </c>
      <c r="P441" s="8">
        <v>1735.9948046578299</v>
      </c>
      <c r="Q441" s="8">
        <v>1578.7671092440901</v>
      </c>
      <c r="R441" s="8">
        <v>1852.0543711625901</v>
      </c>
      <c r="S441" s="8">
        <v>1438.1401090873801</v>
      </c>
      <c r="T441" s="8">
        <v>1465.9869249337601</v>
      </c>
      <c r="U441" s="8">
        <v>6505</v>
      </c>
      <c r="V441" s="8">
        <v>6967</v>
      </c>
      <c r="W441" s="8">
        <v>6828</v>
      </c>
      <c r="X441" s="8">
        <v>6704</v>
      </c>
      <c r="Y441" s="8">
        <v>6736</v>
      </c>
      <c r="Z441" s="8">
        <v>7084</v>
      </c>
      <c r="AA441" s="8">
        <v>6334</v>
      </c>
      <c r="AB441" s="8">
        <v>5991</v>
      </c>
      <c r="AC441" s="8">
        <v>3783.5164516446498</v>
      </c>
      <c r="AD441" s="8">
        <v>4085.9350362661598</v>
      </c>
      <c r="AE441" s="8">
        <v>3607.1259734400701</v>
      </c>
      <c r="AF441" s="8">
        <v>4636.5094993253797</v>
      </c>
      <c r="AG441" s="8">
        <v>3506.7542040681801</v>
      </c>
      <c r="AH441" s="8">
        <v>3910.8124131343902</v>
      </c>
      <c r="AI441" s="8">
        <v>3547.1279976123001</v>
      </c>
      <c r="AJ441" s="8">
        <v>3426.5103763910402</v>
      </c>
      <c r="AK441" s="8">
        <v>4795.5</v>
      </c>
      <c r="AL441" s="8">
        <v>1811.8429420941127</v>
      </c>
      <c r="AM441" s="8">
        <v>6643.625</v>
      </c>
      <c r="AN441" s="8">
        <v>3813.0364939852716</v>
      </c>
      <c r="AP441" s="5">
        <f t="shared" si="60"/>
        <v>4426</v>
      </c>
      <c r="AQ441" s="5">
        <f t="shared" si="61"/>
        <v>6536.25</v>
      </c>
      <c r="AR441" s="5">
        <f t="shared" si="62"/>
        <v>1614.18866381713</v>
      </c>
      <c r="AS441" s="5">
        <f t="shared" si="63"/>
        <v>3597.801247801478</v>
      </c>
      <c r="AT441" s="5">
        <f t="shared" si="64"/>
        <v>314</v>
      </c>
      <c r="AU441" s="5" t="str">
        <f t="shared" si="66"/>
        <v>Italy</v>
      </c>
      <c r="AW441" s="5">
        <f t="shared" si="65"/>
        <v>314</v>
      </c>
    </row>
    <row r="442" spans="1:49" x14ac:dyDescent="0.2">
      <c r="A442" s="7" t="s">
        <v>3022</v>
      </c>
      <c r="B442" s="7" t="s">
        <v>1107</v>
      </c>
      <c r="C442" s="7" t="s">
        <v>1108</v>
      </c>
      <c r="D442" s="7">
        <v>478975</v>
      </c>
      <c r="E442" s="8">
        <v>3744</v>
      </c>
      <c r="F442" s="8">
        <v>4808</v>
      </c>
      <c r="G442" s="8">
        <v>3771</v>
      </c>
      <c r="H442" s="8">
        <v>4116</v>
      </c>
      <c r="I442" s="8">
        <v>3661</v>
      </c>
      <c r="J442" s="8">
        <v>4274</v>
      </c>
      <c r="K442" s="8">
        <v>3509</v>
      </c>
      <c r="L442" s="8">
        <v>3152</v>
      </c>
      <c r="M442" s="8">
        <v>1236.90790350105</v>
      </c>
      <c r="N442" s="8">
        <v>1888.5633750617301</v>
      </c>
      <c r="O442" s="8">
        <v>1068.5678778195299</v>
      </c>
      <c r="P442" s="8">
        <v>1073.7366094752099</v>
      </c>
      <c r="Q442" s="8">
        <v>847.25475484060701</v>
      </c>
      <c r="R442" s="8">
        <v>1058.8102294832199</v>
      </c>
      <c r="S442" s="8">
        <v>896.36450153877604</v>
      </c>
      <c r="T442" s="8">
        <v>827.58954318032397</v>
      </c>
      <c r="U442" s="8">
        <v>5188</v>
      </c>
      <c r="V442" s="8">
        <v>7146</v>
      </c>
      <c r="W442" s="8">
        <v>5989</v>
      </c>
      <c r="X442" s="8">
        <v>6140</v>
      </c>
      <c r="Y442" s="8">
        <v>6061</v>
      </c>
      <c r="Z442" s="8">
        <v>6211</v>
      </c>
      <c r="AA442" s="8">
        <v>5735</v>
      </c>
      <c r="AB442" s="8">
        <v>5664</v>
      </c>
      <c r="AC442" s="8">
        <v>2826.7854208998901</v>
      </c>
      <c r="AD442" s="8">
        <v>3870.9197514658299</v>
      </c>
      <c r="AE442" s="8">
        <v>2647.6090152850002</v>
      </c>
      <c r="AF442" s="8">
        <v>2977.1179055626599</v>
      </c>
      <c r="AG442" s="8">
        <v>2509.7684865948299</v>
      </c>
      <c r="AH442" s="8">
        <v>2993.6618675548798</v>
      </c>
      <c r="AI442" s="8">
        <v>2908.87859097711</v>
      </c>
      <c r="AJ442" s="8">
        <v>2695.3435457154701</v>
      </c>
      <c r="AK442" s="8">
        <v>3879.375</v>
      </c>
      <c r="AL442" s="8">
        <v>1112.2243493625558</v>
      </c>
      <c r="AM442" s="8">
        <v>6016.75</v>
      </c>
      <c r="AN442" s="8">
        <v>2928.760573006959</v>
      </c>
      <c r="AP442" s="5">
        <f t="shared" si="60"/>
        <v>3649</v>
      </c>
      <c r="AQ442" s="5">
        <f t="shared" si="61"/>
        <v>5917.75</v>
      </c>
      <c r="AR442" s="5">
        <f t="shared" si="62"/>
        <v>940.75112770362739</v>
      </c>
      <c r="AS442" s="5">
        <f t="shared" si="63"/>
        <v>2776.9131227105727</v>
      </c>
      <c r="AT442" s="5">
        <f t="shared" si="64"/>
        <v>220</v>
      </c>
      <c r="AU442" s="5" t="str">
        <f t="shared" si="66"/>
        <v>Italy</v>
      </c>
      <c r="AW442" s="5">
        <f t="shared" si="65"/>
        <v>220</v>
      </c>
    </row>
    <row r="443" spans="1:49" x14ac:dyDescent="0.2">
      <c r="A443" s="7" t="s">
        <v>3022</v>
      </c>
      <c r="B443" s="7" t="s">
        <v>1110</v>
      </c>
      <c r="C443" s="7" t="s">
        <v>1111</v>
      </c>
      <c r="D443" s="7">
        <v>535598</v>
      </c>
      <c r="E443" s="8">
        <v>2455</v>
      </c>
      <c r="F443" s="8">
        <v>3267</v>
      </c>
      <c r="G443" s="8">
        <v>2622</v>
      </c>
      <c r="H443" s="8">
        <v>2589</v>
      </c>
      <c r="I443" s="8">
        <v>2346</v>
      </c>
      <c r="J443" s="8">
        <v>2606</v>
      </c>
      <c r="K443" s="8">
        <v>2535</v>
      </c>
      <c r="L443" s="8">
        <v>2589</v>
      </c>
      <c r="M443" s="8">
        <v>266.366004282191</v>
      </c>
      <c r="N443" s="8">
        <v>494.85525170630899</v>
      </c>
      <c r="O443" s="8">
        <v>310.32661877225001</v>
      </c>
      <c r="P443" s="8">
        <v>293.94392249643602</v>
      </c>
      <c r="Q443" s="8">
        <v>258.23482915538301</v>
      </c>
      <c r="R443" s="8">
        <v>381.54066915257999</v>
      </c>
      <c r="S443" s="8">
        <v>400.49309094155399</v>
      </c>
      <c r="T443" s="8">
        <v>314.12289628443199</v>
      </c>
      <c r="U443" s="8">
        <v>4994</v>
      </c>
      <c r="V443" s="8">
        <v>6163</v>
      </c>
      <c r="W443" s="8">
        <v>4940</v>
      </c>
      <c r="X443" s="8">
        <v>4925</v>
      </c>
      <c r="Y443" s="8">
        <v>4873</v>
      </c>
      <c r="Z443" s="8">
        <v>5665</v>
      </c>
      <c r="AA443" s="8">
        <v>5175</v>
      </c>
      <c r="AB443" s="8">
        <v>5029</v>
      </c>
      <c r="AC443" s="8">
        <v>2081.7935681771901</v>
      </c>
      <c r="AD443" s="8">
        <v>2921.4054211829898</v>
      </c>
      <c r="AE443" s="8">
        <v>1877.9075305787201</v>
      </c>
      <c r="AF443" s="8">
        <v>1982.2456445159601</v>
      </c>
      <c r="AG443" s="8">
        <v>2206.2718387356099</v>
      </c>
      <c r="AH443" s="8">
        <v>2904.9472319090301</v>
      </c>
      <c r="AI443" s="8">
        <v>2798.3832334706799</v>
      </c>
      <c r="AJ443" s="8">
        <v>2405.7217691595101</v>
      </c>
      <c r="AK443" s="8">
        <v>2626.125</v>
      </c>
      <c r="AL443" s="8">
        <v>339.98541034889189</v>
      </c>
      <c r="AM443" s="8">
        <v>5220.5</v>
      </c>
      <c r="AN443" s="8">
        <v>2397.3345297162114</v>
      </c>
      <c r="AP443" s="5">
        <f t="shared" si="60"/>
        <v>2519</v>
      </c>
      <c r="AQ443" s="5">
        <f t="shared" si="61"/>
        <v>5185.5</v>
      </c>
      <c r="AR443" s="5">
        <f t="shared" si="62"/>
        <v>329.66708160607703</v>
      </c>
      <c r="AS443" s="5">
        <f t="shared" si="63"/>
        <v>2578.8310183187077</v>
      </c>
      <c r="AT443" s="5">
        <f t="shared" si="64"/>
        <v>59</v>
      </c>
      <c r="AU443" s="5" t="str">
        <f t="shared" si="66"/>
        <v>Italy</v>
      </c>
      <c r="AW443" s="5">
        <f t="shared" si="65"/>
        <v>59</v>
      </c>
    </row>
    <row r="444" spans="1:49" x14ac:dyDescent="0.2">
      <c r="A444" s="7" t="s">
        <v>3022</v>
      </c>
      <c r="B444" s="7" t="s">
        <v>1113</v>
      </c>
      <c r="C444" s="7" t="s">
        <v>1114</v>
      </c>
      <c r="D444" s="7">
        <v>477611</v>
      </c>
      <c r="E444" s="8">
        <v>2172</v>
      </c>
      <c r="F444" s="8">
        <v>2814</v>
      </c>
      <c r="G444" s="8">
        <v>2635</v>
      </c>
      <c r="H444" s="8">
        <v>2698</v>
      </c>
      <c r="I444" s="8">
        <v>2208</v>
      </c>
      <c r="J444" s="8">
        <v>2409</v>
      </c>
      <c r="K444" s="8">
        <v>2527</v>
      </c>
      <c r="L444" s="8">
        <v>2330</v>
      </c>
      <c r="M444" s="8">
        <v>271.96732395411402</v>
      </c>
      <c r="N444" s="8">
        <v>411.27244798741702</v>
      </c>
      <c r="O444" s="8">
        <v>308.30201424161601</v>
      </c>
      <c r="P444" s="8">
        <v>302.339815509034</v>
      </c>
      <c r="Q444" s="8">
        <v>260.80739691819502</v>
      </c>
      <c r="R444" s="8">
        <v>304.941856973646</v>
      </c>
      <c r="S444" s="8">
        <v>305.96930343134102</v>
      </c>
      <c r="T444" s="8">
        <v>271.474250095277</v>
      </c>
      <c r="U444" s="8">
        <v>4591</v>
      </c>
      <c r="V444" s="8">
        <v>5156</v>
      </c>
      <c r="W444" s="8">
        <v>5179</v>
      </c>
      <c r="X444" s="8">
        <v>5337</v>
      </c>
      <c r="Y444" s="8">
        <v>4950</v>
      </c>
      <c r="Z444" s="8">
        <v>5399</v>
      </c>
      <c r="AA444" s="8">
        <v>5156</v>
      </c>
      <c r="AB444" s="8">
        <v>4615</v>
      </c>
      <c r="AC444" s="8">
        <v>1821.1698181023801</v>
      </c>
      <c r="AD444" s="8">
        <v>2356.5191316547598</v>
      </c>
      <c r="AE444" s="8">
        <v>1928.45343955216</v>
      </c>
      <c r="AF444" s="8">
        <v>2193.98385799363</v>
      </c>
      <c r="AG444" s="8">
        <v>2072.79698407777</v>
      </c>
      <c r="AH444" s="8">
        <v>2572.7652600984902</v>
      </c>
      <c r="AI444" s="8">
        <v>2326.3765258845801</v>
      </c>
      <c r="AJ444" s="8">
        <v>2170.2912019591199</v>
      </c>
      <c r="AK444" s="8">
        <v>2474.125</v>
      </c>
      <c r="AL444" s="8">
        <v>304.63430113883004</v>
      </c>
      <c r="AM444" s="8">
        <v>5047.875</v>
      </c>
      <c r="AN444" s="8">
        <v>2180.2945274153608</v>
      </c>
      <c r="AP444" s="5">
        <f t="shared" si="60"/>
        <v>2368.5</v>
      </c>
      <c r="AQ444" s="5">
        <f t="shared" si="61"/>
        <v>5030</v>
      </c>
      <c r="AR444" s="5">
        <f t="shared" si="62"/>
        <v>289.10652458549868</v>
      </c>
      <c r="AS444" s="5">
        <f t="shared" si="63"/>
        <v>2285.5574930049902</v>
      </c>
      <c r="AT444" s="5">
        <f t="shared" si="64"/>
        <v>43</v>
      </c>
      <c r="AU444" s="5" t="str">
        <f t="shared" si="66"/>
        <v>Italy</v>
      </c>
      <c r="AW444" s="5">
        <f t="shared" si="65"/>
        <v>43</v>
      </c>
    </row>
    <row r="445" spans="1:49" x14ac:dyDescent="0.2">
      <c r="A445" s="7" t="s">
        <v>3022</v>
      </c>
      <c r="B445" s="7" t="s">
        <v>1116</v>
      </c>
      <c r="C445" s="7" t="s">
        <v>1117</v>
      </c>
      <c r="D445" s="7">
        <v>372132</v>
      </c>
      <c r="E445" s="8">
        <v>2441</v>
      </c>
      <c r="F445" s="8">
        <v>2905</v>
      </c>
      <c r="G445" s="8">
        <v>2527</v>
      </c>
      <c r="H445" s="8">
        <v>2596</v>
      </c>
      <c r="I445" s="8">
        <v>2195</v>
      </c>
      <c r="J445" s="8">
        <v>2568</v>
      </c>
      <c r="K445" s="8">
        <v>2545</v>
      </c>
      <c r="L445" s="8">
        <v>2175</v>
      </c>
      <c r="M445" s="8">
        <v>253.87260480491801</v>
      </c>
      <c r="N445" s="8">
        <v>427.70277783056798</v>
      </c>
      <c r="O445" s="8">
        <v>316.00125698824098</v>
      </c>
      <c r="P445" s="8">
        <v>264.35487487062301</v>
      </c>
      <c r="Q445" s="8">
        <v>210.575318090162</v>
      </c>
      <c r="R445" s="8">
        <v>267.21757817520199</v>
      </c>
      <c r="S445" s="8">
        <v>306.10563559448599</v>
      </c>
      <c r="T445" s="8">
        <v>255.04706613233299</v>
      </c>
      <c r="U445" s="8">
        <v>4403</v>
      </c>
      <c r="V445" s="8">
        <v>5251</v>
      </c>
      <c r="W445" s="8">
        <v>4831</v>
      </c>
      <c r="X445" s="8">
        <v>4739</v>
      </c>
      <c r="Y445" s="8">
        <v>4619</v>
      </c>
      <c r="Z445" s="8">
        <v>5090</v>
      </c>
      <c r="AA445" s="8">
        <v>4605</v>
      </c>
      <c r="AB445" s="8">
        <v>4539</v>
      </c>
      <c r="AC445" s="8">
        <v>1673.2987922028001</v>
      </c>
      <c r="AD445" s="8">
        <v>2284.9972480631</v>
      </c>
      <c r="AE445" s="8">
        <v>1773.9281466181901</v>
      </c>
      <c r="AF445" s="8">
        <v>1838.3328803741099</v>
      </c>
      <c r="AG445" s="8">
        <v>1692.9046724211701</v>
      </c>
      <c r="AH445" s="8">
        <v>2182.13245279804</v>
      </c>
      <c r="AI445" s="8">
        <v>1998.41176498652</v>
      </c>
      <c r="AJ445" s="8">
        <v>1886.0234824844599</v>
      </c>
      <c r="AK445" s="8">
        <v>2494</v>
      </c>
      <c r="AL445" s="8">
        <v>287.60963906081662</v>
      </c>
      <c r="AM445" s="8">
        <v>4759.625</v>
      </c>
      <c r="AN445" s="8">
        <v>1916.2536799935485</v>
      </c>
      <c r="AP445" s="5">
        <f t="shared" si="60"/>
        <v>2370.75</v>
      </c>
      <c r="AQ445" s="5">
        <f t="shared" si="61"/>
        <v>4713.25</v>
      </c>
      <c r="AR445" s="5">
        <f t="shared" si="62"/>
        <v>260.66009457256121</v>
      </c>
      <c r="AS445" s="5">
        <f t="shared" si="63"/>
        <v>1939.8680931725476</v>
      </c>
      <c r="AT445" s="5">
        <f t="shared" si="64"/>
        <v>45</v>
      </c>
      <c r="AU445" s="5" t="str">
        <f t="shared" si="66"/>
        <v>Italy</v>
      </c>
      <c r="AW445" s="5">
        <f t="shared" si="65"/>
        <v>45</v>
      </c>
    </row>
    <row r="446" spans="1:49" x14ac:dyDescent="0.2">
      <c r="A446" s="7" t="s">
        <v>3022</v>
      </c>
      <c r="B446" s="7" t="s">
        <v>1119</v>
      </c>
      <c r="C446" s="7" t="s">
        <v>1120</v>
      </c>
      <c r="D446" s="7">
        <v>171890</v>
      </c>
      <c r="E446" s="8">
        <v>4366</v>
      </c>
      <c r="F446" s="8">
        <v>5005</v>
      </c>
      <c r="G446" s="8">
        <v>4417</v>
      </c>
      <c r="H446" s="8">
        <v>4578</v>
      </c>
      <c r="I446" s="8">
        <v>3888</v>
      </c>
      <c r="J446" s="8">
        <v>4468</v>
      </c>
      <c r="K446" s="8">
        <v>4553</v>
      </c>
      <c r="L446" s="8">
        <v>3839</v>
      </c>
      <c r="M446" s="8">
        <v>1218.80105853855</v>
      </c>
      <c r="N446" s="8">
        <v>1849.9771991310099</v>
      </c>
      <c r="O446" s="8">
        <v>1385.8801347005599</v>
      </c>
      <c r="P446" s="8">
        <v>1182.16743222743</v>
      </c>
      <c r="Q446" s="8">
        <v>967.90282989799402</v>
      </c>
      <c r="R446" s="8">
        <v>1078.1283881453301</v>
      </c>
      <c r="S446" s="8">
        <v>1223.40002417448</v>
      </c>
      <c r="T446" s="8">
        <v>990.96193717539199</v>
      </c>
      <c r="U446" s="8">
        <v>5493</v>
      </c>
      <c r="V446" s="8">
        <v>6081</v>
      </c>
      <c r="W446" s="8">
        <v>6242</v>
      </c>
      <c r="X446" s="8">
        <v>5858</v>
      </c>
      <c r="Y446" s="8">
        <v>5191</v>
      </c>
      <c r="Z446" s="8">
        <v>5669</v>
      </c>
      <c r="AA446" s="8">
        <v>5956</v>
      </c>
      <c r="AB446" s="8">
        <v>5717</v>
      </c>
      <c r="AC446" s="8">
        <v>2115.94627469835</v>
      </c>
      <c r="AD446" s="8">
        <v>3222.4831625440102</v>
      </c>
      <c r="AE446" s="8">
        <v>2384.3642589672199</v>
      </c>
      <c r="AF446" s="8">
        <v>2364.9786765311101</v>
      </c>
      <c r="AG446" s="8">
        <v>2015.5653542712801</v>
      </c>
      <c r="AH446" s="8">
        <v>2995.1978913534999</v>
      </c>
      <c r="AI446" s="8">
        <v>2692.8812134116502</v>
      </c>
      <c r="AJ446" s="8">
        <v>2870.7854503972899</v>
      </c>
      <c r="AK446" s="8">
        <v>4389.25</v>
      </c>
      <c r="AL446" s="8">
        <v>1237.1523754988434</v>
      </c>
      <c r="AM446" s="8">
        <v>5775.875</v>
      </c>
      <c r="AN446" s="8">
        <v>2582.7752852718013</v>
      </c>
      <c r="AP446" s="5">
        <f t="shared" si="60"/>
        <v>4187</v>
      </c>
      <c r="AQ446" s="5">
        <f t="shared" si="61"/>
        <v>5633.25</v>
      </c>
      <c r="AR446" s="5">
        <f t="shared" si="62"/>
        <v>1088.5121223241251</v>
      </c>
      <c r="AS446" s="5">
        <f t="shared" si="63"/>
        <v>2643.6074773584301</v>
      </c>
      <c r="AT446" s="5">
        <f t="shared" si="64"/>
        <v>296</v>
      </c>
      <c r="AU446" s="5" t="str">
        <f t="shared" si="66"/>
        <v>Italy</v>
      </c>
      <c r="AW446" s="5">
        <f t="shared" si="65"/>
        <v>296</v>
      </c>
    </row>
    <row r="447" spans="1:49" x14ac:dyDescent="0.2">
      <c r="A447" s="7" t="s">
        <v>3022</v>
      </c>
      <c r="B447" s="7" t="s">
        <v>1122</v>
      </c>
      <c r="C447" s="7" t="s">
        <v>1123</v>
      </c>
      <c r="D447" s="7">
        <v>248600</v>
      </c>
      <c r="E447" s="8">
        <v>4112</v>
      </c>
      <c r="F447" s="8">
        <v>5119</v>
      </c>
      <c r="G447" s="8">
        <v>3595</v>
      </c>
      <c r="H447" s="8">
        <v>4255</v>
      </c>
      <c r="I447" s="8">
        <v>3526</v>
      </c>
      <c r="J447" s="8">
        <v>4024</v>
      </c>
      <c r="K447" s="8">
        <v>4236</v>
      </c>
      <c r="L447" s="8">
        <v>3248</v>
      </c>
      <c r="M447" s="8">
        <v>1027.2110800790199</v>
      </c>
      <c r="N447" s="8">
        <v>1810.1341751748901</v>
      </c>
      <c r="O447" s="8">
        <v>1025.5362559077801</v>
      </c>
      <c r="P447" s="8">
        <v>1092.2022124535899</v>
      </c>
      <c r="Q447" s="8">
        <v>925.18555767383396</v>
      </c>
      <c r="R447" s="8">
        <v>1075.68361852002</v>
      </c>
      <c r="S447" s="8">
        <v>1090.95545264316</v>
      </c>
      <c r="T447" s="8">
        <v>838.84996879487198</v>
      </c>
      <c r="U447" s="8">
        <v>5540</v>
      </c>
      <c r="V447" s="8">
        <v>6781</v>
      </c>
      <c r="W447" s="8">
        <v>5641</v>
      </c>
      <c r="X447" s="8">
        <v>5765</v>
      </c>
      <c r="Y447" s="8">
        <v>5606</v>
      </c>
      <c r="Z447" s="8">
        <v>6352</v>
      </c>
      <c r="AA447" s="8">
        <v>5913</v>
      </c>
      <c r="AB447" s="8">
        <v>5518</v>
      </c>
      <c r="AC447" s="8">
        <v>2370.5643412404102</v>
      </c>
      <c r="AD447" s="8">
        <v>3631.5515759960199</v>
      </c>
      <c r="AE447" s="8">
        <v>2522.9260827285502</v>
      </c>
      <c r="AF447" s="8">
        <v>2660.8663151135802</v>
      </c>
      <c r="AG447" s="8">
        <v>2370.8759445942701</v>
      </c>
      <c r="AH447" s="8">
        <v>3212.7253989881301</v>
      </c>
      <c r="AI447" s="8">
        <v>2720.0595520163602</v>
      </c>
      <c r="AJ447" s="8">
        <v>2252.7953628016899</v>
      </c>
      <c r="AK447" s="8">
        <v>4014.375</v>
      </c>
      <c r="AL447" s="8">
        <v>1110.7197901558959</v>
      </c>
      <c r="AM447" s="8">
        <v>5889.5</v>
      </c>
      <c r="AN447" s="8">
        <v>2717.7955716848764</v>
      </c>
      <c r="AP447" s="5">
        <f t="shared" si="60"/>
        <v>3758.5</v>
      </c>
      <c r="AQ447" s="5">
        <f t="shared" si="61"/>
        <v>5847.25</v>
      </c>
      <c r="AR447" s="5">
        <f t="shared" si="62"/>
        <v>1004.5753620170951</v>
      </c>
      <c r="AS447" s="5">
        <f t="shared" si="63"/>
        <v>2639.1140646001127</v>
      </c>
      <c r="AT447" s="5">
        <f t="shared" si="64"/>
        <v>235</v>
      </c>
      <c r="AU447" s="5" t="str">
        <f t="shared" si="66"/>
        <v>Italy</v>
      </c>
      <c r="AW447" s="5">
        <f t="shared" si="65"/>
        <v>235</v>
      </c>
    </row>
    <row r="448" spans="1:49" x14ac:dyDescent="0.2">
      <c r="A448" s="7" t="s">
        <v>3022</v>
      </c>
      <c r="B448" s="7" t="s">
        <v>1125</v>
      </c>
      <c r="C448" s="7" t="s">
        <v>1126</v>
      </c>
      <c r="D448" s="7">
        <v>202152</v>
      </c>
      <c r="E448" s="8">
        <v>3377</v>
      </c>
      <c r="F448" s="8">
        <v>3872</v>
      </c>
      <c r="G448" s="8">
        <v>3329</v>
      </c>
      <c r="H448" s="8">
        <v>3392</v>
      </c>
      <c r="I448" s="8">
        <v>3005</v>
      </c>
      <c r="J448" s="8">
        <v>3155</v>
      </c>
      <c r="K448" s="8">
        <v>3234</v>
      </c>
      <c r="L448" s="8">
        <v>2691</v>
      </c>
      <c r="M448" s="8">
        <v>693.17205941158704</v>
      </c>
      <c r="N448" s="8">
        <v>983.79063152586298</v>
      </c>
      <c r="O448" s="8">
        <v>686.23253602581997</v>
      </c>
      <c r="P448" s="8">
        <v>623.07440299613097</v>
      </c>
      <c r="Q448" s="8">
        <v>486.124736893001</v>
      </c>
      <c r="R448" s="8">
        <v>559.92416541232296</v>
      </c>
      <c r="S448" s="8">
        <v>580.515577794205</v>
      </c>
      <c r="T448" s="8">
        <v>564.791673782815</v>
      </c>
      <c r="U448" s="8">
        <v>5519</v>
      </c>
      <c r="V448" s="8">
        <v>6902</v>
      </c>
      <c r="W448" s="8">
        <v>6057</v>
      </c>
      <c r="X448" s="8">
        <v>5992</v>
      </c>
      <c r="Y448" s="8">
        <v>5417</v>
      </c>
      <c r="Z448" s="8">
        <v>5950</v>
      </c>
      <c r="AA448" s="8">
        <v>5643</v>
      </c>
      <c r="AB448" s="8">
        <v>5120</v>
      </c>
      <c r="AC448" s="8">
        <v>2789.5596688989699</v>
      </c>
      <c r="AD448" s="8">
        <v>4392.3098088095403</v>
      </c>
      <c r="AE448" s="8">
        <v>3018.54791387872</v>
      </c>
      <c r="AF448" s="8">
        <v>2845.56107815613</v>
      </c>
      <c r="AG448" s="8">
        <v>2475.8944955447</v>
      </c>
      <c r="AH448" s="8">
        <v>2825.4128490353601</v>
      </c>
      <c r="AI448" s="8">
        <v>2577.3931425576802</v>
      </c>
      <c r="AJ448" s="8">
        <v>2531.90919020922</v>
      </c>
      <c r="AK448" s="8">
        <v>3256.875</v>
      </c>
      <c r="AL448" s="8">
        <v>647.20322298021824</v>
      </c>
      <c r="AM448" s="8">
        <v>5825</v>
      </c>
      <c r="AN448" s="8">
        <v>2932.0735183862903</v>
      </c>
      <c r="AP448" s="5">
        <f t="shared" si="60"/>
        <v>3021.25</v>
      </c>
      <c r="AQ448" s="5">
        <f t="shared" si="61"/>
        <v>5532.5</v>
      </c>
      <c r="AR448" s="5">
        <f t="shared" si="62"/>
        <v>562.88611137569501</v>
      </c>
      <c r="AS448" s="5">
        <f t="shared" si="63"/>
        <v>2602.65241933674</v>
      </c>
      <c r="AT448" s="5">
        <f t="shared" si="64"/>
        <v>108</v>
      </c>
      <c r="AU448" s="5" t="str">
        <f t="shared" si="66"/>
        <v>Italy</v>
      </c>
      <c r="AW448" s="5">
        <f t="shared" si="65"/>
        <v>108</v>
      </c>
    </row>
    <row r="449" spans="1:49" x14ac:dyDescent="0.2">
      <c r="A449" s="7" t="s">
        <v>3022</v>
      </c>
      <c r="B449" s="7" t="s">
        <v>1128</v>
      </c>
      <c r="C449" s="7" t="s">
        <v>1129</v>
      </c>
      <c r="D449" s="7">
        <v>199978</v>
      </c>
      <c r="E449" s="8">
        <v>3924</v>
      </c>
      <c r="F449" s="8">
        <v>4408</v>
      </c>
      <c r="G449" s="8">
        <v>3842</v>
      </c>
      <c r="H449" s="8">
        <v>3782</v>
      </c>
      <c r="I449" s="8">
        <v>3644</v>
      </c>
      <c r="J449" s="8">
        <v>3997</v>
      </c>
      <c r="K449" s="8">
        <v>4196</v>
      </c>
      <c r="L449" s="8">
        <v>3736</v>
      </c>
      <c r="M449" s="8">
        <v>797.558289760001</v>
      </c>
      <c r="N449" s="8">
        <v>1307.3872682864901</v>
      </c>
      <c r="O449" s="8">
        <v>881.72911326211295</v>
      </c>
      <c r="P449" s="8">
        <v>796.74273100656706</v>
      </c>
      <c r="Q449" s="8">
        <v>753.00684534025595</v>
      </c>
      <c r="R449" s="8">
        <v>960.240782736234</v>
      </c>
      <c r="S449" s="8">
        <v>871.53520989826904</v>
      </c>
      <c r="T449" s="8">
        <v>782.80204581478097</v>
      </c>
      <c r="U449" s="8">
        <v>5304</v>
      </c>
      <c r="V449" s="8">
        <v>5825</v>
      </c>
      <c r="W449" s="8">
        <v>5341</v>
      </c>
      <c r="X449" s="8">
        <v>5782</v>
      </c>
      <c r="Y449" s="8">
        <v>5321</v>
      </c>
      <c r="Z449" s="8">
        <v>6236</v>
      </c>
      <c r="AA449" s="8">
        <v>5494</v>
      </c>
      <c r="AB449" s="8">
        <v>5553</v>
      </c>
      <c r="AC449" s="8">
        <v>2053.4874280078602</v>
      </c>
      <c r="AD449" s="8">
        <v>3356.6994434641501</v>
      </c>
      <c r="AE449" s="8">
        <v>2020.4070479089701</v>
      </c>
      <c r="AF449" s="8">
        <v>2302.7146759801399</v>
      </c>
      <c r="AG449" s="8">
        <v>2232.89498706922</v>
      </c>
      <c r="AH449" s="8">
        <v>2875.4154085141799</v>
      </c>
      <c r="AI449" s="8">
        <v>2316.5071140765299</v>
      </c>
      <c r="AJ449" s="8">
        <v>2274.3194069267502</v>
      </c>
      <c r="AK449" s="8">
        <v>3941.125</v>
      </c>
      <c r="AL449" s="8">
        <v>893.87528576308887</v>
      </c>
      <c r="AM449" s="8">
        <v>5607</v>
      </c>
      <c r="AN449" s="8">
        <v>2429.0556889934751</v>
      </c>
      <c r="AP449" s="5">
        <f t="shared" si="60"/>
        <v>3893.25</v>
      </c>
      <c r="AQ449" s="5">
        <f t="shared" si="61"/>
        <v>5651</v>
      </c>
      <c r="AR449" s="5">
        <f t="shared" si="62"/>
        <v>832.86552295922138</v>
      </c>
      <c r="AS449" s="5">
        <f t="shared" si="63"/>
        <v>2424.78422914667</v>
      </c>
      <c r="AT449" s="5">
        <f t="shared" si="64"/>
        <v>262</v>
      </c>
      <c r="AU449" s="5" t="str">
        <f t="shared" si="66"/>
        <v>Italy</v>
      </c>
      <c r="AW449" s="5">
        <f t="shared" si="65"/>
        <v>262</v>
      </c>
    </row>
    <row r="450" spans="1:49" x14ac:dyDescent="0.2">
      <c r="A450" s="7" t="s">
        <v>3022</v>
      </c>
      <c r="B450" s="7" t="s">
        <v>1131</v>
      </c>
      <c r="C450" s="7" t="s">
        <v>1132</v>
      </c>
      <c r="D450" s="7">
        <v>235149</v>
      </c>
      <c r="E450" s="8">
        <v>2566</v>
      </c>
      <c r="F450" s="8">
        <v>3760</v>
      </c>
      <c r="G450" s="8">
        <v>3091</v>
      </c>
      <c r="H450" s="8">
        <v>2592</v>
      </c>
      <c r="I450" s="8">
        <v>2737</v>
      </c>
      <c r="J450" s="8">
        <v>2876</v>
      </c>
      <c r="K450" s="8">
        <v>2788</v>
      </c>
      <c r="L450" s="8">
        <v>2514</v>
      </c>
      <c r="M450" s="8">
        <v>362.94696820706099</v>
      </c>
      <c r="N450" s="8">
        <v>852.19523139926196</v>
      </c>
      <c r="O450" s="8">
        <v>501.70918411325403</v>
      </c>
      <c r="P450" s="8">
        <v>375.95459149021502</v>
      </c>
      <c r="Q450" s="8">
        <v>351.20252285200399</v>
      </c>
      <c r="R450" s="8">
        <v>430.32859613098702</v>
      </c>
      <c r="S450" s="8">
        <v>457.54621837865699</v>
      </c>
      <c r="T450" s="8">
        <v>396.418107741526</v>
      </c>
      <c r="U450" s="8">
        <v>4996</v>
      </c>
      <c r="V450" s="8">
        <v>6057</v>
      </c>
      <c r="W450" s="8">
        <v>5387</v>
      </c>
      <c r="X450" s="8">
        <v>5320</v>
      </c>
      <c r="Y450" s="8">
        <v>5201</v>
      </c>
      <c r="Z450" s="8">
        <v>5922</v>
      </c>
      <c r="AA450" s="8">
        <v>5412</v>
      </c>
      <c r="AB450" s="8">
        <v>5095</v>
      </c>
      <c r="AC450" s="8">
        <v>2065.1676923770001</v>
      </c>
      <c r="AD450" s="8">
        <v>3241.0268581321202</v>
      </c>
      <c r="AE450" s="8">
        <v>2461.0631521866799</v>
      </c>
      <c r="AF450" s="8">
        <v>2431.0499419283901</v>
      </c>
      <c r="AG450" s="8">
        <v>2018.5904068805801</v>
      </c>
      <c r="AH450" s="8">
        <v>2953.0730526749699</v>
      </c>
      <c r="AI450" s="8">
        <v>2299.89442405099</v>
      </c>
      <c r="AJ450" s="8">
        <v>2469.3053087190801</v>
      </c>
      <c r="AK450" s="8">
        <v>2865.5</v>
      </c>
      <c r="AL450" s="8">
        <v>466.03767753912075</v>
      </c>
      <c r="AM450" s="8">
        <v>5423.75</v>
      </c>
      <c r="AN450" s="8">
        <v>2492.396354618726</v>
      </c>
      <c r="AP450" s="5">
        <f t="shared" si="60"/>
        <v>2728.75</v>
      </c>
      <c r="AQ450" s="5">
        <f t="shared" si="61"/>
        <v>5407.5</v>
      </c>
      <c r="AR450" s="5">
        <f t="shared" si="62"/>
        <v>402.29000731867779</v>
      </c>
      <c r="AS450" s="5">
        <f t="shared" si="63"/>
        <v>2435.215798081405</v>
      </c>
      <c r="AT450" s="5">
        <f t="shared" si="64"/>
        <v>78</v>
      </c>
      <c r="AU450" s="5" t="str">
        <f t="shared" si="66"/>
        <v>Italy</v>
      </c>
      <c r="AW450" s="5">
        <f t="shared" si="65"/>
        <v>78</v>
      </c>
    </row>
    <row r="451" spans="1:49" x14ac:dyDescent="0.2">
      <c r="A451" s="7" t="s">
        <v>3022</v>
      </c>
      <c r="B451" s="7" t="s">
        <v>1134</v>
      </c>
      <c r="C451" s="7" t="s">
        <v>1135</v>
      </c>
      <c r="D451" s="7">
        <v>190737</v>
      </c>
      <c r="E451" s="8">
        <v>4594</v>
      </c>
      <c r="F451" s="8">
        <v>4831</v>
      </c>
      <c r="G451" s="8">
        <v>4845</v>
      </c>
      <c r="H451" s="8">
        <v>4323</v>
      </c>
      <c r="I451" s="8">
        <v>3970</v>
      </c>
      <c r="J451" s="8">
        <v>4161</v>
      </c>
      <c r="K451" s="8">
        <v>3825</v>
      </c>
      <c r="L451" s="8">
        <v>3666</v>
      </c>
      <c r="M451" s="8">
        <v>1853.4669437607099</v>
      </c>
      <c r="N451" s="8">
        <v>2172.93977920829</v>
      </c>
      <c r="O451" s="8">
        <v>1672.03760927807</v>
      </c>
      <c r="P451" s="8">
        <v>1624.1741166808099</v>
      </c>
      <c r="Q451" s="8">
        <v>1399.87334636115</v>
      </c>
      <c r="R451" s="8">
        <v>1272.5368565282099</v>
      </c>
      <c r="S451" s="8">
        <v>1225.3707670735901</v>
      </c>
      <c r="T451" s="8">
        <v>1124.94741955626</v>
      </c>
      <c r="U451" s="8">
        <v>5885</v>
      </c>
      <c r="V451" s="8">
        <v>6750</v>
      </c>
      <c r="W451" s="8">
        <v>6251</v>
      </c>
      <c r="X451" s="8">
        <v>6674</v>
      </c>
      <c r="Y451" s="8">
        <v>6562</v>
      </c>
      <c r="Z451" s="8">
        <v>6565</v>
      </c>
      <c r="AA451" s="8">
        <v>6351</v>
      </c>
      <c r="AB451" s="8">
        <v>5922</v>
      </c>
      <c r="AC451" s="8">
        <v>3527.1432998496498</v>
      </c>
      <c r="AD451" s="8">
        <v>4300.2603304294798</v>
      </c>
      <c r="AE451" s="8">
        <v>3577.7781845070299</v>
      </c>
      <c r="AF451" s="8">
        <v>4356.8216344379098</v>
      </c>
      <c r="AG451" s="8">
        <v>3723.0422806998399</v>
      </c>
      <c r="AH451" s="8">
        <v>3641.93022012339</v>
      </c>
      <c r="AI451" s="8">
        <v>3844.7587373264601</v>
      </c>
      <c r="AJ451" s="8">
        <v>3776.0413835074501</v>
      </c>
      <c r="AK451" s="8">
        <v>4276.875</v>
      </c>
      <c r="AL451" s="8">
        <v>1543.1683548058861</v>
      </c>
      <c r="AM451" s="8">
        <v>6370</v>
      </c>
      <c r="AN451" s="8">
        <v>3843.4720088601516</v>
      </c>
      <c r="AP451" s="5">
        <f t="shared" si="60"/>
        <v>3905.5</v>
      </c>
      <c r="AQ451" s="5">
        <f t="shared" si="61"/>
        <v>6350</v>
      </c>
      <c r="AR451" s="5">
        <f t="shared" si="62"/>
        <v>1329.3805012400039</v>
      </c>
      <c r="AS451" s="5">
        <f t="shared" si="63"/>
        <v>3746.4431554142852</v>
      </c>
      <c r="AT451" s="5">
        <f t="shared" si="64"/>
        <v>265</v>
      </c>
      <c r="AU451" s="5" t="str">
        <f t="shared" si="66"/>
        <v>Italy</v>
      </c>
      <c r="AW451" s="5">
        <f t="shared" si="65"/>
        <v>265</v>
      </c>
    </row>
    <row r="452" spans="1:49" x14ac:dyDescent="0.2">
      <c r="A452" s="7" t="s">
        <v>3022</v>
      </c>
      <c r="B452" s="7" t="s">
        <v>1137</v>
      </c>
      <c r="C452" s="7" t="s">
        <v>1138</v>
      </c>
      <c r="D452" s="7">
        <v>230592</v>
      </c>
      <c r="E452" s="8">
        <v>4439</v>
      </c>
      <c r="F452" s="8">
        <v>4740</v>
      </c>
      <c r="G452" s="8">
        <v>4308</v>
      </c>
      <c r="H452" s="8">
        <v>4630</v>
      </c>
      <c r="I452" s="8">
        <v>3893</v>
      </c>
      <c r="J452" s="8">
        <v>4017</v>
      </c>
      <c r="K452" s="8">
        <v>3985</v>
      </c>
      <c r="L452" s="8">
        <v>3832</v>
      </c>
      <c r="M452" s="8">
        <v>1241.0978079568799</v>
      </c>
      <c r="N452" s="8">
        <v>1665.2943799760601</v>
      </c>
      <c r="O452" s="8">
        <v>1412.85095575592</v>
      </c>
      <c r="P452" s="8">
        <v>1182.03923323854</v>
      </c>
      <c r="Q452" s="8">
        <v>1081.19376582823</v>
      </c>
      <c r="R452" s="8">
        <v>1127.3930934815201</v>
      </c>
      <c r="S452" s="8">
        <v>1067.93092612997</v>
      </c>
      <c r="T452" s="8">
        <v>1142.65741909652</v>
      </c>
      <c r="U452" s="8">
        <v>6065</v>
      </c>
      <c r="V452" s="8">
        <v>6802</v>
      </c>
      <c r="W452" s="8">
        <v>6201</v>
      </c>
      <c r="X452" s="8">
        <v>6412</v>
      </c>
      <c r="Y452" s="8">
        <v>6483</v>
      </c>
      <c r="Z452" s="8">
        <v>6715</v>
      </c>
      <c r="AA452" s="8">
        <v>6167</v>
      </c>
      <c r="AB452" s="8">
        <v>6482</v>
      </c>
      <c r="AC452" s="8">
        <v>2811.8083181888101</v>
      </c>
      <c r="AD452" s="8">
        <v>3638.2484546419</v>
      </c>
      <c r="AE452" s="8">
        <v>3216.0654286620402</v>
      </c>
      <c r="AF452" s="8">
        <v>3148.2195613629901</v>
      </c>
      <c r="AG452" s="8">
        <v>2908.19196634025</v>
      </c>
      <c r="AH452" s="8">
        <v>3187.8605482152402</v>
      </c>
      <c r="AI452" s="8">
        <v>2815.4101527548401</v>
      </c>
      <c r="AJ452" s="8">
        <v>3947.00238607029</v>
      </c>
      <c r="AK452" s="8">
        <v>4230.5</v>
      </c>
      <c r="AL452" s="8">
        <v>1240.0571976829549</v>
      </c>
      <c r="AM452" s="8">
        <v>6415.875</v>
      </c>
      <c r="AN452" s="8">
        <v>3209.1008520295454</v>
      </c>
      <c r="AP452" s="5">
        <f t="shared" si="60"/>
        <v>3931.75</v>
      </c>
      <c r="AQ452" s="5">
        <f t="shared" si="61"/>
        <v>6461.75</v>
      </c>
      <c r="AR452" s="5">
        <f t="shared" si="62"/>
        <v>1120.2428875549563</v>
      </c>
      <c r="AS452" s="5">
        <f t="shared" si="63"/>
        <v>3214.6162633451549</v>
      </c>
      <c r="AT452" s="5">
        <f t="shared" si="64"/>
        <v>271</v>
      </c>
      <c r="AU452" s="5" t="str">
        <f t="shared" si="66"/>
        <v>Italy</v>
      </c>
      <c r="AW452" s="5">
        <f t="shared" si="65"/>
        <v>271</v>
      </c>
    </row>
    <row r="453" spans="1:49" x14ac:dyDescent="0.2">
      <c r="A453" s="7" t="s">
        <v>3022</v>
      </c>
      <c r="B453" s="7" t="s">
        <v>1140</v>
      </c>
      <c r="C453" s="7" t="s">
        <v>1141</v>
      </c>
      <c r="D453" s="7" t="s">
        <v>3415</v>
      </c>
      <c r="E453" s="8">
        <v>6093</v>
      </c>
      <c r="F453" s="8">
        <v>6658</v>
      </c>
      <c r="G453" s="8">
        <v>5747</v>
      </c>
      <c r="H453" s="8">
        <v>6166</v>
      </c>
      <c r="I453" s="8">
        <v>5844</v>
      </c>
      <c r="J453" s="8">
        <v>5089</v>
      </c>
      <c r="K453" s="8">
        <v>5351</v>
      </c>
      <c r="L453" s="8">
        <v>5011</v>
      </c>
      <c r="M453" s="8">
        <v>2541.4194110767799</v>
      </c>
      <c r="N453" s="8">
        <v>4425.5744255744303</v>
      </c>
      <c r="O453" s="8">
        <v>2915.6705243388701</v>
      </c>
      <c r="P453" s="8">
        <v>2578.0901170756201</v>
      </c>
      <c r="Q453" s="8">
        <v>2305.7463327402002</v>
      </c>
      <c r="R453" s="8">
        <v>2465.5322862129101</v>
      </c>
      <c r="S453" s="8">
        <v>2721.9205037386901</v>
      </c>
      <c r="T453" s="8">
        <v>1832.0940298007499</v>
      </c>
      <c r="U453" s="8">
        <v>7449</v>
      </c>
      <c r="V453" s="8">
        <v>7646</v>
      </c>
      <c r="W453" s="8">
        <v>6758</v>
      </c>
      <c r="X453" s="8">
        <v>6831</v>
      </c>
      <c r="Y453" s="8">
        <v>6807</v>
      </c>
      <c r="Z453" s="8">
        <v>7406</v>
      </c>
      <c r="AA453" s="8">
        <v>7427</v>
      </c>
      <c r="AB453" s="8">
        <v>6196</v>
      </c>
      <c r="AC453" s="8">
        <v>4665.10265221605</v>
      </c>
      <c r="AD453" s="8">
        <v>6053.5714285714303</v>
      </c>
      <c r="AE453" s="8">
        <v>4235.3943461727904</v>
      </c>
      <c r="AF453" s="8">
        <v>3992.7216415021298</v>
      </c>
      <c r="AG453" s="8">
        <v>3681.4774731441398</v>
      </c>
      <c r="AH453" s="8">
        <v>4918.1145431145396</v>
      </c>
      <c r="AI453" s="8">
        <v>5077.4555436209603</v>
      </c>
      <c r="AJ453" s="8">
        <v>3821.6837689059898</v>
      </c>
      <c r="AK453" s="8">
        <v>5744.875</v>
      </c>
      <c r="AL453" s="8">
        <v>2723.2559538197811</v>
      </c>
      <c r="AM453" s="8">
        <v>7065</v>
      </c>
      <c r="AN453" s="8">
        <v>4555.6901746560034</v>
      </c>
      <c r="AP453" s="5">
        <f t="shared" si="60"/>
        <v>5323.75</v>
      </c>
      <c r="AQ453" s="5">
        <f t="shared" si="61"/>
        <v>6959</v>
      </c>
      <c r="AR453" s="5">
        <f t="shared" si="62"/>
        <v>2380.6766539136343</v>
      </c>
      <c r="AS453" s="5">
        <f t="shared" si="63"/>
        <v>4374.6828321964076</v>
      </c>
      <c r="AT453" s="5">
        <f t="shared" si="64"/>
        <v>392</v>
      </c>
      <c r="AU453" s="5" t="str">
        <f t="shared" si="66"/>
        <v>Italy</v>
      </c>
      <c r="AW453" s="5">
        <f t="shared" si="65"/>
        <v>392</v>
      </c>
    </row>
    <row r="454" spans="1:49" x14ac:dyDescent="0.2">
      <c r="A454" s="7" t="s">
        <v>3022</v>
      </c>
      <c r="B454" s="7" t="s">
        <v>1142</v>
      </c>
      <c r="C454" s="7" t="s">
        <v>1143</v>
      </c>
      <c r="D454" s="7">
        <v>128719</v>
      </c>
      <c r="E454" s="8">
        <v>4057</v>
      </c>
      <c r="F454" s="8">
        <v>4723</v>
      </c>
      <c r="G454" s="8">
        <v>4073</v>
      </c>
      <c r="H454" s="8">
        <v>3941</v>
      </c>
      <c r="I454" s="8">
        <v>3569</v>
      </c>
      <c r="J454" s="8">
        <v>4015</v>
      </c>
      <c r="K454" s="8">
        <v>3776</v>
      </c>
      <c r="L454" s="8">
        <v>3794</v>
      </c>
      <c r="M454" s="8">
        <v>885.08331686863903</v>
      </c>
      <c r="N454" s="8">
        <v>1668.1787567528399</v>
      </c>
      <c r="O454" s="8">
        <v>1201.6463296029899</v>
      </c>
      <c r="P454" s="8">
        <v>973.19525096306199</v>
      </c>
      <c r="Q454" s="8">
        <v>874.63897751251295</v>
      </c>
      <c r="R454" s="8">
        <v>916.04754295687803</v>
      </c>
      <c r="S454" s="8">
        <v>1059.1797683295099</v>
      </c>
      <c r="T454" s="8">
        <v>968.05607621461104</v>
      </c>
      <c r="U454" s="8">
        <v>5988</v>
      </c>
      <c r="V454" s="8">
        <v>6934</v>
      </c>
      <c r="W454" s="8">
        <v>6558</v>
      </c>
      <c r="X454" s="8">
        <v>6716</v>
      </c>
      <c r="Y454" s="8">
        <v>6435</v>
      </c>
      <c r="Z454" s="8">
        <v>6959</v>
      </c>
      <c r="AA454" s="8">
        <v>7298</v>
      </c>
      <c r="AB454" s="8">
        <v>6709</v>
      </c>
      <c r="AC454" s="8">
        <v>3081.1175839279799</v>
      </c>
      <c r="AD454" s="8">
        <v>5296.2806424344899</v>
      </c>
      <c r="AE454" s="8">
        <v>3831.3213796639202</v>
      </c>
      <c r="AF454" s="8">
        <v>4000.4424624906601</v>
      </c>
      <c r="AG454" s="8">
        <v>3717.2899053751598</v>
      </c>
      <c r="AH454" s="8">
        <v>4068.9196267028701</v>
      </c>
      <c r="AI454" s="8">
        <v>4604.3082163548097</v>
      </c>
      <c r="AJ454" s="8">
        <v>4307.7026518522698</v>
      </c>
      <c r="AK454" s="8">
        <v>3993.5</v>
      </c>
      <c r="AL454" s="8">
        <v>1068.2532524001303</v>
      </c>
      <c r="AM454" s="8">
        <v>6699.625</v>
      </c>
      <c r="AN454" s="8">
        <v>4113.4228086002704</v>
      </c>
      <c r="AP454" s="5">
        <f t="shared" si="60"/>
        <v>3788.5</v>
      </c>
      <c r="AQ454" s="5">
        <f t="shared" si="61"/>
        <v>6850.25</v>
      </c>
      <c r="AR454" s="5">
        <f t="shared" si="62"/>
        <v>958.2235231953149</v>
      </c>
      <c r="AS454" s="5">
        <f t="shared" si="63"/>
        <v>4174.5551000712776</v>
      </c>
      <c r="AT454" s="5">
        <f t="shared" si="64"/>
        <v>248</v>
      </c>
      <c r="AU454" s="5" t="str">
        <f t="shared" si="66"/>
        <v>Italy</v>
      </c>
      <c r="AW454" s="5">
        <f t="shared" si="65"/>
        <v>248</v>
      </c>
    </row>
    <row r="455" spans="1:49" x14ac:dyDescent="0.2">
      <c r="A455" s="7" t="s">
        <v>3022</v>
      </c>
      <c r="B455" s="7" t="s">
        <v>1145</v>
      </c>
      <c r="C455" s="7" t="s">
        <v>1146</v>
      </c>
      <c r="D455" s="7">
        <v>170261</v>
      </c>
      <c r="E455" s="8">
        <v>3472</v>
      </c>
      <c r="F455" s="8">
        <v>3614</v>
      </c>
      <c r="G455" s="8">
        <v>3316</v>
      </c>
      <c r="H455" s="8">
        <v>3391</v>
      </c>
      <c r="I455" s="8">
        <v>2911</v>
      </c>
      <c r="J455" s="8">
        <v>3465</v>
      </c>
      <c r="K455" s="8">
        <v>3305</v>
      </c>
      <c r="L455" s="8">
        <v>2976</v>
      </c>
      <c r="M455" s="8">
        <v>604.34547266503603</v>
      </c>
      <c r="N455" s="8">
        <v>950.70050408049201</v>
      </c>
      <c r="O455" s="8">
        <v>779.13608969115899</v>
      </c>
      <c r="P455" s="8">
        <v>692.33514252072302</v>
      </c>
      <c r="Q455" s="8">
        <v>545.88114542196195</v>
      </c>
      <c r="R455" s="8">
        <v>712.32186791102401</v>
      </c>
      <c r="S455" s="8">
        <v>776.46594744663605</v>
      </c>
      <c r="T455" s="8">
        <v>656.92345828228497</v>
      </c>
      <c r="U455" s="8">
        <v>5865</v>
      </c>
      <c r="V455" s="8">
        <v>6226</v>
      </c>
      <c r="W455" s="8">
        <v>5453</v>
      </c>
      <c r="X455" s="8">
        <v>6347</v>
      </c>
      <c r="Y455" s="8">
        <v>6020</v>
      </c>
      <c r="Z455" s="8">
        <v>6473</v>
      </c>
      <c r="AA455" s="8">
        <v>6210</v>
      </c>
      <c r="AB455" s="8">
        <v>5913</v>
      </c>
      <c r="AC455" s="8">
        <v>2716.3648955010599</v>
      </c>
      <c r="AD455" s="8">
        <v>3463.31381018619</v>
      </c>
      <c r="AE455" s="8">
        <v>2857.4014513191</v>
      </c>
      <c r="AF455" s="8">
        <v>3340.65349341303</v>
      </c>
      <c r="AG455" s="8">
        <v>2905.48972126025</v>
      </c>
      <c r="AH455" s="8">
        <v>3753.2084060182601</v>
      </c>
      <c r="AI455" s="8">
        <v>3088.1053537340299</v>
      </c>
      <c r="AJ455" s="8">
        <v>3015.4773730648499</v>
      </c>
      <c r="AK455" s="8">
        <v>3306.25</v>
      </c>
      <c r="AL455" s="8">
        <v>714.76370350241461</v>
      </c>
      <c r="AM455" s="8">
        <v>6063.375</v>
      </c>
      <c r="AN455" s="8">
        <v>3142.5018130620961</v>
      </c>
      <c r="AP455" s="5">
        <f t="shared" ref="AP455:AP518" si="67">IF(COUNT(AVERAGE(I455:L455))=1,AVERAGE(I455:L455),99999)</f>
        <v>3164.25</v>
      </c>
      <c r="AQ455" s="5">
        <f t="shared" ref="AQ455:AQ518" si="68">IF(COUNT(AVERAGE(Y455:AB455))=1,AVERAGE(Y455:AB455),99999)</f>
        <v>6154</v>
      </c>
      <c r="AR455" s="5">
        <f t="shared" ref="AR455:AR518" si="69">IF(COUNT(AVERAGE(P455:T455))=1,AVERAGE(P455:T455),99999)</f>
        <v>676.78551231652614</v>
      </c>
      <c r="AS455" s="5">
        <f t="shared" ref="AS455:AS518" si="70">IF(COUNT(AVERAGE(AG455:AJ455))=1,AVERAGE(AG455:AJ455),99999)</f>
        <v>3190.5702135193478</v>
      </c>
      <c r="AT455" s="5">
        <f t="shared" ref="AT455:AT518" si="71">RANK(AP455,$AP$70:$AP$660,1)</f>
        <v>128</v>
      </c>
      <c r="AU455" s="5" t="str">
        <f t="shared" si="66"/>
        <v>Italy</v>
      </c>
      <c r="AW455" s="5">
        <f t="shared" ref="AW455:AW518" si="72">AV455+AT455</f>
        <v>128</v>
      </c>
    </row>
    <row r="456" spans="1:49" x14ac:dyDescent="0.2">
      <c r="A456" s="7" t="s">
        <v>3022</v>
      </c>
      <c r="B456" s="7" t="s">
        <v>1148</v>
      </c>
      <c r="C456" s="7" t="s">
        <v>1149</v>
      </c>
      <c r="D456" s="7">
        <v>192545</v>
      </c>
      <c r="E456" s="8">
        <v>3514</v>
      </c>
      <c r="F456" s="8">
        <v>4054</v>
      </c>
      <c r="G456" s="8">
        <v>3781</v>
      </c>
      <c r="H456" s="8">
        <v>3527</v>
      </c>
      <c r="I456" s="8">
        <v>3113</v>
      </c>
      <c r="J456" s="8">
        <v>3466</v>
      </c>
      <c r="K456" s="8">
        <v>3621</v>
      </c>
      <c r="L456" s="8">
        <v>3431</v>
      </c>
      <c r="M456" s="8">
        <v>777.54630469723395</v>
      </c>
      <c r="N456" s="8">
        <v>1289.1222597214801</v>
      </c>
      <c r="O456" s="8">
        <v>970.47566436061197</v>
      </c>
      <c r="P456" s="8">
        <v>853.70387708816304</v>
      </c>
      <c r="Q456" s="8">
        <v>742.50344962654799</v>
      </c>
      <c r="R456" s="8">
        <v>960.46106626942299</v>
      </c>
      <c r="S456" s="8">
        <v>1048.6184993899501</v>
      </c>
      <c r="T456" s="8">
        <v>762.893479055086</v>
      </c>
      <c r="U456" s="8">
        <v>6036</v>
      </c>
      <c r="V456" s="8">
        <v>6882</v>
      </c>
      <c r="W456" s="8">
        <v>6441</v>
      </c>
      <c r="X456" s="8">
        <v>6440</v>
      </c>
      <c r="Y456" s="8">
        <v>6186</v>
      </c>
      <c r="Z456" s="8">
        <v>6427</v>
      </c>
      <c r="AA456" s="8">
        <v>6005</v>
      </c>
      <c r="AB456" s="8">
        <v>6069</v>
      </c>
      <c r="AC456" s="8">
        <v>2965.1666069440698</v>
      </c>
      <c r="AD456" s="8">
        <v>3860.8760379365599</v>
      </c>
      <c r="AE456" s="8">
        <v>2951.74011038039</v>
      </c>
      <c r="AF456" s="8">
        <v>3461.1082086296701</v>
      </c>
      <c r="AG456" s="8">
        <v>2914.5915662388602</v>
      </c>
      <c r="AH456" s="8">
        <v>3597.4878563970201</v>
      </c>
      <c r="AI456" s="8">
        <v>3508.0621240138698</v>
      </c>
      <c r="AJ456" s="8">
        <v>3427.8751064234102</v>
      </c>
      <c r="AK456" s="8">
        <v>3563.375</v>
      </c>
      <c r="AL456" s="8">
        <v>925.6655750260619</v>
      </c>
      <c r="AM456" s="8">
        <v>6310.75</v>
      </c>
      <c r="AN456" s="8">
        <v>3335.8634521204813</v>
      </c>
      <c r="AP456" s="5">
        <f t="shared" si="67"/>
        <v>3407.75</v>
      </c>
      <c r="AQ456" s="5">
        <f t="shared" si="68"/>
        <v>6171.75</v>
      </c>
      <c r="AR456" s="5">
        <f t="shared" si="69"/>
        <v>873.63607428583396</v>
      </c>
      <c r="AS456" s="5">
        <f t="shared" si="70"/>
        <v>3362.0041632682896</v>
      </c>
      <c r="AT456" s="5">
        <f t="shared" si="71"/>
        <v>173</v>
      </c>
      <c r="AU456" s="5" t="str">
        <f t="shared" ref="AU456:AU519" si="73">IF(A456&lt;&gt;A455,A456,AU455)</f>
        <v>Italy</v>
      </c>
      <c r="AW456" s="5">
        <f t="shared" si="72"/>
        <v>173</v>
      </c>
    </row>
    <row r="457" spans="1:49" x14ac:dyDescent="0.2">
      <c r="A457" s="7" t="s">
        <v>3022</v>
      </c>
      <c r="B457" s="7" t="s">
        <v>1151</v>
      </c>
      <c r="C457" s="7" t="s">
        <v>1152</v>
      </c>
      <c r="D457" s="7">
        <v>197631</v>
      </c>
      <c r="E457" s="8">
        <v>2813</v>
      </c>
      <c r="F457" s="8">
        <v>3362</v>
      </c>
      <c r="G457" s="8">
        <v>2566</v>
      </c>
      <c r="H457" s="8">
        <v>2530</v>
      </c>
      <c r="I457" s="8">
        <v>2432</v>
      </c>
      <c r="J457" s="8">
        <v>2782</v>
      </c>
      <c r="K457" s="8">
        <v>2829</v>
      </c>
      <c r="L457" s="8">
        <v>2556</v>
      </c>
      <c r="M457" s="8">
        <v>316.383534276197</v>
      </c>
      <c r="N457" s="8">
        <v>534.92687083882697</v>
      </c>
      <c r="O457" s="8">
        <v>368.79223232181198</v>
      </c>
      <c r="P457" s="8">
        <v>330.49563049683297</v>
      </c>
      <c r="Q457" s="8">
        <v>304.24676792443</v>
      </c>
      <c r="R457" s="8">
        <v>365.23603553562498</v>
      </c>
      <c r="S457" s="8">
        <v>457.71804594969097</v>
      </c>
      <c r="T457" s="8">
        <v>321.56980035186302</v>
      </c>
      <c r="U457" s="8">
        <v>5200</v>
      </c>
      <c r="V457" s="8">
        <v>6411</v>
      </c>
      <c r="W457" s="8">
        <v>5022</v>
      </c>
      <c r="X457" s="8">
        <v>5558</v>
      </c>
      <c r="Y457" s="8">
        <v>5391</v>
      </c>
      <c r="Z457" s="8">
        <v>5715</v>
      </c>
      <c r="AA457" s="8">
        <v>5495</v>
      </c>
      <c r="AB457" s="8">
        <v>5345</v>
      </c>
      <c r="AC457" s="8">
        <v>2119.2108251762502</v>
      </c>
      <c r="AD457" s="8">
        <v>3192.9531383603198</v>
      </c>
      <c r="AE457" s="8">
        <v>2065.5883636835401</v>
      </c>
      <c r="AF457" s="8">
        <v>2358.0297985063298</v>
      </c>
      <c r="AG457" s="8">
        <v>2333.6503465845199</v>
      </c>
      <c r="AH457" s="8">
        <v>2883.5289149638702</v>
      </c>
      <c r="AI457" s="8">
        <v>2691.7060570334502</v>
      </c>
      <c r="AJ457" s="8">
        <v>2547.73202847113</v>
      </c>
      <c r="AK457" s="8">
        <v>2733.75</v>
      </c>
      <c r="AL457" s="8">
        <v>374.92111471190969</v>
      </c>
      <c r="AM457" s="8">
        <v>5517.125</v>
      </c>
      <c r="AN457" s="8">
        <v>2524.0499340974266</v>
      </c>
      <c r="AP457" s="5">
        <f t="shared" si="67"/>
        <v>2649.75</v>
      </c>
      <c r="AQ457" s="5">
        <f t="shared" si="68"/>
        <v>5486.5</v>
      </c>
      <c r="AR457" s="5">
        <f t="shared" si="69"/>
        <v>355.85325605168839</v>
      </c>
      <c r="AS457" s="5">
        <f t="shared" si="70"/>
        <v>2614.1543367632426</v>
      </c>
      <c r="AT457" s="5">
        <f t="shared" si="71"/>
        <v>68</v>
      </c>
      <c r="AU457" s="5" t="str">
        <f t="shared" si="73"/>
        <v>Italy</v>
      </c>
      <c r="AW457" s="5">
        <f t="shared" si="72"/>
        <v>68</v>
      </c>
    </row>
    <row r="458" spans="1:49" x14ac:dyDescent="0.2">
      <c r="A458" s="7" t="s">
        <v>3022</v>
      </c>
      <c r="B458" s="7" t="s">
        <v>1154</v>
      </c>
      <c r="C458" s="7" t="s">
        <v>1155</v>
      </c>
      <c r="D458" s="7">
        <v>192917</v>
      </c>
      <c r="E458" s="8">
        <v>2878</v>
      </c>
      <c r="F458" s="8">
        <v>3289</v>
      </c>
      <c r="G458" s="8">
        <v>2757</v>
      </c>
      <c r="H458" s="8">
        <v>2829</v>
      </c>
      <c r="I458" s="8">
        <v>2779</v>
      </c>
      <c r="J458" s="8">
        <v>2597</v>
      </c>
      <c r="K458" s="8">
        <v>2833</v>
      </c>
      <c r="L458" s="8">
        <v>2802</v>
      </c>
      <c r="M458" s="8">
        <v>422.50345746940098</v>
      </c>
      <c r="N458" s="8">
        <v>660.76750651011605</v>
      </c>
      <c r="O458" s="8">
        <v>472.029429993218</v>
      </c>
      <c r="P458" s="8">
        <v>445.295130017215</v>
      </c>
      <c r="Q458" s="8">
        <v>422.19196663937498</v>
      </c>
      <c r="R458" s="8">
        <v>436.06761588884001</v>
      </c>
      <c r="S458" s="8">
        <v>505.07854917609598</v>
      </c>
      <c r="T458" s="8">
        <v>440.64702557447299</v>
      </c>
      <c r="U458" s="8">
        <v>5161</v>
      </c>
      <c r="V458" s="8">
        <v>5375</v>
      </c>
      <c r="W458" s="8">
        <v>5455</v>
      </c>
      <c r="X458" s="8">
        <v>5481</v>
      </c>
      <c r="Y458" s="8">
        <v>5436</v>
      </c>
      <c r="Z458" s="8">
        <v>6080</v>
      </c>
      <c r="AA458" s="8">
        <v>5796</v>
      </c>
      <c r="AB458" s="8">
        <v>5494</v>
      </c>
      <c r="AC458" s="8">
        <v>2345.4795515691699</v>
      </c>
      <c r="AD458" s="8">
        <v>2778.0220254093501</v>
      </c>
      <c r="AE458" s="8">
        <v>2405.7672846044802</v>
      </c>
      <c r="AF458" s="8">
        <v>2610.4571499235899</v>
      </c>
      <c r="AG458" s="8">
        <v>2485.0033154306602</v>
      </c>
      <c r="AH458" s="8">
        <v>3258.8663053834298</v>
      </c>
      <c r="AI458" s="8">
        <v>3008.7085630084398</v>
      </c>
      <c r="AJ458" s="8">
        <v>2768.54460132141</v>
      </c>
      <c r="AK458" s="8">
        <v>2845.5</v>
      </c>
      <c r="AL458" s="8">
        <v>475.57258515859172</v>
      </c>
      <c r="AM458" s="8">
        <v>5534.75</v>
      </c>
      <c r="AN458" s="8">
        <v>2707.6060995813164</v>
      </c>
      <c r="AP458" s="5">
        <f t="shared" si="67"/>
        <v>2752.75</v>
      </c>
      <c r="AQ458" s="5">
        <f t="shared" si="68"/>
        <v>5701.5</v>
      </c>
      <c r="AR458" s="5">
        <f t="shared" si="69"/>
        <v>449.85605745919986</v>
      </c>
      <c r="AS458" s="5">
        <f t="shared" si="70"/>
        <v>2880.280696285985</v>
      </c>
      <c r="AT458" s="5">
        <f t="shared" si="71"/>
        <v>83</v>
      </c>
      <c r="AU458" s="5" t="str">
        <f t="shared" si="73"/>
        <v>Italy</v>
      </c>
      <c r="AW458" s="5">
        <f t="shared" si="72"/>
        <v>83</v>
      </c>
    </row>
    <row r="459" spans="1:49" x14ac:dyDescent="0.2">
      <c r="A459" s="7" t="s">
        <v>3022</v>
      </c>
      <c r="B459" s="7" t="s">
        <v>1157</v>
      </c>
      <c r="C459" s="7" t="s">
        <v>1158</v>
      </c>
      <c r="D459" s="7">
        <v>113446</v>
      </c>
      <c r="E459" s="8">
        <v>4119</v>
      </c>
      <c r="F459" s="8">
        <v>4596</v>
      </c>
      <c r="G459" s="8">
        <v>3613</v>
      </c>
      <c r="H459" s="8">
        <v>3798</v>
      </c>
      <c r="I459" s="8">
        <v>3661</v>
      </c>
      <c r="J459" s="8">
        <v>3972</v>
      </c>
      <c r="K459" s="8">
        <v>4309</v>
      </c>
      <c r="L459" s="8">
        <v>3825</v>
      </c>
      <c r="M459" s="8">
        <v>1180.51725666065</v>
      </c>
      <c r="N459" s="8">
        <v>1761.9228220604</v>
      </c>
      <c r="O459" s="8">
        <v>1179.84894480649</v>
      </c>
      <c r="P459" s="8">
        <v>1163.0679341587399</v>
      </c>
      <c r="Q459" s="8">
        <v>991.78223855376598</v>
      </c>
      <c r="R459" s="8">
        <v>1057.0931343140601</v>
      </c>
      <c r="S459" s="8">
        <v>1340.7141178162501</v>
      </c>
      <c r="T459" s="8">
        <v>1239.1711142945101</v>
      </c>
      <c r="U459" s="8">
        <v>6505</v>
      </c>
      <c r="V459" s="8">
        <v>7127</v>
      </c>
      <c r="W459" s="8">
        <v>6172</v>
      </c>
      <c r="X459" s="8">
        <v>7144</v>
      </c>
      <c r="Y459" s="8">
        <v>6987</v>
      </c>
      <c r="Z459" s="8">
        <v>6969</v>
      </c>
      <c r="AA459" s="8">
        <v>6945</v>
      </c>
      <c r="AB459" s="8">
        <v>6937</v>
      </c>
      <c r="AC459" s="8">
        <v>3414.0276177360602</v>
      </c>
      <c r="AD459" s="8">
        <v>4237.4684343434301</v>
      </c>
      <c r="AE459" s="8">
        <v>3173.424998425</v>
      </c>
      <c r="AF459" s="8">
        <v>4259.9555504960899</v>
      </c>
      <c r="AG459" s="8">
        <v>3522.35853160955</v>
      </c>
      <c r="AH459" s="8">
        <v>3844.5190385269502</v>
      </c>
      <c r="AI459" s="8">
        <v>4135.4398190435604</v>
      </c>
      <c r="AJ459" s="8">
        <v>4333.2949781994403</v>
      </c>
      <c r="AK459" s="8">
        <v>3986.625</v>
      </c>
      <c r="AL459" s="8">
        <v>1239.2646953331082</v>
      </c>
      <c r="AM459" s="8">
        <v>6848.25</v>
      </c>
      <c r="AN459" s="8">
        <v>3865.0611210475099</v>
      </c>
      <c r="AP459" s="5">
        <f t="shared" si="67"/>
        <v>3941.75</v>
      </c>
      <c r="AQ459" s="5">
        <f t="shared" si="68"/>
        <v>6959.5</v>
      </c>
      <c r="AR459" s="5">
        <f t="shared" si="69"/>
        <v>1158.3657078274653</v>
      </c>
      <c r="AS459" s="5">
        <f t="shared" si="70"/>
        <v>3958.9030918448752</v>
      </c>
      <c r="AT459" s="5">
        <f t="shared" si="71"/>
        <v>272</v>
      </c>
      <c r="AU459" s="5" t="str">
        <f t="shared" si="73"/>
        <v>Italy</v>
      </c>
      <c r="AW459" s="5">
        <f t="shared" si="72"/>
        <v>272</v>
      </c>
    </row>
    <row r="460" spans="1:49" x14ac:dyDescent="0.2">
      <c r="A460" s="7" t="s">
        <v>3022</v>
      </c>
      <c r="B460" s="7" t="s">
        <v>1160</v>
      </c>
      <c r="C460" s="7" t="s">
        <v>1161</v>
      </c>
      <c r="D460" s="7">
        <v>136846</v>
      </c>
      <c r="E460" s="8">
        <v>3557</v>
      </c>
      <c r="F460" s="8">
        <v>4131</v>
      </c>
      <c r="G460" s="8">
        <v>3264</v>
      </c>
      <c r="H460" s="8">
        <v>3239</v>
      </c>
      <c r="I460" s="8">
        <v>2761</v>
      </c>
      <c r="J460" s="8">
        <v>3453</v>
      </c>
      <c r="K460" s="8">
        <v>3070</v>
      </c>
      <c r="L460" s="8">
        <v>3042</v>
      </c>
      <c r="M460" s="8">
        <v>755.29574733594404</v>
      </c>
      <c r="N460" s="8">
        <v>1232.8665584072101</v>
      </c>
      <c r="O460" s="8">
        <v>713.15024291946497</v>
      </c>
      <c r="P460" s="8">
        <v>706.04944174489196</v>
      </c>
      <c r="Q460" s="8">
        <v>469.95657701626698</v>
      </c>
      <c r="R460" s="8">
        <v>699.50065733891802</v>
      </c>
      <c r="S460" s="8">
        <v>717.036262067145</v>
      </c>
      <c r="T460" s="8">
        <v>694.16420433460405</v>
      </c>
      <c r="U460" s="8">
        <v>5684</v>
      </c>
      <c r="V460" s="8">
        <v>6498</v>
      </c>
      <c r="W460" s="8">
        <v>5620</v>
      </c>
      <c r="X460" s="8">
        <v>5886</v>
      </c>
      <c r="Y460" s="8">
        <v>5239</v>
      </c>
      <c r="Z460" s="8">
        <v>6791</v>
      </c>
      <c r="AA460" s="8">
        <v>5756</v>
      </c>
      <c r="AB460" s="8">
        <v>5821</v>
      </c>
      <c r="AC460" s="8">
        <v>2958.8784021388001</v>
      </c>
      <c r="AD460" s="8">
        <v>4038.5248307884399</v>
      </c>
      <c r="AE460" s="8">
        <v>2950.0559471584802</v>
      </c>
      <c r="AF460" s="8">
        <v>2965.5562569673002</v>
      </c>
      <c r="AG460" s="8">
        <v>1872.2650488833201</v>
      </c>
      <c r="AH460" s="8">
        <v>3721.0848914364601</v>
      </c>
      <c r="AI460" s="8">
        <v>2905.46134347211</v>
      </c>
      <c r="AJ460" s="8">
        <v>3218.9426090492998</v>
      </c>
      <c r="AK460" s="8">
        <v>3314.625</v>
      </c>
      <c r="AL460" s="8">
        <v>748.50246139555566</v>
      </c>
      <c r="AM460" s="8">
        <v>5911.875</v>
      </c>
      <c r="AN460" s="8">
        <v>3078.8461662367763</v>
      </c>
      <c r="AP460" s="5">
        <f t="shared" si="67"/>
        <v>3081.5</v>
      </c>
      <c r="AQ460" s="5">
        <f t="shared" si="68"/>
        <v>5901.75</v>
      </c>
      <c r="AR460" s="5">
        <f t="shared" si="69"/>
        <v>657.34142850036528</v>
      </c>
      <c r="AS460" s="5">
        <f t="shared" si="70"/>
        <v>2929.4384732102976</v>
      </c>
      <c r="AT460" s="5">
        <f t="shared" si="71"/>
        <v>116</v>
      </c>
      <c r="AU460" s="5" t="str">
        <f t="shared" si="73"/>
        <v>Italy</v>
      </c>
      <c r="AW460" s="5">
        <f t="shared" si="72"/>
        <v>116</v>
      </c>
    </row>
    <row r="461" spans="1:49" x14ac:dyDescent="0.2">
      <c r="A461" s="7" t="s">
        <v>3022</v>
      </c>
      <c r="B461" s="7" t="s">
        <v>1163</v>
      </c>
      <c r="C461" s="7" t="s">
        <v>1164</v>
      </c>
      <c r="D461" s="7">
        <v>77815</v>
      </c>
      <c r="E461" s="8">
        <v>5097</v>
      </c>
      <c r="F461" s="8">
        <v>5764</v>
      </c>
      <c r="G461" s="8">
        <v>5154</v>
      </c>
      <c r="H461" s="8">
        <v>5634</v>
      </c>
      <c r="I461" s="8">
        <v>4831</v>
      </c>
      <c r="J461" s="8">
        <v>4354</v>
      </c>
      <c r="K461" s="8">
        <v>4797</v>
      </c>
      <c r="L461" s="8">
        <v>5429</v>
      </c>
      <c r="M461" s="8">
        <v>2392.4267803893299</v>
      </c>
      <c r="N461" s="8">
        <v>3118.82517329242</v>
      </c>
      <c r="O461" s="8">
        <v>2076.4041780685602</v>
      </c>
      <c r="P461" s="8">
        <v>2665.20376658855</v>
      </c>
      <c r="Q461" s="8">
        <v>1887.6175533987901</v>
      </c>
      <c r="R461" s="8">
        <v>1900.6824546508401</v>
      </c>
      <c r="S461" s="8">
        <v>2174.38934062315</v>
      </c>
      <c r="T461" s="8">
        <v>2268.3948894588302</v>
      </c>
      <c r="U461" s="8">
        <v>7659</v>
      </c>
      <c r="V461" s="8">
        <v>8026</v>
      </c>
      <c r="W461" s="8">
        <v>7647</v>
      </c>
      <c r="X461" s="8">
        <v>7486</v>
      </c>
      <c r="Y461" s="8">
        <v>6893</v>
      </c>
      <c r="Z461" s="8">
        <v>6634</v>
      </c>
      <c r="AA461" s="8">
        <v>7080</v>
      </c>
      <c r="AB461" s="8">
        <v>7963</v>
      </c>
      <c r="AC461" s="8">
        <v>5433.96932285821</v>
      </c>
      <c r="AD461" s="8">
        <v>6309.5238095238101</v>
      </c>
      <c r="AE461" s="8">
        <v>4726.1471167721202</v>
      </c>
      <c r="AF461" s="8">
        <v>5772.8442728442697</v>
      </c>
      <c r="AG461" s="8">
        <v>4221.3112252952897</v>
      </c>
      <c r="AH461" s="8">
        <v>4378.1723391697797</v>
      </c>
      <c r="AI461" s="8">
        <v>4534.1937398012196</v>
      </c>
      <c r="AJ461" s="8">
        <v>5950.8757525998899</v>
      </c>
      <c r="AK461" s="8">
        <v>5132.5</v>
      </c>
      <c r="AL461" s="8">
        <v>2310.4930170588086</v>
      </c>
      <c r="AM461" s="8">
        <v>7423.5</v>
      </c>
      <c r="AN461" s="8">
        <v>5165.8796973580729</v>
      </c>
      <c r="AP461" s="5">
        <f t="shared" si="67"/>
        <v>4852.75</v>
      </c>
      <c r="AQ461" s="5">
        <f t="shared" si="68"/>
        <v>7142.5</v>
      </c>
      <c r="AR461" s="5">
        <f t="shared" si="69"/>
        <v>2179.2576009440318</v>
      </c>
      <c r="AS461" s="5">
        <f t="shared" si="70"/>
        <v>4771.1382642165445</v>
      </c>
      <c r="AT461" s="5">
        <f t="shared" si="71"/>
        <v>353</v>
      </c>
      <c r="AU461" s="5" t="str">
        <f t="shared" si="73"/>
        <v>Italy</v>
      </c>
      <c r="AW461" s="5">
        <f t="shared" si="72"/>
        <v>353</v>
      </c>
    </row>
    <row r="462" spans="1:49" x14ac:dyDescent="0.2">
      <c r="A462" s="7" t="s">
        <v>3022</v>
      </c>
      <c r="B462" s="7" t="s">
        <v>1166</v>
      </c>
      <c r="C462" s="7" t="s">
        <v>1167</v>
      </c>
      <c r="D462" s="7">
        <v>184914</v>
      </c>
      <c r="E462" s="8">
        <v>4708</v>
      </c>
      <c r="F462" s="8">
        <v>5762</v>
      </c>
      <c r="G462" s="8">
        <v>4708</v>
      </c>
      <c r="H462" s="8">
        <v>4563</v>
      </c>
      <c r="I462" s="8">
        <v>5001</v>
      </c>
      <c r="J462" s="8">
        <v>4477</v>
      </c>
      <c r="K462" s="8">
        <v>4180</v>
      </c>
      <c r="L462" s="8">
        <v>3912</v>
      </c>
      <c r="M462" s="8">
        <v>1570.8203370449501</v>
      </c>
      <c r="N462" s="8">
        <v>2170.9868993032301</v>
      </c>
      <c r="O462" s="8">
        <v>1379.3463201907</v>
      </c>
      <c r="P462" s="8">
        <v>1189.7967387154699</v>
      </c>
      <c r="Q462" s="8">
        <v>1217.3610341359299</v>
      </c>
      <c r="R462" s="8">
        <v>1045.8787432598599</v>
      </c>
      <c r="S462" s="8">
        <v>1050.53531090409</v>
      </c>
      <c r="T462" s="8">
        <v>904.86715131588903</v>
      </c>
      <c r="U462" s="8">
        <v>5981</v>
      </c>
      <c r="V462" s="8">
        <v>6620</v>
      </c>
      <c r="W462" s="8">
        <v>5462</v>
      </c>
      <c r="X462" s="8">
        <v>6028</v>
      </c>
      <c r="Y462" s="8">
        <v>5754</v>
      </c>
      <c r="Z462" s="8">
        <v>5560</v>
      </c>
      <c r="AA462" s="8">
        <v>5773</v>
      </c>
      <c r="AB462" s="8">
        <v>6126</v>
      </c>
      <c r="AC462" s="8">
        <v>2873.7568001755499</v>
      </c>
      <c r="AD462" s="8">
        <v>3757.0916865522699</v>
      </c>
      <c r="AE462" s="8">
        <v>2122.5380568658802</v>
      </c>
      <c r="AF462" s="8">
        <v>2399.9778810305602</v>
      </c>
      <c r="AG462" s="8">
        <v>2148.7377662342401</v>
      </c>
      <c r="AH462" s="8">
        <v>2115.1069480589299</v>
      </c>
      <c r="AI462" s="8">
        <v>2303.8573777546399</v>
      </c>
      <c r="AJ462" s="8">
        <v>2287.8099695737501</v>
      </c>
      <c r="AK462" s="8">
        <v>4663.875</v>
      </c>
      <c r="AL462" s="8">
        <v>1316.1990668587648</v>
      </c>
      <c r="AM462" s="8">
        <v>5913</v>
      </c>
      <c r="AN462" s="8">
        <v>2501.1095607807279</v>
      </c>
      <c r="AP462" s="5">
        <f t="shared" si="67"/>
        <v>4392.5</v>
      </c>
      <c r="AQ462" s="5">
        <f t="shared" si="68"/>
        <v>5803.25</v>
      </c>
      <c r="AR462" s="5">
        <f t="shared" si="69"/>
        <v>1081.6877956662477</v>
      </c>
      <c r="AS462" s="5">
        <f t="shared" si="70"/>
        <v>2213.8780154053902</v>
      </c>
      <c r="AT462" s="5">
        <f t="shared" si="71"/>
        <v>312</v>
      </c>
      <c r="AU462" s="5" t="str">
        <f t="shared" si="73"/>
        <v>Italy</v>
      </c>
      <c r="AW462" s="5">
        <f t="shared" si="72"/>
        <v>312</v>
      </c>
    </row>
    <row r="463" spans="1:49" x14ac:dyDescent="0.2">
      <c r="A463" s="7" t="s">
        <v>3022</v>
      </c>
      <c r="B463" s="7" t="s">
        <v>1169</v>
      </c>
      <c r="C463" s="7" t="s">
        <v>1170</v>
      </c>
      <c r="D463" s="7">
        <v>102235</v>
      </c>
      <c r="E463" s="8">
        <v>4132</v>
      </c>
      <c r="F463" s="8">
        <v>5119</v>
      </c>
      <c r="G463" s="8">
        <v>3843</v>
      </c>
      <c r="H463" s="8">
        <v>4022</v>
      </c>
      <c r="I463" s="8">
        <v>3679</v>
      </c>
      <c r="J463" s="8">
        <v>3773</v>
      </c>
      <c r="K463" s="8">
        <v>4092</v>
      </c>
      <c r="L463" s="8">
        <v>3674</v>
      </c>
      <c r="M463" s="8">
        <v>1268.9465891488101</v>
      </c>
      <c r="N463" s="8">
        <v>2015.5878017191601</v>
      </c>
      <c r="O463" s="8">
        <v>1282.2496361456101</v>
      </c>
      <c r="P463" s="8">
        <v>1447.74486842585</v>
      </c>
      <c r="Q463" s="8">
        <v>1029.9624487834701</v>
      </c>
      <c r="R463" s="8">
        <v>1069.33899996368</v>
      </c>
      <c r="S463" s="8">
        <v>1146.83141369651</v>
      </c>
      <c r="T463" s="8">
        <v>1183.5312995069601</v>
      </c>
      <c r="U463" s="8">
        <v>6113</v>
      </c>
      <c r="V463" s="8">
        <v>7033</v>
      </c>
      <c r="W463" s="8">
        <v>5969</v>
      </c>
      <c r="X463" s="8">
        <v>6682</v>
      </c>
      <c r="Y463" s="8">
        <v>6071</v>
      </c>
      <c r="Z463" s="8">
        <v>6642</v>
      </c>
      <c r="AA463" s="8">
        <v>6576</v>
      </c>
      <c r="AB463" s="8">
        <v>6666</v>
      </c>
      <c r="AC463" s="8">
        <v>3315.3105940462301</v>
      </c>
      <c r="AD463" s="8">
        <v>3755.52761106154</v>
      </c>
      <c r="AE463" s="8">
        <v>3033.6133109539901</v>
      </c>
      <c r="AF463" s="8">
        <v>3919.5697538685299</v>
      </c>
      <c r="AG463" s="8">
        <v>3228.3464534210898</v>
      </c>
      <c r="AH463" s="8">
        <v>3624.6630855619601</v>
      </c>
      <c r="AI463" s="8">
        <v>4065.1200402944901</v>
      </c>
      <c r="AJ463" s="8">
        <v>4267.1663389727701</v>
      </c>
      <c r="AK463" s="8">
        <v>4041.75</v>
      </c>
      <c r="AL463" s="8">
        <v>1305.5241321737562</v>
      </c>
      <c r="AM463" s="8">
        <v>6469</v>
      </c>
      <c r="AN463" s="8">
        <v>3651.1646485225747</v>
      </c>
      <c r="AP463" s="5">
        <f t="shared" si="67"/>
        <v>3804.5</v>
      </c>
      <c r="AQ463" s="5">
        <f t="shared" si="68"/>
        <v>6488.75</v>
      </c>
      <c r="AR463" s="5">
        <f t="shared" si="69"/>
        <v>1175.4818060752939</v>
      </c>
      <c r="AS463" s="5">
        <f t="shared" si="70"/>
        <v>3796.3239795625777</v>
      </c>
      <c r="AT463" s="5">
        <f t="shared" si="71"/>
        <v>250</v>
      </c>
      <c r="AU463" s="5" t="str">
        <f t="shared" si="73"/>
        <v>Italy</v>
      </c>
      <c r="AW463" s="5">
        <f t="shared" si="72"/>
        <v>250</v>
      </c>
    </row>
    <row r="464" spans="1:49" x14ac:dyDescent="0.2">
      <c r="A464" s="7" t="s">
        <v>3022</v>
      </c>
      <c r="B464" s="7" t="s">
        <v>1172</v>
      </c>
      <c r="C464" s="7" t="s">
        <v>1173</v>
      </c>
      <c r="D464" s="7">
        <v>76576</v>
      </c>
      <c r="E464" s="8">
        <v>5419</v>
      </c>
      <c r="F464" s="8">
        <v>5650</v>
      </c>
      <c r="G464" s="8">
        <v>4330</v>
      </c>
      <c r="H464" s="8">
        <v>4380</v>
      </c>
      <c r="I464" s="8">
        <v>4620</v>
      </c>
      <c r="J464" s="8">
        <v>4097</v>
      </c>
      <c r="K464" s="8">
        <v>4915</v>
      </c>
      <c r="L464" s="8">
        <v>4252</v>
      </c>
      <c r="M464" s="8">
        <v>2242.6953962447301</v>
      </c>
      <c r="N464" s="8">
        <v>2637.56547345632</v>
      </c>
      <c r="O464" s="8">
        <v>1876.1274891445701</v>
      </c>
      <c r="P464" s="8">
        <v>1806.0045798347401</v>
      </c>
      <c r="Q464" s="8">
        <v>1785.80008109705</v>
      </c>
      <c r="R464" s="8">
        <v>1500.74830400834</v>
      </c>
      <c r="S464" s="8">
        <v>2033.7480950827601</v>
      </c>
      <c r="T464" s="8">
        <v>1774.7332234477699</v>
      </c>
      <c r="U464" s="8">
        <v>6621</v>
      </c>
      <c r="V464" s="8">
        <v>6765</v>
      </c>
      <c r="W464" s="8">
        <v>6130</v>
      </c>
      <c r="X464" s="8">
        <v>7139</v>
      </c>
      <c r="Y464" s="8">
        <v>6503</v>
      </c>
      <c r="Z464" s="8">
        <v>7025</v>
      </c>
      <c r="AA464" s="8">
        <v>7042</v>
      </c>
      <c r="AB464" s="8">
        <v>7408</v>
      </c>
      <c r="AC464" s="8">
        <v>3991.5865384615399</v>
      </c>
      <c r="AD464" s="8">
        <v>4596.1904761904798</v>
      </c>
      <c r="AE464" s="8">
        <v>3642.7231025854899</v>
      </c>
      <c r="AF464" s="8">
        <v>4759.4417077175704</v>
      </c>
      <c r="AG464" s="8">
        <v>3543.6003987530698</v>
      </c>
      <c r="AH464" s="8">
        <v>3868.51211072664</v>
      </c>
      <c r="AI464" s="8">
        <v>4830.8641975308601</v>
      </c>
      <c r="AJ464" s="8">
        <v>4810.96728783444</v>
      </c>
      <c r="AK464" s="8">
        <v>4707.875</v>
      </c>
      <c r="AL464" s="8">
        <v>1957.177830289535</v>
      </c>
      <c r="AM464" s="8">
        <v>6829.125</v>
      </c>
      <c r="AN464" s="8">
        <v>4255.4857274750111</v>
      </c>
      <c r="AP464" s="5">
        <f t="shared" si="67"/>
        <v>4471</v>
      </c>
      <c r="AQ464" s="5">
        <f t="shared" si="68"/>
        <v>6994.5</v>
      </c>
      <c r="AR464" s="5">
        <f t="shared" si="69"/>
        <v>1780.2068566941321</v>
      </c>
      <c r="AS464" s="5">
        <f t="shared" si="70"/>
        <v>4263.4859987112523</v>
      </c>
      <c r="AT464" s="5">
        <f t="shared" si="71"/>
        <v>318</v>
      </c>
      <c r="AU464" s="5" t="str">
        <f t="shared" si="73"/>
        <v>Italy</v>
      </c>
      <c r="AW464" s="5">
        <f t="shared" si="72"/>
        <v>318</v>
      </c>
    </row>
    <row r="465" spans="1:49" x14ac:dyDescent="0.2">
      <c r="A465" s="7" t="s">
        <v>3022</v>
      </c>
      <c r="B465" s="7" t="s">
        <v>1175</v>
      </c>
      <c r="C465" s="7" t="s">
        <v>1176</v>
      </c>
      <c r="D465" s="7">
        <v>59591</v>
      </c>
      <c r="E465" s="8">
        <v>7992</v>
      </c>
      <c r="F465" s="8">
        <v>7641</v>
      </c>
      <c r="G465" s="8">
        <v>7144</v>
      </c>
      <c r="H465" s="8">
        <v>7046</v>
      </c>
      <c r="I465" s="8">
        <v>7398</v>
      </c>
      <c r="J465" s="8">
        <v>8272</v>
      </c>
      <c r="K465" s="8">
        <v>7886</v>
      </c>
      <c r="L465" s="8">
        <v>8353</v>
      </c>
      <c r="M465" s="8">
        <v>6681.8181818181802</v>
      </c>
      <c r="N465" s="8">
        <v>5283.3333333333303</v>
      </c>
      <c r="O465" s="8">
        <v>5392.1568627450997</v>
      </c>
      <c r="P465" s="8">
        <v>5034.8432055749099</v>
      </c>
      <c r="Q465" s="8">
        <v>5873.0158730158701</v>
      </c>
      <c r="R465" s="8">
        <v>7179.4871794871797</v>
      </c>
      <c r="S465" s="8">
        <v>6433.8624338624304</v>
      </c>
      <c r="T465" s="8">
        <v>7619.0476190476202</v>
      </c>
      <c r="U465" s="8">
        <v>9554</v>
      </c>
      <c r="V465" s="8">
        <v>8562</v>
      </c>
      <c r="W465" s="8">
        <v>8567</v>
      </c>
      <c r="X465" s="8">
        <v>8200</v>
      </c>
      <c r="Y465" s="8">
        <v>9213</v>
      </c>
      <c r="Z465" s="8">
        <v>10000</v>
      </c>
      <c r="AA465" s="8">
        <v>10000</v>
      </c>
      <c r="AB465" s="8">
        <v>9737</v>
      </c>
      <c r="AC465" s="8">
        <v>8750</v>
      </c>
      <c r="AD465" s="8">
        <v>7196.9696969696997</v>
      </c>
      <c r="AE465" s="8">
        <v>7297.2972972973002</v>
      </c>
      <c r="AF465" s="8">
        <v>6991.8699186991898</v>
      </c>
      <c r="AG465" s="8">
        <v>8444.4444444444398</v>
      </c>
      <c r="AH465" s="8">
        <v>10000</v>
      </c>
      <c r="AI465" s="8">
        <v>10000</v>
      </c>
      <c r="AJ465" s="8">
        <v>9677.4193548387102</v>
      </c>
      <c r="AK465" s="8">
        <v>7716.5</v>
      </c>
      <c r="AL465" s="8">
        <v>6187.1955861105771</v>
      </c>
      <c r="AM465" s="8">
        <v>9229.125</v>
      </c>
      <c r="AN465" s="8">
        <v>8544.7500890311676</v>
      </c>
      <c r="AP465" s="5">
        <f t="shared" si="67"/>
        <v>7977.25</v>
      </c>
      <c r="AQ465" s="5">
        <f t="shared" si="68"/>
        <v>9737.5</v>
      </c>
      <c r="AR465" s="5">
        <f t="shared" si="69"/>
        <v>6428.0512621976013</v>
      </c>
      <c r="AS465" s="5">
        <f t="shared" si="70"/>
        <v>9530.4659498207875</v>
      </c>
      <c r="AT465" s="5">
        <f t="shared" si="71"/>
        <v>550</v>
      </c>
      <c r="AU465" s="5" t="str">
        <f t="shared" si="73"/>
        <v>Italy</v>
      </c>
      <c r="AW465" s="5">
        <f t="shared" si="72"/>
        <v>550</v>
      </c>
    </row>
    <row r="466" spans="1:49" x14ac:dyDescent="0.2">
      <c r="A466" s="7" t="s">
        <v>3022</v>
      </c>
      <c r="B466" s="7" t="s">
        <v>1178</v>
      </c>
      <c r="C466" s="7" t="s">
        <v>1179</v>
      </c>
      <c r="D466" s="7">
        <v>150140</v>
      </c>
      <c r="E466" s="8">
        <v>4842</v>
      </c>
      <c r="F466" s="8">
        <v>4899</v>
      </c>
      <c r="G466" s="8">
        <v>4050</v>
      </c>
      <c r="H466" s="8">
        <v>4743</v>
      </c>
      <c r="I466" s="8">
        <v>4408</v>
      </c>
      <c r="J466" s="8">
        <v>4698</v>
      </c>
      <c r="K466" s="8">
        <v>4269</v>
      </c>
      <c r="L466" s="8">
        <v>3912</v>
      </c>
      <c r="M466" s="8">
        <v>1989.3724375300001</v>
      </c>
      <c r="N466" s="8">
        <v>1979.13717731581</v>
      </c>
      <c r="O466" s="8">
        <v>1568.5209337891299</v>
      </c>
      <c r="P466" s="8">
        <v>1801.9212005650099</v>
      </c>
      <c r="Q466" s="8">
        <v>1498.6646487078899</v>
      </c>
      <c r="R466" s="8">
        <v>1740.1331455552399</v>
      </c>
      <c r="S466" s="8">
        <v>1808.96466872528</v>
      </c>
      <c r="T466" s="8">
        <v>1223.4262559958199</v>
      </c>
      <c r="U466" s="8">
        <v>6850</v>
      </c>
      <c r="V466" s="8">
        <v>6752</v>
      </c>
      <c r="W466" s="8">
        <v>6877</v>
      </c>
      <c r="X466" s="8">
        <v>7183</v>
      </c>
      <c r="Y466" s="8">
        <v>6435</v>
      </c>
      <c r="Z466" s="8">
        <v>6872</v>
      </c>
      <c r="AA466" s="8">
        <v>6768</v>
      </c>
      <c r="AB466" s="8">
        <v>6977</v>
      </c>
      <c r="AC466" s="8">
        <v>4036.4191729323302</v>
      </c>
      <c r="AD466" s="8">
        <v>4350.6493506493498</v>
      </c>
      <c r="AE466" s="8">
        <v>3791.3108848776201</v>
      </c>
      <c r="AF466" s="8">
        <v>4390.1006138534703</v>
      </c>
      <c r="AG466" s="8">
        <v>3226.82252731166</v>
      </c>
      <c r="AH466" s="8">
        <v>4085.9126984127001</v>
      </c>
      <c r="AI466" s="8">
        <v>4140.7016402455001</v>
      </c>
      <c r="AJ466" s="8">
        <v>4225.68013583639</v>
      </c>
      <c r="AK466" s="8">
        <v>4477.625</v>
      </c>
      <c r="AL466" s="8">
        <v>1701.2675585230227</v>
      </c>
      <c r="AM466" s="8">
        <v>6839.25</v>
      </c>
      <c r="AN466" s="8">
        <v>4030.9496280148769</v>
      </c>
      <c r="AP466" s="5">
        <f t="shared" si="67"/>
        <v>4321.75</v>
      </c>
      <c r="AQ466" s="5">
        <f t="shared" si="68"/>
        <v>6763</v>
      </c>
      <c r="AR466" s="5">
        <f t="shared" si="69"/>
        <v>1614.6219839098478</v>
      </c>
      <c r="AS466" s="5">
        <f t="shared" si="70"/>
        <v>3919.7792504515623</v>
      </c>
      <c r="AT466" s="5">
        <f t="shared" si="71"/>
        <v>306</v>
      </c>
      <c r="AU466" s="5" t="str">
        <f t="shared" si="73"/>
        <v>Italy</v>
      </c>
      <c r="AW466" s="5">
        <f t="shared" si="72"/>
        <v>306</v>
      </c>
    </row>
    <row r="467" spans="1:49" x14ac:dyDescent="0.2">
      <c r="A467" s="7" t="s">
        <v>3022</v>
      </c>
      <c r="B467" s="7" t="s">
        <v>1181</v>
      </c>
      <c r="C467" s="7" t="s">
        <v>1182</v>
      </c>
      <c r="D467" s="7">
        <v>142996</v>
      </c>
      <c r="E467" s="8">
        <v>3293</v>
      </c>
      <c r="F467" s="8">
        <v>3562</v>
      </c>
      <c r="G467" s="8">
        <v>2866</v>
      </c>
      <c r="H467" s="8">
        <v>2867</v>
      </c>
      <c r="I467" s="8">
        <v>2816</v>
      </c>
      <c r="J467" s="8">
        <v>3374</v>
      </c>
      <c r="K467" s="8">
        <v>3160</v>
      </c>
      <c r="L467" s="8">
        <v>2810</v>
      </c>
      <c r="M467" s="8">
        <v>495.44338497017901</v>
      </c>
      <c r="N467" s="8">
        <v>781.07329723823398</v>
      </c>
      <c r="O467" s="8">
        <v>564.65778713489203</v>
      </c>
      <c r="P467" s="8">
        <v>503.96743456706997</v>
      </c>
      <c r="Q467" s="8">
        <v>455.09679206252599</v>
      </c>
      <c r="R467" s="8">
        <v>520.24757703892794</v>
      </c>
      <c r="S467" s="8">
        <v>524.66325468994796</v>
      </c>
      <c r="T467" s="8">
        <v>434.92254814325298</v>
      </c>
      <c r="U467" s="8">
        <v>5730</v>
      </c>
      <c r="V467" s="8">
        <v>6267</v>
      </c>
      <c r="W467" s="8">
        <v>5274</v>
      </c>
      <c r="X467" s="8">
        <v>5659</v>
      </c>
      <c r="Y467" s="8">
        <v>5149</v>
      </c>
      <c r="Z467" s="8">
        <v>6548</v>
      </c>
      <c r="AA467" s="8">
        <v>5719</v>
      </c>
      <c r="AB467" s="8">
        <v>5966</v>
      </c>
      <c r="AC467" s="8">
        <v>2702.4637216831902</v>
      </c>
      <c r="AD467" s="8">
        <v>4003.8622176116701</v>
      </c>
      <c r="AE467" s="8">
        <v>2818.8238910619498</v>
      </c>
      <c r="AF467" s="8">
        <v>3011.3285077967198</v>
      </c>
      <c r="AG467" s="8">
        <v>2690.0409448354599</v>
      </c>
      <c r="AH467" s="8">
        <v>3410.9274772844001</v>
      </c>
      <c r="AI467" s="8">
        <v>3027.6576831694802</v>
      </c>
      <c r="AJ467" s="8">
        <v>2913.0813860605599</v>
      </c>
      <c r="AK467" s="8">
        <v>3093.5</v>
      </c>
      <c r="AL467" s="8">
        <v>535.00900948062872</v>
      </c>
      <c r="AM467" s="8">
        <v>5789</v>
      </c>
      <c r="AN467" s="8">
        <v>3072.2732286879286</v>
      </c>
      <c r="AP467" s="5">
        <f t="shared" si="67"/>
        <v>3040</v>
      </c>
      <c r="AQ467" s="5">
        <f t="shared" si="68"/>
        <v>5845.5</v>
      </c>
      <c r="AR467" s="5">
        <f t="shared" si="69"/>
        <v>487.77952130034498</v>
      </c>
      <c r="AS467" s="5">
        <f t="shared" si="70"/>
        <v>3010.426872837475</v>
      </c>
      <c r="AT467" s="5">
        <f t="shared" si="71"/>
        <v>109</v>
      </c>
      <c r="AU467" s="5" t="str">
        <f t="shared" si="73"/>
        <v>Italy</v>
      </c>
      <c r="AW467" s="5">
        <f t="shared" si="72"/>
        <v>109</v>
      </c>
    </row>
    <row r="468" spans="1:49" x14ac:dyDescent="0.2">
      <c r="A468" s="7" t="s">
        <v>3022</v>
      </c>
      <c r="B468" s="7" t="s">
        <v>1184</v>
      </c>
      <c r="C468" s="7" t="s">
        <v>1185</v>
      </c>
      <c r="D468" s="7">
        <v>138293</v>
      </c>
      <c r="E468" s="8">
        <v>3224</v>
      </c>
      <c r="F468" s="8">
        <v>4264</v>
      </c>
      <c r="G468" s="8">
        <v>3900</v>
      </c>
      <c r="H468" s="8">
        <v>3395</v>
      </c>
      <c r="I468" s="8">
        <v>3033</v>
      </c>
      <c r="J468" s="8">
        <v>3256</v>
      </c>
      <c r="K468" s="8">
        <v>3292</v>
      </c>
      <c r="L468" s="8">
        <v>3013</v>
      </c>
      <c r="M468" s="8">
        <v>673.30213701730099</v>
      </c>
      <c r="N468" s="8">
        <v>1026.5314496342901</v>
      </c>
      <c r="O468" s="8">
        <v>820.67184991565398</v>
      </c>
      <c r="P468" s="8">
        <v>670.48941733845402</v>
      </c>
      <c r="Q468" s="8">
        <v>610.69748612061505</v>
      </c>
      <c r="R468" s="8">
        <v>698.43902815763101</v>
      </c>
      <c r="S468" s="8">
        <v>805.55916660046</v>
      </c>
      <c r="T468" s="8">
        <v>630.08647720383101</v>
      </c>
      <c r="U468" s="8">
        <v>5666</v>
      </c>
      <c r="V468" s="8">
        <v>7101</v>
      </c>
      <c r="W468" s="8">
        <v>6226</v>
      </c>
      <c r="X468" s="8">
        <v>6147</v>
      </c>
      <c r="Y468" s="8">
        <v>5514</v>
      </c>
      <c r="Z468" s="8">
        <v>6767</v>
      </c>
      <c r="AA468" s="8">
        <v>6343</v>
      </c>
      <c r="AB468" s="8">
        <v>5784</v>
      </c>
      <c r="AC468" s="8">
        <v>2967.0402945895298</v>
      </c>
      <c r="AD468" s="8">
        <v>4372.8491970450996</v>
      </c>
      <c r="AE468" s="8">
        <v>3518.3720431676202</v>
      </c>
      <c r="AF468" s="8">
        <v>3498.61614321869</v>
      </c>
      <c r="AG468" s="8">
        <v>3069.1195535255201</v>
      </c>
      <c r="AH468" s="8">
        <v>3719.1734049041502</v>
      </c>
      <c r="AI468" s="8">
        <v>3519.9594216021301</v>
      </c>
      <c r="AJ468" s="8">
        <v>3124.3378109903601</v>
      </c>
      <c r="AK468" s="8">
        <v>3422.125</v>
      </c>
      <c r="AL468" s="8">
        <v>741.97212649852952</v>
      </c>
      <c r="AM468" s="8">
        <v>6193.5</v>
      </c>
      <c r="AN468" s="8">
        <v>3473.6834836303874</v>
      </c>
      <c r="AP468" s="5">
        <f t="shared" si="67"/>
        <v>3148.5</v>
      </c>
      <c r="AQ468" s="5">
        <f t="shared" si="68"/>
        <v>6102</v>
      </c>
      <c r="AR468" s="5">
        <f t="shared" si="69"/>
        <v>683.05431508419827</v>
      </c>
      <c r="AS468" s="5">
        <f t="shared" si="70"/>
        <v>3358.1475477555405</v>
      </c>
      <c r="AT468" s="5">
        <f t="shared" si="71"/>
        <v>126</v>
      </c>
      <c r="AU468" s="5" t="str">
        <f t="shared" si="73"/>
        <v>Italy</v>
      </c>
      <c r="AW468" s="5">
        <f t="shared" si="72"/>
        <v>126</v>
      </c>
    </row>
    <row r="469" spans="1:49" x14ac:dyDescent="0.2">
      <c r="A469" s="7" t="s">
        <v>3022</v>
      </c>
      <c r="B469" s="7" t="s">
        <v>1187</v>
      </c>
      <c r="C469" s="7" t="s">
        <v>1188</v>
      </c>
      <c r="D469" s="7">
        <v>69999</v>
      </c>
      <c r="E469" s="8">
        <v>6000</v>
      </c>
      <c r="F469" s="8">
        <v>7833</v>
      </c>
      <c r="G469" s="8">
        <v>6788</v>
      </c>
      <c r="H469" s="8">
        <v>4887</v>
      </c>
      <c r="I469" s="8">
        <v>5934</v>
      </c>
      <c r="J469" s="8">
        <v>6770</v>
      </c>
      <c r="K469" s="8">
        <v>5477</v>
      </c>
      <c r="L469" s="8">
        <v>4886</v>
      </c>
      <c r="M469" s="8">
        <v>4200</v>
      </c>
      <c r="N469" s="8">
        <v>5600</v>
      </c>
      <c r="O469" s="8">
        <v>4774.7747747747699</v>
      </c>
      <c r="P469" s="8">
        <v>3670.0336700336702</v>
      </c>
      <c r="Q469" s="8">
        <v>3718.8644688644699</v>
      </c>
      <c r="R469" s="8">
        <v>4602.7397260274001</v>
      </c>
      <c r="S469" s="8">
        <v>3445.3781512605001</v>
      </c>
      <c r="T469" s="8">
        <v>2982.9683698296799</v>
      </c>
      <c r="U469" s="8">
        <v>9286</v>
      </c>
      <c r="V469" s="8">
        <v>10000</v>
      </c>
      <c r="W469" s="8">
        <v>8485</v>
      </c>
      <c r="X469" s="8">
        <v>9503</v>
      </c>
      <c r="Y469" s="8">
        <v>8714</v>
      </c>
      <c r="Z469" s="8">
        <v>9659</v>
      </c>
      <c r="AA469" s="8">
        <v>9444</v>
      </c>
      <c r="AB469" s="8">
        <v>9082</v>
      </c>
      <c r="AC469" s="8">
        <v>8750</v>
      </c>
      <c r="AD469" s="8">
        <v>10000</v>
      </c>
      <c r="AE469" s="8">
        <v>7647.0588235294099</v>
      </c>
      <c r="AF469" s="8">
        <v>9027.7777777777792</v>
      </c>
      <c r="AG469" s="8">
        <v>7307.6923076923104</v>
      </c>
      <c r="AH469" s="8">
        <v>9062.5</v>
      </c>
      <c r="AI469" s="8">
        <v>9000</v>
      </c>
      <c r="AJ469" s="8">
        <v>8000</v>
      </c>
      <c r="AK469" s="8">
        <v>6071.875</v>
      </c>
      <c r="AL469" s="8">
        <v>4124.3448950988113</v>
      </c>
      <c r="AM469" s="8">
        <v>9271.625</v>
      </c>
      <c r="AN469" s="8">
        <v>8599.3786136249364</v>
      </c>
      <c r="AP469" s="5">
        <f t="shared" si="67"/>
        <v>5766.75</v>
      </c>
      <c r="AQ469" s="5">
        <f t="shared" si="68"/>
        <v>9224.75</v>
      </c>
      <c r="AR469" s="5">
        <f t="shared" si="69"/>
        <v>3683.9968772031439</v>
      </c>
      <c r="AS469" s="5">
        <f t="shared" si="70"/>
        <v>8342.548076923078</v>
      </c>
      <c r="AT469" s="5">
        <f t="shared" si="71"/>
        <v>435</v>
      </c>
      <c r="AU469" s="5" t="str">
        <f t="shared" si="73"/>
        <v>Italy</v>
      </c>
      <c r="AW469" s="5">
        <f t="shared" si="72"/>
        <v>435</v>
      </c>
    </row>
    <row r="470" spans="1:49" x14ac:dyDescent="0.2">
      <c r="A470" s="7" t="s">
        <v>3022</v>
      </c>
      <c r="B470" s="7" t="s">
        <v>1190</v>
      </c>
      <c r="C470" s="7" t="s">
        <v>1191</v>
      </c>
      <c r="D470" s="7">
        <v>63872</v>
      </c>
      <c r="E470" s="8">
        <v>7812</v>
      </c>
      <c r="F470" s="8">
        <v>7853</v>
      </c>
      <c r="G470" s="8">
        <v>6740</v>
      </c>
      <c r="H470" s="8">
        <v>6771</v>
      </c>
      <c r="I470" s="8">
        <v>6970</v>
      </c>
      <c r="J470" s="8">
        <v>7988</v>
      </c>
      <c r="K470" s="8">
        <v>6366</v>
      </c>
      <c r="L470" s="8">
        <v>7606</v>
      </c>
      <c r="M470" s="8">
        <v>5576.9230769230799</v>
      </c>
      <c r="N470" s="8">
        <v>6666.6666666666697</v>
      </c>
      <c r="O470" s="8">
        <v>4702.3809523809496</v>
      </c>
      <c r="P470" s="8">
        <v>4803.3126293995902</v>
      </c>
      <c r="Q470" s="8">
        <v>4160.7142857142899</v>
      </c>
      <c r="R470" s="8">
        <v>6454.5454545454504</v>
      </c>
      <c r="S470" s="8">
        <v>4620.4620462046196</v>
      </c>
      <c r="T470" s="8">
        <v>5750</v>
      </c>
      <c r="U470" s="8">
        <v>9333</v>
      </c>
      <c r="V470" s="8">
        <v>9643</v>
      </c>
      <c r="W470" s="8">
        <v>9000</v>
      </c>
      <c r="X470" s="8">
        <v>8778</v>
      </c>
      <c r="Y470" s="8">
        <v>8704</v>
      </c>
      <c r="Z470" s="8">
        <v>10000</v>
      </c>
      <c r="AA470" s="8">
        <v>9291</v>
      </c>
      <c r="AB470" s="8">
        <v>9062</v>
      </c>
      <c r="AC470" s="8">
        <v>8888.8888888888905</v>
      </c>
      <c r="AD470" s="8">
        <v>9411.7647058823495</v>
      </c>
      <c r="AE470" s="8">
        <v>8387.0967741935492</v>
      </c>
      <c r="AF470" s="8">
        <v>7200</v>
      </c>
      <c r="AG470" s="8">
        <v>7037.0370370370401</v>
      </c>
      <c r="AH470" s="8">
        <v>10000</v>
      </c>
      <c r="AI470" s="8">
        <v>8377.4250440917094</v>
      </c>
      <c r="AJ470" s="8">
        <v>7941.1764705882397</v>
      </c>
      <c r="AK470" s="8">
        <v>7263.25</v>
      </c>
      <c r="AL470" s="8">
        <v>5341.8756389793316</v>
      </c>
      <c r="AM470" s="8">
        <v>9226.375</v>
      </c>
      <c r="AN470" s="8">
        <v>8405.4236150852212</v>
      </c>
      <c r="AP470" s="5">
        <f t="shared" si="67"/>
        <v>7232.5</v>
      </c>
      <c r="AQ470" s="5">
        <f t="shared" si="68"/>
        <v>9264.25</v>
      </c>
      <c r="AR470" s="5">
        <f t="shared" si="69"/>
        <v>5157.8068831727896</v>
      </c>
      <c r="AS470" s="5">
        <f t="shared" si="70"/>
        <v>8338.9096379292478</v>
      </c>
      <c r="AT470" s="5">
        <f t="shared" si="71"/>
        <v>513</v>
      </c>
      <c r="AU470" s="5" t="str">
        <f t="shared" si="73"/>
        <v>Italy</v>
      </c>
      <c r="AW470" s="5">
        <f t="shared" si="72"/>
        <v>513</v>
      </c>
    </row>
    <row r="471" spans="1:49" x14ac:dyDescent="0.2">
      <c r="A471" s="7" t="s">
        <v>3022</v>
      </c>
      <c r="B471" s="7" t="s">
        <v>1193</v>
      </c>
      <c r="C471" s="7" t="s">
        <v>1194</v>
      </c>
      <c r="D471" s="7">
        <v>54629</v>
      </c>
      <c r="E471" s="8">
        <v>9091</v>
      </c>
      <c r="F471" s="8">
        <v>9222</v>
      </c>
      <c r="G471" s="8">
        <v>8167</v>
      </c>
      <c r="H471" s="8">
        <v>8856</v>
      </c>
      <c r="I471" s="8">
        <v>6737</v>
      </c>
      <c r="J471" s="8">
        <v>8167</v>
      </c>
      <c r="K471" s="8">
        <v>8064</v>
      </c>
      <c r="L471" s="8">
        <v>7514</v>
      </c>
      <c r="M471" s="8">
        <v>8461.5384615384592</v>
      </c>
      <c r="N471" s="8">
        <v>8333.3333333333303</v>
      </c>
      <c r="O471" s="8">
        <v>6451.6129032258104</v>
      </c>
      <c r="P471" s="8">
        <v>8194.4444444444398</v>
      </c>
      <c r="Q471" s="8">
        <v>4703.8327526132398</v>
      </c>
      <c r="R471" s="8">
        <v>6000</v>
      </c>
      <c r="S471" s="8">
        <v>6964.2857142857101</v>
      </c>
      <c r="T471" s="8">
        <v>4777.7777777777801</v>
      </c>
      <c r="U471" s="8">
        <v>10000</v>
      </c>
      <c r="V471" s="8">
        <v>10000</v>
      </c>
      <c r="W471" s="8">
        <v>9167</v>
      </c>
      <c r="X471" s="8">
        <v>9259</v>
      </c>
      <c r="Y471" s="8">
        <v>8958</v>
      </c>
      <c r="Z471" s="8">
        <v>9167</v>
      </c>
      <c r="AA471" s="8">
        <v>9556</v>
      </c>
      <c r="AB471" s="8">
        <v>9286</v>
      </c>
      <c r="AC471" s="8">
        <v>10000</v>
      </c>
      <c r="AD471" s="8">
        <v>10000</v>
      </c>
      <c r="AE471" s="8">
        <v>8571.4285714285706</v>
      </c>
      <c r="AF471" s="8">
        <v>8666.6666666666697</v>
      </c>
      <c r="AG471" s="8">
        <v>7222.2222222222199</v>
      </c>
      <c r="AH471" s="8">
        <v>8750</v>
      </c>
      <c r="AI471" s="8">
        <v>9047.6190476190495</v>
      </c>
      <c r="AJ471" s="8">
        <v>8888.8888888888905</v>
      </c>
      <c r="AK471" s="8">
        <v>8227.25</v>
      </c>
      <c r="AL471" s="8">
        <v>6735.8531734023463</v>
      </c>
      <c r="AM471" s="8">
        <v>9424.125</v>
      </c>
      <c r="AN471" s="8">
        <v>8893.3531746031749</v>
      </c>
      <c r="AP471" s="5">
        <f t="shared" si="67"/>
        <v>7620.5</v>
      </c>
      <c r="AQ471" s="5">
        <f t="shared" si="68"/>
        <v>9241.75</v>
      </c>
      <c r="AR471" s="5">
        <f t="shared" si="69"/>
        <v>6128.0681378242343</v>
      </c>
      <c r="AS471" s="5">
        <f t="shared" si="70"/>
        <v>8477.1825396825407</v>
      </c>
      <c r="AT471" s="5">
        <f t="shared" si="71"/>
        <v>533</v>
      </c>
      <c r="AU471" s="5" t="str">
        <f t="shared" si="73"/>
        <v>Italy</v>
      </c>
      <c r="AW471" s="5">
        <f t="shared" si="72"/>
        <v>533</v>
      </c>
    </row>
    <row r="472" spans="1:49" x14ac:dyDescent="0.2">
      <c r="A472" s="7" t="s">
        <v>3022</v>
      </c>
      <c r="B472" s="7" t="s">
        <v>1196</v>
      </c>
      <c r="C472" s="7" t="s">
        <v>1197</v>
      </c>
      <c r="D472" s="7">
        <v>88255</v>
      </c>
      <c r="E472" s="8">
        <v>4848</v>
      </c>
      <c r="F472" s="8">
        <v>4746</v>
      </c>
      <c r="G472" s="8">
        <v>5010</v>
      </c>
      <c r="H472" s="8">
        <v>4469</v>
      </c>
      <c r="I472" s="8">
        <v>3935</v>
      </c>
      <c r="J472" s="8">
        <v>4699</v>
      </c>
      <c r="K472" s="8">
        <v>4212</v>
      </c>
      <c r="L472" s="8">
        <v>4212</v>
      </c>
      <c r="M472" s="8">
        <v>2091.9488090784398</v>
      </c>
      <c r="N472" s="8">
        <v>2329.8821090900301</v>
      </c>
      <c r="O472" s="8">
        <v>2142.7727287859102</v>
      </c>
      <c r="P472" s="8">
        <v>1728.57150887036</v>
      </c>
      <c r="Q472" s="8">
        <v>1418.2007930453101</v>
      </c>
      <c r="R472" s="8">
        <v>1853.51286317223</v>
      </c>
      <c r="S472" s="8">
        <v>1492.4061325627799</v>
      </c>
      <c r="T472" s="8">
        <v>1465.8817096851701</v>
      </c>
      <c r="U472" s="8">
        <v>8280</v>
      </c>
      <c r="V472" s="8">
        <v>7909</v>
      </c>
      <c r="W472" s="8">
        <v>8272</v>
      </c>
      <c r="X472" s="8">
        <v>7774</v>
      </c>
      <c r="Y472" s="8">
        <v>7441</v>
      </c>
      <c r="Z472" s="8">
        <v>8016</v>
      </c>
      <c r="AA472" s="8">
        <v>6969</v>
      </c>
      <c r="AB472" s="8">
        <v>8036</v>
      </c>
      <c r="AC472" s="8">
        <v>6326.1904761904798</v>
      </c>
      <c r="AD472" s="8">
        <v>6465.2014652014695</v>
      </c>
      <c r="AE472" s="8">
        <v>7162.6984126984098</v>
      </c>
      <c r="AF472" s="8">
        <v>6076.0489510489497</v>
      </c>
      <c r="AG472" s="8">
        <v>4822.0648972094104</v>
      </c>
      <c r="AH472" s="8">
        <v>5466.6348144609001</v>
      </c>
      <c r="AI472" s="8">
        <v>4305.3717116217103</v>
      </c>
      <c r="AJ472" s="8">
        <v>5585.2887048539196</v>
      </c>
      <c r="AK472" s="8">
        <v>4516.375</v>
      </c>
      <c r="AL472" s="8">
        <v>1815.3970817862787</v>
      </c>
      <c r="AM472" s="8">
        <v>7837.125</v>
      </c>
      <c r="AN472" s="8">
        <v>5776.1874291606564</v>
      </c>
      <c r="AP472" s="5">
        <f t="shared" si="67"/>
        <v>4264.5</v>
      </c>
      <c r="AQ472" s="5">
        <f t="shared" si="68"/>
        <v>7615.5</v>
      </c>
      <c r="AR472" s="5">
        <f t="shared" si="69"/>
        <v>1591.71460146717</v>
      </c>
      <c r="AS472" s="5">
        <f t="shared" si="70"/>
        <v>5044.8400320364854</v>
      </c>
      <c r="AT472" s="5">
        <f t="shared" si="71"/>
        <v>301</v>
      </c>
      <c r="AU472" s="5" t="str">
        <f t="shared" si="73"/>
        <v>Italy</v>
      </c>
      <c r="AW472" s="5">
        <f t="shared" si="72"/>
        <v>301</v>
      </c>
    </row>
    <row r="473" spans="1:49" x14ac:dyDescent="0.2">
      <c r="A473" s="7" t="s">
        <v>3022</v>
      </c>
      <c r="B473" s="7" t="s">
        <v>1199</v>
      </c>
      <c r="C473" s="7" t="s">
        <v>1200</v>
      </c>
      <c r="D473" s="7">
        <v>55324</v>
      </c>
      <c r="E473" s="8">
        <v>9500</v>
      </c>
      <c r="F473" s="8">
        <v>7619</v>
      </c>
      <c r="G473" s="8">
        <v>8750</v>
      </c>
      <c r="H473" s="8">
        <v>7083</v>
      </c>
      <c r="I473" s="8">
        <v>8833</v>
      </c>
      <c r="J473" s="8">
        <v>8636</v>
      </c>
      <c r="K473" s="8">
        <v>8450</v>
      </c>
      <c r="L473" s="8">
        <v>7576</v>
      </c>
      <c r="M473" s="8">
        <v>9166.6666666666697</v>
      </c>
      <c r="N473" s="8">
        <v>6363.6363636363603</v>
      </c>
      <c r="O473" s="8">
        <v>8000</v>
      </c>
      <c r="P473" s="8">
        <v>5454.5454545454504</v>
      </c>
      <c r="Q473" s="8">
        <v>7692.3076923076896</v>
      </c>
      <c r="R473" s="8">
        <v>7857.1428571428596</v>
      </c>
      <c r="S473" s="8">
        <v>6888.8888888888896</v>
      </c>
      <c r="T473" s="8">
        <v>6470.5882352941198</v>
      </c>
      <c r="U473" s="8">
        <v>10000</v>
      </c>
      <c r="V473" s="8"/>
      <c r="W473" s="8">
        <v>10000</v>
      </c>
      <c r="X473" s="8"/>
      <c r="Y473" s="8">
        <v>10000</v>
      </c>
      <c r="Z473" s="8">
        <v>8750</v>
      </c>
      <c r="AA473" s="8">
        <v>8194</v>
      </c>
      <c r="AB473" s="8">
        <v>8889</v>
      </c>
      <c r="AC473" s="8">
        <v>10000</v>
      </c>
      <c r="AD473" s="8"/>
      <c r="AE473" s="8">
        <v>10000</v>
      </c>
      <c r="AF473" s="8"/>
      <c r="AG473" s="8">
        <v>10000</v>
      </c>
      <c r="AH473" s="8">
        <v>8000</v>
      </c>
      <c r="AI473" s="8">
        <v>7435.8974358974401</v>
      </c>
      <c r="AJ473" s="8">
        <v>8181.8181818181802</v>
      </c>
      <c r="AK473" s="8">
        <v>8305.875</v>
      </c>
      <c r="AL473" s="8">
        <v>7236.722019810255</v>
      </c>
      <c r="AM473" s="8">
        <v>9305.5</v>
      </c>
      <c r="AN473" s="8">
        <v>8936.2859362859363</v>
      </c>
      <c r="AP473" s="5">
        <f t="shared" si="67"/>
        <v>8373.75</v>
      </c>
      <c r="AQ473" s="5">
        <f t="shared" si="68"/>
        <v>8958.25</v>
      </c>
      <c r="AR473" s="5">
        <f t="shared" si="69"/>
        <v>6872.6946256358015</v>
      </c>
      <c r="AS473" s="5">
        <f t="shared" si="70"/>
        <v>8404.4289044289053</v>
      </c>
      <c r="AT473" s="5">
        <f t="shared" si="71"/>
        <v>562</v>
      </c>
      <c r="AU473" s="5" t="str">
        <f t="shared" si="73"/>
        <v>Italy</v>
      </c>
      <c r="AW473" s="5">
        <f t="shared" si="72"/>
        <v>562</v>
      </c>
    </row>
    <row r="474" spans="1:49" x14ac:dyDescent="0.2">
      <c r="A474" s="7" t="s">
        <v>3022</v>
      </c>
      <c r="B474" s="7" t="s">
        <v>1202</v>
      </c>
      <c r="C474" s="7" t="s">
        <v>1203</v>
      </c>
      <c r="D474" s="7">
        <v>76551</v>
      </c>
      <c r="E474" s="8">
        <v>8016</v>
      </c>
      <c r="F474" s="8">
        <v>8725</v>
      </c>
      <c r="G474" s="8">
        <v>7246</v>
      </c>
      <c r="H474" s="8">
        <v>6259</v>
      </c>
      <c r="I474" s="8">
        <v>6504</v>
      </c>
      <c r="J474" s="8">
        <v>9423</v>
      </c>
      <c r="K474" s="8">
        <v>6649</v>
      </c>
      <c r="L474" s="8">
        <v>5389</v>
      </c>
      <c r="M474" s="8">
        <v>6666.6666666666697</v>
      </c>
      <c r="N474" s="8">
        <v>7727.2727272727298</v>
      </c>
      <c r="O474" s="8">
        <v>5227.2727272727298</v>
      </c>
      <c r="P474" s="8">
        <v>4441.1326378539497</v>
      </c>
      <c r="Q474" s="8">
        <v>4000</v>
      </c>
      <c r="R474" s="8">
        <v>8125</v>
      </c>
      <c r="S474" s="8">
        <v>5087.7192982456099</v>
      </c>
      <c r="T474" s="8">
        <v>2222.2222222222199</v>
      </c>
      <c r="U474" s="8">
        <v>8519</v>
      </c>
      <c r="V474" s="8">
        <v>10000</v>
      </c>
      <c r="W474" s="8">
        <v>10000</v>
      </c>
      <c r="X474" s="8">
        <v>10000</v>
      </c>
      <c r="Y474" s="8">
        <v>10000</v>
      </c>
      <c r="Z474" s="8">
        <v>10000</v>
      </c>
      <c r="AA474" s="8">
        <v>9583</v>
      </c>
      <c r="AB474" s="8">
        <v>10000</v>
      </c>
      <c r="AC474" s="8">
        <v>7333.3333333333303</v>
      </c>
      <c r="AD474" s="8">
        <v>10000</v>
      </c>
      <c r="AE474" s="8">
        <v>10000</v>
      </c>
      <c r="AF474" s="8">
        <v>10000</v>
      </c>
      <c r="AG474" s="8">
        <v>10000</v>
      </c>
      <c r="AH474" s="8">
        <v>10000</v>
      </c>
      <c r="AI474" s="8">
        <v>9230.7692307692305</v>
      </c>
      <c r="AJ474" s="8">
        <v>10000</v>
      </c>
      <c r="AK474" s="8">
        <v>7276.375</v>
      </c>
      <c r="AL474" s="8">
        <v>5437.1607849417387</v>
      </c>
      <c r="AM474" s="8">
        <v>9762.75</v>
      </c>
      <c r="AN474" s="8">
        <v>9570.5128205128203</v>
      </c>
      <c r="AP474" s="5">
        <f t="shared" si="67"/>
        <v>6991.25</v>
      </c>
      <c r="AQ474" s="5">
        <f t="shared" si="68"/>
        <v>9895.75</v>
      </c>
      <c r="AR474" s="5">
        <f t="shared" si="69"/>
        <v>4775.2148316643561</v>
      </c>
      <c r="AS474" s="5">
        <f t="shared" si="70"/>
        <v>9807.6923076923085</v>
      </c>
      <c r="AT474" s="5">
        <f t="shared" si="71"/>
        <v>501</v>
      </c>
      <c r="AU474" s="5" t="str">
        <f t="shared" si="73"/>
        <v>Italy</v>
      </c>
      <c r="AW474" s="5">
        <f t="shared" si="72"/>
        <v>501</v>
      </c>
    </row>
    <row r="475" spans="1:49" x14ac:dyDescent="0.2">
      <c r="A475" s="7" t="s">
        <v>3022</v>
      </c>
      <c r="B475" s="7" t="s">
        <v>1205</v>
      </c>
      <c r="C475" s="7" t="s">
        <v>1206</v>
      </c>
      <c r="D475" s="7">
        <v>95471</v>
      </c>
      <c r="E475" s="8">
        <v>3838</v>
      </c>
      <c r="F475" s="8">
        <v>4989</v>
      </c>
      <c r="G475" s="8">
        <v>3932</v>
      </c>
      <c r="H475" s="8">
        <v>3321</v>
      </c>
      <c r="I475" s="8">
        <v>3942</v>
      </c>
      <c r="J475" s="8">
        <v>3844</v>
      </c>
      <c r="K475" s="8">
        <v>3685</v>
      </c>
      <c r="L475" s="8">
        <v>3464</v>
      </c>
      <c r="M475" s="8">
        <v>1131.9748873247499</v>
      </c>
      <c r="N475" s="8">
        <v>2082.34717135254</v>
      </c>
      <c r="O475" s="8">
        <v>1402.5172818696699</v>
      </c>
      <c r="P475" s="8">
        <v>845.91194621033696</v>
      </c>
      <c r="Q475" s="8">
        <v>999.25981603049297</v>
      </c>
      <c r="R475" s="8">
        <v>1095.0675238122501</v>
      </c>
      <c r="S475" s="8">
        <v>984.06567277691397</v>
      </c>
      <c r="T475" s="8">
        <v>881.57568516642004</v>
      </c>
      <c r="U475" s="8">
        <v>6847</v>
      </c>
      <c r="V475" s="8">
        <v>7908</v>
      </c>
      <c r="W475" s="8">
        <v>7805</v>
      </c>
      <c r="X475" s="8">
        <v>7899</v>
      </c>
      <c r="Y475" s="8">
        <v>7409</v>
      </c>
      <c r="Z475" s="8">
        <v>7964</v>
      </c>
      <c r="AA475" s="8">
        <v>7301</v>
      </c>
      <c r="AB475" s="8">
        <v>6764</v>
      </c>
      <c r="AC475" s="8">
        <v>4873.1473614651204</v>
      </c>
      <c r="AD475" s="8">
        <v>6213.4646962233201</v>
      </c>
      <c r="AE475" s="8">
        <v>5710.2692629008397</v>
      </c>
      <c r="AF475" s="8">
        <v>6718.6283318358801</v>
      </c>
      <c r="AG475" s="8">
        <v>4578.2198785554501</v>
      </c>
      <c r="AH475" s="8">
        <v>5425.5267025967696</v>
      </c>
      <c r="AI475" s="8">
        <v>4965.8627087198502</v>
      </c>
      <c r="AJ475" s="8">
        <v>4204.8189312595396</v>
      </c>
      <c r="AK475" s="8">
        <v>3876.875</v>
      </c>
      <c r="AL475" s="8">
        <v>1177.8399980679219</v>
      </c>
      <c r="AM475" s="8">
        <v>7487.125</v>
      </c>
      <c r="AN475" s="8">
        <v>5336.2422341945967</v>
      </c>
      <c r="AP475" s="5">
        <f t="shared" si="67"/>
        <v>3733.75</v>
      </c>
      <c r="AQ475" s="5">
        <f t="shared" si="68"/>
        <v>7359.5</v>
      </c>
      <c r="AR475" s="5">
        <f t="shared" si="69"/>
        <v>961.17612879928276</v>
      </c>
      <c r="AS475" s="5">
        <f t="shared" si="70"/>
        <v>4793.6070552829024</v>
      </c>
      <c r="AT475" s="5">
        <f t="shared" si="71"/>
        <v>233</v>
      </c>
      <c r="AU475" s="5" t="str">
        <f t="shared" si="73"/>
        <v>Italy</v>
      </c>
      <c r="AW475" s="5">
        <f t="shared" si="72"/>
        <v>233</v>
      </c>
    </row>
    <row r="476" spans="1:49" x14ac:dyDescent="0.2">
      <c r="A476" s="7" t="s">
        <v>3022</v>
      </c>
      <c r="B476" s="7" t="s">
        <v>1208</v>
      </c>
      <c r="C476" s="7" t="s">
        <v>1209</v>
      </c>
      <c r="D476" s="7">
        <v>261396</v>
      </c>
      <c r="E476" s="8">
        <v>4984</v>
      </c>
      <c r="F476" s="8">
        <v>6204</v>
      </c>
      <c r="G476" s="8">
        <v>4729</v>
      </c>
      <c r="H476" s="8">
        <v>5317</v>
      </c>
      <c r="I476" s="8">
        <v>5111</v>
      </c>
      <c r="J476" s="8">
        <v>5167</v>
      </c>
      <c r="K476" s="8">
        <v>5142</v>
      </c>
      <c r="L476" s="8">
        <v>3955</v>
      </c>
      <c r="M476" s="8">
        <v>1837.1444003618201</v>
      </c>
      <c r="N476" s="8">
        <v>2851.7403056476401</v>
      </c>
      <c r="O476" s="8">
        <v>1851.21197856508</v>
      </c>
      <c r="P476" s="8">
        <v>2283.3594211172499</v>
      </c>
      <c r="Q476" s="8">
        <v>1844.16680812147</v>
      </c>
      <c r="R476" s="8">
        <v>1904.6879810657499</v>
      </c>
      <c r="S476" s="8">
        <v>1989.4776346961701</v>
      </c>
      <c r="T476" s="8">
        <v>1449.81154978828</v>
      </c>
      <c r="U476" s="8">
        <v>6383</v>
      </c>
      <c r="V476" s="8">
        <v>7543</v>
      </c>
      <c r="W476" s="8">
        <v>6573</v>
      </c>
      <c r="X476" s="8">
        <v>6633</v>
      </c>
      <c r="Y476" s="8">
        <v>6758</v>
      </c>
      <c r="Z476" s="8">
        <v>7011</v>
      </c>
      <c r="AA476" s="8">
        <v>6632</v>
      </c>
      <c r="AB476" s="8">
        <v>5964</v>
      </c>
      <c r="AC476" s="8">
        <v>3259.6107135350098</v>
      </c>
      <c r="AD476" s="8">
        <v>4319.6729196729202</v>
      </c>
      <c r="AE476" s="8">
        <v>3446.05875863343</v>
      </c>
      <c r="AF476" s="8">
        <v>4134.1952855110703</v>
      </c>
      <c r="AG476" s="8">
        <v>3682.7869308997401</v>
      </c>
      <c r="AH476" s="8">
        <v>3791.2692307033799</v>
      </c>
      <c r="AI476" s="8">
        <v>3865.5803702774901</v>
      </c>
      <c r="AJ476" s="8">
        <v>3078.4302586631302</v>
      </c>
      <c r="AK476" s="8">
        <v>5076.125</v>
      </c>
      <c r="AL476" s="8">
        <v>2001.4500099204324</v>
      </c>
      <c r="AM476" s="8">
        <v>6687.125</v>
      </c>
      <c r="AN476" s="8">
        <v>3697.2005584870212</v>
      </c>
      <c r="AP476" s="5">
        <f t="shared" si="67"/>
        <v>4843.75</v>
      </c>
      <c r="AQ476" s="5">
        <f t="shared" si="68"/>
        <v>6591.25</v>
      </c>
      <c r="AR476" s="5">
        <f t="shared" si="69"/>
        <v>1894.3006789577842</v>
      </c>
      <c r="AS476" s="5">
        <f t="shared" si="70"/>
        <v>3604.5166976359351</v>
      </c>
      <c r="AT476" s="5">
        <f t="shared" si="71"/>
        <v>352</v>
      </c>
      <c r="AU476" s="5" t="str">
        <f t="shared" si="73"/>
        <v>Italy</v>
      </c>
      <c r="AW476" s="5">
        <f t="shared" si="72"/>
        <v>352</v>
      </c>
    </row>
    <row r="477" spans="1:49" x14ac:dyDescent="0.2">
      <c r="A477" s="7" t="s">
        <v>3022</v>
      </c>
      <c r="B477" s="7" t="s">
        <v>1211</v>
      </c>
      <c r="C477" s="7" t="s">
        <v>1212</v>
      </c>
      <c r="D477" s="7">
        <v>286019</v>
      </c>
      <c r="E477" s="8">
        <v>3660</v>
      </c>
      <c r="F477" s="8">
        <v>3980</v>
      </c>
      <c r="G477" s="8">
        <v>3491</v>
      </c>
      <c r="H477" s="8">
        <v>3522</v>
      </c>
      <c r="I477" s="8">
        <v>3155</v>
      </c>
      <c r="J477" s="8">
        <v>4303</v>
      </c>
      <c r="K477" s="8">
        <v>3606</v>
      </c>
      <c r="L477" s="8">
        <v>3075</v>
      </c>
      <c r="M477" s="8">
        <v>786.23189157496699</v>
      </c>
      <c r="N477" s="8">
        <v>1164.2118065954201</v>
      </c>
      <c r="O477" s="8">
        <v>839.49706345352001</v>
      </c>
      <c r="P477" s="8">
        <v>851.54263639349404</v>
      </c>
      <c r="Q477" s="8">
        <v>662.66626838816705</v>
      </c>
      <c r="R477" s="8">
        <v>991.05803279230395</v>
      </c>
      <c r="S477" s="8">
        <v>923.95268374734496</v>
      </c>
      <c r="T477" s="8">
        <v>787.24155665124499</v>
      </c>
      <c r="U477" s="8">
        <v>6700</v>
      </c>
      <c r="V477" s="8">
        <v>6874</v>
      </c>
      <c r="W477" s="8">
        <v>6326</v>
      </c>
      <c r="X477" s="8">
        <v>6214</v>
      </c>
      <c r="Y477" s="8">
        <v>5865</v>
      </c>
      <c r="Z477" s="8">
        <v>7226</v>
      </c>
      <c r="AA477" s="8">
        <v>6332</v>
      </c>
      <c r="AB477" s="8">
        <v>5974</v>
      </c>
      <c r="AC477" s="8">
        <v>3519.3241962964798</v>
      </c>
      <c r="AD477" s="8">
        <v>4344.1095092471196</v>
      </c>
      <c r="AE477" s="8">
        <v>3343.9871795235599</v>
      </c>
      <c r="AF477" s="8">
        <v>3741.58250736627</v>
      </c>
      <c r="AG477" s="8">
        <v>2949.25508096262</v>
      </c>
      <c r="AH477" s="8">
        <v>4257.6002428943602</v>
      </c>
      <c r="AI477" s="8">
        <v>3745.7849168375501</v>
      </c>
      <c r="AJ477" s="8">
        <v>3331.2285810138101</v>
      </c>
      <c r="AK477" s="8">
        <v>3599</v>
      </c>
      <c r="AL477" s="8">
        <v>875.8002424495578</v>
      </c>
      <c r="AM477" s="8">
        <v>6438.875</v>
      </c>
      <c r="AN477" s="8">
        <v>3654.1090267677209</v>
      </c>
      <c r="AP477" s="5">
        <f t="shared" si="67"/>
        <v>3534.75</v>
      </c>
      <c r="AQ477" s="5">
        <f t="shared" si="68"/>
        <v>6349.25</v>
      </c>
      <c r="AR477" s="5">
        <f t="shared" si="69"/>
        <v>843.29223559451088</v>
      </c>
      <c r="AS477" s="5">
        <f t="shared" si="70"/>
        <v>3570.967205427085</v>
      </c>
      <c r="AT477" s="5">
        <f t="shared" si="71"/>
        <v>198</v>
      </c>
      <c r="AU477" s="5" t="str">
        <f t="shared" si="73"/>
        <v>Italy</v>
      </c>
      <c r="AW477" s="5">
        <f t="shared" si="72"/>
        <v>198</v>
      </c>
    </row>
    <row r="478" spans="1:49" x14ac:dyDescent="0.2">
      <c r="A478" s="7" t="s">
        <v>3022</v>
      </c>
      <c r="B478" s="7" t="s">
        <v>1214</v>
      </c>
      <c r="C478" s="7" t="s">
        <v>1215</v>
      </c>
      <c r="D478" s="7">
        <v>352535</v>
      </c>
      <c r="E478" s="8">
        <v>3132</v>
      </c>
      <c r="F478" s="8">
        <v>3505</v>
      </c>
      <c r="G478" s="8">
        <v>2756</v>
      </c>
      <c r="H478" s="8">
        <v>2957</v>
      </c>
      <c r="I478" s="8">
        <v>2692</v>
      </c>
      <c r="J478" s="8">
        <v>2902</v>
      </c>
      <c r="K478" s="8">
        <v>2812</v>
      </c>
      <c r="L478" s="8">
        <v>2558</v>
      </c>
      <c r="M478" s="8">
        <v>364.57474379125398</v>
      </c>
      <c r="N478" s="8">
        <v>627.27439413286697</v>
      </c>
      <c r="O478" s="8">
        <v>455.360728787894</v>
      </c>
      <c r="P478" s="8">
        <v>389.64343285882597</v>
      </c>
      <c r="Q478" s="8">
        <v>295.47692746154098</v>
      </c>
      <c r="R478" s="8">
        <v>372.68464663463698</v>
      </c>
      <c r="S478" s="8">
        <v>401.27386213693399</v>
      </c>
      <c r="T478" s="8">
        <v>333.04719679043501</v>
      </c>
      <c r="U478" s="8">
        <v>4995</v>
      </c>
      <c r="V478" s="8">
        <v>5778</v>
      </c>
      <c r="W478" s="8">
        <v>5268</v>
      </c>
      <c r="X478" s="8">
        <v>4899</v>
      </c>
      <c r="Y478" s="8">
        <v>4724</v>
      </c>
      <c r="Z478" s="8">
        <v>5575</v>
      </c>
      <c r="AA478" s="8">
        <v>5055</v>
      </c>
      <c r="AB478" s="8">
        <v>4878</v>
      </c>
      <c r="AC478" s="8">
        <v>1934.0930946702999</v>
      </c>
      <c r="AD478" s="8">
        <v>2987.9880481905702</v>
      </c>
      <c r="AE478" s="8">
        <v>2283.8832716074999</v>
      </c>
      <c r="AF478" s="8">
        <v>2024.6362762609599</v>
      </c>
      <c r="AG478" s="8">
        <v>1782.4458621803301</v>
      </c>
      <c r="AH478" s="8">
        <v>2232.1591018717299</v>
      </c>
      <c r="AI478" s="8">
        <v>1929.3934789629</v>
      </c>
      <c r="AJ478" s="8">
        <v>1867.6357745119201</v>
      </c>
      <c r="AK478" s="8">
        <v>2914.25</v>
      </c>
      <c r="AL478" s="8">
        <v>404.91699157429849</v>
      </c>
      <c r="AM478" s="8">
        <v>5146.5</v>
      </c>
      <c r="AN478" s="8">
        <v>2130.2793635320263</v>
      </c>
      <c r="AP478" s="5">
        <f t="shared" si="67"/>
        <v>2741</v>
      </c>
      <c r="AQ478" s="5">
        <f t="shared" si="68"/>
        <v>5058</v>
      </c>
      <c r="AR478" s="5">
        <f t="shared" si="69"/>
        <v>358.42521317647459</v>
      </c>
      <c r="AS478" s="5">
        <f t="shared" si="70"/>
        <v>1952.90855438172</v>
      </c>
      <c r="AT478" s="5">
        <f t="shared" si="71"/>
        <v>80</v>
      </c>
      <c r="AU478" s="5" t="str">
        <f t="shared" si="73"/>
        <v>Italy</v>
      </c>
      <c r="AW478" s="5">
        <f t="shared" si="72"/>
        <v>80</v>
      </c>
    </row>
    <row r="479" spans="1:49" x14ac:dyDescent="0.2">
      <c r="A479" s="7" t="s">
        <v>3022</v>
      </c>
      <c r="B479" s="7" t="s">
        <v>1217</v>
      </c>
      <c r="C479" s="7" t="s">
        <v>1218</v>
      </c>
      <c r="D479" s="7">
        <v>182580</v>
      </c>
      <c r="E479" s="8">
        <v>4386</v>
      </c>
      <c r="F479" s="8">
        <v>4718</v>
      </c>
      <c r="G479" s="8">
        <v>4030</v>
      </c>
      <c r="H479" s="8">
        <v>4204</v>
      </c>
      <c r="I479" s="8">
        <v>3946</v>
      </c>
      <c r="J479" s="8">
        <v>4212</v>
      </c>
      <c r="K479" s="8">
        <v>4296</v>
      </c>
      <c r="L479" s="8">
        <v>3432</v>
      </c>
      <c r="M479" s="8">
        <v>1436.3850579529601</v>
      </c>
      <c r="N479" s="8">
        <v>1948.9163276377001</v>
      </c>
      <c r="O479" s="8">
        <v>1363.75152348438</v>
      </c>
      <c r="P479" s="8">
        <v>1256.68786855044</v>
      </c>
      <c r="Q479" s="8">
        <v>1078.57951520181</v>
      </c>
      <c r="R479" s="8">
        <v>1310.86394736271</v>
      </c>
      <c r="S479" s="8">
        <v>1306.20570818746</v>
      </c>
      <c r="T479" s="8">
        <v>1158.8255826772599</v>
      </c>
      <c r="U479" s="8">
        <v>6323</v>
      </c>
      <c r="V479" s="8">
        <v>7408</v>
      </c>
      <c r="W479" s="8">
        <v>6169</v>
      </c>
      <c r="X479" s="8">
        <v>6354</v>
      </c>
      <c r="Y479" s="8">
        <v>6330</v>
      </c>
      <c r="Z479" s="8">
        <v>6736</v>
      </c>
      <c r="AA479" s="8">
        <v>6514</v>
      </c>
      <c r="AB479" s="8">
        <v>6116</v>
      </c>
      <c r="AC479" s="8">
        <v>3579.6986596019701</v>
      </c>
      <c r="AD479" s="8">
        <v>4510.3946862740804</v>
      </c>
      <c r="AE479" s="8">
        <v>3038.7062908224302</v>
      </c>
      <c r="AF479" s="8">
        <v>3494.1580734184199</v>
      </c>
      <c r="AG479" s="8">
        <v>3384.33553220765</v>
      </c>
      <c r="AH479" s="8">
        <v>4060.7928806443801</v>
      </c>
      <c r="AI479" s="8">
        <v>3677.9489750268999</v>
      </c>
      <c r="AJ479" s="8">
        <v>3613.6801209265</v>
      </c>
      <c r="AK479" s="8">
        <v>4153</v>
      </c>
      <c r="AL479" s="8">
        <v>1357.5269413818398</v>
      </c>
      <c r="AM479" s="8">
        <v>6493.75</v>
      </c>
      <c r="AN479" s="8">
        <v>3669.9644023652913</v>
      </c>
      <c r="AP479" s="5">
        <f t="shared" si="67"/>
        <v>3971.5</v>
      </c>
      <c r="AQ479" s="5">
        <f t="shared" si="68"/>
        <v>6424</v>
      </c>
      <c r="AR479" s="5">
        <f t="shared" si="69"/>
        <v>1222.232524395936</v>
      </c>
      <c r="AS479" s="5">
        <f t="shared" si="70"/>
        <v>3684.1893772013573</v>
      </c>
      <c r="AT479" s="5">
        <f t="shared" si="71"/>
        <v>278</v>
      </c>
      <c r="AU479" s="5" t="str">
        <f t="shared" si="73"/>
        <v>Italy</v>
      </c>
      <c r="AW479" s="5">
        <f t="shared" si="72"/>
        <v>278</v>
      </c>
    </row>
    <row r="480" spans="1:49" x14ac:dyDescent="0.2">
      <c r="A480" s="7" t="s">
        <v>3022</v>
      </c>
      <c r="B480" s="7" t="s">
        <v>1220</v>
      </c>
      <c r="C480" s="7" t="s">
        <v>1221</v>
      </c>
      <c r="D480" s="7">
        <v>285118</v>
      </c>
      <c r="E480" s="8">
        <v>3991</v>
      </c>
      <c r="F480" s="8">
        <v>4313</v>
      </c>
      <c r="G480" s="8">
        <v>4114</v>
      </c>
      <c r="H480" s="8">
        <v>3884</v>
      </c>
      <c r="I480" s="8">
        <v>4052</v>
      </c>
      <c r="J480" s="8">
        <v>3908</v>
      </c>
      <c r="K480" s="8">
        <v>4457</v>
      </c>
      <c r="L480" s="8">
        <v>4309</v>
      </c>
      <c r="M480" s="8">
        <v>919.70557065076002</v>
      </c>
      <c r="N480" s="8">
        <v>1349.3300937638101</v>
      </c>
      <c r="O480" s="8">
        <v>1119.7157741978899</v>
      </c>
      <c r="P480" s="8">
        <v>1071.0140187437</v>
      </c>
      <c r="Q480" s="8">
        <v>1000.44208033171</v>
      </c>
      <c r="R480" s="8">
        <v>1416.0868746399799</v>
      </c>
      <c r="S480" s="8">
        <v>1280.9576425923401</v>
      </c>
      <c r="T480" s="8">
        <v>1274.41431827065</v>
      </c>
      <c r="U480" s="8">
        <v>6333</v>
      </c>
      <c r="V480" s="8">
        <v>6859</v>
      </c>
      <c r="W480" s="8">
        <v>6854</v>
      </c>
      <c r="X480" s="8">
        <v>6908</v>
      </c>
      <c r="Y480" s="8">
        <v>7021</v>
      </c>
      <c r="Z480" s="8">
        <v>8104</v>
      </c>
      <c r="AA480" s="8">
        <v>7734</v>
      </c>
      <c r="AB480" s="8">
        <v>7959</v>
      </c>
      <c r="AC480" s="8">
        <v>3538.5230232510298</v>
      </c>
      <c r="AD480" s="8">
        <v>4858.3571862260396</v>
      </c>
      <c r="AE480" s="8">
        <v>4484.9842375974804</v>
      </c>
      <c r="AF480" s="8">
        <v>4540.2777777777801</v>
      </c>
      <c r="AG480" s="8">
        <v>4926.74435830329</v>
      </c>
      <c r="AH480" s="8">
        <v>5609.1504649197004</v>
      </c>
      <c r="AI480" s="8">
        <v>5382.01058201058</v>
      </c>
      <c r="AJ480" s="8">
        <v>5699.9299719888004</v>
      </c>
      <c r="AK480" s="8">
        <v>4128.5</v>
      </c>
      <c r="AL480" s="8">
        <v>1178.9582966488549</v>
      </c>
      <c r="AM480" s="8">
        <v>7221.5</v>
      </c>
      <c r="AN480" s="8">
        <v>4879.9972002593377</v>
      </c>
      <c r="AP480" s="5">
        <f t="shared" si="67"/>
        <v>4181.5</v>
      </c>
      <c r="AQ480" s="5">
        <f t="shared" si="68"/>
        <v>7704.5</v>
      </c>
      <c r="AR480" s="5">
        <f t="shared" si="69"/>
        <v>1208.5829869156762</v>
      </c>
      <c r="AS480" s="5">
        <f t="shared" si="70"/>
        <v>5404.4588443055927</v>
      </c>
      <c r="AT480" s="5">
        <f t="shared" si="71"/>
        <v>295</v>
      </c>
      <c r="AU480" s="5" t="str">
        <f t="shared" si="73"/>
        <v>Italy</v>
      </c>
      <c r="AW480" s="5">
        <f t="shared" si="72"/>
        <v>295</v>
      </c>
    </row>
    <row r="481" spans="1:49" x14ac:dyDescent="0.2">
      <c r="A481" s="7" t="s">
        <v>3022</v>
      </c>
      <c r="B481" s="7" t="s">
        <v>1223</v>
      </c>
      <c r="C481" s="7" t="s">
        <v>1224</v>
      </c>
      <c r="D481" s="7">
        <v>182139</v>
      </c>
      <c r="E481" s="8">
        <v>3086</v>
      </c>
      <c r="F481" s="8">
        <v>3962</v>
      </c>
      <c r="G481" s="8">
        <v>3298</v>
      </c>
      <c r="H481" s="8">
        <v>3812</v>
      </c>
      <c r="I481" s="8">
        <v>3652</v>
      </c>
      <c r="J481" s="8">
        <v>3991</v>
      </c>
      <c r="K481" s="8">
        <v>3361</v>
      </c>
      <c r="L481" s="8">
        <v>3254</v>
      </c>
      <c r="M481" s="8">
        <v>629.87272735372096</v>
      </c>
      <c r="N481" s="8">
        <v>1226.68223964663</v>
      </c>
      <c r="O481" s="8">
        <v>820.84164824746495</v>
      </c>
      <c r="P481" s="8">
        <v>881.68975975778505</v>
      </c>
      <c r="Q481" s="8">
        <v>682.89890155729302</v>
      </c>
      <c r="R481" s="8">
        <v>742.02490923932305</v>
      </c>
      <c r="S481" s="8">
        <v>739.82067857408595</v>
      </c>
      <c r="T481" s="8">
        <v>761.86298515033798</v>
      </c>
      <c r="U481" s="8">
        <v>5219</v>
      </c>
      <c r="V481" s="8">
        <v>6588</v>
      </c>
      <c r="W481" s="8">
        <v>5835</v>
      </c>
      <c r="X481" s="8">
        <v>6143</v>
      </c>
      <c r="Y481" s="8">
        <v>5560</v>
      </c>
      <c r="Z481" s="8">
        <v>6113</v>
      </c>
      <c r="AA481" s="8">
        <v>5722</v>
      </c>
      <c r="AB481" s="8">
        <v>5294</v>
      </c>
      <c r="AC481" s="8">
        <v>1871.9076390676501</v>
      </c>
      <c r="AD481" s="8">
        <v>4247.9852082826901</v>
      </c>
      <c r="AE481" s="8">
        <v>3116.0536649375699</v>
      </c>
      <c r="AF481" s="8">
        <v>3180.2648573698102</v>
      </c>
      <c r="AG481" s="8">
        <v>2728.3159516575402</v>
      </c>
      <c r="AH481" s="8">
        <v>3097.53062134319</v>
      </c>
      <c r="AI481" s="8">
        <v>2826.2514559747001</v>
      </c>
      <c r="AJ481" s="8">
        <v>3029.4750996827102</v>
      </c>
      <c r="AK481" s="8">
        <v>3552</v>
      </c>
      <c r="AL481" s="8">
        <v>810.71173119083016</v>
      </c>
      <c r="AM481" s="8">
        <v>5809.25</v>
      </c>
      <c r="AN481" s="8">
        <v>3012.2230622894822</v>
      </c>
      <c r="AP481" s="5">
        <f t="shared" si="67"/>
        <v>3564.5</v>
      </c>
      <c r="AQ481" s="5">
        <f t="shared" si="68"/>
        <v>5672.25</v>
      </c>
      <c r="AR481" s="5">
        <f t="shared" si="69"/>
        <v>761.65944685576494</v>
      </c>
      <c r="AS481" s="5">
        <f t="shared" si="70"/>
        <v>2920.3932821645349</v>
      </c>
      <c r="AT481" s="5">
        <f t="shared" si="71"/>
        <v>203</v>
      </c>
      <c r="AU481" s="5" t="str">
        <f t="shared" si="73"/>
        <v>Italy</v>
      </c>
      <c r="AW481" s="5">
        <f t="shared" si="72"/>
        <v>203</v>
      </c>
    </row>
    <row r="482" spans="1:49" x14ac:dyDescent="0.2">
      <c r="A482" s="7" t="s">
        <v>3022</v>
      </c>
      <c r="B482" s="7" t="s">
        <v>1226</v>
      </c>
      <c r="C482" s="7" t="s">
        <v>1227</v>
      </c>
      <c r="D482" s="7">
        <v>211428</v>
      </c>
      <c r="E482" s="8">
        <v>3617</v>
      </c>
      <c r="F482" s="8">
        <v>4136</v>
      </c>
      <c r="G482" s="8">
        <v>3406</v>
      </c>
      <c r="H482" s="8">
        <v>3414</v>
      </c>
      <c r="I482" s="8">
        <v>3213</v>
      </c>
      <c r="J482" s="8">
        <v>3766</v>
      </c>
      <c r="K482" s="8">
        <v>3700</v>
      </c>
      <c r="L482" s="8">
        <v>2940</v>
      </c>
      <c r="M482" s="8">
        <v>825.594404329128</v>
      </c>
      <c r="N482" s="8">
        <v>1295.7781286971299</v>
      </c>
      <c r="O482" s="8">
        <v>937.16302996064098</v>
      </c>
      <c r="P482" s="8">
        <v>899.92653547222994</v>
      </c>
      <c r="Q482" s="8">
        <v>706.726544586454</v>
      </c>
      <c r="R482" s="8">
        <v>774.88524810651404</v>
      </c>
      <c r="S482" s="8">
        <v>786.51303148817101</v>
      </c>
      <c r="T482" s="8">
        <v>580.93066536075901</v>
      </c>
      <c r="U482" s="8">
        <v>5997</v>
      </c>
      <c r="V482" s="8">
        <v>6707</v>
      </c>
      <c r="W482" s="8">
        <v>6114</v>
      </c>
      <c r="X482" s="8">
        <v>6397</v>
      </c>
      <c r="Y482" s="8">
        <v>5929</v>
      </c>
      <c r="Z482" s="8">
        <v>6276</v>
      </c>
      <c r="AA482" s="8">
        <v>5817</v>
      </c>
      <c r="AB482" s="8">
        <v>5764</v>
      </c>
      <c r="AC482" s="8">
        <v>3081.3873223778801</v>
      </c>
      <c r="AD482" s="8">
        <v>3563.9522264071002</v>
      </c>
      <c r="AE482" s="8">
        <v>2865.13560201566</v>
      </c>
      <c r="AF482" s="8">
        <v>3248.8693689351599</v>
      </c>
      <c r="AG482" s="8">
        <v>2744.3420528603401</v>
      </c>
      <c r="AH482" s="8">
        <v>3188.3313059028501</v>
      </c>
      <c r="AI482" s="8">
        <v>2789.3667108859199</v>
      </c>
      <c r="AJ482" s="8">
        <v>2955.7959428204399</v>
      </c>
      <c r="AK482" s="8">
        <v>3524</v>
      </c>
      <c r="AL482" s="8">
        <v>850.93969850012832</v>
      </c>
      <c r="AM482" s="8">
        <v>6125.125</v>
      </c>
      <c r="AN482" s="8">
        <v>3054.6475665256689</v>
      </c>
      <c r="AP482" s="5">
        <f t="shared" si="67"/>
        <v>3404.75</v>
      </c>
      <c r="AQ482" s="5">
        <f t="shared" si="68"/>
        <v>5946.5</v>
      </c>
      <c r="AR482" s="5">
        <f t="shared" si="69"/>
        <v>749.79640500282562</v>
      </c>
      <c r="AS482" s="5">
        <f t="shared" si="70"/>
        <v>2919.4590031173871</v>
      </c>
      <c r="AT482" s="5">
        <f t="shared" si="71"/>
        <v>172</v>
      </c>
      <c r="AU482" s="5" t="str">
        <f t="shared" si="73"/>
        <v>Italy</v>
      </c>
      <c r="AW482" s="5">
        <f t="shared" si="72"/>
        <v>172</v>
      </c>
    </row>
    <row r="483" spans="1:49" x14ac:dyDescent="0.2">
      <c r="A483" s="7" t="s">
        <v>3022</v>
      </c>
      <c r="B483" s="7" t="s">
        <v>1229</v>
      </c>
      <c r="C483" s="7" t="s">
        <v>1230</v>
      </c>
      <c r="D483" s="7">
        <v>258398</v>
      </c>
      <c r="E483" s="8">
        <v>3377</v>
      </c>
      <c r="F483" s="8">
        <v>4032</v>
      </c>
      <c r="G483" s="8">
        <v>3385</v>
      </c>
      <c r="H483" s="8">
        <v>3481</v>
      </c>
      <c r="I483" s="8">
        <v>2883</v>
      </c>
      <c r="J483" s="8">
        <v>3453</v>
      </c>
      <c r="K483" s="8">
        <v>3563</v>
      </c>
      <c r="L483" s="8">
        <v>3159</v>
      </c>
      <c r="M483" s="8">
        <v>676.71499168591004</v>
      </c>
      <c r="N483" s="8">
        <v>977.20637269644806</v>
      </c>
      <c r="O483" s="8">
        <v>749.35285853272205</v>
      </c>
      <c r="P483" s="8">
        <v>776.98940174454594</v>
      </c>
      <c r="Q483" s="8">
        <v>577.24337101290996</v>
      </c>
      <c r="R483" s="8">
        <v>816.627130040515</v>
      </c>
      <c r="S483" s="8">
        <v>782.70312100494402</v>
      </c>
      <c r="T483" s="8">
        <v>776.30511114259195</v>
      </c>
      <c r="U483" s="8">
        <v>5684</v>
      </c>
      <c r="V483" s="8">
        <v>6121</v>
      </c>
      <c r="W483" s="8">
        <v>5864</v>
      </c>
      <c r="X483" s="8">
        <v>5888</v>
      </c>
      <c r="Y483" s="8">
        <v>5265</v>
      </c>
      <c r="Z483" s="8">
        <v>6074</v>
      </c>
      <c r="AA483" s="8">
        <v>5627</v>
      </c>
      <c r="AB483" s="8">
        <v>5555</v>
      </c>
      <c r="AC483" s="8">
        <v>2067.4834213758199</v>
      </c>
      <c r="AD483" s="8">
        <v>2822.8538630476601</v>
      </c>
      <c r="AE483" s="8">
        <v>2538.9751944306199</v>
      </c>
      <c r="AF483" s="8">
        <v>2963.89355205109</v>
      </c>
      <c r="AG483" s="8">
        <v>2024.5214876214</v>
      </c>
      <c r="AH483" s="8">
        <v>3013.2530293721002</v>
      </c>
      <c r="AI483" s="8">
        <v>2380.6082378029901</v>
      </c>
      <c r="AJ483" s="8">
        <v>2901.3398291148701</v>
      </c>
      <c r="AK483" s="8">
        <v>3416.625</v>
      </c>
      <c r="AL483" s="8">
        <v>766.64279473257329</v>
      </c>
      <c r="AM483" s="8">
        <v>5759.75</v>
      </c>
      <c r="AN483" s="8">
        <v>2589.1160768520685</v>
      </c>
      <c r="AP483" s="5">
        <f t="shared" si="67"/>
        <v>3264.5</v>
      </c>
      <c r="AQ483" s="5">
        <f t="shared" si="68"/>
        <v>5630.25</v>
      </c>
      <c r="AR483" s="5">
        <f t="shared" si="69"/>
        <v>745.97362698910138</v>
      </c>
      <c r="AS483" s="5">
        <f t="shared" si="70"/>
        <v>2579.93064597784</v>
      </c>
      <c r="AT483" s="5">
        <f t="shared" si="71"/>
        <v>151</v>
      </c>
      <c r="AU483" s="5" t="str">
        <f t="shared" si="73"/>
        <v>Italy</v>
      </c>
      <c r="AW483" s="5">
        <f t="shared" si="72"/>
        <v>151</v>
      </c>
    </row>
    <row r="484" spans="1:49" x14ac:dyDescent="0.2">
      <c r="A484" s="7" t="s">
        <v>3022</v>
      </c>
      <c r="B484" s="7" t="s">
        <v>1232</v>
      </c>
      <c r="C484" s="7" t="s">
        <v>1233</v>
      </c>
      <c r="D484" s="7">
        <v>185544</v>
      </c>
      <c r="E484" s="8">
        <v>5698</v>
      </c>
      <c r="F484" s="8">
        <v>6559</v>
      </c>
      <c r="G484" s="8">
        <v>5503</v>
      </c>
      <c r="H484" s="8">
        <v>5756</v>
      </c>
      <c r="I484" s="8">
        <v>5782</v>
      </c>
      <c r="J484" s="8">
        <v>6318</v>
      </c>
      <c r="K484" s="8">
        <v>5700</v>
      </c>
      <c r="L484" s="8">
        <v>5078</v>
      </c>
      <c r="M484" s="8">
        <v>2742.0914196860199</v>
      </c>
      <c r="N484" s="8">
        <v>3417.2148935928499</v>
      </c>
      <c r="O484" s="8">
        <v>2404.0786167669698</v>
      </c>
      <c r="P484" s="8">
        <v>2340.9258489096301</v>
      </c>
      <c r="Q484" s="8">
        <v>2277.6237967235702</v>
      </c>
      <c r="R484" s="8">
        <v>2832.4261485289098</v>
      </c>
      <c r="S484" s="8">
        <v>2467.6442294631902</v>
      </c>
      <c r="T484" s="8">
        <v>2153.4200331749898</v>
      </c>
      <c r="U484" s="8">
        <v>7438</v>
      </c>
      <c r="V484" s="8">
        <v>7688</v>
      </c>
      <c r="W484" s="8">
        <v>7132</v>
      </c>
      <c r="X484" s="8">
        <v>7210</v>
      </c>
      <c r="Y484" s="8">
        <v>6870</v>
      </c>
      <c r="Z484" s="8">
        <v>7190</v>
      </c>
      <c r="AA484" s="8">
        <v>7628</v>
      </c>
      <c r="AB484" s="8">
        <v>7077</v>
      </c>
      <c r="AC484" s="8">
        <v>4641.1252987400803</v>
      </c>
      <c r="AD484" s="8">
        <v>5265.5971479500904</v>
      </c>
      <c r="AE484" s="8">
        <v>3675.8536298009999</v>
      </c>
      <c r="AF484" s="8">
        <v>4043.5911310911301</v>
      </c>
      <c r="AG484" s="8">
        <v>3608.3611416594599</v>
      </c>
      <c r="AH484" s="8">
        <v>4353.6386728757498</v>
      </c>
      <c r="AI484" s="8">
        <v>4737.4542170231398</v>
      </c>
      <c r="AJ484" s="8">
        <v>4695.2205236338104</v>
      </c>
      <c r="AK484" s="8">
        <v>5799.25</v>
      </c>
      <c r="AL484" s="8">
        <v>2579.4281233557663</v>
      </c>
      <c r="AM484" s="8">
        <v>7279.125</v>
      </c>
      <c r="AN484" s="8">
        <v>4377.605220346808</v>
      </c>
      <c r="AP484" s="5">
        <f t="shared" si="67"/>
        <v>5719.5</v>
      </c>
      <c r="AQ484" s="5">
        <f t="shared" si="68"/>
        <v>7191.25</v>
      </c>
      <c r="AR484" s="5">
        <f t="shared" si="69"/>
        <v>2414.4080113600585</v>
      </c>
      <c r="AS484" s="5">
        <f t="shared" si="70"/>
        <v>4348.6686387980399</v>
      </c>
      <c r="AT484" s="5">
        <f t="shared" si="71"/>
        <v>431</v>
      </c>
      <c r="AU484" s="5" t="str">
        <f t="shared" si="73"/>
        <v>Italy</v>
      </c>
      <c r="AW484" s="5">
        <f t="shared" si="72"/>
        <v>431</v>
      </c>
    </row>
    <row r="485" spans="1:49" x14ac:dyDescent="0.2">
      <c r="A485" s="7" t="s">
        <v>3022</v>
      </c>
      <c r="B485" s="7" t="s">
        <v>1235</v>
      </c>
      <c r="C485" s="7" t="s">
        <v>1236</v>
      </c>
      <c r="D485" s="7">
        <v>311971</v>
      </c>
      <c r="E485" s="8">
        <v>2571</v>
      </c>
      <c r="F485" s="8">
        <v>2743</v>
      </c>
      <c r="G485" s="8">
        <v>2688</v>
      </c>
      <c r="H485" s="8">
        <v>2855</v>
      </c>
      <c r="I485" s="8">
        <v>2368</v>
      </c>
      <c r="J485" s="8">
        <v>2370</v>
      </c>
      <c r="K485" s="8">
        <v>2692</v>
      </c>
      <c r="L485" s="8">
        <v>2584</v>
      </c>
      <c r="M485" s="8">
        <v>279.041321023043</v>
      </c>
      <c r="N485" s="8">
        <v>431.17331714596202</v>
      </c>
      <c r="O485" s="8">
        <v>335.43971724712702</v>
      </c>
      <c r="P485" s="8">
        <v>332.91531585476702</v>
      </c>
      <c r="Q485" s="8">
        <v>277.63580337976703</v>
      </c>
      <c r="R485" s="8">
        <v>315.13511789636999</v>
      </c>
      <c r="S485" s="8">
        <v>379.550252071177</v>
      </c>
      <c r="T485" s="8">
        <v>352.62958557935002</v>
      </c>
      <c r="U485" s="8">
        <v>4561</v>
      </c>
      <c r="V485" s="8">
        <v>5488</v>
      </c>
      <c r="W485" s="8">
        <v>4874</v>
      </c>
      <c r="X485" s="8">
        <v>5229</v>
      </c>
      <c r="Y485" s="8">
        <v>4843</v>
      </c>
      <c r="Z485" s="8">
        <v>5034</v>
      </c>
      <c r="AA485" s="8">
        <v>4977</v>
      </c>
      <c r="AB485" s="8">
        <v>4700</v>
      </c>
      <c r="AC485" s="8">
        <v>1874.4908470806199</v>
      </c>
      <c r="AD485" s="8">
        <v>2728.98568204609</v>
      </c>
      <c r="AE485" s="8">
        <v>2116.6391118214801</v>
      </c>
      <c r="AF485" s="8">
        <v>2327.87982978639</v>
      </c>
      <c r="AG485" s="8">
        <v>2279.6953811531398</v>
      </c>
      <c r="AH485" s="8">
        <v>2676.9505364148599</v>
      </c>
      <c r="AI485" s="8">
        <v>2400.4358065921001</v>
      </c>
      <c r="AJ485" s="8">
        <v>2312.7532952286901</v>
      </c>
      <c r="AK485" s="8">
        <v>2608.875</v>
      </c>
      <c r="AL485" s="8">
        <v>337.9400537746954</v>
      </c>
      <c r="AM485" s="8">
        <v>4963.25</v>
      </c>
      <c r="AN485" s="8">
        <v>2339.7288112654214</v>
      </c>
      <c r="AP485" s="5">
        <f t="shared" si="67"/>
        <v>2503.5</v>
      </c>
      <c r="AQ485" s="5">
        <f t="shared" si="68"/>
        <v>4888.5</v>
      </c>
      <c r="AR485" s="5">
        <f t="shared" si="69"/>
        <v>331.57321495628628</v>
      </c>
      <c r="AS485" s="5">
        <f t="shared" si="70"/>
        <v>2417.4587548471973</v>
      </c>
      <c r="AT485" s="5">
        <f t="shared" si="71"/>
        <v>56</v>
      </c>
      <c r="AU485" s="5" t="str">
        <f t="shared" si="73"/>
        <v>Italy</v>
      </c>
      <c r="AW485" s="5">
        <f t="shared" si="72"/>
        <v>56</v>
      </c>
    </row>
    <row r="486" spans="1:49" x14ac:dyDescent="0.2">
      <c r="A486" s="7" t="s">
        <v>3022</v>
      </c>
      <c r="B486" s="7" t="s">
        <v>1238</v>
      </c>
      <c r="C486" s="7" t="s">
        <v>1239</v>
      </c>
      <c r="D486" s="7">
        <v>172033</v>
      </c>
      <c r="E486" s="8">
        <v>4085</v>
      </c>
      <c r="F486" s="8">
        <v>3966</v>
      </c>
      <c r="G486" s="8">
        <v>3546</v>
      </c>
      <c r="H486" s="8">
        <v>3938</v>
      </c>
      <c r="I486" s="8">
        <v>3375</v>
      </c>
      <c r="J486" s="8">
        <v>3902</v>
      </c>
      <c r="K486" s="8">
        <v>3978</v>
      </c>
      <c r="L486" s="8">
        <v>3654</v>
      </c>
      <c r="M486" s="8">
        <v>977.89923840020799</v>
      </c>
      <c r="N486" s="8">
        <v>1297.3180932887201</v>
      </c>
      <c r="O486" s="8">
        <v>926.34775218669199</v>
      </c>
      <c r="P486" s="8">
        <v>1001.96490181462</v>
      </c>
      <c r="Q486" s="8">
        <v>783.897961382527</v>
      </c>
      <c r="R486" s="8">
        <v>962.12600637783203</v>
      </c>
      <c r="S486" s="8">
        <v>986.60451482409701</v>
      </c>
      <c r="T486" s="8">
        <v>876.51836605933602</v>
      </c>
      <c r="U486" s="8">
        <v>6222</v>
      </c>
      <c r="V486" s="8">
        <v>7543</v>
      </c>
      <c r="W486" s="8">
        <v>6361</v>
      </c>
      <c r="X486" s="8">
        <v>6340</v>
      </c>
      <c r="Y486" s="8">
        <v>6122</v>
      </c>
      <c r="Z486" s="8">
        <v>6501</v>
      </c>
      <c r="AA486" s="8">
        <v>5356</v>
      </c>
      <c r="AB486" s="8">
        <v>5929</v>
      </c>
      <c r="AC486" s="8">
        <v>3254.8976968429401</v>
      </c>
      <c r="AD486" s="8">
        <v>4771.9552669552704</v>
      </c>
      <c r="AE486" s="8">
        <v>3588.5624757518499</v>
      </c>
      <c r="AF486" s="8">
        <v>3698.4406619369101</v>
      </c>
      <c r="AG486" s="8">
        <v>2981.2367345992002</v>
      </c>
      <c r="AH486" s="8">
        <v>3642.0061537608899</v>
      </c>
      <c r="AI486" s="8">
        <v>2808.6394669583301</v>
      </c>
      <c r="AJ486" s="8">
        <v>3131.4378310310299</v>
      </c>
      <c r="AK486" s="8">
        <v>3805.5</v>
      </c>
      <c r="AL486" s="8">
        <v>976.58460429175398</v>
      </c>
      <c r="AM486" s="8">
        <v>6296.75</v>
      </c>
      <c r="AN486" s="8">
        <v>3484.6470359795526</v>
      </c>
      <c r="AP486" s="5">
        <f t="shared" si="67"/>
        <v>3727.25</v>
      </c>
      <c r="AQ486" s="5">
        <f t="shared" si="68"/>
        <v>5977</v>
      </c>
      <c r="AR486" s="5">
        <f t="shared" si="69"/>
        <v>922.2223500916823</v>
      </c>
      <c r="AS486" s="5">
        <f t="shared" si="70"/>
        <v>3140.8300465873622</v>
      </c>
      <c r="AT486" s="5">
        <f t="shared" si="71"/>
        <v>232</v>
      </c>
      <c r="AU486" s="5" t="str">
        <f t="shared" si="73"/>
        <v>Italy</v>
      </c>
      <c r="AW486" s="5">
        <f t="shared" si="72"/>
        <v>232</v>
      </c>
    </row>
    <row r="487" spans="1:49" x14ac:dyDescent="0.2">
      <c r="A487" s="7" t="s">
        <v>3022</v>
      </c>
      <c r="B487" s="7" t="s">
        <v>1241</v>
      </c>
      <c r="C487" s="7" t="s">
        <v>1242</v>
      </c>
      <c r="D487" s="7">
        <v>187872</v>
      </c>
      <c r="E487" s="8">
        <v>4022</v>
      </c>
      <c r="F487" s="8">
        <v>4601</v>
      </c>
      <c r="G487" s="8">
        <v>4242</v>
      </c>
      <c r="H487" s="8">
        <v>4107</v>
      </c>
      <c r="I487" s="8">
        <v>3892</v>
      </c>
      <c r="J487" s="8">
        <v>4122</v>
      </c>
      <c r="K487" s="8">
        <v>3820</v>
      </c>
      <c r="L487" s="8">
        <v>3289</v>
      </c>
      <c r="M487" s="8">
        <v>1108.4704218327299</v>
      </c>
      <c r="N487" s="8">
        <v>1712.6510549381301</v>
      </c>
      <c r="O487" s="8">
        <v>1053.1002212178901</v>
      </c>
      <c r="P487" s="8">
        <v>1012.11482524513</v>
      </c>
      <c r="Q487" s="8">
        <v>834.28688381688096</v>
      </c>
      <c r="R487" s="8">
        <v>975.44549243644201</v>
      </c>
      <c r="S487" s="8">
        <v>961.66531862640704</v>
      </c>
      <c r="T487" s="8">
        <v>700.67970849559902</v>
      </c>
      <c r="U487" s="8">
        <v>5665</v>
      </c>
      <c r="V487" s="8">
        <v>6768</v>
      </c>
      <c r="W487" s="8">
        <v>6284</v>
      </c>
      <c r="X487" s="8">
        <v>6064</v>
      </c>
      <c r="Y487" s="8">
        <v>5476</v>
      </c>
      <c r="Z487" s="8">
        <v>6928</v>
      </c>
      <c r="AA487" s="8">
        <v>6436</v>
      </c>
      <c r="AB487" s="8">
        <v>5378</v>
      </c>
      <c r="AC487" s="8">
        <v>2895.4155855179902</v>
      </c>
      <c r="AD487" s="8">
        <v>4233.8755164488102</v>
      </c>
      <c r="AE487" s="8">
        <v>2702.50980709132</v>
      </c>
      <c r="AF487" s="8">
        <v>2893.3506725996999</v>
      </c>
      <c r="AG487" s="8">
        <v>2126.1061571120399</v>
      </c>
      <c r="AH487" s="8">
        <v>3502.9620093958301</v>
      </c>
      <c r="AI487" s="8">
        <v>3329.2366954991498</v>
      </c>
      <c r="AJ487" s="8">
        <v>2668.48728367072</v>
      </c>
      <c r="AK487" s="8">
        <v>4011.875</v>
      </c>
      <c r="AL487" s="8">
        <v>1044.8017408261512</v>
      </c>
      <c r="AM487" s="8">
        <v>6124.875</v>
      </c>
      <c r="AN487" s="8">
        <v>3043.9929659169447</v>
      </c>
      <c r="AP487" s="5">
        <f t="shared" si="67"/>
        <v>3780.75</v>
      </c>
      <c r="AQ487" s="5">
        <f t="shared" si="68"/>
        <v>6054.5</v>
      </c>
      <c r="AR487" s="5">
        <f t="shared" si="69"/>
        <v>896.8384457240918</v>
      </c>
      <c r="AS487" s="5">
        <f t="shared" si="70"/>
        <v>2906.6980364194351</v>
      </c>
      <c r="AT487" s="5">
        <f t="shared" si="71"/>
        <v>241</v>
      </c>
      <c r="AU487" s="5" t="str">
        <f t="shared" si="73"/>
        <v>Italy</v>
      </c>
      <c r="AW487" s="5">
        <f t="shared" si="72"/>
        <v>241</v>
      </c>
    </row>
    <row r="488" spans="1:49" x14ac:dyDescent="0.2">
      <c r="A488" s="7" t="s">
        <v>3022</v>
      </c>
      <c r="B488" s="7" t="s">
        <v>1244</v>
      </c>
      <c r="C488" s="7" t="s">
        <v>1245</v>
      </c>
      <c r="D488" s="7">
        <v>229844</v>
      </c>
      <c r="E488" s="8">
        <v>2733</v>
      </c>
      <c r="F488" s="8">
        <v>3376</v>
      </c>
      <c r="G488" s="8">
        <v>2828</v>
      </c>
      <c r="H488" s="8">
        <v>2570</v>
      </c>
      <c r="I488" s="8">
        <v>2422</v>
      </c>
      <c r="J488" s="8">
        <v>2583</v>
      </c>
      <c r="K488" s="8">
        <v>2913</v>
      </c>
      <c r="L488" s="8">
        <v>2589</v>
      </c>
      <c r="M488" s="8">
        <v>298.10196405342799</v>
      </c>
      <c r="N488" s="8">
        <v>556.28155477061898</v>
      </c>
      <c r="O488" s="8">
        <v>367.72103668772797</v>
      </c>
      <c r="P488" s="8">
        <v>310.604799073202</v>
      </c>
      <c r="Q488" s="8">
        <v>268.59234893358501</v>
      </c>
      <c r="R488" s="8">
        <v>323.18057808852802</v>
      </c>
      <c r="S488" s="8">
        <v>422.46164269894302</v>
      </c>
      <c r="T488" s="8">
        <v>356.57574162694198</v>
      </c>
      <c r="U488" s="8">
        <v>5172</v>
      </c>
      <c r="V488" s="8">
        <v>5847</v>
      </c>
      <c r="W488" s="8">
        <v>5101</v>
      </c>
      <c r="X488" s="8">
        <v>4912</v>
      </c>
      <c r="Y488" s="8">
        <v>5231</v>
      </c>
      <c r="Z488" s="8">
        <v>5801</v>
      </c>
      <c r="AA488" s="8">
        <v>5232</v>
      </c>
      <c r="AB488" s="8">
        <v>5165</v>
      </c>
      <c r="AC488" s="8">
        <v>2154.9556915940602</v>
      </c>
      <c r="AD488" s="8">
        <v>3159.4917717132998</v>
      </c>
      <c r="AE488" s="8">
        <v>2177.3153751126902</v>
      </c>
      <c r="AF488" s="8">
        <v>2182.55029834586</v>
      </c>
      <c r="AG488" s="8">
        <v>2214.87151759993</v>
      </c>
      <c r="AH488" s="8">
        <v>2784.0742528676001</v>
      </c>
      <c r="AI488" s="8">
        <v>2436.6206726464502</v>
      </c>
      <c r="AJ488" s="8">
        <v>2436.5991108172302</v>
      </c>
      <c r="AK488" s="8">
        <v>2751.75</v>
      </c>
      <c r="AL488" s="8">
        <v>362.93995824162192</v>
      </c>
      <c r="AM488" s="8">
        <v>5307.625</v>
      </c>
      <c r="AN488" s="8">
        <v>2443.3098363371405</v>
      </c>
      <c r="AP488" s="5">
        <f t="shared" si="67"/>
        <v>2626.75</v>
      </c>
      <c r="AQ488" s="5">
        <f t="shared" si="68"/>
        <v>5357.25</v>
      </c>
      <c r="AR488" s="5">
        <f t="shared" si="69"/>
        <v>336.28302208424003</v>
      </c>
      <c r="AS488" s="5">
        <f t="shared" si="70"/>
        <v>2468.0413884828022</v>
      </c>
      <c r="AT488" s="5">
        <f t="shared" si="71"/>
        <v>64</v>
      </c>
      <c r="AU488" s="5" t="str">
        <f t="shared" si="73"/>
        <v>Italy</v>
      </c>
      <c r="AW488" s="5">
        <f t="shared" si="72"/>
        <v>64</v>
      </c>
    </row>
    <row r="489" spans="1:49" x14ac:dyDescent="0.2">
      <c r="A489" s="7" t="s">
        <v>3022</v>
      </c>
      <c r="B489" s="7" t="s">
        <v>1247</v>
      </c>
      <c r="C489" s="7" t="s">
        <v>1248</v>
      </c>
      <c r="D489" s="7">
        <v>169133</v>
      </c>
      <c r="E489" s="8">
        <v>4641</v>
      </c>
      <c r="F489" s="8">
        <v>5127</v>
      </c>
      <c r="G489" s="8">
        <v>4257</v>
      </c>
      <c r="H489" s="8">
        <v>4824</v>
      </c>
      <c r="I489" s="8">
        <v>4412</v>
      </c>
      <c r="J489" s="8">
        <v>4964</v>
      </c>
      <c r="K489" s="8">
        <v>5196</v>
      </c>
      <c r="L489" s="8">
        <v>3769</v>
      </c>
      <c r="M489" s="8">
        <v>1693.38945508243</v>
      </c>
      <c r="N489" s="8">
        <v>2487.0910093102202</v>
      </c>
      <c r="O489" s="8">
        <v>1688.0783612349501</v>
      </c>
      <c r="P489" s="8">
        <v>1613.23519582828</v>
      </c>
      <c r="Q489" s="8">
        <v>1431.5507338616801</v>
      </c>
      <c r="R489" s="8">
        <v>1601.3616328117</v>
      </c>
      <c r="S489" s="8">
        <v>1785.62919749247</v>
      </c>
      <c r="T489" s="8">
        <v>1314.95371332489</v>
      </c>
      <c r="U489" s="8">
        <v>6687</v>
      </c>
      <c r="V489" s="8">
        <v>7348</v>
      </c>
      <c r="W489" s="8">
        <v>7237</v>
      </c>
      <c r="X489" s="8">
        <v>7517</v>
      </c>
      <c r="Y489" s="8">
        <v>6842</v>
      </c>
      <c r="Z489" s="8">
        <v>7278</v>
      </c>
      <c r="AA489" s="8">
        <v>7531</v>
      </c>
      <c r="AB489" s="8">
        <v>6818</v>
      </c>
      <c r="AC489" s="8">
        <v>3538.26540234307</v>
      </c>
      <c r="AD489" s="8">
        <v>4921.47034252297</v>
      </c>
      <c r="AE489" s="8">
        <v>4114.2415894482001</v>
      </c>
      <c r="AF489" s="8">
        <v>4717.9379126281801</v>
      </c>
      <c r="AG489" s="8">
        <v>3458.0923033817098</v>
      </c>
      <c r="AH489" s="8">
        <v>3844.72231166446</v>
      </c>
      <c r="AI489" s="8">
        <v>4532.1451495364499</v>
      </c>
      <c r="AJ489" s="8">
        <v>4193.2208041718104</v>
      </c>
      <c r="AK489" s="8">
        <v>4648.75</v>
      </c>
      <c r="AL489" s="8">
        <v>1701.9111623683277</v>
      </c>
      <c r="AM489" s="8">
        <v>7157.25</v>
      </c>
      <c r="AN489" s="8">
        <v>4165.011976962106</v>
      </c>
      <c r="AP489" s="5">
        <f t="shared" si="67"/>
        <v>4585.25</v>
      </c>
      <c r="AQ489" s="5">
        <f t="shared" si="68"/>
        <v>7117.25</v>
      </c>
      <c r="AR489" s="5">
        <f t="shared" si="69"/>
        <v>1549.3460946638038</v>
      </c>
      <c r="AS489" s="5">
        <f t="shared" si="70"/>
        <v>4007.0451421886073</v>
      </c>
      <c r="AT489" s="5">
        <f t="shared" si="71"/>
        <v>329</v>
      </c>
      <c r="AU489" s="5" t="str">
        <f t="shared" si="73"/>
        <v>Italy</v>
      </c>
      <c r="AW489" s="5">
        <f t="shared" si="72"/>
        <v>329</v>
      </c>
    </row>
    <row r="490" spans="1:49" x14ac:dyDescent="0.2">
      <c r="A490" s="7" t="s">
        <v>3022</v>
      </c>
      <c r="B490" s="7" t="s">
        <v>1250</v>
      </c>
      <c r="C490" s="7" t="s">
        <v>1251</v>
      </c>
      <c r="D490" s="7">
        <v>159751</v>
      </c>
      <c r="E490" s="8">
        <v>3552</v>
      </c>
      <c r="F490" s="8">
        <v>3757</v>
      </c>
      <c r="G490" s="8">
        <v>3212</v>
      </c>
      <c r="H490" s="8">
        <v>2924</v>
      </c>
      <c r="I490" s="8">
        <v>3032</v>
      </c>
      <c r="J490" s="8">
        <v>3061</v>
      </c>
      <c r="K490" s="8">
        <v>3529</v>
      </c>
      <c r="L490" s="8">
        <v>3082</v>
      </c>
      <c r="M490" s="8">
        <v>739.779726914854</v>
      </c>
      <c r="N490" s="8">
        <v>1048.16645425768</v>
      </c>
      <c r="O490" s="8">
        <v>731.28785970353397</v>
      </c>
      <c r="P490" s="8">
        <v>622.53194163232001</v>
      </c>
      <c r="Q490" s="8">
        <v>520.42129958344799</v>
      </c>
      <c r="R490" s="8">
        <v>675.79387678306296</v>
      </c>
      <c r="S490" s="8">
        <v>777.05143745618204</v>
      </c>
      <c r="T490" s="8">
        <v>665.95375624840199</v>
      </c>
      <c r="U490" s="8">
        <v>5551</v>
      </c>
      <c r="V490" s="8">
        <v>6670</v>
      </c>
      <c r="W490" s="8">
        <v>6041</v>
      </c>
      <c r="X490" s="8">
        <v>5555</v>
      </c>
      <c r="Y490" s="8">
        <v>5644</v>
      </c>
      <c r="Z490" s="8">
        <v>6141</v>
      </c>
      <c r="AA490" s="8">
        <v>6365</v>
      </c>
      <c r="AB490" s="8">
        <v>6068</v>
      </c>
      <c r="AC490" s="8">
        <v>2688.8172765529898</v>
      </c>
      <c r="AD490" s="8">
        <v>3949.55408951352</v>
      </c>
      <c r="AE490" s="8">
        <v>2961.2938291089599</v>
      </c>
      <c r="AF490" s="8">
        <v>2986.0520489539299</v>
      </c>
      <c r="AG490" s="8">
        <v>2677.6020955275599</v>
      </c>
      <c r="AH490" s="8">
        <v>3528.6479850025398</v>
      </c>
      <c r="AI490" s="8">
        <v>3309.8146898858499</v>
      </c>
      <c r="AJ490" s="8">
        <v>3099.8089656543698</v>
      </c>
      <c r="AK490" s="8">
        <v>3268.625</v>
      </c>
      <c r="AL490" s="8">
        <v>722.62329407243533</v>
      </c>
      <c r="AM490" s="8">
        <v>6004.375</v>
      </c>
      <c r="AN490" s="8">
        <v>3150.1988725249653</v>
      </c>
      <c r="AP490" s="5">
        <f t="shared" si="67"/>
        <v>3176</v>
      </c>
      <c r="AQ490" s="5">
        <f t="shared" si="68"/>
        <v>6054.5</v>
      </c>
      <c r="AR490" s="5">
        <f t="shared" si="69"/>
        <v>652.35046234068307</v>
      </c>
      <c r="AS490" s="5">
        <f t="shared" si="70"/>
        <v>3153.96843401758</v>
      </c>
      <c r="AT490" s="5">
        <f t="shared" si="71"/>
        <v>132</v>
      </c>
      <c r="AU490" s="5" t="str">
        <f t="shared" si="73"/>
        <v>Italy</v>
      </c>
      <c r="AW490" s="5">
        <f t="shared" si="72"/>
        <v>132</v>
      </c>
    </row>
    <row r="491" spans="1:49" x14ac:dyDescent="0.2">
      <c r="A491" s="7" t="s">
        <v>3022</v>
      </c>
      <c r="B491" s="7" t="s">
        <v>1253</v>
      </c>
      <c r="C491" s="7" t="s">
        <v>1254</v>
      </c>
      <c r="D491" s="7">
        <v>133371</v>
      </c>
      <c r="E491" s="8">
        <v>3590</v>
      </c>
      <c r="F491" s="8">
        <v>4153</v>
      </c>
      <c r="G491" s="8">
        <v>3563</v>
      </c>
      <c r="H491" s="8">
        <v>3567</v>
      </c>
      <c r="I491" s="8">
        <v>3317</v>
      </c>
      <c r="J491" s="8">
        <v>3546</v>
      </c>
      <c r="K491" s="8">
        <v>3854</v>
      </c>
      <c r="L491" s="8">
        <v>3203</v>
      </c>
      <c r="M491" s="8">
        <v>849.91841964024297</v>
      </c>
      <c r="N491" s="8">
        <v>1246.3975377952199</v>
      </c>
      <c r="O491" s="8">
        <v>904.78241668792305</v>
      </c>
      <c r="P491" s="8">
        <v>840.83119230277896</v>
      </c>
      <c r="Q491" s="8">
        <v>712.52053940556004</v>
      </c>
      <c r="R491" s="8">
        <v>748.81478234058898</v>
      </c>
      <c r="S491" s="8">
        <v>950.47425678292404</v>
      </c>
      <c r="T491" s="8">
        <v>798.13265152319298</v>
      </c>
      <c r="U491" s="8">
        <v>6045</v>
      </c>
      <c r="V491" s="8">
        <v>6749</v>
      </c>
      <c r="W491" s="8">
        <v>6600</v>
      </c>
      <c r="X491" s="8">
        <v>6411</v>
      </c>
      <c r="Y491" s="8">
        <v>6014</v>
      </c>
      <c r="Z491" s="8">
        <v>6489</v>
      </c>
      <c r="AA491" s="8">
        <v>6422</v>
      </c>
      <c r="AB491" s="8">
        <v>6402</v>
      </c>
      <c r="AC491" s="8">
        <v>3188.8221950872698</v>
      </c>
      <c r="AD491" s="8">
        <v>3933.8987828723898</v>
      </c>
      <c r="AE491" s="8">
        <v>3402.5754169495899</v>
      </c>
      <c r="AF491" s="8">
        <v>3287.7068671444699</v>
      </c>
      <c r="AG491" s="8">
        <v>3119.4204697884302</v>
      </c>
      <c r="AH491" s="8">
        <v>3591.5232114999999</v>
      </c>
      <c r="AI491" s="8">
        <v>3775.7059065380399</v>
      </c>
      <c r="AJ491" s="8">
        <v>3892.7841368276399</v>
      </c>
      <c r="AK491" s="8">
        <v>3599.125</v>
      </c>
      <c r="AL491" s="8">
        <v>881.48397455980398</v>
      </c>
      <c r="AM491" s="8">
        <v>6391.5</v>
      </c>
      <c r="AN491" s="8">
        <v>3524.0546233384789</v>
      </c>
      <c r="AP491" s="5">
        <f t="shared" si="67"/>
        <v>3480</v>
      </c>
      <c r="AQ491" s="5">
        <f t="shared" si="68"/>
        <v>6331.75</v>
      </c>
      <c r="AR491" s="5">
        <f t="shared" si="69"/>
        <v>810.15468447100898</v>
      </c>
      <c r="AS491" s="5">
        <f t="shared" si="70"/>
        <v>3594.8584311635277</v>
      </c>
      <c r="AT491" s="5">
        <f t="shared" si="71"/>
        <v>187</v>
      </c>
      <c r="AU491" s="5" t="str">
        <f t="shared" si="73"/>
        <v>Italy</v>
      </c>
      <c r="AW491" s="5">
        <f t="shared" si="72"/>
        <v>187</v>
      </c>
    </row>
    <row r="492" spans="1:49" x14ac:dyDescent="0.2">
      <c r="A492" s="7" t="s">
        <v>3022</v>
      </c>
      <c r="B492" s="7" t="s">
        <v>1256</v>
      </c>
      <c r="C492" s="7" t="s">
        <v>1257</v>
      </c>
      <c r="D492" s="7">
        <v>152840</v>
      </c>
      <c r="E492" s="8">
        <v>3535</v>
      </c>
      <c r="F492" s="8">
        <v>4119</v>
      </c>
      <c r="G492" s="8">
        <v>3509</v>
      </c>
      <c r="H492" s="8">
        <v>3935</v>
      </c>
      <c r="I492" s="8">
        <v>3247</v>
      </c>
      <c r="J492" s="8">
        <v>3748</v>
      </c>
      <c r="K492" s="8">
        <v>4012</v>
      </c>
      <c r="L492" s="8">
        <v>3525</v>
      </c>
      <c r="M492" s="8">
        <v>838.71983480946903</v>
      </c>
      <c r="N492" s="8">
        <v>1328.76421588523</v>
      </c>
      <c r="O492" s="8">
        <v>1048.8963718051</v>
      </c>
      <c r="P492" s="8">
        <v>936.06401572080904</v>
      </c>
      <c r="Q492" s="8">
        <v>811.06695918139303</v>
      </c>
      <c r="R492" s="8">
        <v>955.10160761997099</v>
      </c>
      <c r="S492" s="8">
        <v>1129.1299733702499</v>
      </c>
      <c r="T492" s="8">
        <v>909.41065468050897</v>
      </c>
      <c r="U492" s="8">
        <v>6891</v>
      </c>
      <c r="V492" s="8">
        <v>6809</v>
      </c>
      <c r="W492" s="8">
        <v>7028</v>
      </c>
      <c r="X492" s="8">
        <v>6322</v>
      </c>
      <c r="Y492" s="8">
        <v>6123</v>
      </c>
      <c r="Z492" s="8">
        <v>6822</v>
      </c>
      <c r="AA492" s="8">
        <v>6595</v>
      </c>
      <c r="AB492" s="8">
        <v>6698</v>
      </c>
      <c r="AC492" s="8">
        <v>3687.5475799781898</v>
      </c>
      <c r="AD492" s="8">
        <v>4360.7656895923401</v>
      </c>
      <c r="AE492" s="8">
        <v>3946.69347418708</v>
      </c>
      <c r="AF492" s="8">
        <v>3387.4367762512302</v>
      </c>
      <c r="AG492" s="8">
        <v>3314.1301677653701</v>
      </c>
      <c r="AH492" s="8">
        <v>4183.7924112216897</v>
      </c>
      <c r="AI492" s="8">
        <v>4091.16626888071</v>
      </c>
      <c r="AJ492" s="8">
        <v>3781.4315853113399</v>
      </c>
      <c r="AK492" s="8">
        <v>3703.75</v>
      </c>
      <c r="AL492" s="8">
        <v>994.6442041340913</v>
      </c>
      <c r="AM492" s="8">
        <v>6661</v>
      </c>
      <c r="AN492" s="8">
        <v>3844.1204941484934</v>
      </c>
      <c r="AP492" s="5">
        <f t="shared" si="67"/>
        <v>3633</v>
      </c>
      <c r="AQ492" s="5">
        <f t="shared" si="68"/>
        <v>6559.5</v>
      </c>
      <c r="AR492" s="5">
        <f t="shared" si="69"/>
        <v>948.15464211458641</v>
      </c>
      <c r="AS492" s="5">
        <f t="shared" si="70"/>
        <v>3842.6301082947775</v>
      </c>
      <c r="AT492" s="5">
        <f t="shared" si="71"/>
        <v>216</v>
      </c>
      <c r="AU492" s="5" t="str">
        <f t="shared" si="73"/>
        <v>Italy</v>
      </c>
      <c r="AW492" s="5">
        <f t="shared" si="72"/>
        <v>216</v>
      </c>
    </row>
    <row r="493" spans="1:49" x14ac:dyDescent="0.2">
      <c r="A493" s="7" t="s">
        <v>3022</v>
      </c>
      <c r="B493" s="7" t="s">
        <v>1259</v>
      </c>
      <c r="C493" s="7" t="s">
        <v>1260</v>
      </c>
      <c r="D493" s="7">
        <v>97459</v>
      </c>
      <c r="E493" s="8">
        <v>4297</v>
      </c>
      <c r="F493" s="8">
        <v>5156</v>
      </c>
      <c r="G493" s="8">
        <v>4189</v>
      </c>
      <c r="H493" s="8">
        <v>4252</v>
      </c>
      <c r="I493" s="8">
        <v>4124</v>
      </c>
      <c r="J493" s="8">
        <v>4621</v>
      </c>
      <c r="K493" s="8">
        <v>4508</v>
      </c>
      <c r="L493" s="8">
        <v>4766</v>
      </c>
      <c r="M493" s="8">
        <v>1490.2791041272201</v>
      </c>
      <c r="N493" s="8">
        <v>2177.9123105274698</v>
      </c>
      <c r="O493" s="8">
        <v>1162.3866320574</v>
      </c>
      <c r="P493" s="8">
        <v>1271.1769500571099</v>
      </c>
      <c r="Q493" s="8">
        <v>1227.94467644717</v>
      </c>
      <c r="R493" s="8">
        <v>1492.64564892509</v>
      </c>
      <c r="S493" s="8">
        <v>1251.2834211044701</v>
      </c>
      <c r="T493" s="8">
        <v>1523.8954661810501</v>
      </c>
      <c r="U493" s="8">
        <v>7160</v>
      </c>
      <c r="V493" s="8">
        <v>7050</v>
      </c>
      <c r="W493" s="8">
        <v>5386</v>
      </c>
      <c r="X493" s="8">
        <v>5993</v>
      </c>
      <c r="Y493" s="8">
        <v>5728</v>
      </c>
      <c r="Z493" s="8">
        <v>5878</v>
      </c>
      <c r="AA493" s="8">
        <v>6222</v>
      </c>
      <c r="AB493" s="8">
        <v>6432</v>
      </c>
      <c r="AC493" s="8">
        <v>3859.54560288926</v>
      </c>
      <c r="AD493" s="8">
        <v>4177.6912846189998</v>
      </c>
      <c r="AE493" s="8">
        <v>2058.3996041816799</v>
      </c>
      <c r="AF493" s="8">
        <v>2461.04117972835</v>
      </c>
      <c r="AG493" s="8">
        <v>2199.9035720740098</v>
      </c>
      <c r="AH493" s="8">
        <v>2580.9080438975702</v>
      </c>
      <c r="AI493" s="8">
        <v>2928.6262911386998</v>
      </c>
      <c r="AJ493" s="8">
        <v>3784.7542990706202</v>
      </c>
      <c r="AK493" s="8">
        <v>4489.125</v>
      </c>
      <c r="AL493" s="8">
        <v>1449.6905261783725</v>
      </c>
      <c r="AM493" s="8">
        <v>6231.125</v>
      </c>
      <c r="AN493" s="8">
        <v>3006.3587346998988</v>
      </c>
      <c r="AP493" s="5">
        <f t="shared" si="67"/>
        <v>4504.75</v>
      </c>
      <c r="AQ493" s="5">
        <f t="shared" si="68"/>
        <v>6065</v>
      </c>
      <c r="AR493" s="5">
        <f t="shared" si="69"/>
        <v>1353.3892325429781</v>
      </c>
      <c r="AS493" s="5">
        <f t="shared" si="70"/>
        <v>2873.548051545225</v>
      </c>
      <c r="AT493" s="5">
        <f t="shared" si="71"/>
        <v>321</v>
      </c>
      <c r="AU493" s="5" t="str">
        <f t="shared" si="73"/>
        <v>Italy</v>
      </c>
      <c r="AW493" s="5">
        <f t="shared" si="72"/>
        <v>321</v>
      </c>
    </row>
    <row r="494" spans="1:49" x14ac:dyDescent="0.2">
      <c r="A494" s="7" t="s">
        <v>3022</v>
      </c>
      <c r="B494" s="7" t="s">
        <v>1262</v>
      </c>
      <c r="C494" s="7" t="s">
        <v>1263</v>
      </c>
      <c r="D494" s="7">
        <v>153718</v>
      </c>
      <c r="E494" s="8">
        <v>3992</v>
      </c>
      <c r="F494" s="8">
        <v>4839</v>
      </c>
      <c r="G494" s="8">
        <v>4106</v>
      </c>
      <c r="H494" s="8">
        <v>4004</v>
      </c>
      <c r="I494" s="8">
        <v>3506</v>
      </c>
      <c r="J494" s="8">
        <v>3851</v>
      </c>
      <c r="K494" s="8">
        <v>4544</v>
      </c>
      <c r="L494" s="8">
        <v>4616</v>
      </c>
      <c r="M494" s="8">
        <v>1123.81172964344</v>
      </c>
      <c r="N494" s="8">
        <v>1927.1818023108001</v>
      </c>
      <c r="O494" s="8">
        <v>1119.4824787069099</v>
      </c>
      <c r="P494" s="8">
        <v>1121.4392486530401</v>
      </c>
      <c r="Q494" s="8">
        <v>964.24350589519099</v>
      </c>
      <c r="R494" s="8">
        <v>1181.8769483204701</v>
      </c>
      <c r="S494" s="8">
        <v>1320.0901213741299</v>
      </c>
      <c r="T494" s="8">
        <v>1351.2516656147</v>
      </c>
      <c r="U494" s="8">
        <v>5283</v>
      </c>
      <c r="V494" s="8">
        <v>5846</v>
      </c>
      <c r="W494" s="8">
        <v>5410</v>
      </c>
      <c r="X494" s="8">
        <v>5863</v>
      </c>
      <c r="Y494" s="8">
        <v>5135</v>
      </c>
      <c r="Z494" s="8">
        <v>5570</v>
      </c>
      <c r="AA494" s="8">
        <v>6124</v>
      </c>
      <c r="AB494" s="8">
        <v>6428</v>
      </c>
      <c r="AC494" s="8">
        <v>2033.8266378931701</v>
      </c>
      <c r="AD494" s="8">
        <v>3487.8773088845701</v>
      </c>
      <c r="AE494" s="8">
        <v>2264.2516869259298</v>
      </c>
      <c r="AF494" s="8">
        <v>2251.6646198725298</v>
      </c>
      <c r="AG494" s="8">
        <v>1822.2732524145199</v>
      </c>
      <c r="AH494" s="8">
        <v>2524.8094062609498</v>
      </c>
      <c r="AI494" s="8">
        <v>2768.9265552013198</v>
      </c>
      <c r="AJ494" s="8">
        <v>3399.209601129</v>
      </c>
      <c r="AK494" s="8">
        <v>4182.25</v>
      </c>
      <c r="AL494" s="8">
        <v>1263.6721875648352</v>
      </c>
      <c r="AM494" s="8">
        <v>5707.375</v>
      </c>
      <c r="AN494" s="8">
        <v>2569.1048835727488</v>
      </c>
      <c r="AP494" s="5">
        <f t="shared" si="67"/>
        <v>4129.25</v>
      </c>
      <c r="AQ494" s="5">
        <f t="shared" si="68"/>
        <v>5814.25</v>
      </c>
      <c r="AR494" s="5">
        <f t="shared" si="69"/>
        <v>1187.7802979715063</v>
      </c>
      <c r="AS494" s="5">
        <f t="shared" si="70"/>
        <v>2628.8047037514475</v>
      </c>
      <c r="AT494" s="5">
        <f t="shared" si="71"/>
        <v>291</v>
      </c>
      <c r="AU494" s="5" t="str">
        <f t="shared" si="73"/>
        <v>Italy</v>
      </c>
      <c r="AW494" s="5">
        <f t="shared" si="72"/>
        <v>291</v>
      </c>
    </row>
    <row r="495" spans="1:49" x14ac:dyDescent="0.2">
      <c r="A495" s="7" t="s">
        <v>3022</v>
      </c>
      <c r="B495" s="7" t="s">
        <v>1265</v>
      </c>
      <c r="C495" s="7" t="s">
        <v>1266</v>
      </c>
      <c r="D495" s="7">
        <v>118015</v>
      </c>
      <c r="E495" s="8">
        <v>5187</v>
      </c>
      <c r="F495" s="8">
        <v>6046</v>
      </c>
      <c r="G495" s="8">
        <v>4984</v>
      </c>
      <c r="H495" s="8">
        <v>5693</v>
      </c>
      <c r="I495" s="8">
        <v>5451</v>
      </c>
      <c r="J495" s="8">
        <v>5117</v>
      </c>
      <c r="K495" s="8">
        <v>5159</v>
      </c>
      <c r="L495" s="8">
        <v>4347</v>
      </c>
      <c r="M495" s="8">
        <v>1983.82228856403</v>
      </c>
      <c r="N495" s="8">
        <v>2652.3643646595501</v>
      </c>
      <c r="O495" s="8">
        <v>2108.5026085026102</v>
      </c>
      <c r="P495" s="8">
        <v>2363.2149425541402</v>
      </c>
      <c r="Q495" s="8">
        <v>2252.0219359631501</v>
      </c>
      <c r="R495" s="8">
        <v>2189.6886116688302</v>
      </c>
      <c r="S495" s="8">
        <v>1874.61435085989</v>
      </c>
      <c r="T495" s="8">
        <v>1078.0403320509699</v>
      </c>
      <c r="U495" s="8">
        <v>6958</v>
      </c>
      <c r="V495" s="8">
        <v>6687</v>
      </c>
      <c r="W495" s="8">
        <v>6279</v>
      </c>
      <c r="X495" s="8">
        <v>7277</v>
      </c>
      <c r="Y495" s="8">
        <v>6867</v>
      </c>
      <c r="Z495" s="8">
        <v>7252</v>
      </c>
      <c r="AA495" s="8">
        <v>6305</v>
      </c>
      <c r="AB495" s="8">
        <v>6759</v>
      </c>
      <c r="AC495" s="8">
        <v>4008.93677030041</v>
      </c>
      <c r="AD495" s="8">
        <v>4547.7657935285097</v>
      </c>
      <c r="AE495" s="8">
        <v>3306.7915690866498</v>
      </c>
      <c r="AF495" s="8">
        <v>4684.1931216931198</v>
      </c>
      <c r="AG495" s="8">
        <v>3733.8364250128998</v>
      </c>
      <c r="AH495" s="8">
        <v>4094.5001656576601</v>
      </c>
      <c r="AI495" s="8">
        <v>4056.2233549307398</v>
      </c>
      <c r="AJ495" s="8">
        <v>3290.5275733168901</v>
      </c>
      <c r="AK495" s="8">
        <v>5248</v>
      </c>
      <c r="AL495" s="8">
        <v>2062.7836793528963</v>
      </c>
      <c r="AM495" s="8">
        <v>6798</v>
      </c>
      <c r="AN495" s="8">
        <v>3965.3468466908598</v>
      </c>
      <c r="AP495" s="5">
        <f t="shared" si="67"/>
        <v>5018.5</v>
      </c>
      <c r="AQ495" s="5">
        <f t="shared" si="68"/>
        <v>6795.75</v>
      </c>
      <c r="AR495" s="5">
        <f t="shared" si="69"/>
        <v>1951.5160346193964</v>
      </c>
      <c r="AS495" s="5">
        <f t="shared" si="70"/>
        <v>3793.7718797295474</v>
      </c>
      <c r="AT495" s="5">
        <f t="shared" si="71"/>
        <v>367</v>
      </c>
      <c r="AU495" s="5" t="str">
        <f t="shared" si="73"/>
        <v>Italy</v>
      </c>
      <c r="AW495" s="5">
        <f t="shared" si="72"/>
        <v>367</v>
      </c>
    </row>
    <row r="496" spans="1:49" x14ac:dyDescent="0.2">
      <c r="A496" s="7" t="s">
        <v>3022</v>
      </c>
      <c r="B496" s="7" t="s">
        <v>1268</v>
      </c>
      <c r="C496" s="7" t="s">
        <v>1269</v>
      </c>
      <c r="D496" s="7">
        <v>85030</v>
      </c>
      <c r="E496" s="8">
        <v>5826</v>
      </c>
      <c r="F496" s="8">
        <v>5982</v>
      </c>
      <c r="G496" s="8">
        <v>5602</v>
      </c>
      <c r="H496" s="8">
        <v>4914</v>
      </c>
      <c r="I496" s="8">
        <v>5414</v>
      </c>
      <c r="J496" s="8">
        <v>5658</v>
      </c>
      <c r="K496" s="8">
        <v>5568</v>
      </c>
      <c r="L496" s="8">
        <v>5195</v>
      </c>
      <c r="M496" s="8">
        <v>2531.5945159767398</v>
      </c>
      <c r="N496" s="8">
        <v>2719.02014216817</v>
      </c>
      <c r="O496" s="8">
        <v>2522.9583351475399</v>
      </c>
      <c r="P496" s="8">
        <v>2328.89619105663</v>
      </c>
      <c r="Q496" s="8">
        <v>2013.76549579589</v>
      </c>
      <c r="R496" s="8">
        <v>2486.45491599563</v>
      </c>
      <c r="S496" s="8">
        <v>2394.6502475623602</v>
      </c>
      <c r="T496" s="8">
        <v>2037.9376422062501</v>
      </c>
      <c r="U496" s="8">
        <v>6500</v>
      </c>
      <c r="V496" s="8">
        <v>7169</v>
      </c>
      <c r="W496" s="8">
        <v>7280</v>
      </c>
      <c r="X496" s="8">
        <v>7518</v>
      </c>
      <c r="Y496" s="8">
        <v>7148</v>
      </c>
      <c r="Z496" s="8">
        <v>7822</v>
      </c>
      <c r="AA496" s="8">
        <v>7480</v>
      </c>
      <c r="AB496" s="8">
        <v>6940</v>
      </c>
      <c r="AC496" s="8">
        <v>4009.79528945631</v>
      </c>
      <c r="AD496" s="8">
        <v>3868.8351745192499</v>
      </c>
      <c r="AE496" s="8">
        <v>3925.8639262708698</v>
      </c>
      <c r="AF496" s="8">
        <v>5017.3022306780304</v>
      </c>
      <c r="AG496" s="8">
        <v>3908.7800185361202</v>
      </c>
      <c r="AH496" s="8">
        <v>4390.40376745295</v>
      </c>
      <c r="AI496" s="8">
        <v>4728.5649468498796</v>
      </c>
      <c r="AJ496" s="8">
        <v>4781.5798433775999</v>
      </c>
      <c r="AK496" s="8">
        <v>5519.875</v>
      </c>
      <c r="AL496" s="8">
        <v>2379.4096857386512</v>
      </c>
      <c r="AM496" s="8">
        <v>7232.125</v>
      </c>
      <c r="AN496" s="8">
        <v>4328.8906496426262</v>
      </c>
      <c r="AP496" s="5">
        <f t="shared" si="67"/>
        <v>5458.75</v>
      </c>
      <c r="AQ496" s="5">
        <f t="shared" si="68"/>
        <v>7347.5</v>
      </c>
      <c r="AR496" s="5">
        <f t="shared" si="69"/>
        <v>2252.3408985233518</v>
      </c>
      <c r="AS496" s="5">
        <f t="shared" si="70"/>
        <v>4452.3321440541367</v>
      </c>
      <c r="AT496" s="5">
        <f t="shared" si="71"/>
        <v>410</v>
      </c>
      <c r="AU496" s="5" t="str">
        <f t="shared" si="73"/>
        <v>Italy</v>
      </c>
      <c r="AW496" s="5">
        <f t="shared" si="72"/>
        <v>410</v>
      </c>
    </row>
    <row r="497" spans="1:49" x14ac:dyDescent="0.2">
      <c r="A497" s="7" t="s">
        <v>3022</v>
      </c>
      <c r="B497" s="7" t="s">
        <v>1271</v>
      </c>
      <c r="C497" s="7" t="s">
        <v>1272</v>
      </c>
      <c r="D497" s="7">
        <v>98414</v>
      </c>
      <c r="E497" s="8">
        <v>6249</v>
      </c>
      <c r="F497" s="8">
        <v>6964</v>
      </c>
      <c r="G497" s="8">
        <v>6171</v>
      </c>
      <c r="H497" s="8">
        <v>5826</v>
      </c>
      <c r="I497" s="8">
        <v>5449</v>
      </c>
      <c r="J497" s="8">
        <v>5520</v>
      </c>
      <c r="K497" s="8">
        <v>6506</v>
      </c>
      <c r="L497" s="8">
        <v>5050</v>
      </c>
      <c r="M497" s="8">
        <v>2693.30218753074</v>
      </c>
      <c r="N497" s="8">
        <v>5116.27906976744</v>
      </c>
      <c r="O497" s="8">
        <v>3298.5670660089299</v>
      </c>
      <c r="P497" s="8">
        <v>2674.3854240123301</v>
      </c>
      <c r="Q497" s="8">
        <v>2739.9855445283301</v>
      </c>
      <c r="R497" s="8">
        <v>2600.6691630261398</v>
      </c>
      <c r="S497" s="8">
        <v>3987.11943793911</v>
      </c>
      <c r="T497" s="8">
        <v>2134.9684760267701</v>
      </c>
      <c r="U497" s="8">
        <v>7692</v>
      </c>
      <c r="V497" s="8">
        <v>7111</v>
      </c>
      <c r="W497" s="8">
        <v>7401</v>
      </c>
      <c r="X497" s="8">
        <v>7022</v>
      </c>
      <c r="Y497" s="8">
        <v>6386</v>
      </c>
      <c r="Z497" s="8">
        <v>7377</v>
      </c>
      <c r="AA497" s="8">
        <v>7477</v>
      </c>
      <c r="AB497" s="8">
        <v>6771</v>
      </c>
      <c r="AC497" s="8">
        <v>4618.4604199871401</v>
      </c>
      <c r="AD497" s="8">
        <v>5555.5555555555602</v>
      </c>
      <c r="AE497" s="8">
        <v>4830.1886792452797</v>
      </c>
      <c r="AF497" s="8">
        <v>3916.6666666666702</v>
      </c>
      <c r="AG497" s="8">
        <v>4000.1521236460999</v>
      </c>
      <c r="AH497" s="8">
        <v>5057.0087189805499</v>
      </c>
      <c r="AI497" s="8">
        <v>6123.1884057971001</v>
      </c>
      <c r="AJ497" s="8">
        <v>4285.9283573569301</v>
      </c>
      <c r="AK497" s="8">
        <v>5966.875</v>
      </c>
      <c r="AL497" s="8">
        <v>3155.6595461049737</v>
      </c>
      <c r="AM497" s="8">
        <v>7154.625</v>
      </c>
      <c r="AN497" s="8">
        <v>4798.3936159044169</v>
      </c>
      <c r="AP497" s="5">
        <f t="shared" si="67"/>
        <v>5631.25</v>
      </c>
      <c r="AQ497" s="5">
        <f t="shared" si="68"/>
        <v>7002.75</v>
      </c>
      <c r="AR497" s="5">
        <f t="shared" si="69"/>
        <v>2827.4256091065363</v>
      </c>
      <c r="AS497" s="5">
        <f t="shared" si="70"/>
        <v>4866.5694014451701</v>
      </c>
      <c r="AT497" s="5">
        <f t="shared" si="71"/>
        <v>420</v>
      </c>
      <c r="AU497" s="5" t="str">
        <f t="shared" si="73"/>
        <v>Italy</v>
      </c>
      <c r="AW497" s="5">
        <f t="shared" si="72"/>
        <v>420</v>
      </c>
    </row>
    <row r="498" spans="1:49" x14ac:dyDescent="0.2">
      <c r="A498" s="7" t="s">
        <v>3022</v>
      </c>
      <c r="B498" s="7" t="s">
        <v>1274</v>
      </c>
      <c r="C498" s="7" t="s">
        <v>1275</v>
      </c>
      <c r="D498" s="7">
        <v>55405</v>
      </c>
      <c r="E498" s="8">
        <v>5943</v>
      </c>
      <c r="F498" s="8">
        <v>7458</v>
      </c>
      <c r="G498" s="8">
        <v>6319</v>
      </c>
      <c r="H498" s="8">
        <v>6278</v>
      </c>
      <c r="I498" s="8">
        <v>5479</v>
      </c>
      <c r="J498" s="8">
        <v>5749</v>
      </c>
      <c r="K498" s="8">
        <v>6268</v>
      </c>
      <c r="L498" s="8">
        <v>5648</v>
      </c>
      <c r="M498" s="8">
        <v>2809.2449686652599</v>
      </c>
      <c r="N498" s="8">
        <v>5316.4556962025299</v>
      </c>
      <c r="O498" s="8">
        <v>3034.27419354839</v>
      </c>
      <c r="P498" s="8">
        <v>2810.9105236764799</v>
      </c>
      <c r="Q498" s="8">
        <v>2437.2976527089199</v>
      </c>
      <c r="R498" s="8">
        <v>2694.298629338</v>
      </c>
      <c r="S498" s="8">
        <v>3376.7889669529</v>
      </c>
      <c r="T498" s="8">
        <v>2240.2676295371998</v>
      </c>
      <c r="U498" s="8">
        <v>7216</v>
      </c>
      <c r="V498" s="8">
        <v>8841</v>
      </c>
      <c r="W498" s="8">
        <v>7323</v>
      </c>
      <c r="X498" s="8">
        <v>7122</v>
      </c>
      <c r="Y498" s="8">
        <v>6861</v>
      </c>
      <c r="Z498" s="8">
        <v>6957</v>
      </c>
      <c r="AA498" s="8">
        <v>7206</v>
      </c>
      <c r="AB498" s="8">
        <v>6991</v>
      </c>
      <c r="AC498" s="8">
        <v>4668.0107526881702</v>
      </c>
      <c r="AD498" s="8">
        <v>6969.69696969697</v>
      </c>
      <c r="AE498" s="8">
        <v>4520.1089233347302</v>
      </c>
      <c r="AF498" s="8">
        <v>3948.1721981721998</v>
      </c>
      <c r="AG498" s="8">
        <v>3967.4185463659101</v>
      </c>
      <c r="AH498" s="8">
        <v>4964.3969737427697</v>
      </c>
      <c r="AI498" s="8">
        <v>5298.8095238095202</v>
      </c>
      <c r="AJ498" s="8">
        <v>4620.4620462046196</v>
      </c>
      <c r="AK498" s="8">
        <v>6142.75</v>
      </c>
      <c r="AL498" s="8">
        <v>3089.9422825787101</v>
      </c>
      <c r="AM498" s="8">
        <v>7314.625</v>
      </c>
      <c r="AN498" s="8">
        <v>4869.6344917518618</v>
      </c>
      <c r="AP498" s="5">
        <f t="shared" si="67"/>
        <v>5786</v>
      </c>
      <c r="AQ498" s="5">
        <f t="shared" si="68"/>
        <v>7003.75</v>
      </c>
      <c r="AR498" s="5">
        <f t="shared" si="69"/>
        <v>2711.9126804427001</v>
      </c>
      <c r="AS498" s="5">
        <f t="shared" si="70"/>
        <v>4712.7717725307048</v>
      </c>
      <c r="AT498" s="5">
        <f t="shared" si="71"/>
        <v>439</v>
      </c>
      <c r="AU498" s="5" t="str">
        <f t="shared" si="73"/>
        <v>Italy</v>
      </c>
      <c r="AW498" s="5">
        <f t="shared" si="72"/>
        <v>439</v>
      </c>
    </row>
    <row r="499" spans="1:49" x14ac:dyDescent="0.2">
      <c r="A499" s="7" t="s">
        <v>3022</v>
      </c>
      <c r="B499" s="7" t="s">
        <v>1277</v>
      </c>
      <c r="C499" s="7" t="s">
        <v>1278</v>
      </c>
      <c r="D499" s="7">
        <v>97645</v>
      </c>
      <c r="E499" s="8">
        <v>5195</v>
      </c>
      <c r="F499" s="8">
        <v>5694</v>
      </c>
      <c r="G499" s="8">
        <v>4986</v>
      </c>
      <c r="H499" s="8">
        <v>4569</v>
      </c>
      <c r="I499" s="8">
        <v>3910</v>
      </c>
      <c r="J499" s="8">
        <v>4735</v>
      </c>
      <c r="K499" s="8">
        <v>4438</v>
      </c>
      <c r="L499" s="8">
        <v>3818</v>
      </c>
      <c r="M499" s="8">
        <v>2045.6312403371801</v>
      </c>
      <c r="N499" s="8">
        <v>2817.2684061066702</v>
      </c>
      <c r="O499" s="8">
        <v>1692.99723723441</v>
      </c>
      <c r="P499" s="8">
        <v>1790.5686384513799</v>
      </c>
      <c r="Q499" s="8">
        <v>1315.98351198415</v>
      </c>
      <c r="R499" s="8">
        <v>1782.6486586532801</v>
      </c>
      <c r="S499" s="8">
        <v>1683.7252526034199</v>
      </c>
      <c r="T499" s="8">
        <v>1404.8233820141199</v>
      </c>
      <c r="U499" s="8">
        <v>6645</v>
      </c>
      <c r="V499" s="8">
        <v>7415</v>
      </c>
      <c r="W499" s="8">
        <v>6833</v>
      </c>
      <c r="X499" s="8">
        <v>7111</v>
      </c>
      <c r="Y499" s="8">
        <v>6333</v>
      </c>
      <c r="Z499" s="8">
        <v>7213</v>
      </c>
      <c r="AA499" s="8">
        <v>7251</v>
      </c>
      <c r="AB499" s="8">
        <v>7158</v>
      </c>
      <c r="AC499" s="8">
        <v>3746.0357432656601</v>
      </c>
      <c r="AD499" s="8">
        <v>4720.6959706959697</v>
      </c>
      <c r="AE499" s="8">
        <v>3778.4870175081401</v>
      </c>
      <c r="AF499" s="8">
        <v>4104.6770298157498</v>
      </c>
      <c r="AG499" s="8">
        <v>3179.5922218982701</v>
      </c>
      <c r="AH499" s="8">
        <v>4384.18357264518</v>
      </c>
      <c r="AI499" s="8">
        <v>4847.1474446966004</v>
      </c>
      <c r="AJ499" s="8">
        <v>4367.1725070659704</v>
      </c>
      <c r="AK499" s="8">
        <v>4668.125</v>
      </c>
      <c r="AL499" s="8">
        <v>1816.7057909230764</v>
      </c>
      <c r="AM499" s="8">
        <v>6994.875</v>
      </c>
      <c r="AN499" s="8">
        <v>4140.9989384489418</v>
      </c>
      <c r="AP499" s="5">
        <f t="shared" si="67"/>
        <v>4225.25</v>
      </c>
      <c r="AQ499" s="5">
        <f t="shared" si="68"/>
        <v>6988.75</v>
      </c>
      <c r="AR499" s="5">
        <f t="shared" si="69"/>
        <v>1595.54988874127</v>
      </c>
      <c r="AS499" s="5">
        <f t="shared" si="70"/>
        <v>4194.5239365765046</v>
      </c>
      <c r="AT499" s="5">
        <f t="shared" si="71"/>
        <v>299</v>
      </c>
      <c r="AU499" s="5" t="str">
        <f t="shared" si="73"/>
        <v>Italy</v>
      </c>
      <c r="AW499" s="5">
        <f t="shared" si="72"/>
        <v>299</v>
      </c>
    </row>
    <row r="500" spans="1:49" x14ac:dyDescent="0.2">
      <c r="A500" s="7" t="s">
        <v>3029</v>
      </c>
      <c r="B500" s="7" t="s">
        <v>1280</v>
      </c>
      <c r="C500" s="7" t="s">
        <v>1281</v>
      </c>
      <c r="D500" s="7">
        <v>706832</v>
      </c>
      <c r="E500" s="8">
        <v>9193</v>
      </c>
      <c r="F500" s="8">
        <v>8580</v>
      </c>
      <c r="G500" s="8">
        <v>8058</v>
      </c>
      <c r="H500" s="8">
        <v>8581</v>
      </c>
      <c r="I500" s="8">
        <v>8480</v>
      </c>
      <c r="J500" s="8">
        <v>8334</v>
      </c>
      <c r="K500" s="8">
        <v>7670</v>
      </c>
      <c r="L500" s="8">
        <v>7598</v>
      </c>
      <c r="M500" s="8">
        <v>7880.9523809523798</v>
      </c>
      <c r="N500" s="8">
        <v>7181.4218645204601</v>
      </c>
      <c r="O500" s="8">
        <v>6598.6842105263204</v>
      </c>
      <c r="P500" s="8">
        <v>6777.9503105590102</v>
      </c>
      <c r="Q500" s="8">
        <v>6547.6963791651597</v>
      </c>
      <c r="R500" s="8">
        <v>7316.1764705882397</v>
      </c>
      <c r="S500" s="8">
        <v>4630.3139603632198</v>
      </c>
      <c r="T500" s="8">
        <v>5833.1226295828101</v>
      </c>
      <c r="U500" s="8">
        <v>9378</v>
      </c>
      <c r="V500" s="8">
        <v>8613</v>
      </c>
      <c r="W500" s="8">
        <v>8144</v>
      </c>
      <c r="X500" s="8">
        <v>8888</v>
      </c>
      <c r="Y500" s="8">
        <v>8710</v>
      </c>
      <c r="Z500" s="8">
        <v>9096</v>
      </c>
      <c r="AA500" s="8">
        <v>8258</v>
      </c>
      <c r="AB500" s="8">
        <v>7796</v>
      </c>
      <c r="AC500" s="8">
        <v>8083.0280830280799</v>
      </c>
      <c r="AD500" s="8">
        <v>7228.9377289377298</v>
      </c>
      <c r="AE500" s="8">
        <v>6592.8571428571404</v>
      </c>
      <c r="AF500" s="8">
        <v>7091.22203098107</v>
      </c>
      <c r="AG500" s="8">
        <v>6838.2771912183698</v>
      </c>
      <c r="AH500" s="8">
        <v>8390.9090909090901</v>
      </c>
      <c r="AI500" s="8">
        <v>6222.7148330596601</v>
      </c>
      <c r="AJ500" s="8">
        <v>6017.5681923254697</v>
      </c>
      <c r="AK500" s="8">
        <v>8311.75</v>
      </c>
      <c r="AL500" s="8">
        <v>6595.7897757822002</v>
      </c>
      <c r="AM500" s="8">
        <v>8610.375</v>
      </c>
      <c r="AN500" s="8">
        <v>7058.1892866645758</v>
      </c>
      <c r="AP500" s="5">
        <f t="shared" si="67"/>
        <v>8020.5</v>
      </c>
      <c r="AQ500" s="5">
        <f t="shared" si="68"/>
        <v>8465</v>
      </c>
      <c r="AR500" s="5">
        <f t="shared" si="69"/>
        <v>6221.0519500516875</v>
      </c>
      <c r="AS500" s="5">
        <f t="shared" si="70"/>
        <v>6867.3673268781477</v>
      </c>
      <c r="AT500" s="5">
        <f t="shared" si="71"/>
        <v>551</v>
      </c>
      <c r="AU500" s="5" t="str">
        <f t="shared" si="73"/>
        <v>Lithuania</v>
      </c>
      <c r="AW500" s="5">
        <f t="shared" si="72"/>
        <v>551</v>
      </c>
    </row>
    <row r="501" spans="1:49" x14ac:dyDescent="0.2">
      <c r="A501" s="7" t="s">
        <v>3029</v>
      </c>
      <c r="B501" s="7" t="s">
        <v>1284</v>
      </c>
      <c r="C501" s="7" t="s">
        <v>1285</v>
      </c>
      <c r="D501" s="7">
        <v>381874</v>
      </c>
      <c r="E501" s="8">
        <v>4805</v>
      </c>
      <c r="F501" s="8">
        <v>4445</v>
      </c>
      <c r="G501" s="8">
        <v>4342</v>
      </c>
      <c r="H501" s="8">
        <v>4740</v>
      </c>
      <c r="I501" s="8">
        <v>5781</v>
      </c>
      <c r="J501" s="8">
        <v>6227</v>
      </c>
      <c r="K501" s="8">
        <v>6029</v>
      </c>
      <c r="L501" s="8">
        <v>6129</v>
      </c>
      <c r="M501" s="8">
        <v>1733.58637077085</v>
      </c>
      <c r="N501" s="8">
        <v>1428.2370908211301</v>
      </c>
      <c r="O501" s="8">
        <v>1388.35904650369</v>
      </c>
      <c r="P501" s="8">
        <v>2021.8510846035799</v>
      </c>
      <c r="Q501" s="8">
        <v>2976.6035286481401</v>
      </c>
      <c r="R501" s="8">
        <v>3265.1013275270102</v>
      </c>
      <c r="S501" s="8">
        <v>1573.3351058978899</v>
      </c>
      <c r="T501" s="8">
        <v>910.71142396261905</v>
      </c>
      <c r="U501" s="8">
        <v>5372</v>
      </c>
      <c r="V501" s="8">
        <v>5103</v>
      </c>
      <c r="W501" s="8">
        <v>4735</v>
      </c>
      <c r="X501" s="8">
        <v>6043</v>
      </c>
      <c r="Y501" s="8">
        <v>7074</v>
      </c>
      <c r="Z501" s="8">
        <v>7790</v>
      </c>
      <c r="AA501" s="8">
        <v>6230</v>
      </c>
      <c r="AB501" s="8">
        <v>7122</v>
      </c>
      <c r="AC501" s="8">
        <v>2338.6679194273602</v>
      </c>
      <c r="AD501" s="8">
        <v>1884.6298580882799</v>
      </c>
      <c r="AE501" s="8">
        <v>1828.5425118012799</v>
      </c>
      <c r="AF501" s="8">
        <v>3240.1297085998599</v>
      </c>
      <c r="AG501" s="8">
        <v>5082.0001254783901</v>
      </c>
      <c r="AH501" s="8">
        <v>5616.60912926736</v>
      </c>
      <c r="AI501" s="8">
        <v>1915.89933660717</v>
      </c>
      <c r="AJ501" s="8">
        <v>1109.7705971555499</v>
      </c>
      <c r="AK501" s="8">
        <v>5312.25</v>
      </c>
      <c r="AL501" s="8">
        <v>1912.2231223418637</v>
      </c>
      <c r="AM501" s="8">
        <v>6183.625</v>
      </c>
      <c r="AN501" s="8">
        <v>2877.0311483031564</v>
      </c>
      <c r="AP501" s="5">
        <f t="shared" si="67"/>
        <v>6041.5</v>
      </c>
      <c r="AQ501" s="5">
        <f t="shared" si="68"/>
        <v>7054</v>
      </c>
      <c r="AR501" s="5">
        <f t="shared" si="69"/>
        <v>2149.5204941278475</v>
      </c>
      <c r="AS501" s="5">
        <f t="shared" si="70"/>
        <v>3431.0697971271175</v>
      </c>
      <c r="AT501" s="5">
        <f t="shared" si="71"/>
        <v>457</v>
      </c>
      <c r="AU501" s="5" t="str">
        <f t="shared" si="73"/>
        <v>Lithuania</v>
      </c>
      <c r="AV501" s="5">
        <v>17</v>
      </c>
      <c r="AW501" s="5">
        <f t="shared" si="72"/>
        <v>474</v>
      </c>
    </row>
    <row r="502" spans="1:49" x14ac:dyDescent="0.2">
      <c r="A502" s="7" t="s">
        <v>1288</v>
      </c>
      <c r="B502" s="7" t="s">
        <v>1287</v>
      </c>
      <c r="C502" s="7" t="s">
        <v>1288</v>
      </c>
      <c r="D502" s="7">
        <v>493500</v>
      </c>
      <c r="E502" s="8">
        <v>2738</v>
      </c>
      <c r="F502" s="8">
        <v>2674</v>
      </c>
      <c r="G502" s="8">
        <v>2569</v>
      </c>
      <c r="H502" s="8">
        <v>2831</v>
      </c>
      <c r="I502" s="8">
        <v>2737</v>
      </c>
      <c r="J502" s="8">
        <v>3118</v>
      </c>
      <c r="K502" s="8">
        <v>3200</v>
      </c>
      <c r="L502" s="8">
        <v>3160</v>
      </c>
      <c r="M502" s="8">
        <v>339.56487821491601</v>
      </c>
      <c r="N502" s="8">
        <v>380.65356780137301</v>
      </c>
      <c r="O502" s="8">
        <v>325.29637065154202</v>
      </c>
      <c r="P502" s="8">
        <v>410.26333017569698</v>
      </c>
      <c r="Q502" s="8">
        <v>431.218220982883</v>
      </c>
      <c r="R502" s="8">
        <v>631.23841440618401</v>
      </c>
      <c r="S502" s="8">
        <v>577.57851067681202</v>
      </c>
      <c r="T502" s="8">
        <v>582.06796663200498</v>
      </c>
      <c r="U502" s="8">
        <v>3302</v>
      </c>
      <c r="V502" s="8">
        <v>3373</v>
      </c>
      <c r="W502" s="8">
        <v>3557</v>
      </c>
      <c r="X502" s="8">
        <v>3780</v>
      </c>
      <c r="Y502" s="8">
        <v>3804</v>
      </c>
      <c r="Z502" s="8">
        <v>3981</v>
      </c>
      <c r="AA502" s="8">
        <v>4278</v>
      </c>
      <c r="AB502" s="8">
        <v>4507</v>
      </c>
      <c r="AC502" s="8">
        <v>640.20692364997399</v>
      </c>
      <c r="AD502" s="8">
        <v>864.94114675978904</v>
      </c>
      <c r="AE502" s="8">
        <v>764.13286312854802</v>
      </c>
      <c r="AF502" s="8">
        <v>1073.0962515045401</v>
      </c>
      <c r="AG502" s="8">
        <v>896.90905744158499</v>
      </c>
      <c r="AH502" s="8">
        <v>1268.3732652348201</v>
      </c>
      <c r="AI502" s="8">
        <v>1280.21058239893</v>
      </c>
      <c r="AJ502" s="8">
        <v>1308.52544570908</v>
      </c>
      <c r="AK502" s="8">
        <v>2878.375</v>
      </c>
      <c r="AL502" s="8">
        <v>459.7351574426765</v>
      </c>
      <c r="AM502" s="8">
        <v>3822.75</v>
      </c>
      <c r="AN502" s="8">
        <v>1012.0494419784081</v>
      </c>
      <c r="AP502" s="5">
        <f t="shared" si="67"/>
        <v>3053.75</v>
      </c>
      <c r="AQ502" s="5">
        <f t="shared" si="68"/>
        <v>4142.5</v>
      </c>
      <c r="AR502" s="5">
        <f t="shared" si="69"/>
        <v>526.47328857471621</v>
      </c>
      <c r="AS502" s="5">
        <f t="shared" si="70"/>
        <v>1188.5045876961037</v>
      </c>
      <c r="AT502" s="5">
        <f t="shared" si="71"/>
        <v>111</v>
      </c>
      <c r="AU502" s="5" t="str">
        <f t="shared" si="73"/>
        <v>Luxembourg</v>
      </c>
      <c r="AV502" s="5">
        <v>18</v>
      </c>
      <c r="AW502" s="5">
        <f t="shared" si="72"/>
        <v>129</v>
      </c>
    </row>
    <row r="503" spans="1:49" x14ac:dyDescent="0.2">
      <c r="A503" s="7" t="s">
        <v>3028</v>
      </c>
      <c r="B503" s="7" t="s">
        <v>1291</v>
      </c>
      <c r="C503" s="7" t="s">
        <v>1292</v>
      </c>
      <c r="D503" s="7">
        <v>931918</v>
      </c>
      <c r="E503" s="8">
        <v>2760</v>
      </c>
      <c r="F503" s="8">
        <v>3000</v>
      </c>
      <c r="G503" s="8">
        <v>2893</v>
      </c>
      <c r="H503" s="8">
        <v>3233</v>
      </c>
      <c r="I503" s="8">
        <v>3026</v>
      </c>
      <c r="J503" s="8">
        <v>3750</v>
      </c>
      <c r="K503" s="8">
        <v>2990</v>
      </c>
      <c r="L503" s="8">
        <v>3089</v>
      </c>
      <c r="M503" s="8">
        <v>477.38418663015699</v>
      </c>
      <c r="N503" s="8">
        <v>494.26008869045103</v>
      </c>
      <c r="O503" s="8">
        <v>532.33339327448402</v>
      </c>
      <c r="P503" s="8">
        <v>604.69940994825799</v>
      </c>
      <c r="Q503" s="8">
        <v>575.04743886184099</v>
      </c>
      <c r="R503" s="8">
        <v>870.50845591554605</v>
      </c>
      <c r="S503" s="8">
        <v>539.37324528922704</v>
      </c>
      <c r="T503" s="8">
        <v>562.47403816630003</v>
      </c>
      <c r="U503" s="8">
        <v>3519</v>
      </c>
      <c r="V503" s="8">
        <v>3473</v>
      </c>
      <c r="W503" s="8">
        <v>3523</v>
      </c>
      <c r="X503" s="8">
        <v>3628</v>
      </c>
      <c r="Y503" s="8">
        <v>3514</v>
      </c>
      <c r="Z503" s="8">
        <v>4208</v>
      </c>
      <c r="AA503" s="8">
        <v>3466</v>
      </c>
      <c r="AB503" s="8">
        <v>3713</v>
      </c>
      <c r="AC503" s="8">
        <v>794.09630746681103</v>
      </c>
      <c r="AD503" s="8">
        <v>758.75085689058699</v>
      </c>
      <c r="AE503" s="8">
        <v>819.16300894098299</v>
      </c>
      <c r="AF503" s="8">
        <v>927.67226193639101</v>
      </c>
      <c r="AG503" s="8">
        <v>792.186841341849</v>
      </c>
      <c r="AH503" s="8">
        <v>1114.79576989371</v>
      </c>
      <c r="AI503" s="8">
        <v>804.14534701444495</v>
      </c>
      <c r="AJ503" s="8">
        <v>940.26169028931201</v>
      </c>
      <c r="AK503" s="8">
        <v>3092.625</v>
      </c>
      <c r="AL503" s="8">
        <v>582.01003209703299</v>
      </c>
      <c r="AM503" s="8">
        <v>3630.5</v>
      </c>
      <c r="AN503" s="8">
        <v>868.88401047176103</v>
      </c>
      <c r="AP503" s="5">
        <f t="shared" si="67"/>
        <v>3213.75</v>
      </c>
      <c r="AQ503" s="5">
        <f t="shared" si="68"/>
        <v>3725.25</v>
      </c>
      <c r="AR503" s="5">
        <f t="shared" si="69"/>
        <v>630.42051763623454</v>
      </c>
      <c r="AS503" s="5">
        <f t="shared" si="70"/>
        <v>912.84741213482891</v>
      </c>
      <c r="AT503" s="5">
        <f t="shared" si="71"/>
        <v>142</v>
      </c>
      <c r="AU503" s="5" t="str">
        <f t="shared" si="73"/>
        <v>Latvia</v>
      </c>
      <c r="AV503" s="5">
        <v>19</v>
      </c>
      <c r="AW503" s="5">
        <f t="shared" si="72"/>
        <v>161</v>
      </c>
    </row>
    <row r="504" spans="1:49" x14ac:dyDescent="0.2">
      <c r="A504" s="7" t="s">
        <v>3028</v>
      </c>
      <c r="B504" s="7" t="s">
        <v>1295</v>
      </c>
      <c r="C504" s="7" t="s">
        <v>1296</v>
      </c>
      <c r="D504" s="7">
        <v>92251</v>
      </c>
      <c r="E504" s="8">
        <v>6036</v>
      </c>
      <c r="F504" s="8">
        <v>6948</v>
      </c>
      <c r="G504" s="8">
        <v>6740</v>
      </c>
      <c r="H504" s="8">
        <v>6525</v>
      </c>
      <c r="I504" s="8">
        <v>6783</v>
      </c>
      <c r="J504" s="8">
        <v>7250</v>
      </c>
      <c r="K504" s="8">
        <v>6583</v>
      </c>
      <c r="L504" s="8">
        <v>7128</v>
      </c>
      <c r="M504" s="8">
        <v>3602.1746452780899</v>
      </c>
      <c r="N504" s="8">
        <v>3921.4901545409998</v>
      </c>
      <c r="O504" s="8">
        <v>4361.2538540596097</v>
      </c>
      <c r="P504" s="8">
        <v>4200.4920088010504</v>
      </c>
      <c r="Q504" s="8">
        <v>4185.2230525384002</v>
      </c>
      <c r="R504" s="8">
        <v>4708.6124690687402</v>
      </c>
      <c r="S504" s="8">
        <v>3859.5998297147698</v>
      </c>
      <c r="T504" s="8">
        <v>4436.7202845463698</v>
      </c>
      <c r="U504" s="8">
        <v>6656</v>
      </c>
      <c r="V504" s="8">
        <v>7161</v>
      </c>
      <c r="W504" s="8">
        <v>7422</v>
      </c>
      <c r="X504" s="8">
        <v>7310</v>
      </c>
      <c r="Y504" s="8">
        <v>7059</v>
      </c>
      <c r="Z504" s="8">
        <v>7388</v>
      </c>
      <c r="AA504" s="8">
        <v>6983</v>
      </c>
      <c r="AB504" s="8">
        <v>7836</v>
      </c>
      <c r="AC504" s="8">
        <v>4362.17070600632</v>
      </c>
      <c r="AD504" s="8">
        <v>4577.1045918367299</v>
      </c>
      <c r="AE504" s="8">
        <v>5214.3964562569199</v>
      </c>
      <c r="AF504" s="8">
        <v>5089.1106442577002</v>
      </c>
      <c r="AG504" s="8">
        <v>4697.66113516113</v>
      </c>
      <c r="AH504" s="8">
        <v>4928.4827194663303</v>
      </c>
      <c r="AI504" s="8">
        <v>4599.4381793754801</v>
      </c>
      <c r="AJ504" s="8">
        <v>5337.1682006135798</v>
      </c>
      <c r="AK504" s="8">
        <v>6749.125</v>
      </c>
      <c r="AL504" s="8">
        <v>4159.4457873185038</v>
      </c>
      <c r="AM504" s="8">
        <v>7226.875</v>
      </c>
      <c r="AN504" s="8">
        <v>4850.6915791217743</v>
      </c>
      <c r="AP504" s="5">
        <f t="shared" si="67"/>
        <v>6936</v>
      </c>
      <c r="AQ504" s="5">
        <f t="shared" si="68"/>
        <v>7316.5</v>
      </c>
      <c r="AR504" s="5">
        <f t="shared" si="69"/>
        <v>4278.1295289338659</v>
      </c>
      <c r="AS504" s="5">
        <f t="shared" si="70"/>
        <v>4890.68755865413</v>
      </c>
      <c r="AT504" s="5">
        <f t="shared" si="71"/>
        <v>496</v>
      </c>
      <c r="AU504" s="5" t="str">
        <f t="shared" si="73"/>
        <v>Latvia</v>
      </c>
      <c r="AW504" s="5">
        <f t="shared" si="72"/>
        <v>496</v>
      </c>
    </row>
    <row r="505" spans="1:49" x14ac:dyDescent="0.2">
      <c r="A505" s="7" t="s">
        <v>3028</v>
      </c>
      <c r="B505" s="7" t="s">
        <v>1298</v>
      </c>
      <c r="C505" s="7" t="s">
        <v>1299</v>
      </c>
      <c r="D505" s="7">
        <v>87842</v>
      </c>
      <c r="E505" s="8">
        <v>6060</v>
      </c>
      <c r="F505" s="8">
        <v>6385</v>
      </c>
      <c r="G505" s="8">
        <v>6571</v>
      </c>
      <c r="H505" s="8">
        <v>6834</v>
      </c>
      <c r="I505" s="8">
        <v>6745</v>
      </c>
      <c r="J505" s="8">
        <v>6730</v>
      </c>
      <c r="K505" s="8">
        <v>6162</v>
      </c>
      <c r="L505" s="8">
        <v>6253</v>
      </c>
      <c r="M505" s="8">
        <v>3216.0576202894599</v>
      </c>
      <c r="N505" s="8">
        <v>3639.55426677573</v>
      </c>
      <c r="O505" s="8">
        <v>3928.6330261666599</v>
      </c>
      <c r="P505" s="8">
        <v>4248.2259570494898</v>
      </c>
      <c r="Q505" s="8">
        <v>4230.1574448942902</v>
      </c>
      <c r="R505" s="8">
        <v>4603.0670292008099</v>
      </c>
      <c r="S505" s="8">
        <v>3118.35618714672</v>
      </c>
      <c r="T505" s="8">
        <v>4165.5144855144899</v>
      </c>
      <c r="U505" s="8">
        <v>6738</v>
      </c>
      <c r="V505" s="8">
        <v>7183</v>
      </c>
      <c r="W505" s="8">
        <v>7226</v>
      </c>
      <c r="X505" s="8">
        <v>7365</v>
      </c>
      <c r="Y505" s="8">
        <v>7233</v>
      </c>
      <c r="Z505" s="8">
        <v>7165</v>
      </c>
      <c r="AA505" s="8">
        <v>6951</v>
      </c>
      <c r="AB505" s="8">
        <v>6811</v>
      </c>
      <c r="AC505" s="8">
        <v>4069.88879416501</v>
      </c>
      <c r="AD505" s="8">
        <v>4418.7968679772002</v>
      </c>
      <c r="AE505" s="8">
        <v>4749.2087230372399</v>
      </c>
      <c r="AF505" s="8">
        <v>4975.0225793391301</v>
      </c>
      <c r="AG505" s="8">
        <v>4800.4135880603999</v>
      </c>
      <c r="AH505" s="8">
        <v>5155.6778402548498</v>
      </c>
      <c r="AI505" s="8">
        <v>4345.8908839063997</v>
      </c>
      <c r="AJ505" s="8">
        <v>5088.1999468200502</v>
      </c>
      <c r="AK505" s="8">
        <v>6467.5</v>
      </c>
      <c r="AL505" s="8">
        <v>3893.6957521297063</v>
      </c>
      <c r="AM505" s="8">
        <v>7084</v>
      </c>
      <c r="AN505" s="8">
        <v>4700.3874029450344</v>
      </c>
      <c r="AP505" s="5">
        <f t="shared" si="67"/>
        <v>6472.5</v>
      </c>
      <c r="AQ505" s="5">
        <f t="shared" si="68"/>
        <v>7040</v>
      </c>
      <c r="AR505" s="5">
        <f t="shared" si="69"/>
        <v>4073.06422076116</v>
      </c>
      <c r="AS505" s="5">
        <f t="shared" si="70"/>
        <v>4847.5455647604249</v>
      </c>
      <c r="AT505" s="5">
        <f t="shared" si="71"/>
        <v>474</v>
      </c>
      <c r="AU505" s="5" t="str">
        <f t="shared" si="73"/>
        <v>Latvia</v>
      </c>
      <c r="AW505" s="5">
        <f t="shared" si="72"/>
        <v>474</v>
      </c>
    </row>
    <row r="506" spans="1:49" x14ac:dyDescent="0.2">
      <c r="A506" s="7" t="s">
        <v>3028</v>
      </c>
      <c r="B506" s="7" t="s">
        <v>1301</v>
      </c>
      <c r="C506" s="7" t="s">
        <v>1302</v>
      </c>
      <c r="D506" s="7">
        <v>109392</v>
      </c>
      <c r="E506" s="8">
        <v>4598</v>
      </c>
      <c r="F506" s="8">
        <v>5538</v>
      </c>
      <c r="G506" s="8">
        <v>6350</v>
      </c>
      <c r="H506" s="8">
        <v>4776</v>
      </c>
      <c r="I506" s="8">
        <v>4113</v>
      </c>
      <c r="J506" s="8">
        <v>5828</v>
      </c>
      <c r="K506" s="8">
        <v>6050</v>
      </c>
      <c r="L506" s="8">
        <v>6757</v>
      </c>
      <c r="M506" s="8">
        <v>1786.6951413682</v>
      </c>
      <c r="N506" s="8">
        <v>2998.6264594537802</v>
      </c>
      <c r="O506" s="8">
        <v>3938.3395840436401</v>
      </c>
      <c r="P506" s="8">
        <v>2115.1177160260399</v>
      </c>
      <c r="Q506" s="8">
        <v>1462.93710863622</v>
      </c>
      <c r="R506" s="8">
        <v>3147.9352081267298</v>
      </c>
      <c r="S506" s="8">
        <v>3257.9754079004501</v>
      </c>
      <c r="T506" s="8">
        <v>4090.9216357994601</v>
      </c>
      <c r="U506" s="8">
        <v>6681</v>
      </c>
      <c r="V506" s="8">
        <v>6152</v>
      </c>
      <c r="W506" s="8">
        <v>7137</v>
      </c>
      <c r="X506" s="8">
        <v>7257</v>
      </c>
      <c r="Y506" s="8">
        <v>6249</v>
      </c>
      <c r="Z506" s="8">
        <v>7175</v>
      </c>
      <c r="AA506" s="8">
        <v>7181</v>
      </c>
      <c r="AB506" s="8">
        <v>7172</v>
      </c>
      <c r="AC506" s="8">
        <v>4260.7067984426503</v>
      </c>
      <c r="AD506" s="8">
        <v>3744.63988894369</v>
      </c>
      <c r="AE506" s="8">
        <v>4915.11582343807</v>
      </c>
      <c r="AF506" s="8">
        <v>5196.5553977272702</v>
      </c>
      <c r="AG506" s="8">
        <v>3832.5625379645498</v>
      </c>
      <c r="AH506" s="8">
        <v>5015.0273224043704</v>
      </c>
      <c r="AI506" s="8">
        <v>4554.5423843296203</v>
      </c>
      <c r="AJ506" s="8">
        <v>4837.38530573974</v>
      </c>
      <c r="AK506" s="8">
        <v>5501.25</v>
      </c>
      <c r="AL506" s="8">
        <v>2849.8185326693151</v>
      </c>
      <c r="AM506" s="8">
        <v>6875.5</v>
      </c>
      <c r="AN506" s="8">
        <v>4544.5669323737447</v>
      </c>
      <c r="AP506" s="5">
        <f t="shared" si="67"/>
        <v>5687</v>
      </c>
      <c r="AQ506" s="5">
        <f t="shared" si="68"/>
        <v>6944.25</v>
      </c>
      <c r="AR506" s="5">
        <f t="shared" si="69"/>
        <v>2814.9774152977798</v>
      </c>
      <c r="AS506" s="5">
        <f t="shared" si="70"/>
        <v>4559.8793876095697</v>
      </c>
      <c r="AT506" s="5">
        <f t="shared" si="71"/>
        <v>428</v>
      </c>
      <c r="AU506" s="5" t="str">
        <f t="shared" si="73"/>
        <v>Latvia</v>
      </c>
      <c r="AW506" s="5">
        <f t="shared" si="72"/>
        <v>428</v>
      </c>
    </row>
    <row r="507" spans="1:49" x14ac:dyDescent="0.2">
      <c r="A507" s="7" t="s">
        <v>1305</v>
      </c>
      <c r="B507" s="7" t="s">
        <v>1304</v>
      </c>
      <c r="C507" s="7" t="s">
        <v>1305</v>
      </c>
      <c r="D507" s="7" t="s">
        <v>3415</v>
      </c>
      <c r="E507" s="8">
        <v>4469</v>
      </c>
      <c r="F507" s="8">
        <v>4807</v>
      </c>
      <c r="G507" s="8">
        <v>4810</v>
      </c>
      <c r="H507" s="8">
        <v>4788</v>
      </c>
      <c r="I507" s="8">
        <v>4931</v>
      </c>
      <c r="J507" s="8">
        <v>5209</v>
      </c>
      <c r="K507" s="8">
        <v>4669</v>
      </c>
      <c r="L507" s="8">
        <v>4767</v>
      </c>
      <c r="M507" s="8">
        <v>1952.4451948723899</v>
      </c>
      <c r="N507" s="8">
        <v>1672.3590246568399</v>
      </c>
      <c r="O507" s="8">
        <v>1718.8930093670201</v>
      </c>
      <c r="P507" s="8">
        <v>2086.7107702227499</v>
      </c>
      <c r="Q507" s="8">
        <v>2133.9542265413702</v>
      </c>
      <c r="R507" s="8">
        <v>2250.4781009785202</v>
      </c>
      <c r="S507" s="8">
        <v>2029.2027634252699</v>
      </c>
      <c r="T507" s="8">
        <v>1899.72156641027</v>
      </c>
      <c r="U507" s="8">
        <v>5356</v>
      </c>
      <c r="V507" s="8">
        <v>5395</v>
      </c>
      <c r="W507" s="8">
        <v>5801</v>
      </c>
      <c r="X507" s="8">
        <v>6065</v>
      </c>
      <c r="Y507" s="8">
        <v>6107</v>
      </c>
      <c r="Z507" s="8">
        <v>6225</v>
      </c>
      <c r="AA507" s="8">
        <v>6202</v>
      </c>
      <c r="AB507" s="8">
        <v>6003</v>
      </c>
      <c r="AC507" s="8">
        <v>2790.5432801194602</v>
      </c>
      <c r="AD507" s="8">
        <v>2662.36887829029</v>
      </c>
      <c r="AE507" s="8">
        <v>2925.5665635518899</v>
      </c>
      <c r="AF507" s="8">
        <v>3662.4838739501502</v>
      </c>
      <c r="AG507" s="8">
        <v>3400.4145081986799</v>
      </c>
      <c r="AH507" s="8">
        <v>3539.09897445878</v>
      </c>
      <c r="AI507" s="8">
        <v>3746.5404592126001</v>
      </c>
      <c r="AJ507" s="8">
        <v>3426.1458919787001</v>
      </c>
      <c r="AK507" s="8">
        <v>4806.25</v>
      </c>
      <c r="AL507" s="8">
        <v>1967.9705820593038</v>
      </c>
      <c r="AM507" s="8">
        <v>5894.25</v>
      </c>
      <c r="AN507" s="8">
        <v>3269.1453037200686</v>
      </c>
      <c r="AP507" s="5">
        <f t="shared" si="67"/>
        <v>4894</v>
      </c>
      <c r="AQ507" s="5">
        <f t="shared" si="68"/>
        <v>6134.25</v>
      </c>
      <c r="AR507" s="5">
        <f t="shared" si="69"/>
        <v>2080.0134855156361</v>
      </c>
      <c r="AS507" s="5">
        <f t="shared" si="70"/>
        <v>3528.0499584621898</v>
      </c>
      <c r="AT507" s="5">
        <f t="shared" si="71"/>
        <v>355</v>
      </c>
      <c r="AU507" s="5" t="str">
        <f t="shared" si="73"/>
        <v>Malta</v>
      </c>
      <c r="AV507" s="5">
        <v>20</v>
      </c>
      <c r="AW507" s="5">
        <f t="shared" si="72"/>
        <v>375</v>
      </c>
    </row>
    <row r="508" spans="1:49" x14ac:dyDescent="0.2">
      <c r="A508" s="7" t="s">
        <v>3036</v>
      </c>
      <c r="B508" s="7" t="s">
        <v>1307</v>
      </c>
      <c r="C508" s="7" t="s">
        <v>1308</v>
      </c>
      <c r="D508" s="7">
        <v>1103368</v>
      </c>
      <c r="E508" s="8">
        <v>2000</v>
      </c>
      <c r="F508" s="8">
        <v>2653</v>
      </c>
      <c r="G508" s="8">
        <v>2265</v>
      </c>
      <c r="H508" s="8">
        <v>2239</v>
      </c>
      <c r="I508" s="8">
        <v>2047</v>
      </c>
      <c r="J508" s="8">
        <v>2390</v>
      </c>
      <c r="K508" s="8">
        <v>2749</v>
      </c>
      <c r="L508" s="8">
        <v>2292</v>
      </c>
      <c r="M508" s="8">
        <v>349.06823684372802</v>
      </c>
      <c r="N508" s="8">
        <v>447.27616729878298</v>
      </c>
      <c r="O508" s="8">
        <v>373.64640223115401</v>
      </c>
      <c r="P508" s="8">
        <v>393.14504110815602</v>
      </c>
      <c r="Q508" s="8">
        <v>310.46659343079699</v>
      </c>
      <c r="R508" s="8">
        <v>422.99716164478701</v>
      </c>
      <c r="S508" s="8">
        <v>317.02767153662001</v>
      </c>
      <c r="T508" s="8">
        <v>287.78943861182802</v>
      </c>
      <c r="U508" s="8">
        <v>2854</v>
      </c>
      <c r="V508" s="8">
        <v>3439</v>
      </c>
      <c r="W508" s="8">
        <v>2909</v>
      </c>
      <c r="X508" s="8">
        <v>2975</v>
      </c>
      <c r="Y508" s="8">
        <v>2585</v>
      </c>
      <c r="Z508" s="8">
        <v>3227</v>
      </c>
      <c r="AA508" s="8">
        <v>3172</v>
      </c>
      <c r="AB508" s="8">
        <v>2927</v>
      </c>
      <c r="AC508" s="8">
        <v>703.70500152475597</v>
      </c>
      <c r="AD508" s="8">
        <v>890.83779751752195</v>
      </c>
      <c r="AE508" s="8">
        <v>672.79133407142899</v>
      </c>
      <c r="AF508" s="8">
        <v>722.30514756897696</v>
      </c>
      <c r="AG508" s="8">
        <v>537.355710953629</v>
      </c>
      <c r="AH508" s="8">
        <v>723.35934765889294</v>
      </c>
      <c r="AI508" s="8">
        <v>579.99278281304305</v>
      </c>
      <c r="AJ508" s="8">
        <v>534.80938807839698</v>
      </c>
      <c r="AK508" s="8">
        <v>2329.375</v>
      </c>
      <c r="AL508" s="8">
        <v>362.67708908823158</v>
      </c>
      <c r="AM508" s="8">
        <v>3011</v>
      </c>
      <c r="AN508" s="8">
        <v>670.64456377333079</v>
      </c>
      <c r="AP508" s="5">
        <f t="shared" si="67"/>
        <v>2369.5</v>
      </c>
      <c r="AQ508" s="5">
        <f t="shared" si="68"/>
        <v>2977.75</v>
      </c>
      <c r="AR508" s="5">
        <f t="shared" si="69"/>
        <v>346.28518126643763</v>
      </c>
      <c r="AS508" s="5">
        <f t="shared" si="70"/>
        <v>593.87930737599049</v>
      </c>
      <c r="AT508" s="5">
        <f t="shared" si="71"/>
        <v>44</v>
      </c>
      <c r="AU508" s="5" t="str">
        <f t="shared" si="73"/>
        <v>Netherlands</v>
      </c>
      <c r="AW508" s="5">
        <f t="shared" si="72"/>
        <v>44</v>
      </c>
    </row>
    <row r="509" spans="1:49" x14ac:dyDescent="0.2">
      <c r="A509" s="7" t="s">
        <v>3036</v>
      </c>
      <c r="B509" s="7" t="s">
        <v>1311</v>
      </c>
      <c r="C509" s="7" t="s">
        <v>1312</v>
      </c>
      <c r="D509" s="7">
        <v>2852261</v>
      </c>
      <c r="E509" s="8">
        <v>1109</v>
      </c>
      <c r="F509" s="8">
        <v>1476</v>
      </c>
      <c r="G509" s="8">
        <v>1312</v>
      </c>
      <c r="H509" s="8">
        <v>1341</v>
      </c>
      <c r="I509" s="8">
        <v>1364</v>
      </c>
      <c r="J509" s="8">
        <v>1696</v>
      </c>
      <c r="K509" s="8">
        <v>1502</v>
      </c>
      <c r="L509" s="8">
        <v>1536</v>
      </c>
      <c r="M509" s="8">
        <v>123.422729023871</v>
      </c>
      <c r="N509" s="8">
        <v>137.52584934158199</v>
      </c>
      <c r="O509" s="8">
        <v>128.030126111903</v>
      </c>
      <c r="P509" s="8">
        <v>178.37564705922799</v>
      </c>
      <c r="Q509" s="8">
        <v>162.21182021309201</v>
      </c>
      <c r="R509" s="8">
        <v>222.586256936968</v>
      </c>
      <c r="S509" s="8">
        <v>139.00457660735</v>
      </c>
      <c r="T509" s="8">
        <v>109.964256040059</v>
      </c>
      <c r="U509" s="8">
        <v>1610</v>
      </c>
      <c r="V509" s="8">
        <v>2049</v>
      </c>
      <c r="W509" s="8">
        <v>1758</v>
      </c>
      <c r="X509" s="8">
        <v>1978</v>
      </c>
      <c r="Y509" s="8">
        <v>1870</v>
      </c>
      <c r="Z509" s="8">
        <v>2128</v>
      </c>
      <c r="AA509" s="8">
        <v>1982</v>
      </c>
      <c r="AB509" s="8">
        <v>2117</v>
      </c>
      <c r="AC509" s="8">
        <v>294.58520313704798</v>
      </c>
      <c r="AD509" s="8">
        <v>312.754072376073</v>
      </c>
      <c r="AE509" s="8">
        <v>263.618108776984</v>
      </c>
      <c r="AF509" s="8">
        <v>373.18340964061201</v>
      </c>
      <c r="AG509" s="8">
        <v>322.65816153873402</v>
      </c>
      <c r="AH509" s="8">
        <v>389.81599427063702</v>
      </c>
      <c r="AI509" s="8">
        <v>251.00334746313101</v>
      </c>
      <c r="AJ509" s="8">
        <v>225.532953629996</v>
      </c>
      <c r="AK509" s="8">
        <v>1417</v>
      </c>
      <c r="AL509" s="8">
        <v>150.14015766675661</v>
      </c>
      <c r="AM509" s="8">
        <v>1936.5</v>
      </c>
      <c r="AN509" s="8">
        <v>304.14390635415185</v>
      </c>
      <c r="AP509" s="5">
        <f t="shared" si="67"/>
        <v>1524.5</v>
      </c>
      <c r="AQ509" s="5">
        <f t="shared" si="68"/>
        <v>2024.25</v>
      </c>
      <c r="AR509" s="5">
        <f t="shared" si="69"/>
        <v>162.42851137133943</v>
      </c>
      <c r="AS509" s="5">
        <f t="shared" si="70"/>
        <v>297.25261422562454</v>
      </c>
      <c r="AT509" s="5">
        <f t="shared" si="71"/>
        <v>9</v>
      </c>
      <c r="AU509" s="5" t="str">
        <f t="shared" si="73"/>
        <v>Netherlands</v>
      </c>
      <c r="AV509" s="5">
        <v>21</v>
      </c>
      <c r="AW509" s="5">
        <f t="shared" si="72"/>
        <v>30</v>
      </c>
    </row>
    <row r="510" spans="1:49" x14ac:dyDescent="0.2">
      <c r="A510" s="7" t="s">
        <v>3036</v>
      </c>
      <c r="B510" s="7" t="s">
        <v>1314</v>
      </c>
      <c r="C510" s="7" t="s">
        <v>1315</v>
      </c>
      <c r="D510" s="7">
        <v>1868014</v>
      </c>
      <c r="E510" s="8">
        <v>1453</v>
      </c>
      <c r="F510" s="8">
        <v>1784</v>
      </c>
      <c r="G510" s="8">
        <v>1759</v>
      </c>
      <c r="H510" s="8">
        <v>1870</v>
      </c>
      <c r="I510" s="8">
        <v>1651</v>
      </c>
      <c r="J510" s="8">
        <v>2083</v>
      </c>
      <c r="K510" s="8">
        <v>2121</v>
      </c>
      <c r="L510" s="8">
        <v>1842</v>
      </c>
      <c r="M510" s="8">
        <v>179.68467238173099</v>
      </c>
      <c r="N510" s="8">
        <v>217.694486205255</v>
      </c>
      <c r="O510" s="8">
        <v>208.48739761946101</v>
      </c>
      <c r="P510" s="8">
        <v>242.764132279569</v>
      </c>
      <c r="Q510" s="8">
        <v>190.46761555368801</v>
      </c>
      <c r="R510" s="8">
        <v>309.91781762453201</v>
      </c>
      <c r="S510" s="8">
        <v>215.81197820096699</v>
      </c>
      <c r="T510" s="8">
        <v>175.17270758026299</v>
      </c>
      <c r="U510" s="8">
        <v>2009</v>
      </c>
      <c r="V510" s="8">
        <v>2594</v>
      </c>
      <c r="W510" s="8">
        <v>2390</v>
      </c>
      <c r="X510" s="8">
        <v>2628</v>
      </c>
      <c r="Y510" s="8">
        <v>2487</v>
      </c>
      <c r="Z510" s="8">
        <v>2578</v>
      </c>
      <c r="AA510" s="8">
        <v>2794</v>
      </c>
      <c r="AB510" s="8">
        <v>2328</v>
      </c>
      <c r="AC510" s="8">
        <v>435.18789849046101</v>
      </c>
      <c r="AD510" s="8">
        <v>505.16275373311998</v>
      </c>
      <c r="AE510" s="8">
        <v>443.06782328643197</v>
      </c>
      <c r="AF510" s="8">
        <v>525.305371339369</v>
      </c>
      <c r="AG510" s="8">
        <v>398.411156664994</v>
      </c>
      <c r="AH510" s="8">
        <v>569.00816338525203</v>
      </c>
      <c r="AI510" s="8">
        <v>416.27659267249498</v>
      </c>
      <c r="AJ510" s="8">
        <v>373.04559294646799</v>
      </c>
      <c r="AK510" s="8">
        <v>1820.375</v>
      </c>
      <c r="AL510" s="8">
        <v>217.50010093068326</v>
      </c>
      <c r="AM510" s="8">
        <v>2476</v>
      </c>
      <c r="AN510" s="8">
        <v>458.18316906482386</v>
      </c>
      <c r="AP510" s="5">
        <f t="shared" si="67"/>
        <v>1924.25</v>
      </c>
      <c r="AQ510" s="5">
        <f t="shared" si="68"/>
        <v>2546.75</v>
      </c>
      <c r="AR510" s="5">
        <f t="shared" si="69"/>
        <v>226.8268502478038</v>
      </c>
      <c r="AS510" s="5">
        <f t="shared" si="70"/>
        <v>439.18537641730222</v>
      </c>
      <c r="AT510" s="5">
        <f t="shared" si="71"/>
        <v>23</v>
      </c>
      <c r="AU510" s="5" t="str">
        <f t="shared" si="73"/>
        <v>Netherlands</v>
      </c>
      <c r="AW510" s="5">
        <f t="shared" si="72"/>
        <v>23</v>
      </c>
    </row>
    <row r="511" spans="1:49" x14ac:dyDescent="0.2">
      <c r="A511" s="7" t="s">
        <v>3036</v>
      </c>
      <c r="B511" s="7" t="s">
        <v>1317</v>
      </c>
      <c r="C511" s="7" t="s">
        <v>1318</v>
      </c>
      <c r="D511" s="7">
        <v>878958</v>
      </c>
      <c r="E511" s="8">
        <v>1593</v>
      </c>
      <c r="F511" s="8">
        <v>1954</v>
      </c>
      <c r="G511" s="8">
        <v>1760</v>
      </c>
      <c r="H511" s="8">
        <v>1727</v>
      </c>
      <c r="I511" s="8">
        <v>1457</v>
      </c>
      <c r="J511" s="8">
        <v>1849</v>
      </c>
      <c r="K511" s="8">
        <v>1804</v>
      </c>
      <c r="L511" s="8">
        <v>1861</v>
      </c>
      <c r="M511" s="8">
        <v>209.123681736371</v>
      </c>
      <c r="N511" s="8">
        <v>217.943540448855</v>
      </c>
      <c r="O511" s="8">
        <v>197.450896119323</v>
      </c>
      <c r="P511" s="8">
        <v>215.226755110932</v>
      </c>
      <c r="Q511" s="8">
        <v>187.43615273628001</v>
      </c>
      <c r="R511" s="8">
        <v>239.292087240234</v>
      </c>
      <c r="S511" s="8">
        <v>207.028327855295</v>
      </c>
      <c r="T511" s="8">
        <v>173.69703651083901</v>
      </c>
      <c r="U511" s="8">
        <v>2102</v>
      </c>
      <c r="V511" s="8">
        <v>2943</v>
      </c>
      <c r="W511" s="8">
        <v>2360</v>
      </c>
      <c r="X511" s="8">
        <v>2276</v>
      </c>
      <c r="Y511" s="8">
        <v>1922</v>
      </c>
      <c r="Z511" s="8">
        <v>2167</v>
      </c>
      <c r="AA511" s="8">
        <v>2479</v>
      </c>
      <c r="AB511" s="8">
        <v>2359</v>
      </c>
      <c r="AC511" s="8">
        <v>463.11485400765298</v>
      </c>
      <c r="AD511" s="8">
        <v>488.45407149939399</v>
      </c>
      <c r="AE511" s="8">
        <v>394.25192772173699</v>
      </c>
      <c r="AF511" s="8">
        <v>421.58677590932001</v>
      </c>
      <c r="AG511" s="8">
        <v>368.55699776655001</v>
      </c>
      <c r="AH511" s="8">
        <v>440.21728062947801</v>
      </c>
      <c r="AI511" s="8">
        <v>403.65502066155199</v>
      </c>
      <c r="AJ511" s="8">
        <v>345.97000044843401</v>
      </c>
      <c r="AK511" s="8">
        <v>1750.625</v>
      </c>
      <c r="AL511" s="8">
        <v>205.89980971976613</v>
      </c>
      <c r="AM511" s="8">
        <v>2326</v>
      </c>
      <c r="AN511" s="8">
        <v>415.72586608051478</v>
      </c>
      <c r="AP511" s="5">
        <f t="shared" si="67"/>
        <v>1742.75</v>
      </c>
      <c r="AQ511" s="5">
        <f t="shared" si="68"/>
        <v>2231.75</v>
      </c>
      <c r="AR511" s="5">
        <f t="shared" si="69"/>
        <v>204.53607189071602</v>
      </c>
      <c r="AS511" s="5">
        <f t="shared" si="70"/>
        <v>389.59982487650348</v>
      </c>
      <c r="AT511" s="5">
        <f t="shared" si="71"/>
        <v>15</v>
      </c>
      <c r="AU511" s="5" t="str">
        <f t="shared" si="73"/>
        <v>Netherlands</v>
      </c>
      <c r="AW511" s="5">
        <f t="shared" si="72"/>
        <v>15</v>
      </c>
    </row>
    <row r="512" spans="1:49" x14ac:dyDescent="0.2">
      <c r="A512" s="7" t="s">
        <v>3036</v>
      </c>
      <c r="B512" s="7" t="s">
        <v>1320</v>
      </c>
      <c r="C512" s="7" t="s">
        <v>1321</v>
      </c>
      <c r="D512" s="7">
        <v>760143</v>
      </c>
      <c r="E512" s="8">
        <v>2005</v>
      </c>
      <c r="F512" s="8">
        <v>2197</v>
      </c>
      <c r="G512" s="8">
        <v>2223</v>
      </c>
      <c r="H512" s="8">
        <v>1960</v>
      </c>
      <c r="I512" s="8">
        <v>2080</v>
      </c>
      <c r="J512" s="8">
        <v>2341</v>
      </c>
      <c r="K512" s="8">
        <v>2479</v>
      </c>
      <c r="L512" s="8">
        <v>2345</v>
      </c>
      <c r="M512" s="8">
        <v>272.23984687353601</v>
      </c>
      <c r="N512" s="8">
        <v>321.83071952568298</v>
      </c>
      <c r="O512" s="8">
        <v>289.02805380450098</v>
      </c>
      <c r="P512" s="8">
        <v>311.31719391429698</v>
      </c>
      <c r="Q512" s="8">
        <v>265.80022967200398</v>
      </c>
      <c r="R512" s="8">
        <v>394.57586401916302</v>
      </c>
      <c r="S512" s="8">
        <v>314.51803570490802</v>
      </c>
      <c r="T512" s="8">
        <v>279.302113495019</v>
      </c>
      <c r="U512" s="8">
        <v>2697</v>
      </c>
      <c r="V512" s="8">
        <v>3082</v>
      </c>
      <c r="W512" s="8">
        <v>3064</v>
      </c>
      <c r="X512" s="8">
        <v>2772</v>
      </c>
      <c r="Y512" s="8">
        <v>2722</v>
      </c>
      <c r="Z512" s="8">
        <v>2870</v>
      </c>
      <c r="AA512" s="8">
        <v>3122</v>
      </c>
      <c r="AB512" s="8">
        <v>2997</v>
      </c>
      <c r="AC512" s="8">
        <v>622.64909689402202</v>
      </c>
      <c r="AD512" s="8">
        <v>688.55889954488896</v>
      </c>
      <c r="AE512" s="8">
        <v>581.17142543463501</v>
      </c>
      <c r="AF512" s="8">
        <v>608.04466471564206</v>
      </c>
      <c r="AG512" s="8">
        <v>524.54076458004204</v>
      </c>
      <c r="AH512" s="8">
        <v>701.19631847251401</v>
      </c>
      <c r="AI512" s="8">
        <v>564.81940934493105</v>
      </c>
      <c r="AJ512" s="8">
        <v>552.01332462774599</v>
      </c>
      <c r="AK512" s="8">
        <v>2203.75</v>
      </c>
      <c r="AL512" s="8">
        <v>306.07650712613889</v>
      </c>
      <c r="AM512" s="8">
        <v>2915.75</v>
      </c>
      <c r="AN512" s="8">
        <v>605.37423795180257</v>
      </c>
      <c r="AP512" s="5">
        <f t="shared" si="67"/>
        <v>2311.25</v>
      </c>
      <c r="AQ512" s="5">
        <f t="shared" si="68"/>
        <v>2927.75</v>
      </c>
      <c r="AR512" s="5">
        <f t="shared" si="69"/>
        <v>313.10268736107821</v>
      </c>
      <c r="AS512" s="5">
        <f t="shared" si="70"/>
        <v>585.64245425630827</v>
      </c>
      <c r="AT512" s="5">
        <f t="shared" si="71"/>
        <v>40</v>
      </c>
      <c r="AU512" s="5" t="str">
        <f t="shared" si="73"/>
        <v>Netherlands</v>
      </c>
      <c r="AW512" s="5">
        <f t="shared" si="72"/>
        <v>40</v>
      </c>
    </row>
    <row r="513" spans="1:49" x14ac:dyDescent="0.2">
      <c r="A513" s="7" t="s">
        <v>3036</v>
      </c>
      <c r="B513" s="7" t="s">
        <v>1323</v>
      </c>
      <c r="C513" s="7" t="s">
        <v>1324</v>
      </c>
      <c r="D513" s="7">
        <v>320048</v>
      </c>
      <c r="E513" s="8">
        <v>2800</v>
      </c>
      <c r="F513" s="8">
        <v>3338</v>
      </c>
      <c r="G513" s="8">
        <v>3051</v>
      </c>
      <c r="H513" s="8">
        <v>3080</v>
      </c>
      <c r="I513" s="8">
        <v>2885</v>
      </c>
      <c r="J513" s="8">
        <v>3149</v>
      </c>
      <c r="K513" s="8">
        <v>3173</v>
      </c>
      <c r="L513" s="8">
        <v>3232</v>
      </c>
      <c r="M513" s="8">
        <v>497.96169191533301</v>
      </c>
      <c r="N513" s="8">
        <v>614.82134119039404</v>
      </c>
      <c r="O513" s="8">
        <v>509.16601561136002</v>
      </c>
      <c r="P513" s="8">
        <v>517.93777671744999</v>
      </c>
      <c r="Q513" s="8">
        <v>406.716242337327</v>
      </c>
      <c r="R513" s="8">
        <v>614.71175114604398</v>
      </c>
      <c r="S513" s="8">
        <v>603.50193321681002</v>
      </c>
      <c r="T513" s="8">
        <v>529.94643967144998</v>
      </c>
      <c r="U513" s="8">
        <v>3813</v>
      </c>
      <c r="V513" s="8">
        <v>4112</v>
      </c>
      <c r="W513" s="8">
        <v>3909</v>
      </c>
      <c r="X513" s="8">
        <v>3661</v>
      </c>
      <c r="Y513" s="8">
        <v>3469</v>
      </c>
      <c r="Z513" s="8">
        <v>3728</v>
      </c>
      <c r="AA513" s="8">
        <v>4155</v>
      </c>
      <c r="AB513" s="8">
        <v>3926</v>
      </c>
      <c r="AC513" s="8">
        <v>1123.97120007013</v>
      </c>
      <c r="AD513" s="8">
        <v>1314.43521168346</v>
      </c>
      <c r="AE513" s="8">
        <v>1024.9765852631899</v>
      </c>
      <c r="AF513" s="8">
        <v>1031.1286733039501</v>
      </c>
      <c r="AG513" s="8">
        <v>827.76685822517902</v>
      </c>
      <c r="AH513" s="8">
        <v>1104.01768079264</v>
      </c>
      <c r="AI513" s="8">
        <v>1119.9927405604501</v>
      </c>
      <c r="AJ513" s="8">
        <v>995.45329617469201</v>
      </c>
      <c r="AK513" s="8">
        <v>3088.5</v>
      </c>
      <c r="AL513" s="8">
        <v>536.84539897577099</v>
      </c>
      <c r="AM513" s="8">
        <v>3846.625</v>
      </c>
      <c r="AN513" s="8">
        <v>1067.7177807592113</v>
      </c>
      <c r="AP513" s="5">
        <f t="shared" si="67"/>
        <v>3109.75</v>
      </c>
      <c r="AQ513" s="5">
        <f t="shared" si="68"/>
        <v>3819.5</v>
      </c>
      <c r="AR513" s="5">
        <f t="shared" si="69"/>
        <v>534.56282861781619</v>
      </c>
      <c r="AS513" s="5">
        <f t="shared" si="70"/>
        <v>1011.8076439382403</v>
      </c>
      <c r="AT513" s="5">
        <f t="shared" si="71"/>
        <v>120</v>
      </c>
      <c r="AU513" s="5" t="str">
        <f t="shared" si="73"/>
        <v>Netherlands</v>
      </c>
      <c r="AW513" s="5">
        <f t="shared" si="72"/>
        <v>120</v>
      </c>
    </row>
    <row r="514" spans="1:49" x14ac:dyDescent="0.2">
      <c r="A514" s="7" t="s">
        <v>3036</v>
      </c>
      <c r="B514" s="7" t="s">
        <v>1326</v>
      </c>
      <c r="C514" s="7" t="s">
        <v>1327</v>
      </c>
      <c r="D514" s="7">
        <v>541647</v>
      </c>
      <c r="E514" s="8">
        <v>2217</v>
      </c>
      <c r="F514" s="8">
        <v>2545</v>
      </c>
      <c r="G514" s="8">
        <v>2539</v>
      </c>
      <c r="H514" s="8">
        <v>2875</v>
      </c>
      <c r="I514" s="8">
        <v>2464</v>
      </c>
      <c r="J514" s="8">
        <v>3183</v>
      </c>
      <c r="K514" s="8">
        <v>2723</v>
      </c>
      <c r="L514" s="8">
        <v>2745</v>
      </c>
      <c r="M514" s="8">
        <v>436.51446247182901</v>
      </c>
      <c r="N514" s="8">
        <v>608.85251734577605</v>
      </c>
      <c r="O514" s="8">
        <v>487.94187590238198</v>
      </c>
      <c r="P514" s="8">
        <v>552.41833625132097</v>
      </c>
      <c r="Q514" s="8">
        <v>433.05315174634399</v>
      </c>
      <c r="R514" s="8">
        <v>634.59676823611403</v>
      </c>
      <c r="S514" s="8">
        <v>556.98058941350496</v>
      </c>
      <c r="T514" s="8">
        <v>439.99330919256602</v>
      </c>
      <c r="U514" s="8">
        <v>3125</v>
      </c>
      <c r="V514" s="8">
        <v>3986</v>
      </c>
      <c r="W514" s="8">
        <v>3522</v>
      </c>
      <c r="X514" s="8">
        <v>3920</v>
      </c>
      <c r="Y514" s="8">
        <v>2975</v>
      </c>
      <c r="Z514" s="8">
        <v>4010</v>
      </c>
      <c r="AA514" s="8">
        <v>3605</v>
      </c>
      <c r="AB514" s="8">
        <v>3454</v>
      </c>
      <c r="AC514" s="8">
        <v>981.764899635402</v>
      </c>
      <c r="AD514" s="8">
        <v>1395.58810059917</v>
      </c>
      <c r="AE514" s="8">
        <v>1010.32002279862</v>
      </c>
      <c r="AF514" s="8">
        <v>1121.5587650034699</v>
      </c>
      <c r="AG514" s="8">
        <v>804.231020496773</v>
      </c>
      <c r="AH514" s="8">
        <v>1138.04193033151</v>
      </c>
      <c r="AI514" s="8">
        <v>992.70131755320995</v>
      </c>
      <c r="AJ514" s="8">
        <v>821.48689652194798</v>
      </c>
      <c r="AK514" s="8">
        <v>2661.375</v>
      </c>
      <c r="AL514" s="8">
        <v>518.79387631997963</v>
      </c>
      <c r="AM514" s="8">
        <v>3574.625</v>
      </c>
      <c r="AN514" s="8">
        <v>1033.211619117513</v>
      </c>
      <c r="AP514" s="5">
        <f t="shared" si="67"/>
        <v>2778.75</v>
      </c>
      <c r="AQ514" s="5">
        <f t="shared" si="68"/>
        <v>3511</v>
      </c>
      <c r="AR514" s="5">
        <f t="shared" si="69"/>
        <v>523.40843096796993</v>
      </c>
      <c r="AS514" s="5">
        <f t="shared" si="70"/>
        <v>939.11529122586023</v>
      </c>
      <c r="AT514" s="5">
        <f t="shared" si="71"/>
        <v>86</v>
      </c>
      <c r="AU514" s="5" t="str">
        <f t="shared" si="73"/>
        <v>Netherlands</v>
      </c>
      <c r="AW514" s="5">
        <f t="shared" si="72"/>
        <v>86</v>
      </c>
    </row>
    <row r="515" spans="1:49" x14ac:dyDescent="0.2">
      <c r="A515" s="7" t="s">
        <v>3036</v>
      </c>
      <c r="B515" s="7" t="s">
        <v>1329</v>
      </c>
      <c r="C515" s="7" t="s">
        <v>1330</v>
      </c>
      <c r="D515" s="7">
        <v>402908</v>
      </c>
      <c r="E515" s="8">
        <v>2706</v>
      </c>
      <c r="F515" s="8">
        <v>3307</v>
      </c>
      <c r="G515" s="8">
        <v>2761</v>
      </c>
      <c r="H515" s="8">
        <v>3011</v>
      </c>
      <c r="I515" s="8">
        <v>2797</v>
      </c>
      <c r="J515" s="8">
        <v>3201</v>
      </c>
      <c r="K515" s="8">
        <v>3297</v>
      </c>
      <c r="L515" s="8">
        <v>2755</v>
      </c>
      <c r="M515" s="8">
        <v>492.33823802800998</v>
      </c>
      <c r="N515" s="8">
        <v>737.72854463341901</v>
      </c>
      <c r="O515" s="8">
        <v>597.58671374384096</v>
      </c>
      <c r="P515" s="8">
        <v>618.84954299938602</v>
      </c>
      <c r="Q515" s="8">
        <v>467.297722428957</v>
      </c>
      <c r="R515" s="8">
        <v>728.69550326603303</v>
      </c>
      <c r="S515" s="8">
        <v>685.10979932027203</v>
      </c>
      <c r="T515" s="8">
        <v>629.80031380923401</v>
      </c>
      <c r="U515" s="8">
        <v>3524</v>
      </c>
      <c r="V515" s="8">
        <v>4182</v>
      </c>
      <c r="W515" s="8">
        <v>3846</v>
      </c>
      <c r="X515" s="8">
        <v>3608</v>
      </c>
      <c r="Y515" s="8">
        <v>3348</v>
      </c>
      <c r="Z515" s="8">
        <v>3771</v>
      </c>
      <c r="AA515" s="8">
        <v>4060</v>
      </c>
      <c r="AB515" s="8">
        <v>3500</v>
      </c>
      <c r="AC515" s="8">
        <v>1079.93245089834</v>
      </c>
      <c r="AD515" s="8">
        <v>1464.2805662770099</v>
      </c>
      <c r="AE515" s="8">
        <v>1231.3154621133799</v>
      </c>
      <c r="AF515" s="8">
        <v>1132.5619238177601</v>
      </c>
      <c r="AG515" s="8">
        <v>860.53459924692697</v>
      </c>
      <c r="AH515" s="8">
        <v>1181.2853947547101</v>
      </c>
      <c r="AI515" s="8">
        <v>1120.41070102146</v>
      </c>
      <c r="AJ515" s="8">
        <v>1081.41067059069</v>
      </c>
      <c r="AK515" s="8">
        <v>2979.375</v>
      </c>
      <c r="AL515" s="8">
        <v>619.67579727864404</v>
      </c>
      <c r="AM515" s="8">
        <v>3729.875</v>
      </c>
      <c r="AN515" s="8">
        <v>1143.9664710900345</v>
      </c>
      <c r="AP515" s="5">
        <f t="shared" si="67"/>
        <v>3012.5</v>
      </c>
      <c r="AQ515" s="5">
        <f t="shared" si="68"/>
        <v>3669.75</v>
      </c>
      <c r="AR515" s="5">
        <f t="shared" si="69"/>
        <v>625.95057636477645</v>
      </c>
      <c r="AS515" s="5">
        <f t="shared" si="70"/>
        <v>1060.9103414034466</v>
      </c>
      <c r="AT515" s="5">
        <f t="shared" si="71"/>
        <v>107</v>
      </c>
      <c r="AU515" s="5" t="str">
        <f t="shared" si="73"/>
        <v>Netherlands</v>
      </c>
      <c r="AW515" s="5">
        <f t="shared" si="72"/>
        <v>107</v>
      </c>
    </row>
    <row r="516" spans="1:49" x14ac:dyDescent="0.2">
      <c r="A516" s="7" t="s">
        <v>3036</v>
      </c>
      <c r="B516" s="7" t="s">
        <v>1332</v>
      </c>
      <c r="C516" s="7" t="s">
        <v>1333</v>
      </c>
      <c r="D516" s="7">
        <v>424791</v>
      </c>
      <c r="E516" s="8">
        <v>2724</v>
      </c>
      <c r="F516" s="8">
        <v>3251</v>
      </c>
      <c r="G516" s="8">
        <v>3122</v>
      </c>
      <c r="H516" s="8">
        <v>2667</v>
      </c>
      <c r="I516" s="8">
        <v>2670</v>
      </c>
      <c r="J516" s="8">
        <v>2874</v>
      </c>
      <c r="K516" s="8">
        <v>2958</v>
      </c>
      <c r="L516" s="8">
        <v>2959</v>
      </c>
      <c r="M516" s="8">
        <v>420.51075378262101</v>
      </c>
      <c r="N516" s="8">
        <v>546.34493309156096</v>
      </c>
      <c r="O516" s="8">
        <v>491.63408949855199</v>
      </c>
      <c r="P516" s="8">
        <v>494.94887194055099</v>
      </c>
      <c r="Q516" s="8">
        <v>390.82601813129003</v>
      </c>
      <c r="R516" s="8">
        <v>534.11806324240194</v>
      </c>
      <c r="S516" s="8">
        <v>488.35887583241998</v>
      </c>
      <c r="T516" s="8">
        <v>414.42494544321602</v>
      </c>
      <c r="U516" s="8">
        <v>3394</v>
      </c>
      <c r="V516" s="8">
        <v>4130</v>
      </c>
      <c r="W516" s="8">
        <v>3856</v>
      </c>
      <c r="X516" s="8">
        <v>3593</v>
      </c>
      <c r="Y516" s="8">
        <v>3338</v>
      </c>
      <c r="Z516" s="8">
        <v>3447</v>
      </c>
      <c r="AA516" s="8">
        <v>3697</v>
      </c>
      <c r="AB516" s="8">
        <v>3639</v>
      </c>
      <c r="AC516" s="8">
        <v>879.28828866297897</v>
      </c>
      <c r="AD516" s="8">
        <v>1099.91298793652</v>
      </c>
      <c r="AE516" s="8">
        <v>964.70988929386704</v>
      </c>
      <c r="AF516" s="8">
        <v>996.65526676464401</v>
      </c>
      <c r="AG516" s="8">
        <v>743.11667839990002</v>
      </c>
      <c r="AH516" s="8">
        <v>931.28430026378703</v>
      </c>
      <c r="AI516" s="8">
        <v>843.107397523754</v>
      </c>
      <c r="AJ516" s="8">
        <v>763.16474462126405</v>
      </c>
      <c r="AK516" s="8">
        <v>2903.125</v>
      </c>
      <c r="AL516" s="8">
        <v>472.64581887032665</v>
      </c>
      <c r="AM516" s="8">
        <v>3636.75</v>
      </c>
      <c r="AN516" s="8">
        <v>902.65494418333935</v>
      </c>
      <c r="AP516" s="5">
        <f t="shared" si="67"/>
        <v>2865.25</v>
      </c>
      <c r="AQ516" s="5">
        <f t="shared" si="68"/>
        <v>3530.25</v>
      </c>
      <c r="AR516" s="5">
        <f t="shared" si="69"/>
        <v>464.53535491797572</v>
      </c>
      <c r="AS516" s="5">
        <f t="shared" si="70"/>
        <v>820.16828020217633</v>
      </c>
      <c r="AT516" s="5">
        <f t="shared" si="71"/>
        <v>92</v>
      </c>
      <c r="AU516" s="5" t="str">
        <f t="shared" si="73"/>
        <v>Netherlands</v>
      </c>
      <c r="AW516" s="5">
        <f t="shared" si="72"/>
        <v>92</v>
      </c>
    </row>
    <row r="517" spans="1:49" x14ac:dyDescent="0.2">
      <c r="A517" s="7" t="s">
        <v>3036</v>
      </c>
      <c r="B517" s="7" t="s">
        <v>1335</v>
      </c>
      <c r="C517" s="7" t="s">
        <v>1336</v>
      </c>
      <c r="D517" s="7">
        <v>281201</v>
      </c>
      <c r="E517" s="8">
        <v>3658</v>
      </c>
      <c r="F517" s="8">
        <v>4563</v>
      </c>
      <c r="G517" s="8">
        <v>3811</v>
      </c>
      <c r="H517" s="8">
        <v>3717</v>
      </c>
      <c r="I517" s="8">
        <v>3144</v>
      </c>
      <c r="J517" s="8">
        <v>3735</v>
      </c>
      <c r="K517" s="8">
        <v>3768</v>
      </c>
      <c r="L517" s="8">
        <v>3943</v>
      </c>
      <c r="M517" s="8">
        <v>949.63249944642996</v>
      </c>
      <c r="N517" s="8">
        <v>1564.72893539659</v>
      </c>
      <c r="O517" s="8">
        <v>1002.23804771604</v>
      </c>
      <c r="P517" s="8">
        <v>860.60322675744601</v>
      </c>
      <c r="Q517" s="8">
        <v>610.76645868857599</v>
      </c>
      <c r="R517" s="8">
        <v>1012.63329674185</v>
      </c>
      <c r="S517" s="8">
        <v>1093.0629572189901</v>
      </c>
      <c r="T517" s="8">
        <v>1093.15778305867</v>
      </c>
      <c r="U517" s="8">
        <v>4947</v>
      </c>
      <c r="V517" s="8">
        <v>5751</v>
      </c>
      <c r="W517" s="8">
        <v>4654</v>
      </c>
      <c r="X517" s="8">
        <v>4968</v>
      </c>
      <c r="Y517" s="8">
        <v>4105</v>
      </c>
      <c r="Z517" s="8">
        <v>4681</v>
      </c>
      <c r="AA517" s="8">
        <v>4797</v>
      </c>
      <c r="AB517" s="8">
        <v>4947</v>
      </c>
      <c r="AC517" s="8">
        <v>2153.6118955935699</v>
      </c>
      <c r="AD517" s="8">
        <v>3011.5991304119798</v>
      </c>
      <c r="AE517" s="8">
        <v>2096.7476870287601</v>
      </c>
      <c r="AF517" s="8">
        <v>1824.69560746973</v>
      </c>
      <c r="AG517" s="8">
        <v>1316.9701673822001</v>
      </c>
      <c r="AH517" s="8">
        <v>1894.7100360949501</v>
      </c>
      <c r="AI517" s="8">
        <v>1985.69499962541</v>
      </c>
      <c r="AJ517" s="8">
        <v>2041.8419985882499</v>
      </c>
      <c r="AK517" s="8">
        <v>3792.375</v>
      </c>
      <c r="AL517" s="8">
        <v>1023.3529006280741</v>
      </c>
      <c r="AM517" s="8">
        <v>4856.25</v>
      </c>
      <c r="AN517" s="8">
        <v>2040.7339402743562</v>
      </c>
      <c r="AP517" s="5">
        <f t="shared" si="67"/>
        <v>3647.5</v>
      </c>
      <c r="AQ517" s="5">
        <f t="shared" si="68"/>
        <v>4632.5</v>
      </c>
      <c r="AR517" s="5">
        <f t="shared" si="69"/>
        <v>934.04474449310635</v>
      </c>
      <c r="AS517" s="5">
        <f t="shared" si="70"/>
        <v>1809.8043004227025</v>
      </c>
      <c r="AT517" s="5">
        <f t="shared" si="71"/>
        <v>219</v>
      </c>
      <c r="AU517" s="5" t="str">
        <f t="shared" si="73"/>
        <v>Netherlands</v>
      </c>
      <c r="AW517" s="5">
        <f t="shared" si="72"/>
        <v>219</v>
      </c>
    </row>
    <row r="518" spans="1:49" x14ac:dyDescent="0.2">
      <c r="A518" s="7" t="s">
        <v>3036</v>
      </c>
      <c r="B518" s="7" t="s">
        <v>1338</v>
      </c>
      <c r="C518" s="7" t="s">
        <v>1339</v>
      </c>
      <c r="D518" s="7">
        <v>375452</v>
      </c>
      <c r="E518" s="8">
        <v>2389</v>
      </c>
      <c r="F518" s="8">
        <v>2923</v>
      </c>
      <c r="G518" s="8">
        <v>2807</v>
      </c>
      <c r="H518" s="8">
        <v>2696</v>
      </c>
      <c r="I518" s="8">
        <v>2440</v>
      </c>
      <c r="J518" s="8">
        <v>2761</v>
      </c>
      <c r="K518" s="8">
        <v>2789</v>
      </c>
      <c r="L518" s="8">
        <v>2845</v>
      </c>
      <c r="M518" s="8">
        <v>471.823816241857</v>
      </c>
      <c r="N518" s="8">
        <v>524.86972053081797</v>
      </c>
      <c r="O518" s="8">
        <v>418.10157194517399</v>
      </c>
      <c r="P518" s="8">
        <v>465.44242568588197</v>
      </c>
      <c r="Q518" s="8">
        <v>380.94780893091001</v>
      </c>
      <c r="R518" s="8">
        <v>540.25703466144103</v>
      </c>
      <c r="S518" s="8">
        <v>489.20000598522802</v>
      </c>
      <c r="T518" s="8">
        <v>427.83245638521998</v>
      </c>
      <c r="U518" s="8">
        <v>3122</v>
      </c>
      <c r="V518" s="8">
        <v>3733</v>
      </c>
      <c r="W518" s="8">
        <v>3542</v>
      </c>
      <c r="X518" s="8">
        <v>3349</v>
      </c>
      <c r="Y518" s="8">
        <v>3005</v>
      </c>
      <c r="Z518" s="8">
        <v>3250</v>
      </c>
      <c r="AA518" s="8">
        <v>3416</v>
      </c>
      <c r="AB518" s="8">
        <v>3381</v>
      </c>
      <c r="AC518" s="8">
        <v>985.31792002731299</v>
      </c>
      <c r="AD518" s="8">
        <v>1064.9626226819601</v>
      </c>
      <c r="AE518" s="8">
        <v>852.22859418654002</v>
      </c>
      <c r="AF518" s="8">
        <v>907.53226399712798</v>
      </c>
      <c r="AG518" s="8">
        <v>759.84802256714602</v>
      </c>
      <c r="AH518" s="8">
        <v>928.08760369699201</v>
      </c>
      <c r="AI518" s="8">
        <v>832.18559144551398</v>
      </c>
      <c r="AJ518" s="8">
        <v>804.59133062274998</v>
      </c>
      <c r="AK518" s="8">
        <v>2706.25</v>
      </c>
      <c r="AL518" s="8">
        <v>464.80935504581623</v>
      </c>
      <c r="AM518" s="8">
        <v>3349.75</v>
      </c>
      <c r="AN518" s="8">
        <v>891.84424365316784</v>
      </c>
      <c r="AP518" s="5">
        <f t="shared" si="67"/>
        <v>2708.75</v>
      </c>
      <c r="AQ518" s="5">
        <f t="shared" si="68"/>
        <v>3263</v>
      </c>
      <c r="AR518" s="5">
        <f t="shared" si="69"/>
        <v>460.73594632973618</v>
      </c>
      <c r="AS518" s="5">
        <f t="shared" si="70"/>
        <v>831.17813708310052</v>
      </c>
      <c r="AT518" s="5">
        <f t="shared" si="71"/>
        <v>76</v>
      </c>
      <c r="AU518" s="5" t="str">
        <f t="shared" si="73"/>
        <v>Netherlands</v>
      </c>
      <c r="AW518" s="5">
        <f t="shared" si="72"/>
        <v>76</v>
      </c>
    </row>
    <row r="519" spans="1:49" x14ac:dyDescent="0.2">
      <c r="A519" s="7" t="s">
        <v>3036</v>
      </c>
      <c r="B519" s="7" t="s">
        <v>1341</v>
      </c>
      <c r="C519" s="7" t="s">
        <v>1342</v>
      </c>
      <c r="D519" s="7">
        <v>333934</v>
      </c>
      <c r="E519" s="8">
        <v>3140</v>
      </c>
      <c r="F519" s="8">
        <v>3421</v>
      </c>
      <c r="G519" s="8">
        <v>2932</v>
      </c>
      <c r="H519" s="8">
        <v>3190</v>
      </c>
      <c r="I519" s="8">
        <v>3081</v>
      </c>
      <c r="J519" s="8">
        <v>3290</v>
      </c>
      <c r="K519" s="8">
        <v>3027</v>
      </c>
      <c r="L519" s="8">
        <v>2916</v>
      </c>
      <c r="M519" s="8">
        <v>632.32687445311296</v>
      </c>
      <c r="N519" s="8">
        <v>773.48548866185604</v>
      </c>
      <c r="O519" s="8">
        <v>654.190503103575</v>
      </c>
      <c r="P519" s="8">
        <v>620.90868313949204</v>
      </c>
      <c r="Q519" s="8">
        <v>480.24966605070301</v>
      </c>
      <c r="R519" s="8">
        <v>672.19972792636895</v>
      </c>
      <c r="S519" s="8">
        <v>673.02005184846405</v>
      </c>
      <c r="T519" s="8">
        <v>549.52236664374198</v>
      </c>
      <c r="U519" s="8">
        <v>3937</v>
      </c>
      <c r="V519" s="8">
        <v>4109</v>
      </c>
      <c r="W519" s="8">
        <v>3895</v>
      </c>
      <c r="X519" s="8">
        <v>3958</v>
      </c>
      <c r="Y519" s="8">
        <v>3714</v>
      </c>
      <c r="Z519" s="8">
        <v>4082</v>
      </c>
      <c r="AA519" s="8">
        <v>3669</v>
      </c>
      <c r="AB519" s="8">
        <v>3716</v>
      </c>
      <c r="AC519" s="8">
        <v>1278.6614994464501</v>
      </c>
      <c r="AD519" s="8">
        <v>1414.1071109920799</v>
      </c>
      <c r="AE519" s="8">
        <v>1232.19413093867</v>
      </c>
      <c r="AF519" s="8">
        <v>1172.6365304778101</v>
      </c>
      <c r="AG519" s="8">
        <v>927.52771405425005</v>
      </c>
      <c r="AH519" s="8">
        <v>1161.0844013314099</v>
      </c>
      <c r="AI519" s="8">
        <v>1139.8953832244199</v>
      </c>
      <c r="AJ519" s="8">
        <v>1035.9597397723101</v>
      </c>
      <c r="AK519" s="8">
        <v>3124.625</v>
      </c>
      <c r="AL519" s="8">
        <v>631.9879202284144</v>
      </c>
      <c r="AM519" s="8">
        <v>3885</v>
      </c>
      <c r="AN519" s="8">
        <v>1170.2583137796751</v>
      </c>
      <c r="AP519" s="5">
        <f t="shared" ref="AP519:AP582" si="74">IF(COUNT(AVERAGE(I519:L519))=1,AVERAGE(I519:L519),99999)</f>
        <v>3078.5</v>
      </c>
      <c r="AQ519" s="5">
        <f t="shared" ref="AQ519:AQ582" si="75">IF(COUNT(AVERAGE(Y519:AB519))=1,AVERAGE(Y519:AB519),99999)</f>
        <v>3795.25</v>
      </c>
      <c r="AR519" s="5">
        <f t="shared" ref="AR519:AR582" si="76">IF(COUNT(AVERAGE(P519:T519))=1,AVERAGE(P519:T519),99999)</f>
        <v>599.18009912175398</v>
      </c>
      <c r="AS519" s="5">
        <f t="shared" ref="AS519:AS582" si="77">IF(COUNT(AVERAGE(AG519:AJ519))=1,AVERAGE(AG519:AJ519),99999)</f>
        <v>1066.1168095955975</v>
      </c>
      <c r="AT519" s="5">
        <f t="shared" ref="AT519:AT582" si="78">RANK(AP519,$AP$70:$AP$660,1)</f>
        <v>115</v>
      </c>
      <c r="AU519" s="5" t="str">
        <f t="shared" si="73"/>
        <v>Netherlands</v>
      </c>
      <c r="AW519" s="5">
        <f t="shared" ref="AW519:AW582" si="79">AV519+AT519</f>
        <v>115</v>
      </c>
    </row>
    <row r="520" spans="1:49" x14ac:dyDescent="0.2">
      <c r="A520" s="7" t="s">
        <v>3036</v>
      </c>
      <c r="B520" s="7" t="s">
        <v>1344</v>
      </c>
      <c r="C520" s="7" t="s">
        <v>1345</v>
      </c>
      <c r="D520" s="7">
        <v>240705</v>
      </c>
      <c r="E520" s="8">
        <v>2834</v>
      </c>
      <c r="F520" s="8">
        <v>3558</v>
      </c>
      <c r="G520" s="8">
        <v>3373</v>
      </c>
      <c r="H520" s="8">
        <v>3571</v>
      </c>
      <c r="I520" s="8">
        <v>2592</v>
      </c>
      <c r="J520" s="8">
        <v>3056</v>
      </c>
      <c r="K520" s="8">
        <v>3500</v>
      </c>
      <c r="L520" s="8">
        <v>3098</v>
      </c>
      <c r="M520" s="8">
        <v>541.03062550522202</v>
      </c>
      <c r="N520" s="8">
        <v>750.16326147203699</v>
      </c>
      <c r="O520" s="8">
        <v>652.62174442847402</v>
      </c>
      <c r="P520" s="8">
        <v>753.25134565459905</v>
      </c>
      <c r="Q520" s="8">
        <v>536.84238555334105</v>
      </c>
      <c r="R520" s="8">
        <v>700.56571606005298</v>
      </c>
      <c r="S520" s="8">
        <v>638.58666135890701</v>
      </c>
      <c r="T520" s="8">
        <v>553.37240343954295</v>
      </c>
      <c r="U520" s="8">
        <v>3675</v>
      </c>
      <c r="V520" s="8">
        <v>4337</v>
      </c>
      <c r="W520" s="8">
        <v>4006</v>
      </c>
      <c r="X520" s="8">
        <v>4211</v>
      </c>
      <c r="Y520" s="8">
        <v>3412</v>
      </c>
      <c r="Z520" s="8">
        <v>4003</v>
      </c>
      <c r="AA520" s="8">
        <v>4140</v>
      </c>
      <c r="AB520" s="8">
        <v>3741</v>
      </c>
      <c r="AC520" s="8">
        <v>1090.1707830088101</v>
      </c>
      <c r="AD520" s="8">
        <v>1409.59443907987</v>
      </c>
      <c r="AE520" s="8">
        <v>1191.2280941302899</v>
      </c>
      <c r="AF520" s="8">
        <v>1291.80486161664</v>
      </c>
      <c r="AG520" s="8">
        <v>973.59688083081403</v>
      </c>
      <c r="AH520" s="8">
        <v>1258.34701634265</v>
      </c>
      <c r="AI520" s="8">
        <v>1125.2104139800499</v>
      </c>
      <c r="AJ520" s="8">
        <v>1041.98351685751</v>
      </c>
      <c r="AK520" s="8">
        <v>3197.75</v>
      </c>
      <c r="AL520" s="8">
        <v>640.80426793402194</v>
      </c>
      <c r="AM520" s="8">
        <v>3940.625</v>
      </c>
      <c r="AN520" s="8">
        <v>1172.7420007308292</v>
      </c>
      <c r="AP520" s="5">
        <f t="shared" si="74"/>
        <v>3061.5</v>
      </c>
      <c r="AQ520" s="5">
        <f t="shared" si="75"/>
        <v>3824</v>
      </c>
      <c r="AR520" s="5">
        <f t="shared" si="76"/>
        <v>636.52370241328867</v>
      </c>
      <c r="AS520" s="5">
        <f t="shared" si="77"/>
        <v>1099.784457002756</v>
      </c>
      <c r="AT520" s="5">
        <f t="shared" si="78"/>
        <v>113</v>
      </c>
      <c r="AU520" s="5" t="str">
        <f t="shared" ref="AU520:AU583" si="80">IF(A520&lt;&gt;A519,A520,AU519)</f>
        <v>Netherlands</v>
      </c>
      <c r="AW520" s="5">
        <f t="shared" si="79"/>
        <v>113</v>
      </c>
    </row>
    <row r="521" spans="1:49" x14ac:dyDescent="0.2">
      <c r="A521" s="7" t="s">
        <v>3036</v>
      </c>
      <c r="B521" s="7" t="s">
        <v>1347</v>
      </c>
      <c r="C521" s="7" t="s">
        <v>1348</v>
      </c>
      <c r="D521" s="7">
        <v>235607</v>
      </c>
      <c r="E521" s="8">
        <v>3209</v>
      </c>
      <c r="F521" s="8">
        <v>3814</v>
      </c>
      <c r="G521" s="8">
        <v>3133</v>
      </c>
      <c r="H521" s="8">
        <v>3676</v>
      </c>
      <c r="I521" s="8">
        <v>3158</v>
      </c>
      <c r="J521" s="8">
        <v>3662</v>
      </c>
      <c r="K521" s="8">
        <v>3572</v>
      </c>
      <c r="L521" s="8">
        <v>3515</v>
      </c>
      <c r="M521" s="8">
        <v>808.095712055891</v>
      </c>
      <c r="N521" s="8">
        <v>952.44372045615</v>
      </c>
      <c r="O521" s="8">
        <v>763.48446953364896</v>
      </c>
      <c r="P521" s="8">
        <v>922.94288317649</v>
      </c>
      <c r="Q521" s="8">
        <v>736.01438102441796</v>
      </c>
      <c r="R521" s="8">
        <v>1078.8493731676799</v>
      </c>
      <c r="S521" s="8">
        <v>986.31405482665002</v>
      </c>
      <c r="T521" s="8">
        <v>847.99457622125306</v>
      </c>
      <c r="U521" s="8">
        <v>4115</v>
      </c>
      <c r="V521" s="8">
        <v>5181</v>
      </c>
      <c r="W521" s="8">
        <v>4005</v>
      </c>
      <c r="X521" s="8">
        <v>4289</v>
      </c>
      <c r="Y521" s="8">
        <v>3762</v>
      </c>
      <c r="Z521" s="8">
        <v>4490</v>
      </c>
      <c r="AA521" s="8">
        <v>4524</v>
      </c>
      <c r="AB521" s="8">
        <v>4894</v>
      </c>
      <c r="AC521" s="8">
        <v>1482.6682917946</v>
      </c>
      <c r="AD521" s="8">
        <v>2124.5256535199701</v>
      </c>
      <c r="AE521" s="8">
        <v>1457.0477714629501</v>
      </c>
      <c r="AF521" s="8">
        <v>1572.9398304946101</v>
      </c>
      <c r="AG521" s="8">
        <v>1351.89295679926</v>
      </c>
      <c r="AH521" s="8">
        <v>1837.15398349005</v>
      </c>
      <c r="AI521" s="8">
        <v>1769.2283142461999</v>
      </c>
      <c r="AJ521" s="8">
        <v>1731.24716346433</v>
      </c>
      <c r="AK521" s="8">
        <v>3467.375</v>
      </c>
      <c r="AL521" s="8">
        <v>887.01739630777263</v>
      </c>
      <c r="AM521" s="8">
        <v>4407.5</v>
      </c>
      <c r="AN521" s="8">
        <v>1665.8379956589963</v>
      </c>
      <c r="AP521" s="5">
        <f t="shared" si="74"/>
        <v>3476.75</v>
      </c>
      <c r="AQ521" s="5">
        <f t="shared" si="75"/>
        <v>4417.5</v>
      </c>
      <c r="AR521" s="5">
        <f t="shared" si="76"/>
        <v>914.42305368329812</v>
      </c>
      <c r="AS521" s="5">
        <f t="shared" si="77"/>
        <v>1672.3806044999599</v>
      </c>
      <c r="AT521" s="5">
        <f t="shared" si="78"/>
        <v>185</v>
      </c>
      <c r="AU521" s="5" t="str">
        <f t="shared" si="80"/>
        <v>Netherlands</v>
      </c>
      <c r="AW521" s="5">
        <f t="shared" si="79"/>
        <v>185</v>
      </c>
    </row>
    <row r="522" spans="1:49" x14ac:dyDescent="0.2">
      <c r="A522" s="7" t="s">
        <v>3036</v>
      </c>
      <c r="B522" s="7" t="s">
        <v>1350</v>
      </c>
      <c r="C522" s="7" t="s">
        <v>1351</v>
      </c>
      <c r="D522" s="7">
        <v>165189</v>
      </c>
      <c r="E522" s="8">
        <v>3569</v>
      </c>
      <c r="F522" s="8">
        <v>3833</v>
      </c>
      <c r="G522" s="8">
        <v>3786</v>
      </c>
      <c r="H522" s="8">
        <v>3624</v>
      </c>
      <c r="I522" s="8">
        <v>3140</v>
      </c>
      <c r="J522" s="8">
        <v>3967</v>
      </c>
      <c r="K522" s="8">
        <v>4347</v>
      </c>
      <c r="L522" s="8">
        <v>3697</v>
      </c>
      <c r="M522" s="8">
        <v>853.66291023390795</v>
      </c>
      <c r="N522" s="8">
        <v>1002.6678839358</v>
      </c>
      <c r="O522" s="8">
        <v>982.46825183174599</v>
      </c>
      <c r="P522" s="8">
        <v>972.81027303150097</v>
      </c>
      <c r="Q522" s="8">
        <v>731.17728274101296</v>
      </c>
      <c r="R522" s="8">
        <v>1128.12250733408</v>
      </c>
      <c r="S522" s="8">
        <v>1136.0245857309901</v>
      </c>
      <c r="T522" s="8">
        <v>975.33782898244499</v>
      </c>
      <c r="U522" s="8">
        <v>4817</v>
      </c>
      <c r="V522" s="8">
        <v>4746</v>
      </c>
      <c r="W522" s="8">
        <v>4908</v>
      </c>
      <c r="X522" s="8">
        <v>4801</v>
      </c>
      <c r="Y522" s="8">
        <v>4093</v>
      </c>
      <c r="Z522" s="8">
        <v>4847</v>
      </c>
      <c r="AA522" s="8">
        <v>5125</v>
      </c>
      <c r="AB522" s="8">
        <v>4736</v>
      </c>
      <c r="AC522" s="8">
        <v>1793.3848282940901</v>
      </c>
      <c r="AD522" s="8">
        <v>1965.89238856258</v>
      </c>
      <c r="AE522" s="8">
        <v>1892.7690861839401</v>
      </c>
      <c r="AF522" s="8">
        <v>1941.8841711932</v>
      </c>
      <c r="AG522" s="8">
        <v>1391.5742207774599</v>
      </c>
      <c r="AH522" s="8">
        <v>1999.19378357869</v>
      </c>
      <c r="AI522" s="8">
        <v>1996.39944606174</v>
      </c>
      <c r="AJ522" s="8">
        <v>1779.3667881660699</v>
      </c>
      <c r="AK522" s="8">
        <v>3745.375</v>
      </c>
      <c r="AL522" s="8">
        <v>972.78394047768541</v>
      </c>
      <c r="AM522" s="8">
        <v>4759.125</v>
      </c>
      <c r="AN522" s="8">
        <v>1845.0580891022212</v>
      </c>
      <c r="AP522" s="5">
        <f t="shared" si="74"/>
        <v>3787.75</v>
      </c>
      <c r="AQ522" s="5">
        <f t="shared" si="75"/>
        <v>4700.25</v>
      </c>
      <c r="AR522" s="5">
        <f t="shared" si="76"/>
        <v>988.69449556400582</v>
      </c>
      <c r="AS522" s="5">
        <f t="shared" si="77"/>
        <v>1791.6335596459899</v>
      </c>
      <c r="AT522" s="5">
        <f t="shared" si="78"/>
        <v>247</v>
      </c>
      <c r="AU522" s="5" t="str">
        <f t="shared" si="80"/>
        <v>Netherlands</v>
      </c>
      <c r="AW522" s="5">
        <f t="shared" si="79"/>
        <v>247</v>
      </c>
    </row>
    <row r="523" spans="1:49" x14ac:dyDescent="0.2">
      <c r="A523" s="7" t="s">
        <v>3036</v>
      </c>
      <c r="B523" s="7" t="s">
        <v>1353</v>
      </c>
      <c r="C523" s="7" t="s">
        <v>1354</v>
      </c>
      <c r="D523" s="7">
        <v>129798</v>
      </c>
      <c r="E523" s="8">
        <v>3874</v>
      </c>
      <c r="F523" s="8">
        <v>4195</v>
      </c>
      <c r="G523" s="8">
        <v>3868</v>
      </c>
      <c r="H523" s="8">
        <v>3672</v>
      </c>
      <c r="I523" s="8">
        <v>3091</v>
      </c>
      <c r="J523" s="8">
        <v>3652</v>
      </c>
      <c r="K523" s="8">
        <v>4040</v>
      </c>
      <c r="L523" s="8">
        <v>4261</v>
      </c>
      <c r="M523" s="8">
        <v>1043.0041136341799</v>
      </c>
      <c r="N523" s="8">
        <v>1274.4824350302899</v>
      </c>
      <c r="O523" s="8">
        <v>1016.13590055491</v>
      </c>
      <c r="P523" s="8">
        <v>1006.22567147014</v>
      </c>
      <c r="Q523" s="8">
        <v>795.67840259847196</v>
      </c>
      <c r="R523" s="8">
        <v>1086.9116806981201</v>
      </c>
      <c r="S523" s="8">
        <v>1270.04558621758</v>
      </c>
      <c r="T523" s="8">
        <v>1200.72048449099</v>
      </c>
      <c r="U523" s="8">
        <v>4819</v>
      </c>
      <c r="V523" s="8">
        <v>5264</v>
      </c>
      <c r="W523" s="8">
        <v>4824</v>
      </c>
      <c r="X523" s="8">
        <v>4580</v>
      </c>
      <c r="Y523" s="8">
        <v>4010</v>
      </c>
      <c r="Z523" s="8">
        <v>4385</v>
      </c>
      <c r="AA523" s="8">
        <v>4730</v>
      </c>
      <c r="AB523" s="8">
        <v>4929</v>
      </c>
      <c r="AC523" s="8">
        <v>2114.5630127587801</v>
      </c>
      <c r="AD523" s="8">
        <v>2362.23544384763</v>
      </c>
      <c r="AE523" s="8">
        <v>1919.62779251234</v>
      </c>
      <c r="AF523" s="8">
        <v>1906.9330361529301</v>
      </c>
      <c r="AG523" s="8">
        <v>1474.9442143640999</v>
      </c>
      <c r="AH523" s="8">
        <v>1822.4266811228899</v>
      </c>
      <c r="AI523" s="8">
        <v>1895.8452517363601</v>
      </c>
      <c r="AJ523" s="8">
        <v>1982.2504363190999</v>
      </c>
      <c r="AK523" s="8">
        <v>3831.625</v>
      </c>
      <c r="AL523" s="8">
        <v>1086.6505343368351</v>
      </c>
      <c r="AM523" s="8">
        <v>4692.625</v>
      </c>
      <c r="AN523" s="8">
        <v>1934.8532336017661</v>
      </c>
      <c r="AP523" s="5">
        <f t="shared" si="74"/>
        <v>3761</v>
      </c>
      <c r="AQ523" s="5">
        <f t="shared" si="75"/>
        <v>4513.5</v>
      </c>
      <c r="AR523" s="5">
        <f t="shared" si="76"/>
        <v>1071.9163650950604</v>
      </c>
      <c r="AS523" s="5">
        <f t="shared" si="77"/>
        <v>1793.8666458856126</v>
      </c>
      <c r="AT523" s="5">
        <f t="shared" si="78"/>
        <v>237</v>
      </c>
      <c r="AU523" s="5" t="str">
        <f t="shared" si="80"/>
        <v>Netherlands</v>
      </c>
      <c r="AW523" s="5">
        <f t="shared" si="79"/>
        <v>237</v>
      </c>
    </row>
    <row r="524" spans="1:49" x14ac:dyDescent="0.2">
      <c r="A524" s="7" t="s">
        <v>3036</v>
      </c>
      <c r="B524" s="7" t="s">
        <v>1356</v>
      </c>
      <c r="C524" s="7" t="s">
        <v>1357</v>
      </c>
      <c r="D524" s="7">
        <v>110986</v>
      </c>
      <c r="E524" s="8">
        <v>5473</v>
      </c>
      <c r="F524" s="8">
        <v>6470</v>
      </c>
      <c r="G524" s="8">
        <v>5619</v>
      </c>
      <c r="H524" s="8">
        <v>5312</v>
      </c>
      <c r="I524" s="8">
        <v>5496</v>
      </c>
      <c r="J524" s="8">
        <v>5029</v>
      </c>
      <c r="K524" s="8">
        <v>5461</v>
      </c>
      <c r="L524" s="8">
        <v>5451</v>
      </c>
      <c r="M524" s="8">
        <v>3182.5067293817301</v>
      </c>
      <c r="N524" s="8">
        <v>4205.43345543346</v>
      </c>
      <c r="O524" s="8">
        <v>3341.0853776182498</v>
      </c>
      <c r="P524" s="8">
        <v>3104.6903659238501</v>
      </c>
      <c r="Q524" s="8">
        <v>2540.7179497563702</v>
      </c>
      <c r="R524" s="8">
        <v>2996.87230212533</v>
      </c>
      <c r="S524" s="8">
        <v>3385.5109831904201</v>
      </c>
      <c r="T524" s="8">
        <v>2938.5807546995202</v>
      </c>
      <c r="U524" s="8">
        <v>7199</v>
      </c>
      <c r="V524" s="8">
        <v>7839</v>
      </c>
      <c r="W524" s="8">
        <v>6703</v>
      </c>
      <c r="X524" s="8">
        <v>6983</v>
      </c>
      <c r="Y524" s="8">
        <v>6378</v>
      </c>
      <c r="Z524" s="8">
        <v>6308</v>
      </c>
      <c r="AA524" s="8">
        <v>6783</v>
      </c>
      <c r="AB524" s="8">
        <v>6315</v>
      </c>
      <c r="AC524" s="8">
        <v>5185.7624797077897</v>
      </c>
      <c r="AD524" s="8">
        <v>6327.2727272727298</v>
      </c>
      <c r="AE524" s="8">
        <v>5005.1786480357896</v>
      </c>
      <c r="AF524" s="8">
        <v>4827.2323044309996</v>
      </c>
      <c r="AG524" s="8">
        <v>3933.0607744300601</v>
      </c>
      <c r="AH524" s="8">
        <v>4439.2048761207598</v>
      </c>
      <c r="AI524" s="8">
        <v>4710.3458774814299</v>
      </c>
      <c r="AJ524" s="8">
        <v>4331.0610329841102</v>
      </c>
      <c r="AK524" s="8">
        <v>5538.875</v>
      </c>
      <c r="AL524" s="8">
        <v>3211.9247397661165</v>
      </c>
      <c r="AM524" s="8">
        <v>6813.5</v>
      </c>
      <c r="AN524" s="8">
        <v>4844.8898400579583</v>
      </c>
      <c r="AP524" s="5">
        <f t="shared" si="74"/>
        <v>5359.25</v>
      </c>
      <c r="AQ524" s="5">
        <f t="shared" si="75"/>
        <v>6446</v>
      </c>
      <c r="AR524" s="5">
        <f t="shared" si="76"/>
        <v>2993.2744711390978</v>
      </c>
      <c r="AS524" s="5">
        <f t="shared" si="77"/>
        <v>4353.4181402540898</v>
      </c>
      <c r="AT524" s="5">
        <f t="shared" si="78"/>
        <v>397</v>
      </c>
      <c r="AU524" s="5" t="str">
        <f t="shared" si="80"/>
        <v>Netherlands</v>
      </c>
      <c r="AW524" s="5">
        <f t="shared" si="79"/>
        <v>397</v>
      </c>
    </row>
    <row r="525" spans="1:49" x14ac:dyDescent="0.2">
      <c r="A525" s="7" t="s">
        <v>3036</v>
      </c>
      <c r="B525" s="7" t="s">
        <v>1359</v>
      </c>
      <c r="C525" s="7" t="s">
        <v>1360</v>
      </c>
      <c r="D525" s="7">
        <v>114457</v>
      </c>
      <c r="E525" s="8">
        <v>5212</v>
      </c>
      <c r="F525" s="8">
        <v>5818</v>
      </c>
      <c r="G525" s="8">
        <v>5338</v>
      </c>
      <c r="H525" s="8">
        <v>5375</v>
      </c>
      <c r="I525" s="8">
        <v>4727</v>
      </c>
      <c r="J525" s="8">
        <v>5690</v>
      </c>
      <c r="K525" s="8">
        <v>5567</v>
      </c>
      <c r="L525" s="8">
        <v>4578</v>
      </c>
      <c r="M525" s="8">
        <v>2480.3498310187301</v>
      </c>
      <c r="N525" s="8">
        <v>3186.8597475389101</v>
      </c>
      <c r="O525" s="8">
        <v>2747.18570014954</v>
      </c>
      <c r="P525" s="8">
        <v>2610.8473831369201</v>
      </c>
      <c r="Q525" s="8">
        <v>1823.2409271112499</v>
      </c>
      <c r="R525" s="8">
        <v>2951.3600067582402</v>
      </c>
      <c r="S525" s="8">
        <v>2770.4185253690198</v>
      </c>
      <c r="T525" s="8">
        <v>2221.2096559024098</v>
      </c>
      <c r="U525" s="8">
        <v>6021</v>
      </c>
      <c r="V525" s="8">
        <v>6930</v>
      </c>
      <c r="W525" s="8">
        <v>6088</v>
      </c>
      <c r="X525" s="8">
        <v>6410</v>
      </c>
      <c r="Y525" s="8">
        <v>5443</v>
      </c>
      <c r="Z525" s="8">
        <v>5955</v>
      </c>
      <c r="AA525" s="8">
        <v>5896</v>
      </c>
      <c r="AB525" s="8">
        <v>6611</v>
      </c>
      <c r="AC525" s="8">
        <v>3795.3534426446399</v>
      </c>
      <c r="AD525" s="8">
        <v>5037.8531724685599</v>
      </c>
      <c r="AE525" s="8">
        <v>4300.4787100025196</v>
      </c>
      <c r="AF525" s="8">
        <v>4083.25921800277</v>
      </c>
      <c r="AG525" s="8">
        <v>2773.8881446504702</v>
      </c>
      <c r="AH525" s="8">
        <v>3895.1950955820898</v>
      </c>
      <c r="AI525" s="8">
        <v>3483.5469541351899</v>
      </c>
      <c r="AJ525" s="8">
        <v>4294.0965083822202</v>
      </c>
      <c r="AK525" s="8">
        <v>5288.125</v>
      </c>
      <c r="AL525" s="8">
        <v>2598.9339721231272</v>
      </c>
      <c r="AM525" s="8">
        <v>6169.25</v>
      </c>
      <c r="AN525" s="8">
        <v>3957.9589057335575</v>
      </c>
      <c r="AP525" s="5">
        <f t="shared" si="74"/>
        <v>5140.5</v>
      </c>
      <c r="AQ525" s="5">
        <f t="shared" si="75"/>
        <v>5976.25</v>
      </c>
      <c r="AR525" s="5">
        <f t="shared" si="76"/>
        <v>2475.4152996555681</v>
      </c>
      <c r="AS525" s="5">
        <f t="shared" si="77"/>
        <v>3611.6816756874923</v>
      </c>
      <c r="AT525" s="5">
        <f t="shared" si="78"/>
        <v>375</v>
      </c>
      <c r="AU525" s="5" t="str">
        <f t="shared" si="80"/>
        <v>Netherlands</v>
      </c>
      <c r="AW525" s="5">
        <f t="shared" si="79"/>
        <v>375</v>
      </c>
    </row>
    <row r="526" spans="1:49" x14ac:dyDescent="0.2">
      <c r="A526" s="7" t="s">
        <v>3036</v>
      </c>
      <c r="B526" s="7" t="s">
        <v>1362</v>
      </c>
      <c r="C526" s="7" t="s">
        <v>1363</v>
      </c>
      <c r="D526" s="7">
        <v>73181</v>
      </c>
      <c r="E526" s="8">
        <v>3847</v>
      </c>
      <c r="F526" s="8">
        <v>4612</v>
      </c>
      <c r="G526" s="8">
        <v>3503</v>
      </c>
      <c r="H526" s="8">
        <v>3979</v>
      </c>
      <c r="I526" s="8">
        <v>3680</v>
      </c>
      <c r="J526" s="8">
        <v>4063</v>
      </c>
      <c r="K526" s="8">
        <v>4107</v>
      </c>
      <c r="L526" s="8">
        <v>4008</v>
      </c>
      <c r="M526" s="8">
        <v>1167.7138623118401</v>
      </c>
      <c r="N526" s="8">
        <v>1567.41537950165</v>
      </c>
      <c r="O526" s="8">
        <v>1260.8117836276999</v>
      </c>
      <c r="P526" s="8">
        <v>1348.11791271212</v>
      </c>
      <c r="Q526" s="8">
        <v>997.30351767331797</v>
      </c>
      <c r="R526" s="8">
        <v>1326.0391111281499</v>
      </c>
      <c r="S526" s="8">
        <v>1499.49604181517</v>
      </c>
      <c r="T526" s="8">
        <v>1231.1441215165401</v>
      </c>
      <c r="U526" s="8">
        <v>5027</v>
      </c>
      <c r="V526" s="8">
        <v>5443</v>
      </c>
      <c r="W526" s="8">
        <v>4582</v>
      </c>
      <c r="X526" s="8">
        <v>4783</v>
      </c>
      <c r="Y526" s="8">
        <v>4377</v>
      </c>
      <c r="Z526" s="8">
        <v>4808</v>
      </c>
      <c r="AA526" s="8">
        <v>5004</v>
      </c>
      <c r="AB526" s="8">
        <v>4905</v>
      </c>
      <c r="AC526" s="8">
        <v>2116.1158976066199</v>
      </c>
      <c r="AD526" s="8">
        <v>2546.0716126811999</v>
      </c>
      <c r="AE526" s="8">
        <v>2023.11844091222</v>
      </c>
      <c r="AF526" s="8">
        <v>1993.2183101199</v>
      </c>
      <c r="AG526" s="8">
        <v>1567.8879669098301</v>
      </c>
      <c r="AH526" s="8">
        <v>2056.10427919622</v>
      </c>
      <c r="AI526" s="8">
        <v>2431.9546495739401</v>
      </c>
      <c r="AJ526" s="8">
        <v>2071.7977461238702</v>
      </c>
      <c r="AK526" s="8">
        <v>3974.875</v>
      </c>
      <c r="AL526" s="8">
        <v>1299.755216285811</v>
      </c>
      <c r="AM526" s="8">
        <v>4866.125</v>
      </c>
      <c r="AN526" s="8">
        <v>2100.7836128904751</v>
      </c>
      <c r="AP526" s="5">
        <f t="shared" si="74"/>
        <v>3964.5</v>
      </c>
      <c r="AQ526" s="5">
        <f t="shared" si="75"/>
        <v>4773.5</v>
      </c>
      <c r="AR526" s="5">
        <f t="shared" si="76"/>
        <v>1280.4201409690595</v>
      </c>
      <c r="AS526" s="5">
        <f t="shared" si="77"/>
        <v>2031.936160450965</v>
      </c>
      <c r="AT526" s="5">
        <f t="shared" si="78"/>
        <v>276</v>
      </c>
      <c r="AU526" s="5" t="str">
        <f t="shared" si="80"/>
        <v>Netherlands</v>
      </c>
      <c r="AW526" s="5">
        <f t="shared" si="79"/>
        <v>276</v>
      </c>
    </row>
    <row r="527" spans="1:49" x14ac:dyDescent="0.2">
      <c r="A527" s="7" t="s">
        <v>3036</v>
      </c>
      <c r="B527" s="7" t="s">
        <v>1365</v>
      </c>
      <c r="C527" s="7" t="s">
        <v>1366</v>
      </c>
      <c r="D527" s="7">
        <v>114750</v>
      </c>
      <c r="E527" s="8">
        <v>4225</v>
      </c>
      <c r="F527" s="8">
        <v>4602</v>
      </c>
      <c r="G527" s="8">
        <v>3994</v>
      </c>
      <c r="H527" s="8">
        <v>3980</v>
      </c>
      <c r="I527" s="8">
        <v>3696</v>
      </c>
      <c r="J527" s="8">
        <v>4404</v>
      </c>
      <c r="K527" s="8">
        <v>4353</v>
      </c>
      <c r="L527" s="8">
        <v>3697</v>
      </c>
      <c r="M527" s="8">
        <v>1551.5675078957099</v>
      </c>
      <c r="N527" s="8">
        <v>2059.2647497620601</v>
      </c>
      <c r="O527" s="8">
        <v>1419.73448438745</v>
      </c>
      <c r="P527" s="8">
        <v>1623.6401380558</v>
      </c>
      <c r="Q527" s="8">
        <v>1266.46831007951</v>
      </c>
      <c r="R527" s="8">
        <v>1656.70401404071</v>
      </c>
      <c r="S527" s="8">
        <v>1759.4590646265101</v>
      </c>
      <c r="T527" s="8">
        <v>1429.5148787000701</v>
      </c>
      <c r="U527" s="8">
        <v>5158</v>
      </c>
      <c r="V527" s="8">
        <v>5890</v>
      </c>
      <c r="W527" s="8">
        <v>4871</v>
      </c>
      <c r="X527" s="8">
        <v>4922</v>
      </c>
      <c r="Y527" s="8">
        <v>4731</v>
      </c>
      <c r="Z527" s="8">
        <v>5634</v>
      </c>
      <c r="AA527" s="8">
        <v>5644</v>
      </c>
      <c r="AB527" s="8">
        <v>5026</v>
      </c>
      <c r="AC527" s="8">
        <v>2669.8914221981699</v>
      </c>
      <c r="AD527" s="8">
        <v>3490.50680973206</v>
      </c>
      <c r="AE527" s="8">
        <v>2299.2161276189199</v>
      </c>
      <c r="AF527" s="8">
        <v>2515.2577994468502</v>
      </c>
      <c r="AG527" s="8">
        <v>1989.27186998497</v>
      </c>
      <c r="AH527" s="8">
        <v>2692.5376918132301</v>
      </c>
      <c r="AI527" s="8">
        <v>2873.9880686343399</v>
      </c>
      <c r="AJ527" s="8">
        <v>2602.1343830077499</v>
      </c>
      <c r="AK527" s="8">
        <v>4118.875</v>
      </c>
      <c r="AL527" s="8">
        <v>1595.7941434434777</v>
      </c>
      <c r="AM527" s="8">
        <v>5234.5</v>
      </c>
      <c r="AN527" s="8">
        <v>2641.600521554536</v>
      </c>
      <c r="AP527" s="5">
        <f t="shared" si="74"/>
        <v>4037.5</v>
      </c>
      <c r="AQ527" s="5">
        <f t="shared" si="75"/>
        <v>5258.75</v>
      </c>
      <c r="AR527" s="5">
        <f t="shared" si="76"/>
        <v>1547.1572811005199</v>
      </c>
      <c r="AS527" s="5">
        <f t="shared" si="77"/>
        <v>2539.4830033600724</v>
      </c>
      <c r="AT527" s="5">
        <f t="shared" si="78"/>
        <v>286</v>
      </c>
      <c r="AU527" s="5" t="str">
        <f t="shared" si="80"/>
        <v>Netherlands</v>
      </c>
      <c r="AW527" s="5">
        <f t="shared" si="79"/>
        <v>286</v>
      </c>
    </row>
    <row r="528" spans="1:49" x14ac:dyDescent="0.2">
      <c r="A528" s="7" t="s">
        <v>3036</v>
      </c>
      <c r="B528" s="7" t="s">
        <v>1368</v>
      </c>
      <c r="C528" s="7" t="s">
        <v>1369</v>
      </c>
      <c r="D528" s="7">
        <v>278420</v>
      </c>
      <c r="E528" s="8">
        <v>3249</v>
      </c>
      <c r="F528" s="8">
        <v>3518</v>
      </c>
      <c r="G528" s="8">
        <v>3409</v>
      </c>
      <c r="H528" s="8">
        <v>3496</v>
      </c>
      <c r="I528" s="8">
        <v>3001</v>
      </c>
      <c r="J528" s="8">
        <v>3488</v>
      </c>
      <c r="K528" s="8">
        <v>3647</v>
      </c>
      <c r="L528" s="8">
        <v>3133</v>
      </c>
      <c r="M528" s="8">
        <v>704.81793933174004</v>
      </c>
      <c r="N528" s="8">
        <v>829.18073510370596</v>
      </c>
      <c r="O528" s="8">
        <v>669.98838544679495</v>
      </c>
      <c r="P528" s="8">
        <v>695.614294692768</v>
      </c>
      <c r="Q528" s="8">
        <v>555.73722956261895</v>
      </c>
      <c r="R528" s="8">
        <v>874.23194723604502</v>
      </c>
      <c r="S528" s="8">
        <v>796.03055012562299</v>
      </c>
      <c r="T528" s="8">
        <v>708.194994737711</v>
      </c>
      <c r="U528" s="8">
        <v>4141</v>
      </c>
      <c r="V528" s="8">
        <v>4274</v>
      </c>
      <c r="W528" s="8">
        <v>4347</v>
      </c>
      <c r="X528" s="8">
        <v>4608</v>
      </c>
      <c r="Y528" s="8">
        <v>4315</v>
      </c>
      <c r="Z528" s="8">
        <v>4607</v>
      </c>
      <c r="AA528" s="8">
        <v>4281</v>
      </c>
      <c r="AB528" s="8">
        <v>4322</v>
      </c>
      <c r="AC528" s="8">
        <v>1337.49196584525</v>
      </c>
      <c r="AD528" s="8">
        <v>1565.6768294814599</v>
      </c>
      <c r="AE528" s="8">
        <v>1261.01730847724</v>
      </c>
      <c r="AF528" s="8">
        <v>1355.7228717855401</v>
      </c>
      <c r="AG528" s="8">
        <v>1154.1448917774101</v>
      </c>
      <c r="AH528" s="8">
        <v>1683.40576543816</v>
      </c>
      <c r="AI528" s="8">
        <v>1414.01173990348</v>
      </c>
      <c r="AJ528" s="8">
        <v>1468.8452074684801</v>
      </c>
      <c r="AK528" s="8">
        <v>3367.625</v>
      </c>
      <c r="AL528" s="8">
        <v>729.22450952962572</v>
      </c>
      <c r="AM528" s="8">
        <v>4361.875</v>
      </c>
      <c r="AN528" s="8">
        <v>1405.0395725221274</v>
      </c>
      <c r="AP528" s="5">
        <f t="shared" si="74"/>
        <v>3317.25</v>
      </c>
      <c r="AQ528" s="5">
        <f t="shared" si="75"/>
        <v>4381.25</v>
      </c>
      <c r="AR528" s="5">
        <f t="shared" si="76"/>
        <v>725.96180327095317</v>
      </c>
      <c r="AS528" s="5">
        <f t="shared" si="77"/>
        <v>1430.1019011468825</v>
      </c>
      <c r="AT528" s="5">
        <f t="shared" si="78"/>
        <v>161</v>
      </c>
      <c r="AU528" s="5" t="str">
        <f t="shared" si="80"/>
        <v>Netherlands</v>
      </c>
      <c r="AW528" s="5">
        <f t="shared" si="79"/>
        <v>161</v>
      </c>
    </row>
    <row r="529" spans="1:49" x14ac:dyDescent="0.2">
      <c r="A529" s="7" t="s">
        <v>3036</v>
      </c>
      <c r="B529" s="7" t="s">
        <v>1371</v>
      </c>
      <c r="C529" s="7" t="s">
        <v>1372</v>
      </c>
      <c r="D529" s="7">
        <v>186316</v>
      </c>
      <c r="E529" s="8">
        <v>2938</v>
      </c>
      <c r="F529" s="8">
        <v>3087</v>
      </c>
      <c r="G529" s="8">
        <v>2842</v>
      </c>
      <c r="H529" s="8">
        <v>3380</v>
      </c>
      <c r="I529" s="8">
        <v>2703</v>
      </c>
      <c r="J529" s="8">
        <v>3295</v>
      </c>
      <c r="K529" s="8">
        <v>3575</v>
      </c>
      <c r="L529" s="8">
        <v>2892</v>
      </c>
      <c r="M529" s="8">
        <v>544.42797614480696</v>
      </c>
      <c r="N529" s="8">
        <v>660.93335360787796</v>
      </c>
      <c r="O529" s="8">
        <v>598.60874658734997</v>
      </c>
      <c r="P529" s="8">
        <v>623.43553622037405</v>
      </c>
      <c r="Q529" s="8">
        <v>425.20284344085098</v>
      </c>
      <c r="R529" s="8">
        <v>687.355119402838</v>
      </c>
      <c r="S529" s="8">
        <v>710.61713598459596</v>
      </c>
      <c r="T529" s="8">
        <v>569.33705494897902</v>
      </c>
      <c r="U529" s="8">
        <v>3870</v>
      </c>
      <c r="V529" s="8">
        <v>4289</v>
      </c>
      <c r="W529" s="8">
        <v>3993</v>
      </c>
      <c r="X529" s="8">
        <v>4215</v>
      </c>
      <c r="Y529" s="8">
        <v>3358</v>
      </c>
      <c r="Z529" s="8">
        <v>3809</v>
      </c>
      <c r="AA529" s="8">
        <v>4153</v>
      </c>
      <c r="AB529" s="8">
        <v>3943</v>
      </c>
      <c r="AC529" s="8">
        <v>1074.2535529424099</v>
      </c>
      <c r="AD529" s="8">
        <v>1399.16238691591</v>
      </c>
      <c r="AE529" s="8">
        <v>1209.60155462026</v>
      </c>
      <c r="AF529" s="8">
        <v>1210.3974106432599</v>
      </c>
      <c r="AG529" s="8">
        <v>793.31979346442597</v>
      </c>
      <c r="AH529" s="8">
        <v>1138.4489053970401</v>
      </c>
      <c r="AI529" s="8">
        <v>1130.18519995014</v>
      </c>
      <c r="AJ529" s="8">
        <v>1079.8595856301299</v>
      </c>
      <c r="AK529" s="8">
        <v>3089</v>
      </c>
      <c r="AL529" s="8">
        <v>602.48972079220903</v>
      </c>
      <c r="AM529" s="8">
        <v>3953.75</v>
      </c>
      <c r="AN529" s="8">
        <v>1129.4035486954467</v>
      </c>
      <c r="AP529" s="5">
        <f t="shared" si="74"/>
        <v>3116.25</v>
      </c>
      <c r="AQ529" s="5">
        <f t="shared" si="75"/>
        <v>3815.75</v>
      </c>
      <c r="AR529" s="5">
        <f t="shared" si="76"/>
        <v>603.1895379995276</v>
      </c>
      <c r="AS529" s="5">
        <f t="shared" si="77"/>
        <v>1035.4533711104341</v>
      </c>
      <c r="AT529" s="5">
        <f t="shared" si="78"/>
        <v>121</v>
      </c>
      <c r="AU529" s="5" t="str">
        <f t="shared" si="80"/>
        <v>Netherlands</v>
      </c>
      <c r="AW529" s="5">
        <f t="shared" si="79"/>
        <v>121</v>
      </c>
    </row>
    <row r="530" spans="1:49" x14ac:dyDescent="0.2">
      <c r="A530" s="7" t="s">
        <v>3036</v>
      </c>
      <c r="B530" s="7" t="s">
        <v>1374</v>
      </c>
      <c r="C530" s="7" t="s">
        <v>1375</v>
      </c>
      <c r="D530" s="7">
        <v>182616</v>
      </c>
      <c r="E530" s="8">
        <v>3235</v>
      </c>
      <c r="F530" s="8">
        <v>3650</v>
      </c>
      <c r="G530" s="8">
        <v>3434</v>
      </c>
      <c r="H530" s="8">
        <v>3273</v>
      </c>
      <c r="I530" s="8">
        <v>2665</v>
      </c>
      <c r="J530" s="8">
        <v>3664</v>
      </c>
      <c r="K530" s="8">
        <v>3619</v>
      </c>
      <c r="L530" s="8">
        <v>3465</v>
      </c>
      <c r="M530" s="8">
        <v>821.75038237263504</v>
      </c>
      <c r="N530" s="8">
        <v>1045.8691737310901</v>
      </c>
      <c r="O530" s="8">
        <v>951.67392883869604</v>
      </c>
      <c r="P530" s="8">
        <v>929.77652880099902</v>
      </c>
      <c r="Q530" s="8">
        <v>680.52769174856098</v>
      </c>
      <c r="R530" s="8">
        <v>1033.6938760409701</v>
      </c>
      <c r="S530" s="8">
        <v>1057.70878013894</v>
      </c>
      <c r="T530" s="8">
        <v>892.81150689250705</v>
      </c>
      <c r="U530" s="8">
        <v>4541</v>
      </c>
      <c r="V530" s="8">
        <v>4719</v>
      </c>
      <c r="W530" s="8">
        <v>4268</v>
      </c>
      <c r="X530" s="8">
        <v>4619</v>
      </c>
      <c r="Y530" s="8">
        <v>3719</v>
      </c>
      <c r="Z530" s="8">
        <v>4723</v>
      </c>
      <c r="AA530" s="8">
        <v>4787</v>
      </c>
      <c r="AB530" s="8">
        <v>4279</v>
      </c>
      <c r="AC530" s="8">
        <v>1871.52599912086</v>
      </c>
      <c r="AD530" s="8">
        <v>2079.5538969141999</v>
      </c>
      <c r="AE530" s="8">
        <v>1722.6922067953601</v>
      </c>
      <c r="AF530" s="8">
        <v>1759.8751118021</v>
      </c>
      <c r="AG530" s="8">
        <v>1336.22359777375</v>
      </c>
      <c r="AH530" s="8">
        <v>2002.9917663480601</v>
      </c>
      <c r="AI530" s="8">
        <v>1921.9523623338</v>
      </c>
      <c r="AJ530" s="8">
        <v>1622.1069176537301</v>
      </c>
      <c r="AK530" s="8">
        <v>3375.625</v>
      </c>
      <c r="AL530" s="8">
        <v>926.72648357054982</v>
      </c>
      <c r="AM530" s="8">
        <v>4456.875</v>
      </c>
      <c r="AN530" s="8">
        <v>1789.6152323427325</v>
      </c>
      <c r="AP530" s="5">
        <f t="shared" si="74"/>
        <v>3353.25</v>
      </c>
      <c r="AQ530" s="5">
        <f t="shared" si="75"/>
        <v>4377</v>
      </c>
      <c r="AR530" s="5">
        <f t="shared" si="76"/>
        <v>918.90367672439538</v>
      </c>
      <c r="AS530" s="5">
        <f t="shared" si="77"/>
        <v>1720.8186610273351</v>
      </c>
      <c r="AT530" s="5">
        <f t="shared" si="78"/>
        <v>167</v>
      </c>
      <c r="AU530" s="5" t="str">
        <f t="shared" si="80"/>
        <v>Netherlands</v>
      </c>
      <c r="AW530" s="5">
        <f t="shared" si="79"/>
        <v>167</v>
      </c>
    </row>
    <row r="531" spans="1:49" x14ac:dyDescent="0.2">
      <c r="A531" s="7" t="s">
        <v>3036</v>
      </c>
      <c r="B531" s="7" t="s">
        <v>1377</v>
      </c>
      <c r="C531" s="7" t="s">
        <v>1378</v>
      </c>
      <c r="D531" s="7">
        <v>355585</v>
      </c>
      <c r="E531" s="8">
        <v>2786</v>
      </c>
      <c r="F531" s="8">
        <v>2971</v>
      </c>
      <c r="G531" s="8">
        <v>3076</v>
      </c>
      <c r="H531" s="8">
        <v>2811</v>
      </c>
      <c r="I531" s="8">
        <v>2710</v>
      </c>
      <c r="J531" s="8">
        <v>2924</v>
      </c>
      <c r="K531" s="8">
        <v>2991</v>
      </c>
      <c r="L531" s="8">
        <v>3350</v>
      </c>
      <c r="M531" s="8">
        <v>592.82287257522205</v>
      </c>
      <c r="N531" s="8">
        <v>710.79355243059399</v>
      </c>
      <c r="O531" s="8">
        <v>649.58206112863502</v>
      </c>
      <c r="P531" s="8">
        <v>730.38120118425002</v>
      </c>
      <c r="Q531" s="8">
        <v>567.34719981373303</v>
      </c>
      <c r="R531" s="8">
        <v>753.57615897493201</v>
      </c>
      <c r="S531" s="8">
        <v>630.26052860685002</v>
      </c>
      <c r="T531" s="8">
        <v>582.66477219682395</v>
      </c>
      <c r="U531" s="8">
        <v>3692</v>
      </c>
      <c r="V531" s="8">
        <v>3957</v>
      </c>
      <c r="W531" s="8">
        <v>3760</v>
      </c>
      <c r="X531" s="8">
        <v>3524</v>
      </c>
      <c r="Y531" s="8">
        <v>3387</v>
      </c>
      <c r="Z531" s="8">
        <v>3607</v>
      </c>
      <c r="AA531" s="8">
        <v>3627</v>
      </c>
      <c r="AB531" s="8">
        <v>3869</v>
      </c>
      <c r="AC531" s="8">
        <v>1246.1271990397699</v>
      </c>
      <c r="AD531" s="8">
        <v>1406.2809108143299</v>
      </c>
      <c r="AE531" s="8">
        <v>1143.05317163424</v>
      </c>
      <c r="AF531" s="8">
        <v>1281.21642303609</v>
      </c>
      <c r="AG531" s="8">
        <v>1054.4337587304101</v>
      </c>
      <c r="AH531" s="8">
        <v>1252.66392184149</v>
      </c>
      <c r="AI531" s="8">
        <v>1154.18244654111</v>
      </c>
      <c r="AJ531" s="8">
        <v>1092.8122522118799</v>
      </c>
      <c r="AK531" s="8">
        <v>2952.375</v>
      </c>
      <c r="AL531" s="8">
        <v>652.17854336387995</v>
      </c>
      <c r="AM531" s="8">
        <v>3677.875</v>
      </c>
      <c r="AN531" s="8">
        <v>1203.846260481165</v>
      </c>
      <c r="AP531" s="5">
        <f t="shared" si="74"/>
        <v>2993.75</v>
      </c>
      <c r="AQ531" s="5">
        <f t="shared" si="75"/>
        <v>3622.5</v>
      </c>
      <c r="AR531" s="5">
        <f t="shared" si="76"/>
        <v>652.84597215531778</v>
      </c>
      <c r="AS531" s="5">
        <f t="shared" si="77"/>
        <v>1138.5230948312226</v>
      </c>
      <c r="AT531" s="5">
        <f t="shared" si="78"/>
        <v>106</v>
      </c>
      <c r="AU531" s="5" t="str">
        <f t="shared" si="80"/>
        <v>Netherlands</v>
      </c>
      <c r="AW531" s="5">
        <f t="shared" si="79"/>
        <v>106</v>
      </c>
    </row>
    <row r="532" spans="1:49" x14ac:dyDescent="0.2">
      <c r="A532" s="7" t="s">
        <v>3036</v>
      </c>
      <c r="B532" s="7" t="s">
        <v>1380</v>
      </c>
      <c r="C532" s="7" t="s">
        <v>1381</v>
      </c>
      <c r="D532" s="7">
        <v>358922</v>
      </c>
      <c r="E532" s="8">
        <v>2778</v>
      </c>
      <c r="F532" s="8">
        <v>2868</v>
      </c>
      <c r="G532" s="8">
        <v>2886</v>
      </c>
      <c r="H532" s="8">
        <v>2755</v>
      </c>
      <c r="I532" s="8">
        <v>2799</v>
      </c>
      <c r="J532" s="8">
        <v>2955</v>
      </c>
      <c r="K532" s="8">
        <v>3178</v>
      </c>
      <c r="L532" s="8">
        <v>2909</v>
      </c>
      <c r="M532" s="8">
        <v>476.69087814096901</v>
      </c>
      <c r="N532" s="8">
        <v>590.13058450189703</v>
      </c>
      <c r="O532" s="8">
        <v>563.51658055430403</v>
      </c>
      <c r="P532" s="8">
        <v>583.80337351532</v>
      </c>
      <c r="Q532" s="8">
        <v>399.182244505401</v>
      </c>
      <c r="R532" s="8">
        <v>560.58585759580706</v>
      </c>
      <c r="S532" s="8">
        <v>583.176657189818</v>
      </c>
      <c r="T532" s="8">
        <v>441.16654376416898</v>
      </c>
      <c r="U532" s="8">
        <v>3315</v>
      </c>
      <c r="V532" s="8">
        <v>4124</v>
      </c>
      <c r="W532" s="8">
        <v>3932</v>
      </c>
      <c r="X532" s="8">
        <v>3674</v>
      </c>
      <c r="Y532" s="8">
        <v>3383</v>
      </c>
      <c r="Z532" s="8">
        <v>3466</v>
      </c>
      <c r="AA532" s="8">
        <v>4168</v>
      </c>
      <c r="AB532" s="8">
        <v>3898</v>
      </c>
      <c r="AC532" s="8">
        <v>921.28439015384095</v>
      </c>
      <c r="AD532" s="8">
        <v>1194.9303042328299</v>
      </c>
      <c r="AE532" s="8">
        <v>1147.7868280953801</v>
      </c>
      <c r="AF532" s="8">
        <v>1184.7242561979599</v>
      </c>
      <c r="AG532" s="8">
        <v>763.51002260931295</v>
      </c>
      <c r="AH532" s="8">
        <v>993.22752893288202</v>
      </c>
      <c r="AI532" s="8">
        <v>1031.26754404239</v>
      </c>
      <c r="AJ532" s="8">
        <v>885.61570280987303</v>
      </c>
      <c r="AK532" s="8">
        <v>2891</v>
      </c>
      <c r="AL532" s="8">
        <v>524.78158997096057</v>
      </c>
      <c r="AM532" s="8">
        <v>3745</v>
      </c>
      <c r="AN532" s="8">
        <v>1015.2933221343086</v>
      </c>
      <c r="AP532" s="5">
        <f t="shared" si="74"/>
        <v>2960.25</v>
      </c>
      <c r="AQ532" s="5">
        <f t="shared" si="75"/>
        <v>3728.75</v>
      </c>
      <c r="AR532" s="5">
        <f t="shared" si="76"/>
        <v>513.582935314103</v>
      </c>
      <c r="AS532" s="5">
        <f t="shared" si="77"/>
        <v>918.40519959861444</v>
      </c>
      <c r="AT532" s="5">
        <f t="shared" si="78"/>
        <v>101</v>
      </c>
      <c r="AU532" s="5" t="str">
        <f t="shared" si="80"/>
        <v>Netherlands</v>
      </c>
      <c r="AW532" s="5">
        <f t="shared" si="79"/>
        <v>101</v>
      </c>
    </row>
    <row r="533" spans="1:49" x14ac:dyDescent="0.2">
      <c r="A533" s="7" t="s">
        <v>3036</v>
      </c>
      <c r="B533" s="7" t="s">
        <v>1383</v>
      </c>
      <c r="C533" s="7" t="s">
        <v>1384</v>
      </c>
      <c r="D533" s="7">
        <v>154484</v>
      </c>
      <c r="E533" s="8">
        <v>3858</v>
      </c>
      <c r="F533" s="8">
        <v>4173</v>
      </c>
      <c r="G533" s="8">
        <v>3968</v>
      </c>
      <c r="H533" s="8">
        <v>3782</v>
      </c>
      <c r="I533" s="8">
        <v>3449</v>
      </c>
      <c r="J533" s="8">
        <v>3941</v>
      </c>
      <c r="K533" s="8">
        <v>4084</v>
      </c>
      <c r="L533" s="8">
        <v>3674</v>
      </c>
      <c r="M533" s="8">
        <v>1190.29712851729</v>
      </c>
      <c r="N533" s="8">
        <v>1381.0172116393001</v>
      </c>
      <c r="O533" s="8">
        <v>1076.5487150522999</v>
      </c>
      <c r="P533" s="8">
        <v>1036.7974339333</v>
      </c>
      <c r="Q533" s="8">
        <v>763.92255922103698</v>
      </c>
      <c r="R533" s="8">
        <v>1181.9946498285999</v>
      </c>
      <c r="S533" s="8">
        <v>1139.0139186446399</v>
      </c>
      <c r="T533" s="8">
        <v>1025.2055690642301</v>
      </c>
      <c r="U533" s="8">
        <v>4639</v>
      </c>
      <c r="V533" s="8">
        <v>4993</v>
      </c>
      <c r="W533" s="8">
        <v>5154</v>
      </c>
      <c r="X533" s="8">
        <v>4758</v>
      </c>
      <c r="Y533" s="8">
        <v>4157</v>
      </c>
      <c r="Z533" s="8">
        <v>4948</v>
      </c>
      <c r="AA533" s="8">
        <v>4946</v>
      </c>
      <c r="AB533" s="8">
        <v>4659</v>
      </c>
      <c r="AC533" s="8">
        <v>2039.2172681024999</v>
      </c>
      <c r="AD533" s="8">
        <v>2279.7294970492098</v>
      </c>
      <c r="AE533" s="8">
        <v>1996.54063774427</v>
      </c>
      <c r="AF533" s="8">
        <v>1838.31232445867</v>
      </c>
      <c r="AG533" s="8">
        <v>1352.92732606766</v>
      </c>
      <c r="AH533" s="8">
        <v>1927.8899057209201</v>
      </c>
      <c r="AI533" s="8">
        <v>1743.6762905170301</v>
      </c>
      <c r="AJ533" s="8">
        <v>1820.8683722307701</v>
      </c>
      <c r="AK533" s="8">
        <v>3866.125</v>
      </c>
      <c r="AL533" s="8">
        <v>1099.3496482375872</v>
      </c>
      <c r="AM533" s="8">
        <v>4781.75</v>
      </c>
      <c r="AN533" s="8">
        <v>1874.8952027363789</v>
      </c>
      <c r="AP533" s="5">
        <f t="shared" si="74"/>
        <v>3787</v>
      </c>
      <c r="AQ533" s="5">
        <f t="shared" si="75"/>
        <v>4677.5</v>
      </c>
      <c r="AR533" s="5">
        <f t="shared" si="76"/>
        <v>1029.3868261383614</v>
      </c>
      <c r="AS533" s="5">
        <f t="shared" si="77"/>
        <v>1711.3404736340949</v>
      </c>
      <c r="AT533" s="5">
        <f t="shared" si="78"/>
        <v>245</v>
      </c>
      <c r="AU533" s="5" t="str">
        <f t="shared" si="80"/>
        <v>Netherlands</v>
      </c>
      <c r="AW533" s="5">
        <f t="shared" si="79"/>
        <v>245</v>
      </c>
    </row>
    <row r="534" spans="1:49" x14ac:dyDescent="0.2">
      <c r="A534" s="7" t="s">
        <v>3036</v>
      </c>
      <c r="B534" s="7" t="s">
        <v>1386</v>
      </c>
      <c r="C534" s="7" t="s">
        <v>1387</v>
      </c>
      <c r="D534" s="7">
        <v>118028</v>
      </c>
      <c r="E534" s="8">
        <v>3748</v>
      </c>
      <c r="F534" s="8">
        <v>4048</v>
      </c>
      <c r="G534" s="8">
        <v>3928</v>
      </c>
      <c r="H534" s="8">
        <v>3628</v>
      </c>
      <c r="I534" s="8">
        <v>3060</v>
      </c>
      <c r="J534" s="8">
        <v>3886</v>
      </c>
      <c r="K534" s="8">
        <v>4234</v>
      </c>
      <c r="L534" s="8">
        <v>3931</v>
      </c>
      <c r="M534" s="8">
        <v>1008.71182382589</v>
      </c>
      <c r="N534" s="8">
        <v>1280.9984835940199</v>
      </c>
      <c r="O534" s="8">
        <v>1033.9205481346301</v>
      </c>
      <c r="P534" s="8">
        <v>1128.15647057974</v>
      </c>
      <c r="Q534" s="8">
        <v>890.47563174901302</v>
      </c>
      <c r="R534" s="8">
        <v>1216.38001297044</v>
      </c>
      <c r="S534" s="8">
        <v>1296.69484321403</v>
      </c>
      <c r="T534" s="8">
        <v>1066.54330427373</v>
      </c>
      <c r="U534" s="8">
        <v>4629</v>
      </c>
      <c r="V534" s="8">
        <v>5183</v>
      </c>
      <c r="W534" s="8">
        <v>5008</v>
      </c>
      <c r="X534" s="8">
        <v>4951</v>
      </c>
      <c r="Y534" s="8">
        <v>4002</v>
      </c>
      <c r="Z534" s="8">
        <v>4439</v>
      </c>
      <c r="AA534" s="8">
        <v>4766</v>
      </c>
      <c r="AB534" s="8">
        <v>4673</v>
      </c>
      <c r="AC534" s="8">
        <v>2001.4623073140799</v>
      </c>
      <c r="AD534" s="8">
        <v>2360.5952968545098</v>
      </c>
      <c r="AE534" s="8">
        <v>1986.0248988171099</v>
      </c>
      <c r="AF534" s="8">
        <v>2170.5231515811702</v>
      </c>
      <c r="AG534" s="8">
        <v>1729.1251318930399</v>
      </c>
      <c r="AH534" s="8">
        <v>2035.9467965128299</v>
      </c>
      <c r="AI534" s="8">
        <v>1968.7324163244</v>
      </c>
      <c r="AJ534" s="8">
        <v>1802.88771431143</v>
      </c>
      <c r="AK534" s="8">
        <v>3807.875</v>
      </c>
      <c r="AL534" s="8">
        <v>1115.2351397926866</v>
      </c>
      <c r="AM534" s="8">
        <v>4706.375</v>
      </c>
      <c r="AN534" s="8">
        <v>2006.912214201071</v>
      </c>
      <c r="AP534" s="5">
        <f t="shared" si="74"/>
        <v>3777.75</v>
      </c>
      <c r="AQ534" s="5">
        <f t="shared" si="75"/>
        <v>4470</v>
      </c>
      <c r="AR534" s="5">
        <f t="shared" si="76"/>
        <v>1119.6500525573906</v>
      </c>
      <c r="AS534" s="5">
        <f t="shared" si="77"/>
        <v>1884.1730147604248</v>
      </c>
      <c r="AT534" s="5">
        <f t="shared" si="78"/>
        <v>240</v>
      </c>
      <c r="AU534" s="5" t="str">
        <f t="shared" si="80"/>
        <v>Netherlands</v>
      </c>
      <c r="AW534" s="5">
        <f t="shared" si="79"/>
        <v>240</v>
      </c>
    </row>
    <row r="535" spans="1:49" x14ac:dyDescent="0.2">
      <c r="A535" s="7" t="s">
        <v>3036</v>
      </c>
      <c r="B535" s="7" t="s">
        <v>1389</v>
      </c>
      <c r="C535" s="7" t="s">
        <v>1390</v>
      </c>
      <c r="D535" s="7">
        <v>293283</v>
      </c>
      <c r="E535" s="8">
        <v>3023</v>
      </c>
      <c r="F535" s="8">
        <v>3233</v>
      </c>
      <c r="G535" s="8">
        <v>2936</v>
      </c>
      <c r="H535" s="8">
        <v>2961</v>
      </c>
      <c r="I535" s="8">
        <v>3037</v>
      </c>
      <c r="J535" s="8">
        <v>3350</v>
      </c>
      <c r="K535" s="8">
        <v>3360</v>
      </c>
      <c r="L535" s="8">
        <v>3374</v>
      </c>
      <c r="M535" s="8">
        <v>664.29174908469497</v>
      </c>
      <c r="N535" s="8">
        <v>797.18347618612404</v>
      </c>
      <c r="O535" s="8">
        <v>690.15304191866699</v>
      </c>
      <c r="P535" s="8">
        <v>782.05738667088099</v>
      </c>
      <c r="Q535" s="8">
        <v>568.71533764488004</v>
      </c>
      <c r="R535" s="8">
        <v>745.92061648037202</v>
      </c>
      <c r="S535" s="8">
        <v>777.99012926079104</v>
      </c>
      <c r="T535" s="8">
        <v>680.44400891408998</v>
      </c>
      <c r="U535" s="8">
        <v>4020</v>
      </c>
      <c r="V535" s="8">
        <v>4318</v>
      </c>
      <c r="W535" s="8">
        <v>4009</v>
      </c>
      <c r="X535" s="8">
        <v>3851</v>
      </c>
      <c r="Y535" s="8">
        <v>3639</v>
      </c>
      <c r="Z535" s="8">
        <v>3918</v>
      </c>
      <c r="AA535" s="8">
        <v>3925</v>
      </c>
      <c r="AB535" s="8">
        <v>4134</v>
      </c>
      <c r="AC535" s="8">
        <v>1408.8744389789499</v>
      </c>
      <c r="AD535" s="8">
        <v>1539.7871509366701</v>
      </c>
      <c r="AE535" s="8">
        <v>1254.61749254557</v>
      </c>
      <c r="AF535" s="8">
        <v>1316.8722862045599</v>
      </c>
      <c r="AG535" s="8">
        <v>969.77854525216196</v>
      </c>
      <c r="AH535" s="8">
        <v>1216.05620702079</v>
      </c>
      <c r="AI535" s="8">
        <v>1239.3268401016401</v>
      </c>
      <c r="AJ535" s="8">
        <v>1211.6121100816999</v>
      </c>
      <c r="AK535" s="8">
        <v>3159.25</v>
      </c>
      <c r="AL535" s="8">
        <v>713.34446827006252</v>
      </c>
      <c r="AM535" s="8">
        <v>3976.75</v>
      </c>
      <c r="AN535" s="8">
        <v>1269.6156338902551</v>
      </c>
      <c r="AP535" s="5">
        <f t="shared" si="74"/>
        <v>3280.25</v>
      </c>
      <c r="AQ535" s="5">
        <f t="shared" si="75"/>
        <v>3904</v>
      </c>
      <c r="AR535" s="5">
        <f t="shared" si="76"/>
        <v>711.02549579420281</v>
      </c>
      <c r="AS535" s="5">
        <f t="shared" si="77"/>
        <v>1159.193425614073</v>
      </c>
      <c r="AT535" s="5">
        <f t="shared" si="78"/>
        <v>153</v>
      </c>
      <c r="AU535" s="5" t="str">
        <f t="shared" si="80"/>
        <v>Netherlands</v>
      </c>
      <c r="AW535" s="5">
        <f t="shared" si="79"/>
        <v>153</v>
      </c>
    </row>
    <row r="536" spans="1:49" x14ac:dyDescent="0.2">
      <c r="A536" s="7" t="s">
        <v>3036</v>
      </c>
      <c r="B536" s="7" t="s">
        <v>1392</v>
      </c>
      <c r="C536" s="7" t="s">
        <v>1393</v>
      </c>
      <c r="D536" s="7">
        <v>200724</v>
      </c>
      <c r="E536" s="8">
        <v>3268</v>
      </c>
      <c r="F536" s="8">
        <v>4083</v>
      </c>
      <c r="G536" s="8">
        <v>3460</v>
      </c>
      <c r="H536" s="8">
        <v>3260</v>
      </c>
      <c r="I536" s="8">
        <v>3027</v>
      </c>
      <c r="J536" s="8">
        <v>3625</v>
      </c>
      <c r="K536" s="8">
        <v>3951</v>
      </c>
      <c r="L536" s="8">
        <v>3760</v>
      </c>
      <c r="M536" s="8">
        <v>622.07065056440103</v>
      </c>
      <c r="N536" s="8">
        <v>865.67591977542395</v>
      </c>
      <c r="O536" s="8">
        <v>680.90444954966904</v>
      </c>
      <c r="P536" s="8">
        <v>716.24748350002699</v>
      </c>
      <c r="Q536" s="8">
        <v>514.69679871863696</v>
      </c>
      <c r="R536" s="8">
        <v>799.88492597602999</v>
      </c>
      <c r="S536" s="8">
        <v>825.64519998797596</v>
      </c>
      <c r="T536" s="8">
        <v>722.27462495009604</v>
      </c>
      <c r="U536" s="8">
        <v>4313</v>
      </c>
      <c r="V536" s="8">
        <v>4852</v>
      </c>
      <c r="W536" s="8">
        <v>4494</v>
      </c>
      <c r="X536" s="8">
        <v>4500</v>
      </c>
      <c r="Y536" s="8">
        <v>4081</v>
      </c>
      <c r="Z536" s="8">
        <v>4542</v>
      </c>
      <c r="AA536" s="8">
        <v>4551</v>
      </c>
      <c r="AB536" s="8">
        <v>4361</v>
      </c>
      <c r="AC536" s="8">
        <v>1332.60051934845</v>
      </c>
      <c r="AD536" s="8">
        <v>1707.20677811668</v>
      </c>
      <c r="AE536" s="8">
        <v>1463.1683204564499</v>
      </c>
      <c r="AF536" s="8">
        <v>1661.2907949002999</v>
      </c>
      <c r="AG536" s="8">
        <v>1189.08360505988</v>
      </c>
      <c r="AH536" s="8">
        <v>1639.28136580925</v>
      </c>
      <c r="AI536" s="8">
        <v>1424.8667179634899</v>
      </c>
      <c r="AJ536" s="8">
        <v>1355.6900864157201</v>
      </c>
      <c r="AK536" s="8">
        <v>3554.25</v>
      </c>
      <c r="AL536" s="8">
        <v>718.42500662778252</v>
      </c>
      <c r="AM536" s="8">
        <v>4461.75</v>
      </c>
      <c r="AN536" s="8">
        <v>1471.6485235087775</v>
      </c>
      <c r="AP536" s="5">
        <f t="shared" si="74"/>
        <v>3590.75</v>
      </c>
      <c r="AQ536" s="5">
        <f t="shared" si="75"/>
        <v>4383.75</v>
      </c>
      <c r="AR536" s="5">
        <f t="shared" si="76"/>
        <v>715.74980662655321</v>
      </c>
      <c r="AS536" s="5">
        <f t="shared" si="77"/>
        <v>1402.230443812085</v>
      </c>
      <c r="AT536" s="5">
        <f t="shared" si="78"/>
        <v>208</v>
      </c>
      <c r="AU536" s="5" t="str">
        <f t="shared" si="80"/>
        <v>Netherlands</v>
      </c>
      <c r="AW536" s="5">
        <f t="shared" si="79"/>
        <v>208</v>
      </c>
    </row>
    <row r="537" spans="1:49" x14ac:dyDescent="0.2">
      <c r="A537" s="7" t="s">
        <v>3036</v>
      </c>
      <c r="B537" s="7" t="s">
        <v>1395</v>
      </c>
      <c r="C537" s="7" t="s">
        <v>1396</v>
      </c>
      <c r="D537" s="7">
        <v>152268</v>
      </c>
      <c r="E537" s="8">
        <v>3743</v>
      </c>
      <c r="F537" s="8">
        <v>4350</v>
      </c>
      <c r="G537" s="8">
        <v>3810</v>
      </c>
      <c r="H537" s="8">
        <v>4304</v>
      </c>
      <c r="I537" s="8">
        <v>3440</v>
      </c>
      <c r="J537" s="8">
        <v>3770</v>
      </c>
      <c r="K537" s="8">
        <v>4003</v>
      </c>
      <c r="L537" s="8">
        <v>4275</v>
      </c>
      <c r="M537" s="8">
        <v>998.11278984045396</v>
      </c>
      <c r="N537" s="8">
        <v>1464.1557857796099</v>
      </c>
      <c r="O537" s="8">
        <v>1031.0157546681901</v>
      </c>
      <c r="P537" s="8">
        <v>1147.39708820699</v>
      </c>
      <c r="Q537" s="8">
        <v>697.52459217513103</v>
      </c>
      <c r="R537" s="8">
        <v>1058.0104393792101</v>
      </c>
      <c r="S537" s="8">
        <v>1321.6686672114799</v>
      </c>
      <c r="T537" s="8">
        <v>1000.33018811733</v>
      </c>
      <c r="U537" s="8">
        <v>5148</v>
      </c>
      <c r="V537" s="8">
        <v>5319</v>
      </c>
      <c r="W537" s="8">
        <v>5405</v>
      </c>
      <c r="X537" s="8">
        <v>5212</v>
      </c>
      <c r="Y537" s="8">
        <v>3939</v>
      </c>
      <c r="Z537" s="8">
        <v>4326</v>
      </c>
      <c r="AA537" s="8">
        <v>4825</v>
      </c>
      <c r="AB537" s="8">
        <v>4766</v>
      </c>
      <c r="AC537" s="8">
        <v>1938.71339507674</v>
      </c>
      <c r="AD537" s="8">
        <v>2418.2034385132301</v>
      </c>
      <c r="AE537" s="8">
        <v>2059.6348298481498</v>
      </c>
      <c r="AF537" s="8">
        <v>2150.1728783997</v>
      </c>
      <c r="AG537" s="8">
        <v>1223.7059069924701</v>
      </c>
      <c r="AH537" s="8">
        <v>1634.14802883329</v>
      </c>
      <c r="AI537" s="8">
        <v>2078.43048740532</v>
      </c>
      <c r="AJ537" s="8">
        <v>1543.4733586193699</v>
      </c>
      <c r="AK537" s="8">
        <v>3961.875</v>
      </c>
      <c r="AL537" s="8">
        <v>1089.7769131722994</v>
      </c>
      <c r="AM537" s="8">
        <v>4867.5</v>
      </c>
      <c r="AN537" s="8">
        <v>1880.8102904610339</v>
      </c>
      <c r="AP537" s="5">
        <f t="shared" si="74"/>
        <v>3872</v>
      </c>
      <c r="AQ537" s="5">
        <f t="shared" si="75"/>
        <v>4464</v>
      </c>
      <c r="AR537" s="5">
        <f t="shared" si="76"/>
        <v>1044.9861950180282</v>
      </c>
      <c r="AS537" s="5">
        <f t="shared" si="77"/>
        <v>1619.9394454626124</v>
      </c>
      <c r="AT537" s="5">
        <f t="shared" si="78"/>
        <v>260</v>
      </c>
      <c r="AU537" s="5" t="str">
        <f t="shared" si="80"/>
        <v>Netherlands</v>
      </c>
      <c r="AW537" s="5">
        <f t="shared" si="79"/>
        <v>260</v>
      </c>
    </row>
    <row r="538" spans="1:49" x14ac:dyDescent="0.2">
      <c r="A538" s="7" t="s">
        <v>3036</v>
      </c>
      <c r="B538" s="7" t="s">
        <v>1398</v>
      </c>
      <c r="C538" s="7" t="s">
        <v>1399</v>
      </c>
      <c r="D538" s="7">
        <v>118708</v>
      </c>
      <c r="E538" s="8">
        <v>3837</v>
      </c>
      <c r="F538" s="8">
        <v>4373</v>
      </c>
      <c r="G538" s="8">
        <v>4237</v>
      </c>
      <c r="H538" s="8">
        <v>3924</v>
      </c>
      <c r="I538" s="8">
        <v>3459</v>
      </c>
      <c r="J538" s="8">
        <v>3981</v>
      </c>
      <c r="K538" s="8">
        <v>3752</v>
      </c>
      <c r="L538" s="8">
        <v>4045</v>
      </c>
      <c r="M538" s="8">
        <v>1163.71134162624</v>
      </c>
      <c r="N538" s="8">
        <v>1532.0670479647999</v>
      </c>
      <c r="O538" s="8">
        <v>1271.9668595114299</v>
      </c>
      <c r="P538" s="8">
        <v>1119.81898012956</v>
      </c>
      <c r="Q538" s="8">
        <v>901.32834700332398</v>
      </c>
      <c r="R538" s="8">
        <v>1257.55846118353</v>
      </c>
      <c r="S538" s="8">
        <v>1104.47430522487</v>
      </c>
      <c r="T538" s="8">
        <v>1001.22895582904</v>
      </c>
      <c r="U538" s="8">
        <v>4957</v>
      </c>
      <c r="V538" s="8">
        <v>5101</v>
      </c>
      <c r="W538" s="8">
        <v>5117</v>
      </c>
      <c r="X538" s="8">
        <v>4752</v>
      </c>
      <c r="Y538" s="8">
        <v>4217</v>
      </c>
      <c r="Z538" s="8">
        <v>4849</v>
      </c>
      <c r="AA538" s="8">
        <v>4550</v>
      </c>
      <c r="AB538" s="8">
        <v>4960</v>
      </c>
      <c r="AC538" s="8">
        <v>1904.31501349324</v>
      </c>
      <c r="AD538" s="8">
        <v>2387.7441021016002</v>
      </c>
      <c r="AE538" s="8">
        <v>2087.0114712404602</v>
      </c>
      <c r="AF538" s="8">
        <v>1852.19288825837</v>
      </c>
      <c r="AG538" s="8">
        <v>1443.3733603021001</v>
      </c>
      <c r="AH538" s="8">
        <v>1907.5073750750801</v>
      </c>
      <c r="AI538" s="8">
        <v>1774.8814941011301</v>
      </c>
      <c r="AJ538" s="8">
        <v>1598.8188244616899</v>
      </c>
      <c r="AK538" s="8">
        <v>3951</v>
      </c>
      <c r="AL538" s="8">
        <v>1169.0192873090991</v>
      </c>
      <c r="AM538" s="8">
        <v>4812.875</v>
      </c>
      <c r="AN538" s="8">
        <v>1869.4805661292087</v>
      </c>
      <c r="AP538" s="5">
        <f t="shared" si="74"/>
        <v>3809.25</v>
      </c>
      <c r="AQ538" s="5">
        <f t="shared" si="75"/>
        <v>4644</v>
      </c>
      <c r="AR538" s="5">
        <f t="shared" si="76"/>
        <v>1076.8818098740651</v>
      </c>
      <c r="AS538" s="5">
        <f t="shared" si="77"/>
        <v>1681.1452634850002</v>
      </c>
      <c r="AT538" s="5">
        <f t="shared" si="78"/>
        <v>251</v>
      </c>
      <c r="AU538" s="5" t="str">
        <f t="shared" si="80"/>
        <v>Netherlands</v>
      </c>
      <c r="AW538" s="5">
        <f t="shared" si="79"/>
        <v>251</v>
      </c>
    </row>
    <row r="539" spans="1:49" x14ac:dyDescent="0.2">
      <c r="A539" s="7" t="s">
        <v>3036</v>
      </c>
      <c r="B539" s="7" t="s">
        <v>1401</v>
      </c>
      <c r="C539" s="7" t="s">
        <v>1402</v>
      </c>
      <c r="D539" s="7">
        <v>137786</v>
      </c>
      <c r="E539" s="8">
        <v>3178</v>
      </c>
      <c r="F539" s="8">
        <v>4166</v>
      </c>
      <c r="G539" s="8">
        <v>3738</v>
      </c>
      <c r="H539" s="8">
        <v>3370</v>
      </c>
      <c r="I539" s="8">
        <v>2877</v>
      </c>
      <c r="J539" s="8">
        <v>3398</v>
      </c>
      <c r="K539" s="8">
        <v>4053</v>
      </c>
      <c r="L539" s="8">
        <v>3781</v>
      </c>
      <c r="M539" s="8">
        <v>708.97032016677804</v>
      </c>
      <c r="N539" s="8">
        <v>1113.9111991366599</v>
      </c>
      <c r="O539" s="8">
        <v>874.57992005147605</v>
      </c>
      <c r="P539" s="8">
        <v>814.35530461379403</v>
      </c>
      <c r="Q539" s="8">
        <v>602.08616033615203</v>
      </c>
      <c r="R539" s="8">
        <v>854.90356299241103</v>
      </c>
      <c r="S539" s="8">
        <v>1107.4734157313901</v>
      </c>
      <c r="T539" s="8">
        <v>960.88246944345303</v>
      </c>
      <c r="U539" s="8">
        <v>4117</v>
      </c>
      <c r="V539" s="8">
        <v>5281</v>
      </c>
      <c r="W539" s="8">
        <v>4421</v>
      </c>
      <c r="X539" s="8">
        <v>4244</v>
      </c>
      <c r="Y539" s="8">
        <v>3756</v>
      </c>
      <c r="Z539" s="8">
        <v>3906</v>
      </c>
      <c r="AA539" s="8">
        <v>4701</v>
      </c>
      <c r="AB539" s="8">
        <v>4330</v>
      </c>
      <c r="AC539" s="8">
        <v>1601.6997721242001</v>
      </c>
      <c r="AD539" s="8">
        <v>2120.73240880702</v>
      </c>
      <c r="AE539" s="8">
        <v>1474.2344938802501</v>
      </c>
      <c r="AF539" s="8">
        <v>1446.9326843526001</v>
      </c>
      <c r="AG539" s="8">
        <v>1095.9092654650699</v>
      </c>
      <c r="AH539" s="8">
        <v>1360.9618120786299</v>
      </c>
      <c r="AI539" s="8">
        <v>1725.9577483748001</v>
      </c>
      <c r="AJ539" s="8">
        <v>1566.85446191553</v>
      </c>
      <c r="AK539" s="8">
        <v>3570.125</v>
      </c>
      <c r="AL539" s="8">
        <v>879.6452940590143</v>
      </c>
      <c r="AM539" s="8">
        <v>4344.5</v>
      </c>
      <c r="AN539" s="8">
        <v>1549.1603308747626</v>
      </c>
      <c r="AP539" s="5">
        <f t="shared" si="74"/>
        <v>3527.25</v>
      </c>
      <c r="AQ539" s="5">
        <f t="shared" si="75"/>
        <v>4173.25</v>
      </c>
      <c r="AR539" s="5">
        <f t="shared" si="76"/>
        <v>867.94018262344002</v>
      </c>
      <c r="AS539" s="5">
        <f t="shared" si="77"/>
        <v>1437.4208219585075</v>
      </c>
      <c r="AT539" s="5">
        <f t="shared" si="78"/>
        <v>195</v>
      </c>
      <c r="AU539" s="5" t="str">
        <f t="shared" si="80"/>
        <v>Netherlands</v>
      </c>
      <c r="AW539" s="5">
        <f t="shared" si="79"/>
        <v>195</v>
      </c>
    </row>
    <row r="540" spans="1:49" x14ac:dyDescent="0.2">
      <c r="A540" s="7" t="s">
        <v>3036</v>
      </c>
      <c r="B540" s="7" t="s">
        <v>1404</v>
      </c>
      <c r="C540" s="7" t="s">
        <v>1405</v>
      </c>
      <c r="D540" s="7">
        <v>126527</v>
      </c>
      <c r="E540" s="8">
        <v>3098</v>
      </c>
      <c r="F540" s="8">
        <v>4283</v>
      </c>
      <c r="G540" s="8">
        <v>3877</v>
      </c>
      <c r="H540" s="8">
        <v>3539</v>
      </c>
      <c r="I540" s="8">
        <v>3106</v>
      </c>
      <c r="J540" s="8">
        <v>3904</v>
      </c>
      <c r="K540" s="8">
        <v>3815</v>
      </c>
      <c r="L540" s="8">
        <v>3512</v>
      </c>
      <c r="M540" s="8">
        <v>808.92662946853102</v>
      </c>
      <c r="N540" s="8">
        <v>1292.0044731738001</v>
      </c>
      <c r="O540" s="8">
        <v>1106.3309516803199</v>
      </c>
      <c r="P540" s="8">
        <v>918.309876669191</v>
      </c>
      <c r="Q540" s="8">
        <v>717.36002124083996</v>
      </c>
      <c r="R540" s="8">
        <v>1217.7056318239099</v>
      </c>
      <c r="S540" s="8">
        <v>1166.50656833005</v>
      </c>
      <c r="T540" s="8">
        <v>1016.88830338947</v>
      </c>
      <c r="U540" s="8">
        <v>4237</v>
      </c>
      <c r="V540" s="8">
        <v>5381</v>
      </c>
      <c r="W540" s="8">
        <v>4857</v>
      </c>
      <c r="X540" s="8">
        <v>4352</v>
      </c>
      <c r="Y540" s="8">
        <v>4099</v>
      </c>
      <c r="Z540" s="8">
        <v>4490</v>
      </c>
      <c r="AA540" s="8">
        <v>5019</v>
      </c>
      <c r="AB540" s="8">
        <v>4988</v>
      </c>
      <c r="AC540" s="8">
        <v>1766.4502915220701</v>
      </c>
      <c r="AD540" s="8">
        <v>2625.7428083736299</v>
      </c>
      <c r="AE540" s="8">
        <v>1898.4082631625799</v>
      </c>
      <c r="AF540" s="8">
        <v>1676.35975773524</v>
      </c>
      <c r="AG540" s="8">
        <v>1243.6382703955201</v>
      </c>
      <c r="AH540" s="8">
        <v>1950.05378813622</v>
      </c>
      <c r="AI540" s="8">
        <v>1979.8950641797701</v>
      </c>
      <c r="AJ540" s="8">
        <v>1877.81475699214</v>
      </c>
      <c r="AK540" s="8">
        <v>3641.75</v>
      </c>
      <c r="AL540" s="8">
        <v>1030.504056972014</v>
      </c>
      <c r="AM540" s="8">
        <v>4677.875</v>
      </c>
      <c r="AN540" s="8">
        <v>1877.2953750621461</v>
      </c>
      <c r="AP540" s="5">
        <f t="shared" si="74"/>
        <v>3584.25</v>
      </c>
      <c r="AQ540" s="5">
        <f t="shared" si="75"/>
        <v>4649</v>
      </c>
      <c r="AR540" s="5">
        <f t="shared" si="76"/>
        <v>1007.3540802906922</v>
      </c>
      <c r="AS540" s="5">
        <f t="shared" si="77"/>
        <v>1762.8504699259126</v>
      </c>
      <c r="AT540" s="5">
        <f t="shared" si="78"/>
        <v>207</v>
      </c>
      <c r="AU540" s="5" t="str">
        <f t="shared" si="80"/>
        <v>Netherlands</v>
      </c>
      <c r="AW540" s="5">
        <f t="shared" si="79"/>
        <v>207</v>
      </c>
    </row>
    <row r="541" spans="1:49" x14ac:dyDescent="0.2">
      <c r="A541" s="7" t="s">
        <v>3036</v>
      </c>
      <c r="B541" s="7" t="s">
        <v>1407</v>
      </c>
      <c r="C541" s="7" t="s">
        <v>1408</v>
      </c>
      <c r="D541" s="7">
        <v>90852</v>
      </c>
      <c r="E541" s="8">
        <v>3870</v>
      </c>
      <c r="F541" s="8">
        <v>4369</v>
      </c>
      <c r="G541" s="8">
        <v>4164</v>
      </c>
      <c r="H541" s="8">
        <v>3984</v>
      </c>
      <c r="I541" s="8">
        <v>3500</v>
      </c>
      <c r="J541" s="8">
        <v>3998</v>
      </c>
      <c r="K541" s="8">
        <v>4117</v>
      </c>
      <c r="L541" s="8">
        <v>3719</v>
      </c>
      <c r="M541" s="8">
        <v>1119.7677497741399</v>
      </c>
      <c r="N541" s="8">
        <v>1382.94722107504</v>
      </c>
      <c r="O541" s="8">
        <v>1152.97858519173</v>
      </c>
      <c r="P541" s="8">
        <v>1172.56744497002</v>
      </c>
      <c r="Q541" s="8">
        <v>787.74960484878704</v>
      </c>
      <c r="R541" s="8">
        <v>1251.59518939379</v>
      </c>
      <c r="S541" s="8">
        <v>1337.8345020674201</v>
      </c>
      <c r="T541" s="8">
        <v>1146.9862837804701</v>
      </c>
      <c r="U541" s="8">
        <v>4832</v>
      </c>
      <c r="V541" s="8">
        <v>5320</v>
      </c>
      <c r="W541" s="8">
        <v>4945</v>
      </c>
      <c r="X541" s="8">
        <v>4966</v>
      </c>
      <c r="Y541" s="8">
        <v>4101</v>
      </c>
      <c r="Z541" s="8">
        <v>4810</v>
      </c>
      <c r="AA541" s="8">
        <v>5254</v>
      </c>
      <c r="AB541" s="8">
        <v>4493</v>
      </c>
      <c r="AC541" s="8">
        <v>1872.54585754441</v>
      </c>
      <c r="AD541" s="8">
        <v>2361.6086298620098</v>
      </c>
      <c r="AE541" s="8">
        <v>1967.4483926892699</v>
      </c>
      <c r="AF541" s="8">
        <v>2031.6770627076</v>
      </c>
      <c r="AG541" s="8">
        <v>1322.3230827185801</v>
      </c>
      <c r="AH541" s="8">
        <v>1928.36908393818</v>
      </c>
      <c r="AI541" s="8">
        <v>2185.6869297972198</v>
      </c>
      <c r="AJ541" s="8">
        <v>1978.1570833682599</v>
      </c>
      <c r="AK541" s="8">
        <v>3965.125</v>
      </c>
      <c r="AL541" s="8">
        <v>1169.0533226376747</v>
      </c>
      <c r="AM541" s="8">
        <v>4840.125</v>
      </c>
      <c r="AN541" s="8">
        <v>1955.9770153281911</v>
      </c>
      <c r="AP541" s="5">
        <f t="shared" si="74"/>
        <v>3833.5</v>
      </c>
      <c r="AQ541" s="5">
        <f t="shared" si="75"/>
        <v>4664.5</v>
      </c>
      <c r="AR541" s="5">
        <f t="shared" si="76"/>
        <v>1139.3466050120974</v>
      </c>
      <c r="AS541" s="5">
        <f t="shared" si="77"/>
        <v>1853.6340449555601</v>
      </c>
      <c r="AT541" s="5">
        <f t="shared" si="78"/>
        <v>253</v>
      </c>
      <c r="AU541" s="5" t="str">
        <f t="shared" si="80"/>
        <v>Netherlands</v>
      </c>
      <c r="AW541" s="5">
        <f t="shared" si="79"/>
        <v>253</v>
      </c>
    </row>
    <row r="542" spans="1:49" x14ac:dyDescent="0.2">
      <c r="A542" s="7" t="s">
        <v>3036</v>
      </c>
      <c r="B542" s="7" t="s">
        <v>1410</v>
      </c>
      <c r="C542" s="7" t="s">
        <v>1411</v>
      </c>
      <c r="D542" s="7">
        <v>70961</v>
      </c>
      <c r="E542" s="8">
        <v>5092</v>
      </c>
      <c r="F542" s="8">
        <v>4852</v>
      </c>
      <c r="G542" s="8">
        <v>4783</v>
      </c>
      <c r="H542" s="8">
        <v>4698</v>
      </c>
      <c r="I542" s="8">
        <v>4780</v>
      </c>
      <c r="J542" s="8">
        <v>4763</v>
      </c>
      <c r="K542" s="8">
        <v>4964</v>
      </c>
      <c r="L542" s="8">
        <v>4541</v>
      </c>
      <c r="M542" s="8">
        <v>2019.55727088921</v>
      </c>
      <c r="N542" s="8">
        <v>2323.40045432531</v>
      </c>
      <c r="O542" s="8">
        <v>1945.8415432597899</v>
      </c>
      <c r="P542" s="8">
        <v>2040.89021147567</v>
      </c>
      <c r="Q542" s="8">
        <v>1501.0298333871799</v>
      </c>
      <c r="R542" s="8">
        <v>2194.3894454487699</v>
      </c>
      <c r="S542" s="8">
        <v>2267.10410943851</v>
      </c>
      <c r="T542" s="8">
        <v>1768.6747307584701</v>
      </c>
      <c r="U542" s="8">
        <v>5933</v>
      </c>
      <c r="V542" s="8">
        <v>5870</v>
      </c>
      <c r="W542" s="8">
        <v>5656</v>
      </c>
      <c r="X542" s="8">
        <v>5467</v>
      </c>
      <c r="Y542" s="8">
        <v>5171</v>
      </c>
      <c r="Z542" s="8">
        <v>5796</v>
      </c>
      <c r="AA542" s="8">
        <v>5713</v>
      </c>
      <c r="AB542" s="8">
        <v>5679</v>
      </c>
      <c r="AC542" s="8">
        <v>3169.4857145275801</v>
      </c>
      <c r="AD542" s="8">
        <v>3331.0330094821502</v>
      </c>
      <c r="AE542" s="8">
        <v>3005.6093453521098</v>
      </c>
      <c r="AF542" s="8">
        <v>3071.5517311139401</v>
      </c>
      <c r="AG542" s="8">
        <v>2086.9130863087498</v>
      </c>
      <c r="AH542" s="8">
        <v>3168.1170859629101</v>
      </c>
      <c r="AI542" s="8">
        <v>3086.2931556314702</v>
      </c>
      <c r="AJ542" s="8">
        <v>2840.2992828300198</v>
      </c>
      <c r="AK542" s="8">
        <v>4809.125</v>
      </c>
      <c r="AL542" s="8">
        <v>2007.6109498728638</v>
      </c>
      <c r="AM542" s="8">
        <v>5660.625</v>
      </c>
      <c r="AN542" s="8">
        <v>2969.9128014011162</v>
      </c>
      <c r="AP542" s="5">
        <f t="shared" si="74"/>
        <v>4762</v>
      </c>
      <c r="AQ542" s="5">
        <f t="shared" si="75"/>
        <v>5589.75</v>
      </c>
      <c r="AR542" s="5">
        <f t="shared" si="76"/>
        <v>1954.4176661017198</v>
      </c>
      <c r="AS542" s="5">
        <f t="shared" si="77"/>
        <v>2795.4056526832874</v>
      </c>
      <c r="AT542" s="5">
        <f t="shared" si="78"/>
        <v>343</v>
      </c>
      <c r="AU542" s="5" t="str">
        <f t="shared" si="80"/>
        <v>Netherlands</v>
      </c>
      <c r="AW542" s="5">
        <f t="shared" si="79"/>
        <v>343</v>
      </c>
    </row>
    <row r="543" spans="1:49" x14ac:dyDescent="0.2">
      <c r="A543" s="7" t="s">
        <v>3044</v>
      </c>
      <c r="B543" s="7" t="s">
        <v>1413</v>
      </c>
      <c r="C543" s="7" t="s">
        <v>1414</v>
      </c>
      <c r="D543" s="7" t="s">
        <v>3415</v>
      </c>
      <c r="E543" s="8">
        <v>1851</v>
      </c>
      <c r="F543" s="8">
        <v>1955</v>
      </c>
      <c r="G543" s="8">
        <v>1925</v>
      </c>
      <c r="H543" s="8">
        <v>1899</v>
      </c>
      <c r="I543" s="8">
        <v>1844</v>
      </c>
      <c r="J543" s="8">
        <v>2374</v>
      </c>
      <c r="K543" s="8">
        <v>1981</v>
      </c>
      <c r="L543" s="8">
        <v>2204</v>
      </c>
      <c r="M543" s="8">
        <v>126.57957629307801</v>
      </c>
      <c r="N543" s="8">
        <v>113.64037511095501</v>
      </c>
      <c r="O543" s="8">
        <v>159.83266811155801</v>
      </c>
      <c r="P543" s="8">
        <v>139.89486443000601</v>
      </c>
      <c r="Q543" s="8">
        <v>269.36098897111998</v>
      </c>
      <c r="R543" s="8">
        <v>211.586363890896</v>
      </c>
      <c r="S543" s="8">
        <v>186.11867575725</v>
      </c>
      <c r="T543" s="8">
        <v>182.388747553207</v>
      </c>
      <c r="U543" s="8">
        <v>2704</v>
      </c>
      <c r="V543" s="8">
        <v>2724</v>
      </c>
      <c r="W543" s="8">
        <v>2441</v>
      </c>
      <c r="X543" s="8">
        <v>2599</v>
      </c>
      <c r="Y543" s="8">
        <v>3156</v>
      </c>
      <c r="Z543" s="8">
        <v>2854</v>
      </c>
      <c r="AA543" s="8">
        <v>2330</v>
      </c>
      <c r="AB543" s="8">
        <v>2549</v>
      </c>
      <c r="AC543" s="8">
        <v>478.47661281339299</v>
      </c>
      <c r="AD543" s="8">
        <v>458.167525615724</v>
      </c>
      <c r="AE543" s="8">
        <v>411.80706381502301</v>
      </c>
      <c r="AF543" s="8">
        <v>453.11803191439498</v>
      </c>
      <c r="AG543" s="8">
        <v>650.14813272320896</v>
      </c>
      <c r="AH543" s="8">
        <v>330.504614982752</v>
      </c>
      <c r="AI543" s="8">
        <v>291.57332019977702</v>
      </c>
      <c r="AJ543" s="8">
        <v>265.56947077893</v>
      </c>
      <c r="AK543" s="8">
        <v>2004.125</v>
      </c>
      <c r="AL543" s="8">
        <v>173.67528251475875</v>
      </c>
      <c r="AM543" s="8">
        <v>2669.625</v>
      </c>
      <c r="AN543" s="8">
        <v>417.42059660540036</v>
      </c>
      <c r="AP543" s="5">
        <f t="shared" si="74"/>
        <v>2100.75</v>
      </c>
      <c r="AQ543" s="5">
        <f t="shared" si="75"/>
        <v>2722.25</v>
      </c>
      <c r="AR543" s="5">
        <f t="shared" si="76"/>
        <v>197.86992812049579</v>
      </c>
      <c r="AS543" s="5">
        <f t="shared" si="77"/>
        <v>384.44888467116704</v>
      </c>
      <c r="AT543" s="5">
        <f t="shared" si="78"/>
        <v>27</v>
      </c>
      <c r="AU543" s="5" t="str">
        <f t="shared" si="80"/>
        <v>Poland</v>
      </c>
      <c r="AV543" s="5">
        <v>22</v>
      </c>
      <c r="AW543" s="5">
        <f t="shared" si="79"/>
        <v>49</v>
      </c>
    </row>
    <row r="544" spans="1:49" x14ac:dyDescent="0.2">
      <c r="A544" s="7" t="s">
        <v>3044</v>
      </c>
      <c r="B544" s="7" t="s">
        <v>1416</v>
      </c>
      <c r="C544" s="7" t="s">
        <v>1417</v>
      </c>
      <c r="D544" s="7" t="s">
        <v>3415</v>
      </c>
      <c r="E544" s="8">
        <v>3009</v>
      </c>
      <c r="F544" s="8">
        <v>3442</v>
      </c>
      <c r="G544" s="8">
        <v>3230</v>
      </c>
      <c r="H544" s="8">
        <v>3130</v>
      </c>
      <c r="I544" s="8">
        <v>3374</v>
      </c>
      <c r="J544" s="8">
        <v>3221</v>
      </c>
      <c r="K544" s="8">
        <v>3133</v>
      </c>
      <c r="L544" s="8">
        <v>3135</v>
      </c>
      <c r="M544" s="8">
        <v>509.643363811835</v>
      </c>
      <c r="N544" s="8">
        <v>474.82222369194602</v>
      </c>
      <c r="O544" s="8">
        <v>591.82687654509004</v>
      </c>
      <c r="P544" s="8">
        <v>703.07724294598302</v>
      </c>
      <c r="Q544" s="8">
        <v>886.88349501842094</v>
      </c>
      <c r="R544" s="8">
        <v>613.61291866094996</v>
      </c>
      <c r="S544" s="8">
        <v>539.47397191251696</v>
      </c>
      <c r="T544" s="8">
        <v>379.50766828776398</v>
      </c>
      <c r="U544" s="8">
        <v>3945</v>
      </c>
      <c r="V544" s="8">
        <v>4414</v>
      </c>
      <c r="W544" s="8">
        <v>3850</v>
      </c>
      <c r="X544" s="8">
        <v>3998</v>
      </c>
      <c r="Y544" s="8">
        <v>4202</v>
      </c>
      <c r="Z544" s="8">
        <v>4099</v>
      </c>
      <c r="AA544" s="8">
        <v>3839</v>
      </c>
      <c r="AB544" s="8">
        <v>3561</v>
      </c>
      <c r="AC544" s="8">
        <v>1333.14004324232</v>
      </c>
      <c r="AD544" s="8">
        <v>1406.75148171111</v>
      </c>
      <c r="AE544" s="8">
        <v>1207.0813446018201</v>
      </c>
      <c r="AF544" s="8">
        <v>1645.21296310046</v>
      </c>
      <c r="AG544" s="8">
        <v>1551.7177451458599</v>
      </c>
      <c r="AH544" s="8">
        <v>980.32220517752103</v>
      </c>
      <c r="AI544" s="8">
        <v>814.76472322895404</v>
      </c>
      <c r="AJ544" s="8">
        <v>504.85862153715499</v>
      </c>
      <c r="AK544" s="8">
        <v>3209.25</v>
      </c>
      <c r="AL544" s="8">
        <v>587.35597010931326</v>
      </c>
      <c r="AM544" s="8">
        <v>3988.5</v>
      </c>
      <c r="AN544" s="8">
        <v>1180.4811409681499</v>
      </c>
      <c r="AP544" s="5">
        <f t="shared" si="74"/>
        <v>3215.75</v>
      </c>
      <c r="AQ544" s="5">
        <f t="shared" si="75"/>
        <v>3925.25</v>
      </c>
      <c r="AR544" s="5">
        <f t="shared" si="76"/>
        <v>624.51105936512693</v>
      </c>
      <c r="AS544" s="5">
        <f t="shared" si="77"/>
        <v>962.91582377237262</v>
      </c>
      <c r="AT544" s="5">
        <f t="shared" si="78"/>
        <v>144</v>
      </c>
      <c r="AU544" s="5" t="str">
        <f t="shared" si="80"/>
        <v>Poland</v>
      </c>
      <c r="AW544" s="5">
        <f t="shared" si="79"/>
        <v>144</v>
      </c>
    </row>
    <row r="545" spans="1:49" x14ac:dyDescent="0.2">
      <c r="A545" s="7" t="s">
        <v>3044</v>
      </c>
      <c r="B545" s="7" t="s">
        <v>1418</v>
      </c>
      <c r="C545" s="7" t="s">
        <v>1419</v>
      </c>
      <c r="D545" s="7" t="s">
        <v>3415</v>
      </c>
      <c r="E545" s="8">
        <v>2413</v>
      </c>
      <c r="F545" s="8">
        <v>2594</v>
      </c>
      <c r="G545" s="8">
        <v>2195</v>
      </c>
      <c r="H545" s="8">
        <v>2314</v>
      </c>
      <c r="I545" s="8">
        <v>2265</v>
      </c>
      <c r="J545" s="8">
        <v>2984</v>
      </c>
      <c r="K545" s="8">
        <v>2502</v>
      </c>
      <c r="L545" s="8">
        <v>2649</v>
      </c>
      <c r="M545" s="8">
        <v>240.35137598957101</v>
      </c>
      <c r="N545" s="8">
        <v>236.32949510773699</v>
      </c>
      <c r="O545" s="8">
        <v>283.46234033034699</v>
      </c>
      <c r="P545" s="8">
        <v>281.62186245394298</v>
      </c>
      <c r="Q545" s="8">
        <v>351.58557335498801</v>
      </c>
      <c r="R545" s="8">
        <v>401.63391082813098</v>
      </c>
      <c r="S545" s="8">
        <v>311.95570453485698</v>
      </c>
      <c r="T545" s="8">
        <v>242.07503063003</v>
      </c>
      <c r="U545" s="8">
        <v>3156</v>
      </c>
      <c r="V545" s="8">
        <v>3177</v>
      </c>
      <c r="W545" s="8">
        <v>2712</v>
      </c>
      <c r="X545" s="8">
        <v>2928</v>
      </c>
      <c r="Y545" s="8">
        <v>3229</v>
      </c>
      <c r="Z545" s="8">
        <v>3426</v>
      </c>
      <c r="AA545" s="8">
        <v>2877</v>
      </c>
      <c r="AB545" s="8">
        <v>3023</v>
      </c>
      <c r="AC545" s="8">
        <v>684.90632981592898</v>
      </c>
      <c r="AD545" s="8">
        <v>703.83457784513996</v>
      </c>
      <c r="AE545" s="8">
        <v>619.77073581590105</v>
      </c>
      <c r="AF545" s="8">
        <v>705.61165186663902</v>
      </c>
      <c r="AG545" s="8">
        <v>730.69674742959705</v>
      </c>
      <c r="AH545" s="8">
        <v>674.49576836673998</v>
      </c>
      <c r="AI545" s="8">
        <v>483.52790573100702</v>
      </c>
      <c r="AJ545" s="8">
        <v>357.242206416241</v>
      </c>
      <c r="AK545" s="8">
        <v>2489.5</v>
      </c>
      <c r="AL545" s="8">
        <v>293.62691165370046</v>
      </c>
      <c r="AM545" s="8">
        <v>3066</v>
      </c>
      <c r="AN545" s="8">
        <v>620.0107404108993</v>
      </c>
      <c r="AP545" s="5">
        <f t="shared" si="74"/>
        <v>2600</v>
      </c>
      <c r="AQ545" s="5">
        <f t="shared" si="75"/>
        <v>3138.75</v>
      </c>
      <c r="AR545" s="5">
        <f t="shared" si="76"/>
        <v>317.77441636038981</v>
      </c>
      <c r="AS545" s="5">
        <f t="shared" si="77"/>
        <v>561.49065698589618</v>
      </c>
      <c r="AT545" s="5">
        <f t="shared" si="78"/>
        <v>62</v>
      </c>
      <c r="AU545" s="5" t="str">
        <f t="shared" si="80"/>
        <v>Poland</v>
      </c>
      <c r="AW545" s="5">
        <f t="shared" si="79"/>
        <v>62</v>
      </c>
    </row>
    <row r="546" spans="1:49" x14ac:dyDescent="0.2">
      <c r="A546" s="7" t="s">
        <v>3044</v>
      </c>
      <c r="B546" s="7" t="s">
        <v>1420</v>
      </c>
      <c r="C546" s="7" t="s">
        <v>1421</v>
      </c>
      <c r="D546" s="7" t="s">
        <v>3415</v>
      </c>
      <c r="E546" s="8">
        <v>2511</v>
      </c>
      <c r="F546" s="8">
        <v>2757</v>
      </c>
      <c r="G546" s="8">
        <v>2503</v>
      </c>
      <c r="H546" s="8">
        <v>2488</v>
      </c>
      <c r="I546" s="8">
        <v>2712</v>
      </c>
      <c r="J546" s="8">
        <v>2992</v>
      </c>
      <c r="K546" s="8">
        <v>2426</v>
      </c>
      <c r="L546" s="8">
        <v>2654</v>
      </c>
      <c r="M546" s="8">
        <v>257.91911003690598</v>
      </c>
      <c r="N546" s="8">
        <v>259.70224223166701</v>
      </c>
      <c r="O546" s="8">
        <v>318.90739817271799</v>
      </c>
      <c r="P546" s="8">
        <v>297.96645224366199</v>
      </c>
      <c r="Q546" s="8">
        <v>396.99178537112198</v>
      </c>
      <c r="R546" s="8">
        <v>410.21484832912398</v>
      </c>
      <c r="S546" s="8">
        <v>296.229207996865</v>
      </c>
      <c r="T546" s="8">
        <v>257.63819326590499</v>
      </c>
      <c r="U546" s="8">
        <v>3483</v>
      </c>
      <c r="V546" s="8">
        <v>3847</v>
      </c>
      <c r="W546" s="8">
        <v>3351</v>
      </c>
      <c r="X546" s="8">
        <v>3362</v>
      </c>
      <c r="Y546" s="8">
        <v>3439</v>
      </c>
      <c r="Z546" s="8">
        <v>3487</v>
      </c>
      <c r="AA546" s="8">
        <v>2821</v>
      </c>
      <c r="AB546" s="8">
        <v>3072</v>
      </c>
      <c r="AC546" s="8">
        <v>807.012702014772</v>
      </c>
      <c r="AD546" s="8">
        <v>1011.42901496143</v>
      </c>
      <c r="AE546" s="8">
        <v>777.93199815883497</v>
      </c>
      <c r="AF546" s="8">
        <v>784.53969276782004</v>
      </c>
      <c r="AG546" s="8">
        <v>808.88102555181297</v>
      </c>
      <c r="AH546" s="8">
        <v>627.24247167988904</v>
      </c>
      <c r="AI546" s="8">
        <v>442.70383127931302</v>
      </c>
      <c r="AJ546" s="8">
        <v>376.83029302662698</v>
      </c>
      <c r="AK546" s="8">
        <v>2630.375</v>
      </c>
      <c r="AL546" s="8">
        <v>311.94615470599615</v>
      </c>
      <c r="AM546" s="8">
        <v>3357.75</v>
      </c>
      <c r="AN546" s="8">
        <v>704.57137868006237</v>
      </c>
      <c r="AP546" s="5">
        <f t="shared" si="74"/>
        <v>2696</v>
      </c>
      <c r="AQ546" s="5">
        <f t="shared" si="75"/>
        <v>3204.75</v>
      </c>
      <c r="AR546" s="5">
        <f t="shared" si="76"/>
        <v>331.80809744133558</v>
      </c>
      <c r="AS546" s="5">
        <f t="shared" si="77"/>
        <v>563.91440538441043</v>
      </c>
      <c r="AT546" s="5">
        <f t="shared" si="78"/>
        <v>75</v>
      </c>
      <c r="AU546" s="5" t="str">
        <f t="shared" si="80"/>
        <v>Poland</v>
      </c>
      <c r="AW546" s="5">
        <f t="shared" si="79"/>
        <v>75</v>
      </c>
    </row>
    <row r="547" spans="1:49" x14ac:dyDescent="0.2">
      <c r="A547" s="7" t="s">
        <v>3044</v>
      </c>
      <c r="B547" s="7" t="s">
        <v>1422</v>
      </c>
      <c r="C547" s="7" t="s">
        <v>1423</v>
      </c>
      <c r="D547" s="7" t="s">
        <v>3415</v>
      </c>
      <c r="E547" s="8">
        <v>3221</v>
      </c>
      <c r="F547" s="8">
        <v>3128</v>
      </c>
      <c r="G547" s="8">
        <v>2952</v>
      </c>
      <c r="H547" s="8">
        <v>3004</v>
      </c>
      <c r="I547" s="8">
        <v>3008</v>
      </c>
      <c r="J547" s="8">
        <v>3095</v>
      </c>
      <c r="K547" s="8">
        <v>2938</v>
      </c>
      <c r="L547" s="8">
        <v>2815</v>
      </c>
      <c r="M547" s="8">
        <v>394.34763307856599</v>
      </c>
      <c r="N547" s="8">
        <v>343.74758034121498</v>
      </c>
      <c r="O547" s="8">
        <v>459.07216599519199</v>
      </c>
      <c r="P547" s="8">
        <v>534.30199310231296</v>
      </c>
      <c r="Q547" s="8">
        <v>652.03333342697101</v>
      </c>
      <c r="R547" s="8">
        <v>547.00302195270001</v>
      </c>
      <c r="S547" s="8">
        <v>410.39027875869198</v>
      </c>
      <c r="T547" s="8">
        <v>431.60133441351701</v>
      </c>
      <c r="U547" s="8">
        <v>4279</v>
      </c>
      <c r="V547" s="8">
        <v>4052</v>
      </c>
      <c r="W547" s="8">
        <v>3757</v>
      </c>
      <c r="X547" s="8">
        <v>3968</v>
      </c>
      <c r="Y547" s="8">
        <v>3846</v>
      </c>
      <c r="Z547" s="8">
        <v>4019</v>
      </c>
      <c r="AA547" s="8">
        <v>3507</v>
      </c>
      <c r="AB547" s="8">
        <v>3322</v>
      </c>
      <c r="AC547" s="8">
        <v>1250.30699361239</v>
      </c>
      <c r="AD547" s="8">
        <v>1196.9410108801501</v>
      </c>
      <c r="AE547" s="8">
        <v>972.56834763465395</v>
      </c>
      <c r="AF547" s="8">
        <v>1233.7988688281</v>
      </c>
      <c r="AG547" s="8">
        <v>1170.4266822888301</v>
      </c>
      <c r="AH547" s="8">
        <v>843.96970241954602</v>
      </c>
      <c r="AI547" s="8">
        <v>593.509305947798</v>
      </c>
      <c r="AJ547" s="8">
        <v>653.31913658373799</v>
      </c>
      <c r="AK547" s="8">
        <v>3020.125</v>
      </c>
      <c r="AL547" s="8">
        <v>471.5621676336458</v>
      </c>
      <c r="AM547" s="8">
        <v>3843.75</v>
      </c>
      <c r="AN547" s="8">
        <v>989.35500602440072</v>
      </c>
      <c r="AP547" s="5">
        <f t="shared" si="74"/>
        <v>2964</v>
      </c>
      <c r="AQ547" s="5">
        <f t="shared" si="75"/>
        <v>3673.5</v>
      </c>
      <c r="AR547" s="5">
        <f t="shared" si="76"/>
        <v>515.06599233083864</v>
      </c>
      <c r="AS547" s="5">
        <f t="shared" si="77"/>
        <v>815.30620680997799</v>
      </c>
      <c r="AT547" s="5">
        <f t="shared" si="78"/>
        <v>102</v>
      </c>
      <c r="AU547" s="5" t="str">
        <f t="shared" si="80"/>
        <v>Poland</v>
      </c>
      <c r="AW547" s="5">
        <f t="shared" si="79"/>
        <v>102</v>
      </c>
    </row>
    <row r="548" spans="1:49" x14ac:dyDescent="0.2">
      <c r="A548" s="7" t="s">
        <v>3044</v>
      </c>
      <c r="B548" s="7" t="s">
        <v>1424</v>
      </c>
      <c r="C548" s="7" t="s">
        <v>1425</v>
      </c>
      <c r="D548" s="7" t="s">
        <v>3415</v>
      </c>
      <c r="E548" s="8">
        <v>2535</v>
      </c>
      <c r="F548" s="8">
        <v>2941</v>
      </c>
      <c r="G548" s="8">
        <v>2297</v>
      </c>
      <c r="H548" s="8">
        <v>2662</v>
      </c>
      <c r="I548" s="8">
        <v>2787</v>
      </c>
      <c r="J548" s="8">
        <v>2759</v>
      </c>
      <c r="K548" s="8">
        <v>2425</v>
      </c>
      <c r="L548" s="8">
        <v>2658</v>
      </c>
      <c r="M548" s="8">
        <v>309.19468587315498</v>
      </c>
      <c r="N548" s="8">
        <v>345.89006767578201</v>
      </c>
      <c r="O548" s="8">
        <v>280.39528302120101</v>
      </c>
      <c r="P548" s="8">
        <v>385.63554945910801</v>
      </c>
      <c r="Q548" s="8">
        <v>496.97710660893802</v>
      </c>
      <c r="R548" s="8">
        <v>437.26343362114102</v>
      </c>
      <c r="S548" s="8">
        <v>284.35968967705401</v>
      </c>
      <c r="T548" s="8">
        <v>355.51348224473298</v>
      </c>
      <c r="U548" s="8">
        <v>3667</v>
      </c>
      <c r="V548" s="8">
        <v>3799</v>
      </c>
      <c r="W548" s="8">
        <v>2693</v>
      </c>
      <c r="X548" s="8">
        <v>3512</v>
      </c>
      <c r="Y548" s="8">
        <v>3683</v>
      </c>
      <c r="Z548" s="8">
        <v>3142</v>
      </c>
      <c r="AA548" s="8">
        <v>2788</v>
      </c>
      <c r="AB548" s="8">
        <v>2816</v>
      </c>
      <c r="AC548" s="8">
        <v>840.01630743464705</v>
      </c>
      <c r="AD548" s="8">
        <v>840.60496153880104</v>
      </c>
      <c r="AE548" s="8">
        <v>449.42933693683</v>
      </c>
      <c r="AF548" s="8">
        <v>736.27725529305201</v>
      </c>
      <c r="AG548" s="8">
        <v>826.69132098788702</v>
      </c>
      <c r="AH548" s="8">
        <v>597.50008948236598</v>
      </c>
      <c r="AI548" s="8">
        <v>367.81415906111101</v>
      </c>
      <c r="AJ548" s="8">
        <v>470.23737091199803</v>
      </c>
      <c r="AK548" s="8">
        <v>2633</v>
      </c>
      <c r="AL548" s="8">
        <v>361.903662272639</v>
      </c>
      <c r="AM548" s="8">
        <v>3262.5</v>
      </c>
      <c r="AN548" s="8">
        <v>641.07135020583655</v>
      </c>
      <c r="AP548" s="5">
        <f t="shared" si="74"/>
        <v>2657.25</v>
      </c>
      <c r="AQ548" s="5">
        <f t="shared" si="75"/>
        <v>3107.25</v>
      </c>
      <c r="AR548" s="5">
        <f t="shared" si="76"/>
        <v>391.94985232219477</v>
      </c>
      <c r="AS548" s="5">
        <f t="shared" si="77"/>
        <v>565.56073511084048</v>
      </c>
      <c r="AT548" s="5">
        <f t="shared" si="78"/>
        <v>69</v>
      </c>
      <c r="AU548" s="5" t="str">
        <f t="shared" si="80"/>
        <v>Poland</v>
      </c>
      <c r="AW548" s="5">
        <f t="shared" si="79"/>
        <v>69</v>
      </c>
    </row>
    <row r="549" spans="1:49" x14ac:dyDescent="0.2">
      <c r="A549" s="7" t="s">
        <v>3044</v>
      </c>
      <c r="B549" s="7" t="s">
        <v>1426</v>
      </c>
      <c r="C549" s="7" t="s">
        <v>1427</v>
      </c>
      <c r="D549" s="7" t="s">
        <v>3415</v>
      </c>
      <c r="E549" s="8">
        <v>3726</v>
      </c>
      <c r="F549" s="8">
        <v>3938</v>
      </c>
      <c r="G549" s="8">
        <v>3383</v>
      </c>
      <c r="H549" s="8">
        <v>3638</v>
      </c>
      <c r="I549" s="8">
        <v>3435</v>
      </c>
      <c r="J549" s="8">
        <v>3962</v>
      </c>
      <c r="K549" s="8">
        <v>3640</v>
      </c>
      <c r="L549" s="8">
        <v>4001</v>
      </c>
      <c r="M549" s="8">
        <v>682.75692370808804</v>
      </c>
      <c r="N549" s="8">
        <v>664.44432950647899</v>
      </c>
      <c r="O549" s="8">
        <v>692.10434731670898</v>
      </c>
      <c r="P549" s="8">
        <v>780.39230275120804</v>
      </c>
      <c r="Q549" s="8">
        <v>794.93053799865504</v>
      </c>
      <c r="R549" s="8">
        <v>991.09107409261105</v>
      </c>
      <c r="S549" s="8">
        <v>794.78602076521497</v>
      </c>
      <c r="T549" s="8">
        <v>945.40031822555295</v>
      </c>
      <c r="U549" s="8">
        <v>4653</v>
      </c>
      <c r="V549" s="8">
        <v>4801</v>
      </c>
      <c r="W549" s="8">
        <v>4281</v>
      </c>
      <c r="X549" s="8">
        <v>4529</v>
      </c>
      <c r="Y549" s="8">
        <v>4509</v>
      </c>
      <c r="Z549" s="8">
        <v>4720</v>
      </c>
      <c r="AA549" s="8">
        <v>4049</v>
      </c>
      <c r="AB549" s="8">
        <v>4300</v>
      </c>
      <c r="AC549" s="8">
        <v>1723.83347971183</v>
      </c>
      <c r="AD549" s="8">
        <v>1676.06237577193</v>
      </c>
      <c r="AE549" s="8">
        <v>1333.0290442576099</v>
      </c>
      <c r="AF549" s="8">
        <v>1592.80600274163</v>
      </c>
      <c r="AG549" s="8">
        <v>1497.07633923204</v>
      </c>
      <c r="AH549" s="8">
        <v>1443.0517839366801</v>
      </c>
      <c r="AI549" s="8">
        <v>1095.41592458676</v>
      </c>
      <c r="AJ549" s="8">
        <v>1234.0721564385201</v>
      </c>
      <c r="AK549" s="8">
        <v>3715.375</v>
      </c>
      <c r="AL549" s="8">
        <v>793.23823179556473</v>
      </c>
      <c r="AM549" s="8">
        <v>4480.25</v>
      </c>
      <c r="AN549" s="8">
        <v>1449.418388334625</v>
      </c>
      <c r="AP549" s="5">
        <f t="shared" si="74"/>
        <v>3759.5</v>
      </c>
      <c r="AQ549" s="5">
        <f t="shared" si="75"/>
        <v>4394.5</v>
      </c>
      <c r="AR549" s="5">
        <f t="shared" si="76"/>
        <v>861.32005076664848</v>
      </c>
      <c r="AS549" s="5">
        <f t="shared" si="77"/>
        <v>1317.4040510484999</v>
      </c>
      <c r="AT549" s="5">
        <f t="shared" si="78"/>
        <v>236</v>
      </c>
      <c r="AU549" s="5" t="str">
        <f t="shared" si="80"/>
        <v>Poland</v>
      </c>
      <c r="AW549" s="5">
        <f t="shared" si="79"/>
        <v>236</v>
      </c>
    </row>
    <row r="550" spans="1:49" x14ac:dyDescent="0.2">
      <c r="A550" s="7" t="s">
        <v>3044</v>
      </c>
      <c r="B550" s="7" t="s">
        <v>1428</v>
      </c>
      <c r="C550" s="7" t="s">
        <v>1429</v>
      </c>
      <c r="D550" s="7" t="s">
        <v>3415</v>
      </c>
      <c r="E550" s="8">
        <v>3652</v>
      </c>
      <c r="F550" s="8">
        <v>3763</v>
      </c>
      <c r="G550" s="8">
        <v>3478</v>
      </c>
      <c r="H550" s="8">
        <v>3409</v>
      </c>
      <c r="I550" s="8">
        <v>3551</v>
      </c>
      <c r="J550" s="8">
        <v>3750</v>
      </c>
      <c r="K550" s="8">
        <v>4048</v>
      </c>
      <c r="L550" s="8">
        <v>3522</v>
      </c>
      <c r="M550" s="8">
        <v>626.58695107860001</v>
      </c>
      <c r="N550" s="8">
        <v>777.83106794443995</v>
      </c>
      <c r="O550" s="8">
        <v>670.24530065087595</v>
      </c>
      <c r="P550" s="8">
        <v>768.33053432561906</v>
      </c>
      <c r="Q550" s="8">
        <v>895.60655009314598</v>
      </c>
      <c r="R550" s="8">
        <v>1007.0912723251899</v>
      </c>
      <c r="S550" s="8">
        <v>923.96285595678296</v>
      </c>
      <c r="T550" s="8">
        <v>744.00912341337801</v>
      </c>
      <c r="U550" s="8">
        <v>4451</v>
      </c>
      <c r="V550" s="8">
        <v>4755</v>
      </c>
      <c r="W550" s="8">
        <v>4249</v>
      </c>
      <c r="X550" s="8">
        <v>4461</v>
      </c>
      <c r="Y550" s="8">
        <v>4274</v>
      </c>
      <c r="Z550" s="8">
        <v>4732</v>
      </c>
      <c r="AA550" s="8">
        <v>4306</v>
      </c>
      <c r="AB550" s="8">
        <v>3887</v>
      </c>
      <c r="AC550" s="8">
        <v>1447.7441181875799</v>
      </c>
      <c r="AD550" s="8">
        <v>2038.93250985912</v>
      </c>
      <c r="AE550" s="8">
        <v>1243.7109289785101</v>
      </c>
      <c r="AF550" s="8">
        <v>1513.3486415303501</v>
      </c>
      <c r="AG550" s="8">
        <v>1500.2756587205099</v>
      </c>
      <c r="AH550" s="8">
        <v>1508.1572687302601</v>
      </c>
      <c r="AI550" s="8">
        <v>1225.6050056557799</v>
      </c>
      <c r="AJ550" s="8">
        <v>1094.0657099771199</v>
      </c>
      <c r="AK550" s="8">
        <v>3646.625</v>
      </c>
      <c r="AL550" s="8">
        <v>801.70795697350388</v>
      </c>
      <c r="AM550" s="8">
        <v>4389.375</v>
      </c>
      <c r="AN550" s="8">
        <v>1446.4799802049035</v>
      </c>
      <c r="AP550" s="5">
        <f t="shared" si="74"/>
        <v>3717.75</v>
      </c>
      <c r="AQ550" s="5">
        <f t="shared" si="75"/>
        <v>4299.75</v>
      </c>
      <c r="AR550" s="5">
        <f t="shared" si="76"/>
        <v>867.80006722282326</v>
      </c>
      <c r="AS550" s="5">
        <f t="shared" si="77"/>
        <v>1332.0259107709173</v>
      </c>
      <c r="AT550" s="5">
        <f t="shared" si="78"/>
        <v>231</v>
      </c>
      <c r="AU550" s="5" t="str">
        <f t="shared" si="80"/>
        <v>Poland</v>
      </c>
      <c r="AW550" s="5">
        <f t="shared" si="79"/>
        <v>231</v>
      </c>
    </row>
    <row r="551" spans="1:49" x14ac:dyDescent="0.2">
      <c r="A551" s="7" t="s">
        <v>3044</v>
      </c>
      <c r="B551" s="7" t="s">
        <v>1430</v>
      </c>
      <c r="C551" s="7" t="s">
        <v>1431</v>
      </c>
      <c r="D551" s="7" t="s">
        <v>3415</v>
      </c>
      <c r="E551" s="8">
        <v>3996</v>
      </c>
      <c r="F551" s="8">
        <v>4116</v>
      </c>
      <c r="G551" s="8">
        <v>3896</v>
      </c>
      <c r="H551" s="8">
        <v>3962</v>
      </c>
      <c r="I551" s="8">
        <v>4147</v>
      </c>
      <c r="J551" s="8">
        <v>4229</v>
      </c>
      <c r="K551" s="8">
        <v>3906</v>
      </c>
      <c r="L551" s="8">
        <v>3846</v>
      </c>
      <c r="M551" s="8">
        <v>861.18391386006397</v>
      </c>
      <c r="N551" s="8">
        <v>846.829903195979</v>
      </c>
      <c r="O551" s="8">
        <v>847.44042374886305</v>
      </c>
      <c r="P551" s="8">
        <v>995.44456355379498</v>
      </c>
      <c r="Q551" s="8">
        <v>1066.1114322962701</v>
      </c>
      <c r="R551" s="8">
        <v>1174.0920185990799</v>
      </c>
      <c r="S551" s="8">
        <v>859.77853469404101</v>
      </c>
      <c r="T551" s="8">
        <v>933.81746374027796</v>
      </c>
      <c r="U551" s="8">
        <v>4831</v>
      </c>
      <c r="V551" s="8">
        <v>5005</v>
      </c>
      <c r="W551" s="8">
        <v>4459</v>
      </c>
      <c r="X551" s="8">
        <v>4691</v>
      </c>
      <c r="Y551" s="8">
        <v>4800</v>
      </c>
      <c r="Z551" s="8">
        <v>4989</v>
      </c>
      <c r="AA551" s="8">
        <v>4429</v>
      </c>
      <c r="AB551" s="8">
        <v>4194</v>
      </c>
      <c r="AC551" s="8">
        <v>1716.5650906942001</v>
      </c>
      <c r="AD551" s="8">
        <v>1691.4870485965801</v>
      </c>
      <c r="AE551" s="8">
        <v>1330.28951478303</v>
      </c>
      <c r="AF551" s="8">
        <v>1759.09741076871</v>
      </c>
      <c r="AG551" s="8">
        <v>1550.8159272232899</v>
      </c>
      <c r="AH551" s="8">
        <v>1584.8396001224901</v>
      </c>
      <c r="AI551" s="8">
        <v>1130.7769167014001</v>
      </c>
      <c r="AJ551" s="8">
        <v>1222.3595918385099</v>
      </c>
      <c r="AK551" s="8">
        <v>4012.25</v>
      </c>
      <c r="AL551" s="8">
        <v>948.08728171104622</v>
      </c>
      <c r="AM551" s="8">
        <v>4674.75</v>
      </c>
      <c r="AN551" s="8">
        <v>1498.278887591026</v>
      </c>
      <c r="AP551" s="5">
        <f t="shared" si="74"/>
        <v>4032</v>
      </c>
      <c r="AQ551" s="5">
        <f t="shared" si="75"/>
        <v>4603</v>
      </c>
      <c r="AR551" s="5">
        <f t="shared" si="76"/>
        <v>1005.8488025766928</v>
      </c>
      <c r="AS551" s="5">
        <f t="shared" si="77"/>
        <v>1372.1980089714225</v>
      </c>
      <c r="AT551" s="5">
        <f t="shared" si="78"/>
        <v>285</v>
      </c>
      <c r="AU551" s="5" t="str">
        <f t="shared" si="80"/>
        <v>Poland</v>
      </c>
      <c r="AW551" s="5">
        <f t="shared" si="79"/>
        <v>285</v>
      </c>
    </row>
    <row r="552" spans="1:49" x14ac:dyDescent="0.2">
      <c r="A552" s="7" t="s">
        <v>3044</v>
      </c>
      <c r="B552" s="7" t="s">
        <v>1432</v>
      </c>
      <c r="C552" s="7" t="s">
        <v>1433</v>
      </c>
      <c r="D552" s="7" t="s">
        <v>3415</v>
      </c>
      <c r="E552" s="8">
        <v>2468</v>
      </c>
      <c r="F552" s="8">
        <v>2449</v>
      </c>
      <c r="G552" s="8">
        <v>2493</v>
      </c>
      <c r="H552" s="8">
        <v>2347</v>
      </c>
      <c r="I552" s="8">
        <v>2272</v>
      </c>
      <c r="J552" s="8">
        <v>2831</v>
      </c>
      <c r="K552" s="8">
        <v>2524</v>
      </c>
      <c r="L552" s="8">
        <v>2465</v>
      </c>
      <c r="M552" s="8">
        <v>255.97057135145101</v>
      </c>
      <c r="N552" s="8">
        <v>233.79347677523299</v>
      </c>
      <c r="O552" s="8">
        <v>264.238146163485</v>
      </c>
      <c r="P552" s="8">
        <v>325.11069297061698</v>
      </c>
      <c r="Q552" s="8">
        <v>385.234445519198</v>
      </c>
      <c r="R552" s="8">
        <v>554.93409361034298</v>
      </c>
      <c r="S552" s="8">
        <v>348.24436098135999</v>
      </c>
      <c r="T552" s="8">
        <v>336.870572122601</v>
      </c>
      <c r="U552" s="8">
        <v>3125</v>
      </c>
      <c r="V552" s="8">
        <v>3347</v>
      </c>
      <c r="W552" s="8">
        <v>3184</v>
      </c>
      <c r="X552" s="8">
        <v>3264</v>
      </c>
      <c r="Y552" s="8">
        <v>3166</v>
      </c>
      <c r="Z552" s="8">
        <v>3427</v>
      </c>
      <c r="AA552" s="8">
        <v>3012</v>
      </c>
      <c r="AB552" s="8">
        <v>2826</v>
      </c>
      <c r="AC552" s="8">
        <v>641.61051907852197</v>
      </c>
      <c r="AD552" s="8">
        <v>615.23051839405605</v>
      </c>
      <c r="AE552" s="8">
        <v>559.95438748546405</v>
      </c>
      <c r="AF552" s="8">
        <v>781.32928731827803</v>
      </c>
      <c r="AG552" s="8">
        <v>824.905578845837</v>
      </c>
      <c r="AH552" s="8">
        <v>926.91926700282499</v>
      </c>
      <c r="AI552" s="8">
        <v>527.14189887760597</v>
      </c>
      <c r="AJ552" s="8">
        <v>509.00284770248697</v>
      </c>
      <c r="AK552" s="8">
        <v>2481.125</v>
      </c>
      <c r="AL552" s="8">
        <v>338.04954493678599</v>
      </c>
      <c r="AM552" s="8">
        <v>3168.875</v>
      </c>
      <c r="AN552" s="8">
        <v>673.26178808813438</v>
      </c>
      <c r="AP552" s="5">
        <f t="shared" si="74"/>
        <v>2523</v>
      </c>
      <c r="AQ552" s="5">
        <f t="shared" si="75"/>
        <v>3107.75</v>
      </c>
      <c r="AR552" s="5">
        <f t="shared" si="76"/>
        <v>390.07883304082378</v>
      </c>
      <c r="AS552" s="5">
        <f t="shared" si="77"/>
        <v>696.99239810718871</v>
      </c>
      <c r="AT552" s="5">
        <f t="shared" si="78"/>
        <v>60</v>
      </c>
      <c r="AU552" s="5" t="str">
        <f t="shared" si="80"/>
        <v>Poland</v>
      </c>
      <c r="AW552" s="5">
        <f t="shared" si="79"/>
        <v>60</v>
      </c>
    </row>
    <row r="553" spans="1:49" x14ac:dyDescent="0.2">
      <c r="A553" s="7" t="s">
        <v>3044</v>
      </c>
      <c r="B553" s="7" t="s">
        <v>1434</v>
      </c>
      <c r="C553" s="7" t="s">
        <v>1435</v>
      </c>
      <c r="D553" s="7" t="s">
        <v>3415</v>
      </c>
      <c r="E553" s="8">
        <v>4286</v>
      </c>
      <c r="F553" s="8">
        <v>4664</v>
      </c>
      <c r="G553" s="8">
        <v>4536</v>
      </c>
      <c r="H553" s="8">
        <v>4134</v>
      </c>
      <c r="I553" s="8">
        <v>4181</v>
      </c>
      <c r="J553" s="8">
        <v>4227</v>
      </c>
      <c r="K553" s="8">
        <v>4181</v>
      </c>
      <c r="L553" s="8">
        <v>4295</v>
      </c>
      <c r="M553" s="8">
        <v>1041.45798466362</v>
      </c>
      <c r="N553" s="8">
        <v>1099.41351627571</v>
      </c>
      <c r="O553" s="8">
        <v>1150.35498520447</v>
      </c>
      <c r="P553" s="8">
        <v>1091.82909299369</v>
      </c>
      <c r="Q553" s="8">
        <v>1210.1807792985701</v>
      </c>
      <c r="R553" s="8">
        <v>1369.4730666215601</v>
      </c>
      <c r="S553" s="8">
        <v>1032.62013826461</v>
      </c>
      <c r="T553" s="8">
        <v>1168.16361809364</v>
      </c>
      <c r="U553" s="8">
        <v>5317</v>
      </c>
      <c r="V553" s="8">
        <v>5641</v>
      </c>
      <c r="W553" s="8">
        <v>5185</v>
      </c>
      <c r="X553" s="8">
        <v>5308</v>
      </c>
      <c r="Y553" s="8">
        <v>5031</v>
      </c>
      <c r="Z553" s="8">
        <v>4935</v>
      </c>
      <c r="AA553" s="8">
        <v>4580</v>
      </c>
      <c r="AB553" s="8">
        <v>4669</v>
      </c>
      <c r="AC553" s="8">
        <v>2295.42677768876</v>
      </c>
      <c r="AD553" s="8">
        <v>2409.2836407367099</v>
      </c>
      <c r="AE553" s="8">
        <v>1821.19710283943</v>
      </c>
      <c r="AF553" s="8">
        <v>2116.85437125816</v>
      </c>
      <c r="AG553" s="8">
        <v>2200.09455895771</v>
      </c>
      <c r="AH553" s="8">
        <v>1952.5642017523001</v>
      </c>
      <c r="AI553" s="8">
        <v>1349.95504196037</v>
      </c>
      <c r="AJ553" s="8">
        <v>1531.24276815539</v>
      </c>
      <c r="AK553" s="8">
        <v>4313</v>
      </c>
      <c r="AL553" s="8">
        <v>1145.4366476769837</v>
      </c>
      <c r="AM553" s="8">
        <v>5083.25</v>
      </c>
      <c r="AN553" s="8">
        <v>1959.5773079186038</v>
      </c>
      <c r="AP553" s="5">
        <f t="shared" si="74"/>
        <v>4221</v>
      </c>
      <c r="AQ553" s="5">
        <f t="shared" si="75"/>
        <v>4803.75</v>
      </c>
      <c r="AR553" s="5">
        <f t="shared" si="76"/>
        <v>1174.4533390544141</v>
      </c>
      <c r="AS553" s="5">
        <f t="shared" si="77"/>
        <v>1758.4641427064425</v>
      </c>
      <c r="AT553" s="5">
        <f t="shared" si="78"/>
        <v>298</v>
      </c>
      <c r="AU553" s="5" t="str">
        <f t="shared" si="80"/>
        <v>Poland</v>
      </c>
      <c r="AW553" s="5">
        <f t="shared" si="79"/>
        <v>298</v>
      </c>
    </row>
    <row r="554" spans="1:49" x14ac:dyDescent="0.2">
      <c r="A554" s="7" t="s">
        <v>3044</v>
      </c>
      <c r="B554" s="7" t="s">
        <v>1436</v>
      </c>
      <c r="C554" s="7" t="s">
        <v>1437</v>
      </c>
      <c r="D554" s="7" t="s">
        <v>3415</v>
      </c>
      <c r="E554" s="8">
        <v>4244</v>
      </c>
      <c r="F554" s="8">
        <v>4311</v>
      </c>
      <c r="G554" s="8">
        <v>3851</v>
      </c>
      <c r="H554" s="8">
        <v>4679</v>
      </c>
      <c r="I554" s="8">
        <v>4214</v>
      </c>
      <c r="J554" s="8">
        <v>4779</v>
      </c>
      <c r="K554" s="8">
        <v>4416</v>
      </c>
      <c r="L554" s="8">
        <v>4649</v>
      </c>
      <c r="M554" s="8">
        <v>1048.6052409951899</v>
      </c>
      <c r="N554" s="8">
        <v>1156.1231705022799</v>
      </c>
      <c r="O554" s="8">
        <v>965.21601185580801</v>
      </c>
      <c r="P554" s="8">
        <v>1386.14469690445</v>
      </c>
      <c r="Q554" s="8">
        <v>1371.52747665723</v>
      </c>
      <c r="R554" s="8">
        <v>1486.7618769502501</v>
      </c>
      <c r="S554" s="8">
        <v>1292.7592448011901</v>
      </c>
      <c r="T554" s="8">
        <v>1366.5110886883101</v>
      </c>
      <c r="U554" s="8">
        <v>4624</v>
      </c>
      <c r="V554" s="8">
        <v>4911</v>
      </c>
      <c r="W554" s="8">
        <v>4405</v>
      </c>
      <c r="X554" s="8">
        <v>5114</v>
      </c>
      <c r="Y554" s="8">
        <v>4615</v>
      </c>
      <c r="Z554" s="8">
        <v>5425</v>
      </c>
      <c r="AA554" s="8">
        <v>4664</v>
      </c>
      <c r="AB554" s="8">
        <v>4812</v>
      </c>
      <c r="AC554" s="8">
        <v>1534.70928694958</v>
      </c>
      <c r="AD554" s="8">
        <v>1642.73483229621</v>
      </c>
      <c r="AE554" s="8">
        <v>1271.6379952412899</v>
      </c>
      <c r="AF554" s="8">
        <v>1926.38674551645</v>
      </c>
      <c r="AG554" s="8">
        <v>1782.4685990435501</v>
      </c>
      <c r="AH554" s="8">
        <v>1936.39642649438</v>
      </c>
      <c r="AI554" s="8">
        <v>1624.8657520935899</v>
      </c>
      <c r="AJ554" s="8">
        <v>1700.6922053773601</v>
      </c>
      <c r="AK554" s="8">
        <v>4392.875</v>
      </c>
      <c r="AL554" s="8">
        <v>1259.2061009193387</v>
      </c>
      <c r="AM554" s="8">
        <v>4821.25</v>
      </c>
      <c r="AN554" s="8">
        <v>1677.4864803765513</v>
      </c>
      <c r="AP554" s="5">
        <f t="shared" si="74"/>
        <v>4514.5</v>
      </c>
      <c r="AQ554" s="5">
        <f t="shared" si="75"/>
        <v>4879</v>
      </c>
      <c r="AR554" s="5">
        <f t="shared" si="76"/>
        <v>1380.7408768002863</v>
      </c>
      <c r="AS554" s="5">
        <f t="shared" si="77"/>
        <v>1761.1057457522197</v>
      </c>
      <c r="AT554" s="5">
        <f t="shared" si="78"/>
        <v>325</v>
      </c>
      <c r="AU554" s="5" t="str">
        <f t="shared" si="80"/>
        <v>Poland</v>
      </c>
      <c r="AW554" s="5">
        <f t="shared" si="79"/>
        <v>325</v>
      </c>
    </row>
    <row r="555" spans="1:49" x14ac:dyDescent="0.2">
      <c r="A555" s="7" t="s">
        <v>3044</v>
      </c>
      <c r="B555" s="7" t="s">
        <v>1438</v>
      </c>
      <c r="C555" s="7" t="s">
        <v>1439</v>
      </c>
      <c r="D555" s="7" t="s">
        <v>3415</v>
      </c>
      <c r="E555" s="8">
        <v>4207</v>
      </c>
      <c r="F555" s="8">
        <v>4530</v>
      </c>
      <c r="G555" s="8">
        <v>4097</v>
      </c>
      <c r="H555" s="8">
        <v>3896</v>
      </c>
      <c r="I555" s="8">
        <v>4119</v>
      </c>
      <c r="J555" s="8">
        <v>4258</v>
      </c>
      <c r="K555" s="8">
        <v>4446</v>
      </c>
      <c r="L555" s="8">
        <v>4349</v>
      </c>
      <c r="M555" s="8">
        <v>1035.4483322712899</v>
      </c>
      <c r="N555" s="8">
        <v>1228.22952761946</v>
      </c>
      <c r="O555" s="8">
        <v>1088.7148663866401</v>
      </c>
      <c r="P555" s="8">
        <v>1172.770128352</v>
      </c>
      <c r="Q555" s="8">
        <v>1255.09434302365</v>
      </c>
      <c r="R555" s="8">
        <v>1414.22731044233</v>
      </c>
      <c r="S555" s="8">
        <v>1231.55633802139</v>
      </c>
      <c r="T555" s="8">
        <v>982.66070574912203</v>
      </c>
      <c r="U555" s="8">
        <v>5482</v>
      </c>
      <c r="V555" s="8">
        <v>5476</v>
      </c>
      <c r="W555" s="8">
        <v>4705</v>
      </c>
      <c r="X555" s="8">
        <v>5122</v>
      </c>
      <c r="Y555" s="8">
        <v>4909</v>
      </c>
      <c r="Z555" s="8">
        <v>4979</v>
      </c>
      <c r="AA555" s="8">
        <v>4808</v>
      </c>
      <c r="AB555" s="8">
        <v>4798</v>
      </c>
      <c r="AC555" s="8">
        <v>2411.9792556177799</v>
      </c>
      <c r="AD555" s="8">
        <v>2497.9594407045402</v>
      </c>
      <c r="AE555" s="8">
        <v>1781.75339961333</v>
      </c>
      <c r="AF555" s="8">
        <v>2153.5986272774899</v>
      </c>
      <c r="AG555" s="8">
        <v>2061.7173161850101</v>
      </c>
      <c r="AH555" s="8">
        <v>2044.39310798373</v>
      </c>
      <c r="AI555" s="8">
        <v>1650.2344419916899</v>
      </c>
      <c r="AJ555" s="8">
        <v>1442.8781989009001</v>
      </c>
      <c r="AK555" s="8">
        <v>4237.75</v>
      </c>
      <c r="AL555" s="8">
        <v>1176.0876939832353</v>
      </c>
      <c r="AM555" s="8">
        <v>5034.875</v>
      </c>
      <c r="AN555" s="8">
        <v>2005.5642235343087</v>
      </c>
      <c r="AP555" s="5">
        <f t="shared" si="74"/>
        <v>4293</v>
      </c>
      <c r="AQ555" s="5">
        <f t="shared" si="75"/>
        <v>4873.5</v>
      </c>
      <c r="AR555" s="5">
        <f t="shared" si="76"/>
        <v>1211.2617651176984</v>
      </c>
      <c r="AS555" s="5">
        <f t="shared" si="77"/>
        <v>1799.8057662653325</v>
      </c>
      <c r="AT555" s="5">
        <f t="shared" si="78"/>
        <v>303</v>
      </c>
      <c r="AU555" s="5" t="str">
        <f t="shared" si="80"/>
        <v>Poland</v>
      </c>
      <c r="AW555" s="5">
        <f t="shared" si="79"/>
        <v>303</v>
      </c>
    </row>
    <row r="556" spans="1:49" x14ac:dyDescent="0.2">
      <c r="A556" s="7" t="s">
        <v>3044</v>
      </c>
      <c r="B556" s="7" t="s">
        <v>1440</v>
      </c>
      <c r="C556" s="7" t="s">
        <v>1441</v>
      </c>
      <c r="D556" s="7" t="s">
        <v>3415</v>
      </c>
      <c r="E556" s="8">
        <v>6867</v>
      </c>
      <c r="F556" s="8">
        <v>6772</v>
      </c>
      <c r="G556" s="8">
        <v>7152</v>
      </c>
      <c r="H556" s="8">
        <v>6530</v>
      </c>
      <c r="I556" s="8">
        <v>7446</v>
      </c>
      <c r="J556" s="8">
        <v>6793</v>
      </c>
      <c r="K556" s="8">
        <v>7193</v>
      </c>
      <c r="L556" s="8">
        <v>7467</v>
      </c>
      <c r="M556" s="8">
        <v>4596.4749536178097</v>
      </c>
      <c r="N556" s="8">
        <v>4077.38095238095</v>
      </c>
      <c r="O556" s="8">
        <v>4650.6520905255102</v>
      </c>
      <c r="P556" s="8">
        <v>4252.3835502558904</v>
      </c>
      <c r="Q556" s="8">
        <v>5064.3662906436602</v>
      </c>
      <c r="R556" s="8">
        <v>4869.6552668515296</v>
      </c>
      <c r="S556" s="8">
        <v>5025.8585858585902</v>
      </c>
      <c r="T556" s="8">
        <v>4476.4738292010998</v>
      </c>
      <c r="U556" s="8">
        <v>8315</v>
      </c>
      <c r="V556" s="8">
        <v>7666</v>
      </c>
      <c r="W556" s="8">
        <v>7671</v>
      </c>
      <c r="X556" s="8">
        <v>7553</v>
      </c>
      <c r="Y556" s="8">
        <v>8350</v>
      </c>
      <c r="Z556" s="8">
        <v>7522</v>
      </c>
      <c r="AA556" s="8">
        <v>7564</v>
      </c>
      <c r="AB556" s="8">
        <v>8477</v>
      </c>
      <c r="AC556" s="8">
        <v>6818.1818181818198</v>
      </c>
      <c r="AD556" s="8">
        <v>5390.9465020576099</v>
      </c>
      <c r="AE556" s="8">
        <v>5175.2480557790304</v>
      </c>
      <c r="AF556" s="8">
        <v>5850</v>
      </c>
      <c r="AG556" s="8">
        <v>6122.1198156682003</v>
      </c>
      <c r="AH556" s="8">
        <v>5706.2275579717398</v>
      </c>
      <c r="AI556" s="8">
        <v>5688.3848133848096</v>
      </c>
      <c r="AJ556" s="8">
        <v>6760.03734827264</v>
      </c>
      <c r="AK556" s="8">
        <v>7027.5</v>
      </c>
      <c r="AL556" s="8">
        <v>4626.65568991688</v>
      </c>
      <c r="AM556" s="8">
        <v>7889.75</v>
      </c>
      <c r="AN556" s="8">
        <v>5938.8932389144811</v>
      </c>
      <c r="AP556" s="5">
        <f t="shared" si="74"/>
        <v>7224.75</v>
      </c>
      <c r="AQ556" s="5">
        <f t="shared" si="75"/>
        <v>7978.25</v>
      </c>
      <c r="AR556" s="5">
        <f t="shared" si="76"/>
        <v>4737.7475045621541</v>
      </c>
      <c r="AS556" s="5">
        <f t="shared" si="77"/>
        <v>6069.1923838243465</v>
      </c>
      <c r="AT556" s="5">
        <f t="shared" si="78"/>
        <v>512</v>
      </c>
      <c r="AU556" s="5" t="str">
        <f t="shared" si="80"/>
        <v>Poland</v>
      </c>
      <c r="AW556" s="5">
        <f t="shared" si="79"/>
        <v>512</v>
      </c>
    </row>
    <row r="557" spans="1:49" x14ac:dyDescent="0.2">
      <c r="A557" s="7" t="s">
        <v>3044</v>
      </c>
      <c r="B557" s="7" t="s">
        <v>1442</v>
      </c>
      <c r="C557" s="7" t="s">
        <v>1443</v>
      </c>
      <c r="D557" s="7" t="s">
        <v>3415</v>
      </c>
      <c r="E557" s="8">
        <v>4213</v>
      </c>
      <c r="F557" s="8">
        <v>4092</v>
      </c>
      <c r="G557" s="8">
        <v>3772</v>
      </c>
      <c r="H557" s="8">
        <v>4248</v>
      </c>
      <c r="I557" s="8">
        <v>4362</v>
      </c>
      <c r="J557" s="8">
        <v>4489</v>
      </c>
      <c r="K557" s="8">
        <v>3841</v>
      </c>
      <c r="L557" s="8">
        <v>4033</v>
      </c>
      <c r="M557" s="8">
        <v>966.63986252867505</v>
      </c>
      <c r="N557" s="8">
        <v>1013.11784728003</v>
      </c>
      <c r="O557" s="8">
        <v>1015.42931845791</v>
      </c>
      <c r="P557" s="8">
        <v>1168.22878416919</v>
      </c>
      <c r="Q557" s="8">
        <v>1328.13956761285</v>
      </c>
      <c r="R557" s="8">
        <v>1389.7175694462801</v>
      </c>
      <c r="S557" s="8">
        <v>981.36766842326404</v>
      </c>
      <c r="T557" s="8">
        <v>1076.8435367775201</v>
      </c>
      <c r="U557" s="8">
        <v>4906</v>
      </c>
      <c r="V557" s="8">
        <v>5050</v>
      </c>
      <c r="W557" s="8">
        <v>4344</v>
      </c>
      <c r="X557" s="8">
        <v>5314</v>
      </c>
      <c r="Y557" s="8">
        <v>5105</v>
      </c>
      <c r="Z557" s="8">
        <v>5098</v>
      </c>
      <c r="AA557" s="8">
        <v>4145</v>
      </c>
      <c r="AB557" s="8">
        <v>4408</v>
      </c>
      <c r="AC557" s="8">
        <v>1762.6422794943701</v>
      </c>
      <c r="AD557" s="8">
        <v>1850.86919849583</v>
      </c>
      <c r="AE557" s="8">
        <v>1586.9421253109399</v>
      </c>
      <c r="AF557" s="8">
        <v>2075.5163074572902</v>
      </c>
      <c r="AG557" s="8">
        <v>1913.81028509511</v>
      </c>
      <c r="AH557" s="8">
        <v>1786.8092790923699</v>
      </c>
      <c r="AI557" s="8">
        <v>1235.0669215185901</v>
      </c>
      <c r="AJ557" s="8">
        <v>1369.2272176426</v>
      </c>
      <c r="AK557" s="8">
        <v>4131.25</v>
      </c>
      <c r="AL557" s="8">
        <v>1117.4355193369652</v>
      </c>
      <c r="AM557" s="8">
        <v>4796.25</v>
      </c>
      <c r="AN557" s="8">
        <v>1697.6104517633873</v>
      </c>
      <c r="AP557" s="5">
        <f t="shared" si="74"/>
        <v>4181.25</v>
      </c>
      <c r="AQ557" s="5">
        <f t="shared" si="75"/>
        <v>4689</v>
      </c>
      <c r="AR557" s="5">
        <f t="shared" si="76"/>
        <v>1188.8594252858209</v>
      </c>
      <c r="AS557" s="5">
        <f t="shared" si="77"/>
        <v>1576.2284258371674</v>
      </c>
      <c r="AT557" s="5">
        <f t="shared" si="78"/>
        <v>294</v>
      </c>
      <c r="AU557" s="5" t="str">
        <f t="shared" si="80"/>
        <v>Poland</v>
      </c>
      <c r="AW557" s="5">
        <f t="shared" si="79"/>
        <v>294</v>
      </c>
    </row>
    <row r="558" spans="1:49" x14ac:dyDescent="0.2">
      <c r="A558" s="7" t="s">
        <v>3044</v>
      </c>
      <c r="B558" s="7" t="s">
        <v>1444</v>
      </c>
      <c r="C558" s="7" t="s">
        <v>1445</v>
      </c>
      <c r="D558" s="7" t="s">
        <v>3415</v>
      </c>
      <c r="E558" s="8">
        <v>4082</v>
      </c>
      <c r="F558" s="8">
        <v>4098</v>
      </c>
      <c r="G558" s="8">
        <v>4125</v>
      </c>
      <c r="H558" s="8">
        <v>4222</v>
      </c>
      <c r="I558" s="8">
        <v>4157</v>
      </c>
      <c r="J558" s="8">
        <v>4532</v>
      </c>
      <c r="K558" s="8">
        <v>4075</v>
      </c>
      <c r="L558" s="8">
        <v>4459</v>
      </c>
      <c r="M558" s="8">
        <v>960.80721086600499</v>
      </c>
      <c r="N558" s="8">
        <v>1020.49202638641</v>
      </c>
      <c r="O558" s="8">
        <v>1090.81823346802</v>
      </c>
      <c r="P558" s="8">
        <v>1165.80703725949</v>
      </c>
      <c r="Q558" s="8">
        <v>1273.6641803188199</v>
      </c>
      <c r="R558" s="8">
        <v>1386.70736198144</v>
      </c>
      <c r="S558" s="8">
        <v>1103.83928918269</v>
      </c>
      <c r="T558" s="8">
        <v>1164.7597839817099</v>
      </c>
      <c r="U558" s="8">
        <v>4704</v>
      </c>
      <c r="V558" s="8">
        <v>5013</v>
      </c>
      <c r="W558" s="8">
        <v>4734</v>
      </c>
      <c r="X558" s="8">
        <v>4863</v>
      </c>
      <c r="Y558" s="8">
        <v>5000</v>
      </c>
      <c r="Z558" s="8">
        <v>5372</v>
      </c>
      <c r="AA558" s="8">
        <v>4383</v>
      </c>
      <c r="AB558" s="8">
        <v>4757</v>
      </c>
      <c r="AC558" s="8">
        <v>1800.8289199887099</v>
      </c>
      <c r="AD558" s="8">
        <v>1864.1853256565</v>
      </c>
      <c r="AE558" s="8">
        <v>1670.97422094627</v>
      </c>
      <c r="AF558" s="8">
        <v>1871.9463147353199</v>
      </c>
      <c r="AG558" s="8">
        <v>1905.5113510226099</v>
      </c>
      <c r="AH558" s="8">
        <v>2015.89062986155</v>
      </c>
      <c r="AI558" s="8">
        <v>1452.3441240372199</v>
      </c>
      <c r="AJ558" s="8">
        <v>1538.5855937512599</v>
      </c>
      <c r="AK558" s="8">
        <v>4218.75</v>
      </c>
      <c r="AL558" s="8">
        <v>1145.8618904305731</v>
      </c>
      <c r="AM558" s="8">
        <v>4853.25</v>
      </c>
      <c r="AN558" s="8">
        <v>1765.0333099999298</v>
      </c>
      <c r="AP558" s="5">
        <f t="shared" si="74"/>
        <v>4305.75</v>
      </c>
      <c r="AQ558" s="5">
        <f t="shared" si="75"/>
        <v>4878</v>
      </c>
      <c r="AR558" s="5">
        <f t="shared" si="76"/>
        <v>1218.9555305448298</v>
      </c>
      <c r="AS558" s="5">
        <f t="shared" si="77"/>
        <v>1728.0829246681599</v>
      </c>
      <c r="AT558" s="5">
        <f t="shared" si="78"/>
        <v>304</v>
      </c>
      <c r="AU558" s="5" t="str">
        <f t="shared" si="80"/>
        <v>Poland</v>
      </c>
      <c r="AW558" s="5">
        <f t="shared" si="79"/>
        <v>304</v>
      </c>
    </row>
    <row r="559" spans="1:49" x14ac:dyDescent="0.2">
      <c r="A559" s="7" t="s">
        <v>3044</v>
      </c>
      <c r="B559" s="7" t="s">
        <v>1446</v>
      </c>
      <c r="C559" s="7" t="s">
        <v>1447</v>
      </c>
      <c r="D559" s="7" t="s">
        <v>3415</v>
      </c>
      <c r="E559" s="8">
        <v>5824</v>
      </c>
      <c r="F559" s="8">
        <v>5870</v>
      </c>
      <c r="G559" s="8">
        <v>5564</v>
      </c>
      <c r="H559" s="8">
        <v>5782</v>
      </c>
      <c r="I559" s="8">
        <v>5257</v>
      </c>
      <c r="J559" s="8">
        <v>5626</v>
      </c>
      <c r="K559" s="8">
        <v>4894</v>
      </c>
      <c r="L559" s="8">
        <v>5011</v>
      </c>
      <c r="M559" s="8">
        <v>2426.3356973551099</v>
      </c>
      <c r="N559" s="8">
        <v>3010.6537477782099</v>
      </c>
      <c r="O559" s="8">
        <v>2397.37493986048</v>
      </c>
      <c r="P559" s="8">
        <v>2523.2201064168298</v>
      </c>
      <c r="Q559" s="8">
        <v>2047.61825463326</v>
      </c>
      <c r="R559" s="8">
        <v>2364.8042533739699</v>
      </c>
      <c r="S559" s="8">
        <v>1588.9136394357099</v>
      </c>
      <c r="T559" s="8">
        <v>1878.8331868948901</v>
      </c>
      <c r="U559" s="8">
        <v>6615</v>
      </c>
      <c r="V559" s="8">
        <v>6148</v>
      </c>
      <c r="W559" s="8">
        <v>5756</v>
      </c>
      <c r="X559" s="8">
        <v>6644</v>
      </c>
      <c r="Y559" s="8">
        <v>6287</v>
      </c>
      <c r="Z559" s="8">
        <v>6280</v>
      </c>
      <c r="AA559" s="8">
        <v>5188</v>
      </c>
      <c r="AB559" s="8">
        <v>5473</v>
      </c>
      <c r="AC559" s="8">
        <v>3114.31336521708</v>
      </c>
      <c r="AD559" s="8">
        <v>3357.7080629977399</v>
      </c>
      <c r="AE559" s="8">
        <v>2708.9111628753599</v>
      </c>
      <c r="AF559" s="8">
        <v>3250.5861143893098</v>
      </c>
      <c r="AG559" s="8">
        <v>2868.8995217072002</v>
      </c>
      <c r="AH559" s="8">
        <v>2922.7150060682202</v>
      </c>
      <c r="AI559" s="8">
        <v>1994.93240436573</v>
      </c>
      <c r="AJ559" s="8">
        <v>2482.6342821919998</v>
      </c>
      <c r="AK559" s="8">
        <v>5478.5</v>
      </c>
      <c r="AL559" s="8">
        <v>2279.7192282185574</v>
      </c>
      <c r="AM559" s="8">
        <v>6048.875</v>
      </c>
      <c r="AN559" s="8">
        <v>2837.5874899765799</v>
      </c>
      <c r="AP559" s="5">
        <f t="shared" si="74"/>
        <v>5197</v>
      </c>
      <c r="AQ559" s="5">
        <f t="shared" si="75"/>
        <v>5807</v>
      </c>
      <c r="AR559" s="5">
        <f t="shared" si="76"/>
        <v>2080.6778881509317</v>
      </c>
      <c r="AS559" s="5">
        <f t="shared" si="77"/>
        <v>2567.2953035832875</v>
      </c>
      <c r="AT559" s="5">
        <f t="shared" si="78"/>
        <v>383</v>
      </c>
      <c r="AU559" s="5" t="str">
        <f t="shared" si="80"/>
        <v>Poland</v>
      </c>
      <c r="AW559" s="5">
        <f t="shared" si="79"/>
        <v>383</v>
      </c>
    </row>
    <row r="560" spans="1:49" x14ac:dyDescent="0.2">
      <c r="A560" s="7" t="s">
        <v>3044</v>
      </c>
      <c r="B560" s="7" t="s">
        <v>1448</v>
      </c>
      <c r="C560" s="7" t="s">
        <v>1449</v>
      </c>
      <c r="D560" s="7" t="s">
        <v>3415</v>
      </c>
      <c r="E560" s="8">
        <v>5718</v>
      </c>
      <c r="F560" s="8">
        <v>6145</v>
      </c>
      <c r="G560" s="8">
        <v>5589</v>
      </c>
      <c r="H560" s="8">
        <v>6018</v>
      </c>
      <c r="I560" s="8">
        <v>5200</v>
      </c>
      <c r="J560" s="8">
        <v>5612</v>
      </c>
      <c r="K560" s="8">
        <v>5253</v>
      </c>
      <c r="L560" s="8">
        <v>5478</v>
      </c>
      <c r="M560" s="8">
        <v>2742.7778605282401</v>
      </c>
      <c r="N560" s="8">
        <v>3311.7577388292002</v>
      </c>
      <c r="O560" s="8">
        <v>2879.0071096890902</v>
      </c>
      <c r="P560" s="8">
        <v>3024.6986295990901</v>
      </c>
      <c r="Q560" s="8">
        <v>2397.3890853132302</v>
      </c>
      <c r="R560" s="8">
        <v>2602.1256466899699</v>
      </c>
      <c r="S560" s="8">
        <v>2069.35481282813</v>
      </c>
      <c r="T560" s="8">
        <v>2442.7670878264698</v>
      </c>
      <c r="U560" s="8">
        <v>6262</v>
      </c>
      <c r="V560" s="8">
        <v>6464</v>
      </c>
      <c r="W560" s="8">
        <v>6350</v>
      </c>
      <c r="X560" s="8">
        <v>6436</v>
      </c>
      <c r="Y560" s="8">
        <v>6027</v>
      </c>
      <c r="Z560" s="8">
        <v>5775</v>
      </c>
      <c r="AA560" s="8">
        <v>5472</v>
      </c>
      <c r="AB560" s="8">
        <v>5770</v>
      </c>
      <c r="AC560" s="8">
        <v>3461.3978264921702</v>
      </c>
      <c r="AD560" s="8">
        <v>3749.7537132009702</v>
      </c>
      <c r="AE560" s="8">
        <v>3518.1225163723402</v>
      </c>
      <c r="AF560" s="8">
        <v>3773.5812597225599</v>
      </c>
      <c r="AG560" s="8">
        <v>3300.31741869596</v>
      </c>
      <c r="AH560" s="8">
        <v>2961.64353518496</v>
      </c>
      <c r="AI560" s="8">
        <v>2489.26381490115</v>
      </c>
      <c r="AJ560" s="8">
        <v>3145.6047742717501</v>
      </c>
      <c r="AK560" s="8">
        <v>5626.625</v>
      </c>
      <c r="AL560" s="8">
        <v>2683.7347464129275</v>
      </c>
      <c r="AM560" s="8">
        <v>6069.5</v>
      </c>
      <c r="AN560" s="8">
        <v>3299.9606073552327</v>
      </c>
      <c r="AP560" s="5">
        <f t="shared" si="74"/>
        <v>5385.75</v>
      </c>
      <c r="AQ560" s="5">
        <f t="shared" si="75"/>
        <v>5761</v>
      </c>
      <c r="AR560" s="5">
        <f t="shared" si="76"/>
        <v>2507.2670524513778</v>
      </c>
      <c r="AS560" s="5">
        <f t="shared" si="77"/>
        <v>2974.207385763455</v>
      </c>
      <c r="AT560" s="5">
        <f t="shared" si="78"/>
        <v>402</v>
      </c>
      <c r="AU560" s="5" t="str">
        <f t="shared" si="80"/>
        <v>Poland</v>
      </c>
      <c r="AW560" s="5">
        <f t="shared" si="79"/>
        <v>402</v>
      </c>
    </row>
    <row r="561" spans="1:49" x14ac:dyDescent="0.2">
      <c r="A561" s="7" t="s">
        <v>3044</v>
      </c>
      <c r="B561" s="7" t="s">
        <v>1450</v>
      </c>
      <c r="C561" s="7" t="s">
        <v>1451</v>
      </c>
      <c r="D561" s="7" t="s">
        <v>3415</v>
      </c>
      <c r="E561" s="8">
        <v>6541</v>
      </c>
      <c r="F561" s="8">
        <v>7028</v>
      </c>
      <c r="G561" s="8">
        <v>6919</v>
      </c>
      <c r="H561" s="8">
        <v>6241</v>
      </c>
      <c r="I561" s="8">
        <v>5912</v>
      </c>
      <c r="J561" s="8">
        <v>6615</v>
      </c>
      <c r="K561" s="8">
        <v>6083</v>
      </c>
      <c r="L561" s="8">
        <v>6588</v>
      </c>
      <c r="M561" s="8">
        <v>3840.8953759814399</v>
      </c>
      <c r="N561" s="8">
        <v>4139.6032033482197</v>
      </c>
      <c r="O561" s="8">
        <v>3999.4764836453501</v>
      </c>
      <c r="P561" s="8">
        <v>3455.0497327620001</v>
      </c>
      <c r="Q561" s="8">
        <v>3381.4693000331499</v>
      </c>
      <c r="R561" s="8">
        <v>4049.7188304497299</v>
      </c>
      <c r="S561" s="8">
        <v>3202.52243512006</v>
      </c>
      <c r="T561" s="8">
        <v>3801.4057318693099</v>
      </c>
      <c r="U561" s="8">
        <v>7631</v>
      </c>
      <c r="V561" s="8">
        <v>7605</v>
      </c>
      <c r="W561" s="8">
        <v>7918</v>
      </c>
      <c r="X561" s="8">
        <v>7456</v>
      </c>
      <c r="Y561" s="8">
        <v>7493</v>
      </c>
      <c r="Z561" s="8">
        <v>7002</v>
      </c>
      <c r="AA561" s="8">
        <v>6601</v>
      </c>
      <c r="AB561" s="8">
        <v>6999</v>
      </c>
      <c r="AC561" s="8">
        <v>5577.1740188918102</v>
      </c>
      <c r="AD561" s="8">
        <v>5429.4142435735303</v>
      </c>
      <c r="AE561" s="8">
        <v>5389.0596866260603</v>
      </c>
      <c r="AF561" s="8">
        <v>5236.1214434165904</v>
      </c>
      <c r="AG561" s="8">
        <v>5610.2158447613001</v>
      </c>
      <c r="AH561" s="8">
        <v>4653.7911301859804</v>
      </c>
      <c r="AI561" s="8">
        <v>3764.4128394016102</v>
      </c>
      <c r="AJ561" s="8">
        <v>4571.0111351137002</v>
      </c>
      <c r="AK561" s="8">
        <v>6490.875</v>
      </c>
      <c r="AL561" s="8">
        <v>3733.7676366511573</v>
      </c>
      <c r="AM561" s="8">
        <v>7338.125</v>
      </c>
      <c r="AN561" s="8">
        <v>5028.9000427463225</v>
      </c>
      <c r="AP561" s="5">
        <f t="shared" si="74"/>
        <v>6299.5</v>
      </c>
      <c r="AQ561" s="5">
        <f t="shared" si="75"/>
        <v>7023.75</v>
      </c>
      <c r="AR561" s="5">
        <f t="shared" si="76"/>
        <v>3578.03320604685</v>
      </c>
      <c r="AS561" s="5">
        <f t="shared" si="77"/>
        <v>4649.8577373656481</v>
      </c>
      <c r="AT561" s="5">
        <f t="shared" si="78"/>
        <v>470</v>
      </c>
      <c r="AU561" s="5" t="str">
        <f t="shared" si="80"/>
        <v>Poland</v>
      </c>
      <c r="AW561" s="5">
        <f t="shared" si="79"/>
        <v>470</v>
      </c>
    </row>
    <row r="562" spans="1:49" x14ac:dyDescent="0.2">
      <c r="A562" s="7" t="s">
        <v>3044</v>
      </c>
      <c r="B562" s="7" t="s">
        <v>1452</v>
      </c>
      <c r="C562" s="7" t="s">
        <v>1453</v>
      </c>
      <c r="D562" s="7" t="s">
        <v>3415</v>
      </c>
      <c r="E562" s="8">
        <v>5941</v>
      </c>
      <c r="F562" s="8">
        <v>6380</v>
      </c>
      <c r="G562" s="8">
        <v>5348</v>
      </c>
      <c r="H562" s="8">
        <v>5914</v>
      </c>
      <c r="I562" s="8">
        <v>5465</v>
      </c>
      <c r="J562" s="8">
        <v>5666</v>
      </c>
      <c r="K562" s="8">
        <v>5312</v>
      </c>
      <c r="L562" s="8">
        <v>5381</v>
      </c>
      <c r="M562" s="8">
        <v>2954.34349946455</v>
      </c>
      <c r="N562" s="8">
        <v>3559.4245112317399</v>
      </c>
      <c r="O562" s="8">
        <v>2390.4801559033999</v>
      </c>
      <c r="P562" s="8">
        <v>2836.1128089607901</v>
      </c>
      <c r="Q562" s="8">
        <v>2637.59449423664</v>
      </c>
      <c r="R562" s="8">
        <v>2940.0735043229502</v>
      </c>
      <c r="S562" s="8">
        <v>2301.7264685345099</v>
      </c>
      <c r="T562" s="8">
        <v>2550.09021149817</v>
      </c>
      <c r="U562" s="8">
        <v>6340</v>
      </c>
      <c r="V562" s="8">
        <v>6549</v>
      </c>
      <c r="W562" s="8">
        <v>5609</v>
      </c>
      <c r="X562" s="8">
        <v>6288</v>
      </c>
      <c r="Y562" s="8">
        <v>6157</v>
      </c>
      <c r="Z562" s="8">
        <v>6158</v>
      </c>
      <c r="AA562" s="8">
        <v>5471</v>
      </c>
      <c r="AB562" s="8">
        <v>6018</v>
      </c>
      <c r="AC562" s="8">
        <v>3454.37068711243</v>
      </c>
      <c r="AD562" s="8">
        <v>3786.7177036727198</v>
      </c>
      <c r="AE562" s="8">
        <v>2742.8217027017599</v>
      </c>
      <c r="AF562" s="8">
        <v>3304.38184450568</v>
      </c>
      <c r="AG562" s="8">
        <v>3428.6465168818099</v>
      </c>
      <c r="AH562" s="8">
        <v>3439.1535176725702</v>
      </c>
      <c r="AI562" s="8">
        <v>2643.4277519214002</v>
      </c>
      <c r="AJ562" s="8">
        <v>3312.3216015487701</v>
      </c>
      <c r="AK562" s="8">
        <v>5675.875</v>
      </c>
      <c r="AL562" s="8">
        <v>2771.2307067690936</v>
      </c>
      <c r="AM562" s="8">
        <v>6073.75</v>
      </c>
      <c r="AN562" s="8">
        <v>3263.9801657521425</v>
      </c>
      <c r="AP562" s="5">
        <f t="shared" si="74"/>
        <v>5456</v>
      </c>
      <c r="AQ562" s="5">
        <f t="shared" si="75"/>
        <v>5951</v>
      </c>
      <c r="AR562" s="5">
        <f t="shared" si="76"/>
        <v>2653.1194975106118</v>
      </c>
      <c r="AS562" s="5">
        <f t="shared" si="77"/>
        <v>3205.887347006138</v>
      </c>
      <c r="AT562" s="5">
        <f t="shared" si="78"/>
        <v>409</v>
      </c>
      <c r="AU562" s="5" t="str">
        <f t="shared" si="80"/>
        <v>Poland</v>
      </c>
      <c r="AW562" s="5">
        <f t="shared" si="79"/>
        <v>409</v>
      </c>
    </row>
    <row r="563" spans="1:49" x14ac:dyDescent="0.2">
      <c r="A563" s="7" t="s">
        <v>3044</v>
      </c>
      <c r="B563" s="7" t="s">
        <v>1454</v>
      </c>
      <c r="C563" s="7" t="s">
        <v>1455</v>
      </c>
      <c r="D563" s="7" t="s">
        <v>3415</v>
      </c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P563" s="5">
        <f t="shared" si="74"/>
        <v>99999</v>
      </c>
      <c r="AQ563" s="5">
        <f t="shared" si="75"/>
        <v>99999</v>
      </c>
      <c r="AR563" s="5">
        <f t="shared" si="76"/>
        <v>99999</v>
      </c>
      <c r="AS563" s="5">
        <f t="shared" si="77"/>
        <v>99999</v>
      </c>
      <c r="AT563" s="5">
        <f t="shared" si="78"/>
        <v>585</v>
      </c>
      <c r="AU563" s="5" t="str">
        <f t="shared" si="80"/>
        <v>Poland</v>
      </c>
      <c r="AW563" s="5">
        <f t="shared" si="79"/>
        <v>585</v>
      </c>
    </row>
    <row r="564" spans="1:49" x14ac:dyDescent="0.2">
      <c r="A564" s="7" t="s">
        <v>3044</v>
      </c>
      <c r="B564" s="7" t="s">
        <v>1456</v>
      </c>
      <c r="C564" s="7" t="s">
        <v>1457</v>
      </c>
      <c r="D564" s="7" t="s">
        <v>3415</v>
      </c>
      <c r="E564" s="8">
        <v>5191</v>
      </c>
      <c r="F564" s="8">
        <v>5018</v>
      </c>
      <c r="G564" s="8">
        <v>5112</v>
      </c>
      <c r="H564" s="8">
        <v>4949</v>
      </c>
      <c r="I564" s="8">
        <v>4579</v>
      </c>
      <c r="J564" s="8">
        <v>5428</v>
      </c>
      <c r="K564" s="8">
        <v>5214</v>
      </c>
      <c r="L564" s="8">
        <v>4702</v>
      </c>
      <c r="M564" s="8">
        <v>1700.8571879930901</v>
      </c>
      <c r="N564" s="8">
        <v>1665.4042585900499</v>
      </c>
      <c r="O564" s="8">
        <v>1820.0058257272501</v>
      </c>
      <c r="P564" s="8">
        <v>1628.98660687042</v>
      </c>
      <c r="Q564" s="8">
        <v>1592.1169490754401</v>
      </c>
      <c r="R564" s="8">
        <v>2356.7219524873499</v>
      </c>
      <c r="S564" s="8">
        <v>2201.6824251749199</v>
      </c>
      <c r="T564" s="8">
        <v>1437.8219369539599</v>
      </c>
      <c r="U564" s="8">
        <v>7174</v>
      </c>
      <c r="V564" s="8">
        <v>6848</v>
      </c>
      <c r="W564" s="8">
        <v>6501</v>
      </c>
      <c r="X564" s="8">
        <v>6673</v>
      </c>
      <c r="Y564" s="8">
        <v>6735</v>
      </c>
      <c r="Z564" s="8">
        <v>6330</v>
      </c>
      <c r="AA564" s="8">
        <v>5533</v>
      </c>
      <c r="AB564" s="8">
        <v>5092</v>
      </c>
      <c r="AC564" s="8">
        <v>4532.5049010308003</v>
      </c>
      <c r="AD564" s="8">
        <v>4274.4160255077304</v>
      </c>
      <c r="AE564" s="8">
        <v>3334.0430750918799</v>
      </c>
      <c r="AF564" s="8">
        <v>4058.4297224082202</v>
      </c>
      <c r="AG564" s="8">
        <v>4345.4395294496799</v>
      </c>
      <c r="AH564" s="8">
        <v>3461.0790155398099</v>
      </c>
      <c r="AI564" s="8">
        <v>2651.35639715771</v>
      </c>
      <c r="AJ564" s="8">
        <v>1685.06515676395</v>
      </c>
      <c r="AK564" s="8">
        <v>5024.125</v>
      </c>
      <c r="AL564" s="8">
        <v>1800.4496428590603</v>
      </c>
      <c r="AM564" s="8">
        <v>6360.75</v>
      </c>
      <c r="AN564" s="8">
        <v>3542.7917278687228</v>
      </c>
      <c r="AP564" s="5">
        <f t="shared" si="74"/>
        <v>4980.75</v>
      </c>
      <c r="AQ564" s="5">
        <f t="shared" si="75"/>
        <v>5922.5</v>
      </c>
      <c r="AR564" s="5">
        <f t="shared" si="76"/>
        <v>1843.4659741124183</v>
      </c>
      <c r="AS564" s="5">
        <f t="shared" si="77"/>
        <v>3035.7350247277877</v>
      </c>
      <c r="AT564" s="5">
        <f t="shared" si="78"/>
        <v>363</v>
      </c>
      <c r="AU564" s="5" t="str">
        <f t="shared" si="80"/>
        <v>Poland</v>
      </c>
      <c r="AW564" s="5">
        <f t="shared" si="79"/>
        <v>363</v>
      </c>
    </row>
    <row r="565" spans="1:49" x14ac:dyDescent="0.2">
      <c r="A565" s="7" t="s">
        <v>3044</v>
      </c>
      <c r="B565" s="7" t="s">
        <v>1458</v>
      </c>
      <c r="C565" s="7" t="s">
        <v>1459</v>
      </c>
      <c r="D565" s="7" t="s">
        <v>3415</v>
      </c>
      <c r="E565" s="8">
        <v>5147</v>
      </c>
      <c r="F565" s="8">
        <v>5241</v>
      </c>
      <c r="G565" s="8">
        <v>4715</v>
      </c>
      <c r="H565" s="8">
        <v>5281</v>
      </c>
      <c r="I565" s="8">
        <v>4663</v>
      </c>
      <c r="J565" s="8">
        <v>5100</v>
      </c>
      <c r="K565" s="8">
        <v>4816</v>
      </c>
      <c r="L565" s="8">
        <v>4295</v>
      </c>
      <c r="M565" s="8">
        <v>1496.9183132643</v>
      </c>
      <c r="N565" s="8">
        <v>1649.91500608357</v>
      </c>
      <c r="O565" s="8">
        <v>1503.32284999324</v>
      </c>
      <c r="P565" s="8">
        <v>1637.74959239898</v>
      </c>
      <c r="Q565" s="8">
        <v>1602.7825728764999</v>
      </c>
      <c r="R565" s="8">
        <v>1860.4113729958599</v>
      </c>
      <c r="S565" s="8">
        <v>1467.62622334755</v>
      </c>
      <c r="T565" s="8">
        <v>1028.22176963162</v>
      </c>
      <c r="U565" s="8">
        <v>6024</v>
      </c>
      <c r="V565" s="8">
        <v>6236</v>
      </c>
      <c r="W565" s="8">
        <v>5622</v>
      </c>
      <c r="X565" s="8">
        <v>5941</v>
      </c>
      <c r="Y565" s="8">
        <v>6094</v>
      </c>
      <c r="Z565" s="8">
        <v>5876</v>
      </c>
      <c r="AA565" s="8">
        <v>5363</v>
      </c>
      <c r="AB565" s="8">
        <v>4858</v>
      </c>
      <c r="AC565" s="8">
        <v>2922.6829136841702</v>
      </c>
      <c r="AD565" s="8">
        <v>2890.3482150898099</v>
      </c>
      <c r="AE565" s="8">
        <v>2328.2675616769702</v>
      </c>
      <c r="AF565" s="8">
        <v>2742.56620609015</v>
      </c>
      <c r="AG565" s="8">
        <v>3088.9599297479999</v>
      </c>
      <c r="AH565" s="8">
        <v>2613.1407295878298</v>
      </c>
      <c r="AI565" s="8">
        <v>1985.5268606091699</v>
      </c>
      <c r="AJ565" s="8">
        <v>1453.98187004896</v>
      </c>
      <c r="AK565" s="8">
        <v>4907.25</v>
      </c>
      <c r="AL565" s="8">
        <v>1530.8684625739527</v>
      </c>
      <c r="AM565" s="8">
        <v>5751.75</v>
      </c>
      <c r="AN565" s="8">
        <v>2503.1842858168825</v>
      </c>
      <c r="AP565" s="5">
        <f t="shared" si="74"/>
        <v>4718.5</v>
      </c>
      <c r="AQ565" s="5">
        <f t="shared" si="75"/>
        <v>5547.75</v>
      </c>
      <c r="AR565" s="5">
        <f t="shared" si="76"/>
        <v>1519.358306250102</v>
      </c>
      <c r="AS565" s="5">
        <f t="shared" si="77"/>
        <v>2285.4023474984897</v>
      </c>
      <c r="AT565" s="5">
        <f t="shared" si="78"/>
        <v>338</v>
      </c>
      <c r="AU565" s="5" t="str">
        <f t="shared" si="80"/>
        <v>Poland</v>
      </c>
      <c r="AW565" s="5">
        <f t="shared" si="79"/>
        <v>338</v>
      </c>
    </row>
    <row r="566" spans="1:49" x14ac:dyDescent="0.2">
      <c r="A566" s="7" t="s">
        <v>3044</v>
      </c>
      <c r="B566" s="7" t="s">
        <v>1460</v>
      </c>
      <c r="C566" s="7" t="s">
        <v>1461</v>
      </c>
      <c r="D566" s="7" t="s">
        <v>3415</v>
      </c>
      <c r="E566" s="8">
        <v>5708</v>
      </c>
      <c r="F566" s="8">
        <v>5514</v>
      </c>
      <c r="G566" s="8">
        <v>5373</v>
      </c>
      <c r="H566" s="8">
        <v>5271</v>
      </c>
      <c r="I566" s="8">
        <v>5967</v>
      </c>
      <c r="J566" s="8">
        <v>5069</v>
      </c>
      <c r="K566" s="8">
        <v>4836</v>
      </c>
      <c r="L566" s="8">
        <v>4176</v>
      </c>
      <c r="M566" s="8">
        <v>2087.78172380262</v>
      </c>
      <c r="N566" s="8">
        <v>2108.2047957047998</v>
      </c>
      <c r="O566" s="8">
        <v>2027.5839528292699</v>
      </c>
      <c r="P566" s="8">
        <v>2180.4090709014299</v>
      </c>
      <c r="Q566" s="8">
        <v>2700.7162609837201</v>
      </c>
      <c r="R566" s="8">
        <v>2040.9799083959999</v>
      </c>
      <c r="S566" s="8">
        <v>1699.7933263909099</v>
      </c>
      <c r="T566" s="8">
        <v>982.43506869611304</v>
      </c>
      <c r="U566" s="8">
        <v>6862</v>
      </c>
      <c r="V566" s="8">
        <v>6558</v>
      </c>
      <c r="W566" s="8">
        <v>6006</v>
      </c>
      <c r="X566" s="8">
        <v>5831</v>
      </c>
      <c r="Y566" s="8">
        <v>6783</v>
      </c>
      <c r="Z566" s="8">
        <v>5513</v>
      </c>
      <c r="AA566" s="8">
        <v>5189</v>
      </c>
      <c r="AB566" s="8">
        <v>4323</v>
      </c>
      <c r="AC566" s="8">
        <v>4079.9938157081001</v>
      </c>
      <c r="AD566" s="8">
        <v>3815.1933825173301</v>
      </c>
      <c r="AE566" s="8">
        <v>2844.0708145089502</v>
      </c>
      <c r="AF566" s="8">
        <v>3052.54673141684</v>
      </c>
      <c r="AG566" s="8">
        <v>3495.9514440964699</v>
      </c>
      <c r="AH566" s="8">
        <v>2413.7353362255199</v>
      </c>
      <c r="AI566" s="8">
        <v>2078.4234745550202</v>
      </c>
      <c r="AJ566" s="8">
        <v>1113.12023519535</v>
      </c>
      <c r="AK566" s="8">
        <v>5239.25</v>
      </c>
      <c r="AL566" s="8">
        <v>1978.4880134631078</v>
      </c>
      <c r="AM566" s="8">
        <v>5883.125</v>
      </c>
      <c r="AN566" s="8">
        <v>2861.6294042779477</v>
      </c>
      <c r="AP566" s="5">
        <f t="shared" si="74"/>
        <v>5012</v>
      </c>
      <c r="AQ566" s="5">
        <f t="shared" si="75"/>
        <v>5452</v>
      </c>
      <c r="AR566" s="5">
        <f t="shared" si="76"/>
        <v>1920.8667270736346</v>
      </c>
      <c r="AS566" s="5">
        <f t="shared" si="77"/>
        <v>2275.3076225180903</v>
      </c>
      <c r="AT566" s="5">
        <f t="shared" si="78"/>
        <v>366</v>
      </c>
      <c r="AU566" s="5" t="str">
        <f t="shared" si="80"/>
        <v>Poland</v>
      </c>
      <c r="AW566" s="5">
        <f t="shared" si="79"/>
        <v>366</v>
      </c>
    </row>
    <row r="567" spans="1:49" x14ac:dyDescent="0.2">
      <c r="A567" s="7" t="s">
        <v>3044</v>
      </c>
      <c r="B567" s="7" t="s">
        <v>1462</v>
      </c>
      <c r="C567" s="7" t="s">
        <v>1463</v>
      </c>
      <c r="D567" s="7" t="s">
        <v>3415</v>
      </c>
      <c r="E567" s="8">
        <v>5224</v>
      </c>
      <c r="F567" s="8">
        <v>4910</v>
      </c>
      <c r="G567" s="8">
        <v>4825</v>
      </c>
      <c r="H567" s="8">
        <v>5210</v>
      </c>
      <c r="I567" s="8">
        <v>4831</v>
      </c>
      <c r="J567" s="8">
        <v>5066</v>
      </c>
      <c r="K567" s="8">
        <v>4606</v>
      </c>
      <c r="L567" s="8">
        <v>4128</v>
      </c>
      <c r="M567" s="8">
        <v>1755.19301261079</v>
      </c>
      <c r="N567" s="8">
        <v>1572.0239331625501</v>
      </c>
      <c r="O567" s="8">
        <v>1590.44304845798</v>
      </c>
      <c r="P567" s="8">
        <v>1838.2888016470999</v>
      </c>
      <c r="Q567" s="8">
        <v>2075.9728977049199</v>
      </c>
      <c r="R567" s="8">
        <v>2085.8006896902598</v>
      </c>
      <c r="S567" s="8">
        <v>1704.4549335980801</v>
      </c>
      <c r="T567" s="8">
        <v>1000.75526653439</v>
      </c>
      <c r="U567" s="8">
        <v>6322</v>
      </c>
      <c r="V567" s="8">
        <v>6054</v>
      </c>
      <c r="W567" s="8">
        <v>5411</v>
      </c>
      <c r="X567" s="8">
        <v>5737</v>
      </c>
      <c r="Y567" s="8">
        <v>6217</v>
      </c>
      <c r="Z567" s="8">
        <v>5515</v>
      </c>
      <c r="AA567" s="8">
        <v>4844</v>
      </c>
      <c r="AB567" s="8">
        <v>4452</v>
      </c>
      <c r="AC567" s="8">
        <v>2873.8502963993201</v>
      </c>
      <c r="AD567" s="8">
        <v>2992.1397177036301</v>
      </c>
      <c r="AE567" s="8">
        <v>2270.1782583692102</v>
      </c>
      <c r="AF567" s="8">
        <v>2759.0395041851398</v>
      </c>
      <c r="AG567" s="8">
        <v>3180.1815594332002</v>
      </c>
      <c r="AH567" s="8">
        <v>2651.7923257716202</v>
      </c>
      <c r="AI567" s="8">
        <v>2061.3859494627</v>
      </c>
      <c r="AJ567" s="8">
        <v>1171.5539531500399</v>
      </c>
      <c r="AK567" s="8">
        <v>4850</v>
      </c>
      <c r="AL567" s="8">
        <v>1702.8665729257586</v>
      </c>
      <c r="AM567" s="8">
        <v>5569</v>
      </c>
      <c r="AN567" s="8">
        <v>2495.0151955593574</v>
      </c>
      <c r="AP567" s="5">
        <f t="shared" si="74"/>
        <v>4657.75</v>
      </c>
      <c r="AQ567" s="5">
        <f t="shared" si="75"/>
        <v>5257</v>
      </c>
      <c r="AR567" s="5">
        <f t="shared" si="76"/>
        <v>1741.0545178349498</v>
      </c>
      <c r="AS567" s="5">
        <f t="shared" si="77"/>
        <v>2266.2284469543902</v>
      </c>
      <c r="AT567" s="5">
        <f t="shared" si="78"/>
        <v>333</v>
      </c>
      <c r="AU567" s="5" t="str">
        <f t="shared" si="80"/>
        <v>Poland</v>
      </c>
      <c r="AW567" s="5">
        <f t="shared" si="79"/>
        <v>333</v>
      </c>
    </row>
    <row r="568" spans="1:49" x14ac:dyDescent="0.2">
      <c r="A568" s="7" t="s">
        <v>3044</v>
      </c>
      <c r="B568" s="7" t="s">
        <v>1464</v>
      </c>
      <c r="C568" s="7" t="s">
        <v>1465</v>
      </c>
      <c r="D568" s="7" t="s">
        <v>3415</v>
      </c>
      <c r="E568" s="8">
        <v>5294</v>
      </c>
      <c r="F568" s="8">
        <v>5186</v>
      </c>
      <c r="G568" s="8">
        <v>5592</v>
      </c>
      <c r="H568" s="8">
        <v>5263</v>
      </c>
      <c r="I568" s="8">
        <v>5233</v>
      </c>
      <c r="J568" s="8">
        <v>5603</v>
      </c>
      <c r="K568" s="8">
        <v>4636</v>
      </c>
      <c r="L568" s="8">
        <v>4977</v>
      </c>
      <c r="M568" s="8">
        <v>1741.0173748268701</v>
      </c>
      <c r="N568" s="8">
        <v>1916.5729037870799</v>
      </c>
      <c r="O568" s="8">
        <v>1980.81443650806</v>
      </c>
      <c r="P568" s="8">
        <v>2314.8317811234701</v>
      </c>
      <c r="Q568" s="8">
        <v>2079.5408020724799</v>
      </c>
      <c r="R568" s="8">
        <v>2122.2363263356801</v>
      </c>
      <c r="S568" s="8">
        <v>1589.13596366864</v>
      </c>
      <c r="T568" s="8">
        <v>1358.17454848274</v>
      </c>
      <c r="U568" s="8">
        <v>5920</v>
      </c>
      <c r="V568" s="8">
        <v>5669</v>
      </c>
      <c r="W568" s="8">
        <v>5880</v>
      </c>
      <c r="X568" s="8">
        <v>5973</v>
      </c>
      <c r="Y568" s="8">
        <v>6191</v>
      </c>
      <c r="Z568" s="8">
        <v>6164</v>
      </c>
      <c r="AA568" s="8">
        <v>5100</v>
      </c>
      <c r="AB568" s="8">
        <v>5131</v>
      </c>
      <c r="AC568" s="8">
        <v>3170.05945671154</v>
      </c>
      <c r="AD568" s="8">
        <v>2906.27945889894</v>
      </c>
      <c r="AE568" s="8">
        <v>2640.7319151012598</v>
      </c>
      <c r="AF568" s="8">
        <v>3430.30343369003</v>
      </c>
      <c r="AG568" s="8">
        <v>2844.5339074684198</v>
      </c>
      <c r="AH568" s="8">
        <v>2720.6484713988698</v>
      </c>
      <c r="AI568" s="8">
        <v>1965.04157749919</v>
      </c>
      <c r="AJ568" s="8">
        <v>1604.70067672904</v>
      </c>
      <c r="AK568" s="8">
        <v>5223</v>
      </c>
      <c r="AL568" s="8">
        <v>1887.7905171006275</v>
      </c>
      <c r="AM568" s="8">
        <v>5753.5</v>
      </c>
      <c r="AN568" s="8">
        <v>2660.2873621871609</v>
      </c>
      <c r="AP568" s="5">
        <f t="shared" si="74"/>
        <v>5112.25</v>
      </c>
      <c r="AQ568" s="5">
        <f t="shared" si="75"/>
        <v>5646.5</v>
      </c>
      <c r="AR568" s="5">
        <f t="shared" si="76"/>
        <v>1892.7838843366021</v>
      </c>
      <c r="AS568" s="5">
        <f t="shared" si="77"/>
        <v>2283.7311582738798</v>
      </c>
      <c r="AT568" s="5">
        <f t="shared" si="78"/>
        <v>373</v>
      </c>
      <c r="AU568" s="5" t="str">
        <f t="shared" si="80"/>
        <v>Poland</v>
      </c>
      <c r="AW568" s="5">
        <f t="shared" si="79"/>
        <v>373</v>
      </c>
    </row>
    <row r="569" spans="1:49" x14ac:dyDescent="0.2">
      <c r="A569" s="7" t="s">
        <v>3044</v>
      </c>
      <c r="B569" s="7" t="s">
        <v>1466</v>
      </c>
      <c r="C569" s="7" t="s">
        <v>1467</v>
      </c>
      <c r="D569" s="7" t="s">
        <v>3415</v>
      </c>
      <c r="E569" s="8">
        <v>5174</v>
      </c>
      <c r="F569" s="8">
        <v>5217</v>
      </c>
      <c r="G569" s="8">
        <v>4934</v>
      </c>
      <c r="H569" s="8">
        <v>5418</v>
      </c>
      <c r="I569" s="8">
        <v>5053</v>
      </c>
      <c r="J569" s="8">
        <v>5316</v>
      </c>
      <c r="K569" s="8">
        <v>4752</v>
      </c>
      <c r="L569" s="8">
        <v>5048</v>
      </c>
      <c r="M569" s="8">
        <v>1914.3099601182901</v>
      </c>
      <c r="N569" s="8">
        <v>1876.07924791662</v>
      </c>
      <c r="O569" s="8">
        <v>2093.6271848636402</v>
      </c>
      <c r="P569" s="8">
        <v>2489.5850951751599</v>
      </c>
      <c r="Q569" s="8">
        <v>2462.0386569577299</v>
      </c>
      <c r="R569" s="8">
        <v>2146.9576116684502</v>
      </c>
      <c r="S569" s="8">
        <v>1607.69431047491</v>
      </c>
      <c r="T569" s="8">
        <v>1653.25828476726</v>
      </c>
      <c r="U569" s="8">
        <v>6084</v>
      </c>
      <c r="V569" s="8">
        <v>5890</v>
      </c>
      <c r="W569" s="8">
        <v>5707</v>
      </c>
      <c r="X569" s="8">
        <v>6133</v>
      </c>
      <c r="Y569" s="8">
        <v>5580</v>
      </c>
      <c r="Z569" s="8">
        <v>5902</v>
      </c>
      <c r="AA569" s="8">
        <v>4979</v>
      </c>
      <c r="AB569" s="8">
        <v>5408</v>
      </c>
      <c r="AC569" s="8">
        <v>3359.8057164290399</v>
      </c>
      <c r="AD569" s="8">
        <v>3147.7169225041998</v>
      </c>
      <c r="AE569" s="8">
        <v>3030.3149639796902</v>
      </c>
      <c r="AF569" s="8">
        <v>3602.9843757774802</v>
      </c>
      <c r="AG569" s="8">
        <v>3210.9386490615102</v>
      </c>
      <c r="AH569" s="8">
        <v>2767.22684315173</v>
      </c>
      <c r="AI569" s="8">
        <v>1988.7616312222999</v>
      </c>
      <c r="AJ569" s="8">
        <v>2016.16770031084</v>
      </c>
      <c r="AK569" s="8">
        <v>5114</v>
      </c>
      <c r="AL569" s="8">
        <v>2030.4437939927573</v>
      </c>
      <c r="AM569" s="8">
        <v>5710.375</v>
      </c>
      <c r="AN569" s="8">
        <v>2890.4896003045992</v>
      </c>
      <c r="AP569" s="5">
        <f t="shared" si="74"/>
        <v>5042.25</v>
      </c>
      <c r="AQ569" s="5">
        <f t="shared" si="75"/>
        <v>5467.25</v>
      </c>
      <c r="AR569" s="5">
        <f t="shared" si="76"/>
        <v>2071.9067918087021</v>
      </c>
      <c r="AS569" s="5">
        <f t="shared" si="77"/>
        <v>2495.773705936595</v>
      </c>
      <c r="AT569" s="5">
        <f t="shared" si="78"/>
        <v>370</v>
      </c>
      <c r="AU569" s="5" t="str">
        <f t="shared" si="80"/>
        <v>Poland</v>
      </c>
      <c r="AW569" s="5">
        <f t="shared" si="79"/>
        <v>370</v>
      </c>
    </row>
    <row r="570" spans="1:49" x14ac:dyDescent="0.2">
      <c r="A570" s="7" t="s">
        <v>3044</v>
      </c>
      <c r="B570" s="7" t="s">
        <v>1468</v>
      </c>
      <c r="C570" s="7" t="s">
        <v>1469</v>
      </c>
      <c r="D570" s="7" t="s">
        <v>3415</v>
      </c>
      <c r="E570" s="8">
        <v>8158</v>
      </c>
      <c r="F570" s="8">
        <v>8663</v>
      </c>
      <c r="G570" s="8">
        <v>8660</v>
      </c>
      <c r="H570" s="8">
        <v>8203</v>
      </c>
      <c r="I570" s="8">
        <v>7684</v>
      </c>
      <c r="J570" s="8">
        <v>8371</v>
      </c>
      <c r="K570" s="8">
        <v>8036</v>
      </c>
      <c r="L570" s="8">
        <v>8363</v>
      </c>
      <c r="M570" s="8">
        <v>6050.7246376811599</v>
      </c>
      <c r="N570" s="8">
        <v>7651.5151515151501</v>
      </c>
      <c r="O570" s="8">
        <v>7095.23809523809</v>
      </c>
      <c r="P570" s="8">
        <v>6382.3529411764703</v>
      </c>
      <c r="Q570" s="8">
        <v>6033.3333333333303</v>
      </c>
      <c r="R570" s="8">
        <v>7108.9743589743603</v>
      </c>
      <c r="S570" s="8">
        <v>6288.8888888888896</v>
      </c>
      <c r="T570" s="8">
        <v>7248.6772486772497</v>
      </c>
      <c r="U570" s="8">
        <v>9355</v>
      </c>
      <c r="V570" s="8">
        <v>8985</v>
      </c>
      <c r="W570" s="8">
        <v>8646</v>
      </c>
      <c r="X570" s="8">
        <v>8707</v>
      </c>
      <c r="Y570" s="8">
        <v>8379</v>
      </c>
      <c r="Z570" s="8">
        <v>8990</v>
      </c>
      <c r="AA570" s="8">
        <v>8492</v>
      </c>
      <c r="AB570" s="8">
        <v>8626</v>
      </c>
      <c r="AC570" s="8">
        <v>8974.3589743589691</v>
      </c>
      <c r="AD570" s="8">
        <v>8288.2882882882896</v>
      </c>
      <c r="AE570" s="8">
        <v>7184.0094062316302</v>
      </c>
      <c r="AF570" s="8">
        <v>7222.2222222222199</v>
      </c>
      <c r="AG570" s="8">
        <v>7241.0256410256397</v>
      </c>
      <c r="AH570" s="8">
        <v>8026.3157894736796</v>
      </c>
      <c r="AI570" s="8">
        <v>7040.8163265306102</v>
      </c>
      <c r="AJ570" s="8">
        <v>7732.4263038548697</v>
      </c>
      <c r="AK570" s="8">
        <v>8267.25</v>
      </c>
      <c r="AL570" s="8">
        <v>6732.463081935588</v>
      </c>
      <c r="AM570" s="8">
        <v>8772.5</v>
      </c>
      <c r="AN570" s="8">
        <v>7713.6828689982376</v>
      </c>
      <c r="AP570" s="5">
        <f t="shared" si="74"/>
        <v>8113.5</v>
      </c>
      <c r="AQ570" s="5">
        <f t="shared" si="75"/>
        <v>8621.75</v>
      </c>
      <c r="AR570" s="5">
        <f t="shared" si="76"/>
        <v>6612.44535421006</v>
      </c>
      <c r="AS570" s="5">
        <f t="shared" si="77"/>
        <v>7510.1460152212003</v>
      </c>
      <c r="AT570" s="5">
        <f t="shared" si="78"/>
        <v>555</v>
      </c>
      <c r="AU570" s="5" t="str">
        <f t="shared" si="80"/>
        <v>Poland</v>
      </c>
      <c r="AW570" s="5">
        <f t="shared" si="79"/>
        <v>555</v>
      </c>
    </row>
    <row r="571" spans="1:49" x14ac:dyDescent="0.2">
      <c r="A571" s="7" t="s">
        <v>3044</v>
      </c>
      <c r="B571" s="7" t="s">
        <v>1470</v>
      </c>
      <c r="C571" s="7" t="s">
        <v>1471</v>
      </c>
      <c r="D571" s="7" t="s">
        <v>3415</v>
      </c>
      <c r="E571" s="8">
        <v>5565</v>
      </c>
      <c r="F571" s="8">
        <v>5699</v>
      </c>
      <c r="G571" s="8">
        <v>5503</v>
      </c>
      <c r="H571" s="8">
        <v>5621</v>
      </c>
      <c r="I571" s="8">
        <v>5918</v>
      </c>
      <c r="J571" s="8">
        <v>5962</v>
      </c>
      <c r="K571" s="8">
        <v>5245</v>
      </c>
      <c r="L571" s="8">
        <v>5451</v>
      </c>
      <c r="M571" s="8">
        <v>2418.09150530542</v>
      </c>
      <c r="N571" s="8">
        <v>2154.7688651655099</v>
      </c>
      <c r="O571" s="8">
        <v>2031.89927512178</v>
      </c>
      <c r="P571" s="8">
        <v>2447.44626181069</v>
      </c>
      <c r="Q571" s="8">
        <v>2387.2658972447898</v>
      </c>
      <c r="R571" s="8">
        <v>3313.2255784537701</v>
      </c>
      <c r="S571" s="8">
        <v>2252.4550707670501</v>
      </c>
      <c r="T571" s="8">
        <v>2356.0584011554802</v>
      </c>
      <c r="U571" s="8">
        <v>6198</v>
      </c>
      <c r="V571" s="8">
        <v>6210</v>
      </c>
      <c r="W571" s="8">
        <v>5986</v>
      </c>
      <c r="X571" s="8">
        <v>6416</v>
      </c>
      <c r="Y571" s="8">
        <v>6365</v>
      </c>
      <c r="Z571" s="8">
        <v>6539</v>
      </c>
      <c r="AA571" s="8">
        <v>5578</v>
      </c>
      <c r="AB571" s="8">
        <v>6127</v>
      </c>
      <c r="AC571" s="8">
        <v>3331.0160989108399</v>
      </c>
      <c r="AD571" s="8">
        <v>2909.5824768502598</v>
      </c>
      <c r="AE571" s="8">
        <v>2631.7391408059798</v>
      </c>
      <c r="AF571" s="8">
        <v>3284.43724646999</v>
      </c>
      <c r="AG571" s="8">
        <v>3187.9763612643301</v>
      </c>
      <c r="AH571" s="8">
        <v>4270.5002117191398</v>
      </c>
      <c r="AI571" s="8">
        <v>2681.2446633825898</v>
      </c>
      <c r="AJ571" s="8">
        <v>3047.8591528318102</v>
      </c>
      <c r="AK571" s="8">
        <v>5620.5</v>
      </c>
      <c r="AL571" s="8">
        <v>2420.1513568780611</v>
      </c>
      <c r="AM571" s="8">
        <v>6177.375</v>
      </c>
      <c r="AN571" s="8">
        <v>3168.0444190293674</v>
      </c>
      <c r="AP571" s="5">
        <f t="shared" si="74"/>
        <v>5644</v>
      </c>
      <c r="AQ571" s="5">
        <f t="shared" si="75"/>
        <v>6152.25</v>
      </c>
      <c r="AR571" s="5">
        <f t="shared" si="76"/>
        <v>2551.2902418863559</v>
      </c>
      <c r="AS571" s="5">
        <f t="shared" si="77"/>
        <v>3296.8950972994676</v>
      </c>
      <c r="AT571" s="5">
        <f t="shared" si="78"/>
        <v>421</v>
      </c>
      <c r="AU571" s="5" t="str">
        <f t="shared" si="80"/>
        <v>Poland</v>
      </c>
      <c r="AW571" s="5">
        <f t="shared" si="79"/>
        <v>421</v>
      </c>
    </row>
    <row r="572" spans="1:49" x14ac:dyDescent="0.2">
      <c r="A572" s="7" t="s">
        <v>3044</v>
      </c>
      <c r="B572" s="7" t="s">
        <v>1472</v>
      </c>
      <c r="C572" s="7" t="s">
        <v>1473</v>
      </c>
      <c r="D572" s="7" t="s">
        <v>3415</v>
      </c>
      <c r="E572" s="8">
        <v>9231</v>
      </c>
      <c r="F572" s="8">
        <v>9554</v>
      </c>
      <c r="G572" s="8">
        <v>8849</v>
      </c>
      <c r="H572" s="8">
        <v>7981</v>
      </c>
      <c r="I572" s="8">
        <v>8557</v>
      </c>
      <c r="J572" s="8">
        <v>8964</v>
      </c>
      <c r="K572" s="8">
        <v>8977</v>
      </c>
      <c r="L572" s="8">
        <v>8248</v>
      </c>
      <c r="M572" s="8">
        <v>8750</v>
      </c>
      <c r="N572" s="8">
        <v>8529.4117647058792</v>
      </c>
      <c r="O572" s="8">
        <v>7741.9354838709696</v>
      </c>
      <c r="P572" s="8">
        <v>5833.3333333333303</v>
      </c>
      <c r="Q572" s="8">
        <v>7226.6666666666697</v>
      </c>
      <c r="R572" s="8">
        <v>7529.4117647058802</v>
      </c>
      <c r="S572" s="8">
        <v>7356.3218390804604</v>
      </c>
      <c r="T572" s="8">
        <v>6833.3333333333303</v>
      </c>
      <c r="U572" s="8">
        <v>9250</v>
      </c>
      <c r="V572" s="8">
        <v>9658</v>
      </c>
      <c r="W572" s="8">
        <v>9020</v>
      </c>
      <c r="X572" s="8">
        <v>8391</v>
      </c>
      <c r="Y572" s="8">
        <v>8444</v>
      </c>
      <c r="Z572" s="8">
        <v>8571</v>
      </c>
      <c r="AA572" s="8">
        <v>9248</v>
      </c>
      <c r="AB572" s="8">
        <v>9444</v>
      </c>
      <c r="AC572" s="8">
        <v>8800</v>
      </c>
      <c r="AD572" s="8">
        <v>9111.1111111111095</v>
      </c>
      <c r="AE572" s="8">
        <v>8333.3333333333303</v>
      </c>
      <c r="AF572" s="8">
        <v>6518.5185185185201</v>
      </c>
      <c r="AG572" s="8">
        <v>7198.4126984126997</v>
      </c>
      <c r="AH572" s="8">
        <v>7500</v>
      </c>
      <c r="AI572" s="8">
        <v>7733.3333333333303</v>
      </c>
      <c r="AJ572" s="8">
        <v>9090.9090909090901</v>
      </c>
      <c r="AK572" s="8">
        <v>8795.125</v>
      </c>
      <c r="AL572" s="8">
        <v>7475.0517732120652</v>
      </c>
      <c r="AM572" s="8">
        <v>9003.25</v>
      </c>
      <c r="AN572" s="8">
        <v>8035.7022607022591</v>
      </c>
      <c r="AP572" s="5">
        <f t="shared" si="74"/>
        <v>8686.5</v>
      </c>
      <c r="AQ572" s="5">
        <f t="shared" si="75"/>
        <v>8926.75</v>
      </c>
      <c r="AR572" s="5">
        <f t="shared" si="76"/>
        <v>6955.8133874239338</v>
      </c>
      <c r="AS572" s="5">
        <f t="shared" si="77"/>
        <v>7880.6637806637791</v>
      </c>
      <c r="AT572" s="5">
        <f t="shared" si="78"/>
        <v>573</v>
      </c>
      <c r="AU572" s="5" t="str">
        <f t="shared" si="80"/>
        <v>Poland</v>
      </c>
      <c r="AW572" s="5">
        <f t="shared" si="79"/>
        <v>573</v>
      </c>
    </row>
    <row r="573" spans="1:49" x14ac:dyDescent="0.2">
      <c r="A573" s="7" t="s">
        <v>3044</v>
      </c>
      <c r="B573" s="7" t="s">
        <v>1474</v>
      </c>
      <c r="C573" s="7" t="s">
        <v>1475</v>
      </c>
      <c r="D573" s="7" t="s">
        <v>3415</v>
      </c>
      <c r="E573" s="8">
        <v>5979</v>
      </c>
      <c r="F573" s="8">
        <v>6330</v>
      </c>
      <c r="G573" s="8">
        <v>5614</v>
      </c>
      <c r="H573" s="8">
        <v>6227</v>
      </c>
      <c r="I573" s="8">
        <v>5737</v>
      </c>
      <c r="J573" s="8">
        <v>5820</v>
      </c>
      <c r="K573" s="8">
        <v>5617</v>
      </c>
      <c r="L573" s="8">
        <v>6120</v>
      </c>
      <c r="M573" s="8">
        <v>3228.85181180376</v>
      </c>
      <c r="N573" s="8">
        <v>3598.8203715476402</v>
      </c>
      <c r="O573" s="8">
        <v>2961.5983524211401</v>
      </c>
      <c r="P573" s="8">
        <v>3523.6257094749599</v>
      </c>
      <c r="Q573" s="8">
        <v>2748.8384598667699</v>
      </c>
      <c r="R573" s="8">
        <v>2962.5432111180999</v>
      </c>
      <c r="S573" s="8">
        <v>2428.7855019837202</v>
      </c>
      <c r="T573" s="8">
        <v>2985.31315029504</v>
      </c>
      <c r="U573" s="8">
        <v>6456</v>
      </c>
      <c r="V573" s="8">
        <v>6638</v>
      </c>
      <c r="W573" s="8">
        <v>6088</v>
      </c>
      <c r="X573" s="8">
        <v>6761</v>
      </c>
      <c r="Y573" s="8">
        <v>6133</v>
      </c>
      <c r="Z573" s="8">
        <v>6272</v>
      </c>
      <c r="AA573" s="8">
        <v>6003</v>
      </c>
      <c r="AB573" s="8">
        <v>6445</v>
      </c>
      <c r="AC573" s="8">
        <v>4105.7184152039499</v>
      </c>
      <c r="AD573" s="8">
        <v>4095.1443569553799</v>
      </c>
      <c r="AE573" s="8">
        <v>3460.61990501329</v>
      </c>
      <c r="AF573" s="8">
        <v>4198.4501524378802</v>
      </c>
      <c r="AG573" s="8">
        <v>3427.3238508313102</v>
      </c>
      <c r="AH573" s="8">
        <v>3401.9479164396898</v>
      </c>
      <c r="AI573" s="8">
        <v>2900.4367752026501</v>
      </c>
      <c r="AJ573" s="8">
        <v>3753.0146088640099</v>
      </c>
      <c r="AK573" s="8">
        <v>5930.5</v>
      </c>
      <c r="AL573" s="8">
        <v>3054.7970710638911</v>
      </c>
      <c r="AM573" s="8">
        <v>6349.5</v>
      </c>
      <c r="AN573" s="8">
        <v>3667.8319976185203</v>
      </c>
      <c r="AP573" s="5">
        <f t="shared" si="74"/>
        <v>5823.5</v>
      </c>
      <c r="AQ573" s="5">
        <f t="shared" si="75"/>
        <v>6213.25</v>
      </c>
      <c r="AR573" s="5">
        <f t="shared" si="76"/>
        <v>2929.8212065477178</v>
      </c>
      <c r="AS573" s="5">
        <f t="shared" si="77"/>
        <v>3370.6807878344152</v>
      </c>
      <c r="AT573" s="5">
        <f t="shared" si="78"/>
        <v>443</v>
      </c>
      <c r="AU573" s="5" t="str">
        <f t="shared" si="80"/>
        <v>Poland</v>
      </c>
      <c r="AW573" s="5">
        <f t="shared" si="79"/>
        <v>443</v>
      </c>
    </row>
    <row r="574" spans="1:49" x14ac:dyDescent="0.2">
      <c r="A574" s="7" t="s">
        <v>3044</v>
      </c>
      <c r="B574" s="7" t="s">
        <v>1476</v>
      </c>
      <c r="C574" s="7" t="s">
        <v>1477</v>
      </c>
      <c r="D574" s="7" t="s">
        <v>3415</v>
      </c>
      <c r="E574" s="8">
        <v>8364</v>
      </c>
      <c r="F574" s="8">
        <v>7546</v>
      </c>
      <c r="G574" s="8">
        <v>7546</v>
      </c>
      <c r="H574" s="8">
        <v>8121</v>
      </c>
      <c r="I574" s="8">
        <v>7419</v>
      </c>
      <c r="J574" s="8">
        <v>8073</v>
      </c>
      <c r="K574" s="8">
        <v>7392</v>
      </c>
      <c r="L574" s="8">
        <v>7477</v>
      </c>
      <c r="M574" s="8">
        <v>7105.2631578947403</v>
      </c>
      <c r="N574" s="8">
        <v>5441.1441144114397</v>
      </c>
      <c r="O574" s="8">
        <v>5411.2218530823202</v>
      </c>
      <c r="P574" s="8">
        <v>6512.54480286738</v>
      </c>
      <c r="Q574" s="8">
        <v>5675.5162241887901</v>
      </c>
      <c r="R574" s="8">
        <v>6480.2259887005603</v>
      </c>
      <c r="S574" s="8">
        <v>5338.7096774193597</v>
      </c>
      <c r="T574" s="8">
        <v>5209.6714654854204</v>
      </c>
      <c r="U574" s="8">
        <v>8583</v>
      </c>
      <c r="V574" s="8">
        <v>8223</v>
      </c>
      <c r="W574" s="8">
        <v>8461</v>
      </c>
      <c r="X574" s="8">
        <v>8327</v>
      </c>
      <c r="Y574" s="8">
        <v>8099</v>
      </c>
      <c r="Z574" s="8">
        <v>8600</v>
      </c>
      <c r="AA574" s="8">
        <v>7742</v>
      </c>
      <c r="AB574" s="8">
        <v>8358</v>
      </c>
      <c r="AC574" s="8">
        <v>7692.3076923076896</v>
      </c>
      <c r="AD574" s="8">
        <v>6396.6049382716001</v>
      </c>
      <c r="AE574" s="8">
        <v>6641.5489272632103</v>
      </c>
      <c r="AF574" s="8">
        <v>7061.4035087719303</v>
      </c>
      <c r="AG574" s="8">
        <v>6957.2649572649598</v>
      </c>
      <c r="AH574" s="8">
        <v>7436.50793650794</v>
      </c>
      <c r="AI574" s="8">
        <v>5895.2380952381</v>
      </c>
      <c r="AJ574" s="8">
        <v>6792.6267281106002</v>
      </c>
      <c r="AK574" s="8">
        <v>7742.25</v>
      </c>
      <c r="AL574" s="8">
        <v>5896.787160506251</v>
      </c>
      <c r="AM574" s="8">
        <v>8299.125</v>
      </c>
      <c r="AN574" s="8">
        <v>6859.187847967004</v>
      </c>
      <c r="AP574" s="5">
        <f t="shared" si="74"/>
        <v>7590.25</v>
      </c>
      <c r="AQ574" s="5">
        <f t="shared" si="75"/>
        <v>8199.75</v>
      </c>
      <c r="AR574" s="5">
        <f t="shared" si="76"/>
        <v>5843.3336317323019</v>
      </c>
      <c r="AS574" s="5">
        <f t="shared" si="77"/>
        <v>6770.4094292804002</v>
      </c>
      <c r="AT574" s="5">
        <f t="shared" si="78"/>
        <v>532</v>
      </c>
      <c r="AU574" s="5" t="str">
        <f t="shared" si="80"/>
        <v>Poland</v>
      </c>
      <c r="AW574" s="5">
        <f t="shared" si="79"/>
        <v>532</v>
      </c>
    </row>
    <row r="575" spans="1:49" x14ac:dyDescent="0.2">
      <c r="A575" s="7" t="s">
        <v>3044</v>
      </c>
      <c r="B575" s="7" t="s">
        <v>1478</v>
      </c>
      <c r="C575" s="7" t="s">
        <v>1479</v>
      </c>
      <c r="D575" s="7" t="s">
        <v>3415</v>
      </c>
      <c r="E575" s="8">
        <v>6520</v>
      </c>
      <c r="F575" s="8">
        <v>6949</v>
      </c>
      <c r="G575" s="8">
        <v>6900</v>
      </c>
      <c r="H575" s="8">
        <v>6403</v>
      </c>
      <c r="I575" s="8">
        <v>6325</v>
      </c>
      <c r="J575" s="8">
        <v>6454</v>
      </c>
      <c r="K575" s="8">
        <v>5133</v>
      </c>
      <c r="L575" s="8">
        <v>4908</v>
      </c>
      <c r="M575" s="8">
        <v>2680.9796809796799</v>
      </c>
      <c r="N575" s="8">
        <v>2869.1602824094898</v>
      </c>
      <c r="O575" s="8">
        <v>3419.49273297236</v>
      </c>
      <c r="P575" s="8">
        <v>3826.49613899614</v>
      </c>
      <c r="Q575" s="8">
        <v>3724.9694569762701</v>
      </c>
      <c r="R575" s="8">
        <v>3403.2971139225301</v>
      </c>
      <c r="S575" s="8">
        <v>2336.07657022291</v>
      </c>
      <c r="T575" s="8">
        <v>1486.9021939838999</v>
      </c>
      <c r="U575" s="8">
        <v>7770</v>
      </c>
      <c r="V575" s="8">
        <v>8259</v>
      </c>
      <c r="W575" s="8">
        <v>7852</v>
      </c>
      <c r="X575" s="8">
        <v>7805</v>
      </c>
      <c r="Y575" s="8">
        <v>7276</v>
      </c>
      <c r="Z575" s="8">
        <v>7058</v>
      </c>
      <c r="AA575" s="8">
        <v>5454</v>
      </c>
      <c r="AB575" s="8">
        <v>5133</v>
      </c>
      <c r="AC575" s="8">
        <v>5565.1214128035299</v>
      </c>
      <c r="AD575" s="8">
        <v>6431.3725490196102</v>
      </c>
      <c r="AE575" s="8">
        <v>5409.5788604459103</v>
      </c>
      <c r="AF575" s="8">
        <v>6247.5490196078399</v>
      </c>
      <c r="AG575" s="8">
        <v>4882.8798889282798</v>
      </c>
      <c r="AH575" s="8">
        <v>4189.2588124042104</v>
      </c>
      <c r="AI575" s="8">
        <v>2968.1088076436899</v>
      </c>
      <c r="AJ575" s="8">
        <v>1654.63525186169</v>
      </c>
      <c r="AK575" s="8">
        <v>6199</v>
      </c>
      <c r="AL575" s="8">
        <v>2968.4217713079101</v>
      </c>
      <c r="AM575" s="8">
        <v>7075.875</v>
      </c>
      <c r="AN575" s="8">
        <v>4668.5630753393452</v>
      </c>
      <c r="AP575" s="5">
        <f t="shared" si="74"/>
        <v>5705</v>
      </c>
      <c r="AQ575" s="5">
        <f t="shared" si="75"/>
        <v>6230.25</v>
      </c>
      <c r="AR575" s="5">
        <f t="shared" si="76"/>
        <v>2955.5482948203498</v>
      </c>
      <c r="AS575" s="5">
        <f t="shared" si="77"/>
        <v>3423.7206902094672</v>
      </c>
      <c r="AT575" s="5">
        <f t="shared" si="78"/>
        <v>430</v>
      </c>
      <c r="AU575" s="5" t="str">
        <f t="shared" si="80"/>
        <v>Poland</v>
      </c>
      <c r="AW575" s="5">
        <f t="shared" si="79"/>
        <v>430</v>
      </c>
    </row>
    <row r="576" spans="1:49" x14ac:dyDescent="0.2">
      <c r="A576" s="7" t="s">
        <v>3044</v>
      </c>
      <c r="B576" s="7" t="s">
        <v>1480</v>
      </c>
      <c r="C576" s="7" t="s">
        <v>1481</v>
      </c>
      <c r="D576" s="7" t="s">
        <v>3415</v>
      </c>
      <c r="E576" s="8">
        <v>6844</v>
      </c>
      <c r="F576" s="8">
        <v>7464</v>
      </c>
      <c r="G576" s="8">
        <v>6796</v>
      </c>
      <c r="H576" s="8">
        <v>6657</v>
      </c>
      <c r="I576" s="8">
        <v>6235</v>
      </c>
      <c r="J576" s="8">
        <v>6144</v>
      </c>
      <c r="K576" s="8">
        <v>5861</v>
      </c>
      <c r="L576" s="8">
        <v>6956</v>
      </c>
      <c r="M576" s="8">
        <v>4933.3333333333303</v>
      </c>
      <c r="N576" s="8">
        <v>5375</v>
      </c>
      <c r="O576" s="8">
        <v>4300.1089324618697</v>
      </c>
      <c r="P576" s="8">
        <v>4332.4607329842902</v>
      </c>
      <c r="Q576" s="8">
        <v>3542.9522620533899</v>
      </c>
      <c r="R576" s="8">
        <v>4150.0321602896402</v>
      </c>
      <c r="S576" s="8">
        <v>3261.46558755254</v>
      </c>
      <c r="T576" s="8">
        <v>4517.9244718415202</v>
      </c>
      <c r="U576" s="8">
        <v>7057</v>
      </c>
      <c r="V576" s="8">
        <v>7663</v>
      </c>
      <c r="W576" s="8">
        <v>6809</v>
      </c>
      <c r="X576" s="8">
        <v>7067</v>
      </c>
      <c r="Y576" s="8">
        <v>6670</v>
      </c>
      <c r="Z576" s="8">
        <v>6775</v>
      </c>
      <c r="AA576" s="8">
        <v>6157</v>
      </c>
      <c r="AB576" s="8">
        <v>7266</v>
      </c>
      <c r="AC576" s="8">
        <v>5166.6666666666697</v>
      </c>
      <c r="AD576" s="8">
        <v>5859.0785907859099</v>
      </c>
      <c r="AE576" s="8">
        <v>4582.64119601329</v>
      </c>
      <c r="AF576" s="8">
        <v>4960.0456621004596</v>
      </c>
      <c r="AG576" s="8">
        <v>4309.7147950089102</v>
      </c>
      <c r="AH576" s="8">
        <v>4553.4077267270504</v>
      </c>
      <c r="AI576" s="8">
        <v>3723.9363138485901</v>
      </c>
      <c r="AJ576" s="8">
        <v>5131.1287477954102</v>
      </c>
      <c r="AK576" s="8">
        <v>6619.625</v>
      </c>
      <c r="AL576" s="8">
        <v>4301.6596850645719</v>
      </c>
      <c r="AM576" s="8">
        <v>6933</v>
      </c>
      <c r="AN576" s="8">
        <v>4785.8274623682864</v>
      </c>
      <c r="AP576" s="5">
        <f t="shared" si="74"/>
        <v>6299</v>
      </c>
      <c r="AQ576" s="5">
        <f t="shared" si="75"/>
        <v>6717</v>
      </c>
      <c r="AR576" s="5">
        <f t="shared" si="76"/>
        <v>3960.9670429442763</v>
      </c>
      <c r="AS576" s="5">
        <f t="shared" si="77"/>
        <v>4429.5468958449901</v>
      </c>
      <c r="AT576" s="5">
        <f t="shared" si="78"/>
        <v>469</v>
      </c>
      <c r="AU576" s="5" t="str">
        <f t="shared" si="80"/>
        <v>Poland</v>
      </c>
      <c r="AW576" s="5">
        <f t="shared" si="79"/>
        <v>469</v>
      </c>
    </row>
    <row r="577" spans="1:49" x14ac:dyDescent="0.2">
      <c r="A577" s="7" t="s">
        <v>3044</v>
      </c>
      <c r="B577" s="7" t="s">
        <v>1482</v>
      </c>
      <c r="C577" s="7" t="s">
        <v>1483</v>
      </c>
      <c r="D577" s="7" t="s">
        <v>3415</v>
      </c>
      <c r="E577" s="8"/>
      <c r="F577" s="8">
        <v>9167</v>
      </c>
      <c r="G577" s="8">
        <v>8750</v>
      </c>
      <c r="H577" s="8">
        <v>8889</v>
      </c>
      <c r="I577" s="8">
        <v>9074</v>
      </c>
      <c r="J577" s="8"/>
      <c r="K577" s="8">
        <v>8889</v>
      </c>
      <c r="L577" s="8">
        <v>8889</v>
      </c>
      <c r="M577" s="8"/>
      <c r="N577" s="8">
        <v>8571.4285714285706</v>
      </c>
      <c r="O577" s="8">
        <v>8000</v>
      </c>
      <c r="P577" s="8">
        <v>8181.8181818181802</v>
      </c>
      <c r="Q577" s="8">
        <v>7333.3333333333303</v>
      </c>
      <c r="R577" s="8"/>
      <c r="S577" s="8">
        <v>8333.3333333333303</v>
      </c>
      <c r="T577" s="8">
        <v>7575.7575757575796</v>
      </c>
      <c r="U577" s="8"/>
      <c r="V577" s="8">
        <v>9167</v>
      </c>
      <c r="W577" s="8">
        <v>9375</v>
      </c>
      <c r="X577" s="8">
        <v>10000</v>
      </c>
      <c r="Y577" s="8">
        <v>10000</v>
      </c>
      <c r="Z577" s="8"/>
      <c r="AA577" s="8">
        <v>9000</v>
      </c>
      <c r="AB577" s="8">
        <v>8667</v>
      </c>
      <c r="AC577" s="8"/>
      <c r="AD577" s="8">
        <v>8571.4285714285706</v>
      </c>
      <c r="AE577" s="8">
        <v>8888.8888888888905</v>
      </c>
      <c r="AF577" s="8">
        <v>10000</v>
      </c>
      <c r="AG577" s="8">
        <v>10000</v>
      </c>
      <c r="AH577" s="8"/>
      <c r="AI577" s="8">
        <v>8500</v>
      </c>
      <c r="AJ577" s="8">
        <v>7333.3333333333303</v>
      </c>
      <c r="AK577" s="8">
        <v>8943</v>
      </c>
      <c r="AL577" s="8">
        <v>7999.2784992784991</v>
      </c>
      <c r="AM577" s="8">
        <v>9368.1666666666661</v>
      </c>
      <c r="AN577" s="8">
        <v>8882.2751322751319</v>
      </c>
      <c r="AP577" s="5">
        <f t="shared" si="74"/>
        <v>8950.6666666666661</v>
      </c>
      <c r="AQ577" s="5">
        <f t="shared" si="75"/>
        <v>9222.3333333333339</v>
      </c>
      <c r="AR577" s="5">
        <f t="shared" si="76"/>
        <v>7856.0606060606051</v>
      </c>
      <c r="AS577" s="5">
        <f t="shared" si="77"/>
        <v>8611.1111111111095</v>
      </c>
      <c r="AT577" s="5">
        <f t="shared" si="78"/>
        <v>579</v>
      </c>
      <c r="AU577" s="5" t="str">
        <f t="shared" si="80"/>
        <v>Poland</v>
      </c>
      <c r="AW577" s="5">
        <f t="shared" si="79"/>
        <v>579</v>
      </c>
    </row>
    <row r="578" spans="1:49" x14ac:dyDescent="0.2">
      <c r="A578" s="7" t="s">
        <v>3044</v>
      </c>
      <c r="B578" s="7" t="s">
        <v>1484</v>
      </c>
      <c r="C578" s="7" t="s">
        <v>1485</v>
      </c>
      <c r="D578" s="7" t="s">
        <v>3415</v>
      </c>
      <c r="E578" s="8">
        <v>9286</v>
      </c>
      <c r="F578" s="8">
        <v>8951</v>
      </c>
      <c r="G578" s="8">
        <v>8540</v>
      </c>
      <c r="H578" s="8">
        <v>8684</v>
      </c>
      <c r="I578" s="8">
        <v>7855</v>
      </c>
      <c r="J578" s="8">
        <v>8460</v>
      </c>
      <c r="K578" s="8">
        <v>7897</v>
      </c>
      <c r="L578" s="8">
        <v>7980</v>
      </c>
      <c r="M578" s="8">
        <v>8800</v>
      </c>
      <c r="N578" s="8">
        <v>8205.1282051282105</v>
      </c>
      <c r="O578" s="8">
        <v>7121.2121212121201</v>
      </c>
      <c r="P578" s="8">
        <v>8000</v>
      </c>
      <c r="Q578" s="8">
        <v>6979.1666666666697</v>
      </c>
      <c r="R578" s="8">
        <v>7083.3333333333303</v>
      </c>
      <c r="S578" s="8">
        <v>6716.4179104477598</v>
      </c>
      <c r="T578" s="8">
        <v>6781.6091954023004</v>
      </c>
      <c r="U578" s="8">
        <v>9250</v>
      </c>
      <c r="V578" s="8">
        <v>9198</v>
      </c>
      <c r="W578" s="8">
        <v>8589</v>
      </c>
      <c r="X578" s="8">
        <v>9333</v>
      </c>
      <c r="Y578" s="8">
        <v>8400</v>
      </c>
      <c r="Z578" s="8">
        <v>8995</v>
      </c>
      <c r="AA578" s="8">
        <v>8514</v>
      </c>
      <c r="AB578" s="8">
        <v>8719</v>
      </c>
      <c r="AC578" s="8">
        <v>8750</v>
      </c>
      <c r="AD578" s="8">
        <v>8666.6666666666697</v>
      </c>
      <c r="AE578" s="8">
        <v>7273.3333333333303</v>
      </c>
      <c r="AF578" s="8">
        <v>8888.8888888888905</v>
      </c>
      <c r="AG578" s="8">
        <v>8000</v>
      </c>
      <c r="AH578" s="8">
        <v>8160.9195402298801</v>
      </c>
      <c r="AI578" s="8">
        <v>7547.1698113207503</v>
      </c>
      <c r="AJ578" s="8">
        <v>7891.1564625850297</v>
      </c>
      <c r="AK578" s="8">
        <v>8456.625</v>
      </c>
      <c r="AL578" s="8">
        <v>7460.8584290237986</v>
      </c>
      <c r="AM578" s="8">
        <v>8874.75</v>
      </c>
      <c r="AN578" s="8">
        <v>8147.2668378780691</v>
      </c>
      <c r="AP578" s="5">
        <f t="shared" si="74"/>
        <v>8048</v>
      </c>
      <c r="AQ578" s="5">
        <f t="shared" si="75"/>
        <v>8657</v>
      </c>
      <c r="AR578" s="5">
        <f t="shared" si="76"/>
        <v>7112.1054211700121</v>
      </c>
      <c r="AS578" s="5">
        <f t="shared" si="77"/>
        <v>7899.8114535339146</v>
      </c>
      <c r="AT578" s="5">
        <f t="shared" si="78"/>
        <v>553</v>
      </c>
      <c r="AU578" s="5" t="str">
        <f t="shared" si="80"/>
        <v>Poland</v>
      </c>
      <c r="AW578" s="5">
        <f t="shared" si="79"/>
        <v>553</v>
      </c>
    </row>
    <row r="579" spans="1:49" x14ac:dyDescent="0.2">
      <c r="A579" s="7" t="s">
        <v>3044</v>
      </c>
      <c r="B579" s="7" t="s">
        <v>1486</v>
      </c>
      <c r="C579" s="7" t="s">
        <v>1487</v>
      </c>
      <c r="D579" s="7" t="s">
        <v>3415</v>
      </c>
      <c r="E579" s="8">
        <v>10000</v>
      </c>
      <c r="F579" s="8">
        <v>8939</v>
      </c>
      <c r="G579" s="8">
        <v>8485</v>
      </c>
      <c r="H579" s="8">
        <v>8389</v>
      </c>
      <c r="I579" s="8">
        <v>8704</v>
      </c>
      <c r="J579" s="8">
        <v>8306</v>
      </c>
      <c r="K579" s="8">
        <v>9583</v>
      </c>
      <c r="L579" s="8">
        <v>9145</v>
      </c>
      <c r="M579" s="8">
        <v>10000</v>
      </c>
      <c r="N579" s="8">
        <v>8000</v>
      </c>
      <c r="O579" s="8">
        <v>7333.3333333333303</v>
      </c>
      <c r="P579" s="8">
        <v>7291.6666666666697</v>
      </c>
      <c r="Q579" s="8">
        <v>6458.3333333333303</v>
      </c>
      <c r="R579" s="8">
        <v>6666.6666666666697</v>
      </c>
      <c r="S579" s="8">
        <v>9285.7142857142899</v>
      </c>
      <c r="T579" s="8">
        <v>8148.1481481481496</v>
      </c>
      <c r="U579" s="8">
        <v>10000</v>
      </c>
      <c r="V579" s="8">
        <v>9444</v>
      </c>
      <c r="W579" s="8">
        <v>9500</v>
      </c>
      <c r="X579" s="8">
        <v>9375</v>
      </c>
      <c r="Y579" s="8">
        <v>8704</v>
      </c>
      <c r="Z579" s="8">
        <v>10000</v>
      </c>
      <c r="AA579" s="8">
        <v>9500</v>
      </c>
      <c r="AB579" s="8">
        <v>9630</v>
      </c>
      <c r="AC579" s="8">
        <v>10000</v>
      </c>
      <c r="AD579" s="8">
        <v>9090.9090909090901</v>
      </c>
      <c r="AE579" s="8">
        <v>9090.9090909090901</v>
      </c>
      <c r="AF579" s="8">
        <v>9090.9090909090901</v>
      </c>
      <c r="AG579" s="8">
        <v>6458.3333333333303</v>
      </c>
      <c r="AH579" s="8">
        <v>10000</v>
      </c>
      <c r="AI579" s="8">
        <v>9166.6666666666697</v>
      </c>
      <c r="AJ579" s="8">
        <v>9111.1111111111095</v>
      </c>
      <c r="AK579" s="8">
        <v>8943.875</v>
      </c>
      <c r="AL579" s="8">
        <v>7897.9828042328045</v>
      </c>
      <c r="AM579" s="8">
        <v>9519.125</v>
      </c>
      <c r="AN579" s="8">
        <v>9001.1047979797968</v>
      </c>
      <c r="AP579" s="5">
        <f t="shared" si="74"/>
        <v>8934.5</v>
      </c>
      <c r="AQ579" s="5">
        <f t="shared" si="75"/>
        <v>9458.5</v>
      </c>
      <c r="AR579" s="5">
        <f t="shared" si="76"/>
        <v>7570.1058201058213</v>
      </c>
      <c r="AS579" s="5">
        <f t="shared" si="77"/>
        <v>8684.0277777777774</v>
      </c>
      <c r="AT579" s="5">
        <f t="shared" si="78"/>
        <v>578</v>
      </c>
      <c r="AU579" s="5" t="str">
        <f t="shared" si="80"/>
        <v>Poland</v>
      </c>
      <c r="AW579" s="5">
        <f t="shared" si="79"/>
        <v>578</v>
      </c>
    </row>
    <row r="580" spans="1:49" x14ac:dyDescent="0.2">
      <c r="A580" s="7" t="s">
        <v>3044</v>
      </c>
      <c r="B580" s="7" t="s">
        <v>1488</v>
      </c>
      <c r="C580" s="7" t="s">
        <v>1489</v>
      </c>
      <c r="D580" s="7" t="s">
        <v>3415</v>
      </c>
      <c r="E580" s="8">
        <v>9739</v>
      </c>
      <c r="F580" s="8">
        <v>8242</v>
      </c>
      <c r="G580" s="8">
        <v>7738</v>
      </c>
      <c r="H580" s="8">
        <v>9052</v>
      </c>
      <c r="I580" s="8">
        <v>8006</v>
      </c>
      <c r="J580" s="8">
        <v>8913</v>
      </c>
      <c r="K580" s="8">
        <v>8693</v>
      </c>
      <c r="L580" s="8">
        <v>8657</v>
      </c>
      <c r="M580" s="8">
        <v>9393.9393939393904</v>
      </c>
      <c r="N580" s="8">
        <v>6527.1317829457403</v>
      </c>
      <c r="O580" s="8">
        <v>6176.4705882352901</v>
      </c>
      <c r="P580" s="8">
        <v>8030.30303030303</v>
      </c>
      <c r="Q580" s="8">
        <v>7115.3846153846198</v>
      </c>
      <c r="R580" s="8">
        <v>8275.8620689655199</v>
      </c>
      <c r="S580" s="8">
        <v>7180.5555555555602</v>
      </c>
      <c r="T580" s="8">
        <v>7333.3333333333303</v>
      </c>
      <c r="U580" s="8">
        <v>9722</v>
      </c>
      <c r="V580" s="8">
        <v>8438</v>
      </c>
      <c r="W580" s="8">
        <v>7851</v>
      </c>
      <c r="X580" s="8">
        <v>9145</v>
      </c>
      <c r="Y580" s="8">
        <v>8846</v>
      </c>
      <c r="Z580" s="8">
        <v>8824</v>
      </c>
      <c r="AA580" s="8">
        <v>9024</v>
      </c>
      <c r="AB580" s="8">
        <v>8979</v>
      </c>
      <c r="AC580" s="8">
        <v>9365.0793650793603</v>
      </c>
      <c r="AD580" s="8">
        <v>6596.4912280701801</v>
      </c>
      <c r="AE580" s="8">
        <v>6333.3333333333303</v>
      </c>
      <c r="AF580" s="8">
        <v>8039.2156862745096</v>
      </c>
      <c r="AG580" s="8">
        <v>8571.4285714285706</v>
      </c>
      <c r="AH580" s="8">
        <v>8181.8181818181802</v>
      </c>
      <c r="AI580" s="8">
        <v>7873.0158730158701</v>
      </c>
      <c r="AJ580" s="8">
        <v>7839.5061728395103</v>
      </c>
      <c r="AK580" s="8">
        <v>8630</v>
      </c>
      <c r="AL580" s="8">
        <v>7504.12254608281</v>
      </c>
      <c r="AM580" s="8">
        <v>8853.625</v>
      </c>
      <c r="AN580" s="8">
        <v>7849.9860514824395</v>
      </c>
      <c r="AP580" s="5">
        <f t="shared" si="74"/>
        <v>8567.25</v>
      </c>
      <c r="AQ580" s="5">
        <f t="shared" si="75"/>
        <v>8918.25</v>
      </c>
      <c r="AR580" s="5">
        <f t="shared" si="76"/>
        <v>7587.0877207084122</v>
      </c>
      <c r="AS580" s="5">
        <f t="shared" si="77"/>
        <v>8116.4421997755326</v>
      </c>
      <c r="AT580" s="5">
        <f t="shared" si="78"/>
        <v>569</v>
      </c>
      <c r="AU580" s="5" t="str">
        <f t="shared" si="80"/>
        <v>Poland</v>
      </c>
      <c r="AW580" s="5">
        <f t="shared" si="79"/>
        <v>569</v>
      </c>
    </row>
    <row r="581" spans="1:49" x14ac:dyDescent="0.2">
      <c r="A581" s="7" t="s">
        <v>3044</v>
      </c>
      <c r="B581" s="7" t="s">
        <v>1490</v>
      </c>
      <c r="C581" s="7" t="s">
        <v>1491</v>
      </c>
      <c r="D581" s="7" t="s">
        <v>3415</v>
      </c>
      <c r="E581" s="8"/>
      <c r="F581" s="8"/>
      <c r="G581" s="8">
        <v>5000</v>
      </c>
      <c r="H581" s="8"/>
      <c r="I581" s="8"/>
      <c r="J581" s="8"/>
      <c r="K581" s="8">
        <v>5000</v>
      </c>
      <c r="L581" s="8"/>
      <c r="M581" s="8"/>
      <c r="N581" s="8"/>
      <c r="O581" s="8">
        <v>5000</v>
      </c>
      <c r="P581" s="8"/>
      <c r="Q581" s="8"/>
      <c r="R581" s="8"/>
      <c r="S581" s="8">
        <v>5000</v>
      </c>
      <c r="T581" s="8"/>
      <c r="U581" s="8"/>
      <c r="V581" s="8"/>
      <c r="W581" s="8">
        <v>5000</v>
      </c>
      <c r="X581" s="8"/>
      <c r="Y581" s="8"/>
      <c r="Z581" s="8"/>
      <c r="AA581" s="8">
        <v>10000</v>
      </c>
      <c r="AB581" s="8"/>
      <c r="AC581" s="8"/>
      <c r="AD581" s="8"/>
      <c r="AE581" s="8">
        <v>5000</v>
      </c>
      <c r="AF581" s="8"/>
      <c r="AG581" s="8"/>
      <c r="AH581" s="8"/>
      <c r="AI581" s="8">
        <v>10000</v>
      </c>
      <c r="AJ581" s="8"/>
      <c r="AK581" s="8">
        <v>5000</v>
      </c>
      <c r="AL581" s="8">
        <v>5000</v>
      </c>
      <c r="AM581" s="8">
        <v>7500</v>
      </c>
      <c r="AN581" s="8">
        <v>7500</v>
      </c>
      <c r="AP581" s="5">
        <f t="shared" si="74"/>
        <v>5000</v>
      </c>
      <c r="AQ581" s="5">
        <f t="shared" si="75"/>
        <v>10000</v>
      </c>
      <c r="AR581" s="5">
        <f t="shared" si="76"/>
        <v>5000</v>
      </c>
      <c r="AS581" s="5">
        <f t="shared" si="77"/>
        <v>10000</v>
      </c>
      <c r="AT581" s="5">
        <f t="shared" si="78"/>
        <v>364</v>
      </c>
      <c r="AU581" s="5" t="str">
        <f t="shared" si="80"/>
        <v>Poland</v>
      </c>
      <c r="AW581" s="5">
        <f t="shared" si="79"/>
        <v>364</v>
      </c>
    </row>
    <row r="582" spans="1:49" x14ac:dyDescent="0.2">
      <c r="A582" s="7" t="s">
        <v>3044</v>
      </c>
      <c r="B582" s="7" t="s">
        <v>1492</v>
      </c>
      <c r="C582" s="7" t="s">
        <v>1493</v>
      </c>
      <c r="D582" s="7" t="s">
        <v>3415</v>
      </c>
      <c r="E582" s="8">
        <v>7985</v>
      </c>
      <c r="F582" s="8">
        <v>7103</v>
      </c>
      <c r="G582" s="8">
        <v>7369</v>
      </c>
      <c r="H582" s="8">
        <v>7491</v>
      </c>
      <c r="I582" s="8">
        <v>7501</v>
      </c>
      <c r="J582" s="8">
        <v>7625</v>
      </c>
      <c r="K582" s="8">
        <v>7635</v>
      </c>
      <c r="L582" s="8">
        <v>6903</v>
      </c>
      <c r="M582" s="8">
        <v>6331.0104529616701</v>
      </c>
      <c r="N582" s="8">
        <v>4434.2507645259902</v>
      </c>
      <c r="O582" s="8">
        <v>5219.8581560283701</v>
      </c>
      <c r="P582" s="8">
        <v>5213.5802469135797</v>
      </c>
      <c r="Q582" s="8">
        <v>4692.9728413104403</v>
      </c>
      <c r="R582" s="8">
        <v>5501.6181229773501</v>
      </c>
      <c r="S582" s="8">
        <v>4896.1499493414403</v>
      </c>
      <c r="T582" s="8">
        <v>3694.9074074074101</v>
      </c>
      <c r="U582" s="8">
        <v>9489</v>
      </c>
      <c r="V582" s="8">
        <v>9127</v>
      </c>
      <c r="W582" s="8">
        <v>9253</v>
      </c>
      <c r="X582" s="8">
        <v>9016</v>
      </c>
      <c r="Y582" s="8">
        <v>8534</v>
      </c>
      <c r="Z582" s="8">
        <v>8591</v>
      </c>
      <c r="AA582" s="8">
        <v>8252</v>
      </c>
      <c r="AB582" s="8">
        <v>7863</v>
      </c>
      <c r="AC582" s="8">
        <v>9204.5454545454504</v>
      </c>
      <c r="AD582" s="8">
        <v>8148.1481481481496</v>
      </c>
      <c r="AE582" s="8">
        <v>8333.3333333333303</v>
      </c>
      <c r="AF582" s="8">
        <v>7962.9629629629599</v>
      </c>
      <c r="AG582" s="8">
        <v>6104.3771043771003</v>
      </c>
      <c r="AH582" s="8">
        <v>6794.5205479452097</v>
      </c>
      <c r="AI582" s="8">
        <v>6268.6567164179096</v>
      </c>
      <c r="AJ582" s="8">
        <v>5461.2651030561501</v>
      </c>
      <c r="AK582" s="8">
        <v>7451.5</v>
      </c>
      <c r="AL582" s="8">
        <v>4998.0434926832804</v>
      </c>
      <c r="AM582" s="8">
        <v>8765.625</v>
      </c>
      <c r="AN582" s="8">
        <v>7284.7261713482822</v>
      </c>
      <c r="AP582" s="5">
        <f t="shared" si="74"/>
        <v>7416</v>
      </c>
      <c r="AQ582" s="5">
        <f t="shared" si="75"/>
        <v>8310</v>
      </c>
      <c r="AR582" s="5">
        <f t="shared" si="76"/>
        <v>4799.8457135900444</v>
      </c>
      <c r="AS582" s="5">
        <f t="shared" si="77"/>
        <v>6157.2048679490927</v>
      </c>
      <c r="AT582" s="5">
        <f t="shared" si="78"/>
        <v>522</v>
      </c>
      <c r="AU582" s="5" t="str">
        <f t="shared" si="80"/>
        <v>Poland</v>
      </c>
      <c r="AW582" s="5">
        <f t="shared" si="79"/>
        <v>522</v>
      </c>
    </row>
    <row r="583" spans="1:49" x14ac:dyDescent="0.2">
      <c r="A583" s="7" t="s">
        <v>3044</v>
      </c>
      <c r="B583" s="7" t="s">
        <v>1494</v>
      </c>
      <c r="C583" s="7" t="s">
        <v>1495</v>
      </c>
      <c r="D583" s="7" t="s">
        <v>3415</v>
      </c>
      <c r="E583" s="8">
        <v>8944</v>
      </c>
      <c r="F583" s="8">
        <v>8796</v>
      </c>
      <c r="G583" s="8">
        <v>9444</v>
      </c>
      <c r="H583" s="8">
        <v>9118</v>
      </c>
      <c r="I583" s="8">
        <v>8164</v>
      </c>
      <c r="J583" s="8"/>
      <c r="K583" s="8"/>
      <c r="L583" s="8">
        <v>10000</v>
      </c>
      <c r="M583" s="8">
        <v>8024.6913580246901</v>
      </c>
      <c r="N583" s="8">
        <v>7916.6666666666697</v>
      </c>
      <c r="O583" s="8">
        <v>8750</v>
      </c>
      <c r="P583" s="8">
        <v>8695.6521739130403</v>
      </c>
      <c r="Q583" s="8">
        <v>6491.2280701754398</v>
      </c>
      <c r="R583" s="8"/>
      <c r="S583" s="8"/>
      <c r="T583" s="8">
        <v>10000</v>
      </c>
      <c r="U583" s="8">
        <v>9037</v>
      </c>
      <c r="V583" s="8">
        <v>9444</v>
      </c>
      <c r="W583" s="8">
        <v>9649</v>
      </c>
      <c r="X583" s="8">
        <v>9667</v>
      </c>
      <c r="Y583" s="8">
        <v>8655</v>
      </c>
      <c r="Z583" s="8"/>
      <c r="AA583" s="8"/>
      <c r="AB583" s="8">
        <v>10000</v>
      </c>
      <c r="AC583" s="8">
        <v>8333.3333333333303</v>
      </c>
      <c r="AD583" s="8">
        <v>8666.6666666666697</v>
      </c>
      <c r="AE583" s="8">
        <v>9047.6190476190495</v>
      </c>
      <c r="AF583" s="8">
        <v>9473.6842105263095</v>
      </c>
      <c r="AG583" s="8">
        <v>6888.8888888888896</v>
      </c>
      <c r="AH583" s="8"/>
      <c r="AI583" s="8"/>
      <c r="AJ583" s="8">
        <v>10000</v>
      </c>
      <c r="AK583" s="8">
        <v>9077.6666666666661</v>
      </c>
      <c r="AL583" s="8">
        <v>8313.039711463307</v>
      </c>
      <c r="AM583" s="8">
        <v>9408.6666666666661</v>
      </c>
      <c r="AN583" s="8">
        <v>8735.0320245057083</v>
      </c>
      <c r="AP583" s="5">
        <f t="shared" ref="AP583:AP646" si="81">IF(COUNT(AVERAGE(I583:L583))=1,AVERAGE(I583:L583),99999)</f>
        <v>9082</v>
      </c>
      <c r="AQ583" s="5">
        <f t="shared" ref="AQ583:AQ646" si="82">IF(COUNT(AVERAGE(Y583:AB583))=1,AVERAGE(Y583:AB583),99999)</f>
        <v>9327.5</v>
      </c>
      <c r="AR583" s="5">
        <f t="shared" ref="AR583:AR646" si="83">IF(COUNT(AVERAGE(P583:T583))=1,AVERAGE(P583:T583),99999)</f>
        <v>8395.6267480294937</v>
      </c>
      <c r="AS583" s="5">
        <f t="shared" ref="AS583:AS646" si="84">IF(COUNT(AVERAGE(AG583:AJ583))=1,AVERAGE(AG583:AJ583),99999)</f>
        <v>8444.4444444444453</v>
      </c>
      <c r="AT583" s="5">
        <f t="shared" ref="AT583:AT646" si="85">RANK(AP583,$AP$70:$AP$660,1)</f>
        <v>581</v>
      </c>
      <c r="AU583" s="5" t="str">
        <f t="shared" si="80"/>
        <v>Poland</v>
      </c>
      <c r="AW583" s="5">
        <f t="shared" ref="AW583:AW646" si="86">AV583+AT583</f>
        <v>581</v>
      </c>
    </row>
    <row r="584" spans="1:49" x14ac:dyDescent="0.2">
      <c r="A584" s="7" t="s">
        <v>3044</v>
      </c>
      <c r="B584" s="7" t="s">
        <v>1496</v>
      </c>
      <c r="C584" s="7" t="s">
        <v>1497</v>
      </c>
      <c r="D584" s="7" t="s">
        <v>3415</v>
      </c>
      <c r="E584" s="8">
        <v>7312</v>
      </c>
      <c r="F584" s="8">
        <v>6488</v>
      </c>
      <c r="G584" s="8">
        <v>6406</v>
      </c>
      <c r="H584" s="8">
        <v>6434</v>
      </c>
      <c r="I584" s="8">
        <v>6070</v>
      </c>
      <c r="J584" s="8">
        <v>5870</v>
      </c>
      <c r="K584" s="8">
        <v>5572</v>
      </c>
      <c r="L584" s="8">
        <v>6129</v>
      </c>
      <c r="M584" s="8">
        <v>4537.8802137695402</v>
      </c>
      <c r="N584" s="8">
        <v>4216.04595145451</v>
      </c>
      <c r="O584" s="8">
        <v>3873.6664454441898</v>
      </c>
      <c r="P584" s="8">
        <v>3883.4225767133098</v>
      </c>
      <c r="Q584" s="8">
        <v>3502.3777463270399</v>
      </c>
      <c r="R584" s="8">
        <v>3499.6050073689798</v>
      </c>
      <c r="S584" s="8">
        <v>2823.0306342060699</v>
      </c>
      <c r="T584" s="8">
        <v>3616.7327134094498</v>
      </c>
      <c r="U584" s="8">
        <v>7769</v>
      </c>
      <c r="V584" s="8">
        <v>6645</v>
      </c>
      <c r="W584" s="8">
        <v>6573</v>
      </c>
      <c r="X584" s="8">
        <v>7288</v>
      </c>
      <c r="Y584" s="8">
        <v>6464</v>
      </c>
      <c r="Z584" s="8">
        <v>6269</v>
      </c>
      <c r="AA584" s="8">
        <v>5808</v>
      </c>
      <c r="AB584" s="8">
        <v>6431</v>
      </c>
      <c r="AC584" s="8">
        <v>5204.5729402872303</v>
      </c>
      <c r="AD584" s="8">
        <v>4484.47372476499</v>
      </c>
      <c r="AE584" s="8">
        <v>4087.87278973614</v>
      </c>
      <c r="AF584" s="8">
        <v>5055.8514750654504</v>
      </c>
      <c r="AG584" s="8">
        <v>4232.8877832124599</v>
      </c>
      <c r="AH584" s="8">
        <v>3925.9916784286502</v>
      </c>
      <c r="AI584" s="8">
        <v>3270.8550287943999</v>
      </c>
      <c r="AJ584" s="8">
        <v>4098.03423148619</v>
      </c>
      <c r="AK584" s="8">
        <v>6285.125</v>
      </c>
      <c r="AL584" s="8">
        <v>3744.0951610866355</v>
      </c>
      <c r="AM584" s="8">
        <v>6655.875</v>
      </c>
      <c r="AN584" s="8">
        <v>4295.0674564719393</v>
      </c>
      <c r="AP584" s="5">
        <f t="shared" si="81"/>
        <v>5910.25</v>
      </c>
      <c r="AQ584" s="5">
        <f t="shared" si="82"/>
        <v>6243</v>
      </c>
      <c r="AR584" s="5">
        <f t="shared" si="83"/>
        <v>3465.0337356049699</v>
      </c>
      <c r="AS584" s="5">
        <f t="shared" si="84"/>
        <v>3881.9421804804251</v>
      </c>
      <c r="AT584" s="5">
        <f t="shared" si="85"/>
        <v>454</v>
      </c>
      <c r="AU584" s="5" t="str">
        <f t="shared" ref="AU584:AU647" si="87">IF(A584&lt;&gt;A583,A584,AU583)</f>
        <v>Poland</v>
      </c>
      <c r="AW584" s="5">
        <f t="shared" si="86"/>
        <v>454</v>
      </c>
    </row>
    <row r="585" spans="1:49" x14ac:dyDescent="0.2">
      <c r="A585" s="7" t="s">
        <v>3044</v>
      </c>
      <c r="B585" s="7" t="s">
        <v>1498</v>
      </c>
      <c r="C585" s="7" t="s">
        <v>1499</v>
      </c>
      <c r="D585" s="7" t="s">
        <v>3415</v>
      </c>
      <c r="E585" s="8">
        <v>7326</v>
      </c>
      <c r="F585" s="8">
        <v>8623</v>
      </c>
      <c r="G585" s="8">
        <v>7219</v>
      </c>
      <c r="H585" s="8">
        <v>8158</v>
      </c>
      <c r="I585" s="8">
        <v>7361</v>
      </c>
      <c r="J585" s="8">
        <v>7943</v>
      </c>
      <c r="K585" s="8">
        <v>8145</v>
      </c>
      <c r="L585" s="8">
        <v>8307</v>
      </c>
      <c r="M585" s="8">
        <v>5853.6585365853698</v>
      </c>
      <c r="N585" s="8">
        <v>8000</v>
      </c>
      <c r="O585" s="8">
        <v>5784.3137254902003</v>
      </c>
      <c r="P585" s="8">
        <v>6785.7142857142899</v>
      </c>
      <c r="Q585" s="8">
        <v>6262.6262626262596</v>
      </c>
      <c r="R585" s="8">
        <v>6807.6923076923104</v>
      </c>
      <c r="S585" s="8">
        <v>7098.7654320987604</v>
      </c>
      <c r="T585" s="8">
        <v>7257.1428571428596</v>
      </c>
      <c r="U585" s="8">
        <v>9444</v>
      </c>
      <c r="V585" s="8">
        <v>9222</v>
      </c>
      <c r="W585" s="8">
        <v>7806</v>
      </c>
      <c r="X585" s="8">
        <v>9091</v>
      </c>
      <c r="Y585" s="8">
        <v>8500</v>
      </c>
      <c r="Z585" s="8">
        <v>8906</v>
      </c>
      <c r="AA585" s="8">
        <v>8704</v>
      </c>
      <c r="AB585" s="8">
        <v>8672</v>
      </c>
      <c r="AC585" s="8">
        <v>9166.6666666666697</v>
      </c>
      <c r="AD585" s="8">
        <v>8695.6521739130403</v>
      </c>
      <c r="AE585" s="8">
        <v>6730.7692307692296</v>
      </c>
      <c r="AF585" s="8">
        <v>8461.5384615384592</v>
      </c>
      <c r="AG585" s="8">
        <v>7857.1428571428596</v>
      </c>
      <c r="AH585" s="8">
        <v>8375</v>
      </c>
      <c r="AI585" s="8">
        <v>7984.4961240310104</v>
      </c>
      <c r="AJ585" s="8">
        <v>7962.9629629629599</v>
      </c>
      <c r="AK585" s="8">
        <v>7885.25</v>
      </c>
      <c r="AL585" s="8">
        <v>6731.2391759187567</v>
      </c>
      <c r="AM585" s="8">
        <v>8793.125</v>
      </c>
      <c r="AN585" s="8">
        <v>8154.2785596280282</v>
      </c>
      <c r="AP585" s="5">
        <f t="shared" si="81"/>
        <v>7939</v>
      </c>
      <c r="AQ585" s="5">
        <f t="shared" si="82"/>
        <v>8695.5</v>
      </c>
      <c r="AR585" s="5">
        <f t="shared" si="83"/>
        <v>6842.3882290548963</v>
      </c>
      <c r="AS585" s="5">
        <f t="shared" si="84"/>
        <v>8044.9004860342075</v>
      </c>
      <c r="AT585" s="5">
        <f t="shared" si="85"/>
        <v>549</v>
      </c>
      <c r="AU585" s="5" t="str">
        <f t="shared" si="87"/>
        <v>Poland</v>
      </c>
      <c r="AW585" s="5">
        <f t="shared" si="86"/>
        <v>549</v>
      </c>
    </row>
    <row r="586" spans="1:49" x14ac:dyDescent="0.2">
      <c r="A586" s="7" t="s">
        <v>3044</v>
      </c>
      <c r="B586" s="7" t="s">
        <v>1500</v>
      </c>
      <c r="C586" s="7" t="s">
        <v>1501</v>
      </c>
      <c r="D586" s="7" t="s">
        <v>3415</v>
      </c>
      <c r="E586" s="8">
        <v>5744</v>
      </c>
      <c r="F586" s="8">
        <v>6249</v>
      </c>
      <c r="G586" s="8">
        <v>6721</v>
      </c>
      <c r="H586" s="8">
        <v>6175</v>
      </c>
      <c r="I586" s="8">
        <v>6029</v>
      </c>
      <c r="J586" s="8">
        <v>5988</v>
      </c>
      <c r="K586" s="8">
        <v>5224</v>
      </c>
      <c r="L586" s="8">
        <v>6107</v>
      </c>
      <c r="M586" s="8">
        <v>2752.3093383659798</v>
      </c>
      <c r="N586" s="8">
        <v>2907.36515736516</v>
      </c>
      <c r="O586" s="8">
        <v>3521.3094520982299</v>
      </c>
      <c r="P586" s="8">
        <v>3460.2743271221502</v>
      </c>
      <c r="Q586" s="8">
        <v>3219.4332359738601</v>
      </c>
      <c r="R586" s="8">
        <v>2865.3205338050302</v>
      </c>
      <c r="S586" s="8">
        <v>2562.53953866245</v>
      </c>
      <c r="T586" s="8">
        <v>3181.6152159798698</v>
      </c>
      <c r="U586" s="8">
        <v>6845</v>
      </c>
      <c r="V586" s="8">
        <v>6870</v>
      </c>
      <c r="W586" s="8">
        <v>7191</v>
      </c>
      <c r="X586" s="8">
        <v>7238</v>
      </c>
      <c r="Y586" s="8">
        <v>7163</v>
      </c>
      <c r="Z586" s="8">
        <v>6459</v>
      </c>
      <c r="AA586" s="8">
        <v>5476</v>
      </c>
      <c r="AB586" s="8">
        <v>6888</v>
      </c>
      <c r="AC586" s="8">
        <v>4510.35660901132</v>
      </c>
      <c r="AD586" s="8">
        <v>4478.2168186423496</v>
      </c>
      <c r="AE586" s="8">
        <v>4720.81091850966</v>
      </c>
      <c r="AF586" s="8">
        <v>4804.4699011680104</v>
      </c>
      <c r="AG586" s="8">
        <v>4730.4259634888404</v>
      </c>
      <c r="AH586" s="8">
        <v>3586.8294358295798</v>
      </c>
      <c r="AI586" s="8">
        <v>3068.4498535979201</v>
      </c>
      <c r="AJ586" s="8">
        <v>3968.2221373397801</v>
      </c>
      <c r="AK586" s="8">
        <v>6029.625</v>
      </c>
      <c r="AL586" s="8">
        <v>3058.7708499215914</v>
      </c>
      <c r="AM586" s="8">
        <v>6766.25</v>
      </c>
      <c r="AN586" s="8">
        <v>4233.4727046984317</v>
      </c>
      <c r="AP586" s="5">
        <f t="shared" si="81"/>
        <v>5837</v>
      </c>
      <c r="AQ586" s="5">
        <f t="shared" si="82"/>
        <v>6496.5</v>
      </c>
      <c r="AR586" s="5">
        <f t="shared" si="83"/>
        <v>3057.836570308672</v>
      </c>
      <c r="AS586" s="5">
        <f t="shared" si="84"/>
        <v>3838.48184756403</v>
      </c>
      <c r="AT586" s="5">
        <f t="shared" si="85"/>
        <v>445</v>
      </c>
      <c r="AU586" s="5" t="str">
        <f t="shared" si="87"/>
        <v>Poland</v>
      </c>
      <c r="AW586" s="5">
        <f t="shared" si="86"/>
        <v>445</v>
      </c>
    </row>
    <row r="587" spans="1:49" x14ac:dyDescent="0.2">
      <c r="A587" s="7" t="s">
        <v>3044</v>
      </c>
      <c r="B587" s="7" t="s">
        <v>1502</v>
      </c>
      <c r="C587" s="7" t="s">
        <v>1503</v>
      </c>
      <c r="D587" s="7" t="s">
        <v>3415</v>
      </c>
      <c r="E587" s="8">
        <v>7118</v>
      </c>
      <c r="F587" s="8">
        <v>7741</v>
      </c>
      <c r="G587" s="8">
        <v>6968</v>
      </c>
      <c r="H587" s="8">
        <v>6802</v>
      </c>
      <c r="I587" s="8">
        <v>6559</v>
      </c>
      <c r="J587" s="8">
        <v>6934</v>
      </c>
      <c r="K587" s="8">
        <v>7394</v>
      </c>
      <c r="L587" s="8">
        <v>6339</v>
      </c>
      <c r="M587" s="8">
        <v>4389.5131086142301</v>
      </c>
      <c r="N587" s="8">
        <v>5021.6450216450203</v>
      </c>
      <c r="O587" s="8">
        <v>4158.9147286821699</v>
      </c>
      <c r="P587" s="8">
        <v>3812.9251700680302</v>
      </c>
      <c r="Q587" s="8">
        <v>3916.9273548835599</v>
      </c>
      <c r="R587" s="8">
        <v>4109.5816464237496</v>
      </c>
      <c r="S587" s="8">
        <v>4574.0830767568696</v>
      </c>
      <c r="T587" s="8">
        <v>3873.62637362637</v>
      </c>
      <c r="U587" s="8">
        <v>8231</v>
      </c>
      <c r="V587" s="8">
        <v>8419</v>
      </c>
      <c r="W587" s="8">
        <v>7620</v>
      </c>
      <c r="X587" s="8">
        <v>7523</v>
      </c>
      <c r="Y587" s="8">
        <v>7337</v>
      </c>
      <c r="Z587" s="8">
        <v>8572</v>
      </c>
      <c r="AA587" s="8">
        <v>8162</v>
      </c>
      <c r="AB587" s="8">
        <v>7699</v>
      </c>
      <c r="AC587" s="8">
        <v>6224.2424242424204</v>
      </c>
      <c r="AD587" s="8">
        <v>6612.24489795918</v>
      </c>
      <c r="AE587" s="8">
        <v>6092.8961748633901</v>
      </c>
      <c r="AF587" s="8">
        <v>5338.14102564103</v>
      </c>
      <c r="AG587" s="8">
        <v>5488.9971139971103</v>
      </c>
      <c r="AH587" s="8">
        <v>6702.7777777777801</v>
      </c>
      <c r="AI587" s="8">
        <v>6097.0464135021102</v>
      </c>
      <c r="AJ587" s="8">
        <v>5966.8109668109701</v>
      </c>
      <c r="AK587" s="8">
        <v>6981.875</v>
      </c>
      <c r="AL587" s="8">
        <v>4232.1520600875001</v>
      </c>
      <c r="AM587" s="8">
        <v>7945.375</v>
      </c>
      <c r="AN587" s="8">
        <v>6065.3945993492489</v>
      </c>
      <c r="AP587" s="5">
        <f t="shared" si="81"/>
        <v>6806.5</v>
      </c>
      <c r="AQ587" s="5">
        <f t="shared" si="82"/>
        <v>7942.5</v>
      </c>
      <c r="AR587" s="5">
        <f t="shared" si="83"/>
        <v>4057.428724351716</v>
      </c>
      <c r="AS587" s="5">
        <f t="shared" si="84"/>
        <v>6063.9080680219922</v>
      </c>
      <c r="AT587" s="5">
        <f t="shared" si="85"/>
        <v>491</v>
      </c>
      <c r="AU587" s="5" t="str">
        <f t="shared" si="87"/>
        <v>Poland</v>
      </c>
      <c r="AW587" s="5">
        <f t="shared" si="86"/>
        <v>491</v>
      </c>
    </row>
    <row r="588" spans="1:49" x14ac:dyDescent="0.2">
      <c r="A588" s="7" t="s">
        <v>3044</v>
      </c>
      <c r="B588" s="7" t="s">
        <v>1504</v>
      </c>
      <c r="C588" s="7" t="s">
        <v>1505</v>
      </c>
      <c r="D588" s="7" t="s">
        <v>3415</v>
      </c>
      <c r="E588" s="8">
        <v>8333</v>
      </c>
      <c r="F588" s="8">
        <v>9000</v>
      </c>
      <c r="G588" s="8">
        <v>10000</v>
      </c>
      <c r="H588" s="8"/>
      <c r="I588" s="8">
        <v>8519</v>
      </c>
      <c r="J588" s="8">
        <v>8667</v>
      </c>
      <c r="K588" s="8"/>
      <c r="L588" s="8"/>
      <c r="M588" s="8">
        <v>7500</v>
      </c>
      <c r="N588" s="8">
        <v>8333.3333333333303</v>
      </c>
      <c r="O588" s="8">
        <v>10000</v>
      </c>
      <c r="P588" s="8"/>
      <c r="Q588" s="8">
        <v>7333.3333333333303</v>
      </c>
      <c r="R588" s="8">
        <v>7142.8571428571404</v>
      </c>
      <c r="S588" s="8"/>
      <c r="T588" s="8"/>
      <c r="U588" s="8">
        <v>10000</v>
      </c>
      <c r="V588" s="8">
        <v>10000</v>
      </c>
      <c r="W588" s="8">
        <v>10000</v>
      </c>
      <c r="X588" s="8"/>
      <c r="Y588" s="8">
        <v>10000</v>
      </c>
      <c r="Z588" s="8">
        <v>8333</v>
      </c>
      <c r="AA588" s="8"/>
      <c r="AB588" s="8"/>
      <c r="AC588" s="8">
        <v>10000</v>
      </c>
      <c r="AD588" s="8">
        <v>10000</v>
      </c>
      <c r="AE588" s="8">
        <v>10000</v>
      </c>
      <c r="AF588" s="8"/>
      <c r="AG588" s="8">
        <v>10000</v>
      </c>
      <c r="AH588" s="8">
        <v>7500</v>
      </c>
      <c r="AI588" s="8"/>
      <c r="AJ588" s="8"/>
      <c r="AK588" s="8">
        <v>8903.7999999999993</v>
      </c>
      <c r="AL588" s="8">
        <v>8061.9047619047587</v>
      </c>
      <c r="AM588" s="8">
        <v>9666.6</v>
      </c>
      <c r="AN588" s="8">
        <v>9500</v>
      </c>
      <c r="AP588" s="5">
        <f t="shared" si="81"/>
        <v>8593</v>
      </c>
      <c r="AQ588" s="5">
        <f t="shared" si="82"/>
        <v>9166.5</v>
      </c>
      <c r="AR588" s="5">
        <f t="shared" si="83"/>
        <v>7238.0952380952349</v>
      </c>
      <c r="AS588" s="5">
        <f t="shared" si="84"/>
        <v>8750</v>
      </c>
      <c r="AT588" s="5">
        <f t="shared" si="85"/>
        <v>570</v>
      </c>
      <c r="AU588" s="5" t="str">
        <f t="shared" si="87"/>
        <v>Poland</v>
      </c>
      <c r="AW588" s="5">
        <f t="shared" si="86"/>
        <v>570</v>
      </c>
    </row>
    <row r="589" spans="1:49" x14ac:dyDescent="0.2">
      <c r="A589" s="7" t="s">
        <v>3044</v>
      </c>
      <c r="B589" s="7" t="s">
        <v>1506</v>
      </c>
      <c r="C589" s="7" t="s">
        <v>1507</v>
      </c>
      <c r="D589" s="7" t="s">
        <v>3415</v>
      </c>
      <c r="E589" s="8">
        <v>4080</v>
      </c>
      <c r="F589" s="8">
        <v>4740</v>
      </c>
      <c r="G589" s="8">
        <v>4261</v>
      </c>
      <c r="H589" s="8">
        <v>4566</v>
      </c>
      <c r="I589" s="8">
        <v>3789</v>
      </c>
      <c r="J589" s="8">
        <v>4553</v>
      </c>
      <c r="K589" s="8">
        <v>4397</v>
      </c>
      <c r="L589" s="8">
        <v>3894</v>
      </c>
      <c r="M589" s="8">
        <v>1056.65625507596</v>
      </c>
      <c r="N589" s="8">
        <v>1764.4578678804201</v>
      </c>
      <c r="O589" s="8">
        <v>1185.1995559273901</v>
      </c>
      <c r="P589" s="8">
        <v>1132.2201279102801</v>
      </c>
      <c r="Q589" s="8">
        <v>860.204003498058</v>
      </c>
      <c r="R589" s="8">
        <v>1551.6880821816501</v>
      </c>
      <c r="S589" s="8">
        <v>1163.77790067979</v>
      </c>
      <c r="T589" s="8">
        <v>764.92564421985105</v>
      </c>
      <c r="U589" s="8">
        <v>4484</v>
      </c>
      <c r="V589" s="8">
        <v>5176</v>
      </c>
      <c r="W589" s="8">
        <v>4590</v>
      </c>
      <c r="X589" s="8">
        <v>5160</v>
      </c>
      <c r="Y589" s="8">
        <v>4198</v>
      </c>
      <c r="Z589" s="8">
        <v>4850</v>
      </c>
      <c r="AA589" s="8">
        <v>4712</v>
      </c>
      <c r="AB589" s="8">
        <v>4333</v>
      </c>
      <c r="AC589" s="8">
        <v>1302.47479981176</v>
      </c>
      <c r="AD589" s="8">
        <v>2129.86700352145</v>
      </c>
      <c r="AE589" s="8">
        <v>1472.05279202518</v>
      </c>
      <c r="AF589" s="8">
        <v>1429.25139193984</v>
      </c>
      <c r="AG589" s="8">
        <v>1160.9897753774401</v>
      </c>
      <c r="AH589" s="8">
        <v>1891.4046412272</v>
      </c>
      <c r="AI589" s="8">
        <v>1446.0069121751501</v>
      </c>
      <c r="AJ589" s="8">
        <v>977.49571008438295</v>
      </c>
      <c r="AK589" s="8">
        <v>4285</v>
      </c>
      <c r="AL589" s="8">
        <v>1184.891179671675</v>
      </c>
      <c r="AM589" s="8">
        <v>4687.875</v>
      </c>
      <c r="AN589" s="8">
        <v>1476.1928782703001</v>
      </c>
      <c r="AP589" s="5">
        <f t="shared" si="81"/>
        <v>4158.25</v>
      </c>
      <c r="AQ589" s="5">
        <f t="shared" si="82"/>
        <v>4523.25</v>
      </c>
      <c r="AR589" s="5">
        <f t="shared" si="83"/>
        <v>1094.5631516979258</v>
      </c>
      <c r="AS589" s="5">
        <f t="shared" si="84"/>
        <v>1368.9742597160434</v>
      </c>
      <c r="AT589" s="5">
        <f t="shared" si="85"/>
        <v>292</v>
      </c>
      <c r="AU589" s="5" t="str">
        <f t="shared" si="87"/>
        <v>Poland</v>
      </c>
      <c r="AW589" s="5">
        <f t="shared" si="86"/>
        <v>292</v>
      </c>
    </row>
    <row r="590" spans="1:49" x14ac:dyDescent="0.2">
      <c r="A590" s="7" t="s">
        <v>3044</v>
      </c>
      <c r="B590" s="7" t="s">
        <v>1508</v>
      </c>
      <c r="C590" s="7" t="s">
        <v>1509</v>
      </c>
      <c r="D590" s="7" t="s">
        <v>3415</v>
      </c>
      <c r="E590" s="8">
        <v>5155</v>
      </c>
      <c r="F590" s="8">
        <v>6318</v>
      </c>
      <c r="G590" s="8">
        <v>5512</v>
      </c>
      <c r="H590" s="8">
        <v>5661</v>
      </c>
      <c r="I590" s="8">
        <v>5692</v>
      </c>
      <c r="J590" s="8">
        <v>5832</v>
      </c>
      <c r="K590" s="8">
        <v>4583</v>
      </c>
      <c r="L590" s="8">
        <v>5638</v>
      </c>
      <c r="M590" s="8">
        <v>2057.4840120294698</v>
      </c>
      <c r="N590" s="8">
        <v>2563.55063317743</v>
      </c>
      <c r="O590" s="8">
        <v>2377.9375295506502</v>
      </c>
      <c r="P590" s="8">
        <v>2587.09909763732</v>
      </c>
      <c r="Q590" s="8">
        <v>2788.4337119101901</v>
      </c>
      <c r="R590" s="8">
        <v>2927.5283864859098</v>
      </c>
      <c r="S590" s="8">
        <v>2146.6291386008402</v>
      </c>
      <c r="T590" s="8">
        <v>2931.8756784293601</v>
      </c>
      <c r="U590" s="8">
        <v>5689</v>
      </c>
      <c r="V590" s="8">
        <v>6787</v>
      </c>
      <c r="W590" s="8">
        <v>6063</v>
      </c>
      <c r="X590" s="8">
        <v>6418</v>
      </c>
      <c r="Y590" s="8">
        <v>6597</v>
      </c>
      <c r="Z590" s="8">
        <v>6314</v>
      </c>
      <c r="AA590" s="8">
        <v>5034</v>
      </c>
      <c r="AB590" s="8">
        <v>6232</v>
      </c>
      <c r="AC590" s="8">
        <v>3049.19964117771</v>
      </c>
      <c r="AD590" s="8">
        <v>3712.2568789235502</v>
      </c>
      <c r="AE590" s="8">
        <v>3124.4650087908399</v>
      </c>
      <c r="AF590" s="8">
        <v>3234.9626693888999</v>
      </c>
      <c r="AG590" s="8">
        <v>3647.9097688827701</v>
      </c>
      <c r="AH590" s="8">
        <v>3678.1277427026398</v>
      </c>
      <c r="AI590" s="8">
        <v>2653.4763200297398</v>
      </c>
      <c r="AJ590" s="8">
        <v>3728.4651107951399</v>
      </c>
      <c r="AK590" s="8">
        <v>5548.875</v>
      </c>
      <c r="AL590" s="8">
        <v>2547.5672734776463</v>
      </c>
      <c r="AM590" s="8">
        <v>6141.75</v>
      </c>
      <c r="AN590" s="8">
        <v>3353.6078925864113</v>
      </c>
      <c r="AP590" s="5">
        <f t="shared" si="81"/>
        <v>5436.25</v>
      </c>
      <c r="AQ590" s="5">
        <f t="shared" si="82"/>
        <v>6044.25</v>
      </c>
      <c r="AR590" s="5">
        <f t="shared" si="83"/>
        <v>2676.3132026127241</v>
      </c>
      <c r="AS590" s="5">
        <f t="shared" si="84"/>
        <v>3426.9947356025723</v>
      </c>
      <c r="AT590" s="5">
        <f t="shared" si="85"/>
        <v>406</v>
      </c>
      <c r="AU590" s="5" t="str">
        <f t="shared" si="87"/>
        <v>Poland</v>
      </c>
      <c r="AW590" s="5">
        <f t="shared" si="86"/>
        <v>406</v>
      </c>
    </row>
    <row r="591" spans="1:49" x14ac:dyDescent="0.2">
      <c r="A591" s="7" t="s">
        <v>3044</v>
      </c>
      <c r="B591" s="7" t="s">
        <v>1510</v>
      </c>
      <c r="C591" s="7" t="s">
        <v>1511</v>
      </c>
      <c r="D591" s="7" t="s">
        <v>3415</v>
      </c>
      <c r="E591" s="8">
        <v>5964</v>
      </c>
      <c r="F591" s="8">
        <v>6354</v>
      </c>
      <c r="G591" s="8">
        <v>5968</v>
      </c>
      <c r="H591" s="8">
        <v>5940</v>
      </c>
      <c r="I591" s="8">
        <v>5533</v>
      </c>
      <c r="J591" s="8">
        <v>6014</v>
      </c>
      <c r="K591" s="8">
        <v>5072</v>
      </c>
      <c r="L591" s="8">
        <v>4918</v>
      </c>
      <c r="M591" s="8">
        <v>2386.4832516196898</v>
      </c>
      <c r="N591" s="8">
        <v>2463.9253992195199</v>
      </c>
      <c r="O591" s="8">
        <v>2347.1352036205699</v>
      </c>
      <c r="P591" s="8">
        <v>2684.4071864008602</v>
      </c>
      <c r="Q591" s="8">
        <v>2521.4536726183501</v>
      </c>
      <c r="R591" s="8">
        <v>2495.6408983925098</v>
      </c>
      <c r="S591" s="8">
        <v>1994.80678954107</v>
      </c>
      <c r="T591" s="8">
        <v>1393.6430055861799</v>
      </c>
      <c r="U591" s="8">
        <v>6592</v>
      </c>
      <c r="V591" s="8">
        <v>6687</v>
      </c>
      <c r="W591" s="8">
        <v>6532</v>
      </c>
      <c r="X591" s="8">
        <v>6799</v>
      </c>
      <c r="Y591" s="8">
        <v>6458</v>
      </c>
      <c r="Z591" s="8">
        <v>6723</v>
      </c>
      <c r="AA591" s="8">
        <v>5483</v>
      </c>
      <c r="AB591" s="8">
        <v>5152</v>
      </c>
      <c r="AC591" s="8">
        <v>3917.7096875727002</v>
      </c>
      <c r="AD591" s="8">
        <v>3876.9695912553102</v>
      </c>
      <c r="AE591" s="8">
        <v>3515.2465328058001</v>
      </c>
      <c r="AF591" s="8">
        <v>4038.92551892552</v>
      </c>
      <c r="AG591" s="8">
        <v>3836.5191146881298</v>
      </c>
      <c r="AH591" s="8">
        <v>3430.6255122689199</v>
      </c>
      <c r="AI591" s="8">
        <v>2630.4078375885401</v>
      </c>
      <c r="AJ591" s="8">
        <v>1601.5211201039899</v>
      </c>
      <c r="AK591" s="8">
        <v>5720.375</v>
      </c>
      <c r="AL591" s="8">
        <v>2285.9369258748438</v>
      </c>
      <c r="AM591" s="8">
        <v>6303.25</v>
      </c>
      <c r="AN591" s="8">
        <v>3355.9906144011138</v>
      </c>
      <c r="AP591" s="5">
        <f t="shared" si="81"/>
        <v>5384.25</v>
      </c>
      <c r="AQ591" s="5">
        <f t="shared" si="82"/>
        <v>5954</v>
      </c>
      <c r="AR591" s="5">
        <f t="shared" si="83"/>
        <v>2217.9903105077942</v>
      </c>
      <c r="AS591" s="5">
        <f t="shared" si="84"/>
        <v>2874.7683961623948</v>
      </c>
      <c r="AT591" s="5">
        <f t="shared" si="85"/>
        <v>401</v>
      </c>
      <c r="AU591" s="5" t="str">
        <f t="shared" si="87"/>
        <v>Poland</v>
      </c>
      <c r="AW591" s="5">
        <f t="shared" si="86"/>
        <v>401</v>
      </c>
    </row>
    <row r="592" spans="1:49" x14ac:dyDescent="0.2">
      <c r="A592" s="7" t="s">
        <v>3044</v>
      </c>
      <c r="B592" s="7" t="s">
        <v>1512</v>
      </c>
      <c r="C592" s="7" t="s">
        <v>1513</v>
      </c>
      <c r="D592" s="7" t="s">
        <v>3415</v>
      </c>
      <c r="E592" s="8">
        <v>8394</v>
      </c>
      <c r="F592" s="8">
        <v>9062</v>
      </c>
      <c r="G592" s="8">
        <v>8358</v>
      </c>
      <c r="H592" s="8">
        <v>9082</v>
      </c>
      <c r="I592" s="8">
        <v>8515</v>
      </c>
      <c r="J592" s="8">
        <v>9286</v>
      </c>
      <c r="K592" s="8">
        <v>8458</v>
      </c>
      <c r="L592" s="8">
        <v>9423</v>
      </c>
      <c r="M592" s="8">
        <v>7266.6666666666697</v>
      </c>
      <c r="N592" s="8">
        <v>7444.4444444444398</v>
      </c>
      <c r="O592" s="8">
        <v>7115.3846153846198</v>
      </c>
      <c r="P592" s="8">
        <v>7654.3209876543197</v>
      </c>
      <c r="Q592" s="8">
        <v>6810.6060606060601</v>
      </c>
      <c r="R592" s="8">
        <v>8846.1538461538494</v>
      </c>
      <c r="S592" s="8">
        <v>6800</v>
      </c>
      <c r="T592" s="8">
        <v>8235.2941176470595</v>
      </c>
      <c r="U592" s="8">
        <v>9545</v>
      </c>
      <c r="V592" s="8">
        <v>9219</v>
      </c>
      <c r="W592" s="8">
        <v>8810</v>
      </c>
      <c r="X592" s="8">
        <v>9722</v>
      </c>
      <c r="Y592" s="8">
        <v>8931</v>
      </c>
      <c r="Z592" s="8">
        <v>9444</v>
      </c>
      <c r="AA592" s="8">
        <v>8333</v>
      </c>
      <c r="AB592" s="8">
        <v>9487</v>
      </c>
      <c r="AC592" s="8">
        <v>9333.3333333333303</v>
      </c>
      <c r="AD592" s="8">
        <v>7727.2727272727298</v>
      </c>
      <c r="AE592" s="8">
        <v>8000</v>
      </c>
      <c r="AF592" s="8">
        <v>9298.2456140350896</v>
      </c>
      <c r="AG592" s="8">
        <v>7794.1176470588198</v>
      </c>
      <c r="AH592" s="8">
        <v>9090.9090909090901</v>
      </c>
      <c r="AI592" s="8">
        <v>7142.8571428571404</v>
      </c>
      <c r="AJ592" s="8">
        <v>8750</v>
      </c>
      <c r="AK592" s="8">
        <v>8822.25</v>
      </c>
      <c r="AL592" s="8">
        <v>7521.608842319627</v>
      </c>
      <c r="AM592" s="8">
        <v>9186.375</v>
      </c>
      <c r="AN592" s="8">
        <v>8392.091944433274</v>
      </c>
      <c r="AP592" s="5">
        <f t="shared" si="81"/>
        <v>8920.5</v>
      </c>
      <c r="AQ592" s="5">
        <f t="shared" si="82"/>
        <v>9048.75</v>
      </c>
      <c r="AR592" s="5">
        <f t="shared" si="83"/>
        <v>7669.2750024122561</v>
      </c>
      <c r="AS592" s="5">
        <f t="shared" si="84"/>
        <v>8194.4709702062628</v>
      </c>
      <c r="AT592" s="5">
        <f t="shared" si="85"/>
        <v>577</v>
      </c>
      <c r="AU592" s="5" t="str">
        <f t="shared" si="87"/>
        <v>Poland</v>
      </c>
      <c r="AW592" s="5">
        <f t="shared" si="86"/>
        <v>577</v>
      </c>
    </row>
    <row r="593" spans="1:49" x14ac:dyDescent="0.2">
      <c r="A593" s="7" t="s">
        <v>3044</v>
      </c>
      <c r="B593" s="7" t="s">
        <v>1514</v>
      </c>
      <c r="C593" s="7" t="s">
        <v>1515</v>
      </c>
      <c r="D593" s="7" t="s">
        <v>3415</v>
      </c>
      <c r="E593" s="8">
        <v>7884</v>
      </c>
      <c r="F593" s="8">
        <v>7954</v>
      </c>
      <c r="G593" s="8">
        <v>7658</v>
      </c>
      <c r="H593" s="8">
        <v>7988</v>
      </c>
      <c r="I593" s="8">
        <v>6411</v>
      </c>
      <c r="J593" s="8">
        <v>7621</v>
      </c>
      <c r="K593" s="8">
        <v>7614</v>
      </c>
      <c r="L593" s="8">
        <v>7056</v>
      </c>
      <c r="M593" s="8">
        <v>6422.7642276422803</v>
      </c>
      <c r="N593" s="8">
        <v>6369.2307692307704</v>
      </c>
      <c r="O593" s="8">
        <v>5465.9197012138202</v>
      </c>
      <c r="P593" s="8">
        <v>5465.7369146005503</v>
      </c>
      <c r="Q593" s="8">
        <v>4523.8095238095202</v>
      </c>
      <c r="R593" s="8">
        <v>5982.4561403508797</v>
      </c>
      <c r="S593" s="8">
        <v>4996.9969969969998</v>
      </c>
      <c r="T593" s="8">
        <v>4739.4957983193299</v>
      </c>
      <c r="U593" s="8">
        <v>7935</v>
      </c>
      <c r="V593" s="8">
        <v>8319</v>
      </c>
      <c r="W593" s="8">
        <v>8334</v>
      </c>
      <c r="X593" s="8">
        <v>8199</v>
      </c>
      <c r="Y593" s="8">
        <v>8101</v>
      </c>
      <c r="Z593" s="8">
        <v>8791</v>
      </c>
      <c r="AA593" s="8">
        <v>8233</v>
      </c>
      <c r="AB593" s="8">
        <v>9115</v>
      </c>
      <c r="AC593" s="8">
        <v>6957.6719576719597</v>
      </c>
      <c r="AD593" s="8">
        <v>6857.1428571428596</v>
      </c>
      <c r="AE593" s="8">
        <v>6787.5457875457896</v>
      </c>
      <c r="AF593" s="8">
        <v>6453.8239538239504</v>
      </c>
      <c r="AG593" s="8">
        <v>6677.0833333333303</v>
      </c>
      <c r="AH593" s="8">
        <v>7891.3043478260897</v>
      </c>
      <c r="AI593" s="8">
        <v>6223.5294117647099</v>
      </c>
      <c r="AJ593" s="8">
        <v>8062.0155038759704</v>
      </c>
      <c r="AK593" s="8">
        <v>7523.25</v>
      </c>
      <c r="AL593" s="8">
        <v>5495.801259020519</v>
      </c>
      <c r="AM593" s="8">
        <v>8378.375</v>
      </c>
      <c r="AN593" s="8">
        <v>6988.7646441230827</v>
      </c>
      <c r="AP593" s="5">
        <f t="shared" si="81"/>
        <v>7175.5</v>
      </c>
      <c r="AQ593" s="5">
        <f t="shared" si="82"/>
        <v>8560</v>
      </c>
      <c r="AR593" s="5">
        <f t="shared" si="83"/>
        <v>5141.6990748154558</v>
      </c>
      <c r="AS593" s="5">
        <f t="shared" si="84"/>
        <v>7213.4831492000249</v>
      </c>
      <c r="AT593" s="5">
        <f t="shared" si="85"/>
        <v>510</v>
      </c>
      <c r="AU593" s="5" t="str">
        <f t="shared" si="87"/>
        <v>Poland</v>
      </c>
      <c r="AW593" s="5">
        <f t="shared" si="86"/>
        <v>510</v>
      </c>
    </row>
    <row r="594" spans="1:49" x14ac:dyDescent="0.2">
      <c r="A594" s="7" t="s">
        <v>3044</v>
      </c>
      <c r="B594" s="7" t="s">
        <v>1516</v>
      </c>
      <c r="C594" s="7" t="s">
        <v>1517</v>
      </c>
      <c r="D594" s="7" t="s">
        <v>3415</v>
      </c>
      <c r="E594" s="8">
        <v>7324</v>
      </c>
      <c r="F594" s="8">
        <v>7636</v>
      </c>
      <c r="G594" s="8">
        <v>7355</v>
      </c>
      <c r="H594" s="8">
        <v>8153</v>
      </c>
      <c r="I594" s="8">
        <v>7050</v>
      </c>
      <c r="J594" s="8">
        <v>7143</v>
      </c>
      <c r="K594" s="8">
        <v>7115</v>
      </c>
      <c r="L594" s="8">
        <v>7658</v>
      </c>
      <c r="M594" s="8">
        <v>5537.1900826446299</v>
      </c>
      <c r="N594" s="8">
        <v>4636.8831168831202</v>
      </c>
      <c r="O594" s="8">
        <v>5248.0620155038796</v>
      </c>
      <c r="P594" s="8">
        <v>6053.63984674329</v>
      </c>
      <c r="Q594" s="8">
        <v>4584.7518494577298</v>
      </c>
      <c r="R594" s="8">
        <v>5665.16685414323</v>
      </c>
      <c r="S594" s="8">
        <v>4386.7278061590896</v>
      </c>
      <c r="T594" s="8">
        <v>5801.7908017908003</v>
      </c>
      <c r="U594" s="8">
        <v>7091</v>
      </c>
      <c r="V594" s="8">
        <v>8106</v>
      </c>
      <c r="W594" s="8">
        <v>7635</v>
      </c>
      <c r="X594" s="8">
        <v>8351</v>
      </c>
      <c r="Y594" s="8">
        <v>7777</v>
      </c>
      <c r="Z594" s="8">
        <v>7457</v>
      </c>
      <c r="AA594" s="8">
        <v>7235</v>
      </c>
      <c r="AB594" s="8">
        <v>8076</v>
      </c>
      <c r="AC594" s="8">
        <v>5566.0377358490596</v>
      </c>
      <c r="AD594" s="8">
        <v>5663.74166374166</v>
      </c>
      <c r="AE594" s="8">
        <v>5855.8558558558598</v>
      </c>
      <c r="AF594" s="8">
        <v>6694.0639269406402</v>
      </c>
      <c r="AG594" s="8">
        <v>5463.8490164805999</v>
      </c>
      <c r="AH594" s="8">
        <v>6143.5124508519002</v>
      </c>
      <c r="AI594" s="8">
        <v>4816.7155425219898</v>
      </c>
      <c r="AJ594" s="8">
        <v>6552.0833333333303</v>
      </c>
      <c r="AK594" s="8">
        <v>7429.25</v>
      </c>
      <c r="AL594" s="8">
        <v>5239.2765466657211</v>
      </c>
      <c r="AM594" s="8">
        <v>7716</v>
      </c>
      <c r="AN594" s="8">
        <v>5844.4824406968792</v>
      </c>
      <c r="AP594" s="5">
        <f t="shared" si="81"/>
        <v>7241.5</v>
      </c>
      <c r="AQ594" s="5">
        <f t="shared" si="82"/>
        <v>7636.25</v>
      </c>
      <c r="AR594" s="5">
        <f t="shared" si="83"/>
        <v>5298.4154316588283</v>
      </c>
      <c r="AS594" s="5">
        <f t="shared" si="84"/>
        <v>5744.0400857969544</v>
      </c>
      <c r="AT594" s="5">
        <f t="shared" si="85"/>
        <v>514</v>
      </c>
      <c r="AU594" s="5" t="str">
        <f t="shared" si="87"/>
        <v>Poland</v>
      </c>
      <c r="AW594" s="5">
        <f t="shared" si="86"/>
        <v>514</v>
      </c>
    </row>
    <row r="595" spans="1:49" x14ac:dyDescent="0.2">
      <c r="A595" s="7" t="s">
        <v>3044</v>
      </c>
      <c r="B595" s="7" t="s">
        <v>1518</v>
      </c>
      <c r="C595" s="7" t="s">
        <v>1519</v>
      </c>
      <c r="D595" s="7" t="s">
        <v>3415</v>
      </c>
      <c r="E595" s="8">
        <v>5278</v>
      </c>
      <c r="F595" s="8">
        <v>5312</v>
      </c>
      <c r="G595" s="8">
        <v>4465</v>
      </c>
      <c r="H595" s="8">
        <v>4744</v>
      </c>
      <c r="I595" s="8">
        <v>4610</v>
      </c>
      <c r="J595" s="8">
        <v>4902</v>
      </c>
      <c r="K595" s="8">
        <v>4714</v>
      </c>
      <c r="L595" s="8">
        <v>4489</v>
      </c>
      <c r="M595" s="8">
        <v>1533.68877823394</v>
      </c>
      <c r="N595" s="8">
        <v>1544.7506435155999</v>
      </c>
      <c r="O595" s="8">
        <v>1449.0426117050299</v>
      </c>
      <c r="P595" s="8">
        <v>1678.48273886837</v>
      </c>
      <c r="Q595" s="8">
        <v>1911.4684561946699</v>
      </c>
      <c r="R595" s="8">
        <v>1884.5801671332699</v>
      </c>
      <c r="S595" s="8">
        <v>1595.55944051305</v>
      </c>
      <c r="T595" s="8">
        <v>1264.8719969255001</v>
      </c>
      <c r="U595" s="8">
        <v>6235</v>
      </c>
      <c r="V595" s="8">
        <v>6217</v>
      </c>
      <c r="W595" s="8">
        <v>5791</v>
      </c>
      <c r="X595" s="8">
        <v>5994</v>
      </c>
      <c r="Y595" s="8">
        <v>5958</v>
      </c>
      <c r="Z595" s="8">
        <v>5822</v>
      </c>
      <c r="AA595" s="8">
        <v>5436</v>
      </c>
      <c r="AB595" s="8">
        <v>4983</v>
      </c>
      <c r="AC595" s="8">
        <v>3198.15988303212</v>
      </c>
      <c r="AD595" s="8">
        <v>3084.4029131700399</v>
      </c>
      <c r="AE595" s="8">
        <v>2869.7733703133899</v>
      </c>
      <c r="AF595" s="8">
        <v>3081.8701271766799</v>
      </c>
      <c r="AG595" s="8">
        <v>3230.87382378544</v>
      </c>
      <c r="AH595" s="8">
        <v>2775.5056590107502</v>
      </c>
      <c r="AI595" s="8">
        <v>2148.9168510939098</v>
      </c>
      <c r="AJ595" s="8">
        <v>1620.68967462876</v>
      </c>
      <c r="AK595" s="8">
        <v>4814.25</v>
      </c>
      <c r="AL595" s="8">
        <v>1607.8056041361788</v>
      </c>
      <c r="AM595" s="8">
        <v>5804.5</v>
      </c>
      <c r="AN595" s="8">
        <v>2751.2740377763862</v>
      </c>
      <c r="AP595" s="5">
        <f t="shared" si="81"/>
        <v>4678.75</v>
      </c>
      <c r="AQ595" s="5">
        <f t="shared" si="82"/>
        <v>5549.75</v>
      </c>
      <c r="AR595" s="5">
        <f t="shared" si="83"/>
        <v>1666.9925599269718</v>
      </c>
      <c r="AS595" s="5">
        <f t="shared" si="84"/>
        <v>2443.9965021297148</v>
      </c>
      <c r="AT595" s="5">
        <f t="shared" si="85"/>
        <v>336</v>
      </c>
      <c r="AU595" s="5" t="str">
        <f t="shared" si="87"/>
        <v>Poland</v>
      </c>
      <c r="AW595" s="5">
        <f t="shared" si="86"/>
        <v>336</v>
      </c>
    </row>
    <row r="596" spans="1:49" x14ac:dyDescent="0.2">
      <c r="A596" s="7" t="s">
        <v>3044</v>
      </c>
      <c r="B596" s="7" t="s">
        <v>1520</v>
      </c>
      <c r="C596" s="7" t="s">
        <v>1521</v>
      </c>
      <c r="D596" s="7" t="s">
        <v>3415</v>
      </c>
      <c r="E596" s="8">
        <v>9608</v>
      </c>
      <c r="F596" s="8">
        <v>9213</v>
      </c>
      <c r="G596" s="8">
        <v>8189</v>
      </c>
      <c r="H596" s="8">
        <v>8571</v>
      </c>
      <c r="I596" s="8">
        <v>9167</v>
      </c>
      <c r="J596" s="8">
        <v>8819</v>
      </c>
      <c r="K596" s="8">
        <v>6389</v>
      </c>
      <c r="L596" s="8">
        <v>8333</v>
      </c>
      <c r="M596" s="8">
        <v>9090.9090909090901</v>
      </c>
      <c r="N596" s="8">
        <v>8541.6666666666697</v>
      </c>
      <c r="O596" s="8">
        <v>6208.4656084656099</v>
      </c>
      <c r="P596" s="8">
        <v>7777.7777777777801</v>
      </c>
      <c r="Q596" s="8">
        <v>8750</v>
      </c>
      <c r="R596" s="8">
        <v>8055.5555555555502</v>
      </c>
      <c r="S596" s="8">
        <v>5833.3333333333303</v>
      </c>
      <c r="T596" s="8">
        <v>7142.8571428571404</v>
      </c>
      <c r="U596" s="8">
        <v>9643</v>
      </c>
      <c r="V596" s="8">
        <v>9556</v>
      </c>
      <c r="W596" s="8">
        <v>7988</v>
      </c>
      <c r="X596" s="8">
        <v>10000</v>
      </c>
      <c r="Y596" s="8">
        <v>9444</v>
      </c>
      <c r="Z596" s="8">
        <v>10000</v>
      </c>
      <c r="AA596" s="8">
        <v>6389</v>
      </c>
      <c r="AB596" s="8">
        <v>8333</v>
      </c>
      <c r="AC596" s="8">
        <v>9444.4444444444507</v>
      </c>
      <c r="AD596" s="8">
        <v>8974.3589743589691</v>
      </c>
      <c r="AE596" s="8">
        <v>6032.1151716500599</v>
      </c>
      <c r="AF596" s="8">
        <v>10000</v>
      </c>
      <c r="AG596" s="8">
        <v>9166.6666666666697</v>
      </c>
      <c r="AH596" s="8">
        <v>10000</v>
      </c>
      <c r="AI596" s="8">
        <v>5833.3333333333303</v>
      </c>
      <c r="AJ596" s="8">
        <v>8000</v>
      </c>
      <c r="AK596" s="8">
        <v>8536.125</v>
      </c>
      <c r="AL596" s="8">
        <v>7675.0706469456454</v>
      </c>
      <c r="AM596" s="8">
        <v>8919.125</v>
      </c>
      <c r="AN596" s="8">
        <v>8431.3648238066853</v>
      </c>
      <c r="AP596" s="5">
        <f t="shared" si="81"/>
        <v>8177</v>
      </c>
      <c r="AQ596" s="5">
        <f t="shared" si="82"/>
        <v>8541.5</v>
      </c>
      <c r="AR596" s="5">
        <f t="shared" si="83"/>
        <v>7511.9047619047606</v>
      </c>
      <c r="AS596" s="5">
        <f t="shared" si="84"/>
        <v>8250</v>
      </c>
      <c r="AT596" s="5">
        <f t="shared" si="85"/>
        <v>557</v>
      </c>
      <c r="AU596" s="5" t="str">
        <f t="shared" si="87"/>
        <v>Poland</v>
      </c>
      <c r="AW596" s="5">
        <f t="shared" si="86"/>
        <v>557</v>
      </c>
    </row>
    <row r="597" spans="1:49" x14ac:dyDescent="0.2">
      <c r="A597" s="7" t="s">
        <v>3130</v>
      </c>
      <c r="B597" s="7" t="s">
        <v>1522</v>
      </c>
      <c r="C597" s="7" t="s">
        <v>1523</v>
      </c>
      <c r="D597" s="7">
        <v>3008000</v>
      </c>
      <c r="E597" s="8">
        <v>2049</v>
      </c>
      <c r="F597" s="8">
        <v>1492</v>
      </c>
      <c r="G597" s="8">
        <v>1735</v>
      </c>
      <c r="H597" s="8">
        <v>2158</v>
      </c>
      <c r="I597" s="8">
        <v>2084</v>
      </c>
      <c r="J597" s="8">
        <v>2349</v>
      </c>
      <c r="K597" s="8">
        <v>1155</v>
      </c>
      <c r="L597" s="8">
        <v>1179</v>
      </c>
      <c r="M597" s="8">
        <v>335.569084946381</v>
      </c>
      <c r="N597" s="8">
        <v>183.51914902625001</v>
      </c>
      <c r="O597" s="8">
        <v>226.36352619956401</v>
      </c>
      <c r="P597" s="8">
        <v>295.70285449135201</v>
      </c>
      <c r="Q597" s="8">
        <v>361.48203302271702</v>
      </c>
      <c r="R597" s="8">
        <v>307.98159610144</v>
      </c>
      <c r="S597" s="8">
        <v>124.13073907594899</v>
      </c>
      <c r="T597" s="8">
        <v>137.88629473890899</v>
      </c>
      <c r="U597" s="8">
        <v>3022</v>
      </c>
      <c r="V597" s="8">
        <v>2095</v>
      </c>
      <c r="W597" s="8">
        <v>2383</v>
      </c>
      <c r="X597" s="8">
        <v>3145</v>
      </c>
      <c r="Y597" s="8">
        <v>3606</v>
      </c>
      <c r="Z597" s="8">
        <v>3513</v>
      </c>
      <c r="AA597" s="8">
        <v>2117</v>
      </c>
      <c r="AB597" s="8">
        <v>1982</v>
      </c>
      <c r="AC597" s="8">
        <v>686.63455886597899</v>
      </c>
      <c r="AD597" s="8">
        <v>346.65557507720501</v>
      </c>
      <c r="AE597" s="8">
        <v>425.84299829600502</v>
      </c>
      <c r="AF597" s="8">
        <v>635.53748680789295</v>
      </c>
      <c r="AG597" s="8">
        <v>961.98535127298396</v>
      </c>
      <c r="AH597" s="8">
        <v>805.40354935972096</v>
      </c>
      <c r="AI597" s="8">
        <v>407.11444239940403</v>
      </c>
      <c r="AJ597" s="8">
        <v>409.24597784926698</v>
      </c>
      <c r="AK597" s="8">
        <v>1775.125</v>
      </c>
      <c r="AL597" s="8">
        <v>246.57940970032024</v>
      </c>
      <c r="AM597" s="8">
        <v>2732.875</v>
      </c>
      <c r="AN597" s="8">
        <v>584.80249249105714</v>
      </c>
      <c r="AP597" s="5">
        <f t="shared" si="81"/>
        <v>1691.75</v>
      </c>
      <c r="AQ597" s="5">
        <f t="shared" si="82"/>
        <v>2804.5</v>
      </c>
      <c r="AR597" s="5">
        <f t="shared" si="83"/>
        <v>245.43670348607338</v>
      </c>
      <c r="AS597" s="5">
        <f t="shared" si="84"/>
        <v>645.93733022034405</v>
      </c>
      <c r="AT597" s="5">
        <f t="shared" si="85"/>
        <v>11</v>
      </c>
      <c r="AU597" s="5" t="str">
        <f t="shared" si="87"/>
        <v>Portugal</v>
      </c>
      <c r="AV597" s="5">
        <v>23</v>
      </c>
      <c r="AW597" s="5">
        <f t="shared" si="86"/>
        <v>34</v>
      </c>
    </row>
    <row r="598" spans="1:49" x14ac:dyDescent="0.2">
      <c r="A598" s="7" t="s">
        <v>3130</v>
      </c>
      <c r="B598" s="7" t="s">
        <v>1526</v>
      </c>
      <c r="C598" s="7" t="s">
        <v>1527</v>
      </c>
      <c r="D598" s="7">
        <v>1280190</v>
      </c>
      <c r="E598" s="8">
        <v>6791</v>
      </c>
      <c r="F598" s="8">
        <v>5456</v>
      </c>
      <c r="G598" s="8">
        <v>6496</v>
      </c>
      <c r="H598" s="8">
        <v>6502</v>
      </c>
      <c r="I598" s="8">
        <v>6083</v>
      </c>
      <c r="J598" s="8">
        <v>7139</v>
      </c>
      <c r="K598" s="8">
        <v>6820</v>
      </c>
      <c r="L598" s="8">
        <v>6531</v>
      </c>
      <c r="M598" s="8">
        <v>3601.7316017316002</v>
      </c>
      <c r="N598" s="8">
        <v>2495.0942672729798</v>
      </c>
      <c r="O598" s="8">
        <v>2757.5772157320398</v>
      </c>
      <c r="P598" s="8">
        <v>3074.2728925244301</v>
      </c>
      <c r="Q598" s="8">
        <v>2993.7279259529901</v>
      </c>
      <c r="R598" s="8">
        <v>3884.1984954516902</v>
      </c>
      <c r="S598" s="8">
        <v>3340.4563137121299</v>
      </c>
      <c r="T598" s="8">
        <v>3573.5377312081901</v>
      </c>
      <c r="U598" s="8">
        <v>8549</v>
      </c>
      <c r="V598" s="8">
        <v>7407</v>
      </c>
      <c r="W598" s="8">
        <v>7537</v>
      </c>
      <c r="X598" s="8">
        <v>8204</v>
      </c>
      <c r="Y598" s="8">
        <v>9199</v>
      </c>
      <c r="Z598" s="8">
        <v>8731</v>
      </c>
      <c r="AA598" s="8">
        <v>7897</v>
      </c>
      <c r="AB598" s="8">
        <v>7449</v>
      </c>
      <c r="AC598" s="8">
        <v>4682.2811175752304</v>
      </c>
      <c r="AD598" s="8">
        <v>5216.1429967881604</v>
      </c>
      <c r="AE598" s="8">
        <v>5067.3695673695702</v>
      </c>
      <c r="AF598" s="8">
        <v>6701.3720742534297</v>
      </c>
      <c r="AG598" s="8">
        <v>7900</v>
      </c>
      <c r="AH598" s="8">
        <v>7720.5882352941198</v>
      </c>
      <c r="AI598" s="8">
        <v>5972.6368159204003</v>
      </c>
      <c r="AJ598" s="8">
        <v>5711.6550116550097</v>
      </c>
      <c r="AK598" s="8">
        <v>6477.25</v>
      </c>
      <c r="AL598" s="8">
        <v>3215.0745554482564</v>
      </c>
      <c r="AM598" s="8">
        <v>8121.625</v>
      </c>
      <c r="AN598" s="8">
        <v>6121.5057273569892</v>
      </c>
      <c r="AP598" s="5">
        <f t="shared" si="81"/>
        <v>6643.25</v>
      </c>
      <c r="AQ598" s="5">
        <f t="shared" si="82"/>
        <v>8319</v>
      </c>
      <c r="AR598" s="5">
        <f t="shared" si="83"/>
        <v>3373.2386717698855</v>
      </c>
      <c r="AS598" s="5">
        <f t="shared" si="84"/>
        <v>6826.220015717382</v>
      </c>
      <c r="AT598" s="5">
        <f t="shared" si="85"/>
        <v>483</v>
      </c>
      <c r="AU598" s="5" t="str">
        <f t="shared" si="87"/>
        <v>Portugal</v>
      </c>
      <c r="AW598" s="5">
        <f t="shared" si="86"/>
        <v>483</v>
      </c>
    </row>
    <row r="599" spans="1:49" x14ac:dyDescent="0.2">
      <c r="A599" s="7" t="s">
        <v>3130</v>
      </c>
      <c r="B599" s="7" t="s">
        <v>1529</v>
      </c>
      <c r="C599" s="7" t="s">
        <v>1530</v>
      </c>
      <c r="D599" s="7">
        <v>247719</v>
      </c>
      <c r="E599" s="8">
        <v>6819</v>
      </c>
      <c r="F599" s="8">
        <v>6656</v>
      </c>
      <c r="G599" s="8">
        <v>6226</v>
      </c>
      <c r="H599" s="8">
        <v>7028</v>
      </c>
      <c r="I599" s="8">
        <v>6936</v>
      </c>
      <c r="J599" s="8">
        <v>7751</v>
      </c>
      <c r="K599" s="8">
        <v>6504</v>
      </c>
      <c r="L599" s="8">
        <v>6645</v>
      </c>
      <c r="M599" s="8">
        <v>4375.7278669043399</v>
      </c>
      <c r="N599" s="8">
        <v>3457.0795217854002</v>
      </c>
      <c r="O599" s="8">
        <v>3468.3787390554298</v>
      </c>
      <c r="P599" s="8">
        <v>4786.3636363636397</v>
      </c>
      <c r="Q599" s="8">
        <v>4867.2687465790896</v>
      </c>
      <c r="R599" s="8">
        <v>4587.61282290694</v>
      </c>
      <c r="S599" s="8">
        <v>3929.5214589332199</v>
      </c>
      <c r="T599" s="8">
        <v>4410.3287444519701</v>
      </c>
      <c r="U599" s="8">
        <v>8070</v>
      </c>
      <c r="V599" s="8">
        <v>7765</v>
      </c>
      <c r="W599" s="8">
        <v>7360</v>
      </c>
      <c r="X599" s="8">
        <v>8057</v>
      </c>
      <c r="Y599" s="8">
        <v>8686</v>
      </c>
      <c r="Z599" s="8">
        <v>8893</v>
      </c>
      <c r="AA599" s="8">
        <v>8090</v>
      </c>
      <c r="AB599" s="8">
        <v>7881</v>
      </c>
      <c r="AC599" s="8">
        <v>5701.6624401239796</v>
      </c>
      <c r="AD599" s="8">
        <v>5096.8096809681001</v>
      </c>
      <c r="AE599" s="8">
        <v>4905.6092843326896</v>
      </c>
      <c r="AF599" s="8">
        <v>6282.82828282828</v>
      </c>
      <c r="AG599" s="8">
        <v>7683.6158192090397</v>
      </c>
      <c r="AH599" s="8">
        <v>7893.0817610062904</v>
      </c>
      <c r="AI599" s="8">
        <v>6494.3863724351504</v>
      </c>
      <c r="AJ599" s="8">
        <v>6070.9219858156002</v>
      </c>
      <c r="AK599" s="8">
        <v>6820.625</v>
      </c>
      <c r="AL599" s="8">
        <v>4235.2851921225038</v>
      </c>
      <c r="AM599" s="8">
        <v>8100.25</v>
      </c>
      <c r="AN599" s="8">
        <v>6266.114453339891</v>
      </c>
      <c r="AP599" s="5">
        <f t="shared" si="81"/>
        <v>6959</v>
      </c>
      <c r="AQ599" s="5">
        <f t="shared" si="82"/>
        <v>8387.5</v>
      </c>
      <c r="AR599" s="5">
        <f t="shared" si="83"/>
        <v>4516.2190818469717</v>
      </c>
      <c r="AS599" s="5">
        <f t="shared" si="84"/>
        <v>7035.5014846165195</v>
      </c>
      <c r="AT599" s="5">
        <f t="shared" si="85"/>
        <v>499</v>
      </c>
      <c r="AU599" s="5" t="str">
        <f t="shared" si="87"/>
        <v>Portugal</v>
      </c>
      <c r="AW599" s="5">
        <f t="shared" si="86"/>
        <v>499</v>
      </c>
    </row>
    <row r="600" spans="1:49" x14ac:dyDescent="0.2">
      <c r="A600" s="7" t="s">
        <v>3130</v>
      </c>
      <c r="B600" s="7" t="s">
        <v>1532</v>
      </c>
      <c r="C600" s="7" t="s">
        <v>1533</v>
      </c>
      <c r="D600" s="7">
        <v>215396</v>
      </c>
      <c r="E600" s="8">
        <v>7914</v>
      </c>
      <c r="F600" s="8">
        <v>6324</v>
      </c>
      <c r="G600" s="8">
        <v>9444</v>
      </c>
      <c r="H600" s="8">
        <v>9531</v>
      </c>
      <c r="I600" s="8"/>
      <c r="J600" s="8"/>
      <c r="K600" s="8"/>
      <c r="L600" s="8"/>
      <c r="M600" s="8">
        <v>3742.2360248447199</v>
      </c>
      <c r="N600" s="8">
        <v>3809.5238095238101</v>
      </c>
      <c r="O600" s="8">
        <v>9000</v>
      </c>
      <c r="P600" s="8">
        <v>8636.3636363636397</v>
      </c>
      <c r="Q600" s="8"/>
      <c r="R600" s="8"/>
      <c r="S600" s="8"/>
      <c r="T600" s="8"/>
      <c r="U600" s="8">
        <v>7818</v>
      </c>
      <c r="V600" s="8">
        <v>9000</v>
      </c>
      <c r="W600" s="8">
        <v>10000</v>
      </c>
      <c r="X600" s="8">
        <v>10000</v>
      </c>
      <c r="Y600" s="8"/>
      <c r="Z600" s="8"/>
      <c r="AA600" s="8"/>
      <c r="AB600" s="8"/>
      <c r="AC600" s="8">
        <v>3384.3537414965999</v>
      </c>
      <c r="AD600" s="8">
        <v>8333.3333333333303</v>
      </c>
      <c r="AE600" s="8">
        <v>10000</v>
      </c>
      <c r="AF600" s="8">
        <v>10000</v>
      </c>
      <c r="AG600" s="8"/>
      <c r="AH600" s="8"/>
      <c r="AI600" s="8"/>
      <c r="AJ600" s="8"/>
      <c r="AK600" s="8">
        <v>8303.25</v>
      </c>
      <c r="AL600" s="8">
        <v>6297.0308676830427</v>
      </c>
      <c r="AM600" s="8">
        <v>9204.5</v>
      </c>
      <c r="AN600" s="8">
        <v>7929.4217687074824</v>
      </c>
      <c r="AP600" s="5">
        <f t="shared" si="81"/>
        <v>99999</v>
      </c>
      <c r="AQ600" s="5">
        <f t="shared" si="82"/>
        <v>99999</v>
      </c>
      <c r="AR600" s="5">
        <f t="shared" si="83"/>
        <v>8636.3636363636397</v>
      </c>
      <c r="AS600" s="5">
        <f t="shared" si="84"/>
        <v>99999</v>
      </c>
      <c r="AT600" s="5">
        <f t="shared" si="85"/>
        <v>585</v>
      </c>
      <c r="AU600" s="5" t="str">
        <f t="shared" si="87"/>
        <v>Portugal</v>
      </c>
      <c r="AW600" s="5">
        <f t="shared" si="86"/>
        <v>585</v>
      </c>
    </row>
    <row r="601" spans="1:49" x14ac:dyDescent="0.2">
      <c r="A601" s="7" t="s">
        <v>3130</v>
      </c>
      <c r="B601" s="7" t="s">
        <v>1535</v>
      </c>
      <c r="C601" s="7" t="s">
        <v>1536</v>
      </c>
      <c r="D601" s="7">
        <v>264656</v>
      </c>
      <c r="E601" s="8">
        <v>7825</v>
      </c>
      <c r="F601" s="8">
        <v>7561</v>
      </c>
      <c r="G601" s="8">
        <v>7958</v>
      </c>
      <c r="H601" s="8">
        <v>8330</v>
      </c>
      <c r="I601" s="8">
        <v>8861</v>
      </c>
      <c r="J601" s="8">
        <v>8467</v>
      </c>
      <c r="K601" s="8">
        <v>7607</v>
      </c>
      <c r="L601" s="8">
        <v>7593</v>
      </c>
      <c r="M601" s="8">
        <v>5945.9805427547399</v>
      </c>
      <c r="N601" s="8">
        <v>4886.9281045751604</v>
      </c>
      <c r="O601" s="8">
        <v>5788.1701631701599</v>
      </c>
      <c r="P601" s="8">
        <v>6184.21052631579</v>
      </c>
      <c r="Q601" s="8">
        <v>7692.3076923076896</v>
      </c>
      <c r="R601" s="8">
        <v>7567.5675675675702</v>
      </c>
      <c r="S601" s="8">
        <v>5902.5974025974001</v>
      </c>
      <c r="T601" s="8">
        <v>5077.5112964893997</v>
      </c>
      <c r="U601" s="8">
        <v>9053</v>
      </c>
      <c r="V601" s="8">
        <v>8393</v>
      </c>
      <c r="W601" s="8">
        <v>8813</v>
      </c>
      <c r="X601" s="8">
        <v>8912</v>
      </c>
      <c r="Y601" s="8">
        <v>9706</v>
      </c>
      <c r="Z601" s="8">
        <v>10000</v>
      </c>
      <c r="AA601" s="8">
        <v>8421</v>
      </c>
      <c r="AB601" s="8">
        <v>8427</v>
      </c>
      <c r="AC601" s="8">
        <v>7492.5595238095202</v>
      </c>
      <c r="AD601" s="8">
        <v>6019.4174757281598</v>
      </c>
      <c r="AE601" s="8">
        <v>7107.1428571428596</v>
      </c>
      <c r="AF601" s="8">
        <v>7238.0952380952403</v>
      </c>
      <c r="AG601" s="8">
        <v>9444.4444444444507</v>
      </c>
      <c r="AH601" s="8">
        <v>10000</v>
      </c>
      <c r="AI601" s="8">
        <v>7768.8888888888896</v>
      </c>
      <c r="AJ601" s="8">
        <v>6232.3809523809496</v>
      </c>
      <c r="AK601" s="8">
        <v>8025.25</v>
      </c>
      <c r="AL601" s="8">
        <v>6130.6591619722394</v>
      </c>
      <c r="AM601" s="8">
        <v>8965.625</v>
      </c>
      <c r="AN601" s="8">
        <v>7662.8661725612583</v>
      </c>
      <c r="AP601" s="5">
        <f t="shared" si="81"/>
        <v>8132</v>
      </c>
      <c r="AQ601" s="5">
        <f t="shared" si="82"/>
        <v>9138.5</v>
      </c>
      <c r="AR601" s="5">
        <f t="shared" si="83"/>
        <v>6484.8388970555698</v>
      </c>
      <c r="AS601" s="5">
        <f t="shared" si="84"/>
        <v>8361.4285714285725</v>
      </c>
      <c r="AT601" s="5">
        <f t="shared" si="85"/>
        <v>556</v>
      </c>
      <c r="AU601" s="5" t="str">
        <f t="shared" si="87"/>
        <v>Portugal</v>
      </c>
      <c r="AW601" s="5">
        <f t="shared" si="86"/>
        <v>556</v>
      </c>
    </row>
    <row r="602" spans="1:49" x14ac:dyDescent="0.2">
      <c r="A602" s="7" t="s">
        <v>3130</v>
      </c>
      <c r="B602" s="7" t="s">
        <v>1538</v>
      </c>
      <c r="C602" s="7" t="s">
        <v>1539</v>
      </c>
      <c r="D602" s="7">
        <v>126518</v>
      </c>
      <c r="E602" s="8">
        <v>6430</v>
      </c>
      <c r="F602" s="8">
        <v>5445</v>
      </c>
      <c r="G602" s="8">
        <v>5288</v>
      </c>
      <c r="H602" s="8">
        <v>5339</v>
      </c>
      <c r="I602" s="8">
        <v>5662</v>
      </c>
      <c r="J602" s="8">
        <v>6295</v>
      </c>
      <c r="K602" s="8">
        <v>5565</v>
      </c>
      <c r="L602" s="8">
        <v>5757</v>
      </c>
      <c r="M602" s="8">
        <v>3252.73578088974</v>
      </c>
      <c r="N602" s="8">
        <v>2055.4524540738698</v>
      </c>
      <c r="O602" s="8">
        <v>1938.4569940210099</v>
      </c>
      <c r="P602" s="8">
        <v>2240.6693905493798</v>
      </c>
      <c r="Q602" s="8">
        <v>2628.8600288600301</v>
      </c>
      <c r="R602" s="8">
        <v>3014.2576204523102</v>
      </c>
      <c r="S602" s="8">
        <v>2258.9960665344702</v>
      </c>
      <c r="T602" s="8">
        <v>2412.36376001699</v>
      </c>
      <c r="U602" s="8">
        <v>7826</v>
      </c>
      <c r="V602" s="8">
        <v>6782</v>
      </c>
      <c r="W602" s="8">
        <v>7052</v>
      </c>
      <c r="X602" s="8">
        <v>7527</v>
      </c>
      <c r="Y602" s="8">
        <v>8871</v>
      </c>
      <c r="Z602" s="8">
        <v>8958</v>
      </c>
      <c r="AA602" s="8">
        <v>7823</v>
      </c>
      <c r="AB602" s="8">
        <v>7202</v>
      </c>
      <c r="AC602" s="8">
        <v>5488.0745197487304</v>
      </c>
      <c r="AD602" s="8">
        <v>4024.6083414234899</v>
      </c>
      <c r="AE602" s="8">
        <v>4338.7067582113996</v>
      </c>
      <c r="AF602" s="8">
        <v>5512.2729504172803</v>
      </c>
      <c r="AG602" s="8">
        <v>8087.7192982456099</v>
      </c>
      <c r="AH602" s="8">
        <v>7813.13131313131</v>
      </c>
      <c r="AI602" s="8">
        <v>5696.94467382329</v>
      </c>
      <c r="AJ602" s="8">
        <v>4832.12028115254</v>
      </c>
      <c r="AK602" s="8">
        <v>5722.625</v>
      </c>
      <c r="AL602" s="8">
        <v>2475.2240119247249</v>
      </c>
      <c r="AM602" s="8">
        <v>7755.125</v>
      </c>
      <c r="AN602" s="8">
        <v>5724.1972670192063</v>
      </c>
      <c r="AP602" s="5">
        <f t="shared" si="81"/>
        <v>5819.75</v>
      </c>
      <c r="AQ602" s="5">
        <f t="shared" si="82"/>
        <v>8213.5</v>
      </c>
      <c r="AR602" s="5">
        <f t="shared" si="83"/>
        <v>2511.0293732826358</v>
      </c>
      <c r="AS602" s="5">
        <f t="shared" si="84"/>
        <v>6607.4788915881873</v>
      </c>
      <c r="AT602" s="5">
        <f t="shared" si="85"/>
        <v>440</v>
      </c>
      <c r="AU602" s="5" t="str">
        <f t="shared" si="87"/>
        <v>Portugal</v>
      </c>
      <c r="AW602" s="5">
        <f t="shared" si="86"/>
        <v>440</v>
      </c>
    </row>
    <row r="603" spans="1:49" x14ac:dyDescent="0.2">
      <c r="A603" s="7" t="s">
        <v>3130</v>
      </c>
      <c r="B603" s="7" t="s">
        <v>1541</v>
      </c>
      <c r="C603" s="7" t="s">
        <v>1542</v>
      </c>
      <c r="D603" s="7">
        <v>141577</v>
      </c>
      <c r="E603" s="8">
        <v>8529</v>
      </c>
      <c r="F603" s="8">
        <v>7098</v>
      </c>
      <c r="G603" s="8">
        <v>6945</v>
      </c>
      <c r="H603" s="8">
        <v>7800</v>
      </c>
      <c r="I603" s="8">
        <v>7543</v>
      </c>
      <c r="J603" s="8">
        <v>6988</v>
      </c>
      <c r="K603" s="8">
        <v>6727</v>
      </c>
      <c r="L603" s="8">
        <v>6959</v>
      </c>
      <c r="M603" s="8">
        <v>6800</v>
      </c>
      <c r="N603" s="8">
        <v>4454.5454545454504</v>
      </c>
      <c r="O603" s="8">
        <v>3415.5844155844202</v>
      </c>
      <c r="P603" s="8">
        <v>5769.2307692307704</v>
      </c>
      <c r="Q603" s="8">
        <v>6000</v>
      </c>
      <c r="R603" s="8">
        <v>5185.1851851851898</v>
      </c>
      <c r="S603" s="8">
        <v>3720.5651491365802</v>
      </c>
      <c r="T603" s="8">
        <v>5000</v>
      </c>
      <c r="U603" s="8">
        <v>9000</v>
      </c>
      <c r="V603" s="8">
        <v>8433</v>
      </c>
      <c r="W603" s="8">
        <v>8565</v>
      </c>
      <c r="X603" s="8">
        <v>10000</v>
      </c>
      <c r="Y603" s="8">
        <v>10000</v>
      </c>
      <c r="Z603" s="8">
        <v>8333</v>
      </c>
      <c r="AA603" s="8">
        <v>9812</v>
      </c>
      <c r="AB603" s="8">
        <v>8846</v>
      </c>
      <c r="AC603" s="8">
        <v>8333.3333333333303</v>
      </c>
      <c r="AD603" s="8">
        <v>6984.1269841269796</v>
      </c>
      <c r="AE603" s="8">
        <v>6349.2063492063498</v>
      </c>
      <c r="AF603" s="8">
        <v>10000</v>
      </c>
      <c r="AG603" s="8">
        <v>10000</v>
      </c>
      <c r="AH603" s="8">
        <v>7500</v>
      </c>
      <c r="AI603" s="8">
        <v>9400</v>
      </c>
      <c r="AJ603" s="8">
        <v>8125</v>
      </c>
      <c r="AK603" s="8">
        <v>7323.625</v>
      </c>
      <c r="AL603" s="8">
        <v>5043.1388717103018</v>
      </c>
      <c r="AM603" s="8">
        <v>9123.625</v>
      </c>
      <c r="AN603" s="8">
        <v>8336.4583333333321</v>
      </c>
      <c r="AP603" s="5">
        <f t="shared" si="81"/>
        <v>7054.25</v>
      </c>
      <c r="AQ603" s="5">
        <f t="shared" si="82"/>
        <v>9247.75</v>
      </c>
      <c r="AR603" s="5">
        <f t="shared" si="83"/>
        <v>5134.9962207105073</v>
      </c>
      <c r="AS603" s="5">
        <f t="shared" si="84"/>
        <v>8756.25</v>
      </c>
      <c r="AT603" s="5">
        <f t="shared" si="85"/>
        <v>506</v>
      </c>
      <c r="AU603" s="5" t="str">
        <f t="shared" si="87"/>
        <v>Portugal</v>
      </c>
      <c r="AW603" s="5">
        <f t="shared" si="86"/>
        <v>506</v>
      </c>
    </row>
    <row r="604" spans="1:49" x14ac:dyDescent="0.2">
      <c r="A604" s="7" t="s">
        <v>3130</v>
      </c>
      <c r="B604" s="7" t="s">
        <v>1544</v>
      </c>
      <c r="C604" s="7" t="s">
        <v>1545</v>
      </c>
      <c r="D604" s="7">
        <v>115836</v>
      </c>
      <c r="E604" s="8">
        <v>7425</v>
      </c>
      <c r="F604" s="8">
        <v>7392</v>
      </c>
      <c r="G604" s="8">
        <v>7730</v>
      </c>
      <c r="H604" s="8">
        <v>8299</v>
      </c>
      <c r="I604" s="8">
        <v>7963</v>
      </c>
      <c r="J604" s="8">
        <v>7457</v>
      </c>
      <c r="K604" s="8">
        <v>7171</v>
      </c>
      <c r="L604" s="8">
        <v>8181</v>
      </c>
      <c r="M604" s="8">
        <v>4973.6087205966696</v>
      </c>
      <c r="N604" s="8">
        <v>5036.9496275536503</v>
      </c>
      <c r="O604" s="8">
        <v>5384.8238482384804</v>
      </c>
      <c r="P604" s="8">
        <v>6458.3333333333303</v>
      </c>
      <c r="Q604" s="8">
        <v>6375</v>
      </c>
      <c r="R604" s="8">
        <v>5585.3658536585399</v>
      </c>
      <c r="S604" s="8">
        <v>4196.4285714285697</v>
      </c>
      <c r="T604" s="8">
        <v>6964.2857142857101</v>
      </c>
      <c r="U604" s="8">
        <v>7787</v>
      </c>
      <c r="V604" s="8">
        <v>7418</v>
      </c>
      <c r="W604" s="8">
        <v>8372</v>
      </c>
      <c r="X604" s="8">
        <v>8792</v>
      </c>
      <c r="Y604" s="8">
        <v>8376</v>
      </c>
      <c r="Z604" s="8">
        <v>6480</v>
      </c>
      <c r="AA604" s="8">
        <v>7428</v>
      </c>
      <c r="AB604" s="8">
        <v>8833</v>
      </c>
      <c r="AC604" s="8">
        <v>5204.6130952381</v>
      </c>
      <c r="AD604" s="8">
        <v>5527.7384881345297</v>
      </c>
      <c r="AE604" s="8">
        <v>6933.3333333333303</v>
      </c>
      <c r="AF604" s="8">
        <v>7477.4774774774796</v>
      </c>
      <c r="AG604" s="8">
        <v>7192.9824561403502</v>
      </c>
      <c r="AH604" s="8">
        <v>4806.4516129032299</v>
      </c>
      <c r="AI604" s="8">
        <v>5897.4358974359002</v>
      </c>
      <c r="AJ604" s="8">
        <v>7931.0344827586196</v>
      </c>
      <c r="AK604" s="8">
        <v>7702.25</v>
      </c>
      <c r="AL604" s="8">
        <v>5621.8494586368697</v>
      </c>
      <c r="AM604" s="8">
        <v>7935.75</v>
      </c>
      <c r="AN604" s="8">
        <v>6371.3833554276916</v>
      </c>
      <c r="AP604" s="5">
        <f t="shared" si="81"/>
        <v>7693</v>
      </c>
      <c r="AQ604" s="5">
        <f t="shared" si="82"/>
        <v>7779.25</v>
      </c>
      <c r="AR604" s="5">
        <f t="shared" si="83"/>
        <v>5915.8826945412302</v>
      </c>
      <c r="AS604" s="5">
        <f t="shared" si="84"/>
        <v>6456.976112309525</v>
      </c>
      <c r="AT604" s="5">
        <f t="shared" si="85"/>
        <v>537</v>
      </c>
      <c r="AU604" s="5" t="str">
        <f t="shared" si="87"/>
        <v>Portugal</v>
      </c>
      <c r="AW604" s="5">
        <f t="shared" si="86"/>
        <v>537</v>
      </c>
    </row>
    <row r="605" spans="1:49" x14ac:dyDescent="0.2">
      <c r="A605" s="7" t="s">
        <v>3130</v>
      </c>
      <c r="B605" s="7" t="s">
        <v>1547</v>
      </c>
      <c r="C605" s="7" t="s">
        <v>1548</v>
      </c>
      <c r="D605" s="7">
        <v>108829</v>
      </c>
      <c r="E605" s="8">
        <v>6275</v>
      </c>
      <c r="F605" s="8">
        <v>5340</v>
      </c>
      <c r="G605" s="8">
        <v>5370</v>
      </c>
      <c r="H605" s="8">
        <v>6475</v>
      </c>
      <c r="I605" s="8">
        <v>7342</v>
      </c>
      <c r="J605" s="8">
        <v>6925</v>
      </c>
      <c r="K605" s="8">
        <v>5524</v>
      </c>
      <c r="L605" s="8">
        <v>4981</v>
      </c>
      <c r="M605" s="8">
        <v>2770.0722912737001</v>
      </c>
      <c r="N605" s="8">
        <v>1787.4674980232001</v>
      </c>
      <c r="O605" s="8">
        <v>1890.18145453077</v>
      </c>
      <c r="P605" s="8">
        <v>2719.04248669753</v>
      </c>
      <c r="Q605" s="8">
        <v>5102.5373653110901</v>
      </c>
      <c r="R605" s="8">
        <v>4351.1753044463303</v>
      </c>
      <c r="S605" s="8">
        <v>2240.70221898713</v>
      </c>
      <c r="T605" s="8">
        <v>2141.3607704180899</v>
      </c>
      <c r="U605" s="8">
        <v>7341</v>
      </c>
      <c r="V605" s="8">
        <v>5792</v>
      </c>
      <c r="W605" s="8">
        <v>6207</v>
      </c>
      <c r="X605" s="8">
        <v>7484</v>
      </c>
      <c r="Y605" s="8">
        <v>8939</v>
      </c>
      <c r="Z605" s="8">
        <v>9244</v>
      </c>
      <c r="AA605" s="8">
        <v>6434</v>
      </c>
      <c r="AB605" s="8">
        <v>6454</v>
      </c>
      <c r="AC605" s="8">
        <v>3749.7055133418799</v>
      </c>
      <c r="AD605" s="8">
        <v>2395.6321741185102</v>
      </c>
      <c r="AE605" s="8">
        <v>2706.00001923644</v>
      </c>
      <c r="AF605" s="8">
        <v>4320.6244892991899</v>
      </c>
      <c r="AG605" s="8">
        <v>7777.7777777777801</v>
      </c>
      <c r="AH605" s="8">
        <v>8222.2222222222208</v>
      </c>
      <c r="AI605" s="8">
        <v>4511.38457880031</v>
      </c>
      <c r="AJ605" s="8">
        <v>3874.5280150398398</v>
      </c>
      <c r="AK605" s="8">
        <v>6029</v>
      </c>
      <c r="AL605" s="8">
        <v>2875.3174237109802</v>
      </c>
      <c r="AM605" s="8">
        <v>7236.875</v>
      </c>
      <c r="AN605" s="8">
        <v>4694.7343487295211</v>
      </c>
      <c r="AP605" s="5">
        <f t="shared" si="81"/>
        <v>6193</v>
      </c>
      <c r="AQ605" s="5">
        <f t="shared" si="82"/>
        <v>7767.75</v>
      </c>
      <c r="AR605" s="5">
        <f t="shared" si="83"/>
        <v>3310.9636291720335</v>
      </c>
      <c r="AS605" s="5">
        <f t="shared" si="84"/>
        <v>6096.4781484600371</v>
      </c>
      <c r="AT605" s="5">
        <f t="shared" si="85"/>
        <v>465</v>
      </c>
      <c r="AU605" s="5" t="str">
        <f t="shared" si="87"/>
        <v>Portugal</v>
      </c>
      <c r="AW605" s="5">
        <f t="shared" si="86"/>
        <v>465</v>
      </c>
    </row>
    <row r="606" spans="1:49" x14ac:dyDescent="0.2">
      <c r="A606" s="7" t="s">
        <v>3130</v>
      </c>
      <c r="B606" s="7" t="s">
        <v>1550</v>
      </c>
      <c r="C606" s="7" t="s">
        <v>1551</v>
      </c>
      <c r="D606" s="7">
        <v>84417</v>
      </c>
      <c r="E606" s="8">
        <v>8750</v>
      </c>
      <c r="F606" s="8">
        <v>9222</v>
      </c>
      <c r="G606" s="8">
        <v>7284</v>
      </c>
      <c r="H606" s="8">
        <v>9000</v>
      </c>
      <c r="I606" s="8">
        <v>8889</v>
      </c>
      <c r="J606" s="8">
        <v>8929</v>
      </c>
      <c r="K606" s="8">
        <v>8036</v>
      </c>
      <c r="L606" s="8">
        <v>9375</v>
      </c>
      <c r="M606" s="8">
        <v>8000</v>
      </c>
      <c r="N606" s="8">
        <v>8421.0526315789502</v>
      </c>
      <c r="O606" s="8">
        <v>4687.5</v>
      </c>
      <c r="P606" s="8">
        <v>8333.3333333333303</v>
      </c>
      <c r="Q606" s="8">
        <v>8181.8181818181802</v>
      </c>
      <c r="R606" s="8">
        <v>7000</v>
      </c>
      <c r="S606" s="8">
        <v>4666.6666666666697</v>
      </c>
      <c r="T606" s="8">
        <v>8888.8888888888905</v>
      </c>
      <c r="U606" s="8">
        <v>10000</v>
      </c>
      <c r="V606" s="8">
        <v>10000</v>
      </c>
      <c r="W606" s="8">
        <v>10000</v>
      </c>
      <c r="X606" s="8">
        <v>10000</v>
      </c>
      <c r="Y606" s="8">
        <v>10000</v>
      </c>
      <c r="Z606" s="8">
        <v>10000</v>
      </c>
      <c r="AA606" s="8"/>
      <c r="AB606" s="8">
        <v>10000</v>
      </c>
      <c r="AC606" s="8">
        <v>10000</v>
      </c>
      <c r="AD606" s="8">
        <v>10000</v>
      </c>
      <c r="AE606" s="8">
        <v>10000</v>
      </c>
      <c r="AF606" s="8">
        <v>10000</v>
      </c>
      <c r="AG606" s="8">
        <v>10000</v>
      </c>
      <c r="AH606" s="8">
        <v>10000</v>
      </c>
      <c r="AI606" s="8"/>
      <c r="AJ606" s="8">
        <v>10000</v>
      </c>
      <c r="AK606" s="8">
        <v>8685.625</v>
      </c>
      <c r="AL606" s="8">
        <v>7272.4074627857535</v>
      </c>
      <c r="AM606" s="8">
        <v>10000</v>
      </c>
      <c r="AN606" s="8">
        <v>10000</v>
      </c>
      <c r="AP606" s="5">
        <f t="shared" si="81"/>
        <v>8807.25</v>
      </c>
      <c r="AQ606" s="5">
        <f t="shared" si="82"/>
        <v>10000</v>
      </c>
      <c r="AR606" s="5">
        <f t="shared" si="83"/>
        <v>7414.1414141414152</v>
      </c>
      <c r="AS606" s="5">
        <f t="shared" si="84"/>
        <v>10000</v>
      </c>
      <c r="AT606" s="5">
        <f t="shared" si="85"/>
        <v>574</v>
      </c>
      <c r="AU606" s="5" t="str">
        <f t="shared" si="87"/>
        <v>Portugal</v>
      </c>
      <c r="AW606" s="5">
        <f t="shared" si="86"/>
        <v>574</v>
      </c>
    </row>
    <row r="607" spans="1:49" x14ac:dyDescent="0.2">
      <c r="A607" s="7" t="s">
        <v>3130</v>
      </c>
      <c r="B607" s="7" t="s">
        <v>1553</v>
      </c>
      <c r="C607" s="7" t="s">
        <v>1554</v>
      </c>
      <c r="D607" s="7">
        <v>62784</v>
      </c>
      <c r="E607" s="8">
        <v>6041</v>
      </c>
      <c r="F607" s="8">
        <v>6429</v>
      </c>
      <c r="G607" s="8">
        <v>6739</v>
      </c>
      <c r="H607" s="8">
        <v>6844</v>
      </c>
      <c r="I607" s="8">
        <v>5902</v>
      </c>
      <c r="J607" s="8">
        <v>6014</v>
      </c>
      <c r="K607" s="8">
        <v>5141</v>
      </c>
      <c r="L607" s="8">
        <v>5549</v>
      </c>
      <c r="M607" s="8">
        <v>3063.54156954157</v>
      </c>
      <c r="N607" s="8">
        <v>3633.56546322233</v>
      </c>
      <c r="O607" s="8">
        <v>3971.7293379683902</v>
      </c>
      <c r="P607" s="8">
        <v>4111.3811915951001</v>
      </c>
      <c r="Q607" s="8">
        <v>2860.88273048164</v>
      </c>
      <c r="R607" s="8">
        <v>2174.5351409865898</v>
      </c>
      <c r="S607" s="8">
        <v>1381.0366951436899</v>
      </c>
      <c r="T607" s="8">
        <v>1902.4188825016599</v>
      </c>
      <c r="U607" s="8">
        <v>7049</v>
      </c>
      <c r="V607" s="8">
        <v>7424</v>
      </c>
      <c r="W607" s="8">
        <v>7039</v>
      </c>
      <c r="X607" s="8">
        <v>6971</v>
      </c>
      <c r="Y607" s="8">
        <v>6668</v>
      </c>
      <c r="Z607" s="8">
        <v>6628</v>
      </c>
      <c r="AA607" s="8">
        <v>6480</v>
      </c>
      <c r="AB607" s="8">
        <v>6278</v>
      </c>
      <c r="AC607" s="8">
        <v>4515.5276330575098</v>
      </c>
      <c r="AD607" s="8">
        <v>5037.9933631467402</v>
      </c>
      <c r="AE607" s="8">
        <v>4790.3492063492104</v>
      </c>
      <c r="AF607" s="8">
        <v>4382.2095468917796</v>
      </c>
      <c r="AG607" s="8">
        <v>3459.4577616965698</v>
      </c>
      <c r="AH607" s="8">
        <v>3155.2034543823902</v>
      </c>
      <c r="AI607" s="8">
        <v>3067.2754815189201</v>
      </c>
      <c r="AJ607" s="8">
        <v>2895.20184523747</v>
      </c>
      <c r="AK607" s="8">
        <v>6082.375</v>
      </c>
      <c r="AL607" s="8">
        <v>2887.3863764301213</v>
      </c>
      <c r="AM607" s="8">
        <v>6817.125</v>
      </c>
      <c r="AN607" s="8">
        <v>3912.9022865350735</v>
      </c>
      <c r="AP607" s="5">
        <f t="shared" si="81"/>
        <v>5651.5</v>
      </c>
      <c r="AQ607" s="5">
        <f t="shared" si="82"/>
        <v>6513.5</v>
      </c>
      <c r="AR607" s="5">
        <f t="shared" si="83"/>
        <v>2486.0509281417353</v>
      </c>
      <c r="AS607" s="5">
        <f t="shared" si="84"/>
        <v>3144.2846357088379</v>
      </c>
      <c r="AT607" s="5">
        <f t="shared" si="85"/>
        <v>422</v>
      </c>
      <c r="AU607" s="5" t="str">
        <f t="shared" si="87"/>
        <v>Portugal</v>
      </c>
      <c r="AW607" s="5">
        <f t="shared" si="86"/>
        <v>422</v>
      </c>
    </row>
    <row r="608" spans="1:49" x14ac:dyDescent="0.2">
      <c r="A608" s="7" t="s">
        <v>3130</v>
      </c>
      <c r="B608" s="7" t="s">
        <v>1556</v>
      </c>
      <c r="C608" s="7" t="s">
        <v>1557</v>
      </c>
      <c r="D608" s="7">
        <v>176206</v>
      </c>
      <c r="E608" s="8">
        <v>6702</v>
      </c>
      <c r="F608" s="8">
        <v>6853</v>
      </c>
      <c r="G608" s="8">
        <v>6663</v>
      </c>
      <c r="H608" s="8">
        <v>7552</v>
      </c>
      <c r="I608" s="8">
        <v>7760</v>
      </c>
      <c r="J608" s="8">
        <v>7885</v>
      </c>
      <c r="K608" s="8">
        <v>6988</v>
      </c>
      <c r="L608" s="8">
        <v>7014</v>
      </c>
      <c r="M608" s="8">
        <v>4318.1767865833799</v>
      </c>
      <c r="N608" s="8">
        <v>3809.6755610456698</v>
      </c>
      <c r="O608" s="8">
        <v>3988.16029143898</v>
      </c>
      <c r="P608" s="8">
        <v>5343.52399737015</v>
      </c>
      <c r="Q608" s="8">
        <v>5875.7062146892704</v>
      </c>
      <c r="R608" s="8">
        <v>5810.7638888888896</v>
      </c>
      <c r="S608" s="8">
        <v>4708.1807081807101</v>
      </c>
      <c r="T608" s="8">
        <v>4363.7202924144603</v>
      </c>
      <c r="U608" s="8">
        <v>7533</v>
      </c>
      <c r="V608" s="8">
        <v>7640</v>
      </c>
      <c r="W608" s="8">
        <v>7526</v>
      </c>
      <c r="X608" s="8">
        <v>8160</v>
      </c>
      <c r="Y608" s="8">
        <v>8449</v>
      </c>
      <c r="Z608" s="8">
        <v>8919</v>
      </c>
      <c r="AA608" s="8">
        <v>8440</v>
      </c>
      <c r="AB608" s="8">
        <v>7841</v>
      </c>
      <c r="AC608" s="8">
        <v>5734.1059538369</v>
      </c>
      <c r="AD608" s="8">
        <v>4941.0277105192399</v>
      </c>
      <c r="AE608" s="8">
        <v>5320.55322128852</v>
      </c>
      <c r="AF608" s="8">
        <v>6617.3913043478296</v>
      </c>
      <c r="AG608" s="8">
        <v>6908.8050314465399</v>
      </c>
      <c r="AH608" s="8">
        <v>7877.4928774928803</v>
      </c>
      <c r="AI608" s="8">
        <v>6986.5319865319898</v>
      </c>
      <c r="AJ608" s="8">
        <v>5072.5039225743703</v>
      </c>
      <c r="AK608" s="8">
        <v>7177.125</v>
      </c>
      <c r="AL608" s="8">
        <v>4777.2384675764388</v>
      </c>
      <c r="AM608" s="8">
        <v>8063.5</v>
      </c>
      <c r="AN608" s="8">
        <v>6182.3015010047839</v>
      </c>
      <c r="AP608" s="5">
        <f t="shared" si="81"/>
        <v>7411.75</v>
      </c>
      <c r="AQ608" s="5">
        <f t="shared" si="82"/>
        <v>8412.25</v>
      </c>
      <c r="AR608" s="5">
        <f t="shared" si="83"/>
        <v>5220.3790203086955</v>
      </c>
      <c r="AS608" s="5">
        <f t="shared" si="84"/>
        <v>6711.3334545114458</v>
      </c>
      <c r="AT608" s="5">
        <f t="shared" si="85"/>
        <v>519</v>
      </c>
      <c r="AU608" s="5" t="str">
        <f t="shared" si="87"/>
        <v>Portugal</v>
      </c>
      <c r="AW608" s="5">
        <f t="shared" si="86"/>
        <v>519</v>
      </c>
    </row>
    <row r="609" spans="1:49" x14ac:dyDescent="0.2">
      <c r="A609" s="7" t="s">
        <v>3132</v>
      </c>
      <c r="B609" s="7" t="s">
        <v>1559</v>
      </c>
      <c r="C609" s="7" t="s">
        <v>1560</v>
      </c>
      <c r="D609" s="7">
        <v>2478618</v>
      </c>
      <c r="E609" s="8">
        <v>7524</v>
      </c>
      <c r="F609" s="8">
        <v>7649</v>
      </c>
      <c r="G609" s="8">
        <v>7089</v>
      </c>
      <c r="H609" s="8">
        <v>8344</v>
      </c>
      <c r="I609" s="8">
        <v>8608</v>
      </c>
      <c r="J609" s="8">
        <v>9306</v>
      </c>
      <c r="K609" s="8">
        <v>7710</v>
      </c>
      <c r="L609" s="8">
        <v>8375</v>
      </c>
      <c r="M609" s="8">
        <v>5353.1353135313502</v>
      </c>
      <c r="N609" s="8">
        <v>5136.8442877876796</v>
      </c>
      <c r="O609" s="8">
        <v>4390.3087671850399</v>
      </c>
      <c r="P609" s="8">
        <v>6888.8888888888896</v>
      </c>
      <c r="Q609" s="8">
        <v>6689.4977168949799</v>
      </c>
      <c r="R609" s="8">
        <v>8181.8181818181802</v>
      </c>
      <c r="S609" s="8">
        <v>5882.3529411764703</v>
      </c>
      <c r="T609" s="8">
        <v>6647.2868217054302</v>
      </c>
      <c r="U609" s="8">
        <v>9141</v>
      </c>
      <c r="V609" s="8">
        <v>8497</v>
      </c>
      <c r="W609" s="8">
        <v>7325</v>
      </c>
      <c r="X609" s="8">
        <v>10000</v>
      </c>
      <c r="Y609" s="8">
        <v>9653</v>
      </c>
      <c r="Z609" s="8">
        <v>10000</v>
      </c>
      <c r="AA609" s="8">
        <v>8178</v>
      </c>
      <c r="AB609" s="8">
        <v>8313</v>
      </c>
      <c r="AC609" s="8">
        <v>8390.8045977011498</v>
      </c>
      <c r="AD609" s="8">
        <v>6966.6666666666697</v>
      </c>
      <c r="AE609" s="8">
        <v>4824.3486073674703</v>
      </c>
      <c r="AF609" s="8">
        <v>10000</v>
      </c>
      <c r="AG609" s="8">
        <v>8863.6363636363603</v>
      </c>
      <c r="AH609" s="8">
        <v>10000</v>
      </c>
      <c r="AI609" s="8">
        <v>7113.8211382113795</v>
      </c>
      <c r="AJ609" s="8">
        <v>6748.2993197278902</v>
      </c>
      <c r="AK609" s="8">
        <v>8075.625</v>
      </c>
      <c r="AL609" s="8">
        <v>6146.2666148735025</v>
      </c>
      <c r="AM609" s="8">
        <v>8888.375</v>
      </c>
      <c r="AN609" s="8">
        <v>7863.4470866638649</v>
      </c>
      <c r="AP609" s="5">
        <f t="shared" si="81"/>
        <v>8499.75</v>
      </c>
      <c r="AQ609" s="5">
        <f t="shared" si="82"/>
        <v>9036</v>
      </c>
      <c r="AR609" s="5">
        <f t="shared" si="83"/>
        <v>6857.9689100967898</v>
      </c>
      <c r="AS609" s="5">
        <f t="shared" si="84"/>
        <v>8181.4392053939082</v>
      </c>
      <c r="AT609" s="5">
        <f t="shared" si="85"/>
        <v>566</v>
      </c>
      <c r="AU609" s="5" t="str">
        <f t="shared" si="87"/>
        <v>Romania</v>
      </c>
      <c r="AW609" s="5">
        <f t="shared" si="86"/>
        <v>566</v>
      </c>
    </row>
    <row r="610" spans="1:49" x14ac:dyDescent="0.2">
      <c r="A610" s="7" t="s">
        <v>3132</v>
      </c>
      <c r="B610" s="7" t="s">
        <v>1563</v>
      </c>
      <c r="C610" s="7" t="s">
        <v>1564</v>
      </c>
      <c r="D610" s="7">
        <v>396339</v>
      </c>
      <c r="E610" s="8">
        <v>4925</v>
      </c>
      <c r="F610" s="8">
        <v>5395</v>
      </c>
      <c r="G610" s="8">
        <v>4703</v>
      </c>
      <c r="H610" s="8">
        <v>5824</v>
      </c>
      <c r="I610" s="8">
        <v>6363</v>
      </c>
      <c r="J610" s="8">
        <v>6059</v>
      </c>
      <c r="K610" s="8">
        <v>4856</v>
      </c>
      <c r="L610" s="8">
        <v>5417</v>
      </c>
      <c r="M610" s="8">
        <v>1486.18462886315</v>
      </c>
      <c r="N610" s="8">
        <v>1712.4023288307701</v>
      </c>
      <c r="O610" s="8">
        <v>1368.45289446536</v>
      </c>
      <c r="P610" s="8">
        <v>2073.0288721072802</v>
      </c>
      <c r="Q610" s="8">
        <v>2512.2571667918801</v>
      </c>
      <c r="R610" s="8">
        <v>2849.6770090656601</v>
      </c>
      <c r="S610" s="8">
        <v>1680.64881806834</v>
      </c>
      <c r="T610" s="8">
        <v>1870.1965308237</v>
      </c>
      <c r="U610" s="8">
        <v>5160</v>
      </c>
      <c r="V610" s="8">
        <v>5650</v>
      </c>
      <c r="W610" s="8">
        <v>4921</v>
      </c>
      <c r="X610" s="8">
        <v>5986</v>
      </c>
      <c r="Y610" s="8">
        <v>6477</v>
      </c>
      <c r="Z610" s="8">
        <v>6206</v>
      </c>
      <c r="AA610" s="8">
        <v>4969</v>
      </c>
      <c r="AB610" s="8">
        <v>5628</v>
      </c>
      <c r="AC610" s="8">
        <v>1798.72950656074</v>
      </c>
      <c r="AD610" s="8">
        <v>1874.5209319908199</v>
      </c>
      <c r="AE610" s="8">
        <v>1491.0078013551999</v>
      </c>
      <c r="AF610" s="8">
        <v>2275.1135618797298</v>
      </c>
      <c r="AG610" s="8">
        <v>2739.47514161341</v>
      </c>
      <c r="AH610" s="8">
        <v>2997.89973491315</v>
      </c>
      <c r="AI610" s="8">
        <v>1785.9301287334299</v>
      </c>
      <c r="AJ610" s="8">
        <v>2030.1862717448601</v>
      </c>
      <c r="AK610" s="8">
        <v>5442.75</v>
      </c>
      <c r="AL610" s="8">
        <v>1944.1060311270178</v>
      </c>
      <c r="AM610" s="8">
        <v>5624.625</v>
      </c>
      <c r="AN610" s="8">
        <v>2124.1078848489174</v>
      </c>
      <c r="AP610" s="5">
        <f t="shared" si="81"/>
        <v>5673.75</v>
      </c>
      <c r="AQ610" s="5">
        <f t="shared" si="82"/>
        <v>5820</v>
      </c>
      <c r="AR610" s="5">
        <f t="shared" si="83"/>
        <v>2197.161679371372</v>
      </c>
      <c r="AS610" s="5">
        <f t="shared" si="84"/>
        <v>2388.3728192512126</v>
      </c>
      <c r="AT610" s="5">
        <f t="shared" si="85"/>
        <v>427</v>
      </c>
      <c r="AU610" s="5" t="str">
        <f t="shared" si="87"/>
        <v>Romania</v>
      </c>
      <c r="AW610" s="5">
        <f t="shared" si="86"/>
        <v>427</v>
      </c>
    </row>
    <row r="611" spans="1:49" x14ac:dyDescent="0.2">
      <c r="A611" s="7" t="s">
        <v>3132</v>
      </c>
      <c r="B611" s="7" t="s">
        <v>1566</v>
      </c>
      <c r="C611" s="7" t="s">
        <v>1567</v>
      </c>
      <c r="D611" s="7">
        <v>364325</v>
      </c>
      <c r="E611" s="8">
        <v>3981</v>
      </c>
      <c r="F611" s="8">
        <v>5202</v>
      </c>
      <c r="G611" s="8">
        <v>5068</v>
      </c>
      <c r="H611" s="8">
        <v>4929</v>
      </c>
      <c r="I611" s="8">
        <v>4807</v>
      </c>
      <c r="J611" s="8">
        <v>6582</v>
      </c>
      <c r="K611" s="8">
        <v>5279</v>
      </c>
      <c r="L611" s="8">
        <v>5154</v>
      </c>
      <c r="M611" s="8">
        <v>1092.2551332545199</v>
      </c>
      <c r="N611" s="8">
        <v>2046.39035900766</v>
      </c>
      <c r="O611" s="8">
        <v>1923.03267951353</v>
      </c>
      <c r="P611" s="8">
        <v>2042.97981944957</v>
      </c>
      <c r="Q611" s="8">
        <v>2038.7219651983301</v>
      </c>
      <c r="R611" s="8">
        <v>3523.5064189183799</v>
      </c>
      <c r="S611" s="8">
        <v>1978.09473792943</v>
      </c>
      <c r="T611" s="8">
        <v>2163.70753608921</v>
      </c>
      <c r="U611" s="8">
        <v>4844</v>
      </c>
      <c r="V611" s="8">
        <v>5807</v>
      </c>
      <c r="W611" s="8">
        <v>5522</v>
      </c>
      <c r="X611" s="8">
        <v>5811</v>
      </c>
      <c r="Y611" s="8">
        <v>6100</v>
      </c>
      <c r="Z611" s="8">
        <v>7159</v>
      </c>
      <c r="AA611" s="8">
        <v>5562</v>
      </c>
      <c r="AB611" s="8">
        <v>5261</v>
      </c>
      <c r="AC611" s="8">
        <v>1756.10946081046</v>
      </c>
      <c r="AD611" s="8">
        <v>3213.9323517155799</v>
      </c>
      <c r="AE611" s="8">
        <v>2366.3506807701601</v>
      </c>
      <c r="AF611" s="8">
        <v>2977.7747542308698</v>
      </c>
      <c r="AG611" s="8">
        <v>3190.37042161622</v>
      </c>
      <c r="AH611" s="8">
        <v>4123.9422535967497</v>
      </c>
      <c r="AI611" s="8">
        <v>2328.4889058795802</v>
      </c>
      <c r="AJ611" s="8">
        <v>2426.0520951260401</v>
      </c>
      <c r="AK611" s="8">
        <v>5125.25</v>
      </c>
      <c r="AL611" s="8">
        <v>2101.0860811700786</v>
      </c>
      <c r="AM611" s="8">
        <v>5758.25</v>
      </c>
      <c r="AN611" s="8">
        <v>2797.8776154682078</v>
      </c>
      <c r="AP611" s="5">
        <f t="shared" si="81"/>
        <v>5455.5</v>
      </c>
      <c r="AQ611" s="5">
        <f t="shared" si="82"/>
        <v>6020.5</v>
      </c>
      <c r="AR611" s="5">
        <f t="shared" si="83"/>
        <v>2349.4020955169844</v>
      </c>
      <c r="AS611" s="5">
        <f t="shared" si="84"/>
        <v>3017.2134190546476</v>
      </c>
      <c r="AT611" s="5">
        <f t="shared" si="85"/>
        <v>408</v>
      </c>
      <c r="AU611" s="5" t="str">
        <f t="shared" si="87"/>
        <v>Romania</v>
      </c>
      <c r="AV611" s="5">
        <v>24</v>
      </c>
      <c r="AW611" s="5">
        <f t="shared" si="86"/>
        <v>432</v>
      </c>
    </row>
    <row r="612" spans="1:49" x14ac:dyDescent="0.2">
      <c r="A612" s="7" t="s">
        <v>3132</v>
      </c>
      <c r="B612" s="7" t="s">
        <v>1569</v>
      </c>
      <c r="C612" s="7" t="s">
        <v>1570</v>
      </c>
      <c r="D612" s="7">
        <v>321329</v>
      </c>
      <c r="E612" s="8">
        <v>6628</v>
      </c>
      <c r="F612" s="8">
        <v>7345</v>
      </c>
      <c r="G612" s="8">
        <v>7061</v>
      </c>
      <c r="H612" s="8">
        <v>8216</v>
      </c>
      <c r="I612" s="8">
        <v>7741</v>
      </c>
      <c r="J612" s="8">
        <v>8007</v>
      </c>
      <c r="K612" s="8">
        <v>6463</v>
      </c>
      <c r="L612" s="8">
        <v>5862</v>
      </c>
      <c r="M612" s="8">
        <v>3524.8191295102101</v>
      </c>
      <c r="N612" s="8">
        <v>4626.1961722488004</v>
      </c>
      <c r="O612" s="8">
        <v>4247.7278113950397</v>
      </c>
      <c r="P612" s="8">
        <v>5972.7272727272702</v>
      </c>
      <c r="Q612" s="8">
        <v>5265.7450076804898</v>
      </c>
      <c r="R612" s="8">
        <v>5339.6825396825398</v>
      </c>
      <c r="S612" s="8">
        <v>3119.4039834231298</v>
      </c>
      <c r="T612" s="8">
        <v>3127.33321683126</v>
      </c>
      <c r="U612" s="8">
        <v>7058</v>
      </c>
      <c r="V612" s="8">
        <v>7425</v>
      </c>
      <c r="W612" s="8">
        <v>7035</v>
      </c>
      <c r="X612" s="8">
        <v>8154</v>
      </c>
      <c r="Y612" s="8">
        <v>8067</v>
      </c>
      <c r="Z612" s="8">
        <v>8035</v>
      </c>
      <c r="AA612" s="8">
        <v>6545</v>
      </c>
      <c r="AB612" s="8">
        <v>6728</v>
      </c>
      <c r="AC612" s="8">
        <v>3962.02043570465</v>
      </c>
      <c r="AD612" s="8">
        <v>4843.1746031745997</v>
      </c>
      <c r="AE612" s="8">
        <v>4419.5384942519904</v>
      </c>
      <c r="AF612" s="8">
        <v>6125.4125412541298</v>
      </c>
      <c r="AG612" s="8">
        <v>5778.37116154873</v>
      </c>
      <c r="AH612" s="8">
        <v>5470.79037800687</v>
      </c>
      <c r="AI612" s="8">
        <v>3495.3730307712599</v>
      </c>
      <c r="AJ612" s="8">
        <v>3721.1391404399601</v>
      </c>
      <c r="AK612" s="8">
        <v>7165.375</v>
      </c>
      <c r="AL612" s="8">
        <v>4402.9543916873426</v>
      </c>
      <c r="AM612" s="8">
        <v>7380.875</v>
      </c>
      <c r="AN612" s="8">
        <v>4726.9774731440239</v>
      </c>
      <c r="AP612" s="5">
        <f t="shared" si="81"/>
        <v>7018.25</v>
      </c>
      <c r="AQ612" s="5">
        <f t="shared" si="82"/>
        <v>7343.75</v>
      </c>
      <c r="AR612" s="5">
        <f t="shared" si="83"/>
        <v>4564.9784040689383</v>
      </c>
      <c r="AS612" s="5">
        <f t="shared" si="84"/>
        <v>4616.4184276917049</v>
      </c>
      <c r="AT612" s="5">
        <f t="shared" si="85"/>
        <v>504</v>
      </c>
      <c r="AU612" s="5" t="str">
        <f t="shared" si="87"/>
        <v>Romania</v>
      </c>
      <c r="AW612" s="5">
        <f t="shared" si="86"/>
        <v>504</v>
      </c>
    </row>
    <row r="613" spans="1:49" x14ac:dyDescent="0.2">
      <c r="A613" s="7" t="s">
        <v>3132</v>
      </c>
      <c r="B613" s="7" t="s">
        <v>1572</v>
      </c>
      <c r="C613" s="7" t="s">
        <v>1573</v>
      </c>
      <c r="D613" s="7">
        <v>210271</v>
      </c>
      <c r="E613" s="8">
        <v>6105</v>
      </c>
      <c r="F613" s="8">
        <v>6898</v>
      </c>
      <c r="G613" s="8">
        <v>6568</v>
      </c>
      <c r="H613" s="8">
        <v>6709</v>
      </c>
      <c r="I613" s="8">
        <v>6589</v>
      </c>
      <c r="J613" s="8">
        <v>7943</v>
      </c>
      <c r="K613" s="8">
        <v>7114</v>
      </c>
      <c r="L613" s="8">
        <v>9045</v>
      </c>
      <c r="M613" s="8">
        <v>2856.10734986542</v>
      </c>
      <c r="N613" s="8">
        <v>3929.6156735156201</v>
      </c>
      <c r="O613" s="8">
        <v>3336.8926855805498</v>
      </c>
      <c r="P613" s="8">
        <v>3746.7348171152498</v>
      </c>
      <c r="Q613" s="8">
        <v>3713.0437416697</v>
      </c>
      <c r="R613" s="8">
        <v>6007.0838252656404</v>
      </c>
      <c r="S613" s="8">
        <v>4561.4091790562397</v>
      </c>
      <c r="T613" s="8">
        <v>7082.2134387351798</v>
      </c>
      <c r="U613" s="8">
        <v>7962</v>
      </c>
      <c r="V613" s="8">
        <v>8615</v>
      </c>
      <c r="W613" s="8">
        <v>7586</v>
      </c>
      <c r="X613" s="8">
        <v>7222</v>
      </c>
      <c r="Y613" s="8">
        <v>8198</v>
      </c>
      <c r="Z613" s="8">
        <v>8778</v>
      </c>
      <c r="AA613" s="8">
        <v>7318</v>
      </c>
      <c r="AB613" s="8">
        <v>9123</v>
      </c>
      <c r="AC613" s="8">
        <v>5617.5869120654397</v>
      </c>
      <c r="AD613" s="8">
        <v>6023.8866396761096</v>
      </c>
      <c r="AE613" s="8">
        <v>4966.5937803692896</v>
      </c>
      <c r="AF613" s="8">
        <v>4903.4004764998899</v>
      </c>
      <c r="AG613" s="8">
        <v>6952.3809523809496</v>
      </c>
      <c r="AH613" s="8">
        <v>8020.8333333333303</v>
      </c>
      <c r="AI613" s="8">
        <v>4901.6786570743398</v>
      </c>
      <c r="AJ613" s="8">
        <v>7601.4739229024899</v>
      </c>
      <c r="AK613" s="8">
        <v>7121.375</v>
      </c>
      <c r="AL613" s="8">
        <v>4404.1375888504499</v>
      </c>
      <c r="AM613" s="8">
        <v>8100.25</v>
      </c>
      <c r="AN613" s="8">
        <v>6123.479334287731</v>
      </c>
      <c r="AP613" s="5">
        <f t="shared" si="81"/>
        <v>7672.75</v>
      </c>
      <c r="AQ613" s="5">
        <f t="shared" si="82"/>
        <v>8354.25</v>
      </c>
      <c r="AR613" s="5">
        <f t="shared" si="83"/>
        <v>5022.0970003684015</v>
      </c>
      <c r="AS613" s="5">
        <f t="shared" si="84"/>
        <v>6869.0917164227767</v>
      </c>
      <c r="AT613" s="5">
        <f t="shared" si="85"/>
        <v>535</v>
      </c>
      <c r="AU613" s="5" t="str">
        <f t="shared" si="87"/>
        <v>Romania</v>
      </c>
      <c r="AW613" s="5">
        <f t="shared" si="86"/>
        <v>535</v>
      </c>
    </row>
    <row r="614" spans="1:49" x14ac:dyDescent="0.2">
      <c r="A614" s="7" t="s">
        <v>3132</v>
      </c>
      <c r="B614" s="7" t="s">
        <v>1575</v>
      </c>
      <c r="C614" s="7" t="s">
        <v>1576</v>
      </c>
      <c r="D614" s="7">
        <v>239926</v>
      </c>
      <c r="E614" s="8">
        <v>5412</v>
      </c>
      <c r="F614" s="8">
        <v>6562</v>
      </c>
      <c r="G614" s="8">
        <v>6078</v>
      </c>
      <c r="H614" s="8">
        <v>7836</v>
      </c>
      <c r="I614" s="8">
        <v>8079</v>
      </c>
      <c r="J614" s="8">
        <v>7724</v>
      </c>
      <c r="K614" s="8">
        <v>5616</v>
      </c>
      <c r="L614" s="8">
        <v>5987</v>
      </c>
      <c r="M614" s="8">
        <v>2584.5545049492398</v>
      </c>
      <c r="N614" s="8">
        <v>3764.4192603542201</v>
      </c>
      <c r="O614" s="8">
        <v>3149.0132161207898</v>
      </c>
      <c r="P614" s="8">
        <v>6218.1372549019597</v>
      </c>
      <c r="Q614" s="8">
        <v>6071.3035870516196</v>
      </c>
      <c r="R614" s="8">
        <v>5438.3495292586204</v>
      </c>
      <c r="S614" s="8">
        <v>2780.1720030493598</v>
      </c>
      <c r="T614" s="8">
        <v>3299.2752589025899</v>
      </c>
      <c r="U614" s="8">
        <v>6392</v>
      </c>
      <c r="V614" s="8">
        <v>6578</v>
      </c>
      <c r="W614" s="8">
        <v>6553</v>
      </c>
      <c r="X614" s="8">
        <v>8206</v>
      </c>
      <c r="Y614" s="8">
        <v>8204</v>
      </c>
      <c r="Z614" s="8">
        <v>7720</v>
      </c>
      <c r="AA614" s="8">
        <v>6018</v>
      </c>
      <c r="AB614" s="8">
        <v>6394</v>
      </c>
      <c r="AC614" s="8">
        <v>3380.5281488200799</v>
      </c>
      <c r="AD614" s="8">
        <v>3944.8082494737</v>
      </c>
      <c r="AE614" s="8">
        <v>3605.7316425434401</v>
      </c>
      <c r="AF614" s="8">
        <v>6927.9279279279299</v>
      </c>
      <c r="AG614" s="8">
        <v>6335.0437876299902</v>
      </c>
      <c r="AH614" s="8">
        <v>5645.9435626102304</v>
      </c>
      <c r="AI614" s="8">
        <v>2989.1453413876102</v>
      </c>
      <c r="AJ614" s="8">
        <v>3659.3535353535299</v>
      </c>
      <c r="AK614" s="8">
        <v>6661.75</v>
      </c>
      <c r="AL614" s="8">
        <v>4163.1530768235498</v>
      </c>
      <c r="AM614" s="8">
        <v>7008.125</v>
      </c>
      <c r="AN614" s="8">
        <v>4561.0602744683147</v>
      </c>
      <c r="AP614" s="5">
        <f t="shared" si="81"/>
        <v>6851.5</v>
      </c>
      <c r="AQ614" s="5">
        <f t="shared" si="82"/>
        <v>7084</v>
      </c>
      <c r="AR614" s="5">
        <f t="shared" si="83"/>
        <v>4761.44752663283</v>
      </c>
      <c r="AS614" s="5">
        <f t="shared" si="84"/>
        <v>4657.3715567453401</v>
      </c>
      <c r="AT614" s="5">
        <f t="shared" si="85"/>
        <v>495</v>
      </c>
      <c r="AU614" s="5" t="str">
        <f t="shared" si="87"/>
        <v>Romania</v>
      </c>
      <c r="AW614" s="5">
        <f t="shared" si="86"/>
        <v>495</v>
      </c>
    </row>
    <row r="615" spans="1:49" x14ac:dyDescent="0.2">
      <c r="A615" s="7" t="s">
        <v>3132</v>
      </c>
      <c r="B615" s="7" t="s">
        <v>1578</v>
      </c>
      <c r="C615" s="7" t="s">
        <v>1579</v>
      </c>
      <c r="D615" s="7">
        <v>225852</v>
      </c>
      <c r="E615" s="8">
        <v>5197</v>
      </c>
      <c r="F615" s="8">
        <v>5821</v>
      </c>
      <c r="G615" s="8">
        <v>5560</v>
      </c>
      <c r="H615" s="8">
        <v>6098</v>
      </c>
      <c r="I615" s="8">
        <v>5312</v>
      </c>
      <c r="J615" s="8">
        <v>7165</v>
      </c>
      <c r="K615" s="8">
        <v>6466</v>
      </c>
      <c r="L615" s="8">
        <v>6872</v>
      </c>
      <c r="M615" s="8">
        <v>1993.7103475000899</v>
      </c>
      <c r="N615" s="8">
        <v>2768.2237422826502</v>
      </c>
      <c r="O615" s="8">
        <v>2403.6311980134701</v>
      </c>
      <c r="P615" s="8">
        <v>3327.6493632624001</v>
      </c>
      <c r="Q615" s="8">
        <v>2242.1123772071901</v>
      </c>
      <c r="R615" s="8">
        <v>4273.1306808437703</v>
      </c>
      <c r="S615" s="8">
        <v>3372.7405458552098</v>
      </c>
      <c r="T615" s="8">
        <v>3805.1532543511198</v>
      </c>
      <c r="U615" s="8">
        <v>7377</v>
      </c>
      <c r="V615" s="8">
        <v>7228</v>
      </c>
      <c r="W615" s="8">
        <v>7778</v>
      </c>
      <c r="X615" s="8">
        <v>7694</v>
      </c>
      <c r="Y615" s="8">
        <v>8541</v>
      </c>
      <c r="Z615" s="8">
        <v>7390</v>
      </c>
      <c r="AA615" s="8">
        <v>6782</v>
      </c>
      <c r="AB615" s="8">
        <v>7140</v>
      </c>
      <c r="AC615" s="8">
        <v>4234.6707777073898</v>
      </c>
      <c r="AD615" s="8">
        <v>4937.8731572310198</v>
      </c>
      <c r="AE615" s="8">
        <v>4344.5259349020998</v>
      </c>
      <c r="AF615" s="8">
        <v>5675.5793226381502</v>
      </c>
      <c r="AG615" s="8">
        <v>6856.5121412803501</v>
      </c>
      <c r="AH615" s="8">
        <v>5157.8858493752095</v>
      </c>
      <c r="AI615" s="8">
        <v>3938.44696969697</v>
      </c>
      <c r="AJ615" s="8">
        <v>4066.4943472536602</v>
      </c>
      <c r="AK615" s="8">
        <v>6061.375</v>
      </c>
      <c r="AL615" s="8">
        <v>3023.2939386644875</v>
      </c>
      <c r="AM615" s="8">
        <v>7491.25</v>
      </c>
      <c r="AN615" s="8">
        <v>4901.4985625106065</v>
      </c>
      <c r="AP615" s="5">
        <f t="shared" si="81"/>
        <v>6453.75</v>
      </c>
      <c r="AQ615" s="5">
        <f t="shared" si="82"/>
        <v>7463.25</v>
      </c>
      <c r="AR615" s="5">
        <f t="shared" si="83"/>
        <v>3404.1572443039381</v>
      </c>
      <c r="AS615" s="5">
        <f t="shared" si="84"/>
        <v>5004.8348269015478</v>
      </c>
      <c r="AT615" s="5">
        <f t="shared" si="85"/>
        <v>473</v>
      </c>
      <c r="AU615" s="5" t="str">
        <f t="shared" si="87"/>
        <v>Romania</v>
      </c>
      <c r="AW615" s="5">
        <f t="shared" si="86"/>
        <v>473</v>
      </c>
    </row>
    <row r="616" spans="1:49" x14ac:dyDescent="0.2">
      <c r="A616" s="7" t="s">
        <v>3132</v>
      </c>
      <c r="B616" s="7" t="s">
        <v>1581</v>
      </c>
      <c r="C616" s="7" t="s">
        <v>1582</v>
      </c>
      <c r="D616" s="7">
        <v>203695</v>
      </c>
      <c r="E616" s="8">
        <v>4751</v>
      </c>
      <c r="F616" s="8">
        <v>5861</v>
      </c>
      <c r="G616" s="8">
        <v>5675</v>
      </c>
      <c r="H616" s="8">
        <v>5849</v>
      </c>
      <c r="I616" s="8">
        <v>5342</v>
      </c>
      <c r="J616" s="8">
        <v>7524</v>
      </c>
      <c r="K616" s="8">
        <v>6425</v>
      </c>
      <c r="L616" s="8">
        <v>7197</v>
      </c>
      <c r="M616" s="8">
        <v>1916.8237630318299</v>
      </c>
      <c r="N616" s="8">
        <v>2820.5145485994699</v>
      </c>
      <c r="O616" s="8">
        <v>2672.9013916516701</v>
      </c>
      <c r="P616" s="8">
        <v>2656.48637312046</v>
      </c>
      <c r="Q616" s="8">
        <v>2328.1929463532101</v>
      </c>
      <c r="R616" s="8">
        <v>4782.6086956521704</v>
      </c>
      <c r="S616" s="8">
        <v>3332.9847478103302</v>
      </c>
      <c r="T616" s="8">
        <v>4158.3549783549797</v>
      </c>
      <c r="U616" s="8">
        <v>6084</v>
      </c>
      <c r="V616" s="8">
        <v>6605</v>
      </c>
      <c r="W616" s="8">
        <v>6460</v>
      </c>
      <c r="X616" s="8">
        <v>6743</v>
      </c>
      <c r="Y616" s="8">
        <v>7466</v>
      </c>
      <c r="Z616" s="8">
        <v>7836</v>
      </c>
      <c r="AA616" s="8">
        <v>6664</v>
      </c>
      <c r="AB616" s="8">
        <v>7350</v>
      </c>
      <c r="AC616" s="8">
        <v>3442.0905314944998</v>
      </c>
      <c r="AD616" s="8">
        <v>3833.88170082848</v>
      </c>
      <c r="AE616" s="8">
        <v>3511.38936231871</v>
      </c>
      <c r="AF616" s="8">
        <v>4047.2767669488999</v>
      </c>
      <c r="AG616" s="8">
        <v>5643.1246655965797</v>
      </c>
      <c r="AH616" s="8">
        <v>5916.6666666666697</v>
      </c>
      <c r="AI616" s="8">
        <v>3776.3681164403201</v>
      </c>
      <c r="AJ616" s="8">
        <v>4620.50147492625</v>
      </c>
      <c r="AK616" s="8">
        <v>6078</v>
      </c>
      <c r="AL616" s="8">
        <v>3083.608430571765</v>
      </c>
      <c r="AM616" s="8">
        <v>6901</v>
      </c>
      <c r="AN616" s="8">
        <v>4348.9124106525514</v>
      </c>
      <c r="AP616" s="5">
        <f t="shared" si="81"/>
        <v>6622</v>
      </c>
      <c r="AQ616" s="5">
        <f t="shared" si="82"/>
        <v>7329</v>
      </c>
      <c r="AR616" s="5">
        <f t="shared" si="83"/>
        <v>3451.7255482582295</v>
      </c>
      <c r="AS616" s="5">
        <f t="shared" si="84"/>
        <v>4989.1652309074543</v>
      </c>
      <c r="AT616" s="5">
        <f t="shared" si="85"/>
        <v>482</v>
      </c>
      <c r="AU616" s="5" t="str">
        <f t="shared" si="87"/>
        <v>Romania</v>
      </c>
      <c r="AW616" s="5">
        <f t="shared" si="86"/>
        <v>482</v>
      </c>
    </row>
    <row r="617" spans="1:49" x14ac:dyDescent="0.2">
      <c r="A617" s="7" t="s">
        <v>3132</v>
      </c>
      <c r="B617" s="7" t="s">
        <v>1584</v>
      </c>
      <c r="C617" s="7" t="s">
        <v>1585</v>
      </c>
      <c r="D617" s="7">
        <v>215248</v>
      </c>
      <c r="E617" s="8">
        <v>4656</v>
      </c>
      <c r="F617" s="8">
        <v>5439</v>
      </c>
      <c r="G617" s="8">
        <v>5126</v>
      </c>
      <c r="H617" s="8">
        <v>5532</v>
      </c>
      <c r="I617" s="8">
        <v>4920</v>
      </c>
      <c r="J617" s="8">
        <v>6997</v>
      </c>
      <c r="K617" s="8">
        <v>6092</v>
      </c>
      <c r="L617" s="8">
        <v>6289</v>
      </c>
      <c r="M617" s="8">
        <v>1846.1872391920999</v>
      </c>
      <c r="N617" s="8">
        <v>2440.1071038240102</v>
      </c>
      <c r="O617" s="8">
        <v>2042.9038247992</v>
      </c>
      <c r="P617" s="8">
        <v>2465.9716351109601</v>
      </c>
      <c r="Q617" s="8">
        <v>2125.2951270851399</v>
      </c>
      <c r="R617" s="8">
        <v>4167.5678514759002</v>
      </c>
      <c r="S617" s="8">
        <v>2815.7095550847498</v>
      </c>
      <c r="T617" s="8">
        <v>3342.9416972670701</v>
      </c>
      <c r="U617" s="8">
        <v>5912</v>
      </c>
      <c r="V617" s="8">
        <v>6756</v>
      </c>
      <c r="W617" s="8">
        <v>6400</v>
      </c>
      <c r="X617" s="8">
        <v>6826</v>
      </c>
      <c r="Y617" s="8">
        <v>6484</v>
      </c>
      <c r="Z617" s="8">
        <v>7390</v>
      </c>
      <c r="AA617" s="8">
        <v>6509</v>
      </c>
      <c r="AB617" s="8">
        <v>6735</v>
      </c>
      <c r="AC617" s="8">
        <v>3314.5792795307998</v>
      </c>
      <c r="AD617" s="8">
        <v>3707.0452067752099</v>
      </c>
      <c r="AE617" s="8">
        <v>3023.1683978849001</v>
      </c>
      <c r="AF617" s="8">
        <v>3994.92899218517</v>
      </c>
      <c r="AG617" s="8">
        <v>4079.3323280034501</v>
      </c>
      <c r="AH617" s="8">
        <v>5191.8600773642802</v>
      </c>
      <c r="AI617" s="8">
        <v>3224.40958697001</v>
      </c>
      <c r="AJ617" s="8">
        <v>3846.8296193480501</v>
      </c>
      <c r="AK617" s="8">
        <v>5631.375</v>
      </c>
      <c r="AL617" s="8">
        <v>2655.8355042298913</v>
      </c>
      <c r="AM617" s="8">
        <v>6626.5</v>
      </c>
      <c r="AN617" s="8">
        <v>3797.7691860077334</v>
      </c>
      <c r="AP617" s="5">
        <f t="shared" si="81"/>
        <v>6074.5</v>
      </c>
      <c r="AQ617" s="5">
        <f t="shared" si="82"/>
        <v>6779.5</v>
      </c>
      <c r="AR617" s="5">
        <f t="shared" si="83"/>
        <v>2983.4971732047638</v>
      </c>
      <c r="AS617" s="5">
        <f t="shared" si="84"/>
        <v>4085.6079029214479</v>
      </c>
      <c r="AT617" s="5">
        <f t="shared" si="85"/>
        <v>460</v>
      </c>
      <c r="AU617" s="5" t="str">
        <f t="shared" si="87"/>
        <v>Romania</v>
      </c>
      <c r="AW617" s="5">
        <f t="shared" si="86"/>
        <v>460</v>
      </c>
    </row>
    <row r="618" spans="1:49" x14ac:dyDescent="0.2">
      <c r="A618" s="7" t="s">
        <v>3132</v>
      </c>
      <c r="B618" s="7" t="s">
        <v>1587</v>
      </c>
      <c r="C618" s="7" t="s">
        <v>1588</v>
      </c>
      <c r="D618" s="7">
        <v>180033</v>
      </c>
      <c r="E618" s="8">
        <v>5744</v>
      </c>
      <c r="F618" s="8">
        <v>6772</v>
      </c>
      <c r="G618" s="8">
        <v>6172</v>
      </c>
      <c r="H618" s="8">
        <v>7154</v>
      </c>
      <c r="I618" s="8">
        <v>6087</v>
      </c>
      <c r="J618" s="8">
        <v>8073</v>
      </c>
      <c r="K618" s="8">
        <v>8161</v>
      </c>
      <c r="L618" s="8">
        <v>9028</v>
      </c>
      <c r="M618" s="8">
        <v>2415.8713288669201</v>
      </c>
      <c r="N618" s="8">
        <v>3443.89127163786</v>
      </c>
      <c r="O618" s="8">
        <v>2985.1458257336799</v>
      </c>
      <c r="P618" s="8">
        <v>4458.1884417949996</v>
      </c>
      <c r="Q618" s="8">
        <v>3132.65565628478</v>
      </c>
      <c r="R618" s="8">
        <v>6458.3333333333303</v>
      </c>
      <c r="S618" s="8">
        <v>6114.2857142857101</v>
      </c>
      <c r="T618" s="8">
        <v>8000</v>
      </c>
      <c r="U618" s="8">
        <v>6431</v>
      </c>
      <c r="V618" s="8">
        <v>7410</v>
      </c>
      <c r="W618" s="8">
        <v>7049</v>
      </c>
      <c r="X618" s="8">
        <v>8279</v>
      </c>
      <c r="Y618" s="8">
        <v>7682</v>
      </c>
      <c r="Z618" s="8">
        <v>9667</v>
      </c>
      <c r="AA618" s="8">
        <v>8517</v>
      </c>
      <c r="AB618" s="8">
        <v>8939</v>
      </c>
      <c r="AC618" s="8">
        <v>3555.37093625329</v>
      </c>
      <c r="AD618" s="8">
        <v>4673.4235781854804</v>
      </c>
      <c r="AE618" s="8">
        <v>4030.1475073809102</v>
      </c>
      <c r="AF618" s="8">
        <v>6182.19461697723</v>
      </c>
      <c r="AG618" s="8">
        <v>5908.7301587301599</v>
      </c>
      <c r="AH618" s="8">
        <v>9444.4444444444507</v>
      </c>
      <c r="AI618" s="8">
        <v>7081.0810810810799</v>
      </c>
      <c r="AJ618" s="8">
        <v>7857.1428571428596</v>
      </c>
      <c r="AK618" s="8">
        <v>7148.875</v>
      </c>
      <c r="AL618" s="8">
        <v>4626.0464464921597</v>
      </c>
      <c r="AM618" s="8">
        <v>7996.75</v>
      </c>
      <c r="AN618" s="8">
        <v>6091.5668975244325</v>
      </c>
      <c r="AP618" s="5">
        <f t="shared" si="81"/>
        <v>7837.25</v>
      </c>
      <c r="AQ618" s="5">
        <f t="shared" si="82"/>
        <v>8701.25</v>
      </c>
      <c r="AR618" s="5">
        <f t="shared" si="83"/>
        <v>5632.692629139764</v>
      </c>
      <c r="AS618" s="5">
        <f t="shared" si="84"/>
        <v>7572.8496353496375</v>
      </c>
      <c r="AT618" s="5">
        <f t="shared" si="85"/>
        <v>545</v>
      </c>
      <c r="AU618" s="5" t="str">
        <f t="shared" si="87"/>
        <v>Romania</v>
      </c>
      <c r="AW618" s="5">
        <f t="shared" si="86"/>
        <v>545</v>
      </c>
    </row>
    <row r="619" spans="1:49" x14ac:dyDescent="0.2">
      <c r="A619" s="7" t="s">
        <v>3132</v>
      </c>
      <c r="B619" s="7" t="s">
        <v>1590</v>
      </c>
      <c r="C619" s="7" t="s">
        <v>1591</v>
      </c>
      <c r="D619" s="7">
        <v>128540</v>
      </c>
      <c r="E619" s="8">
        <v>8159</v>
      </c>
      <c r="F619" s="8">
        <v>8556</v>
      </c>
      <c r="G619" s="8">
        <v>8425</v>
      </c>
      <c r="H619" s="8"/>
      <c r="I619" s="8">
        <v>8056</v>
      </c>
      <c r="J619" s="8">
        <v>9231</v>
      </c>
      <c r="K619" s="8">
        <v>7929</v>
      </c>
      <c r="L619" s="8">
        <v>7616</v>
      </c>
      <c r="M619" s="8">
        <v>5697.6744186046499</v>
      </c>
      <c r="N619" s="8">
        <v>7777.7777777777801</v>
      </c>
      <c r="O619" s="8">
        <v>6577.3809523809496</v>
      </c>
      <c r="P619" s="8"/>
      <c r="Q619" s="8">
        <v>6666.6666666666697</v>
      </c>
      <c r="R619" s="8">
        <v>8666.6666666666697</v>
      </c>
      <c r="S619" s="8">
        <v>6296.2962962963002</v>
      </c>
      <c r="T619" s="8">
        <v>5707.3170731707296</v>
      </c>
      <c r="U619" s="8">
        <v>8504</v>
      </c>
      <c r="V619" s="8">
        <v>7593</v>
      </c>
      <c r="W619" s="8">
        <v>7423</v>
      </c>
      <c r="X619" s="8"/>
      <c r="Y619" s="8">
        <v>8667</v>
      </c>
      <c r="Z619" s="8">
        <v>9091</v>
      </c>
      <c r="AA619" s="8">
        <v>8161</v>
      </c>
      <c r="AB619" s="8">
        <v>7594</v>
      </c>
      <c r="AC619" s="8">
        <v>7833.3333333333303</v>
      </c>
      <c r="AD619" s="8">
        <v>6969.69696969697</v>
      </c>
      <c r="AE619" s="8">
        <v>5619.0476190476202</v>
      </c>
      <c r="AF619" s="8"/>
      <c r="AG619" s="8">
        <v>7142.8571428571404</v>
      </c>
      <c r="AH619" s="8">
        <v>8461.5384615384592</v>
      </c>
      <c r="AI619" s="8">
        <v>6382.9787234042597</v>
      </c>
      <c r="AJ619" s="8">
        <v>5894.7368421052597</v>
      </c>
      <c r="AK619" s="8">
        <v>8281.7142857142862</v>
      </c>
      <c r="AL619" s="8">
        <v>6769.9685502233924</v>
      </c>
      <c r="AM619" s="8">
        <v>8147.5714285714284</v>
      </c>
      <c r="AN619" s="8">
        <v>6900.5984417118625</v>
      </c>
      <c r="AP619" s="5">
        <f t="shared" si="81"/>
        <v>8208</v>
      </c>
      <c r="AQ619" s="5">
        <f t="shared" si="82"/>
        <v>8378.25</v>
      </c>
      <c r="AR619" s="5">
        <f t="shared" si="83"/>
        <v>6834.2366757000918</v>
      </c>
      <c r="AS619" s="5">
        <f t="shared" si="84"/>
        <v>6970.5277924762795</v>
      </c>
      <c r="AT619" s="5">
        <f t="shared" si="85"/>
        <v>559</v>
      </c>
      <c r="AU619" s="5" t="str">
        <f t="shared" si="87"/>
        <v>Romania</v>
      </c>
      <c r="AW619" s="5">
        <f t="shared" si="86"/>
        <v>559</v>
      </c>
    </row>
    <row r="620" spans="1:49" x14ac:dyDescent="0.2">
      <c r="A620" s="7" t="s">
        <v>3132</v>
      </c>
      <c r="B620" s="7" t="s">
        <v>1593</v>
      </c>
      <c r="C620" s="7" t="s">
        <v>1594</v>
      </c>
      <c r="D620" s="7">
        <v>86400</v>
      </c>
      <c r="E620" s="8">
        <v>6552</v>
      </c>
      <c r="F620" s="8">
        <v>7159</v>
      </c>
      <c r="G620" s="8">
        <v>7396</v>
      </c>
      <c r="H620" s="8">
        <v>7272</v>
      </c>
      <c r="I620" s="8">
        <v>7089</v>
      </c>
      <c r="J620" s="8">
        <v>8134</v>
      </c>
      <c r="K620" s="8">
        <v>6990</v>
      </c>
      <c r="L620" s="8">
        <v>8005</v>
      </c>
      <c r="M620" s="8">
        <v>4225.5266418835199</v>
      </c>
      <c r="N620" s="8">
        <v>4716.31205673759</v>
      </c>
      <c r="O620" s="8">
        <v>5205.3872053872101</v>
      </c>
      <c r="P620" s="8">
        <v>4738.9162561576404</v>
      </c>
      <c r="Q620" s="8">
        <v>4448.3706321162099</v>
      </c>
      <c r="R620" s="8">
        <v>6616.9544740973297</v>
      </c>
      <c r="S620" s="8">
        <v>4760.2339181286598</v>
      </c>
      <c r="T620" s="8">
        <v>6339.8692810457496</v>
      </c>
      <c r="U620" s="8">
        <v>8784</v>
      </c>
      <c r="V620" s="8">
        <v>8704</v>
      </c>
      <c r="W620" s="8">
        <v>8889</v>
      </c>
      <c r="X620" s="8">
        <v>7724</v>
      </c>
      <c r="Y620" s="8">
        <v>8714</v>
      </c>
      <c r="Z620" s="8">
        <v>9042</v>
      </c>
      <c r="AA620" s="8">
        <v>8099</v>
      </c>
      <c r="AB620" s="8">
        <v>9028</v>
      </c>
      <c r="AC620" s="8">
        <v>7586.2068965517201</v>
      </c>
      <c r="AD620" s="8">
        <v>7631.5789473684199</v>
      </c>
      <c r="AE620" s="8">
        <v>8290.5982905982892</v>
      </c>
      <c r="AF620" s="8">
        <v>5396.8253968254003</v>
      </c>
      <c r="AG620" s="8">
        <v>7427.5362318840598</v>
      </c>
      <c r="AH620" s="8">
        <v>8296.2962962962993</v>
      </c>
      <c r="AI620" s="8">
        <v>6318.6813186813197</v>
      </c>
      <c r="AJ620" s="8">
        <v>7777.7777777777801</v>
      </c>
      <c r="AK620" s="8">
        <v>7324.625</v>
      </c>
      <c r="AL620" s="8">
        <v>5131.4463081942386</v>
      </c>
      <c r="AM620" s="8">
        <v>8623</v>
      </c>
      <c r="AN620" s="8">
        <v>7340.6876444979116</v>
      </c>
      <c r="AP620" s="5">
        <f t="shared" si="81"/>
        <v>7554.5</v>
      </c>
      <c r="AQ620" s="5">
        <f t="shared" si="82"/>
        <v>8720.75</v>
      </c>
      <c r="AR620" s="5">
        <f t="shared" si="83"/>
        <v>5380.8689123091181</v>
      </c>
      <c r="AS620" s="5">
        <f t="shared" si="84"/>
        <v>7455.0729061598649</v>
      </c>
      <c r="AT620" s="5">
        <f t="shared" si="85"/>
        <v>530</v>
      </c>
      <c r="AU620" s="5" t="str">
        <f t="shared" si="87"/>
        <v>Romania</v>
      </c>
      <c r="AW620" s="5">
        <f t="shared" si="86"/>
        <v>530</v>
      </c>
    </row>
    <row r="621" spans="1:49" x14ac:dyDescent="0.2">
      <c r="A621" s="7" t="s">
        <v>3132</v>
      </c>
      <c r="B621" s="7" t="s">
        <v>1596</v>
      </c>
      <c r="C621" s="7" t="s">
        <v>1597</v>
      </c>
      <c r="D621" s="7">
        <v>69451</v>
      </c>
      <c r="E621" s="8">
        <v>6605</v>
      </c>
      <c r="F621" s="8">
        <v>7017</v>
      </c>
      <c r="G621" s="8">
        <v>7218</v>
      </c>
      <c r="H621" s="8">
        <v>7069</v>
      </c>
      <c r="I621" s="8">
        <v>6582</v>
      </c>
      <c r="J621" s="8">
        <v>8421</v>
      </c>
      <c r="K621" s="8">
        <v>7644</v>
      </c>
      <c r="L621" s="8">
        <v>7985</v>
      </c>
      <c r="M621" s="8">
        <v>3694.22215415247</v>
      </c>
      <c r="N621" s="8">
        <v>3986.6638140065602</v>
      </c>
      <c r="O621" s="8">
        <v>4047.8432589986401</v>
      </c>
      <c r="P621" s="8">
        <v>3920.7843137254899</v>
      </c>
      <c r="Q621" s="8">
        <v>4064.4826188304501</v>
      </c>
      <c r="R621" s="8">
        <v>6764.7058823529396</v>
      </c>
      <c r="S621" s="8">
        <v>4680.4670912951196</v>
      </c>
      <c r="T621" s="8">
        <v>6047.2813238770696</v>
      </c>
      <c r="U621" s="8">
        <v>8028</v>
      </c>
      <c r="V621" s="8">
        <v>8569</v>
      </c>
      <c r="W621" s="8">
        <v>8412</v>
      </c>
      <c r="X621" s="8">
        <v>7989</v>
      </c>
      <c r="Y621" s="8">
        <v>8147</v>
      </c>
      <c r="Z621" s="8">
        <v>9470</v>
      </c>
      <c r="AA621" s="8">
        <v>8126</v>
      </c>
      <c r="AB621" s="8">
        <v>8222</v>
      </c>
      <c r="AC621" s="8">
        <v>6208.0808080808101</v>
      </c>
      <c r="AD621" s="8">
        <v>6763.0252100840298</v>
      </c>
      <c r="AE621" s="8">
        <v>6142.6758060421398</v>
      </c>
      <c r="AF621" s="8">
        <v>4829.50680272109</v>
      </c>
      <c r="AG621" s="8">
        <v>6655.4307116104901</v>
      </c>
      <c r="AH621" s="8">
        <v>9000</v>
      </c>
      <c r="AI621" s="8">
        <v>5530.7994757535998</v>
      </c>
      <c r="AJ621" s="8">
        <v>6956.5217391304304</v>
      </c>
      <c r="AK621" s="8">
        <v>7317.625</v>
      </c>
      <c r="AL621" s="8">
        <v>4650.8063071548422</v>
      </c>
      <c r="AM621" s="8">
        <v>8370.375</v>
      </c>
      <c r="AN621" s="8">
        <v>6510.7550691778242</v>
      </c>
      <c r="AP621" s="5">
        <f t="shared" si="81"/>
        <v>7658</v>
      </c>
      <c r="AQ621" s="5">
        <f t="shared" si="82"/>
        <v>8491.25</v>
      </c>
      <c r="AR621" s="5">
        <f t="shared" si="83"/>
        <v>5095.5442460162139</v>
      </c>
      <c r="AS621" s="5">
        <f t="shared" si="84"/>
        <v>7035.6879816236305</v>
      </c>
      <c r="AT621" s="5">
        <f t="shared" si="85"/>
        <v>534</v>
      </c>
      <c r="AU621" s="5" t="str">
        <f t="shared" si="87"/>
        <v>Romania</v>
      </c>
      <c r="AW621" s="5">
        <f t="shared" si="86"/>
        <v>534</v>
      </c>
    </row>
    <row r="622" spans="1:49" x14ac:dyDescent="0.2">
      <c r="A622" s="7" t="s">
        <v>3132</v>
      </c>
      <c r="B622" s="7" t="s">
        <v>1599</v>
      </c>
      <c r="C622" s="7" t="s">
        <v>1600</v>
      </c>
      <c r="D622" s="7">
        <v>110291</v>
      </c>
      <c r="E622" s="8">
        <v>7482</v>
      </c>
      <c r="F622" s="8">
        <v>8485</v>
      </c>
      <c r="G622" s="8">
        <v>7773</v>
      </c>
      <c r="H622" s="8">
        <v>7389</v>
      </c>
      <c r="I622" s="8">
        <v>8524</v>
      </c>
      <c r="J622" s="8">
        <v>8252</v>
      </c>
      <c r="K622" s="8">
        <v>6438</v>
      </c>
      <c r="L622" s="8">
        <v>7655</v>
      </c>
      <c r="M622" s="8">
        <v>4783.0648696033304</v>
      </c>
      <c r="N622" s="8">
        <v>6031.3531353135304</v>
      </c>
      <c r="O622" s="8">
        <v>4862.7313625679099</v>
      </c>
      <c r="P622" s="8">
        <v>5517.2413793103497</v>
      </c>
      <c r="Q622" s="8">
        <v>6304.7619047619</v>
      </c>
      <c r="R622" s="8">
        <v>6488.8888888888896</v>
      </c>
      <c r="S622" s="8">
        <v>3921.4285714285702</v>
      </c>
      <c r="T622" s="8">
        <v>5273.2240437158498</v>
      </c>
      <c r="U622" s="8">
        <v>8474</v>
      </c>
      <c r="V622" s="8">
        <v>8486</v>
      </c>
      <c r="W622" s="8">
        <v>7370</v>
      </c>
      <c r="X622" s="8">
        <v>7928</v>
      </c>
      <c r="Y622" s="8">
        <v>8442</v>
      </c>
      <c r="Z622" s="8">
        <v>8431</v>
      </c>
      <c r="AA622" s="8">
        <v>6724</v>
      </c>
      <c r="AB622" s="8">
        <v>7834</v>
      </c>
      <c r="AC622" s="8">
        <v>6450</v>
      </c>
      <c r="AD622" s="8">
        <v>5888.8888888888896</v>
      </c>
      <c r="AE622" s="8">
        <v>4518.5394315829099</v>
      </c>
      <c r="AF622" s="8">
        <v>6149.0683229813703</v>
      </c>
      <c r="AG622" s="8">
        <v>6196.0784313725499</v>
      </c>
      <c r="AH622" s="8">
        <v>6636.3636363636397</v>
      </c>
      <c r="AI622" s="8">
        <v>4289.8671096345497</v>
      </c>
      <c r="AJ622" s="8">
        <v>5405.1724137930996</v>
      </c>
      <c r="AK622" s="8">
        <v>7749.75</v>
      </c>
      <c r="AL622" s="8">
        <v>5397.8367694487915</v>
      </c>
      <c r="AM622" s="8">
        <v>7961.125</v>
      </c>
      <c r="AN622" s="8">
        <v>5691.7472793271263</v>
      </c>
      <c r="AP622" s="5">
        <f t="shared" si="81"/>
        <v>7717.25</v>
      </c>
      <c r="AQ622" s="5">
        <f t="shared" si="82"/>
        <v>7857.75</v>
      </c>
      <c r="AR622" s="5">
        <f t="shared" si="83"/>
        <v>5501.1089576211116</v>
      </c>
      <c r="AS622" s="5">
        <f t="shared" si="84"/>
        <v>5631.870397790959</v>
      </c>
      <c r="AT622" s="5">
        <f t="shared" si="85"/>
        <v>538</v>
      </c>
      <c r="AU622" s="5" t="str">
        <f t="shared" si="87"/>
        <v>Romania</v>
      </c>
      <c r="AW622" s="5">
        <f t="shared" si="86"/>
        <v>538</v>
      </c>
    </row>
    <row r="623" spans="1:49" x14ac:dyDescent="0.2">
      <c r="A623" s="7" t="s">
        <v>3132</v>
      </c>
      <c r="B623" s="7" t="s">
        <v>1602</v>
      </c>
      <c r="C623" s="7" t="s">
        <v>1603</v>
      </c>
      <c r="D623" s="7">
        <v>123441</v>
      </c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P623" s="5">
        <f t="shared" si="81"/>
        <v>99999</v>
      </c>
      <c r="AQ623" s="5">
        <f t="shared" si="82"/>
        <v>99999</v>
      </c>
      <c r="AR623" s="5">
        <f t="shared" si="83"/>
        <v>99999</v>
      </c>
      <c r="AS623" s="5">
        <f t="shared" si="84"/>
        <v>99999</v>
      </c>
      <c r="AT623" s="5">
        <f t="shared" si="85"/>
        <v>585</v>
      </c>
      <c r="AU623" s="5" t="str">
        <f t="shared" si="87"/>
        <v>Romania</v>
      </c>
      <c r="AW623" s="5">
        <f t="shared" si="86"/>
        <v>585</v>
      </c>
    </row>
    <row r="624" spans="1:49" x14ac:dyDescent="0.2">
      <c r="A624" s="7" t="s">
        <v>3132</v>
      </c>
      <c r="B624" s="7" t="s">
        <v>1604</v>
      </c>
      <c r="C624" s="7" t="s">
        <v>1605</v>
      </c>
      <c r="D624" s="7">
        <v>107800</v>
      </c>
      <c r="E624" s="8">
        <v>7856</v>
      </c>
      <c r="F624" s="8">
        <v>8681</v>
      </c>
      <c r="G624" s="8">
        <v>8604</v>
      </c>
      <c r="H624" s="8">
        <v>9167</v>
      </c>
      <c r="I624" s="8">
        <v>8750</v>
      </c>
      <c r="J624" s="8">
        <v>9091</v>
      </c>
      <c r="K624" s="8">
        <v>8243</v>
      </c>
      <c r="L624" s="8">
        <v>7680</v>
      </c>
      <c r="M624" s="8">
        <v>5363.6363636363603</v>
      </c>
      <c r="N624" s="8">
        <v>7444.4444444444398</v>
      </c>
      <c r="O624" s="8">
        <v>6849.0878938640099</v>
      </c>
      <c r="P624" s="8">
        <v>8571.4285714285706</v>
      </c>
      <c r="Q624" s="8">
        <v>7142.8571428571404</v>
      </c>
      <c r="R624" s="8">
        <v>8461.5384615384592</v>
      </c>
      <c r="S624" s="8">
        <v>5947.0899470899503</v>
      </c>
      <c r="T624" s="8">
        <v>5438.5964912280697</v>
      </c>
      <c r="U624" s="8">
        <v>8688</v>
      </c>
      <c r="V624" s="8">
        <v>8296</v>
      </c>
      <c r="W624" s="8">
        <v>8650</v>
      </c>
      <c r="X624" s="8">
        <v>10000</v>
      </c>
      <c r="Y624" s="8">
        <v>8750</v>
      </c>
      <c r="Z624" s="8">
        <v>9091</v>
      </c>
      <c r="AA624" s="8">
        <v>8202</v>
      </c>
      <c r="AB624" s="8">
        <v>7708</v>
      </c>
      <c r="AC624" s="8">
        <v>6733.3333333333303</v>
      </c>
      <c r="AD624" s="8">
        <v>7222.2222222222199</v>
      </c>
      <c r="AE624" s="8">
        <v>7337.2206025267296</v>
      </c>
      <c r="AF624" s="8">
        <v>10000</v>
      </c>
      <c r="AG624" s="8">
        <v>7142.8571428571404</v>
      </c>
      <c r="AH624" s="8">
        <v>8461.5384615384592</v>
      </c>
      <c r="AI624" s="8">
        <v>5895.6916099773198</v>
      </c>
      <c r="AJ624" s="8">
        <v>5672.95597484277</v>
      </c>
      <c r="AK624" s="8">
        <v>8509</v>
      </c>
      <c r="AL624" s="8">
        <v>6902.334914510875</v>
      </c>
      <c r="AM624" s="8">
        <v>8673.125</v>
      </c>
      <c r="AN624" s="8">
        <v>7308.2274184122471</v>
      </c>
      <c r="AP624" s="5">
        <f t="shared" si="81"/>
        <v>8441</v>
      </c>
      <c r="AQ624" s="5">
        <f t="shared" si="82"/>
        <v>8437.75</v>
      </c>
      <c r="AR624" s="5">
        <f t="shared" si="83"/>
        <v>7112.3021228284388</v>
      </c>
      <c r="AS624" s="5">
        <f t="shared" si="84"/>
        <v>6793.2607973039221</v>
      </c>
      <c r="AT624" s="5">
        <f t="shared" si="85"/>
        <v>565</v>
      </c>
      <c r="AU624" s="5" t="str">
        <f t="shared" si="87"/>
        <v>Romania</v>
      </c>
      <c r="AW624" s="5">
        <f t="shared" si="86"/>
        <v>565</v>
      </c>
    </row>
    <row r="625" spans="1:49" x14ac:dyDescent="0.2">
      <c r="A625" s="7" t="s">
        <v>3132</v>
      </c>
      <c r="B625" s="7" t="s">
        <v>1606</v>
      </c>
      <c r="C625" s="7" t="s">
        <v>1607</v>
      </c>
      <c r="D625" s="7">
        <v>123309</v>
      </c>
      <c r="E625" s="8">
        <v>6770</v>
      </c>
      <c r="F625" s="8">
        <v>7782</v>
      </c>
      <c r="G625" s="8">
        <v>7444</v>
      </c>
      <c r="H625" s="8">
        <v>8171</v>
      </c>
      <c r="I625" s="8">
        <v>7359</v>
      </c>
      <c r="J625" s="8">
        <v>8556</v>
      </c>
      <c r="K625" s="8">
        <v>8267</v>
      </c>
      <c r="L625" s="8">
        <v>7573</v>
      </c>
      <c r="M625" s="8">
        <v>3714.6371463714599</v>
      </c>
      <c r="N625" s="8">
        <v>5179.8561151079102</v>
      </c>
      <c r="O625" s="8">
        <v>5021.0970464134998</v>
      </c>
      <c r="P625" s="8">
        <v>6106.19469026549</v>
      </c>
      <c r="Q625" s="8">
        <v>4652.0618556701002</v>
      </c>
      <c r="R625" s="8">
        <v>7560.9756097561003</v>
      </c>
      <c r="S625" s="8">
        <v>5916.6666666666697</v>
      </c>
      <c r="T625" s="8">
        <v>5464.4012944983797</v>
      </c>
      <c r="U625" s="8">
        <v>8309</v>
      </c>
      <c r="V625" s="8">
        <v>9375</v>
      </c>
      <c r="W625" s="8">
        <v>9589</v>
      </c>
      <c r="X625" s="8">
        <v>9000</v>
      </c>
      <c r="Y625" s="8">
        <v>9556</v>
      </c>
      <c r="Z625" s="8">
        <v>8889</v>
      </c>
      <c r="AA625" s="8">
        <v>8441</v>
      </c>
      <c r="AB625" s="8">
        <v>7842</v>
      </c>
      <c r="AC625" s="8">
        <v>6405.2287581699302</v>
      </c>
      <c r="AD625" s="8">
        <v>8947.3684210526299</v>
      </c>
      <c r="AE625" s="8">
        <v>9166.6666666666697</v>
      </c>
      <c r="AF625" s="8">
        <v>8333.3333333333303</v>
      </c>
      <c r="AG625" s="8">
        <v>8888.8888888888905</v>
      </c>
      <c r="AH625" s="8">
        <v>8000</v>
      </c>
      <c r="AI625" s="8">
        <v>6516.2907268170402</v>
      </c>
      <c r="AJ625" s="8">
        <v>6029.9145299145302</v>
      </c>
      <c r="AK625" s="8">
        <v>7740.25</v>
      </c>
      <c r="AL625" s="8">
        <v>5451.9863030937013</v>
      </c>
      <c r="AM625" s="8">
        <v>8875.125</v>
      </c>
      <c r="AN625" s="8">
        <v>7785.9614156053776</v>
      </c>
      <c r="AP625" s="5">
        <f t="shared" si="81"/>
        <v>7938.75</v>
      </c>
      <c r="AQ625" s="5">
        <f t="shared" si="82"/>
        <v>8682</v>
      </c>
      <c r="AR625" s="5">
        <f t="shared" si="83"/>
        <v>5940.0600233713476</v>
      </c>
      <c r="AS625" s="5">
        <f t="shared" si="84"/>
        <v>7358.773536405115</v>
      </c>
      <c r="AT625" s="5">
        <f t="shared" si="85"/>
        <v>548</v>
      </c>
      <c r="AU625" s="5" t="str">
        <f t="shared" si="87"/>
        <v>Romania</v>
      </c>
      <c r="AW625" s="5">
        <f t="shared" si="86"/>
        <v>548</v>
      </c>
    </row>
    <row r="626" spans="1:49" x14ac:dyDescent="0.2">
      <c r="A626" s="7" t="s">
        <v>3132</v>
      </c>
      <c r="B626" s="7" t="s">
        <v>1608</v>
      </c>
      <c r="C626" s="7" t="s">
        <v>1609</v>
      </c>
      <c r="D626" s="7">
        <v>88066</v>
      </c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P626" s="5">
        <f t="shared" si="81"/>
        <v>99999</v>
      </c>
      <c r="AQ626" s="5">
        <f t="shared" si="82"/>
        <v>99999</v>
      </c>
      <c r="AR626" s="5">
        <f t="shared" si="83"/>
        <v>99999</v>
      </c>
      <c r="AS626" s="5">
        <f t="shared" si="84"/>
        <v>99999</v>
      </c>
      <c r="AT626" s="5">
        <f t="shared" si="85"/>
        <v>585</v>
      </c>
      <c r="AU626" s="5" t="str">
        <f t="shared" si="87"/>
        <v>Romania</v>
      </c>
      <c r="AW626" s="5">
        <f t="shared" si="86"/>
        <v>585</v>
      </c>
    </row>
    <row r="627" spans="1:49" x14ac:dyDescent="0.2">
      <c r="A627" s="7" t="s">
        <v>3132</v>
      </c>
      <c r="B627" s="7" t="s">
        <v>1610</v>
      </c>
      <c r="C627" s="7" t="s">
        <v>1611</v>
      </c>
      <c r="D627" s="7">
        <v>96500</v>
      </c>
      <c r="E627" s="8">
        <v>6759</v>
      </c>
      <c r="F627" s="8">
        <v>8512</v>
      </c>
      <c r="G627" s="8">
        <v>8526</v>
      </c>
      <c r="H627" s="8">
        <v>8499</v>
      </c>
      <c r="I627" s="8">
        <v>8203</v>
      </c>
      <c r="J627" s="8">
        <v>8360</v>
      </c>
      <c r="K627" s="8">
        <v>8042</v>
      </c>
      <c r="L627" s="8">
        <v>8228</v>
      </c>
      <c r="M627" s="8">
        <v>4251.7289073305701</v>
      </c>
      <c r="N627" s="8">
        <v>8144.0050807329999</v>
      </c>
      <c r="O627" s="8">
        <v>8404.1306129183195</v>
      </c>
      <c r="P627" s="8">
        <v>7000</v>
      </c>
      <c r="Q627" s="8">
        <v>6106.19469026549</v>
      </c>
      <c r="R627" s="8">
        <v>6956.5217391304304</v>
      </c>
      <c r="S627" s="8">
        <v>6553.2544378698203</v>
      </c>
      <c r="T627" s="8">
        <v>6582.1428571428596</v>
      </c>
      <c r="U627" s="8">
        <v>8184</v>
      </c>
      <c r="V627" s="8">
        <v>9317</v>
      </c>
      <c r="W627" s="8">
        <v>9158</v>
      </c>
      <c r="X627" s="8">
        <v>8860</v>
      </c>
      <c r="Y627" s="8">
        <v>9545</v>
      </c>
      <c r="Z627" s="8">
        <v>8796</v>
      </c>
      <c r="AA627" s="8">
        <v>8258</v>
      </c>
      <c r="AB627" s="8">
        <v>8593</v>
      </c>
      <c r="AC627" s="8">
        <v>6577.0609318996403</v>
      </c>
      <c r="AD627" s="8">
        <v>9382.8284835979393</v>
      </c>
      <c r="AE627" s="8">
        <v>9066.1185807656402</v>
      </c>
      <c r="AF627" s="8">
        <v>8076.9230769230799</v>
      </c>
      <c r="AG627" s="8">
        <v>9166.6666666666697</v>
      </c>
      <c r="AH627" s="8">
        <v>8039.2156862745096</v>
      </c>
      <c r="AI627" s="8">
        <v>7204.7670639219896</v>
      </c>
      <c r="AJ627" s="8">
        <v>7594.4444444444398</v>
      </c>
      <c r="AK627" s="8">
        <v>8141.125</v>
      </c>
      <c r="AL627" s="8">
        <v>6749.7472906738121</v>
      </c>
      <c r="AM627" s="8">
        <v>8838.875</v>
      </c>
      <c r="AN627" s="8">
        <v>8138.5031168117384</v>
      </c>
      <c r="AP627" s="5">
        <f t="shared" si="81"/>
        <v>8208.25</v>
      </c>
      <c r="AQ627" s="5">
        <f t="shared" si="82"/>
        <v>8798</v>
      </c>
      <c r="AR627" s="5">
        <f t="shared" si="83"/>
        <v>6639.6227448817208</v>
      </c>
      <c r="AS627" s="5">
        <f t="shared" si="84"/>
        <v>8001.2734653269017</v>
      </c>
      <c r="AT627" s="5">
        <f t="shared" si="85"/>
        <v>560</v>
      </c>
      <c r="AU627" s="5" t="str">
        <f t="shared" si="87"/>
        <v>Romania</v>
      </c>
      <c r="AW627" s="5">
        <f t="shared" si="86"/>
        <v>560</v>
      </c>
    </row>
    <row r="628" spans="1:49" x14ac:dyDescent="0.2">
      <c r="A628" s="7" t="s">
        <v>3132</v>
      </c>
      <c r="B628" s="7" t="s">
        <v>1612</v>
      </c>
      <c r="C628" s="7" t="s">
        <v>1613</v>
      </c>
      <c r="D628" s="7">
        <v>110237</v>
      </c>
      <c r="E628" s="8">
        <v>5489</v>
      </c>
      <c r="F628" s="8">
        <v>6924</v>
      </c>
      <c r="G628" s="8">
        <v>6430</v>
      </c>
      <c r="H628" s="8">
        <v>6657</v>
      </c>
      <c r="I628" s="8">
        <v>5563</v>
      </c>
      <c r="J628" s="8">
        <v>9068</v>
      </c>
      <c r="K628" s="8">
        <v>6642</v>
      </c>
      <c r="L628" s="8">
        <v>7205</v>
      </c>
      <c r="M628" s="8">
        <v>2470.3397691111199</v>
      </c>
      <c r="N628" s="8">
        <v>4111.9034924020298</v>
      </c>
      <c r="O628" s="8">
        <v>3641.20265007839</v>
      </c>
      <c r="P628" s="8">
        <v>4044.58850502016</v>
      </c>
      <c r="Q628" s="8">
        <v>2686.80090401402</v>
      </c>
      <c r="R628" s="8">
        <v>7209.3023255813996</v>
      </c>
      <c r="S628" s="8">
        <v>4527.3631840795997</v>
      </c>
      <c r="T628" s="8">
        <v>5007.4906367041203</v>
      </c>
      <c r="U628" s="8">
        <v>7422</v>
      </c>
      <c r="V628" s="8">
        <v>8442</v>
      </c>
      <c r="W628" s="8">
        <v>8629</v>
      </c>
      <c r="X628" s="8">
        <v>7225</v>
      </c>
      <c r="Y628" s="8">
        <v>8179</v>
      </c>
      <c r="Z628" s="8">
        <v>9615</v>
      </c>
      <c r="AA628" s="8">
        <v>6959</v>
      </c>
      <c r="AB628" s="8">
        <v>7417</v>
      </c>
      <c r="AC628" s="8">
        <v>4870.5501618122998</v>
      </c>
      <c r="AD628" s="8">
        <v>6780.8409913673104</v>
      </c>
      <c r="AE628" s="8">
        <v>6961.6402116402096</v>
      </c>
      <c r="AF628" s="8">
        <v>5399.3055555555602</v>
      </c>
      <c r="AG628" s="8">
        <v>6868.6868686868702</v>
      </c>
      <c r="AH628" s="8">
        <v>9285.7142857142899</v>
      </c>
      <c r="AI628" s="8">
        <v>5017.1821305841904</v>
      </c>
      <c r="AJ628" s="8">
        <v>5503.0181086519096</v>
      </c>
      <c r="AK628" s="8">
        <v>6747.25</v>
      </c>
      <c r="AL628" s="8">
        <v>4212.3739333738549</v>
      </c>
      <c r="AM628" s="8">
        <v>7986</v>
      </c>
      <c r="AN628" s="8">
        <v>6335.8672892515797</v>
      </c>
      <c r="AP628" s="5">
        <f t="shared" si="81"/>
        <v>7119.5</v>
      </c>
      <c r="AQ628" s="5">
        <f t="shared" si="82"/>
        <v>8042.5</v>
      </c>
      <c r="AR628" s="5">
        <f t="shared" si="83"/>
        <v>4695.1091110798607</v>
      </c>
      <c r="AS628" s="5">
        <f t="shared" si="84"/>
        <v>6668.6503484093155</v>
      </c>
      <c r="AT628" s="5">
        <f t="shared" si="85"/>
        <v>507</v>
      </c>
      <c r="AU628" s="5" t="str">
        <f t="shared" si="87"/>
        <v>Romania</v>
      </c>
      <c r="AW628" s="5">
        <f t="shared" si="86"/>
        <v>507</v>
      </c>
    </row>
    <row r="629" spans="1:49" x14ac:dyDescent="0.2">
      <c r="A629" s="7" t="s">
        <v>3132</v>
      </c>
      <c r="B629" s="7" t="s">
        <v>1614</v>
      </c>
      <c r="C629" s="7" t="s">
        <v>1615</v>
      </c>
      <c r="D629" s="7">
        <v>419033</v>
      </c>
      <c r="E629" s="8">
        <v>4690</v>
      </c>
      <c r="F629" s="8">
        <v>5313</v>
      </c>
      <c r="G629" s="8">
        <v>5046</v>
      </c>
      <c r="H629" s="8">
        <v>5668</v>
      </c>
      <c r="I629" s="8">
        <v>4937</v>
      </c>
      <c r="J629" s="8">
        <v>6859</v>
      </c>
      <c r="K629" s="8">
        <v>5761</v>
      </c>
      <c r="L629" s="8">
        <v>6895</v>
      </c>
      <c r="M629" s="8">
        <v>1490.8657619938899</v>
      </c>
      <c r="N629" s="8">
        <v>2058.4460544938402</v>
      </c>
      <c r="O629" s="8">
        <v>1941.2400575516001</v>
      </c>
      <c r="P629" s="8">
        <v>2344.2319923918899</v>
      </c>
      <c r="Q629" s="8">
        <v>1817.68583264364</v>
      </c>
      <c r="R629" s="8">
        <v>4000</v>
      </c>
      <c r="S629" s="8">
        <v>2959.8399525785399</v>
      </c>
      <c r="T629" s="8">
        <v>4137.4578567910503</v>
      </c>
      <c r="U629" s="8">
        <v>6449</v>
      </c>
      <c r="V629" s="8">
        <v>6963</v>
      </c>
      <c r="W629" s="8">
        <v>6709</v>
      </c>
      <c r="X629" s="8">
        <v>6562</v>
      </c>
      <c r="Y629" s="8">
        <v>7807</v>
      </c>
      <c r="Z629" s="8">
        <v>8093</v>
      </c>
      <c r="AA629" s="8">
        <v>6148</v>
      </c>
      <c r="AB629" s="8">
        <v>7495</v>
      </c>
      <c r="AC629" s="8">
        <v>3318.4413944877101</v>
      </c>
      <c r="AD629" s="8">
        <v>4114.9173955296401</v>
      </c>
      <c r="AE629" s="8">
        <v>4045.2053795689199</v>
      </c>
      <c r="AF629" s="8">
        <v>4038.0683346784999</v>
      </c>
      <c r="AG629" s="8">
        <v>5438.8379204892999</v>
      </c>
      <c r="AH629" s="8">
        <v>6266.6666666666697</v>
      </c>
      <c r="AI629" s="8">
        <v>3417.83552927344</v>
      </c>
      <c r="AJ629" s="8">
        <v>4776.6549157853497</v>
      </c>
      <c r="AK629" s="8">
        <v>5646.125</v>
      </c>
      <c r="AL629" s="8">
        <v>2593.7209385555561</v>
      </c>
      <c r="AM629" s="8">
        <v>7028.25</v>
      </c>
      <c r="AN629" s="8">
        <v>4427.0784420599412</v>
      </c>
      <c r="AP629" s="5">
        <f t="shared" si="81"/>
        <v>6113</v>
      </c>
      <c r="AQ629" s="5">
        <f t="shared" si="82"/>
        <v>7385.75</v>
      </c>
      <c r="AR629" s="5">
        <f t="shared" si="83"/>
        <v>3051.8431268810241</v>
      </c>
      <c r="AS629" s="5">
        <f t="shared" si="84"/>
        <v>4974.9987580536899</v>
      </c>
      <c r="AT629" s="5">
        <f t="shared" si="85"/>
        <v>463</v>
      </c>
      <c r="AU629" s="5" t="str">
        <f t="shared" si="87"/>
        <v>Romania</v>
      </c>
      <c r="AW629" s="5">
        <f t="shared" si="86"/>
        <v>463</v>
      </c>
    </row>
    <row r="630" spans="1:49" x14ac:dyDescent="0.2">
      <c r="A630" s="7" t="s">
        <v>3132</v>
      </c>
      <c r="B630" s="7" t="s">
        <v>1616</v>
      </c>
      <c r="C630" s="7" t="s">
        <v>1617</v>
      </c>
      <c r="D630" s="7">
        <v>500668</v>
      </c>
      <c r="E630" s="8">
        <v>4361</v>
      </c>
      <c r="F630" s="8">
        <v>4957</v>
      </c>
      <c r="G630" s="8">
        <v>5061</v>
      </c>
      <c r="H630" s="8">
        <v>4957</v>
      </c>
      <c r="I630" s="8">
        <v>4917</v>
      </c>
      <c r="J630" s="8">
        <v>6778</v>
      </c>
      <c r="K630" s="8">
        <v>5359</v>
      </c>
      <c r="L630" s="8">
        <v>5946</v>
      </c>
      <c r="M630" s="8">
        <v>1381.6554273946001</v>
      </c>
      <c r="N630" s="8">
        <v>1937.32952895942</v>
      </c>
      <c r="O630" s="8">
        <v>1854.5566054210601</v>
      </c>
      <c r="P630" s="8">
        <v>2090.8615920669899</v>
      </c>
      <c r="Q630" s="8">
        <v>1772.51461692058</v>
      </c>
      <c r="R630" s="8">
        <v>4112.7284046003297</v>
      </c>
      <c r="S630" s="8">
        <v>2294.9457445738799</v>
      </c>
      <c r="T630" s="8">
        <v>2672.6922468636799</v>
      </c>
      <c r="U630" s="8">
        <v>5954</v>
      </c>
      <c r="V630" s="8">
        <v>6441</v>
      </c>
      <c r="W630" s="8">
        <v>5988</v>
      </c>
      <c r="X630" s="8">
        <v>6624</v>
      </c>
      <c r="Y630" s="8">
        <v>7488</v>
      </c>
      <c r="Z630" s="8">
        <v>7776</v>
      </c>
      <c r="AA630" s="8">
        <v>5619</v>
      </c>
      <c r="AB630" s="8">
        <v>6251</v>
      </c>
      <c r="AC630" s="8">
        <v>2800.5321457688701</v>
      </c>
      <c r="AD630" s="8">
        <v>3558.41783049784</v>
      </c>
      <c r="AE630" s="8">
        <v>2891.9832355139702</v>
      </c>
      <c r="AF630" s="8">
        <v>4084.4044844044802</v>
      </c>
      <c r="AG630" s="8">
        <v>4671.3151673907496</v>
      </c>
      <c r="AH630" s="8">
        <v>5649.7498612784302</v>
      </c>
      <c r="AI630" s="8">
        <v>2806.4266560373599</v>
      </c>
      <c r="AJ630" s="8">
        <v>3092.5682038765799</v>
      </c>
      <c r="AK630" s="8">
        <v>5292</v>
      </c>
      <c r="AL630" s="8">
        <v>2264.6605208500678</v>
      </c>
      <c r="AM630" s="8">
        <v>6517.625</v>
      </c>
      <c r="AN630" s="8">
        <v>3694.4246980960352</v>
      </c>
      <c r="AP630" s="5">
        <f t="shared" si="81"/>
        <v>5750</v>
      </c>
      <c r="AQ630" s="5">
        <f t="shared" si="82"/>
        <v>6783.5</v>
      </c>
      <c r="AR630" s="5">
        <f t="shared" si="83"/>
        <v>2588.7485210050918</v>
      </c>
      <c r="AS630" s="5">
        <f t="shared" si="84"/>
        <v>4055.0149721457801</v>
      </c>
      <c r="AT630" s="5">
        <f t="shared" si="85"/>
        <v>434</v>
      </c>
      <c r="AU630" s="5" t="str">
        <f t="shared" si="87"/>
        <v>Romania</v>
      </c>
      <c r="AW630" s="5">
        <f t="shared" si="86"/>
        <v>434</v>
      </c>
    </row>
    <row r="631" spans="1:49" x14ac:dyDescent="0.2">
      <c r="A631" s="7" t="s">
        <v>3132</v>
      </c>
      <c r="B631" s="7" t="s">
        <v>1618</v>
      </c>
      <c r="C631" s="7" t="s">
        <v>1619</v>
      </c>
      <c r="D631" s="7">
        <v>322953</v>
      </c>
      <c r="E631" s="8">
        <v>5422</v>
      </c>
      <c r="F631" s="8">
        <v>6046</v>
      </c>
      <c r="G631" s="8">
        <v>6054</v>
      </c>
      <c r="H631" s="8">
        <v>6344</v>
      </c>
      <c r="I631" s="8">
        <v>5439</v>
      </c>
      <c r="J631" s="8">
        <v>8160</v>
      </c>
      <c r="K631" s="8">
        <v>6861</v>
      </c>
      <c r="L631" s="8">
        <v>7532</v>
      </c>
      <c r="M631" s="8">
        <v>2266.07702642185</v>
      </c>
      <c r="N631" s="8">
        <v>3257.3363431151201</v>
      </c>
      <c r="O631" s="8">
        <v>2877.7342389411401</v>
      </c>
      <c r="P631" s="8">
        <v>3383.0809901466</v>
      </c>
      <c r="Q631" s="8">
        <v>2489.2867023458598</v>
      </c>
      <c r="R631" s="8">
        <v>5739.1304347826099</v>
      </c>
      <c r="S631" s="8">
        <v>4133.9321477208996</v>
      </c>
      <c r="T631" s="8">
        <v>4876.0734199840699</v>
      </c>
      <c r="U631" s="8">
        <v>7736</v>
      </c>
      <c r="V631" s="8">
        <v>7861</v>
      </c>
      <c r="W631" s="8">
        <v>7938</v>
      </c>
      <c r="X631" s="8">
        <v>7934</v>
      </c>
      <c r="Y631" s="8">
        <v>7730</v>
      </c>
      <c r="Z631" s="8">
        <v>8375</v>
      </c>
      <c r="AA631" s="8">
        <v>7309</v>
      </c>
      <c r="AB631" s="8">
        <v>8078</v>
      </c>
      <c r="AC631" s="8">
        <v>5193.4156378600801</v>
      </c>
      <c r="AD631" s="8">
        <v>5936.50793650794</v>
      </c>
      <c r="AE631" s="8">
        <v>6128.6549707602298</v>
      </c>
      <c r="AF631" s="8">
        <v>5416.6666666666697</v>
      </c>
      <c r="AG631" s="8">
        <v>5905.48340548341</v>
      </c>
      <c r="AH631" s="8">
        <v>7142.8571428571404</v>
      </c>
      <c r="AI631" s="8">
        <v>4800.5807200929103</v>
      </c>
      <c r="AJ631" s="8">
        <v>5489.4993894993904</v>
      </c>
      <c r="AK631" s="8">
        <v>6482.25</v>
      </c>
      <c r="AL631" s="8">
        <v>3627.8314129322684</v>
      </c>
      <c r="AM631" s="8">
        <v>7870.125</v>
      </c>
      <c r="AN631" s="8">
        <v>5751.7082337159718</v>
      </c>
      <c r="AP631" s="5">
        <f t="shared" si="81"/>
        <v>6998</v>
      </c>
      <c r="AQ631" s="5">
        <f t="shared" si="82"/>
        <v>7873</v>
      </c>
      <c r="AR631" s="5">
        <f t="shared" si="83"/>
        <v>4124.3007389960085</v>
      </c>
      <c r="AS631" s="5">
        <f t="shared" si="84"/>
        <v>5834.6051644832132</v>
      </c>
      <c r="AT631" s="5">
        <f t="shared" si="85"/>
        <v>502</v>
      </c>
      <c r="AU631" s="5" t="str">
        <f t="shared" si="87"/>
        <v>Romania</v>
      </c>
      <c r="AW631" s="5">
        <f t="shared" si="86"/>
        <v>502</v>
      </c>
    </row>
    <row r="632" spans="1:49" x14ac:dyDescent="0.2">
      <c r="A632" s="7" t="s">
        <v>3132</v>
      </c>
      <c r="B632" s="7" t="s">
        <v>1620</v>
      </c>
      <c r="C632" s="7" t="s">
        <v>1621</v>
      </c>
      <c r="D632" s="7">
        <v>401516</v>
      </c>
      <c r="E632" s="8">
        <v>4102</v>
      </c>
      <c r="F632" s="8">
        <v>5243</v>
      </c>
      <c r="G632" s="8">
        <v>4546</v>
      </c>
      <c r="H632" s="8">
        <v>4989</v>
      </c>
      <c r="I632" s="8">
        <v>4639</v>
      </c>
      <c r="J632" s="8">
        <v>7139</v>
      </c>
      <c r="K632" s="8">
        <v>5484</v>
      </c>
      <c r="L632" s="8">
        <v>5877</v>
      </c>
      <c r="M632" s="8">
        <v>1164.0749360119901</v>
      </c>
      <c r="N632" s="8">
        <v>1894.67945105836</v>
      </c>
      <c r="O632" s="8">
        <v>1533.31815406334</v>
      </c>
      <c r="P632" s="8">
        <v>1905.6232422764899</v>
      </c>
      <c r="Q632" s="8">
        <v>1574.1483350088299</v>
      </c>
      <c r="R632" s="8">
        <v>4312.5499600319699</v>
      </c>
      <c r="S632" s="8">
        <v>2172.3184550435399</v>
      </c>
      <c r="T632" s="8">
        <v>2425.55914574395</v>
      </c>
      <c r="U632" s="8">
        <v>5380</v>
      </c>
      <c r="V632" s="8">
        <v>6067</v>
      </c>
      <c r="W632" s="8">
        <v>5852</v>
      </c>
      <c r="X632" s="8">
        <v>6408</v>
      </c>
      <c r="Y632" s="8">
        <v>7210</v>
      </c>
      <c r="Z632" s="8">
        <v>7738</v>
      </c>
      <c r="AA632" s="8">
        <v>5875</v>
      </c>
      <c r="AB632" s="8">
        <v>6290</v>
      </c>
      <c r="AC632" s="8">
        <v>2311.9118045697301</v>
      </c>
      <c r="AD632" s="8">
        <v>3421.2838175102302</v>
      </c>
      <c r="AE632" s="8">
        <v>2621.2540475739102</v>
      </c>
      <c r="AF632" s="8">
        <v>3597.94812233837</v>
      </c>
      <c r="AG632" s="8">
        <v>4579.9033702259503</v>
      </c>
      <c r="AH632" s="8">
        <v>5516.2241887905602</v>
      </c>
      <c r="AI632" s="8">
        <v>2500.3665487600301</v>
      </c>
      <c r="AJ632" s="8">
        <v>2834.0865343486998</v>
      </c>
      <c r="AK632" s="8">
        <v>5252.375</v>
      </c>
      <c r="AL632" s="8">
        <v>2122.7839599048089</v>
      </c>
      <c r="AM632" s="8">
        <v>6352.5</v>
      </c>
      <c r="AN632" s="8">
        <v>3422.8723042646848</v>
      </c>
      <c r="AP632" s="5">
        <f t="shared" si="81"/>
        <v>5784.75</v>
      </c>
      <c r="AQ632" s="5">
        <f t="shared" si="82"/>
        <v>6778.25</v>
      </c>
      <c r="AR632" s="5">
        <f t="shared" si="83"/>
        <v>2478.0398276209557</v>
      </c>
      <c r="AS632" s="5">
        <f t="shared" si="84"/>
        <v>3857.64516053131</v>
      </c>
      <c r="AT632" s="5">
        <f t="shared" si="85"/>
        <v>438</v>
      </c>
      <c r="AU632" s="5" t="str">
        <f t="shared" si="87"/>
        <v>Romania</v>
      </c>
      <c r="AW632" s="5">
        <f t="shared" si="86"/>
        <v>438</v>
      </c>
    </row>
    <row r="633" spans="1:49" x14ac:dyDescent="0.2">
      <c r="A633" s="7" t="s">
        <v>3132</v>
      </c>
      <c r="B633" s="7" t="s">
        <v>1622</v>
      </c>
      <c r="C633" s="7" t="s">
        <v>1623</v>
      </c>
      <c r="D633" s="7">
        <v>289394</v>
      </c>
      <c r="E633" s="8">
        <v>6098</v>
      </c>
      <c r="F633" s="8">
        <v>7827</v>
      </c>
      <c r="G633" s="8">
        <v>6698</v>
      </c>
      <c r="H633" s="8">
        <v>8480</v>
      </c>
      <c r="I633" s="8">
        <v>7394</v>
      </c>
      <c r="J633" s="8">
        <v>7629</v>
      </c>
      <c r="K633" s="8">
        <v>6226</v>
      </c>
      <c r="L633" s="8">
        <v>5678</v>
      </c>
      <c r="M633" s="8">
        <v>3117.5071765678999</v>
      </c>
      <c r="N633" s="8">
        <v>5219.6790318337298</v>
      </c>
      <c r="O633" s="8">
        <v>3660.7182069138598</v>
      </c>
      <c r="P633" s="8">
        <v>6100.8230452674898</v>
      </c>
      <c r="Q633" s="8">
        <v>5428.3333333333303</v>
      </c>
      <c r="R633" s="8">
        <v>5579.4392523364504</v>
      </c>
      <c r="S633" s="8">
        <v>3247.5651523844299</v>
      </c>
      <c r="T633" s="8">
        <v>3277.0379703215499</v>
      </c>
      <c r="U633" s="8">
        <v>6610</v>
      </c>
      <c r="V633" s="8">
        <v>8038</v>
      </c>
      <c r="W633" s="8">
        <v>7188</v>
      </c>
      <c r="X633" s="8">
        <v>8510</v>
      </c>
      <c r="Y633" s="8">
        <v>7725</v>
      </c>
      <c r="Z633" s="8">
        <v>7995</v>
      </c>
      <c r="AA633" s="8">
        <v>6533</v>
      </c>
      <c r="AB633" s="8">
        <v>6025</v>
      </c>
      <c r="AC633" s="8">
        <v>3847.0288285103102</v>
      </c>
      <c r="AD633" s="8">
        <v>5581.3953488372099</v>
      </c>
      <c r="AE633" s="8">
        <v>4226.9841269841299</v>
      </c>
      <c r="AF633" s="8">
        <v>6155.9139784946201</v>
      </c>
      <c r="AG633" s="8">
        <v>6048.1927710843402</v>
      </c>
      <c r="AH633" s="8">
        <v>6052.0094562647801</v>
      </c>
      <c r="AI633" s="8">
        <v>3459.4006974444601</v>
      </c>
      <c r="AJ633" s="8">
        <v>3538.8257575757598</v>
      </c>
      <c r="AK633" s="8">
        <v>7003.75</v>
      </c>
      <c r="AL633" s="8">
        <v>4453.8878961198425</v>
      </c>
      <c r="AM633" s="8">
        <v>7328</v>
      </c>
      <c r="AN633" s="8">
        <v>4863.7188706494508</v>
      </c>
      <c r="AP633" s="5">
        <f t="shared" si="81"/>
        <v>6731.75</v>
      </c>
      <c r="AQ633" s="5">
        <f t="shared" si="82"/>
        <v>7069.5</v>
      </c>
      <c r="AR633" s="5">
        <f t="shared" si="83"/>
        <v>4726.6397507286501</v>
      </c>
      <c r="AS633" s="5">
        <f t="shared" si="84"/>
        <v>4774.607170592335</v>
      </c>
      <c r="AT633" s="5">
        <f t="shared" si="85"/>
        <v>486</v>
      </c>
      <c r="AU633" s="5" t="str">
        <f t="shared" si="87"/>
        <v>Romania</v>
      </c>
      <c r="AW633" s="5">
        <f t="shared" si="86"/>
        <v>486</v>
      </c>
    </row>
    <row r="634" spans="1:49" x14ac:dyDescent="0.2">
      <c r="A634" s="7" t="s">
        <v>3132</v>
      </c>
      <c r="B634" s="7" t="s">
        <v>1624</v>
      </c>
      <c r="C634" s="7" t="s">
        <v>1625</v>
      </c>
      <c r="D634" s="7">
        <v>214287</v>
      </c>
      <c r="E634" s="8">
        <v>5897</v>
      </c>
      <c r="F634" s="8">
        <v>6995</v>
      </c>
      <c r="G634" s="8">
        <v>7451</v>
      </c>
      <c r="H634" s="8">
        <v>7960</v>
      </c>
      <c r="I634" s="8">
        <v>8620</v>
      </c>
      <c r="J634" s="8">
        <v>8486</v>
      </c>
      <c r="K634" s="8">
        <v>7353</v>
      </c>
      <c r="L634" s="8">
        <v>6946</v>
      </c>
      <c r="M634" s="8">
        <v>2877.6857200770201</v>
      </c>
      <c r="N634" s="8">
        <v>4313.5964912280697</v>
      </c>
      <c r="O634" s="8">
        <v>5032.5670498084301</v>
      </c>
      <c r="P634" s="8">
        <v>5833.3333333333303</v>
      </c>
      <c r="Q634" s="8">
        <v>7234.0425531914898</v>
      </c>
      <c r="R634" s="8">
        <v>6857.1428571428596</v>
      </c>
      <c r="S634" s="8">
        <v>4729.9218194740597</v>
      </c>
      <c r="T634" s="8">
        <v>4213.4851176767297</v>
      </c>
      <c r="U634" s="8">
        <v>7615</v>
      </c>
      <c r="V634" s="8">
        <v>7688</v>
      </c>
      <c r="W634" s="8">
        <v>7853</v>
      </c>
      <c r="X634" s="8">
        <v>8443</v>
      </c>
      <c r="Y634" s="8">
        <v>8575</v>
      </c>
      <c r="Z634" s="8">
        <v>9123</v>
      </c>
      <c r="AA634" s="8">
        <v>7712</v>
      </c>
      <c r="AB634" s="8">
        <v>7247</v>
      </c>
      <c r="AC634" s="8">
        <v>5413.2882882882896</v>
      </c>
      <c r="AD634" s="8">
        <v>5703.2967032966999</v>
      </c>
      <c r="AE634" s="8">
        <v>5663.3184523809496</v>
      </c>
      <c r="AF634" s="8">
        <v>6484.5938375350097</v>
      </c>
      <c r="AG634" s="8">
        <v>7173.9130434782601</v>
      </c>
      <c r="AH634" s="8">
        <v>8260.8695652173901</v>
      </c>
      <c r="AI634" s="8">
        <v>5104.4277360066799</v>
      </c>
      <c r="AJ634" s="8">
        <v>4606.2639821029097</v>
      </c>
      <c r="AK634" s="8">
        <v>7463.5</v>
      </c>
      <c r="AL634" s="8">
        <v>5136.4718677414985</v>
      </c>
      <c r="AM634" s="8">
        <v>8032</v>
      </c>
      <c r="AN634" s="8">
        <v>6051.2464510382733</v>
      </c>
      <c r="AP634" s="5">
        <f t="shared" si="81"/>
        <v>7851.25</v>
      </c>
      <c r="AQ634" s="5">
        <f t="shared" si="82"/>
        <v>8164.25</v>
      </c>
      <c r="AR634" s="5">
        <f t="shared" si="83"/>
        <v>5773.5851361636942</v>
      </c>
      <c r="AS634" s="5">
        <f t="shared" si="84"/>
        <v>6286.3685817013102</v>
      </c>
      <c r="AT634" s="5">
        <f t="shared" si="85"/>
        <v>546</v>
      </c>
      <c r="AU634" s="5" t="str">
        <f t="shared" si="87"/>
        <v>Romania</v>
      </c>
      <c r="AW634" s="5">
        <f t="shared" si="86"/>
        <v>546</v>
      </c>
    </row>
    <row r="635" spans="1:49" x14ac:dyDescent="0.2">
      <c r="A635" s="7" t="s">
        <v>3132</v>
      </c>
      <c r="B635" s="7" t="s">
        <v>1626</v>
      </c>
      <c r="C635" s="7" t="s">
        <v>1627</v>
      </c>
      <c r="D635" s="7">
        <v>180427</v>
      </c>
      <c r="E635" s="8">
        <v>7961</v>
      </c>
      <c r="F635" s="8">
        <v>8297</v>
      </c>
      <c r="G635" s="8">
        <v>8044</v>
      </c>
      <c r="H635" s="8">
        <v>8084</v>
      </c>
      <c r="I635" s="8">
        <v>9028</v>
      </c>
      <c r="J635" s="8">
        <v>9333</v>
      </c>
      <c r="K635" s="8">
        <v>7314</v>
      </c>
      <c r="L635" s="8">
        <v>8349</v>
      </c>
      <c r="M635" s="8">
        <v>5667.4806674806696</v>
      </c>
      <c r="N635" s="8">
        <v>6757.5757575757598</v>
      </c>
      <c r="O635" s="8">
        <v>5876.0162601625998</v>
      </c>
      <c r="P635" s="8">
        <v>5960.5911330049303</v>
      </c>
      <c r="Q635" s="8">
        <v>8000</v>
      </c>
      <c r="R635" s="8">
        <v>8823.5294117647099</v>
      </c>
      <c r="S635" s="8">
        <v>4980.1587301587297</v>
      </c>
      <c r="T635" s="8">
        <v>6848.4848484848499</v>
      </c>
      <c r="U635" s="8">
        <v>8929</v>
      </c>
      <c r="V635" s="8">
        <v>7888</v>
      </c>
      <c r="W635" s="8">
        <v>8173</v>
      </c>
      <c r="X635" s="8">
        <v>7879</v>
      </c>
      <c r="Y635" s="8">
        <v>8939</v>
      </c>
      <c r="Z635" s="8">
        <v>9091</v>
      </c>
      <c r="AA635" s="8">
        <v>7350</v>
      </c>
      <c r="AB635" s="8">
        <v>8426</v>
      </c>
      <c r="AC635" s="8">
        <v>7748.6338797814196</v>
      </c>
      <c r="AD635" s="8">
        <v>6401.5151515151501</v>
      </c>
      <c r="AE635" s="8">
        <v>6197.0899470899503</v>
      </c>
      <c r="AF635" s="8">
        <v>6160</v>
      </c>
      <c r="AG635" s="8">
        <v>7857.1428571428596</v>
      </c>
      <c r="AH635" s="8">
        <v>8461.5384615384592</v>
      </c>
      <c r="AI635" s="8">
        <v>5199.2225461613198</v>
      </c>
      <c r="AJ635" s="8">
        <v>7074.8299319727903</v>
      </c>
      <c r="AK635" s="8">
        <v>8301.25</v>
      </c>
      <c r="AL635" s="8">
        <v>6614.2296010790305</v>
      </c>
      <c r="AM635" s="8">
        <v>8334.375</v>
      </c>
      <c r="AN635" s="8">
        <v>6887.4965969002433</v>
      </c>
      <c r="AP635" s="5">
        <f t="shared" si="81"/>
        <v>8506</v>
      </c>
      <c r="AQ635" s="5">
        <f t="shared" si="82"/>
        <v>8451.5</v>
      </c>
      <c r="AR635" s="5">
        <f t="shared" si="83"/>
        <v>6922.5528246826434</v>
      </c>
      <c r="AS635" s="5">
        <f t="shared" si="84"/>
        <v>7148.1834492038579</v>
      </c>
      <c r="AT635" s="5">
        <f t="shared" si="85"/>
        <v>567</v>
      </c>
      <c r="AU635" s="5" t="str">
        <f t="shared" si="87"/>
        <v>Romania</v>
      </c>
      <c r="AW635" s="5">
        <f t="shared" si="86"/>
        <v>567</v>
      </c>
    </row>
    <row r="636" spans="1:49" x14ac:dyDescent="0.2">
      <c r="A636" s="7" t="s">
        <v>3132</v>
      </c>
      <c r="B636" s="7" t="s">
        <v>1628</v>
      </c>
      <c r="C636" s="7" t="s">
        <v>1629</v>
      </c>
      <c r="D636" s="7">
        <v>157127</v>
      </c>
      <c r="E636" s="8">
        <v>5784</v>
      </c>
      <c r="F636" s="8">
        <v>6844</v>
      </c>
      <c r="G636" s="8">
        <v>6539</v>
      </c>
      <c r="H636" s="8">
        <v>6572</v>
      </c>
      <c r="I636" s="8">
        <v>6113</v>
      </c>
      <c r="J636" s="8">
        <v>8472</v>
      </c>
      <c r="K636" s="8">
        <v>7157</v>
      </c>
      <c r="L636" s="8">
        <v>7918</v>
      </c>
      <c r="M636" s="8">
        <v>2807.6089566119699</v>
      </c>
      <c r="N636" s="8">
        <v>4019.0311418685101</v>
      </c>
      <c r="O636" s="8">
        <v>3573.7875356196</v>
      </c>
      <c r="P636" s="8">
        <v>3550.84597941741</v>
      </c>
      <c r="Q636" s="8">
        <v>3356.4319170291101</v>
      </c>
      <c r="R636" s="8">
        <v>6043.7710437710402</v>
      </c>
      <c r="S636" s="8">
        <v>5048.7845487845498</v>
      </c>
      <c r="T636" s="8">
        <v>5907.2580645161297</v>
      </c>
      <c r="U636" s="8">
        <v>8052</v>
      </c>
      <c r="V636" s="8">
        <v>8986</v>
      </c>
      <c r="W636" s="8">
        <v>8055</v>
      </c>
      <c r="X636" s="8">
        <v>6890</v>
      </c>
      <c r="Y636" s="8">
        <v>7808</v>
      </c>
      <c r="Z636" s="8">
        <v>9398</v>
      </c>
      <c r="AA636" s="8">
        <v>7346</v>
      </c>
      <c r="AB636" s="8">
        <v>8407</v>
      </c>
      <c r="AC636" s="8">
        <v>5745.3869047619</v>
      </c>
      <c r="AD636" s="8">
        <v>7415.7303370786503</v>
      </c>
      <c r="AE636" s="8">
        <v>6047.7194038837897</v>
      </c>
      <c r="AF636" s="8">
        <v>4381.9819819819804</v>
      </c>
      <c r="AG636" s="8">
        <v>6125.4125412541298</v>
      </c>
      <c r="AH636" s="8">
        <v>8989.8989898989894</v>
      </c>
      <c r="AI636" s="8">
        <v>5503.5035035034998</v>
      </c>
      <c r="AJ636" s="8">
        <v>6480.7497467071898</v>
      </c>
      <c r="AK636" s="8">
        <v>6924.875</v>
      </c>
      <c r="AL636" s="8">
        <v>4288.4398984522904</v>
      </c>
      <c r="AM636" s="8">
        <v>8117.75</v>
      </c>
      <c r="AN636" s="8">
        <v>6336.297926133765</v>
      </c>
      <c r="AP636" s="5">
        <f t="shared" si="81"/>
        <v>7415</v>
      </c>
      <c r="AQ636" s="5">
        <f t="shared" si="82"/>
        <v>8239.75</v>
      </c>
      <c r="AR636" s="5">
        <f t="shared" si="83"/>
        <v>4781.418310703647</v>
      </c>
      <c r="AS636" s="5">
        <f t="shared" si="84"/>
        <v>6774.8911953409515</v>
      </c>
      <c r="AT636" s="5">
        <f t="shared" si="85"/>
        <v>520</v>
      </c>
      <c r="AU636" s="5" t="str">
        <f t="shared" si="87"/>
        <v>Romania</v>
      </c>
      <c r="AW636" s="5">
        <f t="shared" si="86"/>
        <v>520</v>
      </c>
    </row>
    <row r="637" spans="1:49" x14ac:dyDescent="0.2">
      <c r="A637" s="7" t="s">
        <v>3132</v>
      </c>
      <c r="B637" s="7" t="s">
        <v>1632</v>
      </c>
      <c r="C637" s="7" t="s">
        <v>1633</v>
      </c>
      <c r="D637" s="7">
        <v>142663</v>
      </c>
      <c r="E637" s="8">
        <v>5248</v>
      </c>
      <c r="F637" s="8">
        <v>6946</v>
      </c>
      <c r="G637" s="8">
        <v>6315</v>
      </c>
      <c r="H637" s="8">
        <v>6219</v>
      </c>
      <c r="I637" s="8">
        <v>5958</v>
      </c>
      <c r="J637" s="8">
        <v>8661</v>
      </c>
      <c r="K637" s="8">
        <v>7541</v>
      </c>
      <c r="L637" s="8">
        <v>7501</v>
      </c>
      <c r="M637" s="8">
        <v>2588.0547474081</v>
      </c>
      <c r="N637" s="8">
        <v>4194.9152542372904</v>
      </c>
      <c r="O637" s="8">
        <v>3471.5874599349199</v>
      </c>
      <c r="P637" s="8">
        <v>3290.8259348937299</v>
      </c>
      <c r="Q637" s="8">
        <v>3352.1412037036998</v>
      </c>
      <c r="R637" s="8">
        <v>7017.5438596491203</v>
      </c>
      <c r="S637" s="8">
        <v>5338.34586466165</v>
      </c>
      <c r="T637" s="8">
        <v>6093.1899641577102</v>
      </c>
      <c r="U637" s="8">
        <v>6964</v>
      </c>
      <c r="V637" s="8">
        <v>8708</v>
      </c>
      <c r="W637" s="8">
        <v>8756</v>
      </c>
      <c r="X637" s="8">
        <v>7013</v>
      </c>
      <c r="Y637" s="8">
        <v>7222</v>
      </c>
      <c r="Z637" s="8">
        <v>9444</v>
      </c>
      <c r="AA637" s="8">
        <v>7659</v>
      </c>
      <c r="AB637" s="8">
        <v>7976</v>
      </c>
      <c r="AC637" s="8">
        <v>4680.0766283524899</v>
      </c>
      <c r="AD637" s="8">
        <v>7142.8571428571404</v>
      </c>
      <c r="AE637" s="8">
        <v>7696.9696969696997</v>
      </c>
      <c r="AF637" s="8">
        <v>3911.9047619047601</v>
      </c>
      <c r="AG637" s="8">
        <v>6515.1515151515096</v>
      </c>
      <c r="AH637" s="8">
        <v>8571.4285714285706</v>
      </c>
      <c r="AI637" s="8">
        <v>5729.1666666666697</v>
      </c>
      <c r="AJ637" s="8">
        <v>7076.9230769230799</v>
      </c>
      <c r="AK637" s="8">
        <v>6798.625</v>
      </c>
      <c r="AL637" s="8">
        <v>4418.3255360807771</v>
      </c>
      <c r="AM637" s="8">
        <v>7967.75</v>
      </c>
      <c r="AN637" s="8">
        <v>6415.5597575317397</v>
      </c>
      <c r="AP637" s="5">
        <f t="shared" si="81"/>
        <v>7415.25</v>
      </c>
      <c r="AQ637" s="5">
        <f t="shared" si="82"/>
        <v>8075.25</v>
      </c>
      <c r="AR637" s="5">
        <f t="shared" si="83"/>
        <v>5018.4093654131821</v>
      </c>
      <c r="AS637" s="5">
        <f t="shared" si="84"/>
        <v>6973.1674575424568</v>
      </c>
      <c r="AT637" s="5">
        <f t="shared" si="85"/>
        <v>521</v>
      </c>
      <c r="AU637" s="5" t="str">
        <f t="shared" si="87"/>
        <v>Romania</v>
      </c>
      <c r="AW637" s="5">
        <f t="shared" si="86"/>
        <v>521</v>
      </c>
    </row>
    <row r="638" spans="1:49" x14ac:dyDescent="0.2">
      <c r="A638" s="7" t="s">
        <v>3132</v>
      </c>
      <c r="B638" s="7" t="s">
        <v>1634</v>
      </c>
      <c r="C638" s="7" t="s">
        <v>1635</v>
      </c>
      <c r="D638" s="7">
        <v>136388</v>
      </c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P638" s="5">
        <f t="shared" si="81"/>
        <v>99999</v>
      </c>
      <c r="AQ638" s="5">
        <f t="shared" si="82"/>
        <v>99999</v>
      </c>
      <c r="AR638" s="5">
        <f t="shared" si="83"/>
        <v>99999</v>
      </c>
      <c r="AS638" s="5">
        <f t="shared" si="84"/>
        <v>99999</v>
      </c>
      <c r="AT638" s="5">
        <f t="shared" si="85"/>
        <v>585</v>
      </c>
      <c r="AU638" s="5" t="str">
        <f t="shared" si="87"/>
        <v>Romania</v>
      </c>
      <c r="AW638" s="5">
        <f t="shared" si="86"/>
        <v>585</v>
      </c>
    </row>
    <row r="639" spans="1:49" x14ac:dyDescent="0.2">
      <c r="A639" s="7" t="s">
        <v>3132</v>
      </c>
      <c r="B639" s="7" t="s">
        <v>1636</v>
      </c>
      <c r="C639" s="7" t="s">
        <v>1637</v>
      </c>
      <c r="D639" s="7">
        <v>155518</v>
      </c>
      <c r="E639" s="8">
        <v>5178</v>
      </c>
      <c r="F639" s="8">
        <v>6123</v>
      </c>
      <c r="G639" s="8">
        <v>5942</v>
      </c>
      <c r="H639" s="8">
        <v>6066</v>
      </c>
      <c r="I639" s="8">
        <v>6004</v>
      </c>
      <c r="J639" s="8">
        <v>8286</v>
      </c>
      <c r="K639" s="8">
        <v>6554</v>
      </c>
      <c r="L639" s="8">
        <v>7655</v>
      </c>
      <c r="M639" s="8">
        <v>2290.8092632541502</v>
      </c>
      <c r="N639" s="8">
        <v>2948.0480160369302</v>
      </c>
      <c r="O639" s="8">
        <v>2777.34347365748</v>
      </c>
      <c r="P639" s="8">
        <v>3224.94542366115</v>
      </c>
      <c r="Q639" s="8">
        <v>2758.8478726049998</v>
      </c>
      <c r="R639" s="8">
        <v>6235.7217030114198</v>
      </c>
      <c r="S639" s="8">
        <v>4153.4178187404004</v>
      </c>
      <c r="T639" s="8">
        <v>5828.5130002921396</v>
      </c>
      <c r="U639" s="8">
        <v>7206</v>
      </c>
      <c r="V639" s="8">
        <v>8008</v>
      </c>
      <c r="W639" s="8">
        <v>7477</v>
      </c>
      <c r="X639" s="8">
        <v>7263</v>
      </c>
      <c r="Y639" s="8">
        <v>8466</v>
      </c>
      <c r="Z639" s="8">
        <v>9115</v>
      </c>
      <c r="AA639" s="8">
        <v>6897</v>
      </c>
      <c r="AB639" s="8">
        <v>8556</v>
      </c>
      <c r="AC639" s="8">
        <v>4550.7828910127801</v>
      </c>
      <c r="AD639" s="8">
        <v>5542.4490301790902</v>
      </c>
      <c r="AE639" s="8">
        <v>4853.0367018602301</v>
      </c>
      <c r="AF639" s="8">
        <v>4706.2288073124</v>
      </c>
      <c r="AG639" s="8">
        <v>6273.8095238095202</v>
      </c>
      <c r="AH639" s="8">
        <v>8478.2608695652198</v>
      </c>
      <c r="AI639" s="8">
        <v>4662.8787878787898</v>
      </c>
      <c r="AJ639" s="8">
        <v>7000</v>
      </c>
      <c r="AK639" s="8">
        <v>6476</v>
      </c>
      <c r="AL639" s="8">
        <v>3777.2058214073336</v>
      </c>
      <c r="AM639" s="8">
        <v>7873.5</v>
      </c>
      <c r="AN639" s="8">
        <v>5758.4308264522542</v>
      </c>
      <c r="AP639" s="5">
        <f t="shared" si="81"/>
        <v>7124.75</v>
      </c>
      <c r="AQ639" s="5">
        <f t="shared" si="82"/>
        <v>8258.5</v>
      </c>
      <c r="AR639" s="5">
        <f t="shared" si="83"/>
        <v>4440.2891636620216</v>
      </c>
      <c r="AS639" s="5">
        <f t="shared" si="84"/>
        <v>6603.7372953133818</v>
      </c>
      <c r="AT639" s="5">
        <f t="shared" si="85"/>
        <v>508</v>
      </c>
      <c r="AU639" s="5" t="str">
        <f t="shared" si="87"/>
        <v>Romania</v>
      </c>
      <c r="AW639" s="5">
        <f t="shared" si="86"/>
        <v>508</v>
      </c>
    </row>
    <row r="640" spans="1:49" x14ac:dyDescent="0.2">
      <c r="A640" s="7" t="s">
        <v>3132</v>
      </c>
      <c r="B640" s="7" t="s">
        <v>1638</v>
      </c>
      <c r="C640" s="7" t="s">
        <v>1639</v>
      </c>
      <c r="D640" s="7">
        <v>123859</v>
      </c>
      <c r="E640" s="8">
        <v>8000</v>
      </c>
      <c r="F640" s="8">
        <v>8750</v>
      </c>
      <c r="G640" s="8"/>
      <c r="H640" s="8">
        <v>8333</v>
      </c>
      <c r="I640" s="8">
        <v>7500</v>
      </c>
      <c r="J640" s="8"/>
      <c r="K640" s="8"/>
      <c r="L640" s="8"/>
      <c r="M640" s="8">
        <v>7142.8571428571404</v>
      </c>
      <c r="N640" s="8">
        <v>8000</v>
      </c>
      <c r="O640" s="8"/>
      <c r="P640" s="8">
        <v>7500</v>
      </c>
      <c r="Q640" s="8">
        <v>6666.6666666666697</v>
      </c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>
        <v>8145.75</v>
      </c>
      <c r="AL640" s="8">
        <v>7327.3809523809523</v>
      </c>
      <c r="AM640" s="8"/>
      <c r="AN640" s="8"/>
      <c r="AP640" s="5">
        <f t="shared" si="81"/>
        <v>7500</v>
      </c>
      <c r="AQ640" s="5">
        <f t="shared" si="82"/>
        <v>99999</v>
      </c>
      <c r="AR640" s="5">
        <f t="shared" si="83"/>
        <v>7083.3333333333348</v>
      </c>
      <c r="AS640" s="5">
        <f t="shared" si="84"/>
        <v>99999</v>
      </c>
      <c r="AT640" s="5">
        <f t="shared" si="85"/>
        <v>525</v>
      </c>
      <c r="AU640" s="5" t="str">
        <f t="shared" si="87"/>
        <v>Romania</v>
      </c>
      <c r="AW640" s="5">
        <f t="shared" si="86"/>
        <v>525</v>
      </c>
    </row>
    <row r="641" spans="1:49" x14ac:dyDescent="0.2">
      <c r="A641" s="7" t="s">
        <v>3182</v>
      </c>
      <c r="B641" s="7" t="s">
        <v>1640</v>
      </c>
      <c r="C641" s="7" t="s">
        <v>1641</v>
      </c>
      <c r="D641" s="7">
        <v>2308143</v>
      </c>
      <c r="E641" s="8">
        <v>1043</v>
      </c>
      <c r="F641" s="8">
        <v>1219</v>
      </c>
      <c r="G641" s="8">
        <v>1455</v>
      </c>
      <c r="H641" s="8">
        <v>1561</v>
      </c>
      <c r="I641" s="8">
        <v>1203</v>
      </c>
      <c r="J641" s="8">
        <v>1820</v>
      </c>
      <c r="K641" s="8">
        <v>1423</v>
      </c>
      <c r="L641" s="8">
        <v>1217</v>
      </c>
      <c r="M641" s="8">
        <v>91.020689889944705</v>
      </c>
      <c r="N641" s="8">
        <v>122.017910671046</v>
      </c>
      <c r="O641" s="8">
        <v>127.728568939292</v>
      </c>
      <c r="P641" s="8">
        <v>199.49654969806201</v>
      </c>
      <c r="Q641" s="8">
        <v>130.04698869711501</v>
      </c>
      <c r="R641" s="8">
        <v>227.93124680781699</v>
      </c>
      <c r="S641" s="8">
        <v>137.923138972739</v>
      </c>
      <c r="T641" s="8">
        <v>121.88984504094699</v>
      </c>
      <c r="U641" s="8">
        <v>1902</v>
      </c>
      <c r="V641" s="8">
        <v>1829</v>
      </c>
      <c r="W641" s="8">
        <v>2272</v>
      </c>
      <c r="X641" s="8">
        <v>2046</v>
      </c>
      <c r="Y641" s="8">
        <v>1793</v>
      </c>
      <c r="Z641" s="8">
        <v>2439</v>
      </c>
      <c r="AA641" s="8">
        <v>2290</v>
      </c>
      <c r="AB641" s="8">
        <v>2155</v>
      </c>
      <c r="AC641" s="8">
        <v>333.77731105357498</v>
      </c>
      <c r="AD641" s="8">
        <v>278.61559273342903</v>
      </c>
      <c r="AE641" s="8">
        <v>357.560802259909</v>
      </c>
      <c r="AF641" s="8">
        <v>336.85100130385001</v>
      </c>
      <c r="AG641" s="8">
        <v>314.28419956028102</v>
      </c>
      <c r="AH641" s="8">
        <v>430.11963789082802</v>
      </c>
      <c r="AI641" s="8">
        <v>381.75407154324199</v>
      </c>
      <c r="AJ641" s="8">
        <v>343.67268868486201</v>
      </c>
      <c r="AK641" s="8">
        <v>1367.625</v>
      </c>
      <c r="AL641" s="8">
        <v>144.75686733962033</v>
      </c>
      <c r="AM641" s="8">
        <v>2090.75</v>
      </c>
      <c r="AN641" s="8">
        <v>347.07941312874698</v>
      </c>
      <c r="AP641" s="5">
        <f t="shared" si="81"/>
        <v>1415.75</v>
      </c>
      <c r="AQ641" s="5">
        <f t="shared" si="82"/>
        <v>2169.25</v>
      </c>
      <c r="AR641" s="5">
        <f t="shared" si="83"/>
        <v>163.45755384333603</v>
      </c>
      <c r="AS641" s="5">
        <f t="shared" si="84"/>
        <v>367.45764941980326</v>
      </c>
      <c r="AT641" s="5">
        <f t="shared" si="85"/>
        <v>7</v>
      </c>
      <c r="AU641" s="5" t="str">
        <f t="shared" si="87"/>
        <v>Sweden</v>
      </c>
      <c r="AV641" s="5">
        <v>25</v>
      </c>
      <c r="AW641" s="5">
        <f t="shared" si="86"/>
        <v>32</v>
      </c>
    </row>
    <row r="642" spans="1:49" x14ac:dyDescent="0.2">
      <c r="A642" s="7" t="s">
        <v>3182</v>
      </c>
      <c r="B642" s="7" t="s">
        <v>1644</v>
      </c>
      <c r="C642" s="7" t="s">
        <v>1645</v>
      </c>
      <c r="D642" s="7">
        <v>1021831</v>
      </c>
      <c r="E642" s="8">
        <v>1657</v>
      </c>
      <c r="F642" s="8">
        <v>2040</v>
      </c>
      <c r="G642" s="8">
        <v>2486</v>
      </c>
      <c r="H642" s="8">
        <v>2240</v>
      </c>
      <c r="I642" s="8">
        <v>1870</v>
      </c>
      <c r="J642" s="8">
        <v>2814</v>
      </c>
      <c r="K642" s="8">
        <v>2209</v>
      </c>
      <c r="L642" s="8">
        <v>1982</v>
      </c>
      <c r="M642" s="8">
        <v>190.00401425678999</v>
      </c>
      <c r="N642" s="8">
        <v>283.425420786686</v>
      </c>
      <c r="O642" s="8">
        <v>331.32857022072699</v>
      </c>
      <c r="P642" s="8">
        <v>542.64605260435997</v>
      </c>
      <c r="Q642" s="8">
        <v>340.528039987135</v>
      </c>
      <c r="R642" s="8">
        <v>781.49044690205801</v>
      </c>
      <c r="S642" s="8">
        <v>485.26345671394603</v>
      </c>
      <c r="T642" s="8">
        <v>389.25996262470801</v>
      </c>
      <c r="U642" s="8">
        <v>3250</v>
      </c>
      <c r="V642" s="8">
        <v>3056</v>
      </c>
      <c r="W642" s="8">
        <v>3798</v>
      </c>
      <c r="X642" s="8">
        <v>2918</v>
      </c>
      <c r="Y642" s="8">
        <v>2958</v>
      </c>
      <c r="Z642" s="8">
        <v>3554</v>
      </c>
      <c r="AA642" s="8">
        <v>3410</v>
      </c>
      <c r="AB642" s="8">
        <v>3164</v>
      </c>
      <c r="AC642" s="8">
        <v>750.95711233909503</v>
      </c>
      <c r="AD642" s="8">
        <v>686.19148057646601</v>
      </c>
      <c r="AE642" s="8">
        <v>958.58593098404197</v>
      </c>
      <c r="AF642" s="8">
        <v>898.31761300673202</v>
      </c>
      <c r="AG642" s="8">
        <v>848.01822116738697</v>
      </c>
      <c r="AH642" s="8">
        <v>1404.3191702302299</v>
      </c>
      <c r="AI642" s="8">
        <v>1186.93068442609</v>
      </c>
      <c r="AJ642" s="8">
        <v>1098.49261616223</v>
      </c>
      <c r="AK642" s="8">
        <v>2162.25</v>
      </c>
      <c r="AL642" s="8">
        <v>417.99324551205126</v>
      </c>
      <c r="AM642" s="8">
        <v>3263.5</v>
      </c>
      <c r="AN642" s="8">
        <v>978.97660361153407</v>
      </c>
      <c r="AP642" s="5">
        <f t="shared" si="81"/>
        <v>2218.75</v>
      </c>
      <c r="AQ642" s="5">
        <f t="shared" si="82"/>
        <v>3271.5</v>
      </c>
      <c r="AR642" s="5">
        <f t="shared" si="83"/>
        <v>507.83759176644145</v>
      </c>
      <c r="AS642" s="5">
        <f t="shared" si="84"/>
        <v>1134.4401729964843</v>
      </c>
      <c r="AT642" s="5">
        <f t="shared" si="85"/>
        <v>36</v>
      </c>
      <c r="AU642" s="5" t="str">
        <f t="shared" si="87"/>
        <v>Sweden</v>
      </c>
      <c r="AW642" s="5">
        <f t="shared" si="86"/>
        <v>36</v>
      </c>
    </row>
    <row r="643" spans="1:49" x14ac:dyDescent="0.2">
      <c r="A643" s="7" t="s">
        <v>3182</v>
      </c>
      <c r="B643" s="7" t="s">
        <v>1647</v>
      </c>
      <c r="C643" s="7" t="s">
        <v>1648</v>
      </c>
      <c r="D643" s="7">
        <v>669471</v>
      </c>
      <c r="E643" s="8">
        <v>2009</v>
      </c>
      <c r="F643" s="8">
        <v>2231</v>
      </c>
      <c r="G643" s="8">
        <v>2447</v>
      </c>
      <c r="H643" s="8">
        <v>2661</v>
      </c>
      <c r="I643" s="8">
        <v>2102</v>
      </c>
      <c r="J643" s="8">
        <v>3014</v>
      </c>
      <c r="K643" s="8">
        <v>2301</v>
      </c>
      <c r="L643" s="8">
        <v>1853</v>
      </c>
      <c r="M643" s="8">
        <v>300.79439729937599</v>
      </c>
      <c r="N643" s="8">
        <v>376.18157492372097</v>
      </c>
      <c r="O643" s="8">
        <v>497.046817402366</v>
      </c>
      <c r="P643" s="8">
        <v>743.297745104922</v>
      </c>
      <c r="Q643" s="8">
        <v>374.68990213610999</v>
      </c>
      <c r="R643" s="8">
        <v>686.42110221258497</v>
      </c>
      <c r="S643" s="8">
        <v>486.92375422720397</v>
      </c>
      <c r="T643" s="8">
        <v>382.13410354499399</v>
      </c>
      <c r="U643" s="8">
        <v>3859</v>
      </c>
      <c r="V643" s="8">
        <v>3451</v>
      </c>
      <c r="W643" s="8">
        <v>4248</v>
      </c>
      <c r="X643" s="8">
        <v>3386</v>
      </c>
      <c r="Y643" s="8">
        <v>3214</v>
      </c>
      <c r="Z643" s="8">
        <v>4244</v>
      </c>
      <c r="AA643" s="8">
        <v>3945</v>
      </c>
      <c r="AB643" s="8">
        <v>3306</v>
      </c>
      <c r="AC643" s="8">
        <v>1454.6915817799299</v>
      </c>
      <c r="AD643" s="8">
        <v>914.29196205268101</v>
      </c>
      <c r="AE643" s="8">
        <v>1615.15917886856</v>
      </c>
      <c r="AF643" s="8">
        <v>1184.2059955381301</v>
      </c>
      <c r="AG643" s="8">
        <v>965.93735658470905</v>
      </c>
      <c r="AH643" s="8">
        <v>1459.40617466041</v>
      </c>
      <c r="AI643" s="8">
        <v>1417.96859089648</v>
      </c>
      <c r="AJ643" s="8">
        <v>1151.27230558118</v>
      </c>
      <c r="AK643" s="8">
        <v>2327.25</v>
      </c>
      <c r="AL643" s="8">
        <v>480.93617460640979</v>
      </c>
      <c r="AM643" s="8">
        <v>3706.625</v>
      </c>
      <c r="AN643" s="8">
        <v>1270.3666432452601</v>
      </c>
      <c r="AP643" s="5">
        <f t="shared" si="81"/>
        <v>2317.5</v>
      </c>
      <c r="AQ643" s="5">
        <f t="shared" si="82"/>
        <v>3677.25</v>
      </c>
      <c r="AR643" s="5">
        <f t="shared" si="83"/>
        <v>534.69332144516306</v>
      </c>
      <c r="AS643" s="5">
        <f t="shared" si="84"/>
        <v>1248.6461069306949</v>
      </c>
      <c r="AT643" s="5">
        <f t="shared" si="85"/>
        <v>41</v>
      </c>
      <c r="AU643" s="5" t="str">
        <f t="shared" si="87"/>
        <v>Sweden</v>
      </c>
      <c r="AW643" s="5">
        <f t="shared" si="86"/>
        <v>41</v>
      </c>
    </row>
    <row r="644" spans="1:49" x14ac:dyDescent="0.2">
      <c r="A644" s="7" t="s">
        <v>3182</v>
      </c>
      <c r="B644" s="7" t="s">
        <v>1650</v>
      </c>
      <c r="C644" s="7" t="s">
        <v>1651</v>
      </c>
      <c r="D644" s="7">
        <v>170494</v>
      </c>
      <c r="E644" s="8">
        <v>3310</v>
      </c>
      <c r="F644" s="8">
        <v>3252</v>
      </c>
      <c r="G644" s="8">
        <v>3763</v>
      </c>
      <c r="H644" s="8">
        <v>3785</v>
      </c>
      <c r="I644" s="8">
        <v>3016</v>
      </c>
      <c r="J644" s="8">
        <v>3724</v>
      </c>
      <c r="K644" s="8">
        <v>3400</v>
      </c>
      <c r="L644" s="8">
        <v>3061</v>
      </c>
      <c r="M644" s="8">
        <v>602.89351036707603</v>
      </c>
      <c r="N644" s="8">
        <v>734.05207507478895</v>
      </c>
      <c r="O644" s="8">
        <v>1072.02583735641</v>
      </c>
      <c r="P644" s="8">
        <v>1355.0520062056901</v>
      </c>
      <c r="Q644" s="8">
        <v>717.23899088026303</v>
      </c>
      <c r="R644" s="8">
        <v>1376.09937359623</v>
      </c>
      <c r="S644" s="8">
        <v>913.82139403890903</v>
      </c>
      <c r="T644" s="8">
        <v>818.68363022057997</v>
      </c>
      <c r="U644" s="8">
        <v>5442</v>
      </c>
      <c r="V644" s="8">
        <v>4712</v>
      </c>
      <c r="W644" s="8">
        <v>5670</v>
      </c>
      <c r="X644" s="8">
        <v>4414</v>
      </c>
      <c r="Y644" s="8">
        <v>4391</v>
      </c>
      <c r="Z644" s="8">
        <v>5089</v>
      </c>
      <c r="AA644" s="8">
        <v>5209</v>
      </c>
      <c r="AB644" s="8">
        <v>4645</v>
      </c>
      <c r="AC644" s="8">
        <v>2199.7550304389702</v>
      </c>
      <c r="AD644" s="8">
        <v>1758.777517644</v>
      </c>
      <c r="AE644" s="8">
        <v>2637.2384300191802</v>
      </c>
      <c r="AF644" s="8">
        <v>1921.3496748908799</v>
      </c>
      <c r="AG644" s="8">
        <v>1510.4671895010299</v>
      </c>
      <c r="AH644" s="8">
        <v>2433.29943740505</v>
      </c>
      <c r="AI644" s="8">
        <v>2092.9729077728498</v>
      </c>
      <c r="AJ644" s="8">
        <v>1837.6411527789001</v>
      </c>
      <c r="AK644" s="8">
        <v>3413.875</v>
      </c>
      <c r="AL644" s="8">
        <v>948.73335221749346</v>
      </c>
      <c r="AM644" s="8">
        <v>4946.5</v>
      </c>
      <c r="AN644" s="8">
        <v>2048.9376675563576</v>
      </c>
      <c r="AP644" s="5">
        <f t="shared" si="81"/>
        <v>3300.25</v>
      </c>
      <c r="AQ644" s="5">
        <f t="shared" si="82"/>
        <v>4833.5</v>
      </c>
      <c r="AR644" s="5">
        <f t="shared" si="83"/>
        <v>1036.1790789883344</v>
      </c>
      <c r="AS644" s="5">
        <f t="shared" si="84"/>
        <v>1968.5951718644574</v>
      </c>
      <c r="AT644" s="5">
        <f t="shared" si="85"/>
        <v>158</v>
      </c>
      <c r="AU644" s="5" t="str">
        <f t="shared" si="87"/>
        <v>Sweden</v>
      </c>
      <c r="AW644" s="5">
        <f t="shared" si="86"/>
        <v>158</v>
      </c>
    </row>
    <row r="645" spans="1:49" x14ac:dyDescent="0.2">
      <c r="A645" s="7" t="s">
        <v>3182</v>
      </c>
      <c r="B645" s="7" t="s">
        <v>1653</v>
      </c>
      <c r="C645" s="7" t="s">
        <v>1654</v>
      </c>
      <c r="D645" s="7">
        <v>155606</v>
      </c>
      <c r="E645" s="8">
        <v>2990</v>
      </c>
      <c r="F645" s="8">
        <v>3654</v>
      </c>
      <c r="G645" s="8">
        <v>4080</v>
      </c>
      <c r="H645" s="8">
        <v>4485</v>
      </c>
      <c r="I645" s="8">
        <v>3418</v>
      </c>
      <c r="J645" s="8">
        <v>4182</v>
      </c>
      <c r="K645" s="8">
        <v>3614</v>
      </c>
      <c r="L645" s="8">
        <v>3266</v>
      </c>
      <c r="M645" s="8">
        <v>677.23779842645502</v>
      </c>
      <c r="N645" s="8">
        <v>939.47853285738199</v>
      </c>
      <c r="O645" s="8">
        <v>1273.27492391339</v>
      </c>
      <c r="P645" s="8">
        <v>1971.56150073561</v>
      </c>
      <c r="Q645" s="8">
        <v>972.70639468892296</v>
      </c>
      <c r="R645" s="8">
        <v>1812.2439881668499</v>
      </c>
      <c r="S645" s="8">
        <v>1164.1264710482801</v>
      </c>
      <c r="T645" s="8">
        <v>1139.7044852802001</v>
      </c>
      <c r="U645" s="8">
        <v>5651</v>
      </c>
      <c r="V645" s="8">
        <v>5386</v>
      </c>
      <c r="W645" s="8">
        <v>6698</v>
      </c>
      <c r="X645" s="8">
        <v>5338</v>
      </c>
      <c r="Y645" s="8">
        <v>5128</v>
      </c>
      <c r="Z645" s="8">
        <v>5763</v>
      </c>
      <c r="AA645" s="8">
        <v>5504</v>
      </c>
      <c r="AB645" s="8">
        <v>4970</v>
      </c>
      <c r="AC645" s="8">
        <v>2628.4601963534801</v>
      </c>
      <c r="AD645" s="8">
        <v>2049.1436095385302</v>
      </c>
      <c r="AE645" s="8">
        <v>3327.9057281327</v>
      </c>
      <c r="AF645" s="8">
        <v>2962.9548524531501</v>
      </c>
      <c r="AG645" s="8">
        <v>2237.04430614494</v>
      </c>
      <c r="AH645" s="8">
        <v>3099.7941769584399</v>
      </c>
      <c r="AI645" s="8">
        <v>2684.3487973597698</v>
      </c>
      <c r="AJ645" s="8">
        <v>2882.32597842532</v>
      </c>
      <c r="AK645" s="8">
        <v>3711.125</v>
      </c>
      <c r="AL645" s="8">
        <v>1243.7917618896363</v>
      </c>
      <c r="AM645" s="8">
        <v>5554.75</v>
      </c>
      <c r="AN645" s="8">
        <v>2733.9972056707911</v>
      </c>
      <c r="AP645" s="5">
        <f t="shared" si="81"/>
        <v>3620</v>
      </c>
      <c r="AQ645" s="5">
        <f t="shared" si="82"/>
        <v>5341.25</v>
      </c>
      <c r="AR645" s="5">
        <f t="shared" si="83"/>
        <v>1412.0685679839726</v>
      </c>
      <c r="AS645" s="5">
        <f t="shared" si="84"/>
        <v>2725.8783147221175</v>
      </c>
      <c r="AT645" s="5">
        <f t="shared" si="85"/>
        <v>214</v>
      </c>
      <c r="AU645" s="5" t="str">
        <f t="shared" si="87"/>
        <v>Sweden</v>
      </c>
      <c r="AW645" s="5">
        <f t="shared" si="86"/>
        <v>214</v>
      </c>
    </row>
    <row r="646" spans="1:49" x14ac:dyDescent="0.2">
      <c r="A646" s="7" t="s">
        <v>3182</v>
      </c>
      <c r="B646" s="7" t="s">
        <v>1656</v>
      </c>
      <c r="C646" s="7" t="s">
        <v>1657</v>
      </c>
      <c r="D646" s="7">
        <v>294689</v>
      </c>
      <c r="E646" s="8">
        <v>2540</v>
      </c>
      <c r="F646" s="8">
        <v>3265</v>
      </c>
      <c r="G646" s="8">
        <v>3533</v>
      </c>
      <c r="H646" s="8">
        <v>3817</v>
      </c>
      <c r="I646" s="8">
        <v>2917</v>
      </c>
      <c r="J646" s="8">
        <v>3814</v>
      </c>
      <c r="K646" s="8">
        <v>2848</v>
      </c>
      <c r="L646" s="8">
        <v>2786</v>
      </c>
      <c r="M646" s="8">
        <v>501.87597711019799</v>
      </c>
      <c r="N646" s="8">
        <v>631.85278985847401</v>
      </c>
      <c r="O646" s="8">
        <v>851.47018630889204</v>
      </c>
      <c r="P646" s="8">
        <v>1326.3066721472701</v>
      </c>
      <c r="Q646" s="8">
        <v>796.63816132043303</v>
      </c>
      <c r="R646" s="8">
        <v>1577.0055701850599</v>
      </c>
      <c r="S646" s="8">
        <v>900.11056315665201</v>
      </c>
      <c r="T646" s="8">
        <v>864.723723852989</v>
      </c>
      <c r="U646" s="8">
        <v>4447</v>
      </c>
      <c r="V646" s="8">
        <v>4318</v>
      </c>
      <c r="W646" s="8">
        <v>5034</v>
      </c>
      <c r="X646" s="8">
        <v>4582</v>
      </c>
      <c r="Y646" s="8">
        <v>4223</v>
      </c>
      <c r="Z646" s="8">
        <v>5007</v>
      </c>
      <c r="AA646" s="8">
        <v>4763</v>
      </c>
      <c r="AB646" s="8">
        <v>4529</v>
      </c>
      <c r="AC646" s="8">
        <v>1846.2056548339399</v>
      </c>
      <c r="AD646" s="8">
        <v>1474.65977255808</v>
      </c>
      <c r="AE646" s="8">
        <v>2345.1166229973701</v>
      </c>
      <c r="AF646" s="8">
        <v>2003.25009749473</v>
      </c>
      <c r="AG646" s="8">
        <v>1909.3282893135499</v>
      </c>
      <c r="AH646" s="8">
        <v>2782.01738615047</v>
      </c>
      <c r="AI646" s="8">
        <v>2289.7863399161301</v>
      </c>
      <c r="AJ646" s="8">
        <v>2259.3509144930599</v>
      </c>
      <c r="AK646" s="8">
        <v>3190</v>
      </c>
      <c r="AL646" s="8">
        <v>931.24795549249598</v>
      </c>
      <c r="AM646" s="8">
        <v>4612.875</v>
      </c>
      <c r="AN646" s="8">
        <v>2113.7143847196662</v>
      </c>
      <c r="AP646" s="5">
        <f t="shared" si="81"/>
        <v>3091.25</v>
      </c>
      <c r="AQ646" s="5">
        <f t="shared" si="82"/>
        <v>4630.5</v>
      </c>
      <c r="AR646" s="5">
        <f t="shared" si="83"/>
        <v>1092.9569381324807</v>
      </c>
      <c r="AS646" s="5">
        <f t="shared" si="84"/>
        <v>2310.1207324683023</v>
      </c>
      <c r="AT646" s="5">
        <f t="shared" si="85"/>
        <v>118</v>
      </c>
      <c r="AU646" s="5" t="str">
        <f t="shared" si="87"/>
        <v>Sweden</v>
      </c>
      <c r="AW646" s="5">
        <f t="shared" si="86"/>
        <v>118</v>
      </c>
    </row>
    <row r="647" spans="1:49" x14ac:dyDescent="0.2">
      <c r="A647" s="7" t="s">
        <v>3182</v>
      </c>
      <c r="B647" s="7" t="s">
        <v>1659</v>
      </c>
      <c r="C647" s="7" t="s">
        <v>1660</v>
      </c>
      <c r="D647" s="7">
        <v>207052</v>
      </c>
      <c r="E647" s="8">
        <v>2531</v>
      </c>
      <c r="F647" s="8">
        <v>3051</v>
      </c>
      <c r="G647" s="8">
        <v>3642</v>
      </c>
      <c r="H647" s="8">
        <v>3775</v>
      </c>
      <c r="I647" s="8">
        <v>2988</v>
      </c>
      <c r="J647" s="8">
        <v>3992</v>
      </c>
      <c r="K647" s="8">
        <v>3329</v>
      </c>
      <c r="L647" s="8">
        <v>3583</v>
      </c>
      <c r="M647" s="8">
        <v>503.63593192441601</v>
      </c>
      <c r="N647" s="8">
        <v>632.37170333282302</v>
      </c>
      <c r="O647" s="8">
        <v>856.04972054584005</v>
      </c>
      <c r="P647" s="8">
        <v>1145.8879926960201</v>
      </c>
      <c r="Q647" s="8">
        <v>724.33095926359795</v>
      </c>
      <c r="R647" s="8">
        <v>1572.5844913824701</v>
      </c>
      <c r="S647" s="8">
        <v>908.11874338097095</v>
      </c>
      <c r="T647" s="8">
        <v>923.34424479686004</v>
      </c>
      <c r="U647" s="8">
        <v>5068</v>
      </c>
      <c r="V647" s="8">
        <v>4461</v>
      </c>
      <c r="W647" s="8">
        <v>5664</v>
      </c>
      <c r="X647" s="8">
        <v>4661</v>
      </c>
      <c r="Y647" s="8">
        <v>4314</v>
      </c>
      <c r="Z647" s="8">
        <v>5153</v>
      </c>
      <c r="AA647" s="8">
        <v>4975</v>
      </c>
      <c r="AB647" s="8">
        <v>4829</v>
      </c>
      <c r="AC647" s="8">
        <v>2180.7094990345099</v>
      </c>
      <c r="AD647" s="8">
        <v>1500.7298960371199</v>
      </c>
      <c r="AE647" s="8">
        <v>2595.9824883278202</v>
      </c>
      <c r="AF647" s="8">
        <v>1908.9462295733599</v>
      </c>
      <c r="AG647" s="8">
        <v>1724.49753981102</v>
      </c>
      <c r="AH647" s="8">
        <v>2828.83500586944</v>
      </c>
      <c r="AI647" s="8">
        <v>2399.3834262821201</v>
      </c>
      <c r="AJ647" s="8">
        <v>2257.02188491682</v>
      </c>
      <c r="AK647" s="8">
        <v>3361.375</v>
      </c>
      <c r="AL647" s="8">
        <v>908.29047341537478</v>
      </c>
      <c r="AM647" s="8">
        <v>4890.625</v>
      </c>
      <c r="AN647" s="8">
        <v>2174.5132462315264</v>
      </c>
      <c r="AP647" s="5">
        <f t="shared" ref="AP647:AP660" si="88">IF(COUNT(AVERAGE(I647:L647))=1,AVERAGE(I647:L647),99999)</f>
        <v>3473</v>
      </c>
      <c r="AQ647" s="5">
        <f t="shared" ref="AQ647:AQ660" si="89">IF(COUNT(AVERAGE(Y647:AB647))=1,AVERAGE(Y647:AB647),99999)</f>
        <v>4817.75</v>
      </c>
      <c r="AR647" s="5">
        <f t="shared" ref="AR647:AR660" si="90">IF(COUNT(AVERAGE(P647:T647))=1,AVERAGE(P647:T647),99999)</f>
        <v>1054.8532863039839</v>
      </c>
      <c r="AS647" s="5">
        <f t="shared" ref="AS647:AS660" si="91">IF(COUNT(AVERAGE(AG647:AJ647))=1,AVERAGE(AG647:AJ647),99999)</f>
        <v>2302.4344642198498</v>
      </c>
      <c r="AT647" s="5">
        <f t="shared" ref="AT647:AT660" si="92">RANK(AP647,$AP$70:$AP$660,1)</f>
        <v>184</v>
      </c>
      <c r="AU647" s="5" t="str">
        <f t="shared" si="87"/>
        <v>Sweden</v>
      </c>
      <c r="AW647" s="5">
        <f t="shared" ref="AW647:AW660" si="93">AV647+AT647</f>
        <v>184</v>
      </c>
    </row>
    <row r="648" spans="1:49" x14ac:dyDescent="0.2">
      <c r="A648" s="7" t="s">
        <v>3182</v>
      </c>
      <c r="B648" s="7" t="s">
        <v>1662</v>
      </c>
      <c r="C648" s="7" t="s">
        <v>1663</v>
      </c>
      <c r="D648" s="7">
        <v>206344</v>
      </c>
      <c r="E648" s="8">
        <v>3266</v>
      </c>
      <c r="F648" s="8">
        <v>3438</v>
      </c>
      <c r="G648" s="8">
        <v>3777</v>
      </c>
      <c r="H648" s="8">
        <v>4125</v>
      </c>
      <c r="I648" s="8">
        <v>3234</v>
      </c>
      <c r="J648" s="8">
        <v>4005</v>
      </c>
      <c r="K648" s="8">
        <v>3358</v>
      </c>
      <c r="L648" s="8">
        <v>3714</v>
      </c>
      <c r="M648" s="8">
        <v>636.16232091656195</v>
      </c>
      <c r="N648" s="8">
        <v>815.00451698604002</v>
      </c>
      <c r="O648" s="8">
        <v>1041.05618264696</v>
      </c>
      <c r="P648" s="8">
        <v>1544.08480599104</v>
      </c>
      <c r="Q648" s="8">
        <v>837.47821877220304</v>
      </c>
      <c r="R648" s="8">
        <v>1324.3609429728399</v>
      </c>
      <c r="S648" s="8">
        <v>1045.0397965305201</v>
      </c>
      <c r="T648" s="8">
        <v>945.841501202475</v>
      </c>
      <c r="U648" s="8">
        <v>5314</v>
      </c>
      <c r="V648" s="8">
        <v>4676</v>
      </c>
      <c r="W648" s="8">
        <v>5874</v>
      </c>
      <c r="X648" s="8">
        <v>4956</v>
      </c>
      <c r="Y648" s="8">
        <v>4585</v>
      </c>
      <c r="Z648" s="8">
        <v>5479</v>
      </c>
      <c r="AA648" s="8">
        <v>5206</v>
      </c>
      <c r="AB648" s="8">
        <v>5341</v>
      </c>
      <c r="AC648" s="8">
        <v>2292.8406431223798</v>
      </c>
      <c r="AD648" s="8">
        <v>1639.2833224942401</v>
      </c>
      <c r="AE648" s="8">
        <v>2624.7381414090501</v>
      </c>
      <c r="AF648" s="8">
        <v>2109.9045684959301</v>
      </c>
      <c r="AG648" s="8">
        <v>1768.3551003422499</v>
      </c>
      <c r="AH648" s="8">
        <v>2390.9708406607601</v>
      </c>
      <c r="AI648" s="8">
        <v>2484.8363806829402</v>
      </c>
      <c r="AJ648" s="8">
        <v>2239.3637544518201</v>
      </c>
      <c r="AK648" s="8">
        <v>3614.625</v>
      </c>
      <c r="AL648" s="8">
        <v>1023.6285357523301</v>
      </c>
      <c r="AM648" s="8">
        <v>5178.875</v>
      </c>
      <c r="AN648" s="8">
        <v>2193.7865939574217</v>
      </c>
      <c r="AP648" s="5">
        <f t="shared" si="88"/>
        <v>3577.75</v>
      </c>
      <c r="AQ648" s="5">
        <f t="shared" si="89"/>
        <v>5152.75</v>
      </c>
      <c r="AR648" s="5">
        <f t="shared" si="90"/>
        <v>1139.3610530938156</v>
      </c>
      <c r="AS648" s="5">
        <f t="shared" si="91"/>
        <v>2220.8815190344426</v>
      </c>
      <c r="AT648" s="5">
        <f t="shared" si="92"/>
        <v>204</v>
      </c>
      <c r="AU648" s="5" t="str">
        <f t="shared" ref="AU648:AU660" si="94">IF(A648&lt;&gt;A647,A648,AU647)</f>
        <v>Sweden</v>
      </c>
      <c r="AW648" s="5">
        <f t="shared" si="93"/>
        <v>204</v>
      </c>
    </row>
    <row r="649" spans="1:49" x14ac:dyDescent="0.2">
      <c r="A649" s="7" t="s">
        <v>3182</v>
      </c>
      <c r="B649" s="7" t="s">
        <v>1665</v>
      </c>
      <c r="C649" s="7" t="s">
        <v>1666</v>
      </c>
      <c r="D649" s="7">
        <v>198800</v>
      </c>
      <c r="E649" s="8">
        <v>3512</v>
      </c>
      <c r="F649" s="8">
        <v>3314</v>
      </c>
      <c r="G649" s="8">
        <v>3979</v>
      </c>
      <c r="H649" s="8">
        <v>4093</v>
      </c>
      <c r="I649" s="8">
        <v>3320</v>
      </c>
      <c r="J649" s="8">
        <v>4235</v>
      </c>
      <c r="K649" s="8">
        <v>3273</v>
      </c>
      <c r="L649" s="8">
        <v>3295</v>
      </c>
      <c r="M649" s="8">
        <v>648.68536011590004</v>
      </c>
      <c r="N649" s="8">
        <v>668.727995676879</v>
      </c>
      <c r="O649" s="8">
        <v>935.85804891530597</v>
      </c>
      <c r="P649" s="8">
        <v>1281.5725761747001</v>
      </c>
      <c r="Q649" s="8">
        <v>717.88625910316</v>
      </c>
      <c r="R649" s="8">
        <v>1151.76468182536</v>
      </c>
      <c r="S649" s="8">
        <v>822.53677911856198</v>
      </c>
      <c r="T649" s="8">
        <v>871.81641253243004</v>
      </c>
      <c r="U649" s="8">
        <v>5278</v>
      </c>
      <c r="V649" s="8">
        <v>4583</v>
      </c>
      <c r="W649" s="8">
        <v>5548</v>
      </c>
      <c r="X649" s="8">
        <v>4856</v>
      </c>
      <c r="Y649" s="8">
        <v>4416</v>
      </c>
      <c r="Z649" s="8">
        <v>5149</v>
      </c>
      <c r="AA649" s="8">
        <v>4912</v>
      </c>
      <c r="AB649" s="8">
        <v>5046</v>
      </c>
      <c r="AC649" s="8">
        <v>1833.8019902313899</v>
      </c>
      <c r="AD649" s="8">
        <v>1260.9658916436499</v>
      </c>
      <c r="AE649" s="8">
        <v>1921.7339295010399</v>
      </c>
      <c r="AF649" s="8">
        <v>1884.62479010725</v>
      </c>
      <c r="AG649" s="8">
        <v>1607.6966405506801</v>
      </c>
      <c r="AH649" s="8">
        <v>2028.96142158271</v>
      </c>
      <c r="AI649" s="8">
        <v>1902.25241388106</v>
      </c>
      <c r="AJ649" s="8">
        <v>2011.4584483789399</v>
      </c>
      <c r="AK649" s="8">
        <v>3627.625</v>
      </c>
      <c r="AL649" s="8">
        <v>887.35601418278713</v>
      </c>
      <c r="AM649" s="8">
        <v>4973.5</v>
      </c>
      <c r="AN649" s="8">
        <v>1806.4369407345901</v>
      </c>
      <c r="AP649" s="5">
        <f t="shared" si="88"/>
        <v>3530.75</v>
      </c>
      <c r="AQ649" s="5">
        <f t="shared" si="89"/>
        <v>4880.75</v>
      </c>
      <c r="AR649" s="5">
        <f t="shared" si="90"/>
        <v>969.11534175084239</v>
      </c>
      <c r="AS649" s="5">
        <f t="shared" si="91"/>
        <v>1887.5922310983474</v>
      </c>
      <c r="AT649" s="5">
        <f t="shared" si="92"/>
        <v>196</v>
      </c>
      <c r="AU649" s="5" t="str">
        <f t="shared" si="94"/>
        <v>Sweden</v>
      </c>
      <c r="AW649" s="5">
        <f t="shared" si="93"/>
        <v>196</v>
      </c>
    </row>
    <row r="650" spans="1:49" x14ac:dyDescent="0.2">
      <c r="A650" s="7" t="s">
        <v>3182</v>
      </c>
      <c r="B650" s="7" t="s">
        <v>1668</v>
      </c>
      <c r="C650" s="7" t="s">
        <v>1669</v>
      </c>
      <c r="D650" s="7">
        <v>163368</v>
      </c>
      <c r="E650" s="8">
        <v>3292</v>
      </c>
      <c r="F650" s="8">
        <v>3388</v>
      </c>
      <c r="G650" s="8">
        <v>4065</v>
      </c>
      <c r="H650" s="8">
        <v>4824</v>
      </c>
      <c r="I650" s="8">
        <v>3737</v>
      </c>
      <c r="J650" s="8">
        <v>4750</v>
      </c>
      <c r="K650" s="8">
        <v>3598</v>
      </c>
      <c r="L650" s="8">
        <v>3612</v>
      </c>
      <c r="M650" s="8">
        <v>776.48237321341196</v>
      </c>
      <c r="N650" s="8">
        <v>963.31226419471795</v>
      </c>
      <c r="O650" s="8">
        <v>1275.71086549082</v>
      </c>
      <c r="P650" s="8">
        <v>1688.59854530967</v>
      </c>
      <c r="Q650" s="8">
        <v>1010.94899744036</v>
      </c>
      <c r="R650" s="8">
        <v>1923.0887469791001</v>
      </c>
      <c r="S650" s="8">
        <v>1271.71118711945</v>
      </c>
      <c r="T650" s="8">
        <v>1149.54207841116</v>
      </c>
      <c r="U650" s="8">
        <v>5774</v>
      </c>
      <c r="V650" s="8">
        <v>5177</v>
      </c>
      <c r="W650" s="8">
        <v>5834</v>
      </c>
      <c r="X650" s="8">
        <v>5404</v>
      </c>
      <c r="Y650" s="8">
        <v>5221</v>
      </c>
      <c r="Z650" s="8">
        <v>6062</v>
      </c>
      <c r="AA650" s="8">
        <v>5700</v>
      </c>
      <c r="AB650" s="8">
        <v>5591</v>
      </c>
      <c r="AC650" s="8">
        <v>2817.7918101731502</v>
      </c>
      <c r="AD650" s="8">
        <v>2027.29360849571</v>
      </c>
      <c r="AE650" s="8">
        <v>3060.0350542444598</v>
      </c>
      <c r="AF650" s="8">
        <v>2272.6342524912002</v>
      </c>
      <c r="AG650" s="8">
        <v>2096.17126799573</v>
      </c>
      <c r="AH650" s="8">
        <v>3406.8161776173401</v>
      </c>
      <c r="AI650" s="8">
        <v>3141.1249569074698</v>
      </c>
      <c r="AJ650" s="8">
        <v>2696.9154874822898</v>
      </c>
      <c r="AK650" s="8">
        <v>3908.25</v>
      </c>
      <c r="AL650" s="8">
        <v>1257.4243822698361</v>
      </c>
      <c r="AM650" s="8">
        <v>5595.375</v>
      </c>
      <c r="AN650" s="8">
        <v>2689.847826925919</v>
      </c>
      <c r="AP650" s="5">
        <f t="shared" si="88"/>
        <v>3924.25</v>
      </c>
      <c r="AQ650" s="5">
        <f t="shared" si="89"/>
        <v>5643.5</v>
      </c>
      <c r="AR650" s="5">
        <f t="shared" si="90"/>
        <v>1408.7779110519482</v>
      </c>
      <c r="AS650" s="5">
        <f t="shared" si="91"/>
        <v>2835.256972500707</v>
      </c>
      <c r="AT650" s="5">
        <f t="shared" si="92"/>
        <v>270</v>
      </c>
      <c r="AU650" s="5" t="str">
        <f t="shared" si="94"/>
        <v>Sweden</v>
      </c>
      <c r="AW650" s="5">
        <f t="shared" si="93"/>
        <v>270</v>
      </c>
    </row>
    <row r="651" spans="1:49" x14ac:dyDescent="0.2">
      <c r="A651" s="7" t="s">
        <v>3182</v>
      </c>
      <c r="B651" s="7" t="s">
        <v>1671</v>
      </c>
      <c r="C651" s="7" t="s">
        <v>1672</v>
      </c>
      <c r="D651" s="7">
        <v>242540</v>
      </c>
      <c r="E651" s="8">
        <v>2969</v>
      </c>
      <c r="F651" s="8">
        <v>3087</v>
      </c>
      <c r="G651" s="8">
        <v>3334</v>
      </c>
      <c r="H651" s="8">
        <v>3934</v>
      </c>
      <c r="I651" s="8">
        <v>2714</v>
      </c>
      <c r="J651" s="8">
        <v>3893</v>
      </c>
      <c r="K651" s="8">
        <v>3349</v>
      </c>
      <c r="L651" s="8">
        <v>3210</v>
      </c>
      <c r="M651" s="8">
        <v>605.69856090755798</v>
      </c>
      <c r="N651" s="8">
        <v>740.42358920992103</v>
      </c>
      <c r="O651" s="8">
        <v>1051.7296024909799</v>
      </c>
      <c r="P651" s="8">
        <v>1497.3660071521499</v>
      </c>
      <c r="Q651" s="8">
        <v>666.023051806681</v>
      </c>
      <c r="R651" s="8">
        <v>1238.7630476750501</v>
      </c>
      <c r="S651" s="8">
        <v>897.05258687851995</v>
      </c>
      <c r="T651" s="8">
        <v>828.84380348894297</v>
      </c>
      <c r="U651" s="8">
        <v>4805</v>
      </c>
      <c r="V651" s="8">
        <v>4356</v>
      </c>
      <c r="W651" s="8">
        <v>5443</v>
      </c>
      <c r="X651" s="8">
        <v>4382</v>
      </c>
      <c r="Y651" s="8">
        <v>3875</v>
      </c>
      <c r="Z651" s="8">
        <v>4945</v>
      </c>
      <c r="AA651" s="8">
        <v>4854</v>
      </c>
      <c r="AB651" s="8">
        <v>4987</v>
      </c>
      <c r="AC651" s="8">
        <v>2275.6535496105598</v>
      </c>
      <c r="AD651" s="8">
        <v>1534.3882387554299</v>
      </c>
      <c r="AE651" s="8">
        <v>3022.51690729854</v>
      </c>
      <c r="AF651" s="8">
        <v>1990.2107510443</v>
      </c>
      <c r="AG651" s="8">
        <v>1448.9418026163701</v>
      </c>
      <c r="AH651" s="8">
        <v>2068.18638165829</v>
      </c>
      <c r="AI651" s="8">
        <v>2041.50449437989</v>
      </c>
      <c r="AJ651" s="8">
        <v>1928.4948611721099</v>
      </c>
      <c r="AK651" s="8">
        <v>3311.25</v>
      </c>
      <c r="AL651" s="8">
        <v>940.73753120122535</v>
      </c>
      <c r="AM651" s="8">
        <v>4705.875</v>
      </c>
      <c r="AN651" s="8">
        <v>2038.737123316936</v>
      </c>
      <c r="AP651" s="5">
        <f t="shared" si="88"/>
        <v>3291.5</v>
      </c>
      <c r="AQ651" s="5">
        <f t="shared" si="89"/>
        <v>4665.25</v>
      </c>
      <c r="AR651" s="5">
        <f t="shared" si="90"/>
        <v>1025.6096994002687</v>
      </c>
      <c r="AS651" s="5">
        <f t="shared" si="91"/>
        <v>1871.7818849566652</v>
      </c>
      <c r="AT651" s="5">
        <f t="shared" si="92"/>
        <v>156</v>
      </c>
      <c r="AU651" s="5" t="str">
        <f t="shared" si="94"/>
        <v>Sweden</v>
      </c>
      <c r="AW651" s="5">
        <f t="shared" si="93"/>
        <v>156</v>
      </c>
    </row>
    <row r="652" spans="1:49" x14ac:dyDescent="0.2">
      <c r="A652" s="7" t="s">
        <v>3182</v>
      </c>
      <c r="B652" s="7" t="s">
        <v>1674</v>
      </c>
      <c r="C652" s="7" t="s">
        <v>1675</v>
      </c>
      <c r="D652" s="7">
        <v>111026</v>
      </c>
      <c r="E652" s="8">
        <v>3329</v>
      </c>
      <c r="F652" s="8">
        <v>3821</v>
      </c>
      <c r="G652" s="8">
        <v>4207</v>
      </c>
      <c r="H652" s="8">
        <v>4859</v>
      </c>
      <c r="I652" s="8">
        <v>3528</v>
      </c>
      <c r="J652" s="8">
        <v>4519</v>
      </c>
      <c r="K652" s="8">
        <v>3944</v>
      </c>
      <c r="L652" s="8">
        <v>3595</v>
      </c>
      <c r="M652" s="8">
        <v>793.02467550449603</v>
      </c>
      <c r="N652" s="8">
        <v>996.91389600730304</v>
      </c>
      <c r="O652" s="8">
        <v>1501.1009064085499</v>
      </c>
      <c r="P652" s="8">
        <v>1944.88011881892</v>
      </c>
      <c r="Q652" s="8">
        <v>919.78490233780201</v>
      </c>
      <c r="R652" s="8">
        <v>1724.6855790884599</v>
      </c>
      <c r="S652" s="8">
        <v>1282.56073649771</v>
      </c>
      <c r="T652" s="8">
        <v>1218.08929130712</v>
      </c>
      <c r="U652" s="8">
        <v>5371</v>
      </c>
      <c r="V652" s="8">
        <v>5126</v>
      </c>
      <c r="W652" s="8">
        <v>6325</v>
      </c>
      <c r="X652" s="8">
        <v>5574</v>
      </c>
      <c r="Y652" s="8">
        <v>5304</v>
      </c>
      <c r="Z652" s="8">
        <v>5688</v>
      </c>
      <c r="AA652" s="8">
        <v>6164</v>
      </c>
      <c r="AB652" s="8">
        <v>5703</v>
      </c>
      <c r="AC652" s="8">
        <v>2625.5954964052598</v>
      </c>
      <c r="AD652" s="8">
        <v>2030.3289417369199</v>
      </c>
      <c r="AE652" s="8">
        <v>3910.8439409072298</v>
      </c>
      <c r="AF652" s="8">
        <v>2915.3916441156198</v>
      </c>
      <c r="AG652" s="8">
        <v>2271.6623473283698</v>
      </c>
      <c r="AH652" s="8">
        <v>3097.8078469995498</v>
      </c>
      <c r="AI652" s="8">
        <v>3069.3019239373698</v>
      </c>
      <c r="AJ652" s="8">
        <v>2997.0003569526202</v>
      </c>
      <c r="AK652" s="8">
        <v>3975.25</v>
      </c>
      <c r="AL652" s="8">
        <v>1297.6300132462952</v>
      </c>
      <c r="AM652" s="8">
        <v>5656.875</v>
      </c>
      <c r="AN652" s="8">
        <v>2864.7415622978674</v>
      </c>
      <c r="AP652" s="5">
        <f t="shared" si="88"/>
        <v>3896.5</v>
      </c>
      <c r="AQ652" s="5">
        <f t="shared" si="89"/>
        <v>5714.75</v>
      </c>
      <c r="AR652" s="5">
        <f t="shared" si="90"/>
        <v>1418.0001256100027</v>
      </c>
      <c r="AS652" s="5">
        <f t="shared" si="91"/>
        <v>2858.9431188044773</v>
      </c>
      <c r="AT652" s="5">
        <f t="shared" si="92"/>
        <v>263</v>
      </c>
      <c r="AU652" s="5" t="str">
        <f t="shared" si="94"/>
        <v>Sweden</v>
      </c>
      <c r="AW652" s="5">
        <f t="shared" si="93"/>
        <v>263</v>
      </c>
    </row>
    <row r="653" spans="1:49" x14ac:dyDescent="0.2">
      <c r="A653" s="7" t="s">
        <v>3166</v>
      </c>
      <c r="B653" s="7" t="s">
        <v>1677</v>
      </c>
      <c r="C653" s="7" t="s">
        <v>1678</v>
      </c>
      <c r="D653" s="7">
        <v>542306</v>
      </c>
      <c r="E653" s="8">
        <v>3651</v>
      </c>
      <c r="F653" s="8">
        <v>3397</v>
      </c>
      <c r="G653" s="8">
        <v>3024</v>
      </c>
      <c r="H653" s="8">
        <v>3519</v>
      </c>
      <c r="I653" s="8">
        <v>3142</v>
      </c>
      <c r="J653" s="8">
        <v>3837</v>
      </c>
      <c r="K653" s="8">
        <v>3407</v>
      </c>
      <c r="L653" s="8">
        <v>4417</v>
      </c>
      <c r="M653" s="8">
        <v>1049.7076606876401</v>
      </c>
      <c r="N653" s="8">
        <v>882.04985069350698</v>
      </c>
      <c r="O653" s="8">
        <v>692.62724534779295</v>
      </c>
      <c r="P653" s="8">
        <v>858.18838510875798</v>
      </c>
      <c r="Q653" s="8">
        <v>669.35031819020503</v>
      </c>
      <c r="R653" s="8">
        <v>1186.5885942878299</v>
      </c>
      <c r="S653" s="8">
        <v>879.22908813626896</v>
      </c>
      <c r="T653" s="8">
        <v>1256.52007040531</v>
      </c>
      <c r="U653" s="8">
        <v>5470</v>
      </c>
      <c r="V653" s="8">
        <v>4982</v>
      </c>
      <c r="W653" s="8">
        <v>4013</v>
      </c>
      <c r="X653" s="8">
        <v>4342</v>
      </c>
      <c r="Y653" s="8">
        <v>4047</v>
      </c>
      <c r="Z653" s="8">
        <v>4645</v>
      </c>
      <c r="AA653" s="8">
        <v>4525</v>
      </c>
      <c r="AB653" s="8">
        <v>5068</v>
      </c>
      <c r="AC653" s="8">
        <v>2641.8492960634499</v>
      </c>
      <c r="AD653" s="8">
        <v>1821.7552070367301</v>
      </c>
      <c r="AE653" s="8">
        <v>1215.3453943526299</v>
      </c>
      <c r="AF653" s="8">
        <v>1507.2357499176701</v>
      </c>
      <c r="AG653" s="8">
        <v>1221.11897249207</v>
      </c>
      <c r="AH653" s="8">
        <v>1788.2131433274601</v>
      </c>
      <c r="AI653" s="8">
        <v>1510.39610992497</v>
      </c>
      <c r="AJ653" s="8">
        <v>1913.62351572066</v>
      </c>
      <c r="AK653" s="8">
        <v>3549.25</v>
      </c>
      <c r="AL653" s="8">
        <v>934.2826516071641</v>
      </c>
      <c r="AM653" s="8">
        <v>4636.5</v>
      </c>
      <c r="AN653" s="8">
        <v>1702.4421736044549</v>
      </c>
      <c r="AP653" s="5">
        <f t="shared" si="88"/>
        <v>3700.75</v>
      </c>
      <c r="AQ653" s="5">
        <f t="shared" si="89"/>
        <v>4571.25</v>
      </c>
      <c r="AR653" s="5">
        <f t="shared" si="90"/>
        <v>969.97529122567425</v>
      </c>
      <c r="AS653" s="5">
        <f t="shared" si="91"/>
        <v>1608.3379353662901</v>
      </c>
      <c r="AT653" s="5">
        <f t="shared" si="92"/>
        <v>228</v>
      </c>
      <c r="AU653" s="5" t="str">
        <f t="shared" si="94"/>
        <v>Slovenia</v>
      </c>
      <c r="AV653" s="5">
        <v>26</v>
      </c>
      <c r="AW653" s="5">
        <f t="shared" si="93"/>
        <v>254</v>
      </c>
    </row>
    <row r="654" spans="1:49" x14ac:dyDescent="0.2">
      <c r="A654" s="7" t="s">
        <v>3166</v>
      </c>
      <c r="B654" s="7" t="s">
        <v>1681</v>
      </c>
      <c r="C654" s="7" t="s">
        <v>1682</v>
      </c>
      <c r="D654" s="7">
        <v>322058</v>
      </c>
      <c r="E654" s="8">
        <v>4513</v>
      </c>
      <c r="F654" s="8">
        <v>4726</v>
      </c>
      <c r="G654" s="8">
        <v>4588</v>
      </c>
      <c r="H654" s="8">
        <v>4642</v>
      </c>
      <c r="I654" s="8">
        <v>4197</v>
      </c>
      <c r="J654" s="8">
        <v>4540</v>
      </c>
      <c r="K654" s="8">
        <v>4334</v>
      </c>
      <c r="L654" s="8">
        <v>4954</v>
      </c>
      <c r="M654" s="8">
        <v>1530.2164359747601</v>
      </c>
      <c r="N654" s="8">
        <v>1804.46368762671</v>
      </c>
      <c r="O654" s="8">
        <v>1230.6149826911901</v>
      </c>
      <c r="P654" s="8">
        <v>1560.62282508369</v>
      </c>
      <c r="Q654" s="8">
        <v>1189.11193944503</v>
      </c>
      <c r="R654" s="8">
        <v>1553.9184581203599</v>
      </c>
      <c r="S654" s="8">
        <v>1304.59733790773</v>
      </c>
      <c r="T654" s="8">
        <v>2211.33481016306</v>
      </c>
      <c r="U654" s="8">
        <v>6552</v>
      </c>
      <c r="V654" s="8">
        <v>6747</v>
      </c>
      <c r="W654" s="8">
        <v>5673</v>
      </c>
      <c r="X654" s="8">
        <v>6226</v>
      </c>
      <c r="Y654" s="8">
        <v>5388</v>
      </c>
      <c r="Z654" s="8">
        <v>5809</v>
      </c>
      <c r="AA654" s="8">
        <v>5612</v>
      </c>
      <c r="AB654" s="8">
        <v>5693</v>
      </c>
      <c r="AC654" s="8">
        <v>3496.1540218149198</v>
      </c>
      <c r="AD654" s="8">
        <v>3939.4009594106001</v>
      </c>
      <c r="AE654" s="8">
        <v>2072.4105789998198</v>
      </c>
      <c r="AF654" s="8">
        <v>2926.6204938247902</v>
      </c>
      <c r="AG654" s="8">
        <v>2346.3895857840098</v>
      </c>
      <c r="AH654" s="8">
        <v>2884.4648118543601</v>
      </c>
      <c r="AI654" s="8">
        <v>2286.3803826478702</v>
      </c>
      <c r="AJ654" s="8">
        <v>3087.0920891987298</v>
      </c>
      <c r="AK654" s="8">
        <v>4561.75</v>
      </c>
      <c r="AL654" s="8">
        <v>1548.1100596265662</v>
      </c>
      <c r="AM654" s="8">
        <v>5962.5</v>
      </c>
      <c r="AN654" s="8">
        <v>2879.864115441887</v>
      </c>
      <c r="AP654" s="5">
        <f t="shared" si="88"/>
        <v>4506.25</v>
      </c>
      <c r="AQ654" s="5">
        <f t="shared" si="89"/>
        <v>5625.5</v>
      </c>
      <c r="AR654" s="5">
        <f t="shared" si="90"/>
        <v>1563.9170741439739</v>
      </c>
      <c r="AS654" s="5">
        <f t="shared" si="91"/>
        <v>2651.0817173712426</v>
      </c>
      <c r="AT654" s="5">
        <f t="shared" si="92"/>
        <v>322</v>
      </c>
      <c r="AU654" s="5" t="str">
        <f t="shared" si="94"/>
        <v>Slovenia</v>
      </c>
      <c r="AW654" s="5">
        <f t="shared" si="93"/>
        <v>322</v>
      </c>
    </row>
    <row r="655" spans="1:49" x14ac:dyDescent="0.2">
      <c r="A655" s="7" t="s">
        <v>3169</v>
      </c>
      <c r="B655" s="7" t="s">
        <v>1684</v>
      </c>
      <c r="C655" s="7" t="s">
        <v>1685</v>
      </c>
      <c r="D655" s="7">
        <v>659598</v>
      </c>
      <c r="E655" s="8">
        <v>7755</v>
      </c>
      <c r="F655" s="8">
        <v>8493</v>
      </c>
      <c r="G655" s="8">
        <v>8392</v>
      </c>
      <c r="H655" s="8">
        <v>7608</v>
      </c>
      <c r="I655" s="8">
        <v>7495</v>
      </c>
      <c r="J655" s="8">
        <v>7880</v>
      </c>
      <c r="K655" s="8">
        <v>7420</v>
      </c>
      <c r="L655" s="8">
        <v>7926</v>
      </c>
      <c r="M655" s="8">
        <v>5522.9955229955203</v>
      </c>
      <c r="N655" s="8">
        <v>6666.6666666666697</v>
      </c>
      <c r="O655" s="8">
        <v>6800</v>
      </c>
      <c r="P655" s="8">
        <v>5873.0158730158701</v>
      </c>
      <c r="Q655" s="8">
        <v>5000</v>
      </c>
      <c r="R655" s="8">
        <v>5081.9672131147499</v>
      </c>
      <c r="S655" s="8">
        <v>5178.5714285714303</v>
      </c>
      <c r="T655" s="8">
        <v>6428.5714285714303</v>
      </c>
      <c r="U655" s="8">
        <v>8839</v>
      </c>
      <c r="V655" s="8">
        <v>10000</v>
      </c>
      <c r="W655" s="8">
        <v>10000</v>
      </c>
      <c r="X655" s="8">
        <v>8750</v>
      </c>
      <c r="Y655" s="8"/>
      <c r="Z655" s="8">
        <v>10000</v>
      </c>
      <c r="AA655" s="8"/>
      <c r="AB655" s="8">
        <v>10000</v>
      </c>
      <c r="AC655" s="8">
        <v>8200</v>
      </c>
      <c r="AD655" s="8">
        <v>10000</v>
      </c>
      <c r="AE655" s="8">
        <v>10000</v>
      </c>
      <c r="AF655" s="8">
        <v>8000</v>
      </c>
      <c r="AG655" s="8"/>
      <c r="AH655" s="8">
        <v>10000</v>
      </c>
      <c r="AI655" s="8"/>
      <c r="AJ655" s="8">
        <v>10000</v>
      </c>
      <c r="AK655" s="8">
        <v>7871.125</v>
      </c>
      <c r="AL655" s="8">
        <v>5818.9735166169585</v>
      </c>
      <c r="AM655" s="8">
        <v>9598.1666666666661</v>
      </c>
      <c r="AN655" s="8">
        <v>9366.6666666666661</v>
      </c>
      <c r="AP655" s="5">
        <f t="shared" si="88"/>
        <v>7680.25</v>
      </c>
      <c r="AQ655" s="5">
        <f t="shared" si="89"/>
        <v>10000</v>
      </c>
      <c r="AR655" s="5">
        <f t="shared" si="90"/>
        <v>5512.4251886546963</v>
      </c>
      <c r="AS655" s="5">
        <f t="shared" si="91"/>
        <v>10000</v>
      </c>
      <c r="AT655" s="5">
        <f t="shared" si="92"/>
        <v>536</v>
      </c>
      <c r="AU655" s="5" t="str">
        <f t="shared" si="94"/>
        <v>Slovakia</v>
      </c>
      <c r="AW655" s="5">
        <f t="shared" si="93"/>
        <v>536</v>
      </c>
    </row>
    <row r="656" spans="1:49" x14ac:dyDescent="0.2">
      <c r="A656" s="7" t="s">
        <v>3169</v>
      </c>
      <c r="B656" s="7" t="s">
        <v>1688</v>
      </c>
      <c r="C656" s="7" t="s">
        <v>1689</v>
      </c>
      <c r="D656" s="7">
        <v>110941</v>
      </c>
      <c r="E656" s="8">
        <v>4973</v>
      </c>
      <c r="F656" s="8">
        <v>5713</v>
      </c>
      <c r="G656" s="8">
        <v>5684</v>
      </c>
      <c r="H656" s="8">
        <v>5516</v>
      </c>
      <c r="I656" s="8">
        <v>5168</v>
      </c>
      <c r="J656" s="8">
        <v>5703</v>
      </c>
      <c r="K656" s="8">
        <v>5601</v>
      </c>
      <c r="L656" s="8">
        <v>5752</v>
      </c>
      <c r="M656" s="8">
        <v>1991.81642870274</v>
      </c>
      <c r="N656" s="8">
        <v>2849.14957378598</v>
      </c>
      <c r="O656" s="8">
        <v>2854.2004263822901</v>
      </c>
      <c r="P656" s="8">
        <v>2725.3403668945998</v>
      </c>
      <c r="Q656" s="8">
        <v>2387.7605969689998</v>
      </c>
      <c r="R656" s="8">
        <v>3145.77397910731</v>
      </c>
      <c r="S656" s="8">
        <v>2705.5555900242198</v>
      </c>
      <c r="T656" s="8">
        <v>3162.5159642400999</v>
      </c>
      <c r="U656" s="8">
        <v>6489</v>
      </c>
      <c r="V656" s="8">
        <v>7088</v>
      </c>
      <c r="W656" s="8">
        <v>6526</v>
      </c>
      <c r="X656" s="8">
        <v>6402</v>
      </c>
      <c r="Y656" s="8">
        <v>6720</v>
      </c>
      <c r="Z656" s="8">
        <v>7462</v>
      </c>
      <c r="AA656" s="8">
        <v>7121</v>
      </c>
      <c r="AB656" s="8">
        <v>7560</v>
      </c>
      <c r="AC656" s="8">
        <v>3782.3250959782299</v>
      </c>
      <c r="AD656" s="8">
        <v>4431.6343042071203</v>
      </c>
      <c r="AE656" s="8">
        <v>4003.06128998244</v>
      </c>
      <c r="AF656" s="8">
        <v>3797.0753108529102</v>
      </c>
      <c r="AG656" s="8">
        <v>3847.69038701623</v>
      </c>
      <c r="AH656" s="8">
        <v>5315.3153153153198</v>
      </c>
      <c r="AI656" s="8">
        <v>4275.9447264523396</v>
      </c>
      <c r="AJ656" s="8">
        <v>5309.1397849462401</v>
      </c>
      <c r="AK656" s="8">
        <v>5513.75</v>
      </c>
      <c r="AL656" s="8">
        <v>2727.7641157632802</v>
      </c>
      <c r="AM656" s="8">
        <v>6921</v>
      </c>
      <c r="AN656" s="8">
        <v>4345.2732768438536</v>
      </c>
      <c r="AP656" s="5">
        <f t="shared" si="88"/>
        <v>5556</v>
      </c>
      <c r="AQ656" s="5">
        <f t="shared" si="89"/>
        <v>7215.75</v>
      </c>
      <c r="AR656" s="5">
        <f t="shared" si="90"/>
        <v>2825.3892994470457</v>
      </c>
      <c r="AS656" s="5">
        <f t="shared" si="91"/>
        <v>4687.0225534325327</v>
      </c>
      <c r="AT656" s="5">
        <f t="shared" si="92"/>
        <v>415</v>
      </c>
      <c r="AU656" s="5" t="str">
        <f t="shared" si="94"/>
        <v>Slovakia</v>
      </c>
      <c r="AW656" s="5">
        <f t="shared" si="93"/>
        <v>415</v>
      </c>
    </row>
    <row r="657" spans="1:49" x14ac:dyDescent="0.2">
      <c r="A657" s="7" t="s">
        <v>3169</v>
      </c>
      <c r="B657" s="7" t="s">
        <v>1691</v>
      </c>
      <c r="C657" s="7" t="s">
        <v>1692</v>
      </c>
      <c r="D657" s="7">
        <v>161441</v>
      </c>
      <c r="E657" s="8">
        <v>4202</v>
      </c>
      <c r="F657" s="8">
        <v>5126</v>
      </c>
      <c r="G657" s="8">
        <v>4923</v>
      </c>
      <c r="H657" s="8">
        <v>4788</v>
      </c>
      <c r="I657" s="8">
        <v>4733</v>
      </c>
      <c r="J657" s="8">
        <v>5494</v>
      </c>
      <c r="K657" s="8">
        <v>5065</v>
      </c>
      <c r="L657" s="8">
        <v>5239</v>
      </c>
      <c r="M657" s="8">
        <v>1635.97686236652</v>
      </c>
      <c r="N657" s="8">
        <v>2430.2802931835199</v>
      </c>
      <c r="O657" s="8">
        <v>2110.4258567414599</v>
      </c>
      <c r="P657" s="8">
        <v>1993.22439013228</v>
      </c>
      <c r="Q657" s="8">
        <v>1933.3037184028101</v>
      </c>
      <c r="R657" s="8">
        <v>2517.0423915706901</v>
      </c>
      <c r="S657" s="8">
        <v>2068.49831649832</v>
      </c>
      <c r="T657" s="8">
        <v>2495.2188907826599</v>
      </c>
      <c r="U657" s="8">
        <v>6234</v>
      </c>
      <c r="V657" s="8">
        <v>6167</v>
      </c>
      <c r="W657" s="8">
        <v>6723</v>
      </c>
      <c r="X657" s="8">
        <v>5888</v>
      </c>
      <c r="Y657" s="8">
        <v>6643</v>
      </c>
      <c r="Z657" s="8">
        <v>7055</v>
      </c>
      <c r="AA657" s="8">
        <v>6915</v>
      </c>
      <c r="AB657" s="8">
        <v>7477</v>
      </c>
      <c r="AC657" s="8">
        <v>3354.8330435704902</v>
      </c>
      <c r="AD657" s="8">
        <v>4215.5758855266204</v>
      </c>
      <c r="AE657" s="8">
        <v>3748.29360410353</v>
      </c>
      <c r="AF657" s="8">
        <v>3329.8149562855401</v>
      </c>
      <c r="AG657" s="8">
        <v>3777.0443156536098</v>
      </c>
      <c r="AH657" s="8">
        <v>4729.8850574712596</v>
      </c>
      <c r="AI657" s="8">
        <v>4418.7675070027999</v>
      </c>
      <c r="AJ657" s="8">
        <v>5520.2492211837998</v>
      </c>
      <c r="AK657" s="8">
        <v>4946.25</v>
      </c>
      <c r="AL657" s="8">
        <v>2147.9963399597827</v>
      </c>
      <c r="AM657" s="8">
        <v>6637.75</v>
      </c>
      <c r="AN657" s="8">
        <v>4136.807948849706</v>
      </c>
      <c r="AP657" s="5">
        <f t="shared" si="88"/>
        <v>5132.75</v>
      </c>
      <c r="AQ657" s="5">
        <f t="shared" si="89"/>
        <v>7022.5</v>
      </c>
      <c r="AR657" s="5">
        <f t="shared" si="90"/>
        <v>2201.4575414773522</v>
      </c>
      <c r="AS657" s="5">
        <f t="shared" si="91"/>
        <v>4611.4865253278676</v>
      </c>
      <c r="AT657" s="5">
        <f t="shared" si="92"/>
        <v>374</v>
      </c>
      <c r="AU657" s="5" t="str">
        <f t="shared" si="94"/>
        <v>Slovakia</v>
      </c>
      <c r="AV657" s="5">
        <v>27</v>
      </c>
      <c r="AW657" s="5">
        <f t="shared" si="93"/>
        <v>401</v>
      </c>
    </row>
    <row r="658" spans="1:49" x14ac:dyDescent="0.2">
      <c r="A658" s="7" t="s">
        <v>3169</v>
      </c>
      <c r="B658" s="7" t="s">
        <v>1694</v>
      </c>
      <c r="C658" s="7" t="s">
        <v>1695</v>
      </c>
      <c r="D658" s="7">
        <v>175038</v>
      </c>
      <c r="E658" s="8">
        <v>5279</v>
      </c>
      <c r="F658" s="8">
        <v>5998</v>
      </c>
      <c r="G658" s="8">
        <v>5817</v>
      </c>
      <c r="H658" s="8">
        <v>5364</v>
      </c>
      <c r="I658" s="8">
        <v>5520</v>
      </c>
      <c r="J658" s="8">
        <v>5712</v>
      </c>
      <c r="K658" s="8">
        <v>5074</v>
      </c>
      <c r="L658" s="8">
        <v>5368</v>
      </c>
      <c r="M658" s="8">
        <v>2395.9259259259302</v>
      </c>
      <c r="N658" s="8">
        <v>3219.0382081686398</v>
      </c>
      <c r="O658" s="8">
        <v>2961.2620765103002</v>
      </c>
      <c r="P658" s="8">
        <v>2396.6223244532698</v>
      </c>
      <c r="Q658" s="8">
        <v>2396.5017551568299</v>
      </c>
      <c r="R658" s="8">
        <v>2948.8880621693102</v>
      </c>
      <c r="S658" s="8">
        <v>2128.1835349359499</v>
      </c>
      <c r="T658" s="8">
        <v>2702.7840481565099</v>
      </c>
      <c r="U658" s="8">
        <v>6973</v>
      </c>
      <c r="V658" s="8">
        <v>7254</v>
      </c>
      <c r="W658" s="8">
        <v>6776</v>
      </c>
      <c r="X658" s="8">
        <v>6061</v>
      </c>
      <c r="Y658" s="8">
        <v>6506</v>
      </c>
      <c r="Z658" s="8">
        <v>7607</v>
      </c>
      <c r="AA658" s="8">
        <v>6535</v>
      </c>
      <c r="AB658" s="8">
        <v>6780</v>
      </c>
      <c r="AC658" s="8">
        <v>3820.6261907329499</v>
      </c>
      <c r="AD658" s="8">
        <v>4970.1149425287404</v>
      </c>
      <c r="AE658" s="8">
        <v>4102.7142256650504</v>
      </c>
      <c r="AF658" s="8">
        <v>3106.4552227163499</v>
      </c>
      <c r="AG658" s="8">
        <v>3437.97229816967</v>
      </c>
      <c r="AH658" s="8">
        <v>4670.0606361623304</v>
      </c>
      <c r="AI658" s="8">
        <v>3454.0547172126098</v>
      </c>
      <c r="AJ658" s="8">
        <v>4423.8683127572003</v>
      </c>
      <c r="AK658" s="8">
        <v>5516.5</v>
      </c>
      <c r="AL658" s="8">
        <v>2643.6507419345926</v>
      </c>
      <c r="AM658" s="8">
        <v>6811.5</v>
      </c>
      <c r="AN658" s="8">
        <v>3998.233318243113</v>
      </c>
      <c r="AP658" s="5">
        <f t="shared" si="88"/>
        <v>5418.5</v>
      </c>
      <c r="AQ658" s="5">
        <f t="shared" si="89"/>
        <v>6857</v>
      </c>
      <c r="AR658" s="5">
        <f t="shared" si="90"/>
        <v>2514.5959449743737</v>
      </c>
      <c r="AS658" s="5">
        <f t="shared" si="91"/>
        <v>3996.4889910754528</v>
      </c>
      <c r="AT658" s="5">
        <f t="shared" si="92"/>
        <v>405</v>
      </c>
      <c r="AU658" s="5" t="str">
        <f t="shared" si="94"/>
        <v>Slovakia</v>
      </c>
      <c r="AW658" s="5">
        <f t="shared" si="93"/>
        <v>405</v>
      </c>
    </row>
    <row r="659" spans="1:49" x14ac:dyDescent="0.2">
      <c r="A659" s="7" t="s">
        <v>3169</v>
      </c>
      <c r="B659" s="7" t="s">
        <v>1697</v>
      </c>
      <c r="C659" s="7" t="s">
        <v>1698</v>
      </c>
      <c r="D659" s="7">
        <v>132130</v>
      </c>
      <c r="E659" s="8">
        <v>5958</v>
      </c>
      <c r="F659" s="8">
        <v>6174</v>
      </c>
      <c r="G659" s="8">
        <v>6482</v>
      </c>
      <c r="H659" s="8">
        <v>5581</v>
      </c>
      <c r="I659" s="8">
        <v>4839</v>
      </c>
      <c r="J659" s="8">
        <v>5075</v>
      </c>
      <c r="K659" s="8">
        <v>5432</v>
      </c>
      <c r="L659" s="8">
        <v>5328</v>
      </c>
      <c r="M659" s="8">
        <v>3141.0256410256402</v>
      </c>
      <c r="N659" s="8">
        <v>3827.3615635179199</v>
      </c>
      <c r="O659" s="8">
        <v>3923.3576642335802</v>
      </c>
      <c r="P659" s="8">
        <v>2990.3398113421999</v>
      </c>
      <c r="Q659" s="8">
        <v>2183.9275720394598</v>
      </c>
      <c r="R659" s="8">
        <v>2814.5663956639601</v>
      </c>
      <c r="S659" s="8">
        <v>2586.8705784436102</v>
      </c>
      <c r="T659" s="8">
        <v>2639.62494904199</v>
      </c>
      <c r="U659" s="8">
        <v>8122</v>
      </c>
      <c r="V659" s="8">
        <v>7970</v>
      </c>
      <c r="W659" s="8">
        <v>8632</v>
      </c>
      <c r="X659" s="8">
        <v>6907</v>
      </c>
      <c r="Y659" s="8">
        <v>6820</v>
      </c>
      <c r="Z659" s="8">
        <v>7064</v>
      </c>
      <c r="AA659" s="8">
        <v>6706</v>
      </c>
      <c r="AB659" s="8">
        <v>7710</v>
      </c>
      <c r="AC659" s="8">
        <v>6770.8333333333303</v>
      </c>
      <c r="AD659" s="8">
        <v>6562.5</v>
      </c>
      <c r="AE659" s="8">
        <v>6666.6666666666697</v>
      </c>
      <c r="AF659" s="8">
        <v>4579.3103448275897</v>
      </c>
      <c r="AG659" s="8">
        <v>4191.6971916971897</v>
      </c>
      <c r="AH659" s="8">
        <v>5259.25925925926</v>
      </c>
      <c r="AI659" s="8">
        <v>4833.5123523093398</v>
      </c>
      <c r="AJ659" s="8">
        <v>5706.0606060606096</v>
      </c>
      <c r="AK659" s="8">
        <v>5608.625</v>
      </c>
      <c r="AL659" s="8">
        <v>3013.384271913545</v>
      </c>
      <c r="AM659" s="8">
        <v>7491.375</v>
      </c>
      <c r="AN659" s="8">
        <v>5571.2299692692486</v>
      </c>
      <c r="AP659" s="5">
        <f t="shared" si="88"/>
        <v>5168.5</v>
      </c>
      <c r="AQ659" s="5">
        <f t="shared" si="89"/>
        <v>7075</v>
      </c>
      <c r="AR659" s="5">
        <f t="shared" si="90"/>
        <v>2643.0658613062442</v>
      </c>
      <c r="AS659" s="5">
        <f t="shared" si="91"/>
        <v>4997.6323523316005</v>
      </c>
      <c r="AT659" s="5">
        <f t="shared" si="92"/>
        <v>380</v>
      </c>
      <c r="AU659" s="5" t="str">
        <f t="shared" si="94"/>
        <v>Slovakia</v>
      </c>
      <c r="AW659" s="5">
        <f t="shared" si="93"/>
        <v>380</v>
      </c>
    </row>
    <row r="660" spans="1:49" x14ac:dyDescent="0.2">
      <c r="A660" s="7" t="s">
        <v>3169</v>
      </c>
      <c r="B660" s="7" t="s">
        <v>1700</v>
      </c>
      <c r="C660" s="7" t="s">
        <v>1701</v>
      </c>
      <c r="D660" s="7">
        <v>114376</v>
      </c>
      <c r="E660" s="8">
        <v>4842</v>
      </c>
      <c r="F660" s="8">
        <v>6261</v>
      </c>
      <c r="G660" s="8">
        <v>6108</v>
      </c>
      <c r="H660" s="8">
        <v>5856</v>
      </c>
      <c r="I660" s="8">
        <v>5152</v>
      </c>
      <c r="J660" s="8">
        <v>6074</v>
      </c>
      <c r="K660" s="8">
        <v>6214</v>
      </c>
      <c r="L660" s="8">
        <v>6178</v>
      </c>
      <c r="M660" s="8">
        <v>2059.8391840750101</v>
      </c>
      <c r="N660" s="8">
        <v>3727.4956359355301</v>
      </c>
      <c r="O660" s="8">
        <v>3407.6192766669001</v>
      </c>
      <c r="P660" s="8">
        <v>2901.7501017500999</v>
      </c>
      <c r="Q660" s="8">
        <v>2410.5690105690101</v>
      </c>
      <c r="R660" s="8">
        <v>3123.99747968261</v>
      </c>
      <c r="S660" s="8">
        <v>3040.4704254583198</v>
      </c>
      <c r="T660" s="8">
        <v>3025.7705257705302</v>
      </c>
      <c r="U660" s="8">
        <v>6725</v>
      </c>
      <c r="V660" s="8">
        <v>7339</v>
      </c>
      <c r="W660" s="8">
        <v>7188</v>
      </c>
      <c r="X660" s="8">
        <v>6677</v>
      </c>
      <c r="Y660" s="8">
        <v>6778</v>
      </c>
      <c r="Z660" s="8">
        <v>7437</v>
      </c>
      <c r="AA660" s="8">
        <v>7779</v>
      </c>
      <c r="AB660" s="8">
        <v>7223</v>
      </c>
      <c r="AC660" s="8">
        <v>4372.8535353535399</v>
      </c>
      <c r="AD660" s="8">
        <v>5420.3042328042302</v>
      </c>
      <c r="AE660" s="8">
        <v>4798.60401770514</v>
      </c>
      <c r="AF660" s="8">
        <v>4145.4081632653097</v>
      </c>
      <c r="AG660" s="8">
        <v>4568.0676711604501</v>
      </c>
      <c r="AH660" s="8">
        <v>5273.8095238095202</v>
      </c>
      <c r="AI660" s="8">
        <v>5416.6666666666697</v>
      </c>
      <c r="AJ660" s="8">
        <v>5043.4782608695696</v>
      </c>
      <c r="AK660" s="8">
        <v>5835.625</v>
      </c>
      <c r="AL660" s="8">
        <v>2962.1889549885013</v>
      </c>
      <c r="AM660" s="8">
        <v>7143.25</v>
      </c>
      <c r="AN660" s="8">
        <v>4879.8990089543031</v>
      </c>
      <c r="AP660" s="5">
        <f t="shared" si="88"/>
        <v>5904.5</v>
      </c>
      <c r="AQ660" s="5">
        <f t="shared" si="89"/>
        <v>7304.25</v>
      </c>
      <c r="AR660" s="5">
        <f t="shared" si="90"/>
        <v>2900.5115086461142</v>
      </c>
      <c r="AS660" s="5">
        <f t="shared" si="91"/>
        <v>5075.5055306265522</v>
      </c>
      <c r="AT660" s="5">
        <f t="shared" si="92"/>
        <v>452</v>
      </c>
      <c r="AU660" s="5" t="str">
        <f t="shared" si="94"/>
        <v>Slovakia</v>
      </c>
      <c r="AW660" s="5">
        <f t="shared" si="93"/>
        <v>452</v>
      </c>
    </row>
    <row r="661" spans="1:49" x14ac:dyDescent="0.2">
      <c r="A661" s="7" t="s">
        <v>1704</v>
      </c>
      <c r="B661" s="3"/>
      <c r="C661" s="3"/>
      <c r="D661" s="3"/>
      <c r="E661" s="8">
        <v>4361.1445783132531</v>
      </c>
      <c r="F661" s="8">
        <v>4671.6054888507715</v>
      </c>
      <c r="G661" s="8">
        <v>4473.4075342465758</v>
      </c>
      <c r="H661" s="8">
        <v>4697.9345955249573</v>
      </c>
      <c r="I661" s="8">
        <v>4518.3213058419242</v>
      </c>
      <c r="J661" s="8">
        <v>4905.1571675302248</v>
      </c>
      <c r="K661" s="8">
        <v>4479.681583476764</v>
      </c>
      <c r="L661" s="8">
        <v>4486.5440414507775</v>
      </c>
      <c r="M661" s="8">
        <v>1861.5957437065633</v>
      </c>
      <c r="N661" s="8">
        <v>2102.8483106064391</v>
      </c>
      <c r="O661" s="8">
        <v>1997.4416612835003</v>
      </c>
      <c r="P661" s="8">
        <v>2255.7751474801998</v>
      </c>
      <c r="Q661" s="8">
        <v>2104.4488821739506</v>
      </c>
      <c r="R661" s="8">
        <v>2404.3613149420007</v>
      </c>
      <c r="S661" s="8">
        <v>1978.0027368445917</v>
      </c>
      <c r="T661" s="8">
        <v>2033.91091657793</v>
      </c>
      <c r="U661" s="8">
        <v>5510.7431034482761</v>
      </c>
      <c r="V661" s="8">
        <v>5874.5886402753877</v>
      </c>
      <c r="W661" s="8">
        <v>5592.0804794520545</v>
      </c>
      <c r="X661" s="8">
        <v>5845.635578583765</v>
      </c>
      <c r="Y661" s="8">
        <v>5642.3586206896553</v>
      </c>
      <c r="Z661" s="8">
        <v>6111.4211438474867</v>
      </c>
      <c r="AA661" s="8">
        <v>5632.5077720207255</v>
      </c>
      <c r="AB661" s="8">
        <v>5670.8635578583762</v>
      </c>
      <c r="AC661" s="8">
        <v>3015.1572605187534</v>
      </c>
      <c r="AD661" s="8">
        <v>3373.891634183155</v>
      </c>
      <c r="AE661" s="8">
        <v>3110.8990193184854</v>
      </c>
      <c r="AF661" s="8">
        <v>3496.3584323804994</v>
      </c>
      <c r="AG661" s="8">
        <v>3248.9259381239681</v>
      </c>
      <c r="AH661" s="8">
        <v>3765.0466534339271</v>
      </c>
      <c r="AI661" s="8">
        <v>3181.3290751708792</v>
      </c>
      <c r="AJ661" s="8">
        <v>3270.1671614248003</v>
      </c>
      <c r="AK661" s="8">
        <v>4574.0847311827956</v>
      </c>
      <c r="AL661" s="8">
        <v>2092.1349343300244</v>
      </c>
      <c r="AM661" s="8">
        <v>5734.700366458288</v>
      </c>
      <c r="AN661" s="8">
        <v>3307.2653792463379</v>
      </c>
    </row>
    <row r="662" spans="1:49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</row>
    <row r="663" spans="1:49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</row>
    <row r="664" spans="1:49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</row>
    <row r="665" spans="1:49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</row>
    <row r="666" spans="1:49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</row>
    <row r="667" spans="1:49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</row>
    <row r="668" spans="1:49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</row>
    <row r="669" spans="1:49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</row>
    <row r="670" spans="1:49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</row>
    <row r="671" spans="1:49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</row>
    <row r="672" spans="1:49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</row>
    <row r="673" spans="1:39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</row>
    <row r="674" spans="1:39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</row>
    <row r="675" spans="1:39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</row>
    <row r="676" spans="1:39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</row>
    <row r="677" spans="1:39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</row>
    <row r="678" spans="1:39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</row>
    <row r="679" spans="1:39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</row>
    <row r="680" spans="1:39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</row>
    <row r="681" spans="1:39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</row>
    <row r="682" spans="1:39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</row>
    <row r="683" spans="1:39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</row>
    <row r="684" spans="1:39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</row>
    <row r="685" spans="1:39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</row>
    <row r="686" spans="1:39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</row>
    <row r="687" spans="1:39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</row>
    <row r="688" spans="1:39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</row>
    <row r="689" spans="1:39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</row>
    <row r="690" spans="1:39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</row>
    <row r="691" spans="1:39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</row>
    <row r="692" spans="1:39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</row>
    <row r="693" spans="1:39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</row>
    <row r="694" spans="1:39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</row>
    <row r="695" spans="1:39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</row>
    <row r="696" spans="1:39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</row>
    <row r="697" spans="1:39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</row>
    <row r="698" spans="1:39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</row>
    <row r="699" spans="1:39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</row>
    <row r="700" spans="1:39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</row>
    <row r="701" spans="1:39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</row>
    <row r="702" spans="1:39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</row>
    <row r="703" spans="1:39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</row>
    <row r="704" spans="1:39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</row>
    <row r="705" spans="1:39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</row>
    <row r="706" spans="1:39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</row>
    <row r="707" spans="1:39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</row>
    <row r="708" spans="1:39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</row>
    <row r="709" spans="1:39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</row>
    <row r="710" spans="1:39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</row>
    <row r="711" spans="1:39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</row>
    <row r="712" spans="1:39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</row>
    <row r="713" spans="1:39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</row>
    <row r="714" spans="1:39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</row>
    <row r="715" spans="1:39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</row>
    <row r="716" spans="1:39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</row>
    <row r="717" spans="1:39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</row>
    <row r="718" spans="1:39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</row>
    <row r="719" spans="1:39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</row>
    <row r="720" spans="1:39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</row>
    <row r="721" spans="1:39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</row>
    <row r="722" spans="1:39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</row>
    <row r="723" spans="1:39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</row>
    <row r="724" spans="1:39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</row>
    <row r="725" spans="1:39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</row>
    <row r="726" spans="1:39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</row>
    <row r="727" spans="1:39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</row>
    <row r="728" spans="1:39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</row>
    <row r="729" spans="1:39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</row>
    <row r="730" spans="1:39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</row>
    <row r="731" spans="1:39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</row>
    <row r="732" spans="1:39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</row>
    <row r="733" spans="1:39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</row>
    <row r="734" spans="1:39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</row>
    <row r="735" spans="1:39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</row>
    <row r="736" spans="1:39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</row>
    <row r="737" spans="1:39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</row>
    <row r="738" spans="1:39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</row>
    <row r="739" spans="1:39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</row>
    <row r="740" spans="1:39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</row>
    <row r="741" spans="1:39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</row>
    <row r="742" spans="1:39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</row>
    <row r="743" spans="1:39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</row>
    <row r="744" spans="1:39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</row>
    <row r="745" spans="1:39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</row>
    <row r="746" spans="1:39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</row>
    <row r="747" spans="1:39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</row>
    <row r="748" spans="1:39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</row>
    <row r="749" spans="1:39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</row>
    <row r="750" spans="1:39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</row>
    <row r="751" spans="1:39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</row>
    <row r="752" spans="1:39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</row>
    <row r="753" spans="1:39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</row>
    <row r="754" spans="1:39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</row>
    <row r="755" spans="1:39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</row>
    <row r="756" spans="1:39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</row>
    <row r="757" spans="1:39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</row>
    <row r="758" spans="1:39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</row>
    <row r="759" spans="1:39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</row>
    <row r="760" spans="1:39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</row>
    <row r="761" spans="1:39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</row>
    <row r="762" spans="1:39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</row>
    <row r="763" spans="1:39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</row>
    <row r="764" spans="1:39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</row>
    <row r="765" spans="1:39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</row>
    <row r="766" spans="1:39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</row>
    <row r="767" spans="1:39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</row>
    <row r="768" spans="1:39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</row>
    <row r="769" spans="1:39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</row>
    <row r="770" spans="1:39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</row>
    <row r="771" spans="1:39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</row>
    <row r="772" spans="1:39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</row>
    <row r="773" spans="1:39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</row>
    <row r="774" spans="1:39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</row>
    <row r="775" spans="1:39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</row>
    <row r="776" spans="1:39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</row>
    <row r="777" spans="1:39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</row>
    <row r="778" spans="1:39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</row>
    <row r="779" spans="1:39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</row>
    <row r="780" spans="1:39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</row>
    <row r="781" spans="1:39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</row>
    <row r="782" spans="1:39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</row>
    <row r="783" spans="1:39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</row>
    <row r="784" spans="1:39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</row>
    <row r="785" spans="1:39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</row>
    <row r="786" spans="1:39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</row>
    <row r="787" spans="1:39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</row>
    <row r="788" spans="1:39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</row>
    <row r="789" spans="1:39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</row>
    <row r="790" spans="1:39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</row>
    <row r="791" spans="1:39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</row>
    <row r="792" spans="1:39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</row>
    <row r="793" spans="1:39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</row>
    <row r="794" spans="1:39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</row>
    <row r="795" spans="1:39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</row>
    <row r="796" spans="1:39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</row>
    <row r="797" spans="1:39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</row>
    <row r="798" spans="1:39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</row>
    <row r="799" spans="1:39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</row>
    <row r="800" spans="1:39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</row>
    <row r="801" spans="1:39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</row>
    <row r="802" spans="1:39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</row>
    <row r="803" spans="1:39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</row>
    <row r="804" spans="1:39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</row>
    <row r="805" spans="1:39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</row>
    <row r="806" spans="1:39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</row>
    <row r="807" spans="1:39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</row>
    <row r="808" spans="1:39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</row>
    <row r="809" spans="1:39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</row>
    <row r="810" spans="1:39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</row>
    <row r="811" spans="1:39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</row>
    <row r="812" spans="1:39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</row>
    <row r="813" spans="1:39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</row>
    <row r="814" spans="1:39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</row>
    <row r="815" spans="1:39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</row>
    <row r="816" spans="1:39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</row>
    <row r="817" spans="1:39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</row>
    <row r="818" spans="1:39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</row>
    <row r="819" spans="1:39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</row>
    <row r="820" spans="1:39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</row>
    <row r="821" spans="1:39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</row>
    <row r="822" spans="1:39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</row>
    <row r="823" spans="1:39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</row>
    <row r="824" spans="1:39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</row>
    <row r="825" spans="1:39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</row>
    <row r="826" spans="1:39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</row>
    <row r="827" spans="1:39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</row>
    <row r="828" spans="1:39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</row>
    <row r="829" spans="1:39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</row>
    <row r="830" spans="1:39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</row>
    <row r="831" spans="1:39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</row>
    <row r="832" spans="1:39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</row>
    <row r="833" spans="1:39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</row>
    <row r="834" spans="1:39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</row>
    <row r="835" spans="1:39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</row>
    <row r="836" spans="1:39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</row>
    <row r="837" spans="1:39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</row>
    <row r="838" spans="1:39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</row>
    <row r="839" spans="1:39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</row>
    <row r="840" spans="1:39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</row>
    <row r="841" spans="1:39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</row>
    <row r="842" spans="1:39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</row>
    <row r="843" spans="1:39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</row>
    <row r="844" spans="1:39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</row>
    <row r="845" spans="1:39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</row>
    <row r="846" spans="1:39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</row>
    <row r="847" spans="1:39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</row>
    <row r="848" spans="1:39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</row>
    <row r="849" spans="1:39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</row>
    <row r="850" spans="1:39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</row>
    <row r="851" spans="1:39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</row>
    <row r="852" spans="1:39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</row>
    <row r="853" spans="1:39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</row>
    <row r="854" spans="1:39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</row>
    <row r="855" spans="1:39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</row>
    <row r="856" spans="1:39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</row>
    <row r="857" spans="1:39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</row>
    <row r="858" spans="1:39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</row>
    <row r="859" spans="1:39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</row>
    <row r="860" spans="1:39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</row>
    <row r="861" spans="1:39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</row>
    <row r="862" spans="1:39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</row>
    <row r="863" spans="1:39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</row>
    <row r="864" spans="1:39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</row>
    <row r="865" spans="1:39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</row>
    <row r="866" spans="1:39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</row>
    <row r="867" spans="1:39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</row>
    <row r="868" spans="1:39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</row>
    <row r="869" spans="1:39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</row>
    <row r="870" spans="1:39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</row>
    <row r="871" spans="1:39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</row>
    <row r="872" spans="1:39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</row>
    <row r="873" spans="1:39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</row>
    <row r="874" spans="1:39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</row>
    <row r="875" spans="1:39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</row>
    <row r="876" spans="1:39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</row>
    <row r="877" spans="1:39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</row>
    <row r="878" spans="1:39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</row>
    <row r="879" spans="1:39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</row>
    <row r="880" spans="1:39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</row>
    <row r="881" spans="1:39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</row>
    <row r="882" spans="1:39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</row>
    <row r="883" spans="1:39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</row>
    <row r="884" spans="1:39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</row>
    <row r="885" spans="1:39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</row>
    <row r="886" spans="1:39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</row>
    <row r="887" spans="1:39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</row>
    <row r="888" spans="1:39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</row>
    <row r="889" spans="1:39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</row>
    <row r="890" spans="1:39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</row>
    <row r="891" spans="1:39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</row>
    <row r="892" spans="1:39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</row>
    <row r="893" spans="1:39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</row>
    <row r="894" spans="1:39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</row>
    <row r="895" spans="1:39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</row>
    <row r="896" spans="1:39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</row>
    <row r="897" spans="1:39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</row>
    <row r="898" spans="1:39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</row>
    <row r="899" spans="1:39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</row>
    <row r="900" spans="1:39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</row>
    <row r="901" spans="1:39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</row>
    <row r="902" spans="1:39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</row>
    <row r="903" spans="1:39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</row>
    <row r="904" spans="1:39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</row>
    <row r="905" spans="1:39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</row>
    <row r="906" spans="1:39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</row>
    <row r="907" spans="1:39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</row>
    <row r="908" spans="1:39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</row>
    <row r="909" spans="1:39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</row>
    <row r="910" spans="1:39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</row>
    <row r="911" spans="1:39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</row>
    <row r="912" spans="1:39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</row>
    <row r="913" spans="1:39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</row>
    <row r="914" spans="1:39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</row>
    <row r="915" spans="1:39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</row>
    <row r="916" spans="1:39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</row>
    <row r="917" spans="1:39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</row>
    <row r="918" spans="1:39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</row>
    <row r="919" spans="1:39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</row>
    <row r="920" spans="1:39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</row>
    <row r="921" spans="1:39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</row>
    <row r="922" spans="1:39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</row>
    <row r="923" spans="1:39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</row>
    <row r="924" spans="1:39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</row>
    <row r="925" spans="1:39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</row>
    <row r="926" spans="1:39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</row>
    <row r="927" spans="1:39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</row>
    <row r="928" spans="1:39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</row>
    <row r="929" spans="1:39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</row>
    <row r="930" spans="1:39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</row>
    <row r="931" spans="1:39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</row>
    <row r="932" spans="1:39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</row>
    <row r="933" spans="1:39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</row>
    <row r="934" spans="1:39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</row>
    <row r="935" spans="1:39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</row>
    <row r="936" spans="1:39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</row>
    <row r="937" spans="1:39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</row>
    <row r="938" spans="1:39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</row>
    <row r="939" spans="1:39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</row>
    <row r="940" spans="1:39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</row>
    <row r="941" spans="1:39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</row>
    <row r="942" spans="1:39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</row>
    <row r="943" spans="1:39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</row>
    <row r="944" spans="1:39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</row>
    <row r="945" spans="1:39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</row>
    <row r="946" spans="1:39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</row>
    <row r="947" spans="1:39" x14ac:dyDescent="0.2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</row>
    <row r="948" spans="1:39" x14ac:dyDescent="0.2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</row>
    <row r="949" spans="1:39" x14ac:dyDescent="0.2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</row>
    <row r="950" spans="1:39" x14ac:dyDescent="0.2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</row>
    <row r="951" spans="1:39" x14ac:dyDescent="0.2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</row>
    <row r="952" spans="1:39" x14ac:dyDescent="0.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</row>
    <row r="953" spans="1:39" x14ac:dyDescent="0.2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</row>
    <row r="954" spans="1:39" x14ac:dyDescent="0.2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</row>
    <row r="955" spans="1:39" x14ac:dyDescent="0.2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</row>
    <row r="956" spans="1:39" x14ac:dyDescent="0.2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</row>
    <row r="957" spans="1:39" x14ac:dyDescent="0.2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</row>
    <row r="958" spans="1:39" x14ac:dyDescent="0.2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</row>
    <row r="959" spans="1:39" x14ac:dyDescent="0.2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</row>
    <row r="960" spans="1:39" x14ac:dyDescent="0.2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</row>
    <row r="961" spans="1:39" x14ac:dyDescent="0.2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</row>
    <row r="962" spans="1:39" x14ac:dyDescent="0.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</row>
    <row r="963" spans="1:39" x14ac:dyDescent="0.2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</row>
    <row r="964" spans="1:39" x14ac:dyDescent="0.2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</row>
    <row r="965" spans="1:39" x14ac:dyDescent="0.2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</row>
    <row r="966" spans="1:39" x14ac:dyDescent="0.2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</row>
    <row r="967" spans="1:39" x14ac:dyDescent="0.2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</row>
    <row r="968" spans="1:39" x14ac:dyDescent="0.2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</row>
    <row r="969" spans="1:39" x14ac:dyDescent="0.2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</row>
    <row r="970" spans="1:39" x14ac:dyDescent="0.2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</row>
    <row r="971" spans="1:39" x14ac:dyDescent="0.2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</row>
    <row r="972" spans="1:39" x14ac:dyDescent="0.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</row>
    <row r="973" spans="1:39" x14ac:dyDescent="0.2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</row>
    <row r="974" spans="1:39" x14ac:dyDescent="0.2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</row>
    <row r="975" spans="1:39" x14ac:dyDescent="0.2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</row>
    <row r="976" spans="1:39" x14ac:dyDescent="0.2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</row>
    <row r="977" spans="1:39" x14ac:dyDescent="0.2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</row>
    <row r="978" spans="1:39" x14ac:dyDescent="0.2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</row>
    <row r="979" spans="1:39" x14ac:dyDescent="0.2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</row>
    <row r="980" spans="1:39" x14ac:dyDescent="0.2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</row>
    <row r="981" spans="1:39" x14ac:dyDescent="0.2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</row>
    <row r="982" spans="1:39" x14ac:dyDescent="0.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</row>
    <row r="983" spans="1:39" x14ac:dyDescent="0.2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</row>
    <row r="984" spans="1:39" x14ac:dyDescent="0.2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</row>
    <row r="985" spans="1:39" x14ac:dyDescent="0.2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</row>
    <row r="986" spans="1:39" x14ac:dyDescent="0.2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</row>
    <row r="987" spans="1:39" x14ac:dyDescent="0.2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</row>
    <row r="988" spans="1:39" x14ac:dyDescent="0.2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</row>
    <row r="989" spans="1:39" x14ac:dyDescent="0.2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</row>
    <row r="990" spans="1:39" x14ac:dyDescent="0.2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</row>
    <row r="991" spans="1:39" x14ac:dyDescent="0.2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</row>
    <row r="992" spans="1:39" x14ac:dyDescent="0.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</row>
    <row r="993" spans="1:39" x14ac:dyDescent="0.2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</row>
    <row r="994" spans="1:39" x14ac:dyDescent="0.2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</row>
    <row r="995" spans="1:39" x14ac:dyDescent="0.2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</row>
    <row r="996" spans="1:39" x14ac:dyDescent="0.2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</row>
    <row r="997" spans="1:39" x14ac:dyDescent="0.2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</row>
    <row r="998" spans="1:39" x14ac:dyDescent="0.2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</row>
    <row r="999" spans="1:39" x14ac:dyDescent="0.2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</row>
    <row r="1000" spans="1:39" x14ac:dyDescent="0.2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</row>
    <row r="1001" spans="1:39" x14ac:dyDescent="0.2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</row>
    <row r="1002" spans="1:39" x14ac:dyDescent="0.2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</row>
    <row r="1003" spans="1:39" x14ac:dyDescent="0.2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</row>
    <row r="1004" spans="1:39" x14ac:dyDescent="0.2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</row>
    <row r="1005" spans="1:39" x14ac:dyDescent="0.2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</row>
    <row r="1006" spans="1:39" x14ac:dyDescent="0.2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</row>
    <row r="1007" spans="1:39" x14ac:dyDescent="0.2">
      <c r="A1007" s="3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</row>
    <row r="1008" spans="1:39" x14ac:dyDescent="0.2">
      <c r="A1008" s="3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</row>
    <row r="1009" spans="1:39" x14ac:dyDescent="0.2">
      <c r="A1009" s="3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</row>
    <row r="1010" spans="1:39" x14ac:dyDescent="0.2">
      <c r="A1010" s="3"/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</row>
    <row r="1011" spans="1:39" x14ac:dyDescent="0.2">
      <c r="A1011" s="3"/>
      <c r="B1011" s="3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</row>
    <row r="1012" spans="1:39" x14ac:dyDescent="0.2">
      <c r="A1012" s="3"/>
      <c r="B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</row>
    <row r="1013" spans="1:39" x14ac:dyDescent="0.2">
      <c r="A1013" s="3"/>
      <c r="B1013" s="3"/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</row>
    <row r="1014" spans="1:39" x14ac:dyDescent="0.2">
      <c r="A1014" s="3"/>
      <c r="B1014" s="3"/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</row>
    <row r="1015" spans="1:39" x14ac:dyDescent="0.2">
      <c r="A1015" s="3"/>
      <c r="B1015" s="3"/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</row>
    <row r="1016" spans="1:39" x14ac:dyDescent="0.2">
      <c r="A1016" s="3"/>
      <c r="B1016" s="3"/>
      <c r="C1016" s="3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3"/>
      <c r="AK1016" s="3"/>
      <c r="AL1016" s="3"/>
      <c r="AM1016" s="3"/>
    </row>
    <row r="1017" spans="1:39" x14ac:dyDescent="0.2">
      <c r="A1017" s="3"/>
      <c r="B1017" s="3"/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</row>
    <row r="1018" spans="1:39" x14ac:dyDescent="0.2">
      <c r="A1018" s="3"/>
      <c r="B1018" s="3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</row>
    <row r="1019" spans="1:39" x14ac:dyDescent="0.2">
      <c r="A1019" s="3"/>
      <c r="B1019" s="3"/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</row>
    <row r="1020" spans="1:39" x14ac:dyDescent="0.2">
      <c r="A1020" s="3"/>
      <c r="B1020" s="3"/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</row>
    <row r="1021" spans="1:39" x14ac:dyDescent="0.2">
      <c r="A1021" s="3"/>
      <c r="B1021" s="3"/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</row>
    <row r="1022" spans="1:39" x14ac:dyDescent="0.2">
      <c r="A1022" s="3"/>
      <c r="B1022" s="3"/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</row>
    <row r="1023" spans="1:39" x14ac:dyDescent="0.2">
      <c r="A1023" s="3"/>
      <c r="B1023" s="3"/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</row>
    <row r="1024" spans="1:39" x14ac:dyDescent="0.2">
      <c r="A1024" s="3"/>
      <c r="B1024" s="3"/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</row>
    <row r="1025" spans="1:39" x14ac:dyDescent="0.2">
      <c r="A1025" s="3"/>
      <c r="B1025" s="3"/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</row>
    <row r="1026" spans="1:39" x14ac:dyDescent="0.2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</row>
    <row r="1027" spans="1:39" x14ac:dyDescent="0.2">
      <c r="A1027" s="3"/>
      <c r="B1027" s="3"/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</row>
    <row r="1028" spans="1:39" x14ac:dyDescent="0.2">
      <c r="A1028" s="3"/>
      <c r="B1028" s="3"/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</row>
    <row r="1029" spans="1:39" x14ac:dyDescent="0.2">
      <c r="A1029" s="3"/>
      <c r="B1029" s="3"/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/>
      <c r="AM1029" s="3"/>
    </row>
    <row r="1030" spans="1:39" x14ac:dyDescent="0.2">
      <c r="A1030" s="3"/>
      <c r="B1030" s="3"/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</row>
    <row r="1031" spans="1:39" x14ac:dyDescent="0.2">
      <c r="A1031" s="3"/>
      <c r="B1031" s="3"/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</row>
    <row r="1032" spans="1:39" x14ac:dyDescent="0.2">
      <c r="A1032" s="3"/>
      <c r="B1032" s="3"/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</row>
    <row r="1033" spans="1:39" x14ac:dyDescent="0.2">
      <c r="A1033" s="3"/>
      <c r="B1033" s="3"/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</row>
    <row r="1034" spans="1:39" x14ac:dyDescent="0.2">
      <c r="A1034" s="3"/>
      <c r="B1034" s="3"/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</row>
    <row r="1035" spans="1:39" x14ac:dyDescent="0.2">
      <c r="A1035" s="3"/>
      <c r="B1035" s="3"/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</row>
    <row r="1036" spans="1:39" x14ac:dyDescent="0.2">
      <c r="A1036" s="3"/>
      <c r="B1036" s="3"/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</row>
    <row r="1037" spans="1:39" x14ac:dyDescent="0.2">
      <c r="A1037" s="3"/>
      <c r="B1037" s="3"/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</row>
    <row r="1038" spans="1:39" x14ac:dyDescent="0.2">
      <c r="A1038" s="3"/>
      <c r="B1038" s="3"/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</row>
    <row r="1039" spans="1:39" x14ac:dyDescent="0.2">
      <c r="A1039" s="3"/>
      <c r="B1039" s="3"/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</row>
    <row r="1040" spans="1:39" x14ac:dyDescent="0.2">
      <c r="A1040" s="3"/>
      <c r="B1040" s="3"/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</row>
    <row r="1041" spans="1:39" x14ac:dyDescent="0.2">
      <c r="A1041" s="3"/>
      <c r="B1041" s="3"/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</row>
    <row r="1042" spans="1:39" x14ac:dyDescent="0.2">
      <c r="A1042" s="3"/>
      <c r="B1042" s="3"/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  <c r="AL1042" s="3"/>
      <c r="AM1042" s="3"/>
    </row>
    <row r="1043" spans="1:39" x14ac:dyDescent="0.2">
      <c r="A1043" s="3"/>
      <c r="B1043" s="3"/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</row>
    <row r="1044" spans="1:39" x14ac:dyDescent="0.2">
      <c r="A1044" s="3"/>
      <c r="B1044" s="3"/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</row>
    <row r="1045" spans="1:39" x14ac:dyDescent="0.2">
      <c r="A1045" s="3"/>
      <c r="B1045" s="3"/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</row>
    <row r="1046" spans="1:39" x14ac:dyDescent="0.2">
      <c r="A1046" s="3"/>
      <c r="B1046" s="3"/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</row>
    <row r="1047" spans="1:39" x14ac:dyDescent="0.2">
      <c r="A1047" s="3"/>
      <c r="B1047" s="3"/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3"/>
      <c r="AK1047" s="3"/>
      <c r="AL1047" s="3"/>
      <c r="AM1047" s="3"/>
    </row>
    <row r="1048" spans="1:39" x14ac:dyDescent="0.2">
      <c r="A1048" s="3"/>
      <c r="B1048" s="3"/>
      <c r="C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  <c r="AJ1048" s="3"/>
      <c r="AK1048" s="3"/>
      <c r="AL1048" s="3"/>
      <c r="AM1048" s="3"/>
    </row>
    <row r="1049" spans="1:39" x14ac:dyDescent="0.2">
      <c r="A1049" s="3"/>
      <c r="B1049" s="3"/>
      <c r="C1049" s="3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  <c r="AM1049" s="3"/>
    </row>
    <row r="1050" spans="1:39" x14ac:dyDescent="0.2">
      <c r="A1050" s="3"/>
      <c r="B1050" s="3"/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  <c r="AL1050" s="3"/>
      <c r="AM1050" s="3"/>
    </row>
    <row r="1051" spans="1:39" x14ac:dyDescent="0.2">
      <c r="A1051" s="3"/>
      <c r="B1051" s="3"/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3"/>
      <c r="AK1051" s="3"/>
      <c r="AL1051" s="3"/>
      <c r="AM1051" s="3"/>
    </row>
    <row r="1052" spans="1:39" x14ac:dyDescent="0.2">
      <c r="A1052" s="3"/>
      <c r="B1052" s="3"/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3"/>
      <c r="AK1052" s="3"/>
      <c r="AL1052" s="3"/>
      <c r="AM1052" s="3"/>
    </row>
    <row r="1053" spans="1:39" x14ac:dyDescent="0.2">
      <c r="A1053" s="3"/>
      <c r="B1053" s="3"/>
      <c r="C1053" s="3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  <c r="AL1053" s="3"/>
      <c r="AM1053" s="3"/>
    </row>
    <row r="1054" spans="1:39" x14ac:dyDescent="0.2">
      <c r="A1054" s="3"/>
      <c r="B1054" s="3"/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3"/>
    </row>
    <row r="1055" spans="1:39" x14ac:dyDescent="0.2">
      <c r="A1055" s="3"/>
      <c r="B1055" s="3"/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  <c r="AM1055" s="3"/>
    </row>
    <row r="1056" spans="1:39" x14ac:dyDescent="0.2">
      <c r="A1056" s="3"/>
      <c r="B1056" s="3"/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  <c r="AL1056" s="3"/>
      <c r="AM1056" s="3"/>
    </row>
    <row r="1057" spans="1:39" x14ac:dyDescent="0.2">
      <c r="A1057" s="3"/>
      <c r="B1057" s="3"/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  <c r="AM1057" s="3"/>
    </row>
    <row r="1058" spans="1:39" x14ac:dyDescent="0.2">
      <c r="A1058" s="3"/>
      <c r="B1058" s="3"/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3"/>
      <c r="AK1058" s="3"/>
      <c r="AL1058" s="3"/>
      <c r="AM1058" s="3"/>
    </row>
    <row r="1059" spans="1:39" x14ac:dyDescent="0.2">
      <c r="A1059" s="3"/>
      <c r="B1059" s="3"/>
      <c r="C1059" s="3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3"/>
      <c r="AK1059" s="3"/>
      <c r="AL1059" s="3"/>
      <c r="AM1059" s="3"/>
    </row>
    <row r="1060" spans="1:39" x14ac:dyDescent="0.2">
      <c r="A1060" s="3"/>
      <c r="B1060" s="3"/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3"/>
      <c r="AK1060" s="3"/>
      <c r="AL1060" s="3"/>
      <c r="AM1060" s="3"/>
    </row>
    <row r="1061" spans="1:39" x14ac:dyDescent="0.2">
      <c r="A1061" s="3"/>
      <c r="B1061" s="3"/>
      <c r="C1061" s="3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  <c r="AJ1061" s="3"/>
      <c r="AK1061" s="3"/>
      <c r="AL1061" s="3"/>
      <c r="AM1061" s="3"/>
    </row>
    <row r="1062" spans="1:39" x14ac:dyDescent="0.2">
      <c r="A1062" s="3"/>
      <c r="B1062" s="3"/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  <c r="AJ1062" s="3"/>
      <c r="AK1062" s="3"/>
      <c r="AL1062" s="3"/>
      <c r="AM1062" s="3"/>
    </row>
    <row r="1063" spans="1:39" x14ac:dyDescent="0.2">
      <c r="A1063" s="3"/>
      <c r="B1063" s="3"/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H1063" s="3"/>
      <c r="AI1063" s="3"/>
      <c r="AJ1063" s="3"/>
      <c r="AK1063" s="3"/>
      <c r="AL1063" s="3"/>
      <c r="AM1063" s="3"/>
    </row>
    <row r="1064" spans="1:39" x14ac:dyDescent="0.2">
      <c r="A1064" s="3"/>
      <c r="B1064" s="3"/>
      <c r="C1064" s="3"/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  <c r="AH1064" s="3"/>
      <c r="AI1064" s="3"/>
      <c r="AJ1064" s="3"/>
      <c r="AK1064" s="3"/>
      <c r="AL1064" s="3"/>
      <c r="AM1064" s="3"/>
    </row>
    <row r="1065" spans="1:39" x14ac:dyDescent="0.2">
      <c r="A1065" s="3"/>
      <c r="B1065" s="3"/>
      <c r="C1065" s="3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3"/>
      <c r="AK1065" s="3"/>
      <c r="AL1065" s="3"/>
      <c r="AM1065" s="3"/>
    </row>
    <row r="1066" spans="1:39" x14ac:dyDescent="0.2">
      <c r="A1066" s="3"/>
      <c r="B1066" s="3"/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3"/>
      <c r="AK1066" s="3"/>
      <c r="AL1066" s="3"/>
      <c r="AM1066" s="3"/>
    </row>
    <row r="1067" spans="1:39" x14ac:dyDescent="0.2">
      <c r="A1067" s="3"/>
      <c r="B1067" s="3"/>
      <c r="C1067" s="3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3"/>
      <c r="AK1067" s="3"/>
      <c r="AL1067" s="3"/>
      <c r="AM1067" s="3"/>
    </row>
    <row r="1068" spans="1:39" x14ac:dyDescent="0.2">
      <c r="A1068" s="3"/>
      <c r="B1068" s="3"/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  <c r="AJ1068" s="3"/>
      <c r="AK1068" s="3"/>
      <c r="AL1068" s="3"/>
      <c r="AM1068" s="3"/>
    </row>
    <row r="1069" spans="1:39" x14ac:dyDescent="0.2">
      <c r="A1069" s="3"/>
      <c r="B1069" s="3"/>
      <c r="C1069" s="3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3"/>
      <c r="AK1069" s="3"/>
      <c r="AL1069" s="3"/>
      <c r="AM1069" s="3"/>
    </row>
    <row r="1070" spans="1:39" x14ac:dyDescent="0.2">
      <c r="A1070" s="3"/>
      <c r="B1070" s="3"/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3"/>
      <c r="AK1070" s="3"/>
      <c r="AL1070" s="3"/>
      <c r="AM1070" s="3"/>
    </row>
    <row r="1071" spans="1:39" x14ac:dyDescent="0.2">
      <c r="A1071" s="3"/>
      <c r="B1071" s="3"/>
      <c r="C1071" s="3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3"/>
      <c r="AK1071" s="3"/>
      <c r="AL1071" s="3"/>
      <c r="AM1071" s="3"/>
    </row>
    <row r="1072" spans="1:39" x14ac:dyDescent="0.2">
      <c r="A1072" s="3"/>
      <c r="B1072" s="3"/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3"/>
      <c r="AK1072" s="3"/>
      <c r="AL1072" s="3"/>
      <c r="AM1072" s="3"/>
    </row>
    <row r="1073" spans="1:39" x14ac:dyDescent="0.2">
      <c r="A1073" s="3"/>
      <c r="B1073" s="3"/>
      <c r="C1073" s="3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  <c r="AJ1073" s="3"/>
      <c r="AK1073" s="3"/>
      <c r="AL1073" s="3"/>
      <c r="AM1073" s="3"/>
    </row>
    <row r="1074" spans="1:39" x14ac:dyDescent="0.2">
      <c r="A1074" s="3"/>
      <c r="B1074" s="3"/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  <c r="AJ1074" s="3"/>
      <c r="AK1074" s="3"/>
      <c r="AL1074" s="3"/>
      <c r="AM1074" s="3"/>
    </row>
    <row r="1075" spans="1:39" x14ac:dyDescent="0.2">
      <c r="A1075" s="3"/>
      <c r="B1075" s="3"/>
      <c r="C1075" s="3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  <c r="AH1075" s="3"/>
      <c r="AI1075" s="3"/>
      <c r="AJ1075" s="3"/>
      <c r="AK1075" s="3"/>
      <c r="AL1075" s="3"/>
      <c r="AM1075" s="3"/>
    </row>
    <row r="1076" spans="1:39" x14ac:dyDescent="0.2">
      <c r="A1076" s="3"/>
      <c r="B1076" s="3"/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  <c r="AJ1076" s="3"/>
      <c r="AK1076" s="3"/>
      <c r="AL1076" s="3"/>
      <c r="AM1076" s="3"/>
    </row>
    <row r="1077" spans="1:39" x14ac:dyDescent="0.2">
      <c r="A1077" s="3"/>
      <c r="B1077" s="3"/>
      <c r="C1077" s="3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3"/>
      <c r="AK1077" s="3"/>
      <c r="AL1077" s="3"/>
      <c r="AM1077" s="3"/>
    </row>
    <row r="1078" spans="1:39" x14ac:dyDescent="0.2">
      <c r="A1078" s="3"/>
      <c r="B1078" s="3"/>
      <c r="C1078" s="3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  <c r="AJ1078" s="3"/>
      <c r="AK1078" s="3"/>
      <c r="AL1078" s="3"/>
      <c r="AM1078" s="3"/>
    </row>
    <row r="1079" spans="1:39" x14ac:dyDescent="0.2">
      <c r="A1079" s="3"/>
      <c r="B1079" s="3"/>
      <c r="C1079" s="3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3"/>
      <c r="AK1079" s="3"/>
      <c r="AL1079" s="3"/>
      <c r="AM1079" s="3"/>
    </row>
    <row r="1080" spans="1:39" x14ac:dyDescent="0.2">
      <c r="A1080" s="3"/>
      <c r="B1080" s="3"/>
      <c r="C1080" s="3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3"/>
      <c r="AI1080" s="3"/>
      <c r="AJ1080" s="3"/>
      <c r="AK1080" s="3"/>
      <c r="AL1080" s="3"/>
      <c r="AM1080" s="3"/>
    </row>
    <row r="1081" spans="1:39" x14ac:dyDescent="0.2">
      <c r="A1081" s="3"/>
      <c r="B1081" s="3"/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3"/>
      <c r="AK1081" s="3"/>
      <c r="AL1081" s="3"/>
      <c r="AM1081" s="3"/>
    </row>
    <row r="1082" spans="1:39" x14ac:dyDescent="0.2">
      <c r="A1082" s="3"/>
      <c r="B1082" s="3"/>
      <c r="C1082" s="3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3"/>
      <c r="AK1082" s="3"/>
      <c r="AL1082" s="3"/>
      <c r="AM1082" s="3"/>
    </row>
    <row r="1083" spans="1:39" x14ac:dyDescent="0.2">
      <c r="A1083" s="3"/>
      <c r="B1083" s="3"/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3"/>
      <c r="AK1083" s="3"/>
      <c r="AL1083" s="3"/>
      <c r="AM1083" s="3"/>
    </row>
    <row r="1084" spans="1:39" x14ac:dyDescent="0.2">
      <c r="A1084" s="3"/>
      <c r="B1084" s="3"/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/>
      <c r="AK1084" s="3"/>
      <c r="AL1084" s="3"/>
      <c r="AM1084" s="3"/>
    </row>
    <row r="1085" spans="1:39" x14ac:dyDescent="0.2">
      <c r="A1085" s="3"/>
      <c r="B1085" s="3"/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  <c r="AJ1085" s="3"/>
      <c r="AK1085" s="3"/>
      <c r="AL1085" s="3"/>
      <c r="AM1085" s="3"/>
    </row>
    <row r="1086" spans="1:39" x14ac:dyDescent="0.2">
      <c r="A1086" s="3"/>
      <c r="B1086" s="3"/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  <c r="AI1086" s="3"/>
      <c r="AJ1086" s="3"/>
      <c r="AK1086" s="3"/>
      <c r="AL1086" s="3"/>
      <c r="AM1086" s="3"/>
    </row>
    <row r="1087" spans="1:39" x14ac:dyDescent="0.2">
      <c r="A1087" s="3"/>
      <c r="B1087" s="3"/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  <c r="AI1087" s="3"/>
      <c r="AJ1087" s="3"/>
      <c r="AK1087" s="3"/>
      <c r="AL1087" s="3"/>
      <c r="AM1087" s="3"/>
    </row>
    <row r="1088" spans="1:39" x14ac:dyDescent="0.2">
      <c r="A1088" s="3"/>
      <c r="B1088" s="3"/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3"/>
      <c r="AK1088" s="3"/>
      <c r="AL1088" s="3"/>
      <c r="AM1088" s="3"/>
    </row>
    <row r="1089" spans="1:39" x14ac:dyDescent="0.2">
      <c r="A1089" s="3"/>
      <c r="B1089" s="3"/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3"/>
      <c r="AK1089" s="3"/>
      <c r="AL1089" s="3"/>
      <c r="AM1089" s="3"/>
    </row>
    <row r="1090" spans="1:39" x14ac:dyDescent="0.2">
      <c r="A1090" s="3"/>
      <c r="B1090" s="3"/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  <c r="AH1090" s="3"/>
      <c r="AI1090" s="3"/>
      <c r="AJ1090" s="3"/>
      <c r="AK1090" s="3"/>
      <c r="AL1090" s="3"/>
      <c r="AM1090" s="3"/>
    </row>
    <row r="1091" spans="1:39" x14ac:dyDescent="0.2">
      <c r="A1091" s="3"/>
      <c r="B1091" s="3"/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3"/>
      <c r="AK1091" s="3"/>
      <c r="AL1091" s="3"/>
      <c r="AM1091" s="3"/>
    </row>
    <row r="1092" spans="1:39" x14ac:dyDescent="0.2">
      <c r="A1092" s="3"/>
      <c r="B1092" s="3"/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3"/>
      <c r="AK1092" s="3"/>
      <c r="AL1092" s="3"/>
      <c r="AM1092" s="3"/>
    </row>
    <row r="1093" spans="1:39" x14ac:dyDescent="0.2">
      <c r="A1093" s="3"/>
      <c r="B1093" s="3"/>
      <c r="C1093" s="3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3"/>
      <c r="AK1093" s="3"/>
      <c r="AL1093" s="3"/>
      <c r="AM1093" s="3"/>
    </row>
    <row r="1094" spans="1:39" x14ac:dyDescent="0.2">
      <c r="A1094" s="3"/>
      <c r="B1094" s="3"/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  <c r="AM1094" s="3"/>
    </row>
    <row r="1095" spans="1:39" x14ac:dyDescent="0.2">
      <c r="A1095" s="3"/>
      <c r="B1095" s="3"/>
      <c r="C1095" s="3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  <c r="AJ1095" s="3"/>
      <c r="AK1095" s="3"/>
      <c r="AL1095" s="3"/>
      <c r="AM1095" s="3"/>
    </row>
    <row r="1096" spans="1:39" x14ac:dyDescent="0.2">
      <c r="A1096" s="3"/>
      <c r="B1096" s="3"/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3"/>
      <c r="AK1096" s="3"/>
      <c r="AL1096" s="3"/>
      <c r="AM1096" s="3"/>
    </row>
    <row r="1097" spans="1:39" x14ac:dyDescent="0.2">
      <c r="A1097" s="3"/>
      <c r="B1097" s="3"/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3"/>
      <c r="AK1097" s="3"/>
      <c r="AL1097" s="3"/>
      <c r="AM1097" s="3"/>
    </row>
    <row r="1098" spans="1:39" x14ac:dyDescent="0.2">
      <c r="A1098" s="3"/>
      <c r="B1098" s="3"/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</row>
    <row r="1099" spans="1:39" x14ac:dyDescent="0.2">
      <c r="A1099" s="3"/>
      <c r="B1099" s="3"/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3"/>
      <c r="AK1099" s="3"/>
      <c r="AL1099" s="3"/>
      <c r="AM1099" s="3"/>
    </row>
    <row r="1100" spans="1:39" x14ac:dyDescent="0.2">
      <c r="A1100" s="3"/>
      <c r="B1100" s="3"/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  <c r="AM1100" s="3"/>
    </row>
    <row r="1101" spans="1:39" x14ac:dyDescent="0.2">
      <c r="A1101" s="3"/>
      <c r="B1101" s="3"/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  <c r="AI1101" s="3"/>
      <c r="AJ1101" s="3"/>
      <c r="AK1101" s="3"/>
      <c r="AL1101" s="3"/>
      <c r="AM1101" s="3"/>
    </row>
    <row r="1102" spans="1:39" x14ac:dyDescent="0.2">
      <c r="A1102" s="3"/>
      <c r="B1102" s="3"/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</row>
    <row r="1103" spans="1:39" x14ac:dyDescent="0.2">
      <c r="A1103" s="3"/>
      <c r="B1103" s="3"/>
      <c r="C1103" s="3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3"/>
      <c r="AK1103" s="3"/>
      <c r="AL1103" s="3"/>
      <c r="AM1103" s="3"/>
    </row>
    <row r="1104" spans="1:39" x14ac:dyDescent="0.2">
      <c r="A1104" s="3"/>
      <c r="B1104" s="3"/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3"/>
    </row>
    <row r="1105" spans="1:39" x14ac:dyDescent="0.2">
      <c r="A1105" s="3"/>
      <c r="B1105" s="3"/>
      <c r="C1105" s="3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3"/>
      <c r="AK1105" s="3"/>
      <c r="AL1105" s="3"/>
      <c r="AM1105" s="3"/>
    </row>
    <row r="1106" spans="1:39" x14ac:dyDescent="0.2">
      <c r="A1106" s="3"/>
      <c r="B1106" s="3"/>
      <c r="C1106" s="3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3"/>
    </row>
    <row r="1107" spans="1:39" x14ac:dyDescent="0.2">
      <c r="A1107" s="3"/>
      <c r="B1107" s="3"/>
      <c r="C1107" s="3"/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3"/>
      <c r="AK1107" s="3"/>
      <c r="AL1107" s="3"/>
      <c r="AM1107" s="3"/>
    </row>
    <row r="1108" spans="1:39" x14ac:dyDescent="0.2">
      <c r="A1108" s="3"/>
      <c r="B1108" s="3"/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3"/>
      <c r="AK1108" s="3"/>
      <c r="AL1108" s="3"/>
      <c r="AM1108" s="3"/>
    </row>
    <row r="1109" spans="1:39" x14ac:dyDescent="0.2">
      <c r="A1109" s="3"/>
      <c r="B1109" s="3"/>
      <c r="C1109" s="3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  <c r="AI1109" s="3"/>
      <c r="AJ1109" s="3"/>
      <c r="AK1109" s="3"/>
      <c r="AL1109" s="3"/>
      <c r="AM1109" s="3"/>
    </row>
    <row r="1110" spans="1:39" x14ac:dyDescent="0.2">
      <c r="A1110" s="3"/>
      <c r="B1110" s="3"/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3"/>
      <c r="AK1110" s="3"/>
      <c r="AL1110" s="3"/>
      <c r="AM1110" s="3"/>
    </row>
    <row r="1111" spans="1:39" x14ac:dyDescent="0.2">
      <c r="A1111" s="3"/>
      <c r="B1111" s="3"/>
      <c r="C1111" s="3"/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  <c r="AH1111" s="3"/>
      <c r="AI1111" s="3"/>
      <c r="AJ1111" s="3"/>
      <c r="AK1111" s="3"/>
      <c r="AL1111" s="3"/>
      <c r="AM1111" s="3"/>
    </row>
    <row r="1112" spans="1:39" x14ac:dyDescent="0.2">
      <c r="A1112" s="3"/>
      <c r="B1112" s="3"/>
      <c r="C1112" s="3"/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  <c r="AH1112" s="3"/>
      <c r="AI1112" s="3"/>
      <c r="AJ1112" s="3"/>
      <c r="AK1112" s="3"/>
      <c r="AL1112" s="3"/>
      <c r="AM1112" s="3"/>
    </row>
    <row r="1113" spans="1:39" x14ac:dyDescent="0.2">
      <c r="A1113" s="3"/>
      <c r="B1113" s="3"/>
      <c r="C1113" s="3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3"/>
      <c r="AK1113" s="3"/>
      <c r="AL1113" s="3"/>
      <c r="AM1113" s="3"/>
    </row>
    <row r="1114" spans="1:39" x14ac:dyDescent="0.2">
      <c r="A1114" s="3"/>
      <c r="B1114" s="3"/>
      <c r="C1114" s="3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3"/>
      <c r="AK1114" s="3"/>
      <c r="AL1114" s="3"/>
      <c r="AM1114" s="3"/>
    </row>
    <row r="1115" spans="1:39" x14ac:dyDescent="0.2">
      <c r="A1115" s="3"/>
      <c r="B1115" s="3"/>
      <c r="C1115" s="3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  <c r="AH1115" s="3"/>
      <c r="AI1115" s="3"/>
      <c r="AJ1115" s="3"/>
      <c r="AK1115" s="3"/>
      <c r="AL1115" s="3"/>
      <c r="AM1115" s="3"/>
    </row>
    <row r="1116" spans="1:39" x14ac:dyDescent="0.2">
      <c r="A1116" s="3"/>
      <c r="B1116" s="3"/>
      <c r="C1116" s="3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3"/>
      <c r="AK1116" s="3"/>
      <c r="AL1116" s="3"/>
      <c r="AM1116" s="3"/>
    </row>
    <row r="1117" spans="1:39" x14ac:dyDescent="0.2">
      <c r="A1117" s="3"/>
      <c r="B1117" s="3"/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3"/>
      <c r="AK1117" s="3"/>
      <c r="AL1117" s="3"/>
      <c r="AM1117" s="3"/>
    </row>
    <row r="1118" spans="1:39" x14ac:dyDescent="0.2">
      <c r="A1118" s="3"/>
      <c r="B1118" s="3"/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3"/>
      <c r="AK1118" s="3"/>
      <c r="AL1118" s="3"/>
      <c r="AM1118" s="3"/>
    </row>
    <row r="1119" spans="1:39" x14ac:dyDescent="0.2">
      <c r="A1119" s="3"/>
      <c r="B1119" s="3"/>
      <c r="C1119" s="3"/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  <c r="AI1119" s="3"/>
      <c r="AJ1119" s="3"/>
      <c r="AK1119" s="3"/>
      <c r="AL1119" s="3"/>
      <c r="AM1119" s="3"/>
    </row>
    <row r="1120" spans="1:39" x14ac:dyDescent="0.2">
      <c r="A1120" s="3"/>
      <c r="B1120" s="3"/>
      <c r="C1120" s="3"/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  <c r="AM1120" s="3"/>
    </row>
    <row r="1121" spans="1:39" x14ac:dyDescent="0.2">
      <c r="A1121" s="3"/>
      <c r="B1121" s="3"/>
      <c r="C1121" s="3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  <c r="AJ1121" s="3"/>
      <c r="AK1121" s="3"/>
      <c r="AL1121" s="3"/>
      <c r="AM1121" s="3"/>
    </row>
    <row r="1122" spans="1:39" x14ac:dyDescent="0.2">
      <c r="A1122" s="3"/>
      <c r="B1122" s="3"/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3"/>
      <c r="AJ1122" s="3"/>
      <c r="AK1122" s="3"/>
      <c r="AL1122" s="3"/>
      <c r="AM1122" s="3"/>
    </row>
    <row r="1123" spans="1:39" x14ac:dyDescent="0.2">
      <c r="A1123" s="3"/>
      <c r="B1123" s="3"/>
      <c r="C1123" s="3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  <c r="AH1123" s="3"/>
      <c r="AI1123" s="3"/>
      <c r="AJ1123" s="3"/>
      <c r="AK1123" s="3"/>
      <c r="AL1123" s="3"/>
      <c r="AM1123" s="3"/>
    </row>
    <row r="1124" spans="1:39" x14ac:dyDescent="0.2">
      <c r="A1124" s="3"/>
      <c r="B1124" s="3"/>
      <c r="C1124" s="3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3"/>
      <c r="AK1124" s="3"/>
      <c r="AL1124" s="3"/>
      <c r="AM1124" s="3"/>
    </row>
    <row r="1125" spans="1:39" x14ac:dyDescent="0.2">
      <c r="A1125" s="3"/>
      <c r="B1125" s="3"/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3"/>
      <c r="AJ1125" s="3"/>
      <c r="AK1125" s="3"/>
      <c r="AL1125" s="3"/>
      <c r="AM1125" s="3"/>
    </row>
    <row r="1126" spans="1:39" x14ac:dyDescent="0.2">
      <c r="A1126" s="3"/>
      <c r="B1126" s="3"/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  <c r="AJ1126" s="3"/>
      <c r="AK1126" s="3"/>
      <c r="AL1126" s="3"/>
      <c r="AM1126" s="3"/>
    </row>
    <row r="1127" spans="1:39" x14ac:dyDescent="0.2">
      <c r="A1127" s="3"/>
      <c r="B1127" s="3"/>
      <c r="C1127" s="3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  <c r="AJ1127" s="3"/>
      <c r="AK1127" s="3"/>
      <c r="AL1127" s="3"/>
      <c r="AM1127" s="3"/>
    </row>
    <row r="1128" spans="1:39" x14ac:dyDescent="0.2">
      <c r="A1128" s="3"/>
      <c r="B1128" s="3"/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3"/>
      <c r="AK1128" s="3"/>
      <c r="AL1128" s="3"/>
      <c r="AM1128" s="3"/>
    </row>
    <row r="1129" spans="1:39" x14ac:dyDescent="0.2">
      <c r="A1129" s="3"/>
      <c r="B1129" s="3"/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  <c r="AI1129" s="3"/>
      <c r="AJ1129" s="3"/>
      <c r="AK1129" s="3"/>
      <c r="AL1129" s="3"/>
      <c r="AM1129" s="3"/>
    </row>
    <row r="1130" spans="1:39" x14ac:dyDescent="0.2">
      <c r="A1130" s="3"/>
      <c r="B1130" s="3"/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  <c r="AJ1130" s="3"/>
      <c r="AK1130" s="3"/>
      <c r="AL1130" s="3"/>
      <c r="AM1130" s="3"/>
    </row>
    <row r="1131" spans="1:39" x14ac:dyDescent="0.2">
      <c r="A1131" s="3"/>
      <c r="B1131" s="3"/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  <c r="AJ1131" s="3"/>
      <c r="AK1131" s="3"/>
      <c r="AL1131" s="3"/>
      <c r="AM1131" s="3"/>
    </row>
    <row r="1132" spans="1:39" x14ac:dyDescent="0.2">
      <c r="A1132" s="3"/>
      <c r="B1132" s="3"/>
      <c r="C1132" s="3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  <c r="AK1132" s="3"/>
      <c r="AL1132" s="3"/>
      <c r="AM1132" s="3"/>
    </row>
    <row r="1133" spans="1:39" x14ac:dyDescent="0.2">
      <c r="A1133" s="3"/>
      <c r="B1133" s="3"/>
      <c r="C1133" s="3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  <c r="AH1133" s="3"/>
      <c r="AI1133" s="3"/>
      <c r="AJ1133" s="3"/>
      <c r="AK1133" s="3"/>
      <c r="AL1133" s="3"/>
      <c r="AM1133" s="3"/>
    </row>
    <row r="1134" spans="1:39" x14ac:dyDescent="0.2">
      <c r="A1134" s="3"/>
      <c r="B1134" s="3"/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r="AI1134" s="3"/>
      <c r="AJ1134" s="3"/>
      <c r="AK1134" s="3"/>
      <c r="AL1134" s="3"/>
      <c r="AM1134" s="3"/>
    </row>
    <row r="1135" spans="1:39" x14ac:dyDescent="0.2">
      <c r="A1135" s="3"/>
      <c r="B1135" s="3"/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  <c r="AJ1135" s="3"/>
      <c r="AK1135" s="3"/>
      <c r="AL1135" s="3"/>
      <c r="AM1135" s="3"/>
    </row>
    <row r="1136" spans="1:39" x14ac:dyDescent="0.2">
      <c r="A1136" s="3"/>
      <c r="B1136" s="3"/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  <c r="AH1136" s="3"/>
      <c r="AI1136" s="3"/>
      <c r="AJ1136" s="3"/>
      <c r="AK1136" s="3"/>
      <c r="AL1136" s="3"/>
      <c r="AM1136" s="3"/>
    </row>
    <row r="1137" spans="1:39" x14ac:dyDescent="0.2">
      <c r="A1137" s="3"/>
      <c r="B1137" s="3"/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  <c r="AH1137" s="3"/>
      <c r="AI1137" s="3"/>
      <c r="AJ1137" s="3"/>
      <c r="AK1137" s="3"/>
      <c r="AL1137" s="3"/>
      <c r="AM1137" s="3"/>
    </row>
    <row r="1138" spans="1:39" x14ac:dyDescent="0.2">
      <c r="A1138" s="3"/>
      <c r="B1138" s="3"/>
      <c r="C1138" s="3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  <c r="AH1138" s="3"/>
      <c r="AI1138" s="3"/>
      <c r="AJ1138" s="3"/>
      <c r="AK1138" s="3"/>
      <c r="AL1138" s="3"/>
      <c r="AM1138" s="3"/>
    </row>
    <row r="1139" spans="1:39" x14ac:dyDescent="0.2">
      <c r="A1139" s="3"/>
      <c r="B1139" s="3"/>
      <c r="C1139" s="3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  <c r="AJ1139" s="3"/>
      <c r="AK1139" s="3"/>
      <c r="AL1139" s="3"/>
      <c r="AM1139" s="3"/>
    </row>
    <row r="1140" spans="1:39" x14ac:dyDescent="0.2">
      <c r="A1140" s="3"/>
      <c r="B1140" s="3"/>
      <c r="C1140" s="3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3"/>
      <c r="AK1140" s="3"/>
      <c r="AL1140" s="3"/>
      <c r="AM1140" s="3"/>
    </row>
    <row r="1141" spans="1:39" x14ac:dyDescent="0.2">
      <c r="A1141" s="3"/>
      <c r="B1141" s="3"/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/>
      <c r="AK1141" s="3"/>
      <c r="AL1141" s="3"/>
      <c r="AM1141" s="3"/>
    </row>
    <row r="1142" spans="1:39" x14ac:dyDescent="0.2">
      <c r="A1142" s="3"/>
      <c r="B1142" s="3"/>
      <c r="C1142" s="3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  <c r="AJ1142" s="3"/>
      <c r="AK1142" s="3"/>
      <c r="AL1142" s="3"/>
      <c r="AM1142" s="3"/>
    </row>
    <row r="1143" spans="1:39" x14ac:dyDescent="0.2">
      <c r="A1143" s="3"/>
      <c r="B1143" s="3"/>
      <c r="C1143" s="3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3"/>
      <c r="AK1143" s="3"/>
      <c r="AL1143" s="3"/>
      <c r="AM1143" s="3"/>
    </row>
    <row r="1144" spans="1:39" x14ac:dyDescent="0.2">
      <c r="A1144" s="3"/>
      <c r="B1144" s="3"/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3"/>
      <c r="AK1144" s="3"/>
      <c r="AL1144" s="3"/>
      <c r="AM1144" s="3"/>
    </row>
    <row r="1145" spans="1:39" x14ac:dyDescent="0.2">
      <c r="A1145" s="3"/>
      <c r="B1145" s="3"/>
      <c r="C1145" s="3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  <c r="AJ1145" s="3"/>
      <c r="AK1145" s="3"/>
      <c r="AL1145" s="3"/>
      <c r="AM1145" s="3"/>
    </row>
    <row r="1146" spans="1:39" x14ac:dyDescent="0.2">
      <c r="A1146" s="3"/>
      <c r="B1146" s="3"/>
      <c r="C1146" s="3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  <c r="AJ1146" s="3"/>
      <c r="AK1146" s="3"/>
      <c r="AL1146" s="3"/>
      <c r="AM1146" s="3"/>
    </row>
    <row r="1147" spans="1:39" x14ac:dyDescent="0.2">
      <c r="A1147" s="3"/>
      <c r="B1147" s="3"/>
      <c r="C1147" s="3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3"/>
      <c r="AK1147" s="3"/>
      <c r="AL1147" s="3"/>
      <c r="AM1147" s="3"/>
    </row>
    <row r="1148" spans="1:39" x14ac:dyDescent="0.2">
      <c r="A1148" s="3"/>
      <c r="B1148" s="3"/>
      <c r="C1148" s="3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K1148" s="3"/>
      <c r="AL1148" s="3"/>
      <c r="AM1148" s="3"/>
    </row>
    <row r="1149" spans="1:39" x14ac:dyDescent="0.2">
      <c r="A1149" s="3"/>
      <c r="B1149" s="3"/>
      <c r="C1149" s="3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3"/>
      <c r="AK1149" s="3"/>
      <c r="AL1149" s="3"/>
      <c r="AM1149" s="3"/>
    </row>
    <row r="1150" spans="1:39" x14ac:dyDescent="0.2">
      <c r="A1150" s="3"/>
      <c r="B1150" s="3"/>
      <c r="C1150" s="3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3"/>
      <c r="AK1150" s="3"/>
      <c r="AL1150" s="3"/>
      <c r="AM1150" s="3"/>
    </row>
    <row r="1151" spans="1:39" x14ac:dyDescent="0.2">
      <c r="A1151" s="3"/>
      <c r="B1151" s="3"/>
      <c r="C1151" s="3"/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  <c r="AJ1151" s="3"/>
      <c r="AK1151" s="3"/>
      <c r="AL1151" s="3"/>
      <c r="AM1151" s="3"/>
    </row>
    <row r="1152" spans="1:39" x14ac:dyDescent="0.2">
      <c r="A1152" s="3"/>
      <c r="B1152" s="3"/>
      <c r="C1152" s="3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</row>
    <row r="1153" spans="1:39" x14ac:dyDescent="0.2">
      <c r="A1153" s="3"/>
      <c r="B1153" s="3"/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  <c r="AL1153" s="3"/>
      <c r="AM1153" s="3"/>
    </row>
    <row r="1154" spans="1:39" x14ac:dyDescent="0.2">
      <c r="A1154" s="3"/>
      <c r="B1154" s="3"/>
      <c r="C1154" s="3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  <c r="AJ1154" s="3"/>
      <c r="AK1154" s="3"/>
      <c r="AL1154" s="3"/>
      <c r="AM1154" s="3"/>
    </row>
    <row r="1155" spans="1:39" x14ac:dyDescent="0.2">
      <c r="A1155" s="3"/>
      <c r="B1155" s="3"/>
      <c r="C1155" s="3"/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  <c r="AI1155" s="3"/>
      <c r="AJ1155" s="3"/>
      <c r="AK1155" s="3"/>
      <c r="AL1155" s="3"/>
      <c r="AM1155" s="3"/>
    </row>
    <row r="1156" spans="1:39" x14ac:dyDescent="0.2">
      <c r="A1156" s="3"/>
      <c r="B1156" s="3"/>
      <c r="C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  <c r="AM1156" s="3"/>
    </row>
    <row r="1157" spans="1:39" x14ac:dyDescent="0.2">
      <c r="A1157" s="3"/>
      <c r="B1157" s="3"/>
      <c r="C1157" s="3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</row>
    <row r="1158" spans="1:39" x14ac:dyDescent="0.2">
      <c r="A1158" s="3"/>
      <c r="B1158" s="3"/>
      <c r="C1158" s="3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</row>
    <row r="1159" spans="1:39" x14ac:dyDescent="0.2">
      <c r="A1159" s="3"/>
      <c r="B1159" s="3"/>
      <c r="C1159" s="3"/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  <c r="AH1159" s="3"/>
      <c r="AI1159" s="3"/>
      <c r="AJ1159" s="3"/>
      <c r="AK1159" s="3"/>
      <c r="AL1159" s="3"/>
      <c r="AM1159" s="3"/>
    </row>
    <row r="1160" spans="1:39" x14ac:dyDescent="0.2">
      <c r="A1160" s="3"/>
      <c r="B1160" s="3"/>
      <c r="C1160" s="3"/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  <c r="AH1160" s="3"/>
      <c r="AI1160" s="3"/>
      <c r="AJ1160" s="3"/>
      <c r="AK1160" s="3"/>
      <c r="AL1160" s="3"/>
      <c r="AM1160" s="3"/>
    </row>
    <row r="1161" spans="1:39" x14ac:dyDescent="0.2">
      <c r="A1161" s="3"/>
      <c r="B1161" s="3"/>
      <c r="C1161" s="3"/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/>
      <c r="AK1161" s="3"/>
      <c r="AL1161" s="3"/>
      <c r="AM1161" s="3"/>
    </row>
    <row r="1162" spans="1:39" x14ac:dyDescent="0.2">
      <c r="A1162" s="3"/>
      <c r="B1162" s="3"/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3"/>
      <c r="AK1162" s="3"/>
      <c r="AL1162" s="3"/>
      <c r="AM1162" s="3"/>
    </row>
    <row r="1163" spans="1:39" x14ac:dyDescent="0.2">
      <c r="A1163" s="3"/>
      <c r="B1163" s="3"/>
      <c r="C1163" s="3"/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  <c r="AH1163" s="3"/>
      <c r="AI1163" s="3"/>
      <c r="AJ1163" s="3"/>
      <c r="AK1163" s="3"/>
      <c r="AL1163" s="3"/>
      <c r="AM1163" s="3"/>
    </row>
    <row r="1164" spans="1:39" x14ac:dyDescent="0.2">
      <c r="A1164" s="3"/>
      <c r="B1164" s="3"/>
      <c r="C1164" s="3"/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  <c r="AJ1164" s="3"/>
      <c r="AK1164" s="3"/>
      <c r="AL1164" s="3"/>
      <c r="AM1164" s="3"/>
    </row>
    <row r="1165" spans="1:39" x14ac:dyDescent="0.2">
      <c r="A1165" s="3"/>
      <c r="B1165" s="3"/>
      <c r="C1165" s="3"/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  <c r="AJ1165" s="3"/>
      <c r="AK1165" s="3"/>
      <c r="AL1165" s="3"/>
      <c r="AM1165" s="3"/>
    </row>
    <row r="1166" spans="1:39" x14ac:dyDescent="0.2">
      <c r="A1166" s="3"/>
      <c r="B1166" s="3"/>
      <c r="C1166" s="3"/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  <c r="AJ1166" s="3"/>
      <c r="AK1166" s="3"/>
      <c r="AL1166" s="3"/>
      <c r="AM1166" s="3"/>
    </row>
    <row r="1167" spans="1:39" x14ac:dyDescent="0.2">
      <c r="A1167" s="3"/>
      <c r="B1167" s="3"/>
      <c r="C1167" s="3"/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3"/>
      <c r="AK1167" s="3"/>
      <c r="AL1167" s="3"/>
      <c r="AM1167" s="3"/>
    </row>
    <row r="1168" spans="1:39" x14ac:dyDescent="0.2">
      <c r="A1168" s="3"/>
      <c r="B1168" s="3"/>
      <c r="C1168" s="3"/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  <c r="AJ1168" s="3"/>
      <c r="AK1168" s="3"/>
      <c r="AL1168" s="3"/>
      <c r="AM1168" s="3"/>
    </row>
    <row r="1169" spans="1:39" x14ac:dyDescent="0.2">
      <c r="A1169" s="3"/>
      <c r="B1169" s="3"/>
      <c r="C1169" s="3"/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  <c r="AJ1169" s="3"/>
      <c r="AK1169" s="3"/>
      <c r="AL1169" s="3"/>
      <c r="AM1169" s="3"/>
    </row>
    <row r="1170" spans="1:39" x14ac:dyDescent="0.2">
      <c r="A1170" s="3"/>
      <c r="B1170" s="3"/>
      <c r="C1170" s="3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  <c r="AJ1170" s="3"/>
      <c r="AK1170" s="3"/>
      <c r="AL1170" s="3"/>
      <c r="AM1170" s="3"/>
    </row>
    <row r="1171" spans="1:39" x14ac:dyDescent="0.2">
      <c r="A1171" s="3"/>
      <c r="B1171" s="3"/>
      <c r="C1171" s="3"/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3"/>
      <c r="AK1171" s="3"/>
      <c r="AL1171" s="3"/>
      <c r="AM1171" s="3"/>
    </row>
    <row r="1172" spans="1:39" x14ac:dyDescent="0.2">
      <c r="A1172" s="3"/>
      <c r="B1172" s="3"/>
      <c r="C1172" s="3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  <c r="AM1172" s="3"/>
    </row>
    <row r="1173" spans="1:39" x14ac:dyDescent="0.2">
      <c r="A1173" s="3"/>
      <c r="B1173" s="3"/>
      <c r="C1173" s="3"/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  <c r="AH1173" s="3"/>
      <c r="AI1173" s="3"/>
      <c r="AJ1173" s="3"/>
      <c r="AK1173" s="3"/>
      <c r="AL1173" s="3"/>
      <c r="AM1173" s="3"/>
    </row>
    <row r="1174" spans="1:39" x14ac:dyDescent="0.2">
      <c r="A1174" s="3"/>
      <c r="B1174" s="3"/>
      <c r="C1174" s="3"/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3"/>
      <c r="AK1174" s="3"/>
      <c r="AL1174" s="3"/>
      <c r="AM1174" s="3"/>
    </row>
    <row r="1175" spans="1:39" x14ac:dyDescent="0.2">
      <c r="A1175" s="3"/>
      <c r="B1175" s="3"/>
      <c r="C1175" s="3"/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  <c r="AJ1175" s="3"/>
      <c r="AK1175" s="3"/>
      <c r="AL1175" s="3"/>
      <c r="AM1175" s="3"/>
    </row>
    <row r="1176" spans="1:39" x14ac:dyDescent="0.2">
      <c r="A1176" s="3"/>
      <c r="B1176" s="3"/>
      <c r="C1176" s="3"/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3"/>
      <c r="AK1176" s="3"/>
      <c r="AL1176" s="3"/>
      <c r="AM1176" s="3"/>
    </row>
    <row r="1177" spans="1:39" x14ac:dyDescent="0.2">
      <c r="A1177" s="3"/>
      <c r="B1177" s="3"/>
      <c r="C1177" s="3"/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  <c r="AI1177" s="3"/>
      <c r="AJ1177" s="3"/>
      <c r="AK1177" s="3"/>
      <c r="AL1177" s="3"/>
      <c r="AM1177" s="3"/>
    </row>
    <row r="1178" spans="1:39" x14ac:dyDescent="0.2">
      <c r="A1178" s="3"/>
      <c r="B1178" s="3"/>
      <c r="C1178" s="3"/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  <c r="AI1178" s="3"/>
      <c r="AJ1178" s="3"/>
      <c r="AK1178" s="3"/>
      <c r="AL1178" s="3"/>
      <c r="AM1178" s="3"/>
    </row>
    <row r="1179" spans="1:39" x14ac:dyDescent="0.2">
      <c r="A1179" s="3"/>
      <c r="B1179" s="3"/>
      <c r="C1179" s="3"/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  <c r="AH1179" s="3"/>
      <c r="AI1179" s="3"/>
      <c r="AJ1179" s="3"/>
      <c r="AK1179" s="3"/>
      <c r="AL1179" s="3"/>
      <c r="AM1179" s="3"/>
    </row>
    <row r="1180" spans="1:39" x14ac:dyDescent="0.2">
      <c r="A1180" s="3"/>
      <c r="B1180" s="3"/>
      <c r="C1180" s="3"/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  <c r="AM1180" s="3"/>
    </row>
    <row r="1181" spans="1:39" x14ac:dyDescent="0.2">
      <c r="A1181" s="3"/>
      <c r="B1181" s="3"/>
      <c r="C1181" s="3"/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  <c r="AH1181" s="3"/>
      <c r="AI1181" s="3"/>
      <c r="AJ1181" s="3"/>
      <c r="AK1181" s="3"/>
      <c r="AL1181" s="3"/>
      <c r="AM1181" s="3"/>
    </row>
    <row r="1182" spans="1:39" x14ac:dyDescent="0.2">
      <c r="A1182" s="3"/>
      <c r="B1182" s="3"/>
      <c r="C1182" s="3"/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  <c r="AJ1182" s="3"/>
      <c r="AK1182" s="3"/>
      <c r="AL1182" s="3"/>
      <c r="AM1182" s="3"/>
    </row>
    <row r="1183" spans="1:39" x14ac:dyDescent="0.2">
      <c r="A1183" s="3"/>
      <c r="B1183" s="3"/>
      <c r="C1183" s="3"/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  <c r="AH1183" s="3"/>
      <c r="AI1183" s="3"/>
      <c r="AJ1183" s="3"/>
      <c r="AK1183" s="3"/>
      <c r="AL1183" s="3"/>
      <c r="AM1183" s="3"/>
    </row>
    <row r="1184" spans="1:39" x14ac:dyDescent="0.2">
      <c r="A1184" s="3"/>
      <c r="B1184" s="3"/>
      <c r="C1184" s="3"/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3"/>
      <c r="AK1184" s="3"/>
      <c r="AL1184" s="3"/>
      <c r="AM1184" s="3"/>
    </row>
    <row r="1185" spans="1:39" x14ac:dyDescent="0.2">
      <c r="A1185" s="3"/>
      <c r="B1185" s="3"/>
      <c r="C1185" s="3"/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  <c r="AJ1185" s="3"/>
      <c r="AK1185" s="3"/>
      <c r="AL1185" s="3"/>
      <c r="AM1185" s="3"/>
    </row>
    <row r="1186" spans="1:39" x14ac:dyDescent="0.2">
      <c r="A1186" s="3"/>
      <c r="B1186" s="3"/>
      <c r="C1186" s="3"/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  <c r="AH1186" s="3"/>
      <c r="AI1186" s="3"/>
      <c r="AJ1186" s="3"/>
      <c r="AK1186" s="3"/>
      <c r="AL1186" s="3"/>
      <c r="AM1186" s="3"/>
    </row>
    <row r="1187" spans="1:39" x14ac:dyDescent="0.2">
      <c r="A1187" s="3"/>
      <c r="B1187" s="3"/>
      <c r="C1187" s="3"/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  <c r="AH1187" s="3"/>
      <c r="AI1187" s="3"/>
      <c r="AJ1187" s="3"/>
      <c r="AK1187" s="3"/>
      <c r="AL1187" s="3"/>
      <c r="AM1187" s="3"/>
    </row>
    <row r="1188" spans="1:39" x14ac:dyDescent="0.2">
      <c r="A1188" s="3"/>
      <c r="B1188" s="3"/>
      <c r="C1188" s="3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3"/>
      <c r="AL1188" s="3"/>
      <c r="AM1188" s="3"/>
    </row>
    <row r="1189" spans="1:39" x14ac:dyDescent="0.2">
      <c r="A1189" s="3"/>
      <c r="B1189" s="3"/>
      <c r="C1189" s="3"/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  <c r="AK1189" s="3"/>
      <c r="AL1189" s="3"/>
      <c r="AM1189" s="3"/>
    </row>
    <row r="1190" spans="1:39" x14ac:dyDescent="0.2">
      <c r="A1190" s="3"/>
      <c r="B1190" s="3"/>
      <c r="C1190" s="3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/>
      <c r="AK1190" s="3"/>
      <c r="AL1190" s="3"/>
      <c r="AM1190" s="3"/>
    </row>
    <row r="1191" spans="1:39" x14ac:dyDescent="0.2">
      <c r="A1191" s="3"/>
      <c r="B1191" s="3"/>
      <c r="C1191" s="3"/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3"/>
      <c r="AK1191" s="3"/>
      <c r="AL1191" s="3"/>
      <c r="AM1191" s="3"/>
    </row>
    <row r="1192" spans="1:39" x14ac:dyDescent="0.2">
      <c r="A1192" s="3"/>
      <c r="B1192" s="3"/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  <c r="AL1192" s="3"/>
      <c r="AM1192" s="3"/>
    </row>
    <row r="1193" spans="1:39" x14ac:dyDescent="0.2">
      <c r="A1193" s="3"/>
      <c r="B1193" s="3"/>
      <c r="C1193" s="3"/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3"/>
      <c r="AK1193" s="3"/>
      <c r="AL1193" s="3"/>
      <c r="AM1193" s="3"/>
    </row>
    <row r="1194" spans="1:39" x14ac:dyDescent="0.2">
      <c r="A1194" s="3"/>
      <c r="B1194" s="3"/>
      <c r="C1194" s="3"/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</row>
    <row r="1195" spans="1:39" x14ac:dyDescent="0.2">
      <c r="A1195" s="3"/>
      <c r="B1195" s="3"/>
      <c r="C1195" s="3"/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3"/>
      <c r="AK1195" s="3"/>
      <c r="AL1195" s="3"/>
      <c r="AM1195" s="3"/>
    </row>
    <row r="1196" spans="1:39" x14ac:dyDescent="0.2">
      <c r="A1196" s="3"/>
      <c r="B1196" s="3"/>
      <c r="C1196" s="3"/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  <c r="AM1196" s="3"/>
    </row>
    <row r="1197" spans="1:39" x14ac:dyDescent="0.2">
      <c r="A1197" s="3"/>
      <c r="B1197" s="3"/>
      <c r="C1197" s="3"/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3"/>
      <c r="AK1197" s="3"/>
      <c r="AL1197" s="3"/>
      <c r="AM1197" s="3"/>
    </row>
    <row r="1198" spans="1:39" x14ac:dyDescent="0.2">
      <c r="A1198" s="3"/>
      <c r="B1198" s="3"/>
      <c r="C1198" s="3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K1198" s="3"/>
      <c r="AL1198" s="3"/>
      <c r="AM1198" s="3"/>
    </row>
    <row r="1199" spans="1:39" x14ac:dyDescent="0.2">
      <c r="A1199" s="3"/>
      <c r="B1199" s="3"/>
      <c r="C1199" s="3"/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3"/>
      <c r="AJ1199" s="3"/>
      <c r="AK1199" s="3"/>
      <c r="AL1199" s="3"/>
      <c r="AM1199" s="3"/>
    </row>
    <row r="1200" spans="1:39" x14ac:dyDescent="0.2">
      <c r="A1200" s="3"/>
      <c r="B1200" s="3"/>
      <c r="C1200" s="3"/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  <c r="AJ1200" s="3"/>
      <c r="AK1200" s="3"/>
      <c r="AL1200" s="3"/>
      <c r="AM1200" s="3"/>
    </row>
    <row r="1201" spans="1:39" x14ac:dyDescent="0.2">
      <c r="A1201" s="3"/>
      <c r="B1201" s="3"/>
      <c r="C1201" s="3"/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r="AK1201" s="3"/>
      <c r="AL1201" s="3"/>
      <c r="AM1201" s="3"/>
    </row>
    <row r="1202" spans="1:39" x14ac:dyDescent="0.2">
      <c r="A1202" s="3"/>
      <c r="B1202" s="3"/>
      <c r="C1202" s="3"/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3"/>
      <c r="AK1202" s="3"/>
      <c r="AL1202" s="3"/>
      <c r="AM1202" s="3"/>
    </row>
    <row r="1203" spans="1:39" x14ac:dyDescent="0.2">
      <c r="A1203" s="3"/>
      <c r="B1203" s="3"/>
      <c r="C1203" s="3"/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  <c r="AK1203" s="3"/>
      <c r="AL1203" s="3"/>
      <c r="AM1203" s="3"/>
    </row>
    <row r="1204" spans="1:39" x14ac:dyDescent="0.2">
      <c r="A1204" s="3"/>
      <c r="B1204" s="3"/>
      <c r="C1204" s="3"/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3"/>
      <c r="AK1204" s="3"/>
      <c r="AL1204" s="3"/>
      <c r="AM1204" s="3"/>
    </row>
    <row r="1205" spans="1:39" x14ac:dyDescent="0.2">
      <c r="A1205" s="3"/>
      <c r="B1205" s="3"/>
      <c r="C1205" s="3"/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  <c r="AH1205" s="3"/>
      <c r="AI1205" s="3"/>
      <c r="AJ1205" s="3"/>
      <c r="AK1205" s="3"/>
      <c r="AL1205" s="3"/>
      <c r="AM1205" s="3"/>
    </row>
    <row r="1206" spans="1:39" x14ac:dyDescent="0.2">
      <c r="A1206" s="3"/>
      <c r="B1206" s="3"/>
      <c r="C1206" s="3"/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  <c r="AH1206" s="3"/>
      <c r="AI1206" s="3"/>
      <c r="AJ1206" s="3"/>
      <c r="AK1206" s="3"/>
      <c r="AL1206" s="3"/>
      <c r="AM1206" s="3"/>
    </row>
    <row r="1207" spans="1:39" x14ac:dyDescent="0.2">
      <c r="A1207" s="3"/>
      <c r="B1207" s="3"/>
      <c r="C1207" s="3"/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  <c r="AH1207" s="3"/>
      <c r="AI1207" s="3"/>
      <c r="AJ1207" s="3"/>
      <c r="AK1207" s="3"/>
      <c r="AL1207" s="3"/>
      <c r="AM1207" s="3"/>
    </row>
    <row r="1208" spans="1:39" x14ac:dyDescent="0.2">
      <c r="A1208" s="3"/>
      <c r="B1208" s="3"/>
      <c r="C1208" s="3"/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  <c r="AH1208" s="3"/>
      <c r="AI1208" s="3"/>
      <c r="AJ1208" s="3"/>
      <c r="AK1208" s="3"/>
      <c r="AL1208" s="3"/>
      <c r="AM1208" s="3"/>
    </row>
    <row r="1209" spans="1:39" x14ac:dyDescent="0.2">
      <c r="A1209" s="3"/>
      <c r="B1209" s="3"/>
      <c r="C1209" s="3"/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  <c r="AI1209" s="3"/>
      <c r="AJ1209" s="3"/>
      <c r="AK1209" s="3"/>
      <c r="AL1209" s="3"/>
      <c r="AM1209" s="3"/>
    </row>
    <row r="1210" spans="1:39" x14ac:dyDescent="0.2">
      <c r="A1210" s="3"/>
      <c r="B1210" s="3"/>
      <c r="C1210" s="3"/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  <c r="AJ1210" s="3"/>
      <c r="AK1210" s="3"/>
      <c r="AL1210" s="3"/>
      <c r="AM1210" s="3"/>
    </row>
    <row r="1211" spans="1:39" x14ac:dyDescent="0.2">
      <c r="A1211" s="3"/>
      <c r="B1211" s="3"/>
      <c r="C1211" s="3"/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  <c r="AH1211" s="3"/>
      <c r="AI1211" s="3"/>
      <c r="AJ1211" s="3"/>
      <c r="AK1211" s="3"/>
      <c r="AL1211" s="3"/>
      <c r="AM1211" s="3"/>
    </row>
    <row r="1212" spans="1:39" x14ac:dyDescent="0.2">
      <c r="A1212" s="3"/>
      <c r="B1212" s="3"/>
      <c r="C1212" s="3"/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  <c r="AJ1212" s="3"/>
      <c r="AK1212" s="3"/>
      <c r="AL1212" s="3"/>
      <c r="AM1212" s="3"/>
    </row>
    <row r="1213" spans="1:39" x14ac:dyDescent="0.2">
      <c r="A1213" s="3"/>
      <c r="B1213" s="3"/>
      <c r="C1213" s="3"/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  <c r="AJ1213" s="3"/>
      <c r="AK1213" s="3"/>
      <c r="AL1213" s="3"/>
      <c r="AM1213" s="3"/>
    </row>
    <row r="1214" spans="1:39" x14ac:dyDescent="0.2">
      <c r="A1214" s="3"/>
      <c r="B1214" s="3"/>
      <c r="C1214" s="3"/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  <c r="AI1214" s="3"/>
      <c r="AJ1214" s="3"/>
      <c r="AK1214" s="3"/>
      <c r="AL1214" s="3"/>
      <c r="AM1214" s="3"/>
    </row>
    <row r="1215" spans="1:39" x14ac:dyDescent="0.2">
      <c r="A1215" s="3"/>
      <c r="B1215" s="3"/>
      <c r="C1215" s="3"/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3"/>
      <c r="AK1215" s="3"/>
      <c r="AL1215" s="3"/>
      <c r="AM1215" s="3"/>
    </row>
    <row r="1216" spans="1:39" x14ac:dyDescent="0.2">
      <c r="A1216" s="3"/>
      <c r="B1216" s="3"/>
      <c r="C1216" s="3"/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  <c r="AH1216" s="3"/>
      <c r="AI1216" s="3"/>
      <c r="AJ1216" s="3"/>
      <c r="AK1216" s="3"/>
      <c r="AL1216" s="3"/>
      <c r="AM1216" s="3"/>
    </row>
    <row r="1217" spans="1:39" x14ac:dyDescent="0.2">
      <c r="A1217" s="3"/>
      <c r="B1217" s="3"/>
      <c r="C1217" s="3"/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  <c r="AJ1217" s="3"/>
      <c r="AK1217" s="3"/>
      <c r="AL1217" s="3"/>
      <c r="AM1217" s="3"/>
    </row>
    <row r="1218" spans="1:39" x14ac:dyDescent="0.2">
      <c r="A1218" s="3"/>
      <c r="B1218" s="3"/>
      <c r="C1218" s="3"/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  <c r="AI1218" s="3"/>
      <c r="AJ1218" s="3"/>
      <c r="AK1218" s="3"/>
      <c r="AL1218" s="3"/>
      <c r="AM1218" s="3"/>
    </row>
    <row r="1219" spans="1:39" x14ac:dyDescent="0.2">
      <c r="A1219" s="3"/>
      <c r="B1219" s="3"/>
      <c r="C1219" s="3"/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3"/>
      <c r="AK1219" s="3"/>
      <c r="AL1219" s="3"/>
      <c r="AM1219" s="3"/>
    </row>
    <row r="1220" spans="1:39" x14ac:dyDescent="0.2">
      <c r="A1220" s="3"/>
      <c r="B1220" s="3"/>
      <c r="C1220" s="3"/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  <c r="AI1220" s="3"/>
      <c r="AJ1220" s="3"/>
      <c r="AK1220" s="3"/>
      <c r="AL1220" s="3"/>
      <c r="AM1220" s="3"/>
    </row>
    <row r="1221" spans="1:39" x14ac:dyDescent="0.2">
      <c r="A1221" s="3"/>
      <c r="B1221" s="3"/>
      <c r="C1221" s="3"/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  <c r="AH1221" s="3"/>
      <c r="AI1221" s="3"/>
      <c r="AJ1221" s="3"/>
      <c r="AK1221" s="3"/>
      <c r="AL1221" s="3"/>
      <c r="AM1221" s="3"/>
    </row>
    <row r="1222" spans="1:39" x14ac:dyDescent="0.2">
      <c r="A1222" s="3"/>
      <c r="B1222" s="3"/>
      <c r="C1222" s="3"/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  <c r="AH1222" s="3"/>
      <c r="AI1222" s="3"/>
      <c r="AJ1222" s="3"/>
      <c r="AK1222" s="3"/>
      <c r="AL1222" s="3"/>
      <c r="AM1222" s="3"/>
    </row>
    <row r="1223" spans="1:39" x14ac:dyDescent="0.2">
      <c r="A1223" s="3"/>
      <c r="B1223" s="3"/>
      <c r="C1223" s="3"/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  <c r="AH1223" s="3"/>
      <c r="AI1223" s="3"/>
      <c r="AJ1223" s="3"/>
      <c r="AK1223" s="3"/>
      <c r="AL1223" s="3"/>
      <c r="AM1223" s="3"/>
    </row>
    <row r="1224" spans="1:39" x14ac:dyDescent="0.2">
      <c r="A1224" s="3"/>
      <c r="B1224" s="3"/>
      <c r="C1224" s="3"/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  <c r="AH1224" s="3"/>
      <c r="AI1224" s="3"/>
      <c r="AJ1224" s="3"/>
      <c r="AK1224" s="3"/>
      <c r="AL1224" s="3"/>
      <c r="AM1224" s="3"/>
    </row>
    <row r="1225" spans="1:39" x14ac:dyDescent="0.2">
      <c r="A1225" s="3"/>
      <c r="B1225" s="3"/>
      <c r="C1225" s="3"/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  <c r="AH1225" s="3"/>
      <c r="AI1225" s="3"/>
      <c r="AJ1225" s="3"/>
      <c r="AK1225" s="3"/>
      <c r="AL1225" s="3"/>
      <c r="AM1225" s="3"/>
    </row>
    <row r="1226" spans="1:39" x14ac:dyDescent="0.2">
      <c r="A1226" s="3"/>
      <c r="B1226" s="3"/>
      <c r="C1226" s="3"/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  <c r="AJ1226" s="3"/>
      <c r="AK1226" s="3"/>
      <c r="AL1226" s="3"/>
      <c r="AM1226" s="3"/>
    </row>
    <row r="1227" spans="1:39" x14ac:dyDescent="0.2">
      <c r="A1227" s="3"/>
      <c r="B1227" s="3"/>
      <c r="C1227" s="3"/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  <c r="AI1227" s="3"/>
      <c r="AJ1227" s="3"/>
      <c r="AK1227" s="3"/>
      <c r="AL1227" s="3"/>
      <c r="AM1227" s="3"/>
    </row>
    <row r="1228" spans="1:39" x14ac:dyDescent="0.2">
      <c r="A1228" s="3"/>
      <c r="B1228" s="3"/>
      <c r="C1228" s="3"/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/>
      <c r="AJ1228" s="3"/>
      <c r="AK1228" s="3"/>
      <c r="AL1228" s="3"/>
      <c r="AM1228" s="3"/>
    </row>
    <row r="1229" spans="1:39" x14ac:dyDescent="0.2">
      <c r="A1229" s="3"/>
      <c r="B1229" s="3"/>
      <c r="C1229" s="3"/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  <c r="AH1229" s="3"/>
      <c r="AI1229" s="3"/>
      <c r="AJ1229" s="3"/>
      <c r="AK1229" s="3"/>
      <c r="AL1229" s="3"/>
      <c r="AM1229" s="3"/>
    </row>
    <row r="1230" spans="1:39" x14ac:dyDescent="0.2">
      <c r="A1230" s="3"/>
      <c r="B1230" s="3"/>
      <c r="C1230" s="3"/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  <c r="AI1230" s="3"/>
      <c r="AJ1230" s="3"/>
      <c r="AK1230" s="3"/>
      <c r="AL1230" s="3"/>
      <c r="AM1230" s="3"/>
    </row>
    <row r="1231" spans="1:39" x14ac:dyDescent="0.2">
      <c r="A1231" s="3"/>
      <c r="B1231" s="3"/>
      <c r="C1231" s="3"/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  <c r="AB1231" s="3"/>
      <c r="AC1231" s="3"/>
      <c r="AD1231" s="3"/>
      <c r="AE1231" s="3"/>
      <c r="AF1231" s="3"/>
      <c r="AG1231" s="3"/>
      <c r="AH1231" s="3"/>
      <c r="AI1231" s="3"/>
      <c r="AJ1231" s="3"/>
      <c r="AK1231" s="3"/>
      <c r="AL1231" s="3"/>
      <c r="AM1231" s="3"/>
    </row>
    <row r="1232" spans="1:39" x14ac:dyDescent="0.2">
      <c r="A1232" s="3"/>
      <c r="B1232" s="3"/>
      <c r="C1232" s="3"/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  <c r="AI1232" s="3"/>
      <c r="AJ1232" s="3"/>
      <c r="AK1232" s="3"/>
      <c r="AL1232" s="3"/>
      <c r="AM1232" s="3"/>
    </row>
    <row r="1233" spans="1:39" x14ac:dyDescent="0.2">
      <c r="A1233" s="3"/>
      <c r="B1233" s="3"/>
      <c r="C1233" s="3"/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3"/>
      <c r="AK1233" s="3"/>
      <c r="AL1233" s="3"/>
      <c r="AM1233" s="3"/>
    </row>
    <row r="1234" spans="1:39" x14ac:dyDescent="0.2">
      <c r="A1234" s="3"/>
      <c r="B1234" s="3"/>
      <c r="C1234" s="3"/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  <c r="AH1234" s="3"/>
      <c r="AI1234" s="3"/>
      <c r="AJ1234" s="3"/>
      <c r="AK1234" s="3"/>
      <c r="AL1234" s="3"/>
      <c r="AM1234" s="3"/>
    </row>
    <row r="1235" spans="1:39" x14ac:dyDescent="0.2">
      <c r="A1235" s="3"/>
      <c r="B1235" s="3"/>
      <c r="C1235" s="3"/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  <c r="AH1235" s="3"/>
      <c r="AI1235" s="3"/>
      <c r="AJ1235" s="3"/>
      <c r="AK1235" s="3"/>
      <c r="AL1235" s="3"/>
      <c r="AM1235" s="3"/>
    </row>
    <row r="1236" spans="1:39" x14ac:dyDescent="0.2">
      <c r="A1236" s="3"/>
      <c r="B1236" s="3"/>
      <c r="C1236" s="3"/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H1236" s="3"/>
      <c r="AI1236" s="3"/>
      <c r="AJ1236" s="3"/>
      <c r="AK1236" s="3"/>
      <c r="AL1236" s="3"/>
      <c r="AM1236" s="3"/>
    </row>
    <row r="1237" spans="1:39" x14ac:dyDescent="0.2">
      <c r="A1237" s="3"/>
      <c r="B1237" s="3"/>
      <c r="C1237" s="3"/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  <c r="AI1237" s="3"/>
      <c r="AJ1237" s="3"/>
      <c r="AK1237" s="3"/>
      <c r="AL1237" s="3"/>
      <c r="AM1237" s="3"/>
    </row>
    <row r="1238" spans="1:39" x14ac:dyDescent="0.2">
      <c r="A1238" s="3"/>
      <c r="B1238" s="3"/>
      <c r="C1238" s="3"/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/>
      <c r="AJ1238" s="3"/>
      <c r="AK1238" s="3"/>
      <c r="AL1238" s="3"/>
      <c r="AM1238" s="3"/>
    </row>
    <row r="1239" spans="1:39" x14ac:dyDescent="0.2">
      <c r="A1239" s="3"/>
      <c r="B1239" s="3"/>
      <c r="C1239" s="3"/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  <c r="AH1239" s="3"/>
      <c r="AI1239" s="3"/>
      <c r="AJ1239" s="3"/>
      <c r="AK1239" s="3"/>
      <c r="AL1239" s="3"/>
      <c r="AM1239" s="3"/>
    </row>
    <row r="1240" spans="1:39" x14ac:dyDescent="0.2">
      <c r="A1240" s="3"/>
      <c r="B1240" s="3"/>
      <c r="C1240" s="3"/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  <c r="AI1240" s="3"/>
      <c r="AJ1240" s="3"/>
      <c r="AK1240" s="3"/>
      <c r="AL1240" s="3"/>
      <c r="AM1240" s="3"/>
    </row>
    <row r="1241" spans="1:39" x14ac:dyDescent="0.2">
      <c r="A1241" s="3"/>
      <c r="B1241" s="3"/>
      <c r="C1241" s="3"/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  <c r="AI1241" s="3"/>
      <c r="AJ1241" s="3"/>
      <c r="AK1241" s="3"/>
      <c r="AL1241" s="3"/>
      <c r="AM1241" s="3"/>
    </row>
    <row r="1242" spans="1:39" x14ac:dyDescent="0.2">
      <c r="A1242" s="3"/>
      <c r="B1242" s="3"/>
      <c r="C1242" s="3"/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  <c r="AJ1242" s="3"/>
      <c r="AK1242" s="3"/>
      <c r="AL1242" s="3"/>
      <c r="AM1242" s="3"/>
    </row>
    <row r="1243" spans="1:39" x14ac:dyDescent="0.2">
      <c r="A1243" s="3"/>
      <c r="B1243" s="3"/>
      <c r="C1243" s="3"/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  <c r="AH1243" s="3"/>
      <c r="AI1243" s="3"/>
      <c r="AJ1243" s="3"/>
      <c r="AK1243" s="3"/>
      <c r="AL1243" s="3"/>
      <c r="AM1243" s="3"/>
    </row>
    <row r="1244" spans="1:39" x14ac:dyDescent="0.2">
      <c r="A1244" s="3"/>
      <c r="B1244" s="3"/>
      <c r="C1244" s="3"/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  <c r="AJ1244" s="3"/>
      <c r="AK1244" s="3"/>
      <c r="AL1244" s="3"/>
      <c r="AM1244" s="3"/>
    </row>
    <row r="1245" spans="1:39" x14ac:dyDescent="0.2">
      <c r="A1245" s="3"/>
      <c r="B1245" s="3"/>
      <c r="C1245" s="3"/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  <c r="AI1245" s="3"/>
      <c r="AJ1245" s="3"/>
      <c r="AK1245" s="3"/>
      <c r="AL1245" s="3"/>
      <c r="AM1245" s="3"/>
    </row>
    <row r="1246" spans="1:39" x14ac:dyDescent="0.2">
      <c r="A1246" s="3"/>
      <c r="B1246" s="3"/>
      <c r="C1246" s="3"/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  <c r="AH1246" s="3"/>
      <c r="AI1246" s="3"/>
      <c r="AJ1246" s="3"/>
      <c r="AK1246" s="3"/>
      <c r="AL1246" s="3"/>
      <c r="AM1246" s="3"/>
    </row>
    <row r="1247" spans="1:39" x14ac:dyDescent="0.2">
      <c r="A1247" s="3"/>
      <c r="B1247" s="3"/>
      <c r="C1247" s="3"/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  <c r="AI1247" s="3"/>
      <c r="AJ1247" s="3"/>
      <c r="AK1247" s="3"/>
      <c r="AL1247" s="3"/>
      <c r="AM1247" s="3"/>
    </row>
    <row r="1248" spans="1:39" x14ac:dyDescent="0.2">
      <c r="A1248" s="3"/>
      <c r="B1248" s="3"/>
      <c r="C1248" s="3"/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  <c r="AJ1248" s="3"/>
      <c r="AK1248" s="3"/>
      <c r="AL1248" s="3"/>
      <c r="AM1248" s="3"/>
    </row>
    <row r="1249" spans="1:39" x14ac:dyDescent="0.2">
      <c r="A1249" s="3"/>
      <c r="B1249" s="3"/>
      <c r="C1249" s="3"/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/>
      <c r="AJ1249" s="3"/>
      <c r="AK1249" s="3"/>
      <c r="AL1249" s="3"/>
      <c r="AM1249" s="3"/>
    </row>
    <row r="1250" spans="1:39" x14ac:dyDescent="0.2">
      <c r="A1250" s="3"/>
      <c r="B1250" s="3"/>
      <c r="C1250" s="3"/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  <c r="AI1250" s="3"/>
      <c r="AJ1250" s="3"/>
      <c r="AK1250" s="3"/>
      <c r="AL1250" s="3"/>
      <c r="AM1250" s="3"/>
    </row>
    <row r="1251" spans="1:39" x14ac:dyDescent="0.2">
      <c r="A1251" s="3"/>
      <c r="B1251" s="3"/>
      <c r="C1251" s="3"/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  <c r="AH1251" s="3"/>
      <c r="AI1251" s="3"/>
      <c r="AJ1251" s="3"/>
      <c r="AK1251" s="3"/>
      <c r="AL1251" s="3"/>
      <c r="AM1251" s="3"/>
    </row>
    <row r="1252" spans="1:39" x14ac:dyDescent="0.2">
      <c r="A1252" s="3"/>
      <c r="B1252" s="3"/>
      <c r="C1252" s="3"/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3"/>
      <c r="AK1252" s="3"/>
      <c r="AL1252" s="3"/>
      <c r="AM1252" s="3"/>
    </row>
  </sheetData>
  <mergeCells count="29">
    <mergeCell ref="AI11:AJ11"/>
    <mergeCell ref="AI12:AJ12"/>
    <mergeCell ref="AI13:AJ13"/>
    <mergeCell ref="AI14:AJ14"/>
    <mergeCell ref="AI5:AJ5"/>
    <mergeCell ref="AI6:AJ6"/>
    <mergeCell ref="AI7:AJ7"/>
    <mergeCell ref="AI8:AJ8"/>
    <mergeCell ref="AI9:AJ9"/>
    <mergeCell ref="AR3:AS3"/>
    <mergeCell ref="AM3:AN3"/>
    <mergeCell ref="AK3:AL3"/>
    <mergeCell ref="AP3:AQ3"/>
    <mergeCell ref="AP67:AT67"/>
    <mergeCell ref="BI29:BI30"/>
    <mergeCell ref="BH29:BH30"/>
    <mergeCell ref="BJ29:BP29"/>
    <mergeCell ref="BJ30:BM30"/>
    <mergeCell ref="BI2:BM2"/>
    <mergeCell ref="BH28:BM28"/>
    <mergeCell ref="AZ2:BB2"/>
    <mergeCell ref="AY28:BB28"/>
    <mergeCell ref="BI25:BL25"/>
    <mergeCell ref="AZ3:AZ4"/>
    <mergeCell ref="BA3:BA4"/>
    <mergeCell ref="BB3:BB4"/>
    <mergeCell ref="BJ3:BP3"/>
    <mergeCell ref="BJ4:BM4"/>
    <mergeCell ref="BI3:BI4"/>
  </mergeCell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31"/>
  <sheetViews>
    <sheetView zoomScale="85" zoomScaleNormal="85" workbookViewId="0">
      <selection activeCell="E2" sqref="E2"/>
    </sheetView>
  </sheetViews>
  <sheetFormatPr defaultColWidth="11.5703125" defaultRowHeight="12" x14ac:dyDescent="0.2"/>
  <cols>
    <col min="1" max="1" width="11.5703125" style="2"/>
    <col min="2" max="2" width="16.28515625" style="2" customWidth="1"/>
    <col min="3" max="3" width="62.7109375" style="2" customWidth="1"/>
    <col min="4" max="16384" width="11.5703125" style="2"/>
  </cols>
  <sheetData>
    <row r="2" spans="2:3" ht="52.5" customHeight="1" x14ac:dyDescent="0.2">
      <c r="B2" s="114" t="s">
        <v>3462</v>
      </c>
      <c r="C2" s="115" t="s">
        <v>3463</v>
      </c>
    </row>
    <row r="31" spans="3:3" x14ac:dyDescent="0.2">
      <c r="C31" s="9"/>
    </row>
  </sheetData>
  <hyperlinks>
    <hyperlink ref="C2" r:id="rId1"/>
  </hyperlinks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 r:id="rId2"/>
  <headerFooter>
    <oddHeader>&amp;C&amp;"Times New Roman,Regular"&amp;12&amp;A</oddHeader>
    <oddFooter>&amp;C&amp;"Times New Roman,Regular"&amp;12Page &amp;P</oddFooter>
  </headerFooter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24"/>
  <sheetViews>
    <sheetView zoomScaleNormal="100" workbookViewId="0">
      <selection activeCell="U1" sqref="U1"/>
    </sheetView>
  </sheetViews>
  <sheetFormatPr defaultColWidth="11.42578125" defaultRowHeight="12" x14ac:dyDescent="0.2"/>
  <cols>
    <col min="1" max="1" width="9.85546875" style="56" customWidth="1"/>
    <col min="2" max="2" width="26.140625" style="56" customWidth="1"/>
    <col min="3" max="4" width="11.42578125" style="56"/>
    <col min="5" max="5" width="11.42578125" style="5"/>
    <col min="6" max="14" width="11.42578125" style="3"/>
    <col min="15" max="16384" width="11.42578125" style="5"/>
  </cols>
  <sheetData>
    <row r="1" spans="1:5" x14ac:dyDescent="0.2">
      <c r="A1" s="55" t="s">
        <v>1713</v>
      </c>
      <c r="B1" s="55" t="s">
        <v>2560</v>
      </c>
      <c r="C1" s="55" t="s">
        <v>3419</v>
      </c>
      <c r="D1" s="55" t="s">
        <v>3432</v>
      </c>
    </row>
    <row r="2" spans="1:5" x14ac:dyDescent="0.2">
      <c r="A2" s="55" t="s">
        <v>2558</v>
      </c>
      <c r="B2" s="55" t="s">
        <v>2557</v>
      </c>
      <c r="C2" s="58">
        <v>1188595</v>
      </c>
      <c r="D2" s="58">
        <v>1665.0899939823601</v>
      </c>
      <c r="E2" s="56"/>
    </row>
    <row r="3" spans="1:5" x14ac:dyDescent="0.2">
      <c r="A3" s="55" t="s">
        <v>2556</v>
      </c>
      <c r="B3" s="55" t="s">
        <v>2555</v>
      </c>
      <c r="C3" s="58">
        <v>1002287</v>
      </c>
      <c r="D3" s="58">
        <v>1593.59025778864</v>
      </c>
      <c r="E3" s="56"/>
    </row>
    <row r="4" spans="1:5" x14ac:dyDescent="0.2">
      <c r="A4" s="55" t="s">
        <v>2554</v>
      </c>
      <c r="B4" s="55" t="s">
        <v>1715</v>
      </c>
      <c r="C4" s="58">
        <v>888498</v>
      </c>
      <c r="D4" s="58">
        <v>965.11820990959995</v>
      </c>
      <c r="E4" s="56"/>
    </row>
    <row r="5" spans="1:5" x14ac:dyDescent="0.2">
      <c r="A5" s="55" t="s">
        <v>2553</v>
      </c>
      <c r="B5" s="55" t="s">
        <v>1716</v>
      </c>
      <c r="C5" s="58">
        <v>798117</v>
      </c>
      <c r="D5" s="58">
        <v>1521.8447297310299</v>
      </c>
      <c r="E5" s="56"/>
    </row>
    <row r="6" spans="1:5" x14ac:dyDescent="0.2">
      <c r="A6" s="55" t="s">
        <v>2552</v>
      </c>
      <c r="B6" s="55" t="s">
        <v>1717</v>
      </c>
      <c r="C6" s="58">
        <v>663709</v>
      </c>
      <c r="D6" s="58">
        <v>1386.05270018539</v>
      </c>
      <c r="E6" s="56"/>
    </row>
    <row r="7" spans="1:5" x14ac:dyDescent="0.2">
      <c r="A7" s="55" t="s">
        <v>2551</v>
      </c>
      <c r="B7" s="55" t="s">
        <v>1718</v>
      </c>
      <c r="C7" s="58">
        <v>637644</v>
      </c>
      <c r="D7" s="58">
        <v>1546.8939674241699</v>
      </c>
      <c r="E7" s="56"/>
    </row>
    <row r="8" spans="1:5" x14ac:dyDescent="0.2">
      <c r="A8" s="55" t="s">
        <v>2550</v>
      </c>
      <c r="B8" s="55" t="s">
        <v>1719</v>
      </c>
      <c r="C8" s="58">
        <v>577551</v>
      </c>
      <c r="D8" s="58">
        <v>1178.4184417451399</v>
      </c>
      <c r="E8" s="56"/>
    </row>
    <row r="9" spans="1:5" x14ac:dyDescent="0.2">
      <c r="A9" s="55" t="s">
        <v>2549</v>
      </c>
      <c r="B9" s="55" t="s">
        <v>1720</v>
      </c>
      <c r="C9" s="58">
        <v>573403</v>
      </c>
      <c r="D9" s="58">
        <v>1716.4127858054001</v>
      </c>
      <c r="E9" s="56"/>
    </row>
    <row r="10" spans="1:5" x14ac:dyDescent="0.2">
      <c r="A10" s="55" t="s">
        <v>2548</v>
      </c>
      <c r="B10" s="55" t="s">
        <v>1721</v>
      </c>
      <c r="C10" s="58">
        <v>537425</v>
      </c>
      <c r="D10" s="58">
        <v>2099.8357350557999</v>
      </c>
      <c r="E10" s="56"/>
    </row>
    <row r="11" spans="1:5" x14ac:dyDescent="0.2">
      <c r="A11" s="55" t="s">
        <v>2547</v>
      </c>
      <c r="B11" s="55" t="s">
        <v>1722</v>
      </c>
      <c r="C11" s="58">
        <v>513047</v>
      </c>
      <c r="D11" s="58">
        <v>1520.9556562677201</v>
      </c>
      <c r="E11" s="56"/>
    </row>
    <row r="12" spans="1:5" x14ac:dyDescent="0.2">
      <c r="A12" s="55" t="s">
        <v>2546</v>
      </c>
      <c r="B12" s="55" t="s">
        <v>1723</v>
      </c>
      <c r="C12" s="58">
        <v>465076</v>
      </c>
      <c r="D12" s="58">
        <v>1256.3479633209799</v>
      </c>
      <c r="E12" s="56"/>
    </row>
    <row r="13" spans="1:5" x14ac:dyDescent="0.2">
      <c r="A13" s="55" t="s">
        <v>2545</v>
      </c>
      <c r="B13" s="55" t="s">
        <v>2544</v>
      </c>
      <c r="C13" s="58">
        <v>438970</v>
      </c>
      <c r="D13" s="58">
        <v>2144.5930968093699</v>
      </c>
      <c r="E13" s="56"/>
    </row>
    <row r="14" spans="1:5" x14ac:dyDescent="0.2">
      <c r="A14" s="55" t="s">
        <v>2543</v>
      </c>
      <c r="B14" s="55" t="s">
        <v>2542</v>
      </c>
      <c r="C14" s="58">
        <v>420024</v>
      </c>
      <c r="D14" s="58">
        <v>1601.2841176427701</v>
      </c>
      <c r="E14" s="56"/>
    </row>
    <row r="15" spans="1:5" x14ac:dyDescent="0.2">
      <c r="A15" s="55" t="s">
        <v>2541</v>
      </c>
      <c r="B15" s="55" t="s">
        <v>2540</v>
      </c>
      <c r="C15" s="58">
        <v>366608</v>
      </c>
      <c r="D15" s="58">
        <v>2010.29193041895</v>
      </c>
      <c r="E15" s="56"/>
    </row>
    <row r="16" spans="1:5" x14ac:dyDescent="0.2">
      <c r="A16" s="55" t="s">
        <v>2539</v>
      </c>
      <c r="B16" s="55" t="s">
        <v>2538</v>
      </c>
      <c r="C16" s="58">
        <v>365542</v>
      </c>
      <c r="D16" s="58">
        <v>1630.3812663410699</v>
      </c>
      <c r="E16" s="56"/>
    </row>
    <row r="17" spans="1:5" x14ac:dyDescent="0.2">
      <c r="A17" s="55" t="s">
        <v>2537</v>
      </c>
      <c r="B17" s="55" t="s">
        <v>2536</v>
      </c>
      <c r="C17" s="58">
        <v>334073</v>
      </c>
      <c r="D17" s="58">
        <v>2278.0778808126302</v>
      </c>
      <c r="E17" s="56"/>
    </row>
    <row r="18" spans="1:5" x14ac:dyDescent="0.2">
      <c r="A18" s="55" t="s">
        <v>2535</v>
      </c>
      <c r="B18" s="55" t="s">
        <v>2534</v>
      </c>
      <c r="C18" s="58">
        <v>325493</v>
      </c>
      <c r="D18" s="58">
        <v>2498.6271386182302</v>
      </c>
      <c r="E18" s="56"/>
    </row>
    <row r="19" spans="1:5" x14ac:dyDescent="0.2">
      <c r="A19" s="55" t="s">
        <v>2531</v>
      </c>
      <c r="B19" s="55" t="s">
        <v>2530</v>
      </c>
      <c r="C19" s="58">
        <v>321053</v>
      </c>
      <c r="D19" s="58">
        <v>1958.0889560297201</v>
      </c>
      <c r="E19" s="56"/>
    </row>
    <row r="20" spans="1:5" x14ac:dyDescent="0.2">
      <c r="A20" s="55" t="s">
        <v>2533</v>
      </c>
      <c r="B20" s="55" t="s">
        <v>2532</v>
      </c>
      <c r="C20" s="58">
        <v>321005</v>
      </c>
      <c r="D20" s="58">
        <v>1959.9340621622</v>
      </c>
      <c r="E20" s="56"/>
    </row>
    <row r="21" spans="1:5" x14ac:dyDescent="0.2">
      <c r="A21" s="55" t="s">
        <v>2529</v>
      </c>
      <c r="B21" s="55" t="s">
        <v>2528</v>
      </c>
      <c r="C21" s="58">
        <v>309804</v>
      </c>
      <c r="D21" s="58">
        <v>2073.9073829230101</v>
      </c>
      <c r="E21" s="56"/>
    </row>
    <row r="22" spans="1:5" x14ac:dyDescent="0.2">
      <c r="A22" s="55" t="s">
        <v>2527</v>
      </c>
      <c r="B22" s="55" t="s">
        <v>2526</v>
      </c>
      <c r="C22" s="58">
        <v>302343</v>
      </c>
      <c r="D22" s="58">
        <v>1970.5926219094599</v>
      </c>
      <c r="E22" s="56"/>
    </row>
    <row r="23" spans="1:5" x14ac:dyDescent="0.2">
      <c r="A23" s="55" t="s">
        <v>2525</v>
      </c>
      <c r="B23" s="55" t="s">
        <v>2524</v>
      </c>
      <c r="C23" s="58">
        <v>295107</v>
      </c>
      <c r="D23" s="58">
        <v>2783.6211581677499</v>
      </c>
      <c r="E23" s="56"/>
    </row>
    <row r="24" spans="1:5" x14ac:dyDescent="0.2">
      <c r="A24" s="55" t="s">
        <v>2521</v>
      </c>
      <c r="B24" s="55" t="s">
        <v>2520</v>
      </c>
      <c r="C24" s="55">
        <v>286616</v>
      </c>
      <c r="D24" s="55">
        <v>2603.00788066223</v>
      </c>
      <c r="E24" s="56"/>
    </row>
    <row r="25" spans="1:5" x14ac:dyDescent="0.2">
      <c r="A25" s="55" t="s">
        <v>2523</v>
      </c>
      <c r="B25" s="55" t="s">
        <v>2522</v>
      </c>
      <c r="C25" s="55">
        <v>285869</v>
      </c>
      <c r="D25" s="55">
        <v>2247.0334622737901</v>
      </c>
      <c r="E25" s="56"/>
    </row>
    <row r="26" spans="1:5" x14ac:dyDescent="0.2">
      <c r="A26" s="55" t="s">
        <v>2519</v>
      </c>
      <c r="B26" s="55" t="s">
        <v>2518</v>
      </c>
      <c r="C26" s="55">
        <v>279701</v>
      </c>
      <c r="D26" s="55">
        <v>1976.7969782522</v>
      </c>
      <c r="E26" s="56"/>
    </row>
    <row r="27" spans="1:5" x14ac:dyDescent="0.2">
      <c r="A27" s="55" t="s">
        <v>2515</v>
      </c>
      <c r="B27" s="55" t="s">
        <v>2514</v>
      </c>
      <c r="C27" s="55">
        <v>276484</v>
      </c>
      <c r="D27" s="55">
        <v>1566.6240137412001</v>
      </c>
      <c r="E27" s="56"/>
    </row>
    <row r="28" spans="1:5" x14ac:dyDescent="0.2">
      <c r="A28" s="55" t="s">
        <v>2517</v>
      </c>
      <c r="B28" s="55" t="s">
        <v>2516</v>
      </c>
      <c r="C28" s="55">
        <v>275537</v>
      </c>
      <c r="D28" s="55">
        <v>2591.67588221081</v>
      </c>
      <c r="E28" s="56"/>
    </row>
    <row r="29" spans="1:5" x14ac:dyDescent="0.2">
      <c r="A29" s="55" t="s">
        <v>2513</v>
      </c>
      <c r="B29" s="55" t="s">
        <v>2512</v>
      </c>
      <c r="C29" s="55">
        <v>273241</v>
      </c>
      <c r="D29" s="55">
        <v>1871.4221063810901</v>
      </c>
      <c r="E29" s="56"/>
    </row>
    <row r="30" spans="1:5" x14ac:dyDescent="0.2">
      <c r="A30" s="55" t="s">
        <v>2509</v>
      </c>
      <c r="B30" s="55" t="s">
        <v>2508</v>
      </c>
      <c r="C30" s="55">
        <v>267206</v>
      </c>
      <c r="D30" s="55">
        <v>1689.27729893833</v>
      </c>
      <c r="E30" s="56"/>
    </row>
    <row r="31" spans="1:5" x14ac:dyDescent="0.2">
      <c r="A31" s="55" t="s">
        <v>2511</v>
      </c>
      <c r="B31" s="55" t="s">
        <v>2510</v>
      </c>
      <c r="C31" s="55">
        <v>265333</v>
      </c>
      <c r="D31" s="55">
        <v>1586.7603389056401</v>
      </c>
      <c r="E31" s="56"/>
    </row>
    <row r="32" spans="1:5" x14ac:dyDescent="0.2">
      <c r="A32" s="55" t="s">
        <v>2505</v>
      </c>
      <c r="B32" s="55" t="s">
        <v>2504</v>
      </c>
      <c r="C32" s="55">
        <v>255434</v>
      </c>
      <c r="D32" s="55">
        <v>2434.3712553702899</v>
      </c>
      <c r="E32" s="56"/>
    </row>
    <row r="33" spans="1:5" x14ac:dyDescent="0.2">
      <c r="A33" s="55" t="s">
        <v>2507</v>
      </c>
      <c r="B33" s="55" t="s">
        <v>2506</v>
      </c>
      <c r="C33" s="55">
        <v>254844</v>
      </c>
      <c r="D33" s="55">
        <v>2269.0237314353199</v>
      </c>
      <c r="E33" s="56"/>
    </row>
    <row r="34" spans="1:5" x14ac:dyDescent="0.2">
      <c r="A34" s="55" t="s">
        <v>2501</v>
      </c>
      <c r="B34" s="55" t="s">
        <v>2500</v>
      </c>
      <c r="C34" s="55">
        <v>252926</v>
      </c>
      <c r="D34" s="55">
        <v>2376.0761792124099</v>
      </c>
      <c r="E34" s="56"/>
    </row>
    <row r="35" spans="1:5" x14ac:dyDescent="0.2">
      <c r="A35" s="55" t="s">
        <v>2503</v>
      </c>
      <c r="B35" s="55" t="s">
        <v>2502</v>
      </c>
      <c r="C35" s="55">
        <v>252305</v>
      </c>
      <c r="D35" s="55">
        <v>1828.5074233133901</v>
      </c>
      <c r="E35" s="56"/>
    </row>
    <row r="36" spans="1:5" x14ac:dyDescent="0.2">
      <c r="A36" s="55" t="s">
        <v>2495</v>
      </c>
      <c r="B36" s="55" t="s">
        <v>2494</v>
      </c>
      <c r="C36" s="55">
        <v>246930</v>
      </c>
      <c r="D36" s="55">
        <v>2534.92302615478</v>
      </c>
      <c r="E36" s="56"/>
    </row>
    <row r="37" spans="1:5" x14ac:dyDescent="0.2">
      <c r="A37" s="55" t="s">
        <v>2499</v>
      </c>
      <c r="B37" s="55" t="s">
        <v>2498</v>
      </c>
      <c r="C37" s="55">
        <v>245533</v>
      </c>
      <c r="D37" s="55">
        <v>3251.0899838744699</v>
      </c>
      <c r="E37" s="56"/>
    </row>
    <row r="38" spans="1:5" x14ac:dyDescent="0.2">
      <c r="A38" s="55" t="s">
        <v>2497</v>
      </c>
      <c r="B38" s="55" t="s">
        <v>2496</v>
      </c>
      <c r="C38" s="55">
        <v>244620</v>
      </c>
      <c r="D38" s="55">
        <v>2165.6032092228602</v>
      </c>
      <c r="E38" s="56"/>
    </row>
    <row r="39" spans="1:5" x14ac:dyDescent="0.2">
      <c r="A39" s="55" t="s">
        <v>2491</v>
      </c>
      <c r="B39" s="55" t="s">
        <v>2490</v>
      </c>
      <c r="C39" s="55">
        <v>238322</v>
      </c>
      <c r="D39" s="55">
        <v>2252.7962826777498</v>
      </c>
      <c r="E39" s="56"/>
    </row>
    <row r="40" spans="1:5" x14ac:dyDescent="0.2">
      <c r="A40" s="55" t="s">
        <v>2489</v>
      </c>
      <c r="B40" s="55" t="s">
        <v>2488</v>
      </c>
      <c r="C40" s="55">
        <v>235976</v>
      </c>
      <c r="D40" s="55">
        <v>1552.78436271494</v>
      </c>
      <c r="E40" s="56"/>
    </row>
    <row r="41" spans="1:5" x14ac:dyDescent="0.2">
      <c r="A41" s="55" t="s">
        <v>2493</v>
      </c>
      <c r="B41" s="55" t="s">
        <v>2492</v>
      </c>
      <c r="C41" s="55">
        <v>231873</v>
      </c>
      <c r="D41" s="55">
        <v>1654.7195435593401</v>
      </c>
      <c r="E41" s="56"/>
    </row>
    <row r="42" spans="1:5" x14ac:dyDescent="0.2">
      <c r="A42" s="55" t="s">
        <v>2487</v>
      </c>
      <c r="B42" s="55" t="s">
        <v>2486</v>
      </c>
      <c r="C42" s="55">
        <v>224087</v>
      </c>
      <c r="D42" s="55">
        <v>2511.12058546755</v>
      </c>
      <c r="E42" s="56"/>
    </row>
    <row r="43" spans="1:5" x14ac:dyDescent="0.2">
      <c r="A43" s="55" t="s">
        <v>2485</v>
      </c>
      <c r="B43" s="55" t="s">
        <v>2484</v>
      </c>
      <c r="C43" s="55">
        <v>220416</v>
      </c>
      <c r="D43" s="55">
        <v>2293.8185873379198</v>
      </c>
      <c r="E43" s="56"/>
    </row>
    <row r="44" spans="1:5" x14ac:dyDescent="0.2">
      <c r="A44" s="55" t="s">
        <v>2481</v>
      </c>
      <c r="B44" s="55" t="s">
        <v>2480</v>
      </c>
      <c r="C44" s="55">
        <v>219358</v>
      </c>
      <c r="D44" s="55">
        <v>2318.8870823809998</v>
      </c>
      <c r="E44" s="56"/>
    </row>
    <row r="45" spans="1:5" x14ac:dyDescent="0.2">
      <c r="A45" s="55" t="s">
        <v>2479</v>
      </c>
      <c r="B45" s="55" t="s">
        <v>2478</v>
      </c>
      <c r="C45" s="55">
        <v>216907</v>
      </c>
      <c r="D45" s="55">
        <v>2456.8733900771099</v>
      </c>
      <c r="E45" s="56"/>
    </row>
    <row r="46" spans="1:5" x14ac:dyDescent="0.2">
      <c r="A46" s="55" t="s">
        <v>2483</v>
      </c>
      <c r="B46" s="55" t="s">
        <v>2482</v>
      </c>
      <c r="C46" s="55">
        <v>216122</v>
      </c>
      <c r="D46" s="55">
        <v>2229.0760552892798</v>
      </c>
      <c r="E46" s="56"/>
    </row>
    <row r="47" spans="1:5" x14ac:dyDescent="0.2">
      <c r="A47" s="55" t="s">
        <v>2477</v>
      </c>
      <c r="B47" s="55" t="s">
        <v>2476</v>
      </c>
      <c r="C47" s="55">
        <v>210598</v>
      </c>
      <c r="D47" s="55">
        <v>2719.7334286555001</v>
      </c>
      <c r="E47" s="56"/>
    </row>
    <row r="48" spans="1:5" x14ac:dyDescent="0.2">
      <c r="A48" s="55" t="s">
        <v>2475</v>
      </c>
      <c r="B48" s="55" t="s">
        <v>2474</v>
      </c>
      <c r="C48" s="55">
        <v>208368</v>
      </c>
      <c r="D48" s="55">
        <v>1898.63895870376</v>
      </c>
      <c r="E48" s="56"/>
    </row>
    <row r="49" spans="1:5" x14ac:dyDescent="0.2">
      <c r="A49" s="55" t="s">
        <v>2471</v>
      </c>
      <c r="B49" s="55" t="s">
        <v>2470</v>
      </c>
      <c r="C49" s="55">
        <v>208270</v>
      </c>
      <c r="D49" s="55">
        <v>1797.8873434442301</v>
      </c>
      <c r="E49" s="56"/>
    </row>
    <row r="50" spans="1:5" x14ac:dyDescent="0.2">
      <c r="A50" s="55" t="s">
        <v>2473</v>
      </c>
      <c r="B50" s="55" t="s">
        <v>2472</v>
      </c>
      <c r="C50" s="55">
        <v>207640</v>
      </c>
      <c r="D50" s="55">
        <v>2532.9779651161698</v>
      </c>
      <c r="E50" s="56"/>
    </row>
    <row r="51" spans="1:5" x14ac:dyDescent="0.2">
      <c r="A51" s="55" t="s">
        <v>2469</v>
      </c>
      <c r="B51" s="55" t="s">
        <v>2468</v>
      </c>
      <c r="C51" s="55">
        <v>199682</v>
      </c>
      <c r="D51" s="55">
        <v>2528.0946672782602</v>
      </c>
      <c r="E51" s="56"/>
    </row>
    <row r="52" spans="1:5" x14ac:dyDescent="0.2">
      <c r="A52" s="55" t="s">
        <v>2467</v>
      </c>
      <c r="B52" s="55" t="s">
        <v>2466</v>
      </c>
      <c r="C52" s="55">
        <v>195461</v>
      </c>
      <c r="D52" s="55">
        <v>2547.4331088995</v>
      </c>
      <c r="E52" s="56"/>
    </row>
    <row r="53" spans="1:5" x14ac:dyDescent="0.2">
      <c r="A53" s="55" t="s">
        <v>2465</v>
      </c>
      <c r="B53" s="55" t="s">
        <v>2464</v>
      </c>
      <c r="C53" s="55">
        <v>192230</v>
      </c>
      <c r="D53" s="55">
        <v>2413.9412279133098</v>
      </c>
      <c r="E53" s="56"/>
    </row>
    <row r="54" spans="1:5" x14ac:dyDescent="0.2">
      <c r="A54" s="55" t="s">
        <v>2463</v>
      </c>
      <c r="B54" s="55" t="s">
        <v>2462</v>
      </c>
      <c r="C54" s="55">
        <v>186094</v>
      </c>
      <c r="D54" s="55">
        <v>2104.0311775293399</v>
      </c>
      <c r="E54" s="56"/>
    </row>
    <row r="55" spans="1:5" x14ac:dyDescent="0.2">
      <c r="A55" s="55" t="s">
        <v>2459</v>
      </c>
      <c r="B55" s="55" t="s">
        <v>2458</v>
      </c>
      <c r="C55" s="55">
        <v>179671</v>
      </c>
      <c r="D55" s="55">
        <v>3172.5183234528299</v>
      </c>
      <c r="E55" s="56"/>
    </row>
    <row r="56" spans="1:5" x14ac:dyDescent="0.2">
      <c r="A56" s="55" t="s">
        <v>2461</v>
      </c>
      <c r="B56" s="55" t="s">
        <v>2460</v>
      </c>
      <c r="C56" s="55">
        <v>179396</v>
      </c>
      <c r="D56" s="55">
        <v>2418.63303307152</v>
      </c>
      <c r="E56" s="56"/>
    </row>
    <row r="57" spans="1:5" x14ac:dyDescent="0.2">
      <c r="A57" s="55" t="s">
        <v>2457</v>
      </c>
      <c r="B57" s="55" t="s">
        <v>2456</v>
      </c>
      <c r="C57" s="55">
        <v>171775</v>
      </c>
      <c r="D57" s="55">
        <v>1898.5355009769301</v>
      </c>
      <c r="E57" s="56"/>
    </row>
    <row r="58" spans="1:5" x14ac:dyDescent="0.2">
      <c r="A58" s="55" t="s">
        <v>2455</v>
      </c>
      <c r="B58" s="55" t="s">
        <v>2454</v>
      </c>
      <c r="C58" s="55">
        <v>166368</v>
      </c>
      <c r="D58" s="55">
        <v>2283.9096415336298</v>
      </c>
      <c r="E58" s="56"/>
    </row>
    <row r="59" spans="1:5" x14ac:dyDescent="0.2">
      <c r="A59" s="55" t="s">
        <v>2453</v>
      </c>
      <c r="B59" s="55" t="s">
        <v>2452</v>
      </c>
      <c r="C59" s="55">
        <v>165406</v>
      </c>
      <c r="D59" s="55">
        <v>2038.05879130985</v>
      </c>
      <c r="E59" s="56"/>
    </row>
    <row r="60" spans="1:5" x14ac:dyDescent="0.2">
      <c r="A60" s="55" t="s">
        <v>2449</v>
      </c>
      <c r="B60" s="55" t="s">
        <v>2448</v>
      </c>
      <c r="C60" s="55">
        <v>163059</v>
      </c>
      <c r="D60" s="55">
        <v>2711.21688747709</v>
      </c>
      <c r="E60" s="56"/>
    </row>
    <row r="61" spans="1:5" x14ac:dyDescent="0.2">
      <c r="A61" s="55" t="s">
        <v>2451</v>
      </c>
      <c r="B61" s="55" t="s">
        <v>2450</v>
      </c>
      <c r="C61" s="55">
        <v>162310</v>
      </c>
      <c r="D61" s="55">
        <v>2100.4208344916101</v>
      </c>
      <c r="E61" s="56"/>
    </row>
    <row r="62" spans="1:5" x14ac:dyDescent="0.2">
      <c r="A62" s="55" t="s">
        <v>2447</v>
      </c>
      <c r="B62" s="55" t="s">
        <v>2446</v>
      </c>
      <c r="C62" s="55">
        <v>156671</v>
      </c>
      <c r="D62" s="55">
        <v>2930.7682877197899</v>
      </c>
      <c r="E62" s="56"/>
    </row>
    <row r="63" spans="1:5" x14ac:dyDescent="0.2">
      <c r="A63" s="55" t="s">
        <v>2445</v>
      </c>
      <c r="B63" s="55" t="s">
        <v>2444</v>
      </c>
      <c r="C63" s="55">
        <v>152912</v>
      </c>
      <c r="D63" s="55">
        <v>2372.6661334876399</v>
      </c>
      <c r="E63" s="56"/>
    </row>
    <row r="64" spans="1:5" x14ac:dyDescent="0.2">
      <c r="A64" s="55" t="s">
        <v>2439</v>
      </c>
      <c r="B64" s="55" t="s">
        <v>2438</v>
      </c>
      <c r="C64" s="55">
        <v>151377</v>
      </c>
      <c r="D64" s="55">
        <v>1971.9584426419899</v>
      </c>
      <c r="E64" s="56"/>
    </row>
    <row r="65" spans="1:5" x14ac:dyDescent="0.2">
      <c r="A65" s="55" t="s">
        <v>2437</v>
      </c>
      <c r="B65" s="55" t="s">
        <v>2436</v>
      </c>
      <c r="C65" s="55">
        <v>151078</v>
      </c>
      <c r="D65" s="55">
        <v>2632.4339230556702</v>
      </c>
      <c r="E65" s="56"/>
    </row>
    <row r="66" spans="1:5" x14ac:dyDescent="0.2">
      <c r="A66" s="55" t="s">
        <v>2441</v>
      </c>
      <c r="B66" s="55" t="s">
        <v>2440</v>
      </c>
      <c r="C66" s="55">
        <v>150635</v>
      </c>
      <c r="D66" s="55">
        <v>2824.5316712347899</v>
      </c>
      <c r="E66" s="56"/>
    </row>
    <row r="67" spans="1:5" x14ac:dyDescent="0.2">
      <c r="A67" s="55" t="s">
        <v>2433</v>
      </c>
      <c r="B67" s="55" t="s">
        <v>2432</v>
      </c>
      <c r="C67" s="55">
        <v>150298</v>
      </c>
      <c r="D67" s="55">
        <v>2687.8187532199599</v>
      </c>
      <c r="E67" s="56"/>
    </row>
    <row r="68" spans="1:5" x14ac:dyDescent="0.2">
      <c r="A68" s="55" t="s">
        <v>2435</v>
      </c>
      <c r="B68" s="55" t="s">
        <v>2434</v>
      </c>
      <c r="C68" s="55">
        <v>149501</v>
      </c>
      <c r="D68" s="55">
        <v>2327.65074058658</v>
      </c>
      <c r="E68" s="56"/>
    </row>
    <row r="69" spans="1:5" x14ac:dyDescent="0.2">
      <c r="A69" s="55" t="s">
        <v>2443</v>
      </c>
      <c r="B69" s="55" t="s">
        <v>2442</v>
      </c>
      <c r="C69" s="55">
        <v>147962</v>
      </c>
      <c r="D69" s="55">
        <v>3104.2847930912999</v>
      </c>
      <c r="E69" s="56"/>
    </row>
    <row r="70" spans="1:5" x14ac:dyDescent="0.2">
      <c r="A70" s="55" t="s">
        <v>2431</v>
      </c>
      <c r="B70" s="55" t="s">
        <v>2430</v>
      </c>
      <c r="C70" s="55">
        <v>145365</v>
      </c>
      <c r="D70" s="55">
        <v>2695.8096860032701</v>
      </c>
      <c r="E70" s="56"/>
    </row>
    <row r="71" spans="1:5" x14ac:dyDescent="0.2">
      <c r="A71" s="55" t="s">
        <v>2429</v>
      </c>
      <c r="B71" s="55" t="s">
        <v>2428</v>
      </c>
      <c r="C71" s="55">
        <v>141718</v>
      </c>
      <c r="D71" s="55">
        <v>1938.8587724342401</v>
      </c>
      <c r="E71" s="56"/>
    </row>
    <row r="72" spans="1:5" x14ac:dyDescent="0.2">
      <c r="A72" s="55" t="s">
        <v>2427</v>
      </c>
      <c r="B72" s="55" t="s">
        <v>2426</v>
      </c>
      <c r="C72" s="55">
        <v>140446</v>
      </c>
      <c r="D72" s="55">
        <v>2726.8544754745799</v>
      </c>
      <c r="E72" s="56"/>
    </row>
    <row r="73" spans="1:5" x14ac:dyDescent="0.2">
      <c r="A73" s="55" t="s">
        <v>2425</v>
      </c>
      <c r="B73" s="55" t="s">
        <v>2424</v>
      </c>
      <c r="C73" s="55">
        <v>134684</v>
      </c>
      <c r="D73" s="55">
        <v>3757.4719269873499</v>
      </c>
      <c r="E73" s="56"/>
    </row>
    <row r="74" spans="1:5" x14ac:dyDescent="0.2">
      <c r="A74" s="55" t="s">
        <v>2423</v>
      </c>
      <c r="B74" s="55" t="s">
        <v>2422</v>
      </c>
      <c r="C74" s="55">
        <v>130575</v>
      </c>
      <c r="D74" s="55">
        <v>3336.7964408887901</v>
      </c>
      <c r="E74" s="56"/>
    </row>
    <row r="75" spans="1:5" x14ac:dyDescent="0.2">
      <c r="A75" s="55" t="s">
        <v>2419</v>
      </c>
      <c r="B75" s="55" t="s">
        <v>2418</v>
      </c>
      <c r="C75" s="55">
        <v>129963</v>
      </c>
      <c r="D75" s="55">
        <v>2997.1432091103102</v>
      </c>
      <c r="E75" s="56"/>
    </row>
    <row r="76" spans="1:5" x14ac:dyDescent="0.2">
      <c r="A76" s="55" t="s">
        <v>2421</v>
      </c>
      <c r="B76" s="55" t="s">
        <v>2420</v>
      </c>
      <c r="C76" s="55">
        <v>127758</v>
      </c>
      <c r="D76" s="55">
        <v>3406.13973029619</v>
      </c>
      <c r="E76" s="56"/>
    </row>
    <row r="77" spans="1:5" x14ac:dyDescent="0.2">
      <c r="A77" s="55" t="s">
        <v>2417</v>
      </c>
      <c r="B77" s="55" t="s">
        <v>2416</v>
      </c>
      <c r="C77" s="55">
        <v>125485</v>
      </c>
      <c r="D77" s="55">
        <v>3382.49378710568</v>
      </c>
      <c r="E77" s="56"/>
    </row>
    <row r="78" spans="1:5" x14ac:dyDescent="0.2">
      <c r="A78" s="55" t="s">
        <v>2415</v>
      </c>
      <c r="B78" s="55" t="s">
        <v>2414</v>
      </c>
      <c r="C78" s="55">
        <v>118066</v>
      </c>
      <c r="D78" s="55">
        <v>3094.4885769929501</v>
      </c>
      <c r="E78" s="56"/>
    </row>
    <row r="79" spans="1:5" x14ac:dyDescent="0.2">
      <c r="A79" s="55" t="s">
        <v>2411</v>
      </c>
      <c r="B79" s="55" t="s">
        <v>2410</v>
      </c>
      <c r="C79" s="55">
        <v>117915</v>
      </c>
      <c r="D79" s="55">
        <v>2373.8537208175198</v>
      </c>
      <c r="E79" s="56"/>
    </row>
    <row r="80" spans="1:5" x14ac:dyDescent="0.2">
      <c r="A80" s="55" t="s">
        <v>2413</v>
      </c>
      <c r="B80" s="55" t="s">
        <v>2412</v>
      </c>
      <c r="C80" s="55">
        <v>116822</v>
      </c>
      <c r="D80" s="55">
        <v>2786.42556993268</v>
      </c>
      <c r="E80" s="56"/>
    </row>
    <row r="81" spans="1:5" x14ac:dyDescent="0.2">
      <c r="A81" s="55" t="s">
        <v>2407</v>
      </c>
      <c r="B81" s="55" t="s">
        <v>2406</v>
      </c>
      <c r="C81" s="55">
        <v>115947</v>
      </c>
      <c r="D81" s="55">
        <v>2529.8707146113802</v>
      </c>
      <c r="E81" s="56"/>
    </row>
    <row r="82" spans="1:5" x14ac:dyDescent="0.2">
      <c r="A82" s="55" t="s">
        <v>2405</v>
      </c>
      <c r="B82" s="55" t="s">
        <v>2404</v>
      </c>
      <c r="C82" s="55">
        <v>115802</v>
      </c>
      <c r="D82" s="55">
        <v>2835.6113242245301</v>
      </c>
      <c r="E82" s="56"/>
    </row>
    <row r="83" spans="1:5" x14ac:dyDescent="0.2">
      <c r="A83" s="55" t="s">
        <v>2409</v>
      </c>
      <c r="B83" s="55" t="s">
        <v>2408</v>
      </c>
      <c r="C83" s="55">
        <v>115036</v>
      </c>
      <c r="D83" s="55">
        <v>3371.00596936483</v>
      </c>
      <c r="E83" s="56"/>
    </row>
    <row r="84" spans="1:5" x14ac:dyDescent="0.2">
      <c r="A84" s="55" t="s">
        <v>2399</v>
      </c>
      <c r="B84" s="55" t="s">
        <v>2398</v>
      </c>
      <c r="C84" s="55">
        <v>112335</v>
      </c>
      <c r="D84" s="55">
        <v>3291.4956977369202</v>
      </c>
      <c r="E84" s="56"/>
    </row>
    <row r="85" spans="1:5" x14ac:dyDescent="0.2">
      <c r="A85" s="55" t="s">
        <v>2401</v>
      </c>
      <c r="B85" s="55" t="s">
        <v>2400</v>
      </c>
      <c r="C85" s="55">
        <v>111708</v>
      </c>
      <c r="D85" s="55">
        <v>3266.6934438906001</v>
      </c>
      <c r="E85" s="56"/>
    </row>
    <row r="86" spans="1:5" x14ac:dyDescent="0.2">
      <c r="A86" s="55" t="s">
        <v>2397</v>
      </c>
      <c r="B86" s="55" t="s">
        <v>2396</v>
      </c>
      <c r="C86" s="55">
        <v>110168</v>
      </c>
      <c r="D86" s="55">
        <v>3397.3589942293202</v>
      </c>
      <c r="E86" s="56"/>
    </row>
    <row r="87" spans="1:5" x14ac:dyDescent="0.2">
      <c r="A87" s="55" t="s">
        <v>2395</v>
      </c>
      <c r="B87" s="55" t="s">
        <v>2394</v>
      </c>
      <c r="C87" s="55">
        <v>109713</v>
      </c>
      <c r="D87" s="55">
        <v>2922.3085530895901</v>
      </c>
      <c r="E87" s="56"/>
    </row>
    <row r="88" spans="1:5" x14ac:dyDescent="0.2">
      <c r="A88" s="55" t="s">
        <v>2403</v>
      </c>
      <c r="B88" s="55" t="s">
        <v>2402</v>
      </c>
      <c r="C88" s="55">
        <v>109447</v>
      </c>
      <c r="D88" s="55">
        <v>3284.81194133079</v>
      </c>
      <c r="E88" s="56"/>
    </row>
    <row r="89" spans="1:5" x14ac:dyDescent="0.2">
      <c r="A89" s="55" t="s">
        <v>2393</v>
      </c>
      <c r="B89" s="55" t="s">
        <v>2392</v>
      </c>
      <c r="C89" s="55">
        <v>107539</v>
      </c>
      <c r="D89" s="55">
        <v>2591.75896615483</v>
      </c>
      <c r="E89" s="56"/>
    </row>
    <row r="90" spans="1:5" x14ac:dyDescent="0.2">
      <c r="A90" s="55" t="s">
        <v>2389</v>
      </c>
      <c r="B90" s="55" t="s">
        <v>2388</v>
      </c>
      <c r="C90" s="55">
        <v>106897</v>
      </c>
      <c r="D90" s="55">
        <v>3328.0740744448999</v>
      </c>
      <c r="E90" s="56"/>
    </row>
    <row r="91" spans="1:5" x14ac:dyDescent="0.2">
      <c r="A91" s="55" t="s">
        <v>2391</v>
      </c>
      <c r="B91" s="55" t="s">
        <v>2390</v>
      </c>
      <c r="C91" s="55">
        <v>106139</v>
      </c>
      <c r="D91" s="55">
        <v>3665.5416480837498</v>
      </c>
      <c r="E91" s="56"/>
    </row>
    <row r="92" spans="1:5" x14ac:dyDescent="0.2">
      <c r="A92" s="55" t="s">
        <v>2387</v>
      </c>
      <c r="B92" s="55" t="s">
        <v>2386</v>
      </c>
      <c r="C92" s="55">
        <v>104587</v>
      </c>
      <c r="D92" s="55">
        <v>3138.33655197594</v>
      </c>
      <c r="E92" s="56"/>
    </row>
    <row r="93" spans="1:5" x14ac:dyDescent="0.2">
      <c r="A93" s="55" t="s">
        <v>2385</v>
      </c>
      <c r="B93" s="55" t="s">
        <v>2384</v>
      </c>
      <c r="C93" s="55">
        <v>100655</v>
      </c>
      <c r="D93" s="55">
        <v>2944.8496643438002</v>
      </c>
      <c r="E93" s="56"/>
    </row>
    <row r="94" spans="1:5" x14ac:dyDescent="0.2">
      <c r="A94" s="55" t="s">
        <v>2381</v>
      </c>
      <c r="B94" s="55" t="s">
        <v>2380</v>
      </c>
      <c r="C94" s="55">
        <v>99154</v>
      </c>
      <c r="D94" s="55">
        <v>3355.8152557058702</v>
      </c>
      <c r="E94" s="56"/>
    </row>
    <row r="95" spans="1:5" x14ac:dyDescent="0.2">
      <c r="A95" s="55" t="s">
        <v>2383</v>
      </c>
      <c r="B95" s="55" t="s">
        <v>2382</v>
      </c>
      <c r="C95" s="55">
        <v>98967</v>
      </c>
      <c r="D95" s="55">
        <v>3106.1711884513502</v>
      </c>
      <c r="E95" s="56"/>
    </row>
    <row r="96" spans="1:5" x14ac:dyDescent="0.2">
      <c r="A96" s="55" t="s">
        <v>2377</v>
      </c>
      <c r="B96" s="55" t="s">
        <v>2376</v>
      </c>
      <c r="C96" s="55">
        <v>97791</v>
      </c>
      <c r="D96" s="55">
        <v>3384.9431184476002</v>
      </c>
      <c r="E96" s="56"/>
    </row>
    <row r="97" spans="1:5" x14ac:dyDescent="0.2">
      <c r="A97" s="55" t="s">
        <v>2379</v>
      </c>
      <c r="B97" s="55" t="s">
        <v>2378</v>
      </c>
      <c r="C97" s="55">
        <v>96094</v>
      </c>
      <c r="D97" s="55">
        <v>3916.2952006179598</v>
      </c>
      <c r="E97" s="56"/>
    </row>
    <row r="98" spans="1:5" x14ac:dyDescent="0.2">
      <c r="A98" s="55" t="s">
        <v>2375</v>
      </c>
      <c r="B98" s="55" t="s">
        <v>2374</v>
      </c>
      <c r="C98" s="55">
        <v>94601</v>
      </c>
      <c r="D98" s="55">
        <v>2917.4770504053099</v>
      </c>
      <c r="E98" s="56"/>
    </row>
    <row r="99" spans="1:5" x14ac:dyDescent="0.2">
      <c r="A99" s="55" t="s">
        <v>2371</v>
      </c>
      <c r="B99" s="55" t="s">
        <v>2370</v>
      </c>
      <c r="C99" s="55">
        <v>92724</v>
      </c>
      <c r="D99" s="55">
        <v>2797.3762847933899</v>
      </c>
      <c r="E99" s="56"/>
    </row>
    <row r="100" spans="1:5" x14ac:dyDescent="0.2">
      <c r="A100" s="55" t="s">
        <v>2373</v>
      </c>
      <c r="B100" s="55" t="s">
        <v>2372</v>
      </c>
      <c r="C100" s="55">
        <v>90288</v>
      </c>
      <c r="D100" s="55">
        <v>3939.02868301744</v>
      </c>
      <c r="E100" s="56"/>
    </row>
    <row r="101" spans="1:5" x14ac:dyDescent="0.2">
      <c r="A101" s="55" t="s">
        <v>2369</v>
      </c>
      <c r="B101" s="55" t="s">
        <v>2368</v>
      </c>
      <c r="C101" s="55">
        <v>88516</v>
      </c>
      <c r="D101" s="55">
        <v>4553.8719959659902</v>
      </c>
      <c r="E101" s="56"/>
    </row>
    <row r="102" spans="1:5" x14ac:dyDescent="0.2">
      <c r="A102" s="55" t="s">
        <v>2367</v>
      </c>
      <c r="B102" s="55" t="s">
        <v>2366</v>
      </c>
      <c r="C102" s="55">
        <v>88224</v>
      </c>
      <c r="D102" s="55">
        <v>3201.6047555924702</v>
      </c>
      <c r="E102" s="56"/>
    </row>
    <row r="103" spans="1:5" x14ac:dyDescent="0.2">
      <c r="A103" s="55" t="s">
        <v>2363</v>
      </c>
      <c r="B103" s="55" t="s">
        <v>2362</v>
      </c>
      <c r="C103" s="55">
        <v>85145</v>
      </c>
      <c r="D103" s="55">
        <v>2841.5076733997098</v>
      </c>
      <c r="E103" s="56"/>
    </row>
    <row r="104" spans="1:5" x14ac:dyDescent="0.2">
      <c r="A104" s="55" t="s">
        <v>2361</v>
      </c>
      <c r="B104" s="55" t="s">
        <v>2360</v>
      </c>
      <c r="C104" s="55">
        <v>84964</v>
      </c>
      <c r="D104" s="55">
        <v>3369.3086180517498</v>
      </c>
      <c r="E104" s="56"/>
    </row>
    <row r="105" spans="1:5" x14ac:dyDescent="0.2">
      <c r="A105" s="55" t="s">
        <v>2359</v>
      </c>
      <c r="B105" s="55" t="s">
        <v>2358</v>
      </c>
      <c r="C105" s="55">
        <v>84886</v>
      </c>
      <c r="D105" s="55">
        <v>2807.11725403747</v>
      </c>
      <c r="E105" s="56"/>
    </row>
    <row r="106" spans="1:5" x14ac:dyDescent="0.2">
      <c r="A106" s="55" t="s">
        <v>2365</v>
      </c>
      <c r="B106" s="55" t="s">
        <v>2364</v>
      </c>
      <c r="C106" s="55">
        <v>84460</v>
      </c>
      <c r="D106" s="55">
        <v>3704.94317788639</v>
      </c>
      <c r="E106" s="56"/>
    </row>
    <row r="107" spans="1:5" x14ac:dyDescent="0.2">
      <c r="A107" s="55" t="s">
        <v>2357</v>
      </c>
      <c r="B107" s="55" t="s">
        <v>2356</v>
      </c>
      <c r="C107" s="55">
        <v>81927</v>
      </c>
      <c r="D107" s="55">
        <v>2993.2211566443402</v>
      </c>
      <c r="E107" s="56"/>
    </row>
    <row r="108" spans="1:5" x14ac:dyDescent="0.2">
      <c r="A108" s="55" t="s">
        <v>2355</v>
      </c>
      <c r="B108" s="55" t="s">
        <v>2354</v>
      </c>
      <c r="C108" s="55">
        <v>81371</v>
      </c>
      <c r="D108" s="55">
        <v>3860.0151328408301</v>
      </c>
      <c r="E108" s="56"/>
    </row>
    <row r="109" spans="1:5" x14ac:dyDescent="0.2">
      <c r="A109" s="55" t="s">
        <v>2353</v>
      </c>
      <c r="B109" s="55" t="s">
        <v>2352</v>
      </c>
      <c r="C109" s="55">
        <v>80284</v>
      </c>
      <c r="D109" s="55">
        <v>2730.9320476365401</v>
      </c>
      <c r="E109" s="56"/>
    </row>
    <row r="110" spans="1:5" x14ac:dyDescent="0.2">
      <c r="A110" s="55" t="s">
        <v>2349</v>
      </c>
      <c r="B110" s="55" t="s">
        <v>2348</v>
      </c>
      <c r="C110" s="55">
        <v>76502</v>
      </c>
      <c r="D110" s="55">
        <v>3130.96585995143</v>
      </c>
      <c r="E110" s="56"/>
    </row>
    <row r="111" spans="1:5" x14ac:dyDescent="0.2">
      <c r="A111" s="55" t="s">
        <v>2351</v>
      </c>
      <c r="B111" s="55" t="s">
        <v>2350</v>
      </c>
      <c r="C111" s="55">
        <v>76288</v>
      </c>
      <c r="D111" s="55">
        <v>3290.55757892982</v>
      </c>
      <c r="E111" s="56"/>
    </row>
    <row r="112" spans="1:5" x14ac:dyDescent="0.2">
      <c r="A112" s="55" t="s">
        <v>2345</v>
      </c>
      <c r="B112" s="55" t="s">
        <v>2344</v>
      </c>
      <c r="C112" s="55">
        <v>74398</v>
      </c>
      <c r="D112" s="55">
        <v>3260.80441747648</v>
      </c>
      <c r="E112" s="56"/>
    </row>
    <row r="113" spans="1:5" x14ac:dyDescent="0.2">
      <c r="A113" s="55" t="s">
        <v>2347</v>
      </c>
      <c r="B113" s="55" t="s">
        <v>2346</v>
      </c>
      <c r="C113" s="55">
        <v>74282</v>
      </c>
      <c r="D113" s="55">
        <v>3039.3880423852202</v>
      </c>
      <c r="E113" s="56"/>
    </row>
    <row r="114" spans="1:5" x14ac:dyDescent="0.2">
      <c r="A114" s="55" t="s">
        <v>2343</v>
      </c>
      <c r="B114" s="55" t="s">
        <v>2342</v>
      </c>
      <c r="C114" s="55">
        <v>73594</v>
      </c>
      <c r="D114" s="55">
        <v>3305.1542971333802</v>
      </c>
      <c r="E114" s="56"/>
    </row>
    <row r="115" spans="1:5" x14ac:dyDescent="0.2">
      <c r="A115" s="55" t="s">
        <v>2341</v>
      </c>
      <c r="B115" s="55" t="s">
        <v>2340</v>
      </c>
      <c r="C115" s="55">
        <v>71548</v>
      </c>
      <c r="D115" s="55">
        <v>3463.9230134936602</v>
      </c>
      <c r="E115" s="56"/>
    </row>
    <row r="116" spans="1:5" x14ac:dyDescent="0.2">
      <c r="A116" s="55" t="s">
        <v>2339</v>
      </c>
      <c r="B116" s="55" t="s">
        <v>2338</v>
      </c>
      <c r="C116" s="55">
        <v>70806</v>
      </c>
      <c r="D116" s="55">
        <v>3244.5338358599302</v>
      </c>
      <c r="E116" s="56"/>
    </row>
    <row r="117" spans="1:5" x14ac:dyDescent="0.2">
      <c r="A117" s="55" t="s">
        <v>2337</v>
      </c>
      <c r="B117" s="55" t="s">
        <v>2336</v>
      </c>
      <c r="C117" s="55">
        <v>70712</v>
      </c>
      <c r="D117" s="55">
        <v>2946.2249866893098</v>
      </c>
      <c r="E117" s="56"/>
    </row>
    <row r="118" spans="1:5" x14ac:dyDescent="0.2">
      <c r="A118" s="55" t="s">
        <v>2329</v>
      </c>
      <c r="B118" s="55" t="s">
        <v>2328</v>
      </c>
      <c r="C118" s="55">
        <v>68311</v>
      </c>
      <c r="D118" s="55">
        <v>3387.5915477140702</v>
      </c>
      <c r="E118" s="56"/>
    </row>
    <row r="119" spans="1:5" x14ac:dyDescent="0.2">
      <c r="A119" s="55" t="s">
        <v>2331</v>
      </c>
      <c r="B119" s="55" t="s">
        <v>2330</v>
      </c>
      <c r="C119" s="55">
        <v>68288</v>
      </c>
      <c r="D119" s="55">
        <v>3455.9038036652601</v>
      </c>
      <c r="E119" s="56"/>
    </row>
    <row r="120" spans="1:5" x14ac:dyDescent="0.2">
      <c r="A120" s="55" t="s">
        <v>2327</v>
      </c>
      <c r="B120" s="55" t="s">
        <v>2326</v>
      </c>
      <c r="C120" s="55">
        <v>67822</v>
      </c>
      <c r="D120" s="55">
        <v>3689.50478550035</v>
      </c>
      <c r="E120" s="56"/>
    </row>
    <row r="121" spans="1:5" x14ac:dyDescent="0.2">
      <c r="A121" s="55" t="s">
        <v>2333</v>
      </c>
      <c r="B121" s="55" t="s">
        <v>2332</v>
      </c>
      <c r="C121" s="55">
        <v>67674</v>
      </c>
      <c r="D121" s="55">
        <v>3927.2949426027699</v>
      </c>
      <c r="E121" s="56"/>
    </row>
    <row r="122" spans="1:5" x14ac:dyDescent="0.2">
      <c r="A122" s="55" t="s">
        <v>2325</v>
      </c>
      <c r="B122" s="55" t="s">
        <v>2324</v>
      </c>
      <c r="C122" s="55">
        <v>66443</v>
      </c>
      <c r="D122" s="55">
        <v>3420.4118278742999</v>
      </c>
      <c r="E122" s="56"/>
    </row>
    <row r="123" spans="1:5" x14ac:dyDescent="0.2">
      <c r="A123" s="55" t="s">
        <v>2323</v>
      </c>
      <c r="B123" s="55" t="s">
        <v>2322</v>
      </c>
      <c r="C123" s="55">
        <v>66412</v>
      </c>
      <c r="D123" s="55">
        <v>3313.77439056495</v>
      </c>
      <c r="E123" s="56"/>
    </row>
    <row r="124" spans="1:5" x14ac:dyDescent="0.2">
      <c r="A124" s="55" t="s">
        <v>2319</v>
      </c>
      <c r="B124" s="55" t="s">
        <v>2318</v>
      </c>
      <c r="C124" s="55">
        <v>65849</v>
      </c>
      <c r="D124" s="55">
        <v>3678.3222711407402</v>
      </c>
      <c r="E124" s="56"/>
    </row>
    <row r="125" spans="1:5" x14ac:dyDescent="0.2">
      <c r="A125" s="55" t="s">
        <v>2317</v>
      </c>
      <c r="B125" s="55" t="s">
        <v>2316</v>
      </c>
      <c r="C125" s="55">
        <v>65338</v>
      </c>
      <c r="D125" s="55">
        <v>3186.1004991101699</v>
      </c>
      <c r="E125" s="56"/>
    </row>
    <row r="126" spans="1:5" x14ac:dyDescent="0.2">
      <c r="A126" s="55" t="s">
        <v>2335</v>
      </c>
      <c r="B126" s="55" t="s">
        <v>2334</v>
      </c>
      <c r="C126" s="55">
        <v>65278</v>
      </c>
      <c r="D126" s="55">
        <v>3933.1308334628102</v>
      </c>
      <c r="E126" s="56"/>
    </row>
    <row r="127" spans="1:5" x14ac:dyDescent="0.2">
      <c r="A127" s="55" t="s">
        <v>2321</v>
      </c>
      <c r="B127" s="55" t="s">
        <v>2320</v>
      </c>
      <c r="C127" s="55">
        <v>65177</v>
      </c>
      <c r="D127" s="55">
        <v>3916.9146082125299</v>
      </c>
      <c r="E127" s="56"/>
    </row>
    <row r="128" spans="1:5" x14ac:dyDescent="0.2">
      <c r="A128" s="55" t="s">
        <v>2315</v>
      </c>
      <c r="B128" s="55" t="s">
        <v>2314</v>
      </c>
      <c r="C128" s="55">
        <v>62870</v>
      </c>
      <c r="D128" s="55">
        <v>3365.31985735327</v>
      </c>
      <c r="E128" s="56"/>
    </row>
    <row r="129" spans="1:5" x14ac:dyDescent="0.2">
      <c r="A129" s="55" t="s">
        <v>2313</v>
      </c>
      <c r="B129" s="55" t="s">
        <v>2312</v>
      </c>
      <c r="C129" s="55">
        <v>62556</v>
      </c>
      <c r="D129" s="55">
        <v>3210.1309530736999</v>
      </c>
      <c r="E129" s="56"/>
    </row>
    <row r="130" spans="1:5" x14ac:dyDescent="0.2">
      <c r="A130" s="55" t="s">
        <v>2311</v>
      </c>
      <c r="B130" s="55" t="s">
        <v>2310</v>
      </c>
      <c r="C130" s="55">
        <v>61577</v>
      </c>
      <c r="D130" s="55">
        <v>4108.4095051459599</v>
      </c>
      <c r="E130" s="56"/>
    </row>
    <row r="131" spans="1:5" x14ac:dyDescent="0.2">
      <c r="A131" s="55" t="s">
        <v>2307</v>
      </c>
      <c r="B131" s="55" t="s">
        <v>2306</v>
      </c>
      <c r="C131" s="55">
        <v>61391</v>
      </c>
      <c r="D131" s="55">
        <v>3448.0734341576499</v>
      </c>
      <c r="E131" s="56"/>
    </row>
    <row r="132" spans="1:5" x14ac:dyDescent="0.2">
      <c r="A132" s="55" t="s">
        <v>2299</v>
      </c>
      <c r="B132" s="55" t="s">
        <v>2298</v>
      </c>
      <c r="C132" s="55">
        <v>60387</v>
      </c>
      <c r="D132" s="55">
        <v>3317.3589600984101</v>
      </c>
      <c r="E132" s="56"/>
    </row>
    <row r="133" spans="1:5" x14ac:dyDescent="0.2">
      <c r="A133" s="55" t="s">
        <v>2305</v>
      </c>
      <c r="B133" s="55" t="s">
        <v>2304</v>
      </c>
      <c r="C133" s="55">
        <v>60342</v>
      </c>
      <c r="D133" s="55">
        <v>4112.4571666613501</v>
      </c>
      <c r="E133" s="56"/>
    </row>
    <row r="134" spans="1:5" x14ac:dyDescent="0.2">
      <c r="A134" s="55" t="s">
        <v>2309</v>
      </c>
      <c r="B134" s="55" t="s">
        <v>2308</v>
      </c>
      <c r="C134" s="55">
        <v>60225</v>
      </c>
      <c r="D134" s="55">
        <v>3893.6982146493501</v>
      </c>
      <c r="E134" s="56"/>
    </row>
    <row r="135" spans="1:5" x14ac:dyDescent="0.2">
      <c r="A135" s="55" t="s">
        <v>2303</v>
      </c>
      <c r="B135" s="55" t="s">
        <v>2302</v>
      </c>
      <c r="C135" s="55">
        <v>59766</v>
      </c>
      <c r="D135" s="55">
        <v>3214.7037147658102</v>
      </c>
      <c r="E135" s="56"/>
    </row>
    <row r="136" spans="1:5" x14ac:dyDescent="0.2">
      <c r="A136" s="55" t="s">
        <v>2301</v>
      </c>
      <c r="B136" s="55" t="s">
        <v>2300</v>
      </c>
      <c r="C136" s="55">
        <v>59334</v>
      </c>
      <c r="D136" s="55">
        <v>3848.7359308595201</v>
      </c>
      <c r="E136" s="56"/>
    </row>
    <row r="137" spans="1:5" x14ac:dyDescent="0.2">
      <c r="A137" s="55" t="s">
        <v>2297</v>
      </c>
      <c r="B137" s="55" t="s">
        <v>2296</v>
      </c>
      <c r="C137" s="55">
        <v>59229</v>
      </c>
      <c r="D137" s="55">
        <v>3091.9234952310699</v>
      </c>
      <c r="E137" s="56"/>
    </row>
    <row r="138" spans="1:5" x14ac:dyDescent="0.2">
      <c r="A138" s="55" t="s">
        <v>2295</v>
      </c>
      <c r="B138" s="55" t="s">
        <v>2294</v>
      </c>
      <c r="C138" s="55">
        <v>58618</v>
      </c>
      <c r="D138" s="55">
        <v>4109.3052284338501</v>
      </c>
      <c r="E138" s="56"/>
    </row>
    <row r="139" spans="1:5" x14ac:dyDescent="0.2">
      <c r="A139" s="55" t="s">
        <v>2293</v>
      </c>
      <c r="B139" s="55" t="s">
        <v>2292</v>
      </c>
      <c r="C139" s="55">
        <v>57894</v>
      </c>
      <c r="D139" s="55">
        <v>3251.5962578982299</v>
      </c>
      <c r="E139" s="56"/>
    </row>
    <row r="140" spans="1:5" x14ac:dyDescent="0.2">
      <c r="A140" s="55" t="s">
        <v>2291</v>
      </c>
      <c r="B140" s="55" t="s">
        <v>2290</v>
      </c>
      <c r="C140" s="55">
        <v>56990</v>
      </c>
      <c r="D140" s="55">
        <v>3060.2998518362501</v>
      </c>
      <c r="E140" s="56"/>
    </row>
    <row r="141" spans="1:5" x14ac:dyDescent="0.2">
      <c r="A141" s="55" t="s">
        <v>2289</v>
      </c>
      <c r="B141" s="55" t="s">
        <v>2288</v>
      </c>
      <c r="C141" s="55">
        <v>53671</v>
      </c>
      <c r="D141" s="55">
        <v>3468.47325079252</v>
      </c>
      <c r="E141" s="56"/>
    </row>
    <row r="142" spans="1:5" x14ac:dyDescent="0.2">
      <c r="A142" s="55" t="s">
        <v>2283</v>
      </c>
      <c r="B142" s="55" t="s">
        <v>2282</v>
      </c>
      <c r="C142" s="55">
        <v>53183</v>
      </c>
      <c r="D142" s="55">
        <v>3630.6062540470102</v>
      </c>
      <c r="E142" s="56"/>
    </row>
    <row r="143" spans="1:5" x14ac:dyDescent="0.2">
      <c r="A143" s="55" t="s">
        <v>2285</v>
      </c>
      <c r="B143" s="55" t="s">
        <v>2284</v>
      </c>
      <c r="C143" s="55">
        <v>53051</v>
      </c>
      <c r="D143" s="55">
        <v>3598.9918664172501</v>
      </c>
      <c r="E143" s="56"/>
    </row>
    <row r="144" spans="1:5" x14ac:dyDescent="0.2">
      <c r="A144" s="55" t="s">
        <v>2281</v>
      </c>
      <c r="B144" s="55" t="s">
        <v>2280</v>
      </c>
      <c r="C144" s="55">
        <v>52915</v>
      </c>
      <c r="D144" s="55">
        <v>3210.47356855517</v>
      </c>
      <c r="E144" s="56"/>
    </row>
    <row r="145" spans="1:5" x14ac:dyDescent="0.2">
      <c r="A145" s="55" t="s">
        <v>2277</v>
      </c>
      <c r="B145" s="55" t="s">
        <v>2276</v>
      </c>
      <c r="C145" s="55">
        <v>52745</v>
      </c>
      <c r="D145" s="55">
        <v>3229.6221201714302</v>
      </c>
      <c r="E145" s="56"/>
    </row>
    <row r="146" spans="1:5" x14ac:dyDescent="0.2">
      <c r="A146" s="55" t="s">
        <v>2287</v>
      </c>
      <c r="B146" s="55" t="s">
        <v>2286</v>
      </c>
      <c r="C146" s="55">
        <v>51908</v>
      </c>
      <c r="D146" s="55">
        <v>4225.9169472890999</v>
      </c>
      <c r="E146" s="56"/>
    </row>
    <row r="147" spans="1:5" x14ac:dyDescent="0.2">
      <c r="A147" s="55" t="s">
        <v>2279</v>
      </c>
      <c r="B147" s="55" t="s">
        <v>2278</v>
      </c>
      <c r="C147" s="55">
        <v>51693</v>
      </c>
      <c r="D147" s="55">
        <v>3499.56851212017</v>
      </c>
      <c r="E147" s="56"/>
    </row>
    <row r="148" spans="1:5" x14ac:dyDescent="0.2">
      <c r="A148" s="55" t="s">
        <v>2275</v>
      </c>
      <c r="B148" s="55" t="s">
        <v>2274</v>
      </c>
      <c r="C148" s="55">
        <v>51133</v>
      </c>
      <c r="D148" s="55">
        <v>3963.09896740769</v>
      </c>
      <c r="E148" s="56"/>
    </row>
    <row r="149" spans="1:5" x14ac:dyDescent="0.2">
      <c r="A149" s="55" t="s">
        <v>2269</v>
      </c>
      <c r="B149" s="55" t="s">
        <v>2268</v>
      </c>
      <c r="C149" s="55">
        <v>50247</v>
      </c>
      <c r="D149" s="55">
        <v>3399.1419827935401</v>
      </c>
      <c r="E149" s="56"/>
    </row>
    <row r="150" spans="1:5" x14ac:dyDescent="0.2">
      <c r="A150" s="55" t="s">
        <v>2273</v>
      </c>
      <c r="B150" s="55" t="s">
        <v>2272</v>
      </c>
      <c r="C150" s="55">
        <v>49951</v>
      </c>
      <c r="D150" s="55">
        <v>3845.1729727719699</v>
      </c>
      <c r="E150" s="56"/>
    </row>
    <row r="151" spans="1:5" x14ac:dyDescent="0.2">
      <c r="A151" s="55" t="s">
        <v>2271</v>
      </c>
      <c r="B151" s="55" t="s">
        <v>2270</v>
      </c>
      <c r="C151" s="55">
        <v>49750</v>
      </c>
      <c r="D151" s="55">
        <v>3347.1560960679899</v>
      </c>
      <c r="E151" s="56"/>
    </row>
    <row r="152" spans="1:5" x14ac:dyDescent="0.2">
      <c r="A152" s="55" t="s">
        <v>2267</v>
      </c>
      <c r="B152" s="55" t="s">
        <v>2266</v>
      </c>
      <c r="C152" s="55">
        <v>48712</v>
      </c>
      <c r="D152" s="55">
        <v>3773.8648916708698</v>
      </c>
      <c r="E152" s="56"/>
    </row>
    <row r="153" spans="1:5" x14ac:dyDescent="0.2">
      <c r="A153" s="55" t="s">
        <v>2265</v>
      </c>
      <c r="B153" s="55" t="s">
        <v>2264</v>
      </c>
      <c r="C153" s="55">
        <v>47651</v>
      </c>
      <c r="D153" s="55">
        <v>3589.3556754860701</v>
      </c>
      <c r="E153" s="56"/>
    </row>
    <row r="154" spans="1:5" x14ac:dyDescent="0.2">
      <c r="A154" s="55" t="s">
        <v>2259</v>
      </c>
      <c r="B154" s="55" t="s">
        <v>2258</v>
      </c>
      <c r="C154" s="55">
        <v>47546</v>
      </c>
      <c r="D154" s="55">
        <v>4270.8330078556801</v>
      </c>
      <c r="E154" s="56"/>
    </row>
    <row r="155" spans="1:5" x14ac:dyDescent="0.2">
      <c r="A155" s="55" t="s">
        <v>2261</v>
      </c>
      <c r="B155" s="55" t="s">
        <v>2260</v>
      </c>
      <c r="C155" s="55">
        <v>47105</v>
      </c>
      <c r="D155" s="55">
        <v>4084.2894387372598</v>
      </c>
      <c r="E155" s="56"/>
    </row>
    <row r="156" spans="1:5" x14ac:dyDescent="0.2">
      <c r="A156" s="55" t="s">
        <v>2263</v>
      </c>
      <c r="B156" s="55" t="s">
        <v>2262</v>
      </c>
      <c r="C156" s="55">
        <v>46561</v>
      </c>
      <c r="D156" s="55">
        <v>4397.5184469775304</v>
      </c>
      <c r="E156" s="56"/>
    </row>
    <row r="157" spans="1:5" x14ac:dyDescent="0.2">
      <c r="A157" s="55" t="s">
        <v>2257</v>
      </c>
      <c r="B157" s="55" t="s">
        <v>2256</v>
      </c>
      <c r="C157" s="55">
        <v>45969</v>
      </c>
      <c r="D157" s="55">
        <v>3009.2649280757601</v>
      </c>
      <c r="E157" s="56"/>
    </row>
    <row r="158" spans="1:5" x14ac:dyDescent="0.2">
      <c r="A158" s="55" t="s">
        <v>2255</v>
      </c>
      <c r="B158" s="55" t="s">
        <v>2254</v>
      </c>
      <c r="C158" s="55">
        <v>45035</v>
      </c>
      <c r="D158" s="55">
        <v>3497.4372157671</v>
      </c>
      <c r="E158" s="56"/>
    </row>
    <row r="159" spans="1:5" x14ac:dyDescent="0.2">
      <c r="A159" s="55" t="s">
        <v>2251</v>
      </c>
      <c r="B159" s="55" t="s">
        <v>2250</v>
      </c>
      <c r="C159" s="55">
        <v>44978</v>
      </c>
      <c r="D159" s="55">
        <v>3760.7351403726502</v>
      </c>
      <c r="E159" s="56"/>
    </row>
    <row r="160" spans="1:5" x14ac:dyDescent="0.2">
      <c r="A160" s="55" t="s">
        <v>2253</v>
      </c>
      <c r="B160" s="55" t="s">
        <v>2252</v>
      </c>
      <c r="C160" s="55">
        <v>44928</v>
      </c>
      <c r="D160" s="55">
        <v>3691.0690202189899</v>
      </c>
      <c r="E160" s="56"/>
    </row>
    <row r="161" spans="1:5" x14ac:dyDescent="0.2">
      <c r="A161" s="55" t="s">
        <v>2245</v>
      </c>
      <c r="B161" s="55" t="s">
        <v>2244</v>
      </c>
      <c r="C161" s="55">
        <v>44788</v>
      </c>
      <c r="D161" s="55">
        <v>3583.6715459607899</v>
      </c>
      <c r="E161" s="56"/>
    </row>
    <row r="162" spans="1:5" x14ac:dyDescent="0.2">
      <c r="A162" s="55" t="s">
        <v>2247</v>
      </c>
      <c r="B162" s="55" t="s">
        <v>2246</v>
      </c>
      <c r="C162" s="55">
        <v>43915</v>
      </c>
      <c r="D162" s="55">
        <v>4552.8226608643999</v>
      </c>
      <c r="E162" s="56"/>
    </row>
    <row r="163" spans="1:5" x14ac:dyDescent="0.2">
      <c r="A163" s="55" t="s">
        <v>2249</v>
      </c>
      <c r="B163" s="55" t="s">
        <v>2248</v>
      </c>
      <c r="C163" s="55">
        <v>43910</v>
      </c>
      <c r="D163" s="55">
        <v>3256.8561257044398</v>
      </c>
      <c r="E163" s="56"/>
    </row>
    <row r="164" spans="1:5" x14ac:dyDescent="0.2">
      <c r="A164" s="55" t="s">
        <v>2243</v>
      </c>
      <c r="B164" s="55" t="s">
        <v>2242</v>
      </c>
      <c r="C164" s="55">
        <v>43669</v>
      </c>
      <c r="D164" s="55">
        <v>4144.6014885534596</v>
      </c>
      <c r="E164" s="56"/>
    </row>
    <row r="165" spans="1:5" x14ac:dyDescent="0.2">
      <c r="A165" s="55" t="s">
        <v>2237</v>
      </c>
      <c r="B165" s="55" t="s">
        <v>2236</v>
      </c>
      <c r="C165" s="55">
        <v>43664</v>
      </c>
      <c r="D165" s="55">
        <v>3954.5007243459099</v>
      </c>
      <c r="E165" s="56"/>
    </row>
    <row r="166" spans="1:5" x14ac:dyDescent="0.2">
      <c r="A166" s="55" t="s">
        <v>2241</v>
      </c>
      <c r="B166" s="55" t="s">
        <v>2240</v>
      </c>
      <c r="C166" s="55">
        <v>43656</v>
      </c>
      <c r="D166" s="55">
        <v>3918.07562675908</v>
      </c>
      <c r="E166" s="56"/>
    </row>
    <row r="167" spans="1:5" x14ac:dyDescent="0.2">
      <c r="A167" s="55" t="s">
        <v>2233</v>
      </c>
      <c r="B167" s="55" t="s">
        <v>2232</v>
      </c>
      <c r="C167" s="55">
        <v>42952</v>
      </c>
      <c r="D167" s="55">
        <v>4176.94017708091</v>
      </c>
      <c r="E167" s="56"/>
    </row>
    <row r="168" spans="1:5" x14ac:dyDescent="0.2">
      <c r="A168" s="55" t="s">
        <v>2235</v>
      </c>
      <c r="B168" s="55" t="s">
        <v>2234</v>
      </c>
      <c r="C168" s="55">
        <v>42849</v>
      </c>
      <c r="D168" s="55">
        <v>4155.90032634202</v>
      </c>
      <c r="E168" s="56"/>
    </row>
    <row r="169" spans="1:5" x14ac:dyDescent="0.2">
      <c r="A169" s="55" t="s">
        <v>2229</v>
      </c>
      <c r="B169" s="55" t="s">
        <v>2228</v>
      </c>
      <c r="C169" s="55">
        <v>42739</v>
      </c>
      <c r="D169" s="55">
        <v>3898.42014049718</v>
      </c>
      <c r="E169" s="56"/>
    </row>
    <row r="170" spans="1:5" x14ac:dyDescent="0.2">
      <c r="A170" s="55" t="s">
        <v>2239</v>
      </c>
      <c r="B170" s="55" t="s">
        <v>2238</v>
      </c>
      <c r="C170" s="55">
        <v>42459</v>
      </c>
      <c r="D170" s="55">
        <v>3529.4835607149398</v>
      </c>
      <c r="E170" s="56"/>
    </row>
    <row r="171" spans="1:5" x14ac:dyDescent="0.2">
      <c r="A171" s="55" t="s">
        <v>2231</v>
      </c>
      <c r="B171" s="55" t="s">
        <v>2230</v>
      </c>
      <c r="C171" s="55">
        <v>42245</v>
      </c>
      <c r="D171" s="55">
        <v>3636.0882802714</v>
      </c>
      <c r="E171" s="56"/>
    </row>
    <row r="172" spans="1:5" x14ac:dyDescent="0.2">
      <c r="A172" s="55" t="s">
        <v>2223</v>
      </c>
      <c r="B172" s="55" t="s">
        <v>2222</v>
      </c>
      <c r="C172" s="55">
        <v>41560</v>
      </c>
      <c r="D172" s="55">
        <v>4828.3356733194396</v>
      </c>
      <c r="E172" s="56"/>
    </row>
    <row r="173" spans="1:5" x14ac:dyDescent="0.2">
      <c r="A173" s="55" t="s">
        <v>2227</v>
      </c>
      <c r="B173" s="55" t="s">
        <v>2226</v>
      </c>
      <c r="C173" s="55">
        <v>41098</v>
      </c>
      <c r="D173" s="55">
        <v>4425.7028790798304</v>
      </c>
      <c r="E173" s="56"/>
    </row>
    <row r="174" spans="1:5" x14ac:dyDescent="0.2">
      <c r="A174" s="55" t="s">
        <v>2217</v>
      </c>
      <c r="B174" s="55" t="s">
        <v>2216</v>
      </c>
      <c r="C174" s="55">
        <v>41083</v>
      </c>
      <c r="D174" s="55">
        <v>4385.7197001000604</v>
      </c>
      <c r="E174" s="56"/>
    </row>
    <row r="175" spans="1:5" x14ac:dyDescent="0.2">
      <c r="A175" s="55" t="s">
        <v>2225</v>
      </c>
      <c r="B175" s="55" t="s">
        <v>2224</v>
      </c>
      <c r="C175" s="55">
        <v>40751</v>
      </c>
      <c r="D175" s="55">
        <v>4216.9427856495204</v>
      </c>
      <c r="E175" s="56"/>
    </row>
    <row r="176" spans="1:5" x14ac:dyDescent="0.2">
      <c r="A176" s="55" t="s">
        <v>2221</v>
      </c>
      <c r="B176" s="55" t="s">
        <v>2220</v>
      </c>
      <c r="C176" s="55">
        <v>40622</v>
      </c>
      <c r="D176" s="55">
        <v>3976.1219056456898</v>
      </c>
      <c r="E176" s="56"/>
    </row>
    <row r="177" spans="1:5" x14ac:dyDescent="0.2">
      <c r="A177" s="55" t="s">
        <v>2219</v>
      </c>
      <c r="B177" s="55" t="s">
        <v>2218</v>
      </c>
      <c r="C177" s="55">
        <v>40608</v>
      </c>
      <c r="D177" s="55">
        <v>3960.6772512572502</v>
      </c>
      <c r="E177" s="56"/>
    </row>
    <row r="178" spans="1:5" x14ac:dyDescent="0.2">
      <c r="A178" s="55" t="s">
        <v>2213</v>
      </c>
      <c r="B178" s="55" t="s">
        <v>2212</v>
      </c>
      <c r="C178" s="55">
        <v>40403</v>
      </c>
      <c r="D178" s="55">
        <v>4454.1284590120804</v>
      </c>
      <c r="E178" s="56"/>
    </row>
    <row r="179" spans="1:5" x14ac:dyDescent="0.2">
      <c r="A179" s="55" t="s">
        <v>2209</v>
      </c>
      <c r="B179" s="55" t="s">
        <v>2208</v>
      </c>
      <c r="C179" s="55">
        <v>40366</v>
      </c>
      <c r="D179" s="55">
        <v>4272.2145534054098</v>
      </c>
      <c r="E179" s="56"/>
    </row>
    <row r="180" spans="1:5" x14ac:dyDescent="0.2">
      <c r="A180" s="55" t="s">
        <v>2211</v>
      </c>
      <c r="B180" s="55" t="s">
        <v>2210</v>
      </c>
      <c r="C180" s="55">
        <v>40227</v>
      </c>
      <c r="D180" s="55">
        <v>4294.5715144107098</v>
      </c>
      <c r="E180" s="56"/>
    </row>
    <row r="181" spans="1:5" x14ac:dyDescent="0.2">
      <c r="A181" s="55" t="s">
        <v>2205</v>
      </c>
      <c r="B181" s="55" t="s">
        <v>2204</v>
      </c>
      <c r="C181" s="55">
        <v>38992</v>
      </c>
      <c r="D181" s="55">
        <v>3857.0886441437601</v>
      </c>
      <c r="E181" s="56"/>
    </row>
    <row r="182" spans="1:5" x14ac:dyDescent="0.2">
      <c r="A182" s="55" t="s">
        <v>2215</v>
      </c>
      <c r="B182" s="55" t="s">
        <v>2214</v>
      </c>
      <c r="C182" s="55">
        <v>38896</v>
      </c>
      <c r="D182" s="55">
        <v>3878.67459652157</v>
      </c>
      <c r="E182" s="56"/>
    </row>
    <row r="183" spans="1:5" x14ac:dyDescent="0.2">
      <c r="A183" s="55" t="s">
        <v>2207</v>
      </c>
      <c r="B183" s="55" t="s">
        <v>2206</v>
      </c>
      <c r="C183" s="55">
        <v>38510</v>
      </c>
      <c r="D183" s="55">
        <v>3689.1643498940998</v>
      </c>
      <c r="E183" s="56"/>
    </row>
    <row r="184" spans="1:5" x14ac:dyDescent="0.2">
      <c r="A184" s="55" t="s">
        <v>2201</v>
      </c>
      <c r="B184" s="55" t="s">
        <v>2200</v>
      </c>
      <c r="C184" s="55">
        <v>37265</v>
      </c>
      <c r="D184" s="55">
        <v>4364.5346299010798</v>
      </c>
      <c r="E184" s="56"/>
    </row>
    <row r="185" spans="1:5" x14ac:dyDescent="0.2">
      <c r="A185" s="55" t="s">
        <v>2199</v>
      </c>
      <c r="B185" s="55" t="s">
        <v>2198</v>
      </c>
      <c r="C185" s="55">
        <v>36739</v>
      </c>
      <c r="D185" s="55">
        <v>3901.5511378227998</v>
      </c>
      <c r="E185" s="56"/>
    </row>
    <row r="186" spans="1:5" x14ac:dyDescent="0.2">
      <c r="A186" s="55" t="s">
        <v>2203</v>
      </c>
      <c r="B186" s="55" t="s">
        <v>2202</v>
      </c>
      <c r="C186" s="55">
        <v>36672</v>
      </c>
      <c r="D186" s="55">
        <v>4476.1611917216096</v>
      </c>
      <c r="E186" s="56"/>
    </row>
    <row r="187" spans="1:5" x14ac:dyDescent="0.2">
      <c r="A187" s="55" t="s">
        <v>2191</v>
      </c>
      <c r="B187" s="55" t="s">
        <v>2190</v>
      </c>
      <c r="C187" s="55">
        <v>35525</v>
      </c>
      <c r="D187" s="55">
        <v>4019.3548655578302</v>
      </c>
      <c r="E187" s="56"/>
    </row>
    <row r="188" spans="1:5" x14ac:dyDescent="0.2">
      <c r="A188" s="55" t="s">
        <v>2197</v>
      </c>
      <c r="B188" s="55" t="s">
        <v>2196</v>
      </c>
      <c r="C188" s="55">
        <v>35480</v>
      </c>
      <c r="D188" s="55">
        <v>4484.5824194890101</v>
      </c>
      <c r="E188" s="56"/>
    </row>
    <row r="189" spans="1:5" x14ac:dyDescent="0.2">
      <c r="A189" s="55" t="s">
        <v>2193</v>
      </c>
      <c r="B189" s="55" t="s">
        <v>2192</v>
      </c>
      <c r="C189" s="55">
        <v>35336</v>
      </c>
      <c r="D189" s="55">
        <v>4222.8809199707903</v>
      </c>
      <c r="E189" s="56"/>
    </row>
    <row r="190" spans="1:5" x14ac:dyDescent="0.2">
      <c r="A190" s="55" t="s">
        <v>2189</v>
      </c>
      <c r="B190" s="55" t="s">
        <v>2188</v>
      </c>
      <c r="C190" s="55">
        <v>35064</v>
      </c>
      <c r="D190" s="55">
        <v>3916.4354826323101</v>
      </c>
      <c r="E190" s="56"/>
    </row>
    <row r="191" spans="1:5" x14ac:dyDescent="0.2">
      <c r="A191" s="55" t="s">
        <v>2187</v>
      </c>
      <c r="B191" s="55" t="s">
        <v>2186</v>
      </c>
      <c r="C191" s="55">
        <v>34553</v>
      </c>
      <c r="D191" s="55">
        <v>4497.2636932519399</v>
      </c>
      <c r="E191" s="56"/>
    </row>
    <row r="192" spans="1:5" x14ac:dyDescent="0.2">
      <c r="A192" s="55" t="s">
        <v>2195</v>
      </c>
      <c r="B192" s="55" t="s">
        <v>2194</v>
      </c>
      <c r="C192" s="55">
        <v>34392</v>
      </c>
      <c r="D192" s="55">
        <v>4439.8491106191505</v>
      </c>
      <c r="E192" s="56"/>
    </row>
    <row r="193" spans="1:5" x14ac:dyDescent="0.2">
      <c r="A193" s="55" t="s">
        <v>2185</v>
      </c>
      <c r="B193" s="55" t="s">
        <v>2184</v>
      </c>
      <c r="C193" s="55">
        <v>34209</v>
      </c>
      <c r="D193" s="55">
        <v>4475.8113131413502</v>
      </c>
      <c r="E193" s="56"/>
    </row>
    <row r="194" spans="1:5" x14ac:dyDescent="0.2">
      <c r="A194" s="55" t="s">
        <v>2183</v>
      </c>
      <c r="B194" s="55" t="s">
        <v>2182</v>
      </c>
      <c r="C194" s="55">
        <v>34066</v>
      </c>
      <c r="D194" s="55">
        <v>4320.2470726905703</v>
      </c>
      <c r="E194" s="56"/>
    </row>
    <row r="195" spans="1:5" x14ac:dyDescent="0.2">
      <c r="A195" s="55" t="s">
        <v>2177</v>
      </c>
      <c r="B195" s="55" t="s">
        <v>2176</v>
      </c>
      <c r="C195" s="55">
        <v>33229</v>
      </c>
      <c r="D195" s="55">
        <v>4244.2008744104696</v>
      </c>
      <c r="E195" s="56"/>
    </row>
    <row r="196" spans="1:5" x14ac:dyDescent="0.2">
      <c r="A196" s="55" t="s">
        <v>2179</v>
      </c>
      <c r="B196" s="55" t="s">
        <v>2178</v>
      </c>
      <c r="C196" s="55">
        <v>32980</v>
      </c>
      <c r="D196" s="55">
        <v>4305.3599780398599</v>
      </c>
      <c r="E196" s="56"/>
    </row>
    <row r="197" spans="1:5" x14ac:dyDescent="0.2">
      <c r="A197" s="55" t="s">
        <v>2173</v>
      </c>
      <c r="B197" s="55" t="s">
        <v>2172</v>
      </c>
      <c r="C197" s="55">
        <v>32014</v>
      </c>
      <c r="D197" s="55">
        <v>4508.5113060819804</v>
      </c>
      <c r="E197" s="56"/>
    </row>
    <row r="198" spans="1:5" x14ac:dyDescent="0.2">
      <c r="A198" s="55" t="s">
        <v>2175</v>
      </c>
      <c r="B198" s="55" t="s">
        <v>2174</v>
      </c>
      <c r="C198" s="55">
        <v>31909</v>
      </c>
      <c r="D198" s="55">
        <v>4496.0838822423502</v>
      </c>
      <c r="E198" s="56"/>
    </row>
    <row r="199" spans="1:5" x14ac:dyDescent="0.2">
      <c r="A199" s="55" t="s">
        <v>2181</v>
      </c>
      <c r="B199" s="55" t="s">
        <v>2180</v>
      </c>
      <c r="C199" s="55">
        <v>31233</v>
      </c>
      <c r="D199" s="55">
        <v>3174.6898069672502</v>
      </c>
      <c r="E199" s="56"/>
    </row>
    <row r="200" spans="1:5" x14ac:dyDescent="0.2">
      <c r="A200" s="55" t="s">
        <v>2171</v>
      </c>
      <c r="B200" s="55" t="s">
        <v>2170</v>
      </c>
      <c r="C200" s="55">
        <v>31181</v>
      </c>
      <c r="D200" s="55">
        <v>4765.1108891776703</v>
      </c>
      <c r="E200" s="56"/>
    </row>
    <row r="201" spans="1:5" x14ac:dyDescent="0.2">
      <c r="A201" s="55" t="s">
        <v>2169</v>
      </c>
      <c r="B201" s="55" t="s">
        <v>2168</v>
      </c>
      <c r="C201" s="55">
        <v>29970</v>
      </c>
      <c r="D201" s="55">
        <v>4450.1751988665601</v>
      </c>
      <c r="E201" s="56"/>
    </row>
    <row r="202" spans="1:5" x14ac:dyDescent="0.2">
      <c r="A202" s="55" t="s">
        <v>2165</v>
      </c>
      <c r="B202" s="55" t="s">
        <v>2164</v>
      </c>
      <c r="C202" s="55">
        <v>29785</v>
      </c>
      <c r="D202" s="55">
        <v>4107.3530797494104</v>
      </c>
      <c r="E202" s="56"/>
    </row>
    <row r="203" spans="1:5" x14ac:dyDescent="0.2">
      <c r="A203" s="55" t="s">
        <v>2167</v>
      </c>
      <c r="B203" s="55" t="s">
        <v>2166</v>
      </c>
      <c r="C203" s="55">
        <v>29721</v>
      </c>
      <c r="D203" s="55">
        <v>4262.2829548175496</v>
      </c>
      <c r="E203" s="56"/>
    </row>
    <row r="204" spans="1:5" x14ac:dyDescent="0.2">
      <c r="A204" s="55" t="s">
        <v>2163</v>
      </c>
      <c r="B204" s="55" t="s">
        <v>2162</v>
      </c>
      <c r="C204" s="55">
        <v>29590</v>
      </c>
      <c r="D204" s="55">
        <v>4238.9780548598101</v>
      </c>
      <c r="E204" s="56"/>
    </row>
    <row r="205" spans="1:5" x14ac:dyDescent="0.2">
      <c r="A205" s="55" t="s">
        <v>2159</v>
      </c>
      <c r="B205" s="55" t="s">
        <v>2158</v>
      </c>
      <c r="C205" s="55">
        <v>28926</v>
      </c>
      <c r="D205" s="55">
        <v>4417.0773926474203</v>
      </c>
      <c r="E205" s="56"/>
    </row>
    <row r="206" spans="1:5" x14ac:dyDescent="0.2">
      <c r="A206" s="55" t="s">
        <v>2151</v>
      </c>
      <c r="B206" s="55" t="s">
        <v>2150</v>
      </c>
      <c r="C206" s="55">
        <v>28884</v>
      </c>
      <c r="D206" s="55">
        <v>3987.5805242486099</v>
      </c>
      <c r="E206" s="56"/>
    </row>
    <row r="207" spans="1:5" x14ac:dyDescent="0.2">
      <c r="A207" s="55" t="s">
        <v>2161</v>
      </c>
      <c r="B207" s="55" t="s">
        <v>2160</v>
      </c>
      <c r="C207" s="55">
        <v>28825</v>
      </c>
      <c r="D207" s="55">
        <v>5168.2087083669503</v>
      </c>
      <c r="E207" s="56"/>
    </row>
    <row r="208" spans="1:5" x14ac:dyDescent="0.2">
      <c r="A208" s="55" t="s">
        <v>2155</v>
      </c>
      <c r="B208" s="55" t="s">
        <v>2154</v>
      </c>
      <c r="C208" s="55">
        <v>28745</v>
      </c>
      <c r="D208" s="55">
        <v>4256.9887746354798</v>
      </c>
      <c r="E208" s="56"/>
    </row>
    <row r="209" spans="1:5" x14ac:dyDescent="0.2">
      <c r="A209" s="55" t="s">
        <v>2157</v>
      </c>
      <c r="B209" s="55" t="s">
        <v>2156</v>
      </c>
      <c r="C209" s="55">
        <v>28431</v>
      </c>
      <c r="D209" s="55">
        <v>4733.5652779269503</v>
      </c>
      <c r="E209" s="56"/>
    </row>
    <row r="210" spans="1:5" x14ac:dyDescent="0.2">
      <c r="A210" s="55" t="s">
        <v>2153</v>
      </c>
      <c r="B210" s="55" t="s">
        <v>2152</v>
      </c>
      <c r="C210" s="55">
        <v>27838</v>
      </c>
      <c r="D210" s="55">
        <v>4186.4509196466097</v>
      </c>
      <c r="E210" s="56"/>
    </row>
    <row r="211" spans="1:5" x14ac:dyDescent="0.2">
      <c r="A211" s="55" t="s">
        <v>2143</v>
      </c>
      <c r="B211" s="55" t="s">
        <v>2142</v>
      </c>
      <c r="C211" s="55">
        <v>27570</v>
      </c>
      <c r="D211" s="55">
        <v>4414.1467010009201</v>
      </c>
      <c r="E211" s="56"/>
    </row>
    <row r="212" spans="1:5" x14ac:dyDescent="0.2">
      <c r="A212" s="55" t="s">
        <v>2147</v>
      </c>
      <c r="B212" s="55" t="s">
        <v>2146</v>
      </c>
      <c r="C212" s="55">
        <v>27476</v>
      </c>
      <c r="D212" s="55">
        <v>3114.6720539817402</v>
      </c>
      <c r="E212" s="56"/>
    </row>
    <row r="213" spans="1:5" x14ac:dyDescent="0.2">
      <c r="A213" s="55" t="s">
        <v>2141</v>
      </c>
      <c r="B213" s="55" t="s">
        <v>2140</v>
      </c>
      <c r="C213" s="55">
        <v>27339</v>
      </c>
      <c r="D213" s="55">
        <v>4373.6289297940502</v>
      </c>
      <c r="E213" s="56"/>
    </row>
    <row r="214" spans="1:5" x14ac:dyDescent="0.2">
      <c r="A214" s="55" t="s">
        <v>2145</v>
      </c>
      <c r="B214" s="55" t="s">
        <v>2144</v>
      </c>
      <c r="C214" s="55">
        <v>27258</v>
      </c>
      <c r="D214" s="55">
        <v>4442.3373535830897</v>
      </c>
      <c r="E214" s="56"/>
    </row>
    <row r="215" spans="1:5" x14ac:dyDescent="0.2">
      <c r="A215" s="55" t="s">
        <v>2139</v>
      </c>
      <c r="B215" s="55" t="s">
        <v>2138</v>
      </c>
      <c r="C215" s="55">
        <v>27072</v>
      </c>
      <c r="D215" s="55">
        <v>4327.9379853725604</v>
      </c>
      <c r="E215" s="56"/>
    </row>
    <row r="216" spans="1:5" x14ac:dyDescent="0.2">
      <c r="A216" s="55" t="s">
        <v>2135</v>
      </c>
      <c r="B216" s="55" t="s">
        <v>2134</v>
      </c>
      <c r="C216" s="55">
        <v>26609</v>
      </c>
      <c r="D216" s="55">
        <v>4989.6699379952497</v>
      </c>
      <c r="E216" s="56"/>
    </row>
    <row r="217" spans="1:5" x14ac:dyDescent="0.2">
      <c r="A217" s="55" t="s">
        <v>2133</v>
      </c>
      <c r="B217" s="55" t="s">
        <v>2132</v>
      </c>
      <c r="C217" s="55">
        <v>26198</v>
      </c>
      <c r="D217" s="55">
        <v>4460.7903683758304</v>
      </c>
      <c r="E217" s="56"/>
    </row>
    <row r="218" spans="1:5" x14ac:dyDescent="0.2">
      <c r="A218" s="55" t="s">
        <v>2137</v>
      </c>
      <c r="B218" s="55" t="s">
        <v>2136</v>
      </c>
      <c r="C218" s="55">
        <v>26166</v>
      </c>
      <c r="D218" s="55">
        <v>4505.8913948332201</v>
      </c>
      <c r="E218" s="56"/>
    </row>
    <row r="219" spans="1:5" x14ac:dyDescent="0.2">
      <c r="A219" s="55" t="s">
        <v>2149</v>
      </c>
      <c r="B219" s="55" t="s">
        <v>2148</v>
      </c>
      <c r="C219" s="55">
        <v>25471</v>
      </c>
      <c r="D219" s="55">
        <v>4622.3741234610297</v>
      </c>
      <c r="E219" s="56"/>
    </row>
    <row r="220" spans="1:5" x14ac:dyDescent="0.2">
      <c r="A220" s="55" t="s">
        <v>2131</v>
      </c>
      <c r="B220" s="55" t="s">
        <v>2130</v>
      </c>
      <c r="C220" s="55">
        <v>25251</v>
      </c>
      <c r="D220" s="55">
        <v>4477.9696412500598</v>
      </c>
      <c r="E220" s="56"/>
    </row>
    <row r="221" spans="1:5" x14ac:dyDescent="0.2">
      <c r="A221" s="55" t="s">
        <v>2129</v>
      </c>
      <c r="B221" s="55" t="s">
        <v>2128</v>
      </c>
      <c r="C221" s="55">
        <v>24846</v>
      </c>
      <c r="D221" s="55">
        <v>5075.04347523041</v>
      </c>
      <c r="E221" s="56"/>
    </row>
    <row r="222" spans="1:5" x14ac:dyDescent="0.2">
      <c r="A222" s="55" t="s">
        <v>2125</v>
      </c>
      <c r="B222" s="55" t="s">
        <v>2124</v>
      </c>
      <c r="C222" s="55">
        <v>24457</v>
      </c>
      <c r="D222" s="55">
        <v>5953.7647448565203</v>
      </c>
      <c r="E222" s="56"/>
    </row>
    <row r="223" spans="1:5" x14ac:dyDescent="0.2">
      <c r="A223" s="55" t="s">
        <v>2127</v>
      </c>
      <c r="B223" s="55" t="s">
        <v>2126</v>
      </c>
      <c r="C223" s="55">
        <v>24338</v>
      </c>
      <c r="D223" s="55">
        <v>4635.5990130980099</v>
      </c>
      <c r="E223" s="56"/>
    </row>
    <row r="224" spans="1:5" x14ac:dyDescent="0.2">
      <c r="A224" s="55" t="s">
        <v>2121</v>
      </c>
      <c r="B224" s="55" t="s">
        <v>2120</v>
      </c>
      <c r="C224" s="55">
        <v>24316</v>
      </c>
      <c r="D224" s="55">
        <v>5368.6146040725098</v>
      </c>
      <c r="E224" s="56"/>
    </row>
    <row r="225" spans="1:5" x14ac:dyDescent="0.2">
      <c r="A225" s="55" t="s">
        <v>2123</v>
      </c>
      <c r="B225" s="55" t="s">
        <v>2122</v>
      </c>
      <c r="C225" s="55">
        <v>23805</v>
      </c>
      <c r="D225" s="55">
        <v>5352.6233834794903</v>
      </c>
      <c r="E225" s="56"/>
    </row>
    <row r="226" spans="1:5" x14ac:dyDescent="0.2">
      <c r="A226" s="55" t="s">
        <v>2119</v>
      </c>
      <c r="B226" s="55" t="s">
        <v>2118</v>
      </c>
      <c r="C226" s="55">
        <v>22397</v>
      </c>
      <c r="D226" s="55">
        <v>4764.9722008152703</v>
      </c>
      <c r="E226" s="56"/>
    </row>
    <row r="227" spans="1:5" x14ac:dyDescent="0.2">
      <c r="A227" s="55" t="s">
        <v>2117</v>
      </c>
      <c r="B227" s="55" t="s">
        <v>2116</v>
      </c>
      <c r="C227" s="55">
        <v>21810</v>
      </c>
      <c r="D227" s="55">
        <v>4908.9402563267304</v>
      </c>
      <c r="E227" s="56"/>
    </row>
    <row r="228" spans="1:5" x14ac:dyDescent="0.2">
      <c r="A228" s="55" t="s">
        <v>2115</v>
      </c>
      <c r="B228" s="55" t="s">
        <v>2114</v>
      </c>
      <c r="C228" s="55">
        <v>20919</v>
      </c>
      <c r="D228" s="55">
        <v>4956.2596442741997</v>
      </c>
      <c r="E228" s="56"/>
    </row>
    <row r="229" spans="1:5" x14ac:dyDescent="0.2">
      <c r="A229" s="55" t="s">
        <v>2113</v>
      </c>
      <c r="B229" s="55" t="s">
        <v>2112</v>
      </c>
      <c r="C229" s="55">
        <v>20891</v>
      </c>
      <c r="D229" s="55">
        <v>4665.1639757554503</v>
      </c>
      <c r="E229" s="56"/>
    </row>
    <row r="230" spans="1:5" x14ac:dyDescent="0.2">
      <c r="A230" s="55" t="s">
        <v>2109</v>
      </c>
      <c r="B230" s="55" t="s">
        <v>2108</v>
      </c>
      <c r="C230" s="55">
        <v>20818</v>
      </c>
      <c r="D230" s="55">
        <v>5049.1232854908803</v>
      </c>
      <c r="E230" s="56"/>
    </row>
    <row r="231" spans="1:5" x14ac:dyDescent="0.2">
      <c r="A231" s="55" t="s">
        <v>2107</v>
      </c>
      <c r="B231" s="55" t="s">
        <v>2106</v>
      </c>
      <c r="C231" s="55">
        <v>20228</v>
      </c>
      <c r="D231" s="55">
        <v>4725.0279320482596</v>
      </c>
      <c r="E231" s="56"/>
    </row>
    <row r="232" spans="1:5" x14ac:dyDescent="0.2">
      <c r="A232" s="55" t="s">
        <v>2111</v>
      </c>
      <c r="B232" s="55" t="s">
        <v>2110</v>
      </c>
      <c r="C232" s="55">
        <v>20177</v>
      </c>
      <c r="D232" s="55">
        <v>4672.06902206833</v>
      </c>
      <c r="E232" s="56"/>
    </row>
    <row r="233" spans="1:5" x14ac:dyDescent="0.2">
      <c r="A233" s="55" t="s">
        <v>2103</v>
      </c>
      <c r="B233" s="55" t="s">
        <v>2102</v>
      </c>
      <c r="C233" s="55">
        <v>19878</v>
      </c>
      <c r="D233" s="55">
        <v>4472.1017223337103</v>
      </c>
      <c r="E233" s="56"/>
    </row>
    <row r="234" spans="1:5" x14ac:dyDescent="0.2">
      <c r="A234" s="55" t="s">
        <v>2101</v>
      </c>
      <c r="B234" s="55" t="s">
        <v>2100</v>
      </c>
      <c r="C234" s="55">
        <v>19320</v>
      </c>
      <c r="D234" s="55">
        <v>5098.7687488757401</v>
      </c>
      <c r="E234" s="56"/>
    </row>
    <row r="235" spans="1:5" x14ac:dyDescent="0.2">
      <c r="A235" s="55" t="s">
        <v>2105</v>
      </c>
      <c r="B235" s="55" t="s">
        <v>2104</v>
      </c>
      <c r="C235" s="55">
        <v>19309</v>
      </c>
      <c r="D235" s="55">
        <v>4757.7760075945798</v>
      </c>
      <c r="E235" s="56"/>
    </row>
    <row r="236" spans="1:5" x14ac:dyDescent="0.2">
      <c r="A236" s="55" t="s">
        <v>2099</v>
      </c>
      <c r="B236" s="55" t="s">
        <v>2098</v>
      </c>
      <c r="C236" s="55">
        <v>18636</v>
      </c>
      <c r="D236" s="55">
        <v>4640.7079192309102</v>
      </c>
      <c r="E236" s="56"/>
    </row>
    <row r="237" spans="1:5" x14ac:dyDescent="0.2">
      <c r="A237" s="55" t="s">
        <v>2097</v>
      </c>
      <c r="B237" s="55" t="s">
        <v>2096</v>
      </c>
      <c r="C237" s="55">
        <v>18398</v>
      </c>
      <c r="D237" s="55">
        <v>5117.1464415516602</v>
      </c>
      <c r="E237" s="56"/>
    </row>
    <row r="238" spans="1:5" x14ac:dyDescent="0.2">
      <c r="A238" s="55" t="s">
        <v>2095</v>
      </c>
      <c r="B238" s="55" t="s">
        <v>2094</v>
      </c>
      <c r="C238" s="55">
        <v>18043</v>
      </c>
      <c r="D238" s="55">
        <v>4487.7297539397796</v>
      </c>
      <c r="E238" s="56"/>
    </row>
    <row r="239" spans="1:5" x14ac:dyDescent="0.2">
      <c r="A239" s="55" t="s">
        <v>2093</v>
      </c>
      <c r="B239" s="55" t="s">
        <v>2092</v>
      </c>
      <c r="C239" s="55">
        <v>18016</v>
      </c>
      <c r="D239" s="55">
        <v>4859.3252401621503</v>
      </c>
      <c r="E239" s="56"/>
    </row>
    <row r="240" spans="1:5" x14ac:dyDescent="0.2">
      <c r="A240" s="55" t="s">
        <v>2089</v>
      </c>
      <c r="B240" s="55" t="s">
        <v>2088</v>
      </c>
      <c r="C240" s="55">
        <v>17866</v>
      </c>
      <c r="D240" s="55">
        <v>4888.1908559120502</v>
      </c>
      <c r="E240" s="56"/>
    </row>
    <row r="241" spans="1:5" x14ac:dyDescent="0.2">
      <c r="A241" s="55" t="s">
        <v>2091</v>
      </c>
      <c r="B241" s="55" t="s">
        <v>2090</v>
      </c>
      <c r="C241" s="55">
        <v>17320</v>
      </c>
      <c r="D241" s="55">
        <v>4452.9303280944496</v>
      </c>
      <c r="E241" s="56"/>
    </row>
    <row r="242" spans="1:5" x14ac:dyDescent="0.2">
      <c r="A242" s="55" t="s">
        <v>2087</v>
      </c>
      <c r="B242" s="55" t="s">
        <v>2086</v>
      </c>
      <c r="C242" s="55">
        <v>17262</v>
      </c>
      <c r="D242" s="55">
        <v>5157.7529346627198</v>
      </c>
      <c r="E242" s="56"/>
    </row>
    <row r="243" spans="1:5" x14ac:dyDescent="0.2">
      <c r="A243" s="55" t="s">
        <v>2083</v>
      </c>
      <c r="B243" s="55" t="s">
        <v>2082</v>
      </c>
      <c r="C243" s="55">
        <v>17208</v>
      </c>
      <c r="D243" s="55">
        <v>4975.2436591390597</v>
      </c>
      <c r="E243" s="56"/>
    </row>
    <row r="244" spans="1:5" x14ac:dyDescent="0.2">
      <c r="A244" s="55" t="s">
        <v>2085</v>
      </c>
      <c r="B244" s="55" t="s">
        <v>2084</v>
      </c>
      <c r="C244" s="55">
        <v>16683</v>
      </c>
      <c r="D244" s="55">
        <v>3878.80460821717</v>
      </c>
      <c r="E244" s="56"/>
    </row>
    <row r="245" spans="1:5" x14ac:dyDescent="0.2">
      <c r="A245" s="55" t="s">
        <v>2077</v>
      </c>
      <c r="B245" s="55" t="s">
        <v>2076</v>
      </c>
      <c r="C245" s="55">
        <v>16681</v>
      </c>
      <c r="D245" s="55">
        <v>5578.8736899401401</v>
      </c>
      <c r="E245" s="56"/>
    </row>
    <row r="246" spans="1:5" x14ac:dyDescent="0.2">
      <c r="A246" s="55" t="s">
        <v>2079</v>
      </c>
      <c r="B246" s="55" t="s">
        <v>2078</v>
      </c>
      <c r="C246" s="55">
        <v>16654</v>
      </c>
      <c r="D246" s="55">
        <v>4899.5151997641397</v>
      </c>
      <c r="E246" s="56"/>
    </row>
    <row r="247" spans="1:5" x14ac:dyDescent="0.2">
      <c r="A247" s="55" t="s">
        <v>2081</v>
      </c>
      <c r="B247" s="55" t="s">
        <v>2080</v>
      </c>
      <c r="C247" s="55">
        <v>16552</v>
      </c>
      <c r="D247" s="55">
        <v>5074.6482223256098</v>
      </c>
      <c r="E247" s="56"/>
    </row>
    <row r="248" spans="1:5" x14ac:dyDescent="0.2">
      <c r="A248" s="55" t="s">
        <v>2075</v>
      </c>
      <c r="B248" s="55" t="s">
        <v>2074</v>
      </c>
      <c r="C248" s="55">
        <v>16431</v>
      </c>
      <c r="D248" s="55">
        <v>5638.0897689112198</v>
      </c>
      <c r="E248" s="56"/>
    </row>
    <row r="249" spans="1:5" x14ac:dyDescent="0.2">
      <c r="A249" s="55" t="s">
        <v>2073</v>
      </c>
      <c r="B249" s="55" t="s">
        <v>2072</v>
      </c>
      <c r="C249" s="55">
        <v>16333</v>
      </c>
      <c r="D249" s="55">
        <v>4397.4278090609196</v>
      </c>
      <c r="E249" s="56"/>
    </row>
    <row r="250" spans="1:5" x14ac:dyDescent="0.2">
      <c r="A250" s="55" t="s">
        <v>2071</v>
      </c>
      <c r="B250" s="55" t="s">
        <v>2070</v>
      </c>
      <c r="C250" s="55">
        <v>16094</v>
      </c>
      <c r="D250" s="55">
        <v>5362.9192117633502</v>
      </c>
      <c r="E250" s="56"/>
    </row>
    <row r="251" spans="1:5" x14ac:dyDescent="0.2">
      <c r="A251" s="55" t="s">
        <v>2065</v>
      </c>
      <c r="B251" s="55" t="s">
        <v>2064</v>
      </c>
      <c r="C251" s="55">
        <v>15679</v>
      </c>
      <c r="D251" s="55">
        <v>5683.75074006665</v>
      </c>
      <c r="E251" s="56"/>
    </row>
    <row r="252" spans="1:5" x14ac:dyDescent="0.2">
      <c r="A252" s="55" t="s">
        <v>2063</v>
      </c>
      <c r="B252" s="55" t="s">
        <v>2062</v>
      </c>
      <c r="C252" s="55">
        <v>15563</v>
      </c>
      <c r="D252" s="55">
        <v>5717.6588328793596</v>
      </c>
      <c r="E252" s="56"/>
    </row>
    <row r="253" spans="1:5" x14ac:dyDescent="0.2">
      <c r="A253" s="55" t="s">
        <v>2061</v>
      </c>
      <c r="B253" s="55" t="s">
        <v>2060</v>
      </c>
      <c r="C253" s="55">
        <v>15478</v>
      </c>
      <c r="D253" s="55">
        <v>4662.9799539122896</v>
      </c>
      <c r="E253" s="56"/>
    </row>
    <row r="254" spans="1:5" x14ac:dyDescent="0.2">
      <c r="A254" s="55" t="s">
        <v>2069</v>
      </c>
      <c r="B254" s="55" t="s">
        <v>2068</v>
      </c>
      <c r="C254" s="55">
        <v>15428</v>
      </c>
      <c r="D254" s="55">
        <v>5286.2671055964602</v>
      </c>
      <c r="E254" s="56"/>
    </row>
    <row r="255" spans="1:5" x14ac:dyDescent="0.2">
      <c r="A255" s="55" t="s">
        <v>2067</v>
      </c>
      <c r="B255" s="55" t="s">
        <v>2066</v>
      </c>
      <c r="C255" s="55">
        <v>15426</v>
      </c>
      <c r="D255" s="55">
        <v>4983.6975026376304</v>
      </c>
      <c r="E255" s="56"/>
    </row>
    <row r="256" spans="1:5" x14ac:dyDescent="0.2">
      <c r="A256" s="55" t="s">
        <v>2057</v>
      </c>
      <c r="B256" s="55" t="s">
        <v>2056</v>
      </c>
      <c r="C256" s="55">
        <v>15325</v>
      </c>
      <c r="D256" s="55">
        <v>4807.4320502849096</v>
      </c>
      <c r="E256" s="56"/>
    </row>
    <row r="257" spans="1:5" x14ac:dyDescent="0.2">
      <c r="A257" s="55" t="s">
        <v>2055</v>
      </c>
      <c r="B257" s="55" t="s">
        <v>2054</v>
      </c>
      <c r="C257" s="55">
        <v>14881</v>
      </c>
      <c r="D257" s="55">
        <v>5071.2980558910604</v>
      </c>
      <c r="E257" s="56"/>
    </row>
    <row r="258" spans="1:5" x14ac:dyDescent="0.2">
      <c r="A258" s="55" t="s">
        <v>2053</v>
      </c>
      <c r="B258" s="55" t="s">
        <v>2052</v>
      </c>
      <c r="C258" s="55">
        <v>14750</v>
      </c>
      <c r="D258" s="55">
        <v>5125.9554042299296</v>
      </c>
      <c r="E258" s="56"/>
    </row>
    <row r="259" spans="1:5" x14ac:dyDescent="0.2">
      <c r="A259" s="55" t="s">
        <v>2059</v>
      </c>
      <c r="B259" s="55" t="s">
        <v>2058</v>
      </c>
      <c r="C259" s="55">
        <v>14720</v>
      </c>
      <c r="D259" s="55">
        <v>4884.3603403876896</v>
      </c>
      <c r="E259" s="56"/>
    </row>
    <row r="260" spans="1:5" x14ac:dyDescent="0.2">
      <c r="A260" s="55" t="s">
        <v>2051</v>
      </c>
      <c r="B260" s="55" t="s">
        <v>2050</v>
      </c>
      <c r="C260" s="55">
        <v>14291</v>
      </c>
      <c r="D260" s="55">
        <v>5210.07045905222</v>
      </c>
      <c r="E260" s="56"/>
    </row>
    <row r="261" spans="1:5" x14ac:dyDescent="0.2">
      <c r="A261" s="55" t="s">
        <v>2049</v>
      </c>
      <c r="B261" s="55" t="s">
        <v>2048</v>
      </c>
      <c r="C261" s="55">
        <v>14042</v>
      </c>
      <c r="D261" s="55">
        <v>5022.5166021628402</v>
      </c>
      <c r="E261" s="56"/>
    </row>
    <row r="262" spans="1:5" x14ac:dyDescent="0.2">
      <c r="A262" s="55" t="s">
        <v>2047</v>
      </c>
      <c r="B262" s="55" t="s">
        <v>2046</v>
      </c>
      <c r="C262" s="55">
        <v>13965</v>
      </c>
      <c r="D262" s="55">
        <v>5804.1911253574899</v>
      </c>
      <c r="E262" s="56"/>
    </row>
    <row r="263" spans="1:5" x14ac:dyDescent="0.2">
      <c r="A263" s="55" t="s">
        <v>2043</v>
      </c>
      <c r="B263" s="55" t="s">
        <v>2042</v>
      </c>
      <c r="C263" s="55">
        <v>13800</v>
      </c>
      <c r="D263" s="55">
        <v>5240.0777208924601</v>
      </c>
      <c r="E263" s="56"/>
    </row>
    <row r="264" spans="1:5" x14ac:dyDescent="0.2">
      <c r="A264" s="55" t="s">
        <v>2045</v>
      </c>
      <c r="B264" s="55" t="s">
        <v>2044</v>
      </c>
      <c r="C264" s="55">
        <v>13546</v>
      </c>
      <c r="D264" s="55">
        <v>6631.9786861865696</v>
      </c>
      <c r="E264" s="56"/>
    </row>
    <row r="265" spans="1:5" x14ac:dyDescent="0.2">
      <c r="A265" s="55" t="s">
        <v>2041</v>
      </c>
      <c r="B265" s="55" t="s">
        <v>2040</v>
      </c>
      <c r="C265" s="55">
        <v>12767</v>
      </c>
      <c r="D265" s="55">
        <v>6258.9579921618297</v>
      </c>
      <c r="E265" s="56"/>
    </row>
    <row r="266" spans="1:5" x14ac:dyDescent="0.2">
      <c r="A266" s="55" t="s">
        <v>2039</v>
      </c>
      <c r="B266" s="55" t="s">
        <v>2038</v>
      </c>
      <c r="C266" s="55">
        <v>12597</v>
      </c>
      <c r="D266" s="55">
        <v>5212.7756172155496</v>
      </c>
      <c r="E266" s="56"/>
    </row>
    <row r="267" spans="1:5" x14ac:dyDescent="0.2">
      <c r="A267" s="55" t="s">
        <v>2035</v>
      </c>
      <c r="B267" s="55" t="s">
        <v>2034</v>
      </c>
      <c r="C267" s="55">
        <v>12154</v>
      </c>
      <c r="D267" s="55">
        <v>5348.4692162896299</v>
      </c>
      <c r="E267" s="56"/>
    </row>
    <row r="268" spans="1:5" x14ac:dyDescent="0.2">
      <c r="A268" s="55" t="s">
        <v>2033</v>
      </c>
      <c r="B268" s="55" t="s">
        <v>2032</v>
      </c>
      <c r="C268" s="55">
        <v>12049</v>
      </c>
      <c r="D268" s="55">
        <v>5153.0598165991796</v>
      </c>
      <c r="E268" s="56"/>
    </row>
    <row r="269" spans="1:5" x14ac:dyDescent="0.2">
      <c r="A269" s="55" t="s">
        <v>2037</v>
      </c>
      <c r="B269" s="55" t="s">
        <v>2036</v>
      </c>
      <c r="C269" s="55">
        <v>11951</v>
      </c>
      <c r="D269" s="55">
        <v>6304.6948360998103</v>
      </c>
      <c r="E269" s="56"/>
    </row>
    <row r="270" spans="1:5" x14ac:dyDescent="0.2">
      <c r="A270" s="55" t="s">
        <v>2029</v>
      </c>
      <c r="B270" s="55" t="s">
        <v>2028</v>
      </c>
      <c r="C270" s="55">
        <v>11941</v>
      </c>
      <c r="D270" s="55">
        <v>5108.8519327280301</v>
      </c>
      <c r="E270" s="56"/>
    </row>
    <row r="271" spans="1:5" x14ac:dyDescent="0.2">
      <c r="A271" s="55" t="s">
        <v>2027</v>
      </c>
      <c r="B271" s="55" t="s">
        <v>2026</v>
      </c>
      <c r="C271" s="55">
        <v>11705</v>
      </c>
      <c r="D271" s="55">
        <v>5420.8458789429096</v>
      </c>
      <c r="E271" s="56"/>
    </row>
    <row r="272" spans="1:5" x14ac:dyDescent="0.2">
      <c r="A272" s="55" t="s">
        <v>2025</v>
      </c>
      <c r="B272" s="55" t="s">
        <v>2024</v>
      </c>
      <c r="C272" s="55">
        <v>11629</v>
      </c>
      <c r="D272" s="55">
        <v>5204.8720492505799</v>
      </c>
      <c r="E272" s="56"/>
    </row>
    <row r="273" spans="1:5" x14ac:dyDescent="0.2">
      <c r="A273" s="55" t="s">
        <v>2031</v>
      </c>
      <c r="B273" s="55" t="s">
        <v>2030</v>
      </c>
      <c r="C273" s="55">
        <v>11363</v>
      </c>
      <c r="D273" s="55">
        <v>4885.0823062397003</v>
      </c>
      <c r="E273" s="56"/>
    </row>
    <row r="274" spans="1:5" x14ac:dyDescent="0.2">
      <c r="A274" s="55" t="s">
        <v>2023</v>
      </c>
      <c r="B274" s="55" t="s">
        <v>2022</v>
      </c>
      <c r="C274" s="55">
        <v>11263</v>
      </c>
      <c r="D274" s="55">
        <v>5349.00302038063</v>
      </c>
      <c r="E274" s="56"/>
    </row>
    <row r="275" spans="1:5" x14ac:dyDescent="0.2">
      <c r="A275" s="55" t="s">
        <v>2019</v>
      </c>
      <c r="B275" s="55" t="s">
        <v>2018</v>
      </c>
      <c r="C275" s="55">
        <v>11123</v>
      </c>
      <c r="D275" s="55">
        <v>5584.6866396013002</v>
      </c>
      <c r="E275" s="56"/>
    </row>
    <row r="276" spans="1:5" x14ac:dyDescent="0.2">
      <c r="A276" s="55" t="s">
        <v>2021</v>
      </c>
      <c r="B276" s="55" t="s">
        <v>2020</v>
      </c>
      <c r="C276" s="55">
        <v>11066</v>
      </c>
      <c r="D276" s="55">
        <v>5774.9993574258497</v>
      </c>
      <c r="E276" s="56"/>
    </row>
    <row r="277" spans="1:5" x14ac:dyDescent="0.2">
      <c r="A277" s="55" t="s">
        <v>2015</v>
      </c>
      <c r="B277" s="55" t="s">
        <v>2014</v>
      </c>
      <c r="C277" s="55">
        <v>10840</v>
      </c>
      <c r="D277" s="55">
        <v>5439.8509687798496</v>
      </c>
      <c r="E277" s="56"/>
    </row>
    <row r="278" spans="1:5" x14ac:dyDescent="0.2">
      <c r="A278" s="55" t="s">
        <v>2017</v>
      </c>
      <c r="B278" s="55" t="s">
        <v>2016</v>
      </c>
      <c r="C278" s="55">
        <v>10619</v>
      </c>
      <c r="D278" s="55">
        <v>5698.6846960775101</v>
      </c>
      <c r="E278" s="56"/>
    </row>
    <row r="279" spans="1:5" x14ac:dyDescent="0.2">
      <c r="A279" s="55" t="s">
        <v>2003</v>
      </c>
      <c r="B279" s="55" t="s">
        <v>2002</v>
      </c>
      <c r="C279" s="55">
        <v>10250</v>
      </c>
      <c r="D279" s="55">
        <v>5610.4024207812199</v>
      </c>
      <c r="E279" s="56"/>
    </row>
    <row r="280" spans="1:5" x14ac:dyDescent="0.2">
      <c r="A280" s="55" t="s">
        <v>2013</v>
      </c>
      <c r="B280" s="55" t="s">
        <v>2012</v>
      </c>
      <c r="C280" s="55">
        <v>10217</v>
      </c>
      <c r="D280" s="55">
        <v>5228.2852787465399</v>
      </c>
      <c r="E280" s="56"/>
    </row>
    <row r="281" spans="1:5" x14ac:dyDescent="0.2">
      <c r="A281" s="55" t="s">
        <v>2011</v>
      </c>
      <c r="B281" s="55" t="s">
        <v>2010</v>
      </c>
      <c r="C281" s="55">
        <v>10049</v>
      </c>
      <c r="D281" s="55">
        <v>5700.3195629563097</v>
      </c>
      <c r="E281" s="56"/>
    </row>
    <row r="282" spans="1:5" x14ac:dyDescent="0.2">
      <c r="A282" s="55" t="s">
        <v>2007</v>
      </c>
      <c r="B282" s="55" t="s">
        <v>2006</v>
      </c>
      <c r="C282" s="55">
        <v>10047</v>
      </c>
      <c r="D282" s="55">
        <v>5163.6567920611797</v>
      </c>
      <c r="E282" s="56"/>
    </row>
    <row r="283" spans="1:5" x14ac:dyDescent="0.2">
      <c r="A283" s="55" t="s">
        <v>1997</v>
      </c>
      <c r="B283" s="55" t="s">
        <v>1996</v>
      </c>
      <c r="C283" s="55">
        <v>9727</v>
      </c>
      <c r="D283" s="55">
        <v>5565.1413626260401</v>
      </c>
      <c r="E283" s="56"/>
    </row>
    <row r="284" spans="1:5" x14ac:dyDescent="0.2">
      <c r="A284" s="55" t="s">
        <v>2005</v>
      </c>
      <c r="B284" s="55" t="s">
        <v>2004</v>
      </c>
      <c r="C284" s="55">
        <v>9626</v>
      </c>
      <c r="D284" s="55">
        <v>5975.6375264727403</v>
      </c>
      <c r="E284" s="56"/>
    </row>
    <row r="285" spans="1:5" x14ac:dyDescent="0.2">
      <c r="A285" s="55" t="s">
        <v>2001</v>
      </c>
      <c r="B285" s="55" t="s">
        <v>2000</v>
      </c>
      <c r="C285" s="55">
        <v>9587</v>
      </c>
      <c r="D285" s="55">
        <v>5512.2545231696304</v>
      </c>
      <c r="E285" s="56"/>
    </row>
    <row r="286" spans="1:5" x14ac:dyDescent="0.2">
      <c r="A286" s="55" t="s">
        <v>1993</v>
      </c>
      <c r="B286" s="55" t="s">
        <v>1992</v>
      </c>
      <c r="C286" s="55">
        <v>9584</v>
      </c>
      <c r="D286" s="55">
        <v>5703.7446182959402</v>
      </c>
      <c r="E286" s="56"/>
    </row>
    <row r="287" spans="1:5" x14ac:dyDescent="0.2">
      <c r="A287" s="55" t="s">
        <v>1991</v>
      </c>
      <c r="B287" s="55" t="s">
        <v>1990</v>
      </c>
      <c r="C287" s="55">
        <v>9407</v>
      </c>
      <c r="D287" s="55">
        <v>5745.7514627198198</v>
      </c>
      <c r="E287" s="56"/>
    </row>
    <row r="288" spans="1:5" x14ac:dyDescent="0.2">
      <c r="A288" s="55" t="s">
        <v>1999</v>
      </c>
      <c r="B288" s="55" t="s">
        <v>1998</v>
      </c>
      <c r="C288" s="55">
        <v>9381</v>
      </c>
      <c r="D288" s="55">
        <v>4367.5571050216004</v>
      </c>
      <c r="E288" s="56"/>
    </row>
    <row r="289" spans="1:5" x14ac:dyDescent="0.2">
      <c r="A289" s="55" t="s">
        <v>1987</v>
      </c>
      <c r="B289" s="55" t="s">
        <v>1986</v>
      </c>
      <c r="C289" s="55">
        <v>9355</v>
      </c>
      <c r="D289" s="55">
        <v>5932.8885207219701</v>
      </c>
      <c r="E289" s="56"/>
    </row>
    <row r="290" spans="1:5" x14ac:dyDescent="0.2">
      <c r="A290" s="55" t="s">
        <v>1995</v>
      </c>
      <c r="B290" s="55" t="s">
        <v>1994</v>
      </c>
      <c r="C290" s="55">
        <v>9222</v>
      </c>
      <c r="D290" s="55">
        <v>6452.4451715263604</v>
      </c>
      <c r="E290" s="56"/>
    </row>
    <row r="291" spans="1:5" x14ac:dyDescent="0.2">
      <c r="A291" s="55" t="s">
        <v>1989</v>
      </c>
      <c r="B291" s="55" t="s">
        <v>1988</v>
      </c>
      <c r="C291" s="55">
        <v>9206</v>
      </c>
      <c r="D291" s="55">
        <v>6433.1775833972797</v>
      </c>
      <c r="E291" s="56"/>
    </row>
    <row r="292" spans="1:5" x14ac:dyDescent="0.2">
      <c r="A292" s="55" t="s">
        <v>1979</v>
      </c>
      <c r="B292" s="55" t="s">
        <v>1978</v>
      </c>
      <c r="C292" s="55">
        <v>9072</v>
      </c>
      <c r="D292" s="55">
        <v>5927.3457028196099</v>
      </c>
      <c r="E292" s="56"/>
    </row>
    <row r="293" spans="1:5" x14ac:dyDescent="0.2">
      <c r="A293" s="55" t="s">
        <v>1977</v>
      </c>
      <c r="B293" s="55" t="s">
        <v>1976</v>
      </c>
      <c r="C293" s="55">
        <v>8932</v>
      </c>
      <c r="D293" s="55">
        <v>5042.8889171207302</v>
      </c>
      <c r="E293" s="56"/>
    </row>
    <row r="294" spans="1:5" x14ac:dyDescent="0.2">
      <c r="A294" s="55" t="s">
        <v>1983</v>
      </c>
      <c r="B294" s="55" t="s">
        <v>1982</v>
      </c>
      <c r="C294" s="55">
        <v>8913</v>
      </c>
      <c r="D294" s="55">
        <v>6074.0623183972002</v>
      </c>
      <c r="E294" s="56"/>
    </row>
    <row r="295" spans="1:5" x14ac:dyDescent="0.2">
      <c r="A295" s="55" t="s">
        <v>1985</v>
      </c>
      <c r="B295" s="55" t="s">
        <v>1984</v>
      </c>
      <c r="C295" s="55">
        <v>8873</v>
      </c>
      <c r="D295" s="55">
        <v>4989.6773770529799</v>
      </c>
      <c r="E295" s="56"/>
    </row>
    <row r="296" spans="1:5" x14ac:dyDescent="0.2">
      <c r="A296" s="55" t="s">
        <v>1981</v>
      </c>
      <c r="B296" s="55" t="s">
        <v>1980</v>
      </c>
      <c r="C296" s="55">
        <v>8751</v>
      </c>
      <c r="D296" s="55">
        <v>4896.3666331642698</v>
      </c>
      <c r="E296" s="56"/>
    </row>
    <row r="297" spans="1:5" x14ac:dyDescent="0.2">
      <c r="A297" s="55" t="s">
        <v>1975</v>
      </c>
      <c r="B297" s="55" t="s">
        <v>1974</v>
      </c>
      <c r="C297" s="55">
        <v>8722</v>
      </c>
      <c r="D297" s="55">
        <v>5592.8801383206101</v>
      </c>
      <c r="E297" s="56"/>
    </row>
    <row r="298" spans="1:5" x14ac:dyDescent="0.2">
      <c r="A298" s="55" t="s">
        <v>1971</v>
      </c>
      <c r="B298" s="55" t="s">
        <v>1970</v>
      </c>
      <c r="C298" s="55">
        <v>8396</v>
      </c>
      <c r="D298" s="55">
        <v>6665.4297988130702</v>
      </c>
      <c r="E298" s="56"/>
    </row>
    <row r="299" spans="1:5" x14ac:dyDescent="0.2">
      <c r="A299" s="55" t="s">
        <v>1973</v>
      </c>
      <c r="B299" s="55" t="s">
        <v>1972</v>
      </c>
      <c r="C299" s="55">
        <v>8216</v>
      </c>
      <c r="D299" s="55">
        <v>5414.5755714589004</v>
      </c>
      <c r="E299" s="56"/>
    </row>
    <row r="300" spans="1:5" x14ac:dyDescent="0.2">
      <c r="A300" s="55" t="s">
        <v>1969</v>
      </c>
      <c r="B300" s="55" t="s">
        <v>1968</v>
      </c>
      <c r="C300" s="55">
        <v>8050</v>
      </c>
      <c r="D300" s="55">
        <v>6087.4591788996204</v>
      </c>
      <c r="E300" s="56"/>
    </row>
    <row r="301" spans="1:5" x14ac:dyDescent="0.2">
      <c r="A301" s="55" t="s">
        <v>1967</v>
      </c>
      <c r="B301" s="55" t="s">
        <v>1966</v>
      </c>
      <c r="C301" s="55">
        <v>7989</v>
      </c>
      <c r="D301" s="55">
        <v>5801.53484101295</v>
      </c>
      <c r="E301" s="56"/>
    </row>
    <row r="302" spans="1:5" x14ac:dyDescent="0.2">
      <c r="A302" s="55" t="s">
        <v>2009</v>
      </c>
      <c r="B302" s="55" t="s">
        <v>2008</v>
      </c>
      <c r="C302" s="55">
        <v>7764</v>
      </c>
      <c r="D302" s="55">
        <v>7915.2591751748896</v>
      </c>
      <c r="E302" s="56"/>
    </row>
    <row r="303" spans="1:5" x14ac:dyDescent="0.2">
      <c r="A303" s="55" t="s">
        <v>1961</v>
      </c>
      <c r="B303" s="55" t="s">
        <v>1960</v>
      </c>
      <c r="C303" s="55">
        <v>7746</v>
      </c>
      <c r="D303" s="55">
        <v>6423.2295418266503</v>
      </c>
      <c r="E303" s="56"/>
    </row>
    <row r="304" spans="1:5" x14ac:dyDescent="0.2">
      <c r="A304" s="55" t="s">
        <v>1965</v>
      </c>
      <c r="B304" s="55" t="s">
        <v>1964</v>
      </c>
      <c r="C304" s="55">
        <v>7636</v>
      </c>
      <c r="D304" s="55">
        <v>5066.8472528847997</v>
      </c>
      <c r="E304" s="56"/>
    </row>
    <row r="305" spans="1:5" x14ac:dyDescent="0.2">
      <c r="A305" s="55" t="s">
        <v>1963</v>
      </c>
      <c r="B305" s="55" t="s">
        <v>1962</v>
      </c>
      <c r="C305" s="55">
        <v>7612</v>
      </c>
      <c r="D305" s="55">
        <v>6081.1346176980996</v>
      </c>
      <c r="E305" s="56"/>
    </row>
    <row r="306" spans="1:5" x14ac:dyDescent="0.2">
      <c r="A306" s="55" t="s">
        <v>1959</v>
      </c>
      <c r="B306" s="55" t="s">
        <v>1958</v>
      </c>
      <c r="C306" s="55">
        <v>7428</v>
      </c>
      <c r="D306" s="55">
        <v>5872.7894386642802</v>
      </c>
      <c r="E306" s="56"/>
    </row>
    <row r="307" spans="1:5" x14ac:dyDescent="0.2">
      <c r="A307" s="55" t="s">
        <v>1955</v>
      </c>
      <c r="B307" s="55" t="s">
        <v>1954</v>
      </c>
      <c r="C307" s="55">
        <v>7355</v>
      </c>
      <c r="D307" s="55">
        <v>6122.4154327198403</v>
      </c>
      <c r="E307" s="56"/>
    </row>
    <row r="308" spans="1:5" x14ac:dyDescent="0.2">
      <c r="A308" s="55" t="s">
        <v>1953</v>
      </c>
      <c r="B308" s="55" t="s">
        <v>1952</v>
      </c>
      <c r="C308" s="55">
        <v>7108</v>
      </c>
      <c r="D308" s="55">
        <v>5572.1769236325099</v>
      </c>
      <c r="E308" s="56"/>
    </row>
    <row r="309" spans="1:5" x14ac:dyDescent="0.2">
      <c r="A309" s="55" t="s">
        <v>1951</v>
      </c>
      <c r="B309" s="55" t="s">
        <v>1950</v>
      </c>
      <c r="C309" s="55">
        <v>7022</v>
      </c>
      <c r="D309" s="55">
        <v>6095.3855007809398</v>
      </c>
      <c r="E309" s="56"/>
    </row>
    <row r="310" spans="1:5" x14ac:dyDescent="0.2">
      <c r="A310" s="55" t="s">
        <v>1945</v>
      </c>
      <c r="B310" s="55" t="s">
        <v>1944</v>
      </c>
      <c r="C310" s="55">
        <v>6806</v>
      </c>
      <c r="D310" s="55">
        <v>6253.0406505859</v>
      </c>
      <c r="E310" s="56"/>
    </row>
    <row r="311" spans="1:5" x14ac:dyDescent="0.2">
      <c r="A311" s="55" t="s">
        <v>1949</v>
      </c>
      <c r="B311" s="55" t="s">
        <v>1948</v>
      </c>
      <c r="C311" s="55">
        <v>6787</v>
      </c>
      <c r="D311" s="55">
        <v>5718.11801140644</v>
      </c>
      <c r="E311" s="56"/>
    </row>
    <row r="312" spans="1:5" x14ac:dyDescent="0.2">
      <c r="A312" s="55" t="s">
        <v>1941</v>
      </c>
      <c r="B312" s="55" t="s">
        <v>1940</v>
      </c>
      <c r="C312" s="55">
        <v>6705</v>
      </c>
      <c r="D312" s="55">
        <v>6001.2168062086403</v>
      </c>
      <c r="E312" s="56"/>
    </row>
    <row r="313" spans="1:5" x14ac:dyDescent="0.2">
      <c r="A313" s="55" t="s">
        <v>1943</v>
      </c>
      <c r="B313" s="55" t="s">
        <v>1942</v>
      </c>
      <c r="C313" s="55">
        <v>6664</v>
      </c>
      <c r="D313" s="55">
        <v>5455.9627373232897</v>
      </c>
      <c r="E313" s="56"/>
    </row>
    <row r="314" spans="1:5" x14ac:dyDescent="0.2">
      <c r="A314" s="55" t="s">
        <v>1947</v>
      </c>
      <c r="B314" s="55" t="s">
        <v>1946</v>
      </c>
      <c r="C314" s="55">
        <v>6649</v>
      </c>
      <c r="D314" s="55">
        <v>5997.6711301651203</v>
      </c>
      <c r="E314" s="56"/>
    </row>
    <row r="315" spans="1:5" x14ac:dyDescent="0.2">
      <c r="A315" s="55" t="s">
        <v>1939</v>
      </c>
      <c r="B315" s="55" t="s">
        <v>1938</v>
      </c>
      <c r="C315" s="55">
        <v>6521</v>
      </c>
      <c r="D315" s="55">
        <v>6647.2652944812398</v>
      </c>
      <c r="E315" s="56"/>
    </row>
    <row r="316" spans="1:5" x14ac:dyDescent="0.2">
      <c r="A316" s="55" t="s">
        <v>1937</v>
      </c>
      <c r="B316" s="55" t="s">
        <v>1936</v>
      </c>
      <c r="C316" s="55">
        <v>6421</v>
      </c>
      <c r="D316" s="55">
        <v>6301.21797146265</v>
      </c>
      <c r="E316" s="56"/>
    </row>
    <row r="317" spans="1:5" x14ac:dyDescent="0.2">
      <c r="A317" s="55" t="s">
        <v>1957</v>
      </c>
      <c r="B317" s="55" t="s">
        <v>1956</v>
      </c>
      <c r="C317" s="55">
        <v>6404</v>
      </c>
      <c r="D317" s="55">
        <v>6219.75033827281</v>
      </c>
      <c r="E317" s="56"/>
    </row>
    <row r="318" spans="1:5" x14ac:dyDescent="0.2">
      <c r="A318" s="55" t="s">
        <v>1933</v>
      </c>
      <c r="B318" s="55" t="s">
        <v>1932</v>
      </c>
      <c r="C318" s="55">
        <v>6266</v>
      </c>
      <c r="D318" s="55">
        <v>5861.0246410420596</v>
      </c>
      <c r="E318" s="56"/>
    </row>
    <row r="319" spans="1:5" x14ac:dyDescent="0.2">
      <c r="A319" s="55" t="s">
        <v>1931</v>
      </c>
      <c r="B319" s="55" t="s">
        <v>1930</v>
      </c>
      <c r="C319" s="55">
        <v>5988</v>
      </c>
      <c r="D319" s="55">
        <v>5699.1750149622903</v>
      </c>
      <c r="E319" s="56"/>
    </row>
    <row r="320" spans="1:5" x14ac:dyDescent="0.2">
      <c r="A320" s="55" t="s">
        <v>1919</v>
      </c>
      <c r="B320" s="55" t="s">
        <v>1918</v>
      </c>
      <c r="C320" s="55">
        <v>5910</v>
      </c>
      <c r="D320" s="55">
        <v>5959.7455677226399</v>
      </c>
      <c r="E320" s="56"/>
    </row>
    <row r="321" spans="1:5" x14ac:dyDescent="0.2">
      <c r="A321" s="55" t="s">
        <v>1925</v>
      </c>
      <c r="B321" s="55" t="s">
        <v>1924</v>
      </c>
      <c r="C321" s="55">
        <v>5903</v>
      </c>
      <c r="D321" s="55">
        <v>5845.6984673513698</v>
      </c>
      <c r="E321" s="56"/>
    </row>
    <row r="322" spans="1:5" x14ac:dyDescent="0.2">
      <c r="A322" s="55" t="s">
        <v>1929</v>
      </c>
      <c r="B322" s="55" t="s">
        <v>1928</v>
      </c>
      <c r="C322" s="55">
        <v>5875</v>
      </c>
      <c r="D322" s="55">
        <v>5355.6277531690503</v>
      </c>
      <c r="E322" s="56"/>
    </row>
    <row r="323" spans="1:5" x14ac:dyDescent="0.2">
      <c r="A323" s="55" t="s">
        <v>1921</v>
      </c>
      <c r="B323" s="55" t="s">
        <v>1920</v>
      </c>
      <c r="C323" s="55">
        <v>5842</v>
      </c>
      <c r="D323" s="55">
        <v>5953.8021884100399</v>
      </c>
      <c r="E323" s="56"/>
    </row>
    <row r="324" spans="1:5" x14ac:dyDescent="0.2">
      <c r="A324" s="55" t="s">
        <v>1923</v>
      </c>
      <c r="B324" s="55" t="s">
        <v>1922</v>
      </c>
      <c r="C324" s="55">
        <v>5786</v>
      </c>
      <c r="D324" s="55">
        <v>6233.7506783884101</v>
      </c>
      <c r="E324" s="56"/>
    </row>
    <row r="325" spans="1:5" x14ac:dyDescent="0.2">
      <c r="A325" s="55" t="s">
        <v>1927</v>
      </c>
      <c r="B325" s="55" t="s">
        <v>1926</v>
      </c>
      <c r="C325" s="55">
        <v>5780</v>
      </c>
      <c r="D325" s="55">
        <v>5990.3950383811898</v>
      </c>
      <c r="E325" s="56"/>
    </row>
    <row r="326" spans="1:5" x14ac:dyDescent="0.2">
      <c r="A326" s="55" t="s">
        <v>1935</v>
      </c>
      <c r="B326" s="55" t="s">
        <v>1934</v>
      </c>
      <c r="C326" s="55">
        <v>5625</v>
      </c>
      <c r="D326" s="55">
        <v>6121.5228126640204</v>
      </c>
      <c r="E326" s="56"/>
    </row>
    <row r="327" spans="1:5" x14ac:dyDescent="0.2">
      <c r="A327" s="55" t="s">
        <v>1915</v>
      </c>
      <c r="B327" s="55" t="s">
        <v>1914</v>
      </c>
      <c r="C327" s="55">
        <v>5544</v>
      </c>
      <c r="D327" s="55">
        <v>6170.1544085437999</v>
      </c>
      <c r="E327" s="56"/>
    </row>
    <row r="328" spans="1:5" x14ac:dyDescent="0.2">
      <c r="A328" s="55" t="s">
        <v>1911</v>
      </c>
      <c r="B328" s="55" t="s">
        <v>1910</v>
      </c>
      <c r="C328" s="55">
        <v>5542</v>
      </c>
      <c r="D328" s="55">
        <v>7092.69729182426</v>
      </c>
      <c r="E328" s="56"/>
    </row>
    <row r="329" spans="1:5" x14ac:dyDescent="0.2">
      <c r="A329" s="55" t="s">
        <v>1909</v>
      </c>
      <c r="B329" s="55" t="s">
        <v>1908</v>
      </c>
      <c r="C329" s="55">
        <v>5525</v>
      </c>
      <c r="D329" s="55">
        <v>5656.1663117804601</v>
      </c>
      <c r="E329" s="56"/>
    </row>
    <row r="330" spans="1:5" x14ac:dyDescent="0.2">
      <c r="A330" s="55" t="s">
        <v>1913</v>
      </c>
      <c r="B330" s="55" t="s">
        <v>1912</v>
      </c>
      <c r="C330" s="55">
        <v>5486</v>
      </c>
      <c r="D330" s="55">
        <v>6311.0863730482497</v>
      </c>
      <c r="E330" s="56"/>
    </row>
    <row r="331" spans="1:5" x14ac:dyDescent="0.2">
      <c r="A331" s="55" t="s">
        <v>1917</v>
      </c>
      <c r="B331" s="55" t="s">
        <v>1916</v>
      </c>
      <c r="C331" s="55">
        <v>5432</v>
      </c>
      <c r="D331" s="55">
        <v>6345.7615343520902</v>
      </c>
      <c r="E331" s="56"/>
    </row>
    <row r="332" spans="1:5" x14ac:dyDescent="0.2">
      <c r="A332" s="55" t="s">
        <v>1903</v>
      </c>
      <c r="B332" s="55" t="s">
        <v>1902</v>
      </c>
      <c r="C332" s="55">
        <v>5344</v>
      </c>
      <c r="D332" s="55">
        <v>6418.1884794278103</v>
      </c>
      <c r="E332" s="56"/>
    </row>
    <row r="333" spans="1:5" x14ac:dyDescent="0.2">
      <c r="A333" s="55" t="s">
        <v>1907</v>
      </c>
      <c r="B333" s="55" t="s">
        <v>1906</v>
      </c>
      <c r="C333" s="55">
        <v>5274</v>
      </c>
      <c r="D333" s="55">
        <v>6004.4605845779997</v>
      </c>
      <c r="E333" s="56"/>
    </row>
    <row r="334" spans="1:5" x14ac:dyDescent="0.2">
      <c r="A334" s="55" t="s">
        <v>1905</v>
      </c>
      <c r="B334" s="55" t="s">
        <v>1904</v>
      </c>
      <c r="C334" s="55">
        <v>5231</v>
      </c>
      <c r="D334" s="55">
        <v>3787.79977009514</v>
      </c>
      <c r="E334" s="56"/>
    </row>
    <row r="335" spans="1:5" x14ac:dyDescent="0.2">
      <c r="A335" s="55" t="s">
        <v>1899</v>
      </c>
      <c r="B335" s="55" t="s">
        <v>1898</v>
      </c>
      <c r="C335" s="55">
        <v>5006</v>
      </c>
      <c r="D335" s="55">
        <v>6222.4594441580002</v>
      </c>
      <c r="E335" s="56"/>
    </row>
    <row r="336" spans="1:5" x14ac:dyDescent="0.2">
      <c r="A336" s="55" t="s">
        <v>1897</v>
      </c>
      <c r="B336" s="55" t="s">
        <v>1896</v>
      </c>
      <c r="C336" s="55">
        <v>4964</v>
      </c>
      <c r="D336" s="55">
        <v>6609.9669927339301</v>
      </c>
      <c r="E336" s="56"/>
    </row>
    <row r="337" spans="1:5" x14ac:dyDescent="0.2">
      <c r="A337" s="55" t="s">
        <v>1901</v>
      </c>
      <c r="B337" s="55" t="s">
        <v>1900</v>
      </c>
      <c r="C337" s="55">
        <v>4919</v>
      </c>
      <c r="D337" s="55">
        <v>5580.1222331858498</v>
      </c>
      <c r="E337" s="56"/>
    </row>
    <row r="338" spans="1:5" x14ac:dyDescent="0.2">
      <c r="A338" s="55" t="s">
        <v>1893</v>
      </c>
      <c r="B338" s="55" t="s">
        <v>1892</v>
      </c>
      <c r="C338" s="55">
        <v>4770</v>
      </c>
      <c r="D338" s="55">
        <v>6630.4538797014602</v>
      </c>
      <c r="E338" s="56"/>
    </row>
    <row r="339" spans="1:5" x14ac:dyDescent="0.2">
      <c r="A339" s="55" t="s">
        <v>1891</v>
      </c>
      <c r="B339" s="55" t="s">
        <v>1890</v>
      </c>
      <c r="C339" s="55">
        <v>4612</v>
      </c>
      <c r="D339" s="55">
        <v>5763.1862420279203</v>
      </c>
      <c r="E339" s="56"/>
    </row>
    <row r="340" spans="1:5" x14ac:dyDescent="0.2">
      <c r="A340" s="55" t="s">
        <v>1895</v>
      </c>
      <c r="B340" s="55" t="s">
        <v>1894</v>
      </c>
      <c r="C340" s="55">
        <v>4445</v>
      </c>
      <c r="D340" s="55">
        <v>7540.8781076994801</v>
      </c>
      <c r="E340" s="56"/>
    </row>
    <row r="341" spans="1:5" x14ac:dyDescent="0.2">
      <c r="A341" s="55" t="s">
        <v>1889</v>
      </c>
      <c r="B341" s="55" t="s">
        <v>1888</v>
      </c>
      <c r="C341" s="55">
        <v>4242</v>
      </c>
      <c r="D341" s="55">
        <v>6174.7750739639496</v>
      </c>
      <c r="E341" s="56"/>
    </row>
    <row r="342" spans="1:5" x14ac:dyDescent="0.2">
      <c r="A342" s="55" t="s">
        <v>1887</v>
      </c>
      <c r="B342" s="55" t="s">
        <v>1886</v>
      </c>
      <c r="C342" s="55">
        <v>4176</v>
      </c>
      <c r="D342" s="55">
        <v>6899.6405377394603</v>
      </c>
      <c r="E342" s="56"/>
    </row>
    <row r="343" spans="1:5" x14ac:dyDescent="0.2">
      <c r="A343" s="55" t="s">
        <v>1875</v>
      </c>
      <c r="B343" s="55" t="s">
        <v>1874</v>
      </c>
      <c r="C343" s="55">
        <v>3978</v>
      </c>
      <c r="D343" s="55">
        <v>5833.5382061474402</v>
      </c>
      <c r="E343" s="56"/>
    </row>
    <row r="344" spans="1:5" x14ac:dyDescent="0.2">
      <c r="A344" s="55" t="s">
        <v>1881</v>
      </c>
      <c r="B344" s="55" t="s">
        <v>1880</v>
      </c>
      <c r="C344" s="55">
        <v>3961</v>
      </c>
      <c r="D344" s="55">
        <v>6443.2350728657302</v>
      </c>
      <c r="E344" s="56"/>
    </row>
    <row r="345" spans="1:5" x14ac:dyDescent="0.2">
      <c r="A345" s="55" t="s">
        <v>1879</v>
      </c>
      <c r="B345" s="55" t="s">
        <v>1878</v>
      </c>
      <c r="C345" s="55">
        <v>3960</v>
      </c>
      <c r="D345" s="55">
        <v>6242.0295585681197</v>
      </c>
      <c r="E345" s="56"/>
    </row>
    <row r="346" spans="1:5" x14ac:dyDescent="0.2">
      <c r="A346" s="55" t="s">
        <v>1883</v>
      </c>
      <c r="B346" s="55" t="s">
        <v>1882</v>
      </c>
      <c r="C346" s="55">
        <v>3925</v>
      </c>
      <c r="D346" s="55">
        <v>5694.9054174386201</v>
      </c>
      <c r="E346" s="56"/>
    </row>
    <row r="347" spans="1:5" x14ac:dyDescent="0.2">
      <c r="A347" s="55" t="s">
        <v>1873</v>
      </c>
      <c r="B347" s="55" t="s">
        <v>1872</v>
      </c>
      <c r="C347" s="55">
        <v>3895</v>
      </c>
      <c r="D347" s="55">
        <v>6539.10071896308</v>
      </c>
      <c r="E347" s="56"/>
    </row>
    <row r="348" spans="1:5" x14ac:dyDescent="0.2">
      <c r="A348" s="55" t="s">
        <v>1877</v>
      </c>
      <c r="B348" s="55" t="s">
        <v>1876</v>
      </c>
      <c r="C348" s="55">
        <v>3852</v>
      </c>
      <c r="D348" s="55">
        <v>6768.2303376158397</v>
      </c>
      <c r="E348" s="56"/>
    </row>
    <row r="349" spans="1:5" x14ac:dyDescent="0.2">
      <c r="A349" s="55" t="s">
        <v>1885</v>
      </c>
      <c r="B349" s="55" t="s">
        <v>1884</v>
      </c>
      <c r="C349" s="55">
        <v>3728</v>
      </c>
      <c r="D349" s="55">
        <v>5792.1705757109403</v>
      </c>
      <c r="E349" s="56"/>
    </row>
    <row r="350" spans="1:5" x14ac:dyDescent="0.2">
      <c r="A350" s="55" t="s">
        <v>1867</v>
      </c>
      <c r="B350" s="55" t="s">
        <v>1866</v>
      </c>
      <c r="C350" s="55">
        <v>3663</v>
      </c>
      <c r="D350" s="55">
        <v>6294.0823257943603</v>
      </c>
      <c r="E350" s="56"/>
    </row>
    <row r="351" spans="1:5" x14ac:dyDescent="0.2">
      <c r="A351" s="55" t="s">
        <v>1869</v>
      </c>
      <c r="B351" s="55" t="s">
        <v>1868</v>
      </c>
      <c r="C351" s="55">
        <v>3600</v>
      </c>
      <c r="D351" s="55">
        <v>6851.1725458617802</v>
      </c>
      <c r="E351" s="56"/>
    </row>
    <row r="352" spans="1:5" x14ac:dyDescent="0.2">
      <c r="A352" s="55" t="s">
        <v>1871</v>
      </c>
      <c r="B352" s="55" t="s">
        <v>1870</v>
      </c>
      <c r="C352" s="55">
        <v>3583</v>
      </c>
      <c r="D352" s="55">
        <v>5688.6242201454997</v>
      </c>
      <c r="E352" s="56"/>
    </row>
    <row r="353" spans="1:5" x14ac:dyDescent="0.2">
      <c r="A353" s="55" t="s">
        <v>1859</v>
      </c>
      <c r="B353" s="55" t="s">
        <v>1858</v>
      </c>
      <c r="C353" s="55">
        <v>3577</v>
      </c>
      <c r="D353" s="55">
        <v>6588.2164840503601</v>
      </c>
      <c r="E353" s="56"/>
    </row>
    <row r="354" spans="1:5" x14ac:dyDescent="0.2">
      <c r="A354" s="55" t="s">
        <v>1863</v>
      </c>
      <c r="B354" s="55" t="s">
        <v>1862</v>
      </c>
      <c r="C354" s="55">
        <v>3548</v>
      </c>
      <c r="D354" s="55">
        <v>6313.4861311488903</v>
      </c>
      <c r="E354" s="56"/>
    </row>
    <row r="355" spans="1:5" x14ac:dyDescent="0.2">
      <c r="A355" s="55" t="s">
        <v>1865</v>
      </c>
      <c r="B355" s="55" t="s">
        <v>1864</v>
      </c>
      <c r="C355" s="55">
        <v>3530</v>
      </c>
      <c r="D355" s="55">
        <v>6478.4457116841004</v>
      </c>
      <c r="E355" s="56"/>
    </row>
    <row r="356" spans="1:5" x14ac:dyDescent="0.2">
      <c r="A356" s="55" t="s">
        <v>1853</v>
      </c>
      <c r="B356" s="55" t="s">
        <v>1852</v>
      </c>
      <c r="C356" s="55">
        <v>3511</v>
      </c>
      <c r="D356" s="55">
        <v>6229.9629797734196</v>
      </c>
      <c r="E356" s="56"/>
    </row>
    <row r="357" spans="1:5" x14ac:dyDescent="0.2">
      <c r="A357" s="55" t="s">
        <v>1851</v>
      </c>
      <c r="B357" s="55" t="s">
        <v>1850</v>
      </c>
      <c r="C357" s="55">
        <v>3463</v>
      </c>
      <c r="D357" s="55">
        <v>6743.7056908864497</v>
      </c>
      <c r="E357" s="56"/>
    </row>
    <row r="358" spans="1:5" x14ac:dyDescent="0.2">
      <c r="A358" s="55" t="s">
        <v>1849</v>
      </c>
      <c r="B358" s="55" t="s">
        <v>1848</v>
      </c>
      <c r="C358" s="55">
        <v>3432</v>
      </c>
      <c r="D358" s="55">
        <v>6731.7424259748796</v>
      </c>
      <c r="E358" s="56"/>
    </row>
    <row r="359" spans="1:5" x14ac:dyDescent="0.2">
      <c r="A359" s="55" t="s">
        <v>1855</v>
      </c>
      <c r="B359" s="55" t="s">
        <v>1854</v>
      </c>
      <c r="C359" s="55">
        <v>3355</v>
      </c>
      <c r="D359" s="55">
        <v>6107.1961322037596</v>
      </c>
      <c r="E359" s="56"/>
    </row>
    <row r="360" spans="1:5" x14ac:dyDescent="0.2">
      <c r="A360" s="55" t="s">
        <v>1861</v>
      </c>
      <c r="B360" s="55" t="s">
        <v>1860</v>
      </c>
      <c r="C360" s="55">
        <v>3289</v>
      </c>
      <c r="D360" s="55">
        <v>5578.5583289096803</v>
      </c>
      <c r="E360" s="56"/>
    </row>
    <row r="361" spans="1:5" x14ac:dyDescent="0.2">
      <c r="A361" s="55" t="s">
        <v>1857</v>
      </c>
      <c r="B361" s="55" t="s">
        <v>1856</v>
      </c>
      <c r="C361" s="55">
        <v>3215</v>
      </c>
      <c r="D361" s="55">
        <v>6191.0075474023097</v>
      </c>
      <c r="E361" s="56"/>
    </row>
    <row r="362" spans="1:5" x14ac:dyDescent="0.2">
      <c r="A362" s="55" t="s">
        <v>1839</v>
      </c>
      <c r="B362" s="55" t="s">
        <v>1838</v>
      </c>
      <c r="C362" s="55">
        <v>3194</v>
      </c>
      <c r="D362" s="55">
        <v>5885.5715138442602</v>
      </c>
      <c r="E362" s="56"/>
    </row>
    <row r="363" spans="1:5" x14ac:dyDescent="0.2">
      <c r="A363" s="55" t="s">
        <v>1847</v>
      </c>
      <c r="B363" s="55" t="s">
        <v>1846</v>
      </c>
      <c r="C363" s="55">
        <v>3130</v>
      </c>
      <c r="D363" s="55">
        <v>7095.2406536192202</v>
      </c>
      <c r="E363" s="56"/>
    </row>
    <row r="364" spans="1:5" x14ac:dyDescent="0.2">
      <c r="A364" s="55" t="s">
        <v>1843</v>
      </c>
      <c r="B364" s="55" t="s">
        <v>1842</v>
      </c>
      <c r="C364" s="55">
        <v>3111</v>
      </c>
      <c r="D364" s="55">
        <v>6339.4915849567597</v>
      </c>
      <c r="E364" s="56"/>
    </row>
    <row r="365" spans="1:5" x14ac:dyDescent="0.2">
      <c r="A365" s="55" t="s">
        <v>1845</v>
      </c>
      <c r="B365" s="55" t="s">
        <v>1844</v>
      </c>
      <c r="C365" s="55">
        <v>3055</v>
      </c>
      <c r="D365" s="55">
        <v>5791.1153004994803</v>
      </c>
      <c r="E365" s="56"/>
    </row>
    <row r="366" spans="1:5" x14ac:dyDescent="0.2">
      <c r="A366" s="55" t="s">
        <v>1837</v>
      </c>
      <c r="B366" s="55" t="s">
        <v>1836</v>
      </c>
      <c r="C366" s="55">
        <v>3023</v>
      </c>
      <c r="D366" s="55">
        <v>6617.1768827685901</v>
      </c>
      <c r="E366" s="56"/>
    </row>
    <row r="367" spans="1:5" x14ac:dyDescent="0.2">
      <c r="A367" s="55" t="s">
        <v>1835</v>
      </c>
      <c r="B367" s="55" t="s">
        <v>1834</v>
      </c>
      <c r="C367" s="55">
        <v>2949</v>
      </c>
      <c r="D367" s="55">
        <v>6757.9458608617297</v>
      </c>
      <c r="E367" s="56"/>
    </row>
    <row r="368" spans="1:5" x14ac:dyDescent="0.2">
      <c r="A368" s="55" t="s">
        <v>1833</v>
      </c>
      <c r="B368" s="55" t="s">
        <v>1832</v>
      </c>
      <c r="C368" s="55">
        <v>2828</v>
      </c>
      <c r="D368" s="55">
        <v>6608.8656237584</v>
      </c>
      <c r="E368" s="56"/>
    </row>
    <row r="369" spans="1:5" x14ac:dyDescent="0.2">
      <c r="A369" s="55" t="s">
        <v>1829</v>
      </c>
      <c r="B369" s="55" t="s">
        <v>1828</v>
      </c>
      <c r="C369" s="55">
        <v>2693</v>
      </c>
      <c r="D369" s="55">
        <v>6935.1348837762898</v>
      </c>
      <c r="E369" s="56"/>
    </row>
    <row r="370" spans="1:5" x14ac:dyDescent="0.2">
      <c r="A370" s="55" t="s">
        <v>1831</v>
      </c>
      <c r="B370" s="55" t="s">
        <v>1830</v>
      </c>
      <c r="C370" s="55">
        <v>2667</v>
      </c>
      <c r="D370" s="55">
        <v>6427.4243495475102</v>
      </c>
      <c r="E370" s="56"/>
    </row>
    <row r="371" spans="1:5" x14ac:dyDescent="0.2">
      <c r="A371" s="55" t="s">
        <v>1825</v>
      </c>
      <c r="B371" s="55" t="s">
        <v>1824</v>
      </c>
      <c r="C371" s="55">
        <v>2470</v>
      </c>
      <c r="D371" s="55">
        <v>6482.6093850550797</v>
      </c>
      <c r="E371" s="56"/>
    </row>
    <row r="372" spans="1:5" x14ac:dyDescent="0.2">
      <c r="A372" s="55" t="s">
        <v>1827</v>
      </c>
      <c r="B372" s="55" t="s">
        <v>1826</v>
      </c>
      <c r="C372" s="55">
        <v>2393</v>
      </c>
      <c r="D372" s="55">
        <v>6573.0336404029304</v>
      </c>
      <c r="E372" s="56"/>
    </row>
    <row r="373" spans="1:5" x14ac:dyDescent="0.2">
      <c r="A373" s="55" t="s">
        <v>1823</v>
      </c>
      <c r="B373" s="55" t="s">
        <v>1822</v>
      </c>
      <c r="C373" s="55">
        <v>2382</v>
      </c>
      <c r="D373" s="55">
        <v>6995.69909089261</v>
      </c>
      <c r="E373" s="56"/>
    </row>
    <row r="374" spans="1:5" x14ac:dyDescent="0.2">
      <c r="A374" s="55" t="s">
        <v>1821</v>
      </c>
      <c r="B374" s="55" t="s">
        <v>1820</v>
      </c>
      <c r="C374" s="55">
        <v>2323</v>
      </c>
      <c r="D374" s="55">
        <v>7105.1243199953096</v>
      </c>
      <c r="E374" s="56"/>
    </row>
    <row r="375" spans="1:5" x14ac:dyDescent="0.2">
      <c r="A375" s="55" t="s">
        <v>1841</v>
      </c>
      <c r="B375" s="55" t="s">
        <v>1840</v>
      </c>
      <c r="C375" s="55">
        <v>2317</v>
      </c>
      <c r="D375" s="55">
        <v>6464.3851383798201</v>
      </c>
      <c r="E375" s="56"/>
    </row>
    <row r="376" spans="1:5" x14ac:dyDescent="0.2">
      <c r="A376" s="55" t="s">
        <v>1819</v>
      </c>
      <c r="B376" s="55" t="s">
        <v>1818</v>
      </c>
      <c r="C376" s="55">
        <v>2180</v>
      </c>
      <c r="D376" s="55">
        <v>7530.27870592816</v>
      </c>
      <c r="E376" s="56"/>
    </row>
    <row r="377" spans="1:5" x14ac:dyDescent="0.2">
      <c r="A377" s="55" t="s">
        <v>1817</v>
      </c>
      <c r="B377" s="55" t="s">
        <v>1816</v>
      </c>
      <c r="C377" s="55">
        <v>2112</v>
      </c>
      <c r="D377" s="55">
        <v>6718.4777801796999</v>
      </c>
      <c r="E377" s="56"/>
    </row>
    <row r="378" spans="1:5" x14ac:dyDescent="0.2">
      <c r="A378" s="55" t="s">
        <v>1815</v>
      </c>
      <c r="B378" s="55" t="s">
        <v>1814</v>
      </c>
      <c r="C378" s="55">
        <v>2078</v>
      </c>
      <c r="D378" s="55">
        <v>6680.5320468185701</v>
      </c>
      <c r="E378" s="56"/>
    </row>
    <row r="379" spans="1:5" x14ac:dyDescent="0.2">
      <c r="A379" s="55" t="s">
        <v>1813</v>
      </c>
      <c r="B379" s="55" t="s">
        <v>1812</v>
      </c>
      <c r="C379" s="55">
        <v>1953</v>
      </c>
      <c r="D379" s="55">
        <v>7083.1867215310303</v>
      </c>
      <c r="E379" s="56"/>
    </row>
    <row r="380" spans="1:5" x14ac:dyDescent="0.2">
      <c r="A380" s="55" t="s">
        <v>1811</v>
      </c>
      <c r="B380" s="55" t="s">
        <v>1810</v>
      </c>
      <c r="C380" s="55">
        <v>1802</v>
      </c>
      <c r="D380" s="55">
        <v>7027.1615328310299</v>
      </c>
      <c r="E380" s="56"/>
    </row>
    <row r="381" spans="1:5" x14ac:dyDescent="0.2">
      <c r="A381" s="55" t="s">
        <v>1809</v>
      </c>
      <c r="B381" s="55" t="s">
        <v>1808</v>
      </c>
      <c r="C381" s="55">
        <v>1729</v>
      </c>
      <c r="D381" s="55">
        <v>6865.7162583895097</v>
      </c>
      <c r="E381" s="56"/>
    </row>
    <row r="382" spans="1:5" x14ac:dyDescent="0.2">
      <c r="A382" s="55" t="s">
        <v>1807</v>
      </c>
      <c r="B382" s="55" t="s">
        <v>1806</v>
      </c>
      <c r="C382" s="55">
        <v>1701</v>
      </c>
      <c r="D382" s="55">
        <v>7943.1239350194901</v>
      </c>
      <c r="E382" s="56"/>
    </row>
    <row r="383" spans="1:5" x14ac:dyDescent="0.2">
      <c r="A383" s="55" t="s">
        <v>1805</v>
      </c>
      <c r="B383" s="55" t="s">
        <v>1804</v>
      </c>
      <c r="C383" s="55">
        <v>1611</v>
      </c>
      <c r="D383" s="55">
        <v>5658.2078063375902</v>
      </c>
      <c r="E383" s="56"/>
    </row>
    <row r="384" spans="1:5" x14ac:dyDescent="0.2">
      <c r="A384" s="55" t="s">
        <v>1803</v>
      </c>
      <c r="B384" s="55" t="s">
        <v>1802</v>
      </c>
      <c r="C384" s="55">
        <v>1594</v>
      </c>
      <c r="D384" s="55">
        <v>6833.5773629415698</v>
      </c>
      <c r="E384" s="56"/>
    </row>
    <row r="385" spans="1:5" x14ac:dyDescent="0.2">
      <c r="A385" s="55" t="s">
        <v>1797</v>
      </c>
      <c r="B385" s="55" t="s">
        <v>1796</v>
      </c>
      <c r="C385" s="55">
        <v>1532</v>
      </c>
      <c r="D385" s="55">
        <v>6875.9961285816498</v>
      </c>
      <c r="E385" s="56"/>
    </row>
    <row r="386" spans="1:5" x14ac:dyDescent="0.2">
      <c r="A386" s="55" t="s">
        <v>1801</v>
      </c>
      <c r="B386" s="55" t="s">
        <v>1800</v>
      </c>
      <c r="C386" s="55">
        <v>1490</v>
      </c>
      <c r="D386" s="55">
        <v>7490.6643621781104</v>
      </c>
      <c r="E386" s="56"/>
    </row>
    <row r="387" spans="1:5" x14ac:dyDescent="0.2">
      <c r="A387" s="55" t="s">
        <v>1799</v>
      </c>
      <c r="B387" s="55" t="s">
        <v>1798</v>
      </c>
      <c r="C387" s="55">
        <v>1460</v>
      </c>
      <c r="D387" s="55">
        <v>6808.3485999006198</v>
      </c>
      <c r="E387" s="56"/>
    </row>
    <row r="388" spans="1:5" x14ac:dyDescent="0.2">
      <c r="A388" s="55" t="s">
        <v>1795</v>
      </c>
      <c r="B388" s="55" t="s">
        <v>1794</v>
      </c>
      <c r="C388" s="55">
        <v>1460</v>
      </c>
      <c r="D388" s="55">
        <v>7616.0168232628603</v>
      </c>
      <c r="E388" s="56"/>
    </row>
    <row r="389" spans="1:5" x14ac:dyDescent="0.2">
      <c r="A389" s="55" t="s">
        <v>1791</v>
      </c>
      <c r="B389" s="55" t="s">
        <v>1790</v>
      </c>
      <c r="C389" s="55">
        <v>1435</v>
      </c>
      <c r="D389" s="55">
        <v>6742.1313067765795</v>
      </c>
      <c r="E389" s="56"/>
    </row>
    <row r="390" spans="1:5" x14ac:dyDescent="0.2">
      <c r="A390" s="55" t="s">
        <v>1793</v>
      </c>
      <c r="B390" s="55" t="s">
        <v>1792</v>
      </c>
      <c r="C390" s="55">
        <v>1421</v>
      </c>
      <c r="D390" s="55">
        <v>6796.3928934198902</v>
      </c>
      <c r="E390" s="56"/>
    </row>
    <row r="391" spans="1:5" x14ac:dyDescent="0.2">
      <c r="A391" s="55" t="s">
        <v>1787</v>
      </c>
      <c r="B391" s="55" t="s">
        <v>1786</v>
      </c>
      <c r="C391" s="55">
        <v>1393</v>
      </c>
      <c r="D391" s="55">
        <v>7126.4740843814197</v>
      </c>
      <c r="E391" s="56"/>
    </row>
    <row r="392" spans="1:5" x14ac:dyDescent="0.2">
      <c r="A392" s="55" t="s">
        <v>1785</v>
      </c>
      <c r="B392" s="55" t="s">
        <v>1784</v>
      </c>
      <c r="C392" s="55">
        <v>1360</v>
      </c>
      <c r="D392" s="55">
        <v>6743.2324654806098</v>
      </c>
      <c r="E392" s="56"/>
    </row>
    <row r="393" spans="1:5" x14ac:dyDescent="0.2">
      <c r="A393" s="55" t="s">
        <v>1789</v>
      </c>
      <c r="B393" s="55" t="s">
        <v>1788</v>
      </c>
      <c r="C393" s="55">
        <v>1358</v>
      </c>
      <c r="D393" s="55">
        <v>6478.5474801268201</v>
      </c>
      <c r="E393" s="56"/>
    </row>
    <row r="394" spans="1:5" x14ac:dyDescent="0.2">
      <c r="A394" s="55" t="s">
        <v>1783</v>
      </c>
      <c r="B394" s="55" t="s">
        <v>1782</v>
      </c>
      <c r="C394" s="55">
        <v>1328</v>
      </c>
      <c r="D394" s="55">
        <v>7139.7801349858801</v>
      </c>
      <c r="E394" s="56"/>
    </row>
    <row r="395" spans="1:5" x14ac:dyDescent="0.2">
      <c r="A395" s="55" t="s">
        <v>1781</v>
      </c>
      <c r="B395" s="55" t="s">
        <v>1780</v>
      </c>
      <c r="C395" s="55">
        <v>1284</v>
      </c>
      <c r="D395" s="55">
        <v>7313.9489093480097</v>
      </c>
      <c r="E395" s="56"/>
    </row>
    <row r="396" spans="1:5" x14ac:dyDescent="0.2">
      <c r="A396" s="55" t="s">
        <v>1779</v>
      </c>
      <c r="B396" s="55" t="s">
        <v>1778</v>
      </c>
      <c r="C396" s="55">
        <v>1225</v>
      </c>
      <c r="D396" s="55">
        <v>6478.2907361444104</v>
      </c>
      <c r="E396" s="56"/>
    </row>
    <row r="397" spans="1:5" x14ac:dyDescent="0.2">
      <c r="A397" s="55" t="s">
        <v>1777</v>
      </c>
      <c r="B397" s="55" t="s">
        <v>1776</v>
      </c>
      <c r="C397" s="55">
        <v>1197</v>
      </c>
      <c r="D397" s="55">
        <v>6639.1371878518103</v>
      </c>
      <c r="E397" s="56"/>
    </row>
    <row r="398" spans="1:5" x14ac:dyDescent="0.2">
      <c r="A398" s="55" t="s">
        <v>1775</v>
      </c>
      <c r="B398" s="55" t="s">
        <v>1774</v>
      </c>
      <c r="C398" s="55">
        <v>1154</v>
      </c>
      <c r="D398" s="55">
        <v>7160.0568253370002</v>
      </c>
      <c r="E398" s="56"/>
    </row>
    <row r="399" spans="1:5" x14ac:dyDescent="0.2">
      <c r="A399" s="55" t="s">
        <v>1773</v>
      </c>
      <c r="B399" s="55" t="s">
        <v>1772</v>
      </c>
      <c r="C399" s="55">
        <v>1105</v>
      </c>
      <c r="D399" s="55">
        <v>7678.6124167867301</v>
      </c>
      <c r="E399" s="56"/>
    </row>
    <row r="400" spans="1:5" x14ac:dyDescent="0.2">
      <c r="A400" s="55" t="s">
        <v>1771</v>
      </c>
      <c r="B400" s="55" t="s">
        <v>1770</v>
      </c>
      <c r="C400" s="55">
        <v>1057</v>
      </c>
      <c r="D400" s="55">
        <v>7246.1862447740896</v>
      </c>
      <c r="E400" s="56"/>
    </row>
    <row r="401" spans="1:5" x14ac:dyDescent="0.2">
      <c r="A401" s="55" t="s">
        <v>1769</v>
      </c>
      <c r="B401" s="55" t="s">
        <v>1768</v>
      </c>
      <c r="C401" s="55">
        <v>973</v>
      </c>
      <c r="D401" s="55">
        <v>6752.3924301493498</v>
      </c>
      <c r="E401" s="56"/>
    </row>
    <row r="402" spans="1:5" x14ac:dyDescent="0.2">
      <c r="A402" s="55" t="s">
        <v>1767</v>
      </c>
      <c r="B402" s="55" t="s">
        <v>1766</v>
      </c>
      <c r="C402" s="55">
        <v>968</v>
      </c>
      <c r="D402" s="55">
        <v>6919.6957596354296</v>
      </c>
      <c r="E402" s="56"/>
    </row>
    <row r="403" spans="1:5" x14ac:dyDescent="0.2">
      <c r="A403" s="55" t="s">
        <v>1763</v>
      </c>
      <c r="B403" s="55" t="s">
        <v>1762</v>
      </c>
      <c r="C403" s="55">
        <v>910</v>
      </c>
      <c r="D403" s="55">
        <v>6828.65199688954</v>
      </c>
      <c r="E403" s="56"/>
    </row>
    <row r="404" spans="1:5" x14ac:dyDescent="0.2">
      <c r="A404" s="55" t="s">
        <v>1761</v>
      </c>
      <c r="B404" s="55" t="s">
        <v>1760</v>
      </c>
      <c r="C404" s="55">
        <v>900</v>
      </c>
      <c r="D404" s="55">
        <v>7518.3568565039504</v>
      </c>
      <c r="E404" s="56"/>
    </row>
    <row r="405" spans="1:5" x14ac:dyDescent="0.2">
      <c r="A405" s="55" t="s">
        <v>1765</v>
      </c>
      <c r="B405" s="55" t="s">
        <v>1764</v>
      </c>
      <c r="C405" s="55">
        <v>859</v>
      </c>
      <c r="D405" s="55">
        <v>6348.0957048488099</v>
      </c>
      <c r="E405" s="56"/>
    </row>
    <row r="406" spans="1:5" x14ac:dyDescent="0.2">
      <c r="A406" s="55" t="s">
        <v>1759</v>
      </c>
      <c r="B406" s="55" t="s">
        <v>1758</v>
      </c>
      <c r="C406" s="55">
        <v>851</v>
      </c>
      <c r="D406" s="55">
        <v>7346.9138603398496</v>
      </c>
      <c r="E406" s="56"/>
    </row>
    <row r="407" spans="1:5" x14ac:dyDescent="0.2">
      <c r="A407" s="55" t="s">
        <v>1757</v>
      </c>
      <c r="B407" s="55" t="s">
        <v>1756</v>
      </c>
      <c r="C407" s="55">
        <v>763</v>
      </c>
      <c r="D407" s="55">
        <v>7615.3169281978098</v>
      </c>
      <c r="E407" s="56"/>
    </row>
    <row r="408" spans="1:5" x14ac:dyDescent="0.2">
      <c r="A408" s="55" t="s">
        <v>1755</v>
      </c>
      <c r="B408" s="55" t="s">
        <v>1754</v>
      </c>
      <c r="C408" s="55">
        <v>747</v>
      </c>
      <c r="D408" s="55">
        <v>7514.0872303905699</v>
      </c>
      <c r="E408" s="56"/>
    </row>
    <row r="409" spans="1:5" x14ac:dyDescent="0.2">
      <c r="A409" s="55" t="s">
        <v>1753</v>
      </c>
      <c r="B409" s="55" t="s">
        <v>1752</v>
      </c>
      <c r="C409" s="55">
        <v>712</v>
      </c>
      <c r="D409" s="55">
        <v>7697.0545211851104</v>
      </c>
      <c r="E409" s="56"/>
    </row>
    <row r="410" spans="1:5" x14ac:dyDescent="0.2">
      <c r="A410" s="55" t="s">
        <v>1751</v>
      </c>
      <c r="B410" s="55" t="s">
        <v>1750</v>
      </c>
      <c r="C410" s="55">
        <v>685</v>
      </c>
      <c r="D410" s="55">
        <v>8056.9227989492601</v>
      </c>
      <c r="E410" s="56"/>
    </row>
    <row r="411" spans="1:5" x14ac:dyDescent="0.2">
      <c r="A411" s="55" t="s">
        <v>1749</v>
      </c>
      <c r="B411" s="55" t="s">
        <v>1748</v>
      </c>
      <c r="C411" s="55">
        <v>657</v>
      </c>
      <c r="D411" s="55">
        <v>7402.7395000261804</v>
      </c>
      <c r="E411" s="56"/>
    </row>
    <row r="412" spans="1:5" x14ac:dyDescent="0.2">
      <c r="A412" s="55" t="s">
        <v>1745</v>
      </c>
      <c r="B412" s="55" t="s">
        <v>1744</v>
      </c>
      <c r="C412" s="55">
        <v>649</v>
      </c>
      <c r="D412" s="55">
        <v>7555.4494830407202</v>
      </c>
      <c r="E412" s="56"/>
    </row>
    <row r="413" spans="1:5" x14ac:dyDescent="0.2">
      <c r="A413" s="55" t="s">
        <v>1747</v>
      </c>
      <c r="B413" s="55" t="s">
        <v>1746</v>
      </c>
      <c r="C413" s="55">
        <v>599</v>
      </c>
      <c r="D413" s="55">
        <v>8244.21221330562</v>
      </c>
      <c r="E413" s="56"/>
    </row>
    <row r="414" spans="1:5" x14ac:dyDescent="0.2">
      <c r="A414" s="55" t="s">
        <v>1743</v>
      </c>
      <c r="B414" s="55" t="s">
        <v>1742</v>
      </c>
      <c r="C414" s="55">
        <v>593</v>
      </c>
      <c r="D414" s="55">
        <v>7403.4689030506897</v>
      </c>
      <c r="E414" s="56"/>
    </row>
    <row r="415" spans="1:5" x14ac:dyDescent="0.2">
      <c r="A415" s="55" t="s">
        <v>1739</v>
      </c>
      <c r="B415" s="55" t="s">
        <v>1738</v>
      </c>
      <c r="C415" s="55">
        <v>431</v>
      </c>
      <c r="D415" s="55">
        <v>7988.46242712822</v>
      </c>
      <c r="E415" s="56"/>
    </row>
    <row r="416" spans="1:5" x14ac:dyDescent="0.2">
      <c r="A416" s="55" t="s">
        <v>1741</v>
      </c>
      <c r="B416" s="55" t="s">
        <v>1740</v>
      </c>
      <c r="C416" s="55">
        <v>427</v>
      </c>
      <c r="D416" s="55">
        <v>7980.8340548340502</v>
      </c>
      <c r="E416" s="56"/>
    </row>
    <row r="417" spans="1:5" x14ac:dyDescent="0.2">
      <c r="A417" s="55" t="s">
        <v>1737</v>
      </c>
      <c r="B417" s="55" t="s">
        <v>1736</v>
      </c>
      <c r="C417" s="55">
        <v>275</v>
      </c>
      <c r="D417" s="55">
        <v>7926.5349446166201</v>
      </c>
      <c r="E417" s="56"/>
    </row>
    <row r="418" spans="1:5" x14ac:dyDescent="0.2">
      <c r="A418" s="55" t="s">
        <v>1735</v>
      </c>
      <c r="B418" s="55" t="s">
        <v>1734</v>
      </c>
      <c r="C418" s="55">
        <v>242</v>
      </c>
      <c r="D418" s="55">
        <v>7439.6612811791401</v>
      </c>
      <c r="E418" s="56"/>
    </row>
    <row r="419" spans="1:5" x14ac:dyDescent="0.2">
      <c r="A419" s="55" t="s">
        <v>1729</v>
      </c>
      <c r="B419" s="55" t="s">
        <v>1728</v>
      </c>
      <c r="C419" s="55">
        <v>227</v>
      </c>
      <c r="D419" s="55">
        <v>7521.2377723473401</v>
      </c>
      <c r="E419" s="56"/>
    </row>
    <row r="420" spans="1:5" x14ac:dyDescent="0.2">
      <c r="A420" s="55" t="s">
        <v>1727</v>
      </c>
      <c r="B420" s="55" t="s">
        <v>1726</v>
      </c>
      <c r="C420" s="55">
        <v>219</v>
      </c>
      <c r="D420" s="55">
        <v>6488.9729026717596</v>
      </c>
      <c r="E420" s="56"/>
    </row>
    <row r="421" spans="1:5" x14ac:dyDescent="0.2">
      <c r="A421" s="55" t="s">
        <v>1733</v>
      </c>
      <c r="B421" s="55" t="s">
        <v>1732</v>
      </c>
      <c r="C421" s="55">
        <v>197</v>
      </c>
      <c r="D421" s="55">
        <v>6825.8067689885902</v>
      </c>
      <c r="E421" s="56"/>
    </row>
    <row r="422" spans="1:5" x14ac:dyDescent="0.2">
      <c r="A422" s="55" t="s">
        <v>1731</v>
      </c>
      <c r="B422" s="55" t="s">
        <v>1730</v>
      </c>
      <c r="C422" s="55">
        <v>196</v>
      </c>
      <c r="D422" s="55">
        <v>8858.2436566580709</v>
      </c>
      <c r="E422" s="56"/>
    </row>
    <row r="423" spans="1:5" x14ac:dyDescent="0.2">
      <c r="A423" s="55" t="s">
        <v>1725</v>
      </c>
      <c r="B423" s="55" t="s">
        <v>1724</v>
      </c>
      <c r="C423" s="55">
        <v>143</v>
      </c>
      <c r="D423" s="55">
        <v>8284.4100344100407</v>
      </c>
      <c r="E423" s="56"/>
    </row>
    <row r="424" spans="1:5" x14ac:dyDescent="0.2">
      <c r="C424" s="57">
        <f>SUM(C2:C423)</f>
        <v>32397685</v>
      </c>
    </row>
  </sheetData>
  <autoFilter ref="A1:D1"/>
  <pageMargins left="0.7" right="0.7" top="0.75" bottom="0.75" header="0.3" footer="0.3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96"/>
  <sheetViews>
    <sheetView topLeftCell="T1" zoomScaleNormal="100" workbookViewId="0">
      <selection activeCell="AZ1" sqref="AZ1"/>
    </sheetView>
  </sheetViews>
  <sheetFormatPr defaultColWidth="8.85546875" defaultRowHeight="12" x14ac:dyDescent="0.2"/>
  <cols>
    <col min="1" max="2" width="8.85546875" style="3"/>
    <col min="3" max="3" width="18.42578125" style="3" customWidth="1"/>
    <col min="4" max="4" width="17" style="3" bestFit="1" customWidth="1"/>
    <col min="5" max="12" width="12" style="3" customWidth="1"/>
    <col min="13" max="19" width="8.85546875" style="3"/>
    <col min="20" max="20" width="12.5703125" style="3" customWidth="1"/>
    <col min="21" max="16384" width="8.85546875" style="3"/>
  </cols>
  <sheetData>
    <row r="1" spans="1:25" x14ac:dyDescent="0.2">
      <c r="A1" s="116" t="s">
        <v>3446</v>
      </c>
    </row>
    <row r="2" spans="1:25" x14ac:dyDescent="0.2">
      <c r="A2" s="116" t="s">
        <v>3447</v>
      </c>
      <c r="B2" s="117" t="s">
        <v>3448</v>
      </c>
    </row>
    <row r="3" spans="1:25" x14ac:dyDescent="0.2">
      <c r="A3" s="116" t="s">
        <v>3449</v>
      </c>
      <c r="B3" s="116" t="s">
        <v>3450</v>
      </c>
    </row>
    <row r="4" spans="1:25" ht="11.45" customHeight="1" x14ac:dyDescent="0.2"/>
    <row r="5" spans="1:25" x14ac:dyDescent="0.2">
      <c r="A5" s="117" t="s">
        <v>3451</v>
      </c>
      <c r="C5" s="116" t="s">
        <v>3452</v>
      </c>
    </row>
    <row r="6" spans="1:25" x14ac:dyDescent="0.2">
      <c r="A6" s="117" t="s">
        <v>3453</v>
      </c>
      <c r="C6" s="116" t="s">
        <v>3454</v>
      </c>
      <c r="Y6" s="3" t="s">
        <v>3461</v>
      </c>
    </row>
    <row r="7" spans="1:25" x14ac:dyDescent="0.2">
      <c r="A7" s="117" t="s">
        <v>3455</v>
      </c>
      <c r="C7" s="116" t="s">
        <v>3456</v>
      </c>
    </row>
    <row r="8" spans="1:25" x14ac:dyDescent="0.2">
      <c r="A8" s="117" t="s">
        <v>3457</v>
      </c>
      <c r="C8" s="116" t="s">
        <v>3454</v>
      </c>
    </row>
    <row r="9" spans="1:25" x14ac:dyDescent="0.2">
      <c r="A9" s="117" t="s">
        <v>3458</v>
      </c>
      <c r="C9" s="116" t="s">
        <v>3459</v>
      </c>
    </row>
    <row r="10" spans="1:25" x14ac:dyDescent="0.2">
      <c r="A10" s="117"/>
      <c r="C10" s="116"/>
    </row>
    <row r="11" spans="1:25" x14ac:dyDescent="0.2">
      <c r="A11" s="117"/>
      <c r="C11" s="116"/>
    </row>
    <row r="12" spans="1:25" x14ac:dyDescent="0.2">
      <c r="A12" s="3" t="s">
        <v>1707</v>
      </c>
    </row>
    <row r="13" spans="1:25" x14ac:dyDescent="0.2">
      <c r="B13" s="3" t="s">
        <v>1708</v>
      </c>
    </row>
    <row r="14" spans="1:25" x14ac:dyDescent="0.2">
      <c r="B14" s="3" t="s">
        <v>1709</v>
      </c>
    </row>
    <row r="17" spans="3:27" x14ac:dyDescent="0.2">
      <c r="C17" s="6" t="s">
        <v>3368</v>
      </c>
      <c r="D17" s="6" t="s">
        <v>1705</v>
      </c>
      <c r="W17" s="3">
        <f>CORREL($U$21:$U$47,W21:W47)</f>
        <v>0.46379689105801442</v>
      </c>
      <c r="X17" s="3">
        <f>CORREL($U$21:$U$47,X21:X47)</f>
        <v>0.50688194252024232</v>
      </c>
    </row>
    <row r="18" spans="3:27" x14ac:dyDescent="0.2">
      <c r="C18" s="6" t="s">
        <v>1703</v>
      </c>
      <c r="D18" s="3" t="s">
        <v>8</v>
      </c>
      <c r="E18" s="3" t="s">
        <v>9</v>
      </c>
      <c r="F18" s="3" t="s">
        <v>10</v>
      </c>
      <c r="G18" s="3" t="s">
        <v>11</v>
      </c>
      <c r="H18" s="3" t="s">
        <v>12</v>
      </c>
      <c r="I18" s="3" t="s">
        <v>13</v>
      </c>
      <c r="J18" s="3" t="s">
        <v>14</v>
      </c>
      <c r="K18" s="3" t="s">
        <v>15</v>
      </c>
      <c r="L18" s="3" t="s">
        <v>1704</v>
      </c>
      <c r="N18" s="3" t="s">
        <v>3378</v>
      </c>
      <c r="O18" s="3" t="s">
        <v>1710</v>
      </c>
      <c r="P18" s="3">
        <v>2020</v>
      </c>
      <c r="Q18" s="3">
        <v>2019</v>
      </c>
      <c r="S18" s="3" t="s">
        <v>3378</v>
      </c>
      <c r="U18" s="3">
        <v>2020</v>
      </c>
      <c r="V18" s="3">
        <v>2019</v>
      </c>
      <c r="W18" s="3" t="s">
        <v>3444</v>
      </c>
    </row>
    <row r="19" spans="3:27" x14ac:dyDescent="0.2">
      <c r="C19" s="7" t="s">
        <v>19</v>
      </c>
      <c r="D19" s="8">
        <v>3240.1666666666665</v>
      </c>
      <c r="E19" s="8">
        <v>3385.1666666666665</v>
      </c>
      <c r="F19" s="8">
        <v>3447.3333333333335</v>
      </c>
      <c r="G19" s="8">
        <v>4367.5</v>
      </c>
      <c r="H19" s="8">
        <v>4876.166666666667</v>
      </c>
      <c r="I19" s="8">
        <v>4894.833333333333</v>
      </c>
      <c r="J19" s="8">
        <v>3315.3333333333335</v>
      </c>
      <c r="K19" s="8">
        <v>3399.3333333333335</v>
      </c>
      <c r="L19" s="8">
        <v>3865.7291666666665</v>
      </c>
      <c r="N19" s="3">
        <f t="shared" ref="N19:N46" si="0">RANK(P19,P$19:P$46)</f>
        <v>22</v>
      </c>
      <c r="O19" s="7" t="s">
        <v>3043</v>
      </c>
      <c r="P19" s="55">
        <f t="shared" ref="P19:P46" si="1">AVERAGE(D19:G19)</f>
        <v>3610.0416666666665</v>
      </c>
      <c r="Q19" s="55">
        <f t="shared" ref="Q19:Q46" si="2">AVERAGE(H19:K19)</f>
        <v>4121.416666666667</v>
      </c>
      <c r="R19" s="55"/>
      <c r="S19" s="55">
        <v>16</v>
      </c>
      <c r="T19" s="118" t="str">
        <f>VLOOKUP(S19,N$19:Q$46,2,FALSE)</f>
        <v>EU</v>
      </c>
      <c r="U19" s="118">
        <f>VLOOKUP(T19,O$19:R$46,2,FALSE)</f>
        <v>4551.0230492338887</v>
      </c>
      <c r="V19" s="118">
        <f>VLOOKUP(U19,P$19:S$46,2,FALSE)</f>
        <v>4597.4260245749228</v>
      </c>
      <c r="W19" s="3">
        <f>AVERAGE(W21:W47)</f>
        <v>4.692440332892011E-2</v>
      </c>
      <c r="AA19" s="3" t="s">
        <v>3444</v>
      </c>
    </row>
    <row r="20" spans="3:27" x14ac:dyDescent="0.2">
      <c r="C20" s="7" t="s">
        <v>32</v>
      </c>
      <c r="D20" s="8">
        <v>3352.1333333333332</v>
      </c>
      <c r="E20" s="8">
        <v>3486.8</v>
      </c>
      <c r="F20" s="8">
        <v>3604.6</v>
      </c>
      <c r="G20" s="8">
        <v>3755.3333333333335</v>
      </c>
      <c r="H20" s="8">
        <v>3652.9333333333334</v>
      </c>
      <c r="I20" s="8">
        <v>3934.0666666666666</v>
      </c>
      <c r="J20" s="8">
        <v>3748.9333333333334</v>
      </c>
      <c r="K20" s="8">
        <v>3601.9333333333334</v>
      </c>
      <c r="L20" s="8">
        <v>3642.0916666666667</v>
      </c>
      <c r="N20" s="3">
        <f t="shared" si="0"/>
        <v>23</v>
      </c>
      <c r="O20" s="7" t="s">
        <v>2868</v>
      </c>
      <c r="P20" s="55">
        <f t="shared" si="1"/>
        <v>3549.7166666666667</v>
      </c>
      <c r="Q20" s="55">
        <f t="shared" si="2"/>
        <v>3734.4666666666672</v>
      </c>
      <c r="R20" s="55"/>
      <c r="Z20" s="3" t="s">
        <v>2868</v>
      </c>
      <c r="AA20" s="3">
        <v>2.5227822766257353E-2</v>
      </c>
    </row>
    <row r="21" spans="3:27" x14ac:dyDescent="0.2">
      <c r="C21" s="7" t="s">
        <v>73</v>
      </c>
      <c r="D21" s="8">
        <v>5093.3529411764703</v>
      </c>
      <c r="E21" s="8">
        <v>5572.8235294117649</v>
      </c>
      <c r="F21" s="8">
        <v>5865.2352941176468</v>
      </c>
      <c r="G21" s="8">
        <v>6161.6470588235297</v>
      </c>
      <c r="H21" s="8">
        <v>5046.4705882352937</v>
      </c>
      <c r="I21" s="8">
        <v>5477.7647058823532</v>
      </c>
      <c r="J21" s="8">
        <v>5179.1176470588234</v>
      </c>
      <c r="K21" s="8">
        <v>5579.7647058823532</v>
      </c>
      <c r="L21" s="8">
        <v>5497.0220588235297</v>
      </c>
      <c r="N21" s="3">
        <f t="shared" si="0"/>
        <v>10</v>
      </c>
      <c r="O21" s="7" t="s">
        <v>2878</v>
      </c>
      <c r="P21" s="55">
        <f t="shared" si="1"/>
        <v>5673.2647058823532</v>
      </c>
      <c r="Q21" s="55">
        <f t="shared" si="2"/>
        <v>5320.7794117647063</v>
      </c>
      <c r="R21" s="55"/>
      <c r="S21" s="55">
        <v>1</v>
      </c>
      <c r="T21" s="118" t="str">
        <f t="shared" ref="T21:T47" si="3">VLOOKUP(S21,N$19:Q$46,2,FALSE)</f>
        <v>Greece</v>
      </c>
      <c r="U21" s="118">
        <f t="shared" ref="U21:U47" si="4">VLOOKUP(T21,O$19:R$46,2,FALSE)</f>
        <v>7545.2458791208792</v>
      </c>
      <c r="V21" s="118">
        <f t="shared" ref="V21:V47" si="5">VLOOKUP(U21,P$19:S$46,2,FALSE)</f>
        <v>7776.045329670329</v>
      </c>
      <c r="W21" s="3">
        <f>INDEX($AA$20:$AA$46,MATCH(T21,$Z$20:$Z$46,0),1)</f>
        <v>4.3336472276406357E-2</v>
      </c>
      <c r="X21" s="3">
        <f>LOG(W21/(1-W21))</f>
        <v>-1.3439056615360205</v>
      </c>
      <c r="Z21" s="3" t="s">
        <v>2878</v>
      </c>
      <c r="AA21" s="3">
        <v>0.11589200607988578</v>
      </c>
    </row>
    <row r="22" spans="3:27" x14ac:dyDescent="0.2">
      <c r="C22" s="7" t="s">
        <v>125</v>
      </c>
      <c r="D22" s="8">
        <v>5577.5</v>
      </c>
      <c r="E22" s="8">
        <v>4625</v>
      </c>
      <c r="F22" s="8">
        <v>4699.5</v>
      </c>
      <c r="G22" s="8">
        <v>5119</v>
      </c>
      <c r="H22" s="8">
        <v>4390.5</v>
      </c>
      <c r="I22" s="8">
        <v>5044</v>
      </c>
      <c r="J22" s="8">
        <v>5168.5</v>
      </c>
      <c r="K22" s="8">
        <v>5700</v>
      </c>
      <c r="L22" s="8">
        <v>5040.5</v>
      </c>
      <c r="N22" s="3">
        <f t="shared" si="0"/>
        <v>13</v>
      </c>
      <c r="O22" s="7" t="s">
        <v>3025</v>
      </c>
      <c r="P22" s="55">
        <f t="shared" si="1"/>
        <v>5005.25</v>
      </c>
      <c r="Q22" s="55">
        <f t="shared" si="2"/>
        <v>5075.75</v>
      </c>
      <c r="R22" s="55"/>
      <c r="S22" s="55">
        <v>2</v>
      </c>
      <c r="T22" s="118" t="str">
        <f t="shared" si="3"/>
        <v>Portugal</v>
      </c>
      <c r="U22" s="118">
        <f t="shared" si="4"/>
        <v>6657.375</v>
      </c>
      <c r="V22" s="118">
        <f t="shared" si="5"/>
        <v>6550.5909090909099</v>
      </c>
      <c r="W22" s="3">
        <f t="shared" ref="W22:W47" si="6">INDEX($AA$20:$AA$46,MATCH(T22,$Z$20:$Z$46,0),1)</f>
        <v>9.934603471144017E-2</v>
      </c>
      <c r="X22" s="3">
        <f t="shared" ref="X22:X47" si="7">LOG(W22/(1-W22))</f>
        <v>-0.95740742801567791</v>
      </c>
      <c r="Z22" s="3" t="s">
        <v>3416</v>
      </c>
      <c r="AA22" s="3">
        <v>1.1774270321440171E-2</v>
      </c>
    </row>
    <row r="23" spans="3:27" x14ac:dyDescent="0.2">
      <c r="C23" s="7" t="s">
        <v>132</v>
      </c>
      <c r="D23" s="8">
        <v>3986.9333333333334</v>
      </c>
      <c r="E23" s="8">
        <v>4312.5333333333338</v>
      </c>
      <c r="F23" s="8">
        <v>4312.4666666666662</v>
      </c>
      <c r="G23" s="8">
        <v>4831.9333333333334</v>
      </c>
      <c r="H23" s="8">
        <v>4726.5333333333338</v>
      </c>
      <c r="I23" s="8">
        <v>5180.8</v>
      </c>
      <c r="J23" s="8">
        <v>4563.333333333333</v>
      </c>
      <c r="K23" s="8">
        <v>4657.0666666666666</v>
      </c>
      <c r="L23" s="8">
        <v>4571.45</v>
      </c>
      <c r="N23" s="3">
        <f t="shared" si="0"/>
        <v>17</v>
      </c>
      <c r="O23" s="7" t="s">
        <v>3416</v>
      </c>
      <c r="P23" s="55">
        <f t="shared" si="1"/>
        <v>4360.9666666666672</v>
      </c>
      <c r="Q23" s="55">
        <f t="shared" si="2"/>
        <v>4781.9333333333334</v>
      </c>
      <c r="R23" s="55"/>
      <c r="S23" s="55">
        <v>3</v>
      </c>
      <c r="T23" s="118" t="str">
        <f t="shared" si="3"/>
        <v>Ireland</v>
      </c>
      <c r="U23" s="118">
        <f t="shared" si="4"/>
        <v>6620.1</v>
      </c>
      <c r="V23" s="118">
        <f t="shared" si="5"/>
        <v>6347.05</v>
      </c>
      <c r="W23" s="3">
        <f t="shared" si="6"/>
        <v>1.6986212096456541E-2</v>
      </c>
      <c r="X23" s="3">
        <f t="shared" si="7"/>
        <v>-1.7624630668039176</v>
      </c>
      <c r="Z23" s="3" t="s">
        <v>2883</v>
      </c>
      <c r="AA23" s="3">
        <v>1.5607946131793666E-2</v>
      </c>
    </row>
    <row r="24" spans="3:27" x14ac:dyDescent="0.2">
      <c r="C24" s="7" t="s">
        <v>168</v>
      </c>
      <c r="D24" s="8">
        <v>2820.8617021276596</v>
      </c>
      <c r="E24" s="8">
        <v>2996.3617021276596</v>
      </c>
      <c r="F24" s="8">
        <v>3112.9893617021276</v>
      </c>
      <c r="G24" s="8">
        <v>3612.4148936170213</v>
      </c>
      <c r="H24" s="8">
        <v>3546.8617021276596</v>
      </c>
      <c r="I24" s="8">
        <v>3968.4148936170213</v>
      </c>
      <c r="J24" s="8">
        <v>2899.5106382978724</v>
      </c>
      <c r="K24" s="8">
        <v>2944.5376344086021</v>
      </c>
      <c r="L24" s="8">
        <v>3238.1344873501998</v>
      </c>
      <c r="N24" s="3">
        <f t="shared" si="0"/>
        <v>27</v>
      </c>
      <c r="O24" s="7" t="s">
        <v>2884</v>
      </c>
      <c r="P24" s="55">
        <f t="shared" si="1"/>
        <v>3135.6569148936169</v>
      </c>
      <c r="Q24" s="55">
        <f t="shared" si="2"/>
        <v>3339.8312171127886</v>
      </c>
      <c r="R24" s="55"/>
      <c r="S24" s="55">
        <v>4</v>
      </c>
      <c r="T24" s="118" t="str">
        <f t="shared" si="3"/>
        <v>Lithuania</v>
      </c>
      <c r="U24" s="118">
        <f t="shared" si="4"/>
        <v>6593</v>
      </c>
      <c r="V24" s="118">
        <f t="shared" si="5"/>
        <v>7031</v>
      </c>
      <c r="W24" s="3">
        <f t="shared" si="6"/>
        <v>6.5085909720845186E-2</v>
      </c>
      <c r="X24" s="3">
        <f t="shared" si="7"/>
        <v>-1.1572847257080312</v>
      </c>
      <c r="Z24" s="3" t="s">
        <v>2884</v>
      </c>
      <c r="AA24" s="3">
        <v>1.0428331339046111E-2</v>
      </c>
    </row>
    <row r="25" spans="3:27" x14ac:dyDescent="0.2">
      <c r="C25" s="7" t="s">
        <v>452</v>
      </c>
      <c r="D25" s="8">
        <v>3736.5</v>
      </c>
      <c r="E25" s="8">
        <v>4000.5</v>
      </c>
      <c r="F25" s="8">
        <v>3788.5</v>
      </c>
      <c r="G25" s="8">
        <v>4278.5</v>
      </c>
      <c r="H25" s="8">
        <v>4309.25</v>
      </c>
      <c r="I25" s="8">
        <v>5153</v>
      </c>
      <c r="J25" s="8">
        <v>4646.5</v>
      </c>
      <c r="K25" s="8">
        <v>4417.5</v>
      </c>
      <c r="L25" s="8">
        <v>4291.28125</v>
      </c>
      <c r="N25" s="3">
        <f t="shared" si="0"/>
        <v>20</v>
      </c>
      <c r="O25" s="7" t="s">
        <v>2883</v>
      </c>
      <c r="P25" s="55">
        <f t="shared" si="1"/>
        <v>3951</v>
      </c>
      <c r="Q25" s="55">
        <f t="shared" si="2"/>
        <v>4631.5625</v>
      </c>
      <c r="R25" s="55"/>
      <c r="S25" s="55">
        <v>5</v>
      </c>
      <c r="T25" s="118" t="str">
        <f t="shared" si="3"/>
        <v>Romania</v>
      </c>
      <c r="U25" s="118">
        <f t="shared" si="4"/>
        <v>6579.3125</v>
      </c>
      <c r="V25" s="118">
        <f t="shared" si="5"/>
        <v>7174.7170566502464</v>
      </c>
      <c r="W25" s="3">
        <f t="shared" si="6"/>
        <v>0.16311799199114482</v>
      </c>
      <c r="X25" s="3">
        <f t="shared" si="7"/>
        <v>-0.71016236456428594</v>
      </c>
      <c r="Z25" s="3" t="s">
        <v>2887</v>
      </c>
      <c r="AA25" s="3">
        <v>6.5814015926504502E-2</v>
      </c>
    </row>
    <row r="26" spans="3:27" x14ac:dyDescent="0.2">
      <c r="C26" s="7" t="s">
        <v>465</v>
      </c>
      <c r="D26" s="8">
        <v>4485.666666666667</v>
      </c>
      <c r="E26" s="8">
        <v>4448.666666666667</v>
      </c>
      <c r="F26" s="8">
        <v>4601.666666666667</v>
      </c>
      <c r="G26" s="8">
        <v>5176.333333333333</v>
      </c>
      <c r="H26" s="8">
        <v>5066.333333333333</v>
      </c>
      <c r="I26" s="8">
        <v>4979.666666666667</v>
      </c>
      <c r="J26" s="8">
        <v>4975</v>
      </c>
      <c r="K26" s="8">
        <v>5127</v>
      </c>
      <c r="L26" s="8">
        <v>4857.541666666667</v>
      </c>
      <c r="N26" s="3">
        <f t="shared" si="0"/>
        <v>15</v>
      </c>
      <c r="O26" s="7" t="s">
        <v>2887</v>
      </c>
      <c r="P26" s="55">
        <f t="shared" si="1"/>
        <v>4678.083333333333</v>
      </c>
      <c r="Q26" s="55">
        <f t="shared" si="2"/>
        <v>5037</v>
      </c>
      <c r="R26" s="55"/>
      <c r="S26" s="55">
        <v>6</v>
      </c>
      <c r="T26" s="118" t="str">
        <f t="shared" si="3"/>
        <v>Croatia</v>
      </c>
      <c r="U26" s="118">
        <f t="shared" si="4"/>
        <v>6342.25</v>
      </c>
      <c r="V26" s="118">
        <f t="shared" si="5"/>
        <v>5902.0714285714294</v>
      </c>
      <c r="W26" s="3">
        <f t="shared" si="6"/>
        <v>0.13540185450378772</v>
      </c>
      <c r="X26" s="3">
        <f t="shared" si="7"/>
        <v>-0.80518968705137695</v>
      </c>
      <c r="Z26" s="3" t="s">
        <v>2889</v>
      </c>
      <c r="AA26" s="3">
        <v>1.6986212096456541E-2</v>
      </c>
    </row>
    <row r="27" spans="3:27" x14ac:dyDescent="0.2">
      <c r="C27" s="7" t="s">
        <v>473</v>
      </c>
      <c r="D27" s="8">
        <v>7207.3076923076924</v>
      </c>
      <c r="E27" s="8">
        <v>7590.5714285714284</v>
      </c>
      <c r="F27" s="8">
        <v>7787.6428571428569</v>
      </c>
      <c r="G27" s="8">
        <v>7595.4615384615381</v>
      </c>
      <c r="H27" s="8">
        <v>7440.5</v>
      </c>
      <c r="I27" s="8">
        <v>8096.5384615384619</v>
      </c>
      <c r="J27" s="8">
        <v>7937.1428571428569</v>
      </c>
      <c r="K27" s="8">
        <v>7630</v>
      </c>
      <c r="L27" s="8">
        <v>7661.6944444444443</v>
      </c>
      <c r="N27" s="3">
        <f t="shared" si="0"/>
        <v>1</v>
      </c>
      <c r="O27" s="7" t="s">
        <v>2895</v>
      </c>
      <c r="P27" s="55">
        <f t="shared" si="1"/>
        <v>7545.2458791208792</v>
      </c>
      <c r="Q27" s="55">
        <f t="shared" si="2"/>
        <v>7776.045329670329</v>
      </c>
      <c r="R27" s="55"/>
      <c r="S27" s="55">
        <v>7</v>
      </c>
      <c r="T27" s="118" t="str">
        <f t="shared" si="3"/>
        <v>Slovakia</v>
      </c>
      <c r="U27" s="118">
        <f t="shared" si="4"/>
        <v>5953.875</v>
      </c>
      <c r="V27" s="118">
        <f t="shared" si="5"/>
        <v>5810.0833333333339</v>
      </c>
      <c r="W27" s="3">
        <f t="shared" si="6"/>
        <v>5.1518357623448648E-2</v>
      </c>
      <c r="X27" s="3">
        <f t="shared" si="7"/>
        <v>-1.2650669201394373</v>
      </c>
      <c r="Z27" s="3" t="s">
        <v>2895</v>
      </c>
      <c r="AA27" s="3">
        <v>4.3336472276406357E-2</v>
      </c>
    </row>
    <row r="28" spans="3:27" x14ac:dyDescent="0.2">
      <c r="C28" s="7" t="s">
        <v>511</v>
      </c>
      <c r="D28" s="8">
        <v>5316.5277777777774</v>
      </c>
      <c r="E28" s="8">
        <v>5078.2535211267605</v>
      </c>
      <c r="F28" s="8">
        <v>4871.875</v>
      </c>
      <c r="G28" s="8">
        <v>5303.7361111111113</v>
      </c>
      <c r="H28" s="8">
        <v>5439.140845070423</v>
      </c>
      <c r="I28" s="8">
        <v>5834.7222222222226</v>
      </c>
      <c r="J28" s="8">
        <v>5575.9305555555557</v>
      </c>
      <c r="K28" s="8">
        <v>5646.6944444444443</v>
      </c>
      <c r="L28" s="8">
        <v>5383.7944250871078</v>
      </c>
      <c r="N28" s="3">
        <f t="shared" si="0"/>
        <v>12</v>
      </c>
      <c r="O28" s="7" t="s">
        <v>2902</v>
      </c>
      <c r="P28" s="55">
        <f t="shared" si="1"/>
        <v>5142.5981025039127</v>
      </c>
      <c r="Q28" s="55">
        <f t="shared" si="2"/>
        <v>5624.1220168231612</v>
      </c>
      <c r="R28" s="55"/>
      <c r="S28" s="55">
        <v>8</v>
      </c>
      <c r="T28" s="118" t="str">
        <f t="shared" si="3"/>
        <v>Poland</v>
      </c>
      <c r="U28" s="118">
        <f t="shared" si="4"/>
        <v>5857.6520177011298</v>
      </c>
      <c r="V28" s="118">
        <f t="shared" si="5"/>
        <v>5611.7571266968334</v>
      </c>
      <c r="W28" s="3">
        <f t="shared" si="6"/>
        <v>4.1434871939416647E-2</v>
      </c>
      <c r="X28" s="3">
        <f t="shared" si="7"/>
        <v>-1.3642556246782545</v>
      </c>
      <c r="Z28" s="3" t="s">
        <v>2902</v>
      </c>
      <c r="AA28" s="3">
        <v>1.2914044813116549E-2</v>
      </c>
    </row>
    <row r="29" spans="3:27" x14ac:dyDescent="0.2">
      <c r="C29" s="7" t="s">
        <v>730</v>
      </c>
      <c r="D29" s="8">
        <v>3318.1428571428573</v>
      </c>
      <c r="E29" s="8">
        <v>3597.4285714285716</v>
      </c>
      <c r="F29" s="8">
        <v>3894.8571428571427</v>
      </c>
      <c r="G29" s="8">
        <v>4176.2857142857147</v>
      </c>
      <c r="H29" s="8">
        <v>3798.8571428571427</v>
      </c>
      <c r="I29" s="8">
        <v>4613</v>
      </c>
      <c r="J29" s="8">
        <v>4883.4285714285716</v>
      </c>
      <c r="K29" s="8">
        <v>4424.1428571428569</v>
      </c>
      <c r="L29" s="8">
        <v>4088.2678571428573</v>
      </c>
      <c r="N29" s="3">
        <f t="shared" si="0"/>
        <v>21</v>
      </c>
      <c r="O29" s="7" t="s">
        <v>3175</v>
      </c>
      <c r="P29" s="55">
        <f t="shared" si="1"/>
        <v>3746.6785714285716</v>
      </c>
      <c r="Q29" s="55">
        <f t="shared" si="2"/>
        <v>4429.8571428571431</v>
      </c>
      <c r="R29" s="55"/>
      <c r="S29" s="55">
        <v>9</v>
      </c>
      <c r="T29" s="118" t="str">
        <f t="shared" si="3"/>
        <v>Hungary</v>
      </c>
      <c r="U29" s="118">
        <f t="shared" si="4"/>
        <v>5817.4473684210525</v>
      </c>
      <c r="V29" s="118">
        <f t="shared" si="5"/>
        <v>5918.0394736842109</v>
      </c>
      <c r="W29" s="3">
        <f t="shared" si="6"/>
        <v>3.9019521150848072E-2</v>
      </c>
      <c r="X29" s="3">
        <f t="shared" si="7"/>
        <v>-1.3914326301817714</v>
      </c>
      <c r="Z29" s="3" t="s">
        <v>2911</v>
      </c>
      <c r="AA29" s="3">
        <v>9.749333007069573E-3</v>
      </c>
    </row>
    <row r="30" spans="3:27" x14ac:dyDescent="0.2">
      <c r="C30" s="7" t="s">
        <v>752</v>
      </c>
      <c r="D30" s="8">
        <v>3305.9538461538464</v>
      </c>
      <c r="E30" s="8">
        <v>3872.6923076923076</v>
      </c>
      <c r="F30" s="8">
        <v>3439.4615384615386</v>
      </c>
      <c r="G30" s="8">
        <v>3493.8307692307694</v>
      </c>
      <c r="H30" s="8">
        <v>3318.0461538461536</v>
      </c>
      <c r="I30" s="8">
        <v>3368.4615384615386</v>
      </c>
      <c r="J30" s="8">
        <v>3221.5846153846155</v>
      </c>
      <c r="K30" s="8">
        <v>3262.123076923077</v>
      </c>
      <c r="L30" s="8">
        <v>3410.2692307692309</v>
      </c>
      <c r="N30" s="3">
        <f t="shared" si="0"/>
        <v>24</v>
      </c>
      <c r="O30" s="7" t="s">
        <v>2911</v>
      </c>
      <c r="P30" s="55">
        <f t="shared" si="1"/>
        <v>3527.9846153846156</v>
      </c>
      <c r="Q30" s="55">
        <f t="shared" si="2"/>
        <v>3292.5538461538463</v>
      </c>
      <c r="R30" s="55"/>
      <c r="S30" s="55">
        <v>10</v>
      </c>
      <c r="T30" s="118" t="str">
        <f t="shared" si="3"/>
        <v>Bulgaria</v>
      </c>
      <c r="U30" s="118">
        <f t="shared" si="4"/>
        <v>5673.2647058823532</v>
      </c>
      <c r="V30" s="118">
        <f t="shared" si="5"/>
        <v>5320.7794117647063</v>
      </c>
      <c r="W30" s="3">
        <f t="shared" si="6"/>
        <v>0.11589200607988578</v>
      </c>
      <c r="X30" s="3">
        <f t="shared" si="7"/>
        <v>-0.88245183686069573</v>
      </c>
      <c r="Z30" s="3" t="s">
        <v>3417</v>
      </c>
      <c r="AA30" s="3">
        <v>0.13540185450378772</v>
      </c>
    </row>
    <row r="31" spans="3:27" x14ac:dyDescent="0.2">
      <c r="C31" s="7" t="s">
        <v>944</v>
      </c>
      <c r="D31" s="8">
        <v>5864</v>
      </c>
      <c r="E31" s="8">
        <v>6654</v>
      </c>
      <c r="F31" s="8">
        <v>6500.8571428571431</v>
      </c>
      <c r="G31" s="8">
        <v>6350.1428571428569</v>
      </c>
      <c r="H31" s="8">
        <v>6057.5714285714284</v>
      </c>
      <c r="I31" s="8">
        <v>6445.8571428571431</v>
      </c>
      <c r="J31" s="8">
        <v>5349</v>
      </c>
      <c r="K31" s="8">
        <v>5755.8571428571431</v>
      </c>
      <c r="L31" s="8">
        <v>6126.8545454545456</v>
      </c>
      <c r="N31" s="3">
        <f t="shared" si="0"/>
        <v>6</v>
      </c>
      <c r="O31" s="7" t="s">
        <v>3417</v>
      </c>
      <c r="P31" s="55">
        <f t="shared" si="1"/>
        <v>6342.25</v>
      </c>
      <c r="Q31" s="55">
        <f t="shared" si="2"/>
        <v>5902.0714285714294</v>
      </c>
      <c r="R31" s="55"/>
      <c r="S31" s="55">
        <v>11</v>
      </c>
      <c r="T31" s="118" t="str">
        <f t="shared" si="3"/>
        <v>Latvia</v>
      </c>
      <c r="U31" s="118">
        <f t="shared" si="4"/>
        <v>5327.9375</v>
      </c>
      <c r="V31" s="118">
        <f t="shared" si="5"/>
        <v>5577.3125</v>
      </c>
      <c r="W31" s="3">
        <f t="shared" si="6"/>
        <v>5.9327857606828266E-2</v>
      </c>
      <c r="X31" s="3">
        <f t="shared" si="7"/>
        <v>-1.2001796169916896</v>
      </c>
      <c r="Z31" s="3" t="s">
        <v>3022</v>
      </c>
      <c r="AA31" s="3">
        <v>2.6521610045783978E-2</v>
      </c>
    </row>
    <row r="32" spans="3:27" x14ac:dyDescent="0.2">
      <c r="C32" s="7" t="s">
        <v>959</v>
      </c>
      <c r="D32" s="8">
        <v>5422.4736842105267</v>
      </c>
      <c r="E32" s="8">
        <v>6046.8421052631575</v>
      </c>
      <c r="F32" s="8">
        <v>5681.4736842105267</v>
      </c>
      <c r="G32" s="8">
        <v>6119</v>
      </c>
      <c r="H32" s="8">
        <v>5629.8421052631575</v>
      </c>
      <c r="I32" s="8">
        <v>6177.3157894736842</v>
      </c>
      <c r="J32" s="8">
        <v>6013.5789473684208</v>
      </c>
      <c r="K32" s="8">
        <v>5851.4210526315792</v>
      </c>
      <c r="L32" s="8">
        <v>5867.7434210526317</v>
      </c>
      <c r="N32" s="3">
        <f t="shared" si="0"/>
        <v>9</v>
      </c>
      <c r="O32" s="7" t="s">
        <v>3033</v>
      </c>
      <c r="P32" s="55">
        <f t="shared" si="1"/>
        <v>5817.4473684210525</v>
      </c>
      <c r="Q32" s="55">
        <f t="shared" si="2"/>
        <v>5918.0394736842109</v>
      </c>
      <c r="R32" s="55"/>
      <c r="S32" s="55">
        <v>12</v>
      </c>
      <c r="T32" s="118" t="str">
        <f t="shared" si="3"/>
        <v>Spain</v>
      </c>
      <c r="U32" s="118">
        <f t="shared" si="4"/>
        <v>5142.5981025039127</v>
      </c>
      <c r="V32" s="118">
        <f t="shared" si="5"/>
        <v>5624.1220168231612</v>
      </c>
      <c r="W32" s="3">
        <f t="shared" si="6"/>
        <v>1.2914044813116549E-2</v>
      </c>
      <c r="X32" s="3">
        <f t="shared" si="7"/>
        <v>-1.883292683445531</v>
      </c>
      <c r="Z32" s="3" t="s">
        <v>3025</v>
      </c>
      <c r="AA32" s="3">
        <v>2.8474552957359008E-2</v>
      </c>
    </row>
    <row r="33" spans="3:27" x14ac:dyDescent="0.2">
      <c r="C33" s="7" t="s">
        <v>1017</v>
      </c>
      <c r="D33" s="8">
        <v>6365.6</v>
      </c>
      <c r="E33" s="8">
        <v>6618.8</v>
      </c>
      <c r="F33" s="8">
        <v>6514.2</v>
      </c>
      <c r="G33" s="8">
        <v>6981.8</v>
      </c>
      <c r="H33" s="8">
        <v>6630.4</v>
      </c>
      <c r="I33" s="8">
        <v>6669.6</v>
      </c>
      <c r="J33" s="8">
        <v>5856.2</v>
      </c>
      <c r="K33" s="8">
        <v>6232</v>
      </c>
      <c r="L33" s="8">
        <v>6483.5749999999998</v>
      </c>
      <c r="N33" s="3">
        <f t="shared" si="0"/>
        <v>3</v>
      </c>
      <c r="O33" s="7" t="s">
        <v>2889</v>
      </c>
      <c r="P33" s="55">
        <f t="shared" si="1"/>
        <v>6620.1</v>
      </c>
      <c r="Q33" s="55">
        <f t="shared" si="2"/>
        <v>6347.05</v>
      </c>
      <c r="R33" s="55"/>
      <c r="S33" s="55">
        <v>13</v>
      </c>
      <c r="T33" s="118" t="str">
        <f t="shared" si="3"/>
        <v>Cyprus</v>
      </c>
      <c r="U33" s="118">
        <f t="shared" si="4"/>
        <v>5005.25</v>
      </c>
      <c r="V33" s="118">
        <f t="shared" si="5"/>
        <v>5075.75</v>
      </c>
      <c r="W33" s="3">
        <f t="shared" si="6"/>
        <v>2.8474552957359008E-2</v>
      </c>
      <c r="X33" s="3">
        <f t="shared" si="7"/>
        <v>-1.5329972660041093</v>
      </c>
      <c r="Z33" s="3" t="s">
        <v>3028</v>
      </c>
      <c r="AA33" s="3">
        <v>5.9327857606828266E-2</v>
      </c>
    </row>
    <row r="34" spans="3:27" x14ac:dyDescent="0.2">
      <c r="C34" s="7" t="s">
        <v>1033</v>
      </c>
      <c r="D34" s="8">
        <v>4196.0481927710844</v>
      </c>
      <c r="E34" s="8">
        <v>4720.1686746987953</v>
      </c>
      <c r="F34" s="8">
        <v>4041.4819277108436</v>
      </c>
      <c r="G34" s="8">
        <v>4028.8433734939758</v>
      </c>
      <c r="H34" s="8">
        <v>3794.4698795180725</v>
      </c>
      <c r="I34" s="8">
        <v>4140.8795180722891</v>
      </c>
      <c r="J34" s="8">
        <v>4040.397590361446</v>
      </c>
      <c r="K34" s="8">
        <v>3712.4216867469881</v>
      </c>
      <c r="L34" s="8">
        <v>4084.3388554216867</v>
      </c>
      <c r="N34" s="3">
        <f t="shared" si="0"/>
        <v>18</v>
      </c>
      <c r="O34" s="7" t="s">
        <v>3022</v>
      </c>
      <c r="P34" s="55">
        <f t="shared" si="1"/>
        <v>4246.6355421686749</v>
      </c>
      <c r="Q34" s="55">
        <f t="shared" si="2"/>
        <v>3922.042168674699</v>
      </c>
      <c r="R34" s="55"/>
      <c r="S34" s="55">
        <v>14</v>
      </c>
      <c r="T34" s="118" t="str">
        <f t="shared" si="3"/>
        <v>Malta</v>
      </c>
      <c r="U34" s="118">
        <f t="shared" si="4"/>
        <v>4718.5</v>
      </c>
      <c r="V34" s="118">
        <f t="shared" si="5"/>
        <v>4894</v>
      </c>
      <c r="W34" s="3">
        <f t="shared" si="6"/>
        <v>9.5312408844291461E-3</v>
      </c>
      <c r="X34" s="3">
        <f t="shared" si="7"/>
        <v>-2.0166913361122729</v>
      </c>
      <c r="Z34" s="3" t="s">
        <v>3029</v>
      </c>
      <c r="AA34" s="3">
        <v>6.5085909720845186E-2</v>
      </c>
    </row>
    <row r="35" spans="3:27" x14ac:dyDescent="0.2">
      <c r="C35" s="7" t="s">
        <v>1282</v>
      </c>
      <c r="D35" s="8">
        <v>6999</v>
      </c>
      <c r="E35" s="8">
        <v>6512.5</v>
      </c>
      <c r="F35" s="8">
        <v>6200</v>
      </c>
      <c r="G35" s="8">
        <v>6660.5</v>
      </c>
      <c r="H35" s="8">
        <v>7130.5</v>
      </c>
      <c r="I35" s="8">
        <v>7280.5</v>
      </c>
      <c r="J35" s="8">
        <v>6849.5</v>
      </c>
      <c r="K35" s="8">
        <v>6863.5</v>
      </c>
      <c r="L35" s="8">
        <v>6812</v>
      </c>
      <c r="N35" s="3">
        <f t="shared" si="0"/>
        <v>4</v>
      </c>
      <c r="O35" s="7" t="s">
        <v>3029</v>
      </c>
      <c r="P35" s="55">
        <f t="shared" si="1"/>
        <v>6593</v>
      </c>
      <c r="Q35" s="55">
        <f t="shared" si="2"/>
        <v>7031</v>
      </c>
      <c r="R35" s="55"/>
      <c r="S35" s="55">
        <v>15</v>
      </c>
      <c r="T35" s="118" t="str">
        <f t="shared" si="3"/>
        <v>Estonia</v>
      </c>
      <c r="U35" s="118">
        <f t="shared" si="4"/>
        <v>4678.083333333333</v>
      </c>
      <c r="V35" s="118">
        <f t="shared" si="5"/>
        <v>5037</v>
      </c>
      <c r="W35" s="3">
        <f t="shared" si="6"/>
        <v>6.5814015926504502E-2</v>
      </c>
      <c r="X35" s="3">
        <f t="shared" si="7"/>
        <v>-1.1521149551626197</v>
      </c>
      <c r="Z35" s="3" t="s">
        <v>1288</v>
      </c>
      <c r="AA35" s="3">
        <v>0.10027514614294858</v>
      </c>
    </row>
    <row r="36" spans="3:27" x14ac:dyDescent="0.2">
      <c r="C36" s="7" t="s">
        <v>1289</v>
      </c>
      <c r="D36" s="8">
        <v>2738</v>
      </c>
      <c r="E36" s="8">
        <v>2674</v>
      </c>
      <c r="F36" s="8">
        <v>2569</v>
      </c>
      <c r="G36" s="8">
        <v>2831</v>
      </c>
      <c r="H36" s="8">
        <v>2737</v>
      </c>
      <c r="I36" s="8">
        <v>3118</v>
      </c>
      <c r="J36" s="8">
        <v>3200</v>
      </c>
      <c r="K36" s="8">
        <v>3160</v>
      </c>
      <c r="L36" s="8">
        <v>2878.375</v>
      </c>
      <c r="N36" s="3">
        <f t="shared" si="0"/>
        <v>28</v>
      </c>
      <c r="O36" s="7" t="s">
        <v>1288</v>
      </c>
      <c r="P36" s="55">
        <f t="shared" si="1"/>
        <v>2703</v>
      </c>
      <c r="Q36" s="55">
        <f t="shared" si="2"/>
        <v>3053.75</v>
      </c>
      <c r="R36" s="55"/>
      <c r="S36" s="55">
        <v>17</v>
      </c>
      <c r="T36" s="118" t="str">
        <f t="shared" si="3"/>
        <v>Czechia</v>
      </c>
      <c r="U36" s="118">
        <f t="shared" si="4"/>
        <v>4360.9666666666672</v>
      </c>
      <c r="V36" s="118">
        <f t="shared" si="5"/>
        <v>4781.9333333333334</v>
      </c>
      <c r="W36" s="3">
        <f t="shared" si="6"/>
        <v>1.1774270321440171E-2</v>
      </c>
      <c r="X36" s="3">
        <f t="shared" si="7"/>
        <v>-1.923922154685437</v>
      </c>
      <c r="Z36" s="3" t="s">
        <v>3033</v>
      </c>
      <c r="AA36" s="3">
        <v>3.9019521150848072E-2</v>
      </c>
    </row>
    <row r="37" spans="3:27" x14ac:dyDescent="0.2">
      <c r="C37" s="7" t="s">
        <v>1293</v>
      </c>
      <c r="D37" s="8">
        <v>4863.5</v>
      </c>
      <c r="E37" s="8">
        <v>5467.75</v>
      </c>
      <c r="F37" s="8">
        <v>5638.5</v>
      </c>
      <c r="G37" s="8">
        <v>5342</v>
      </c>
      <c r="H37" s="8">
        <v>5166.75</v>
      </c>
      <c r="I37" s="8">
        <v>5889.5</v>
      </c>
      <c r="J37" s="8">
        <v>5446.25</v>
      </c>
      <c r="K37" s="8">
        <v>5806.75</v>
      </c>
      <c r="L37" s="8">
        <v>5452.625</v>
      </c>
      <c r="N37" s="3">
        <f t="shared" si="0"/>
        <v>11</v>
      </c>
      <c r="O37" s="7" t="s">
        <v>3028</v>
      </c>
      <c r="P37" s="55">
        <f t="shared" si="1"/>
        <v>5327.9375</v>
      </c>
      <c r="Q37" s="55">
        <f t="shared" si="2"/>
        <v>5577.3125</v>
      </c>
      <c r="R37" s="55"/>
      <c r="S37" s="55">
        <v>18</v>
      </c>
      <c r="T37" s="118" t="str">
        <f t="shared" si="3"/>
        <v>Italy</v>
      </c>
      <c r="U37" s="118">
        <f t="shared" si="4"/>
        <v>4246.6355421686749</v>
      </c>
      <c r="V37" s="118">
        <f t="shared" si="5"/>
        <v>3922.042168674699</v>
      </c>
      <c r="W37" s="3">
        <f t="shared" si="6"/>
        <v>2.6521610045783978E-2</v>
      </c>
      <c r="X37" s="3">
        <f t="shared" si="7"/>
        <v>-1.564726429927533</v>
      </c>
      <c r="Z37" s="3" t="s">
        <v>1305</v>
      </c>
      <c r="AA37" s="3">
        <v>9.5312408844291461E-3</v>
      </c>
    </row>
    <row r="38" spans="3:27" x14ac:dyDescent="0.2">
      <c r="C38" s="7" t="s">
        <v>1306</v>
      </c>
      <c r="D38" s="8">
        <v>4469</v>
      </c>
      <c r="E38" s="8">
        <v>4807</v>
      </c>
      <c r="F38" s="8">
        <v>4810</v>
      </c>
      <c r="G38" s="8">
        <v>4788</v>
      </c>
      <c r="H38" s="8">
        <v>4931</v>
      </c>
      <c r="I38" s="8">
        <v>5209</v>
      </c>
      <c r="J38" s="8">
        <v>4669</v>
      </c>
      <c r="K38" s="8">
        <v>4767</v>
      </c>
      <c r="L38" s="8">
        <v>4806.25</v>
      </c>
      <c r="N38" s="3">
        <f t="shared" si="0"/>
        <v>14</v>
      </c>
      <c r="O38" s="7" t="s">
        <v>1305</v>
      </c>
      <c r="P38" s="55">
        <f t="shared" si="1"/>
        <v>4718.5</v>
      </c>
      <c r="Q38" s="55">
        <f t="shared" si="2"/>
        <v>4894</v>
      </c>
      <c r="R38" s="55"/>
      <c r="S38" s="55">
        <v>19</v>
      </c>
      <c r="T38" s="118" t="str">
        <f t="shared" si="3"/>
        <v>Slovenia</v>
      </c>
      <c r="U38" s="118">
        <f t="shared" si="4"/>
        <v>4007.5</v>
      </c>
      <c r="V38" s="118">
        <f t="shared" si="5"/>
        <v>4103.5</v>
      </c>
      <c r="W38" s="3">
        <f t="shared" si="6"/>
        <v>3.2958840119411602E-2</v>
      </c>
      <c r="X38" s="3">
        <f t="shared" si="7"/>
        <v>-1.4674730395274695</v>
      </c>
      <c r="Z38" s="3" t="s">
        <v>3036</v>
      </c>
      <c r="AA38" s="3">
        <v>2.8169424929924105E-2</v>
      </c>
    </row>
    <row r="39" spans="3:27" x14ac:dyDescent="0.2">
      <c r="C39" s="7" t="s">
        <v>1309</v>
      </c>
      <c r="D39" s="8">
        <v>3192.5142857142855</v>
      </c>
      <c r="E39" s="8">
        <v>3666.8</v>
      </c>
      <c r="F39" s="8">
        <v>3357.2571428571428</v>
      </c>
      <c r="G39" s="8">
        <v>3335.0571428571429</v>
      </c>
      <c r="H39" s="8">
        <v>3007.8</v>
      </c>
      <c r="I39" s="8">
        <v>3457.6285714285714</v>
      </c>
      <c r="J39" s="8">
        <v>3562.2857142857142</v>
      </c>
      <c r="K39" s="8">
        <v>3369.6285714285714</v>
      </c>
      <c r="L39" s="8">
        <v>3368.6214285714286</v>
      </c>
      <c r="N39" s="3">
        <f t="shared" si="0"/>
        <v>25</v>
      </c>
      <c r="O39" s="7" t="s">
        <v>3036</v>
      </c>
      <c r="P39" s="55">
        <f t="shared" si="1"/>
        <v>3387.9071428571424</v>
      </c>
      <c r="Q39" s="55">
        <f t="shared" si="2"/>
        <v>3349.3357142857144</v>
      </c>
      <c r="R39" s="55"/>
      <c r="S39" s="55">
        <v>20</v>
      </c>
      <c r="T39" s="118" t="str">
        <f t="shared" si="3"/>
        <v>Denmark</v>
      </c>
      <c r="U39" s="118">
        <f t="shared" si="4"/>
        <v>3951</v>
      </c>
      <c r="V39" s="118">
        <f t="shared" si="5"/>
        <v>4631.5625</v>
      </c>
      <c r="W39" s="3">
        <f t="shared" si="6"/>
        <v>1.5607946131793666E-2</v>
      </c>
      <c r="X39" s="3">
        <f t="shared" si="7"/>
        <v>-1.7998223418727572</v>
      </c>
      <c r="Z39" s="3" t="s">
        <v>3043</v>
      </c>
      <c r="AA39" s="3">
        <v>2.8240389780441685E-2</v>
      </c>
    </row>
    <row r="40" spans="3:27" x14ac:dyDescent="0.2">
      <c r="C40" s="7" t="s">
        <v>1415</v>
      </c>
      <c r="D40" s="8">
        <v>5866.2352941176468</v>
      </c>
      <c r="E40" s="8">
        <v>6041.3846153846152</v>
      </c>
      <c r="F40" s="8">
        <v>5738.3018867924529</v>
      </c>
      <c r="G40" s="8">
        <v>5784.6862745098042</v>
      </c>
      <c r="H40" s="8">
        <v>5625.3461538461543</v>
      </c>
      <c r="I40" s="8">
        <v>5780.8</v>
      </c>
      <c r="J40" s="8">
        <v>5425.7254901960787</v>
      </c>
      <c r="K40" s="8">
        <v>5615.1568627450979</v>
      </c>
      <c r="L40" s="8">
        <v>5735.0900243309006</v>
      </c>
      <c r="N40" s="3">
        <f t="shared" si="0"/>
        <v>8</v>
      </c>
      <c r="O40" s="7" t="s">
        <v>3044</v>
      </c>
      <c r="P40" s="55">
        <f t="shared" si="1"/>
        <v>5857.6520177011298</v>
      </c>
      <c r="Q40" s="55">
        <f t="shared" si="2"/>
        <v>5611.7571266968334</v>
      </c>
      <c r="R40" s="55"/>
      <c r="S40" s="55">
        <v>21</v>
      </c>
      <c r="T40" s="118" t="str">
        <f t="shared" si="3"/>
        <v>Finland</v>
      </c>
      <c r="U40" s="118">
        <f t="shared" si="4"/>
        <v>3746.6785714285716</v>
      </c>
      <c r="V40" s="118">
        <f t="shared" si="5"/>
        <v>4429.8571428571431</v>
      </c>
      <c r="W40" s="3">
        <f t="shared" si="6"/>
        <v>1.9396830873336688E-2</v>
      </c>
      <c r="X40" s="3">
        <f t="shared" si="7"/>
        <v>-1.7037625133993424</v>
      </c>
      <c r="Z40" s="3" t="s">
        <v>3044</v>
      </c>
      <c r="AA40" s="3">
        <v>4.1434871939416647E-2</v>
      </c>
    </row>
    <row r="41" spans="3:27" x14ac:dyDescent="0.2">
      <c r="C41" s="7" t="s">
        <v>1524</v>
      </c>
      <c r="D41" s="8">
        <v>6795.833333333333</v>
      </c>
      <c r="E41" s="8">
        <v>6272.333333333333</v>
      </c>
      <c r="F41" s="8">
        <v>6489.833333333333</v>
      </c>
      <c r="G41" s="8">
        <v>7071.5</v>
      </c>
      <c r="H41" s="8">
        <v>6820.454545454545</v>
      </c>
      <c r="I41" s="8">
        <v>6927.181818181818</v>
      </c>
      <c r="J41" s="8">
        <v>6112.545454545455</v>
      </c>
      <c r="K41" s="8">
        <v>6342.181818181818</v>
      </c>
      <c r="L41" s="8">
        <v>6606.304347826087</v>
      </c>
      <c r="N41" s="3">
        <f t="shared" si="0"/>
        <v>2</v>
      </c>
      <c r="O41" s="7" t="s">
        <v>3130</v>
      </c>
      <c r="P41" s="55">
        <f t="shared" si="1"/>
        <v>6657.375</v>
      </c>
      <c r="Q41" s="55">
        <f t="shared" si="2"/>
        <v>6550.5909090909099</v>
      </c>
      <c r="R41" s="55"/>
      <c r="S41" s="55">
        <v>22</v>
      </c>
      <c r="T41" s="118" t="str">
        <f t="shared" si="3"/>
        <v>Austria</v>
      </c>
      <c r="U41" s="118">
        <f t="shared" si="4"/>
        <v>3610.0416666666665</v>
      </c>
      <c r="V41" s="118">
        <f t="shared" si="5"/>
        <v>4121.416666666667</v>
      </c>
      <c r="W41" s="3">
        <f t="shared" si="6"/>
        <v>2.8240389780441685E-2</v>
      </c>
      <c r="X41" s="3">
        <f t="shared" si="7"/>
        <v>-1.5366881576263205</v>
      </c>
      <c r="Z41" s="3" t="s">
        <v>3130</v>
      </c>
      <c r="AA41" s="3">
        <v>9.934603471144017E-2</v>
      </c>
    </row>
    <row r="42" spans="3:27" x14ac:dyDescent="0.2">
      <c r="C42" s="7" t="s">
        <v>1561</v>
      </c>
      <c r="D42" s="8">
        <v>5977.1034482758623</v>
      </c>
      <c r="E42" s="8">
        <v>6875.8965517241377</v>
      </c>
      <c r="F42" s="8">
        <v>6521.8571428571431</v>
      </c>
      <c r="G42" s="8">
        <v>6942.3928571428569</v>
      </c>
      <c r="H42" s="8">
        <v>6707.6896551724139</v>
      </c>
      <c r="I42" s="8">
        <v>8010.5714285714284</v>
      </c>
      <c r="J42" s="8">
        <v>6785.25</v>
      </c>
      <c r="K42" s="8">
        <v>7195.3571428571431</v>
      </c>
      <c r="L42" s="8">
        <v>6872.2995594713657</v>
      </c>
      <c r="N42" s="3">
        <f t="shared" si="0"/>
        <v>5</v>
      </c>
      <c r="O42" s="7" t="s">
        <v>3132</v>
      </c>
      <c r="P42" s="55">
        <f t="shared" si="1"/>
        <v>6579.3125</v>
      </c>
      <c r="Q42" s="55">
        <f t="shared" si="2"/>
        <v>7174.7170566502464</v>
      </c>
      <c r="R42" s="55"/>
      <c r="S42" s="55">
        <v>23</v>
      </c>
      <c r="T42" s="118" t="str">
        <f t="shared" si="3"/>
        <v>Belgium</v>
      </c>
      <c r="U42" s="118">
        <f t="shared" si="4"/>
        <v>3549.7166666666667</v>
      </c>
      <c r="V42" s="118">
        <f t="shared" si="5"/>
        <v>3734.4666666666672</v>
      </c>
      <c r="W42" s="3">
        <f t="shared" si="6"/>
        <v>2.5227822766257353E-2</v>
      </c>
      <c r="X42" s="3">
        <f t="shared" si="7"/>
        <v>-1.5870233534211051</v>
      </c>
      <c r="Z42" s="3" t="s">
        <v>3132</v>
      </c>
      <c r="AA42" s="3">
        <v>0.16311799199114482</v>
      </c>
    </row>
    <row r="43" spans="3:27" x14ac:dyDescent="0.2">
      <c r="C43" s="7" t="s">
        <v>1642</v>
      </c>
      <c r="D43" s="8">
        <v>2704</v>
      </c>
      <c r="E43" s="8">
        <v>2980</v>
      </c>
      <c r="F43" s="8">
        <v>3397.3333333333335</v>
      </c>
      <c r="G43" s="8">
        <v>3679.9166666666665</v>
      </c>
      <c r="H43" s="8">
        <v>2837.25</v>
      </c>
      <c r="I43" s="8">
        <v>3730.1666666666665</v>
      </c>
      <c r="J43" s="8">
        <v>3053.8333333333335</v>
      </c>
      <c r="K43" s="8">
        <v>2931.1666666666665</v>
      </c>
      <c r="L43" s="8">
        <v>3164.2083333333335</v>
      </c>
      <c r="N43" s="3">
        <f t="shared" si="0"/>
        <v>26</v>
      </c>
      <c r="O43" s="7" t="s">
        <v>3182</v>
      </c>
      <c r="P43" s="55">
        <f t="shared" si="1"/>
        <v>3190.3125</v>
      </c>
      <c r="Q43" s="55">
        <f t="shared" si="2"/>
        <v>3138.1041666666665</v>
      </c>
      <c r="R43" s="55"/>
      <c r="S43" s="55">
        <v>24</v>
      </c>
      <c r="T43" s="118" t="str">
        <f t="shared" si="3"/>
        <v>France</v>
      </c>
      <c r="U43" s="118">
        <f t="shared" si="4"/>
        <v>3527.9846153846156</v>
      </c>
      <c r="V43" s="118">
        <f t="shared" si="5"/>
        <v>3292.5538461538463</v>
      </c>
      <c r="W43" s="3">
        <f t="shared" si="6"/>
        <v>9.749333007069573E-3</v>
      </c>
      <c r="X43" s="3">
        <f t="shared" si="7"/>
        <v>-2.0067702387993784</v>
      </c>
      <c r="Z43" s="3" t="s">
        <v>3166</v>
      </c>
      <c r="AA43" s="3">
        <v>3.2958840119411602E-2</v>
      </c>
    </row>
    <row r="44" spans="3:27" x14ac:dyDescent="0.2">
      <c r="C44" s="7" t="s">
        <v>1679</v>
      </c>
      <c r="D44" s="8">
        <v>4082</v>
      </c>
      <c r="E44" s="8">
        <v>4061.5</v>
      </c>
      <c r="F44" s="8">
        <v>3806</v>
      </c>
      <c r="G44" s="8">
        <v>4080.5</v>
      </c>
      <c r="H44" s="8">
        <v>3669.5</v>
      </c>
      <c r="I44" s="8">
        <v>4188.5</v>
      </c>
      <c r="J44" s="8">
        <v>3870.5</v>
      </c>
      <c r="K44" s="8">
        <v>4685.5</v>
      </c>
      <c r="L44" s="8">
        <v>4055.5</v>
      </c>
      <c r="N44" s="3">
        <f t="shared" si="0"/>
        <v>19</v>
      </c>
      <c r="O44" s="7" t="s">
        <v>3166</v>
      </c>
      <c r="P44" s="55">
        <f t="shared" si="1"/>
        <v>4007.5</v>
      </c>
      <c r="Q44" s="55">
        <f t="shared" si="2"/>
        <v>4103.5</v>
      </c>
      <c r="R44" s="55"/>
      <c r="S44" s="55">
        <v>25</v>
      </c>
      <c r="T44" s="118" t="str">
        <f t="shared" si="3"/>
        <v>Netherlands</v>
      </c>
      <c r="U44" s="118">
        <f t="shared" si="4"/>
        <v>3387.9071428571424</v>
      </c>
      <c r="V44" s="118">
        <f t="shared" si="5"/>
        <v>3349.3357142857144</v>
      </c>
      <c r="W44" s="3">
        <f t="shared" si="6"/>
        <v>2.8169424929924105E-2</v>
      </c>
      <c r="X44" s="3">
        <f t="shared" si="7"/>
        <v>-1.5378125773293434</v>
      </c>
      <c r="Z44" s="3" t="s">
        <v>3169</v>
      </c>
      <c r="AA44" s="3">
        <v>5.1518357623448648E-2</v>
      </c>
    </row>
    <row r="45" spans="3:27" x14ac:dyDescent="0.2">
      <c r="C45" s="7" t="s">
        <v>1686</v>
      </c>
      <c r="D45" s="8">
        <v>5501.5</v>
      </c>
      <c r="E45" s="8">
        <v>6294.166666666667</v>
      </c>
      <c r="F45" s="8">
        <v>6234.333333333333</v>
      </c>
      <c r="G45" s="8">
        <v>5785.5</v>
      </c>
      <c r="H45" s="8">
        <v>5484.5</v>
      </c>
      <c r="I45" s="8">
        <v>5989.666666666667</v>
      </c>
      <c r="J45" s="8">
        <v>5801</v>
      </c>
      <c r="K45" s="8">
        <v>5965.166666666667</v>
      </c>
      <c r="L45" s="8">
        <v>5881.979166666667</v>
      </c>
      <c r="N45" s="3">
        <f t="shared" si="0"/>
        <v>7</v>
      </c>
      <c r="O45" s="7" t="s">
        <v>3169</v>
      </c>
      <c r="P45" s="55">
        <f t="shared" si="1"/>
        <v>5953.875</v>
      </c>
      <c r="Q45" s="55">
        <f t="shared" si="2"/>
        <v>5810.0833333333339</v>
      </c>
      <c r="R45" s="55"/>
      <c r="S45" s="55">
        <v>26</v>
      </c>
      <c r="T45" s="118" t="str">
        <f t="shared" si="3"/>
        <v>Sweden</v>
      </c>
      <c r="U45" s="118">
        <f t="shared" si="4"/>
        <v>3190.3125</v>
      </c>
      <c r="V45" s="118">
        <f t="shared" si="5"/>
        <v>3138.1041666666665</v>
      </c>
      <c r="W45" s="3">
        <f t="shared" si="6"/>
        <v>1.1408000141472113E-2</v>
      </c>
      <c r="X45" s="3">
        <f t="shared" si="7"/>
        <v>-1.937807573734609</v>
      </c>
      <c r="Z45" s="3" t="s">
        <v>3175</v>
      </c>
      <c r="AA45" s="7">
        <v>1.9396830873336688E-2</v>
      </c>
    </row>
    <row r="46" spans="3:27" x14ac:dyDescent="0.2">
      <c r="C46" s="7" t="s">
        <v>1704</v>
      </c>
      <c r="D46" s="8">
        <v>4361.1445783132531</v>
      </c>
      <c r="E46" s="8">
        <v>4671.6054888507715</v>
      </c>
      <c r="F46" s="8">
        <v>4473.4075342465758</v>
      </c>
      <c r="G46" s="8">
        <v>4697.9345955249573</v>
      </c>
      <c r="H46" s="8">
        <v>4518.3213058419242</v>
      </c>
      <c r="I46" s="8">
        <v>4905.1571675302248</v>
      </c>
      <c r="J46" s="8">
        <v>4479.681583476764</v>
      </c>
      <c r="K46" s="8">
        <v>4486.5440414507775</v>
      </c>
      <c r="L46" s="8">
        <v>4574.0847311827956</v>
      </c>
      <c r="N46" s="3">
        <f t="shared" si="0"/>
        <v>16</v>
      </c>
      <c r="O46" s="7" t="s">
        <v>3418</v>
      </c>
      <c r="P46" s="55">
        <f t="shared" si="1"/>
        <v>4551.0230492338887</v>
      </c>
      <c r="Q46" s="55">
        <f t="shared" si="2"/>
        <v>4597.4260245749228</v>
      </c>
      <c r="R46" s="55"/>
      <c r="S46" s="55">
        <v>27</v>
      </c>
      <c r="T46" s="118" t="str">
        <f t="shared" si="3"/>
        <v>Germany</v>
      </c>
      <c r="U46" s="118">
        <f t="shared" si="4"/>
        <v>3135.6569148936169</v>
      </c>
      <c r="V46" s="118">
        <f t="shared" si="5"/>
        <v>3339.8312171127886</v>
      </c>
      <c r="W46" s="3">
        <f t="shared" si="6"/>
        <v>1.0428331339046111E-2</v>
      </c>
      <c r="X46" s="3">
        <f t="shared" si="7"/>
        <v>-1.9772324314504395</v>
      </c>
      <c r="Z46" s="3" t="s">
        <v>3182</v>
      </c>
      <c r="AA46" s="7">
        <v>1.1408000141472113E-2</v>
      </c>
    </row>
    <row r="47" spans="3:27" x14ac:dyDescent="0.2">
      <c r="S47" s="55">
        <v>28</v>
      </c>
      <c r="T47" s="118" t="str">
        <f t="shared" si="3"/>
        <v>Luxembourg</v>
      </c>
      <c r="U47" s="118">
        <f t="shared" si="4"/>
        <v>2703</v>
      </c>
      <c r="V47" s="118">
        <f t="shared" si="5"/>
        <v>3053.75</v>
      </c>
      <c r="W47" s="3">
        <f t="shared" si="6"/>
        <v>0.10027514614294858</v>
      </c>
      <c r="X47" s="3">
        <f t="shared" si="7"/>
        <v>-0.95291641392359572</v>
      </c>
      <c r="Z47" s="7"/>
      <c r="AA47" s="8"/>
    </row>
    <row r="48" spans="3:27" x14ac:dyDescent="0.2">
      <c r="Y48" s="7"/>
      <c r="Z48" s="7"/>
      <c r="AA48" s="8"/>
    </row>
    <row r="49" spans="4:34" x14ac:dyDescent="0.2">
      <c r="Y49" s="7"/>
      <c r="Z49" s="7"/>
      <c r="AA49" s="8"/>
    </row>
    <row r="50" spans="4:34" x14ac:dyDescent="0.2">
      <c r="Y50" s="7"/>
      <c r="Z50" s="7"/>
      <c r="AA50" s="8"/>
    </row>
    <row r="51" spans="4:34" x14ac:dyDescent="0.2">
      <c r="Y51" s="7"/>
      <c r="Z51" s="7"/>
      <c r="AA51" s="8"/>
      <c r="AH51" s="119" t="s">
        <v>3445</v>
      </c>
    </row>
    <row r="52" spans="4:34" x14ac:dyDescent="0.2">
      <c r="D52" s="113" t="s">
        <v>1703</v>
      </c>
      <c r="E52" s="113" t="s">
        <v>3420</v>
      </c>
      <c r="F52" s="113" t="s">
        <v>3421</v>
      </c>
      <c r="G52" s="113" t="s">
        <v>3422</v>
      </c>
      <c r="H52" s="113" t="s">
        <v>3423</v>
      </c>
      <c r="I52" s="113" t="s">
        <v>3424</v>
      </c>
      <c r="J52" s="113" t="s">
        <v>3425</v>
      </c>
      <c r="K52" s="113" t="s">
        <v>3426</v>
      </c>
      <c r="Y52" s="7"/>
      <c r="Z52" s="7"/>
      <c r="AA52" s="8"/>
    </row>
    <row r="53" spans="4:34" x14ac:dyDescent="0.2">
      <c r="D53" s="7" t="s">
        <v>3043</v>
      </c>
      <c r="E53" s="3">
        <f>E19-D19</f>
        <v>145</v>
      </c>
      <c r="F53" s="3">
        <f t="shared" ref="F53:K53" si="8">F19-E19</f>
        <v>62.16666666666697</v>
      </c>
      <c r="G53" s="3">
        <f t="shared" si="8"/>
        <v>920.16666666666652</v>
      </c>
      <c r="H53" s="3">
        <f t="shared" si="8"/>
        <v>508.66666666666697</v>
      </c>
      <c r="I53" s="3">
        <f t="shared" si="8"/>
        <v>18.66666666666606</v>
      </c>
      <c r="J53" s="3">
        <f t="shared" si="8"/>
        <v>-1579.4999999999995</v>
      </c>
      <c r="K53" s="3">
        <f t="shared" si="8"/>
        <v>84</v>
      </c>
      <c r="Y53" s="7"/>
      <c r="Z53" s="7"/>
      <c r="AA53" s="8"/>
    </row>
    <row r="54" spans="4:34" x14ac:dyDescent="0.2">
      <c r="D54" s="7" t="s">
        <v>2868</v>
      </c>
      <c r="E54" s="3">
        <f t="shared" ref="E54:K69" si="9">E20-D20</f>
        <v>134.66666666666697</v>
      </c>
      <c r="F54" s="3">
        <f t="shared" si="9"/>
        <v>117.79999999999973</v>
      </c>
      <c r="G54" s="3">
        <f t="shared" si="9"/>
        <v>150.73333333333358</v>
      </c>
      <c r="H54" s="3">
        <f t="shared" si="9"/>
        <v>-102.40000000000009</v>
      </c>
      <c r="I54" s="3">
        <f t="shared" si="9"/>
        <v>281.13333333333321</v>
      </c>
      <c r="J54" s="3">
        <f t="shared" si="9"/>
        <v>-185.13333333333321</v>
      </c>
      <c r="K54" s="3">
        <f t="shared" si="9"/>
        <v>-147</v>
      </c>
      <c r="Y54" s="7"/>
      <c r="Z54" s="7"/>
      <c r="AA54" s="8"/>
    </row>
    <row r="55" spans="4:34" x14ac:dyDescent="0.2">
      <c r="D55" s="7" t="s">
        <v>2878</v>
      </c>
      <c r="E55" s="3">
        <f t="shared" si="9"/>
        <v>479.4705882352946</v>
      </c>
      <c r="F55" s="3">
        <f t="shared" si="9"/>
        <v>292.41176470588198</v>
      </c>
      <c r="G55" s="3">
        <f t="shared" si="9"/>
        <v>296.41176470588289</v>
      </c>
      <c r="H55" s="3">
        <f t="shared" si="9"/>
        <v>-1115.176470588236</v>
      </c>
      <c r="I55" s="3">
        <f t="shared" si="9"/>
        <v>431.29411764705947</v>
      </c>
      <c r="J55" s="3">
        <f t="shared" si="9"/>
        <v>-298.64705882352973</v>
      </c>
      <c r="K55" s="3">
        <f t="shared" si="9"/>
        <v>400.64705882352973</v>
      </c>
      <c r="Y55" s="7"/>
      <c r="Z55" s="7"/>
      <c r="AA55" s="8"/>
    </row>
    <row r="56" spans="4:34" x14ac:dyDescent="0.2">
      <c r="D56" s="7" t="s">
        <v>3025</v>
      </c>
      <c r="E56" s="3">
        <f t="shared" si="9"/>
        <v>-952.5</v>
      </c>
      <c r="F56" s="3">
        <f t="shared" si="9"/>
        <v>74.5</v>
      </c>
      <c r="G56" s="3">
        <f t="shared" si="9"/>
        <v>419.5</v>
      </c>
      <c r="H56" s="3">
        <f t="shared" si="9"/>
        <v>-728.5</v>
      </c>
      <c r="I56" s="3">
        <f t="shared" si="9"/>
        <v>653.5</v>
      </c>
      <c r="J56" s="3">
        <f t="shared" si="9"/>
        <v>124.5</v>
      </c>
      <c r="K56" s="3">
        <f t="shared" si="9"/>
        <v>531.5</v>
      </c>
      <c r="Y56" s="7"/>
      <c r="Z56" s="7"/>
      <c r="AA56" s="8"/>
    </row>
    <row r="57" spans="4:34" x14ac:dyDescent="0.2">
      <c r="D57" s="7" t="s">
        <v>3416</v>
      </c>
      <c r="E57" s="3">
        <f t="shared" si="9"/>
        <v>325.60000000000036</v>
      </c>
      <c r="F57" s="3">
        <f t="shared" si="9"/>
        <v>-6.6666666667515528E-2</v>
      </c>
      <c r="G57" s="3">
        <f t="shared" si="9"/>
        <v>519.46666666666715</v>
      </c>
      <c r="H57" s="3">
        <f t="shared" si="9"/>
        <v>-105.39999999999964</v>
      </c>
      <c r="I57" s="3">
        <f t="shared" si="9"/>
        <v>454.26666666666642</v>
      </c>
      <c r="J57" s="3">
        <f t="shared" si="9"/>
        <v>-617.46666666666715</v>
      </c>
      <c r="K57" s="3">
        <f t="shared" si="9"/>
        <v>93.733333333333576</v>
      </c>
      <c r="Y57" s="7"/>
      <c r="Z57" s="7"/>
      <c r="AA57" s="8"/>
    </row>
    <row r="58" spans="4:34" x14ac:dyDescent="0.2">
      <c r="D58" s="7" t="s">
        <v>2884</v>
      </c>
      <c r="E58" s="3">
        <f t="shared" si="9"/>
        <v>175.5</v>
      </c>
      <c r="F58" s="3">
        <f t="shared" si="9"/>
        <v>116.627659574468</v>
      </c>
      <c r="G58" s="3">
        <f t="shared" si="9"/>
        <v>499.42553191489378</v>
      </c>
      <c r="H58" s="3">
        <f t="shared" si="9"/>
        <v>-65.55319148936178</v>
      </c>
      <c r="I58" s="3">
        <f t="shared" si="9"/>
        <v>421.55319148936178</v>
      </c>
      <c r="J58" s="3">
        <f t="shared" si="9"/>
        <v>-1068.9042553191489</v>
      </c>
      <c r="K58" s="3">
        <f t="shared" si="9"/>
        <v>45.026996110729669</v>
      </c>
      <c r="Y58" s="7"/>
      <c r="Z58" s="7"/>
      <c r="AA58" s="8"/>
    </row>
    <row r="59" spans="4:34" x14ac:dyDescent="0.2">
      <c r="D59" s="7" t="s">
        <v>2883</v>
      </c>
      <c r="E59" s="3">
        <f t="shared" si="9"/>
        <v>264</v>
      </c>
      <c r="F59" s="3">
        <f t="shared" si="9"/>
        <v>-212</v>
      </c>
      <c r="G59" s="3">
        <f t="shared" si="9"/>
        <v>490</v>
      </c>
      <c r="H59" s="3">
        <f t="shared" si="9"/>
        <v>30.75</v>
      </c>
      <c r="I59" s="3">
        <f t="shared" si="9"/>
        <v>843.75</v>
      </c>
      <c r="J59" s="3">
        <f t="shared" si="9"/>
        <v>-506.5</v>
      </c>
      <c r="K59" s="3">
        <f t="shared" si="9"/>
        <v>-229</v>
      </c>
      <c r="Y59" s="7"/>
      <c r="Z59" s="7"/>
      <c r="AA59" s="8"/>
    </row>
    <row r="60" spans="4:34" x14ac:dyDescent="0.2">
      <c r="D60" s="7" t="s">
        <v>2887</v>
      </c>
      <c r="E60" s="3">
        <f t="shared" si="9"/>
        <v>-37</v>
      </c>
      <c r="F60" s="3">
        <f t="shared" si="9"/>
        <v>153</v>
      </c>
      <c r="G60" s="3">
        <f t="shared" si="9"/>
        <v>574.66666666666606</v>
      </c>
      <c r="H60" s="3">
        <f t="shared" si="9"/>
        <v>-110</v>
      </c>
      <c r="I60" s="3">
        <f t="shared" si="9"/>
        <v>-86.66666666666606</v>
      </c>
      <c r="J60" s="3">
        <f t="shared" si="9"/>
        <v>-4.6666666666669698</v>
      </c>
      <c r="K60" s="3">
        <f t="shared" si="9"/>
        <v>152</v>
      </c>
      <c r="Y60" s="7"/>
      <c r="Z60" s="7"/>
      <c r="AA60" s="8"/>
    </row>
    <row r="61" spans="4:34" x14ac:dyDescent="0.2">
      <c r="D61" s="7" t="s">
        <v>2895</v>
      </c>
      <c r="E61" s="3">
        <f t="shared" si="9"/>
        <v>383.26373626373606</v>
      </c>
      <c r="F61" s="3">
        <f t="shared" si="9"/>
        <v>197.07142857142844</v>
      </c>
      <c r="G61" s="3">
        <f t="shared" si="9"/>
        <v>-192.18131868131877</v>
      </c>
      <c r="H61" s="3">
        <f t="shared" si="9"/>
        <v>-154.96153846153811</v>
      </c>
      <c r="I61" s="3">
        <f t="shared" si="9"/>
        <v>656.03846153846189</v>
      </c>
      <c r="J61" s="3">
        <f t="shared" si="9"/>
        <v>-159.39560439560501</v>
      </c>
      <c r="K61" s="3">
        <f t="shared" si="9"/>
        <v>-307.14285714285688</v>
      </c>
      <c r="Y61" s="7"/>
      <c r="Z61" s="7"/>
      <c r="AA61" s="8"/>
    </row>
    <row r="62" spans="4:34" x14ac:dyDescent="0.2">
      <c r="D62" s="7" t="s">
        <v>2902</v>
      </c>
      <c r="E62" s="3">
        <f t="shared" si="9"/>
        <v>-238.27425665101691</v>
      </c>
      <c r="F62" s="3">
        <f t="shared" si="9"/>
        <v>-206.37852112676046</v>
      </c>
      <c r="G62" s="3">
        <f t="shared" si="9"/>
        <v>431.86111111111131</v>
      </c>
      <c r="H62" s="3">
        <f t="shared" si="9"/>
        <v>135.40473395931167</v>
      </c>
      <c r="I62" s="3">
        <f t="shared" si="9"/>
        <v>395.58137715179964</v>
      </c>
      <c r="J62" s="3">
        <f t="shared" si="9"/>
        <v>-258.79166666666697</v>
      </c>
      <c r="K62" s="3">
        <f t="shared" si="9"/>
        <v>70.763888888888687</v>
      </c>
      <c r="Y62" s="7"/>
      <c r="Z62" s="7"/>
      <c r="AA62" s="8"/>
    </row>
    <row r="63" spans="4:34" x14ac:dyDescent="0.2">
      <c r="D63" s="7" t="s">
        <v>3175</v>
      </c>
      <c r="E63" s="3">
        <f t="shared" si="9"/>
        <v>279.28571428571422</v>
      </c>
      <c r="F63" s="3">
        <f t="shared" si="9"/>
        <v>297.4285714285711</v>
      </c>
      <c r="G63" s="3">
        <f t="shared" si="9"/>
        <v>281.42857142857201</v>
      </c>
      <c r="H63" s="3">
        <f t="shared" si="9"/>
        <v>-377.42857142857201</v>
      </c>
      <c r="I63" s="3">
        <f t="shared" si="9"/>
        <v>814.14285714285734</v>
      </c>
      <c r="J63" s="3">
        <f t="shared" si="9"/>
        <v>270.42857142857156</v>
      </c>
      <c r="K63" s="3">
        <f t="shared" si="9"/>
        <v>-459.28571428571468</v>
      </c>
      <c r="Y63" s="7"/>
      <c r="Z63" s="7"/>
      <c r="AA63" s="8"/>
    </row>
    <row r="64" spans="4:34" x14ac:dyDescent="0.2">
      <c r="D64" s="7" t="s">
        <v>2911</v>
      </c>
      <c r="E64" s="3">
        <f t="shared" si="9"/>
        <v>566.73846153846125</v>
      </c>
      <c r="F64" s="3">
        <f t="shared" si="9"/>
        <v>-433.23076923076906</v>
      </c>
      <c r="G64" s="3">
        <f t="shared" si="9"/>
        <v>54.369230769230853</v>
      </c>
      <c r="H64" s="3">
        <f t="shared" si="9"/>
        <v>-175.78461538461579</v>
      </c>
      <c r="I64" s="3">
        <f t="shared" si="9"/>
        <v>50.415384615384937</v>
      </c>
      <c r="J64" s="3">
        <f t="shared" si="9"/>
        <v>-146.87692307692305</v>
      </c>
      <c r="K64" s="3">
        <f t="shared" si="9"/>
        <v>40.538461538461434</v>
      </c>
      <c r="Y64" s="7"/>
      <c r="Z64" s="7"/>
      <c r="AA64" s="8"/>
    </row>
    <row r="65" spans="4:34" x14ac:dyDescent="0.2">
      <c r="D65" s="7" t="s">
        <v>3417</v>
      </c>
      <c r="E65" s="3">
        <f t="shared" si="9"/>
        <v>790</v>
      </c>
      <c r="F65" s="3">
        <f t="shared" si="9"/>
        <v>-153.14285714285688</v>
      </c>
      <c r="G65" s="3">
        <f t="shared" si="9"/>
        <v>-150.71428571428623</v>
      </c>
      <c r="H65" s="3">
        <f t="shared" si="9"/>
        <v>-292.57142857142844</v>
      </c>
      <c r="I65" s="3">
        <f t="shared" si="9"/>
        <v>388.28571428571468</v>
      </c>
      <c r="J65" s="3">
        <f t="shared" si="9"/>
        <v>-1096.8571428571431</v>
      </c>
      <c r="K65" s="3">
        <f t="shared" si="9"/>
        <v>406.85714285714312</v>
      </c>
      <c r="Y65" s="7"/>
      <c r="Z65" s="7"/>
      <c r="AA65" s="8"/>
    </row>
    <row r="66" spans="4:34" x14ac:dyDescent="0.2">
      <c r="D66" s="7" t="s">
        <v>3033</v>
      </c>
      <c r="E66" s="3">
        <f t="shared" si="9"/>
        <v>624.36842105263077</v>
      </c>
      <c r="F66" s="3">
        <f t="shared" si="9"/>
        <v>-365.36842105263077</v>
      </c>
      <c r="G66" s="3">
        <f t="shared" si="9"/>
        <v>437.5263157894733</v>
      </c>
      <c r="H66" s="3">
        <f t="shared" si="9"/>
        <v>-489.15789473684254</v>
      </c>
      <c r="I66" s="3">
        <f t="shared" si="9"/>
        <v>547.4736842105267</v>
      </c>
      <c r="J66" s="3">
        <f t="shared" si="9"/>
        <v>-163.73684210526335</v>
      </c>
      <c r="K66" s="3">
        <f t="shared" si="9"/>
        <v>-162.15789473684163</v>
      </c>
      <c r="Y66" s="7"/>
      <c r="Z66" s="7"/>
      <c r="AA66" s="8"/>
    </row>
    <row r="67" spans="4:34" x14ac:dyDescent="0.2">
      <c r="D67" s="7" t="s">
        <v>2889</v>
      </c>
      <c r="E67" s="3">
        <f t="shared" si="9"/>
        <v>253.19999999999982</v>
      </c>
      <c r="F67" s="3">
        <f t="shared" si="9"/>
        <v>-104.60000000000036</v>
      </c>
      <c r="G67" s="3">
        <f t="shared" si="9"/>
        <v>467.60000000000036</v>
      </c>
      <c r="H67" s="3">
        <f t="shared" si="9"/>
        <v>-351.40000000000055</v>
      </c>
      <c r="I67" s="3">
        <f t="shared" si="9"/>
        <v>39.200000000000728</v>
      </c>
      <c r="J67" s="3">
        <f t="shared" si="9"/>
        <v>-813.40000000000055</v>
      </c>
      <c r="K67" s="3">
        <f t="shared" si="9"/>
        <v>375.80000000000018</v>
      </c>
      <c r="Y67" s="7"/>
      <c r="Z67" s="7"/>
      <c r="AA67" s="8"/>
    </row>
    <row r="68" spans="4:34" x14ac:dyDescent="0.2">
      <c r="D68" s="7" t="s">
        <v>3022</v>
      </c>
      <c r="E68" s="3">
        <f t="shared" si="9"/>
        <v>524.1204819277109</v>
      </c>
      <c r="F68" s="3">
        <f t="shared" si="9"/>
        <v>-678.68674698795166</v>
      </c>
      <c r="G68" s="3">
        <f t="shared" si="9"/>
        <v>-12.63855421686776</v>
      </c>
      <c r="H68" s="3">
        <f t="shared" si="9"/>
        <v>-234.37349397590333</v>
      </c>
      <c r="I68" s="3">
        <f t="shared" si="9"/>
        <v>346.4096385542166</v>
      </c>
      <c r="J68" s="3">
        <f t="shared" si="9"/>
        <v>-100.48192771084314</v>
      </c>
      <c r="K68" s="3">
        <f t="shared" si="9"/>
        <v>-327.97590361445782</v>
      </c>
      <c r="Y68" s="7"/>
      <c r="Z68" s="7"/>
      <c r="AA68" s="8"/>
    </row>
    <row r="69" spans="4:34" x14ac:dyDescent="0.2">
      <c r="D69" s="7" t="s">
        <v>3029</v>
      </c>
      <c r="E69" s="3">
        <f t="shared" si="9"/>
        <v>-486.5</v>
      </c>
      <c r="F69" s="3">
        <f t="shared" si="9"/>
        <v>-312.5</v>
      </c>
      <c r="G69" s="3">
        <f t="shared" si="9"/>
        <v>460.5</v>
      </c>
      <c r="H69" s="3">
        <f t="shared" si="9"/>
        <v>470</v>
      </c>
      <c r="I69" s="3">
        <f t="shared" si="9"/>
        <v>150</v>
      </c>
      <c r="J69" s="3">
        <f t="shared" si="9"/>
        <v>-431</v>
      </c>
      <c r="K69" s="3">
        <f t="shared" si="9"/>
        <v>14</v>
      </c>
      <c r="Y69" s="7"/>
      <c r="Z69" s="7"/>
      <c r="AA69" s="8"/>
    </row>
    <row r="70" spans="4:34" x14ac:dyDescent="0.2">
      <c r="D70" s="7" t="s">
        <v>1288</v>
      </c>
      <c r="E70" s="3">
        <f t="shared" ref="E70:K79" si="10">E36-D36</f>
        <v>-64</v>
      </c>
      <c r="F70" s="3">
        <f t="shared" si="10"/>
        <v>-105</v>
      </c>
      <c r="G70" s="3">
        <f t="shared" si="10"/>
        <v>262</v>
      </c>
      <c r="H70" s="3">
        <f t="shared" si="10"/>
        <v>-94</v>
      </c>
      <c r="I70" s="3">
        <f t="shared" si="10"/>
        <v>381</v>
      </c>
      <c r="J70" s="3">
        <f t="shared" si="10"/>
        <v>82</v>
      </c>
      <c r="K70" s="3">
        <f t="shared" si="10"/>
        <v>-40</v>
      </c>
      <c r="Y70" s="7"/>
      <c r="Z70" s="7"/>
      <c r="AA70" s="8"/>
    </row>
    <row r="71" spans="4:34" x14ac:dyDescent="0.2">
      <c r="D71" s="7" t="s">
        <v>3028</v>
      </c>
      <c r="E71" s="3">
        <f t="shared" si="10"/>
        <v>604.25</v>
      </c>
      <c r="F71" s="3">
        <f t="shared" si="10"/>
        <v>170.75</v>
      </c>
      <c r="G71" s="3">
        <f t="shared" si="10"/>
        <v>-296.5</v>
      </c>
      <c r="H71" s="3">
        <f t="shared" si="10"/>
        <v>-175.25</v>
      </c>
      <c r="I71" s="3">
        <f t="shared" si="10"/>
        <v>722.75</v>
      </c>
      <c r="J71" s="3">
        <f t="shared" si="10"/>
        <v>-443.25</v>
      </c>
      <c r="K71" s="3">
        <f t="shared" si="10"/>
        <v>360.5</v>
      </c>
      <c r="Y71" s="7"/>
      <c r="Z71" s="7"/>
      <c r="AA71" s="8"/>
    </row>
    <row r="72" spans="4:34" x14ac:dyDescent="0.2">
      <c r="D72" s="7" t="s">
        <v>1305</v>
      </c>
      <c r="E72" s="3">
        <f t="shared" si="10"/>
        <v>338</v>
      </c>
      <c r="F72" s="3">
        <f t="shared" si="10"/>
        <v>3</v>
      </c>
      <c r="G72" s="3">
        <f t="shared" si="10"/>
        <v>-22</v>
      </c>
      <c r="H72" s="3">
        <f t="shared" si="10"/>
        <v>143</v>
      </c>
      <c r="I72" s="3">
        <f t="shared" si="10"/>
        <v>278</v>
      </c>
      <c r="J72" s="3">
        <f t="shared" si="10"/>
        <v>-540</v>
      </c>
      <c r="K72" s="3">
        <f t="shared" si="10"/>
        <v>98</v>
      </c>
      <c r="Y72" s="7"/>
      <c r="Z72" s="7"/>
      <c r="AA72" s="8"/>
    </row>
    <row r="73" spans="4:34" x14ac:dyDescent="0.2">
      <c r="D73" s="7" t="s">
        <v>3036</v>
      </c>
      <c r="E73" s="3">
        <f t="shared" si="10"/>
        <v>474.28571428571468</v>
      </c>
      <c r="F73" s="3">
        <f t="shared" si="10"/>
        <v>-309.54285714285743</v>
      </c>
      <c r="G73" s="3">
        <f t="shared" si="10"/>
        <v>-22.199999999999818</v>
      </c>
      <c r="H73" s="3">
        <f t="shared" si="10"/>
        <v>-327.25714285714275</v>
      </c>
      <c r="I73" s="3">
        <f t="shared" si="10"/>
        <v>449.82857142857119</v>
      </c>
      <c r="J73" s="3">
        <f t="shared" si="10"/>
        <v>104.65714285714284</v>
      </c>
      <c r="K73" s="3">
        <f t="shared" si="10"/>
        <v>-192.65714285714284</v>
      </c>
      <c r="Y73" s="120"/>
      <c r="Z73" s="120"/>
      <c r="AA73" s="121"/>
      <c r="AH73" s="3" t="s">
        <v>3443</v>
      </c>
    </row>
    <row r="74" spans="4:34" x14ac:dyDescent="0.2">
      <c r="D74" s="7" t="s">
        <v>3044</v>
      </c>
      <c r="E74" s="3">
        <f t="shared" si="10"/>
        <v>175.1493212669684</v>
      </c>
      <c r="F74" s="3">
        <f t="shared" si="10"/>
        <v>-303.08272859216231</v>
      </c>
      <c r="G74" s="3">
        <f t="shared" si="10"/>
        <v>46.384387717351274</v>
      </c>
      <c r="H74" s="3">
        <f t="shared" si="10"/>
        <v>-159.34012066364994</v>
      </c>
      <c r="I74" s="3">
        <f t="shared" si="10"/>
        <v>155.45384615384592</v>
      </c>
      <c r="J74" s="3">
        <f t="shared" si="10"/>
        <v>-355.0745098039215</v>
      </c>
      <c r="K74" s="3">
        <f t="shared" si="10"/>
        <v>189.43137254901922</v>
      </c>
    </row>
    <row r="75" spans="4:34" x14ac:dyDescent="0.2">
      <c r="D75" s="7" t="s">
        <v>3130</v>
      </c>
      <c r="E75" s="3">
        <f t="shared" si="10"/>
        <v>-523.5</v>
      </c>
      <c r="F75" s="3">
        <f t="shared" si="10"/>
        <v>217.5</v>
      </c>
      <c r="G75" s="3">
        <f t="shared" si="10"/>
        <v>581.66666666666697</v>
      </c>
      <c r="H75" s="3">
        <f t="shared" si="10"/>
        <v>-251.04545454545496</v>
      </c>
      <c r="I75" s="3">
        <f t="shared" si="10"/>
        <v>106.72727272727298</v>
      </c>
      <c r="J75" s="3">
        <f t="shared" si="10"/>
        <v>-814.63636363636306</v>
      </c>
      <c r="K75" s="3">
        <f t="shared" si="10"/>
        <v>229.63636363636306</v>
      </c>
    </row>
    <row r="76" spans="4:34" x14ac:dyDescent="0.2">
      <c r="D76" s="7" t="s">
        <v>3132</v>
      </c>
      <c r="E76" s="3">
        <f t="shared" si="10"/>
        <v>898.79310344827536</v>
      </c>
      <c r="F76" s="3">
        <f t="shared" si="10"/>
        <v>-354.03940886699456</v>
      </c>
      <c r="G76" s="3">
        <f t="shared" si="10"/>
        <v>420.53571428571377</v>
      </c>
      <c r="H76" s="3">
        <f t="shared" si="10"/>
        <v>-234.70320197044293</v>
      </c>
      <c r="I76" s="3">
        <f t="shared" si="10"/>
        <v>1302.8817733990145</v>
      </c>
      <c r="J76" s="3">
        <f t="shared" si="10"/>
        <v>-1225.3214285714284</v>
      </c>
      <c r="K76" s="3">
        <f t="shared" si="10"/>
        <v>410.10714285714312</v>
      </c>
    </row>
    <row r="77" spans="4:34" x14ac:dyDescent="0.2">
      <c r="D77" s="7" t="s">
        <v>3182</v>
      </c>
      <c r="E77" s="3">
        <f t="shared" si="10"/>
        <v>276</v>
      </c>
      <c r="F77" s="3">
        <f t="shared" si="10"/>
        <v>417.33333333333348</v>
      </c>
      <c r="G77" s="3">
        <f t="shared" si="10"/>
        <v>282.58333333333303</v>
      </c>
      <c r="H77" s="3">
        <f t="shared" si="10"/>
        <v>-842.66666666666652</v>
      </c>
      <c r="I77" s="3">
        <f t="shared" si="10"/>
        <v>892.91666666666652</v>
      </c>
      <c r="J77" s="3">
        <f t="shared" si="10"/>
        <v>-676.33333333333303</v>
      </c>
      <c r="K77" s="3">
        <f t="shared" si="10"/>
        <v>-122.66666666666697</v>
      </c>
    </row>
    <row r="78" spans="4:34" x14ac:dyDescent="0.2">
      <c r="D78" s="7" t="s">
        <v>3166</v>
      </c>
      <c r="E78" s="3">
        <f t="shared" si="10"/>
        <v>-20.5</v>
      </c>
      <c r="F78" s="3">
        <f t="shared" si="10"/>
        <v>-255.5</v>
      </c>
      <c r="G78" s="3">
        <f t="shared" si="10"/>
        <v>274.5</v>
      </c>
      <c r="H78" s="3">
        <f t="shared" si="10"/>
        <v>-411</v>
      </c>
      <c r="I78" s="3">
        <f t="shared" si="10"/>
        <v>519</v>
      </c>
      <c r="J78" s="3">
        <f t="shared" si="10"/>
        <v>-318</v>
      </c>
      <c r="K78" s="3">
        <f t="shared" si="10"/>
        <v>815</v>
      </c>
    </row>
    <row r="79" spans="4:34" x14ac:dyDescent="0.2">
      <c r="D79" s="7" t="s">
        <v>3169</v>
      </c>
      <c r="E79" s="3">
        <f t="shared" si="10"/>
        <v>792.66666666666697</v>
      </c>
      <c r="F79" s="3">
        <f t="shared" si="10"/>
        <v>-59.83333333333394</v>
      </c>
      <c r="G79" s="3">
        <f t="shared" si="10"/>
        <v>-448.83333333333303</v>
      </c>
      <c r="H79" s="3">
        <f t="shared" si="10"/>
        <v>-301</v>
      </c>
      <c r="I79" s="3">
        <f t="shared" si="10"/>
        <v>505.16666666666697</v>
      </c>
      <c r="J79" s="3">
        <f t="shared" si="10"/>
        <v>-188.66666666666697</v>
      </c>
      <c r="K79" s="3">
        <f t="shared" si="10"/>
        <v>164.16666666666697</v>
      </c>
    </row>
    <row r="81" spans="4:11" x14ac:dyDescent="0.2">
      <c r="E81" s="113" t="s">
        <v>3420</v>
      </c>
      <c r="F81" s="113" t="s">
        <v>3421</v>
      </c>
      <c r="G81" s="113" t="s">
        <v>3422</v>
      </c>
      <c r="H81" s="113" t="s">
        <v>3423</v>
      </c>
      <c r="I81" s="113" t="s">
        <v>3424</v>
      </c>
      <c r="J81" s="113" t="s">
        <v>3425</v>
      </c>
      <c r="K81" s="113" t="s">
        <v>3426</v>
      </c>
    </row>
    <row r="82" spans="4:11" x14ac:dyDescent="0.2">
      <c r="D82" s="7" t="s">
        <v>3407</v>
      </c>
      <c r="E82" s="3">
        <f>MEDIAN(E53:E79)</f>
        <v>276</v>
      </c>
      <c r="F82" s="3">
        <f t="shared" ref="F82:K82" si="11">MEDIAN(F53:F79)</f>
        <v>-59.83333333333394</v>
      </c>
      <c r="G82" s="3">
        <f t="shared" si="11"/>
        <v>282.58333333333303</v>
      </c>
      <c r="H82" s="3">
        <f t="shared" si="11"/>
        <v>-175.78461538461579</v>
      </c>
      <c r="I82" s="3">
        <f t="shared" si="11"/>
        <v>421.55319148936178</v>
      </c>
      <c r="J82" s="3">
        <f t="shared" si="11"/>
        <v>-318</v>
      </c>
      <c r="K82" s="3">
        <f t="shared" si="11"/>
        <v>84</v>
      </c>
    </row>
    <row r="83" spans="4:11" x14ac:dyDescent="0.2">
      <c r="D83" s="7" t="s">
        <v>3408</v>
      </c>
      <c r="E83" s="3">
        <f>PERCENTILE(E53:E79,0.75)</f>
        <v>501.79553508150275</v>
      </c>
      <c r="F83" s="3">
        <f t="shared" ref="F83:K83" si="12">PERCENTILE(F53:F79,0.75)</f>
        <v>135.39999999999986</v>
      </c>
      <c r="G83" s="3">
        <f t="shared" si="12"/>
        <v>464.05000000000018</v>
      </c>
      <c r="H83" s="3">
        <f t="shared" si="12"/>
        <v>-98.200000000000045</v>
      </c>
      <c r="I83" s="3">
        <f t="shared" si="12"/>
        <v>600.48684210526335</v>
      </c>
      <c r="J83" s="3">
        <f t="shared" si="12"/>
        <v>-153.13626373626403</v>
      </c>
      <c r="K83" s="3">
        <f t="shared" si="12"/>
        <v>295.06818181818153</v>
      </c>
    </row>
    <row r="84" spans="4:11" x14ac:dyDescent="0.2">
      <c r="D84" s="7" t="s">
        <v>3409</v>
      </c>
      <c r="E84" s="3">
        <f>MIN(E53:E79)</f>
        <v>-952.5</v>
      </c>
      <c r="F84" s="3">
        <f t="shared" ref="F84:K84" si="13">MIN(F53:F79)</f>
        <v>-678.68674698795166</v>
      </c>
      <c r="G84" s="3">
        <f t="shared" si="13"/>
        <v>-448.83333333333303</v>
      </c>
      <c r="H84" s="3">
        <f t="shared" si="13"/>
        <v>-1115.176470588236</v>
      </c>
      <c r="I84" s="3">
        <f t="shared" si="13"/>
        <v>-86.66666666666606</v>
      </c>
      <c r="J84" s="3">
        <f t="shared" si="13"/>
        <v>-1579.4999999999995</v>
      </c>
      <c r="K84" s="3">
        <f t="shared" si="13"/>
        <v>-459.28571428571468</v>
      </c>
    </row>
    <row r="85" spans="4:11" x14ac:dyDescent="0.2">
      <c r="D85" s="7" t="s">
        <v>3410</v>
      </c>
      <c r="E85" s="3">
        <f>MAX(E53:E79)</f>
        <v>898.79310344827536</v>
      </c>
      <c r="F85" s="3">
        <f t="shared" ref="F85:K85" si="14">MAX(F53:F79)</f>
        <v>417.33333333333348</v>
      </c>
      <c r="G85" s="3">
        <f t="shared" si="14"/>
        <v>920.16666666666652</v>
      </c>
      <c r="H85" s="3">
        <f t="shared" si="14"/>
        <v>508.66666666666697</v>
      </c>
      <c r="I85" s="3">
        <f t="shared" si="14"/>
        <v>1302.8817733990145</v>
      </c>
      <c r="J85" s="3">
        <f t="shared" si="14"/>
        <v>270.42857142857156</v>
      </c>
      <c r="K85" s="3">
        <f t="shared" si="14"/>
        <v>815</v>
      </c>
    </row>
    <row r="86" spans="4:11" x14ac:dyDescent="0.2">
      <c r="D86" s="7" t="s">
        <v>3411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</row>
    <row r="87" spans="4:11" x14ac:dyDescent="0.2">
      <c r="D87" s="7" t="s">
        <v>3412</v>
      </c>
      <c r="E87" s="3" t="str">
        <f>INDEX($D$53:$D$79,MATCH(E84,E$53:E$79,0),1)</f>
        <v>Cyprus</v>
      </c>
      <c r="F87" s="3" t="str">
        <f t="shared" ref="F87:K87" si="15">INDEX($D$53:$D$79,MATCH(F84,F$53:F$79,0),1)</f>
        <v>Italy</v>
      </c>
      <c r="G87" s="3" t="str">
        <f t="shared" si="15"/>
        <v>Slovakia</v>
      </c>
      <c r="H87" s="3" t="str">
        <f t="shared" si="15"/>
        <v>Bulgaria</v>
      </c>
      <c r="I87" s="3" t="str">
        <f t="shared" si="15"/>
        <v>Estonia</v>
      </c>
      <c r="J87" s="3" t="str">
        <f t="shared" si="15"/>
        <v>Austria</v>
      </c>
      <c r="K87" s="3" t="str">
        <f t="shared" si="15"/>
        <v>Finland</v>
      </c>
    </row>
    <row r="88" spans="4:11" x14ac:dyDescent="0.2">
      <c r="D88" s="7" t="s">
        <v>3413</v>
      </c>
      <c r="E88" s="3" t="str">
        <f>INDEX($D$53:$D$79,MATCH(E85,E$53:E$79,0),1)</f>
        <v>Romania</v>
      </c>
      <c r="F88" s="3" t="str">
        <f t="shared" ref="F88:K88" si="16">INDEX($D$53:$D$79,MATCH(F85,F$53:F$79,0),1)</f>
        <v>Sweden</v>
      </c>
      <c r="G88" s="3" t="str">
        <f t="shared" si="16"/>
        <v>Austria</v>
      </c>
      <c r="H88" s="3" t="str">
        <f t="shared" si="16"/>
        <v>Austria</v>
      </c>
      <c r="I88" s="3" t="str">
        <f t="shared" si="16"/>
        <v>Romania</v>
      </c>
      <c r="J88" s="3" t="str">
        <f t="shared" si="16"/>
        <v>Finland</v>
      </c>
      <c r="K88" s="3" t="str">
        <f t="shared" si="16"/>
        <v>Slovenia</v>
      </c>
    </row>
    <row r="89" spans="4:11" x14ac:dyDescent="0.2">
      <c r="D89" s="7" t="s">
        <v>3441</v>
      </c>
      <c r="E89" s="3">
        <f t="shared" ref="E89:K89" si="17">PERCENTILE(E53:E79,0.25)</f>
        <v>57.083333333333485</v>
      </c>
      <c r="F89" s="3">
        <f t="shared" si="17"/>
        <v>-279.29136429608116</v>
      </c>
      <c r="G89" s="3">
        <f t="shared" si="17"/>
        <v>16.872916750241757</v>
      </c>
      <c r="H89" s="3">
        <f t="shared" si="17"/>
        <v>-339.32857142857165</v>
      </c>
      <c r="I89" s="3">
        <f t="shared" si="17"/>
        <v>216.72692307692296</v>
      </c>
      <c r="J89" s="3">
        <f t="shared" si="17"/>
        <v>-646.90000000000009</v>
      </c>
      <c r="K89" s="3">
        <f t="shared" si="17"/>
        <v>-134.83333333333348</v>
      </c>
    </row>
    <row r="92" spans="4:11" x14ac:dyDescent="0.2">
      <c r="D92" s="7"/>
    </row>
    <row r="93" spans="4:11" x14ac:dyDescent="0.2">
      <c r="D93" s="7"/>
    </row>
    <row r="94" spans="4:11" x14ac:dyDescent="0.2">
      <c r="D94" s="122" t="s">
        <v>3442</v>
      </c>
    </row>
    <row r="96" spans="4:11" x14ac:dyDescent="0.2">
      <c r="D96" s="122" t="s">
        <v>3443</v>
      </c>
    </row>
  </sheetData>
  <pageMargins left="0.7" right="0.7" top="0.75" bottom="0.75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E8"/>
  <sheetViews>
    <sheetView workbookViewId="0">
      <selection activeCell="K17" sqref="K17"/>
    </sheetView>
  </sheetViews>
  <sheetFormatPr defaultRowHeight="12" x14ac:dyDescent="0.2"/>
  <cols>
    <col min="1" max="2" width="9.140625" style="2"/>
    <col min="3" max="3" width="19.140625" style="2" customWidth="1"/>
    <col min="4" max="4" width="49" style="2" customWidth="1"/>
    <col min="5" max="5" width="46.42578125" style="2" customWidth="1"/>
    <col min="6" max="16384" width="9.140625" style="2"/>
  </cols>
  <sheetData>
    <row r="3" spans="3:5" ht="27" customHeight="1" x14ac:dyDescent="0.2">
      <c r="C3" s="123" t="s">
        <v>3488</v>
      </c>
      <c r="D3" s="123" t="s">
        <v>3489</v>
      </c>
      <c r="E3" s="123" t="s">
        <v>3490</v>
      </c>
    </row>
    <row r="4" spans="3:5" ht="27" customHeight="1" x14ac:dyDescent="0.2">
      <c r="C4" s="124">
        <v>0</v>
      </c>
      <c r="D4" s="125" t="s">
        <v>3491</v>
      </c>
      <c r="E4" s="125" t="s">
        <v>3492</v>
      </c>
    </row>
    <row r="5" spans="3:5" ht="24" x14ac:dyDescent="0.2">
      <c r="C5" s="126">
        <v>1000</v>
      </c>
      <c r="D5" s="127" t="s">
        <v>3493</v>
      </c>
      <c r="E5" s="127" t="s">
        <v>3494</v>
      </c>
    </row>
    <row r="6" spans="3:5" ht="24" x14ac:dyDescent="0.2">
      <c r="C6" s="126">
        <v>2500</v>
      </c>
      <c r="D6" s="127" t="s">
        <v>3495</v>
      </c>
      <c r="E6" s="127" t="s">
        <v>3496</v>
      </c>
    </row>
    <row r="7" spans="3:5" ht="24" x14ac:dyDescent="0.2">
      <c r="C7" s="128">
        <v>5000</v>
      </c>
      <c r="D7" s="129" t="s">
        <v>3497</v>
      </c>
      <c r="E7" s="129" t="s">
        <v>3498</v>
      </c>
    </row>
    <row r="8" spans="3:5" ht="24" x14ac:dyDescent="0.2">
      <c r="C8" s="130">
        <v>10000</v>
      </c>
      <c r="D8" s="131" t="s">
        <v>3499</v>
      </c>
      <c r="E8" s="131" t="s">
        <v>3492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BD159"/>
  <sheetViews>
    <sheetView tabSelected="1" zoomScaleNormal="100" workbookViewId="0"/>
  </sheetViews>
  <sheetFormatPr defaultColWidth="8.85546875" defaultRowHeight="12" x14ac:dyDescent="0.2"/>
  <cols>
    <col min="1" max="2" width="8.85546875" style="3"/>
    <col min="3" max="3" width="18.42578125" style="3" customWidth="1"/>
    <col min="4" max="4" width="17" style="3" bestFit="1" customWidth="1"/>
    <col min="5" max="12" width="12" style="3" customWidth="1"/>
    <col min="13" max="19" width="8.85546875" style="3"/>
    <col min="20" max="20" width="12.5703125" style="3" customWidth="1"/>
    <col min="21" max="16384" width="8.85546875" style="3"/>
  </cols>
  <sheetData>
    <row r="4" spans="1:56" x14ac:dyDescent="0.2">
      <c r="A4" s="143"/>
      <c r="B4" s="143"/>
      <c r="C4" s="143"/>
      <c r="D4" s="143"/>
      <c r="E4" s="143"/>
      <c r="F4" s="143"/>
      <c r="G4" s="143"/>
      <c r="H4" s="143"/>
      <c r="I4" s="143"/>
      <c r="J4" s="143"/>
      <c r="K4" s="143"/>
      <c r="L4" s="143"/>
      <c r="M4" s="143"/>
      <c r="N4" s="143"/>
      <c r="O4" s="143"/>
      <c r="P4" s="143"/>
      <c r="Q4" s="143"/>
      <c r="R4" s="143"/>
      <c r="S4" s="143"/>
      <c r="T4" s="143"/>
      <c r="U4" s="143"/>
      <c r="V4" s="143"/>
      <c r="W4" s="143"/>
      <c r="X4" s="143"/>
      <c r="Y4" s="143"/>
      <c r="Z4" s="143"/>
      <c r="AA4" s="143"/>
      <c r="AB4" s="143"/>
      <c r="AC4" s="143"/>
      <c r="AL4" s="143"/>
      <c r="AM4" s="143"/>
      <c r="AN4" s="143"/>
      <c r="AO4" s="143"/>
      <c r="AP4" s="143"/>
      <c r="AQ4" s="143"/>
      <c r="AR4" s="143"/>
      <c r="AS4" s="143"/>
      <c r="AT4" s="143"/>
      <c r="AU4" s="143"/>
      <c r="AV4" s="143"/>
      <c r="AW4" s="143"/>
      <c r="AX4" s="143"/>
      <c r="AY4" s="143"/>
      <c r="AZ4" s="143"/>
      <c r="BA4" s="143"/>
      <c r="BB4" s="143"/>
      <c r="BC4" s="143"/>
      <c r="BD4" s="143"/>
    </row>
    <row r="5" spans="1:56" x14ac:dyDescent="0.2">
      <c r="A5" s="143"/>
      <c r="B5" s="143"/>
      <c r="C5" s="143"/>
      <c r="D5" s="143"/>
      <c r="E5" s="143"/>
      <c r="F5" s="143"/>
      <c r="G5" s="143"/>
      <c r="H5" s="143"/>
      <c r="I5" s="143"/>
      <c r="J5" s="143"/>
      <c r="K5" s="143"/>
      <c r="L5" s="143"/>
      <c r="M5" s="143"/>
      <c r="N5" s="143"/>
      <c r="O5" s="143"/>
      <c r="P5" s="143"/>
      <c r="Q5" s="143"/>
      <c r="R5" s="143"/>
      <c r="S5" s="143"/>
      <c r="T5" s="143"/>
      <c r="U5" s="143"/>
      <c r="V5" s="143"/>
      <c r="W5" s="143"/>
      <c r="X5" s="143"/>
      <c r="Y5" s="143"/>
      <c r="Z5" s="143"/>
      <c r="AA5" s="143"/>
      <c r="AB5" s="143"/>
      <c r="AC5" s="143"/>
      <c r="AL5" s="143"/>
      <c r="AM5" s="143"/>
      <c r="AN5" s="143"/>
      <c r="AO5" s="143"/>
      <c r="AP5" s="143"/>
      <c r="AQ5" s="143"/>
      <c r="AR5" s="143"/>
      <c r="AS5" s="143"/>
      <c r="AT5" s="143"/>
      <c r="AU5" s="143"/>
      <c r="AV5" s="143"/>
      <c r="AW5" s="143"/>
      <c r="AX5" s="143"/>
      <c r="AY5" s="143"/>
      <c r="AZ5" s="143"/>
      <c r="BA5" s="143"/>
      <c r="BB5" s="143"/>
      <c r="BC5" s="143"/>
      <c r="BD5" s="143"/>
    </row>
    <row r="6" spans="1:56" x14ac:dyDescent="0.2">
      <c r="A6" s="143"/>
      <c r="B6" s="143"/>
      <c r="C6" s="143"/>
      <c r="D6" s="143"/>
      <c r="E6" s="143"/>
      <c r="F6" s="143"/>
      <c r="G6" s="143"/>
      <c r="H6" s="143"/>
      <c r="I6" s="143"/>
      <c r="J6" s="143"/>
      <c r="K6" s="143"/>
      <c r="L6" s="143"/>
      <c r="M6" s="143"/>
      <c r="N6" s="143"/>
      <c r="O6" s="143"/>
      <c r="P6" s="143"/>
      <c r="Q6" s="143"/>
      <c r="R6" s="143"/>
      <c r="S6" s="143"/>
      <c r="T6" s="143"/>
      <c r="U6" s="143"/>
      <c r="V6" s="143"/>
      <c r="W6" s="143"/>
      <c r="X6" s="143"/>
      <c r="Y6" s="143"/>
      <c r="Z6" s="143"/>
      <c r="AA6" s="143"/>
      <c r="AB6" s="143"/>
      <c r="AC6" s="143"/>
      <c r="AL6" s="143"/>
      <c r="AM6" s="143"/>
      <c r="AN6" s="143"/>
      <c r="AO6" s="143"/>
      <c r="AP6" s="143"/>
      <c r="AQ6" s="143"/>
      <c r="AR6" s="143"/>
      <c r="AS6" s="143"/>
      <c r="AT6" s="143"/>
      <c r="AU6" s="143"/>
      <c r="AV6" s="143"/>
      <c r="AW6" s="143"/>
      <c r="AX6" s="143"/>
      <c r="AY6" s="143"/>
      <c r="AZ6" s="143"/>
      <c r="BA6" s="143"/>
      <c r="BB6" s="143"/>
      <c r="BC6" s="143"/>
      <c r="BD6" s="143"/>
    </row>
    <row r="7" spans="1:56" x14ac:dyDescent="0.2">
      <c r="A7" s="143"/>
      <c r="B7" s="143"/>
      <c r="C7" s="143"/>
      <c r="D7" s="143"/>
      <c r="E7" s="143"/>
      <c r="F7" s="143"/>
      <c r="G7" s="143"/>
      <c r="H7" s="143"/>
      <c r="I7" s="143"/>
      <c r="J7" s="143"/>
      <c r="K7" s="143"/>
      <c r="L7" s="143"/>
      <c r="M7" s="143"/>
      <c r="N7" s="143"/>
      <c r="O7" s="143"/>
      <c r="P7" s="143"/>
      <c r="Q7" s="143"/>
      <c r="R7" s="143"/>
      <c r="S7" s="143"/>
      <c r="T7" s="143"/>
      <c r="U7" s="143"/>
      <c r="V7" s="143"/>
      <c r="W7" s="143"/>
      <c r="X7" s="143"/>
      <c r="Y7" s="143"/>
      <c r="Z7" s="143"/>
      <c r="AA7" s="143"/>
      <c r="AB7" s="143"/>
      <c r="AC7" s="143"/>
      <c r="AL7" s="143"/>
      <c r="AM7" s="143"/>
      <c r="AN7" s="143"/>
      <c r="AO7" s="143"/>
      <c r="AP7" s="143"/>
      <c r="AQ7" s="143"/>
      <c r="AR7" s="143"/>
      <c r="AS7" s="143"/>
      <c r="AT7" s="143"/>
      <c r="AU7" s="143"/>
      <c r="AV7" s="143"/>
      <c r="AW7" s="143"/>
      <c r="AX7" s="143"/>
      <c r="AY7" s="143"/>
      <c r="AZ7" s="143"/>
      <c r="BA7" s="143"/>
      <c r="BB7" s="143"/>
      <c r="BC7" s="143"/>
      <c r="BD7" s="143"/>
    </row>
    <row r="8" spans="1:56" x14ac:dyDescent="0.2">
      <c r="A8" s="143"/>
      <c r="B8" s="143"/>
      <c r="C8" s="143"/>
      <c r="D8" s="143"/>
      <c r="E8" s="143"/>
      <c r="F8" s="143"/>
      <c r="G8" s="143"/>
      <c r="H8" s="143"/>
      <c r="I8" s="143"/>
      <c r="J8" s="143"/>
      <c r="K8" s="143"/>
      <c r="L8" s="143"/>
      <c r="M8" s="143"/>
      <c r="N8" s="143"/>
      <c r="O8" s="143"/>
      <c r="P8" s="143"/>
      <c r="Q8" s="143"/>
      <c r="R8" s="143"/>
      <c r="S8" s="143"/>
      <c r="T8" s="143"/>
      <c r="U8" s="143"/>
      <c r="V8" s="143"/>
      <c r="W8" s="143"/>
      <c r="X8" s="143"/>
      <c r="Y8" s="143"/>
      <c r="Z8" s="143"/>
      <c r="AA8" s="143"/>
      <c r="AB8" s="143"/>
      <c r="AC8" s="143"/>
      <c r="AL8" s="143"/>
      <c r="AM8" s="143"/>
      <c r="AN8" s="143"/>
      <c r="AO8" s="143"/>
      <c r="AP8" s="143"/>
      <c r="AQ8" s="143"/>
      <c r="AR8" s="143"/>
      <c r="AS8" s="143"/>
      <c r="AT8" s="143"/>
      <c r="AU8" s="143"/>
      <c r="AV8" s="143"/>
      <c r="AW8" s="143"/>
      <c r="AX8" s="143"/>
      <c r="AY8" s="143"/>
      <c r="AZ8" s="143"/>
      <c r="BA8" s="143"/>
      <c r="BB8" s="143"/>
      <c r="BC8" s="143"/>
      <c r="BD8" s="143"/>
    </row>
    <row r="9" spans="1:56" x14ac:dyDescent="0.2">
      <c r="A9" s="143"/>
      <c r="B9" s="143"/>
      <c r="C9" s="143"/>
      <c r="D9" s="143"/>
      <c r="E9" s="143"/>
      <c r="F9" s="143"/>
      <c r="G9" s="143"/>
      <c r="H9" s="143"/>
      <c r="I9" s="143"/>
      <c r="J9" s="143"/>
      <c r="K9" s="143"/>
      <c r="L9" s="143"/>
      <c r="M9" s="143"/>
      <c r="N9" s="143"/>
      <c r="O9" s="143"/>
      <c r="P9" s="143"/>
      <c r="Q9" s="143"/>
      <c r="R9" s="143"/>
      <c r="S9" s="143"/>
      <c r="T9" s="143"/>
      <c r="U9" s="143"/>
      <c r="V9" s="143"/>
      <c r="W9" s="143"/>
      <c r="X9" s="143"/>
      <c r="Y9" s="143"/>
      <c r="Z9" s="143"/>
      <c r="AA9" s="143"/>
      <c r="AB9" s="143"/>
      <c r="AC9" s="143"/>
      <c r="AL9" s="143"/>
      <c r="AM9" s="143"/>
      <c r="AN9" s="143"/>
      <c r="AO9" s="143"/>
      <c r="AP9" s="143"/>
      <c r="AQ9" s="143"/>
      <c r="AR9" s="143"/>
      <c r="AS9" s="143"/>
      <c r="AT9" s="143"/>
      <c r="AU9" s="143"/>
      <c r="AV9" s="143"/>
      <c r="AW9" s="143"/>
      <c r="AX9" s="143"/>
      <c r="AY9" s="143"/>
      <c r="AZ9" s="143"/>
      <c r="BA9" s="143"/>
      <c r="BB9" s="143"/>
      <c r="BC9" s="143"/>
      <c r="BD9" s="143"/>
    </row>
    <row r="10" spans="1:56" x14ac:dyDescent="0.2">
      <c r="A10" s="143"/>
      <c r="B10" s="143"/>
      <c r="C10" s="143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N10" s="143"/>
      <c r="O10" s="143"/>
      <c r="P10" s="143"/>
      <c r="Q10" s="143"/>
      <c r="R10" s="143"/>
      <c r="S10" s="143"/>
      <c r="T10" s="143"/>
      <c r="U10" s="143"/>
      <c r="V10" s="143"/>
      <c r="W10" s="143"/>
      <c r="X10" s="143"/>
      <c r="Y10" s="143"/>
      <c r="Z10" s="143"/>
      <c r="AA10" s="143"/>
      <c r="AB10" s="143"/>
      <c r="AC10" s="143"/>
      <c r="AL10" s="143"/>
      <c r="AM10" s="143"/>
      <c r="AN10" s="143"/>
      <c r="AO10" s="143"/>
      <c r="AP10" s="143"/>
      <c r="AQ10" s="143"/>
      <c r="AR10" s="143"/>
      <c r="AS10" s="143"/>
      <c r="AT10" s="143"/>
      <c r="AU10" s="143"/>
      <c r="AV10" s="143"/>
      <c r="AW10" s="143"/>
      <c r="AX10" s="143"/>
      <c r="AY10" s="143"/>
      <c r="AZ10" s="143"/>
      <c r="BA10" s="143"/>
      <c r="BB10" s="143"/>
      <c r="BC10" s="143"/>
      <c r="BD10" s="143"/>
    </row>
    <row r="11" spans="1:56" x14ac:dyDescent="0.2">
      <c r="A11" s="143"/>
      <c r="B11" s="143"/>
      <c r="C11" s="143"/>
      <c r="D11" s="143"/>
      <c r="E11" s="143"/>
      <c r="F11" s="143"/>
      <c r="G11" s="143"/>
      <c r="H11" s="143"/>
      <c r="I11" s="143"/>
      <c r="J11" s="143"/>
      <c r="K11" s="143"/>
      <c r="L11" s="143"/>
      <c r="M11" s="143"/>
      <c r="N11" s="143"/>
      <c r="O11" s="143"/>
      <c r="P11" s="143"/>
      <c r="Q11" s="143"/>
      <c r="R11" s="143"/>
      <c r="S11" s="143"/>
      <c r="T11" s="143"/>
      <c r="U11" s="143"/>
      <c r="V11" s="143"/>
      <c r="W11" s="143"/>
      <c r="X11" s="143"/>
      <c r="Y11" s="143"/>
      <c r="Z11" s="143"/>
      <c r="AA11" s="143"/>
      <c r="AB11" s="143"/>
      <c r="AC11" s="143"/>
      <c r="AL11" s="143"/>
      <c r="AM11" s="143"/>
      <c r="AN11" s="143"/>
      <c r="AO11" s="143"/>
      <c r="AP11" s="143"/>
      <c r="AQ11" s="143"/>
      <c r="AR11" s="143"/>
      <c r="AS11" s="143"/>
      <c r="AT11" s="143"/>
      <c r="AU11" s="143"/>
      <c r="AV11" s="143"/>
      <c r="AW11" s="143"/>
      <c r="AX11" s="143"/>
      <c r="AY11" s="143"/>
      <c r="AZ11" s="143"/>
      <c r="BA11" s="143"/>
      <c r="BB11" s="143"/>
      <c r="BC11" s="143"/>
      <c r="BD11" s="143"/>
    </row>
    <row r="12" spans="1:56" x14ac:dyDescent="0.2">
      <c r="A12" s="143"/>
      <c r="B12" s="143"/>
      <c r="C12" s="143"/>
      <c r="D12" s="143"/>
      <c r="E12" s="143"/>
      <c r="F12" s="143"/>
      <c r="G12" s="143"/>
      <c r="H12" s="143"/>
      <c r="I12" s="143"/>
      <c r="J12" s="143"/>
      <c r="K12" s="143"/>
      <c r="L12" s="143"/>
      <c r="M12" s="143"/>
      <c r="N12" s="143"/>
      <c r="O12" s="143"/>
      <c r="P12" s="143"/>
      <c r="Q12" s="143"/>
      <c r="R12" s="143"/>
      <c r="S12" s="143"/>
      <c r="T12" s="143"/>
      <c r="U12" s="143"/>
      <c r="V12" s="143"/>
      <c r="W12" s="143"/>
      <c r="X12" s="143"/>
      <c r="Y12" s="143"/>
      <c r="Z12" s="143"/>
      <c r="AA12" s="143"/>
      <c r="AB12" s="143"/>
      <c r="AC12" s="143"/>
      <c r="AL12" s="143"/>
      <c r="AM12" s="143"/>
      <c r="AN12" s="143"/>
      <c r="AO12" s="143"/>
      <c r="AP12" s="143"/>
      <c r="AQ12" s="143"/>
      <c r="AR12" s="143"/>
      <c r="AS12" s="143"/>
      <c r="AT12" s="143"/>
      <c r="AU12" s="143"/>
      <c r="AV12" s="143"/>
      <c r="AW12" s="143"/>
      <c r="AX12" s="143"/>
      <c r="AY12" s="143"/>
      <c r="AZ12" s="143"/>
      <c r="BA12" s="143"/>
      <c r="BB12" s="143"/>
      <c r="BC12" s="143"/>
      <c r="BD12" s="143"/>
    </row>
    <row r="13" spans="1:56" x14ac:dyDescent="0.2">
      <c r="A13" s="143"/>
      <c r="B13" s="143"/>
      <c r="C13" s="143"/>
      <c r="D13" s="143"/>
      <c r="E13" s="143"/>
      <c r="F13" s="143"/>
      <c r="G13" s="143"/>
      <c r="H13" s="143"/>
      <c r="I13" s="143"/>
      <c r="J13" s="143"/>
      <c r="K13" s="143"/>
      <c r="L13" s="143"/>
      <c r="M13" s="143"/>
      <c r="N13" s="143"/>
      <c r="O13" s="143"/>
      <c r="P13" s="143"/>
      <c r="Q13" s="143"/>
      <c r="R13" s="143"/>
      <c r="S13" s="143"/>
      <c r="T13" s="143"/>
      <c r="U13" s="143"/>
      <c r="V13" s="143"/>
      <c r="W13" s="143"/>
      <c r="X13" s="143"/>
      <c r="Y13" s="143"/>
      <c r="Z13" s="143"/>
      <c r="AA13" s="143"/>
      <c r="AB13" s="143"/>
      <c r="AC13" s="143"/>
      <c r="AL13" s="143"/>
      <c r="AM13" s="143"/>
      <c r="AN13" s="143"/>
      <c r="AO13" s="143"/>
      <c r="AP13" s="143"/>
      <c r="AQ13" s="143"/>
      <c r="AR13" s="143"/>
      <c r="AS13" s="143"/>
      <c r="AT13" s="143"/>
      <c r="AU13" s="143"/>
      <c r="AV13" s="143"/>
      <c r="AW13" s="143"/>
      <c r="AX13" s="143"/>
      <c r="AY13" s="143"/>
      <c r="AZ13" s="143"/>
      <c r="BA13" s="143"/>
      <c r="BB13" s="143"/>
      <c r="BC13" s="143"/>
      <c r="BD13" s="143"/>
    </row>
    <row r="14" spans="1:56" x14ac:dyDescent="0.2">
      <c r="A14" s="143"/>
      <c r="B14" s="143"/>
      <c r="C14" s="143"/>
      <c r="D14" s="143"/>
      <c r="E14" s="143"/>
      <c r="F14" s="143"/>
      <c r="G14" s="143"/>
      <c r="H14" s="143"/>
      <c r="I14" s="143"/>
      <c r="J14" s="143"/>
      <c r="K14" s="143"/>
      <c r="L14" s="143"/>
      <c r="M14" s="143"/>
      <c r="N14" s="143"/>
      <c r="O14" s="143"/>
      <c r="P14" s="143"/>
      <c r="Q14" s="143"/>
      <c r="R14" s="143"/>
      <c r="S14" s="143"/>
      <c r="T14" s="143"/>
      <c r="U14" s="143"/>
      <c r="V14" s="143"/>
      <c r="W14" s="143"/>
      <c r="X14" s="143"/>
      <c r="Y14" s="143"/>
      <c r="Z14" s="143"/>
      <c r="AA14" s="143"/>
      <c r="AB14" s="143"/>
      <c r="AC14" s="143"/>
      <c r="AL14" s="143"/>
      <c r="AM14" s="143"/>
      <c r="AN14" s="143"/>
      <c r="AO14" s="143"/>
      <c r="AP14" s="143"/>
      <c r="AQ14" s="143"/>
      <c r="AR14" s="143"/>
      <c r="AS14" s="143"/>
      <c r="AT14" s="143"/>
      <c r="AU14" s="143"/>
      <c r="AV14" s="143"/>
      <c r="AW14" s="143"/>
      <c r="AX14" s="143"/>
      <c r="AY14" s="143"/>
      <c r="AZ14" s="143"/>
      <c r="BA14" s="143"/>
      <c r="BB14" s="143"/>
      <c r="BC14" s="143"/>
      <c r="BD14" s="143"/>
    </row>
    <row r="15" spans="1:56" x14ac:dyDescent="0.2">
      <c r="A15" s="143"/>
      <c r="B15" s="143"/>
      <c r="C15" s="143"/>
      <c r="D15" s="143"/>
      <c r="E15" s="143"/>
      <c r="F15" s="143"/>
      <c r="G15" s="143"/>
      <c r="H15" s="143"/>
      <c r="I15" s="143"/>
      <c r="J15" s="143"/>
      <c r="K15" s="143"/>
      <c r="L15" s="143"/>
      <c r="M15" s="143"/>
      <c r="N15" s="143"/>
      <c r="O15" s="143"/>
      <c r="P15" s="143"/>
      <c r="Q15" s="143"/>
      <c r="R15" s="143"/>
      <c r="S15" s="143"/>
      <c r="T15" s="143"/>
      <c r="U15" s="143"/>
      <c r="V15" s="143"/>
      <c r="W15" s="143"/>
      <c r="X15" s="143"/>
      <c r="Y15" s="143"/>
      <c r="Z15" s="143"/>
      <c r="AA15" s="143"/>
      <c r="AB15" s="143"/>
      <c r="AC15" s="143"/>
      <c r="AL15" s="143"/>
      <c r="AM15" s="143"/>
      <c r="AN15" s="143"/>
      <c r="AO15" s="143"/>
      <c r="AP15" s="143"/>
      <c r="AQ15" s="143"/>
      <c r="AR15" s="143"/>
      <c r="AS15" s="143"/>
      <c r="AT15" s="143"/>
      <c r="AU15" s="143"/>
      <c r="AV15" s="143"/>
      <c r="AW15" s="143"/>
      <c r="AX15" s="143"/>
      <c r="AY15" s="143"/>
      <c r="AZ15" s="143"/>
      <c r="BA15" s="143"/>
      <c r="BB15" s="143"/>
      <c r="BC15" s="143"/>
      <c r="BD15" s="143"/>
    </row>
    <row r="16" spans="1:56" x14ac:dyDescent="0.2">
      <c r="A16" s="143"/>
      <c r="B16" s="143"/>
      <c r="C16" s="143"/>
      <c r="D16" s="143"/>
      <c r="E16" s="143"/>
      <c r="F16" s="143"/>
      <c r="G16" s="143"/>
      <c r="H16" s="143"/>
      <c r="I16" s="143"/>
      <c r="J16" s="143"/>
      <c r="K16" s="143"/>
      <c r="L16" s="143"/>
      <c r="M16" s="143"/>
      <c r="N16" s="143"/>
      <c r="O16" s="143"/>
      <c r="P16" s="143"/>
      <c r="Q16" s="143"/>
      <c r="R16" s="143"/>
      <c r="S16" s="143"/>
      <c r="T16" s="143"/>
      <c r="U16" s="143"/>
      <c r="V16" s="143"/>
      <c r="W16" s="143"/>
      <c r="X16" s="143"/>
      <c r="Y16" s="143"/>
      <c r="Z16" s="143"/>
      <c r="AA16" s="143"/>
      <c r="AB16" s="143"/>
      <c r="AC16" s="143"/>
      <c r="AL16" s="143"/>
      <c r="AM16" s="143"/>
      <c r="AN16" s="143"/>
      <c r="AO16" s="143"/>
      <c r="AP16" s="143"/>
      <c r="AQ16" s="143"/>
      <c r="AR16" s="143"/>
      <c r="AS16" s="143"/>
      <c r="AT16" s="143"/>
      <c r="AU16" s="143"/>
      <c r="AV16" s="143"/>
      <c r="AW16" s="143"/>
      <c r="AX16" s="143"/>
      <c r="AY16" s="143"/>
      <c r="AZ16" s="143"/>
      <c r="BA16" s="143"/>
      <c r="BB16" s="143"/>
      <c r="BC16" s="143"/>
      <c r="BD16" s="143"/>
    </row>
    <row r="17" spans="1:56" x14ac:dyDescent="0.2">
      <c r="A17" s="143"/>
      <c r="B17" s="143"/>
      <c r="C17" s="143"/>
      <c r="D17" s="143"/>
      <c r="E17" s="143"/>
      <c r="F17" s="143"/>
      <c r="G17" s="143"/>
      <c r="H17" s="143"/>
      <c r="I17" s="143"/>
      <c r="J17" s="143"/>
      <c r="K17" s="143"/>
      <c r="L17" s="143"/>
      <c r="M17" s="143"/>
      <c r="N17" s="143"/>
      <c r="O17" s="143"/>
      <c r="P17" s="143"/>
      <c r="Q17" s="143"/>
      <c r="R17" s="143"/>
      <c r="S17" s="143"/>
      <c r="T17" s="143"/>
      <c r="U17" s="143"/>
      <c r="V17" s="143"/>
      <c r="W17" s="143"/>
      <c r="X17" s="143"/>
      <c r="Y17" s="143"/>
      <c r="Z17" s="143"/>
      <c r="AA17" s="143"/>
      <c r="AB17" s="143"/>
      <c r="AC17" s="143"/>
      <c r="AL17" s="143"/>
      <c r="AM17" s="143"/>
      <c r="AN17" s="143"/>
      <c r="AO17" s="143"/>
      <c r="AP17" s="143"/>
      <c r="AQ17" s="143"/>
      <c r="AR17" s="143"/>
      <c r="AS17" s="143"/>
      <c r="AT17" s="143"/>
      <c r="AU17" s="143"/>
      <c r="AV17" s="143"/>
      <c r="AW17" s="143"/>
      <c r="AX17" s="143"/>
      <c r="AY17" s="143"/>
      <c r="AZ17" s="143"/>
      <c r="BA17" s="143"/>
      <c r="BB17" s="143"/>
      <c r="BC17" s="143"/>
      <c r="BD17" s="143"/>
    </row>
    <row r="18" spans="1:56" x14ac:dyDescent="0.2">
      <c r="A18" s="143"/>
      <c r="B18" s="143"/>
      <c r="C18" s="143"/>
      <c r="D18" s="143"/>
      <c r="E18" s="143"/>
      <c r="F18" s="143"/>
      <c r="G18" s="143"/>
      <c r="H18" s="143"/>
      <c r="I18" s="143"/>
      <c r="J18" s="143"/>
      <c r="K18" s="143"/>
      <c r="L18" s="143"/>
      <c r="M18" s="143"/>
      <c r="N18" s="143"/>
      <c r="O18" s="143"/>
      <c r="P18" s="143"/>
      <c r="Q18" s="143"/>
      <c r="R18" s="143"/>
      <c r="S18" s="143"/>
      <c r="T18" s="143"/>
      <c r="U18" s="143"/>
      <c r="V18" s="143"/>
      <c r="W18" s="143"/>
      <c r="X18" s="143"/>
      <c r="Y18" s="143"/>
      <c r="Z18" s="143"/>
      <c r="AA18" s="143"/>
      <c r="AB18" s="143"/>
      <c r="AC18" s="143"/>
      <c r="AL18" s="143"/>
      <c r="AM18" s="143"/>
      <c r="AN18" s="143"/>
      <c r="AO18" s="143"/>
      <c r="AP18" s="143"/>
      <c r="AQ18" s="143"/>
      <c r="AR18" s="143"/>
      <c r="AS18" s="143"/>
      <c r="AT18" s="143"/>
      <c r="AU18" s="143"/>
      <c r="AV18" s="143"/>
      <c r="AW18" s="143"/>
      <c r="AX18" s="143"/>
      <c r="AY18" s="143"/>
      <c r="AZ18" s="143"/>
      <c r="BA18" s="143"/>
      <c r="BB18" s="143"/>
      <c r="BC18" s="143"/>
      <c r="BD18" s="143"/>
    </row>
    <row r="19" spans="1:56" x14ac:dyDescent="0.2">
      <c r="A19" s="143"/>
      <c r="B19" s="143"/>
      <c r="C19" s="143"/>
      <c r="D19" s="143"/>
      <c r="E19" s="143"/>
      <c r="F19" s="143"/>
      <c r="G19" s="143"/>
      <c r="H19" s="143"/>
      <c r="I19" s="143"/>
      <c r="J19" s="143"/>
      <c r="K19" s="143"/>
      <c r="L19" s="143"/>
      <c r="M19" s="143"/>
      <c r="N19" s="143"/>
      <c r="O19" s="143"/>
      <c r="P19" s="143"/>
      <c r="Q19" s="143"/>
      <c r="R19" s="143"/>
      <c r="S19" s="143"/>
      <c r="T19" s="143"/>
      <c r="U19" s="143"/>
      <c r="V19" s="143"/>
      <c r="W19" s="143"/>
      <c r="X19" s="143"/>
      <c r="Y19" s="143"/>
      <c r="Z19" s="143"/>
      <c r="AA19" s="143"/>
      <c r="AB19" s="143"/>
      <c r="AC19" s="143"/>
      <c r="AL19" s="143"/>
      <c r="AM19" s="143"/>
      <c r="AN19" s="143"/>
      <c r="AO19" s="143"/>
      <c r="AP19" s="143"/>
      <c r="AQ19" s="143"/>
      <c r="AR19" s="143"/>
      <c r="AS19" s="143"/>
      <c r="AT19" s="143"/>
      <c r="AU19" s="143"/>
      <c r="AV19" s="143"/>
      <c r="AW19" s="143"/>
      <c r="AX19" s="143"/>
      <c r="AY19" s="143"/>
      <c r="AZ19" s="143"/>
      <c r="BA19" s="143"/>
      <c r="BB19" s="143"/>
      <c r="BC19" s="143"/>
      <c r="BD19" s="143"/>
    </row>
    <row r="20" spans="1:56" x14ac:dyDescent="0.2">
      <c r="A20" s="143"/>
      <c r="B20" s="143"/>
      <c r="C20" s="143"/>
      <c r="D20" s="143"/>
      <c r="E20" s="143"/>
      <c r="F20" s="143"/>
      <c r="G20" s="143"/>
      <c r="H20" s="143"/>
      <c r="I20" s="143"/>
      <c r="J20" s="143"/>
      <c r="K20" s="143"/>
      <c r="L20" s="143"/>
      <c r="M20" s="143"/>
      <c r="N20" s="143"/>
      <c r="O20" s="143"/>
      <c r="P20" s="143"/>
      <c r="Q20" s="143"/>
      <c r="R20" s="143"/>
      <c r="S20" s="143"/>
      <c r="T20" s="143"/>
      <c r="U20" s="143"/>
      <c r="V20" s="143"/>
      <c r="W20" s="143"/>
      <c r="X20" s="143"/>
      <c r="Y20" s="143"/>
      <c r="Z20" s="143"/>
      <c r="AA20" s="143"/>
      <c r="AB20" s="143"/>
      <c r="AC20" s="143"/>
      <c r="AL20" s="143"/>
      <c r="AM20" s="143"/>
      <c r="AN20" s="143"/>
      <c r="AO20" s="143"/>
      <c r="AP20" s="143"/>
      <c r="AQ20" s="143"/>
      <c r="AR20" s="143"/>
      <c r="AS20" s="143"/>
      <c r="AT20" s="143"/>
      <c r="AU20" s="143"/>
      <c r="AV20" s="143"/>
      <c r="AW20" s="143"/>
      <c r="AX20" s="143"/>
      <c r="AY20" s="143"/>
      <c r="AZ20" s="143"/>
      <c r="BA20" s="143"/>
      <c r="BB20" s="143"/>
      <c r="BC20" s="143"/>
      <c r="BD20" s="143"/>
    </row>
    <row r="21" spans="1:56" x14ac:dyDescent="0.2">
      <c r="A21" s="143"/>
      <c r="B21" s="143"/>
      <c r="C21" s="143"/>
      <c r="D21" s="143"/>
      <c r="E21" s="143"/>
      <c r="F21" s="143"/>
      <c r="G21" s="143"/>
      <c r="H21" s="143"/>
      <c r="I21" s="143"/>
      <c r="J21" s="143"/>
      <c r="K21" s="143"/>
      <c r="L21" s="143"/>
      <c r="M21" s="143"/>
      <c r="N21" s="143"/>
      <c r="O21" s="143"/>
      <c r="P21" s="143"/>
      <c r="Q21" s="143"/>
      <c r="R21" s="143"/>
      <c r="S21" s="143"/>
      <c r="T21" s="143"/>
      <c r="U21" s="143"/>
      <c r="V21" s="143"/>
      <c r="W21" s="143"/>
      <c r="X21" s="143"/>
      <c r="Y21" s="143"/>
      <c r="Z21" s="143"/>
      <c r="AA21" s="143"/>
      <c r="AB21" s="143"/>
      <c r="AC21" s="143"/>
      <c r="AL21" s="143"/>
      <c r="AM21" s="143"/>
      <c r="AN21" s="143"/>
      <c r="AO21" s="143"/>
      <c r="AP21" s="143"/>
      <c r="AQ21" s="143"/>
      <c r="AR21" s="143"/>
      <c r="AS21" s="143"/>
      <c r="AT21" s="143"/>
      <c r="AU21" s="143"/>
      <c r="AV21" s="143"/>
      <c r="AW21" s="143"/>
      <c r="AX21" s="143"/>
      <c r="AY21" s="143"/>
      <c r="AZ21" s="143"/>
      <c r="BA21" s="143"/>
      <c r="BB21" s="143"/>
      <c r="BC21" s="143"/>
      <c r="BD21" s="143"/>
    </row>
    <row r="22" spans="1:56" x14ac:dyDescent="0.2">
      <c r="A22" s="143"/>
      <c r="B22" s="143"/>
      <c r="C22" s="143"/>
      <c r="D22" s="143"/>
      <c r="E22" s="143"/>
      <c r="F22" s="143"/>
      <c r="G22" s="143"/>
      <c r="H22" s="143"/>
      <c r="I22" s="143"/>
      <c r="J22" s="143"/>
      <c r="K22" s="143"/>
      <c r="L22" s="143"/>
      <c r="M22" s="143"/>
      <c r="N22" s="143"/>
      <c r="O22" s="143"/>
      <c r="P22" s="143"/>
      <c r="Q22" s="143"/>
      <c r="R22" s="143"/>
      <c r="S22" s="143"/>
      <c r="T22" s="143"/>
      <c r="U22" s="143"/>
      <c r="V22" s="143"/>
      <c r="W22" s="143"/>
      <c r="X22" s="143"/>
      <c r="Y22" s="143"/>
      <c r="Z22" s="143"/>
      <c r="AA22" s="143"/>
      <c r="AB22" s="143"/>
      <c r="AC22" s="143"/>
      <c r="AL22" s="143"/>
      <c r="AM22" s="143"/>
      <c r="AN22" s="143"/>
      <c r="AO22" s="143"/>
      <c r="AP22" s="143"/>
      <c r="AQ22" s="143"/>
      <c r="AR22" s="143"/>
      <c r="AS22" s="143"/>
      <c r="AT22" s="143"/>
      <c r="AU22" s="143"/>
      <c r="AV22" s="143"/>
      <c r="AW22" s="143"/>
      <c r="AX22" s="143"/>
      <c r="AY22" s="143"/>
      <c r="AZ22" s="143"/>
      <c r="BA22" s="143"/>
      <c r="BB22" s="143"/>
      <c r="BC22" s="143"/>
      <c r="BD22" s="143"/>
    </row>
    <row r="23" spans="1:56" x14ac:dyDescent="0.2">
      <c r="A23" s="143"/>
      <c r="B23" s="143"/>
      <c r="C23" s="143"/>
      <c r="D23" s="143"/>
      <c r="E23" s="143"/>
      <c r="F23" s="143"/>
      <c r="G23" s="143"/>
      <c r="H23" s="143"/>
      <c r="I23" s="143"/>
      <c r="J23" s="143"/>
      <c r="K23" s="143"/>
      <c r="L23" s="143"/>
      <c r="M23" s="143"/>
      <c r="N23" s="143"/>
      <c r="O23" s="143"/>
      <c r="P23" s="143"/>
      <c r="Q23" s="143"/>
      <c r="R23" s="143"/>
      <c r="S23" s="143"/>
      <c r="T23" s="143"/>
      <c r="U23" s="143"/>
      <c r="V23" s="143"/>
      <c r="W23" s="143"/>
      <c r="X23" s="143"/>
      <c r="Y23" s="143"/>
      <c r="Z23" s="143"/>
      <c r="AA23" s="143"/>
      <c r="AB23" s="143"/>
      <c r="AC23" s="143"/>
      <c r="AL23" s="143"/>
      <c r="AM23" s="143"/>
      <c r="AN23" s="143"/>
      <c r="AO23" s="143"/>
      <c r="AP23" s="143"/>
      <c r="AQ23" s="143"/>
      <c r="AR23" s="143"/>
      <c r="AS23" s="143"/>
      <c r="AT23" s="143"/>
      <c r="AU23" s="143"/>
      <c r="AV23" s="143"/>
      <c r="AW23" s="143"/>
      <c r="AX23" s="143"/>
      <c r="AY23" s="143"/>
      <c r="AZ23" s="143"/>
      <c r="BA23" s="143"/>
      <c r="BB23" s="143"/>
      <c r="BC23" s="143"/>
      <c r="BD23" s="143"/>
    </row>
    <row r="24" spans="1:56" x14ac:dyDescent="0.2">
      <c r="A24" s="143"/>
      <c r="B24" s="143"/>
      <c r="C24" s="143"/>
      <c r="D24" s="143"/>
      <c r="E24" s="143"/>
      <c r="F24" s="143"/>
      <c r="G24" s="143"/>
      <c r="H24" s="143"/>
      <c r="I24" s="143"/>
      <c r="J24" s="143"/>
      <c r="K24" s="143"/>
      <c r="L24" s="143"/>
      <c r="M24" s="143"/>
      <c r="N24" s="143"/>
      <c r="O24" s="143"/>
      <c r="P24" s="143"/>
      <c r="Q24" s="143"/>
      <c r="R24" s="143"/>
      <c r="S24" s="143"/>
      <c r="T24" s="143"/>
      <c r="U24" s="143"/>
      <c r="V24" s="143"/>
      <c r="W24" s="143"/>
      <c r="X24" s="143"/>
      <c r="Y24" s="143"/>
      <c r="Z24" s="143"/>
      <c r="AA24" s="143"/>
      <c r="AB24" s="143"/>
      <c r="AC24" s="143"/>
      <c r="AL24" s="143"/>
      <c r="AM24" s="143"/>
      <c r="AN24" s="143"/>
      <c r="AO24" s="143"/>
      <c r="AP24" s="143"/>
      <c r="AQ24" s="143"/>
      <c r="AR24" s="143"/>
      <c r="AS24" s="143"/>
      <c r="AT24" s="143"/>
      <c r="AU24" s="143"/>
      <c r="AV24" s="143"/>
      <c r="AW24" s="143"/>
      <c r="AX24" s="143"/>
      <c r="AY24" s="143"/>
      <c r="AZ24" s="143"/>
      <c r="BA24" s="143"/>
      <c r="BB24" s="143"/>
      <c r="BC24" s="143"/>
      <c r="BD24" s="143"/>
    </row>
    <row r="25" spans="1:56" x14ac:dyDescent="0.2">
      <c r="A25" s="143"/>
      <c r="B25" s="143"/>
      <c r="C25" s="143"/>
      <c r="D25" s="143"/>
      <c r="E25" s="143"/>
      <c r="F25" s="143"/>
      <c r="G25" s="143"/>
      <c r="H25" s="143"/>
      <c r="I25" s="143"/>
      <c r="J25" s="143"/>
      <c r="K25" s="143"/>
      <c r="L25" s="143"/>
      <c r="M25" s="143"/>
      <c r="N25" s="143"/>
      <c r="O25" s="143"/>
      <c r="P25" s="143"/>
      <c r="Q25" s="143"/>
      <c r="R25" s="143"/>
      <c r="S25" s="143"/>
      <c r="T25" s="143"/>
      <c r="U25" s="143"/>
      <c r="V25" s="143"/>
      <c r="W25" s="143"/>
      <c r="X25" s="143"/>
      <c r="Y25" s="143"/>
      <c r="Z25" s="143"/>
      <c r="AA25" s="143"/>
      <c r="AB25" s="143"/>
      <c r="AC25" s="143"/>
      <c r="AL25" s="143"/>
      <c r="AM25" s="143"/>
      <c r="AN25" s="143"/>
      <c r="AO25" s="143"/>
      <c r="AP25" s="143"/>
      <c r="AQ25" s="143"/>
      <c r="AR25" s="143"/>
      <c r="AS25" s="143"/>
      <c r="AT25" s="143"/>
      <c r="AU25" s="143"/>
      <c r="AV25" s="143"/>
      <c r="AW25" s="143"/>
      <c r="AX25" s="143"/>
      <c r="AY25" s="143"/>
      <c r="AZ25" s="143"/>
      <c r="BA25" s="143"/>
      <c r="BB25" s="143"/>
      <c r="BC25" s="143"/>
      <c r="BD25" s="143"/>
    </row>
    <row r="26" spans="1:56" x14ac:dyDescent="0.2">
      <c r="A26" s="143"/>
      <c r="B26" s="143"/>
      <c r="C26" s="143"/>
      <c r="D26" s="143"/>
      <c r="E26" s="143"/>
      <c r="F26" s="143"/>
      <c r="G26" s="143"/>
      <c r="H26" s="143"/>
      <c r="I26" s="143"/>
      <c r="J26" s="143"/>
      <c r="K26" s="143"/>
      <c r="L26" s="143"/>
      <c r="M26" s="143"/>
      <c r="N26" s="143"/>
      <c r="O26" s="143"/>
      <c r="P26" s="143"/>
      <c r="Q26" s="143"/>
      <c r="R26" s="143"/>
      <c r="S26" s="143"/>
      <c r="T26" s="143"/>
      <c r="U26" s="143"/>
      <c r="V26" s="143"/>
      <c r="W26" s="143"/>
      <c r="X26" s="143"/>
      <c r="Y26" s="143"/>
      <c r="Z26" s="143"/>
      <c r="AA26" s="143"/>
      <c r="AB26" s="143"/>
      <c r="AC26" s="143"/>
      <c r="AL26" s="143"/>
      <c r="AM26" s="143"/>
      <c r="AN26" s="143"/>
      <c r="AO26" s="143"/>
      <c r="AP26" s="143"/>
      <c r="AQ26" s="143"/>
      <c r="AR26" s="143"/>
      <c r="AS26" s="143"/>
      <c r="AT26" s="143"/>
      <c r="AU26" s="143"/>
      <c r="AV26" s="143"/>
      <c r="AW26" s="143"/>
      <c r="AX26" s="143"/>
      <c r="AY26" s="143"/>
      <c r="AZ26" s="143"/>
      <c r="BA26" s="143"/>
      <c r="BB26" s="143"/>
      <c r="BC26" s="143"/>
      <c r="BD26" s="143"/>
    </row>
    <row r="27" spans="1:56" x14ac:dyDescent="0.2">
      <c r="A27" s="143"/>
      <c r="B27" s="143"/>
      <c r="C27" s="143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N27" s="143"/>
      <c r="O27" s="143"/>
      <c r="P27" s="143"/>
      <c r="Q27" s="143"/>
      <c r="R27" s="143"/>
      <c r="S27" s="143"/>
      <c r="T27" s="143"/>
      <c r="U27" s="143"/>
      <c r="V27" s="143"/>
      <c r="W27" s="143"/>
      <c r="X27" s="143"/>
      <c r="Y27" s="143"/>
      <c r="Z27" s="143"/>
      <c r="AA27" s="143"/>
      <c r="AB27" s="143"/>
      <c r="AC27" s="143"/>
      <c r="AL27" s="143"/>
      <c r="AM27" s="143"/>
      <c r="AN27" s="143"/>
      <c r="AO27" s="143"/>
      <c r="AP27" s="143"/>
      <c r="AQ27" s="143"/>
      <c r="AR27" s="143"/>
      <c r="AS27" s="143"/>
      <c r="AT27" s="143"/>
      <c r="AU27" s="143"/>
      <c r="AV27" s="143"/>
      <c r="AW27" s="143"/>
      <c r="AX27" s="143"/>
      <c r="AY27" s="143"/>
      <c r="AZ27" s="143"/>
      <c r="BA27" s="143"/>
      <c r="BB27" s="143"/>
      <c r="BC27" s="143"/>
      <c r="BD27" s="143"/>
    </row>
    <row r="28" spans="1:56" x14ac:dyDescent="0.2">
      <c r="A28" s="143"/>
      <c r="B28" s="143"/>
      <c r="C28" s="143"/>
      <c r="D28" s="143"/>
      <c r="E28" s="143"/>
      <c r="F28" s="143"/>
      <c r="G28" s="143"/>
      <c r="H28" s="143"/>
      <c r="I28" s="143"/>
      <c r="J28" s="143"/>
      <c r="K28" s="143"/>
      <c r="L28" s="143"/>
      <c r="M28" s="143"/>
      <c r="N28" s="143"/>
      <c r="O28" s="143"/>
      <c r="P28" s="143"/>
      <c r="Q28" s="143"/>
      <c r="R28" s="143"/>
      <c r="S28" s="143"/>
      <c r="T28" s="143"/>
      <c r="U28" s="143"/>
      <c r="V28" s="143"/>
      <c r="W28" s="143"/>
      <c r="X28" s="143"/>
      <c r="Y28" s="143"/>
      <c r="Z28" s="143"/>
      <c r="AA28" s="143"/>
      <c r="AB28" s="143"/>
      <c r="AC28" s="143"/>
      <c r="AL28" s="143"/>
      <c r="AM28" s="143"/>
      <c r="AN28" s="143"/>
      <c r="AO28" s="143"/>
      <c r="AP28" s="143"/>
      <c r="AQ28" s="143"/>
      <c r="AR28" s="143"/>
      <c r="AS28" s="143"/>
      <c r="AT28" s="143"/>
      <c r="AU28" s="143"/>
      <c r="AV28" s="143"/>
      <c r="AW28" s="143"/>
      <c r="AX28" s="143"/>
      <c r="AY28" s="143"/>
      <c r="AZ28" s="143"/>
      <c r="BA28" s="143"/>
      <c r="BB28" s="143"/>
      <c r="BC28" s="143"/>
      <c r="BD28" s="143"/>
    </row>
    <row r="29" spans="1:56" x14ac:dyDescent="0.2">
      <c r="A29" s="143"/>
      <c r="B29" s="143"/>
      <c r="C29" s="143"/>
      <c r="D29" s="143"/>
      <c r="E29" s="143"/>
      <c r="F29" s="143"/>
      <c r="G29" s="143"/>
      <c r="H29" s="143"/>
      <c r="I29" s="143"/>
      <c r="J29" s="143"/>
      <c r="K29" s="143"/>
      <c r="L29" s="143"/>
      <c r="M29" s="143"/>
      <c r="N29" s="143"/>
      <c r="O29" s="143"/>
      <c r="P29" s="143"/>
      <c r="Q29" s="143"/>
      <c r="R29" s="143"/>
      <c r="S29" s="143"/>
      <c r="T29" s="143"/>
      <c r="U29" s="143"/>
      <c r="V29" s="143"/>
      <c r="W29" s="143"/>
      <c r="X29" s="143"/>
      <c r="Y29" s="143"/>
      <c r="Z29" s="143"/>
      <c r="AA29" s="143"/>
      <c r="AB29" s="143"/>
      <c r="AC29" s="143"/>
      <c r="AL29" s="143"/>
      <c r="AM29" s="143"/>
      <c r="AN29" s="143"/>
      <c r="AO29" s="143"/>
      <c r="AP29" s="143"/>
      <c r="AQ29" s="143"/>
      <c r="AR29" s="143"/>
      <c r="AS29" s="143"/>
      <c r="AT29" s="143"/>
      <c r="AU29" s="143"/>
      <c r="AV29" s="143"/>
      <c r="AW29" s="143"/>
      <c r="AX29" s="143"/>
      <c r="AY29" s="143"/>
      <c r="AZ29" s="143"/>
      <c r="BA29" s="143"/>
      <c r="BB29" s="143"/>
      <c r="BC29" s="143"/>
      <c r="BD29" s="143"/>
    </row>
    <row r="30" spans="1:56" x14ac:dyDescent="0.2">
      <c r="A30" s="143"/>
      <c r="B30" s="143"/>
      <c r="C30" s="143"/>
      <c r="D30" s="143"/>
      <c r="E30" s="143"/>
      <c r="F30" s="143"/>
      <c r="G30" s="143"/>
      <c r="H30" s="143"/>
      <c r="I30" s="143"/>
      <c r="J30" s="143"/>
      <c r="K30" s="143"/>
      <c r="L30" s="143"/>
      <c r="M30" s="143"/>
      <c r="N30" s="143"/>
      <c r="O30" s="143"/>
      <c r="P30" s="143"/>
      <c r="Q30" s="143"/>
      <c r="R30" s="143"/>
      <c r="S30" s="143"/>
      <c r="T30" s="143"/>
      <c r="U30" s="143"/>
      <c r="V30" s="143"/>
      <c r="W30" s="143"/>
      <c r="X30" s="143"/>
      <c r="Y30" s="143"/>
      <c r="Z30" s="143"/>
      <c r="AA30" s="143"/>
      <c r="AB30" s="143"/>
      <c r="AC30" s="143"/>
      <c r="AL30" s="143"/>
      <c r="AM30" s="143"/>
      <c r="AN30" s="143"/>
      <c r="AO30" s="143"/>
      <c r="AP30" s="143"/>
      <c r="AQ30" s="143"/>
      <c r="AR30" s="143"/>
      <c r="AS30" s="143"/>
      <c r="AT30" s="143"/>
      <c r="AU30" s="143"/>
      <c r="AV30" s="143"/>
      <c r="AW30" s="143"/>
      <c r="AX30" s="143"/>
      <c r="AY30" s="143"/>
      <c r="AZ30" s="143"/>
      <c r="BA30" s="143"/>
      <c r="BB30" s="143"/>
      <c r="BC30" s="143"/>
      <c r="BD30" s="143"/>
    </row>
    <row r="31" spans="1:56" x14ac:dyDescent="0.2">
      <c r="A31" s="143"/>
      <c r="B31" s="143"/>
      <c r="C31" s="143"/>
      <c r="D31" s="143"/>
      <c r="E31" s="143"/>
      <c r="F31" s="143"/>
      <c r="G31" s="143"/>
      <c r="H31" s="143"/>
      <c r="I31" s="143"/>
      <c r="J31" s="143"/>
      <c r="K31" s="143"/>
      <c r="L31" s="143"/>
      <c r="M31" s="143"/>
      <c r="N31" s="143"/>
      <c r="O31" s="143"/>
      <c r="P31" s="143"/>
      <c r="Q31" s="143"/>
      <c r="R31" s="143"/>
      <c r="S31" s="143"/>
      <c r="T31" s="143"/>
      <c r="U31" s="143"/>
      <c r="V31" s="143"/>
      <c r="W31" s="143"/>
      <c r="X31" s="143"/>
      <c r="Y31" s="143"/>
      <c r="Z31" s="143"/>
      <c r="AA31" s="143"/>
      <c r="AB31" s="143"/>
      <c r="AC31" s="143"/>
      <c r="AL31" s="143"/>
      <c r="AM31" s="143"/>
      <c r="AN31" s="143"/>
      <c r="AO31" s="143"/>
      <c r="AP31" s="143"/>
      <c r="AQ31" s="143"/>
      <c r="AR31" s="143"/>
      <c r="AS31" s="143"/>
      <c r="AT31" s="143"/>
      <c r="AU31" s="143"/>
      <c r="AV31" s="143"/>
      <c r="AW31" s="143"/>
      <c r="AX31" s="143"/>
      <c r="AY31" s="143"/>
      <c r="AZ31" s="143"/>
      <c r="BA31" s="143"/>
      <c r="BB31" s="143"/>
      <c r="BC31" s="143"/>
      <c r="BD31" s="143"/>
    </row>
    <row r="32" spans="1:56" x14ac:dyDescent="0.2">
      <c r="A32" s="143"/>
      <c r="B32" s="143"/>
      <c r="C32" s="143"/>
      <c r="D32" s="143"/>
      <c r="E32" s="143"/>
      <c r="F32" s="143"/>
      <c r="G32" s="143"/>
      <c r="H32" s="143"/>
      <c r="I32" s="143"/>
      <c r="J32" s="143"/>
      <c r="K32" s="143"/>
      <c r="L32" s="143"/>
      <c r="M32" s="143"/>
      <c r="N32" s="143"/>
      <c r="O32" s="143"/>
      <c r="P32" s="143"/>
      <c r="Q32" s="143"/>
      <c r="R32" s="143"/>
      <c r="S32" s="143"/>
      <c r="T32" s="143"/>
      <c r="U32" s="143"/>
      <c r="V32" s="143"/>
      <c r="W32" s="143"/>
      <c r="X32" s="143"/>
      <c r="Y32" s="143"/>
      <c r="Z32" s="143"/>
      <c r="AA32" s="143"/>
      <c r="AB32" s="143"/>
      <c r="AC32" s="143"/>
      <c r="AL32" s="143"/>
      <c r="AM32" s="143"/>
      <c r="AN32" s="143"/>
      <c r="AO32" s="143"/>
      <c r="AP32" s="143"/>
      <c r="AQ32" s="143"/>
      <c r="AR32" s="143"/>
      <c r="AS32" s="143"/>
      <c r="AT32" s="143"/>
      <c r="AU32" s="143"/>
      <c r="AV32" s="143"/>
      <c r="AW32" s="143"/>
      <c r="AX32" s="143"/>
      <c r="AY32" s="143"/>
      <c r="AZ32" s="143"/>
      <c r="BA32" s="143"/>
      <c r="BB32" s="143"/>
      <c r="BC32" s="143"/>
      <c r="BD32" s="143"/>
    </row>
    <row r="33" spans="1:56" x14ac:dyDescent="0.2">
      <c r="A33" s="143"/>
      <c r="B33" s="143"/>
      <c r="C33" s="143"/>
      <c r="D33" s="143"/>
      <c r="E33" s="143"/>
      <c r="F33" s="143"/>
      <c r="G33" s="143"/>
      <c r="H33" s="143"/>
      <c r="I33" s="143"/>
      <c r="J33" s="143"/>
      <c r="K33" s="143"/>
      <c r="L33" s="143"/>
      <c r="M33" s="143"/>
      <c r="N33" s="143"/>
      <c r="O33" s="143"/>
      <c r="P33" s="143"/>
      <c r="Q33" s="143"/>
      <c r="R33" s="143"/>
      <c r="S33" s="143"/>
      <c r="T33" s="143"/>
      <c r="U33" s="143"/>
      <c r="V33" s="143"/>
      <c r="W33" s="143"/>
      <c r="X33" s="143"/>
      <c r="Y33" s="143"/>
      <c r="Z33" s="143"/>
      <c r="AA33" s="143"/>
      <c r="AB33" s="143"/>
      <c r="AC33" s="143"/>
      <c r="AL33" s="143"/>
      <c r="AM33" s="143"/>
      <c r="AN33" s="143"/>
      <c r="AO33" s="143"/>
      <c r="AP33" s="143"/>
      <c r="AQ33" s="143"/>
      <c r="AR33" s="143"/>
      <c r="AS33" s="143"/>
      <c r="AT33" s="143"/>
      <c r="AU33" s="143"/>
      <c r="AV33" s="143"/>
      <c r="AW33" s="143"/>
      <c r="AX33" s="143"/>
      <c r="AY33" s="143"/>
      <c r="AZ33" s="143"/>
      <c r="BA33" s="143"/>
      <c r="BB33" s="143"/>
      <c r="BC33" s="143"/>
      <c r="BD33" s="143"/>
    </row>
    <row r="34" spans="1:56" x14ac:dyDescent="0.2">
      <c r="A34" s="143"/>
      <c r="B34" s="143"/>
      <c r="C34" s="143"/>
      <c r="D34" s="143"/>
      <c r="E34" s="143"/>
      <c r="F34" s="143"/>
      <c r="G34" s="143"/>
      <c r="H34" s="143"/>
      <c r="I34" s="143"/>
      <c r="J34" s="143"/>
      <c r="K34" s="143"/>
      <c r="L34" s="143"/>
      <c r="M34" s="143"/>
      <c r="N34" s="143"/>
      <c r="O34" s="143"/>
      <c r="P34" s="143"/>
      <c r="Q34" s="143"/>
      <c r="R34" s="143"/>
      <c r="S34" s="143"/>
      <c r="T34" s="143"/>
      <c r="U34" s="143"/>
      <c r="V34" s="143"/>
      <c r="W34" s="143"/>
      <c r="X34" s="143"/>
      <c r="Y34" s="143"/>
      <c r="Z34" s="143"/>
      <c r="AA34" s="143"/>
      <c r="AB34" s="143"/>
      <c r="AC34" s="143"/>
      <c r="AL34" s="143"/>
      <c r="AM34" s="143"/>
      <c r="AN34" s="143"/>
      <c r="AO34" s="143"/>
      <c r="AP34" s="143"/>
      <c r="AQ34" s="143"/>
      <c r="AR34" s="143"/>
      <c r="AS34" s="143"/>
      <c r="AT34" s="143"/>
      <c r="AU34" s="143"/>
      <c r="AV34" s="143"/>
      <c r="AW34" s="143"/>
      <c r="AX34" s="143"/>
      <c r="AY34" s="143"/>
      <c r="AZ34" s="143"/>
      <c r="BA34" s="143"/>
      <c r="BB34" s="143"/>
      <c r="BC34" s="143"/>
      <c r="BD34" s="143"/>
    </row>
    <row r="35" spans="1:56" x14ac:dyDescent="0.2">
      <c r="A35" s="143"/>
      <c r="B35" s="143"/>
      <c r="C35" s="143"/>
      <c r="D35" s="143"/>
      <c r="E35" s="143"/>
      <c r="F35" s="143"/>
      <c r="G35" s="143"/>
      <c r="H35" s="143"/>
      <c r="I35" s="143"/>
      <c r="J35" s="143"/>
      <c r="K35" s="143"/>
      <c r="L35" s="143"/>
      <c r="M35" s="143"/>
      <c r="N35" s="143"/>
      <c r="O35" s="143"/>
      <c r="P35" s="143"/>
      <c r="Q35" s="143"/>
      <c r="R35" s="143"/>
      <c r="S35" s="143"/>
      <c r="T35" s="143"/>
      <c r="U35" s="143"/>
      <c r="V35" s="143"/>
      <c r="W35" s="143"/>
      <c r="X35" s="143"/>
      <c r="Y35" s="143"/>
      <c r="Z35" s="143"/>
      <c r="AA35" s="143"/>
      <c r="AB35" s="143"/>
      <c r="AC35" s="143"/>
      <c r="AL35" s="143"/>
      <c r="AM35" s="143"/>
      <c r="AN35" s="143"/>
      <c r="AO35" s="143"/>
      <c r="AP35" s="143"/>
      <c r="AQ35" s="143"/>
      <c r="AR35" s="143"/>
      <c r="AS35" s="143"/>
      <c r="AT35" s="143"/>
      <c r="AU35" s="143"/>
      <c r="AV35" s="143"/>
      <c r="AW35" s="143"/>
      <c r="AX35" s="143"/>
      <c r="AY35" s="143"/>
      <c r="AZ35" s="143"/>
      <c r="BA35" s="143"/>
      <c r="BB35" s="143"/>
      <c r="BC35" s="143"/>
      <c r="BD35" s="143"/>
    </row>
    <row r="36" spans="1:56" x14ac:dyDescent="0.2">
      <c r="A36" s="143"/>
      <c r="B36" s="143"/>
      <c r="C36" s="143"/>
      <c r="D36" s="143"/>
      <c r="E36" s="143"/>
      <c r="F36" s="143"/>
      <c r="G36" s="143"/>
      <c r="H36" s="143"/>
      <c r="I36" s="143"/>
      <c r="J36" s="143"/>
      <c r="K36" s="143"/>
      <c r="L36" s="143"/>
      <c r="M36" s="143"/>
      <c r="N36" s="143"/>
      <c r="O36" s="143"/>
      <c r="P36" s="143"/>
      <c r="Q36" s="143"/>
      <c r="R36" s="143"/>
      <c r="S36" s="143"/>
      <c r="T36" s="143"/>
      <c r="U36" s="143"/>
      <c r="V36" s="143"/>
      <c r="W36" s="143"/>
      <c r="X36" s="143"/>
      <c r="Y36" s="143"/>
      <c r="Z36" s="143"/>
      <c r="AA36" s="143"/>
      <c r="AB36" s="143"/>
      <c r="AC36" s="143"/>
      <c r="AL36" s="143"/>
      <c r="AM36" s="143"/>
      <c r="AN36" s="143"/>
      <c r="AO36" s="143"/>
      <c r="AP36" s="143"/>
      <c r="AQ36" s="143"/>
      <c r="AR36" s="143"/>
      <c r="AS36" s="143"/>
      <c r="AT36" s="143"/>
      <c r="AU36" s="143"/>
      <c r="AV36" s="143"/>
      <c r="AW36" s="143"/>
      <c r="AX36" s="143"/>
      <c r="AY36" s="143"/>
      <c r="AZ36" s="143"/>
      <c r="BA36" s="143"/>
      <c r="BB36" s="143"/>
      <c r="BC36" s="143"/>
      <c r="BD36" s="143"/>
    </row>
    <row r="37" spans="1:56" x14ac:dyDescent="0.2">
      <c r="A37" s="143"/>
      <c r="B37" s="143"/>
      <c r="C37" s="143"/>
      <c r="D37" s="143"/>
      <c r="E37" s="143"/>
      <c r="F37" s="143"/>
      <c r="G37" s="143"/>
      <c r="H37" s="143"/>
      <c r="I37" s="143"/>
      <c r="J37" s="143"/>
      <c r="K37" s="143"/>
      <c r="L37" s="143"/>
      <c r="M37" s="143"/>
      <c r="N37" s="143"/>
      <c r="O37" s="143"/>
      <c r="P37" s="143"/>
      <c r="Q37" s="143"/>
      <c r="R37" s="143"/>
      <c r="S37" s="143"/>
      <c r="T37" s="143"/>
      <c r="U37" s="143"/>
      <c r="V37" s="143"/>
      <c r="W37" s="143"/>
      <c r="X37" s="143"/>
      <c r="Y37" s="143"/>
      <c r="Z37" s="143"/>
      <c r="AA37" s="143"/>
      <c r="AB37" s="143"/>
      <c r="AC37" s="143"/>
      <c r="AL37" s="143"/>
      <c r="AM37" s="143"/>
      <c r="AN37" s="143"/>
      <c r="AO37" s="143"/>
      <c r="AP37" s="143"/>
      <c r="AQ37" s="143"/>
      <c r="AR37" s="143"/>
      <c r="AS37" s="143"/>
      <c r="AT37" s="143"/>
      <c r="AU37" s="143"/>
      <c r="AV37" s="143"/>
      <c r="AW37" s="143"/>
      <c r="AX37" s="143"/>
      <c r="AY37" s="143"/>
      <c r="AZ37" s="143"/>
      <c r="BA37" s="143"/>
      <c r="BB37" s="143"/>
      <c r="BC37" s="143"/>
      <c r="BD37" s="143"/>
    </row>
    <row r="38" spans="1:56" x14ac:dyDescent="0.2">
      <c r="A38" s="143"/>
      <c r="B38" s="143"/>
      <c r="C38" s="143"/>
      <c r="D38" s="143"/>
      <c r="E38" s="143"/>
      <c r="F38" s="143"/>
      <c r="G38" s="143"/>
      <c r="H38" s="143"/>
      <c r="I38" s="143"/>
      <c r="J38" s="143"/>
      <c r="K38" s="143"/>
      <c r="L38" s="143"/>
      <c r="M38" s="143"/>
      <c r="N38" s="143"/>
      <c r="O38" s="143"/>
      <c r="P38" s="143"/>
      <c r="Q38" s="143"/>
      <c r="R38" s="143"/>
      <c r="S38" s="143"/>
      <c r="T38" s="143"/>
      <c r="U38" s="143"/>
      <c r="V38" s="143"/>
      <c r="W38" s="143"/>
      <c r="X38" s="143"/>
      <c r="Y38" s="143"/>
      <c r="Z38" s="143"/>
      <c r="AA38" s="143"/>
      <c r="AB38" s="143"/>
      <c r="AC38" s="143"/>
      <c r="AL38" s="143"/>
      <c r="AM38" s="143"/>
      <c r="AN38" s="143"/>
      <c r="AO38" s="143"/>
      <c r="AP38" s="143"/>
      <c r="AQ38" s="143"/>
      <c r="AR38" s="143"/>
      <c r="AS38" s="143"/>
      <c r="AT38" s="143"/>
      <c r="AU38" s="143"/>
      <c r="AV38" s="143"/>
      <c r="AW38" s="143"/>
      <c r="AX38" s="143"/>
      <c r="AY38" s="143"/>
      <c r="AZ38" s="143"/>
      <c r="BA38" s="143"/>
      <c r="BB38" s="143"/>
      <c r="BC38" s="143"/>
      <c r="BD38" s="143"/>
    </row>
    <row r="39" spans="1:56" x14ac:dyDescent="0.2">
      <c r="A39" s="143"/>
      <c r="B39" s="143"/>
      <c r="C39" s="143"/>
      <c r="D39" s="143"/>
      <c r="E39" s="143"/>
      <c r="F39" s="143"/>
      <c r="G39" s="143"/>
      <c r="H39" s="143"/>
      <c r="I39" s="143"/>
      <c r="J39" s="143"/>
      <c r="K39" s="143"/>
      <c r="L39" s="143"/>
      <c r="M39" s="143"/>
      <c r="N39" s="143"/>
      <c r="O39" s="143"/>
      <c r="P39" s="143"/>
      <c r="Q39" s="143"/>
      <c r="R39" s="143"/>
      <c r="S39" s="143"/>
      <c r="T39" s="143"/>
      <c r="U39" s="143"/>
      <c r="V39" s="143"/>
      <c r="W39" s="143"/>
      <c r="X39" s="143"/>
      <c r="Y39" s="143"/>
      <c r="Z39" s="143"/>
      <c r="AA39" s="143"/>
      <c r="AB39" s="143"/>
      <c r="AC39" s="143"/>
      <c r="AL39" s="143"/>
      <c r="AM39" s="143"/>
      <c r="AN39" s="143"/>
      <c r="AO39" s="143"/>
      <c r="AP39" s="143"/>
      <c r="AQ39" s="143"/>
      <c r="AR39" s="143"/>
      <c r="AS39" s="143"/>
      <c r="AT39" s="143"/>
      <c r="AU39" s="143"/>
      <c r="AV39" s="143"/>
      <c r="AW39" s="143"/>
      <c r="AX39" s="143"/>
      <c r="AY39" s="143"/>
      <c r="AZ39" s="143"/>
      <c r="BA39" s="143"/>
      <c r="BB39" s="143"/>
      <c r="BC39" s="143"/>
      <c r="BD39" s="143"/>
    </row>
    <row r="40" spans="1:56" x14ac:dyDescent="0.2">
      <c r="A40" s="143"/>
      <c r="B40" s="143"/>
      <c r="C40" s="143"/>
      <c r="D40" s="143"/>
      <c r="E40" s="143"/>
      <c r="F40" s="143"/>
      <c r="G40" s="143"/>
      <c r="H40" s="143"/>
      <c r="I40" s="143"/>
      <c r="J40" s="143"/>
      <c r="K40" s="143"/>
      <c r="L40" s="143"/>
      <c r="M40" s="143"/>
      <c r="N40" s="143"/>
      <c r="O40" s="143"/>
      <c r="P40" s="143"/>
      <c r="Q40" s="143"/>
      <c r="R40" s="143"/>
      <c r="S40" s="143"/>
      <c r="T40" s="143"/>
      <c r="U40" s="143"/>
      <c r="V40" s="143"/>
      <c r="W40" s="143"/>
      <c r="X40" s="143"/>
      <c r="Y40" s="143"/>
      <c r="Z40" s="143"/>
      <c r="AA40" s="143"/>
      <c r="AB40" s="143"/>
      <c r="AC40" s="143"/>
      <c r="AL40" s="143"/>
      <c r="AM40" s="143"/>
      <c r="AN40" s="143"/>
      <c r="AO40" s="143"/>
      <c r="AP40" s="143"/>
      <c r="AQ40" s="143"/>
      <c r="AR40" s="143"/>
      <c r="AS40" s="143"/>
      <c r="AT40" s="143"/>
      <c r="AU40" s="143"/>
      <c r="AV40" s="143"/>
      <c r="AW40" s="143"/>
      <c r="AX40" s="143"/>
      <c r="AY40" s="143"/>
      <c r="AZ40" s="143"/>
      <c r="BA40" s="143"/>
      <c r="BB40" s="143"/>
      <c r="BC40" s="143"/>
      <c r="BD40" s="143"/>
    </row>
    <row r="41" spans="1:56" x14ac:dyDescent="0.2">
      <c r="A41" s="143"/>
      <c r="B41" s="143"/>
      <c r="C41" s="143"/>
      <c r="D41" s="143"/>
      <c r="E41" s="143"/>
      <c r="F41" s="143"/>
      <c r="G41" s="143"/>
      <c r="H41" s="143"/>
      <c r="I41" s="143"/>
      <c r="J41" s="143"/>
      <c r="K41" s="143"/>
      <c r="L41" s="143"/>
      <c r="M41" s="143"/>
      <c r="N41" s="143"/>
      <c r="O41" s="143"/>
      <c r="P41" s="143"/>
      <c r="Q41" s="143"/>
      <c r="R41" s="143"/>
      <c r="S41" s="143"/>
      <c r="T41" s="143"/>
      <c r="U41" s="143"/>
      <c r="V41" s="143"/>
      <c r="W41" s="143"/>
      <c r="X41" s="143"/>
      <c r="Y41" s="143"/>
      <c r="Z41" s="143"/>
      <c r="AA41" s="143"/>
      <c r="AB41" s="143"/>
      <c r="AC41" s="143"/>
      <c r="AL41" s="143"/>
      <c r="AM41" s="143"/>
      <c r="AN41" s="143"/>
      <c r="AO41" s="143"/>
      <c r="AP41" s="143"/>
      <c r="AQ41" s="143"/>
      <c r="AR41" s="143"/>
      <c r="AS41" s="143"/>
      <c r="AT41" s="143"/>
      <c r="AU41" s="143"/>
      <c r="AV41" s="143"/>
      <c r="AW41" s="143"/>
      <c r="AX41" s="143"/>
      <c r="AY41" s="143"/>
      <c r="AZ41" s="143"/>
      <c r="BA41" s="143"/>
      <c r="BB41" s="143"/>
      <c r="BC41" s="143"/>
      <c r="BD41" s="143"/>
    </row>
    <row r="42" spans="1:56" x14ac:dyDescent="0.2">
      <c r="A42" s="143"/>
      <c r="B42" s="143"/>
      <c r="C42" s="143"/>
      <c r="D42" s="143"/>
      <c r="E42" s="143"/>
      <c r="F42" s="143"/>
      <c r="G42" s="143"/>
      <c r="H42" s="143"/>
      <c r="I42" s="143"/>
      <c r="J42" s="143"/>
      <c r="K42" s="143"/>
      <c r="L42" s="143"/>
      <c r="M42" s="143"/>
      <c r="N42" s="143"/>
      <c r="O42" s="143"/>
      <c r="P42" s="143"/>
      <c r="Q42" s="143"/>
      <c r="R42" s="143"/>
      <c r="S42" s="143"/>
      <c r="T42" s="143"/>
      <c r="U42" s="143"/>
      <c r="V42" s="143"/>
      <c r="W42" s="143"/>
      <c r="X42" s="143"/>
      <c r="Y42" s="143"/>
      <c r="Z42" s="143"/>
      <c r="AA42" s="143"/>
      <c r="AB42" s="143"/>
      <c r="AC42" s="143"/>
      <c r="AL42" s="143"/>
      <c r="AM42" s="143"/>
      <c r="AN42" s="143"/>
      <c r="AO42" s="143"/>
      <c r="AP42" s="143"/>
      <c r="AQ42" s="143"/>
      <c r="AR42" s="143"/>
      <c r="AS42" s="143"/>
      <c r="AT42" s="143"/>
      <c r="AU42" s="143"/>
      <c r="AV42" s="143"/>
      <c r="AW42" s="143"/>
      <c r="AX42" s="143"/>
      <c r="AY42" s="143"/>
      <c r="AZ42" s="143"/>
      <c r="BA42" s="143"/>
      <c r="BB42" s="143"/>
      <c r="BC42" s="143"/>
      <c r="BD42" s="143"/>
    </row>
    <row r="43" spans="1:56" x14ac:dyDescent="0.2">
      <c r="A43" s="143"/>
      <c r="B43" s="143"/>
      <c r="C43" s="143"/>
      <c r="D43" s="143"/>
      <c r="E43" s="143"/>
      <c r="F43" s="143"/>
      <c r="G43" s="143"/>
      <c r="H43" s="143"/>
      <c r="I43" s="143"/>
      <c r="J43" s="143"/>
      <c r="K43" s="143"/>
      <c r="L43" s="143"/>
      <c r="M43" s="143"/>
      <c r="N43" s="143"/>
      <c r="O43" s="143"/>
      <c r="P43" s="143"/>
      <c r="Q43" s="143"/>
      <c r="R43" s="143"/>
      <c r="S43" s="143"/>
      <c r="T43" s="143"/>
      <c r="U43" s="143"/>
      <c r="V43" s="143"/>
      <c r="W43" s="143"/>
      <c r="X43" s="143"/>
      <c r="Y43" s="143"/>
      <c r="Z43" s="143"/>
      <c r="AA43" s="143"/>
      <c r="AB43" s="143"/>
      <c r="AC43" s="143"/>
      <c r="AL43" s="143"/>
      <c r="AM43" s="143"/>
      <c r="AN43" s="143"/>
      <c r="AO43" s="143"/>
      <c r="AP43" s="143"/>
      <c r="AQ43" s="143"/>
      <c r="AR43" s="143"/>
      <c r="AS43" s="143"/>
      <c r="AT43" s="143"/>
      <c r="AU43" s="143"/>
      <c r="AV43" s="143"/>
      <c r="AW43" s="143"/>
      <c r="AX43" s="143"/>
      <c r="AY43" s="143"/>
      <c r="AZ43" s="143"/>
      <c r="BA43" s="143"/>
      <c r="BB43" s="143"/>
      <c r="BC43" s="143"/>
      <c r="BD43" s="143"/>
    </row>
    <row r="44" spans="1:56" x14ac:dyDescent="0.2">
      <c r="A44" s="143"/>
      <c r="B44" s="143"/>
      <c r="C44" s="143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N44" s="143"/>
      <c r="O44" s="143"/>
      <c r="P44" s="143"/>
      <c r="Q44" s="143"/>
      <c r="R44" s="143"/>
      <c r="S44" s="143"/>
      <c r="T44" s="143"/>
      <c r="U44" s="143"/>
      <c r="V44" s="143"/>
      <c r="W44" s="143"/>
      <c r="X44" s="143"/>
      <c r="Y44" s="143"/>
      <c r="Z44" s="143"/>
      <c r="AA44" s="143"/>
      <c r="AB44" s="143"/>
      <c r="AC44" s="143"/>
      <c r="AL44" s="143"/>
      <c r="AM44" s="143"/>
      <c r="AN44" s="143"/>
      <c r="AO44" s="143"/>
      <c r="AP44" s="143"/>
      <c r="AQ44" s="143"/>
      <c r="AR44" s="143"/>
      <c r="AS44" s="143"/>
      <c r="AT44" s="143"/>
      <c r="AU44" s="143"/>
      <c r="AV44" s="143"/>
      <c r="AW44" s="143"/>
      <c r="AX44" s="143"/>
      <c r="AY44" s="143"/>
      <c r="AZ44" s="143"/>
      <c r="BA44" s="143"/>
      <c r="BB44" s="143"/>
      <c r="BC44" s="143"/>
      <c r="BD44" s="143"/>
    </row>
    <row r="45" spans="1:56" x14ac:dyDescent="0.2">
      <c r="A45" s="143"/>
      <c r="B45" s="143"/>
      <c r="C45" s="143"/>
      <c r="D45" s="143"/>
      <c r="E45" s="143"/>
      <c r="F45" s="143"/>
      <c r="G45" s="143"/>
      <c r="H45" s="143"/>
      <c r="I45" s="143"/>
      <c r="J45" s="143"/>
      <c r="K45" s="143"/>
      <c r="L45" s="143"/>
      <c r="M45" s="143"/>
      <c r="N45" s="143"/>
      <c r="O45" s="143"/>
      <c r="P45" s="143"/>
      <c r="Q45" s="143"/>
      <c r="R45" s="143"/>
      <c r="S45" s="143"/>
      <c r="T45" s="143"/>
      <c r="U45" s="143"/>
      <c r="V45" s="143"/>
      <c r="W45" s="143"/>
      <c r="X45" s="143"/>
      <c r="Y45" s="143"/>
      <c r="Z45" s="143"/>
      <c r="AA45" s="143"/>
      <c r="AB45" s="143"/>
      <c r="AC45" s="143"/>
      <c r="AL45" s="143"/>
      <c r="AM45" s="143"/>
      <c r="AN45" s="143"/>
      <c r="AO45" s="143"/>
      <c r="AP45" s="143"/>
      <c r="AQ45" s="143"/>
      <c r="AR45" s="143"/>
      <c r="AS45" s="143"/>
      <c r="AT45" s="143"/>
      <c r="AU45" s="143"/>
      <c r="AV45" s="143"/>
      <c r="AW45" s="143"/>
      <c r="AX45" s="143"/>
      <c r="AY45" s="143"/>
      <c r="AZ45" s="143"/>
      <c r="BA45" s="143"/>
      <c r="BB45" s="143"/>
      <c r="BC45" s="143"/>
      <c r="BD45" s="143"/>
    </row>
    <row r="46" spans="1:56" x14ac:dyDescent="0.2">
      <c r="A46" s="143"/>
      <c r="B46" s="143"/>
      <c r="C46" s="143"/>
      <c r="D46" s="143"/>
      <c r="E46" s="143"/>
      <c r="F46" s="143"/>
      <c r="G46" s="143"/>
      <c r="H46" s="143"/>
      <c r="I46" s="143"/>
      <c r="J46" s="143"/>
      <c r="K46" s="143"/>
      <c r="L46" s="143"/>
      <c r="M46" s="143"/>
      <c r="N46" s="143"/>
      <c r="O46" s="143"/>
      <c r="P46" s="143"/>
      <c r="Q46" s="143"/>
      <c r="R46" s="143"/>
      <c r="S46" s="143"/>
      <c r="T46" s="143"/>
      <c r="U46" s="143"/>
      <c r="V46" s="143"/>
      <c r="W46" s="143"/>
      <c r="X46" s="143"/>
      <c r="Y46" s="143"/>
      <c r="Z46" s="143"/>
      <c r="AA46" s="143"/>
      <c r="AB46" s="143"/>
      <c r="AC46" s="143"/>
      <c r="AL46" s="143"/>
      <c r="AM46" s="143"/>
      <c r="AN46" s="143"/>
      <c r="AO46" s="143"/>
      <c r="AP46" s="143"/>
      <c r="AQ46" s="143"/>
      <c r="AR46" s="143"/>
      <c r="AS46" s="143"/>
      <c r="AT46" s="143"/>
      <c r="AU46" s="143"/>
      <c r="AV46" s="143"/>
      <c r="AW46" s="143"/>
      <c r="AX46" s="143"/>
      <c r="AY46" s="143"/>
      <c r="AZ46" s="143"/>
      <c r="BA46" s="143"/>
      <c r="BB46" s="143"/>
      <c r="BC46" s="143"/>
      <c r="BD46" s="143"/>
    </row>
    <row r="47" spans="1:56" x14ac:dyDescent="0.2">
      <c r="A47" s="143"/>
      <c r="B47" s="143"/>
      <c r="C47" s="143"/>
      <c r="D47" s="143"/>
      <c r="E47" s="143"/>
      <c r="F47" s="143"/>
      <c r="G47" s="143"/>
      <c r="H47" s="143"/>
      <c r="I47" s="143"/>
      <c r="J47" s="143"/>
      <c r="K47" s="143"/>
      <c r="L47" s="143"/>
      <c r="M47" s="143"/>
      <c r="N47" s="143"/>
      <c r="O47" s="143"/>
      <c r="P47" s="143"/>
      <c r="Q47" s="143"/>
      <c r="R47" s="143"/>
      <c r="S47" s="143"/>
      <c r="T47" s="143"/>
      <c r="U47" s="143"/>
      <c r="V47" s="143"/>
      <c r="W47" s="143"/>
      <c r="X47" s="143"/>
      <c r="Y47" s="143"/>
      <c r="Z47" s="143"/>
      <c r="AA47" s="143"/>
      <c r="AB47" s="143"/>
      <c r="AC47" s="143"/>
      <c r="AL47" s="143"/>
      <c r="AM47" s="143"/>
      <c r="AN47" s="143"/>
      <c r="AO47" s="143"/>
      <c r="AP47" s="143"/>
      <c r="AQ47" s="143"/>
      <c r="AR47" s="143"/>
      <c r="AS47" s="143"/>
      <c r="AT47" s="143"/>
      <c r="AU47" s="143"/>
      <c r="AV47" s="143"/>
      <c r="AW47" s="143"/>
      <c r="AX47" s="143"/>
      <c r="AY47" s="143"/>
      <c r="AZ47" s="143"/>
      <c r="BA47" s="143"/>
      <c r="BB47" s="143"/>
      <c r="BC47" s="143"/>
      <c r="BD47" s="143"/>
    </row>
    <row r="48" spans="1:56" x14ac:dyDescent="0.2">
      <c r="A48" s="143"/>
      <c r="B48" s="143"/>
      <c r="C48" s="143"/>
      <c r="D48" s="143"/>
      <c r="E48" s="143"/>
      <c r="F48" s="143"/>
      <c r="G48" s="143"/>
      <c r="H48" s="143"/>
      <c r="I48" s="143"/>
      <c r="J48" s="143"/>
      <c r="K48" s="143"/>
      <c r="L48" s="143"/>
      <c r="M48" s="143"/>
      <c r="N48" s="143"/>
      <c r="O48" s="143"/>
      <c r="P48" s="143"/>
      <c r="Q48" s="143"/>
      <c r="R48" s="143"/>
      <c r="S48" s="143"/>
      <c r="T48" s="143"/>
      <c r="U48" s="143"/>
      <c r="V48" s="143"/>
      <c r="W48" s="143"/>
      <c r="X48" s="143"/>
      <c r="Y48" s="143"/>
      <c r="Z48" s="143"/>
      <c r="AA48" s="143"/>
      <c r="AB48" s="143"/>
      <c r="AC48" s="143"/>
      <c r="AL48" s="143"/>
      <c r="AM48" s="143"/>
      <c r="AN48" s="143"/>
      <c r="AO48" s="143"/>
      <c r="AP48" s="143"/>
      <c r="AQ48" s="143"/>
      <c r="AR48" s="143"/>
      <c r="AS48" s="143"/>
      <c r="AT48" s="143"/>
      <c r="AU48" s="143"/>
      <c r="AV48" s="143"/>
      <c r="AW48" s="143"/>
      <c r="AX48" s="143"/>
      <c r="AY48" s="143"/>
      <c r="AZ48" s="143"/>
      <c r="BA48" s="143"/>
      <c r="BB48" s="143"/>
      <c r="BC48" s="143"/>
      <c r="BD48" s="143"/>
    </row>
    <row r="49" spans="1:56" x14ac:dyDescent="0.2">
      <c r="A49" s="143"/>
      <c r="B49" s="143"/>
      <c r="C49" s="143"/>
      <c r="D49" s="143"/>
      <c r="E49" s="143"/>
      <c r="F49" s="143"/>
      <c r="G49" s="143"/>
      <c r="H49" s="143"/>
      <c r="I49" s="143"/>
      <c r="J49" s="143"/>
      <c r="K49" s="143"/>
      <c r="L49" s="143"/>
      <c r="M49" s="143"/>
      <c r="N49" s="143"/>
      <c r="O49" s="143"/>
      <c r="P49" s="143"/>
      <c r="Q49" s="143"/>
      <c r="R49" s="143"/>
      <c r="S49" s="143"/>
      <c r="T49" s="143"/>
      <c r="U49" s="143"/>
      <c r="V49" s="143"/>
      <c r="W49" s="143"/>
      <c r="X49" s="143"/>
      <c r="Y49" s="143"/>
      <c r="Z49" s="143"/>
      <c r="AA49" s="143"/>
      <c r="AB49" s="143"/>
      <c r="AC49" s="143"/>
      <c r="AL49" s="143"/>
      <c r="AM49" s="143"/>
      <c r="AN49" s="143"/>
      <c r="AO49" s="143"/>
      <c r="AP49" s="143"/>
      <c r="AQ49" s="143"/>
      <c r="AR49" s="143"/>
      <c r="AS49" s="143"/>
      <c r="AT49" s="143"/>
      <c r="AU49" s="143"/>
      <c r="AV49" s="143"/>
      <c r="AW49" s="143"/>
      <c r="AX49" s="143"/>
      <c r="AY49" s="143"/>
      <c r="AZ49" s="143"/>
      <c r="BA49" s="143"/>
      <c r="BB49" s="143"/>
      <c r="BC49" s="143"/>
      <c r="BD49" s="143"/>
    </row>
    <row r="50" spans="1:56" x14ac:dyDescent="0.2">
      <c r="A50" s="143"/>
      <c r="B50" s="143"/>
      <c r="C50" s="143"/>
      <c r="D50" s="143"/>
      <c r="E50" s="143"/>
      <c r="F50" s="143"/>
      <c r="G50" s="143"/>
      <c r="H50" s="143"/>
      <c r="I50" s="143"/>
      <c r="J50" s="143"/>
      <c r="K50" s="143"/>
      <c r="L50" s="143"/>
      <c r="M50" s="143"/>
      <c r="N50" s="143"/>
      <c r="O50" s="143"/>
      <c r="P50" s="143"/>
      <c r="Q50" s="143"/>
      <c r="R50" s="143"/>
      <c r="S50" s="143"/>
      <c r="T50" s="143"/>
      <c r="U50" s="143"/>
      <c r="V50" s="143"/>
      <c r="W50" s="143"/>
      <c r="X50" s="143"/>
      <c r="Y50" s="143"/>
      <c r="Z50" s="143"/>
      <c r="AA50" s="143"/>
      <c r="AB50" s="143"/>
      <c r="AC50" s="143"/>
      <c r="AL50" s="143"/>
      <c r="AM50" s="143"/>
      <c r="AN50" s="143"/>
      <c r="AO50" s="143"/>
      <c r="AP50" s="143"/>
      <c r="AQ50" s="143"/>
      <c r="AR50" s="143"/>
      <c r="AS50" s="143"/>
      <c r="AT50" s="143"/>
      <c r="AU50" s="143"/>
      <c r="AV50" s="143"/>
      <c r="AW50" s="143"/>
      <c r="AX50" s="143"/>
      <c r="AY50" s="143"/>
      <c r="AZ50" s="143"/>
      <c r="BA50" s="143"/>
      <c r="BB50" s="143"/>
      <c r="BC50" s="143"/>
      <c r="BD50" s="143"/>
    </row>
    <row r="51" spans="1:56" x14ac:dyDescent="0.2">
      <c r="AL51" s="143"/>
      <c r="AM51" s="143"/>
      <c r="AN51" s="143"/>
      <c r="AO51" s="143"/>
      <c r="AP51" s="143"/>
      <c r="AQ51" s="143"/>
      <c r="AR51" s="143"/>
      <c r="AS51" s="143"/>
      <c r="AT51" s="143"/>
      <c r="AU51" s="143"/>
      <c r="AV51" s="143"/>
      <c r="AW51" s="143"/>
      <c r="AX51" s="143"/>
      <c r="AY51" s="143"/>
      <c r="AZ51" s="143"/>
      <c r="BA51" s="143"/>
      <c r="BB51" s="143"/>
      <c r="BC51" s="143"/>
      <c r="BD51" s="143"/>
    </row>
    <row r="52" spans="1:56" x14ac:dyDescent="0.2">
      <c r="AL52" s="143"/>
      <c r="AM52" s="143"/>
      <c r="AN52" s="143"/>
      <c r="AO52" s="143"/>
      <c r="AP52" s="143"/>
      <c r="AQ52" s="143"/>
      <c r="AR52" s="143"/>
      <c r="AS52" s="143"/>
      <c r="AT52" s="143"/>
      <c r="AU52" s="143"/>
      <c r="AV52" s="143"/>
      <c r="AW52" s="143"/>
      <c r="AX52" s="143"/>
      <c r="AY52" s="143"/>
      <c r="AZ52" s="143"/>
      <c r="BA52" s="143"/>
      <c r="BB52" s="143"/>
      <c r="BC52" s="143"/>
      <c r="BD52" s="143"/>
    </row>
    <row r="53" spans="1:56" x14ac:dyDescent="0.2">
      <c r="AL53" s="143"/>
      <c r="AM53" s="143"/>
      <c r="AN53" s="143"/>
      <c r="AO53" s="143"/>
      <c r="AP53" s="143"/>
      <c r="AQ53" s="143"/>
      <c r="AR53" s="143"/>
      <c r="AS53" s="143"/>
      <c r="AT53" s="143"/>
      <c r="AU53" s="143"/>
      <c r="AV53" s="143"/>
      <c r="AW53" s="143"/>
      <c r="AX53" s="143"/>
      <c r="AY53" s="143"/>
      <c r="AZ53" s="143"/>
      <c r="BA53" s="143"/>
      <c r="BB53" s="143"/>
      <c r="BC53" s="143"/>
      <c r="BD53" s="143"/>
    </row>
    <row r="54" spans="1:56" x14ac:dyDescent="0.2">
      <c r="AL54" s="143"/>
      <c r="AM54" s="143"/>
      <c r="AN54" s="143"/>
      <c r="AO54" s="143"/>
      <c r="AP54" s="143"/>
      <c r="AQ54" s="143"/>
      <c r="AR54" s="143"/>
      <c r="AS54" s="143"/>
      <c r="AT54" s="143"/>
      <c r="AU54" s="143"/>
      <c r="AV54" s="143"/>
      <c r="AW54" s="143"/>
      <c r="AX54" s="143"/>
      <c r="AY54" s="143"/>
      <c r="AZ54" s="143"/>
      <c r="BA54" s="143"/>
      <c r="BB54" s="143"/>
      <c r="BC54" s="143"/>
      <c r="BD54" s="143"/>
    </row>
    <row r="55" spans="1:56" x14ac:dyDescent="0.2">
      <c r="AL55" s="143"/>
      <c r="AM55" s="143"/>
      <c r="AN55" s="143"/>
      <c r="AO55" s="143"/>
      <c r="AP55" s="143"/>
      <c r="AQ55" s="143"/>
      <c r="AR55" s="143"/>
      <c r="AS55" s="143"/>
      <c r="AT55" s="143"/>
      <c r="AU55" s="143"/>
      <c r="AV55" s="143"/>
      <c r="AW55" s="143"/>
      <c r="AX55" s="143"/>
      <c r="AY55" s="143"/>
      <c r="AZ55" s="143"/>
      <c r="BA55" s="143"/>
      <c r="BB55" s="143"/>
      <c r="BC55" s="143"/>
      <c r="BD55" s="143"/>
    </row>
    <row r="56" spans="1:56" x14ac:dyDescent="0.2">
      <c r="AL56" s="143"/>
      <c r="AM56" s="143"/>
      <c r="AN56" s="143"/>
      <c r="AO56" s="143"/>
      <c r="AP56" s="143"/>
      <c r="AQ56" s="143"/>
      <c r="AR56" s="143"/>
      <c r="AS56" s="143"/>
      <c r="AT56" s="143"/>
      <c r="AU56" s="143"/>
      <c r="AV56" s="143"/>
      <c r="AW56" s="143"/>
      <c r="AX56" s="143"/>
      <c r="AY56" s="143"/>
      <c r="AZ56" s="143"/>
      <c r="BA56" s="143"/>
      <c r="BB56" s="143"/>
      <c r="BC56" s="143"/>
      <c r="BD56" s="143"/>
    </row>
    <row r="57" spans="1:56" x14ac:dyDescent="0.2">
      <c r="AL57" s="143"/>
      <c r="AM57" s="143"/>
      <c r="AN57" s="143"/>
      <c r="AO57" s="143"/>
      <c r="AP57" s="143"/>
      <c r="AQ57" s="143"/>
      <c r="AR57" s="143"/>
      <c r="AS57" s="143"/>
      <c r="AT57" s="143"/>
      <c r="AU57" s="143"/>
      <c r="AV57" s="143"/>
      <c r="AW57" s="143"/>
      <c r="AX57" s="143"/>
      <c r="AY57" s="143"/>
      <c r="AZ57" s="143"/>
      <c r="BA57" s="143"/>
      <c r="BB57" s="143"/>
      <c r="BC57" s="143"/>
      <c r="BD57" s="143"/>
    </row>
    <row r="58" spans="1:56" x14ac:dyDescent="0.2">
      <c r="AL58" s="143"/>
      <c r="AM58" s="143"/>
      <c r="AN58" s="143"/>
      <c r="AO58" s="143"/>
      <c r="AP58" s="143"/>
      <c r="AQ58" s="143"/>
      <c r="AR58" s="143"/>
      <c r="AS58" s="143"/>
      <c r="AT58" s="143"/>
      <c r="AU58" s="143"/>
      <c r="AV58" s="143"/>
      <c r="AW58" s="143"/>
      <c r="AX58" s="143"/>
      <c r="AY58" s="143"/>
      <c r="AZ58" s="143"/>
      <c r="BA58" s="143"/>
      <c r="BB58" s="143"/>
      <c r="BC58" s="143"/>
      <c r="BD58" s="143"/>
    </row>
    <row r="59" spans="1:56" x14ac:dyDescent="0.2">
      <c r="AL59" s="143"/>
      <c r="AM59" s="143"/>
      <c r="AN59" s="143"/>
      <c r="AO59" s="143"/>
      <c r="AP59" s="143"/>
      <c r="AQ59" s="143"/>
      <c r="AR59" s="143"/>
      <c r="AS59" s="143"/>
      <c r="AT59" s="143"/>
      <c r="AU59" s="143"/>
      <c r="AV59" s="143"/>
      <c r="AW59" s="143"/>
      <c r="AX59" s="143"/>
      <c r="AY59" s="143"/>
      <c r="AZ59" s="143"/>
      <c r="BA59" s="143"/>
      <c r="BB59" s="143"/>
      <c r="BC59" s="143"/>
      <c r="BD59" s="143"/>
    </row>
    <row r="60" spans="1:56" x14ac:dyDescent="0.2">
      <c r="AL60" s="143"/>
      <c r="AM60" s="143"/>
      <c r="AN60" s="143"/>
      <c r="AO60" s="143"/>
      <c r="AP60" s="143"/>
      <c r="AQ60" s="143"/>
      <c r="AR60" s="143"/>
      <c r="AS60" s="143"/>
      <c r="AT60" s="143"/>
      <c r="AU60" s="143"/>
      <c r="AV60" s="143"/>
      <c r="AW60" s="143"/>
      <c r="AX60" s="143"/>
      <c r="AY60" s="143"/>
      <c r="AZ60" s="143"/>
      <c r="BA60" s="143"/>
      <c r="BB60" s="143"/>
      <c r="BC60" s="143"/>
      <c r="BD60" s="143"/>
    </row>
    <row r="61" spans="1:56" x14ac:dyDescent="0.2">
      <c r="AL61" s="143"/>
      <c r="AM61" s="143"/>
      <c r="AN61" s="143"/>
      <c r="AO61" s="143"/>
      <c r="AP61" s="143"/>
      <c r="AQ61" s="143"/>
      <c r="AR61" s="143"/>
      <c r="AS61" s="143"/>
      <c r="AT61" s="143"/>
      <c r="AU61" s="143"/>
      <c r="AV61" s="143"/>
      <c r="AW61" s="143"/>
      <c r="AX61" s="143"/>
      <c r="AY61" s="143"/>
      <c r="AZ61" s="143"/>
      <c r="BA61" s="143"/>
      <c r="BB61" s="143"/>
      <c r="BC61" s="143"/>
      <c r="BD61" s="143"/>
    </row>
    <row r="62" spans="1:56" x14ac:dyDescent="0.2">
      <c r="AL62" s="143"/>
      <c r="AM62" s="143"/>
      <c r="AN62" s="143"/>
      <c r="AO62" s="143"/>
      <c r="AP62" s="143"/>
      <c r="AQ62" s="143"/>
      <c r="AR62" s="143"/>
      <c r="AS62" s="143"/>
      <c r="AT62" s="143"/>
      <c r="AU62" s="143"/>
      <c r="AV62" s="143"/>
      <c r="AW62" s="143"/>
      <c r="AX62" s="143"/>
      <c r="AY62" s="143"/>
      <c r="AZ62" s="143"/>
      <c r="BA62" s="143"/>
      <c r="BB62" s="143"/>
      <c r="BC62" s="143"/>
      <c r="BD62" s="143"/>
    </row>
    <row r="63" spans="1:56" x14ac:dyDescent="0.2">
      <c r="AL63" s="143"/>
      <c r="AM63" s="143"/>
      <c r="AN63" s="143"/>
      <c r="AO63" s="143"/>
      <c r="AP63" s="143"/>
      <c r="AQ63" s="143"/>
      <c r="AR63" s="143"/>
      <c r="AS63" s="143"/>
      <c r="AT63" s="143"/>
      <c r="AU63" s="143"/>
      <c r="AV63" s="143"/>
      <c r="AW63" s="143"/>
      <c r="AX63" s="143"/>
      <c r="AY63" s="143"/>
      <c r="AZ63" s="143"/>
      <c r="BA63" s="143"/>
      <c r="BB63" s="143"/>
      <c r="BC63" s="143"/>
      <c r="BD63" s="143"/>
    </row>
    <row r="64" spans="1:56" x14ac:dyDescent="0.2">
      <c r="A64" s="116" t="s">
        <v>3446</v>
      </c>
      <c r="AL64" s="143"/>
      <c r="AM64" s="143"/>
      <c r="AN64" s="143"/>
      <c r="AO64" s="143"/>
      <c r="AP64" s="143"/>
      <c r="AQ64" s="143"/>
      <c r="AR64" s="143"/>
      <c r="AS64" s="143"/>
      <c r="AT64" s="143"/>
      <c r="AU64" s="143"/>
      <c r="AV64" s="143"/>
      <c r="AW64" s="143"/>
      <c r="AX64" s="143"/>
      <c r="AY64" s="143"/>
      <c r="AZ64" s="143"/>
      <c r="BA64" s="143"/>
      <c r="BB64" s="143"/>
      <c r="BC64" s="143"/>
      <c r="BD64" s="143"/>
    </row>
    <row r="65" spans="1:56" x14ac:dyDescent="0.2">
      <c r="A65" s="116" t="s">
        <v>3447</v>
      </c>
      <c r="B65" s="117" t="s">
        <v>3448</v>
      </c>
      <c r="AL65" s="143"/>
      <c r="AM65" s="143"/>
      <c r="AN65" s="143"/>
      <c r="AO65" s="143"/>
      <c r="AP65" s="143"/>
      <c r="AQ65" s="143"/>
      <c r="AR65" s="143"/>
      <c r="AS65" s="143"/>
      <c r="AT65" s="143"/>
      <c r="AU65" s="143"/>
      <c r="AV65" s="143"/>
      <c r="AW65" s="143"/>
      <c r="AX65" s="143"/>
      <c r="AY65" s="143"/>
      <c r="AZ65" s="143"/>
      <c r="BA65" s="143"/>
      <c r="BB65" s="143"/>
      <c r="BC65" s="143"/>
      <c r="BD65" s="143"/>
    </row>
    <row r="66" spans="1:56" x14ac:dyDescent="0.2">
      <c r="A66" s="116" t="s">
        <v>3449</v>
      </c>
      <c r="B66" s="116" t="s">
        <v>3450</v>
      </c>
      <c r="AL66" s="143"/>
      <c r="AM66" s="143"/>
      <c r="AN66" s="143"/>
      <c r="AO66" s="143"/>
      <c r="AP66" s="143"/>
      <c r="AQ66" s="143"/>
      <c r="AR66" s="143"/>
      <c r="AS66" s="143"/>
      <c r="AT66" s="143"/>
      <c r="AU66" s="143"/>
      <c r="AV66" s="143"/>
      <c r="AW66" s="143"/>
      <c r="AX66" s="143"/>
      <c r="AY66" s="143"/>
      <c r="AZ66" s="143"/>
      <c r="BA66" s="143"/>
      <c r="BB66" s="143"/>
      <c r="BC66" s="143"/>
      <c r="BD66" s="143"/>
    </row>
    <row r="67" spans="1:56" ht="11.45" customHeight="1" x14ac:dyDescent="0.2">
      <c r="AL67" s="143"/>
      <c r="AM67" s="143"/>
      <c r="AN67" s="143"/>
      <c r="AO67" s="143"/>
      <c r="AP67" s="143"/>
      <c r="AQ67" s="143"/>
      <c r="AR67" s="143"/>
      <c r="AS67" s="143"/>
      <c r="AT67" s="143"/>
      <c r="AU67" s="143"/>
      <c r="AV67" s="143"/>
      <c r="AW67" s="143"/>
      <c r="AX67" s="143"/>
      <c r="AY67" s="143"/>
      <c r="AZ67" s="143"/>
      <c r="BA67" s="143"/>
      <c r="BB67" s="143"/>
      <c r="BC67" s="143"/>
      <c r="BD67" s="143"/>
    </row>
    <row r="68" spans="1:56" x14ac:dyDescent="0.2">
      <c r="A68" s="117" t="s">
        <v>3451</v>
      </c>
      <c r="C68" s="116" t="s">
        <v>3452</v>
      </c>
      <c r="AL68" s="143"/>
      <c r="AM68" s="143"/>
      <c r="AN68" s="143"/>
      <c r="AO68" s="143"/>
      <c r="AP68" s="143"/>
      <c r="AQ68" s="143"/>
      <c r="AR68" s="143"/>
      <c r="AS68" s="143"/>
      <c r="AT68" s="143"/>
      <c r="AU68" s="143"/>
      <c r="AV68" s="143"/>
      <c r="AW68" s="143"/>
      <c r="AX68" s="143"/>
      <c r="AY68" s="143"/>
      <c r="AZ68" s="143"/>
      <c r="BA68" s="143"/>
      <c r="BB68" s="143"/>
      <c r="BC68" s="143"/>
      <c r="BD68" s="143"/>
    </row>
    <row r="69" spans="1:56" x14ac:dyDescent="0.2">
      <c r="A69" s="117" t="s">
        <v>3453</v>
      </c>
      <c r="C69" s="116" t="s">
        <v>3454</v>
      </c>
      <c r="Y69" s="3" t="s">
        <v>3461</v>
      </c>
      <c r="AL69" s="143"/>
      <c r="AM69" s="143"/>
      <c r="AN69" s="143"/>
      <c r="AO69" s="143"/>
      <c r="AP69" s="143"/>
      <c r="AQ69" s="143"/>
      <c r="AR69" s="143"/>
      <c r="AS69" s="143"/>
      <c r="AT69" s="143"/>
      <c r="AU69" s="143"/>
      <c r="AV69" s="143"/>
      <c r="AW69" s="143"/>
      <c r="AX69" s="143"/>
      <c r="AY69" s="143"/>
      <c r="AZ69" s="143"/>
      <c r="BA69" s="143"/>
      <c r="BB69" s="143"/>
      <c r="BC69" s="143"/>
      <c r="BD69" s="143"/>
    </row>
    <row r="70" spans="1:56" x14ac:dyDescent="0.2">
      <c r="A70" s="117" t="s">
        <v>3455</v>
      </c>
      <c r="C70" s="116" t="s">
        <v>3456</v>
      </c>
      <c r="AL70" s="143"/>
      <c r="AM70" s="143"/>
      <c r="AN70" s="143"/>
      <c r="AO70" s="143"/>
      <c r="AP70" s="143"/>
      <c r="AQ70" s="143"/>
      <c r="AR70" s="143"/>
      <c r="AS70" s="143"/>
      <c r="AT70" s="143"/>
      <c r="AU70" s="143"/>
      <c r="AV70" s="143"/>
      <c r="AW70" s="143"/>
      <c r="AX70" s="143"/>
      <c r="AY70" s="143"/>
      <c r="AZ70" s="143"/>
      <c r="BA70" s="143"/>
      <c r="BB70" s="143"/>
      <c r="BC70" s="143"/>
      <c r="BD70" s="143"/>
    </row>
    <row r="71" spans="1:56" x14ac:dyDescent="0.2">
      <c r="A71" s="117" t="s">
        <v>3457</v>
      </c>
      <c r="C71" s="116" t="s">
        <v>3454</v>
      </c>
      <c r="AL71" s="143"/>
      <c r="AM71" s="143"/>
      <c r="AN71" s="143"/>
      <c r="AO71" s="143"/>
      <c r="AP71" s="143"/>
      <c r="AQ71" s="143"/>
      <c r="AR71" s="143"/>
      <c r="AS71" s="143"/>
      <c r="AT71" s="143"/>
      <c r="AU71" s="143"/>
      <c r="AV71" s="143"/>
      <c r="AW71" s="143"/>
      <c r="AX71" s="143"/>
      <c r="AY71" s="143"/>
      <c r="AZ71" s="143"/>
      <c r="BA71" s="143"/>
      <c r="BB71" s="143"/>
      <c r="BC71" s="143"/>
      <c r="BD71" s="143"/>
    </row>
    <row r="72" spans="1:56" x14ac:dyDescent="0.2">
      <c r="A72" s="117" t="s">
        <v>3458</v>
      </c>
      <c r="C72" s="116" t="s">
        <v>3459</v>
      </c>
      <c r="AL72" s="143"/>
      <c r="AM72" s="143"/>
      <c r="AN72" s="143"/>
      <c r="AO72" s="143"/>
      <c r="AP72" s="143"/>
      <c r="AQ72" s="143"/>
      <c r="AR72" s="143"/>
      <c r="AS72" s="143"/>
      <c r="AT72" s="143"/>
      <c r="AU72" s="143"/>
      <c r="AV72" s="143"/>
      <c r="AW72" s="143"/>
      <c r="AX72" s="143"/>
      <c r="AY72" s="143"/>
      <c r="AZ72" s="143"/>
      <c r="BA72" s="143"/>
      <c r="BB72" s="143"/>
      <c r="BC72" s="143"/>
      <c r="BD72" s="143"/>
    </row>
    <row r="73" spans="1:56" x14ac:dyDescent="0.2">
      <c r="A73" s="117"/>
      <c r="C73" s="116"/>
    </row>
    <row r="74" spans="1:56" x14ac:dyDescent="0.2">
      <c r="A74" s="117"/>
      <c r="C74" s="116"/>
    </row>
    <row r="75" spans="1:56" x14ac:dyDescent="0.2">
      <c r="A75" s="3" t="s">
        <v>1707</v>
      </c>
    </row>
    <row r="76" spans="1:56" x14ac:dyDescent="0.2">
      <c r="B76" s="3" t="s">
        <v>1708</v>
      </c>
    </row>
    <row r="77" spans="1:56" x14ac:dyDescent="0.2">
      <c r="B77" s="3" t="s">
        <v>1709</v>
      </c>
    </row>
    <row r="80" spans="1:56" x14ac:dyDescent="0.2">
      <c r="C80" s="3" t="s">
        <v>3368</v>
      </c>
      <c r="D80" s="3" t="s">
        <v>1705</v>
      </c>
      <c r="W80" s="3">
        <f>CORREL($U$84:$U$110,W84:W110)</f>
        <v>0.46379689105801442</v>
      </c>
      <c r="X80" s="3">
        <f>CORREL($U$84:$U$110,X84:X110)</f>
        <v>0.50688194252024232</v>
      </c>
    </row>
    <row r="81" spans="3:27" x14ac:dyDescent="0.2">
      <c r="C81" s="3" t="s">
        <v>1703</v>
      </c>
      <c r="D81" s="3" t="s">
        <v>8</v>
      </c>
      <c r="E81" s="3" t="s">
        <v>9</v>
      </c>
      <c r="F81" s="3" t="s">
        <v>10</v>
      </c>
      <c r="G81" s="3" t="s">
        <v>11</v>
      </c>
      <c r="H81" s="3" t="s">
        <v>12</v>
      </c>
      <c r="I81" s="3" t="s">
        <v>13</v>
      </c>
      <c r="J81" s="3" t="s">
        <v>14</v>
      </c>
      <c r="K81" s="3" t="s">
        <v>15</v>
      </c>
      <c r="L81" s="3" t="s">
        <v>1704</v>
      </c>
      <c r="N81" s="3" t="s">
        <v>3378</v>
      </c>
      <c r="O81" s="3" t="s">
        <v>1710</v>
      </c>
      <c r="P81" s="3">
        <v>2020</v>
      </c>
      <c r="Q81" s="3">
        <v>2019</v>
      </c>
      <c r="S81" s="3" t="s">
        <v>3378</v>
      </c>
      <c r="U81" s="3">
        <v>2020</v>
      </c>
      <c r="V81" s="3">
        <v>2019</v>
      </c>
      <c r="W81" s="3" t="s">
        <v>3444</v>
      </c>
    </row>
    <row r="82" spans="3:27" x14ac:dyDescent="0.2">
      <c r="C82" s="7" t="s">
        <v>19</v>
      </c>
      <c r="D82" s="8">
        <v>3240.1666666666665</v>
      </c>
      <c r="E82" s="8">
        <v>3385.1666666666665</v>
      </c>
      <c r="F82" s="8">
        <v>3447.3333333333335</v>
      </c>
      <c r="G82" s="8">
        <v>4367.5</v>
      </c>
      <c r="H82" s="8">
        <v>4876.166666666667</v>
      </c>
      <c r="I82" s="8">
        <v>4894.833333333333</v>
      </c>
      <c r="J82" s="8">
        <v>3315.3333333333335</v>
      </c>
      <c r="K82" s="8">
        <v>3399.3333333333335</v>
      </c>
      <c r="L82" s="8">
        <v>3865.7291666666665</v>
      </c>
      <c r="N82" s="3">
        <f t="shared" ref="N82:N109" si="0">RANK(P82,P$82:P$109)</f>
        <v>22</v>
      </c>
      <c r="O82" s="7" t="s">
        <v>3043</v>
      </c>
      <c r="P82" s="55">
        <f t="shared" ref="P82:P109" si="1">AVERAGE(D82:G82)</f>
        <v>3610.0416666666665</v>
      </c>
      <c r="Q82" s="55">
        <f t="shared" ref="Q82:Q109" si="2">AVERAGE(H82:K82)</f>
        <v>4121.416666666667</v>
      </c>
      <c r="R82" s="55"/>
      <c r="S82" s="55">
        <v>16</v>
      </c>
      <c r="T82" s="118" t="str">
        <f>VLOOKUP(S82,N$82:Q$109,2,FALSE)</f>
        <v>EU</v>
      </c>
      <c r="U82" s="118">
        <f>VLOOKUP(T82,O$82:R$109,2,FALSE)</f>
        <v>4551.0230492338887</v>
      </c>
      <c r="V82" s="118">
        <f>VLOOKUP(U82,P$82:S$109,2,FALSE)</f>
        <v>4597.4260245749228</v>
      </c>
      <c r="W82" s="3">
        <f>AVERAGE(W84:W110)</f>
        <v>4.692440332892011E-2</v>
      </c>
      <c r="AA82" s="3" t="s">
        <v>3444</v>
      </c>
    </row>
    <row r="83" spans="3:27" x14ac:dyDescent="0.2">
      <c r="C83" s="7" t="s">
        <v>32</v>
      </c>
      <c r="D83" s="8">
        <v>3352.1333333333332</v>
      </c>
      <c r="E83" s="8">
        <v>3486.8</v>
      </c>
      <c r="F83" s="8">
        <v>3604.6</v>
      </c>
      <c r="G83" s="8">
        <v>3755.3333333333335</v>
      </c>
      <c r="H83" s="8">
        <v>3652.9333333333334</v>
      </c>
      <c r="I83" s="8">
        <v>3934.0666666666666</v>
      </c>
      <c r="J83" s="8">
        <v>3748.9333333333334</v>
      </c>
      <c r="K83" s="8">
        <v>3601.9333333333334</v>
      </c>
      <c r="L83" s="8">
        <v>3642.0916666666667</v>
      </c>
      <c r="N83" s="3">
        <f t="shared" si="0"/>
        <v>23</v>
      </c>
      <c r="O83" s="7" t="s">
        <v>2868</v>
      </c>
      <c r="P83" s="55">
        <f t="shared" si="1"/>
        <v>3549.7166666666667</v>
      </c>
      <c r="Q83" s="55">
        <f t="shared" si="2"/>
        <v>3734.4666666666672</v>
      </c>
      <c r="R83" s="55"/>
      <c r="Z83" s="3" t="s">
        <v>2868</v>
      </c>
      <c r="AA83" s="3">
        <v>2.5227822766257353E-2</v>
      </c>
    </row>
    <row r="84" spans="3:27" x14ac:dyDescent="0.2">
      <c r="C84" s="7" t="s">
        <v>73</v>
      </c>
      <c r="D84" s="8">
        <v>5093.3529411764703</v>
      </c>
      <c r="E84" s="8">
        <v>5572.8235294117649</v>
      </c>
      <c r="F84" s="8">
        <v>5865.2352941176468</v>
      </c>
      <c r="G84" s="8">
        <v>6161.6470588235297</v>
      </c>
      <c r="H84" s="8">
        <v>5046.4705882352937</v>
      </c>
      <c r="I84" s="8">
        <v>5477.7647058823532</v>
      </c>
      <c r="J84" s="8">
        <v>5179.1176470588234</v>
      </c>
      <c r="K84" s="8">
        <v>5579.7647058823532</v>
      </c>
      <c r="L84" s="8">
        <v>5497.0220588235297</v>
      </c>
      <c r="N84" s="3">
        <f t="shared" si="0"/>
        <v>10</v>
      </c>
      <c r="O84" s="7" t="s">
        <v>2878</v>
      </c>
      <c r="P84" s="55">
        <f t="shared" si="1"/>
        <v>5673.2647058823532</v>
      </c>
      <c r="Q84" s="55">
        <f t="shared" si="2"/>
        <v>5320.7794117647063</v>
      </c>
      <c r="R84" s="55"/>
      <c r="S84" s="55">
        <v>1</v>
      </c>
      <c r="T84" s="118" t="str">
        <f t="shared" ref="T84:V110" si="3">VLOOKUP(S84,N$82:Q$109,2,FALSE)</f>
        <v>Greece</v>
      </c>
      <c r="U84" s="118">
        <f t="shared" si="3"/>
        <v>7545.2458791208792</v>
      </c>
      <c r="V84" s="118">
        <f t="shared" si="3"/>
        <v>7776.045329670329</v>
      </c>
      <c r="W84" s="3">
        <f>INDEX($AA$83:$AA$109,MATCH(T84,$Z$83:$Z$109,0),1)</f>
        <v>4.3336472276406357E-2</v>
      </c>
      <c r="X84" s="3">
        <f>LOG(W84/(1-W84))</f>
        <v>-1.3439056615360205</v>
      </c>
      <c r="Z84" s="3" t="s">
        <v>2878</v>
      </c>
      <c r="AA84" s="3">
        <v>0.11589200607988578</v>
      </c>
    </row>
    <row r="85" spans="3:27" x14ac:dyDescent="0.2">
      <c r="C85" s="7" t="s">
        <v>125</v>
      </c>
      <c r="D85" s="8">
        <v>5577.5</v>
      </c>
      <c r="E85" s="8">
        <v>4625</v>
      </c>
      <c r="F85" s="8">
        <v>4699.5</v>
      </c>
      <c r="G85" s="8">
        <v>5119</v>
      </c>
      <c r="H85" s="8">
        <v>4390.5</v>
      </c>
      <c r="I85" s="8">
        <v>5044</v>
      </c>
      <c r="J85" s="8">
        <v>5168.5</v>
      </c>
      <c r="K85" s="8">
        <v>5700</v>
      </c>
      <c r="L85" s="8">
        <v>5040.5</v>
      </c>
      <c r="N85" s="3">
        <f t="shared" si="0"/>
        <v>13</v>
      </c>
      <c r="O85" s="7" t="s">
        <v>3025</v>
      </c>
      <c r="P85" s="55">
        <f t="shared" si="1"/>
        <v>5005.25</v>
      </c>
      <c r="Q85" s="55">
        <f t="shared" si="2"/>
        <v>5075.75</v>
      </c>
      <c r="R85" s="55"/>
      <c r="S85" s="55">
        <v>2</v>
      </c>
      <c r="T85" s="118" t="str">
        <f t="shared" si="3"/>
        <v>Portugal</v>
      </c>
      <c r="U85" s="118">
        <f t="shared" si="3"/>
        <v>6657.375</v>
      </c>
      <c r="V85" s="118">
        <f t="shared" si="3"/>
        <v>6550.5909090909099</v>
      </c>
      <c r="W85" s="3">
        <f t="shared" ref="W85:W110" si="4">INDEX($AA$83:$AA$109,MATCH(T85,$Z$83:$Z$109,0),1)</f>
        <v>9.934603471144017E-2</v>
      </c>
      <c r="X85" s="3">
        <f t="shared" ref="X85:X110" si="5">LOG(W85/(1-W85))</f>
        <v>-0.95740742801567791</v>
      </c>
      <c r="Z85" s="3" t="s">
        <v>3416</v>
      </c>
      <c r="AA85" s="3">
        <v>1.1774270321440171E-2</v>
      </c>
    </row>
    <row r="86" spans="3:27" x14ac:dyDescent="0.2">
      <c r="C86" s="7" t="s">
        <v>132</v>
      </c>
      <c r="D86" s="8">
        <v>3986.9333333333334</v>
      </c>
      <c r="E86" s="8">
        <v>4312.5333333333338</v>
      </c>
      <c r="F86" s="8">
        <v>4312.4666666666662</v>
      </c>
      <c r="G86" s="8">
        <v>4831.9333333333334</v>
      </c>
      <c r="H86" s="8">
        <v>4726.5333333333338</v>
      </c>
      <c r="I86" s="8">
        <v>5180.8</v>
      </c>
      <c r="J86" s="8">
        <v>4563.333333333333</v>
      </c>
      <c r="K86" s="8">
        <v>4657.0666666666666</v>
      </c>
      <c r="L86" s="8">
        <v>4571.45</v>
      </c>
      <c r="N86" s="3">
        <f t="shared" si="0"/>
        <v>17</v>
      </c>
      <c r="O86" s="7" t="s">
        <v>3416</v>
      </c>
      <c r="P86" s="55">
        <f t="shared" si="1"/>
        <v>4360.9666666666672</v>
      </c>
      <c r="Q86" s="55">
        <f t="shared" si="2"/>
        <v>4781.9333333333334</v>
      </c>
      <c r="R86" s="55"/>
      <c r="S86" s="55">
        <v>3</v>
      </c>
      <c r="T86" s="118" t="str">
        <f t="shared" si="3"/>
        <v>Ireland</v>
      </c>
      <c r="U86" s="118">
        <f t="shared" si="3"/>
        <v>6620.1</v>
      </c>
      <c r="V86" s="118">
        <f t="shared" si="3"/>
        <v>6347.05</v>
      </c>
      <c r="W86" s="3">
        <f t="shared" si="4"/>
        <v>1.6986212096456541E-2</v>
      </c>
      <c r="X86" s="3">
        <f t="shared" si="5"/>
        <v>-1.7624630668039176</v>
      </c>
      <c r="Z86" s="3" t="s">
        <v>2883</v>
      </c>
      <c r="AA86" s="3">
        <v>1.5607946131793666E-2</v>
      </c>
    </row>
    <row r="87" spans="3:27" x14ac:dyDescent="0.2">
      <c r="C87" s="7" t="s">
        <v>168</v>
      </c>
      <c r="D87" s="8">
        <v>2820.8617021276596</v>
      </c>
      <c r="E87" s="8">
        <v>2996.3617021276596</v>
      </c>
      <c r="F87" s="8">
        <v>3112.9893617021276</v>
      </c>
      <c r="G87" s="8">
        <v>3612.4148936170213</v>
      </c>
      <c r="H87" s="8">
        <v>3546.8617021276596</v>
      </c>
      <c r="I87" s="8">
        <v>3968.4148936170213</v>
      </c>
      <c r="J87" s="8">
        <v>2899.5106382978724</v>
      </c>
      <c r="K87" s="8">
        <v>2944.5376344086021</v>
      </c>
      <c r="L87" s="8">
        <v>3238.1344873501998</v>
      </c>
      <c r="N87" s="3">
        <f t="shared" si="0"/>
        <v>27</v>
      </c>
      <c r="O87" s="7" t="s">
        <v>2884</v>
      </c>
      <c r="P87" s="55">
        <f t="shared" si="1"/>
        <v>3135.6569148936169</v>
      </c>
      <c r="Q87" s="55">
        <f t="shared" si="2"/>
        <v>3339.8312171127886</v>
      </c>
      <c r="R87" s="55"/>
      <c r="S87" s="55">
        <v>4</v>
      </c>
      <c r="T87" s="118" t="str">
        <f t="shared" si="3"/>
        <v>Lithuania</v>
      </c>
      <c r="U87" s="118">
        <f t="shared" si="3"/>
        <v>6593</v>
      </c>
      <c r="V87" s="118">
        <f t="shared" si="3"/>
        <v>7031</v>
      </c>
      <c r="W87" s="3">
        <f t="shared" si="4"/>
        <v>6.5085909720845186E-2</v>
      </c>
      <c r="X87" s="3">
        <f t="shared" si="5"/>
        <v>-1.1572847257080312</v>
      </c>
      <c r="Z87" s="3" t="s">
        <v>2884</v>
      </c>
      <c r="AA87" s="3">
        <v>1.0428331339046111E-2</v>
      </c>
    </row>
    <row r="88" spans="3:27" x14ac:dyDescent="0.2">
      <c r="C88" s="7" t="s">
        <v>452</v>
      </c>
      <c r="D88" s="8">
        <v>3736.5</v>
      </c>
      <c r="E88" s="8">
        <v>4000.5</v>
      </c>
      <c r="F88" s="8">
        <v>3788.5</v>
      </c>
      <c r="G88" s="8">
        <v>4278.5</v>
      </c>
      <c r="H88" s="8">
        <v>4309.25</v>
      </c>
      <c r="I88" s="8">
        <v>5153</v>
      </c>
      <c r="J88" s="8">
        <v>4646.5</v>
      </c>
      <c r="K88" s="8">
        <v>4417.5</v>
      </c>
      <c r="L88" s="8">
        <v>4291.28125</v>
      </c>
      <c r="N88" s="3">
        <f t="shared" si="0"/>
        <v>20</v>
      </c>
      <c r="O88" s="7" t="s">
        <v>2883</v>
      </c>
      <c r="P88" s="55">
        <f t="shared" si="1"/>
        <v>3951</v>
      </c>
      <c r="Q88" s="55">
        <f t="shared" si="2"/>
        <v>4631.5625</v>
      </c>
      <c r="R88" s="55"/>
      <c r="S88" s="55">
        <v>5</v>
      </c>
      <c r="T88" s="118" t="str">
        <f t="shared" si="3"/>
        <v>Romania</v>
      </c>
      <c r="U88" s="118">
        <f t="shared" si="3"/>
        <v>6579.3125</v>
      </c>
      <c r="V88" s="118">
        <f t="shared" si="3"/>
        <v>7174.7170566502464</v>
      </c>
      <c r="W88" s="3">
        <f t="shared" si="4"/>
        <v>0.16311799199114482</v>
      </c>
      <c r="X88" s="3">
        <f t="shared" si="5"/>
        <v>-0.71016236456428594</v>
      </c>
      <c r="Z88" s="3" t="s">
        <v>2887</v>
      </c>
      <c r="AA88" s="3">
        <v>6.5814015926504502E-2</v>
      </c>
    </row>
    <row r="89" spans="3:27" x14ac:dyDescent="0.2">
      <c r="C89" s="7" t="s">
        <v>465</v>
      </c>
      <c r="D89" s="8">
        <v>4485.666666666667</v>
      </c>
      <c r="E89" s="8">
        <v>4448.666666666667</v>
      </c>
      <c r="F89" s="8">
        <v>4601.666666666667</v>
      </c>
      <c r="G89" s="8">
        <v>5176.333333333333</v>
      </c>
      <c r="H89" s="8">
        <v>5066.333333333333</v>
      </c>
      <c r="I89" s="8">
        <v>4979.666666666667</v>
      </c>
      <c r="J89" s="8">
        <v>4975</v>
      </c>
      <c r="K89" s="8">
        <v>5127</v>
      </c>
      <c r="L89" s="8">
        <v>4857.541666666667</v>
      </c>
      <c r="N89" s="3">
        <f t="shared" si="0"/>
        <v>15</v>
      </c>
      <c r="O89" s="7" t="s">
        <v>2887</v>
      </c>
      <c r="P89" s="55">
        <f t="shared" si="1"/>
        <v>4678.083333333333</v>
      </c>
      <c r="Q89" s="55">
        <f t="shared" si="2"/>
        <v>5037</v>
      </c>
      <c r="R89" s="55"/>
      <c r="S89" s="55">
        <v>6</v>
      </c>
      <c r="T89" s="118" t="str">
        <f t="shared" si="3"/>
        <v>Croatia</v>
      </c>
      <c r="U89" s="118">
        <f t="shared" si="3"/>
        <v>6342.25</v>
      </c>
      <c r="V89" s="118">
        <f t="shared" si="3"/>
        <v>5902.0714285714294</v>
      </c>
      <c r="W89" s="3">
        <f t="shared" si="4"/>
        <v>0.13540185450378772</v>
      </c>
      <c r="X89" s="3">
        <f t="shared" si="5"/>
        <v>-0.80518968705137695</v>
      </c>
      <c r="Z89" s="3" t="s">
        <v>2889</v>
      </c>
      <c r="AA89" s="3">
        <v>1.6986212096456541E-2</v>
      </c>
    </row>
    <row r="90" spans="3:27" x14ac:dyDescent="0.2">
      <c r="C90" s="7" t="s">
        <v>473</v>
      </c>
      <c r="D90" s="8">
        <v>7207.3076923076924</v>
      </c>
      <c r="E90" s="8">
        <v>7590.5714285714284</v>
      </c>
      <c r="F90" s="8">
        <v>7787.6428571428569</v>
      </c>
      <c r="G90" s="8">
        <v>7595.4615384615381</v>
      </c>
      <c r="H90" s="8">
        <v>7440.5</v>
      </c>
      <c r="I90" s="8">
        <v>8096.5384615384619</v>
      </c>
      <c r="J90" s="8">
        <v>7937.1428571428569</v>
      </c>
      <c r="K90" s="8">
        <v>7630</v>
      </c>
      <c r="L90" s="8">
        <v>7661.6944444444443</v>
      </c>
      <c r="N90" s="3">
        <f t="shared" si="0"/>
        <v>1</v>
      </c>
      <c r="O90" s="7" t="s">
        <v>2895</v>
      </c>
      <c r="P90" s="55">
        <f t="shared" si="1"/>
        <v>7545.2458791208792</v>
      </c>
      <c r="Q90" s="55">
        <f t="shared" si="2"/>
        <v>7776.045329670329</v>
      </c>
      <c r="R90" s="55"/>
      <c r="S90" s="55">
        <v>7</v>
      </c>
      <c r="T90" s="118" t="str">
        <f t="shared" si="3"/>
        <v>Slovakia</v>
      </c>
      <c r="U90" s="118">
        <f t="shared" si="3"/>
        <v>5953.875</v>
      </c>
      <c r="V90" s="118">
        <f t="shared" si="3"/>
        <v>5810.0833333333339</v>
      </c>
      <c r="W90" s="3">
        <f t="shared" si="4"/>
        <v>5.1518357623448648E-2</v>
      </c>
      <c r="X90" s="3">
        <f t="shared" si="5"/>
        <v>-1.2650669201394373</v>
      </c>
      <c r="Z90" s="3" t="s">
        <v>2895</v>
      </c>
      <c r="AA90" s="3">
        <v>4.3336472276406357E-2</v>
      </c>
    </row>
    <row r="91" spans="3:27" x14ac:dyDescent="0.2">
      <c r="C91" s="7" t="s">
        <v>511</v>
      </c>
      <c r="D91" s="8">
        <v>5316.5277777777774</v>
      </c>
      <c r="E91" s="8">
        <v>5078.2535211267605</v>
      </c>
      <c r="F91" s="8">
        <v>4871.875</v>
      </c>
      <c r="G91" s="8">
        <v>5303.7361111111113</v>
      </c>
      <c r="H91" s="8">
        <v>5439.140845070423</v>
      </c>
      <c r="I91" s="8">
        <v>5834.7222222222226</v>
      </c>
      <c r="J91" s="8">
        <v>5575.9305555555557</v>
      </c>
      <c r="K91" s="8">
        <v>5646.6944444444443</v>
      </c>
      <c r="L91" s="8">
        <v>5383.7944250871078</v>
      </c>
      <c r="N91" s="3">
        <f t="shared" si="0"/>
        <v>12</v>
      </c>
      <c r="O91" s="7" t="s">
        <v>2902</v>
      </c>
      <c r="P91" s="55">
        <f t="shared" si="1"/>
        <v>5142.5981025039127</v>
      </c>
      <c r="Q91" s="55">
        <f t="shared" si="2"/>
        <v>5624.1220168231612</v>
      </c>
      <c r="R91" s="55"/>
      <c r="S91" s="55">
        <v>8</v>
      </c>
      <c r="T91" s="118" t="str">
        <f t="shared" si="3"/>
        <v>Poland</v>
      </c>
      <c r="U91" s="118">
        <f t="shared" si="3"/>
        <v>5857.6520177011298</v>
      </c>
      <c r="V91" s="118">
        <f t="shared" si="3"/>
        <v>5611.7571266968334</v>
      </c>
      <c r="W91" s="3">
        <f t="shared" si="4"/>
        <v>4.1434871939416647E-2</v>
      </c>
      <c r="X91" s="3">
        <f t="shared" si="5"/>
        <v>-1.3642556246782545</v>
      </c>
      <c r="Z91" s="3" t="s">
        <v>2902</v>
      </c>
      <c r="AA91" s="3">
        <v>1.2914044813116549E-2</v>
      </c>
    </row>
    <row r="92" spans="3:27" x14ac:dyDescent="0.2">
      <c r="C92" s="7" t="s">
        <v>730</v>
      </c>
      <c r="D92" s="8">
        <v>3318.1428571428573</v>
      </c>
      <c r="E92" s="8">
        <v>3597.4285714285716</v>
      </c>
      <c r="F92" s="8">
        <v>3894.8571428571427</v>
      </c>
      <c r="G92" s="8">
        <v>4176.2857142857147</v>
      </c>
      <c r="H92" s="8">
        <v>3798.8571428571427</v>
      </c>
      <c r="I92" s="8">
        <v>4613</v>
      </c>
      <c r="J92" s="8">
        <v>4883.4285714285716</v>
      </c>
      <c r="K92" s="8">
        <v>4424.1428571428569</v>
      </c>
      <c r="L92" s="8">
        <v>4088.2678571428573</v>
      </c>
      <c r="N92" s="3">
        <f t="shared" si="0"/>
        <v>21</v>
      </c>
      <c r="O92" s="7" t="s">
        <v>3175</v>
      </c>
      <c r="P92" s="55">
        <f t="shared" si="1"/>
        <v>3746.6785714285716</v>
      </c>
      <c r="Q92" s="55">
        <f t="shared" si="2"/>
        <v>4429.8571428571431</v>
      </c>
      <c r="R92" s="55"/>
      <c r="S92" s="55">
        <v>9</v>
      </c>
      <c r="T92" s="118" t="str">
        <f t="shared" si="3"/>
        <v>Hungary</v>
      </c>
      <c r="U92" s="118">
        <f t="shared" si="3"/>
        <v>5817.4473684210525</v>
      </c>
      <c r="V92" s="118">
        <f t="shared" si="3"/>
        <v>5918.0394736842109</v>
      </c>
      <c r="W92" s="3">
        <f t="shared" si="4"/>
        <v>3.9019521150848072E-2</v>
      </c>
      <c r="X92" s="3">
        <f t="shared" si="5"/>
        <v>-1.3914326301817714</v>
      </c>
      <c r="Z92" s="3" t="s">
        <v>2911</v>
      </c>
      <c r="AA92" s="3">
        <v>9.749333007069573E-3</v>
      </c>
    </row>
    <row r="93" spans="3:27" x14ac:dyDescent="0.2">
      <c r="C93" s="7" t="s">
        <v>752</v>
      </c>
      <c r="D93" s="8">
        <v>3305.9538461538464</v>
      </c>
      <c r="E93" s="8">
        <v>3872.6923076923076</v>
      </c>
      <c r="F93" s="8">
        <v>3439.4615384615386</v>
      </c>
      <c r="G93" s="8">
        <v>3493.8307692307694</v>
      </c>
      <c r="H93" s="8">
        <v>3318.0461538461536</v>
      </c>
      <c r="I93" s="8">
        <v>3368.4615384615386</v>
      </c>
      <c r="J93" s="8">
        <v>3221.5846153846155</v>
      </c>
      <c r="K93" s="8">
        <v>3262.123076923077</v>
      </c>
      <c r="L93" s="8">
        <v>3410.2692307692309</v>
      </c>
      <c r="N93" s="3">
        <f t="shared" si="0"/>
        <v>24</v>
      </c>
      <c r="O93" s="7" t="s">
        <v>2911</v>
      </c>
      <c r="P93" s="55">
        <f t="shared" si="1"/>
        <v>3527.9846153846156</v>
      </c>
      <c r="Q93" s="55">
        <f t="shared" si="2"/>
        <v>3292.5538461538463</v>
      </c>
      <c r="R93" s="55"/>
      <c r="S93" s="55">
        <v>10</v>
      </c>
      <c r="T93" s="118" t="str">
        <f t="shared" si="3"/>
        <v>Bulgaria</v>
      </c>
      <c r="U93" s="118">
        <f t="shared" si="3"/>
        <v>5673.2647058823532</v>
      </c>
      <c r="V93" s="118">
        <f t="shared" si="3"/>
        <v>5320.7794117647063</v>
      </c>
      <c r="W93" s="3">
        <f t="shared" si="4"/>
        <v>0.11589200607988578</v>
      </c>
      <c r="X93" s="3">
        <f t="shared" si="5"/>
        <v>-0.88245183686069573</v>
      </c>
      <c r="Z93" s="3" t="s">
        <v>3417</v>
      </c>
      <c r="AA93" s="3">
        <v>0.13540185450378772</v>
      </c>
    </row>
    <row r="94" spans="3:27" x14ac:dyDescent="0.2">
      <c r="C94" s="7" t="s">
        <v>944</v>
      </c>
      <c r="D94" s="8">
        <v>5864</v>
      </c>
      <c r="E94" s="8">
        <v>6654</v>
      </c>
      <c r="F94" s="8">
        <v>6500.8571428571431</v>
      </c>
      <c r="G94" s="8">
        <v>6350.1428571428569</v>
      </c>
      <c r="H94" s="8">
        <v>6057.5714285714284</v>
      </c>
      <c r="I94" s="8">
        <v>6445.8571428571431</v>
      </c>
      <c r="J94" s="8">
        <v>5349</v>
      </c>
      <c r="K94" s="8">
        <v>5755.8571428571431</v>
      </c>
      <c r="L94" s="8">
        <v>6126.8545454545456</v>
      </c>
      <c r="N94" s="3">
        <f t="shared" si="0"/>
        <v>6</v>
      </c>
      <c r="O94" s="7" t="s">
        <v>3417</v>
      </c>
      <c r="P94" s="55">
        <f t="shared" si="1"/>
        <v>6342.25</v>
      </c>
      <c r="Q94" s="55">
        <f t="shared" si="2"/>
        <v>5902.0714285714294</v>
      </c>
      <c r="R94" s="55"/>
      <c r="S94" s="55">
        <v>11</v>
      </c>
      <c r="T94" s="118" t="str">
        <f t="shared" si="3"/>
        <v>Latvia</v>
      </c>
      <c r="U94" s="118">
        <f t="shared" si="3"/>
        <v>5327.9375</v>
      </c>
      <c r="V94" s="118">
        <f t="shared" si="3"/>
        <v>5577.3125</v>
      </c>
      <c r="W94" s="3">
        <f t="shared" si="4"/>
        <v>5.9327857606828266E-2</v>
      </c>
      <c r="X94" s="3">
        <f t="shared" si="5"/>
        <v>-1.2001796169916896</v>
      </c>
      <c r="Z94" s="3" t="s">
        <v>3022</v>
      </c>
      <c r="AA94" s="3">
        <v>2.6521610045783978E-2</v>
      </c>
    </row>
    <row r="95" spans="3:27" x14ac:dyDescent="0.2">
      <c r="C95" s="7" t="s">
        <v>959</v>
      </c>
      <c r="D95" s="8">
        <v>5422.4736842105267</v>
      </c>
      <c r="E95" s="8">
        <v>6046.8421052631575</v>
      </c>
      <c r="F95" s="8">
        <v>5681.4736842105267</v>
      </c>
      <c r="G95" s="8">
        <v>6119</v>
      </c>
      <c r="H95" s="8">
        <v>5629.8421052631575</v>
      </c>
      <c r="I95" s="8">
        <v>6177.3157894736842</v>
      </c>
      <c r="J95" s="8">
        <v>6013.5789473684208</v>
      </c>
      <c r="K95" s="8">
        <v>5851.4210526315792</v>
      </c>
      <c r="L95" s="8">
        <v>5867.7434210526317</v>
      </c>
      <c r="N95" s="3">
        <f t="shared" si="0"/>
        <v>9</v>
      </c>
      <c r="O95" s="7" t="s">
        <v>3033</v>
      </c>
      <c r="P95" s="55">
        <f t="shared" si="1"/>
        <v>5817.4473684210525</v>
      </c>
      <c r="Q95" s="55">
        <f t="shared" si="2"/>
        <v>5918.0394736842109</v>
      </c>
      <c r="R95" s="55"/>
      <c r="S95" s="55">
        <v>12</v>
      </c>
      <c r="T95" s="118" t="str">
        <f t="shared" si="3"/>
        <v>Spain</v>
      </c>
      <c r="U95" s="118">
        <f t="shared" si="3"/>
        <v>5142.5981025039127</v>
      </c>
      <c r="V95" s="118">
        <f t="shared" si="3"/>
        <v>5624.1220168231612</v>
      </c>
      <c r="W95" s="3">
        <f t="shared" si="4"/>
        <v>1.2914044813116549E-2</v>
      </c>
      <c r="X95" s="3">
        <f t="shared" si="5"/>
        <v>-1.883292683445531</v>
      </c>
      <c r="Z95" s="3" t="s">
        <v>3025</v>
      </c>
      <c r="AA95" s="3">
        <v>2.8474552957359008E-2</v>
      </c>
    </row>
    <row r="96" spans="3:27" x14ac:dyDescent="0.2">
      <c r="C96" s="7" t="s">
        <v>1017</v>
      </c>
      <c r="D96" s="8">
        <v>6365.6</v>
      </c>
      <c r="E96" s="8">
        <v>6618.8</v>
      </c>
      <c r="F96" s="8">
        <v>6514.2</v>
      </c>
      <c r="G96" s="8">
        <v>6981.8</v>
      </c>
      <c r="H96" s="8">
        <v>6630.4</v>
      </c>
      <c r="I96" s="8">
        <v>6669.6</v>
      </c>
      <c r="J96" s="8">
        <v>5856.2</v>
      </c>
      <c r="K96" s="8">
        <v>6232</v>
      </c>
      <c r="L96" s="8">
        <v>6483.5749999999998</v>
      </c>
      <c r="N96" s="3">
        <f t="shared" si="0"/>
        <v>3</v>
      </c>
      <c r="O96" s="7" t="s">
        <v>2889</v>
      </c>
      <c r="P96" s="55">
        <f t="shared" si="1"/>
        <v>6620.1</v>
      </c>
      <c r="Q96" s="55">
        <f t="shared" si="2"/>
        <v>6347.05</v>
      </c>
      <c r="R96" s="55"/>
      <c r="S96" s="55">
        <v>13</v>
      </c>
      <c r="T96" s="118" t="str">
        <f t="shared" si="3"/>
        <v>Cyprus</v>
      </c>
      <c r="U96" s="118">
        <f t="shared" si="3"/>
        <v>5005.25</v>
      </c>
      <c r="V96" s="118">
        <f t="shared" si="3"/>
        <v>5075.75</v>
      </c>
      <c r="W96" s="3">
        <f t="shared" si="4"/>
        <v>2.8474552957359008E-2</v>
      </c>
      <c r="X96" s="3">
        <f t="shared" si="5"/>
        <v>-1.5329972660041093</v>
      </c>
      <c r="Z96" s="3" t="s">
        <v>3028</v>
      </c>
      <c r="AA96" s="3">
        <v>5.9327857606828266E-2</v>
      </c>
    </row>
    <row r="97" spans="3:27" x14ac:dyDescent="0.2">
      <c r="C97" s="7" t="s">
        <v>1033</v>
      </c>
      <c r="D97" s="8">
        <v>4196.0481927710844</v>
      </c>
      <c r="E97" s="8">
        <v>4720.1686746987953</v>
      </c>
      <c r="F97" s="8">
        <v>4041.4819277108436</v>
      </c>
      <c r="G97" s="8">
        <v>4028.8433734939758</v>
      </c>
      <c r="H97" s="8">
        <v>3794.4698795180725</v>
      </c>
      <c r="I97" s="8">
        <v>4140.8795180722891</v>
      </c>
      <c r="J97" s="8">
        <v>4040.397590361446</v>
      </c>
      <c r="K97" s="8">
        <v>3712.4216867469881</v>
      </c>
      <c r="L97" s="8">
        <v>4084.3388554216867</v>
      </c>
      <c r="N97" s="3">
        <f t="shared" si="0"/>
        <v>18</v>
      </c>
      <c r="O97" s="7" t="s">
        <v>3022</v>
      </c>
      <c r="P97" s="55">
        <f t="shared" si="1"/>
        <v>4246.6355421686749</v>
      </c>
      <c r="Q97" s="55">
        <f t="shared" si="2"/>
        <v>3922.042168674699</v>
      </c>
      <c r="R97" s="55"/>
      <c r="S97" s="55">
        <v>14</v>
      </c>
      <c r="T97" s="118" t="str">
        <f t="shared" si="3"/>
        <v>Malta</v>
      </c>
      <c r="U97" s="118">
        <f t="shared" si="3"/>
        <v>4718.5</v>
      </c>
      <c r="V97" s="118">
        <f t="shared" si="3"/>
        <v>4894</v>
      </c>
      <c r="W97" s="3">
        <f t="shared" si="4"/>
        <v>9.5312408844291461E-3</v>
      </c>
      <c r="X97" s="3">
        <f t="shared" si="5"/>
        <v>-2.0166913361122729</v>
      </c>
      <c r="Z97" s="3" t="s">
        <v>3029</v>
      </c>
      <c r="AA97" s="3">
        <v>6.5085909720845186E-2</v>
      </c>
    </row>
    <row r="98" spans="3:27" x14ac:dyDescent="0.2">
      <c r="C98" s="7" t="s">
        <v>1282</v>
      </c>
      <c r="D98" s="8">
        <v>6999</v>
      </c>
      <c r="E98" s="8">
        <v>6512.5</v>
      </c>
      <c r="F98" s="8">
        <v>6200</v>
      </c>
      <c r="G98" s="8">
        <v>6660.5</v>
      </c>
      <c r="H98" s="8">
        <v>7130.5</v>
      </c>
      <c r="I98" s="8">
        <v>7280.5</v>
      </c>
      <c r="J98" s="8">
        <v>6849.5</v>
      </c>
      <c r="K98" s="8">
        <v>6863.5</v>
      </c>
      <c r="L98" s="8">
        <v>6812</v>
      </c>
      <c r="N98" s="3">
        <f t="shared" si="0"/>
        <v>4</v>
      </c>
      <c r="O98" s="7" t="s">
        <v>3029</v>
      </c>
      <c r="P98" s="55">
        <f t="shared" si="1"/>
        <v>6593</v>
      </c>
      <c r="Q98" s="55">
        <f t="shared" si="2"/>
        <v>7031</v>
      </c>
      <c r="R98" s="55"/>
      <c r="S98" s="55">
        <v>15</v>
      </c>
      <c r="T98" s="118" t="str">
        <f t="shared" si="3"/>
        <v>Estonia</v>
      </c>
      <c r="U98" s="118">
        <f t="shared" si="3"/>
        <v>4678.083333333333</v>
      </c>
      <c r="V98" s="118">
        <f t="shared" si="3"/>
        <v>5037</v>
      </c>
      <c r="W98" s="3">
        <f t="shared" si="4"/>
        <v>6.5814015926504502E-2</v>
      </c>
      <c r="X98" s="3">
        <f t="shared" si="5"/>
        <v>-1.1521149551626197</v>
      </c>
      <c r="Z98" s="3" t="s">
        <v>1288</v>
      </c>
      <c r="AA98" s="3">
        <v>0.10027514614294858</v>
      </c>
    </row>
    <row r="99" spans="3:27" x14ac:dyDescent="0.2">
      <c r="C99" s="7" t="s">
        <v>1289</v>
      </c>
      <c r="D99" s="8">
        <v>2738</v>
      </c>
      <c r="E99" s="8">
        <v>2674</v>
      </c>
      <c r="F99" s="8">
        <v>2569</v>
      </c>
      <c r="G99" s="8">
        <v>2831</v>
      </c>
      <c r="H99" s="8">
        <v>2737</v>
      </c>
      <c r="I99" s="8">
        <v>3118</v>
      </c>
      <c r="J99" s="8">
        <v>3200</v>
      </c>
      <c r="K99" s="8">
        <v>3160</v>
      </c>
      <c r="L99" s="8">
        <v>2878.375</v>
      </c>
      <c r="N99" s="3">
        <f t="shared" si="0"/>
        <v>28</v>
      </c>
      <c r="O99" s="7" t="s">
        <v>1288</v>
      </c>
      <c r="P99" s="55">
        <f t="shared" si="1"/>
        <v>2703</v>
      </c>
      <c r="Q99" s="55">
        <f t="shared" si="2"/>
        <v>3053.75</v>
      </c>
      <c r="R99" s="55"/>
      <c r="S99" s="55">
        <v>17</v>
      </c>
      <c r="T99" s="118" t="str">
        <f t="shared" si="3"/>
        <v>Czechia</v>
      </c>
      <c r="U99" s="118">
        <f t="shared" si="3"/>
        <v>4360.9666666666672</v>
      </c>
      <c r="V99" s="118">
        <f t="shared" si="3"/>
        <v>4781.9333333333334</v>
      </c>
      <c r="W99" s="3">
        <f t="shared" si="4"/>
        <v>1.1774270321440171E-2</v>
      </c>
      <c r="X99" s="3">
        <f t="shared" si="5"/>
        <v>-1.923922154685437</v>
      </c>
      <c r="Z99" s="3" t="s">
        <v>3033</v>
      </c>
      <c r="AA99" s="3">
        <v>3.9019521150848072E-2</v>
      </c>
    </row>
    <row r="100" spans="3:27" x14ac:dyDescent="0.2">
      <c r="C100" s="7" t="s">
        <v>1293</v>
      </c>
      <c r="D100" s="8">
        <v>4863.5</v>
      </c>
      <c r="E100" s="8">
        <v>5467.75</v>
      </c>
      <c r="F100" s="8">
        <v>5638.5</v>
      </c>
      <c r="G100" s="8">
        <v>5342</v>
      </c>
      <c r="H100" s="8">
        <v>5166.75</v>
      </c>
      <c r="I100" s="8">
        <v>5889.5</v>
      </c>
      <c r="J100" s="8">
        <v>5446.25</v>
      </c>
      <c r="K100" s="8">
        <v>5806.75</v>
      </c>
      <c r="L100" s="8">
        <v>5452.625</v>
      </c>
      <c r="N100" s="3">
        <f t="shared" si="0"/>
        <v>11</v>
      </c>
      <c r="O100" s="7" t="s">
        <v>3028</v>
      </c>
      <c r="P100" s="55">
        <f t="shared" si="1"/>
        <v>5327.9375</v>
      </c>
      <c r="Q100" s="55">
        <f t="shared" si="2"/>
        <v>5577.3125</v>
      </c>
      <c r="R100" s="55"/>
      <c r="S100" s="55">
        <v>18</v>
      </c>
      <c r="T100" s="118" t="str">
        <f t="shared" si="3"/>
        <v>Italy</v>
      </c>
      <c r="U100" s="118">
        <f t="shared" si="3"/>
        <v>4246.6355421686749</v>
      </c>
      <c r="V100" s="118">
        <f t="shared" si="3"/>
        <v>3922.042168674699</v>
      </c>
      <c r="W100" s="3">
        <f t="shared" si="4"/>
        <v>2.6521610045783978E-2</v>
      </c>
      <c r="X100" s="3">
        <f t="shared" si="5"/>
        <v>-1.564726429927533</v>
      </c>
      <c r="Z100" s="3" t="s">
        <v>1305</v>
      </c>
      <c r="AA100" s="3">
        <v>9.5312408844291461E-3</v>
      </c>
    </row>
    <row r="101" spans="3:27" x14ac:dyDescent="0.2">
      <c r="C101" s="7" t="s">
        <v>1306</v>
      </c>
      <c r="D101" s="8">
        <v>4469</v>
      </c>
      <c r="E101" s="8">
        <v>4807</v>
      </c>
      <c r="F101" s="8">
        <v>4810</v>
      </c>
      <c r="G101" s="8">
        <v>4788</v>
      </c>
      <c r="H101" s="8">
        <v>4931</v>
      </c>
      <c r="I101" s="8">
        <v>5209</v>
      </c>
      <c r="J101" s="8">
        <v>4669</v>
      </c>
      <c r="K101" s="8">
        <v>4767</v>
      </c>
      <c r="L101" s="8">
        <v>4806.25</v>
      </c>
      <c r="N101" s="3">
        <f t="shared" si="0"/>
        <v>14</v>
      </c>
      <c r="O101" s="7" t="s">
        <v>1305</v>
      </c>
      <c r="P101" s="55">
        <f t="shared" si="1"/>
        <v>4718.5</v>
      </c>
      <c r="Q101" s="55">
        <f t="shared" si="2"/>
        <v>4894</v>
      </c>
      <c r="R101" s="55"/>
      <c r="S101" s="55">
        <v>19</v>
      </c>
      <c r="T101" s="118" t="str">
        <f t="shared" si="3"/>
        <v>Slovenia</v>
      </c>
      <c r="U101" s="118">
        <f t="shared" si="3"/>
        <v>4007.5</v>
      </c>
      <c r="V101" s="118">
        <f t="shared" si="3"/>
        <v>4103.5</v>
      </c>
      <c r="W101" s="3">
        <f t="shared" si="4"/>
        <v>3.2958840119411602E-2</v>
      </c>
      <c r="X101" s="3">
        <f t="shared" si="5"/>
        <v>-1.4674730395274695</v>
      </c>
      <c r="Z101" s="3" t="s">
        <v>3036</v>
      </c>
      <c r="AA101" s="3">
        <v>2.8169424929924105E-2</v>
      </c>
    </row>
    <row r="102" spans="3:27" x14ac:dyDescent="0.2">
      <c r="C102" s="7" t="s">
        <v>1309</v>
      </c>
      <c r="D102" s="8">
        <v>3192.5142857142855</v>
      </c>
      <c r="E102" s="8">
        <v>3666.8</v>
      </c>
      <c r="F102" s="8">
        <v>3357.2571428571428</v>
      </c>
      <c r="G102" s="8">
        <v>3335.0571428571429</v>
      </c>
      <c r="H102" s="8">
        <v>3007.8</v>
      </c>
      <c r="I102" s="8">
        <v>3457.6285714285714</v>
      </c>
      <c r="J102" s="8">
        <v>3562.2857142857142</v>
      </c>
      <c r="K102" s="8">
        <v>3369.6285714285714</v>
      </c>
      <c r="L102" s="8">
        <v>3368.6214285714286</v>
      </c>
      <c r="N102" s="3">
        <f t="shared" si="0"/>
        <v>25</v>
      </c>
      <c r="O102" s="7" t="s">
        <v>3036</v>
      </c>
      <c r="P102" s="55">
        <f t="shared" si="1"/>
        <v>3387.9071428571424</v>
      </c>
      <c r="Q102" s="55">
        <f t="shared" si="2"/>
        <v>3349.3357142857144</v>
      </c>
      <c r="R102" s="55"/>
      <c r="S102" s="55">
        <v>20</v>
      </c>
      <c r="T102" s="118" t="str">
        <f t="shared" si="3"/>
        <v>Denmark</v>
      </c>
      <c r="U102" s="118">
        <f t="shared" si="3"/>
        <v>3951</v>
      </c>
      <c r="V102" s="118">
        <f t="shared" si="3"/>
        <v>4631.5625</v>
      </c>
      <c r="W102" s="3">
        <f t="shared" si="4"/>
        <v>1.5607946131793666E-2</v>
      </c>
      <c r="X102" s="3">
        <f t="shared" si="5"/>
        <v>-1.7998223418727572</v>
      </c>
      <c r="Z102" s="3" t="s">
        <v>3043</v>
      </c>
      <c r="AA102" s="3">
        <v>2.8240389780441685E-2</v>
      </c>
    </row>
    <row r="103" spans="3:27" x14ac:dyDescent="0.2">
      <c r="C103" s="7" t="s">
        <v>1415</v>
      </c>
      <c r="D103" s="8">
        <v>5866.2352941176468</v>
      </c>
      <c r="E103" s="8">
        <v>6041.3846153846152</v>
      </c>
      <c r="F103" s="8">
        <v>5738.3018867924529</v>
      </c>
      <c r="G103" s="8">
        <v>5784.6862745098042</v>
      </c>
      <c r="H103" s="8">
        <v>5625.3461538461543</v>
      </c>
      <c r="I103" s="8">
        <v>5780.8</v>
      </c>
      <c r="J103" s="8">
        <v>5425.7254901960787</v>
      </c>
      <c r="K103" s="8">
        <v>5615.1568627450979</v>
      </c>
      <c r="L103" s="8">
        <v>5735.0900243309006</v>
      </c>
      <c r="N103" s="3">
        <f t="shared" si="0"/>
        <v>8</v>
      </c>
      <c r="O103" s="7" t="s">
        <v>3044</v>
      </c>
      <c r="P103" s="55">
        <f t="shared" si="1"/>
        <v>5857.6520177011298</v>
      </c>
      <c r="Q103" s="55">
        <f t="shared" si="2"/>
        <v>5611.7571266968334</v>
      </c>
      <c r="R103" s="55"/>
      <c r="S103" s="55">
        <v>21</v>
      </c>
      <c r="T103" s="118" t="str">
        <f t="shared" si="3"/>
        <v>Finland</v>
      </c>
      <c r="U103" s="118">
        <f t="shared" si="3"/>
        <v>3746.6785714285716</v>
      </c>
      <c r="V103" s="118">
        <f t="shared" si="3"/>
        <v>4429.8571428571431</v>
      </c>
      <c r="W103" s="3">
        <f t="shared" si="4"/>
        <v>1.9396830873336688E-2</v>
      </c>
      <c r="X103" s="3">
        <f t="shared" si="5"/>
        <v>-1.7037625133993424</v>
      </c>
      <c r="Z103" s="3" t="s">
        <v>3044</v>
      </c>
      <c r="AA103" s="3">
        <v>4.1434871939416647E-2</v>
      </c>
    </row>
    <row r="104" spans="3:27" x14ac:dyDescent="0.2">
      <c r="C104" s="7" t="s">
        <v>1524</v>
      </c>
      <c r="D104" s="8">
        <v>6795.833333333333</v>
      </c>
      <c r="E104" s="8">
        <v>6272.333333333333</v>
      </c>
      <c r="F104" s="8">
        <v>6489.833333333333</v>
      </c>
      <c r="G104" s="8">
        <v>7071.5</v>
      </c>
      <c r="H104" s="8">
        <v>6820.454545454545</v>
      </c>
      <c r="I104" s="8">
        <v>6927.181818181818</v>
      </c>
      <c r="J104" s="8">
        <v>6112.545454545455</v>
      </c>
      <c r="K104" s="8">
        <v>6342.181818181818</v>
      </c>
      <c r="L104" s="8">
        <v>6606.304347826087</v>
      </c>
      <c r="N104" s="3">
        <f t="shared" si="0"/>
        <v>2</v>
      </c>
      <c r="O104" s="7" t="s">
        <v>3130</v>
      </c>
      <c r="P104" s="55">
        <f t="shared" si="1"/>
        <v>6657.375</v>
      </c>
      <c r="Q104" s="55">
        <f t="shared" si="2"/>
        <v>6550.5909090909099</v>
      </c>
      <c r="R104" s="55"/>
      <c r="S104" s="55">
        <v>22</v>
      </c>
      <c r="T104" s="118" t="str">
        <f t="shared" si="3"/>
        <v>Austria</v>
      </c>
      <c r="U104" s="118">
        <f t="shared" si="3"/>
        <v>3610.0416666666665</v>
      </c>
      <c r="V104" s="118">
        <f t="shared" si="3"/>
        <v>4121.416666666667</v>
      </c>
      <c r="W104" s="3">
        <f t="shared" si="4"/>
        <v>2.8240389780441685E-2</v>
      </c>
      <c r="X104" s="3">
        <f t="shared" si="5"/>
        <v>-1.5366881576263205</v>
      </c>
      <c r="Z104" s="3" t="s">
        <v>3130</v>
      </c>
      <c r="AA104" s="3">
        <v>9.934603471144017E-2</v>
      </c>
    </row>
    <row r="105" spans="3:27" x14ac:dyDescent="0.2">
      <c r="C105" s="7" t="s">
        <v>1561</v>
      </c>
      <c r="D105" s="8">
        <v>5977.1034482758623</v>
      </c>
      <c r="E105" s="8">
        <v>6875.8965517241377</v>
      </c>
      <c r="F105" s="8">
        <v>6521.8571428571431</v>
      </c>
      <c r="G105" s="8">
        <v>6942.3928571428569</v>
      </c>
      <c r="H105" s="8">
        <v>6707.6896551724139</v>
      </c>
      <c r="I105" s="8">
        <v>8010.5714285714284</v>
      </c>
      <c r="J105" s="8">
        <v>6785.25</v>
      </c>
      <c r="K105" s="8">
        <v>7195.3571428571431</v>
      </c>
      <c r="L105" s="8">
        <v>6872.2995594713657</v>
      </c>
      <c r="N105" s="3">
        <f t="shared" si="0"/>
        <v>5</v>
      </c>
      <c r="O105" s="7" t="s">
        <v>3132</v>
      </c>
      <c r="P105" s="55">
        <f t="shared" si="1"/>
        <v>6579.3125</v>
      </c>
      <c r="Q105" s="55">
        <f t="shared" si="2"/>
        <v>7174.7170566502464</v>
      </c>
      <c r="R105" s="55"/>
      <c r="S105" s="55">
        <v>23</v>
      </c>
      <c r="T105" s="118" t="str">
        <f t="shared" si="3"/>
        <v>Belgium</v>
      </c>
      <c r="U105" s="118">
        <f t="shared" si="3"/>
        <v>3549.7166666666667</v>
      </c>
      <c r="V105" s="118">
        <f t="shared" si="3"/>
        <v>3734.4666666666672</v>
      </c>
      <c r="W105" s="3">
        <f t="shared" si="4"/>
        <v>2.5227822766257353E-2</v>
      </c>
      <c r="X105" s="3">
        <f t="shared" si="5"/>
        <v>-1.5870233534211051</v>
      </c>
      <c r="Z105" s="3" t="s">
        <v>3132</v>
      </c>
      <c r="AA105" s="3">
        <v>0.16311799199114482</v>
      </c>
    </row>
    <row r="106" spans="3:27" x14ac:dyDescent="0.2">
      <c r="C106" s="7" t="s">
        <v>1642</v>
      </c>
      <c r="D106" s="8">
        <v>2704</v>
      </c>
      <c r="E106" s="8">
        <v>2980</v>
      </c>
      <c r="F106" s="8">
        <v>3397.3333333333335</v>
      </c>
      <c r="G106" s="8">
        <v>3679.9166666666665</v>
      </c>
      <c r="H106" s="8">
        <v>2837.25</v>
      </c>
      <c r="I106" s="8">
        <v>3730.1666666666665</v>
      </c>
      <c r="J106" s="8">
        <v>3053.8333333333335</v>
      </c>
      <c r="K106" s="8">
        <v>2931.1666666666665</v>
      </c>
      <c r="L106" s="8">
        <v>3164.2083333333335</v>
      </c>
      <c r="N106" s="3">
        <f t="shared" si="0"/>
        <v>26</v>
      </c>
      <c r="O106" s="7" t="s">
        <v>3182</v>
      </c>
      <c r="P106" s="55">
        <f t="shared" si="1"/>
        <v>3190.3125</v>
      </c>
      <c r="Q106" s="55">
        <f t="shared" si="2"/>
        <v>3138.1041666666665</v>
      </c>
      <c r="R106" s="55"/>
      <c r="S106" s="55">
        <v>24</v>
      </c>
      <c r="T106" s="118" t="str">
        <f t="shared" si="3"/>
        <v>France</v>
      </c>
      <c r="U106" s="118">
        <f t="shared" si="3"/>
        <v>3527.9846153846156</v>
      </c>
      <c r="V106" s="118">
        <f t="shared" si="3"/>
        <v>3292.5538461538463</v>
      </c>
      <c r="W106" s="3">
        <f t="shared" si="4"/>
        <v>9.749333007069573E-3</v>
      </c>
      <c r="X106" s="3">
        <f t="shared" si="5"/>
        <v>-2.0067702387993784</v>
      </c>
      <c r="Z106" s="3" t="s">
        <v>3166</v>
      </c>
      <c r="AA106" s="3">
        <v>3.2958840119411602E-2</v>
      </c>
    </row>
    <row r="107" spans="3:27" x14ac:dyDescent="0.2">
      <c r="C107" s="7" t="s">
        <v>1679</v>
      </c>
      <c r="D107" s="8">
        <v>4082</v>
      </c>
      <c r="E107" s="8">
        <v>4061.5</v>
      </c>
      <c r="F107" s="8">
        <v>3806</v>
      </c>
      <c r="G107" s="8">
        <v>4080.5</v>
      </c>
      <c r="H107" s="8">
        <v>3669.5</v>
      </c>
      <c r="I107" s="8">
        <v>4188.5</v>
      </c>
      <c r="J107" s="8">
        <v>3870.5</v>
      </c>
      <c r="K107" s="8">
        <v>4685.5</v>
      </c>
      <c r="L107" s="8">
        <v>4055.5</v>
      </c>
      <c r="N107" s="3">
        <f t="shared" si="0"/>
        <v>19</v>
      </c>
      <c r="O107" s="7" t="s">
        <v>3166</v>
      </c>
      <c r="P107" s="55">
        <f t="shared" si="1"/>
        <v>4007.5</v>
      </c>
      <c r="Q107" s="55">
        <f t="shared" si="2"/>
        <v>4103.5</v>
      </c>
      <c r="R107" s="55"/>
      <c r="S107" s="55">
        <v>25</v>
      </c>
      <c r="T107" s="118" t="str">
        <f t="shared" si="3"/>
        <v>Netherlands</v>
      </c>
      <c r="U107" s="118">
        <f t="shared" si="3"/>
        <v>3387.9071428571424</v>
      </c>
      <c r="V107" s="118">
        <f t="shared" si="3"/>
        <v>3349.3357142857144</v>
      </c>
      <c r="W107" s="3">
        <f t="shared" si="4"/>
        <v>2.8169424929924105E-2</v>
      </c>
      <c r="X107" s="3">
        <f t="shared" si="5"/>
        <v>-1.5378125773293434</v>
      </c>
      <c r="Z107" s="3" t="s">
        <v>3169</v>
      </c>
      <c r="AA107" s="3">
        <v>5.1518357623448648E-2</v>
      </c>
    </row>
    <row r="108" spans="3:27" x14ac:dyDescent="0.2">
      <c r="C108" s="7" t="s">
        <v>1686</v>
      </c>
      <c r="D108" s="8">
        <v>5501.5</v>
      </c>
      <c r="E108" s="8">
        <v>6294.166666666667</v>
      </c>
      <c r="F108" s="8">
        <v>6234.333333333333</v>
      </c>
      <c r="G108" s="8">
        <v>5785.5</v>
      </c>
      <c r="H108" s="8">
        <v>5484.5</v>
      </c>
      <c r="I108" s="8">
        <v>5989.666666666667</v>
      </c>
      <c r="J108" s="8">
        <v>5801</v>
      </c>
      <c r="K108" s="8">
        <v>5965.166666666667</v>
      </c>
      <c r="L108" s="8">
        <v>5881.979166666667</v>
      </c>
      <c r="N108" s="3">
        <f t="shared" si="0"/>
        <v>7</v>
      </c>
      <c r="O108" s="7" t="s">
        <v>3169</v>
      </c>
      <c r="P108" s="55">
        <f t="shared" si="1"/>
        <v>5953.875</v>
      </c>
      <c r="Q108" s="55">
        <f t="shared" si="2"/>
        <v>5810.0833333333339</v>
      </c>
      <c r="R108" s="55"/>
      <c r="S108" s="55">
        <v>26</v>
      </c>
      <c r="T108" s="118" t="str">
        <f t="shared" si="3"/>
        <v>Sweden</v>
      </c>
      <c r="U108" s="118">
        <f t="shared" si="3"/>
        <v>3190.3125</v>
      </c>
      <c r="V108" s="118">
        <f t="shared" si="3"/>
        <v>3138.1041666666665</v>
      </c>
      <c r="W108" s="3">
        <f t="shared" si="4"/>
        <v>1.1408000141472113E-2</v>
      </c>
      <c r="X108" s="3">
        <f t="shared" si="5"/>
        <v>-1.937807573734609</v>
      </c>
      <c r="Z108" s="3" t="s">
        <v>3175</v>
      </c>
      <c r="AA108" s="7">
        <v>1.9396830873336688E-2</v>
      </c>
    </row>
    <row r="109" spans="3:27" x14ac:dyDescent="0.2">
      <c r="C109" s="7" t="s">
        <v>1704</v>
      </c>
      <c r="D109" s="8">
        <v>4361.1445783132531</v>
      </c>
      <c r="E109" s="8">
        <v>4671.6054888507715</v>
      </c>
      <c r="F109" s="8">
        <v>4473.4075342465758</v>
      </c>
      <c r="G109" s="8">
        <v>4697.9345955249573</v>
      </c>
      <c r="H109" s="8">
        <v>4518.3213058419242</v>
      </c>
      <c r="I109" s="8">
        <v>4905.1571675302248</v>
      </c>
      <c r="J109" s="8">
        <v>4479.681583476764</v>
      </c>
      <c r="K109" s="8">
        <v>4486.5440414507775</v>
      </c>
      <c r="L109" s="8">
        <v>4574.0847311827956</v>
      </c>
      <c r="N109" s="3">
        <f t="shared" si="0"/>
        <v>16</v>
      </c>
      <c r="O109" s="7" t="s">
        <v>3418</v>
      </c>
      <c r="P109" s="55">
        <f t="shared" si="1"/>
        <v>4551.0230492338887</v>
      </c>
      <c r="Q109" s="55">
        <f t="shared" si="2"/>
        <v>4597.4260245749228</v>
      </c>
      <c r="R109" s="55"/>
      <c r="S109" s="55">
        <v>27</v>
      </c>
      <c r="T109" s="118" t="str">
        <f t="shared" si="3"/>
        <v>Germany</v>
      </c>
      <c r="U109" s="118">
        <f t="shared" si="3"/>
        <v>3135.6569148936169</v>
      </c>
      <c r="V109" s="118">
        <f t="shared" si="3"/>
        <v>3339.8312171127886</v>
      </c>
      <c r="W109" s="3">
        <f t="shared" si="4"/>
        <v>1.0428331339046111E-2</v>
      </c>
      <c r="X109" s="3">
        <f t="shared" si="5"/>
        <v>-1.9772324314504395</v>
      </c>
      <c r="Z109" s="3" t="s">
        <v>3182</v>
      </c>
      <c r="AA109" s="7">
        <v>1.1408000141472113E-2</v>
      </c>
    </row>
    <row r="110" spans="3:27" x14ac:dyDescent="0.2">
      <c r="S110" s="55">
        <v>28</v>
      </c>
      <c r="T110" s="118" t="str">
        <f t="shared" si="3"/>
        <v>Luxembourg</v>
      </c>
      <c r="U110" s="118">
        <f t="shared" si="3"/>
        <v>2703</v>
      </c>
      <c r="V110" s="118">
        <f t="shared" si="3"/>
        <v>3053.75</v>
      </c>
      <c r="W110" s="3">
        <f t="shared" si="4"/>
        <v>0.10027514614294858</v>
      </c>
      <c r="X110" s="3">
        <f t="shared" si="5"/>
        <v>-0.95291641392359572</v>
      </c>
      <c r="Z110" s="7"/>
      <c r="AA110" s="8"/>
    </row>
    <row r="111" spans="3:27" x14ac:dyDescent="0.2">
      <c r="Y111" s="7"/>
      <c r="Z111" s="7"/>
      <c r="AA111" s="8"/>
    </row>
    <row r="112" spans="3:27" x14ac:dyDescent="0.2">
      <c r="Y112" s="7"/>
      <c r="Z112" s="7"/>
      <c r="AA112" s="8"/>
    </row>
    <row r="113" spans="4:34" x14ac:dyDescent="0.2">
      <c r="Y113" s="7"/>
      <c r="Z113" s="7"/>
      <c r="AA113" s="8"/>
    </row>
    <row r="114" spans="4:34" x14ac:dyDescent="0.2">
      <c r="Y114" s="7"/>
      <c r="Z114" s="7"/>
      <c r="AA114" s="8"/>
      <c r="AH114" s="119" t="s">
        <v>3445</v>
      </c>
    </row>
    <row r="115" spans="4:34" x14ac:dyDescent="0.2">
      <c r="D115" s="113" t="s">
        <v>1703</v>
      </c>
      <c r="E115" s="113" t="s">
        <v>3420</v>
      </c>
      <c r="F115" s="113" t="s">
        <v>3421</v>
      </c>
      <c r="G115" s="113" t="s">
        <v>3422</v>
      </c>
      <c r="H115" s="113" t="s">
        <v>3423</v>
      </c>
      <c r="I115" s="113" t="s">
        <v>3424</v>
      </c>
      <c r="J115" s="113" t="s">
        <v>3425</v>
      </c>
      <c r="K115" s="113" t="s">
        <v>3426</v>
      </c>
      <c r="Y115" s="7"/>
      <c r="Z115" s="7"/>
      <c r="AA115" s="8"/>
    </row>
    <row r="116" spans="4:34" x14ac:dyDescent="0.2">
      <c r="D116" s="7" t="s">
        <v>3043</v>
      </c>
      <c r="E116" s="3">
        <f>E82-D82</f>
        <v>145</v>
      </c>
      <c r="F116" s="3">
        <f t="shared" ref="F116:K116" si="6">F82-E82</f>
        <v>62.16666666666697</v>
      </c>
      <c r="G116" s="3">
        <f t="shared" si="6"/>
        <v>920.16666666666652</v>
      </c>
      <c r="H116" s="3">
        <f t="shared" si="6"/>
        <v>508.66666666666697</v>
      </c>
      <c r="I116" s="3">
        <f t="shared" si="6"/>
        <v>18.66666666666606</v>
      </c>
      <c r="J116" s="3">
        <f t="shared" si="6"/>
        <v>-1579.4999999999995</v>
      </c>
      <c r="K116" s="3">
        <f t="shared" si="6"/>
        <v>84</v>
      </c>
      <c r="Y116" s="7"/>
      <c r="Z116" s="7"/>
      <c r="AA116" s="8"/>
    </row>
    <row r="117" spans="4:34" x14ac:dyDescent="0.2">
      <c r="D117" s="7" t="s">
        <v>2868</v>
      </c>
      <c r="E117" s="3">
        <f t="shared" ref="E117:K132" si="7">E83-D83</f>
        <v>134.66666666666697</v>
      </c>
      <c r="F117" s="3">
        <f t="shared" si="7"/>
        <v>117.79999999999973</v>
      </c>
      <c r="G117" s="3">
        <f t="shared" si="7"/>
        <v>150.73333333333358</v>
      </c>
      <c r="H117" s="3">
        <f t="shared" si="7"/>
        <v>-102.40000000000009</v>
      </c>
      <c r="I117" s="3">
        <f t="shared" si="7"/>
        <v>281.13333333333321</v>
      </c>
      <c r="J117" s="3">
        <f t="shared" si="7"/>
        <v>-185.13333333333321</v>
      </c>
      <c r="K117" s="3">
        <f t="shared" si="7"/>
        <v>-147</v>
      </c>
      <c r="Y117" s="7"/>
      <c r="Z117" s="7"/>
      <c r="AA117" s="8"/>
    </row>
    <row r="118" spans="4:34" x14ac:dyDescent="0.2">
      <c r="D118" s="7" t="s">
        <v>2878</v>
      </c>
      <c r="E118" s="3">
        <f t="shared" si="7"/>
        <v>479.4705882352946</v>
      </c>
      <c r="F118" s="3">
        <f t="shared" si="7"/>
        <v>292.41176470588198</v>
      </c>
      <c r="G118" s="3">
        <f t="shared" si="7"/>
        <v>296.41176470588289</v>
      </c>
      <c r="H118" s="3">
        <f t="shared" si="7"/>
        <v>-1115.176470588236</v>
      </c>
      <c r="I118" s="3">
        <f t="shared" si="7"/>
        <v>431.29411764705947</v>
      </c>
      <c r="J118" s="3">
        <f t="shared" si="7"/>
        <v>-298.64705882352973</v>
      </c>
      <c r="K118" s="3">
        <f t="shared" si="7"/>
        <v>400.64705882352973</v>
      </c>
      <c r="Y118" s="7"/>
      <c r="Z118" s="7"/>
      <c r="AA118" s="8"/>
    </row>
    <row r="119" spans="4:34" x14ac:dyDescent="0.2">
      <c r="D119" s="7" t="s">
        <v>3025</v>
      </c>
      <c r="E119" s="3">
        <f t="shared" si="7"/>
        <v>-952.5</v>
      </c>
      <c r="F119" s="3">
        <f t="shared" si="7"/>
        <v>74.5</v>
      </c>
      <c r="G119" s="3">
        <f t="shared" si="7"/>
        <v>419.5</v>
      </c>
      <c r="H119" s="3">
        <f t="shared" si="7"/>
        <v>-728.5</v>
      </c>
      <c r="I119" s="3">
        <f t="shared" si="7"/>
        <v>653.5</v>
      </c>
      <c r="J119" s="3">
        <f t="shared" si="7"/>
        <v>124.5</v>
      </c>
      <c r="K119" s="3">
        <f t="shared" si="7"/>
        <v>531.5</v>
      </c>
      <c r="Y119" s="7"/>
      <c r="Z119" s="7"/>
      <c r="AA119" s="8"/>
    </row>
    <row r="120" spans="4:34" x14ac:dyDescent="0.2">
      <c r="D120" s="7" t="s">
        <v>3416</v>
      </c>
      <c r="E120" s="3">
        <f t="shared" si="7"/>
        <v>325.60000000000036</v>
      </c>
      <c r="F120" s="3">
        <f t="shared" si="7"/>
        <v>-6.6666666667515528E-2</v>
      </c>
      <c r="G120" s="3">
        <f t="shared" si="7"/>
        <v>519.46666666666715</v>
      </c>
      <c r="H120" s="3">
        <f t="shared" si="7"/>
        <v>-105.39999999999964</v>
      </c>
      <c r="I120" s="3">
        <f t="shared" si="7"/>
        <v>454.26666666666642</v>
      </c>
      <c r="J120" s="3">
        <f t="shared" si="7"/>
        <v>-617.46666666666715</v>
      </c>
      <c r="K120" s="3">
        <f t="shared" si="7"/>
        <v>93.733333333333576</v>
      </c>
      <c r="Y120" s="7"/>
      <c r="Z120" s="7"/>
      <c r="AA120" s="8"/>
    </row>
    <row r="121" spans="4:34" x14ac:dyDescent="0.2">
      <c r="D121" s="7" t="s">
        <v>2884</v>
      </c>
      <c r="E121" s="3">
        <f t="shared" si="7"/>
        <v>175.5</v>
      </c>
      <c r="F121" s="3">
        <f t="shared" si="7"/>
        <v>116.627659574468</v>
      </c>
      <c r="G121" s="3">
        <f t="shared" si="7"/>
        <v>499.42553191489378</v>
      </c>
      <c r="H121" s="3">
        <f t="shared" si="7"/>
        <v>-65.55319148936178</v>
      </c>
      <c r="I121" s="3">
        <f t="shared" si="7"/>
        <v>421.55319148936178</v>
      </c>
      <c r="J121" s="3">
        <f t="shared" si="7"/>
        <v>-1068.9042553191489</v>
      </c>
      <c r="K121" s="3">
        <f t="shared" si="7"/>
        <v>45.026996110729669</v>
      </c>
      <c r="Y121" s="7"/>
      <c r="Z121" s="7"/>
      <c r="AA121" s="8"/>
    </row>
    <row r="122" spans="4:34" x14ac:dyDescent="0.2">
      <c r="D122" s="7" t="s">
        <v>2883</v>
      </c>
      <c r="E122" s="3">
        <f t="shared" si="7"/>
        <v>264</v>
      </c>
      <c r="F122" s="3">
        <f t="shared" si="7"/>
        <v>-212</v>
      </c>
      <c r="G122" s="3">
        <f t="shared" si="7"/>
        <v>490</v>
      </c>
      <c r="H122" s="3">
        <f t="shared" si="7"/>
        <v>30.75</v>
      </c>
      <c r="I122" s="3">
        <f t="shared" si="7"/>
        <v>843.75</v>
      </c>
      <c r="J122" s="3">
        <f t="shared" si="7"/>
        <v>-506.5</v>
      </c>
      <c r="K122" s="3">
        <f t="shared" si="7"/>
        <v>-229</v>
      </c>
      <c r="Y122" s="7"/>
      <c r="Z122" s="7"/>
      <c r="AA122" s="8"/>
    </row>
    <row r="123" spans="4:34" x14ac:dyDescent="0.2">
      <c r="D123" s="7" t="s">
        <v>2887</v>
      </c>
      <c r="E123" s="3">
        <f t="shared" si="7"/>
        <v>-37</v>
      </c>
      <c r="F123" s="3">
        <f t="shared" si="7"/>
        <v>153</v>
      </c>
      <c r="G123" s="3">
        <f t="shared" si="7"/>
        <v>574.66666666666606</v>
      </c>
      <c r="H123" s="3">
        <f t="shared" si="7"/>
        <v>-110</v>
      </c>
      <c r="I123" s="3">
        <f t="shared" si="7"/>
        <v>-86.66666666666606</v>
      </c>
      <c r="J123" s="3">
        <f t="shared" si="7"/>
        <v>-4.6666666666669698</v>
      </c>
      <c r="K123" s="3">
        <f t="shared" si="7"/>
        <v>152</v>
      </c>
      <c r="Y123" s="7"/>
      <c r="Z123" s="7"/>
      <c r="AA123" s="8"/>
    </row>
    <row r="124" spans="4:34" x14ac:dyDescent="0.2">
      <c r="D124" s="7" t="s">
        <v>2895</v>
      </c>
      <c r="E124" s="3">
        <f t="shared" si="7"/>
        <v>383.26373626373606</v>
      </c>
      <c r="F124" s="3">
        <f t="shared" si="7"/>
        <v>197.07142857142844</v>
      </c>
      <c r="G124" s="3">
        <f t="shared" si="7"/>
        <v>-192.18131868131877</v>
      </c>
      <c r="H124" s="3">
        <f t="shared" si="7"/>
        <v>-154.96153846153811</v>
      </c>
      <c r="I124" s="3">
        <f t="shared" si="7"/>
        <v>656.03846153846189</v>
      </c>
      <c r="J124" s="3">
        <f t="shared" si="7"/>
        <v>-159.39560439560501</v>
      </c>
      <c r="K124" s="3">
        <f t="shared" si="7"/>
        <v>-307.14285714285688</v>
      </c>
      <c r="Y124" s="7"/>
      <c r="Z124" s="7"/>
      <c r="AA124" s="8"/>
    </row>
    <row r="125" spans="4:34" x14ac:dyDescent="0.2">
      <c r="D125" s="7" t="s">
        <v>2902</v>
      </c>
      <c r="E125" s="3">
        <f t="shared" si="7"/>
        <v>-238.27425665101691</v>
      </c>
      <c r="F125" s="3">
        <f t="shared" si="7"/>
        <v>-206.37852112676046</v>
      </c>
      <c r="G125" s="3">
        <f t="shared" si="7"/>
        <v>431.86111111111131</v>
      </c>
      <c r="H125" s="3">
        <f t="shared" si="7"/>
        <v>135.40473395931167</v>
      </c>
      <c r="I125" s="3">
        <f t="shared" si="7"/>
        <v>395.58137715179964</v>
      </c>
      <c r="J125" s="3">
        <f t="shared" si="7"/>
        <v>-258.79166666666697</v>
      </c>
      <c r="K125" s="3">
        <f t="shared" si="7"/>
        <v>70.763888888888687</v>
      </c>
      <c r="Y125" s="7"/>
      <c r="Z125" s="7"/>
      <c r="AA125" s="8"/>
    </row>
    <row r="126" spans="4:34" x14ac:dyDescent="0.2">
      <c r="D126" s="7" t="s">
        <v>3175</v>
      </c>
      <c r="E126" s="3">
        <f t="shared" si="7"/>
        <v>279.28571428571422</v>
      </c>
      <c r="F126" s="3">
        <f t="shared" si="7"/>
        <v>297.4285714285711</v>
      </c>
      <c r="G126" s="3">
        <f t="shared" si="7"/>
        <v>281.42857142857201</v>
      </c>
      <c r="H126" s="3">
        <f t="shared" si="7"/>
        <v>-377.42857142857201</v>
      </c>
      <c r="I126" s="3">
        <f t="shared" si="7"/>
        <v>814.14285714285734</v>
      </c>
      <c r="J126" s="3">
        <f t="shared" si="7"/>
        <v>270.42857142857156</v>
      </c>
      <c r="K126" s="3">
        <f t="shared" si="7"/>
        <v>-459.28571428571468</v>
      </c>
      <c r="Y126" s="7"/>
      <c r="Z126" s="7"/>
      <c r="AA126" s="8"/>
    </row>
    <row r="127" spans="4:34" x14ac:dyDescent="0.2">
      <c r="D127" s="7" t="s">
        <v>2911</v>
      </c>
      <c r="E127" s="3">
        <f t="shared" si="7"/>
        <v>566.73846153846125</v>
      </c>
      <c r="F127" s="3">
        <f t="shared" si="7"/>
        <v>-433.23076923076906</v>
      </c>
      <c r="G127" s="3">
        <f t="shared" si="7"/>
        <v>54.369230769230853</v>
      </c>
      <c r="H127" s="3">
        <f t="shared" si="7"/>
        <v>-175.78461538461579</v>
      </c>
      <c r="I127" s="3">
        <f t="shared" si="7"/>
        <v>50.415384615384937</v>
      </c>
      <c r="J127" s="3">
        <f t="shared" si="7"/>
        <v>-146.87692307692305</v>
      </c>
      <c r="K127" s="3">
        <f t="shared" si="7"/>
        <v>40.538461538461434</v>
      </c>
      <c r="Y127" s="7"/>
      <c r="Z127" s="7"/>
      <c r="AA127" s="8"/>
    </row>
    <row r="128" spans="4:34" x14ac:dyDescent="0.2">
      <c r="D128" s="7" t="s">
        <v>3417</v>
      </c>
      <c r="E128" s="3">
        <f t="shared" si="7"/>
        <v>790</v>
      </c>
      <c r="F128" s="3">
        <f t="shared" si="7"/>
        <v>-153.14285714285688</v>
      </c>
      <c r="G128" s="3">
        <f t="shared" si="7"/>
        <v>-150.71428571428623</v>
      </c>
      <c r="H128" s="3">
        <f t="shared" si="7"/>
        <v>-292.57142857142844</v>
      </c>
      <c r="I128" s="3">
        <f t="shared" si="7"/>
        <v>388.28571428571468</v>
      </c>
      <c r="J128" s="3">
        <f t="shared" si="7"/>
        <v>-1096.8571428571431</v>
      </c>
      <c r="K128" s="3">
        <f t="shared" si="7"/>
        <v>406.85714285714312</v>
      </c>
      <c r="Y128" s="7"/>
      <c r="Z128" s="7"/>
      <c r="AA128" s="8"/>
    </row>
    <row r="129" spans="4:34" x14ac:dyDescent="0.2">
      <c r="D129" s="7" t="s">
        <v>3033</v>
      </c>
      <c r="E129" s="3">
        <f t="shared" si="7"/>
        <v>624.36842105263077</v>
      </c>
      <c r="F129" s="3">
        <f t="shared" si="7"/>
        <v>-365.36842105263077</v>
      </c>
      <c r="G129" s="3">
        <f t="shared" si="7"/>
        <v>437.5263157894733</v>
      </c>
      <c r="H129" s="3">
        <f t="shared" si="7"/>
        <v>-489.15789473684254</v>
      </c>
      <c r="I129" s="3">
        <f t="shared" si="7"/>
        <v>547.4736842105267</v>
      </c>
      <c r="J129" s="3">
        <f t="shared" si="7"/>
        <v>-163.73684210526335</v>
      </c>
      <c r="K129" s="3">
        <f t="shared" si="7"/>
        <v>-162.15789473684163</v>
      </c>
      <c r="Y129" s="7"/>
      <c r="Z129" s="7"/>
      <c r="AA129" s="8"/>
    </row>
    <row r="130" spans="4:34" x14ac:dyDescent="0.2">
      <c r="D130" s="7" t="s">
        <v>2889</v>
      </c>
      <c r="E130" s="3">
        <f t="shared" si="7"/>
        <v>253.19999999999982</v>
      </c>
      <c r="F130" s="3">
        <f t="shared" si="7"/>
        <v>-104.60000000000036</v>
      </c>
      <c r="G130" s="3">
        <f t="shared" si="7"/>
        <v>467.60000000000036</v>
      </c>
      <c r="H130" s="3">
        <f t="shared" si="7"/>
        <v>-351.40000000000055</v>
      </c>
      <c r="I130" s="3">
        <f t="shared" si="7"/>
        <v>39.200000000000728</v>
      </c>
      <c r="J130" s="3">
        <f t="shared" si="7"/>
        <v>-813.40000000000055</v>
      </c>
      <c r="K130" s="3">
        <f t="shared" si="7"/>
        <v>375.80000000000018</v>
      </c>
      <c r="Y130" s="7"/>
      <c r="Z130" s="7"/>
      <c r="AA130" s="8"/>
    </row>
    <row r="131" spans="4:34" x14ac:dyDescent="0.2">
      <c r="D131" s="7" t="s">
        <v>3022</v>
      </c>
      <c r="E131" s="3">
        <f t="shared" si="7"/>
        <v>524.1204819277109</v>
      </c>
      <c r="F131" s="3">
        <f t="shared" si="7"/>
        <v>-678.68674698795166</v>
      </c>
      <c r="G131" s="3">
        <f t="shared" si="7"/>
        <v>-12.63855421686776</v>
      </c>
      <c r="H131" s="3">
        <f t="shared" si="7"/>
        <v>-234.37349397590333</v>
      </c>
      <c r="I131" s="3">
        <f t="shared" si="7"/>
        <v>346.4096385542166</v>
      </c>
      <c r="J131" s="3">
        <f t="shared" si="7"/>
        <v>-100.48192771084314</v>
      </c>
      <c r="K131" s="3">
        <f t="shared" si="7"/>
        <v>-327.97590361445782</v>
      </c>
      <c r="Y131" s="7"/>
      <c r="Z131" s="7"/>
      <c r="AA131" s="8"/>
    </row>
    <row r="132" spans="4:34" x14ac:dyDescent="0.2">
      <c r="D132" s="7" t="s">
        <v>3029</v>
      </c>
      <c r="E132" s="3">
        <f t="shared" si="7"/>
        <v>-486.5</v>
      </c>
      <c r="F132" s="3">
        <f t="shared" si="7"/>
        <v>-312.5</v>
      </c>
      <c r="G132" s="3">
        <f t="shared" si="7"/>
        <v>460.5</v>
      </c>
      <c r="H132" s="3">
        <f t="shared" si="7"/>
        <v>470</v>
      </c>
      <c r="I132" s="3">
        <f t="shared" si="7"/>
        <v>150</v>
      </c>
      <c r="J132" s="3">
        <f t="shared" si="7"/>
        <v>-431</v>
      </c>
      <c r="K132" s="3">
        <f t="shared" si="7"/>
        <v>14</v>
      </c>
      <c r="Y132" s="7"/>
      <c r="Z132" s="7"/>
      <c r="AA132" s="8"/>
    </row>
    <row r="133" spans="4:34" x14ac:dyDescent="0.2">
      <c r="D133" s="7" t="s">
        <v>1288</v>
      </c>
      <c r="E133" s="3">
        <f t="shared" ref="E133:K142" si="8">E99-D99</f>
        <v>-64</v>
      </c>
      <c r="F133" s="3">
        <f t="shared" si="8"/>
        <v>-105</v>
      </c>
      <c r="G133" s="3">
        <f t="shared" si="8"/>
        <v>262</v>
      </c>
      <c r="H133" s="3">
        <f t="shared" si="8"/>
        <v>-94</v>
      </c>
      <c r="I133" s="3">
        <f t="shared" si="8"/>
        <v>381</v>
      </c>
      <c r="J133" s="3">
        <f t="shared" si="8"/>
        <v>82</v>
      </c>
      <c r="K133" s="3">
        <f t="shared" si="8"/>
        <v>-40</v>
      </c>
      <c r="Y133" s="7"/>
      <c r="Z133" s="7"/>
      <c r="AA133" s="8"/>
    </row>
    <row r="134" spans="4:34" x14ac:dyDescent="0.2">
      <c r="D134" s="7" t="s">
        <v>3028</v>
      </c>
      <c r="E134" s="3">
        <f t="shared" si="8"/>
        <v>604.25</v>
      </c>
      <c r="F134" s="3">
        <f t="shared" si="8"/>
        <v>170.75</v>
      </c>
      <c r="G134" s="3">
        <f t="shared" si="8"/>
        <v>-296.5</v>
      </c>
      <c r="H134" s="3">
        <f t="shared" si="8"/>
        <v>-175.25</v>
      </c>
      <c r="I134" s="3">
        <f t="shared" si="8"/>
        <v>722.75</v>
      </c>
      <c r="J134" s="3">
        <f t="shared" si="8"/>
        <v>-443.25</v>
      </c>
      <c r="K134" s="3">
        <f t="shared" si="8"/>
        <v>360.5</v>
      </c>
      <c r="Y134" s="7"/>
      <c r="Z134" s="7"/>
      <c r="AA134" s="8"/>
    </row>
    <row r="135" spans="4:34" x14ac:dyDescent="0.2">
      <c r="D135" s="7" t="s">
        <v>1305</v>
      </c>
      <c r="E135" s="3">
        <f t="shared" si="8"/>
        <v>338</v>
      </c>
      <c r="F135" s="3">
        <f t="shared" si="8"/>
        <v>3</v>
      </c>
      <c r="G135" s="3">
        <f t="shared" si="8"/>
        <v>-22</v>
      </c>
      <c r="H135" s="3">
        <f t="shared" si="8"/>
        <v>143</v>
      </c>
      <c r="I135" s="3">
        <f t="shared" si="8"/>
        <v>278</v>
      </c>
      <c r="J135" s="3">
        <f t="shared" si="8"/>
        <v>-540</v>
      </c>
      <c r="K135" s="3">
        <f t="shared" si="8"/>
        <v>98</v>
      </c>
      <c r="Y135" s="7"/>
      <c r="Z135" s="7"/>
      <c r="AA135" s="8"/>
    </row>
    <row r="136" spans="4:34" x14ac:dyDescent="0.2">
      <c r="D136" s="7" t="s">
        <v>3036</v>
      </c>
      <c r="E136" s="3">
        <f t="shared" si="8"/>
        <v>474.28571428571468</v>
      </c>
      <c r="F136" s="3">
        <f t="shared" si="8"/>
        <v>-309.54285714285743</v>
      </c>
      <c r="G136" s="3">
        <f t="shared" si="8"/>
        <v>-22.199999999999818</v>
      </c>
      <c r="H136" s="3">
        <f t="shared" si="8"/>
        <v>-327.25714285714275</v>
      </c>
      <c r="I136" s="3">
        <f t="shared" si="8"/>
        <v>449.82857142857119</v>
      </c>
      <c r="J136" s="3">
        <f t="shared" si="8"/>
        <v>104.65714285714284</v>
      </c>
      <c r="K136" s="3">
        <f t="shared" si="8"/>
        <v>-192.65714285714284</v>
      </c>
      <c r="Y136" s="120"/>
      <c r="Z136" s="120"/>
      <c r="AA136" s="121"/>
      <c r="AH136" s="3" t="s">
        <v>3443</v>
      </c>
    </row>
    <row r="137" spans="4:34" x14ac:dyDescent="0.2">
      <c r="D137" s="7" t="s">
        <v>3044</v>
      </c>
      <c r="E137" s="3">
        <f t="shared" si="8"/>
        <v>175.1493212669684</v>
      </c>
      <c r="F137" s="3">
        <f t="shared" si="8"/>
        <v>-303.08272859216231</v>
      </c>
      <c r="G137" s="3">
        <f t="shared" si="8"/>
        <v>46.384387717351274</v>
      </c>
      <c r="H137" s="3">
        <f t="shared" si="8"/>
        <v>-159.34012066364994</v>
      </c>
      <c r="I137" s="3">
        <f t="shared" si="8"/>
        <v>155.45384615384592</v>
      </c>
      <c r="J137" s="3">
        <f t="shared" si="8"/>
        <v>-355.0745098039215</v>
      </c>
      <c r="K137" s="3">
        <f t="shared" si="8"/>
        <v>189.43137254901922</v>
      </c>
    </row>
    <row r="138" spans="4:34" x14ac:dyDescent="0.2">
      <c r="D138" s="7" t="s">
        <v>3130</v>
      </c>
      <c r="E138" s="3">
        <f t="shared" si="8"/>
        <v>-523.5</v>
      </c>
      <c r="F138" s="3">
        <f t="shared" si="8"/>
        <v>217.5</v>
      </c>
      <c r="G138" s="3">
        <f t="shared" si="8"/>
        <v>581.66666666666697</v>
      </c>
      <c r="H138" s="3">
        <f t="shared" si="8"/>
        <v>-251.04545454545496</v>
      </c>
      <c r="I138" s="3">
        <f t="shared" si="8"/>
        <v>106.72727272727298</v>
      </c>
      <c r="J138" s="3">
        <f t="shared" si="8"/>
        <v>-814.63636363636306</v>
      </c>
      <c r="K138" s="3">
        <f t="shared" si="8"/>
        <v>229.63636363636306</v>
      </c>
    </row>
    <row r="139" spans="4:34" x14ac:dyDescent="0.2">
      <c r="D139" s="7" t="s">
        <v>3132</v>
      </c>
      <c r="E139" s="3">
        <f t="shared" si="8"/>
        <v>898.79310344827536</v>
      </c>
      <c r="F139" s="3">
        <f t="shared" si="8"/>
        <v>-354.03940886699456</v>
      </c>
      <c r="G139" s="3">
        <f t="shared" si="8"/>
        <v>420.53571428571377</v>
      </c>
      <c r="H139" s="3">
        <f t="shared" si="8"/>
        <v>-234.70320197044293</v>
      </c>
      <c r="I139" s="3">
        <f t="shared" si="8"/>
        <v>1302.8817733990145</v>
      </c>
      <c r="J139" s="3">
        <f t="shared" si="8"/>
        <v>-1225.3214285714284</v>
      </c>
      <c r="K139" s="3">
        <f t="shared" si="8"/>
        <v>410.10714285714312</v>
      </c>
    </row>
    <row r="140" spans="4:34" x14ac:dyDescent="0.2">
      <c r="D140" s="7" t="s">
        <v>3182</v>
      </c>
      <c r="E140" s="3">
        <f t="shared" si="8"/>
        <v>276</v>
      </c>
      <c r="F140" s="3">
        <f t="shared" si="8"/>
        <v>417.33333333333348</v>
      </c>
      <c r="G140" s="3">
        <f t="shared" si="8"/>
        <v>282.58333333333303</v>
      </c>
      <c r="H140" s="3">
        <f t="shared" si="8"/>
        <v>-842.66666666666652</v>
      </c>
      <c r="I140" s="3">
        <f t="shared" si="8"/>
        <v>892.91666666666652</v>
      </c>
      <c r="J140" s="3">
        <f t="shared" si="8"/>
        <v>-676.33333333333303</v>
      </c>
      <c r="K140" s="3">
        <f t="shared" si="8"/>
        <v>-122.66666666666697</v>
      </c>
    </row>
    <row r="141" spans="4:34" x14ac:dyDescent="0.2">
      <c r="D141" s="7" t="s">
        <v>3166</v>
      </c>
      <c r="E141" s="3">
        <f t="shared" si="8"/>
        <v>-20.5</v>
      </c>
      <c r="F141" s="3">
        <f t="shared" si="8"/>
        <v>-255.5</v>
      </c>
      <c r="G141" s="3">
        <f t="shared" si="8"/>
        <v>274.5</v>
      </c>
      <c r="H141" s="3">
        <f t="shared" si="8"/>
        <v>-411</v>
      </c>
      <c r="I141" s="3">
        <f t="shared" si="8"/>
        <v>519</v>
      </c>
      <c r="J141" s="3">
        <f t="shared" si="8"/>
        <v>-318</v>
      </c>
      <c r="K141" s="3">
        <f t="shared" si="8"/>
        <v>815</v>
      </c>
    </row>
    <row r="142" spans="4:34" x14ac:dyDescent="0.2">
      <c r="D142" s="7" t="s">
        <v>3169</v>
      </c>
      <c r="E142" s="3">
        <f t="shared" si="8"/>
        <v>792.66666666666697</v>
      </c>
      <c r="F142" s="3">
        <f t="shared" si="8"/>
        <v>-59.83333333333394</v>
      </c>
      <c r="G142" s="3">
        <f t="shared" si="8"/>
        <v>-448.83333333333303</v>
      </c>
      <c r="H142" s="3">
        <f t="shared" si="8"/>
        <v>-301</v>
      </c>
      <c r="I142" s="3">
        <f t="shared" si="8"/>
        <v>505.16666666666697</v>
      </c>
      <c r="J142" s="3">
        <f t="shared" si="8"/>
        <v>-188.66666666666697</v>
      </c>
      <c r="K142" s="3">
        <f t="shared" si="8"/>
        <v>164.16666666666697</v>
      </c>
    </row>
    <row r="144" spans="4:34" x14ac:dyDescent="0.2">
      <c r="E144" s="113" t="s">
        <v>3420</v>
      </c>
      <c r="F144" s="113" t="s">
        <v>3421</v>
      </c>
      <c r="G144" s="113" t="s">
        <v>3422</v>
      </c>
      <c r="H144" s="113" t="s">
        <v>3423</v>
      </c>
      <c r="I144" s="113" t="s">
        <v>3424</v>
      </c>
      <c r="J144" s="113" t="s">
        <v>3425</v>
      </c>
      <c r="K144" s="113" t="s">
        <v>3426</v>
      </c>
    </row>
    <row r="145" spans="4:11" x14ac:dyDescent="0.2">
      <c r="D145" s="7" t="s">
        <v>3407</v>
      </c>
      <c r="E145" s="3">
        <f>MEDIAN(E116:E142)</f>
        <v>276</v>
      </c>
      <c r="F145" s="3">
        <f t="shared" ref="F145:K145" si="9">MEDIAN(F116:F142)</f>
        <v>-59.83333333333394</v>
      </c>
      <c r="G145" s="3">
        <f t="shared" si="9"/>
        <v>282.58333333333303</v>
      </c>
      <c r="H145" s="3">
        <f t="shared" si="9"/>
        <v>-175.78461538461579</v>
      </c>
      <c r="I145" s="3">
        <f t="shared" si="9"/>
        <v>421.55319148936178</v>
      </c>
      <c r="J145" s="3">
        <f t="shared" si="9"/>
        <v>-318</v>
      </c>
      <c r="K145" s="3">
        <f t="shared" si="9"/>
        <v>84</v>
      </c>
    </row>
    <row r="146" spans="4:11" x14ac:dyDescent="0.2">
      <c r="D146" s="7" t="s">
        <v>3408</v>
      </c>
      <c r="E146" s="3">
        <f>PERCENTILE(E116:E142,0.75)</f>
        <v>501.79553508150275</v>
      </c>
      <c r="F146" s="3">
        <f t="shared" ref="F146:K146" si="10">PERCENTILE(F116:F142,0.75)</f>
        <v>135.39999999999986</v>
      </c>
      <c r="G146" s="3">
        <f t="shared" si="10"/>
        <v>464.05000000000018</v>
      </c>
      <c r="H146" s="3">
        <f t="shared" si="10"/>
        <v>-98.200000000000045</v>
      </c>
      <c r="I146" s="3">
        <f t="shared" si="10"/>
        <v>600.48684210526335</v>
      </c>
      <c r="J146" s="3">
        <f t="shared" si="10"/>
        <v>-153.13626373626403</v>
      </c>
      <c r="K146" s="3">
        <f t="shared" si="10"/>
        <v>295.06818181818153</v>
      </c>
    </row>
    <row r="147" spans="4:11" x14ac:dyDescent="0.2">
      <c r="D147" s="7" t="s">
        <v>3409</v>
      </c>
      <c r="E147" s="3">
        <f>MIN(E116:E142)</f>
        <v>-952.5</v>
      </c>
      <c r="F147" s="3">
        <f t="shared" ref="F147:K147" si="11">MIN(F116:F142)</f>
        <v>-678.68674698795166</v>
      </c>
      <c r="G147" s="3">
        <f t="shared" si="11"/>
        <v>-448.83333333333303</v>
      </c>
      <c r="H147" s="3">
        <f t="shared" si="11"/>
        <v>-1115.176470588236</v>
      </c>
      <c r="I147" s="3">
        <f t="shared" si="11"/>
        <v>-86.66666666666606</v>
      </c>
      <c r="J147" s="3">
        <f t="shared" si="11"/>
        <v>-1579.4999999999995</v>
      </c>
      <c r="K147" s="3">
        <f t="shared" si="11"/>
        <v>-459.28571428571468</v>
      </c>
    </row>
    <row r="148" spans="4:11" x14ac:dyDescent="0.2">
      <c r="D148" s="7" t="s">
        <v>3410</v>
      </c>
      <c r="E148" s="3">
        <f>MAX(E116:E142)</f>
        <v>898.79310344827536</v>
      </c>
      <c r="F148" s="3">
        <f t="shared" ref="F148:K148" si="12">MAX(F116:F142)</f>
        <v>417.33333333333348</v>
      </c>
      <c r="G148" s="3">
        <f t="shared" si="12"/>
        <v>920.16666666666652</v>
      </c>
      <c r="H148" s="3">
        <f t="shared" si="12"/>
        <v>508.66666666666697</v>
      </c>
      <c r="I148" s="3">
        <f t="shared" si="12"/>
        <v>1302.8817733990145</v>
      </c>
      <c r="J148" s="3">
        <f t="shared" si="12"/>
        <v>270.42857142857156</v>
      </c>
      <c r="K148" s="3">
        <f t="shared" si="12"/>
        <v>815</v>
      </c>
    </row>
    <row r="149" spans="4:11" x14ac:dyDescent="0.2">
      <c r="D149" s="7" t="s">
        <v>3411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</row>
    <row r="150" spans="4:11" x14ac:dyDescent="0.2">
      <c r="D150" s="7" t="s">
        <v>3412</v>
      </c>
      <c r="E150" s="3" t="str">
        <f>INDEX($D$116:$D$142,MATCH(E147,E$116:E$142,0),1)</f>
        <v>Cyprus</v>
      </c>
      <c r="F150" s="3" t="str">
        <f t="shared" ref="F150:K151" si="13">INDEX($D$116:$D$142,MATCH(F147,F$116:F$142,0),1)</f>
        <v>Italy</v>
      </c>
      <c r="G150" s="3" t="str">
        <f t="shared" si="13"/>
        <v>Slovakia</v>
      </c>
      <c r="H150" s="3" t="str">
        <f t="shared" si="13"/>
        <v>Bulgaria</v>
      </c>
      <c r="I150" s="3" t="str">
        <f t="shared" si="13"/>
        <v>Estonia</v>
      </c>
      <c r="J150" s="3" t="str">
        <f t="shared" si="13"/>
        <v>Austria</v>
      </c>
      <c r="K150" s="3" t="str">
        <f t="shared" si="13"/>
        <v>Finland</v>
      </c>
    </row>
    <row r="151" spans="4:11" x14ac:dyDescent="0.2">
      <c r="D151" s="7" t="s">
        <v>3413</v>
      </c>
      <c r="E151" s="3" t="str">
        <f>INDEX($D$116:$D$142,MATCH(E148,E$116:E$142,0),1)</f>
        <v>Romania</v>
      </c>
      <c r="F151" s="3" t="str">
        <f t="shared" si="13"/>
        <v>Sweden</v>
      </c>
      <c r="G151" s="3" t="str">
        <f t="shared" si="13"/>
        <v>Austria</v>
      </c>
      <c r="H151" s="3" t="str">
        <f t="shared" si="13"/>
        <v>Austria</v>
      </c>
      <c r="I151" s="3" t="str">
        <f t="shared" si="13"/>
        <v>Romania</v>
      </c>
      <c r="J151" s="3" t="str">
        <f t="shared" si="13"/>
        <v>Finland</v>
      </c>
      <c r="K151" s="3" t="str">
        <f t="shared" si="13"/>
        <v>Slovenia</v>
      </c>
    </row>
    <row r="152" spans="4:11" x14ac:dyDescent="0.2">
      <c r="D152" s="7" t="s">
        <v>3441</v>
      </c>
      <c r="E152" s="3">
        <f t="shared" ref="E152:K152" si="14">PERCENTILE(E116:E142,0.25)</f>
        <v>57.083333333333485</v>
      </c>
      <c r="F152" s="3">
        <f t="shared" si="14"/>
        <v>-279.29136429608116</v>
      </c>
      <c r="G152" s="3">
        <f t="shared" si="14"/>
        <v>16.872916750241757</v>
      </c>
      <c r="H152" s="3">
        <f t="shared" si="14"/>
        <v>-339.32857142857165</v>
      </c>
      <c r="I152" s="3">
        <f t="shared" si="14"/>
        <v>216.72692307692296</v>
      </c>
      <c r="J152" s="3">
        <f t="shared" si="14"/>
        <v>-646.90000000000009</v>
      </c>
      <c r="K152" s="3">
        <f t="shared" si="14"/>
        <v>-134.83333333333348</v>
      </c>
    </row>
    <row r="155" spans="4:11" x14ac:dyDescent="0.2">
      <c r="D155" s="7"/>
    </row>
    <row r="156" spans="4:11" x14ac:dyDescent="0.2">
      <c r="D156" s="7"/>
    </row>
    <row r="157" spans="4:11" x14ac:dyDescent="0.2">
      <c r="D157" s="122" t="s">
        <v>3442</v>
      </c>
    </row>
    <row r="159" spans="4:11" x14ac:dyDescent="0.2">
      <c r="D159" s="122" t="s">
        <v>3443</v>
      </c>
    </row>
  </sheetData>
  <pageMargins left="0.7" right="0.7" top="0.75" bottom="0.75" header="0.3" footer="0.3"/>
  <pageSetup paperSize="9"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599"/>
  <sheetViews>
    <sheetView zoomScale="70" zoomScaleNormal="70" workbookViewId="0">
      <selection activeCell="N21" sqref="N21"/>
    </sheetView>
  </sheetViews>
  <sheetFormatPr defaultColWidth="11.5703125" defaultRowHeight="12" x14ac:dyDescent="0.2"/>
  <cols>
    <col min="1" max="16384" width="11.5703125" style="2"/>
  </cols>
  <sheetData>
    <row r="1" spans="1:38" ht="12.75" thickBot="1" x14ac:dyDescent="0.25">
      <c r="G1" s="2" t="s">
        <v>3386</v>
      </c>
      <c r="H1" s="2" t="s">
        <v>3379</v>
      </c>
      <c r="I1" s="2" t="s">
        <v>3380</v>
      </c>
      <c r="J1" s="2" t="s">
        <v>3381</v>
      </c>
      <c r="K1" s="2" t="s">
        <v>3382</v>
      </c>
      <c r="L1" s="2" t="s">
        <v>3383</v>
      </c>
      <c r="M1" s="2" t="s">
        <v>3384</v>
      </c>
      <c r="N1" s="2" t="s">
        <v>3385</v>
      </c>
      <c r="V1" s="2">
        <f>COUNT(W4:W596)</f>
        <v>82</v>
      </c>
      <c r="W1" s="2">
        <f>W2*SQRT(COUNT(W4:W595)-2)/SQRT(1-W2^2)</f>
        <v>-2.2903432934461381</v>
      </c>
      <c r="X1" s="2">
        <f>X2*SQRT(COUNT(X4:X595)-2)/SQRT(1-X2^2)</f>
        <v>-2.2750324812473965</v>
      </c>
      <c r="Y1" s="2">
        <f>Y2*SQRT(COUNT(Y4:Y595)-2)/SQRT(1-Y2^2)</f>
        <v>-1.7218648201569664</v>
      </c>
      <c r="Z1" s="2">
        <f>Z2*SQRT(COUNT(Z4:Z595)-2)/SQRT(1-Z2^2)</f>
        <v>-3.2722460562633828</v>
      </c>
      <c r="AA1" s="2">
        <f>AA2*SQRT(COUNT(AA4:AA595)-2)/SQRT(1-AA2^2)</f>
        <v>-2.6781593668606183</v>
      </c>
      <c r="AC1" s="2">
        <f>AC2*SQRT(COUNT(AC4:AC595)-2)/SQRT(1-AC2^2)</f>
        <v>7.3835507133771143</v>
      </c>
      <c r="AD1" s="2">
        <f>AD2*SQRT(COUNT(AD4:AD595)-2)/SQRT(1-AD2^2)</f>
        <v>-5.9051627334696288</v>
      </c>
      <c r="AE1" s="2">
        <f>SUM(AE4:AE599)</f>
        <v>339</v>
      </c>
      <c r="AF1" s="2">
        <f>SUM(AF4:AF599)</f>
        <v>306</v>
      </c>
      <c r="AH1" s="2" t="s">
        <v>2561</v>
      </c>
    </row>
    <row r="2" spans="1:38" x14ac:dyDescent="0.2">
      <c r="A2" s="10" t="s">
        <v>0</v>
      </c>
      <c r="B2" s="11"/>
      <c r="C2" s="11"/>
      <c r="D2" s="11"/>
      <c r="E2" s="11"/>
      <c r="F2" s="12"/>
      <c r="G2" s="13"/>
      <c r="H2" s="13"/>
      <c r="I2" s="13"/>
      <c r="J2" s="13"/>
      <c r="K2" s="13"/>
      <c r="L2" s="13"/>
      <c r="M2" s="13"/>
      <c r="N2" s="13"/>
      <c r="O2" s="14"/>
      <c r="P2" s="15"/>
      <c r="Q2" s="15"/>
      <c r="R2" s="2">
        <v>2019</v>
      </c>
      <c r="S2" s="2">
        <v>2020</v>
      </c>
      <c r="W2" s="2">
        <f>CORREL($R$4:$R$595,W4:W595)</f>
        <v>-0.24806438253890151</v>
      </c>
      <c r="X2" s="2">
        <f>CORREL($R$4:$R$595,X4:X595)</f>
        <v>-0.24650717252244916</v>
      </c>
      <c r="Y2" s="2">
        <f>CORREL($R$4:$R$595,Y4:Y595)</f>
        <v>-0.18903928645151127</v>
      </c>
      <c r="Z2" s="2">
        <f>CORREL($R$4:$R$595,Z4:Z595)</f>
        <v>-0.34357703587241328</v>
      </c>
      <c r="AA2" s="2">
        <f>CORREL($R$4:$R$595,AA4:AA595)</f>
        <v>-0.28684452992470594</v>
      </c>
      <c r="AC2" s="2">
        <f>CORREL($R$4:$R$595,AC4:AC595)</f>
        <v>0.37220620720863323</v>
      </c>
      <c r="AD2" s="2">
        <f>CORREL($R$4:$R$595,AD4:AD595)</f>
        <v>-0.31984301951805388</v>
      </c>
      <c r="AG2" s="2" t="s">
        <v>2562</v>
      </c>
      <c r="AH2" s="2">
        <v>-3.7521636238256364</v>
      </c>
      <c r="AI2" s="2">
        <v>-3.2119583218711423</v>
      </c>
      <c r="AJ2" s="2">
        <v>-2.8958753260337402</v>
      </c>
      <c r="AK2" s="2">
        <v>-3.6239742022570871</v>
      </c>
      <c r="AL2" s="2">
        <v>-3.7905882736080456</v>
      </c>
    </row>
    <row r="3" spans="1:38" x14ac:dyDescent="0.2">
      <c r="A3" s="16" t="s">
        <v>2</v>
      </c>
      <c r="B3" s="17" t="s">
        <v>3</v>
      </c>
      <c r="C3" s="17" t="s">
        <v>4</v>
      </c>
      <c r="D3" s="17" t="s">
        <v>5</v>
      </c>
      <c r="E3" s="17" t="s">
        <v>6</v>
      </c>
      <c r="F3" s="17" t="s">
        <v>7</v>
      </c>
      <c r="G3" s="18" t="s">
        <v>8</v>
      </c>
      <c r="H3" s="18" t="s">
        <v>9</v>
      </c>
      <c r="I3" s="18" t="s">
        <v>10</v>
      </c>
      <c r="J3" s="18" t="s">
        <v>11</v>
      </c>
      <c r="K3" s="18" t="s">
        <v>12</v>
      </c>
      <c r="L3" s="18" t="s">
        <v>13</v>
      </c>
      <c r="M3" s="18" t="s">
        <v>14</v>
      </c>
      <c r="N3" s="18" t="s">
        <v>15</v>
      </c>
      <c r="O3" s="19" t="s">
        <v>16</v>
      </c>
      <c r="P3" s="20" t="s">
        <v>2563</v>
      </c>
      <c r="Q3" s="20" t="s">
        <v>2564</v>
      </c>
      <c r="R3" s="2" t="s">
        <v>2565</v>
      </c>
      <c r="T3" s="2" t="s">
        <v>2566</v>
      </c>
      <c r="U3" s="21" t="s">
        <v>2567</v>
      </c>
      <c r="V3" s="21" t="s">
        <v>2568</v>
      </c>
      <c r="W3" s="2" t="s">
        <v>2569</v>
      </c>
      <c r="X3" s="22" t="s">
        <v>2570</v>
      </c>
      <c r="Y3" s="22" t="s">
        <v>2571</v>
      </c>
      <c r="Z3" s="22" t="s">
        <v>2572</v>
      </c>
      <c r="AA3" s="23" t="s">
        <v>2573</v>
      </c>
      <c r="AC3" s="24" t="s">
        <v>3406</v>
      </c>
      <c r="AD3" s="24" t="s">
        <v>3414</v>
      </c>
      <c r="AE3" s="2" t="str">
        <f>CONCATENATE("count",AC3)</f>
        <v>countUnemployment rate, most recent year</v>
      </c>
      <c r="AF3" s="2" t="str">
        <f>CONCATENATE("count",AD3)</f>
        <v>countEmployment rate, most recent year</v>
      </c>
      <c r="AG3" s="2" t="s">
        <v>2575</v>
      </c>
      <c r="AH3" s="2">
        <v>-0.39533988993835778</v>
      </c>
      <c r="AI3" s="2">
        <v>-0.34571844172663757</v>
      </c>
      <c r="AJ3" s="2">
        <v>-0.31524224980121623</v>
      </c>
      <c r="AK3" s="2">
        <v>-0.38385338512125633</v>
      </c>
      <c r="AL3" s="2">
        <v>-0.39874746498814212</v>
      </c>
    </row>
    <row r="4" spans="1:38" x14ac:dyDescent="0.2">
      <c r="A4" s="25" t="s">
        <v>17</v>
      </c>
      <c r="B4" s="26" t="s">
        <v>18</v>
      </c>
      <c r="C4" s="26" t="s">
        <v>19</v>
      </c>
      <c r="D4" s="26">
        <v>2953118</v>
      </c>
      <c r="E4" s="26">
        <v>0</v>
      </c>
      <c r="F4" s="26">
        <v>0</v>
      </c>
      <c r="G4" s="27">
        <f>INDEX('0_Pivot &amp; Table 1 &amp; Table 2'!$A$70:$AM$765,MATCH($A4,'0_Pivot &amp; Table 1 &amp; Table 2'!$B$70:$B$765,0),MATCH(HHIdata_corr!G$1,'0_Pivot &amp; Table 1 &amp; Table 2'!$A$66:$AM$66,0))</f>
        <v>1485</v>
      </c>
      <c r="H4" s="27">
        <f>INDEX('0_Pivot &amp; Table 1 &amp; Table 2'!$A$70:$AM$765,MATCH($A4,'0_Pivot &amp; Table 1 &amp; Table 2'!$B$70:$B$765,0),MATCH(HHIdata_corr!H$1,'0_Pivot &amp; Table 1 &amp; Table 2'!$A$66:$AM$66,0))</f>
        <v>1231</v>
      </c>
      <c r="I4" s="27">
        <f>INDEX('0_Pivot &amp; Table 1 &amp; Table 2'!$A$70:$AM$765,MATCH($A4,'0_Pivot &amp; Table 1 &amp; Table 2'!$B$70:$B$765,0),MATCH(HHIdata_corr!I$1,'0_Pivot &amp; Table 1 &amp; Table 2'!$A$66:$AM$66,0))</f>
        <v>1539</v>
      </c>
      <c r="J4" s="27">
        <f>INDEX('0_Pivot &amp; Table 1 &amp; Table 2'!$A$70:$AM$765,MATCH($A4,'0_Pivot &amp; Table 1 &amp; Table 2'!$B$70:$B$765,0),MATCH(HHIdata_corr!J$1,'0_Pivot &amp; Table 1 &amp; Table 2'!$A$66:$AM$66,0))</f>
        <v>2246</v>
      </c>
      <c r="K4" s="27">
        <f>INDEX('0_Pivot &amp; Table 1 &amp; Table 2'!$A$70:$AM$765,MATCH($A4,'0_Pivot &amp; Table 1 &amp; Table 2'!$B$70:$B$765,0),MATCH(HHIdata_corr!K$1,'0_Pivot &amp; Table 1 &amp; Table 2'!$A$66:$AM$66,0))</f>
        <v>2304</v>
      </c>
      <c r="L4" s="27">
        <f>INDEX('0_Pivot &amp; Table 1 &amp; Table 2'!$A$70:$AM$765,MATCH($A4,'0_Pivot &amp; Table 1 &amp; Table 2'!$B$70:$B$765,0),MATCH(HHIdata_corr!L$1,'0_Pivot &amp; Table 1 &amp; Table 2'!$A$66:$AM$66,0))</f>
        <v>2207</v>
      </c>
      <c r="M4" s="27">
        <f>INDEX('0_Pivot &amp; Table 1 &amp; Table 2'!$A$70:$AM$765,MATCH($A4,'0_Pivot &amp; Table 1 &amp; Table 2'!$B$70:$B$765,0),MATCH(HHIdata_corr!M$1,'0_Pivot &amp; Table 1 &amp; Table 2'!$A$66:$AM$66,0))</f>
        <v>1346</v>
      </c>
      <c r="N4" s="27">
        <f>INDEX('0_Pivot &amp; Table 1 &amp; Table 2'!$A$70:$AM$765,MATCH($A4,'0_Pivot &amp; Table 1 &amp; Table 2'!$B$70:$B$765,0),MATCH(HHIdata_corr!N$1,'0_Pivot &amp; Table 1 &amp; Table 2'!$A$66:$AM$66,0))</f>
        <v>1376</v>
      </c>
      <c r="O4" s="28">
        <v>1492.8</v>
      </c>
      <c r="P4" s="29" t="s">
        <v>17</v>
      </c>
      <c r="Q4" s="29" t="s">
        <v>18</v>
      </c>
      <c r="R4" s="2">
        <f t="shared" ref="R4:R67" si="0">IF(AVERAGE(G4:J4)&gt;0,AVERAGE(G4:J4))</f>
        <v>1625.25</v>
      </c>
      <c r="S4" s="2">
        <f>IF(AVERAGE(K4:N4)&gt;0,AVERAGE(H4:K4))</f>
        <v>1830</v>
      </c>
      <c r="T4" s="2" t="str">
        <f>IF(R4&gt;7500,1,"")</f>
        <v/>
      </c>
      <c r="U4" s="2">
        <f>MATCH($Q4,'6.Indic_Percep'!$B$10:$B$141,0)</f>
        <v>94</v>
      </c>
      <c r="V4" s="2" t="e">
        <f>MATCH($P4,'5.Indic_LM'!$A$10:$A$732,0)</f>
        <v>#N/A</v>
      </c>
      <c r="W4" s="2">
        <f>IF(COUNT(INDEX('6.Indic_Percep'!$A$10:$AE$141,HHIdata_corr!$U4,MATCH(HHIdata_corr!W$3,'6.Indic_Percep'!$A$10:$AE$10,0)))=1,INDEX('6.Indic_Percep'!$A$10:$AE$141,HHIdata_corr!$U4,MATCH(HHIdata_corr!W$3,'6.Indic_Percep'!$A$10:$AE$10,0)),"")</f>
        <v>0.53021664766248577</v>
      </c>
      <c r="X4" s="2">
        <f>IF(COUNT(INDEX('6.Indic_Percep'!$A$10:$AE$141,HHIdata_corr!$U4,MATCH(HHIdata_corr!X$3,'6.Indic_Percep'!$A$10:$AE$10,0)))=1,INDEX('6.Indic_Percep'!$A$10:$AE$141,HHIdata_corr!$U4,MATCH(HHIdata_corr!X$3,'6.Indic_Percep'!$A$10:$AE$10,0)),"")</f>
        <v>0.82071713147410363</v>
      </c>
      <c r="Y4" s="2">
        <f>IF(COUNT(INDEX('6.Indic_Percep'!$A$10:$AE$141,HHIdata_corr!$U4,MATCH(HHIdata_corr!Y$3,'6.Indic_Percep'!$A$10:$AE$10,0)))=1,INDEX('6.Indic_Percep'!$A$10:$AE$141,HHIdata_corr!$U4,MATCH(HHIdata_corr!Y$3,'6.Indic_Percep'!$A$10:$AE$10,0)),"")</f>
        <v>0.11402508551881413</v>
      </c>
      <c r="Z4" s="2">
        <f>IF(COUNT(INDEX('6.Indic_Percep'!$A$10:$AH$141,HHIdata_corr!$U4,MATCH(HHIdata_corr!Z$3,'6.Indic_Percep'!$A$10:$AH$10,0)))=1,INDEX('6.Indic_Percep'!$A$10:$AH$141,HHIdata_corr!$U4,MATCH(HHIdata_corr!Z$3,'6.Indic_Percep'!$A$10:$AH$10,0)),"")</f>
        <v>0.43957503320053126</v>
      </c>
      <c r="AA4" s="2">
        <f>IF(COUNT(INDEX('6.Indic_Percep'!$A$10:$AH$141,HHIdata_corr!$U4,MATCH(HHIdata_corr!AA$3,'6.Indic_Percep'!$A$10:$AH$10,0)))=1,INDEX('6.Indic_Percep'!$A$10:$AH$141,HHIdata_corr!$U4,MATCH(HHIdata_corr!AA$3,'6.Indic_Percep'!$A$10:$AH$10,0)),"")</f>
        <v>0.47613347446398369</v>
      </c>
      <c r="AC4" s="30" t="str">
        <f>IF(COUNT(INDEX('5.Indic_LM'!$A$8:$AL$732,HHIdata_corr!$V4,MATCH(HHIdata_corr!AC$3,'5.Indic_LM'!$A$8:$AL$8,0)))=1,INDEX('5.Indic_LM'!$A$8:$AL$732,HHIdata_corr!$V4,MATCH(HHIdata_corr!AC$3,'5.Indic_LM'!$A$8:$AL$8,0))/100,"")</f>
        <v/>
      </c>
      <c r="AD4" s="30" t="str">
        <f>IF(COUNT(INDEX('5.Indic_LM'!$A$8:$AL$732,HHIdata_corr!$V4,MATCH(HHIdata_corr!AD$3,'5.Indic_LM'!$A$8:$AL$8,0)))=1,INDEX('5.Indic_LM'!$A$8:$AL$732,HHIdata_corr!$V4,MATCH(HHIdata_corr!AD$3,'5.Indic_LM'!$A$8:$AL$8,0))/100,"")</f>
        <v/>
      </c>
      <c r="AE4" s="2">
        <f>ROUNDDOWN(COUNT($R4,AC4)/2,0)</f>
        <v>0</v>
      </c>
      <c r="AF4" s="2">
        <f>ROUNDDOWN(COUNT($R4,AD4)/2,0)</f>
        <v>0</v>
      </c>
      <c r="AH4" s="2" t="s">
        <v>2569</v>
      </c>
      <c r="AI4" s="2" t="s">
        <v>2570</v>
      </c>
      <c r="AJ4" s="2" t="s">
        <v>2571</v>
      </c>
      <c r="AK4" s="2" t="s">
        <v>2572</v>
      </c>
      <c r="AL4" s="2" t="s">
        <v>2573</v>
      </c>
    </row>
    <row r="5" spans="1:38" x14ac:dyDescent="0.2">
      <c r="A5" s="25" t="s">
        <v>20</v>
      </c>
      <c r="B5" s="26" t="s">
        <v>21</v>
      </c>
      <c r="C5" s="26" t="s">
        <v>19</v>
      </c>
      <c r="D5" s="26">
        <v>649704</v>
      </c>
      <c r="E5" s="26">
        <v>0</v>
      </c>
      <c r="F5" s="26">
        <v>0</v>
      </c>
      <c r="G5" s="27">
        <f>INDEX('0_Pivot &amp; Table 1 &amp; Table 2'!$A$70:$AM$765,MATCH($A5,'0_Pivot &amp; Table 1 &amp; Table 2'!$B$70:$B$765,0),MATCH(HHIdata_corr!G$1,'0_Pivot &amp; Table 1 &amp; Table 2'!$A$66:$AM$66,0))</f>
        <v>2760</v>
      </c>
      <c r="H5" s="27">
        <f>INDEX('0_Pivot &amp; Table 1 &amp; Table 2'!$A$70:$AM$765,MATCH($A5,'0_Pivot &amp; Table 1 &amp; Table 2'!$B$70:$B$765,0),MATCH(HHIdata_corr!H$1,'0_Pivot &amp; Table 1 &amp; Table 2'!$A$66:$AM$66,0))</f>
        <v>2877</v>
      </c>
      <c r="I5" s="27">
        <f>INDEX('0_Pivot &amp; Table 1 &amp; Table 2'!$A$70:$AM$765,MATCH($A5,'0_Pivot &amp; Table 1 &amp; Table 2'!$B$70:$B$765,0),MATCH(HHIdata_corr!I$1,'0_Pivot &amp; Table 1 &amp; Table 2'!$A$66:$AM$66,0))</f>
        <v>3030</v>
      </c>
      <c r="J5" s="27">
        <f>INDEX('0_Pivot &amp; Table 1 &amp; Table 2'!$A$70:$AM$765,MATCH($A5,'0_Pivot &amp; Table 1 &amp; Table 2'!$B$70:$B$765,0),MATCH(HHIdata_corr!J$1,'0_Pivot &amp; Table 1 &amp; Table 2'!$A$66:$AM$66,0))</f>
        <v>3718</v>
      </c>
      <c r="K5" s="27">
        <f>INDEX('0_Pivot &amp; Table 1 &amp; Table 2'!$A$70:$AM$765,MATCH($A5,'0_Pivot &amp; Table 1 &amp; Table 2'!$B$70:$B$765,0),MATCH(HHIdata_corr!K$1,'0_Pivot &amp; Table 1 &amp; Table 2'!$A$66:$AM$66,0))</f>
        <v>4074</v>
      </c>
      <c r="L5" s="27">
        <f>INDEX('0_Pivot &amp; Table 1 &amp; Table 2'!$A$70:$AM$765,MATCH($A5,'0_Pivot &amp; Table 1 &amp; Table 2'!$B$70:$B$765,0),MATCH(HHIdata_corr!L$1,'0_Pivot &amp; Table 1 &amp; Table 2'!$A$66:$AM$66,0))</f>
        <v>4461</v>
      </c>
      <c r="M5" s="27">
        <f>INDEX('0_Pivot &amp; Table 1 &amp; Table 2'!$A$70:$AM$765,MATCH($A5,'0_Pivot &amp; Table 1 &amp; Table 2'!$B$70:$B$765,0),MATCH(HHIdata_corr!M$1,'0_Pivot &amp; Table 1 &amp; Table 2'!$A$66:$AM$66,0))</f>
        <v>2950</v>
      </c>
      <c r="N5" s="27">
        <f>INDEX('0_Pivot &amp; Table 1 &amp; Table 2'!$A$70:$AM$765,MATCH($A5,'0_Pivot &amp; Table 1 &amp; Table 2'!$B$70:$B$765,0),MATCH(HHIdata_corr!N$1,'0_Pivot &amp; Table 1 &amp; Table 2'!$A$66:$AM$66,0))</f>
        <v>2642</v>
      </c>
      <c r="O5" s="28">
        <v>2938.9</v>
      </c>
      <c r="P5" s="29" t="s">
        <v>20</v>
      </c>
      <c r="Q5" s="29" t="s">
        <v>21</v>
      </c>
      <c r="R5" s="2">
        <f t="shared" si="0"/>
        <v>3096.25</v>
      </c>
      <c r="S5" s="2">
        <f t="shared" ref="S5:S68" si="1">IF(AVERAGE(K5:N5)&gt;0,AVERAGE(H5:K5))</f>
        <v>3424.75</v>
      </c>
      <c r="T5" s="2" t="str">
        <f t="shared" ref="T5:T68" si="2">IF(R5&gt;7500,1,"")</f>
        <v/>
      </c>
      <c r="U5" s="2">
        <f>MATCH($Q5,'6.Indic_Percep'!$B$10:$B$141,0)</f>
        <v>95</v>
      </c>
      <c r="V5" s="2" t="e">
        <f>MATCH($P5,'5.Indic_LM'!$A$10:$A$732,0)</f>
        <v>#N/A</v>
      </c>
      <c r="W5" s="2">
        <f>IF(COUNT(INDEX('6.Indic_Percep'!$A$10:$AE$141,HHIdata_corr!$U5,MATCH(HHIdata_corr!W$3,'6.Indic_Percep'!$A$10:$AE$10,0)))=1,INDEX('6.Indic_Percep'!$A$10:$AE$141,HHIdata_corr!$U5,MATCH(HHIdata_corr!W$3,'6.Indic_Percep'!$A$10:$AE$10,0)),"")</f>
        <v>0.5307328605200945</v>
      </c>
      <c r="X5" s="2">
        <f>IF(COUNT(INDEX('6.Indic_Percep'!$A$10:$AE$141,HHIdata_corr!$U5,MATCH(HHIdata_corr!X$3,'6.Indic_Percep'!$A$10:$AE$10,0)))=1,INDEX('6.Indic_Percep'!$A$10:$AE$141,HHIdata_corr!$U5,MATCH(HHIdata_corr!X$3,'6.Indic_Percep'!$A$10:$AE$10,0)),"")</f>
        <v>0.8475033738191633</v>
      </c>
      <c r="Y5" s="2">
        <f>IF(COUNT(INDEX('6.Indic_Percep'!$A$10:$AE$141,HHIdata_corr!$U5,MATCH(HHIdata_corr!Y$3,'6.Indic_Percep'!$A$10:$AE$10,0)))=1,INDEX('6.Indic_Percep'!$A$10:$AE$141,HHIdata_corr!$U5,MATCH(HHIdata_corr!Y$3,'6.Indic_Percep'!$A$10:$AE$10,0)),"")</f>
        <v>9.9290780141843962E-2</v>
      </c>
      <c r="Z5" s="2">
        <f>IF(COUNT(INDEX('6.Indic_Percep'!$A$10:$AH$141,HHIdata_corr!$U5,MATCH(HHIdata_corr!Z$3,'6.Indic_Percep'!$A$10:$AH$10,0)))=1,INDEX('6.Indic_Percep'!$A$10:$AH$141,HHIdata_corr!$U5,MATCH(HHIdata_corr!Z$3,'6.Indic_Percep'!$A$10:$AH$10,0)),"")</f>
        <v>0.55465587044534415</v>
      </c>
      <c r="AA5" s="2">
        <f>IF(COUNT(INDEX('6.Indic_Percep'!$A$10:$AH$141,HHIdata_corr!$U5,MATCH(HHIdata_corr!AA$3,'6.Indic_Percep'!$A$10:$AH$10,0)))=1,INDEX('6.Indic_Percep'!$A$10:$AH$141,HHIdata_corr!$U5,MATCH(HHIdata_corr!AA$3,'6.Indic_Percep'!$A$10:$AH$10,0)),"")</f>
        <v>0.5080457212316114</v>
      </c>
      <c r="AC5" s="30" t="str">
        <f>IF(COUNT(INDEX('5.Indic_LM'!$A$8:$AL$732,HHIdata_corr!$V5,MATCH(HHIdata_corr!AC$3,'5.Indic_LM'!$A$8:$AL$8,0)))=1,INDEX('5.Indic_LM'!$A$8:$AL$732,HHIdata_corr!$V5,MATCH(HHIdata_corr!AC$3,'5.Indic_LM'!$A$8:$AL$8,0))/100,"")</f>
        <v/>
      </c>
      <c r="AD5" s="30" t="str">
        <f>IF(COUNT(INDEX('5.Indic_LM'!$A$8:$AL$732,HHIdata_corr!$V5,MATCH(HHIdata_corr!AD$3,'5.Indic_LM'!$A$8:$AL$8,0)))=1,INDEX('5.Indic_LM'!$A$8:$AL$732,HHIdata_corr!$V5,MATCH(HHIdata_corr!AD$3,'5.Indic_LM'!$A$8:$AL$8,0))/100,"")</f>
        <v/>
      </c>
      <c r="AE5" s="2">
        <f t="shared" ref="AE5:AE68" si="3">ROUNDDOWN(COUNT($R5,AC5)/2,0)</f>
        <v>0</v>
      </c>
      <c r="AF5" s="2">
        <f t="shared" ref="AF5:AF68" si="4">ROUNDDOWN(COUNT(R5,AD5)/2,0)</f>
        <v>0</v>
      </c>
    </row>
    <row r="6" spans="1:38" x14ac:dyDescent="0.2">
      <c r="A6" s="25" t="s">
        <v>22</v>
      </c>
      <c r="B6" s="26" t="s">
        <v>23</v>
      </c>
      <c r="C6" s="26" t="s">
        <v>19</v>
      </c>
      <c r="D6" s="26">
        <v>646280</v>
      </c>
      <c r="E6" s="26">
        <v>0</v>
      </c>
      <c r="F6" s="26">
        <v>0</v>
      </c>
      <c r="G6" s="27">
        <f>INDEX('0_Pivot &amp; Table 1 &amp; Table 2'!$A$70:$AM$765,MATCH($A6,'0_Pivot &amp; Table 1 &amp; Table 2'!$B$70:$B$765,0),MATCH(HHIdata_corr!G$1,'0_Pivot &amp; Table 1 &amp; Table 2'!$A$66:$AM$66,0))</f>
        <v>2645</v>
      </c>
      <c r="H6" s="27">
        <f>INDEX('0_Pivot &amp; Table 1 &amp; Table 2'!$A$70:$AM$765,MATCH($A6,'0_Pivot &amp; Table 1 &amp; Table 2'!$B$70:$B$765,0),MATCH(HHIdata_corr!H$1,'0_Pivot &amp; Table 1 &amp; Table 2'!$A$66:$AM$66,0))</f>
        <v>2851</v>
      </c>
      <c r="I6" s="27">
        <f>INDEX('0_Pivot &amp; Table 1 &amp; Table 2'!$A$70:$AM$765,MATCH($A6,'0_Pivot &amp; Table 1 &amp; Table 2'!$B$70:$B$765,0),MATCH(HHIdata_corr!I$1,'0_Pivot &amp; Table 1 &amp; Table 2'!$A$66:$AM$66,0))</f>
        <v>2822</v>
      </c>
      <c r="J6" s="27">
        <f>INDEX('0_Pivot &amp; Table 1 &amp; Table 2'!$A$70:$AM$765,MATCH($A6,'0_Pivot &amp; Table 1 &amp; Table 2'!$B$70:$B$765,0),MATCH(HHIdata_corr!J$1,'0_Pivot &amp; Table 1 &amp; Table 2'!$A$66:$AM$66,0))</f>
        <v>3324</v>
      </c>
      <c r="K6" s="27">
        <f>INDEX('0_Pivot &amp; Table 1 &amp; Table 2'!$A$70:$AM$765,MATCH($A6,'0_Pivot &amp; Table 1 &amp; Table 2'!$B$70:$B$765,0),MATCH(HHIdata_corr!K$1,'0_Pivot &amp; Table 1 &amp; Table 2'!$A$66:$AM$66,0))</f>
        <v>4056</v>
      </c>
      <c r="L6" s="27">
        <f>INDEX('0_Pivot &amp; Table 1 &amp; Table 2'!$A$70:$AM$765,MATCH($A6,'0_Pivot &amp; Table 1 &amp; Table 2'!$B$70:$B$765,0),MATCH(HHIdata_corr!L$1,'0_Pivot &amp; Table 1 &amp; Table 2'!$A$66:$AM$66,0))</f>
        <v>4357</v>
      </c>
      <c r="M6" s="27">
        <f>INDEX('0_Pivot &amp; Table 1 &amp; Table 2'!$A$70:$AM$765,MATCH($A6,'0_Pivot &amp; Table 1 &amp; Table 2'!$B$70:$B$765,0),MATCH(HHIdata_corr!M$1,'0_Pivot &amp; Table 1 &amp; Table 2'!$A$66:$AM$66,0))</f>
        <v>2684</v>
      </c>
      <c r="N6" s="27">
        <f>INDEX('0_Pivot &amp; Table 1 &amp; Table 2'!$A$70:$AM$765,MATCH($A6,'0_Pivot &amp; Table 1 &amp; Table 2'!$B$70:$B$765,0),MATCH(HHIdata_corr!N$1,'0_Pivot &amp; Table 1 &amp; Table 2'!$A$66:$AM$66,0))</f>
        <v>2966</v>
      </c>
      <c r="O6" s="28">
        <v>2879.8</v>
      </c>
      <c r="P6" s="29" t="s">
        <v>22</v>
      </c>
      <c r="Q6" s="29" t="s">
        <v>23</v>
      </c>
      <c r="R6" s="2">
        <f t="shared" si="0"/>
        <v>2910.5</v>
      </c>
      <c r="S6" s="2">
        <f t="shared" si="1"/>
        <v>3263.25</v>
      </c>
      <c r="T6" s="2" t="str">
        <f t="shared" si="2"/>
        <v/>
      </c>
      <c r="U6" s="2" t="e">
        <f>MATCH($Q6,'6.Indic_Percep'!$B$10:$B$141,0)</f>
        <v>#N/A</v>
      </c>
      <c r="V6" s="2" t="e">
        <f>MATCH($P6,'5.Indic_LM'!$A$10:$A$732,0)</f>
        <v>#N/A</v>
      </c>
      <c r="W6" s="2" t="str">
        <f>IF(COUNT(INDEX('6.Indic_Percep'!$A$10:$AE$141,HHIdata_corr!$U6,MATCH(HHIdata_corr!W$3,'6.Indic_Percep'!$A$10:$AE$10,0)))=1,INDEX('6.Indic_Percep'!$A$10:$AE$141,HHIdata_corr!$U6,MATCH(HHIdata_corr!W$3,'6.Indic_Percep'!$A$10:$AE$10,0)),"")</f>
        <v/>
      </c>
      <c r="X6" s="2" t="str">
        <f>IF(COUNT(INDEX('6.Indic_Percep'!$A$10:$AE$141,HHIdata_corr!$U6,MATCH(HHIdata_corr!X$3,'6.Indic_Percep'!$A$10:$AE$10,0)))=1,INDEX('6.Indic_Percep'!$A$10:$AE$141,HHIdata_corr!$U6,MATCH(HHIdata_corr!X$3,'6.Indic_Percep'!$A$10:$AE$10,0)),"")</f>
        <v/>
      </c>
      <c r="Y6" s="2" t="str">
        <f>IF(COUNT(INDEX('6.Indic_Percep'!$A$10:$AE$141,HHIdata_corr!$U6,MATCH(HHIdata_corr!Y$3,'6.Indic_Percep'!$A$10:$AE$10,0)))=1,INDEX('6.Indic_Percep'!$A$10:$AE$141,HHIdata_corr!$U6,MATCH(HHIdata_corr!Y$3,'6.Indic_Percep'!$A$10:$AE$10,0)),"")</f>
        <v/>
      </c>
      <c r="Z6" s="2" t="str">
        <f>IF(COUNT(INDEX('6.Indic_Percep'!$A$10:$AH$141,HHIdata_corr!$U6,MATCH(HHIdata_corr!Z$3,'6.Indic_Percep'!$A$10:$AH$10,0)))=1,INDEX('6.Indic_Percep'!$A$10:$AH$141,HHIdata_corr!$U6,MATCH(HHIdata_corr!Z$3,'6.Indic_Percep'!$A$10:$AH$10,0)),"")</f>
        <v/>
      </c>
      <c r="AA6" s="2" t="str">
        <f>IF(COUNT(INDEX('6.Indic_Percep'!$A$10:$AH$141,HHIdata_corr!$U6,MATCH(HHIdata_corr!AA$3,'6.Indic_Percep'!$A$10:$AH$10,0)))=1,INDEX('6.Indic_Percep'!$A$10:$AH$141,HHIdata_corr!$U6,MATCH(HHIdata_corr!AA$3,'6.Indic_Percep'!$A$10:$AH$10,0)),"")</f>
        <v/>
      </c>
      <c r="AC6" s="30" t="str">
        <f>IF(COUNT(INDEX('5.Indic_LM'!$A$8:$AL$732,HHIdata_corr!$V6,MATCH(HHIdata_corr!AC$3,'5.Indic_LM'!$A$8:$AL$8,0)))=1,INDEX('5.Indic_LM'!$A$8:$AL$732,HHIdata_corr!$V6,MATCH(HHIdata_corr!AC$3,'5.Indic_LM'!$A$8:$AL$8,0))/100,"")</f>
        <v/>
      </c>
      <c r="AD6" s="30" t="str">
        <f>IF(COUNT(INDEX('5.Indic_LM'!$A$8:$AL$732,HHIdata_corr!$V6,MATCH(HHIdata_corr!AD$3,'5.Indic_LM'!$A$8:$AL$8,0)))=1,INDEX('5.Indic_LM'!$A$8:$AL$732,HHIdata_corr!$V6,MATCH(HHIdata_corr!AD$3,'5.Indic_LM'!$A$8:$AL$8,0))/100,"")</f>
        <v/>
      </c>
      <c r="AE6" s="2">
        <f t="shared" si="3"/>
        <v>0</v>
      </c>
      <c r="AF6" s="2">
        <f t="shared" si="4"/>
        <v>0</v>
      </c>
    </row>
    <row r="7" spans="1:38" x14ac:dyDescent="0.2">
      <c r="A7" s="25" t="s">
        <v>24</v>
      </c>
      <c r="B7" s="26" t="s">
        <v>25</v>
      </c>
      <c r="C7" s="26" t="s">
        <v>19</v>
      </c>
      <c r="D7" s="26">
        <v>369528</v>
      </c>
      <c r="E7" s="26">
        <v>0</v>
      </c>
      <c r="F7" s="26">
        <v>0</v>
      </c>
      <c r="G7" s="27">
        <f>INDEX('0_Pivot &amp; Table 1 &amp; Table 2'!$A$70:$AM$765,MATCH($A7,'0_Pivot &amp; Table 1 &amp; Table 2'!$B$70:$B$765,0),MATCH(HHIdata_corr!G$1,'0_Pivot &amp; Table 1 &amp; Table 2'!$A$66:$AM$66,0))</f>
        <v>3756</v>
      </c>
      <c r="H7" s="27">
        <f>INDEX('0_Pivot &amp; Table 1 &amp; Table 2'!$A$70:$AM$765,MATCH($A7,'0_Pivot &amp; Table 1 &amp; Table 2'!$B$70:$B$765,0),MATCH(HHIdata_corr!H$1,'0_Pivot &amp; Table 1 &amp; Table 2'!$A$66:$AM$66,0))</f>
        <v>3986</v>
      </c>
      <c r="I7" s="27">
        <f>INDEX('0_Pivot &amp; Table 1 &amp; Table 2'!$A$70:$AM$765,MATCH($A7,'0_Pivot &amp; Table 1 &amp; Table 2'!$B$70:$B$765,0),MATCH(HHIdata_corr!I$1,'0_Pivot &amp; Table 1 &amp; Table 2'!$A$66:$AM$66,0))</f>
        <v>4074</v>
      </c>
      <c r="J7" s="27">
        <f>INDEX('0_Pivot &amp; Table 1 &amp; Table 2'!$A$70:$AM$765,MATCH($A7,'0_Pivot &amp; Table 1 &amp; Table 2'!$B$70:$B$765,0),MATCH(HHIdata_corr!J$1,'0_Pivot &amp; Table 1 &amp; Table 2'!$A$66:$AM$66,0))</f>
        <v>5325</v>
      </c>
      <c r="K7" s="27">
        <f>INDEX('0_Pivot &amp; Table 1 &amp; Table 2'!$A$70:$AM$765,MATCH($A7,'0_Pivot &amp; Table 1 &amp; Table 2'!$B$70:$B$765,0),MATCH(HHIdata_corr!K$1,'0_Pivot &amp; Table 1 &amp; Table 2'!$A$66:$AM$66,0))</f>
        <v>5900</v>
      </c>
      <c r="L7" s="27">
        <f>INDEX('0_Pivot &amp; Table 1 &amp; Table 2'!$A$70:$AM$765,MATCH($A7,'0_Pivot &amp; Table 1 &amp; Table 2'!$B$70:$B$765,0),MATCH(HHIdata_corr!L$1,'0_Pivot &amp; Table 1 &amp; Table 2'!$A$66:$AM$66,0))</f>
        <v>5850</v>
      </c>
      <c r="M7" s="27">
        <f>INDEX('0_Pivot &amp; Table 1 &amp; Table 2'!$A$70:$AM$765,MATCH($A7,'0_Pivot &amp; Table 1 &amp; Table 2'!$B$70:$B$765,0),MATCH(HHIdata_corr!M$1,'0_Pivot &amp; Table 1 &amp; Table 2'!$A$66:$AM$66,0))</f>
        <v>4004</v>
      </c>
      <c r="N7" s="27">
        <f>INDEX('0_Pivot &amp; Table 1 &amp; Table 2'!$A$70:$AM$765,MATCH($A7,'0_Pivot &amp; Table 1 &amp; Table 2'!$B$70:$B$765,0),MATCH(HHIdata_corr!N$1,'0_Pivot &amp; Table 1 &amp; Table 2'!$A$66:$AM$66,0))</f>
        <v>4656</v>
      </c>
      <c r="O7" s="28">
        <v>4274.5</v>
      </c>
      <c r="P7" s="29" t="s">
        <v>24</v>
      </c>
      <c r="Q7" s="29" t="s">
        <v>25</v>
      </c>
      <c r="R7" s="2">
        <f t="shared" si="0"/>
        <v>4285.25</v>
      </c>
      <c r="S7" s="2">
        <f t="shared" si="1"/>
        <v>4821.25</v>
      </c>
      <c r="T7" s="2" t="str">
        <f t="shared" si="2"/>
        <v/>
      </c>
      <c r="U7" s="2" t="e">
        <f>MATCH($Q7,'6.Indic_Percep'!$B$10:$B$141,0)</f>
        <v>#N/A</v>
      </c>
      <c r="V7" s="2" t="e">
        <f>MATCH($P7,'5.Indic_LM'!$A$10:$A$732,0)</f>
        <v>#N/A</v>
      </c>
      <c r="W7" s="2" t="str">
        <f>IF(COUNT(INDEX('6.Indic_Percep'!$A$10:$AE$141,HHIdata_corr!$U7,MATCH(HHIdata_corr!W$3,'6.Indic_Percep'!$A$10:$AE$10,0)))=1,INDEX('6.Indic_Percep'!$A$10:$AE$141,HHIdata_corr!$U7,MATCH(HHIdata_corr!W$3,'6.Indic_Percep'!$A$10:$AE$10,0)),"")</f>
        <v/>
      </c>
      <c r="X7" s="2" t="str">
        <f>IF(COUNT(INDEX('6.Indic_Percep'!$A$10:$AE$141,HHIdata_corr!$U7,MATCH(HHIdata_corr!X$3,'6.Indic_Percep'!$A$10:$AE$10,0)))=1,INDEX('6.Indic_Percep'!$A$10:$AE$141,HHIdata_corr!$U7,MATCH(HHIdata_corr!X$3,'6.Indic_Percep'!$A$10:$AE$10,0)),"")</f>
        <v/>
      </c>
      <c r="Y7" s="2" t="str">
        <f>IF(COUNT(INDEX('6.Indic_Percep'!$A$10:$AE$141,HHIdata_corr!$U7,MATCH(HHIdata_corr!Y$3,'6.Indic_Percep'!$A$10:$AE$10,0)))=1,INDEX('6.Indic_Percep'!$A$10:$AE$141,HHIdata_corr!$U7,MATCH(HHIdata_corr!Y$3,'6.Indic_Percep'!$A$10:$AE$10,0)),"")</f>
        <v/>
      </c>
      <c r="Z7" s="2" t="str">
        <f>IF(COUNT(INDEX('6.Indic_Percep'!$A$10:$AH$141,HHIdata_corr!$U7,MATCH(HHIdata_corr!Z$3,'6.Indic_Percep'!$A$10:$AH$10,0)))=1,INDEX('6.Indic_Percep'!$A$10:$AH$141,HHIdata_corr!$U7,MATCH(HHIdata_corr!Z$3,'6.Indic_Percep'!$A$10:$AH$10,0)),"")</f>
        <v/>
      </c>
      <c r="AA7" s="2" t="str">
        <f>IF(COUNT(INDEX('6.Indic_Percep'!$A$10:$AH$141,HHIdata_corr!$U7,MATCH(HHIdata_corr!AA$3,'6.Indic_Percep'!$A$10:$AH$10,0)))=1,INDEX('6.Indic_Percep'!$A$10:$AH$141,HHIdata_corr!$U7,MATCH(HHIdata_corr!AA$3,'6.Indic_Percep'!$A$10:$AH$10,0)),"")</f>
        <v/>
      </c>
      <c r="AC7" s="30" t="str">
        <f>IF(COUNT(INDEX('5.Indic_LM'!$A$8:$AL$732,HHIdata_corr!$V7,MATCH(HHIdata_corr!AC$3,'5.Indic_LM'!$A$8:$AL$8,0)))=1,INDEX('5.Indic_LM'!$A$8:$AL$732,HHIdata_corr!$V7,MATCH(HHIdata_corr!AC$3,'5.Indic_LM'!$A$8:$AL$8,0))/100,"")</f>
        <v/>
      </c>
      <c r="AD7" s="30" t="str">
        <f>IF(COUNT(INDEX('5.Indic_LM'!$A$8:$AL$732,HHIdata_corr!$V7,MATCH(HHIdata_corr!AD$3,'5.Indic_LM'!$A$8:$AL$8,0)))=1,INDEX('5.Indic_LM'!$A$8:$AL$732,HHIdata_corr!$V7,MATCH(HHIdata_corr!AD$3,'5.Indic_LM'!$A$8:$AL$8,0))/100,"")</f>
        <v/>
      </c>
      <c r="AE7" s="2">
        <f t="shared" si="3"/>
        <v>0</v>
      </c>
      <c r="AF7" s="2">
        <f t="shared" si="4"/>
        <v>0</v>
      </c>
    </row>
    <row r="8" spans="1:38" x14ac:dyDescent="0.2">
      <c r="A8" s="25" t="s">
        <v>26</v>
      </c>
      <c r="B8" s="26" t="s">
        <v>27</v>
      </c>
      <c r="C8" s="26" t="s">
        <v>19</v>
      </c>
      <c r="D8" s="26">
        <v>351215</v>
      </c>
      <c r="E8" s="26">
        <v>0</v>
      </c>
      <c r="F8" s="26">
        <v>0</v>
      </c>
      <c r="G8" s="27">
        <f>INDEX('0_Pivot &amp; Table 1 &amp; Table 2'!$A$70:$AM$765,MATCH($A8,'0_Pivot &amp; Table 1 &amp; Table 2'!$B$70:$B$765,0),MATCH(HHIdata_corr!G$1,'0_Pivot &amp; Table 1 &amp; Table 2'!$A$66:$AM$66,0))</f>
        <v>3362</v>
      </c>
      <c r="H8" s="27">
        <f>INDEX('0_Pivot &amp; Table 1 &amp; Table 2'!$A$70:$AM$765,MATCH($A8,'0_Pivot &amp; Table 1 &amp; Table 2'!$B$70:$B$765,0),MATCH(HHIdata_corr!H$1,'0_Pivot &amp; Table 1 &amp; Table 2'!$A$66:$AM$66,0))</f>
        <v>3591</v>
      </c>
      <c r="I8" s="27">
        <f>INDEX('0_Pivot &amp; Table 1 &amp; Table 2'!$A$70:$AM$765,MATCH($A8,'0_Pivot &amp; Table 1 &amp; Table 2'!$B$70:$B$765,0),MATCH(HHIdata_corr!I$1,'0_Pivot &amp; Table 1 &amp; Table 2'!$A$66:$AM$66,0))</f>
        <v>3575</v>
      </c>
      <c r="J8" s="27">
        <f>INDEX('0_Pivot &amp; Table 1 &amp; Table 2'!$A$70:$AM$765,MATCH($A8,'0_Pivot &amp; Table 1 &amp; Table 2'!$B$70:$B$765,0),MATCH(HHIdata_corr!J$1,'0_Pivot &amp; Table 1 &amp; Table 2'!$A$66:$AM$66,0))</f>
        <v>4544</v>
      </c>
      <c r="K8" s="27">
        <f>INDEX('0_Pivot &amp; Table 1 &amp; Table 2'!$A$70:$AM$765,MATCH($A8,'0_Pivot &amp; Table 1 &amp; Table 2'!$B$70:$B$765,0),MATCH(HHIdata_corr!K$1,'0_Pivot &amp; Table 1 &amp; Table 2'!$A$66:$AM$66,0))</f>
        <v>4796</v>
      </c>
      <c r="L8" s="27">
        <f>INDEX('0_Pivot &amp; Table 1 &amp; Table 2'!$A$70:$AM$765,MATCH($A8,'0_Pivot &amp; Table 1 &amp; Table 2'!$B$70:$B$765,0),MATCH(HHIdata_corr!L$1,'0_Pivot &amp; Table 1 &amp; Table 2'!$A$66:$AM$66,0))</f>
        <v>5275</v>
      </c>
      <c r="M8" s="27">
        <f>INDEX('0_Pivot &amp; Table 1 &amp; Table 2'!$A$70:$AM$765,MATCH($A8,'0_Pivot &amp; Table 1 &amp; Table 2'!$B$70:$B$765,0),MATCH(HHIdata_corr!M$1,'0_Pivot &amp; Table 1 &amp; Table 2'!$A$66:$AM$66,0))</f>
        <v>2809</v>
      </c>
      <c r="N8" s="27">
        <f>INDEX('0_Pivot &amp; Table 1 &amp; Table 2'!$A$70:$AM$765,MATCH($A8,'0_Pivot &amp; Table 1 &amp; Table 2'!$B$70:$B$765,0),MATCH(HHIdata_corr!N$1,'0_Pivot &amp; Table 1 &amp; Table 2'!$A$66:$AM$66,0))</f>
        <v>3227</v>
      </c>
      <c r="O8" s="28">
        <v>3411.3</v>
      </c>
      <c r="P8" s="29" t="s">
        <v>26</v>
      </c>
      <c r="Q8" s="29" t="s">
        <v>27</v>
      </c>
      <c r="R8" s="2">
        <f t="shared" si="0"/>
        <v>3768</v>
      </c>
      <c r="S8" s="2">
        <f t="shared" si="1"/>
        <v>4126.5</v>
      </c>
      <c r="T8" s="2" t="str">
        <f t="shared" si="2"/>
        <v/>
      </c>
      <c r="U8" s="2" t="e">
        <f>MATCH($Q8,'6.Indic_Percep'!$B$10:$B$141,0)</f>
        <v>#N/A</v>
      </c>
      <c r="V8" s="2" t="e">
        <f>MATCH($P8,'5.Indic_LM'!$A$10:$A$732,0)</f>
        <v>#N/A</v>
      </c>
      <c r="W8" s="2" t="str">
        <f>IF(COUNT(INDEX('6.Indic_Percep'!$A$10:$AE$141,HHIdata_corr!$U8,MATCH(HHIdata_corr!W$3,'6.Indic_Percep'!$A$10:$AE$10,0)))=1,INDEX('6.Indic_Percep'!$A$10:$AE$141,HHIdata_corr!$U8,MATCH(HHIdata_corr!W$3,'6.Indic_Percep'!$A$10:$AE$10,0)),"")</f>
        <v/>
      </c>
      <c r="X8" s="2" t="str">
        <f>IF(COUNT(INDEX('6.Indic_Percep'!$A$10:$AE$141,HHIdata_corr!$U8,MATCH(HHIdata_corr!X$3,'6.Indic_Percep'!$A$10:$AE$10,0)))=1,INDEX('6.Indic_Percep'!$A$10:$AE$141,HHIdata_corr!$U8,MATCH(HHIdata_corr!X$3,'6.Indic_Percep'!$A$10:$AE$10,0)),"")</f>
        <v/>
      </c>
      <c r="Y8" s="2" t="str">
        <f>IF(COUNT(INDEX('6.Indic_Percep'!$A$10:$AE$141,HHIdata_corr!$U8,MATCH(HHIdata_corr!Y$3,'6.Indic_Percep'!$A$10:$AE$10,0)))=1,INDEX('6.Indic_Percep'!$A$10:$AE$141,HHIdata_corr!$U8,MATCH(HHIdata_corr!Y$3,'6.Indic_Percep'!$A$10:$AE$10,0)),"")</f>
        <v/>
      </c>
      <c r="Z8" s="2" t="str">
        <f>IF(COUNT(INDEX('6.Indic_Percep'!$A$10:$AH$141,HHIdata_corr!$U8,MATCH(HHIdata_corr!Z$3,'6.Indic_Percep'!$A$10:$AH$10,0)))=1,INDEX('6.Indic_Percep'!$A$10:$AH$141,HHIdata_corr!$U8,MATCH(HHIdata_corr!Z$3,'6.Indic_Percep'!$A$10:$AH$10,0)),"")</f>
        <v/>
      </c>
      <c r="AA8" s="2" t="str">
        <f>IF(COUNT(INDEX('6.Indic_Percep'!$A$10:$AH$141,HHIdata_corr!$U8,MATCH(HHIdata_corr!AA$3,'6.Indic_Percep'!$A$10:$AH$10,0)))=1,INDEX('6.Indic_Percep'!$A$10:$AH$141,HHIdata_corr!$U8,MATCH(HHIdata_corr!AA$3,'6.Indic_Percep'!$A$10:$AH$10,0)),"")</f>
        <v/>
      </c>
      <c r="AC8" s="30" t="str">
        <f>IF(COUNT(INDEX('5.Indic_LM'!$A$8:$AL$732,HHIdata_corr!$V8,MATCH(HHIdata_corr!AC$3,'5.Indic_LM'!$A$8:$AL$8,0)))=1,INDEX('5.Indic_LM'!$A$8:$AL$732,HHIdata_corr!$V8,MATCH(HHIdata_corr!AC$3,'5.Indic_LM'!$A$8:$AL$8,0))/100,"")</f>
        <v/>
      </c>
      <c r="AD8" s="30" t="str">
        <f>IF(COUNT(INDEX('5.Indic_LM'!$A$8:$AL$732,HHIdata_corr!$V8,MATCH(HHIdata_corr!AD$3,'5.Indic_LM'!$A$8:$AL$8,0)))=1,INDEX('5.Indic_LM'!$A$8:$AL$732,HHIdata_corr!$V8,MATCH(HHIdata_corr!AD$3,'5.Indic_LM'!$A$8:$AL$8,0))/100,"")</f>
        <v/>
      </c>
      <c r="AE8" s="2">
        <f t="shared" si="3"/>
        <v>0</v>
      </c>
      <c r="AF8" s="2">
        <f t="shared" si="4"/>
        <v>0</v>
      </c>
    </row>
    <row r="9" spans="1:38" x14ac:dyDescent="0.2">
      <c r="A9" s="25" t="s">
        <v>28</v>
      </c>
      <c r="B9" s="26" t="s">
        <v>29</v>
      </c>
      <c r="C9" s="26" t="s">
        <v>19</v>
      </c>
      <c r="D9" s="26">
        <v>255079</v>
      </c>
      <c r="E9" s="26">
        <v>0</v>
      </c>
      <c r="F9" s="26">
        <v>0</v>
      </c>
      <c r="G9" s="27">
        <f>INDEX('0_Pivot &amp; Table 1 &amp; Table 2'!$A$70:$AM$765,MATCH($A9,'0_Pivot &amp; Table 1 &amp; Table 2'!$B$70:$B$765,0),MATCH(HHIdata_corr!G$1,'0_Pivot &amp; Table 1 &amp; Table 2'!$A$66:$AM$66,0))</f>
        <v>5433</v>
      </c>
      <c r="H9" s="27">
        <f>INDEX('0_Pivot &amp; Table 1 &amp; Table 2'!$A$70:$AM$765,MATCH($A9,'0_Pivot &amp; Table 1 &amp; Table 2'!$B$70:$B$765,0),MATCH(HHIdata_corr!H$1,'0_Pivot &amp; Table 1 &amp; Table 2'!$A$66:$AM$66,0))</f>
        <v>5775</v>
      </c>
      <c r="I9" s="27">
        <f>INDEX('0_Pivot &amp; Table 1 &amp; Table 2'!$A$70:$AM$765,MATCH($A9,'0_Pivot &amp; Table 1 &amp; Table 2'!$B$70:$B$765,0),MATCH(HHIdata_corr!I$1,'0_Pivot &amp; Table 1 &amp; Table 2'!$A$66:$AM$66,0))</f>
        <v>5644</v>
      </c>
      <c r="J9" s="27">
        <f>INDEX('0_Pivot &amp; Table 1 &amp; Table 2'!$A$70:$AM$765,MATCH($A9,'0_Pivot &amp; Table 1 &amp; Table 2'!$B$70:$B$765,0),MATCH(HHIdata_corr!J$1,'0_Pivot &amp; Table 1 &amp; Table 2'!$A$66:$AM$66,0))</f>
        <v>7048</v>
      </c>
      <c r="K9" s="27">
        <f>INDEX('0_Pivot &amp; Table 1 &amp; Table 2'!$A$70:$AM$765,MATCH($A9,'0_Pivot &amp; Table 1 &amp; Table 2'!$B$70:$B$765,0),MATCH(HHIdata_corr!K$1,'0_Pivot &amp; Table 1 &amp; Table 2'!$A$66:$AM$66,0))</f>
        <v>8127</v>
      </c>
      <c r="L9" s="27">
        <f>INDEX('0_Pivot &amp; Table 1 &amp; Table 2'!$A$70:$AM$765,MATCH($A9,'0_Pivot &amp; Table 1 &amp; Table 2'!$B$70:$B$765,0),MATCH(HHIdata_corr!L$1,'0_Pivot &amp; Table 1 &amp; Table 2'!$A$66:$AM$66,0))</f>
        <v>7219</v>
      </c>
      <c r="M9" s="27">
        <f>INDEX('0_Pivot &amp; Table 1 &amp; Table 2'!$A$70:$AM$765,MATCH($A9,'0_Pivot &amp; Table 1 &amp; Table 2'!$B$70:$B$765,0),MATCH(HHIdata_corr!M$1,'0_Pivot &amp; Table 1 &amp; Table 2'!$A$66:$AM$66,0))</f>
        <v>6099</v>
      </c>
      <c r="N9" s="27">
        <f>INDEX('0_Pivot &amp; Table 1 &amp; Table 2'!$A$70:$AM$765,MATCH($A9,'0_Pivot &amp; Table 1 &amp; Table 2'!$B$70:$B$765,0),MATCH(HHIdata_corr!N$1,'0_Pivot &amp; Table 1 &amp; Table 2'!$A$66:$AM$66,0))</f>
        <v>5529</v>
      </c>
      <c r="O9" s="28">
        <v>5934.9</v>
      </c>
      <c r="P9" s="29" t="s">
        <v>28</v>
      </c>
      <c r="Q9" s="29" t="s">
        <v>29</v>
      </c>
      <c r="R9" s="2">
        <f t="shared" si="0"/>
        <v>5975</v>
      </c>
      <c r="S9" s="2">
        <f t="shared" si="1"/>
        <v>6648.5</v>
      </c>
      <c r="T9" s="2" t="str">
        <f t="shared" si="2"/>
        <v/>
      </c>
      <c r="U9" s="2" t="e">
        <f>MATCH($Q9,'6.Indic_Percep'!$B$10:$B$141,0)</f>
        <v>#N/A</v>
      </c>
      <c r="V9" s="2" t="e">
        <f>MATCH($P9,'5.Indic_LM'!$A$10:$A$732,0)</f>
        <v>#N/A</v>
      </c>
      <c r="W9" s="2" t="str">
        <f>IF(COUNT(INDEX('6.Indic_Percep'!$A$10:$AE$141,HHIdata_corr!$U9,MATCH(HHIdata_corr!W$3,'6.Indic_Percep'!$A$10:$AE$10,0)))=1,INDEX('6.Indic_Percep'!$A$10:$AE$141,HHIdata_corr!$U9,MATCH(HHIdata_corr!W$3,'6.Indic_Percep'!$A$10:$AE$10,0)),"")</f>
        <v/>
      </c>
      <c r="X9" s="2" t="str">
        <f>IF(COUNT(INDEX('6.Indic_Percep'!$A$10:$AE$141,HHIdata_corr!$U9,MATCH(HHIdata_corr!X$3,'6.Indic_Percep'!$A$10:$AE$10,0)))=1,INDEX('6.Indic_Percep'!$A$10:$AE$141,HHIdata_corr!$U9,MATCH(HHIdata_corr!X$3,'6.Indic_Percep'!$A$10:$AE$10,0)),"")</f>
        <v/>
      </c>
      <c r="Y9" s="2" t="str">
        <f>IF(COUNT(INDEX('6.Indic_Percep'!$A$10:$AE$141,HHIdata_corr!$U9,MATCH(HHIdata_corr!Y$3,'6.Indic_Percep'!$A$10:$AE$10,0)))=1,INDEX('6.Indic_Percep'!$A$10:$AE$141,HHIdata_corr!$U9,MATCH(HHIdata_corr!Y$3,'6.Indic_Percep'!$A$10:$AE$10,0)),"")</f>
        <v/>
      </c>
      <c r="Z9" s="2" t="str">
        <f>IF(COUNT(INDEX('6.Indic_Percep'!$A$10:$AH$141,HHIdata_corr!$U9,MATCH(HHIdata_corr!Z$3,'6.Indic_Percep'!$A$10:$AH$10,0)))=1,INDEX('6.Indic_Percep'!$A$10:$AH$141,HHIdata_corr!$U9,MATCH(HHIdata_corr!Z$3,'6.Indic_Percep'!$A$10:$AH$10,0)),"")</f>
        <v/>
      </c>
      <c r="AA9" s="2" t="str">
        <f>IF(COUNT(INDEX('6.Indic_Percep'!$A$10:$AH$141,HHIdata_corr!$U9,MATCH(HHIdata_corr!AA$3,'6.Indic_Percep'!$A$10:$AH$10,0)))=1,INDEX('6.Indic_Percep'!$A$10:$AH$141,HHIdata_corr!$U9,MATCH(HHIdata_corr!AA$3,'6.Indic_Percep'!$A$10:$AH$10,0)),"")</f>
        <v/>
      </c>
      <c r="AC9" s="30" t="str">
        <f>IF(COUNT(INDEX('5.Indic_LM'!$A$8:$AL$732,HHIdata_corr!$V9,MATCH(HHIdata_corr!AC$3,'5.Indic_LM'!$A$8:$AL$8,0)))=1,INDEX('5.Indic_LM'!$A$8:$AL$732,HHIdata_corr!$V9,MATCH(HHIdata_corr!AC$3,'5.Indic_LM'!$A$8:$AL$8,0))/100,"")</f>
        <v/>
      </c>
      <c r="AD9" s="30" t="str">
        <f>IF(COUNT(INDEX('5.Indic_LM'!$A$8:$AL$732,HHIdata_corr!$V9,MATCH(HHIdata_corr!AD$3,'5.Indic_LM'!$A$8:$AL$8,0)))=1,INDEX('5.Indic_LM'!$A$8:$AL$732,HHIdata_corr!$V9,MATCH(HHIdata_corr!AD$3,'5.Indic_LM'!$A$8:$AL$8,0))/100,"")</f>
        <v/>
      </c>
      <c r="AE9" s="2">
        <f t="shared" si="3"/>
        <v>0</v>
      </c>
      <c r="AF9" s="2">
        <f t="shared" si="4"/>
        <v>0</v>
      </c>
    </row>
    <row r="10" spans="1:38" x14ac:dyDescent="0.2">
      <c r="A10" s="25" t="s">
        <v>30</v>
      </c>
      <c r="B10" s="26" t="s">
        <v>31</v>
      </c>
      <c r="C10" s="26" t="s">
        <v>32</v>
      </c>
      <c r="D10" s="26">
        <v>2688354</v>
      </c>
      <c r="E10" s="26" t="s">
        <v>33</v>
      </c>
      <c r="F10" s="26">
        <v>1147894</v>
      </c>
      <c r="G10" s="27">
        <f>INDEX('0_Pivot &amp; Table 1 &amp; Table 2'!$A$70:$AM$765,MATCH($A10,'0_Pivot &amp; Table 1 &amp; Table 2'!$B$70:$B$765,0),MATCH(HHIdata_corr!G$1,'0_Pivot &amp; Table 1 &amp; Table 2'!$A$66:$AM$66,0))</f>
        <v>1110</v>
      </c>
      <c r="H10" s="27">
        <f>INDEX('0_Pivot &amp; Table 1 &amp; Table 2'!$A$70:$AM$765,MATCH($A10,'0_Pivot &amp; Table 1 &amp; Table 2'!$B$70:$B$765,0),MATCH(HHIdata_corr!H$1,'0_Pivot &amp; Table 1 &amp; Table 2'!$A$66:$AM$66,0))</f>
        <v>1323</v>
      </c>
      <c r="I10" s="27">
        <f>INDEX('0_Pivot &amp; Table 1 &amp; Table 2'!$A$70:$AM$765,MATCH($A10,'0_Pivot &amp; Table 1 &amp; Table 2'!$B$70:$B$765,0),MATCH(HHIdata_corr!I$1,'0_Pivot &amp; Table 1 &amp; Table 2'!$A$66:$AM$66,0))</f>
        <v>1472</v>
      </c>
      <c r="J10" s="27">
        <f>INDEX('0_Pivot &amp; Table 1 &amp; Table 2'!$A$70:$AM$765,MATCH($A10,'0_Pivot &amp; Table 1 &amp; Table 2'!$B$70:$B$765,0),MATCH(HHIdata_corr!J$1,'0_Pivot &amp; Table 1 &amp; Table 2'!$A$66:$AM$66,0))</f>
        <v>1538</v>
      </c>
      <c r="K10" s="27">
        <f>INDEX('0_Pivot &amp; Table 1 &amp; Table 2'!$A$70:$AM$765,MATCH($A10,'0_Pivot &amp; Table 1 &amp; Table 2'!$B$70:$B$765,0),MATCH(HHIdata_corr!K$1,'0_Pivot &amp; Table 1 &amp; Table 2'!$A$66:$AM$66,0))</f>
        <v>1268</v>
      </c>
      <c r="L10" s="27">
        <f>INDEX('0_Pivot &amp; Table 1 &amp; Table 2'!$A$70:$AM$765,MATCH($A10,'0_Pivot &amp; Table 1 &amp; Table 2'!$B$70:$B$765,0),MATCH(HHIdata_corr!L$1,'0_Pivot &amp; Table 1 &amp; Table 2'!$A$66:$AM$66,0))</f>
        <v>1706</v>
      </c>
      <c r="M10" s="27">
        <f>INDEX('0_Pivot &amp; Table 1 &amp; Table 2'!$A$70:$AM$765,MATCH($A10,'0_Pivot &amp; Table 1 &amp; Table 2'!$B$70:$B$765,0),MATCH(HHIdata_corr!M$1,'0_Pivot &amp; Table 1 &amp; Table 2'!$A$66:$AM$66,0))</f>
        <v>1430</v>
      </c>
      <c r="N10" s="27">
        <f>INDEX('0_Pivot &amp; Table 1 &amp; Table 2'!$A$70:$AM$765,MATCH($A10,'0_Pivot &amp; Table 1 &amp; Table 2'!$B$70:$B$765,0),MATCH(HHIdata_corr!N$1,'0_Pivot &amp; Table 1 &amp; Table 2'!$A$66:$AM$66,0))</f>
        <v>1553</v>
      </c>
      <c r="O10" s="28">
        <v>1334.1</v>
      </c>
      <c r="P10" s="31" t="s">
        <v>2869</v>
      </c>
      <c r="Q10" s="24" t="s">
        <v>2576</v>
      </c>
      <c r="R10" s="2">
        <f t="shared" si="0"/>
        <v>1360.75</v>
      </c>
      <c r="S10" s="2">
        <f t="shared" si="1"/>
        <v>1400.25</v>
      </c>
      <c r="T10" s="2" t="str">
        <f t="shared" si="2"/>
        <v/>
      </c>
      <c r="U10" s="2">
        <f>MATCH($Q10,'6.Indic_Percep'!$B$10:$B$141,0)</f>
        <v>3</v>
      </c>
      <c r="V10" s="2">
        <f>MATCH($P10,'5.Indic_LM'!$A$10:$A$732,0)</f>
        <v>2</v>
      </c>
      <c r="W10" s="2">
        <f>IF(COUNT(INDEX('6.Indic_Percep'!$A$10:$AE$141,HHIdata_corr!$U10,MATCH(HHIdata_corr!W$3,'6.Indic_Percep'!$A$10:$AE$10,0)))=1,INDEX('6.Indic_Percep'!$A$10:$AE$141,HHIdata_corr!$U10,MATCH(HHIdata_corr!W$3,'6.Indic_Percep'!$A$10:$AE$10,0)),"")</f>
        <v>0.36353591160220999</v>
      </c>
      <c r="X10" s="2">
        <f>IF(COUNT(INDEX('6.Indic_Percep'!$A$10:$AE$141,HHIdata_corr!$U10,MATCH(HHIdata_corr!X$3,'6.Indic_Percep'!$A$10:$AE$10,0)))=1,INDEX('6.Indic_Percep'!$A$10:$AE$141,HHIdata_corr!$U10,MATCH(HHIdata_corr!X$3,'6.Indic_Percep'!$A$10:$AE$10,0)),"")</f>
        <v>0.75064935064935079</v>
      </c>
      <c r="Y10" s="2">
        <f>IF(COUNT(INDEX('6.Indic_Percep'!$A$10:$AE$141,HHIdata_corr!$U10,MATCH(HHIdata_corr!Y$3,'6.Indic_Percep'!$A$10:$AE$10,0)))=1,INDEX('6.Indic_Percep'!$A$10:$AE$141,HHIdata_corr!$U10,MATCH(HHIdata_corr!Y$3,'6.Indic_Percep'!$A$10:$AE$10,0)),"")</f>
        <v>0.10828729281767957</v>
      </c>
      <c r="Z10" s="2">
        <f>IF(COUNT(INDEX('6.Indic_Percep'!$A$10:$AH$141,HHIdata_corr!$U10,MATCH(HHIdata_corr!Z$3,'6.Indic_Percep'!$A$10:$AH$10,0)))=1,INDEX('6.Indic_Percep'!$A$10:$AH$141,HHIdata_corr!$U10,MATCH(HHIdata_corr!Z$3,'6.Indic_Percep'!$A$10:$AH$10,0)),"")</f>
        <v>0.29740259740259745</v>
      </c>
      <c r="AA10" s="2">
        <f>IF(COUNT(INDEX('6.Indic_Percep'!$A$10:$AH$141,HHIdata_corr!$U10,MATCH(HHIdata_corr!AA$3,'6.Indic_Percep'!$A$10:$AH$10,0)))=1,INDEX('6.Indic_Percep'!$A$10:$AH$141,HHIdata_corr!$U10,MATCH(HHIdata_corr!AA$3,'6.Indic_Percep'!$A$10:$AH$10,0)),"")</f>
        <v>0.37996878811795953</v>
      </c>
      <c r="AC10" s="30" t="str">
        <f>IF(COUNT(INDEX('5.Indic_LM'!$A$8:$AL$732,HHIdata_corr!$V10,MATCH(HHIdata_corr!AC$3,'5.Indic_LM'!$A$8:$AL$8,0)))=1,INDEX('5.Indic_LM'!$A$8:$AL$732,HHIdata_corr!$V10,MATCH(HHIdata_corr!AC$3,'5.Indic_LM'!$A$8:$AL$8,0))/100,"")</f>
        <v/>
      </c>
      <c r="AD10" s="30" t="str">
        <f>IF(COUNT(INDEX('5.Indic_LM'!$A$8:$AL$732,HHIdata_corr!$V10,MATCH(HHIdata_corr!AD$3,'5.Indic_LM'!$A$8:$AL$8,0)))=1,INDEX('5.Indic_LM'!$A$8:$AL$732,HHIdata_corr!$V10,MATCH(HHIdata_corr!AD$3,'5.Indic_LM'!$A$8:$AL$8,0))/100,"")</f>
        <v/>
      </c>
      <c r="AE10" s="2">
        <f t="shared" si="3"/>
        <v>0</v>
      </c>
      <c r="AF10" s="2">
        <f t="shared" si="4"/>
        <v>0</v>
      </c>
    </row>
    <row r="11" spans="1:38" x14ac:dyDescent="0.2">
      <c r="A11" s="25" t="s">
        <v>34</v>
      </c>
      <c r="B11" s="26" t="s">
        <v>35</v>
      </c>
      <c r="C11" s="26" t="s">
        <v>32</v>
      </c>
      <c r="D11" s="26">
        <v>1118480</v>
      </c>
      <c r="E11" s="26" t="s">
        <v>36</v>
      </c>
      <c r="F11" s="26">
        <v>487960</v>
      </c>
      <c r="G11" s="27">
        <f>INDEX('0_Pivot &amp; Table 1 &amp; Table 2'!$A$70:$AM$765,MATCH($A11,'0_Pivot &amp; Table 1 &amp; Table 2'!$B$70:$B$765,0),MATCH(HHIdata_corr!G$1,'0_Pivot &amp; Table 1 &amp; Table 2'!$A$66:$AM$66,0))</f>
        <v>1440</v>
      </c>
      <c r="H11" s="27">
        <f>INDEX('0_Pivot &amp; Table 1 &amp; Table 2'!$A$70:$AM$765,MATCH($A11,'0_Pivot &amp; Table 1 &amp; Table 2'!$B$70:$B$765,0),MATCH(HHIdata_corr!H$1,'0_Pivot &amp; Table 1 &amp; Table 2'!$A$66:$AM$66,0))</f>
        <v>1781</v>
      </c>
      <c r="I11" s="27">
        <f>INDEX('0_Pivot &amp; Table 1 &amp; Table 2'!$A$70:$AM$765,MATCH($A11,'0_Pivot &amp; Table 1 &amp; Table 2'!$B$70:$B$765,0),MATCH(HHIdata_corr!I$1,'0_Pivot &amp; Table 1 &amp; Table 2'!$A$66:$AM$66,0))</f>
        <v>1869</v>
      </c>
      <c r="J11" s="27">
        <f>INDEX('0_Pivot &amp; Table 1 &amp; Table 2'!$A$70:$AM$765,MATCH($A11,'0_Pivot &amp; Table 1 &amp; Table 2'!$B$70:$B$765,0),MATCH(HHIdata_corr!J$1,'0_Pivot &amp; Table 1 &amp; Table 2'!$A$66:$AM$66,0))</f>
        <v>2181</v>
      </c>
      <c r="K11" s="27">
        <f>INDEX('0_Pivot &amp; Table 1 &amp; Table 2'!$A$70:$AM$765,MATCH($A11,'0_Pivot &amp; Table 1 &amp; Table 2'!$B$70:$B$765,0),MATCH(HHIdata_corr!K$1,'0_Pivot &amp; Table 1 &amp; Table 2'!$A$66:$AM$66,0))</f>
        <v>2009</v>
      </c>
      <c r="L11" s="27">
        <f>INDEX('0_Pivot &amp; Table 1 &amp; Table 2'!$A$70:$AM$765,MATCH($A11,'0_Pivot &amp; Table 1 &amp; Table 2'!$B$70:$B$765,0),MATCH(HHIdata_corr!L$1,'0_Pivot &amp; Table 1 &amp; Table 2'!$A$66:$AM$66,0))</f>
        <v>2309</v>
      </c>
      <c r="M11" s="27">
        <f>INDEX('0_Pivot &amp; Table 1 &amp; Table 2'!$A$70:$AM$765,MATCH($A11,'0_Pivot &amp; Table 1 &amp; Table 2'!$B$70:$B$765,0),MATCH(HHIdata_corr!M$1,'0_Pivot &amp; Table 1 &amp; Table 2'!$A$66:$AM$66,0))</f>
        <v>2168</v>
      </c>
      <c r="N11" s="27">
        <f>INDEX('0_Pivot &amp; Table 1 &amp; Table 2'!$A$70:$AM$765,MATCH($A11,'0_Pivot &amp; Table 1 &amp; Table 2'!$B$70:$B$765,0),MATCH(HHIdata_corr!N$1,'0_Pivot &amp; Table 1 &amp; Table 2'!$A$66:$AM$66,0))</f>
        <v>2032</v>
      </c>
      <c r="O11" s="28">
        <v>1794</v>
      </c>
      <c r="P11" s="29" t="s">
        <v>34</v>
      </c>
      <c r="Q11" s="29" t="s">
        <v>35</v>
      </c>
      <c r="R11" s="2">
        <f t="shared" si="0"/>
        <v>1817.75</v>
      </c>
      <c r="S11" s="2">
        <f t="shared" si="1"/>
        <v>1960</v>
      </c>
      <c r="T11" s="2" t="str">
        <f t="shared" si="2"/>
        <v/>
      </c>
      <c r="U11" s="2">
        <f>MATCH($Q11,'6.Indic_Percep'!$B$10:$B$141,0)</f>
        <v>4</v>
      </c>
      <c r="V11" s="2">
        <f>MATCH($P11,'5.Indic_LM'!$A$10:$A$732,0)</f>
        <v>3</v>
      </c>
      <c r="W11" s="2">
        <f>IF(COUNT(INDEX('6.Indic_Percep'!$A$10:$AE$141,HHIdata_corr!$U11,MATCH(HHIdata_corr!W$3,'6.Indic_Percep'!$A$10:$AE$10,0)))=1,INDEX('6.Indic_Percep'!$A$10:$AE$141,HHIdata_corr!$U11,MATCH(HHIdata_corr!W$3,'6.Indic_Percep'!$A$10:$AE$10,0)),"")</f>
        <v>0.61366181410974241</v>
      </c>
      <c r="X11" s="2">
        <f>IF(COUNT(INDEX('6.Indic_Percep'!$A$10:$AE$141,HHIdata_corr!$U11,MATCH(HHIdata_corr!X$3,'6.Indic_Percep'!$A$10:$AE$10,0)))=1,INDEX('6.Indic_Percep'!$A$10:$AE$141,HHIdata_corr!$U11,MATCH(HHIdata_corr!X$3,'6.Indic_Percep'!$A$10:$AE$10,0)),"")</f>
        <v>0.80311614730878178</v>
      </c>
      <c r="Y11" s="2">
        <f>IF(COUNT(INDEX('6.Indic_Percep'!$A$10:$AE$141,HHIdata_corr!$U11,MATCH(HHIdata_corr!Y$3,'6.Indic_Percep'!$A$10:$AE$10,0)))=1,INDEX('6.Indic_Percep'!$A$10:$AE$141,HHIdata_corr!$U11,MATCH(HHIdata_corr!Y$3,'6.Indic_Percep'!$A$10:$AE$10,0)),"")</f>
        <v>0.15901455767077266</v>
      </c>
      <c r="Z11" s="2">
        <f>IF(COUNT(INDEX('6.Indic_Percep'!$A$10:$AH$141,HHIdata_corr!$U11,MATCH(HHIdata_corr!Z$3,'6.Indic_Percep'!$A$10:$AH$10,0)))=1,INDEX('6.Indic_Percep'!$A$10:$AH$141,HHIdata_corr!$U11,MATCH(HHIdata_corr!Z$3,'6.Indic_Percep'!$A$10:$AH$10,0)),"")</f>
        <v>0.46883852691218125</v>
      </c>
      <c r="AA11" s="2">
        <f>IF(COUNT(INDEX('6.Indic_Percep'!$A$10:$AH$141,HHIdata_corr!$U11,MATCH(HHIdata_corr!AA$3,'6.Indic_Percep'!$A$10:$AH$10,0)))=1,INDEX('6.Indic_Percep'!$A$10:$AH$141,HHIdata_corr!$U11,MATCH(HHIdata_corr!AA$3,'6.Indic_Percep'!$A$10:$AH$10,0)),"")</f>
        <v>0.51115776150036951</v>
      </c>
      <c r="AC11" s="30">
        <f>IF(COUNT(INDEX('5.Indic_LM'!$A$8:$AL$732,HHIdata_corr!$V11,MATCH(HHIdata_corr!AC$3,'5.Indic_LM'!$A$8:$AL$8,0)))=1,INDEX('5.Indic_LM'!$A$8:$AL$732,HHIdata_corr!$V11,MATCH(HHIdata_corr!AC$3,'5.Indic_LM'!$A$8:$AL$8,0))/100,"")</f>
        <v>6.0170777814154308E-2</v>
      </c>
      <c r="AD11" s="30">
        <f>IF(COUNT(INDEX('5.Indic_LM'!$A$8:$AL$732,HHIdata_corr!$V11,MATCH(HHIdata_corr!AD$3,'5.Indic_LM'!$A$8:$AL$8,0)))=1,INDEX('5.Indic_LM'!$A$8:$AL$732,HHIdata_corr!$V11,MATCH(HHIdata_corr!AD$3,'5.Indic_LM'!$A$8:$AL$8,0))/100,"")</f>
        <v>0.49221714549772488</v>
      </c>
      <c r="AE11" s="2">
        <f t="shared" si="3"/>
        <v>1</v>
      </c>
      <c r="AF11" s="2">
        <f t="shared" si="4"/>
        <v>1</v>
      </c>
    </row>
    <row r="12" spans="1:38" x14ac:dyDescent="0.2">
      <c r="A12" s="25" t="s">
        <v>37</v>
      </c>
      <c r="B12" s="26" t="s">
        <v>38</v>
      </c>
      <c r="C12" s="26" t="s">
        <v>32</v>
      </c>
      <c r="D12" s="26">
        <v>618244</v>
      </c>
      <c r="E12" s="26" t="s">
        <v>39</v>
      </c>
      <c r="F12" s="26">
        <v>249440</v>
      </c>
      <c r="G12" s="27">
        <f>INDEX('0_Pivot &amp; Table 1 &amp; Table 2'!$A$70:$AM$765,MATCH($A12,'0_Pivot &amp; Table 1 &amp; Table 2'!$B$70:$B$765,0),MATCH(HHIdata_corr!G$1,'0_Pivot &amp; Table 1 &amp; Table 2'!$A$66:$AM$66,0))</f>
        <v>2184</v>
      </c>
      <c r="H12" s="27">
        <f>INDEX('0_Pivot &amp; Table 1 &amp; Table 2'!$A$70:$AM$765,MATCH($A12,'0_Pivot &amp; Table 1 &amp; Table 2'!$B$70:$B$765,0),MATCH(HHIdata_corr!H$1,'0_Pivot &amp; Table 1 &amp; Table 2'!$A$66:$AM$66,0))</f>
        <v>2145</v>
      </c>
      <c r="I12" s="27">
        <f>INDEX('0_Pivot &amp; Table 1 &amp; Table 2'!$A$70:$AM$765,MATCH($A12,'0_Pivot &amp; Table 1 &amp; Table 2'!$B$70:$B$765,0),MATCH(HHIdata_corr!I$1,'0_Pivot &amp; Table 1 &amp; Table 2'!$A$66:$AM$66,0))</f>
        <v>2228</v>
      </c>
      <c r="J12" s="27">
        <f>INDEX('0_Pivot &amp; Table 1 &amp; Table 2'!$A$70:$AM$765,MATCH($A12,'0_Pivot &amp; Table 1 &amp; Table 2'!$B$70:$B$765,0),MATCH(HHIdata_corr!J$1,'0_Pivot &amp; Table 1 &amp; Table 2'!$A$66:$AM$66,0))</f>
        <v>2079</v>
      </c>
      <c r="K12" s="27">
        <f>INDEX('0_Pivot &amp; Table 1 &amp; Table 2'!$A$70:$AM$765,MATCH($A12,'0_Pivot &amp; Table 1 &amp; Table 2'!$B$70:$B$765,0),MATCH(HHIdata_corr!K$1,'0_Pivot &amp; Table 1 &amp; Table 2'!$A$66:$AM$66,0))</f>
        <v>2317</v>
      </c>
      <c r="L12" s="27">
        <f>INDEX('0_Pivot &amp; Table 1 &amp; Table 2'!$A$70:$AM$765,MATCH($A12,'0_Pivot &amp; Table 1 &amp; Table 2'!$B$70:$B$765,0),MATCH(HHIdata_corr!L$1,'0_Pivot &amp; Table 1 &amp; Table 2'!$A$66:$AM$66,0))</f>
        <v>2535</v>
      </c>
      <c r="M12" s="27">
        <f>INDEX('0_Pivot &amp; Table 1 &amp; Table 2'!$A$70:$AM$765,MATCH($A12,'0_Pivot &amp; Table 1 &amp; Table 2'!$B$70:$B$765,0),MATCH(HHIdata_corr!M$1,'0_Pivot &amp; Table 1 &amp; Table 2'!$A$66:$AM$66,0))</f>
        <v>2377</v>
      </c>
      <c r="N12" s="27">
        <f>INDEX('0_Pivot &amp; Table 1 &amp; Table 2'!$A$70:$AM$765,MATCH($A12,'0_Pivot &amp; Table 1 &amp; Table 2'!$B$70:$B$765,0),MATCH(HHIdata_corr!N$1,'0_Pivot &amp; Table 1 &amp; Table 2'!$A$66:$AM$66,0))</f>
        <v>2317</v>
      </c>
      <c r="O12" s="28">
        <v>2053.6</v>
      </c>
      <c r="P12" s="29" t="s">
        <v>37</v>
      </c>
      <c r="Q12" s="29" t="s">
        <v>38</v>
      </c>
      <c r="R12" s="2">
        <f t="shared" si="0"/>
        <v>2159</v>
      </c>
      <c r="S12" s="2">
        <f t="shared" si="1"/>
        <v>2192.25</v>
      </c>
      <c r="T12" s="2" t="str">
        <f t="shared" si="2"/>
        <v/>
      </c>
      <c r="U12" s="2" t="e">
        <f>MATCH($Q12,'6.Indic_Percep'!$B$10:$B$141,0)</f>
        <v>#N/A</v>
      </c>
      <c r="V12" s="2">
        <f>MATCH($P12,'5.Indic_LM'!$A$10:$A$732,0)</f>
        <v>4</v>
      </c>
      <c r="W12" s="2" t="str">
        <f>IF(COUNT(INDEX('6.Indic_Percep'!$A$10:$AE$141,HHIdata_corr!$U12,MATCH(HHIdata_corr!W$3,'6.Indic_Percep'!$A$10:$AE$10,0)))=1,INDEX('6.Indic_Percep'!$A$10:$AE$141,HHIdata_corr!$U12,MATCH(HHIdata_corr!W$3,'6.Indic_Percep'!$A$10:$AE$10,0)),"")</f>
        <v/>
      </c>
      <c r="X12" s="2" t="str">
        <f>IF(COUNT(INDEX('6.Indic_Percep'!$A$10:$AE$141,HHIdata_corr!$U12,MATCH(HHIdata_corr!X$3,'6.Indic_Percep'!$A$10:$AE$10,0)))=1,INDEX('6.Indic_Percep'!$A$10:$AE$141,HHIdata_corr!$U12,MATCH(HHIdata_corr!X$3,'6.Indic_Percep'!$A$10:$AE$10,0)),"")</f>
        <v/>
      </c>
      <c r="Y12" s="2" t="str">
        <f>IF(COUNT(INDEX('6.Indic_Percep'!$A$10:$AE$141,HHIdata_corr!$U12,MATCH(HHIdata_corr!Y$3,'6.Indic_Percep'!$A$10:$AE$10,0)))=1,INDEX('6.Indic_Percep'!$A$10:$AE$141,HHIdata_corr!$U12,MATCH(HHIdata_corr!Y$3,'6.Indic_Percep'!$A$10:$AE$10,0)),"")</f>
        <v/>
      </c>
      <c r="Z12" s="2" t="str">
        <f>IF(COUNT(INDEX('6.Indic_Percep'!$A$10:$AH$141,HHIdata_corr!$U12,MATCH(HHIdata_corr!Z$3,'6.Indic_Percep'!$A$10:$AH$10,0)))=1,INDEX('6.Indic_Percep'!$A$10:$AH$141,HHIdata_corr!$U12,MATCH(HHIdata_corr!Z$3,'6.Indic_Percep'!$A$10:$AH$10,0)),"")</f>
        <v/>
      </c>
      <c r="AA12" s="2" t="str">
        <f>IF(COUNT(INDEX('6.Indic_Percep'!$A$10:$AH$141,HHIdata_corr!$U12,MATCH(HHIdata_corr!AA$3,'6.Indic_Percep'!$A$10:$AH$10,0)))=1,INDEX('6.Indic_Percep'!$A$10:$AH$141,HHIdata_corr!$U12,MATCH(HHIdata_corr!AA$3,'6.Indic_Percep'!$A$10:$AH$10,0)),"")</f>
        <v/>
      </c>
      <c r="AC12" s="30">
        <f>IF(COUNT(INDEX('5.Indic_LM'!$A$8:$AL$732,HHIdata_corr!$V12,MATCH(HHIdata_corr!AC$3,'5.Indic_LM'!$A$8:$AL$8,0)))=1,INDEX('5.Indic_LM'!$A$8:$AL$732,HHIdata_corr!$V12,MATCH(HHIdata_corr!AC$3,'5.Indic_LM'!$A$8:$AL$8,0))/100,"")</f>
        <v>8.4610599933443331E-2</v>
      </c>
      <c r="AD12" s="30">
        <f>IF(COUNT(INDEX('5.Indic_LM'!$A$8:$AL$732,HHIdata_corr!$V12,MATCH(HHIdata_corr!AD$3,'5.Indic_LM'!$A$8:$AL$8,0)))=1,INDEX('5.Indic_LM'!$A$8:$AL$732,HHIdata_corr!$V12,MATCH(HHIdata_corr!AD$3,'5.Indic_LM'!$A$8:$AL$8,0))/100,"")</f>
        <v>0.48075623707415494</v>
      </c>
      <c r="AE12" s="2">
        <f t="shared" si="3"/>
        <v>1</v>
      </c>
      <c r="AF12" s="2">
        <f t="shared" si="4"/>
        <v>1</v>
      </c>
    </row>
    <row r="13" spans="1:38" x14ac:dyDescent="0.2">
      <c r="A13" s="25" t="s">
        <v>40</v>
      </c>
      <c r="B13" s="26" t="s">
        <v>41</v>
      </c>
      <c r="C13" s="26" t="s">
        <v>32</v>
      </c>
      <c r="D13" s="26">
        <v>489716</v>
      </c>
      <c r="E13" s="26" t="s">
        <v>42</v>
      </c>
      <c r="F13" s="26">
        <v>189986</v>
      </c>
      <c r="G13" s="27">
        <f>INDEX('0_Pivot &amp; Table 1 &amp; Table 2'!$A$70:$AM$765,MATCH($A13,'0_Pivot &amp; Table 1 &amp; Table 2'!$B$70:$B$765,0),MATCH(HHIdata_corr!G$1,'0_Pivot &amp; Table 1 &amp; Table 2'!$A$66:$AM$66,0))</f>
        <v>3153</v>
      </c>
      <c r="H13" s="27">
        <f>INDEX('0_Pivot &amp; Table 1 &amp; Table 2'!$A$70:$AM$765,MATCH($A13,'0_Pivot &amp; Table 1 &amp; Table 2'!$B$70:$B$765,0),MATCH(HHIdata_corr!H$1,'0_Pivot &amp; Table 1 &amp; Table 2'!$A$66:$AM$66,0))</f>
        <v>3425</v>
      </c>
      <c r="I13" s="27">
        <f>INDEX('0_Pivot &amp; Table 1 &amp; Table 2'!$A$70:$AM$765,MATCH($A13,'0_Pivot &amp; Table 1 &amp; Table 2'!$B$70:$B$765,0),MATCH(HHIdata_corr!I$1,'0_Pivot &amp; Table 1 &amp; Table 2'!$A$66:$AM$66,0))</f>
        <v>3449</v>
      </c>
      <c r="J13" s="27">
        <f>INDEX('0_Pivot &amp; Table 1 &amp; Table 2'!$A$70:$AM$765,MATCH($A13,'0_Pivot &amp; Table 1 &amp; Table 2'!$B$70:$B$765,0),MATCH(HHIdata_corr!J$1,'0_Pivot &amp; Table 1 &amp; Table 2'!$A$66:$AM$66,0))</f>
        <v>3910</v>
      </c>
      <c r="K13" s="27">
        <f>INDEX('0_Pivot &amp; Table 1 &amp; Table 2'!$A$70:$AM$765,MATCH($A13,'0_Pivot &amp; Table 1 &amp; Table 2'!$B$70:$B$765,0),MATCH(HHIdata_corr!K$1,'0_Pivot &amp; Table 1 &amp; Table 2'!$A$66:$AM$66,0))</f>
        <v>3740</v>
      </c>
      <c r="L13" s="27">
        <f>INDEX('0_Pivot &amp; Table 1 &amp; Table 2'!$A$70:$AM$765,MATCH($A13,'0_Pivot &amp; Table 1 &amp; Table 2'!$B$70:$B$765,0),MATCH(HHIdata_corr!L$1,'0_Pivot &amp; Table 1 &amp; Table 2'!$A$66:$AM$66,0))</f>
        <v>4150</v>
      </c>
      <c r="M13" s="27">
        <f>INDEX('0_Pivot &amp; Table 1 &amp; Table 2'!$A$70:$AM$765,MATCH($A13,'0_Pivot &amp; Table 1 &amp; Table 2'!$B$70:$B$765,0),MATCH(HHIdata_corr!M$1,'0_Pivot &amp; Table 1 &amp; Table 2'!$A$66:$AM$66,0))</f>
        <v>3953</v>
      </c>
      <c r="N13" s="27">
        <f>INDEX('0_Pivot &amp; Table 1 &amp; Table 2'!$A$70:$AM$765,MATCH($A13,'0_Pivot &amp; Table 1 &amp; Table 2'!$B$70:$B$765,0),MATCH(HHIdata_corr!N$1,'0_Pivot &amp; Table 1 &amp; Table 2'!$A$66:$AM$66,0))</f>
        <v>3822</v>
      </c>
      <c r="O13" s="28">
        <v>3667.5</v>
      </c>
      <c r="P13" s="31" t="s">
        <v>2870</v>
      </c>
      <c r="Q13" s="29" t="s">
        <v>41</v>
      </c>
      <c r="R13" s="2">
        <f t="shared" si="0"/>
        <v>3484.25</v>
      </c>
      <c r="S13" s="2">
        <f t="shared" si="1"/>
        <v>3631</v>
      </c>
      <c r="T13" s="2" t="str">
        <f t="shared" si="2"/>
        <v/>
      </c>
      <c r="U13" s="2" t="e">
        <f>MATCH($Q13,'6.Indic_Percep'!$B$10:$B$141,0)</f>
        <v>#N/A</v>
      </c>
      <c r="V13" s="2">
        <f>MATCH($P13,'5.Indic_LM'!$A$10:$A$732,0)</f>
        <v>5</v>
      </c>
      <c r="W13" s="2" t="str">
        <f>IF(COUNT(INDEX('6.Indic_Percep'!$A$10:$AE$141,HHIdata_corr!$U13,MATCH(HHIdata_corr!W$3,'6.Indic_Percep'!$A$10:$AE$10,0)))=1,INDEX('6.Indic_Percep'!$A$10:$AE$141,HHIdata_corr!$U13,MATCH(HHIdata_corr!W$3,'6.Indic_Percep'!$A$10:$AE$10,0)),"")</f>
        <v/>
      </c>
      <c r="X13" s="2" t="str">
        <f>IF(COUNT(INDEX('6.Indic_Percep'!$A$10:$AE$141,HHIdata_corr!$U13,MATCH(HHIdata_corr!X$3,'6.Indic_Percep'!$A$10:$AE$10,0)))=1,INDEX('6.Indic_Percep'!$A$10:$AE$141,HHIdata_corr!$U13,MATCH(HHIdata_corr!X$3,'6.Indic_Percep'!$A$10:$AE$10,0)),"")</f>
        <v/>
      </c>
      <c r="Y13" s="2" t="str">
        <f>IF(COUNT(INDEX('6.Indic_Percep'!$A$10:$AE$141,HHIdata_corr!$U13,MATCH(HHIdata_corr!Y$3,'6.Indic_Percep'!$A$10:$AE$10,0)))=1,INDEX('6.Indic_Percep'!$A$10:$AE$141,HHIdata_corr!$U13,MATCH(HHIdata_corr!Y$3,'6.Indic_Percep'!$A$10:$AE$10,0)),"")</f>
        <v/>
      </c>
      <c r="Z13" s="2" t="str">
        <f>IF(COUNT(INDEX('6.Indic_Percep'!$A$10:$AH$141,HHIdata_corr!$U13,MATCH(HHIdata_corr!Z$3,'6.Indic_Percep'!$A$10:$AH$10,0)))=1,INDEX('6.Indic_Percep'!$A$10:$AH$141,HHIdata_corr!$U13,MATCH(HHIdata_corr!Z$3,'6.Indic_Percep'!$A$10:$AH$10,0)),"")</f>
        <v/>
      </c>
      <c r="AA13" s="2" t="str">
        <f>IF(COUNT(INDEX('6.Indic_Percep'!$A$10:$AH$141,HHIdata_corr!$U13,MATCH(HHIdata_corr!AA$3,'6.Indic_Percep'!$A$10:$AH$10,0)))=1,INDEX('6.Indic_Percep'!$A$10:$AH$141,HHIdata_corr!$U13,MATCH(HHIdata_corr!AA$3,'6.Indic_Percep'!$A$10:$AH$10,0)),"")</f>
        <v/>
      </c>
      <c r="AC13" s="30">
        <f>IF(COUNT(INDEX('5.Indic_LM'!$A$8:$AL$732,HHIdata_corr!$V13,MATCH(HHIdata_corr!AC$3,'5.Indic_LM'!$A$8:$AL$8,0)))=1,INDEX('5.Indic_LM'!$A$8:$AL$732,HHIdata_corr!$V13,MATCH(HHIdata_corr!AC$3,'5.Indic_LM'!$A$8:$AL$8,0))/100,"")</f>
        <v>5.1418149028608903E-2</v>
      </c>
      <c r="AD13" s="30">
        <f>IF(COUNT(INDEX('5.Indic_LM'!$A$8:$AL$732,HHIdata_corr!$V13,MATCH(HHIdata_corr!AD$3,'5.Indic_LM'!$A$8:$AL$8,0)))=1,INDEX('5.Indic_LM'!$A$8:$AL$732,HHIdata_corr!$V13,MATCH(HHIdata_corr!AD$3,'5.Indic_LM'!$A$8:$AL$8,0))/100,"")</f>
        <v>0.48932568243298624</v>
      </c>
      <c r="AE13" s="2">
        <f t="shared" si="3"/>
        <v>1</v>
      </c>
      <c r="AF13" s="2">
        <f t="shared" si="4"/>
        <v>1</v>
      </c>
    </row>
    <row r="14" spans="1:38" x14ac:dyDescent="0.2">
      <c r="A14" s="25" t="s">
        <v>43</v>
      </c>
      <c r="B14" s="26" t="s">
        <v>44</v>
      </c>
      <c r="C14" s="26" t="s">
        <v>32</v>
      </c>
      <c r="D14" s="26">
        <v>752663</v>
      </c>
      <c r="E14" s="26" t="s">
        <v>45</v>
      </c>
      <c r="F14" s="26">
        <v>306765</v>
      </c>
      <c r="G14" s="27">
        <f>INDEX('0_Pivot &amp; Table 1 &amp; Table 2'!$A$70:$AM$765,MATCH($A14,'0_Pivot &amp; Table 1 &amp; Table 2'!$B$70:$B$765,0),MATCH(HHIdata_corr!G$1,'0_Pivot &amp; Table 1 &amp; Table 2'!$A$66:$AM$66,0))</f>
        <v>2487</v>
      </c>
      <c r="H14" s="27">
        <f>INDEX('0_Pivot &amp; Table 1 &amp; Table 2'!$A$70:$AM$765,MATCH($A14,'0_Pivot &amp; Table 1 &amp; Table 2'!$B$70:$B$765,0),MATCH(HHIdata_corr!H$1,'0_Pivot &amp; Table 1 &amp; Table 2'!$A$66:$AM$66,0))</f>
        <v>2559</v>
      </c>
      <c r="I14" s="27">
        <f>INDEX('0_Pivot &amp; Table 1 &amp; Table 2'!$A$70:$AM$765,MATCH($A14,'0_Pivot &amp; Table 1 &amp; Table 2'!$B$70:$B$765,0),MATCH(HHIdata_corr!I$1,'0_Pivot &amp; Table 1 &amp; Table 2'!$A$66:$AM$66,0))</f>
        <v>2625</v>
      </c>
      <c r="J14" s="27">
        <f>INDEX('0_Pivot &amp; Table 1 &amp; Table 2'!$A$70:$AM$765,MATCH($A14,'0_Pivot &amp; Table 1 &amp; Table 2'!$B$70:$B$765,0),MATCH(HHIdata_corr!J$1,'0_Pivot &amp; Table 1 &amp; Table 2'!$A$66:$AM$66,0))</f>
        <v>2890</v>
      </c>
      <c r="K14" s="27">
        <f>INDEX('0_Pivot &amp; Table 1 &amp; Table 2'!$A$70:$AM$765,MATCH($A14,'0_Pivot &amp; Table 1 &amp; Table 2'!$B$70:$B$765,0),MATCH(HHIdata_corr!K$1,'0_Pivot &amp; Table 1 &amp; Table 2'!$A$66:$AM$66,0))</f>
        <v>2855</v>
      </c>
      <c r="L14" s="27">
        <f>INDEX('0_Pivot &amp; Table 1 &amp; Table 2'!$A$70:$AM$765,MATCH($A14,'0_Pivot &amp; Table 1 &amp; Table 2'!$B$70:$B$765,0),MATCH(HHIdata_corr!L$1,'0_Pivot &amp; Table 1 &amp; Table 2'!$A$66:$AM$66,0))</f>
        <v>2871</v>
      </c>
      <c r="M14" s="27">
        <f>INDEX('0_Pivot &amp; Table 1 &amp; Table 2'!$A$70:$AM$765,MATCH($A14,'0_Pivot &amp; Table 1 &amp; Table 2'!$B$70:$B$765,0),MATCH(HHIdata_corr!M$1,'0_Pivot &amp; Table 1 &amp; Table 2'!$A$66:$AM$66,0))</f>
        <v>2568</v>
      </c>
      <c r="N14" s="27">
        <f>INDEX('0_Pivot &amp; Table 1 &amp; Table 2'!$A$70:$AM$765,MATCH($A14,'0_Pivot &amp; Table 1 &amp; Table 2'!$B$70:$B$765,0),MATCH(HHIdata_corr!N$1,'0_Pivot &amp; Table 1 &amp; Table 2'!$A$66:$AM$66,0))</f>
        <v>2719</v>
      </c>
      <c r="O14" s="28">
        <v>2626.8</v>
      </c>
      <c r="P14" s="31" t="s">
        <v>2872</v>
      </c>
      <c r="Q14" s="32" t="s">
        <v>2577</v>
      </c>
      <c r="R14" s="2">
        <f t="shared" si="0"/>
        <v>2640.25</v>
      </c>
      <c r="S14" s="2">
        <f t="shared" si="1"/>
        <v>2732.25</v>
      </c>
      <c r="T14" s="2" t="str">
        <f t="shared" si="2"/>
        <v/>
      </c>
      <c r="U14" s="2">
        <f>MATCH($Q14,'6.Indic_Percep'!$B$10:$B$141,0)</f>
        <v>5</v>
      </c>
      <c r="V14" s="2">
        <f>MATCH($P14,'5.Indic_LM'!$A$10:$A$732,0)</f>
        <v>6</v>
      </c>
      <c r="W14" s="2">
        <f>IF(COUNT(INDEX('6.Indic_Percep'!$A$10:$AE$141,HHIdata_corr!$U14,MATCH(HHIdata_corr!W$3,'6.Indic_Percep'!$A$10:$AE$10,0)))=1,INDEX('6.Indic_Percep'!$A$10:$AE$141,HHIdata_corr!$U14,MATCH(HHIdata_corr!W$3,'6.Indic_Percep'!$A$10:$AE$10,0)),"")</f>
        <v>0.31763417305585978</v>
      </c>
      <c r="X14" s="2">
        <f>IF(COUNT(INDEX('6.Indic_Percep'!$A$10:$AE$141,HHIdata_corr!$U14,MATCH(HHIdata_corr!X$3,'6.Indic_Percep'!$A$10:$AE$10,0)))=1,INDEX('6.Indic_Percep'!$A$10:$AE$141,HHIdata_corr!$U14,MATCH(HHIdata_corr!X$3,'6.Indic_Percep'!$A$10:$AE$10,0)),"")</f>
        <v>0.76653171390013497</v>
      </c>
      <c r="Y14" s="2">
        <f>IF(COUNT(INDEX('6.Indic_Percep'!$A$10:$AE$141,HHIdata_corr!$U14,MATCH(HHIdata_corr!Y$3,'6.Indic_Percep'!$A$10:$AE$10,0)))=1,INDEX('6.Indic_Percep'!$A$10:$AE$141,HHIdata_corr!$U14,MATCH(HHIdata_corr!Y$3,'6.Indic_Percep'!$A$10:$AE$10,0)),"")</f>
        <v>4.2716319824753553E-2</v>
      </c>
      <c r="Z14" s="2">
        <f>IF(COUNT(INDEX('6.Indic_Percep'!$A$10:$AH$141,HHIdata_corr!$U14,MATCH(HHIdata_corr!Z$3,'6.Indic_Percep'!$A$10:$AH$10,0)))=1,INDEX('6.Indic_Percep'!$A$10:$AH$141,HHIdata_corr!$U14,MATCH(HHIdata_corr!Z$3,'6.Indic_Percep'!$A$10:$AH$10,0)),"")</f>
        <v>0.29554655870445345</v>
      </c>
      <c r="AA14" s="2">
        <f>IF(COUNT(INDEX('6.Indic_Percep'!$A$10:$AH$141,HHIdata_corr!$U14,MATCH(HHIdata_corr!AA$3,'6.Indic_Percep'!$A$10:$AH$10,0)))=1,INDEX('6.Indic_Percep'!$A$10:$AH$141,HHIdata_corr!$U14,MATCH(HHIdata_corr!AA$3,'6.Indic_Percep'!$A$10:$AH$10,0)),"")</f>
        <v>0.35560719137130042</v>
      </c>
      <c r="AC14" s="30">
        <f>IF(COUNT(INDEX('5.Indic_LM'!$A$8:$AL$732,HHIdata_corr!$V14,MATCH(HHIdata_corr!AC$3,'5.Indic_LM'!$A$8:$AL$8,0)))=1,INDEX('5.Indic_LM'!$A$8:$AL$732,HHIdata_corr!$V14,MATCH(HHIdata_corr!AC$3,'5.Indic_LM'!$A$8:$AL$8,0))/100,"")</f>
        <v>4.3918377164849261E-2</v>
      </c>
      <c r="AD14" s="30">
        <f>IF(COUNT(INDEX('5.Indic_LM'!$A$8:$AL$732,HHIdata_corr!$V14,MATCH(HHIdata_corr!AD$3,'5.Indic_LM'!$A$8:$AL$8,0)))=1,INDEX('5.Indic_LM'!$A$8:$AL$732,HHIdata_corr!$V14,MATCH(HHIdata_corr!AD$3,'5.Indic_LM'!$A$8:$AL$8,0))/100,"")</f>
        <v>0.46327237010904426</v>
      </c>
      <c r="AE14" s="2">
        <f t="shared" si="3"/>
        <v>1</v>
      </c>
      <c r="AF14" s="2">
        <f t="shared" si="4"/>
        <v>1</v>
      </c>
    </row>
    <row r="15" spans="1:38" x14ac:dyDescent="0.2">
      <c r="A15" s="25" t="s">
        <v>46</v>
      </c>
      <c r="B15" s="26" t="s">
        <v>47</v>
      </c>
      <c r="C15" s="26" t="s">
        <v>32</v>
      </c>
      <c r="D15" s="26">
        <v>228912</v>
      </c>
      <c r="E15" s="26" t="s">
        <v>48</v>
      </c>
      <c r="F15" s="26">
        <v>104277</v>
      </c>
      <c r="G15" s="27">
        <f>INDEX('0_Pivot &amp; Table 1 &amp; Table 2'!$A$70:$AM$765,MATCH($A15,'0_Pivot &amp; Table 1 &amp; Table 2'!$B$70:$B$765,0),MATCH(HHIdata_corr!G$1,'0_Pivot &amp; Table 1 &amp; Table 2'!$A$66:$AM$66,0))</f>
        <v>2968</v>
      </c>
      <c r="H15" s="27">
        <f>INDEX('0_Pivot &amp; Table 1 &amp; Table 2'!$A$70:$AM$765,MATCH($A15,'0_Pivot &amp; Table 1 &amp; Table 2'!$B$70:$B$765,0),MATCH(HHIdata_corr!H$1,'0_Pivot &amp; Table 1 &amp; Table 2'!$A$66:$AM$66,0))</f>
        <v>2863</v>
      </c>
      <c r="I15" s="27">
        <f>INDEX('0_Pivot &amp; Table 1 &amp; Table 2'!$A$70:$AM$765,MATCH($A15,'0_Pivot &amp; Table 1 &amp; Table 2'!$B$70:$B$765,0),MATCH(HHIdata_corr!I$1,'0_Pivot &amp; Table 1 &amp; Table 2'!$A$66:$AM$66,0))</f>
        <v>2855</v>
      </c>
      <c r="J15" s="27">
        <f>INDEX('0_Pivot &amp; Table 1 &amp; Table 2'!$A$70:$AM$765,MATCH($A15,'0_Pivot &amp; Table 1 &amp; Table 2'!$B$70:$B$765,0),MATCH(HHIdata_corr!J$1,'0_Pivot &amp; Table 1 &amp; Table 2'!$A$66:$AM$66,0))</f>
        <v>3428</v>
      </c>
      <c r="K15" s="27">
        <f>INDEX('0_Pivot &amp; Table 1 &amp; Table 2'!$A$70:$AM$765,MATCH($A15,'0_Pivot &amp; Table 1 &amp; Table 2'!$B$70:$B$765,0),MATCH(HHIdata_corr!K$1,'0_Pivot &amp; Table 1 &amp; Table 2'!$A$66:$AM$66,0))</f>
        <v>3170</v>
      </c>
      <c r="L15" s="27">
        <f>INDEX('0_Pivot &amp; Table 1 &amp; Table 2'!$A$70:$AM$765,MATCH($A15,'0_Pivot &amp; Table 1 &amp; Table 2'!$B$70:$B$765,0),MATCH(HHIdata_corr!L$1,'0_Pivot &amp; Table 1 &amp; Table 2'!$A$66:$AM$66,0))</f>
        <v>3199</v>
      </c>
      <c r="M15" s="27">
        <f>INDEX('0_Pivot &amp; Table 1 &amp; Table 2'!$A$70:$AM$765,MATCH($A15,'0_Pivot &amp; Table 1 &amp; Table 2'!$B$70:$B$765,0),MATCH(HHIdata_corr!M$1,'0_Pivot &amp; Table 1 &amp; Table 2'!$A$66:$AM$66,0))</f>
        <v>3130</v>
      </c>
      <c r="N15" s="27">
        <f>INDEX('0_Pivot &amp; Table 1 &amp; Table 2'!$A$70:$AM$765,MATCH($A15,'0_Pivot &amp; Table 1 &amp; Table 2'!$B$70:$B$765,0),MATCH(HHIdata_corr!N$1,'0_Pivot &amp; Table 1 &amp; Table 2'!$A$66:$AM$66,0))</f>
        <v>2934</v>
      </c>
      <c r="O15" s="28">
        <v>2927</v>
      </c>
      <c r="P15" s="29" t="s">
        <v>46</v>
      </c>
      <c r="Q15" s="29" t="s">
        <v>47</v>
      </c>
      <c r="R15" s="2">
        <f t="shared" si="0"/>
        <v>3028.5</v>
      </c>
      <c r="S15" s="2">
        <f t="shared" si="1"/>
        <v>3079</v>
      </c>
      <c r="T15" s="2" t="str">
        <f t="shared" si="2"/>
        <v/>
      </c>
      <c r="U15" s="2" t="e">
        <f>MATCH($Q15,'6.Indic_Percep'!$B$10:$B$141,0)</f>
        <v>#N/A</v>
      </c>
      <c r="V15" s="2">
        <f>MATCH($P15,'5.Indic_LM'!$A$10:$A$732,0)</f>
        <v>7</v>
      </c>
      <c r="W15" s="2" t="str">
        <f>IF(COUNT(INDEX('6.Indic_Percep'!$A$10:$AE$141,HHIdata_corr!$U15,MATCH(HHIdata_corr!W$3,'6.Indic_Percep'!$A$10:$AE$10,0)))=1,INDEX('6.Indic_Percep'!$A$10:$AE$141,HHIdata_corr!$U15,MATCH(HHIdata_corr!W$3,'6.Indic_Percep'!$A$10:$AE$10,0)),"")</f>
        <v/>
      </c>
      <c r="X15" s="2" t="str">
        <f>IF(COUNT(INDEX('6.Indic_Percep'!$A$10:$AE$141,HHIdata_corr!$U15,MATCH(HHIdata_corr!X$3,'6.Indic_Percep'!$A$10:$AE$10,0)))=1,INDEX('6.Indic_Percep'!$A$10:$AE$141,HHIdata_corr!$U15,MATCH(HHIdata_corr!X$3,'6.Indic_Percep'!$A$10:$AE$10,0)),"")</f>
        <v/>
      </c>
      <c r="Y15" s="2" t="str">
        <f>IF(COUNT(INDEX('6.Indic_Percep'!$A$10:$AE$141,HHIdata_corr!$U15,MATCH(HHIdata_corr!Y$3,'6.Indic_Percep'!$A$10:$AE$10,0)))=1,INDEX('6.Indic_Percep'!$A$10:$AE$141,HHIdata_corr!$U15,MATCH(HHIdata_corr!Y$3,'6.Indic_Percep'!$A$10:$AE$10,0)),"")</f>
        <v/>
      </c>
      <c r="Z15" s="2" t="str">
        <f>IF(COUNT(INDEX('6.Indic_Percep'!$A$10:$AH$141,HHIdata_corr!$U15,MATCH(HHIdata_corr!Z$3,'6.Indic_Percep'!$A$10:$AH$10,0)))=1,INDEX('6.Indic_Percep'!$A$10:$AH$141,HHIdata_corr!$U15,MATCH(HHIdata_corr!Z$3,'6.Indic_Percep'!$A$10:$AH$10,0)),"")</f>
        <v/>
      </c>
      <c r="AA15" s="2" t="str">
        <f>IF(COUNT(INDEX('6.Indic_Percep'!$A$10:$AH$141,HHIdata_corr!$U15,MATCH(HHIdata_corr!AA$3,'6.Indic_Percep'!$A$10:$AH$10,0)))=1,INDEX('6.Indic_Percep'!$A$10:$AH$141,HHIdata_corr!$U15,MATCH(HHIdata_corr!AA$3,'6.Indic_Percep'!$A$10:$AH$10,0)),"")</f>
        <v/>
      </c>
      <c r="AC15" s="30">
        <f>IF(COUNT(INDEX('5.Indic_LM'!$A$8:$AL$732,HHIdata_corr!$V15,MATCH(HHIdata_corr!AC$3,'5.Indic_LM'!$A$8:$AL$8,0)))=1,INDEX('5.Indic_LM'!$A$8:$AL$732,HHIdata_corr!$V15,MATCH(HHIdata_corr!AC$3,'5.Indic_LM'!$A$8:$AL$8,0))/100,"")</f>
        <v>0.10996599749455223</v>
      </c>
      <c r="AD15" s="30">
        <f>IF(COUNT(INDEX('5.Indic_LM'!$A$8:$AL$732,HHIdata_corr!$V15,MATCH(HHIdata_corr!AD$3,'5.Indic_LM'!$A$8:$AL$8,0)))=1,INDEX('5.Indic_LM'!$A$8:$AL$732,HHIdata_corr!$V15,MATCH(HHIdata_corr!AD$3,'5.Indic_LM'!$A$8:$AL$8,0))/100,"")</f>
        <v>0.41257908477466765</v>
      </c>
      <c r="AE15" s="2">
        <f t="shared" si="3"/>
        <v>1</v>
      </c>
      <c r="AF15" s="2">
        <f t="shared" si="4"/>
        <v>1</v>
      </c>
    </row>
    <row r="16" spans="1:38" x14ac:dyDescent="0.2">
      <c r="A16" s="25" t="s">
        <v>49</v>
      </c>
      <c r="B16" s="26" t="s">
        <v>50</v>
      </c>
      <c r="C16" s="26" t="s">
        <v>32</v>
      </c>
      <c r="D16" s="26">
        <v>223751</v>
      </c>
      <c r="E16" s="26" t="s">
        <v>51</v>
      </c>
      <c r="F16" s="26">
        <v>96342</v>
      </c>
      <c r="G16" s="27">
        <f>INDEX('0_Pivot &amp; Table 1 &amp; Table 2'!$A$70:$AM$765,MATCH($A16,'0_Pivot &amp; Table 1 &amp; Table 2'!$B$70:$B$765,0),MATCH(HHIdata_corr!G$1,'0_Pivot &amp; Table 1 &amp; Table 2'!$A$66:$AM$66,0))</f>
        <v>3434</v>
      </c>
      <c r="H16" s="27">
        <f>INDEX('0_Pivot &amp; Table 1 &amp; Table 2'!$A$70:$AM$765,MATCH($A16,'0_Pivot &amp; Table 1 &amp; Table 2'!$B$70:$B$765,0),MATCH(HHIdata_corr!H$1,'0_Pivot &amp; Table 1 &amp; Table 2'!$A$66:$AM$66,0))</f>
        <v>3531</v>
      </c>
      <c r="I16" s="27">
        <f>INDEX('0_Pivot &amp; Table 1 &amp; Table 2'!$A$70:$AM$765,MATCH($A16,'0_Pivot &amp; Table 1 &amp; Table 2'!$B$70:$B$765,0),MATCH(HHIdata_corr!I$1,'0_Pivot &amp; Table 1 &amp; Table 2'!$A$66:$AM$66,0))</f>
        <v>3804</v>
      </c>
      <c r="J16" s="27">
        <f>INDEX('0_Pivot &amp; Table 1 &amp; Table 2'!$A$70:$AM$765,MATCH($A16,'0_Pivot &amp; Table 1 &amp; Table 2'!$B$70:$B$765,0),MATCH(HHIdata_corr!J$1,'0_Pivot &amp; Table 1 &amp; Table 2'!$A$66:$AM$66,0))</f>
        <v>4110</v>
      </c>
      <c r="K16" s="27">
        <f>INDEX('0_Pivot &amp; Table 1 &amp; Table 2'!$A$70:$AM$765,MATCH($A16,'0_Pivot &amp; Table 1 &amp; Table 2'!$B$70:$B$765,0),MATCH(HHIdata_corr!K$1,'0_Pivot &amp; Table 1 &amp; Table 2'!$A$66:$AM$66,0))</f>
        <v>3660</v>
      </c>
      <c r="L16" s="27">
        <f>INDEX('0_Pivot &amp; Table 1 &amp; Table 2'!$A$70:$AM$765,MATCH($A16,'0_Pivot &amp; Table 1 &amp; Table 2'!$B$70:$B$765,0),MATCH(HHIdata_corr!L$1,'0_Pivot &amp; Table 1 &amp; Table 2'!$A$66:$AM$66,0))</f>
        <v>3973</v>
      </c>
      <c r="M16" s="27">
        <f>INDEX('0_Pivot &amp; Table 1 &amp; Table 2'!$A$70:$AM$765,MATCH($A16,'0_Pivot &amp; Table 1 &amp; Table 2'!$B$70:$B$765,0),MATCH(HHIdata_corr!M$1,'0_Pivot &amp; Table 1 &amp; Table 2'!$A$66:$AM$66,0))</f>
        <v>3622</v>
      </c>
      <c r="N16" s="27">
        <f>INDEX('0_Pivot &amp; Table 1 &amp; Table 2'!$A$70:$AM$765,MATCH($A16,'0_Pivot &amp; Table 1 &amp; Table 2'!$B$70:$B$765,0),MATCH(HHIdata_corr!N$1,'0_Pivot &amp; Table 1 &amp; Table 2'!$A$66:$AM$66,0))</f>
        <v>3535</v>
      </c>
      <c r="O16" s="28">
        <v>3650.7</v>
      </c>
      <c r="P16" s="29" t="s">
        <v>2873</v>
      </c>
      <c r="Q16" s="29" t="s">
        <v>50</v>
      </c>
      <c r="R16" s="2">
        <f t="shared" si="0"/>
        <v>3719.75</v>
      </c>
      <c r="S16" s="2">
        <f t="shared" si="1"/>
        <v>3776.25</v>
      </c>
      <c r="T16" s="2" t="str">
        <f t="shared" si="2"/>
        <v/>
      </c>
      <c r="U16" s="2" t="e">
        <f>MATCH($Q16,'6.Indic_Percep'!$B$10:$B$141,0)</f>
        <v>#N/A</v>
      </c>
      <c r="V16" s="2">
        <f>MATCH($P16,'5.Indic_LM'!$A$10:$A$732,0)</f>
        <v>8</v>
      </c>
      <c r="W16" s="2" t="str">
        <f>IF(COUNT(INDEX('6.Indic_Percep'!$A$10:$AE$141,HHIdata_corr!$U16,MATCH(HHIdata_corr!W$3,'6.Indic_Percep'!$A$10:$AE$10,0)))=1,INDEX('6.Indic_Percep'!$A$10:$AE$141,HHIdata_corr!$U16,MATCH(HHIdata_corr!W$3,'6.Indic_Percep'!$A$10:$AE$10,0)),"")</f>
        <v/>
      </c>
      <c r="X16" s="2" t="str">
        <f>IF(COUNT(INDEX('6.Indic_Percep'!$A$10:$AE$141,HHIdata_corr!$U16,MATCH(HHIdata_corr!X$3,'6.Indic_Percep'!$A$10:$AE$10,0)))=1,INDEX('6.Indic_Percep'!$A$10:$AE$141,HHIdata_corr!$U16,MATCH(HHIdata_corr!X$3,'6.Indic_Percep'!$A$10:$AE$10,0)),"")</f>
        <v/>
      </c>
      <c r="Y16" s="2" t="str">
        <f>IF(COUNT(INDEX('6.Indic_Percep'!$A$10:$AE$141,HHIdata_corr!$U16,MATCH(HHIdata_corr!Y$3,'6.Indic_Percep'!$A$10:$AE$10,0)))=1,INDEX('6.Indic_Percep'!$A$10:$AE$141,HHIdata_corr!$U16,MATCH(HHIdata_corr!Y$3,'6.Indic_Percep'!$A$10:$AE$10,0)),"")</f>
        <v/>
      </c>
      <c r="Z16" s="2" t="str">
        <f>IF(COUNT(INDEX('6.Indic_Percep'!$A$10:$AH$141,HHIdata_corr!$U16,MATCH(HHIdata_corr!Z$3,'6.Indic_Percep'!$A$10:$AH$10,0)))=1,INDEX('6.Indic_Percep'!$A$10:$AH$141,HHIdata_corr!$U16,MATCH(HHIdata_corr!Z$3,'6.Indic_Percep'!$A$10:$AH$10,0)),"")</f>
        <v/>
      </c>
      <c r="AA16" s="2" t="str">
        <f>IF(COUNT(INDEX('6.Indic_Percep'!$A$10:$AH$141,HHIdata_corr!$U16,MATCH(HHIdata_corr!AA$3,'6.Indic_Percep'!$A$10:$AH$10,0)))=1,INDEX('6.Indic_Percep'!$A$10:$AH$141,HHIdata_corr!$U16,MATCH(HHIdata_corr!AA$3,'6.Indic_Percep'!$A$10:$AH$10,0)),"")</f>
        <v/>
      </c>
      <c r="AC16" s="30">
        <f>IF(COUNT(INDEX('5.Indic_LM'!$A$8:$AL$732,HHIdata_corr!$V16,MATCH(HHIdata_corr!AC$3,'5.Indic_LM'!$A$8:$AL$8,0)))=1,INDEX('5.Indic_LM'!$A$8:$AL$732,HHIdata_corr!$V16,MATCH(HHIdata_corr!AC$3,'5.Indic_LM'!$A$8:$AL$8,0))/100,"")</f>
        <v>0.10042214724626343</v>
      </c>
      <c r="AD16" s="30">
        <f>IF(COUNT(INDEX('5.Indic_LM'!$A$8:$AL$732,HHIdata_corr!$V16,MATCH(HHIdata_corr!AD$3,'5.Indic_LM'!$A$8:$AL$8,0)))=1,INDEX('5.Indic_LM'!$A$8:$AL$732,HHIdata_corr!$V16,MATCH(HHIdata_corr!AD$3,'5.Indic_LM'!$A$8:$AL$8,0))/100,"")</f>
        <v>0.43508275063974045</v>
      </c>
      <c r="AE16" s="2">
        <f t="shared" si="3"/>
        <v>1</v>
      </c>
      <c r="AF16" s="2">
        <f t="shared" si="4"/>
        <v>1</v>
      </c>
    </row>
    <row r="17" spans="1:32" x14ac:dyDescent="0.2">
      <c r="A17" s="25" t="s">
        <v>52</v>
      </c>
      <c r="B17" s="26" t="s">
        <v>53</v>
      </c>
      <c r="C17" s="26" t="s">
        <v>32</v>
      </c>
      <c r="D17" s="26">
        <v>199344</v>
      </c>
      <c r="E17" s="26" t="s">
        <v>54</v>
      </c>
      <c r="F17" s="26">
        <v>77084</v>
      </c>
      <c r="G17" s="27">
        <f>INDEX('0_Pivot &amp; Table 1 &amp; Table 2'!$A$70:$AM$765,MATCH($A17,'0_Pivot &amp; Table 1 &amp; Table 2'!$B$70:$B$765,0),MATCH(HHIdata_corr!G$1,'0_Pivot &amp; Table 1 &amp; Table 2'!$A$66:$AM$66,0))</f>
        <v>5558</v>
      </c>
      <c r="H17" s="27">
        <f>INDEX('0_Pivot &amp; Table 1 &amp; Table 2'!$A$70:$AM$765,MATCH($A17,'0_Pivot &amp; Table 1 &amp; Table 2'!$B$70:$B$765,0),MATCH(HHIdata_corr!H$1,'0_Pivot &amp; Table 1 &amp; Table 2'!$A$66:$AM$66,0))</f>
        <v>5636</v>
      </c>
      <c r="I17" s="27">
        <f>INDEX('0_Pivot &amp; Table 1 &amp; Table 2'!$A$70:$AM$765,MATCH($A17,'0_Pivot &amp; Table 1 &amp; Table 2'!$B$70:$B$765,0),MATCH(HHIdata_corr!I$1,'0_Pivot &amp; Table 1 &amp; Table 2'!$A$66:$AM$66,0))</f>
        <v>5993</v>
      </c>
      <c r="J17" s="27">
        <f>INDEX('0_Pivot &amp; Table 1 &amp; Table 2'!$A$70:$AM$765,MATCH($A17,'0_Pivot &amp; Table 1 &amp; Table 2'!$B$70:$B$765,0),MATCH(HHIdata_corr!J$1,'0_Pivot &amp; Table 1 &amp; Table 2'!$A$66:$AM$66,0))</f>
        <v>5748</v>
      </c>
      <c r="K17" s="27">
        <f>INDEX('0_Pivot &amp; Table 1 &amp; Table 2'!$A$70:$AM$765,MATCH($A17,'0_Pivot &amp; Table 1 &amp; Table 2'!$B$70:$B$765,0),MATCH(HHIdata_corr!K$1,'0_Pivot &amp; Table 1 &amp; Table 2'!$A$66:$AM$66,0))</f>
        <v>5920</v>
      </c>
      <c r="L17" s="27">
        <f>INDEX('0_Pivot &amp; Table 1 &amp; Table 2'!$A$70:$AM$765,MATCH($A17,'0_Pivot &amp; Table 1 &amp; Table 2'!$B$70:$B$765,0),MATCH(HHIdata_corr!L$1,'0_Pivot &amp; Table 1 &amp; Table 2'!$A$66:$AM$66,0))</f>
        <v>6308</v>
      </c>
      <c r="M17" s="27">
        <f>INDEX('0_Pivot &amp; Table 1 &amp; Table 2'!$A$70:$AM$765,MATCH($A17,'0_Pivot &amp; Table 1 &amp; Table 2'!$B$70:$B$765,0),MATCH(HHIdata_corr!M$1,'0_Pivot &amp; Table 1 &amp; Table 2'!$A$66:$AM$66,0))</f>
        <v>6269</v>
      </c>
      <c r="N17" s="27">
        <f>INDEX('0_Pivot &amp; Table 1 &amp; Table 2'!$A$70:$AM$765,MATCH($A17,'0_Pivot &amp; Table 1 &amp; Table 2'!$B$70:$B$765,0),MATCH(HHIdata_corr!N$1,'0_Pivot &amp; Table 1 &amp; Table 2'!$A$66:$AM$66,0))</f>
        <v>5835</v>
      </c>
      <c r="O17" s="28">
        <v>5863.9</v>
      </c>
      <c r="P17" s="29" t="s">
        <v>2876</v>
      </c>
      <c r="Q17" s="29" t="s">
        <v>53</v>
      </c>
      <c r="R17" s="2">
        <f t="shared" si="0"/>
        <v>5733.75</v>
      </c>
      <c r="S17" s="2">
        <f t="shared" si="1"/>
        <v>5824.25</v>
      </c>
      <c r="T17" s="2" t="str">
        <f t="shared" si="2"/>
        <v/>
      </c>
      <c r="U17" s="2" t="e">
        <f>MATCH($Q17,'6.Indic_Percep'!$B$10:$B$141,0)</f>
        <v>#N/A</v>
      </c>
      <c r="V17" s="2">
        <f>MATCH($P17,'5.Indic_LM'!$A$10:$A$732,0)</f>
        <v>10</v>
      </c>
      <c r="W17" s="2" t="str">
        <f>IF(COUNT(INDEX('6.Indic_Percep'!$A$10:$AE$141,HHIdata_corr!$U17,MATCH(HHIdata_corr!W$3,'6.Indic_Percep'!$A$10:$AE$10,0)))=1,INDEX('6.Indic_Percep'!$A$10:$AE$141,HHIdata_corr!$U17,MATCH(HHIdata_corr!W$3,'6.Indic_Percep'!$A$10:$AE$10,0)),"")</f>
        <v/>
      </c>
      <c r="X17" s="2" t="str">
        <f>IF(COUNT(INDEX('6.Indic_Percep'!$A$10:$AE$141,HHIdata_corr!$U17,MATCH(HHIdata_corr!X$3,'6.Indic_Percep'!$A$10:$AE$10,0)))=1,INDEX('6.Indic_Percep'!$A$10:$AE$141,HHIdata_corr!$U17,MATCH(HHIdata_corr!X$3,'6.Indic_Percep'!$A$10:$AE$10,0)),"")</f>
        <v/>
      </c>
      <c r="Y17" s="2" t="str">
        <f>IF(COUNT(INDEX('6.Indic_Percep'!$A$10:$AE$141,HHIdata_corr!$U17,MATCH(HHIdata_corr!Y$3,'6.Indic_Percep'!$A$10:$AE$10,0)))=1,INDEX('6.Indic_Percep'!$A$10:$AE$141,HHIdata_corr!$U17,MATCH(HHIdata_corr!Y$3,'6.Indic_Percep'!$A$10:$AE$10,0)),"")</f>
        <v/>
      </c>
      <c r="Z17" s="2" t="str">
        <f>IF(COUNT(INDEX('6.Indic_Percep'!$A$10:$AH$141,HHIdata_corr!$U17,MATCH(HHIdata_corr!Z$3,'6.Indic_Percep'!$A$10:$AH$10,0)))=1,INDEX('6.Indic_Percep'!$A$10:$AH$141,HHIdata_corr!$U17,MATCH(HHIdata_corr!Z$3,'6.Indic_Percep'!$A$10:$AH$10,0)),"")</f>
        <v/>
      </c>
      <c r="AA17" s="2" t="str">
        <f>IF(COUNT(INDEX('6.Indic_Percep'!$A$10:$AH$141,HHIdata_corr!$U17,MATCH(HHIdata_corr!AA$3,'6.Indic_Percep'!$A$10:$AH$10,0)))=1,INDEX('6.Indic_Percep'!$A$10:$AH$141,HHIdata_corr!$U17,MATCH(HHIdata_corr!AA$3,'6.Indic_Percep'!$A$10:$AH$10,0)),"")</f>
        <v/>
      </c>
      <c r="AC17" s="30">
        <f>IF(COUNT(INDEX('5.Indic_LM'!$A$8:$AL$732,HHIdata_corr!$V17,MATCH(HHIdata_corr!AC$3,'5.Indic_LM'!$A$8:$AL$8,0)))=1,INDEX('5.Indic_LM'!$A$8:$AL$732,HHIdata_corr!$V17,MATCH(HHIdata_corr!AC$3,'5.Indic_LM'!$A$8:$AL$8,0))/100,"")</f>
        <v>7.3893006165535277E-2</v>
      </c>
      <c r="AD17" s="30">
        <f>IF(COUNT(INDEX('5.Indic_LM'!$A$8:$AL$732,HHIdata_corr!$V17,MATCH(HHIdata_corr!AD$3,'5.Indic_LM'!$A$8:$AL$8,0)))=1,INDEX('5.Indic_LM'!$A$8:$AL$732,HHIdata_corr!$V17,MATCH(HHIdata_corr!AD$3,'5.Indic_LM'!$A$8:$AL$8,0))/100,"")</f>
        <v>0.47641568578605381</v>
      </c>
      <c r="AE17" s="2">
        <f t="shared" si="3"/>
        <v>1</v>
      </c>
      <c r="AF17" s="2">
        <f t="shared" si="4"/>
        <v>1</v>
      </c>
    </row>
    <row r="18" spans="1:32" x14ac:dyDescent="0.2">
      <c r="A18" s="25" t="s">
        <v>55</v>
      </c>
      <c r="B18" s="26" t="s">
        <v>56</v>
      </c>
      <c r="C18" s="26" t="s">
        <v>32</v>
      </c>
      <c r="D18" s="26">
        <v>174535</v>
      </c>
      <c r="E18" s="26" t="s">
        <v>57</v>
      </c>
      <c r="F18" s="26">
        <v>79753</v>
      </c>
      <c r="G18" s="27">
        <f>INDEX('0_Pivot &amp; Table 1 &amp; Table 2'!$A$70:$AM$765,MATCH($A18,'0_Pivot &amp; Table 1 &amp; Table 2'!$B$70:$B$765,0),MATCH(HHIdata_corr!G$1,'0_Pivot &amp; Table 1 &amp; Table 2'!$A$66:$AM$66,0))</f>
        <v>2570</v>
      </c>
      <c r="H18" s="27">
        <f>INDEX('0_Pivot &amp; Table 1 &amp; Table 2'!$A$70:$AM$765,MATCH($A18,'0_Pivot &amp; Table 1 &amp; Table 2'!$B$70:$B$765,0),MATCH(HHIdata_corr!H$1,'0_Pivot &amp; Table 1 &amp; Table 2'!$A$66:$AM$66,0))</f>
        <v>2686</v>
      </c>
      <c r="I18" s="27">
        <f>INDEX('0_Pivot &amp; Table 1 &amp; Table 2'!$A$70:$AM$765,MATCH($A18,'0_Pivot &amp; Table 1 &amp; Table 2'!$B$70:$B$765,0),MATCH(HHIdata_corr!I$1,'0_Pivot &amp; Table 1 &amp; Table 2'!$A$66:$AM$66,0))</f>
        <v>2623</v>
      </c>
      <c r="J18" s="27">
        <f>INDEX('0_Pivot &amp; Table 1 &amp; Table 2'!$A$70:$AM$765,MATCH($A18,'0_Pivot &amp; Table 1 &amp; Table 2'!$B$70:$B$765,0),MATCH(HHIdata_corr!J$1,'0_Pivot &amp; Table 1 &amp; Table 2'!$A$66:$AM$66,0))</f>
        <v>3220</v>
      </c>
      <c r="K18" s="27">
        <f>INDEX('0_Pivot &amp; Table 1 &amp; Table 2'!$A$70:$AM$765,MATCH($A18,'0_Pivot &amp; Table 1 &amp; Table 2'!$B$70:$B$765,0),MATCH(HHIdata_corr!K$1,'0_Pivot &amp; Table 1 &amp; Table 2'!$A$66:$AM$66,0))</f>
        <v>2993</v>
      </c>
      <c r="L18" s="27">
        <f>INDEX('0_Pivot &amp; Table 1 &amp; Table 2'!$A$70:$AM$765,MATCH($A18,'0_Pivot &amp; Table 1 &amp; Table 2'!$B$70:$B$765,0),MATCH(HHIdata_corr!L$1,'0_Pivot &amp; Table 1 &amp; Table 2'!$A$66:$AM$66,0))</f>
        <v>3018</v>
      </c>
      <c r="M18" s="27">
        <f>INDEX('0_Pivot &amp; Table 1 &amp; Table 2'!$A$70:$AM$765,MATCH($A18,'0_Pivot &amp; Table 1 &amp; Table 2'!$B$70:$B$765,0),MATCH(HHIdata_corr!M$1,'0_Pivot &amp; Table 1 &amp; Table 2'!$A$66:$AM$66,0))</f>
        <v>2946</v>
      </c>
      <c r="N18" s="27">
        <f>INDEX('0_Pivot &amp; Table 1 &amp; Table 2'!$A$70:$AM$765,MATCH($A18,'0_Pivot &amp; Table 1 &amp; Table 2'!$B$70:$B$765,0),MATCH(HHIdata_corr!N$1,'0_Pivot &amp; Table 1 &amp; Table 2'!$A$66:$AM$66,0))</f>
        <v>2665</v>
      </c>
      <c r="O18" s="28">
        <v>2666.2</v>
      </c>
      <c r="P18" s="29" t="s">
        <v>55</v>
      </c>
      <c r="Q18" s="29" t="s">
        <v>56</v>
      </c>
      <c r="R18" s="2">
        <f t="shared" si="0"/>
        <v>2774.75</v>
      </c>
      <c r="S18" s="2">
        <f t="shared" si="1"/>
        <v>2880.5</v>
      </c>
      <c r="T18" s="2" t="str">
        <f t="shared" si="2"/>
        <v/>
      </c>
      <c r="U18" s="2" t="e">
        <f>MATCH($Q18,'6.Indic_Percep'!$B$10:$B$141,0)</f>
        <v>#N/A</v>
      </c>
      <c r="V18" s="2">
        <f>MATCH($P18,'5.Indic_LM'!$A$10:$A$732,0)</f>
        <v>11</v>
      </c>
      <c r="W18" s="2" t="str">
        <f>IF(COUNT(INDEX('6.Indic_Percep'!$A$10:$AE$141,HHIdata_corr!$U18,MATCH(HHIdata_corr!W$3,'6.Indic_Percep'!$A$10:$AE$10,0)))=1,INDEX('6.Indic_Percep'!$A$10:$AE$141,HHIdata_corr!$U18,MATCH(HHIdata_corr!W$3,'6.Indic_Percep'!$A$10:$AE$10,0)),"")</f>
        <v/>
      </c>
      <c r="X18" s="2" t="str">
        <f>IF(COUNT(INDEX('6.Indic_Percep'!$A$10:$AE$141,HHIdata_corr!$U18,MATCH(HHIdata_corr!X$3,'6.Indic_Percep'!$A$10:$AE$10,0)))=1,INDEX('6.Indic_Percep'!$A$10:$AE$141,HHIdata_corr!$U18,MATCH(HHIdata_corr!X$3,'6.Indic_Percep'!$A$10:$AE$10,0)),"")</f>
        <v/>
      </c>
      <c r="Y18" s="2" t="str">
        <f>IF(COUNT(INDEX('6.Indic_Percep'!$A$10:$AE$141,HHIdata_corr!$U18,MATCH(HHIdata_corr!Y$3,'6.Indic_Percep'!$A$10:$AE$10,0)))=1,INDEX('6.Indic_Percep'!$A$10:$AE$141,HHIdata_corr!$U18,MATCH(HHIdata_corr!Y$3,'6.Indic_Percep'!$A$10:$AE$10,0)),"")</f>
        <v/>
      </c>
      <c r="Z18" s="2" t="str">
        <f>IF(COUNT(INDEX('6.Indic_Percep'!$A$10:$AH$141,HHIdata_corr!$U18,MATCH(HHIdata_corr!Z$3,'6.Indic_Percep'!$A$10:$AH$10,0)))=1,INDEX('6.Indic_Percep'!$A$10:$AH$141,HHIdata_corr!$U18,MATCH(HHIdata_corr!Z$3,'6.Indic_Percep'!$A$10:$AH$10,0)),"")</f>
        <v/>
      </c>
      <c r="AA18" s="2" t="str">
        <f>IF(COUNT(INDEX('6.Indic_Percep'!$A$10:$AH$141,HHIdata_corr!$U18,MATCH(HHIdata_corr!AA$3,'6.Indic_Percep'!$A$10:$AH$10,0)))=1,INDEX('6.Indic_Percep'!$A$10:$AH$141,HHIdata_corr!$U18,MATCH(HHIdata_corr!AA$3,'6.Indic_Percep'!$A$10:$AH$10,0)),"")</f>
        <v/>
      </c>
      <c r="AC18" s="30">
        <f>IF(COUNT(INDEX('5.Indic_LM'!$A$8:$AL$732,HHIdata_corr!$V18,MATCH(HHIdata_corr!AC$3,'5.Indic_LM'!$A$8:$AL$8,0)))=1,INDEX('5.Indic_LM'!$A$8:$AL$732,HHIdata_corr!$V18,MATCH(HHIdata_corr!AC$3,'5.Indic_LM'!$A$8:$AL$8,0))/100,"")</f>
        <v>2.9637812523604503E-2</v>
      </c>
      <c r="AD18" s="30">
        <f>IF(COUNT(INDEX('5.Indic_LM'!$A$8:$AL$732,HHIdata_corr!$V18,MATCH(HHIdata_corr!AD$3,'5.Indic_LM'!$A$8:$AL$8,0)))=1,INDEX('5.Indic_LM'!$A$8:$AL$732,HHIdata_corr!$V18,MATCH(HHIdata_corr!AD$3,'5.Indic_LM'!$A$8:$AL$8,0))/100,"")</f>
        <v>0.53917289825515524</v>
      </c>
      <c r="AE18" s="2">
        <f t="shared" si="3"/>
        <v>1</v>
      </c>
      <c r="AF18" s="2">
        <f t="shared" si="4"/>
        <v>1</v>
      </c>
    </row>
    <row r="19" spans="1:32" x14ac:dyDescent="0.2">
      <c r="A19" s="25" t="s">
        <v>58</v>
      </c>
      <c r="B19" s="26" t="s">
        <v>59</v>
      </c>
      <c r="C19" s="26" t="s">
        <v>32</v>
      </c>
      <c r="D19" s="26">
        <v>130567</v>
      </c>
      <c r="E19" s="26" t="s">
        <v>60</v>
      </c>
      <c r="F19" s="26">
        <v>53054</v>
      </c>
      <c r="G19" s="27">
        <f>INDEX('0_Pivot &amp; Table 1 &amp; Table 2'!$A$70:$AM$765,MATCH($A19,'0_Pivot &amp; Table 1 &amp; Table 2'!$B$70:$B$765,0),MATCH(HHIdata_corr!G$1,'0_Pivot &amp; Table 1 &amp; Table 2'!$A$66:$AM$66,0))</f>
        <v>3548</v>
      </c>
      <c r="H19" s="27">
        <f>INDEX('0_Pivot &amp; Table 1 &amp; Table 2'!$A$70:$AM$765,MATCH($A19,'0_Pivot &amp; Table 1 &amp; Table 2'!$B$70:$B$765,0),MATCH(HHIdata_corr!H$1,'0_Pivot &amp; Table 1 &amp; Table 2'!$A$66:$AM$66,0))</f>
        <v>3973</v>
      </c>
      <c r="I19" s="27">
        <f>INDEX('0_Pivot &amp; Table 1 &amp; Table 2'!$A$70:$AM$765,MATCH($A19,'0_Pivot &amp; Table 1 &amp; Table 2'!$B$70:$B$765,0),MATCH(HHIdata_corr!I$1,'0_Pivot &amp; Table 1 &amp; Table 2'!$A$66:$AM$66,0))</f>
        <v>3806</v>
      </c>
      <c r="J19" s="27">
        <f>INDEX('0_Pivot &amp; Table 1 &amp; Table 2'!$A$70:$AM$765,MATCH($A19,'0_Pivot &amp; Table 1 &amp; Table 2'!$B$70:$B$765,0),MATCH(HHIdata_corr!J$1,'0_Pivot &amp; Table 1 &amp; Table 2'!$A$66:$AM$66,0))</f>
        <v>3991</v>
      </c>
      <c r="K19" s="27">
        <f>INDEX('0_Pivot &amp; Table 1 &amp; Table 2'!$A$70:$AM$765,MATCH($A19,'0_Pivot &amp; Table 1 &amp; Table 2'!$B$70:$B$765,0),MATCH(HHIdata_corr!K$1,'0_Pivot &amp; Table 1 &amp; Table 2'!$A$66:$AM$66,0))</f>
        <v>3956</v>
      </c>
      <c r="L19" s="27">
        <f>INDEX('0_Pivot &amp; Table 1 &amp; Table 2'!$A$70:$AM$765,MATCH($A19,'0_Pivot &amp; Table 1 &amp; Table 2'!$B$70:$B$765,0),MATCH(HHIdata_corr!L$1,'0_Pivot &amp; Table 1 &amp; Table 2'!$A$66:$AM$66,0))</f>
        <v>3937</v>
      </c>
      <c r="M19" s="27">
        <f>INDEX('0_Pivot &amp; Table 1 &amp; Table 2'!$A$70:$AM$765,MATCH($A19,'0_Pivot &amp; Table 1 &amp; Table 2'!$B$70:$B$765,0),MATCH(HHIdata_corr!M$1,'0_Pivot &amp; Table 1 &amp; Table 2'!$A$66:$AM$66,0))</f>
        <v>3968</v>
      </c>
      <c r="N19" s="27">
        <f>INDEX('0_Pivot &amp; Table 1 &amp; Table 2'!$A$70:$AM$765,MATCH($A19,'0_Pivot &amp; Table 1 &amp; Table 2'!$B$70:$B$765,0),MATCH(HHIdata_corr!N$1,'0_Pivot &amp; Table 1 &amp; Table 2'!$A$66:$AM$66,0))</f>
        <v>3518</v>
      </c>
      <c r="O19" s="28">
        <v>3521.4</v>
      </c>
      <c r="P19" s="29" t="s">
        <v>58</v>
      </c>
      <c r="Q19" s="29" t="s">
        <v>59</v>
      </c>
      <c r="R19" s="2">
        <f t="shared" si="0"/>
        <v>3829.5</v>
      </c>
      <c r="S19" s="2">
        <f t="shared" si="1"/>
        <v>3931.5</v>
      </c>
      <c r="T19" s="2" t="str">
        <f t="shared" si="2"/>
        <v/>
      </c>
      <c r="U19" s="2" t="e">
        <f>MATCH($Q19,'6.Indic_Percep'!$B$10:$B$141,0)</f>
        <v>#N/A</v>
      </c>
      <c r="V19" s="2">
        <f>MATCH($P19,'5.Indic_LM'!$A$10:$A$732,0)</f>
        <v>12</v>
      </c>
      <c r="W19" s="2" t="str">
        <f>IF(COUNT(INDEX('6.Indic_Percep'!$A$10:$AE$141,HHIdata_corr!$U19,MATCH(HHIdata_corr!W$3,'6.Indic_Percep'!$A$10:$AE$10,0)))=1,INDEX('6.Indic_Percep'!$A$10:$AE$141,HHIdata_corr!$U19,MATCH(HHIdata_corr!W$3,'6.Indic_Percep'!$A$10:$AE$10,0)),"")</f>
        <v/>
      </c>
      <c r="X19" s="2" t="str">
        <f>IF(COUNT(INDEX('6.Indic_Percep'!$A$10:$AE$141,HHIdata_corr!$U19,MATCH(HHIdata_corr!X$3,'6.Indic_Percep'!$A$10:$AE$10,0)))=1,INDEX('6.Indic_Percep'!$A$10:$AE$141,HHIdata_corr!$U19,MATCH(HHIdata_corr!X$3,'6.Indic_Percep'!$A$10:$AE$10,0)),"")</f>
        <v/>
      </c>
      <c r="Y19" s="2" t="str">
        <f>IF(COUNT(INDEX('6.Indic_Percep'!$A$10:$AE$141,HHIdata_corr!$U19,MATCH(HHIdata_corr!Y$3,'6.Indic_Percep'!$A$10:$AE$10,0)))=1,INDEX('6.Indic_Percep'!$A$10:$AE$141,HHIdata_corr!$U19,MATCH(HHIdata_corr!Y$3,'6.Indic_Percep'!$A$10:$AE$10,0)),"")</f>
        <v/>
      </c>
      <c r="Z19" s="2" t="str">
        <f>IF(COUNT(INDEX('6.Indic_Percep'!$A$10:$AH$141,HHIdata_corr!$U19,MATCH(HHIdata_corr!Z$3,'6.Indic_Percep'!$A$10:$AH$10,0)))=1,INDEX('6.Indic_Percep'!$A$10:$AH$141,HHIdata_corr!$U19,MATCH(HHIdata_corr!Z$3,'6.Indic_Percep'!$A$10:$AH$10,0)),"")</f>
        <v/>
      </c>
      <c r="AA19" s="2" t="str">
        <f>IF(COUNT(INDEX('6.Indic_Percep'!$A$10:$AH$141,HHIdata_corr!$U19,MATCH(HHIdata_corr!AA$3,'6.Indic_Percep'!$A$10:$AH$10,0)))=1,INDEX('6.Indic_Percep'!$A$10:$AH$141,HHIdata_corr!$U19,MATCH(HHIdata_corr!AA$3,'6.Indic_Percep'!$A$10:$AH$10,0)),"")</f>
        <v/>
      </c>
      <c r="AC19" s="30">
        <f>IF(COUNT(INDEX('5.Indic_LM'!$A$8:$AL$732,HHIdata_corr!$V19,MATCH(HHIdata_corr!AC$3,'5.Indic_LM'!$A$8:$AL$8,0)))=1,INDEX('5.Indic_LM'!$A$8:$AL$732,HHIdata_corr!$V19,MATCH(HHIdata_corr!AC$3,'5.Indic_LM'!$A$8:$AL$8,0))/100,"")</f>
        <v>0.1063515126355664</v>
      </c>
      <c r="AD19" s="30">
        <f>IF(COUNT(INDEX('5.Indic_LM'!$A$8:$AL$732,HHIdata_corr!$V19,MATCH(HHIdata_corr!AD$3,'5.Indic_LM'!$A$8:$AL$8,0)))=1,INDEX('5.Indic_LM'!$A$8:$AL$732,HHIdata_corr!$V19,MATCH(HHIdata_corr!AD$3,'5.Indic_LM'!$A$8:$AL$8,0))/100,"")</f>
        <v>0.41560648124124328</v>
      </c>
      <c r="AE19" s="2">
        <f t="shared" si="3"/>
        <v>1</v>
      </c>
      <c r="AF19" s="2">
        <f t="shared" si="4"/>
        <v>1</v>
      </c>
    </row>
    <row r="20" spans="1:32" x14ac:dyDescent="0.2">
      <c r="A20" s="25" t="s">
        <v>61</v>
      </c>
      <c r="B20" s="26" t="s">
        <v>62</v>
      </c>
      <c r="C20" s="26" t="s">
        <v>32</v>
      </c>
      <c r="D20" s="26" t="s">
        <v>63</v>
      </c>
      <c r="E20" s="26" t="s">
        <v>63</v>
      </c>
      <c r="F20" s="26" t="s">
        <v>63</v>
      </c>
      <c r="G20" s="27">
        <f>INDEX('0_Pivot &amp; Table 1 &amp; Table 2'!$A$70:$AM$765,MATCH($A20,'0_Pivot &amp; Table 1 &amp; Table 2'!$B$70:$B$765,0),MATCH(HHIdata_corr!G$1,'0_Pivot &amp; Table 1 &amp; Table 2'!$A$66:$AM$66,0))</f>
        <v>3277</v>
      </c>
      <c r="H20" s="27">
        <f>INDEX('0_Pivot &amp; Table 1 &amp; Table 2'!$A$70:$AM$765,MATCH($A20,'0_Pivot &amp; Table 1 &amp; Table 2'!$B$70:$B$765,0),MATCH(HHIdata_corr!H$1,'0_Pivot &amp; Table 1 &amp; Table 2'!$A$66:$AM$66,0))</f>
        <v>3418</v>
      </c>
      <c r="I20" s="27">
        <f>INDEX('0_Pivot &amp; Table 1 &amp; Table 2'!$A$70:$AM$765,MATCH($A20,'0_Pivot &amp; Table 1 &amp; Table 2'!$B$70:$B$765,0),MATCH(HHIdata_corr!I$1,'0_Pivot &amp; Table 1 &amp; Table 2'!$A$66:$AM$66,0))</f>
        <v>3621</v>
      </c>
      <c r="J20" s="27">
        <f>INDEX('0_Pivot &amp; Table 1 &amp; Table 2'!$A$70:$AM$765,MATCH($A20,'0_Pivot &amp; Table 1 &amp; Table 2'!$B$70:$B$765,0),MATCH(HHIdata_corr!J$1,'0_Pivot &amp; Table 1 &amp; Table 2'!$A$66:$AM$66,0))</f>
        <v>3420</v>
      </c>
      <c r="K20" s="27">
        <f>INDEX('0_Pivot &amp; Table 1 &amp; Table 2'!$A$70:$AM$765,MATCH($A20,'0_Pivot &amp; Table 1 &amp; Table 2'!$B$70:$B$765,0),MATCH(HHIdata_corr!K$1,'0_Pivot &amp; Table 1 &amp; Table 2'!$A$66:$AM$66,0))</f>
        <v>3623</v>
      </c>
      <c r="L20" s="27">
        <f>INDEX('0_Pivot &amp; Table 1 &amp; Table 2'!$A$70:$AM$765,MATCH($A20,'0_Pivot &amp; Table 1 &amp; Table 2'!$B$70:$B$765,0),MATCH(HHIdata_corr!L$1,'0_Pivot &amp; Table 1 &amp; Table 2'!$A$66:$AM$66,0))</f>
        <v>4143</v>
      </c>
      <c r="M20" s="27">
        <f>INDEX('0_Pivot &amp; Table 1 &amp; Table 2'!$A$70:$AM$765,MATCH($A20,'0_Pivot &amp; Table 1 &amp; Table 2'!$B$70:$B$765,0),MATCH(HHIdata_corr!M$1,'0_Pivot &amp; Table 1 &amp; Table 2'!$A$66:$AM$66,0))</f>
        <v>3474</v>
      </c>
      <c r="N20" s="27">
        <f>INDEX('0_Pivot &amp; Table 1 &amp; Table 2'!$A$70:$AM$765,MATCH($A20,'0_Pivot &amp; Table 1 &amp; Table 2'!$B$70:$B$765,0),MATCH(HHIdata_corr!N$1,'0_Pivot &amp; Table 1 &amp; Table 2'!$A$66:$AM$66,0))</f>
        <v>3885</v>
      </c>
      <c r="O20" s="28">
        <v>3307.4</v>
      </c>
      <c r="P20" s="29" t="s">
        <v>61</v>
      </c>
      <c r="Q20" s="29" t="s">
        <v>62</v>
      </c>
      <c r="R20" s="2">
        <f t="shared" si="0"/>
        <v>3434</v>
      </c>
      <c r="S20" s="2">
        <f t="shared" si="1"/>
        <v>3520.5</v>
      </c>
      <c r="T20" s="2" t="str">
        <f t="shared" si="2"/>
        <v/>
      </c>
      <c r="U20" s="2" t="e">
        <f>MATCH($Q20,'6.Indic_Percep'!$B$10:$B$141,0)</f>
        <v>#N/A</v>
      </c>
      <c r="V20" s="2" t="e">
        <f>MATCH($P20,'5.Indic_LM'!$A$10:$A$732,0)</f>
        <v>#N/A</v>
      </c>
      <c r="W20" s="2" t="str">
        <f>IF(COUNT(INDEX('6.Indic_Percep'!$A$10:$AE$141,HHIdata_corr!$U20,MATCH(HHIdata_corr!W$3,'6.Indic_Percep'!$A$10:$AE$10,0)))=1,INDEX('6.Indic_Percep'!$A$10:$AE$141,HHIdata_corr!$U20,MATCH(HHIdata_corr!W$3,'6.Indic_Percep'!$A$10:$AE$10,0)),"")</f>
        <v/>
      </c>
      <c r="X20" s="2" t="str">
        <f>IF(COUNT(INDEX('6.Indic_Percep'!$A$10:$AE$141,HHIdata_corr!$U20,MATCH(HHIdata_corr!X$3,'6.Indic_Percep'!$A$10:$AE$10,0)))=1,INDEX('6.Indic_Percep'!$A$10:$AE$141,HHIdata_corr!$U20,MATCH(HHIdata_corr!X$3,'6.Indic_Percep'!$A$10:$AE$10,0)),"")</f>
        <v/>
      </c>
      <c r="Y20" s="2" t="str">
        <f>IF(COUNT(INDEX('6.Indic_Percep'!$A$10:$AE$141,HHIdata_corr!$U20,MATCH(HHIdata_corr!Y$3,'6.Indic_Percep'!$A$10:$AE$10,0)))=1,INDEX('6.Indic_Percep'!$A$10:$AE$141,HHIdata_corr!$U20,MATCH(HHIdata_corr!Y$3,'6.Indic_Percep'!$A$10:$AE$10,0)),"")</f>
        <v/>
      </c>
      <c r="Z20" s="2" t="str">
        <f>IF(COUNT(INDEX('6.Indic_Percep'!$A$10:$AH$141,HHIdata_corr!$U20,MATCH(HHIdata_corr!Z$3,'6.Indic_Percep'!$A$10:$AH$10,0)))=1,INDEX('6.Indic_Percep'!$A$10:$AH$141,HHIdata_corr!$U20,MATCH(HHIdata_corr!Z$3,'6.Indic_Percep'!$A$10:$AH$10,0)),"")</f>
        <v/>
      </c>
      <c r="AA20" s="2" t="str">
        <f>IF(COUNT(INDEX('6.Indic_Percep'!$A$10:$AH$141,HHIdata_corr!$U20,MATCH(HHIdata_corr!AA$3,'6.Indic_Percep'!$A$10:$AH$10,0)))=1,INDEX('6.Indic_Percep'!$A$10:$AH$141,HHIdata_corr!$U20,MATCH(HHIdata_corr!AA$3,'6.Indic_Percep'!$A$10:$AH$10,0)),"")</f>
        <v/>
      </c>
      <c r="AC20" s="30" t="str">
        <f>IF(COUNT(INDEX('5.Indic_LM'!$A$8:$AL$732,HHIdata_corr!$V20,MATCH(HHIdata_corr!AC$3,'5.Indic_LM'!$A$8:$AL$8,0)))=1,INDEX('5.Indic_LM'!$A$8:$AL$732,HHIdata_corr!$V20,MATCH(HHIdata_corr!AC$3,'5.Indic_LM'!$A$8:$AL$8,0))/100,"")</f>
        <v/>
      </c>
      <c r="AD20" s="30" t="str">
        <f>IF(COUNT(INDEX('5.Indic_LM'!$A$8:$AL$732,HHIdata_corr!$V20,MATCH(HHIdata_corr!AD$3,'5.Indic_LM'!$A$8:$AL$8,0)))=1,INDEX('5.Indic_LM'!$A$8:$AL$732,HHIdata_corr!$V20,MATCH(HHIdata_corr!AD$3,'5.Indic_LM'!$A$8:$AL$8,0))/100,"")</f>
        <v/>
      </c>
      <c r="AE20" s="2">
        <f t="shared" si="3"/>
        <v>0</v>
      </c>
      <c r="AF20" s="2">
        <f t="shared" si="4"/>
        <v>0</v>
      </c>
    </row>
    <row r="21" spans="1:32" x14ac:dyDescent="0.2">
      <c r="A21" s="25" t="s">
        <v>64</v>
      </c>
      <c r="B21" s="26" t="s">
        <v>65</v>
      </c>
      <c r="C21" s="26" t="s">
        <v>32</v>
      </c>
      <c r="D21" s="26" t="s">
        <v>63</v>
      </c>
      <c r="E21" s="26" t="s">
        <v>63</v>
      </c>
      <c r="F21" s="26" t="s">
        <v>63</v>
      </c>
      <c r="G21" s="27">
        <f>INDEX('0_Pivot &amp; Table 1 &amp; Table 2'!$A$70:$AM$765,MATCH($A21,'0_Pivot &amp; Table 1 &amp; Table 2'!$B$70:$B$765,0),MATCH(HHIdata_corr!G$1,'0_Pivot &amp; Table 1 &amp; Table 2'!$A$66:$AM$66,0))</f>
        <v>3702</v>
      </c>
      <c r="H21" s="27">
        <f>INDEX('0_Pivot &amp; Table 1 &amp; Table 2'!$A$70:$AM$765,MATCH($A21,'0_Pivot &amp; Table 1 &amp; Table 2'!$B$70:$B$765,0),MATCH(HHIdata_corr!H$1,'0_Pivot &amp; Table 1 &amp; Table 2'!$A$66:$AM$66,0))</f>
        <v>4489</v>
      </c>
      <c r="I21" s="27">
        <f>INDEX('0_Pivot &amp; Table 1 &amp; Table 2'!$A$70:$AM$765,MATCH($A21,'0_Pivot &amp; Table 1 &amp; Table 2'!$B$70:$B$765,0),MATCH(HHIdata_corr!I$1,'0_Pivot &amp; Table 1 &amp; Table 2'!$A$66:$AM$66,0))</f>
        <v>3970</v>
      </c>
      <c r="J21" s="27">
        <f>INDEX('0_Pivot &amp; Table 1 &amp; Table 2'!$A$70:$AM$765,MATCH($A21,'0_Pivot &amp; Table 1 &amp; Table 2'!$B$70:$B$765,0),MATCH(HHIdata_corr!J$1,'0_Pivot &amp; Table 1 &amp; Table 2'!$A$66:$AM$66,0))</f>
        <v>3947</v>
      </c>
      <c r="K21" s="27">
        <f>INDEX('0_Pivot &amp; Table 1 &amp; Table 2'!$A$70:$AM$765,MATCH($A21,'0_Pivot &amp; Table 1 &amp; Table 2'!$B$70:$B$765,0),MATCH(HHIdata_corr!K$1,'0_Pivot &amp; Table 1 &amp; Table 2'!$A$66:$AM$66,0))</f>
        <v>4305</v>
      </c>
      <c r="L21" s="27">
        <f>INDEX('0_Pivot &amp; Table 1 &amp; Table 2'!$A$70:$AM$765,MATCH($A21,'0_Pivot &amp; Table 1 &amp; Table 2'!$B$70:$B$765,0),MATCH(HHIdata_corr!L$1,'0_Pivot &amp; Table 1 &amp; Table 2'!$A$66:$AM$66,0))</f>
        <v>4850</v>
      </c>
      <c r="M21" s="27">
        <f>INDEX('0_Pivot &amp; Table 1 &amp; Table 2'!$A$70:$AM$765,MATCH($A21,'0_Pivot &amp; Table 1 &amp; Table 2'!$B$70:$B$765,0),MATCH(HHIdata_corr!M$1,'0_Pivot &amp; Table 1 &amp; Table 2'!$A$66:$AM$66,0))</f>
        <v>4785</v>
      </c>
      <c r="N21" s="27">
        <f>INDEX('0_Pivot &amp; Table 1 &amp; Table 2'!$A$70:$AM$765,MATCH($A21,'0_Pivot &amp; Table 1 &amp; Table 2'!$B$70:$B$765,0),MATCH(HHIdata_corr!N$1,'0_Pivot &amp; Table 1 &amp; Table 2'!$A$66:$AM$66,0))</f>
        <v>4351</v>
      </c>
      <c r="O21" s="28">
        <v>4093.9</v>
      </c>
      <c r="P21" s="29" t="s">
        <v>64</v>
      </c>
      <c r="Q21" s="29" t="s">
        <v>65</v>
      </c>
      <c r="R21" s="2">
        <f t="shared" si="0"/>
        <v>4027</v>
      </c>
      <c r="S21" s="2">
        <f t="shared" si="1"/>
        <v>4177.75</v>
      </c>
      <c r="T21" s="2" t="str">
        <f t="shared" si="2"/>
        <v/>
      </c>
      <c r="U21" s="2" t="e">
        <f>MATCH($Q21,'6.Indic_Percep'!$B$10:$B$141,0)</f>
        <v>#N/A</v>
      </c>
      <c r="V21" s="2" t="e">
        <f>MATCH($P21,'5.Indic_LM'!$A$10:$A$732,0)</f>
        <v>#N/A</v>
      </c>
      <c r="W21" s="2" t="str">
        <f>IF(COUNT(INDEX('6.Indic_Percep'!$A$10:$AE$141,HHIdata_corr!$U21,MATCH(HHIdata_corr!W$3,'6.Indic_Percep'!$A$10:$AE$10,0)))=1,INDEX('6.Indic_Percep'!$A$10:$AE$141,HHIdata_corr!$U21,MATCH(HHIdata_corr!W$3,'6.Indic_Percep'!$A$10:$AE$10,0)),"")</f>
        <v/>
      </c>
      <c r="X21" s="2" t="str">
        <f>IF(COUNT(INDEX('6.Indic_Percep'!$A$10:$AE$141,HHIdata_corr!$U21,MATCH(HHIdata_corr!X$3,'6.Indic_Percep'!$A$10:$AE$10,0)))=1,INDEX('6.Indic_Percep'!$A$10:$AE$141,HHIdata_corr!$U21,MATCH(HHIdata_corr!X$3,'6.Indic_Percep'!$A$10:$AE$10,0)),"")</f>
        <v/>
      </c>
      <c r="Y21" s="2" t="str">
        <f>IF(COUNT(INDEX('6.Indic_Percep'!$A$10:$AE$141,HHIdata_corr!$U21,MATCH(HHIdata_corr!Y$3,'6.Indic_Percep'!$A$10:$AE$10,0)))=1,INDEX('6.Indic_Percep'!$A$10:$AE$141,HHIdata_corr!$U21,MATCH(HHIdata_corr!Y$3,'6.Indic_Percep'!$A$10:$AE$10,0)),"")</f>
        <v/>
      </c>
      <c r="Z21" s="2" t="str">
        <f>IF(COUNT(INDEX('6.Indic_Percep'!$A$10:$AH$141,HHIdata_corr!$U21,MATCH(HHIdata_corr!Z$3,'6.Indic_Percep'!$A$10:$AH$10,0)))=1,INDEX('6.Indic_Percep'!$A$10:$AH$141,HHIdata_corr!$U21,MATCH(HHIdata_corr!Z$3,'6.Indic_Percep'!$A$10:$AH$10,0)),"")</f>
        <v/>
      </c>
      <c r="AA21" s="2" t="str">
        <f>IF(COUNT(INDEX('6.Indic_Percep'!$A$10:$AH$141,HHIdata_corr!$U21,MATCH(HHIdata_corr!AA$3,'6.Indic_Percep'!$A$10:$AH$10,0)))=1,INDEX('6.Indic_Percep'!$A$10:$AH$141,HHIdata_corr!$U21,MATCH(HHIdata_corr!AA$3,'6.Indic_Percep'!$A$10:$AH$10,0)),"")</f>
        <v/>
      </c>
      <c r="AC21" s="30" t="str">
        <f>IF(COUNT(INDEX('5.Indic_LM'!$A$8:$AL$732,HHIdata_corr!$V21,MATCH(HHIdata_corr!AC$3,'5.Indic_LM'!$A$8:$AL$8,0)))=1,INDEX('5.Indic_LM'!$A$8:$AL$732,HHIdata_corr!$V21,MATCH(HHIdata_corr!AC$3,'5.Indic_LM'!$A$8:$AL$8,0))/100,"")</f>
        <v/>
      </c>
      <c r="AD21" s="30" t="str">
        <f>IF(COUNT(INDEX('5.Indic_LM'!$A$8:$AL$732,HHIdata_corr!$V21,MATCH(HHIdata_corr!AD$3,'5.Indic_LM'!$A$8:$AL$8,0)))=1,INDEX('5.Indic_LM'!$A$8:$AL$732,HHIdata_corr!$V21,MATCH(HHIdata_corr!AD$3,'5.Indic_LM'!$A$8:$AL$8,0))/100,"")</f>
        <v/>
      </c>
      <c r="AE21" s="2">
        <f t="shared" si="3"/>
        <v>0</v>
      </c>
      <c r="AF21" s="2">
        <f t="shared" si="4"/>
        <v>0</v>
      </c>
    </row>
    <row r="22" spans="1:32" x14ac:dyDescent="0.2">
      <c r="A22" s="25" t="s">
        <v>66</v>
      </c>
      <c r="B22" s="26" t="s">
        <v>67</v>
      </c>
      <c r="C22" s="26" t="s">
        <v>32</v>
      </c>
      <c r="D22" s="26" t="s">
        <v>63</v>
      </c>
      <c r="E22" s="26" t="s">
        <v>63</v>
      </c>
      <c r="F22" s="26" t="s">
        <v>63</v>
      </c>
      <c r="G22" s="27">
        <f>INDEX('0_Pivot &amp; Table 1 &amp; Table 2'!$A$70:$AM$765,MATCH($A22,'0_Pivot &amp; Table 1 &amp; Table 2'!$B$70:$B$765,0),MATCH(HHIdata_corr!G$1,'0_Pivot &amp; Table 1 &amp; Table 2'!$A$66:$AM$66,0))</f>
        <v>3542</v>
      </c>
      <c r="H22" s="27">
        <f>INDEX('0_Pivot &amp; Table 1 &amp; Table 2'!$A$70:$AM$765,MATCH($A22,'0_Pivot &amp; Table 1 &amp; Table 2'!$B$70:$B$765,0),MATCH(HHIdata_corr!H$1,'0_Pivot &amp; Table 1 &amp; Table 2'!$A$66:$AM$66,0))</f>
        <v>3453</v>
      </c>
      <c r="I22" s="27">
        <f>INDEX('0_Pivot &amp; Table 1 &amp; Table 2'!$A$70:$AM$765,MATCH($A22,'0_Pivot &amp; Table 1 &amp; Table 2'!$B$70:$B$765,0),MATCH(HHIdata_corr!I$1,'0_Pivot &amp; Table 1 &amp; Table 2'!$A$66:$AM$66,0))</f>
        <v>3566</v>
      </c>
      <c r="J22" s="27">
        <f>INDEX('0_Pivot &amp; Table 1 &amp; Table 2'!$A$70:$AM$765,MATCH($A22,'0_Pivot &amp; Table 1 &amp; Table 2'!$B$70:$B$765,0),MATCH(HHIdata_corr!J$1,'0_Pivot &amp; Table 1 &amp; Table 2'!$A$66:$AM$66,0))</f>
        <v>3536</v>
      </c>
      <c r="K22" s="27">
        <f>INDEX('0_Pivot &amp; Table 1 &amp; Table 2'!$A$70:$AM$765,MATCH($A22,'0_Pivot &amp; Table 1 &amp; Table 2'!$B$70:$B$765,0),MATCH(HHIdata_corr!K$1,'0_Pivot &amp; Table 1 &amp; Table 2'!$A$66:$AM$66,0))</f>
        <v>3045</v>
      </c>
      <c r="L22" s="27">
        <f>INDEX('0_Pivot &amp; Table 1 &amp; Table 2'!$A$70:$AM$765,MATCH($A22,'0_Pivot &amp; Table 1 &amp; Table 2'!$B$70:$B$765,0),MATCH(HHIdata_corr!L$1,'0_Pivot &amp; Table 1 &amp; Table 2'!$A$66:$AM$66,0))</f>
        <v>3521</v>
      </c>
      <c r="M22" s="27">
        <f>INDEX('0_Pivot &amp; Table 1 &amp; Table 2'!$A$70:$AM$765,MATCH($A22,'0_Pivot &amp; Table 1 &amp; Table 2'!$B$70:$B$765,0),MATCH(HHIdata_corr!M$1,'0_Pivot &amp; Table 1 &amp; Table 2'!$A$66:$AM$66,0))</f>
        <v>3131</v>
      </c>
      <c r="N22" s="27">
        <f>INDEX('0_Pivot &amp; Table 1 &amp; Table 2'!$A$70:$AM$765,MATCH($A22,'0_Pivot &amp; Table 1 &amp; Table 2'!$B$70:$B$765,0),MATCH(HHIdata_corr!N$1,'0_Pivot &amp; Table 1 &amp; Table 2'!$A$66:$AM$66,0))</f>
        <v>3044</v>
      </c>
      <c r="O22" s="28">
        <v>3354.7</v>
      </c>
      <c r="P22" s="29" t="s">
        <v>66</v>
      </c>
      <c r="Q22" s="29" t="s">
        <v>67</v>
      </c>
      <c r="R22" s="2">
        <f t="shared" si="0"/>
        <v>3524.25</v>
      </c>
      <c r="S22" s="2">
        <f t="shared" si="1"/>
        <v>3400</v>
      </c>
      <c r="T22" s="2" t="str">
        <f t="shared" si="2"/>
        <v/>
      </c>
      <c r="U22" s="2" t="e">
        <f>MATCH($Q22,'6.Indic_Percep'!$B$10:$B$141,0)</f>
        <v>#N/A</v>
      </c>
      <c r="V22" s="2" t="e">
        <f>MATCH($P22,'5.Indic_LM'!$A$10:$A$732,0)</f>
        <v>#N/A</v>
      </c>
      <c r="W22" s="2" t="str">
        <f>IF(COUNT(INDEX('6.Indic_Percep'!$A$10:$AE$141,HHIdata_corr!$U22,MATCH(HHIdata_corr!W$3,'6.Indic_Percep'!$A$10:$AE$10,0)))=1,INDEX('6.Indic_Percep'!$A$10:$AE$141,HHIdata_corr!$U22,MATCH(HHIdata_corr!W$3,'6.Indic_Percep'!$A$10:$AE$10,0)),"")</f>
        <v/>
      </c>
      <c r="X22" s="2" t="str">
        <f>IF(COUNT(INDEX('6.Indic_Percep'!$A$10:$AE$141,HHIdata_corr!$U22,MATCH(HHIdata_corr!X$3,'6.Indic_Percep'!$A$10:$AE$10,0)))=1,INDEX('6.Indic_Percep'!$A$10:$AE$141,HHIdata_corr!$U22,MATCH(HHIdata_corr!X$3,'6.Indic_Percep'!$A$10:$AE$10,0)),"")</f>
        <v/>
      </c>
      <c r="Y22" s="2" t="str">
        <f>IF(COUNT(INDEX('6.Indic_Percep'!$A$10:$AE$141,HHIdata_corr!$U22,MATCH(HHIdata_corr!Y$3,'6.Indic_Percep'!$A$10:$AE$10,0)))=1,INDEX('6.Indic_Percep'!$A$10:$AE$141,HHIdata_corr!$U22,MATCH(HHIdata_corr!Y$3,'6.Indic_Percep'!$A$10:$AE$10,0)),"")</f>
        <v/>
      </c>
      <c r="Z22" s="2" t="str">
        <f>IF(COUNT(INDEX('6.Indic_Percep'!$A$10:$AH$141,HHIdata_corr!$U22,MATCH(HHIdata_corr!Z$3,'6.Indic_Percep'!$A$10:$AH$10,0)))=1,INDEX('6.Indic_Percep'!$A$10:$AH$141,HHIdata_corr!$U22,MATCH(HHIdata_corr!Z$3,'6.Indic_Percep'!$A$10:$AH$10,0)),"")</f>
        <v/>
      </c>
      <c r="AA22" s="2" t="str">
        <f>IF(COUNT(INDEX('6.Indic_Percep'!$A$10:$AH$141,HHIdata_corr!$U22,MATCH(HHIdata_corr!AA$3,'6.Indic_Percep'!$A$10:$AH$10,0)))=1,INDEX('6.Indic_Percep'!$A$10:$AH$141,HHIdata_corr!$U22,MATCH(HHIdata_corr!AA$3,'6.Indic_Percep'!$A$10:$AH$10,0)),"")</f>
        <v/>
      </c>
      <c r="AC22" s="30" t="str">
        <f>IF(COUNT(INDEX('5.Indic_LM'!$A$8:$AL$732,HHIdata_corr!$V22,MATCH(HHIdata_corr!AC$3,'5.Indic_LM'!$A$8:$AL$8,0)))=1,INDEX('5.Indic_LM'!$A$8:$AL$732,HHIdata_corr!$V22,MATCH(HHIdata_corr!AC$3,'5.Indic_LM'!$A$8:$AL$8,0))/100,"")</f>
        <v/>
      </c>
      <c r="AD22" s="30" t="str">
        <f>IF(COUNT(INDEX('5.Indic_LM'!$A$8:$AL$732,HHIdata_corr!$V22,MATCH(HHIdata_corr!AD$3,'5.Indic_LM'!$A$8:$AL$8,0)))=1,INDEX('5.Indic_LM'!$A$8:$AL$732,HHIdata_corr!$V22,MATCH(HHIdata_corr!AD$3,'5.Indic_LM'!$A$8:$AL$8,0))/100,"")</f>
        <v/>
      </c>
      <c r="AE22" s="2">
        <f t="shared" si="3"/>
        <v>0</v>
      </c>
      <c r="AF22" s="2">
        <f t="shared" si="4"/>
        <v>0</v>
      </c>
    </row>
    <row r="23" spans="1:32" x14ac:dyDescent="0.2">
      <c r="A23" s="25" t="s">
        <v>68</v>
      </c>
      <c r="B23" s="26" t="s">
        <v>67</v>
      </c>
      <c r="C23" s="26" t="s">
        <v>32</v>
      </c>
      <c r="D23" s="26" t="s">
        <v>63</v>
      </c>
      <c r="E23" s="26" t="s">
        <v>63</v>
      </c>
      <c r="F23" s="26" t="s">
        <v>63</v>
      </c>
      <c r="G23" s="27">
        <f>INDEX('0_Pivot &amp; Table 1 &amp; Table 2'!$A$70:$AM$765,MATCH($A23,'0_Pivot &amp; Table 1 &amp; Table 2'!$B$70:$B$765,0),MATCH(HHIdata_corr!G$1,'0_Pivot &amp; Table 1 &amp; Table 2'!$A$66:$AM$66,0))</f>
        <v>8480</v>
      </c>
      <c r="H23" s="27">
        <f>INDEX('0_Pivot &amp; Table 1 &amp; Table 2'!$A$70:$AM$765,MATCH($A23,'0_Pivot &amp; Table 1 &amp; Table 2'!$B$70:$B$765,0),MATCH(HHIdata_corr!H$1,'0_Pivot &amp; Table 1 &amp; Table 2'!$A$66:$AM$66,0))</f>
        <v>7636</v>
      </c>
      <c r="I23" s="27">
        <f>INDEX('0_Pivot &amp; Table 1 &amp; Table 2'!$A$70:$AM$765,MATCH($A23,'0_Pivot &amp; Table 1 &amp; Table 2'!$B$70:$B$765,0),MATCH(HHIdata_corr!I$1,'0_Pivot &amp; Table 1 &amp; Table 2'!$A$66:$AM$66,0))</f>
        <v>8596</v>
      </c>
      <c r="J23" s="27">
        <f>INDEX('0_Pivot &amp; Table 1 &amp; Table 2'!$A$70:$AM$765,MATCH($A23,'0_Pivot &amp; Table 1 &amp; Table 2'!$B$70:$B$765,0),MATCH(HHIdata_corr!J$1,'0_Pivot &amp; Table 1 &amp; Table 2'!$A$66:$AM$66,0))</f>
        <v>8836</v>
      </c>
      <c r="K23" s="27">
        <f>INDEX('0_Pivot &amp; Table 1 &amp; Table 2'!$A$70:$AM$765,MATCH($A23,'0_Pivot &amp; Table 1 &amp; Table 2'!$B$70:$B$765,0),MATCH(HHIdata_corr!K$1,'0_Pivot &amp; Table 1 &amp; Table 2'!$A$66:$AM$66,0))</f>
        <v>8917</v>
      </c>
      <c r="L23" s="27">
        <f>INDEX('0_Pivot &amp; Table 1 &amp; Table 2'!$A$70:$AM$765,MATCH($A23,'0_Pivot &amp; Table 1 &amp; Table 2'!$B$70:$B$765,0),MATCH(HHIdata_corr!L$1,'0_Pivot &amp; Table 1 &amp; Table 2'!$A$66:$AM$66,0))</f>
        <v>9044</v>
      </c>
      <c r="M23" s="27">
        <f>INDEX('0_Pivot &amp; Table 1 &amp; Table 2'!$A$70:$AM$765,MATCH($A23,'0_Pivot &amp; Table 1 &amp; Table 2'!$B$70:$B$765,0),MATCH(HHIdata_corr!M$1,'0_Pivot &amp; Table 1 &amp; Table 2'!$A$66:$AM$66,0))</f>
        <v>8977</v>
      </c>
      <c r="N23" s="27">
        <f>INDEX('0_Pivot &amp; Table 1 &amp; Table 2'!$A$70:$AM$765,MATCH($A23,'0_Pivot &amp; Table 1 &amp; Table 2'!$B$70:$B$765,0),MATCH(HHIdata_corr!N$1,'0_Pivot &amp; Table 1 &amp; Table 2'!$A$66:$AM$66,0))</f>
        <v>8413</v>
      </c>
      <c r="O23" s="28">
        <v>8558.2999999999993</v>
      </c>
      <c r="P23" s="29" t="s">
        <v>68</v>
      </c>
      <c r="Q23" s="29" t="s">
        <v>67</v>
      </c>
      <c r="R23" s="2">
        <f t="shared" si="0"/>
        <v>8387</v>
      </c>
      <c r="S23" s="2">
        <f t="shared" si="1"/>
        <v>8496.25</v>
      </c>
      <c r="T23" s="2">
        <f t="shared" si="2"/>
        <v>1</v>
      </c>
      <c r="U23" s="2" t="e">
        <f>MATCH($Q23,'6.Indic_Percep'!$B$10:$B$141,0)</f>
        <v>#N/A</v>
      </c>
      <c r="V23" s="2" t="e">
        <f>MATCH($P23,'5.Indic_LM'!$A$10:$A$732,0)</f>
        <v>#N/A</v>
      </c>
      <c r="W23" s="2" t="str">
        <f>IF(COUNT(INDEX('6.Indic_Percep'!$A$10:$AE$141,HHIdata_corr!$U23,MATCH(HHIdata_corr!W$3,'6.Indic_Percep'!$A$10:$AE$10,0)))=1,INDEX('6.Indic_Percep'!$A$10:$AE$141,HHIdata_corr!$U23,MATCH(HHIdata_corr!W$3,'6.Indic_Percep'!$A$10:$AE$10,0)),"")</f>
        <v/>
      </c>
      <c r="X23" s="2" t="str">
        <f>IF(COUNT(INDEX('6.Indic_Percep'!$A$10:$AE$141,HHIdata_corr!$U23,MATCH(HHIdata_corr!X$3,'6.Indic_Percep'!$A$10:$AE$10,0)))=1,INDEX('6.Indic_Percep'!$A$10:$AE$141,HHIdata_corr!$U23,MATCH(HHIdata_corr!X$3,'6.Indic_Percep'!$A$10:$AE$10,0)),"")</f>
        <v/>
      </c>
      <c r="Y23" s="2" t="str">
        <f>IF(COUNT(INDEX('6.Indic_Percep'!$A$10:$AE$141,HHIdata_corr!$U23,MATCH(HHIdata_corr!Y$3,'6.Indic_Percep'!$A$10:$AE$10,0)))=1,INDEX('6.Indic_Percep'!$A$10:$AE$141,HHIdata_corr!$U23,MATCH(HHIdata_corr!Y$3,'6.Indic_Percep'!$A$10:$AE$10,0)),"")</f>
        <v/>
      </c>
      <c r="Z23" s="2" t="str">
        <f>IF(COUNT(INDEX('6.Indic_Percep'!$A$10:$AH$141,HHIdata_corr!$U23,MATCH(HHIdata_corr!Z$3,'6.Indic_Percep'!$A$10:$AH$10,0)))=1,INDEX('6.Indic_Percep'!$A$10:$AH$141,HHIdata_corr!$U23,MATCH(HHIdata_corr!Z$3,'6.Indic_Percep'!$A$10:$AH$10,0)),"")</f>
        <v/>
      </c>
      <c r="AA23" s="2" t="str">
        <f>IF(COUNT(INDEX('6.Indic_Percep'!$A$10:$AH$141,HHIdata_corr!$U23,MATCH(HHIdata_corr!AA$3,'6.Indic_Percep'!$A$10:$AH$10,0)))=1,INDEX('6.Indic_Percep'!$A$10:$AH$141,HHIdata_corr!$U23,MATCH(HHIdata_corr!AA$3,'6.Indic_Percep'!$A$10:$AH$10,0)),"")</f>
        <v/>
      </c>
      <c r="AC23" s="30" t="str">
        <f>IF(COUNT(INDEX('5.Indic_LM'!$A$8:$AL$732,HHIdata_corr!$V23,MATCH(HHIdata_corr!AC$3,'5.Indic_LM'!$A$8:$AL$8,0)))=1,INDEX('5.Indic_LM'!$A$8:$AL$732,HHIdata_corr!$V23,MATCH(HHIdata_corr!AC$3,'5.Indic_LM'!$A$8:$AL$8,0))/100,"")</f>
        <v/>
      </c>
      <c r="AD23" s="30" t="str">
        <f>IF(COUNT(INDEX('5.Indic_LM'!$A$8:$AL$732,HHIdata_corr!$V23,MATCH(HHIdata_corr!AD$3,'5.Indic_LM'!$A$8:$AL$8,0)))=1,INDEX('5.Indic_LM'!$A$8:$AL$732,HHIdata_corr!$V23,MATCH(HHIdata_corr!AD$3,'5.Indic_LM'!$A$8:$AL$8,0))/100,"")</f>
        <v/>
      </c>
      <c r="AE23" s="2">
        <f t="shared" si="3"/>
        <v>0</v>
      </c>
      <c r="AF23" s="2">
        <f t="shared" si="4"/>
        <v>0</v>
      </c>
    </row>
    <row r="24" spans="1:32" x14ac:dyDescent="0.2">
      <c r="A24" s="25" t="s">
        <v>69</v>
      </c>
      <c r="B24" s="26" t="s">
        <v>70</v>
      </c>
      <c r="C24" s="26" t="s">
        <v>32</v>
      </c>
      <c r="D24" s="26" t="s">
        <v>63</v>
      </c>
      <c r="E24" s="26" t="s">
        <v>63</v>
      </c>
      <c r="F24" s="26" t="s">
        <v>63</v>
      </c>
      <c r="G24" s="27">
        <f>INDEX('0_Pivot &amp; Table 1 &amp; Table 2'!$A$70:$AM$765,MATCH($A24,'0_Pivot &amp; Table 1 &amp; Table 2'!$B$70:$B$765,0),MATCH(HHIdata_corr!G$1,'0_Pivot &amp; Table 1 &amp; Table 2'!$A$66:$AM$66,0))</f>
        <v>2829</v>
      </c>
      <c r="H24" s="27">
        <f>INDEX('0_Pivot &amp; Table 1 &amp; Table 2'!$A$70:$AM$765,MATCH($A24,'0_Pivot &amp; Table 1 &amp; Table 2'!$B$70:$B$765,0),MATCH(HHIdata_corr!H$1,'0_Pivot &amp; Table 1 &amp; Table 2'!$A$66:$AM$66,0))</f>
        <v>3384</v>
      </c>
      <c r="I24" s="27">
        <f>INDEX('0_Pivot &amp; Table 1 &amp; Table 2'!$A$70:$AM$765,MATCH($A24,'0_Pivot &amp; Table 1 &amp; Table 2'!$B$70:$B$765,0),MATCH(HHIdata_corr!I$1,'0_Pivot &amp; Table 1 &amp; Table 2'!$A$66:$AM$66,0))</f>
        <v>3592</v>
      </c>
      <c r="J24" s="27">
        <f>INDEX('0_Pivot &amp; Table 1 &amp; Table 2'!$A$70:$AM$765,MATCH($A24,'0_Pivot &amp; Table 1 &amp; Table 2'!$B$70:$B$765,0),MATCH(HHIdata_corr!J$1,'0_Pivot &amp; Table 1 &amp; Table 2'!$A$66:$AM$66,0))</f>
        <v>3496</v>
      </c>
      <c r="K24" s="27">
        <f>INDEX('0_Pivot &amp; Table 1 &amp; Table 2'!$A$70:$AM$765,MATCH($A24,'0_Pivot &amp; Table 1 &amp; Table 2'!$B$70:$B$765,0),MATCH(HHIdata_corr!K$1,'0_Pivot &amp; Table 1 &amp; Table 2'!$A$66:$AM$66,0))</f>
        <v>3016</v>
      </c>
      <c r="L24" s="27">
        <f>INDEX('0_Pivot &amp; Table 1 &amp; Table 2'!$A$70:$AM$765,MATCH($A24,'0_Pivot &amp; Table 1 &amp; Table 2'!$B$70:$B$765,0),MATCH(HHIdata_corr!L$1,'0_Pivot &amp; Table 1 &amp; Table 2'!$A$66:$AM$66,0))</f>
        <v>3447</v>
      </c>
      <c r="M24" s="27">
        <f>INDEX('0_Pivot &amp; Table 1 &amp; Table 2'!$A$70:$AM$765,MATCH($A24,'0_Pivot &amp; Table 1 &amp; Table 2'!$B$70:$B$765,0),MATCH(HHIdata_corr!M$1,'0_Pivot &amp; Table 1 &amp; Table 2'!$A$66:$AM$66,0))</f>
        <v>3436</v>
      </c>
      <c r="N24" s="27">
        <f>INDEX('0_Pivot &amp; Table 1 &amp; Table 2'!$A$70:$AM$765,MATCH($A24,'0_Pivot &amp; Table 1 &amp; Table 2'!$B$70:$B$765,0),MATCH(HHIdata_corr!N$1,'0_Pivot &amp; Table 1 &amp; Table 2'!$A$66:$AM$66,0))</f>
        <v>3406</v>
      </c>
      <c r="O24" s="28">
        <v>3229.8</v>
      </c>
      <c r="P24" s="29" t="s">
        <v>69</v>
      </c>
      <c r="Q24" s="29" t="s">
        <v>70</v>
      </c>
      <c r="R24" s="2">
        <f t="shared" si="0"/>
        <v>3325.25</v>
      </c>
      <c r="S24" s="2">
        <f t="shared" si="1"/>
        <v>3372</v>
      </c>
      <c r="T24" s="2" t="str">
        <f t="shared" si="2"/>
        <v/>
      </c>
      <c r="U24" s="2" t="e">
        <f>MATCH($Q24,'6.Indic_Percep'!$B$10:$B$141,0)</f>
        <v>#N/A</v>
      </c>
      <c r="V24" s="2" t="e">
        <f>MATCH($P24,'5.Indic_LM'!$A$10:$A$732,0)</f>
        <v>#N/A</v>
      </c>
      <c r="W24" s="2" t="str">
        <f>IF(COUNT(INDEX('6.Indic_Percep'!$A$10:$AE$141,HHIdata_corr!$U24,MATCH(HHIdata_corr!W$3,'6.Indic_Percep'!$A$10:$AE$10,0)))=1,INDEX('6.Indic_Percep'!$A$10:$AE$141,HHIdata_corr!$U24,MATCH(HHIdata_corr!W$3,'6.Indic_Percep'!$A$10:$AE$10,0)),"")</f>
        <v/>
      </c>
      <c r="X24" s="2" t="str">
        <f>IF(COUNT(INDEX('6.Indic_Percep'!$A$10:$AE$141,HHIdata_corr!$U24,MATCH(HHIdata_corr!X$3,'6.Indic_Percep'!$A$10:$AE$10,0)))=1,INDEX('6.Indic_Percep'!$A$10:$AE$141,HHIdata_corr!$U24,MATCH(HHIdata_corr!X$3,'6.Indic_Percep'!$A$10:$AE$10,0)),"")</f>
        <v/>
      </c>
      <c r="Y24" s="2" t="str">
        <f>IF(COUNT(INDEX('6.Indic_Percep'!$A$10:$AE$141,HHIdata_corr!$U24,MATCH(HHIdata_corr!Y$3,'6.Indic_Percep'!$A$10:$AE$10,0)))=1,INDEX('6.Indic_Percep'!$A$10:$AE$141,HHIdata_corr!$U24,MATCH(HHIdata_corr!Y$3,'6.Indic_Percep'!$A$10:$AE$10,0)),"")</f>
        <v/>
      </c>
      <c r="Z24" s="2" t="str">
        <f>IF(COUNT(INDEX('6.Indic_Percep'!$A$10:$AH$141,HHIdata_corr!$U24,MATCH(HHIdata_corr!Z$3,'6.Indic_Percep'!$A$10:$AH$10,0)))=1,INDEX('6.Indic_Percep'!$A$10:$AH$141,HHIdata_corr!$U24,MATCH(HHIdata_corr!Z$3,'6.Indic_Percep'!$A$10:$AH$10,0)),"")</f>
        <v/>
      </c>
      <c r="AA24" s="2" t="str">
        <f>IF(COUNT(INDEX('6.Indic_Percep'!$A$10:$AH$141,HHIdata_corr!$U24,MATCH(HHIdata_corr!AA$3,'6.Indic_Percep'!$A$10:$AH$10,0)))=1,INDEX('6.Indic_Percep'!$A$10:$AH$141,HHIdata_corr!$U24,MATCH(HHIdata_corr!AA$3,'6.Indic_Percep'!$A$10:$AH$10,0)),"")</f>
        <v/>
      </c>
      <c r="AC24" s="30" t="str">
        <f>IF(COUNT(INDEX('5.Indic_LM'!$A$8:$AL$732,HHIdata_corr!$V24,MATCH(HHIdata_corr!AC$3,'5.Indic_LM'!$A$8:$AL$8,0)))=1,INDEX('5.Indic_LM'!$A$8:$AL$732,HHIdata_corr!$V24,MATCH(HHIdata_corr!AC$3,'5.Indic_LM'!$A$8:$AL$8,0))/100,"")</f>
        <v/>
      </c>
      <c r="AD24" s="30" t="str">
        <f>IF(COUNT(INDEX('5.Indic_LM'!$A$8:$AL$732,HHIdata_corr!$V24,MATCH(HHIdata_corr!AD$3,'5.Indic_LM'!$A$8:$AL$8,0)))=1,INDEX('5.Indic_LM'!$A$8:$AL$732,HHIdata_corr!$V24,MATCH(HHIdata_corr!AD$3,'5.Indic_LM'!$A$8:$AL$8,0))/100,"")</f>
        <v/>
      </c>
      <c r="AE24" s="2">
        <f t="shared" si="3"/>
        <v>0</v>
      </c>
      <c r="AF24" s="2">
        <f t="shared" si="4"/>
        <v>0</v>
      </c>
    </row>
    <row r="25" spans="1:32" x14ac:dyDescent="0.2">
      <c r="A25" s="25" t="s">
        <v>71</v>
      </c>
      <c r="B25" s="26" t="s">
        <v>72</v>
      </c>
      <c r="C25" s="26" t="s">
        <v>73</v>
      </c>
      <c r="D25" s="26">
        <v>1549465</v>
      </c>
      <c r="E25" s="26" t="s">
        <v>74</v>
      </c>
      <c r="F25" s="26">
        <v>689878</v>
      </c>
      <c r="G25" s="27">
        <f>INDEX('0_Pivot &amp; Table 1 &amp; Table 2'!$A$70:$AM$765,MATCH($A25,'0_Pivot &amp; Table 1 &amp; Table 2'!$B$70:$B$765,0),MATCH(HHIdata_corr!G$1,'0_Pivot &amp; Table 1 &amp; Table 2'!$A$66:$AM$66,0))</f>
        <v>1754</v>
      </c>
      <c r="H25" s="27">
        <f>INDEX('0_Pivot &amp; Table 1 &amp; Table 2'!$A$70:$AM$765,MATCH($A25,'0_Pivot &amp; Table 1 &amp; Table 2'!$B$70:$B$765,0),MATCH(HHIdata_corr!H$1,'0_Pivot &amp; Table 1 &amp; Table 2'!$A$66:$AM$66,0))</f>
        <v>1910</v>
      </c>
      <c r="I25" s="27">
        <f>INDEX('0_Pivot &amp; Table 1 &amp; Table 2'!$A$70:$AM$765,MATCH($A25,'0_Pivot &amp; Table 1 &amp; Table 2'!$B$70:$B$765,0),MATCH(HHIdata_corr!I$1,'0_Pivot &amp; Table 1 &amp; Table 2'!$A$66:$AM$66,0))</f>
        <v>1980</v>
      </c>
      <c r="J25" s="27">
        <f>INDEX('0_Pivot &amp; Table 1 &amp; Table 2'!$A$70:$AM$765,MATCH($A25,'0_Pivot &amp; Table 1 &amp; Table 2'!$B$70:$B$765,0),MATCH(HHIdata_corr!J$1,'0_Pivot &amp; Table 1 &amp; Table 2'!$A$66:$AM$66,0))</f>
        <v>2356</v>
      </c>
      <c r="K25" s="27">
        <f>INDEX('0_Pivot &amp; Table 1 &amp; Table 2'!$A$70:$AM$765,MATCH($A25,'0_Pivot &amp; Table 1 &amp; Table 2'!$B$70:$B$765,0),MATCH(HHIdata_corr!K$1,'0_Pivot &amp; Table 1 &amp; Table 2'!$A$66:$AM$66,0))</f>
        <v>1921</v>
      </c>
      <c r="L25" s="27">
        <f>INDEX('0_Pivot &amp; Table 1 &amp; Table 2'!$A$70:$AM$765,MATCH($A25,'0_Pivot &amp; Table 1 &amp; Table 2'!$B$70:$B$765,0),MATCH(HHIdata_corr!L$1,'0_Pivot &amp; Table 1 &amp; Table 2'!$A$66:$AM$66,0))</f>
        <v>2231</v>
      </c>
      <c r="M25" s="27">
        <f>INDEX('0_Pivot &amp; Table 1 &amp; Table 2'!$A$70:$AM$765,MATCH($A25,'0_Pivot &amp; Table 1 &amp; Table 2'!$B$70:$B$765,0),MATCH(HHIdata_corr!M$1,'0_Pivot &amp; Table 1 &amp; Table 2'!$A$66:$AM$66,0))</f>
        <v>2121</v>
      </c>
      <c r="N25" s="27">
        <f>INDEX('0_Pivot &amp; Table 1 &amp; Table 2'!$A$70:$AM$765,MATCH($A25,'0_Pivot &amp; Table 1 &amp; Table 2'!$B$70:$B$765,0),MATCH(HHIdata_corr!N$1,'0_Pivot &amp; Table 1 &amp; Table 2'!$A$66:$AM$66,0))</f>
        <v>2122</v>
      </c>
      <c r="O25" s="28">
        <v>2285.1999999999998</v>
      </c>
      <c r="P25" s="29" t="s">
        <v>71</v>
      </c>
      <c r="Q25" s="29" t="s">
        <v>72</v>
      </c>
      <c r="R25" s="2">
        <f t="shared" si="0"/>
        <v>2000</v>
      </c>
      <c r="S25" s="2">
        <f t="shared" si="1"/>
        <v>2041.75</v>
      </c>
      <c r="T25" s="2" t="str">
        <f t="shared" si="2"/>
        <v/>
      </c>
      <c r="U25" s="2">
        <f>MATCH($Q25,'6.Indic_Percep'!$B$10:$B$141,0)</f>
        <v>6</v>
      </c>
      <c r="V25" s="2">
        <f>MATCH($P25,'5.Indic_LM'!$A$10:$A$732,0)</f>
        <v>14</v>
      </c>
      <c r="W25" s="2">
        <f>IF(COUNT(INDEX('6.Indic_Percep'!$A$10:$AE$141,HHIdata_corr!$U25,MATCH(HHIdata_corr!W$3,'6.Indic_Percep'!$A$10:$AE$10,0)))=1,INDEX('6.Indic_Percep'!$A$10:$AE$141,HHIdata_corr!$U25,MATCH(HHIdata_corr!W$3,'6.Indic_Percep'!$A$10:$AE$10,0)),"")</f>
        <v>0.62072649572649574</v>
      </c>
      <c r="X25" s="2">
        <f>IF(COUNT(INDEX('6.Indic_Percep'!$A$10:$AE$141,HHIdata_corr!$U25,MATCH(HHIdata_corr!X$3,'6.Indic_Percep'!$A$10:$AE$10,0)))=1,INDEX('6.Indic_Percep'!$A$10:$AE$141,HHIdata_corr!$U25,MATCH(HHIdata_corr!X$3,'6.Indic_Percep'!$A$10:$AE$10,0)),"")</f>
        <v>0.78743315508021372</v>
      </c>
      <c r="Y25" s="2">
        <f>IF(COUNT(INDEX('6.Indic_Percep'!$A$10:$AE$141,HHIdata_corr!$U25,MATCH(HHIdata_corr!Y$3,'6.Indic_Percep'!$A$10:$AE$10,0)))=1,INDEX('6.Indic_Percep'!$A$10:$AE$141,HHIdata_corr!$U25,MATCH(HHIdata_corr!Y$3,'6.Indic_Percep'!$A$10:$AE$10,0)),"")</f>
        <v>0.20940170940170943</v>
      </c>
      <c r="Z25" s="2">
        <f>IF(COUNT(INDEX('6.Indic_Percep'!$A$10:$AH$141,HHIdata_corr!$U25,MATCH(HHIdata_corr!Z$3,'6.Indic_Percep'!$A$10:$AH$10,0)))=1,INDEX('6.Indic_Percep'!$A$10:$AH$141,HHIdata_corr!$U25,MATCH(HHIdata_corr!Z$3,'6.Indic_Percep'!$A$10:$AH$10,0)),"")</f>
        <v>0.28208556149732616</v>
      </c>
      <c r="AA25" s="2">
        <f>IF(COUNT(INDEX('6.Indic_Percep'!$A$10:$AH$141,HHIdata_corr!$U25,MATCH(HHIdata_corr!AA$3,'6.Indic_Percep'!$A$10:$AH$10,0)))=1,INDEX('6.Indic_Percep'!$A$10:$AH$141,HHIdata_corr!$U25,MATCH(HHIdata_corr!AA$3,'6.Indic_Percep'!$A$10:$AH$10,0)),"")</f>
        <v>0.47491173042643625</v>
      </c>
      <c r="AC25" s="30">
        <f>IF(COUNT(INDEX('5.Indic_LM'!$A$8:$AL$732,HHIdata_corr!$V25,MATCH(HHIdata_corr!AC$3,'5.Indic_LM'!$A$8:$AL$8,0)))=1,INDEX('5.Indic_LM'!$A$8:$AL$732,HHIdata_corr!$V25,MATCH(HHIdata_corr!AC$3,'5.Indic_LM'!$A$8:$AL$8,0))/100,"")</f>
        <v>4.7065254269235114E-2</v>
      </c>
      <c r="AD25" s="30">
        <f>IF(COUNT(INDEX('5.Indic_LM'!$A$8:$AL$732,HHIdata_corr!$V25,MATCH(HHIdata_corr!AD$3,'5.Indic_LM'!$A$8:$AL$8,0)))=1,INDEX('5.Indic_LM'!$A$8:$AL$732,HHIdata_corr!$V25,MATCH(HHIdata_corr!AD$3,'5.Indic_LM'!$A$8:$AL$8,0))/100,"")</f>
        <v>0.44118200324197987</v>
      </c>
      <c r="AE25" s="2">
        <f t="shared" si="3"/>
        <v>1</v>
      </c>
      <c r="AF25" s="2">
        <f t="shared" si="4"/>
        <v>1</v>
      </c>
    </row>
    <row r="26" spans="1:32" x14ac:dyDescent="0.2">
      <c r="A26" s="25" t="s">
        <v>75</v>
      </c>
      <c r="B26" s="26" t="s">
        <v>76</v>
      </c>
      <c r="C26" s="26" t="s">
        <v>73</v>
      </c>
      <c r="D26" s="26">
        <v>542481</v>
      </c>
      <c r="E26" s="26" t="s">
        <v>77</v>
      </c>
      <c r="F26" s="26">
        <v>236109</v>
      </c>
      <c r="G26" s="27">
        <f>INDEX('0_Pivot &amp; Table 1 &amp; Table 2'!$A$70:$AM$765,MATCH($A26,'0_Pivot &amp; Table 1 &amp; Table 2'!$B$70:$B$765,0),MATCH(HHIdata_corr!G$1,'0_Pivot &amp; Table 1 &amp; Table 2'!$A$66:$AM$66,0))</f>
        <v>3038</v>
      </c>
      <c r="H26" s="27">
        <f>INDEX('0_Pivot &amp; Table 1 &amp; Table 2'!$A$70:$AM$765,MATCH($A26,'0_Pivot &amp; Table 1 &amp; Table 2'!$B$70:$B$765,0),MATCH(HHIdata_corr!H$1,'0_Pivot &amp; Table 1 &amp; Table 2'!$A$66:$AM$66,0))</f>
        <v>3432</v>
      </c>
      <c r="I26" s="27">
        <f>INDEX('0_Pivot &amp; Table 1 &amp; Table 2'!$A$70:$AM$765,MATCH($A26,'0_Pivot &amp; Table 1 &amp; Table 2'!$B$70:$B$765,0),MATCH(HHIdata_corr!I$1,'0_Pivot &amp; Table 1 &amp; Table 2'!$A$66:$AM$66,0))</f>
        <v>3521</v>
      </c>
      <c r="J26" s="27">
        <f>INDEX('0_Pivot &amp; Table 1 &amp; Table 2'!$A$70:$AM$765,MATCH($A26,'0_Pivot &amp; Table 1 &amp; Table 2'!$B$70:$B$765,0),MATCH(HHIdata_corr!J$1,'0_Pivot &amp; Table 1 &amp; Table 2'!$A$66:$AM$66,0))</f>
        <v>4224</v>
      </c>
      <c r="K26" s="27">
        <f>INDEX('0_Pivot &amp; Table 1 &amp; Table 2'!$A$70:$AM$765,MATCH($A26,'0_Pivot &amp; Table 1 &amp; Table 2'!$B$70:$B$765,0),MATCH(HHIdata_corr!K$1,'0_Pivot &amp; Table 1 &amp; Table 2'!$A$66:$AM$66,0))</f>
        <v>3347</v>
      </c>
      <c r="L26" s="27">
        <f>INDEX('0_Pivot &amp; Table 1 &amp; Table 2'!$A$70:$AM$765,MATCH($A26,'0_Pivot &amp; Table 1 &amp; Table 2'!$B$70:$B$765,0),MATCH(HHIdata_corr!L$1,'0_Pivot &amp; Table 1 &amp; Table 2'!$A$66:$AM$66,0))</f>
        <v>3694</v>
      </c>
      <c r="M26" s="27">
        <f>INDEX('0_Pivot &amp; Table 1 &amp; Table 2'!$A$70:$AM$765,MATCH($A26,'0_Pivot &amp; Table 1 &amp; Table 2'!$B$70:$B$765,0),MATCH(HHIdata_corr!M$1,'0_Pivot &amp; Table 1 &amp; Table 2'!$A$66:$AM$66,0))</f>
        <v>3628</v>
      </c>
      <c r="N26" s="27">
        <f>INDEX('0_Pivot &amp; Table 1 &amp; Table 2'!$A$70:$AM$765,MATCH($A26,'0_Pivot &amp; Table 1 &amp; Table 2'!$B$70:$B$765,0),MATCH(HHIdata_corr!N$1,'0_Pivot &amp; Table 1 &amp; Table 2'!$A$66:$AM$66,0))</f>
        <v>3779</v>
      </c>
      <c r="O26" s="28">
        <v>3998.1</v>
      </c>
      <c r="P26" s="29" t="s">
        <v>75</v>
      </c>
      <c r="Q26" s="29" t="s">
        <v>76</v>
      </c>
      <c r="R26" s="2">
        <f t="shared" si="0"/>
        <v>3553.75</v>
      </c>
      <c r="S26" s="2">
        <f t="shared" si="1"/>
        <v>3631</v>
      </c>
      <c r="T26" s="2" t="str">
        <f t="shared" si="2"/>
        <v/>
      </c>
      <c r="U26" s="2" t="e">
        <f>MATCH($Q26,'6.Indic_Percep'!$B$10:$B$141,0)</f>
        <v>#N/A</v>
      </c>
      <c r="V26" s="2">
        <f>MATCH($P26,'5.Indic_LM'!$A$10:$A$732,0)</f>
        <v>15</v>
      </c>
      <c r="W26" s="2" t="str">
        <f>IF(COUNT(INDEX('6.Indic_Percep'!$A$10:$AE$141,HHIdata_corr!$U26,MATCH(HHIdata_corr!W$3,'6.Indic_Percep'!$A$10:$AE$10,0)))=1,INDEX('6.Indic_Percep'!$A$10:$AE$141,HHIdata_corr!$U26,MATCH(HHIdata_corr!W$3,'6.Indic_Percep'!$A$10:$AE$10,0)),"")</f>
        <v/>
      </c>
      <c r="X26" s="2" t="str">
        <f>IF(COUNT(INDEX('6.Indic_Percep'!$A$10:$AE$141,HHIdata_corr!$U26,MATCH(HHIdata_corr!X$3,'6.Indic_Percep'!$A$10:$AE$10,0)))=1,INDEX('6.Indic_Percep'!$A$10:$AE$141,HHIdata_corr!$U26,MATCH(HHIdata_corr!X$3,'6.Indic_Percep'!$A$10:$AE$10,0)),"")</f>
        <v/>
      </c>
      <c r="Y26" s="2" t="str">
        <f>IF(COUNT(INDEX('6.Indic_Percep'!$A$10:$AE$141,HHIdata_corr!$U26,MATCH(HHIdata_corr!Y$3,'6.Indic_Percep'!$A$10:$AE$10,0)))=1,INDEX('6.Indic_Percep'!$A$10:$AE$141,HHIdata_corr!$U26,MATCH(HHIdata_corr!Y$3,'6.Indic_Percep'!$A$10:$AE$10,0)),"")</f>
        <v/>
      </c>
      <c r="Z26" s="2" t="str">
        <f>IF(COUNT(INDEX('6.Indic_Percep'!$A$10:$AH$141,HHIdata_corr!$U26,MATCH(HHIdata_corr!Z$3,'6.Indic_Percep'!$A$10:$AH$10,0)))=1,INDEX('6.Indic_Percep'!$A$10:$AH$141,HHIdata_corr!$U26,MATCH(HHIdata_corr!Z$3,'6.Indic_Percep'!$A$10:$AH$10,0)),"")</f>
        <v/>
      </c>
      <c r="AA26" s="2" t="str">
        <f>IF(COUNT(INDEX('6.Indic_Percep'!$A$10:$AH$141,HHIdata_corr!$U26,MATCH(HHIdata_corr!AA$3,'6.Indic_Percep'!$A$10:$AH$10,0)))=1,INDEX('6.Indic_Percep'!$A$10:$AH$141,HHIdata_corr!$U26,MATCH(HHIdata_corr!AA$3,'6.Indic_Percep'!$A$10:$AH$10,0)),"")</f>
        <v/>
      </c>
      <c r="AC26" s="30">
        <f>IF(COUNT(INDEX('5.Indic_LM'!$A$8:$AL$732,HHIdata_corr!$V26,MATCH(HHIdata_corr!AC$3,'5.Indic_LM'!$A$8:$AL$8,0)))=1,INDEX('5.Indic_LM'!$A$8:$AL$732,HHIdata_corr!$V26,MATCH(HHIdata_corr!AC$3,'5.Indic_LM'!$A$8:$AL$8,0))/100,"")</f>
        <v>5.2360788009871914E-2</v>
      </c>
      <c r="AD26" s="30">
        <f>IF(COUNT(INDEX('5.Indic_LM'!$A$8:$AL$732,HHIdata_corr!$V26,MATCH(HHIdata_corr!AD$3,'5.Indic_LM'!$A$8:$AL$8,0)))=1,INDEX('5.Indic_LM'!$A$8:$AL$732,HHIdata_corr!$V26,MATCH(HHIdata_corr!AD$3,'5.Indic_LM'!$A$8:$AL$8,0))/100,"")</f>
        <v>0.44390524636204653</v>
      </c>
      <c r="AE26" s="2">
        <f t="shared" si="3"/>
        <v>1</v>
      </c>
      <c r="AF26" s="2">
        <f t="shared" si="4"/>
        <v>1</v>
      </c>
    </row>
    <row r="27" spans="1:32" x14ac:dyDescent="0.2">
      <c r="A27" s="25" t="s">
        <v>78</v>
      </c>
      <c r="B27" s="26" t="s">
        <v>79</v>
      </c>
      <c r="C27" s="26" t="s">
        <v>73</v>
      </c>
      <c r="D27" s="26">
        <v>417224</v>
      </c>
      <c r="E27" s="26" t="s">
        <v>80</v>
      </c>
      <c r="F27" s="26">
        <v>182281</v>
      </c>
      <c r="G27" s="27">
        <f>INDEX('0_Pivot &amp; Table 1 &amp; Table 2'!$A$70:$AM$765,MATCH($A27,'0_Pivot &amp; Table 1 &amp; Table 2'!$B$70:$B$765,0),MATCH(HHIdata_corr!G$1,'0_Pivot &amp; Table 1 &amp; Table 2'!$A$66:$AM$66,0))</f>
        <v>3275</v>
      </c>
      <c r="H27" s="27">
        <f>INDEX('0_Pivot &amp; Table 1 &amp; Table 2'!$A$70:$AM$765,MATCH($A27,'0_Pivot &amp; Table 1 &amp; Table 2'!$B$70:$B$765,0),MATCH(HHIdata_corr!H$1,'0_Pivot &amp; Table 1 &amp; Table 2'!$A$66:$AM$66,0))</f>
        <v>3437</v>
      </c>
      <c r="I27" s="27">
        <f>INDEX('0_Pivot &amp; Table 1 &amp; Table 2'!$A$70:$AM$765,MATCH($A27,'0_Pivot &amp; Table 1 &amp; Table 2'!$B$70:$B$765,0),MATCH(HHIdata_corr!I$1,'0_Pivot &amp; Table 1 &amp; Table 2'!$A$66:$AM$66,0))</f>
        <v>3692</v>
      </c>
      <c r="J27" s="27">
        <f>INDEX('0_Pivot &amp; Table 1 &amp; Table 2'!$A$70:$AM$765,MATCH($A27,'0_Pivot &amp; Table 1 &amp; Table 2'!$B$70:$B$765,0),MATCH(HHIdata_corr!J$1,'0_Pivot &amp; Table 1 &amp; Table 2'!$A$66:$AM$66,0))</f>
        <v>4167</v>
      </c>
      <c r="K27" s="27">
        <f>INDEX('0_Pivot &amp; Table 1 &amp; Table 2'!$A$70:$AM$765,MATCH($A27,'0_Pivot &amp; Table 1 &amp; Table 2'!$B$70:$B$765,0),MATCH(HHIdata_corr!K$1,'0_Pivot &amp; Table 1 &amp; Table 2'!$A$66:$AM$66,0))</f>
        <v>3111</v>
      </c>
      <c r="L27" s="27">
        <f>INDEX('0_Pivot &amp; Table 1 &amp; Table 2'!$A$70:$AM$765,MATCH($A27,'0_Pivot &amp; Table 1 &amp; Table 2'!$B$70:$B$765,0),MATCH(HHIdata_corr!L$1,'0_Pivot &amp; Table 1 &amp; Table 2'!$A$66:$AM$66,0))</f>
        <v>3891</v>
      </c>
      <c r="M27" s="27">
        <f>INDEX('0_Pivot &amp; Table 1 &amp; Table 2'!$A$70:$AM$765,MATCH($A27,'0_Pivot &amp; Table 1 &amp; Table 2'!$B$70:$B$765,0),MATCH(HHIdata_corr!M$1,'0_Pivot &amp; Table 1 &amp; Table 2'!$A$66:$AM$66,0))</f>
        <v>3588</v>
      </c>
      <c r="N27" s="27">
        <f>INDEX('0_Pivot &amp; Table 1 &amp; Table 2'!$A$70:$AM$765,MATCH($A27,'0_Pivot &amp; Table 1 &amp; Table 2'!$B$70:$B$765,0),MATCH(HHIdata_corr!N$1,'0_Pivot &amp; Table 1 &amp; Table 2'!$A$66:$AM$66,0))</f>
        <v>4008</v>
      </c>
      <c r="O27" s="28">
        <v>4003</v>
      </c>
      <c r="P27" s="29" t="s">
        <v>78</v>
      </c>
      <c r="Q27" s="29" t="s">
        <v>79</v>
      </c>
      <c r="R27" s="2">
        <f t="shared" si="0"/>
        <v>3642.75</v>
      </c>
      <c r="S27" s="2">
        <f t="shared" si="1"/>
        <v>3601.75</v>
      </c>
      <c r="T27" s="2" t="str">
        <f t="shared" si="2"/>
        <v/>
      </c>
      <c r="U27" s="2" t="e">
        <f>MATCH($Q27,'6.Indic_Percep'!$B$10:$B$141,0)</f>
        <v>#N/A</v>
      </c>
      <c r="V27" s="2">
        <f>MATCH($P27,'5.Indic_LM'!$A$10:$A$732,0)</f>
        <v>16</v>
      </c>
      <c r="W27" s="2" t="str">
        <f>IF(COUNT(INDEX('6.Indic_Percep'!$A$10:$AE$141,HHIdata_corr!$U27,MATCH(HHIdata_corr!W$3,'6.Indic_Percep'!$A$10:$AE$10,0)))=1,INDEX('6.Indic_Percep'!$A$10:$AE$141,HHIdata_corr!$U27,MATCH(HHIdata_corr!W$3,'6.Indic_Percep'!$A$10:$AE$10,0)),"")</f>
        <v/>
      </c>
      <c r="X27" s="2" t="str">
        <f>IF(COUNT(INDEX('6.Indic_Percep'!$A$10:$AE$141,HHIdata_corr!$U27,MATCH(HHIdata_corr!X$3,'6.Indic_Percep'!$A$10:$AE$10,0)))=1,INDEX('6.Indic_Percep'!$A$10:$AE$141,HHIdata_corr!$U27,MATCH(HHIdata_corr!X$3,'6.Indic_Percep'!$A$10:$AE$10,0)),"")</f>
        <v/>
      </c>
      <c r="Y27" s="2" t="str">
        <f>IF(COUNT(INDEX('6.Indic_Percep'!$A$10:$AE$141,HHIdata_corr!$U27,MATCH(HHIdata_corr!Y$3,'6.Indic_Percep'!$A$10:$AE$10,0)))=1,INDEX('6.Indic_Percep'!$A$10:$AE$141,HHIdata_corr!$U27,MATCH(HHIdata_corr!Y$3,'6.Indic_Percep'!$A$10:$AE$10,0)),"")</f>
        <v/>
      </c>
      <c r="Z27" s="2" t="str">
        <f>IF(COUNT(INDEX('6.Indic_Percep'!$A$10:$AH$141,HHIdata_corr!$U27,MATCH(HHIdata_corr!Z$3,'6.Indic_Percep'!$A$10:$AH$10,0)))=1,INDEX('6.Indic_Percep'!$A$10:$AH$141,HHIdata_corr!$U27,MATCH(HHIdata_corr!Z$3,'6.Indic_Percep'!$A$10:$AH$10,0)),"")</f>
        <v/>
      </c>
      <c r="AA27" s="2" t="str">
        <f>IF(COUNT(INDEX('6.Indic_Percep'!$A$10:$AH$141,HHIdata_corr!$U27,MATCH(HHIdata_corr!AA$3,'6.Indic_Percep'!$A$10:$AH$10,0)))=1,INDEX('6.Indic_Percep'!$A$10:$AH$141,HHIdata_corr!$U27,MATCH(HHIdata_corr!AA$3,'6.Indic_Percep'!$A$10:$AH$10,0)),"")</f>
        <v/>
      </c>
      <c r="AC27" s="30">
        <f>IF(COUNT(INDEX('5.Indic_LM'!$A$8:$AL$732,HHIdata_corr!$V27,MATCH(HHIdata_corr!AC$3,'5.Indic_LM'!$A$8:$AL$8,0)))=1,INDEX('5.Indic_LM'!$A$8:$AL$732,HHIdata_corr!$V27,MATCH(HHIdata_corr!AC$3,'5.Indic_LM'!$A$8:$AL$8,0))/100,"")</f>
        <v>2.2992471132577064E-2</v>
      </c>
      <c r="AD27" s="30">
        <f>IF(COUNT(INDEX('5.Indic_LM'!$A$8:$AL$732,HHIdata_corr!$V27,MATCH(HHIdata_corr!AD$3,'5.Indic_LM'!$A$8:$AL$8,0)))=1,INDEX('5.Indic_LM'!$A$8:$AL$732,HHIdata_corr!$V27,MATCH(HHIdata_corr!AD$3,'5.Indic_LM'!$A$8:$AL$8,0))/100,"")</f>
        <v>0.48000809614020878</v>
      </c>
      <c r="AE27" s="2">
        <f t="shared" si="3"/>
        <v>1</v>
      </c>
      <c r="AF27" s="2">
        <f t="shared" si="4"/>
        <v>1</v>
      </c>
    </row>
    <row r="28" spans="1:32" x14ac:dyDescent="0.2">
      <c r="A28" s="25" t="s">
        <v>81</v>
      </c>
      <c r="B28" s="26" t="s">
        <v>82</v>
      </c>
      <c r="C28" s="26" t="s">
        <v>73</v>
      </c>
      <c r="D28" s="26">
        <v>274128</v>
      </c>
      <c r="E28" s="26" t="s">
        <v>83</v>
      </c>
      <c r="F28" s="26">
        <v>118196</v>
      </c>
      <c r="G28" s="27">
        <f>INDEX('0_Pivot &amp; Table 1 &amp; Table 2'!$A$70:$AM$765,MATCH($A28,'0_Pivot &amp; Table 1 &amp; Table 2'!$B$70:$B$765,0),MATCH(HHIdata_corr!G$1,'0_Pivot &amp; Table 1 &amp; Table 2'!$A$66:$AM$66,0))</f>
        <v>3968</v>
      </c>
      <c r="H28" s="27">
        <f>INDEX('0_Pivot &amp; Table 1 &amp; Table 2'!$A$70:$AM$765,MATCH($A28,'0_Pivot &amp; Table 1 &amp; Table 2'!$B$70:$B$765,0),MATCH(HHIdata_corr!H$1,'0_Pivot &amp; Table 1 &amp; Table 2'!$A$66:$AM$66,0))</f>
        <v>4346</v>
      </c>
      <c r="I28" s="27">
        <f>INDEX('0_Pivot &amp; Table 1 &amp; Table 2'!$A$70:$AM$765,MATCH($A28,'0_Pivot &amp; Table 1 &amp; Table 2'!$B$70:$B$765,0),MATCH(HHIdata_corr!I$1,'0_Pivot &amp; Table 1 &amp; Table 2'!$A$66:$AM$66,0))</f>
        <v>4751</v>
      </c>
      <c r="J28" s="27">
        <f>INDEX('0_Pivot &amp; Table 1 &amp; Table 2'!$A$70:$AM$765,MATCH($A28,'0_Pivot &amp; Table 1 &amp; Table 2'!$B$70:$B$765,0),MATCH(HHIdata_corr!J$1,'0_Pivot &amp; Table 1 &amp; Table 2'!$A$66:$AM$66,0))</f>
        <v>5633</v>
      </c>
      <c r="K28" s="27">
        <f>INDEX('0_Pivot &amp; Table 1 &amp; Table 2'!$A$70:$AM$765,MATCH($A28,'0_Pivot &amp; Table 1 &amp; Table 2'!$B$70:$B$765,0),MATCH(HHIdata_corr!K$1,'0_Pivot &amp; Table 1 &amp; Table 2'!$A$66:$AM$66,0))</f>
        <v>4275</v>
      </c>
      <c r="L28" s="27">
        <f>INDEX('0_Pivot &amp; Table 1 &amp; Table 2'!$A$70:$AM$765,MATCH($A28,'0_Pivot &amp; Table 1 &amp; Table 2'!$B$70:$B$765,0),MATCH(HHIdata_corr!L$1,'0_Pivot &amp; Table 1 &amp; Table 2'!$A$66:$AM$66,0))</f>
        <v>4645</v>
      </c>
      <c r="M28" s="27">
        <f>INDEX('0_Pivot &amp; Table 1 &amp; Table 2'!$A$70:$AM$765,MATCH($A28,'0_Pivot &amp; Table 1 &amp; Table 2'!$B$70:$B$765,0),MATCH(HHIdata_corr!M$1,'0_Pivot &amp; Table 1 &amp; Table 2'!$A$66:$AM$66,0))</f>
        <v>4386</v>
      </c>
      <c r="N28" s="27">
        <f>INDEX('0_Pivot &amp; Table 1 &amp; Table 2'!$A$70:$AM$765,MATCH($A28,'0_Pivot &amp; Table 1 &amp; Table 2'!$B$70:$B$765,0),MATCH(HHIdata_corr!N$1,'0_Pivot &amp; Table 1 &amp; Table 2'!$A$66:$AM$66,0))</f>
        <v>5638</v>
      </c>
      <c r="O28" s="28">
        <v>5210.3999999999996</v>
      </c>
      <c r="P28" s="29" t="s">
        <v>81</v>
      </c>
      <c r="Q28" s="29" t="s">
        <v>82</v>
      </c>
      <c r="R28" s="2">
        <f t="shared" si="0"/>
        <v>4674.5</v>
      </c>
      <c r="S28" s="2">
        <f t="shared" si="1"/>
        <v>4751.25</v>
      </c>
      <c r="T28" s="2" t="str">
        <f t="shared" si="2"/>
        <v/>
      </c>
      <c r="U28" s="2">
        <f>MATCH($Q28,'6.Indic_Percep'!$B$10:$B$141,0)</f>
        <v>7</v>
      </c>
      <c r="V28" s="2">
        <f>MATCH($P28,'5.Indic_LM'!$A$10:$A$732,0)</f>
        <v>17</v>
      </c>
      <c r="W28" s="2">
        <f>IF(COUNT(INDEX('6.Indic_Percep'!$A$10:$AE$141,HHIdata_corr!$U28,MATCH(HHIdata_corr!W$3,'6.Indic_Percep'!$A$10:$AE$10,0)))=1,INDEX('6.Indic_Percep'!$A$10:$AE$141,HHIdata_corr!$U28,MATCH(HHIdata_corr!W$3,'6.Indic_Percep'!$A$10:$AE$10,0)),"")</f>
        <v>0.42560175054704591</v>
      </c>
      <c r="X28" s="2">
        <f>IF(COUNT(INDEX('6.Indic_Percep'!$A$10:$AE$141,HHIdata_corr!$U28,MATCH(HHIdata_corr!X$3,'6.Indic_Percep'!$A$10:$AE$10,0)))=1,INDEX('6.Indic_Percep'!$A$10:$AE$141,HHIdata_corr!$U28,MATCH(HHIdata_corr!X$3,'6.Indic_Percep'!$A$10:$AE$10,0)),"")</f>
        <v>0.79292267365661862</v>
      </c>
      <c r="Y28" s="2">
        <f>IF(COUNT(INDEX('6.Indic_Percep'!$A$10:$AE$141,HHIdata_corr!$U28,MATCH(HHIdata_corr!Y$3,'6.Indic_Percep'!$A$10:$AE$10,0)))=1,INDEX('6.Indic_Percep'!$A$10:$AE$141,HHIdata_corr!$U28,MATCH(HHIdata_corr!Y$3,'6.Indic_Percep'!$A$10:$AE$10,0)),"")</f>
        <v>9.1903719912472648E-2</v>
      </c>
      <c r="Z28" s="2">
        <f>IF(COUNT(INDEX('6.Indic_Percep'!$A$10:$AH$141,HHIdata_corr!$U28,MATCH(HHIdata_corr!Z$3,'6.Indic_Percep'!$A$10:$AH$10,0)))=1,INDEX('6.Indic_Percep'!$A$10:$AH$141,HHIdata_corr!$U28,MATCH(HHIdata_corr!Z$3,'6.Indic_Percep'!$A$10:$AH$10,0)),"")</f>
        <v>0.27260812581913502</v>
      </c>
      <c r="AA28" s="2">
        <f>IF(COUNT(INDEX('6.Indic_Percep'!$A$10:$AH$141,HHIdata_corr!$U28,MATCH(HHIdata_corr!AA$3,'6.Indic_Percep'!$A$10:$AH$10,0)))=1,INDEX('6.Indic_Percep'!$A$10:$AH$141,HHIdata_corr!$U28,MATCH(HHIdata_corr!AA$3,'6.Indic_Percep'!$A$10:$AH$10,0)),"")</f>
        <v>0.39575906748381806</v>
      </c>
      <c r="AC28" s="30">
        <f>IF(COUNT(INDEX('5.Indic_LM'!$A$8:$AL$732,HHIdata_corr!$V28,MATCH(HHIdata_corr!AC$3,'5.Indic_LM'!$A$8:$AL$8,0)))=1,INDEX('5.Indic_LM'!$A$8:$AL$732,HHIdata_corr!$V28,MATCH(HHIdata_corr!AC$3,'5.Indic_LM'!$A$8:$AL$8,0))/100,"")</f>
        <v>2.9812501852957744E-2</v>
      </c>
      <c r="AD28" s="30">
        <f>IF(COUNT(INDEX('5.Indic_LM'!$A$8:$AL$732,HHIdata_corr!$V28,MATCH(HHIdata_corr!AD$3,'5.Indic_LM'!$A$8:$AL$8,0)))=1,INDEX('5.Indic_LM'!$A$8:$AL$732,HHIdata_corr!$V28,MATCH(HHIdata_corr!AD$3,'5.Indic_LM'!$A$8:$AL$8,0))/100,"")</f>
        <v>0.46833979162389655</v>
      </c>
      <c r="AE28" s="2">
        <f t="shared" si="3"/>
        <v>1</v>
      </c>
      <c r="AF28" s="2">
        <f t="shared" si="4"/>
        <v>1</v>
      </c>
    </row>
    <row r="29" spans="1:32" x14ac:dyDescent="0.2">
      <c r="A29" s="25" t="s">
        <v>84</v>
      </c>
      <c r="B29" s="26" t="s">
        <v>85</v>
      </c>
      <c r="C29" s="26" t="s">
        <v>73</v>
      </c>
      <c r="D29" s="26">
        <v>148045</v>
      </c>
      <c r="E29" s="26" t="s">
        <v>86</v>
      </c>
      <c r="F29" s="26">
        <v>63309</v>
      </c>
      <c r="G29" s="27">
        <f>INDEX('0_Pivot &amp; Table 1 &amp; Table 2'!$A$70:$AM$765,MATCH($A29,'0_Pivot &amp; Table 1 &amp; Table 2'!$B$70:$B$765,0),MATCH(HHIdata_corr!G$1,'0_Pivot &amp; Table 1 &amp; Table 2'!$A$66:$AM$66,0))</f>
        <v>5479</v>
      </c>
      <c r="H29" s="27">
        <f>INDEX('0_Pivot &amp; Table 1 &amp; Table 2'!$A$70:$AM$765,MATCH($A29,'0_Pivot &amp; Table 1 &amp; Table 2'!$B$70:$B$765,0),MATCH(HHIdata_corr!H$1,'0_Pivot &amp; Table 1 &amp; Table 2'!$A$66:$AM$66,0))</f>
        <v>6060</v>
      </c>
      <c r="I29" s="27">
        <f>INDEX('0_Pivot &amp; Table 1 &amp; Table 2'!$A$70:$AM$765,MATCH($A29,'0_Pivot &amp; Table 1 &amp; Table 2'!$B$70:$B$765,0),MATCH(HHIdata_corr!I$1,'0_Pivot &amp; Table 1 &amp; Table 2'!$A$66:$AM$66,0))</f>
        <v>5808</v>
      </c>
      <c r="J29" s="27">
        <f>INDEX('0_Pivot &amp; Table 1 &amp; Table 2'!$A$70:$AM$765,MATCH($A29,'0_Pivot &amp; Table 1 &amp; Table 2'!$B$70:$B$765,0),MATCH(HHIdata_corr!J$1,'0_Pivot &amp; Table 1 &amp; Table 2'!$A$66:$AM$66,0))</f>
        <v>5716</v>
      </c>
      <c r="K29" s="27">
        <f>INDEX('0_Pivot &amp; Table 1 &amp; Table 2'!$A$70:$AM$765,MATCH($A29,'0_Pivot &amp; Table 1 &amp; Table 2'!$B$70:$B$765,0),MATCH(HHIdata_corr!K$1,'0_Pivot &amp; Table 1 &amp; Table 2'!$A$66:$AM$66,0))</f>
        <v>5348</v>
      </c>
      <c r="L29" s="27">
        <f>INDEX('0_Pivot &amp; Table 1 &amp; Table 2'!$A$70:$AM$765,MATCH($A29,'0_Pivot &amp; Table 1 &amp; Table 2'!$B$70:$B$765,0),MATCH(HHIdata_corr!L$1,'0_Pivot &amp; Table 1 &amp; Table 2'!$A$66:$AM$66,0))</f>
        <v>5846</v>
      </c>
      <c r="M29" s="27">
        <f>INDEX('0_Pivot &amp; Table 1 &amp; Table 2'!$A$70:$AM$765,MATCH($A29,'0_Pivot &amp; Table 1 &amp; Table 2'!$B$70:$B$765,0),MATCH(HHIdata_corr!M$1,'0_Pivot &amp; Table 1 &amp; Table 2'!$A$66:$AM$66,0))</f>
        <v>5457</v>
      </c>
      <c r="N29" s="27">
        <f>INDEX('0_Pivot &amp; Table 1 &amp; Table 2'!$A$70:$AM$765,MATCH($A29,'0_Pivot &amp; Table 1 &amp; Table 2'!$B$70:$B$765,0),MATCH(HHIdata_corr!N$1,'0_Pivot &amp; Table 1 &amp; Table 2'!$A$66:$AM$66,0))</f>
        <v>5981</v>
      </c>
      <c r="O29" s="28">
        <v>6290.2</v>
      </c>
      <c r="P29" s="29" t="s">
        <v>84</v>
      </c>
      <c r="Q29" s="29" t="s">
        <v>85</v>
      </c>
      <c r="R29" s="2">
        <f t="shared" si="0"/>
        <v>5765.75</v>
      </c>
      <c r="S29" s="2">
        <f t="shared" si="1"/>
        <v>5733</v>
      </c>
      <c r="T29" s="2" t="str">
        <f t="shared" si="2"/>
        <v/>
      </c>
      <c r="U29" s="2" t="e">
        <f>MATCH($Q29,'6.Indic_Percep'!$B$10:$B$141,0)</f>
        <v>#N/A</v>
      </c>
      <c r="V29" s="2">
        <f>MATCH($P29,'5.Indic_LM'!$A$10:$A$732,0)</f>
        <v>18</v>
      </c>
      <c r="W29" s="2" t="str">
        <f>IF(COUNT(INDEX('6.Indic_Percep'!$A$10:$AE$141,HHIdata_corr!$U29,MATCH(HHIdata_corr!W$3,'6.Indic_Percep'!$A$10:$AE$10,0)))=1,INDEX('6.Indic_Percep'!$A$10:$AE$141,HHIdata_corr!$U29,MATCH(HHIdata_corr!W$3,'6.Indic_Percep'!$A$10:$AE$10,0)),"")</f>
        <v/>
      </c>
      <c r="X29" s="2" t="str">
        <f>IF(COUNT(INDEX('6.Indic_Percep'!$A$10:$AE$141,HHIdata_corr!$U29,MATCH(HHIdata_corr!X$3,'6.Indic_Percep'!$A$10:$AE$10,0)))=1,INDEX('6.Indic_Percep'!$A$10:$AE$141,HHIdata_corr!$U29,MATCH(HHIdata_corr!X$3,'6.Indic_Percep'!$A$10:$AE$10,0)),"")</f>
        <v/>
      </c>
      <c r="Y29" s="2" t="str">
        <f>IF(COUNT(INDEX('6.Indic_Percep'!$A$10:$AE$141,HHIdata_corr!$U29,MATCH(HHIdata_corr!Y$3,'6.Indic_Percep'!$A$10:$AE$10,0)))=1,INDEX('6.Indic_Percep'!$A$10:$AE$141,HHIdata_corr!$U29,MATCH(HHIdata_corr!Y$3,'6.Indic_Percep'!$A$10:$AE$10,0)),"")</f>
        <v/>
      </c>
      <c r="Z29" s="2" t="str">
        <f>IF(COUNT(INDEX('6.Indic_Percep'!$A$10:$AH$141,HHIdata_corr!$U29,MATCH(HHIdata_corr!Z$3,'6.Indic_Percep'!$A$10:$AH$10,0)))=1,INDEX('6.Indic_Percep'!$A$10:$AH$141,HHIdata_corr!$U29,MATCH(HHIdata_corr!Z$3,'6.Indic_Percep'!$A$10:$AH$10,0)),"")</f>
        <v/>
      </c>
      <c r="AA29" s="2" t="str">
        <f>IF(COUNT(INDEX('6.Indic_Percep'!$A$10:$AH$141,HHIdata_corr!$U29,MATCH(HHIdata_corr!AA$3,'6.Indic_Percep'!$A$10:$AH$10,0)))=1,INDEX('6.Indic_Percep'!$A$10:$AH$141,HHIdata_corr!$U29,MATCH(HHIdata_corr!AA$3,'6.Indic_Percep'!$A$10:$AH$10,0)),"")</f>
        <v/>
      </c>
      <c r="AC29" s="30">
        <f>IF(COUNT(INDEX('5.Indic_LM'!$A$8:$AL$732,HHIdata_corr!$V29,MATCH(HHIdata_corr!AC$3,'5.Indic_LM'!$A$8:$AL$8,0)))=1,INDEX('5.Indic_LM'!$A$8:$AL$732,HHIdata_corr!$V29,MATCH(HHIdata_corr!AC$3,'5.Indic_LM'!$A$8:$AL$8,0))/100,"")</f>
        <v>2.454452191945403E-2</v>
      </c>
      <c r="AD29" s="30">
        <f>IF(COUNT(INDEX('5.Indic_LM'!$A$8:$AL$732,HHIdata_corr!$V29,MATCH(HHIdata_corr!AD$3,'5.Indic_LM'!$A$8:$AL$8,0)))=1,INDEX('5.Indic_LM'!$A$8:$AL$732,HHIdata_corr!$V29,MATCH(HHIdata_corr!AD$3,'5.Indic_LM'!$A$8:$AL$8,0))/100,"")</f>
        <v>0.46991306939545974</v>
      </c>
      <c r="AE29" s="2">
        <f t="shared" si="3"/>
        <v>1</v>
      </c>
      <c r="AF29" s="2">
        <f t="shared" si="4"/>
        <v>1</v>
      </c>
    </row>
    <row r="30" spans="1:32" x14ac:dyDescent="0.2">
      <c r="A30" s="25" t="s">
        <v>87</v>
      </c>
      <c r="B30" s="26" t="s">
        <v>88</v>
      </c>
      <c r="C30" s="26" t="s">
        <v>73</v>
      </c>
      <c r="D30" s="26">
        <v>177286</v>
      </c>
      <c r="E30" s="26" t="s">
        <v>89</v>
      </c>
      <c r="F30" s="26">
        <v>79941</v>
      </c>
      <c r="G30" s="27">
        <f>INDEX('0_Pivot &amp; Table 1 &amp; Table 2'!$A$70:$AM$765,MATCH($A30,'0_Pivot &amp; Table 1 &amp; Table 2'!$B$70:$B$765,0),MATCH(HHIdata_corr!G$1,'0_Pivot &amp; Table 1 &amp; Table 2'!$A$66:$AM$66,0))</f>
        <v>4599</v>
      </c>
      <c r="H30" s="27">
        <f>INDEX('0_Pivot &amp; Table 1 &amp; Table 2'!$A$70:$AM$765,MATCH($A30,'0_Pivot &amp; Table 1 &amp; Table 2'!$B$70:$B$765,0),MATCH(HHIdata_corr!H$1,'0_Pivot &amp; Table 1 &amp; Table 2'!$A$66:$AM$66,0))</f>
        <v>4747</v>
      </c>
      <c r="I30" s="27">
        <f>INDEX('0_Pivot &amp; Table 1 &amp; Table 2'!$A$70:$AM$765,MATCH($A30,'0_Pivot &amp; Table 1 &amp; Table 2'!$B$70:$B$765,0),MATCH(HHIdata_corr!I$1,'0_Pivot &amp; Table 1 &amp; Table 2'!$A$66:$AM$66,0))</f>
        <v>5339</v>
      </c>
      <c r="J30" s="27">
        <f>INDEX('0_Pivot &amp; Table 1 &amp; Table 2'!$A$70:$AM$765,MATCH($A30,'0_Pivot &amp; Table 1 &amp; Table 2'!$B$70:$B$765,0),MATCH(HHIdata_corr!J$1,'0_Pivot &amp; Table 1 &amp; Table 2'!$A$66:$AM$66,0))</f>
        <v>5264</v>
      </c>
      <c r="K30" s="27">
        <f>INDEX('0_Pivot &amp; Table 1 &amp; Table 2'!$A$70:$AM$765,MATCH($A30,'0_Pivot &amp; Table 1 &amp; Table 2'!$B$70:$B$765,0),MATCH(HHIdata_corr!K$1,'0_Pivot &amp; Table 1 &amp; Table 2'!$A$66:$AM$66,0))</f>
        <v>4322</v>
      </c>
      <c r="L30" s="27">
        <f>INDEX('0_Pivot &amp; Table 1 &amp; Table 2'!$A$70:$AM$765,MATCH($A30,'0_Pivot &amp; Table 1 &amp; Table 2'!$B$70:$B$765,0),MATCH(HHIdata_corr!L$1,'0_Pivot &amp; Table 1 &amp; Table 2'!$A$66:$AM$66,0))</f>
        <v>5043</v>
      </c>
      <c r="M30" s="27">
        <f>INDEX('0_Pivot &amp; Table 1 &amp; Table 2'!$A$70:$AM$765,MATCH($A30,'0_Pivot &amp; Table 1 &amp; Table 2'!$B$70:$B$765,0),MATCH(HHIdata_corr!M$1,'0_Pivot &amp; Table 1 &amp; Table 2'!$A$66:$AM$66,0))</f>
        <v>4612</v>
      </c>
      <c r="N30" s="27">
        <f>INDEX('0_Pivot &amp; Table 1 &amp; Table 2'!$A$70:$AM$765,MATCH($A30,'0_Pivot &amp; Table 1 &amp; Table 2'!$B$70:$B$765,0),MATCH(HHIdata_corr!N$1,'0_Pivot &amp; Table 1 &amp; Table 2'!$A$66:$AM$66,0))</f>
        <v>5015</v>
      </c>
      <c r="O30" s="28">
        <v>5324</v>
      </c>
      <c r="P30" s="29" t="s">
        <v>87</v>
      </c>
      <c r="Q30" s="29" t="s">
        <v>88</v>
      </c>
      <c r="R30" s="2">
        <f t="shared" si="0"/>
        <v>4987.25</v>
      </c>
      <c r="S30" s="2">
        <f t="shared" si="1"/>
        <v>4918</v>
      </c>
      <c r="T30" s="2" t="str">
        <f t="shared" si="2"/>
        <v/>
      </c>
      <c r="U30" s="2" t="e">
        <f>MATCH($Q30,'6.Indic_Percep'!$B$10:$B$141,0)</f>
        <v>#N/A</v>
      </c>
      <c r="V30" s="2">
        <f>MATCH($P30,'5.Indic_LM'!$A$10:$A$732,0)</f>
        <v>19</v>
      </c>
      <c r="W30" s="2" t="str">
        <f>IF(COUNT(INDEX('6.Indic_Percep'!$A$10:$AE$141,HHIdata_corr!$U30,MATCH(HHIdata_corr!W$3,'6.Indic_Percep'!$A$10:$AE$10,0)))=1,INDEX('6.Indic_Percep'!$A$10:$AE$141,HHIdata_corr!$U30,MATCH(HHIdata_corr!W$3,'6.Indic_Percep'!$A$10:$AE$10,0)),"")</f>
        <v/>
      </c>
      <c r="X30" s="2" t="str">
        <f>IF(COUNT(INDEX('6.Indic_Percep'!$A$10:$AE$141,HHIdata_corr!$U30,MATCH(HHIdata_corr!X$3,'6.Indic_Percep'!$A$10:$AE$10,0)))=1,INDEX('6.Indic_Percep'!$A$10:$AE$141,HHIdata_corr!$U30,MATCH(HHIdata_corr!X$3,'6.Indic_Percep'!$A$10:$AE$10,0)),"")</f>
        <v/>
      </c>
      <c r="Y30" s="2" t="str">
        <f>IF(COUNT(INDEX('6.Indic_Percep'!$A$10:$AE$141,HHIdata_corr!$U30,MATCH(HHIdata_corr!Y$3,'6.Indic_Percep'!$A$10:$AE$10,0)))=1,INDEX('6.Indic_Percep'!$A$10:$AE$141,HHIdata_corr!$U30,MATCH(HHIdata_corr!Y$3,'6.Indic_Percep'!$A$10:$AE$10,0)),"")</f>
        <v/>
      </c>
      <c r="Z30" s="2" t="str">
        <f>IF(COUNT(INDEX('6.Indic_Percep'!$A$10:$AH$141,HHIdata_corr!$U30,MATCH(HHIdata_corr!Z$3,'6.Indic_Percep'!$A$10:$AH$10,0)))=1,INDEX('6.Indic_Percep'!$A$10:$AH$141,HHIdata_corr!$U30,MATCH(HHIdata_corr!Z$3,'6.Indic_Percep'!$A$10:$AH$10,0)),"")</f>
        <v/>
      </c>
      <c r="AA30" s="2" t="str">
        <f>IF(COUNT(INDEX('6.Indic_Percep'!$A$10:$AH$141,HHIdata_corr!$U30,MATCH(HHIdata_corr!AA$3,'6.Indic_Percep'!$A$10:$AH$10,0)))=1,INDEX('6.Indic_Percep'!$A$10:$AH$141,HHIdata_corr!$U30,MATCH(HHIdata_corr!AA$3,'6.Indic_Percep'!$A$10:$AH$10,0)),"")</f>
        <v/>
      </c>
      <c r="AC30" s="30">
        <f>IF(COUNT(INDEX('5.Indic_LM'!$A$8:$AL$732,HHIdata_corr!$V30,MATCH(HHIdata_corr!AC$3,'5.Indic_LM'!$A$8:$AL$8,0)))=1,INDEX('5.Indic_LM'!$A$8:$AL$732,HHIdata_corr!$V30,MATCH(HHIdata_corr!AC$3,'5.Indic_LM'!$A$8:$AL$8,0))/100,"")</f>
        <v>2.6075332498561709E-2</v>
      </c>
      <c r="AD30" s="30">
        <f>IF(COUNT(INDEX('5.Indic_LM'!$A$8:$AL$732,HHIdata_corr!$V30,MATCH(HHIdata_corr!AD$3,'5.Indic_LM'!$A$8:$AL$8,0)))=1,INDEX('5.Indic_LM'!$A$8:$AL$732,HHIdata_corr!$V30,MATCH(HHIdata_corr!AD$3,'5.Indic_LM'!$A$8:$AL$8,0))/100,"")</f>
        <v>0.46925332473329995</v>
      </c>
      <c r="AE30" s="2">
        <f t="shared" si="3"/>
        <v>1</v>
      </c>
      <c r="AF30" s="2">
        <f t="shared" si="4"/>
        <v>1</v>
      </c>
    </row>
    <row r="31" spans="1:32" x14ac:dyDescent="0.2">
      <c r="A31" s="25" t="s">
        <v>90</v>
      </c>
      <c r="B31" s="26" t="s">
        <v>91</v>
      </c>
      <c r="C31" s="26" t="s">
        <v>73</v>
      </c>
      <c r="D31" s="26">
        <v>56264</v>
      </c>
      <c r="E31" s="26" t="s">
        <v>92</v>
      </c>
      <c r="F31" s="26">
        <v>23153</v>
      </c>
      <c r="G31" s="27">
        <f>INDEX('0_Pivot &amp; Table 1 &amp; Table 2'!$A$70:$AM$765,MATCH($A31,'0_Pivot &amp; Table 1 &amp; Table 2'!$B$70:$B$765,0),MATCH(HHIdata_corr!G$1,'0_Pivot &amp; Table 1 &amp; Table 2'!$A$66:$AM$66,0))</f>
        <v>6626</v>
      </c>
      <c r="H31" s="27">
        <f>INDEX('0_Pivot &amp; Table 1 &amp; Table 2'!$A$70:$AM$765,MATCH($A31,'0_Pivot &amp; Table 1 &amp; Table 2'!$B$70:$B$765,0),MATCH(HHIdata_corr!H$1,'0_Pivot &amp; Table 1 &amp; Table 2'!$A$66:$AM$66,0))</f>
        <v>7101</v>
      </c>
      <c r="I31" s="27">
        <f>INDEX('0_Pivot &amp; Table 1 &amp; Table 2'!$A$70:$AM$765,MATCH($A31,'0_Pivot &amp; Table 1 &amp; Table 2'!$B$70:$B$765,0),MATCH(HHIdata_corr!I$1,'0_Pivot &amp; Table 1 &amp; Table 2'!$A$66:$AM$66,0))</f>
        <v>7422</v>
      </c>
      <c r="J31" s="27">
        <f>INDEX('0_Pivot &amp; Table 1 &amp; Table 2'!$A$70:$AM$765,MATCH($A31,'0_Pivot &amp; Table 1 &amp; Table 2'!$B$70:$B$765,0),MATCH(HHIdata_corr!J$1,'0_Pivot &amp; Table 1 &amp; Table 2'!$A$66:$AM$66,0))</f>
        <v>7441</v>
      </c>
      <c r="K31" s="27">
        <f>INDEX('0_Pivot &amp; Table 1 &amp; Table 2'!$A$70:$AM$765,MATCH($A31,'0_Pivot &amp; Table 1 &amp; Table 2'!$B$70:$B$765,0),MATCH(HHIdata_corr!K$1,'0_Pivot &amp; Table 1 &amp; Table 2'!$A$66:$AM$66,0))</f>
        <v>6513</v>
      </c>
      <c r="L31" s="27">
        <f>INDEX('0_Pivot &amp; Table 1 &amp; Table 2'!$A$70:$AM$765,MATCH($A31,'0_Pivot &amp; Table 1 &amp; Table 2'!$B$70:$B$765,0),MATCH(HHIdata_corr!L$1,'0_Pivot &amp; Table 1 &amp; Table 2'!$A$66:$AM$66,0))</f>
        <v>6444</v>
      </c>
      <c r="M31" s="27">
        <f>INDEX('0_Pivot &amp; Table 1 &amp; Table 2'!$A$70:$AM$765,MATCH($A31,'0_Pivot &amp; Table 1 &amp; Table 2'!$B$70:$B$765,0),MATCH(HHIdata_corr!M$1,'0_Pivot &amp; Table 1 &amp; Table 2'!$A$66:$AM$66,0))</f>
        <v>6888</v>
      </c>
      <c r="N31" s="27">
        <f>INDEX('0_Pivot &amp; Table 1 &amp; Table 2'!$A$70:$AM$765,MATCH($A31,'0_Pivot &amp; Table 1 &amp; Table 2'!$B$70:$B$765,0),MATCH(HHIdata_corr!N$1,'0_Pivot &amp; Table 1 &amp; Table 2'!$A$66:$AM$66,0))</f>
        <v>6630</v>
      </c>
      <c r="O31" s="28">
        <v>7210.7</v>
      </c>
      <c r="P31" s="29" t="s">
        <v>90</v>
      </c>
      <c r="Q31" s="29" t="s">
        <v>91</v>
      </c>
      <c r="R31" s="2">
        <f t="shared" si="0"/>
        <v>7147.5</v>
      </c>
      <c r="S31" s="2">
        <f t="shared" si="1"/>
        <v>7119.25</v>
      </c>
      <c r="T31" s="2" t="str">
        <f t="shared" si="2"/>
        <v/>
      </c>
      <c r="U31" s="2" t="e">
        <f>MATCH($Q31,'6.Indic_Percep'!$B$10:$B$141,0)</f>
        <v>#N/A</v>
      </c>
      <c r="V31" s="2">
        <f>MATCH($P31,'5.Indic_LM'!$A$10:$A$732,0)</f>
        <v>20</v>
      </c>
      <c r="W31" s="2" t="str">
        <f>IF(COUNT(INDEX('6.Indic_Percep'!$A$10:$AE$141,HHIdata_corr!$U31,MATCH(HHIdata_corr!W$3,'6.Indic_Percep'!$A$10:$AE$10,0)))=1,INDEX('6.Indic_Percep'!$A$10:$AE$141,HHIdata_corr!$U31,MATCH(HHIdata_corr!W$3,'6.Indic_Percep'!$A$10:$AE$10,0)),"")</f>
        <v/>
      </c>
      <c r="X31" s="2" t="str">
        <f>IF(COUNT(INDEX('6.Indic_Percep'!$A$10:$AE$141,HHIdata_corr!$U31,MATCH(HHIdata_corr!X$3,'6.Indic_Percep'!$A$10:$AE$10,0)))=1,INDEX('6.Indic_Percep'!$A$10:$AE$141,HHIdata_corr!$U31,MATCH(HHIdata_corr!X$3,'6.Indic_Percep'!$A$10:$AE$10,0)),"")</f>
        <v/>
      </c>
      <c r="Y31" s="2" t="str">
        <f>IF(COUNT(INDEX('6.Indic_Percep'!$A$10:$AE$141,HHIdata_corr!$U31,MATCH(HHIdata_corr!Y$3,'6.Indic_Percep'!$A$10:$AE$10,0)))=1,INDEX('6.Indic_Percep'!$A$10:$AE$141,HHIdata_corr!$U31,MATCH(HHIdata_corr!Y$3,'6.Indic_Percep'!$A$10:$AE$10,0)),"")</f>
        <v/>
      </c>
      <c r="Z31" s="2" t="str">
        <f>IF(COUNT(INDEX('6.Indic_Percep'!$A$10:$AH$141,HHIdata_corr!$U31,MATCH(HHIdata_corr!Z$3,'6.Indic_Percep'!$A$10:$AH$10,0)))=1,INDEX('6.Indic_Percep'!$A$10:$AH$141,HHIdata_corr!$U31,MATCH(HHIdata_corr!Z$3,'6.Indic_Percep'!$A$10:$AH$10,0)),"")</f>
        <v/>
      </c>
      <c r="AA31" s="2" t="str">
        <f>IF(COUNT(INDEX('6.Indic_Percep'!$A$10:$AH$141,HHIdata_corr!$U31,MATCH(HHIdata_corr!AA$3,'6.Indic_Percep'!$A$10:$AH$10,0)))=1,INDEX('6.Indic_Percep'!$A$10:$AH$141,HHIdata_corr!$U31,MATCH(HHIdata_corr!AA$3,'6.Indic_Percep'!$A$10:$AH$10,0)),"")</f>
        <v/>
      </c>
      <c r="AC31" s="30">
        <f>IF(COUNT(INDEX('5.Indic_LM'!$A$8:$AL$732,HHIdata_corr!$V31,MATCH(HHIdata_corr!AC$3,'5.Indic_LM'!$A$8:$AL$8,0)))=1,INDEX('5.Indic_LM'!$A$8:$AL$732,HHIdata_corr!$V31,MATCH(HHIdata_corr!AC$3,'5.Indic_LM'!$A$8:$AL$8,0))/100,"")</f>
        <v>4.9329479220963847E-2</v>
      </c>
      <c r="AD31" s="30">
        <f>IF(COUNT(INDEX('5.Indic_LM'!$A$8:$AL$732,HHIdata_corr!$V31,MATCH(HHIdata_corr!AD$3,'5.Indic_LM'!$A$8:$AL$8,0)))=1,INDEX('5.Indic_LM'!$A$8:$AL$732,HHIdata_corr!$V31,MATCH(HHIdata_corr!AD$3,'5.Indic_LM'!$A$8:$AL$8,0))/100,"")</f>
        <v>0.44100699455978687</v>
      </c>
      <c r="AE31" s="2">
        <f t="shared" si="3"/>
        <v>1</v>
      </c>
      <c r="AF31" s="2">
        <f t="shared" si="4"/>
        <v>1</v>
      </c>
    </row>
    <row r="32" spans="1:32" x14ac:dyDescent="0.2">
      <c r="A32" s="25" t="s">
        <v>93</v>
      </c>
      <c r="B32" s="26" t="s">
        <v>94</v>
      </c>
      <c r="C32" s="26" t="s">
        <v>73</v>
      </c>
      <c r="D32" s="26">
        <v>159037</v>
      </c>
      <c r="E32" s="26" t="s">
        <v>95</v>
      </c>
      <c r="F32" s="26">
        <v>69862</v>
      </c>
      <c r="G32" s="27">
        <f>INDEX('0_Pivot &amp; Table 1 &amp; Table 2'!$A$70:$AM$765,MATCH($A32,'0_Pivot &amp; Table 1 &amp; Table 2'!$B$70:$B$765,0),MATCH(HHIdata_corr!G$1,'0_Pivot &amp; Table 1 &amp; Table 2'!$A$66:$AM$66,0))</f>
        <v>5823</v>
      </c>
      <c r="H32" s="27">
        <f>INDEX('0_Pivot &amp; Table 1 &amp; Table 2'!$A$70:$AM$765,MATCH($A32,'0_Pivot &amp; Table 1 &amp; Table 2'!$B$70:$B$765,0),MATCH(HHIdata_corr!H$1,'0_Pivot &amp; Table 1 &amp; Table 2'!$A$66:$AM$66,0))</f>
        <v>5759</v>
      </c>
      <c r="I32" s="27">
        <f>INDEX('0_Pivot &amp; Table 1 &amp; Table 2'!$A$70:$AM$765,MATCH($A32,'0_Pivot &amp; Table 1 &amp; Table 2'!$B$70:$B$765,0),MATCH(HHIdata_corr!I$1,'0_Pivot &amp; Table 1 &amp; Table 2'!$A$66:$AM$66,0))</f>
        <v>6297</v>
      </c>
      <c r="J32" s="27">
        <f>INDEX('0_Pivot &amp; Table 1 &amp; Table 2'!$A$70:$AM$765,MATCH($A32,'0_Pivot &amp; Table 1 &amp; Table 2'!$B$70:$B$765,0),MATCH(HHIdata_corr!J$1,'0_Pivot &amp; Table 1 &amp; Table 2'!$A$66:$AM$66,0))</f>
        <v>7035</v>
      </c>
      <c r="K32" s="27">
        <f>INDEX('0_Pivot &amp; Table 1 &amp; Table 2'!$A$70:$AM$765,MATCH($A32,'0_Pivot &amp; Table 1 &amp; Table 2'!$B$70:$B$765,0),MATCH(HHIdata_corr!K$1,'0_Pivot &amp; Table 1 &amp; Table 2'!$A$66:$AM$66,0))</f>
        <v>6003</v>
      </c>
      <c r="L32" s="27">
        <f>INDEX('0_Pivot &amp; Table 1 &amp; Table 2'!$A$70:$AM$765,MATCH($A32,'0_Pivot &amp; Table 1 &amp; Table 2'!$B$70:$B$765,0),MATCH(HHIdata_corr!L$1,'0_Pivot &amp; Table 1 &amp; Table 2'!$A$66:$AM$66,0))</f>
        <v>6035</v>
      </c>
      <c r="M32" s="27">
        <f>INDEX('0_Pivot &amp; Table 1 &amp; Table 2'!$A$70:$AM$765,MATCH($A32,'0_Pivot &amp; Table 1 &amp; Table 2'!$B$70:$B$765,0),MATCH(HHIdata_corr!M$1,'0_Pivot &amp; Table 1 &amp; Table 2'!$A$66:$AM$66,0))</f>
        <v>4431</v>
      </c>
      <c r="N32" s="27">
        <f>INDEX('0_Pivot &amp; Table 1 &amp; Table 2'!$A$70:$AM$765,MATCH($A32,'0_Pivot &amp; Table 1 &amp; Table 2'!$B$70:$B$765,0),MATCH(HHIdata_corr!N$1,'0_Pivot &amp; Table 1 &amp; Table 2'!$A$66:$AM$66,0))</f>
        <v>4935</v>
      </c>
      <c r="O32" s="28">
        <v>6401</v>
      </c>
      <c r="P32" s="29" t="s">
        <v>93</v>
      </c>
      <c r="Q32" s="29" t="s">
        <v>94</v>
      </c>
      <c r="R32" s="2">
        <f t="shared" si="0"/>
        <v>6228.5</v>
      </c>
      <c r="S32" s="2">
        <f t="shared" si="1"/>
        <v>6273.5</v>
      </c>
      <c r="T32" s="2" t="str">
        <f t="shared" si="2"/>
        <v/>
      </c>
      <c r="U32" s="2" t="e">
        <f>MATCH($Q32,'6.Indic_Percep'!$B$10:$B$141,0)</f>
        <v>#N/A</v>
      </c>
      <c r="V32" s="2">
        <f>MATCH($P32,'5.Indic_LM'!$A$10:$A$732,0)</f>
        <v>21</v>
      </c>
      <c r="W32" s="2" t="str">
        <f>IF(COUNT(INDEX('6.Indic_Percep'!$A$10:$AE$141,HHIdata_corr!$U32,MATCH(HHIdata_corr!W$3,'6.Indic_Percep'!$A$10:$AE$10,0)))=1,INDEX('6.Indic_Percep'!$A$10:$AE$141,HHIdata_corr!$U32,MATCH(HHIdata_corr!W$3,'6.Indic_Percep'!$A$10:$AE$10,0)),"")</f>
        <v/>
      </c>
      <c r="X32" s="2" t="str">
        <f>IF(COUNT(INDEX('6.Indic_Percep'!$A$10:$AE$141,HHIdata_corr!$U32,MATCH(HHIdata_corr!X$3,'6.Indic_Percep'!$A$10:$AE$10,0)))=1,INDEX('6.Indic_Percep'!$A$10:$AE$141,HHIdata_corr!$U32,MATCH(HHIdata_corr!X$3,'6.Indic_Percep'!$A$10:$AE$10,0)),"")</f>
        <v/>
      </c>
      <c r="Y32" s="2" t="str">
        <f>IF(COUNT(INDEX('6.Indic_Percep'!$A$10:$AE$141,HHIdata_corr!$U32,MATCH(HHIdata_corr!Y$3,'6.Indic_Percep'!$A$10:$AE$10,0)))=1,INDEX('6.Indic_Percep'!$A$10:$AE$141,HHIdata_corr!$U32,MATCH(HHIdata_corr!Y$3,'6.Indic_Percep'!$A$10:$AE$10,0)),"")</f>
        <v/>
      </c>
      <c r="Z32" s="2" t="str">
        <f>IF(COUNT(INDEX('6.Indic_Percep'!$A$10:$AH$141,HHIdata_corr!$U32,MATCH(HHIdata_corr!Z$3,'6.Indic_Percep'!$A$10:$AH$10,0)))=1,INDEX('6.Indic_Percep'!$A$10:$AH$141,HHIdata_corr!$U32,MATCH(HHIdata_corr!Z$3,'6.Indic_Percep'!$A$10:$AH$10,0)),"")</f>
        <v/>
      </c>
      <c r="AA32" s="2" t="str">
        <f>IF(COUNT(INDEX('6.Indic_Percep'!$A$10:$AH$141,HHIdata_corr!$U32,MATCH(HHIdata_corr!AA$3,'6.Indic_Percep'!$A$10:$AH$10,0)))=1,INDEX('6.Indic_Percep'!$A$10:$AH$141,HHIdata_corr!$U32,MATCH(HHIdata_corr!AA$3,'6.Indic_Percep'!$A$10:$AH$10,0)),"")</f>
        <v/>
      </c>
      <c r="AC32" s="30">
        <f>IF(COUNT(INDEX('5.Indic_LM'!$A$8:$AL$732,HHIdata_corr!$V32,MATCH(HHIdata_corr!AC$3,'5.Indic_LM'!$A$8:$AL$8,0)))=1,INDEX('5.Indic_LM'!$A$8:$AL$732,HHIdata_corr!$V32,MATCH(HHIdata_corr!AC$3,'5.Indic_LM'!$A$8:$AL$8,0))/100,"")</f>
        <v>2.4868340401045769E-2</v>
      </c>
      <c r="AD32" s="30">
        <f>IF(COUNT(INDEX('5.Indic_LM'!$A$8:$AL$732,HHIdata_corr!$V32,MATCH(HHIdata_corr!AD$3,'5.Indic_LM'!$A$8:$AL$8,0)))=1,INDEX('5.Indic_LM'!$A$8:$AL$732,HHIdata_corr!$V32,MATCH(HHIdata_corr!AD$3,'5.Indic_LM'!$A$8:$AL$8,0))/100,"")</f>
        <v>0.47016141909086373</v>
      </c>
      <c r="AE32" s="2">
        <f t="shared" si="3"/>
        <v>1</v>
      </c>
      <c r="AF32" s="2">
        <f t="shared" si="4"/>
        <v>1</v>
      </c>
    </row>
    <row r="33" spans="1:32" x14ac:dyDescent="0.2">
      <c r="A33" s="25" t="s">
        <v>96</v>
      </c>
      <c r="B33" s="26" t="s">
        <v>97</v>
      </c>
      <c r="C33" s="26" t="s">
        <v>73</v>
      </c>
      <c r="D33" s="26">
        <v>118972</v>
      </c>
      <c r="E33" s="26" t="s">
        <v>98</v>
      </c>
      <c r="F33" s="26">
        <v>49090</v>
      </c>
      <c r="G33" s="27">
        <f>INDEX('0_Pivot &amp; Table 1 &amp; Table 2'!$A$70:$AM$765,MATCH($A33,'0_Pivot &amp; Table 1 &amp; Table 2'!$B$70:$B$765,0),MATCH(HHIdata_corr!G$1,'0_Pivot &amp; Table 1 &amp; Table 2'!$A$66:$AM$66,0))</f>
        <v>5544</v>
      </c>
      <c r="H33" s="27">
        <f>INDEX('0_Pivot &amp; Table 1 &amp; Table 2'!$A$70:$AM$765,MATCH($A33,'0_Pivot &amp; Table 1 &amp; Table 2'!$B$70:$B$765,0),MATCH(HHIdata_corr!H$1,'0_Pivot &amp; Table 1 &amp; Table 2'!$A$66:$AM$66,0))</f>
        <v>6306</v>
      </c>
      <c r="I33" s="27">
        <f>INDEX('0_Pivot &amp; Table 1 &amp; Table 2'!$A$70:$AM$765,MATCH($A33,'0_Pivot &amp; Table 1 &amp; Table 2'!$B$70:$B$765,0),MATCH(HHIdata_corr!I$1,'0_Pivot &amp; Table 1 &amp; Table 2'!$A$66:$AM$66,0))</f>
        <v>6721</v>
      </c>
      <c r="J33" s="27">
        <f>INDEX('0_Pivot &amp; Table 1 &amp; Table 2'!$A$70:$AM$765,MATCH($A33,'0_Pivot &amp; Table 1 &amp; Table 2'!$B$70:$B$765,0),MATCH(HHIdata_corr!J$1,'0_Pivot &amp; Table 1 &amp; Table 2'!$A$66:$AM$66,0))</f>
        <v>7111</v>
      </c>
      <c r="K33" s="27">
        <f>INDEX('0_Pivot &amp; Table 1 &amp; Table 2'!$A$70:$AM$765,MATCH($A33,'0_Pivot &amp; Table 1 &amp; Table 2'!$B$70:$B$765,0),MATCH(HHIdata_corr!K$1,'0_Pivot &amp; Table 1 &amp; Table 2'!$A$66:$AM$66,0))</f>
        <v>5454</v>
      </c>
      <c r="L33" s="27">
        <f>INDEX('0_Pivot &amp; Table 1 &amp; Table 2'!$A$70:$AM$765,MATCH($A33,'0_Pivot &amp; Table 1 &amp; Table 2'!$B$70:$B$765,0),MATCH(HHIdata_corr!L$1,'0_Pivot &amp; Table 1 &amp; Table 2'!$A$66:$AM$66,0))</f>
        <v>5849</v>
      </c>
      <c r="M33" s="27">
        <f>INDEX('0_Pivot &amp; Table 1 &amp; Table 2'!$A$70:$AM$765,MATCH($A33,'0_Pivot &amp; Table 1 &amp; Table 2'!$B$70:$B$765,0),MATCH(HHIdata_corr!M$1,'0_Pivot &amp; Table 1 &amp; Table 2'!$A$66:$AM$66,0))</f>
        <v>5945</v>
      </c>
      <c r="N33" s="27">
        <f>INDEX('0_Pivot &amp; Table 1 &amp; Table 2'!$A$70:$AM$765,MATCH($A33,'0_Pivot &amp; Table 1 &amp; Table 2'!$B$70:$B$765,0),MATCH(HHIdata_corr!N$1,'0_Pivot &amp; Table 1 &amp; Table 2'!$A$66:$AM$66,0))</f>
        <v>6366</v>
      </c>
      <c r="O33" s="28">
        <v>6653.8</v>
      </c>
      <c r="P33" s="29" t="s">
        <v>96</v>
      </c>
      <c r="Q33" s="29" t="s">
        <v>97</v>
      </c>
      <c r="R33" s="2">
        <f t="shared" si="0"/>
        <v>6420.5</v>
      </c>
      <c r="S33" s="2">
        <f t="shared" si="1"/>
        <v>6398</v>
      </c>
      <c r="T33" s="2" t="str">
        <f t="shared" si="2"/>
        <v/>
      </c>
      <c r="U33" s="2" t="e">
        <f>MATCH($Q33,'6.Indic_Percep'!$B$10:$B$141,0)</f>
        <v>#N/A</v>
      </c>
      <c r="V33" s="2">
        <f>MATCH($P33,'5.Indic_LM'!$A$10:$A$732,0)</f>
        <v>22</v>
      </c>
      <c r="W33" s="2" t="str">
        <f>IF(COUNT(INDEX('6.Indic_Percep'!$A$10:$AE$141,HHIdata_corr!$U33,MATCH(HHIdata_corr!W$3,'6.Indic_Percep'!$A$10:$AE$10,0)))=1,INDEX('6.Indic_Percep'!$A$10:$AE$141,HHIdata_corr!$U33,MATCH(HHIdata_corr!W$3,'6.Indic_Percep'!$A$10:$AE$10,0)),"")</f>
        <v/>
      </c>
      <c r="X33" s="2" t="str">
        <f>IF(COUNT(INDEX('6.Indic_Percep'!$A$10:$AE$141,HHIdata_corr!$U33,MATCH(HHIdata_corr!X$3,'6.Indic_Percep'!$A$10:$AE$10,0)))=1,INDEX('6.Indic_Percep'!$A$10:$AE$141,HHIdata_corr!$U33,MATCH(HHIdata_corr!X$3,'6.Indic_Percep'!$A$10:$AE$10,0)),"")</f>
        <v/>
      </c>
      <c r="Y33" s="2" t="str">
        <f>IF(COUNT(INDEX('6.Indic_Percep'!$A$10:$AE$141,HHIdata_corr!$U33,MATCH(HHIdata_corr!Y$3,'6.Indic_Percep'!$A$10:$AE$10,0)))=1,INDEX('6.Indic_Percep'!$A$10:$AE$141,HHIdata_corr!$U33,MATCH(HHIdata_corr!Y$3,'6.Indic_Percep'!$A$10:$AE$10,0)),"")</f>
        <v/>
      </c>
      <c r="Z33" s="2" t="str">
        <f>IF(COUNT(INDEX('6.Indic_Percep'!$A$10:$AH$141,HHIdata_corr!$U33,MATCH(HHIdata_corr!Z$3,'6.Indic_Percep'!$A$10:$AH$10,0)))=1,INDEX('6.Indic_Percep'!$A$10:$AH$141,HHIdata_corr!$U33,MATCH(HHIdata_corr!Z$3,'6.Indic_Percep'!$A$10:$AH$10,0)),"")</f>
        <v/>
      </c>
      <c r="AA33" s="2" t="str">
        <f>IF(COUNT(INDEX('6.Indic_Percep'!$A$10:$AH$141,HHIdata_corr!$U33,MATCH(HHIdata_corr!AA$3,'6.Indic_Percep'!$A$10:$AH$10,0)))=1,INDEX('6.Indic_Percep'!$A$10:$AH$141,HHIdata_corr!$U33,MATCH(HHIdata_corr!AA$3,'6.Indic_Percep'!$A$10:$AH$10,0)),"")</f>
        <v/>
      </c>
      <c r="AC33" s="30">
        <f>IF(COUNT(INDEX('5.Indic_LM'!$A$8:$AL$732,HHIdata_corr!$V33,MATCH(HHIdata_corr!AC$3,'5.Indic_LM'!$A$8:$AL$8,0)))=1,INDEX('5.Indic_LM'!$A$8:$AL$732,HHIdata_corr!$V33,MATCH(HHIdata_corr!AC$3,'5.Indic_LM'!$A$8:$AL$8,0))/100,"")</f>
        <v>6.2367727724268997E-2</v>
      </c>
      <c r="AD33" s="30">
        <f>IF(COUNT(INDEX('5.Indic_LM'!$A$8:$AL$732,HHIdata_corr!$V33,MATCH(HHIdata_corr!AD$3,'5.Indic_LM'!$A$8:$AL$8,0)))=1,INDEX('5.Indic_LM'!$A$8:$AL$732,HHIdata_corr!$V33,MATCH(HHIdata_corr!AD$3,'5.Indic_LM'!$A$8:$AL$8,0))/100,"")</f>
        <v>0.40666463785757756</v>
      </c>
      <c r="AE33" s="2">
        <f t="shared" si="3"/>
        <v>1</v>
      </c>
      <c r="AF33" s="2">
        <f t="shared" si="4"/>
        <v>1</v>
      </c>
    </row>
    <row r="34" spans="1:32" x14ac:dyDescent="0.2">
      <c r="A34" s="25" t="s">
        <v>99</v>
      </c>
      <c r="B34" s="26" t="s">
        <v>100</v>
      </c>
      <c r="C34" s="26" t="s">
        <v>73</v>
      </c>
      <c r="D34" s="26">
        <v>103929</v>
      </c>
      <c r="E34" s="26" t="s">
        <v>101</v>
      </c>
      <c r="F34" s="26">
        <v>44080</v>
      </c>
      <c r="G34" s="27">
        <f>INDEX('0_Pivot &amp; Table 1 &amp; Table 2'!$A$70:$AM$765,MATCH($A34,'0_Pivot &amp; Table 1 &amp; Table 2'!$B$70:$B$765,0),MATCH(HHIdata_corr!G$1,'0_Pivot &amp; Table 1 &amp; Table 2'!$A$66:$AM$66,0))</f>
        <v>5781</v>
      </c>
      <c r="H34" s="27">
        <f>INDEX('0_Pivot &amp; Table 1 &amp; Table 2'!$A$70:$AM$765,MATCH($A34,'0_Pivot &amp; Table 1 &amp; Table 2'!$B$70:$B$765,0),MATCH(HHIdata_corr!H$1,'0_Pivot &amp; Table 1 &amp; Table 2'!$A$66:$AM$66,0))</f>
        <v>6700</v>
      </c>
      <c r="I34" s="27">
        <f>INDEX('0_Pivot &amp; Table 1 &amp; Table 2'!$A$70:$AM$765,MATCH($A34,'0_Pivot &amp; Table 1 &amp; Table 2'!$B$70:$B$765,0),MATCH(HHIdata_corr!I$1,'0_Pivot &amp; Table 1 &amp; Table 2'!$A$66:$AM$66,0))</f>
        <v>7125</v>
      </c>
      <c r="J34" s="27">
        <f>INDEX('0_Pivot &amp; Table 1 &amp; Table 2'!$A$70:$AM$765,MATCH($A34,'0_Pivot &amp; Table 1 &amp; Table 2'!$B$70:$B$765,0),MATCH(HHIdata_corr!J$1,'0_Pivot &amp; Table 1 &amp; Table 2'!$A$66:$AM$66,0))</f>
        <v>7100</v>
      </c>
      <c r="K34" s="27">
        <f>INDEX('0_Pivot &amp; Table 1 &amp; Table 2'!$A$70:$AM$765,MATCH($A34,'0_Pivot &amp; Table 1 &amp; Table 2'!$B$70:$B$765,0),MATCH(HHIdata_corr!K$1,'0_Pivot &amp; Table 1 &amp; Table 2'!$A$66:$AM$66,0))</f>
        <v>5234</v>
      </c>
      <c r="L34" s="27">
        <f>INDEX('0_Pivot &amp; Table 1 &amp; Table 2'!$A$70:$AM$765,MATCH($A34,'0_Pivot &amp; Table 1 &amp; Table 2'!$B$70:$B$765,0),MATCH(HHIdata_corr!L$1,'0_Pivot &amp; Table 1 &amp; Table 2'!$A$66:$AM$66,0))</f>
        <v>6170</v>
      </c>
      <c r="M34" s="27">
        <f>INDEX('0_Pivot &amp; Table 1 &amp; Table 2'!$A$70:$AM$765,MATCH($A34,'0_Pivot &amp; Table 1 &amp; Table 2'!$B$70:$B$765,0),MATCH(HHIdata_corr!M$1,'0_Pivot &amp; Table 1 &amp; Table 2'!$A$66:$AM$66,0))</f>
        <v>6569</v>
      </c>
      <c r="N34" s="27">
        <f>INDEX('0_Pivot &amp; Table 1 &amp; Table 2'!$A$70:$AM$765,MATCH($A34,'0_Pivot &amp; Table 1 &amp; Table 2'!$B$70:$B$765,0),MATCH(HHIdata_corr!N$1,'0_Pivot &amp; Table 1 &amp; Table 2'!$A$66:$AM$66,0))</f>
        <v>6930</v>
      </c>
      <c r="O34" s="28">
        <v>6872.4</v>
      </c>
      <c r="P34" s="29" t="s">
        <v>99</v>
      </c>
      <c r="Q34" s="29" t="s">
        <v>100</v>
      </c>
      <c r="R34" s="2">
        <f t="shared" si="0"/>
        <v>6676.5</v>
      </c>
      <c r="S34" s="2">
        <f t="shared" si="1"/>
        <v>6539.75</v>
      </c>
      <c r="T34" s="2" t="str">
        <f t="shared" si="2"/>
        <v/>
      </c>
      <c r="U34" s="2" t="e">
        <f>MATCH($Q34,'6.Indic_Percep'!$B$10:$B$141,0)</f>
        <v>#N/A</v>
      </c>
      <c r="V34" s="2">
        <f>MATCH($P34,'5.Indic_LM'!$A$10:$A$732,0)</f>
        <v>23</v>
      </c>
      <c r="W34" s="2" t="str">
        <f>IF(COUNT(INDEX('6.Indic_Percep'!$A$10:$AE$141,HHIdata_corr!$U34,MATCH(HHIdata_corr!W$3,'6.Indic_Percep'!$A$10:$AE$10,0)))=1,INDEX('6.Indic_Percep'!$A$10:$AE$141,HHIdata_corr!$U34,MATCH(HHIdata_corr!W$3,'6.Indic_Percep'!$A$10:$AE$10,0)),"")</f>
        <v/>
      </c>
      <c r="X34" s="2" t="str">
        <f>IF(COUNT(INDEX('6.Indic_Percep'!$A$10:$AE$141,HHIdata_corr!$U34,MATCH(HHIdata_corr!X$3,'6.Indic_Percep'!$A$10:$AE$10,0)))=1,INDEX('6.Indic_Percep'!$A$10:$AE$141,HHIdata_corr!$U34,MATCH(HHIdata_corr!X$3,'6.Indic_Percep'!$A$10:$AE$10,0)),"")</f>
        <v/>
      </c>
      <c r="Y34" s="2" t="str">
        <f>IF(COUNT(INDEX('6.Indic_Percep'!$A$10:$AE$141,HHIdata_corr!$U34,MATCH(HHIdata_corr!Y$3,'6.Indic_Percep'!$A$10:$AE$10,0)))=1,INDEX('6.Indic_Percep'!$A$10:$AE$141,HHIdata_corr!$U34,MATCH(HHIdata_corr!Y$3,'6.Indic_Percep'!$A$10:$AE$10,0)),"")</f>
        <v/>
      </c>
      <c r="Z34" s="2" t="str">
        <f>IF(COUNT(INDEX('6.Indic_Percep'!$A$10:$AH$141,HHIdata_corr!$U34,MATCH(HHIdata_corr!Z$3,'6.Indic_Percep'!$A$10:$AH$10,0)))=1,INDEX('6.Indic_Percep'!$A$10:$AH$141,HHIdata_corr!$U34,MATCH(HHIdata_corr!Z$3,'6.Indic_Percep'!$A$10:$AH$10,0)),"")</f>
        <v/>
      </c>
      <c r="AA34" s="2" t="str">
        <f>IF(COUNT(INDEX('6.Indic_Percep'!$A$10:$AH$141,HHIdata_corr!$U34,MATCH(HHIdata_corr!AA$3,'6.Indic_Percep'!$A$10:$AH$10,0)))=1,INDEX('6.Indic_Percep'!$A$10:$AH$141,HHIdata_corr!$U34,MATCH(HHIdata_corr!AA$3,'6.Indic_Percep'!$A$10:$AH$10,0)),"")</f>
        <v/>
      </c>
      <c r="AC34" s="30">
        <f>IF(COUNT(INDEX('5.Indic_LM'!$A$8:$AL$732,HHIdata_corr!$V34,MATCH(HHIdata_corr!AC$3,'5.Indic_LM'!$A$8:$AL$8,0)))=1,INDEX('5.Indic_LM'!$A$8:$AL$732,HHIdata_corr!$V34,MATCH(HHIdata_corr!AC$3,'5.Indic_LM'!$A$8:$AL$8,0))/100,"")</f>
        <v>2.2830723426183044E-2</v>
      </c>
      <c r="AD34" s="30">
        <f>IF(COUNT(INDEX('5.Indic_LM'!$A$8:$AL$732,HHIdata_corr!$V34,MATCH(HHIdata_corr!AD$3,'5.Indic_LM'!$A$8:$AL$8,0)))=1,INDEX('5.Indic_LM'!$A$8:$AL$732,HHIdata_corr!$V34,MATCH(HHIdata_corr!AD$3,'5.Indic_LM'!$A$8:$AL$8,0))/100,"")</f>
        <v>0.47095721703308491</v>
      </c>
      <c r="AE34" s="2">
        <f t="shared" si="3"/>
        <v>1</v>
      </c>
      <c r="AF34" s="2">
        <f t="shared" si="4"/>
        <v>1</v>
      </c>
    </row>
    <row r="35" spans="1:32" x14ac:dyDescent="0.2">
      <c r="A35" s="25" t="s">
        <v>102</v>
      </c>
      <c r="B35" s="26" t="s">
        <v>103</v>
      </c>
      <c r="C35" s="26" t="s">
        <v>73</v>
      </c>
      <c r="D35" s="26">
        <v>94016</v>
      </c>
      <c r="E35" s="26" t="s">
        <v>104</v>
      </c>
      <c r="F35" s="26">
        <v>40582</v>
      </c>
      <c r="G35" s="27">
        <f>INDEX('0_Pivot &amp; Table 1 &amp; Table 2'!$A$70:$AM$765,MATCH($A35,'0_Pivot &amp; Table 1 &amp; Table 2'!$B$70:$B$765,0),MATCH(HHIdata_corr!G$1,'0_Pivot &amp; Table 1 &amp; Table 2'!$A$66:$AM$66,0))</f>
        <v>4825</v>
      </c>
      <c r="H35" s="27">
        <f>INDEX('0_Pivot &amp; Table 1 &amp; Table 2'!$A$70:$AM$765,MATCH($A35,'0_Pivot &amp; Table 1 &amp; Table 2'!$B$70:$B$765,0),MATCH(HHIdata_corr!H$1,'0_Pivot &amp; Table 1 &amp; Table 2'!$A$66:$AM$66,0))</f>
        <v>6047</v>
      </c>
      <c r="I35" s="27">
        <f>INDEX('0_Pivot &amp; Table 1 &amp; Table 2'!$A$70:$AM$765,MATCH($A35,'0_Pivot &amp; Table 1 &amp; Table 2'!$B$70:$B$765,0),MATCH(HHIdata_corr!I$1,'0_Pivot &amp; Table 1 &amp; Table 2'!$A$66:$AM$66,0))</f>
        <v>6679</v>
      </c>
      <c r="J35" s="27">
        <f>INDEX('0_Pivot &amp; Table 1 &amp; Table 2'!$A$70:$AM$765,MATCH($A35,'0_Pivot &amp; Table 1 &amp; Table 2'!$B$70:$B$765,0),MATCH(HHIdata_corr!J$1,'0_Pivot &amp; Table 1 &amp; Table 2'!$A$66:$AM$66,0))</f>
        <v>6363</v>
      </c>
      <c r="K35" s="27">
        <f>INDEX('0_Pivot &amp; Table 1 &amp; Table 2'!$A$70:$AM$765,MATCH($A35,'0_Pivot &amp; Table 1 &amp; Table 2'!$B$70:$B$765,0),MATCH(HHIdata_corr!K$1,'0_Pivot &amp; Table 1 &amp; Table 2'!$A$66:$AM$66,0))</f>
        <v>5080</v>
      </c>
      <c r="L35" s="27">
        <f>INDEX('0_Pivot &amp; Table 1 &amp; Table 2'!$A$70:$AM$765,MATCH($A35,'0_Pivot &amp; Table 1 &amp; Table 2'!$B$70:$B$765,0),MATCH(HHIdata_corr!L$1,'0_Pivot &amp; Table 1 &amp; Table 2'!$A$66:$AM$66,0))</f>
        <v>5699</v>
      </c>
      <c r="M35" s="27">
        <f>INDEX('0_Pivot &amp; Table 1 &amp; Table 2'!$A$70:$AM$765,MATCH($A35,'0_Pivot &amp; Table 1 &amp; Table 2'!$B$70:$B$765,0),MATCH(HHIdata_corr!M$1,'0_Pivot &amp; Table 1 &amp; Table 2'!$A$66:$AM$66,0))</f>
        <v>5509</v>
      </c>
      <c r="N35" s="27">
        <f>INDEX('0_Pivot &amp; Table 1 &amp; Table 2'!$A$70:$AM$765,MATCH($A35,'0_Pivot &amp; Table 1 &amp; Table 2'!$B$70:$B$765,0),MATCH(HHIdata_corr!N$1,'0_Pivot &amp; Table 1 &amp; Table 2'!$A$66:$AM$66,0))</f>
        <v>5778</v>
      </c>
      <c r="O35" s="28">
        <v>6174.7</v>
      </c>
      <c r="P35" s="29" t="s">
        <v>102</v>
      </c>
      <c r="Q35" s="29" t="s">
        <v>103</v>
      </c>
      <c r="R35" s="2">
        <f t="shared" si="0"/>
        <v>5978.5</v>
      </c>
      <c r="S35" s="2">
        <f t="shared" si="1"/>
        <v>6042.25</v>
      </c>
      <c r="T35" s="2" t="str">
        <f t="shared" si="2"/>
        <v/>
      </c>
      <c r="U35" s="2" t="e">
        <f>MATCH($Q35,'6.Indic_Percep'!$B$10:$B$141,0)</f>
        <v>#N/A</v>
      </c>
      <c r="V35" s="2">
        <f>MATCH($P35,'5.Indic_LM'!$A$10:$A$732,0)</f>
        <v>24</v>
      </c>
      <c r="W35" s="2" t="str">
        <f>IF(COUNT(INDEX('6.Indic_Percep'!$A$10:$AE$141,HHIdata_corr!$U35,MATCH(HHIdata_corr!W$3,'6.Indic_Percep'!$A$10:$AE$10,0)))=1,INDEX('6.Indic_Percep'!$A$10:$AE$141,HHIdata_corr!$U35,MATCH(HHIdata_corr!W$3,'6.Indic_Percep'!$A$10:$AE$10,0)),"")</f>
        <v/>
      </c>
      <c r="X35" s="2" t="str">
        <f>IF(COUNT(INDEX('6.Indic_Percep'!$A$10:$AE$141,HHIdata_corr!$U35,MATCH(HHIdata_corr!X$3,'6.Indic_Percep'!$A$10:$AE$10,0)))=1,INDEX('6.Indic_Percep'!$A$10:$AE$141,HHIdata_corr!$U35,MATCH(HHIdata_corr!X$3,'6.Indic_Percep'!$A$10:$AE$10,0)),"")</f>
        <v/>
      </c>
      <c r="Y35" s="2" t="str">
        <f>IF(COUNT(INDEX('6.Indic_Percep'!$A$10:$AE$141,HHIdata_corr!$U35,MATCH(HHIdata_corr!Y$3,'6.Indic_Percep'!$A$10:$AE$10,0)))=1,INDEX('6.Indic_Percep'!$A$10:$AE$141,HHIdata_corr!$U35,MATCH(HHIdata_corr!Y$3,'6.Indic_Percep'!$A$10:$AE$10,0)),"")</f>
        <v/>
      </c>
      <c r="Z35" s="2" t="str">
        <f>IF(COUNT(INDEX('6.Indic_Percep'!$A$10:$AH$141,HHIdata_corr!$U35,MATCH(HHIdata_corr!Z$3,'6.Indic_Percep'!$A$10:$AH$10,0)))=1,INDEX('6.Indic_Percep'!$A$10:$AH$141,HHIdata_corr!$U35,MATCH(HHIdata_corr!Z$3,'6.Indic_Percep'!$A$10:$AH$10,0)),"")</f>
        <v/>
      </c>
      <c r="AA35" s="2" t="str">
        <f>IF(COUNT(INDEX('6.Indic_Percep'!$A$10:$AH$141,HHIdata_corr!$U35,MATCH(HHIdata_corr!AA$3,'6.Indic_Percep'!$A$10:$AH$10,0)))=1,INDEX('6.Indic_Percep'!$A$10:$AH$141,HHIdata_corr!$U35,MATCH(HHIdata_corr!AA$3,'6.Indic_Percep'!$A$10:$AH$10,0)),"")</f>
        <v/>
      </c>
      <c r="AC35" s="30">
        <f>IF(COUNT(INDEX('5.Indic_LM'!$A$8:$AL$732,HHIdata_corr!$V35,MATCH(HHIdata_corr!AC$3,'5.Indic_LM'!$A$8:$AL$8,0)))=1,INDEX('5.Indic_LM'!$A$8:$AL$732,HHIdata_corr!$V35,MATCH(HHIdata_corr!AC$3,'5.Indic_LM'!$A$8:$AL$8,0))/100,"")</f>
        <v>4.6241597066612343E-2</v>
      </c>
      <c r="AD35" s="30">
        <f>IF(COUNT(INDEX('5.Indic_LM'!$A$8:$AL$732,HHIdata_corr!$V35,MATCH(HHIdata_corr!AD$3,'5.Indic_LM'!$A$8:$AL$8,0)))=1,INDEX('5.Indic_LM'!$A$8:$AL$732,HHIdata_corr!$V35,MATCH(HHIdata_corr!AD$3,'5.Indic_LM'!$A$8:$AL$8,0))/100,"")</f>
        <v>0.450806748843114</v>
      </c>
      <c r="AE35" s="2">
        <f t="shared" si="3"/>
        <v>1</v>
      </c>
      <c r="AF35" s="2">
        <f t="shared" si="4"/>
        <v>1</v>
      </c>
    </row>
    <row r="36" spans="1:32" x14ac:dyDescent="0.2">
      <c r="A36" s="25" t="s">
        <v>105</v>
      </c>
      <c r="B36" s="26" t="s">
        <v>106</v>
      </c>
      <c r="C36" s="26" t="s">
        <v>73</v>
      </c>
      <c r="D36" s="26">
        <v>89509</v>
      </c>
      <c r="E36" s="26" t="s">
        <v>107</v>
      </c>
      <c r="F36" s="26">
        <v>37717</v>
      </c>
      <c r="G36" s="27">
        <f>INDEX('0_Pivot &amp; Table 1 &amp; Table 2'!$A$70:$AM$765,MATCH($A36,'0_Pivot &amp; Table 1 &amp; Table 2'!$B$70:$B$765,0),MATCH(HHIdata_corr!G$1,'0_Pivot &amp; Table 1 &amp; Table 2'!$A$66:$AM$66,0))</f>
        <v>5555</v>
      </c>
      <c r="H36" s="27">
        <f>INDEX('0_Pivot &amp; Table 1 &amp; Table 2'!$A$70:$AM$765,MATCH($A36,'0_Pivot &amp; Table 1 &amp; Table 2'!$B$70:$B$765,0),MATCH(HHIdata_corr!H$1,'0_Pivot &amp; Table 1 &amp; Table 2'!$A$66:$AM$66,0))</f>
        <v>6273</v>
      </c>
      <c r="I36" s="27">
        <f>INDEX('0_Pivot &amp; Table 1 &amp; Table 2'!$A$70:$AM$765,MATCH($A36,'0_Pivot &amp; Table 1 &amp; Table 2'!$B$70:$B$765,0),MATCH(HHIdata_corr!I$1,'0_Pivot &amp; Table 1 &amp; Table 2'!$A$66:$AM$66,0))</f>
        <v>6571</v>
      </c>
      <c r="J36" s="27">
        <f>INDEX('0_Pivot &amp; Table 1 &amp; Table 2'!$A$70:$AM$765,MATCH($A36,'0_Pivot &amp; Table 1 &amp; Table 2'!$B$70:$B$765,0),MATCH(HHIdata_corr!J$1,'0_Pivot &amp; Table 1 &amp; Table 2'!$A$66:$AM$66,0))</f>
        <v>6948</v>
      </c>
      <c r="K36" s="27">
        <f>INDEX('0_Pivot &amp; Table 1 &amp; Table 2'!$A$70:$AM$765,MATCH($A36,'0_Pivot &amp; Table 1 &amp; Table 2'!$B$70:$B$765,0),MATCH(HHIdata_corr!K$1,'0_Pivot &amp; Table 1 &amp; Table 2'!$A$66:$AM$66,0))</f>
        <v>5347</v>
      </c>
      <c r="L36" s="27">
        <f>INDEX('0_Pivot &amp; Table 1 &amp; Table 2'!$A$70:$AM$765,MATCH($A36,'0_Pivot &amp; Table 1 &amp; Table 2'!$B$70:$B$765,0),MATCH(HHIdata_corr!L$1,'0_Pivot &amp; Table 1 &amp; Table 2'!$A$66:$AM$66,0))</f>
        <v>6008</v>
      </c>
      <c r="M36" s="27">
        <f>INDEX('0_Pivot &amp; Table 1 &amp; Table 2'!$A$70:$AM$765,MATCH($A36,'0_Pivot &amp; Table 1 &amp; Table 2'!$B$70:$B$765,0),MATCH(HHIdata_corr!M$1,'0_Pivot &amp; Table 1 &amp; Table 2'!$A$66:$AM$66,0))</f>
        <v>6335</v>
      </c>
      <c r="N36" s="27">
        <f>INDEX('0_Pivot &amp; Table 1 &amp; Table 2'!$A$70:$AM$765,MATCH($A36,'0_Pivot &amp; Table 1 &amp; Table 2'!$B$70:$B$765,0),MATCH(HHIdata_corr!N$1,'0_Pivot &amp; Table 1 &amp; Table 2'!$A$66:$AM$66,0))</f>
        <v>6640</v>
      </c>
      <c r="O36" s="28">
        <v>6644.6</v>
      </c>
      <c r="P36" s="29" t="s">
        <v>105</v>
      </c>
      <c r="Q36" s="29" t="s">
        <v>106</v>
      </c>
      <c r="R36" s="2">
        <f t="shared" si="0"/>
        <v>6336.75</v>
      </c>
      <c r="S36" s="2">
        <f t="shared" si="1"/>
        <v>6284.75</v>
      </c>
      <c r="T36" s="2" t="str">
        <f t="shared" si="2"/>
        <v/>
      </c>
      <c r="U36" s="2" t="e">
        <f>MATCH($Q36,'6.Indic_Percep'!$B$10:$B$141,0)</f>
        <v>#N/A</v>
      </c>
      <c r="V36" s="2">
        <f>MATCH($P36,'5.Indic_LM'!$A$10:$A$732,0)</f>
        <v>25</v>
      </c>
      <c r="W36" s="2" t="str">
        <f>IF(COUNT(INDEX('6.Indic_Percep'!$A$10:$AE$141,HHIdata_corr!$U36,MATCH(HHIdata_corr!W$3,'6.Indic_Percep'!$A$10:$AE$10,0)))=1,INDEX('6.Indic_Percep'!$A$10:$AE$141,HHIdata_corr!$U36,MATCH(HHIdata_corr!W$3,'6.Indic_Percep'!$A$10:$AE$10,0)),"")</f>
        <v/>
      </c>
      <c r="X36" s="2" t="str">
        <f>IF(COUNT(INDEX('6.Indic_Percep'!$A$10:$AE$141,HHIdata_corr!$U36,MATCH(HHIdata_corr!X$3,'6.Indic_Percep'!$A$10:$AE$10,0)))=1,INDEX('6.Indic_Percep'!$A$10:$AE$141,HHIdata_corr!$U36,MATCH(HHIdata_corr!X$3,'6.Indic_Percep'!$A$10:$AE$10,0)),"")</f>
        <v/>
      </c>
      <c r="Y36" s="2" t="str">
        <f>IF(COUNT(INDEX('6.Indic_Percep'!$A$10:$AE$141,HHIdata_corr!$U36,MATCH(HHIdata_corr!Y$3,'6.Indic_Percep'!$A$10:$AE$10,0)))=1,INDEX('6.Indic_Percep'!$A$10:$AE$141,HHIdata_corr!$U36,MATCH(HHIdata_corr!Y$3,'6.Indic_Percep'!$A$10:$AE$10,0)),"")</f>
        <v/>
      </c>
      <c r="Z36" s="2" t="str">
        <f>IF(COUNT(INDEX('6.Indic_Percep'!$A$10:$AH$141,HHIdata_corr!$U36,MATCH(HHIdata_corr!Z$3,'6.Indic_Percep'!$A$10:$AH$10,0)))=1,INDEX('6.Indic_Percep'!$A$10:$AH$141,HHIdata_corr!$U36,MATCH(HHIdata_corr!Z$3,'6.Indic_Percep'!$A$10:$AH$10,0)),"")</f>
        <v/>
      </c>
      <c r="AA36" s="2" t="str">
        <f>IF(COUNT(INDEX('6.Indic_Percep'!$A$10:$AH$141,HHIdata_corr!$U36,MATCH(HHIdata_corr!AA$3,'6.Indic_Percep'!$A$10:$AH$10,0)))=1,INDEX('6.Indic_Percep'!$A$10:$AH$141,HHIdata_corr!$U36,MATCH(HHIdata_corr!AA$3,'6.Indic_Percep'!$A$10:$AH$10,0)),"")</f>
        <v/>
      </c>
      <c r="AC36" s="30">
        <f>IF(COUNT(INDEX('5.Indic_LM'!$A$8:$AL$732,HHIdata_corr!$V36,MATCH(HHIdata_corr!AC$3,'5.Indic_LM'!$A$8:$AL$8,0)))=1,INDEX('5.Indic_LM'!$A$8:$AL$732,HHIdata_corr!$V36,MATCH(HHIdata_corr!AC$3,'5.Indic_LM'!$A$8:$AL$8,0))/100,"")</f>
        <v>5.0998185117967332E-2</v>
      </c>
      <c r="AD36" s="30">
        <f>IF(COUNT(INDEX('5.Indic_LM'!$A$8:$AL$732,HHIdata_corr!$V36,MATCH(HHIdata_corr!AD$3,'5.Indic_LM'!$A$8:$AL$8,0)))=1,INDEX('5.Indic_LM'!$A$8:$AL$732,HHIdata_corr!$V36,MATCH(HHIdata_corr!AD$3,'5.Indic_LM'!$A$8:$AL$8,0))/100,"")</f>
        <v>0.42975264048283113</v>
      </c>
      <c r="AE36" s="2">
        <f t="shared" si="3"/>
        <v>1</v>
      </c>
      <c r="AF36" s="2">
        <f t="shared" si="4"/>
        <v>1</v>
      </c>
    </row>
    <row r="37" spans="1:32" x14ac:dyDescent="0.2">
      <c r="A37" s="25" t="s">
        <v>108</v>
      </c>
      <c r="B37" s="26" t="s">
        <v>109</v>
      </c>
      <c r="C37" s="26" t="s">
        <v>73</v>
      </c>
      <c r="D37" s="26">
        <v>86611</v>
      </c>
      <c r="E37" s="26" t="s">
        <v>110</v>
      </c>
      <c r="F37" s="26">
        <v>37134</v>
      </c>
      <c r="G37" s="27">
        <f>INDEX('0_Pivot &amp; Table 1 &amp; Table 2'!$A$70:$AM$765,MATCH($A37,'0_Pivot &amp; Table 1 &amp; Table 2'!$B$70:$B$765,0),MATCH(HHIdata_corr!G$1,'0_Pivot &amp; Table 1 &amp; Table 2'!$A$66:$AM$66,0))</f>
        <v>5984</v>
      </c>
      <c r="H37" s="27">
        <f>INDEX('0_Pivot &amp; Table 1 &amp; Table 2'!$A$70:$AM$765,MATCH($A37,'0_Pivot &amp; Table 1 &amp; Table 2'!$B$70:$B$765,0),MATCH(HHIdata_corr!H$1,'0_Pivot &amp; Table 1 &amp; Table 2'!$A$66:$AM$66,0))</f>
        <v>6043</v>
      </c>
      <c r="I37" s="27">
        <f>INDEX('0_Pivot &amp; Table 1 &amp; Table 2'!$A$70:$AM$765,MATCH($A37,'0_Pivot &amp; Table 1 &amp; Table 2'!$B$70:$B$765,0),MATCH(HHIdata_corr!I$1,'0_Pivot &amp; Table 1 &amp; Table 2'!$A$66:$AM$66,0))</f>
        <v>6493</v>
      </c>
      <c r="J37" s="27">
        <f>INDEX('0_Pivot &amp; Table 1 &amp; Table 2'!$A$70:$AM$765,MATCH($A37,'0_Pivot &amp; Table 1 &amp; Table 2'!$B$70:$B$765,0),MATCH(HHIdata_corr!J$1,'0_Pivot &amp; Table 1 &amp; Table 2'!$A$66:$AM$66,0))</f>
        <v>6314</v>
      </c>
      <c r="K37" s="27">
        <f>INDEX('0_Pivot &amp; Table 1 &amp; Table 2'!$A$70:$AM$765,MATCH($A37,'0_Pivot &amp; Table 1 &amp; Table 2'!$B$70:$B$765,0),MATCH(HHIdata_corr!K$1,'0_Pivot &amp; Table 1 &amp; Table 2'!$A$66:$AM$66,0))</f>
        <v>5706</v>
      </c>
      <c r="L37" s="27">
        <f>INDEX('0_Pivot &amp; Table 1 &amp; Table 2'!$A$70:$AM$765,MATCH($A37,'0_Pivot &amp; Table 1 &amp; Table 2'!$B$70:$B$765,0),MATCH(HHIdata_corr!L$1,'0_Pivot &amp; Table 1 &amp; Table 2'!$A$66:$AM$66,0))</f>
        <v>5775</v>
      </c>
      <c r="M37" s="27">
        <f>INDEX('0_Pivot &amp; Table 1 &amp; Table 2'!$A$70:$AM$765,MATCH($A37,'0_Pivot &amp; Table 1 &amp; Table 2'!$B$70:$B$765,0),MATCH(HHIdata_corr!M$1,'0_Pivot &amp; Table 1 &amp; Table 2'!$A$66:$AM$66,0))</f>
        <v>5602</v>
      </c>
      <c r="N37" s="27">
        <f>INDEX('0_Pivot &amp; Table 1 &amp; Table 2'!$A$70:$AM$765,MATCH($A37,'0_Pivot &amp; Table 1 &amp; Table 2'!$B$70:$B$765,0),MATCH(HHIdata_corr!N$1,'0_Pivot &amp; Table 1 &amp; Table 2'!$A$66:$AM$66,0))</f>
        <v>6205</v>
      </c>
      <c r="O37" s="28">
        <v>6541.5</v>
      </c>
      <c r="P37" s="29" t="s">
        <v>108</v>
      </c>
      <c r="Q37" s="29" t="s">
        <v>109</v>
      </c>
      <c r="R37" s="2">
        <f t="shared" si="0"/>
        <v>6208.5</v>
      </c>
      <c r="S37" s="2">
        <f t="shared" si="1"/>
        <v>6139</v>
      </c>
      <c r="T37" s="2" t="str">
        <f t="shared" si="2"/>
        <v/>
      </c>
      <c r="U37" s="2" t="e">
        <f>MATCH($Q37,'6.Indic_Percep'!$B$10:$B$141,0)</f>
        <v>#N/A</v>
      </c>
      <c r="V37" s="2">
        <f>MATCH($P37,'5.Indic_LM'!$A$10:$A$732,0)</f>
        <v>26</v>
      </c>
      <c r="W37" s="2" t="str">
        <f>IF(COUNT(INDEX('6.Indic_Percep'!$A$10:$AE$141,HHIdata_corr!$U37,MATCH(HHIdata_corr!W$3,'6.Indic_Percep'!$A$10:$AE$10,0)))=1,INDEX('6.Indic_Percep'!$A$10:$AE$141,HHIdata_corr!$U37,MATCH(HHIdata_corr!W$3,'6.Indic_Percep'!$A$10:$AE$10,0)),"")</f>
        <v/>
      </c>
      <c r="X37" s="2" t="str">
        <f>IF(COUNT(INDEX('6.Indic_Percep'!$A$10:$AE$141,HHIdata_corr!$U37,MATCH(HHIdata_corr!X$3,'6.Indic_Percep'!$A$10:$AE$10,0)))=1,INDEX('6.Indic_Percep'!$A$10:$AE$141,HHIdata_corr!$U37,MATCH(HHIdata_corr!X$3,'6.Indic_Percep'!$A$10:$AE$10,0)),"")</f>
        <v/>
      </c>
      <c r="Y37" s="2" t="str">
        <f>IF(COUNT(INDEX('6.Indic_Percep'!$A$10:$AE$141,HHIdata_corr!$U37,MATCH(HHIdata_corr!Y$3,'6.Indic_Percep'!$A$10:$AE$10,0)))=1,INDEX('6.Indic_Percep'!$A$10:$AE$141,HHIdata_corr!$U37,MATCH(HHIdata_corr!Y$3,'6.Indic_Percep'!$A$10:$AE$10,0)),"")</f>
        <v/>
      </c>
      <c r="Z37" s="2" t="str">
        <f>IF(COUNT(INDEX('6.Indic_Percep'!$A$10:$AH$141,HHIdata_corr!$U37,MATCH(HHIdata_corr!Z$3,'6.Indic_Percep'!$A$10:$AH$10,0)))=1,INDEX('6.Indic_Percep'!$A$10:$AH$141,HHIdata_corr!$U37,MATCH(HHIdata_corr!Z$3,'6.Indic_Percep'!$A$10:$AH$10,0)),"")</f>
        <v/>
      </c>
      <c r="AA37" s="2" t="str">
        <f>IF(COUNT(INDEX('6.Indic_Percep'!$A$10:$AH$141,HHIdata_corr!$U37,MATCH(HHIdata_corr!AA$3,'6.Indic_Percep'!$A$10:$AH$10,0)))=1,INDEX('6.Indic_Percep'!$A$10:$AH$141,HHIdata_corr!$U37,MATCH(HHIdata_corr!AA$3,'6.Indic_Percep'!$A$10:$AH$10,0)),"")</f>
        <v/>
      </c>
      <c r="AC37" s="30">
        <f>IF(COUNT(INDEX('5.Indic_LM'!$A$8:$AL$732,HHIdata_corr!$V37,MATCH(HHIdata_corr!AC$3,'5.Indic_LM'!$A$8:$AL$8,0)))=1,INDEX('5.Indic_LM'!$A$8:$AL$732,HHIdata_corr!$V37,MATCH(HHIdata_corr!AC$3,'5.Indic_LM'!$A$8:$AL$8,0))/100,"")</f>
        <v>4.9726479720072936E-2</v>
      </c>
      <c r="AD37" s="30">
        <f>IF(COUNT(INDEX('5.Indic_LM'!$A$8:$AL$732,HHIdata_corr!$V37,MATCH(HHIdata_corr!AD$3,'5.Indic_LM'!$A$8:$AL$8,0)))=1,INDEX('5.Indic_LM'!$A$8:$AL$732,HHIdata_corr!$V37,MATCH(HHIdata_corr!AD$3,'5.Indic_LM'!$A$8:$AL$8,0))/100,"")</f>
        <v>0.43948970926166453</v>
      </c>
      <c r="AE37" s="2">
        <f t="shared" si="3"/>
        <v>1</v>
      </c>
      <c r="AF37" s="2">
        <f t="shared" si="4"/>
        <v>1</v>
      </c>
    </row>
    <row r="38" spans="1:32" x14ac:dyDescent="0.2">
      <c r="A38" s="25" t="s">
        <v>111</v>
      </c>
      <c r="B38" s="26" t="s">
        <v>112</v>
      </c>
      <c r="C38" s="26" t="s">
        <v>73</v>
      </c>
      <c r="D38" s="26">
        <v>107505</v>
      </c>
      <c r="E38" s="26" t="s">
        <v>113</v>
      </c>
      <c r="F38" s="26">
        <v>45750</v>
      </c>
      <c r="G38" s="27">
        <f>INDEX('0_Pivot &amp; Table 1 &amp; Table 2'!$A$70:$AM$765,MATCH($A38,'0_Pivot &amp; Table 1 &amp; Table 2'!$B$70:$B$765,0),MATCH(HHIdata_corr!G$1,'0_Pivot &amp; Table 1 &amp; Table 2'!$A$66:$AM$66,0))</f>
        <v>5208</v>
      </c>
      <c r="H38" s="27">
        <f>INDEX('0_Pivot &amp; Table 1 &amp; Table 2'!$A$70:$AM$765,MATCH($A38,'0_Pivot &amp; Table 1 &amp; Table 2'!$B$70:$B$765,0),MATCH(HHIdata_corr!H$1,'0_Pivot &amp; Table 1 &amp; Table 2'!$A$66:$AM$66,0))</f>
        <v>6344</v>
      </c>
      <c r="I38" s="27">
        <f>INDEX('0_Pivot &amp; Table 1 &amp; Table 2'!$A$70:$AM$765,MATCH($A38,'0_Pivot &amp; Table 1 &amp; Table 2'!$B$70:$B$765,0),MATCH(HHIdata_corr!I$1,'0_Pivot &amp; Table 1 &amp; Table 2'!$A$66:$AM$66,0))</f>
        <v>6357</v>
      </c>
      <c r="J38" s="27">
        <f>INDEX('0_Pivot &amp; Table 1 &amp; Table 2'!$A$70:$AM$765,MATCH($A38,'0_Pivot &amp; Table 1 &amp; Table 2'!$B$70:$B$765,0),MATCH(HHIdata_corr!J$1,'0_Pivot &amp; Table 1 &amp; Table 2'!$A$66:$AM$66,0))</f>
        <v>6602</v>
      </c>
      <c r="K38" s="27">
        <f>INDEX('0_Pivot &amp; Table 1 &amp; Table 2'!$A$70:$AM$765,MATCH($A38,'0_Pivot &amp; Table 1 &amp; Table 2'!$B$70:$B$765,0),MATCH(HHIdata_corr!K$1,'0_Pivot &amp; Table 1 &amp; Table 2'!$A$66:$AM$66,0))</f>
        <v>5066</v>
      </c>
      <c r="L38" s="27">
        <f>INDEX('0_Pivot &amp; Table 1 &amp; Table 2'!$A$70:$AM$765,MATCH($A38,'0_Pivot &amp; Table 1 &amp; Table 2'!$B$70:$B$765,0),MATCH(HHIdata_corr!L$1,'0_Pivot &amp; Table 1 &amp; Table 2'!$A$66:$AM$66,0))</f>
        <v>5647</v>
      </c>
      <c r="M38" s="27">
        <f>INDEX('0_Pivot &amp; Table 1 &amp; Table 2'!$A$70:$AM$765,MATCH($A38,'0_Pivot &amp; Table 1 &amp; Table 2'!$B$70:$B$765,0),MATCH(HHIdata_corr!M$1,'0_Pivot &amp; Table 1 &amp; Table 2'!$A$66:$AM$66,0))</f>
        <v>5720</v>
      </c>
      <c r="N38" s="27">
        <f>INDEX('0_Pivot &amp; Table 1 &amp; Table 2'!$A$70:$AM$765,MATCH($A38,'0_Pivot &amp; Table 1 &amp; Table 2'!$B$70:$B$765,0),MATCH(HHIdata_corr!N$1,'0_Pivot &amp; Table 1 &amp; Table 2'!$A$66:$AM$66,0))</f>
        <v>6010</v>
      </c>
      <c r="O38" s="28">
        <v>6342.2</v>
      </c>
      <c r="P38" s="29" t="s">
        <v>111</v>
      </c>
      <c r="Q38" s="29" t="s">
        <v>112</v>
      </c>
      <c r="R38" s="2">
        <f t="shared" si="0"/>
        <v>6127.75</v>
      </c>
      <c r="S38" s="2">
        <f t="shared" si="1"/>
        <v>6092.25</v>
      </c>
      <c r="T38" s="2" t="str">
        <f t="shared" si="2"/>
        <v/>
      </c>
      <c r="U38" s="2" t="e">
        <f>MATCH($Q38,'6.Indic_Percep'!$B$10:$B$141,0)</f>
        <v>#N/A</v>
      </c>
      <c r="V38" s="2">
        <f>MATCH($P38,'5.Indic_LM'!$A$10:$A$732,0)</f>
        <v>27</v>
      </c>
      <c r="W38" s="2" t="str">
        <f>IF(COUNT(INDEX('6.Indic_Percep'!$A$10:$AE$141,HHIdata_corr!$U38,MATCH(HHIdata_corr!W$3,'6.Indic_Percep'!$A$10:$AE$10,0)))=1,INDEX('6.Indic_Percep'!$A$10:$AE$141,HHIdata_corr!$U38,MATCH(HHIdata_corr!W$3,'6.Indic_Percep'!$A$10:$AE$10,0)),"")</f>
        <v/>
      </c>
      <c r="X38" s="2" t="str">
        <f>IF(COUNT(INDEX('6.Indic_Percep'!$A$10:$AE$141,HHIdata_corr!$U38,MATCH(HHIdata_corr!X$3,'6.Indic_Percep'!$A$10:$AE$10,0)))=1,INDEX('6.Indic_Percep'!$A$10:$AE$141,HHIdata_corr!$U38,MATCH(HHIdata_corr!X$3,'6.Indic_Percep'!$A$10:$AE$10,0)),"")</f>
        <v/>
      </c>
      <c r="Y38" s="2" t="str">
        <f>IF(COUNT(INDEX('6.Indic_Percep'!$A$10:$AE$141,HHIdata_corr!$U38,MATCH(HHIdata_corr!Y$3,'6.Indic_Percep'!$A$10:$AE$10,0)))=1,INDEX('6.Indic_Percep'!$A$10:$AE$141,HHIdata_corr!$U38,MATCH(HHIdata_corr!Y$3,'6.Indic_Percep'!$A$10:$AE$10,0)),"")</f>
        <v/>
      </c>
      <c r="Z38" s="2" t="str">
        <f>IF(COUNT(INDEX('6.Indic_Percep'!$A$10:$AH$141,HHIdata_corr!$U38,MATCH(HHIdata_corr!Z$3,'6.Indic_Percep'!$A$10:$AH$10,0)))=1,INDEX('6.Indic_Percep'!$A$10:$AH$141,HHIdata_corr!$U38,MATCH(HHIdata_corr!Z$3,'6.Indic_Percep'!$A$10:$AH$10,0)),"")</f>
        <v/>
      </c>
      <c r="AA38" s="2" t="str">
        <f>IF(COUNT(INDEX('6.Indic_Percep'!$A$10:$AH$141,HHIdata_corr!$U38,MATCH(HHIdata_corr!AA$3,'6.Indic_Percep'!$A$10:$AH$10,0)))=1,INDEX('6.Indic_Percep'!$A$10:$AH$141,HHIdata_corr!$U38,MATCH(HHIdata_corr!AA$3,'6.Indic_Percep'!$A$10:$AH$10,0)),"")</f>
        <v/>
      </c>
      <c r="AC38" s="30">
        <f>IF(COUNT(INDEX('5.Indic_LM'!$A$8:$AL$732,HHIdata_corr!$V38,MATCH(HHIdata_corr!AC$3,'5.Indic_LM'!$A$8:$AL$8,0)))=1,INDEX('5.Indic_LM'!$A$8:$AL$732,HHIdata_corr!$V38,MATCH(HHIdata_corr!AC$3,'5.Indic_LM'!$A$8:$AL$8,0))/100,"")</f>
        <v>5.1091019964472253E-2</v>
      </c>
      <c r="AD38" s="30">
        <f>IF(COUNT(INDEX('5.Indic_LM'!$A$8:$AL$732,HHIdata_corr!$V38,MATCH(HHIdata_corr!AD$3,'5.Indic_LM'!$A$8:$AL$8,0)))=1,INDEX('5.Indic_LM'!$A$8:$AL$732,HHIdata_corr!$V38,MATCH(HHIdata_corr!AD$3,'5.Indic_LM'!$A$8:$AL$8,0))/100,"")</f>
        <v>0.4386869305770153</v>
      </c>
      <c r="AE38" s="2">
        <f t="shared" si="3"/>
        <v>1</v>
      </c>
      <c r="AF38" s="2">
        <f t="shared" si="4"/>
        <v>1</v>
      </c>
    </row>
    <row r="39" spans="1:32" x14ac:dyDescent="0.2">
      <c r="A39" s="25" t="s">
        <v>114</v>
      </c>
      <c r="B39" s="26" t="s">
        <v>115</v>
      </c>
      <c r="C39" s="26" t="s">
        <v>73</v>
      </c>
      <c r="D39" s="26">
        <v>92943</v>
      </c>
      <c r="E39" s="26" t="s">
        <v>116</v>
      </c>
      <c r="F39" s="26">
        <v>39166</v>
      </c>
      <c r="G39" s="27">
        <f>INDEX('0_Pivot &amp; Table 1 &amp; Table 2'!$A$70:$AM$765,MATCH($A39,'0_Pivot &amp; Table 1 &amp; Table 2'!$B$70:$B$765,0),MATCH(HHIdata_corr!G$1,'0_Pivot &amp; Table 1 &amp; Table 2'!$A$66:$AM$66,0))</f>
        <v>5612</v>
      </c>
      <c r="H39" s="27">
        <f>INDEX('0_Pivot &amp; Table 1 &amp; Table 2'!$A$70:$AM$765,MATCH($A39,'0_Pivot &amp; Table 1 &amp; Table 2'!$B$70:$B$765,0),MATCH(HHIdata_corr!H$1,'0_Pivot &amp; Table 1 &amp; Table 2'!$A$66:$AM$66,0))</f>
        <v>5913</v>
      </c>
      <c r="I39" s="27">
        <f>INDEX('0_Pivot &amp; Table 1 &amp; Table 2'!$A$70:$AM$765,MATCH($A39,'0_Pivot &amp; Table 1 &amp; Table 2'!$B$70:$B$765,0),MATCH(HHIdata_corr!I$1,'0_Pivot &amp; Table 1 &amp; Table 2'!$A$66:$AM$66,0))</f>
        <v>6440</v>
      </c>
      <c r="J39" s="27">
        <f>INDEX('0_Pivot &amp; Table 1 &amp; Table 2'!$A$70:$AM$765,MATCH($A39,'0_Pivot &amp; Table 1 &amp; Table 2'!$B$70:$B$765,0),MATCH(HHIdata_corr!J$1,'0_Pivot &amp; Table 1 &amp; Table 2'!$A$66:$AM$66,0))</f>
        <v>6377</v>
      </c>
      <c r="K39" s="27">
        <f>INDEX('0_Pivot &amp; Table 1 &amp; Table 2'!$A$70:$AM$765,MATCH($A39,'0_Pivot &amp; Table 1 &amp; Table 2'!$B$70:$B$765,0),MATCH(HHIdata_corr!K$1,'0_Pivot &amp; Table 1 &amp; Table 2'!$A$66:$AM$66,0))</f>
        <v>5411</v>
      </c>
      <c r="L39" s="27">
        <f>INDEX('0_Pivot &amp; Table 1 &amp; Table 2'!$A$70:$AM$765,MATCH($A39,'0_Pivot &amp; Table 1 &amp; Table 2'!$B$70:$B$765,0),MATCH(HHIdata_corr!L$1,'0_Pivot &amp; Table 1 &amp; Table 2'!$A$66:$AM$66,0))</f>
        <v>5744</v>
      </c>
      <c r="M39" s="27">
        <f>INDEX('0_Pivot &amp; Table 1 &amp; Table 2'!$A$70:$AM$765,MATCH($A39,'0_Pivot &amp; Table 1 &amp; Table 2'!$B$70:$B$765,0),MATCH(HHIdata_corr!M$1,'0_Pivot &amp; Table 1 &amp; Table 2'!$A$66:$AM$66,0))</f>
        <v>5705</v>
      </c>
      <c r="N39" s="27">
        <f>INDEX('0_Pivot &amp; Table 1 &amp; Table 2'!$A$70:$AM$765,MATCH($A39,'0_Pivot &amp; Table 1 &amp; Table 2'!$B$70:$B$765,0),MATCH(HHIdata_corr!N$1,'0_Pivot &amp; Table 1 &amp; Table 2'!$A$66:$AM$66,0))</f>
        <v>5819</v>
      </c>
      <c r="O39" s="28">
        <v>6346.9</v>
      </c>
      <c r="P39" s="29" t="s">
        <v>114</v>
      </c>
      <c r="Q39" s="29" t="s">
        <v>115</v>
      </c>
      <c r="R39" s="2">
        <f t="shared" si="0"/>
        <v>6085.5</v>
      </c>
      <c r="S39" s="2">
        <f t="shared" si="1"/>
        <v>6035.25</v>
      </c>
      <c r="T39" s="2" t="str">
        <f t="shared" si="2"/>
        <v/>
      </c>
      <c r="U39" s="2" t="e">
        <f>MATCH($Q39,'6.Indic_Percep'!$B$10:$B$141,0)</f>
        <v>#N/A</v>
      </c>
      <c r="V39" s="2">
        <f>MATCH($P39,'5.Indic_LM'!$A$10:$A$732,0)</f>
        <v>28</v>
      </c>
      <c r="W39" s="2" t="str">
        <f>IF(COUNT(INDEX('6.Indic_Percep'!$A$10:$AE$141,HHIdata_corr!$U39,MATCH(HHIdata_corr!W$3,'6.Indic_Percep'!$A$10:$AE$10,0)))=1,INDEX('6.Indic_Percep'!$A$10:$AE$141,HHIdata_corr!$U39,MATCH(HHIdata_corr!W$3,'6.Indic_Percep'!$A$10:$AE$10,0)),"")</f>
        <v/>
      </c>
      <c r="X39" s="2" t="str">
        <f>IF(COUNT(INDEX('6.Indic_Percep'!$A$10:$AE$141,HHIdata_corr!$U39,MATCH(HHIdata_corr!X$3,'6.Indic_Percep'!$A$10:$AE$10,0)))=1,INDEX('6.Indic_Percep'!$A$10:$AE$141,HHIdata_corr!$U39,MATCH(HHIdata_corr!X$3,'6.Indic_Percep'!$A$10:$AE$10,0)),"")</f>
        <v/>
      </c>
      <c r="Y39" s="2" t="str">
        <f>IF(COUNT(INDEX('6.Indic_Percep'!$A$10:$AE$141,HHIdata_corr!$U39,MATCH(HHIdata_corr!Y$3,'6.Indic_Percep'!$A$10:$AE$10,0)))=1,INDEX('6.Indic_Percep'!$A$10:$AE$141,HHIdata_corr!$U39,MATCH(HHIdata_corr!Y$3,'6.Indic_Percep'!$A$10:$AE$10,0)),"")</f>
        <v/>
      </c>
      <c r="Z39" s="2" t="str">
        <f>IF(COUNT(INDEX('6.Indic_Percep'!$A$10:$AH$141,HHIdata_corr!$U39,MATCH(HHIdata_corr!Z$3,'6.Indic_Percep'!$A$10:$AH$10,0)))=1,INDEX('6.Indic_Percep'!$A$10:$AH$141,HHIdata_corr!$U39,MATCH(HHIdata_corr!Z$3,'6.Indic_Percep'!$A$10:$AH$10,0)),"")</f>
        <v/>
      </c>
      <c r="AA39" s="2" t="str">
        <f>IF(COUNT(INDEX('6.Indic_Percep'!$A$10:$AH$141,HHIdata_corr!$U39,MATCH(HHIdata_corr!AA$3,'6.Indic_Percep'!$A$10:$AH$10,0)))=1,INDEX('6.Indic_Percep'!$A$10:$AH$141,HHIdata_corr!$U39,MATCH(HHIdata_corr!AA$3,'6.Indic_Percep'!$A$10:$AH$10,0)),"")</f>
        <v/>
      </c>
      <c r="AC39" s="30">
        <f>IF(COUNT(INDEX('5.Indic_LM'!$A$8:$AL$732,HHIdata_corr!$V39,MATCH(HHIdata_corr!AC$3,'5.Indic_LM'!$A$8:$AL$8,0)))=1,INDEX('5.Indic_LM'!$A$8:$AL$732,HHIdata_corr!$V39,MATCH(HHIdata_corr!AC$3,'5.Indic_LM'!$A$8:$AL$8,0))/100,"")</f>
        <v>4.7988366456616582E-2</v>
      </c>
      <c r="AD39" s="30">
        <f>IF(COUNT(INDEX('5.Indic_LM'!$A$8:$AL$732,HHIdata_corr!$V39,MATCH(HHIdata_corr!AD$3,'5.Indic_LM'!$A$8:$AL$8,0)))=1,INDEX('5.Indic_LM'!$A$8:$AL$732,HHIdata_corr!$V39,MATCH(HHIdata_corr!AD$3,'5.Indic_LM'!$A$8:$AL$8,0))/100,"")</f>
        <v>0.44978678613840012</v>
      </c>
      <c r="AE39" s="2">
        <f t="shared" si="3"/>
        <v>1</v>
      </c>
      <c r="AF39" s="2">
        <f t="shared" si="4"/>
        <v>1</v>
      </c>
    </row>
    <row r="40" spans="1:32" x14ac:dyDescent="0.2">
      <c r="A40" s="25" t="s">
        <v>117</v>
      </c>
      <c r="B40" s="26" t="s">
        <v>118</v>
      </c>
      <c r="C40" s="26" t="s">
        <v>73</v>
      </c>
      <c r="D40" s="26">
        <v>86833</v>
      </c>
      <c r="E40" s="26" t="s">
        <v>119</v>
      </c>
      <c r="F40" s="26">
        <v>36219</v>
      </c>
      <c r="G40" s="27">
        <f>INDEX('0_Pivot &amp; Table 1 &amp; Table 2'!$A$70:$AM$765,MATCH($A40,'0_Pivot &amp; Table 1 &amp; Table 2'!$B$70:$B$765,0),MATCH(HHIdata_corr!G$1,'0_Pivot &amp; Table 1 &amp; Table 2'!$A$66:$AM$66,0))</f>
        <v>7150</v>
      </c>
      <c r="H40" s="27">
        <f>INDEX('0_Pivot &amp; Table 1 &amp; Table 2'!$A$70:$AM$765,MATCH($A40,'0_Pivot &amp; Table 1 &amp; Table 2'!$B$70:$B$765,0),MATCH(HHIdata_corr!H$1,'0_Pivot &amp; Table 1 &amp; Table 2'!$A$66:$AM$66,0))</f>
        <v>7493</v>
      </c>
      <c r="I40" s="27">
        <f>INDEX('0_Pivot &amp; Table 1 &amp; Table 2'!$A$70:$AM$765,MATCH($A40,'0_Pivot &amp; Table 1 &amp; Table 2'!$B$70:$B$765,0),MATCH(HHIdata_corr!I$1,'0_Pivot &amp; Table 1 &amp; Table 2'!$A$66:$AM$66,0))</f>
        <v>8256</v>
      </c>
      <c r="J40" s="27">
        <f>INDEX('0_Pivot &amp; Table 1 &amp; Table 2'!$A$70:$AM$765,MATCH($A40,'0_Pivot &amp; Table 1 &amp; Table 2'!$B$70:$B$765,0),MATCH(HHIdata_corr!J$1,'0_Pivot &amp; Table 1 &amp; Table 2'!$A$66:$AM$66,0))</f>
        <v>9062</v>
      </c>
      <c r="K40" s="27">
        <f>INDEX('0_Pivot &amp; Table 1 &amp; Table 2'!$A$70:$AM$765,MATCH($A40,'0_Pivot &amp; Table 1 &amp; Table 2'!$B$70:$B$765,0),MATCH(HHIdata_corr!K$1,'0_Pivot &amp; Table 1 &amp; Table 2'!$A$66:$AM$66,0))</f>
        <v>7434</v>
      </c>
      <c r="L40" s="27">
        <f>INDEX('0_Pivot &amp; Table 1 &amp; Table 2'!$A$70:$AM$765,MATCH($A40,'0_Pivot &amp; Table 1 &amp; Table 2'!$B$70:$B$765,0),MATCH(HHIdata_corr!L$1,'0_Pivot &amp; Table 1 &amp; Table 2'!$A$66:$AM$66,0))</f>
        <v>7585</v>
      </c>
      <c r="M40" s="27">
        <f>INDEX('0_Pivot &amp; Table 1 &amp; Table 2'!$A$70:$AM$765,MATCH($A40,'0_Pivot &amp; Table 1 &amp; Table 2'!$B$70:$B$765,0),MATCH(HHIdata_corr!M$1,'0_Pivot &amp; Table 1 &amp; Table 2'!$A$66:$AM$66,0))</f>
        <v>5465</v>
      </c>
      <c r="N40" s="27">
        <f>INDEX('0_Pivot &amp; Table 1 &amp; Table 2'!$A$70:$AM$765,MATCH($A40,'0_Pivot &amp; Table 1 &amp; Table 2'!$B$70:$B$765,0),MATCH(HHIdata_corr!N$1,'0_Pivot &amp; Table 1 &amp; Table 2'!$A$66:$AM$66,0))</f>
        <v>6095</v>
      </c>
      <c r="O40" s="28">
        <v>7537.3333333333303</v>
      </c>
      <c r="P40" s="29" t="s">
        <v>117</v>
      </c>
      <c r="Q40" s="29" t="s">
        <v>118</v>
      </c>
      <c r="R40" s="2">
        <f t="shared" si="0"/>
        <v>7990.25</v>
      </c>
      <c r="S40" s="2">
        <f t="shared" si="1"/>
        <v>8061.25</v>
      </c>
      <c r="T40" s="2">
        <f t="shared" si="2"/>
        <v>1</v>
      </c>
      <c r="U40" s="2" t="e">
        <f>MATCH($Q40,'6.Indic_Percep'!$B$10:$B$141,0)</f>
        <v>#N/A</v>
      </c>
      <c r="V40" s="2">
        <f>MATCH($P40,'5.Indic_LM'!$A$10:$A$732,0)</f>
        <v>29</v>
      </c>
      <c r="W40" s="2" t="str">
        <f>IF(COUNT(INDEX('6.Indic_Percep'!$A$10:$AE$141,HHIdata_corr!$U40,MATCH(HHIdata_corr!W$3,'6.Indic_Percep'!$A$10:$AE$10,0)))=1,INDEX('6.Indic_Percep'!$A$10:$AE$141,HHIdata_corr!$U40,MATCH(HHIdata_corr!W$3,'6.Indic_Percep'!$A$10:$AE$10,0)),"")</f>
        <v/>
      </c>
      <c r="X40" s="2" t="str">
        <f>IF(COUNT(INDEX('6.Indic_Percep'!$A$10:$AE$141,HHIdata_corr!$U40,MATCH(HHIdata_corr!X$3,'6.Indic_Percep'!$A$10:$AE$10,0)))=1,INDEX('6.Indic_Percep'!$A$10:$AE$141,HHIdata_corr!$U40,MATCH(HHIdata_corr!X$3,'6.Indic_Percep'!$A$10:$AE$10,0)),"")</f>
        <v/>
      </c>
      <c r="Y40" s="2" t="str">
        <f>IF(COUNT(INDEX('6.Indic_Percep'!$A$10:$AE$141,HHIdata_corr!$U40,MATCH(HHIdata_corr!Y$3,'6.Indic_Percep'!$A$10:$AE$10,0)))=1,INDEX('6.Indic_Percep'!$A$10:$AE$141,HHIdata_corr!$U40,MATCH(HHIdata_corr!Y$3,'6.Indic_Percep'!$A$10:$AE$10,0)),"")</f>
        <v/>
      </c>
      <c r="Z40" s="2" t="str">
        <f>IF(COUNT(INDEX('6.Indic_Percep'!$A$10:$AH$141,HHIdata_corr!$U40,MATCH(HHIdata_corr!Z$3,'6.Indic_Percep'!$A$10:$AH$10,0)))=1,INDEX('6.Indic_Percep'!$A$10:$AH$141,HHIdata_corr!$U40,MATCH(HHIdata_corr!Z$3,'6.Indic_Percep'!$A$10:$AH$10,0)),"")</f>
        <v/>
      </c>
      <c r="AA40" s="2" t="str">
        <f>IF(COUNT(INDEX('6.Indic_Percep'!$A$10:$AH$141,HHIdata_corr!$U40,MATCH(HHIdata_corr!AA$3,'6.Indic_Percep'!$A$10:$AH$10,0)))=1,INDEX('6.Indic_Percep'!$A$10:$AH$141,HHIdata_corr!$U40,MATCH(HHIdata_corr!AA$3,'6.Indic_Percep'!$A$10:$AH$10,0)),"")</f>
        <v/>
      </c>
      <c r="AC40" s="30">
        <f>IF(COUNT(INDEX('5.Indic_LM'!$A$8:$AL$732,HHIdata_corr!$V40,MATCH(HHIdata_corr!AC$3,'5.Indic_LM'!$A$8:$AL$8,0)))=1,INDEX('5.Indic_LM'!$A$8:$AL$732,HHIdata_corr!$V40,MATCH(HHIdata_corr!AC$3,'5.Indic_LM'!$A$8:$AL$8,0))/100,"")</f>
        <v>4.7693989071038251E-2</v>
      </c>
      <c r="AD40" s="30">
        <f>IF(COUNT(INDEX('5.Indic_LM'!$A$8:$AL$732,HHIdata_corr!$V40,MATCH(HHIdata_corr!AD$3,'5.Indic_LM'!$A$8:$AL$8,0)))=1,INDEX('5.Indic_LM'!$A$8:$AL$732,HHIdata_corr!$V40,MATCH(HHIdata_corr!AD$3,'5.Indic_LM'!$A$8:$AL$8,0))/100,"")</f>
        <v>0.44174749790573614</v>
      </c>
      <c r="AE40" s="2">
        <f t="shared" si="3"/>
        <v>1</v>
      </c>
      <c r="AF40" s="2">
        <f t="shared" si="4"/>
        <v>1</v>
      </c>
    </row>
    <row r="41" spans="1:32" x14ac:dyDescent="0.2">
      <c r="A41" s="25" t="s">
        <v>120</v>
      </c>
      <c r="B41" s="26" t="s">
        <v>121</v>
      </c>
      <c r="C41" s="26" t="s">
        <v>73</v>
      </c>
      <c r="D41" s="26">
        <v>64447</v>
      </c>
      <c r="E41" s="26" t="s">
        <v>122</v>
      </c>
      <c r="F41" s="26">
        <v>27156</v>
      </c>
      <c r="G41" s="27">
        <f>INDEX('0_Pivot &amp; Table 1 &amp; Table 2'!$A$70:$AM$765,MATCH($A41,'0_Pivot &amp; Table 1 &amp; Table 2'!$B$70:$B$765,0),MATCH(HHIdata_corr!G$1,'0_Pivot &amp; Table 1 &amp; Table 2'!$A$66:$AM$66,0))</f>
        <v>6366</v>
      </c>
      <c r="H41" s="27">
        <f>INDEX('0_Pivot &amp; Table 1 &amp; Table 2'!$A$70:$AM$765,MATCH($A41,'0_Pivot &amp; Table 1 &amp; Table 2'!$B$70:$B$765,0),MATCH(HHIdata_corr!H$1,'0_Pivot &amp; Table 1 &amp; Table 2'!$A$66:$AM$66,0))</f>
        <v>6827</v>
      </c>
      <c r="I41" s="27">
        <f>INDEX('0_Pivot &amp; Table 1 &amp; Table 2'!$A$70:$AM$765,MATCH($A41,'0_Pivot &amp; Table 1 &amp; Table 2'!$B$70:$B$765,0),MATCH(HHIdata_corr!I$1,'0_Pivot &amp; Table 1 &amp; Table 2'!$A$66:$AM$66,0))</f>
        <v>6257</v>
      </c>
      <c r="J41" s="27">
        <f>INDEX('0_Pivot &amp; Table 1 &amp; Table 2'!$A$70:$AM$765,MATCH($A41,'0_Pivot &amp; Table 1 &amp; Table 2'!$B$70:$B$765,0),MATCH(HHIdata_corr!J$1,'0_Pivot &amp; Table 1 &amp; Table 2'!$A$66:$AM$66,0))</f>
        <v>7035</v>
      </c>
      <c r="K41" s="27">
        <f>INDEX('0_Pivot &amp; Table 1 &amp; Table 2'!$A$70:$AM$765,MATCH($A41,'0_Pivot &amp; Table 1 &amp; Table 2'!$B$70:$B$765,0),MATCH(HHIdata_corr!K$1,'0_Pivot &amp; Table 1 &amp; Table 2'!$A$66:$AM$66,0))</f>
        <v>6218</v>
      </c>
      <c r="L41" s="27">
        <f>INDEX('0_Pivot &amp; Table 1 &amp; Table 2'!$A$70:$AM$765,MATCH($A41,'0_Pivot &amp; Table 1 &amp; Table 2'!$B$70:$B$765,0),MATCH(HHIdata_corr!L$1,'0_Pivot &amp; Table 1 &amp; Table 2'!$A$66:$AM$66,0))</f>
        <v>6816</v>
      </c>
      <c r="M41" s="27">
        <f>INDEX('0_Pivot &amp; Table 1 &amp; Table 2'!$A$70:$AM$765,MATCH($A41,'0_Pivot &amp; Table 1 &amp; Table 2'!$B$70:$B$765,0),MATCH(HHIdata_corr!M$1,'0_Pivot &amp; Table 1 &amp; Table 2'!$A$66:$AM$66,0))</f>
        <v>6084</v>
      </c>
      <c r="N41" s="27">
        <f>INDEX('0_Pivot &amp; Table 1 &amp; Table 2'!$A$70:$AM$765,MATCH($A41,'0_Pivot &amp; Table 1 &amp; Table 2'!$B$70:$B$765,0),MATCH(HHIdata_corr!N$1,'0_Pivot &amp; Table 1 &amp; Table 2'!$A$66:$AM$66,0))</f>
        <v>6905</v>
      </c>
      <c r="O41" s="28">
        <v>6967.9</v>
      </c>
      <c r="P41" s="29" t="s">
        <v>120</v>
      </c>
      <c r="Q41" s="29" t="s">
        <v>121</v>
      </c>
      <c r="R41" s="2">
        <f t="shared" si="0"/>
        <v>6621.25</v>
      </c>
      <c r="S41" s="2">
        <f t="shared" si="1"/>
        <v>6584.25</v>
      </c>
      <c r="T41" s="2" t="str">
        <f t="shared" si="2"/>
        <v/>
      </c>
      <c r="U41" s="2" t="e">
        <f>MATCH($Q41,'6.Indic_Percep'!$B$10:$B$141,0)</f>
        <v>#N/A</v>
      </c>
      <c r="V41" s="2">
        <f>MATCH($P41,'5.Indic_LM'!$A$10:$A$732,0)</f>
        <v>30</v>
      </c>
      <c r="W41" s="2" t="str">
        <f>IF(COUNT(INDEX('6.Indic_Percep'!$A$10:$AE$141,HHIdata_corr!$U41,MATCH(HHIdata_corr!W$3,'6.Indic_Percep'!$A$10:$AE$10,0)))=1,INDEX('6.Indic_Percep'!$A$10:$AE$141,HHIdata_corr!$U41,MATCH(HHIdata_corr!W$3,'6.Indic_Percep'!$A$10:$AE$10,0)),"")</f>
        <v/>
      </c>
      <c r="X41" s="2" t="str">
        <f>IF(COUNT(INDEX('6.Indic_Percep'!$A$10:$AE$141,HHIdata_corr!$U41,MATCH(HHIdata_corr!X$3,'6.Indic_Percep'!$A$10:$AE$10,0)))=1,INDEX('6.Indic_Percep'!$A$10:$AE$141,HHIdata_corr!$U41,MATCH(HHIdata_corr!X$3,'6.Indic_Percep'!$A$10:$AE$10,0)),"")</f>
        <v/>
      </c>
      <c r="Y41" s="2" t="str">
        <f>IF(COUNT(INDEX('6.Indic_Percep'!$A$10:$AE$141,HHIdata_corr!$U41,MATCH(HHIdata_corr!Y$3,'6.Indic_Percep'!$A$10:$AE$10,0)))=1,INDEX('6.Indic_Percep'!$A$10:$AE$141,HHIdata_corr!$U41,MATCH(HHIdata_corr!Y$3,'6.Indic_Percep'!$A$10:$AE$10,0)),"")</f>
        <v/>
      </c>
      <c r="Z41" s="2" t="str">
        <f>IF(COUNT(INDEX('6.Indic_Percep'!$A$10:$AH$141,HHIdata_corr!$U41,MATCH(HHIdata_corr!Z$3,'6.Indic_Percep'!$A$10:$AH$10,0)))=1,INDEX('6.Indic_Percep'!$A$10:$AH$141,HHIdata_corr!$U41,MATCH(HHIdata_corr!Z$3,'6.Indic_Percep'!$A$10:$AH$10,0)),"")</f>
        <v/>
      </c>
      <c r="AA41" s="2" t="str">
        <f>IF(COUNT(INDEX('6.Indic_Percep'!$A$10:$AH$141,HHIdata_corr!$U41,MATCH(HHIdata_corr!AA$3,'6.Indic_Percep'!$A$10:$AH$10,0)))=1,INDEX('6.Indic_Percep'!$A$10:$AH$141,HHIdata_corr!$U41,MATCH(HHIdata_corr!AA$3,'6.Indic_Percep'!$A$10:$AH$10,0)),"")</f>
        <v/>
      </c>
      <c r="AC41" s="30">
        <f>IF(COUNT(INDEX('5.Indic_LM'!$A$8:$AL$732,HHIdata_corr!$V41,MATCH(HHIdata_corr!AC$3,'5.Indic_LM'!$A$8:$AL$8,0)))=1,INDEX('5.Indic_LM'!$A$8:$AL$732,HHIdata_corr!$V41,MATCH(HHIdata_corr!AC$3,'5.Indic_LM'!$A$8:$AL$8,0))/100,"")</f>
        <v>5.4869019047132719E-2</v>
      </c>
      <c r="AD41" s="30">
        <f>IF(COUNT(INDEX('5.Indic_LM'!$A$8:$AL$732,HHIdata_corr!$V41,MATCH(HHIdata_corr!AD$3,'5.Indic_LM'!$A$8:$AL$8,0)))=1,INDEX('5.Indic_LM'!$A$8:$AL$732,HHIdata_corr!$V41,MATCH(HHIdata_corr!AD$3,'5.Indic_LM'!$A$8:$AL$8,0))/100,"")</f>
        <v>0.42487891719244963</v>
      </c>
      <c r="AE41" s="2">
        <f t="shared" si="3"/>
        <v>1</v>
      </c>
      <c r="AF41" s="2">
        <f t="shared" si="4"/>
        <v>1</v>
      </c>
    </row>
    <row r="42" spans="1:32" x14ac:dyDescent="0.2">
      <c r="A42" s="25" t="s">
        <v>123</v>
      </c>
      <c r="B42" s="26" t="s">
        <v>124</v>
      </c>
      <c r="C42" s="26" t="s">
        <v>125</v>
      </c>
      <c r="D42" s="26">
        <v>330000</v>
      </c>
      <c r="E42" s="26" t="s">
        <v>126</v>
      </c>
      <c r="F42" s="26">
        <v>169854</v>
      </c>
      <c r="G42" s="27">
        <f>INDEX('0_Pivot &amp; Table 1 &amp; Table 2'!$A$70:$AM$765,MATCH($A42,'0_Pivot &amp; Table 1 &amp; Table 2'!$B$70:$B$765,0),MATCH(HHIdata_corr!G$1,'0_Pivot &amp; Table 1 &amp; Table 2'!$A$66:$AM$66,0))</f>
        <v>5951</v>
      </c>
      <c r="H42" s="27">
        <f>INDEX('0_Pivot &amp; Table 1 &amp; Table 2'!$A$70:$AM$765,MATCH($A42,'0_Pivot &amp; Table 1 &amp; Table 2'!$B$70:$B$765,0),MATCH(HHIdata_corr!H$1,'0_Pivot &amp; Table 1 &amp; Table 2'!$A$66:$AM$66,0))</f>
        <v>4742</v>
      </c>
      <c r="I42" s="27">
        <f>INDEX('0_Pivot &amp; Table 1 &amp; Table 2'!$A$70:$AM$765,MATCH($A42,'0_Pivot &amp; Table 1 &amp; Table 2'!$B$70:$B$765,0),MATCH(HHIdata_corr!I$1,'0_Pivot &amp; Table 1 &amp; Table 2'!$A$66:$AM$66,0))</f>
        <v>4921</v>
      </c>
      <c r="J42" s="27">
        <f>INDEX('0_Pivot &amp; Table 1 &amp; Table 2'!$A$70:$AM$765,MATCH($A42,'0_Pivot &amp; Table 1 &amp; Table 2'!$B$70:$B$765,0),MATCH(HHIdata_corr!J$1,'0_Pivot &amp; Table 1 &amp; Table 2'!$A$66:$AM$66,0))</f>
        <v>5244</v>
      </c>
      <c r="K42" s="27">
        <f>INDEX('0_Pivot &amp; Table 1 &amp; Table 2'!$A$70:$AM$765,MATCH($A42,'0_Pivot &amp; Table 1 &amp; Table 2'!$B$70:$B$765,0),MATCH(HHIdata_corr!K$1,'0_Pivot &amp; Table 1 &amp; Table 2'!$A$66:$AM$66,0))</f>
        <v>4763</v>
      </c>
      <c r="L42" s="27">
        <f>INDEX('0_Pivot &amp; Table 1 &amp; Table 2'!$A$70:$AM$765,MATCH($A42,'0_Pivot &amp; Table 1 &amp; Table 2'!$B$70:$B$765,0),MATCH(HHIdata_corr!L$1,'0_Pivot &amp; Table 1 &amp; Table 2'!$A$66:$AM$66,0))</f>
        <v>5401</v>
      </c>
      <c r="M42" s="27">
        <f>INDEX('0_Pivot &amp; Table 1 &amp; Table 2'!$A$70:$AM$765,MATCH($A42,'0_Pivot &amp; Table 1 &amp; Table 2'!$B$70:$B$765,0),MATCH(HHIdata_corr!M$1,'0_Pivot &amp; Table 1 &amp; Table 2'!$A$66:$AM$66,0))</f>
        <v>5337</v>
      </c>
      <c r="N42" s="27">
        <f>INDEX('0_Pivot &amp; Table 1 &amp; Table 2'!$A$70:$AM$765,MATCH($A42,'0_Pivot &amp; Table 1 &amp; Table 2'!$B$70:$B$765,0),MATCH(HHIdata_corr!N$1,'0_Pivot &amp; Table 1 &amp; Table 2'!$A$66:$AM$66,0))</f>
        <v>5944</v>
      </c>
      <c r="O42" s="28">
        <v>5684.8</v>
      </c>
      <c r="P42" s="24" t="s">
        <v>3026</v>
      </c>
      <c r="Q42" s="29" t="s">
        <v>124</v>
      </c>
      <c r="R42" s="2">
        <f t="shared" si="0"/>
        <v>5214.5</v>
      </c>
      <c r="S42" s="2">
        <f t="shared" si="1"/>
        <v>4917.5</v>
      </c>
      <c r="T42" s="2" t="str">
        <f t="shared" si="2"/>
        <v/>
      </c>
      <c r="U42" s="2">
        <f>MATCH($Q42,'6.Indic_Percep'!$B$10:$B$141,0)</f>
        <v>76</v>
      </c>
      <c r="V42" s="2">
        <f>MATCH($P42,'5.Indic_LM'!$A$10:$A$732,0)</f>
        <v>417</v>
      </c>
      <c r="W42" s="2">
        <f>IF(COUNT(INDEX('6.Indic_Percep'!$A$10:$AE$141,HHIdata_corr!$U42,MATCH(HHIdata_corr!W$3,'6.Indic_Percep'!$A$10:$AE$10,0)))=1,INDEX('6.Indic_Percep'!$A$10:$AE$141,HHIdata_corr!$U42,MATCH(HHIdata_corr!W$3,'6.Indic_Percep'!$A$10:$AE$10,0)),"")</f>
        <v>0.29501084598698479</v>
      </c>
      <c r="X42" s="2">
        <f>IF(COUNT(INDEX('6.Indic_Percep'!$A$10:$AE$141,HHIdata_corr!$U42,MATCH(HHIdata_corr!X$3,'6.Indic_Percep'!$A$10:$AE$10,0)))=1,INDEX('6.Indic_Percep'!$A$10:$AE$141,HHIdata_corr!$U42,MATCH(HHIdata_corr!X$3,'6.Indic_Percep'!$A$10:$AE$10,0)),"")</f>
        <v>0.63612217795484727</v>
      </c>
      <c r="Y42" s="2">
        <f>IF(COUNT(INDEX('6.Indic_Percep'!$A$10:$AE$141,HHIdata_corr!$U42,MATCH(HHIdata_corr!Y$3,'6.Indic_Percep'!$A$10:$AE$10,0)))=1,INDEX('6.Indic_Percep'!$A$10:$AE$141,HHIdata_corr!$U42,MATCH(HHIdata_corr!Y$3,'6.Indic_Percep'!$A$10:$AE$10,0)),"")</f>
        <v>5.2060737527114966E-2</v>
      </c>
      <c r="Z42" s="2">
        <f>IF(COUNT(INDEX('6.Indic_Percep'!$A$10:$AH$141,HHIdata_corr!$U42,MATCH(HHIdata_corr!Z$3,'6.Indic_Percep'!$A$10:$AH$10,0)))=1,INDEX('6.Indic_Percep'!$A$10:$AH$141,HHIdata_corr!$U42,MATCH(HHIdata_corr!Z$3,'6.Indic_Percep'!$A$10:$AH$10,0)),"")</f>
        <v>0.22310756972111551</v>
      </c>
      <c r="AA42" s="2">
        <f>IF(COUNT(INDEX('6.Indic_Percep'!$A$10:$AH$141,HHIdata_corr!$U42,MATCH(HHIdata_corr!AA$3,'6.Indic_Percep'!$A$10:$AH$10,0)))=1,INDEX('6.Indic_Percep'!$A$10:$AH$141,HHIdata_corr!$U42,MATCH(HHIdata_corr!AA$3,'6.Indic_Percep'!$A$10:$AH$10,0)),"")</f>
        <v>0.30157533279751564</v>
      </c>
      <c r="AC42" s="30">
        <f>IF(COUNT(INDEX('5.Indic_LM'!$A$8:$AL$732,HHIdata_corr!$V42,MATCH(HHIdata_corr!AC$3,'5.Indic_LM'!$A$8:$AL$8,0)))=1,INDEX('5.Indic_LM'!$A$8:$AL$732,HHIdata_corr!$V42,MATCH(HHIdata_corr!AC$3,'5.Indic_LM'!$A$8:$AL$8,0))/100,"")</f>
        <v>9.2658688501644632E-2</v>
      </c>
      <c r="AD42" s="30">
        <f>IF(COUNT(INDEX('5.Indic_LM'!$A$8:$AL$732,HHIdata_corr!$V42,MATCH(HHIdata_corr!AD$3,'5.Indic_LM'!$A$8:$AL$8,0)))=1,INDEX('5.Indic_LM'!$A$8:$AL$732,HHIdata_corr!$V42,MATCH(HHIdata_corr!AD$3,'5.Indic_LM'!$A$8:$AL$8,0))/100,"")</f>
        <v>0.43598805608043484</v>
      </c>
      <c r="AE42" s="2">
        <f t="shared" si="3"/>
        <v>1</v>
      </c>
      <c r="AF42" s="2">
        <f t="shared" si="4"/>
        <v>1</v>
      </c>
    </row>
    <row r="43" spans="1:32" x14ac:dyDescent="0.2">
      <c r="A43" s="25" t="s">
        <v>127</v>
      </c>
      <c r="B43" s="26" t="s">
        <v>128</v>
      </c>
      <c r="C43" s="26" t="s">
        <v>125</v>
      </c>
      <c r="D43" s="26">
        <v>237000</v>
      </c>
      <c r="E43" s="26" t="s">
        <v>129</v>
      </c>
      <c r="F43" s="26">
        <v>114725</v>
      </c>
      <c r="G43" s="27">
        <f>INDEX('0_Pivot &amp; Table 1 &amp; Table 2'!$A$70:$AM$765,MATCH($A43,'0_Pivot &amp; Table 1 &amp; Table 2'!$B$70:$B$765,0),MATCH(HHIdata_corr!G$1,'0_Pivot &amp; Table 1 &amp; Table 2'!$A$66:$AM$66,0))</f>
        <v>5204</v>
      </c>
      <c r="H43" s="27">
        <f>INDEX('0_Pivot &amp; Table 1 &amp; Table 2'!$A$70:$AM$765,MATCH($A43,'0_Pivot &amp; Table 1 &amp; Table 2'!$B$70:$B$765,0),MATCH(HHIdata_corr!H$1,'0_Pivot &amp; Table 1 &amp; Table 2'!$A$66:$AM$66,0))</f>
        <v>4508</v>
      </c>
      <c r="I43" s="27">
        <f>INDEX('0_Pivot &amp; Table 1 &amp; Table 2'!$A$70:$AM$765,MATCH($A43,'0_Pivot &amp; Table 1 &amp; Table 2'!$B$70:$B$765,0),MATCH(HHIdata_corr!I$1,'0_Pivot &amp; Table 1 &amp; Table 2'!$A$66:$AM$66,0))</f>
        <v>4478</v>
      </c>
      <c r="J43" s="27">
        <f>INDEX('0_Pivot &amp; Table 1 &amp; Table 2'!$A$70:$AM$765,MATCH($A43,'0_Pivot &amp; Table 1 &amp; Table 2'!$B$70:$B$765,0),MATCH(HHIdata_corr!J$1,'0_Pivot &amp; Table 1 &amp; Table 2'!$A$66:$AM$66,0))</f>
        <v>4994</v>
      </c>
      <c r="K43" s="27">
        <f>INDEX('0_Pivot &amp; Table 1 &amp; Table 2'!$A$70:$AM$765,MATCH($A43,'0_Pivot &amp; Table 1 &amp; Table 2'!$B$70:$B$765,0),MATCH(HHIdata_corr!K$1,'0_Pivot &amp; Table 1 &amp; Table 2'!$A$66:$AM$66,0))</f>
        <v>4018</v>
      </c>
      <c r="L43" s="27">
        <f>INDEX('0_Pivot &amp; Table 1 &amp; Table 2'!$A$70:$AM$765,MATCH($A43,'0_Pivot &amp; Table 1 &amp; Table 2'!$B$70:$B$765,0),MATCH(HHIdata_corr!L$1,'0_Pivot &amp; Table 1 &amp; Table 2'!$A$66:$AM$66,0))</f>
        <v>4687</v>
      </c>
      <c r="M43" s="27">
        <f>INDEX('0_Pivot &amp; Table 1 &amp; Table 2'!$A$70:$AM$765,MATCH($A43,'0_Pivot &amp; Table 1 &amp; Table 2'!$B$70:$B$765,0),MATCH(HHIdata_corr!M$1,'0_Pivot &amp; Table 1 &amp; Table 2'!$A$66:$AM$66,0))</f>
        <v>5000</v>
      </c>
      <c r="N43" s="27">
        <f>INDEX('0_Pivot &amp; Table 1 &amp; Table 2'!$A$70:$AM$765,MATCH($A43,'0_Pivot &amp; Table 1 &amp; Table 2'!$B$70:$B$765,0),MATCH(HHIdata_corr!N$1,'0_Pivot &amp; Table 1 &amp; Table 2'!$A$66:$AM$66,0))</f>
        <v>5456</v>
      </c>
      <c r="O43" s="28">
        <v>5306.6</v>
      </c>
      <c r="P43" s="24" t="s">
        <v>3027</v>
      </c>
      <c r="Q43" s="29" t="s">
        <v>128</v>
      </c>
      <c r="R43" s="2">
        <f t="shared" si="0"/>
        <v>4796</v>
      </c>
      <c r="S43" s="2">
        <f t="shared" si="1"/>
        <v>4499.5</v>
      </c>
      <c r="T43" s="2" t="str">
        <f t="shared" si="2"/>
        <v/>
      </c>
      <c r="U43" s="2" t="e">
        <f>MATCH($Q43,'6.Indic_Percep'!$B$10:$B$141,0)</f>
        <v>#N/A</v>
      </c>
      <c r="V43" s="2">
        <f>MATCH($P43,'5.Indic_LM'!$A$10:$A$732,0)</f>
        <v>418</v>
      </c>
      <c r="W43" s="2" t="str">
        <f>IF(COUNT(INDEX('6.Indic_Percep'!$A$10:$AE$141,HHIdata_corr!$U43,MATCH(HHIdata_corr!W$3,'6.Indic_Percep'!$A$10:$AE$10,0)))=1,INDEX('6.Indic_Percep'!$A$10:$AE$141,HHIdata_corr!$U43,MATCH(HHIdata_corr!W$3,'6.Indic_Percep'!$A$10:$AE$10,0)),"")</f>
        <v/>
      </c>
      <c r="X43" s="2" t="str">
        <f>IF(COUNT(INDEX('6.Indic_Percep'!$A$10:$AE$141,HHIdata_corr!$U43,MATCH(HHIdata_corr!X$3,'6.Indic_Percep'!$A$10:$AE$10,0)))=1,INDEX('6.Indic_Percep'!$A$10:$AE$141,HHIdata_corr!$U43,MATCH(HHIdata_corr!X$3,'6.Indic_Percep'!$A$10:$AE$10,0)),"")</f>
        <v/>
      </c>
      <c r="Y43" s="2" t="str">
        <f>IF(COUNT(INDEX('6.Indic_Percep'!$A$10:$AE$141,HHIdata_corr!$U43,MATCH(HHIdata_corr!Y$3,'6.Indic_Percep'!$A$10:$AE$10,0)))=1,INDEX('6.Indic_Percep'!$A$10:$AE$141,HHIdata_corr!$U43,MATCH(HHIdata_corr!Y$3,'6.Indic_Percep'!$A$10:$AE$10,0)),"")</f>
        <v/>
      </c>
      <c r="Z43" s="2" t="str">
        <f>IF(COUNT(INDEX('6.Indic_Percep'!$A$10:$AH$141,HHIdata_corr!$U43,MATCH(HHIdata_corr!Z$3,'6.Indic_Percep'!$A$10:$AH$10,0)))=1,INDEX('6.Indic_Percep'!$A$10:$AH$141,HHIdata_corr!$U43,MATCH(HHIdata_corr!Z$3,'6.Indic_Percep'!$A$10:$AH$10,0)),"")</f>
        <v/>
      </c>
      <c r="AA43" s="2" t="str">
        <f>IF(COUNT(INDEX('6.Indic_Percep'!$A$10:$AH$141,HHIdata_corr!$U43,MATCH(HHIdata_corr!AA$3,'6.Indic_Percep'!$A$10:$AH$10,0)))=1,INDEX('6.Indic_Percep'!$A$10:$AH$141,HHIdata_corr!$U43,MATCH(HHIdata_corr!AA$3,'6.Indic_Percep'!$A$10:$AH$10,0)),"")</f>
        <v/>
      </c>
      <c r="AC43" s="30" t="str">
        <f>IF(COUNT(INDEX('5.Indic_LM'!$A$8:$AL$732,HHIdata_corr!$V43,MATCH(HHIdata_corr!AC$3,'5.Indic_LM'!$A$8:$AL$8,0)))=1,INDEX('5.Indic_LM'!$A$8:$AL$732,HHIdata_corr!$V43,MATCH(HHIdata_corr!AC$3,'5.Indic_LM'!$A$8:$AL$8,0))/100,"")</f>
        <v/>
      </c>
      <c r="AD43" s="30" t="str">
        <f>IF(COUNT(INDEX('5.Indic_LM'!$A$8:$AL$732,HHIdata_corr!$V43,MATCH(HHIdata_corr!AD$3,'5.Indic_LM'!$A$8:$AL$8,0)))=1,INDEX('5.Indic_LM'!$A$8:$AL$732,HHIdata_corr!$V43,MATCH(HHIdata_corr!AD$3,'5.Indic_LM'!$A$8:$AL$8,0))/100,"")</f>
        <v/>
      </c>
      <c r="AE43" s="2">
        <f t="shared" si="3"/>
        <v>0</v>
      </c>
      <c r="AF43" s="2">
        <f t="shared" si="4"/>
        <v>0</v>
      </c>
    </row>
    <row r="44" spans="1:32" x14ac:dyDescent="0.2">
      <c r="A44" s="25" t="s">
        <v>130</v>
      </c>
      <c r="B44" s="26" t="s">
        <v>131</v>
      </c>
      <c r="C44" s="26" t="s">
        <v>132</v>
      </c>
      <c r="D44" s="26">
        <v>2259981</v>
      </c>
      <c r="E44" s="26" t="s">
        <v>133</v>
      </c>
      <c r="F44" s="26">
        <v>1025438</v>
      </c>
      <c r="G44" s="27">
        <f>INDEX('0_Pivot &amp; Table 1 &amp; Table 2'!$A$70:$AM$765,MATCH($A44,'0_Pivot &amp; Table 1 &amp; Table 2'!$B$70:$B$765,0),MATCH(HHIdata_corr!G$1,'0_Pivot &amp; Table 1 &amp; Table 2'!$A$66:$AM$66,0))</f>
        <v>1889</v>
      </c>
      <c r="H44" s="27">
        <f>INDEX('0_Pivot &amp; Table 1 &amp; Table 2'!$A$70:$AM$765,MATCH($A44,'0_Pivot &amp; Table 1 &amp; Table 2'!$B$70:$B$765,0),MATCH(HHIdata_corr!H$1,'0_Pivot &amp; Table 1 &amp; Table 2'!$A$66:$AM$66,0))</f>
        <v>2175</v>
      </c>
      <c r="I44" s="27">
        <f>INDEX('0_Pivot &amp; Table 1 &amp; Table 2'!$A$70:$AM$765,MATCH($A44,'0_Pivot &amp; Table 1 &amp; Table 2'!$B$70:$B$765,0),MATCH(HHIdata_corr!I$1,'0_Pivot &amp; Table 1 &amp; Table 2'!$A$66:$AM$66,0))</f>
        <v>2098</v>
      </c>
      <c r="J44" s="27">
        <f>INDEX('0_Pivot &amp; Table 1 &amp; Table 2'!$A$70:$AM$765,MATCH($A44,'0_Pivot &amp; Table 1 &amp; Table 2'!$B$70:$B$765,0),MATCH(HHIdata_corr!J$1,'0_Pivot &amp; Table 1 &amp; Table 2'!$A$66:$AM$66,0))</f>
        <v>2377</v>
      </c>
      <c r="K44" s="27">
        <f>INDEX('0_Pivot &amp; Table 1 &amp; Table 2'!$A$70:$AM$765,MATCH($A44,'0_Pivot &amp; Table 1 &amp; Table 2'!$B$70:$B$765,0),MATCH(HHIdata_corr!K$1,'0_Pivot &amp; Table 1 &amp; Table 2'!$A$66:$AM$66,0))</f>
        <v>2037</v>
      </c>
      <c r="L44" s="27">
        <f>INDEX('0_Pivot &amp; Table 1 &amp; Table 2'!$A$70:$AM$765,MATCH($A44,'0_Pivot &amp; Table 1 &amp; Table 2'!$B$70:$B$765,0),MATCH(HHIdata_corr!L$1,'0_Pivot &amp; Table 1 &amp; Table 2'!$A$66:$AM$66,0))</f>
        <v>2776</v>
      </c>
      <c r="M44" s="27">
        <f>INDEX('0_Pivot &amp; Table 1 &amp; Table 2'!$A$70:$AM$765,MATCH($A44,'0_Pivot &amp; Table 1 &amp; Table 2'!$B$70:$B$765,0),MATCH(HHIdata_corr!M$1,'0_Pivot &amp; Table 1 &amp; Table 2'!$A$66:$AM$66,0))</f>
        <v>2329</v>
      </c>
      <c r="N44" s="27">
        <f>INDEX('0_Pivot &amp; Table 1 &amp; Table 2'!$A$70:$AM$765,MATCH($A44,'0_Pivot &amp; Table 1 &amp; Table 2'!$B$70:$B$765,0),MATCH(HHIdata_corr!N$1,'0_Pivot &amp; Table 1 &amp; Table 2'!$A$66:$AM$66,0))</f>
        <v>2613</v>
      </c>
      <c r="O44" s="28">
        <v>2254.6</v>
      </c>
      <c r="P44" s="29" t="s">
        <v>130</v>
      </c>
      <c r="Q44" s="29" t="s">
        <v>131</v>
      </c>
      <c r="R44" s="2">
        <f t="shared" si="0"/>
        <v>2134.75</v>
      </c>
      <c r="S44" s="2">
        <f t="shared" si="1"/>
        <v>2171.75</v>
      </c>
      <c r="T44" s="2" t="str">
        <f t="shared" si="2"/>
        <v/>
      </c>
      <c r="U44" s="2">
        <f>MATCH($Q44,'6.Indic_Percep'!$B$10:$B$141,0)</f>
        <v>8</v>
      </c>
      <c r="V44" s="2">
        <f>MATCH($P44,'5.Indic_LM'!$A$10:$A$732,0)</f>
        <v>32</v>
      </c>
      <c r="W44" s="2">
        <f>IF(COUNT(INDEX('6.Indic_Percep'!$A$10:$AE$141,HHIdata_corr!$U44,MATCH(HHIdata_corr!W$3,'6.Indic_Percep'!$A$10:$AE$10,0)))=1,INDEX('6.Indic_Percep'!$A$10:$AE$141,HHIdata_corr!$U44,MATCH(HHIdata_corr!W$3,'6.Indic_Percep'!$A$10:$AE$10,0)),"")</f>
        <v>0.81124072110286327</v>
      </c>
      <c r="X44" s="2">
        <f>IF(COUNT(INDEX('6.Indic_Percep'!$A$10:$AE$141,HHIdata_corr!$U44,MATCH(HHIdata_corr!X$3,'6.Indic_Percep'!$A$10:$AE$10,0)))=1,INDEX('6.Indic_Percep'!$A$10:$AE$141,HHIdata_corr!$U44,MATCH(HHIdata_corr!X$3,'6.Indic_Percep'!$A$10:$AE$10,0)),"")</f>
        <v>0.8267605633802817</v>
      </c>
      <c r="Y44" s="2">
        <f>IF(COUNT(INDEX('6.Indic_Percep'!$A$10:$AE$141,HHIdata_corr!$U44,MATCH(HHIdata_corr!Y$3,'6.Indic_Percep'!$A$10:$AE$10,0)))=1,INDEX('6.Indic_Percep'!$A$10:$AE$141,HHIdata_corr!$U44,MATCH(HHIdata_corr!Y$3,'6.Indic_Percep'!$A$10:$AE$10,0)),"")</f>
        <v>0.28525980911983034</v>
      </c>
      <c r="Z44" s="2">
        <f>IF(COUNT(INDEX('6.Indic_Percep'!$A$10:$AH$141,HHIdata_corr!$U44,MATCH(HHIdata_corr!Z$3,'6.Indic_Percep'!$A$10:$AH$10,0)))=1,INDEX('6.Indic_Percep'!$A$10:$AH$141,HHIdata_corr!$U44,MATCH(HHIdata_corr!Z$3,'6.Indic_Percep'!$A$10:$AH$10,0)),"")</f>
        <v>0.38450704225352111</v>
      </c>
      <c r="AA44" s="2">
        <f>IF(COUNT(INDEX('6.Indic_Percep'!$A$10:$AH$141,HHIdata_corr!$U44,MATCH(HHIdata_corr!AA$3,'6.Indic_Percep'!$A$10:$AH$10,0)))=1,INDEX('6.Indic_Percep'!$A$10:$AH$141,HHIdata_corr!$U44,MATCH(HHIdata_corr!AA$3,'6.Indic_Percep'!$A$10:$AH$10,0)),"")</f>
        <v>0.57694203396412413</v>
      </c>
      <c r="AC44" s="30">
        <f>IF(COUNT(INDEX('5.Indic_LM'!$A$8:$AL$732,HHIdata_corr!$V44,MATCH(HHIdata_corr!AC$3,'5.Indic_LM'!$A$8:$AL$8,0)))=1,INDEX('5.Indic_LM'!$A$8:$AL$732,HHIdata_corr!$V44,MATCH(HHIdata_corr!AC$3,'5.Indic_LM'!$A$8:$AL$8,0))/100,"")</f>
        <v>5.4499926351450872E-2</v>
      </c>
      <c r="AD44" s="30">
        <f>IF(COUNT(INDEX('5.Indic_LM'!$A$8:$AL$732,HHIdata_corr!$V44,MATCH(HHIdata_corr!AD$3,'5.Indic_LM'!$A$8:$AL$8,0)))=1,INDEX('5.Indic_LM'!$A$8:$AL$732,HHIdata_corr!$V44,MATCH(HHIdata_corr!AD$3,'5.Indic_LM'!$A$8:$AL$8,0))/100,"")</f>
        <v>0.42492689727937294</v>
      </c>
      <c r="AE44" s="2">
        <f t="shared" si="3"/>
        <v>1</v>
      </c>
      <c r="AF44" s="2">
        <f t="shared" si="4"/>
        <v>1</v>
      </c>
    </row>
    <row r="45" spans="1:32" x14ac:dyDescent="0.2">
      <c r="A45" s="25" t="s">
        <v>134</v>
      </c>
      <c r="B45" s="26" t="s">
        <v>135</v>
      </c>
      <c r="C45" s="26" t="s">
        <v>132</v>
      </c>
      <c r="D45" s="26">
        <v>735652</v>
      </c>
      <c r="E45" s="26" t="s">
        <v>136</v>
      </c>
      <c r="F45" s="26">
        <v>354751</v>
      </c>
      <c r="G45" s="27">
        <f>INDEX('0_Pivot &amp; Table 1 &amp; Table 2'!$A$70:$AM$765,MATCH($A45,'0_Pivot &amp; Table 1 &amp; Table 2'!$B$70:$B$765,0),MATCH(HHIdata_corr!G$1,'0_Pivot &amp; Table 1 &amp; Table 2'!$A$66:$AM$66,0))</f>
        <v>2200</v>
      </c>
      <c r="H45" s="27">
        <f>INDEX('0_Pivot &amp; Table 1 &amp; Table 2'!$A$70:$AM$765,MATCH($A45,'0_Pivot &amp; Table 1 &amp; Table 2'!$B$70:$B$765,0),MATCH(HHIdata_corr!H$1,'0_Pivot &amp; Table 1 &amp; Table 2'!$A$66:$AM$66,0))</f>
        <v>2904</v>
      </c>
      <c r="I45" s="27">
        <f>INDEX('0_Pivot &amp; Table 1 &amp; Table 2'!$A$70:$AM$765,MATCH($A45,'0_Pivot &amp; Table 1 &amp; Table 2'!$B$70:$B$765,0),MATCH(HHIdata_corr!I$1,'0_Pivot &amp; Table 1 &amp; Table 2'!$A$66:$AM$66,0))</f>
        <v>2662</v>
      </c>
      <c r="J45" s="27">
        <f>INDEX('0_Pivot &amp; Table 1 &amp; Table 2'!$A$70:$AM$765,MATCH($A45,'0_Pivot &amp; Table 1 &amp; Table 2'!$B$70:$B$765,0),MATCH(HHIdata_corr!J$1,'0_Pivot &amp; Table 1 &amp; Table 2'!$A$66:$AM$66,0))</f>
        <v>3495</v>
      </c>
      <c r="K45" s="27">
        <f>INDEX('0_Pivot &amp; Table 1 &amp; Table 2'!$A$70:$AM$765,MATCH($A45,'0_Pivot &amp; Table 1 &amp; Table 2'!$B$70:$B$765,0),MATCH(HHIdata_corr!K$1,'0_Pivot &amp; Table 1 &amp; Table 2'!$A$66:$AM$66,0))</f>
        <v>3332</v>
      </c>
      <c r="L45" s="27">
        <f>INDEX('0_Pivot &amp; Table 1 &amp; Table 2'!$A$70:$AM$765,MATCH($A45,'0_Pivot &amp; Table 1 &amp; Table 2'!$B$70:$B$765,0),MATCH(HHIdata_corr!L$1,'0_Pivot &amp; Table 1 &amp; Table 2'!$A$66:$AM$66,0))</f>
        <v>2968</v>
      </c>
      <c r="M45" s="27">
        <f>INDEX('0_Pivot &amp; Table 1 &amp; Table 2'!$A$70:$AM$765,MATCH($A45,'0_Pivot &amp; Table 1 &amp; Table 2'!$B$70:$B$765,0),MATCH(HHIdata_corr!M$1,'0_Pivot &amp; Table 1 &amp; Table 2'!$A$66:$AM$66,0))</f>
        <v>3148</v>
      </c>
      <c r="N45" s="27">
        <f>INDEX('0_Pivot &amp; Table 1 &amp; Table 2'!$A$70:$AM$765,MATCH($A45,'0_Pivot &amp; Table 1 &amp; Table 2'!$B$70:$B$765,0),MATCH(HHIdata_corr!N$1,'0_Pivot &amp; Table 1 &amp; Table 2'!$A$66:$AM$66,0))</f>
        <v>3289</v>
      </c>
      <c r="O45" s="28">
        <v>2982</v>
      </c>
      <c r="P45" s="29" t="s">
        <v>134</v>
      </c>
      <c r="Q45" s="29" t="s">
        <v>135</v>
      </c>
      <c r="R45" s="2">
        <f t="shared" si="0"/>
        <v>2815.25</v>
      </c>
      <c r="S45" s="2">
        <f t="shared" si="1"/>
        <v>3098.25</v>
      </c>
      <c r="T45" s="2" t="str">
        <f t="shared" si="2"/>
        <v/>
      </c>
      <c r="U45" s="2" t="e">
        <f>MATCH($Q45,'6.Indic_Percep'!$B$10:$B$141,0)</f>
        <v>#N/A</v>
      </c>
      <c r="V45" s="2">
        <f>MATCH($P45,'5.Indic_LM'!$A$10:$A$732,0)</f>
        <v>33</v>
      </c>
      <c r="W45" s="2" t="str">
        <f>IF(COUNT(INDEX('6.Indic_Percep'!$A$10:$AE$141,HHIdata_corr!$U45,MATCH(HHIdata_corr!W$3,'6.Indic_Percep'!$A$10:$AE$10,0)))=1,INDEX('6.Indic_Percep'!$A$10:$AE$141,HHIdata_corr!$U45,MATCH(HHIdata_corr!W$3,'6.Indic_Percep'!$A$10:$AE$10,0)),"")</f>
        <v/>
      </c>
      <c r="X45" s="2" t="str">
        <f>IF(COUNT(INDEX('6.Indic_Percep'!$A$10:$AE$141,HHIdata_corr!$U45,MATCH(HHIdata_corr!X$3,'6.Indic_Percep'!$A$10:$AE$10,0)))=1,INDEX('6.Indic_Percep'!$A$10:$AE$141,HHIdata_corr!$U45,MATCH(HHIdata_corr!X$3,'6.Indic_Percep'!$A$10:$AE$10,0)),"")</f>
        <v/>
      </c>
      <c r="Y45" s="2" t="str">
        <f>IF(COUNT(INDEX('6.Indic_Percep'!$A$10:$AE$141,HHIdata_corr!$U45,MATCH(HHIdata_corr!Y$3,'6.Indic_Percep'!$A$10:$AE$10,0)))=1,INDEX('6.Indic_Percep'!$A$10:$AE$141,HHIdata_corr!$U45,MATCH(HHIdata_corr!Y$3,'6.Indic_Percep'!$A$10:$AE$10,0)),"")</f>
        <v/>
      </c>
      <c r="Z45" s="2" t="str">
        <f>IF(COUNT(INDEX('6.Indic_Percep'!$A$10:$AH$141,HHIdata_corr!$U45,MATCH(HHIdata_corr!Z$3,'6.Indic_Percep'!$A$10:$AH$10,0)))=1,INDEX('6.Indic_Percep'!$A$10:$AH$141,HHIdata_corr!$U45,MATCH(HHIdata_corr!Z$3,'6.Indic_Percep'!$A$10:$AH$10,0)),"")</f>
        <v/>
      </c>
      <c r="AA45" s="2" t="str">
        <f>IF(COUNT(INDEX('6.Indic_Percep'!$A$10:$AH$141,HHIdata_corr!$U45,MATCH(HHIdata_corr!AA$3,'6.Indic_Percep'!$A$10:$AH$10,0)))=1,INDEX('6.Indic_Percep'!$A$10:$AH$141,HHIdata_corr!$U45,MATCH(HHIdata_corr!AA$3,'6.Indic_Percep'!$A$10:$AH$10,0)),"")</f>
        <v/>
      </c>
      <c r="AC45" s="30" t="str">
        <f>IF(COUNT(INDEX('5.Indic_LM'!$A$8:$AL$732,HHIdata_corr!$V45,MATCH(HHIdata_corr!AC$3,'5.Indic_LM'!$A$8:$AL$8,0)))=1,INDEX('5.Indic_LM'!$A$8:$AL$732,HHIdata_corr!$V45,MATCH(HHIdata_corr!AC$3,'5.Indic_LM'!$A$8:$AL$8,0))/100,"")</f>
        <v/>
      </c>
      <c r="AD45" s="30" t="str">
        <f>IF(COUNT(INDEX('5.Indic_LM'!$A$8:$AL$732,HHIdata_corr!$V45,MATCH(HHIdata_corr!AD$3,'5.Indic_LM'!$A$8:$AL$8,0)))=1,INDEX('5.Indic_LM'!$A$8:$AL$732,HHIdata_corr!$V45,MATCH(HHIdata_corr!AD$3,'5.Indic_LM'!$A$8:$AL$8,0))/100,"")</f>
        <v/>
      </c>
      <c r="AE45" s="2">
        <f t="shared" si="3"/>
        <v>0</v>
      </c>
      <c r="AF45" s="2">
        <f t="shared" si="4"/>
        <v>0</v>
      </c>
    </row>
    <row r="46" spans="1:32" x14ac:dyDescent="0.2">
      <c r="A46" s="25" t="s">
        <v>137</v>
      </c>
      <c r="B46" s="26" t="s">
        <v>138</v>
      </c>
      <c r="C46" s="26" t="s">
        <v>132</v>
      </c>
      <c r="D46" s="26">
        <v>709768</v>
      </c>
      <c r="E46" s="26" t="s">
        <v>139</v>
      </c>
      <c r="F46" s="26">
        <v>561973</v>
      </c>
      <c r="G46" s="27">
        <f>INDEX('0_Pivot &amp; Table 1 &amp; Table 2'!$A$70:$AM$765,MATCH($A46,'0_Pivot &amp; Table 1 &amp; Table 2'!$B$70:$B$765,0),MATCH(HHIdata_corr!G$1,'0_Pivot &amp; Table 1 &amp; Table 2'!$A$66:$AM$66,0))</f>
        <v>2812</v>
      </c>
      <c r="H46" s="27">
        <f>INDEX('0_Pivot &amp; Table 1 &amp; Table 2'!$A$70:$AM$765,MATCH($A46,'0_Pivot &amp; Table 1 &amp; Table 2'!$B$70:$B$765,0),MATCH(HHIdata_corr!H$1,'0_Pivot &amp; Table 1 &amp; Table 2'!$A$66:$AM$66,0))</f>
        <v>3171</v>
      </c>
      <c r="I46" s="27">
        <f>INDEX('0_Pivot &amp; Table 1 &amp; Table 2'!$A$70:$AM$765,MATCH($A46,'0_Pivot &amp; Table 1 &amp; Table 2'!$B$70:$B$765,0),MATCH(HHIdata_corr!I$1,'0_Pivot &amp; Table 1 &amp; Table 2'!$A$66:$AM$66,0))</f>
        <v>3261</v>
      </c>
      <c r="J46" s="27">
        <f>INDEX('0_Pivot &amp; Table 1 &amp; Table 2'!$A$70:$AM$765,MATCH($A46,'0_Pivot &amp; Table 1 &amp; Table 2'!$B$70:$B$765,0),MATCH(HHIdata_corr!J$1,'0_Pivot &amp; Table 1 &amp; Table 2'!$A$66:$AM$66,0))</f>
        <v>3816</v>
      </c>
      <c r="K46" s="27">
        <f>INDEX('0_Pivot &amp; Table 1 &amp; Table 2'!$A$70:$AM$765,MATCH($A46,'0_Pivot &amp; Table 1 &amp; Table 2'!$B$70:$B$765,0),MATCH(HHIdata_corr!K$1,'0_Pivot &amp; Table 1 &amp; Table 2'!$A$66:$AM$66,0))</f>
        <v>3530</v>
      </c>
      <c r="L46" s="27">
        <f>INDEX('0_Pivot &amp; Table 1 &amp; Table 2'!$A$70:$AM$765,MATCH($A46,'0_Pivot &amp; Table 1 &amp; Table 2'!$B$70:$B$765,0),MATCH(HHIdata_corr!L$1,'0_Pivot &amp; Table 1 &amp; Table 2'!$A$66:$AM$66,0))</f>
        <v>4298</v>
      </c>
      <c r="M46" s="27">
        <f>INDEX('0_Pivot &amp; Table 1 &amp; Table 2'!$A$70:$AM$765,MATCH($A46,'0_Pivot &amp; Table 1 &amp; Table 2'!$B$70:$B$765,0),MATCH(HHIdata_corr!M$1,'0_Pivot &amp; Table 1 &amp; Table 2'!$A$66:$AM$66,0))</f>
        <v>3491</v>
      </c>
      <c r="N46" s="27">
        <f>INDEX('0_Pivot &amp; Table 1 &amp; Table 2'!$A$70:$AM$765,MATCH($A46,'0_Pivot &amp; Table 1 &amp; Table 2'!$B$70:$B$765,0),MATCH(HHIdata_corr!N$1,'0_Pivot &amp; Table 1 &amp; Table 2'!$A$66:$AM$66,0))</f>
        <v>3492</v>
      </c>
      <c r="O46" s="28">
        <v>3491.7</v>
      </c>
      <c r="P46" s="29" t="s">
        <v>137</v>
      </c>
      <c r="Q46" s="29" t="s">
        <v>138</v>
      </c>
      <c r="R46" s="2">
        <f t="shared" si="0"/>
        <v>3265</v>
      </c>
      <c r="S46" s="2">
        <f t="shared" si="1"/>
        <v>3444.5</v>
      </c>
      <c r="T46" s="2" t="str">
        <f t="shared" si="2"/>
        <v/>
      </c>
      <c r="U46" s="2">
        <f>MATCH($Q46,'6.Indic_Percep'!$B$10:$B$141,0)</f>
        <v>9</v>
      </c>
      <c r="V46" s="2">
        <f>MATCH($P46,'5.Indic_LM'!$A$10:$A$732,0)</f>
        <v>34</v>
      </c>
      <c r="W46" s="2">
        <f>IF(COUNT(INDEX('6.Indic_Percep'!$A$10:$AE$141,HHIdata_corr!$U46,MATCH(HHIdata_corr!W$3,'6.Indic_Percep'!$A$10:$AE$10,0)))=1,INDEX('6.Indic_Percep'!$A$10:$AE$141,HHIdata_corr!$U46,MATCH(HHIdata_corr!W$3,'6.Indic_Percep'!$A$10:$AE$10,0)),"")</f>
        <v>0.26078028747433263</v>
      </c>
      <c r="X46" s="2">
        <f>IF(COUNT(INDEX('6.Indic_Percep'!$A$10:$AE$141,HHIdata_corr!$U46,MATCH(HHIdata_corr!X$3,'6.Indic_Percep'!$A$10:$AE$10,0)))=1,INDEX('6.Indic_Percep'!$A$10:$AE$141,HHIdata_corr!$U46,MATCH(HHIdata_corr!X$3,'6.Indic_Percep'!$A$10:$AE$10,0)),"")</f>
        <v>0.79555555555555557</v>
      </c>
      <c r="Y46" s="2">
        <f>IF(COUNT(INDEX('6.Indic_Percep'!$A$10:$AE$141,HHIdata_corr!$U46,MATCH(HHIdata_corr!Y$3,'6.Indic_Percep'!$A$10:$AE$10,0)))=1,INDEX('6.Indic_Percep'!$A$10:$AE$141,HHIdata_corr!$U46,MATCH(HHIdata_corr!Y$3,'6.Indic_Percep'!$A$10:$AE$10,0)),"")</f>
        <v>0.11190965092402463</v>
      </c>
      <c r="Z46" s="2">
        <f>IF(COUNT(INDEX('6.Indic_Percep'!$A$10:$AH$141,HHIdata_corr!$U46,MATCH(HHIdata_corr!Z$3,'6.Indic_Percep'!$A$10:$AH$10,0)))=1,INDEX('6.Indic_Percep'!$A$10:$AH$141,HHIdata_corr!$U46,MATCH(HHIdata_corr!Z$3,'6.Indic_Percep'!$A$10:$AH$10,0)),"")</f>
        <v>0.38814814814814813</v>
      </c>
      <c r="AA46" s="2">
        <f>IF(COUNT(INDEX('6.Indic_Percep'!$A$10:$AH$141,HHIdata_corr!$U46,MATCH(HHIdata_corr!AA$3,'6.Indic_Percep'!$A$10:$AH$10,0)))=1,INDEX('6.Indic_Percep'!$A$10:$AH$141,HHIdata_corr!$U46,MATCH(HHIdata_corr!AA$3,'6.Indic_Percep'!$A$10:$AH$10,0)),"")</f>
        <v>0.38909841052551525</v>
      </c>
      <c r="AC46" s="30" t="str">
        <f>IF(COUNT(INDEX('5.Indic_LM'!$A$8:$AL$732,HHIdata_corr!$V46,MATCH(HHIdata_corr!AC$3,'5.Indic_LM'!$A$8:$AL$8,0)))=1,INDEX('5.Indic_LM'!$A$8:$AL$732,HHIdata_corr!$V46,MATCH(HHIdata_corr!AC$3,'5.Indic_LM'!$A$8:$AL$8,0))/100,"")</f>
        <v/>
      </c>
      <c r="AD46" s="30" t="str">
        <f>IF(COUNT(INDEX('5.Indic_LM'!$A$8:$AL$732,HHIdata_corr!$V46,MATCH(HHIdata_corr!AD$3,'5.Indic_LM'!$A$8:$AL$8,0)))=1,INDEX('5.Indic_LM'!$A$8:$AL$732,HHIdata_corr!$V46,MATCH(HHIdata_corr!AD$3,'5.Indic_LM'!$A$8:$AL$8,0))/100,"")</f>
        <v/>
      </c>
      <c r="AE46" s="2">
        <f t="shared" si="3"/>
        <v>0</v>
      </c>
      <c r="AF46" s="2">
        <f t="shared" si="4"/>
        <v>0</v>
      </c>
    </row>
    <row r="47" spans="1:32" x14ac:dyDescent="0.2">
      <c r="A47" s="25" t="s">
        <v>140</v>
      </c>
      <c r="B47" s="26" t="s">
        <v>141</v>
      </c>
      <c r="C47" s="26" t="s">
        <v>132</v>
      </c>
      <c r="D47" s="26">
        <v>353693</v>
      </c>
      <c r="E47" s="26" t="s">
        <v>142</v>
      </c>
      <c r="F47" s="26">
        <v>175128</v>
      </c>
      <c r="G47" s="27">
        <f>INDEX('0_Pivot &amp; Table 1 &amp; Table 2'!$A$70:$AM$765,MATCH($A47,'0_Pivot &amp; Table 1 &amp; Table 2'!$B$70:$B$765,0),MATCH(HHIdata_corr!G$1,'0_Pivot &amp; Table 1 &amp; Table 2'!$A$66:$AM$66,0))</f>
        <v>3312</v>
      </c>
      <c r="H47" s="27">
        <f>INDEX('0_Pivot &amp; Table 1 &amp; Table 2'!$A$70:$AM$765,MATCH($A47,'0_Pivot &amp; Table 1 &amp; Table 2'!$B$70:$B$765,0),MATCH(HHIdata_corr!H$1,'0_Pivot &amp; Table 1 &amp; Table 2'!$A$66:$AM$66,0))</f>
        <v>3487</v>
      </c>
      <c r="I47" s="27">
        <f>INDEX('0_Pivot &amp; Table 1 &amp; Table 2'!$A$70:$AM$765,MATCH($A47,'0_Pivot &amp; Table 1 &amp; Table 2'!$B$70:$B$765,0),MATCH(HHIdata_corr!I$1,'0_Pivot &amp; Table 1 &amp; Table 2'!$A$66:$AM$66,0))</f>
        <v>3675</v>
      </c>
      <c r="J47" s="27">
        <f>INDEX('0_Pivot &amp; Table 1 &amp; Table 2'!$A$70:$AM$765,MATCH($A47,'0_Pivot &amp; Table 1 &amp; Table 2'!$B$70:$B$765,0),MATCH(HHIdata_corr!J$1,'0_Pivot &amp; Table 1 &amp; Table 2'!$A$66:$AM$66,0))</f>
        <v>4117</v>
      </c>
      <c r="K47" s="27">
        <f>INDEX('0_Pivot &amp; Table 1 &amp; Table 2'!$A$70:$AM$765,MATCH($A47,'0_Pivot &amp; Table 1 &amp; Table 2'!$B$70:$B$765,0),MATCH(HHIdata_corr!K$1,'0_Pivot &amp; Table 1 &amp; Table 2'!$A$66:$AM$66,0))</f>
        <v>4050</v>
      </c>
      <c r="L47" s="27">
        <f>INDEX('0_Pivot &amp; Table 1 &amp; Table 2'!$A$70:$AM$765,MATCH($A47,'0_Pivot &amp; Table 1 &amp; Table 2'!$B$70:$B$765,0),MATCH(HHIdata_corr!L$1,'0_Pivot &amp; Table 1 &amp; Table 2'!$A$66:$AM$66,0))</f>
        <v>3780</v>
      </c>
      <c r="M47" s="27">
        <f>INDEX('0_Pivot &amp; Table 1 &amp; Table 2'!$A$70:$AM$765,MATCH($A47,'0_Pivot &amp; Table 1 &amp; Table 2'!$B$70:$B$765,0),MATCH(HHIdata_corr!M$1,'0_Pivot &amp; Table 1 &amp; Table 2'!$A$66:$AM$66,0))</f>
        <v>4099</v>
      </c>
      <c r="N47" s="27">
        <f>INDEX('0_Pivot &amp; Table 1 &amp; Table 2'!$A$70:$AM$765,MATCH($A47,'0_Pivot &amp; Table 1 &amp; Table 2'!$B$70:$B$765,0),MATCH(HHIdata_corr!N$1,'0_Pivot &amp; Table 1 &amp; Table 2'!$A$66:$AM$66,0))</f>
        <v>4003</v>
      </c>
      <c r="O47" s="28">
        <v>3862.8</v>
      </c>
      <c r="P47" s="29" t="s">
        <v>140</v>
      </c>
      <c r="Q47" s="29" t="s">
        <v>141</v>
      </c>
      <c r="R47" s="2">
        <f t="shared" si="0"/>
        <v>3647.75</v>
      </c>
      <c r="S47" s="2">
        <f t="shared" si="1"/>
        <v>3832.25</v>
      </c>
      <c r="T47" s="2" t="str">
        <f t="shared" si="2"/>
        <v/>
      </c>
      <c r="U47" s="2" t="e">
        <f>MATCH($Q47,'6.Indic_Percep'!$B$10:$B$141,0)</f>
        <v>#N/A</v>
      </c>
      <c r="V47" s="2">
        <f>MATCH($P47,'5.Indic_LM'!$A$10:$A$732,0)</f>
        <v>35</v>
      </c>
      <c r="W47" s="2" t="str">
        <f>IF(COUNT(INDEX('6.Indic_Percep'!$A$10:$AE$141,HHIdata_corr!$U47,MATCH(HHIdata_corr!W$3,'6.Indic_Percep'!$A$10:$AE$10,0)))=1,INDEX('6.Indic_Percep'!$A$10:$AE$141,HHIdata_corr!$U47,MATCH(HHIdata_corr!W$3,'6.Indic_Percep'!$A$10:$AE$10,0)),"")</f>
        <v/>
      </c>
      <c r="X47" s="2" t="str">
        <f>IF(COUNT(INDEX('6.Indic_Percep'!$A$10:$AE$141,HHIdata_corr!$U47,MATCH(HHIdata_corr!X$3,'6.Indic_Percep'!$A$10:$AE$10,0)))=1,INDEX('6.Indic_Percep'!$A$10:$AE$141,HHIdata_corr!$U47,MATCH(HHIdata_corr!X$3,'6.Indic_Percep'!$A$10:$AE$10,0)),"")</f>
        <v/>
      </c>
      <c r="Y47" s="2" t="str">
        <f>IF(COUNT(INDEX('6.Indic_Percep'!$A$10:$AE$141,HHIdata_corr!$U47,MATCH(HHIdata_corr!Y$3,'6.Indic_Percep'!$A$10:$AE$10,0)))=1,INDEX('6.Indic_Percep'!$A$10:$AE$141,HHIdata_corr!$U47,MATCH(HHIdata_corr!Y$3,'6.Indic_Percep'!$A$10:$AE$10,0)),"")</f>
        <v/>
      </c>
      <c r="Z47" s="2" t="str">
        <f>IF(COUNT(INDEX('6.Indic_Percep'!$A$10:$AH$141,HHIdata_corr!$U47,MATCH(HHIdata_corr!Z$3,'6.Indic_Percep'!$A$10:$AH$10,0)))=1,INDEX('6.Indic_Percep'!$A$10:$AH$141,HHIdata_corr!$U47,MATCH(HHIdata_corr!Z$3,'6.Indic_Percep'!$A$10:$AH$10,0)),"")</f>
        <v/>
      </c>
      <c r="AA47" s="2" t="str">
        <f>IF(COUNT(INDEX('6.Indic_Percep'!$A$10:$AH$141,HHIdata_corr!$U47,MATCH(HHIdata_corr!AA$3,'6.Indic_Percep'!$A$10:$AH$10,0)))=1,INDEX('6.Indic_Percep'!$A$10:$AH$141,HHIdata_corr!$U47,MATCH(HHIdata_corr!AA$3,'6.Indic_Percep'!$A$10:$AH$10,0)),"")</f>
        <v/>
      </c>
      <c r="AC47" s="30" t="str">
        <f>IF(COUNT(INDEX('5.Indic_LM'!$A$8:$AL$732,HHIdata_corr!$V47,MATCH(HHIdata_corr!AC$3,'5.Indic_LM'!$A$8:$AL$8,0)))=1,INDEX('5.Indic_LM'!$A$8:$AL$732,HHIdata_corr!$V47,MATCH(HHIdata_corr!AC$3,'5.Indic_LM'!$A$8:$AL$8,0))/100,"")</f>
        <v/>
      </c>
      <c r="AD47" s="30" t="str">
        <f>IF(COUNT(INDEX('5.Indic_LM'!$A$8:$AL$732,HHIdata_corr!$V47,MATCH(HHIdata_corr!AD$3,'5.Indic_LM'!$A$8:$AL$8,0)))=1,INDEX('5.Indic_LM'!$A$8:$AL$732,HHIdata_corr!$V47,MATCH(HHIdata_corr!AD$3,'5.Indic_LM'!$A$8:$AL$8,0))/100,"")</f>
        <v/>
      </c>
      <c r="AE47" s="2">
        <f t="shared" si="3"/>
        <v>0</v>
      </c>
      <c r="AF47" s="2">
        <f t="shared" si="4"/>
        <v>0</v>
      </c>
    </row>
    <row r="48" spans="1:32" x14ac:dyDescent="0.2">
      <c r="A48" s="25" t="s">
        <v>143</v>
      </c>
      <c r="B48" s="26" t="s">
        <v>144</v>
      </c>
      <c r="C48" s="26" t="s">
        <v>132</v>
      </c>
      <c r="D48" s="26">
        <v>119245</v>
      </c>
      <c r="E48" s="26" t="s">
        <v>145</v>
      </c>
      <c r="F48" s="26">
        <v>124102</v>
      </c>
      <c r="G48" s="27">
        <f>INDEX('0_Pivot &amp; Table 1 &amp; Table 2'!$A$70:$AM$765,MATCH($A48,'0_Pivot &amp; Table 1 &amp; Table 2'!$B$70:$B$765,0),MATCH(HHIdata_corr!G$1,'0_Pivot &amp; Table 1 &amp; Table 2'!$A$66:$AM$66,0))</f>
        <v>7612</v>
      </c>
      <c r="H48" s="27">
        <f>INDEX('0_Pivot &amp; Table 1 &amp; Table 2'!$A$70:$AM$765,MATCH($A48,'0_Pivot &amp; Table 1 &amp; Table 2'!$B$70:$B$765,0),MATCH(HHIdata_corr!H$1,'0_Pivot &amp; Table 1 &amp; Table 2'!$A$66:$AM$66,0))</f>
        <v>7261</v>
      </c>
      <c r="I48" s="27">
        <f>INDEX('0_Pivot &amp; Table 1 &amp; Table 2'!$A$70:$AM$765,MATCH($A48,'0_Pivot &amp; Table 1 &amp; Table 2'!$B$70:$B$765,0),MATCH(HHIdata_corr!I$1,'0_Pivot &amp; Table 1 &amp; Table 2'!$A$66:$AM$66,0))</f>
        <v>7094</v>
      </c>
      <c r="J48" s="27">
        <f>INDEX('0_Pivot &amp; Table 1 &amp; Table 2'!$A$70:$AM$765,MATCH($A48,'0_Pivot &amp; Table 1 &amp; Table 2'!$B$70:$B$765,0),MATCH(HHIdata_corr!J$1,'0_Pivot &amp; Table 1 &amp; Table 2'!$A$66:$AM$66,0))</f>
        <v>7715</v>
      </c>
      <c r="K48" s="27">
        <f>INDEX('0_Pivot &amp; Table 1 &amp; Table 2'!$A$70:$AM$765,MATCH($A48,'0_Pivot &amp; Table 1 &amp; Table 2'!$B$70:$B$765,0),MATCH(HHIdata_corr!K$1,'0_Pivot &amp; Table 1 &amp; Table 2'!$A$66:$AM$66,0))</f>
        <v>7166</v>
      </c>
      <c r="L48" s="27">
        <f>INDEX('0_Pivot &amp; Table 1 &amp; Table 2'!$A$70:$AM$765,MATCH($A48,'0_Pivot &amp; Table 1 &amp; Table 2'!$B$70:$B$765,0),MATCH(HHIdata_corr!L$1,'0_Pivot &amp; Table 1 &amp; Table 2'!$A$66:$AM$66,0))</f>
        <v>8289</v>
      </c>
      <c r="M48" s="27">
        <f>INDEX('0_Pivot &amp; Table 1 &amp; Table 2'!$A$70:$AM$765,MATCH($A48,'0_Pivot &amp; Table 1 &amp; Table 2'!$B$70:$B$765,0),MATCH(HHIdata_corr!M$1,'0_Pivot &amp; Table 1 &amp; Table 2'!$A$66:$AM$66,0))</f>
        <v>6505</v>
      </c>
      <c r="N48" s="27">
        <f>INDEX('0_Pivot &amp; Table 1 &amp; Table 2'!$A$70:$AM$765,MATCH($A48,'0_Pivot &amp; Table 1 &amp; Table 2'!$B$70:$B$765,0),MATCH(HHIdata_corr!N$1,'0_Pivot &amp; Table 1 &amp; Table 2'!$A$66:$AM$66,0))</f>
        <v>6069</v>
      </c>
      <c r="O48" s="28">
        <v>7480.6</v>
      </c>
      <c r="P48" s="29" t="s">
        <v>143</v>
      </c>
      <c r="Q48" s="29" t="s">
        <v>144</v>
      </c>
      <c r="R48" s="2">
        <f t="shared" si="0"/>
        <v>7420.5</v>
      </c>
      <c r="S48" s="2">
        <f t="shared" si="1"/>
        <v>7309</v>
      </c>
      <c r="T48" s="2" t="str">
        <f t="shared" si="2"/>
        <v/>
      </c>
      <c r="U48" s="2" t="e">
        <f>MATCH($Q48,'6.Indic_Percep'!$B$10:$B$141,0)</f>
        <v>#N/A</v>
      </c>
      <c r="V48" s="2">
        <f>MATCH($P48,'5.Indic_LM'!$A$10:$A$732,0)</f>
        <v>36</v>
      </c>
      <c r="W48" s="2" t="str">
        <f>IF(COUNT(INDEX('6.Indic_Percep'!$A$10:$AE$141,HHIdata_corr!$U48,MATCH(HHIdata_corr!W$3,'6.Indic_Percep'!$A$10:$AE$10,0)))=1,INDEX('6.Indic_Percep'!$A$10:$AE$141,HHIdata_corr!$U48,MATCH(HHIdata_corr!W$3,'6.Indic_Percep'!$A$10:$AE$10,0)),"")</f>
        <v/>
      </c>
      <c r="X48" s="2" t="str">
        <f>IF(COUNT(INDEX('6.Indic_Percep'!$A$10:$AE$141,HHIdata_corr!$U48,MATCH(HHIdata_corr!X$3,'6.Indic_Percep'!$A$10:$AE$10,0)))=1,INDEX('6.Indic_Percep'!$A$10:$AE$141,HHIdata_corr!$U48,MATCH(HHIdata_corr!X$3,'6.Indic_Percep'!$A$10:$AE$10,0)),"")</f>
        <v/>
      </c>
      <c r="Y48" s="2" t="str">
        <f>IF(COUNT(INDEX('6.Indic_Percep'!$A$10:$AE$141,HHIdata_corr!$U48,MATCH(HHIdata_corr!Y$3,'6.Indic_Percep'!$A$10:$AE$10,0)))=1,INDEX('6.Indic_Percep'!$A$10:$AE$141,HHIdata_corr!$U48,MATCH(HHIdata_corr!Y$3,'6.Indic_Percep'!$A$10:$AE$10,0)),"")</f>
        <v/>
      </c>
      <c r="Z48" s="2" t="str">
        <f>IF(COUNT(INDEX('6.Indic_Percep'!$A$10:$AH$141,HHIdata_corr!$U48,MATCH(HHIdata_corr!Z$3,'6.Indic_Percep'!$A$10:$AH$10,0)))=1,INDEX('6.Indic_Percep'!$A$10:$AH$141,HHIdata_corr!$U48,MATCH(HHIdata_corr!Z$3,'6.Indic_Percep'!$A$10:$AH$10,0)),"")</f>
        <v/>
      </c>
      <c r="AA48" s="2" t="str">
        <f>IF(COUNT(INDEX('6.Indic_Percep'!$A$10:$AH$141,HHIdata_corr!$U48,MATCH(HHIdata_corr!AA$3,'6.Indic_Percep'!$A$10:$AH$10,0)))=1,INDEX('6.Indic_Percep'!$A$10:$AH$141,HHIdata_corr!$U48,MATCH(HHIdata_corr!AA$3,'6.Indic_Percep'!$A$10:$AH$10,0)),"")</f>
        <v/>
      </c>
      <c r="AC48" s="30" t="str">
        <f>IF(COUNT(INDEX('5.Indic_LM'!$A$8:$AL$732,HHIdata_corr!$V48,MATCH(HHIdata_corr!AC$3,'5.Indic_LM'!$A$8:$AL$8,0)))=1,INDEX('5.Indic_LM'!$A$8:$AL$732,HHIdata_corr!$V48,MATCH(HHIdata_corr!AC$3,'5.Indic_LM'!$A$8:$AL$8,0))/100,"")</f>
        <v/>
      </c>
      <c r="AD48" s="30" t="str">
        <f>IF(COUNT(INDEX('5.Indic_LM'!$A$8:$AL$732,HHIdata_corr!$V48,MATCH(HHIdata_corr!AD$3,'5.Indic_LM'!$A$8:$AL$8,0)))=1,INDEX('5.Indic_LM'!$A$8:$AL$732,HHIdata_corr!$V48,MATCH(HHIdata_corr!AD$3,'5.Indic_LM'!$A$8:$AL$8,0))/100,"")</f>
        <v/>
      </c>
      <c r="AE48" s="2">
        <f t="shared" si="3"/>
        <v>0</v>
      </c>
      <c r="AF48" s="2">
        <f t="shared" si="4"/>
        <v>0</v>
      </c>
    </row>
    <row r="49" spans="1:32" x14ac:dyDescent="0.2">
      <c r="A49" s="25" t="s">
        <v>146</v>
      </c>
      <c r="B49" s="26" t="s">
        <v>147</v>
      </c>
      <c r="C49" s="26" t="s">
        <v>132</v>
      </c>
      <c r="D49" s="26">
        <v>211047</v>
      </c>
      <c r="E49" s="26" t="s">
        <v>63</v>
      </c>
      <c r="F49" s="26" t="s">
        <v>63</v>
      </c>
      <c r="G49" s="27">
        <f>INDEX('0_Pivot &amp; Table 1 &amp; Table 2'!$A$70:$AM$765,MATCH($A49,'0_Pivot &amp; Table 1 &amp; Table 2'!$B$70:$B$765,0),MATCH(HHIdata_corr!G$1,'0_Pivot &amp; Table 1 &amp; Table 2'!$A$66:$AM$66,0))</f>
        <v>3783</v>
      </c>
      <c r="H49" s="27">
        <f>INDEX('0_Pivot &amp; Table 1 &amp; Table 2'!$A$70:$AM$765,MATCH($A49,'0_Pivot &amp; Table 1 &amp; Table 2'!$B$70:$B$765,0),MATCH(HHIdata_corr!H$1,'0_Pivot &amp; Table 1 &amp; Table 2'!$A$66:$AM$66,0))</f>
        <v>3774</v>
      </c>
      <c r="I49" s="27">
        <f>INDEX('0_Pivot &amp; Table 1 &amp; Table 2'!$A$70:$AM$765,MATCH($A49,'0_Pivot &amp; Table 1 &amp; Table 2'!$B$70:$B$765,0),MATCH(HHIdata_corr!I$1,'0_Pivot &amp; Table 1 &amp; Table 2'!$A$66:$AM$66,0))</f>
        <v>3871</v>
      </c>
      <c r="J49" s="27">
        <f>INDEX('0_Pivot &amp; Table 1 &amp; Table 2'!$A$70:$AM$765,MATCH($A49,'0_Pivot &amp; Table 1 &amp; Table 2'!$B$70:$B$765,0),MATCH(HHIdata_corr!J$1,'0_Pivot &amp; Table 1 &amp; Table 2'!$A$66:$AM$66,0))</f>
        <v>4316</v>
      </c>
      <c r="K49" s="27">
        <f>INDEX('0_Pivot &amp; Table 1 &amp; Table 2'!$A$70:$AM$765,MATCH($A49,'0_Pivot &amp; Table 1 &amp; Table 2'!$B$70:$B$765,0),MATCH(HHIdata_corr!K$1,'0_Pivot &amp; Table 1 &amp; Table 2'!$A$66:$AM$66,0))</f>
        <v>4142</v>
      </c>
      <c r="L49" s="27">
        <f>INDEX('0_Pivot &amp; Table 1 &amp; Table 2'!$A$70:$AM$765,MATCH($A49,'0_Pivot &amp; Table 1 &amp; Table 2'!$B$70:$B$765,0),MATCH(HHIdata_corr!L$1,'0_Pivot &amp; Table 1 &amp; Table 2'!$A$66:$AM$66,0))</f>
        <v>4099</v>
      </c>
      <c r="M49" s="27">
        <f>INDEX('0_Pivot &amp; Table 1 &amp; Table 2'!$A$70:$AM$765,MATCH($A49,'0_Pivot &amp; Table 1 &amp; Table 2'!$B$70:$B$765,0),MATCH(HHIdata_corr!M$1,'0_Pivot &amp; Table 1 &amp; Table 2'!$A$66:$AM$66,0))</f>
        <v>4274</v>
      </c>
      <c r="N49" s="27">
        <f>INDEX('0_Pivot &amp; Table 1 &amp; Table 2'!$A$70:$AM$765,MATCH($A49,'0_Pivot &amp; Table 1 &amp; Table 2'!$B$70:$B$765,0),MATCH(HHIdata_corr!N$1,'0_Pivot &amp; Table 1 &amp; Table 2'!$A$66:$AM$66,0))</f>
        <v>4386</v>
      </c>
      <c r="O49" s="28">
        <v>4148</v>
      </c>
      <c r="P49" s="29" t="s">
        <v>146</v>
      </c>
      <c r="Q49" s="29" t="s">
        <v>147</v>
      </c>
      <c r="R49" s="2">
        <f t="shared" si="0"/>
        <v>3936</v>
      </c>
      <c r="S49" s="2">
        <f t="shared" si="1"/>
        <v>4025.75</v>
      </c>
      <c r="T49" s="2" t="str">
        <f t="shared" si="2"/>
        <v/>
      </c>
      <c r="U49" s="2" t="e">
        <f>MATCH($Q49,'6.Indic_Percep'!$B$10:$B$141,0)</f>
        <v>#N/A</v>
      </c>
      <c r="V49" s="2">
        <f>MATCH($P49,'5.Indic_LM'!$A$10:$A$732,0)</f>
        <v>37</v>
      </c>
      <c r="W49" s="2" t="str">
        <f>IF(COUNT(INDEX('6.Indic_Percep'!$A$10:$AE$141,HHIdata_corr!$U49,MATCH(HHIdata_corr!W$3,'6.Indic_Percep'!$A$10:$AE$10,0)))=1,INDEX('6.Indic_Percep'!$A$10:$AE$141,HHIdata_corr!$U49,MATCH(HHIdata_corr!W$3,'6.Indic_Percep'!$A$10:$AE$10,0)),"")</f>
        <v/>
      </c>
      <c r="X49" s="2" t="str">
        <f>IF(COUNT(INDEX('6.Indic_Percep'!$A$10:$AE$141,HHIdata_corr!$U49,MATCH(HHIdata_corr!X$3,'6.Indic_Percep'!$A$10:$AE$10,0)))=1,INDEX('6.Indic_Percep'!$A$10:$AE$141,HHIdata_corr!$U49,MATCH(HHIdata_corr!X$3,'6.Indic_Percep'!$A$10:$AE$10,0)),"")</f>
        <v/>
      </c>
      <c r="Y49" s="2" t="str">
        <f>IF(COUNT(INDEX('6.Indic_Percep'!$A$10:$AE$141,HHIdata_corr!$U49,MATCH(HHIdata_corr!Y$3,'6.Indic_Percep'!$A$10:$AE$10,0)))=1,INDEX('6.Indic_Percep'!$A$10:$AE$141,HHIdata_corr!$U49,MATCH(HHIdata_corr!Y$3,'6.Indic_Percep'!$A$10:$AE$10,0)),"")</f>
        <v/>
      </c>
      <c r="Z49" s="2" t="str">
        <f>IF(COUNT(INDEX('6.Indic_Percep'!$A$10:$AH$141,HHIdata_corr!$U49,MATCH(HHIdata_corr!Z$3,'6.Indic_Percep'!$A$10:$AH$10,0)))=1,INDEX('6.Indic_Percep'!$A$10:$AH$141,HHIdata_corr!$U49,MATCH(HHIdata_corr!Z$3,'6.Indic_Percep'!$A$10:$AH$10,0)),"")</f>
        <v/>
      </c>
      <c r="AA49" s="2" t="str">
        <f>IF(COUNT(INDEX('6.Indic_Percep'!$A$10:$AH$141,HHIdata_corr!$U49,MATCH(HHIdata_corr!AA$3,'6.Indic_Percep'!$A$10:$AH$10,0)))=1,INDEX('6.Indic_Percep'!$A$10:$AH$141,HHIdata_corr!$U49,MATCH(HHIdata_corr!AA$3,'6.Indic_Percep'!$A$10:$AH$10,0)),"")</f>
        <v/>
      </c>
      <c r="AC49" s="30" t="str">
        <f>IF(COUNT(INDEX('5.Indic_LM'!$A$8:$AL$732,HHIdata_corr!$V49,MATCH(HHIdata_corr!AC$3,'5.Indic_LM'!$A$8:$AL$8,0)))=1,INDEX('5.Indic_LM'!$A$8:$AL$732,HHIdata_corr!$V49,MATCH(HHIdata_corr!AC$3,'5.Indic_LM'!$A$8:$AL$8,0))/100,"")</f>
        <v/>
      </c>
      <c r="AD49" s="30" t="str">
        <f>IF(COUNT(INDEX('5.Indic_LM'!$A$8:$AL$732,HHIdata_corr!$V49,MATCH(HHIdata_corr!AD$3,'5.Indic_LM'!$A$8:$AL$8,0)))=1,INDEX('5.Indic_LM'!$A$8:$AL$732,HHIdata_corr!$V49,MATCH(HHIdata_corr!AD$3,'5.Indic_LM'!$A$8:$AL$8,0))/100,"")</f>
        <v/>
      </c>
      <c r="AE49" s="2">
        <f t="shared" si="3"/>
        <v>0</v>
      </c>
      <c r="AF49" s="2">
        <f t="shared" si="4"/>
        <v>0</v>
      </c>
    </row>
    <row r="50" spans="1:32" x14ac:dyDescent="0.2">
      <c r="A50" s="25" t="s">
        <v>148</v>
      </c>
      <c r="B50" s="26" t="s">
        <v>149</v>
      </c>
      <c r="C50" s="26" t="s">
        <v>132</v>
      </c>
      <c r="D50" s="26">
        <v>147221</v>
      </c>
      <c r="E50" s="26" t="s">
        <v>63</v>
      </c>
      <c r="F50" s="26" t="s">
        <v>63</v>
      </c>
      <c r="G50" s="27">
        <f>INDEX('0_Pivot &amp; Table 1 &amp; Table 2'!$A$70:$AM$765,MATCH($A50,'0_Pivot &amp; Table 1 &amp; Table 2'!$B$70:$B$765,0),MATCH(HHIdata_corr!G$1,'0_Pivot &amp; Table 1 &amp; Table 2'!$A$66:$AM$66,0))</f>
        <v>3596</v>
      </c>
      <c r="H50" s="27">
        <f>INDEX('0_Pivot &amp; Table 1 &amp; Table 2'!$A$70:$AM$765,MATCH($A50,'0_Pivot &amp; Table 1 &amp; Table 2'!$B$70:$B$765,0),MATCH(HHIdata_corr!H$1,'0_Pivot &amp; Table 1 &amp; Table 2'!$A$66:$AM$66,0))</f>
        <v>4338</v>
      </c>
      <c r="I50" s="27">
        <f>INDEX('0_Pivot &amp; Table 1 &amp; Table 2'!$A$70:$AM$765,MATCH($A50,'0_Pivot &amp; Table 1 &amp; Table 2'!$B$70:$B$765,0),MATCH(HHIdata_corr!I$1,'0_Pivot &amp; Table 1 &amp; Table 2'!$A$66:$AM$66,0))</f>
        <v>3872</v>
      </c>
      <c r="J50" s="27">
        <f>INDEX('0_Pivot &amp; Table 1 &amp; Table 2'!$A$70:$AM$765,MATCH($A50,'0_Pivot &amp; Table 1 &amp; Table 2'!$B$70:$B$765,0),MATCH(HHIdata_corr!J$1,'0_Pivot &amp; Table 1 &amp; Table 2'!$A$66:$AM$66,0))</f>
        <v>4839</v>
      </c>
      <c r="K50" s="27">
        <f>INDEX('0_Pivot &amp; Table 1 &amp; Table 2'!$A$70:$AM$765,MATCH($A50,'0_Pivot &amp; Table 1 &amp; Table 2'!$B$70:$B$765,0),MATCH(HHIdata_corr!K$1,'0_Pivot &amp; Table 1 &amp; Table 2'!$A$66:$AM$66,0))</f>
        <v>4387</v>
      </c>
      <c r="L50" s="27">
        <f>INDEX('0_Pivot &amp; Table 1 &amp; Table 2'!$A$70:$AM$765,MATCH($A50,'0_Pivot &amp; Table 1 &amp; Table 2'!$B$70:$B$765,0),MATCH(HHIdata_corr!L$1,'0_Pivot &amp; Table 1 &amp; Table 2'!$A$66:$AM$66,0))</f>
        <v>4528</v>
      </c>
      <c r="M50" s="27">
        <f>INDEX('0_Pivot &amp; Table 1 &amp; Table 2'!$A$70:$AM$765,MATCH($A50,'0_Pivot &amp; Table 1 &amp; Table 2'!$B$70:$B$765,0),MATCH(HHIdata_corr!M$1,'0_Pivot &amp; Table 1 &amp; Table 2'!$A$66:$AM$66,0))</f>
        <v>4404</v>
      </c>
      <c r="N50" s="27">
        <f>INDEX('0_Pivot &amp; Table 1 &amp; Table 2'!$A$70:$AM$765,MATCH($A50,'0_Pivot &amp; Table 1 &amp; Table 2'!$B$70:$B$765,0),MATCH(HHIdata_corr!N$1,'0_Pivot &amp; Table 1 &amp; Table 2'!$A$66:$AM$66,0))</f>
        <v>4615</v>
      </c>
      <c r="O50" s="28">
        <v>4339.3999999999996</v>
      </c>
      <c r="P50" s="29" t="s">
        <v>148</v>
      </c>
      <c r="Q50" s="29" t="s">
        <v>149</v>
      </c>
      <c r="R50" s="2">
        <f t="shared" si="0"/>
        <v>4161.25</v>
      </c>
      <c r="S50" s="2">
        <f t="shared" si="1"/>
        <v>4359</v>
      </c>
      <c r="T50" s="2" t="str">
        <f t="shared" si="2"/>
        <v/>
      </c>
      <c r="U50" s="2" t="e">
        <f>MATCH($Q50,'6.Indic_Percep'!$B$10:$B$141,0)</f>
        <v>#N/A</v>
      </c>
      <c r="V50" s="2">
        <f>MATCH($P50,'5.Indic_LM'!$A$10:$A$732,0)</f>
        <v>38</v>
      </c>
      <c r="W50" s="2" t="str">
        <f>IF(COUNT(INDEX('6.Indic_Percep'!$A$10:$AE$141,HHIdata_corr!$U50,MATCH(HHIdata_corr!W$3,'6.Indic_Percep'!$A$10:$AE$10,0)))=1,INDEX('6.Indic_Percep'!$A$10:$AE$141,HHIdata_corr!$U50,MATCH(HHIdata_corr!W$3,'6.Indic_Percep'!$A$10:$AE$10,0)),"")</f>
        <v/>
      </c>
      <c r="X50" s="2" t="str">
        <f>IF(COUNT(INDEX('6.Indic_Percep'!$A$10:$AE$141,HHIdata_corr!$U50,MATCH(HHIdata_corr!X$3,'6.Indic_Percep'!$A$10:$AE$10,0)))=1,INDEX('6.Indic_Percep'!$A$10:$AE$141,HHIdata_corr!$U50,MATCH(HHIdata_corr!X$3,'6.Indic_Percep'!$A$10:$AE$10,0)),"")</f>
        <v/>
      </c>
      <c r="Y50" s="2" t="str">
        <f>IF(COUNT(INDEX('6.Indic_Percep'!$A$10:$AE$141,HHIdata_corr!$U50,MATCH(HHIdata_corr!Y$3,'6.Indic_Percep'!$A$10:$AE$10,0)))=1,INDEX('6.Indic_Percep'!$A$10:$AE$141,HHIdata_corr!$U50,MATCH(HHIdata_corr!Y$3,'6.Indic_Percep'!$A$10:$AE$10,0)),"")</f>
        <v/>
      </c>
      <c r="Z50" s="2" t="str">
        <f>IF(COUNT(INDEX('6.Indic_Percep'!$A$10:$AH$141,HHIdata_corr!$U50,MATCH(HHIdata_corr!Z$3,'6.Indic_Percep'!$A$10:$AH$10,0)))=1,INDEX('6.Indic_Percep'!$A$10:$AH$141,HHIdata_corr!$U50,MATCH(HHIdata_corr!Z$3,'6.Indic_Percep'!$A$10:$AH$10,0)),"")</f>
        <v/>
      </c>
      <c r="AA50" s="2" t="str">
        <f>IF(COUNT(INDEX('6.Indic_Percep'!$A$10:$AH$141,HHIdata_corr!$U50,MATCH(HHIdata_corr!AA$3,'6.Indic_Percep'!$A$10:$AH$10,0)))=1,INDEX('6.Indic_Percep'!$A$10:$AH$141,HHIdata_corr!$U50,MATCH(HHIdata_corr!AA$3,'6.Indic_Percep'!$A$10:$AH$10,0)),"")</f>
        <v/>
      </c>
      <c r="AC50" s="30" t="str">
        <f>IF(COUNT(INDEX('5.Indic_LM'!$A$8:$AL$732,HHIdata_corr!$V50,MATCH(HHIdata_corr!AC$3,'5.Indic_LM'!$A$8:$AL$8,0)))=1,INDEX('5.Indic_LM'!$A$8:$AL$732,HHIdata_corr!$V50,MATCH(HHIdata_corr!AC$3,'5.Indic_LM'!$A$8:$AL$8,0))/100,"")</f>
        <v/>
      </c>
      <c r="AD50" s="30" t="str">
        <f>IF(COUNT(INDEX('5.Indic_LM'!$A$8:$AL$732,HHIdata_corr!$V50,MATCH(HHIdata_corr!AD$3,'5.Indic_LM'!$A$8:$AL$8,0)))=1,INDEX('5.Indic_LM'!$A$8:$AL$732,HHIdata_corr!$V50,MATCH(HHIdata_corr!AD$3,'5.Indic_LM'!$A$8:$AL$8,0))/100,"")</f>
        <v/>
      </c>
      <c r="AE50" s="2">
        <f t="shared" si="3"/>
        <v>0</v>
      </c>
      <c r="AF50" s="2">
        <f t="shared" si="4"/>
        <v>0</v>
      </c>
    </row>
    <row r="51" spans="1:32" x14ac:dyDescent="0.2">
      <c r="A51" s="25" t="s">
        <v>150</v>
      </c>
      <c r="B51" s="26" t="s">
        <v>151</v>
      </c>
      <c r="C51" s="26" t="s">
        <v>132</v>
      </c>
      <c r="D51" s="26">
        <v>187216</v>
      </c>
      <c r="E51" s="26" t="s">
        <v>63</v>
      </c>
      <c r="F51" s="26" t="s">
        <v>63</v>
      </c>
      <c r="G51" s="27">
        <f>INDEX('0_Pivot &amp; Table 1 &amp; Table 2'!$A$70:$AM$765,MATCH($A51,'0_Pivot &amp; Table 1 &amp; Table 2'!$B$70:$B$765,0),MATCH(HHIdata_corr!G$1,'0_Pivot &amp; Table 1 &amp; Table 2'!$A$66:$AM$66,0))</f>
        <v>3780</v>
      </c>
      <c r="H51" s="27">
        <f>INDEX('0_Pivot &amp; Table 1 &amp; Table 2'!$A$70:$AM$765,MATCH($A51,'0_Pivot &amp; Table 1 &amp; Table 2'!$B$70:$B$765,0),MATCH(HHIdata_corr!H$1,'0_Pivot &amp; Table 1 &amp; Table 2'!$A$66:$AM$66,0))</f>
        <v>4499</v>
      </c>
      <c r="I51" s="27">
        <f>INDEX('0_Pivot &amp; Table 1 &amp; Table 2'!$A$70:$AM$765,MATCH($A51,'0_Pivot &amp; Table 1 &amp; Table 2'!$B$70:$B$765,0),MATCH(HHIdata_corr!I$1,'0_Pivot &amp; Table 1 &amp; Table 2'!$A$66:$AM$66,0))</f>
        <v>4572</v>
      </c>
      <c r="J51" s="27">
        <f>INDEX('0_Pivot &amp; Table 1 &amp; Table 2'!$A$70:$AM$765,MATCH($A51,'0_Pivot &amp; Table 1 &amp; Table 2'!$B$70:$B$765,0),MATCH(HHIdata_corr!J$1,'0_Pivot &amp; Table 1 &amp; Table 2'!$A$66:$AM$66,0))</f>
        <v>4849</v>
      </c>
      <c r="K51" s="27">
        <f>INDEX('0_Pivot &amp; Table 1 &amp; Table 2'!$A$70:$AM$765,MATCH($A51,'0_Pivot &amp; Table 1 &amp; Table 2'!$B$70:$B$765,0),MATCH(HHIdata_corr!K$1,'0_Pivot &amp; Table 1 &amp; Table 2'!$A$66:$AM$66,0))</f>
        <v>4936</v>
      </c>
      <c r="L51" s="27">
        <f>INDEX('0_Pivot &amp; Table 1 &amp; Table 2'!$A$70:$AM$765,MATCH($A51,'0_Pivot &amp; Table 1 &amp; Table 2'!$B$70:$B$765,0),MATCH(HHIdata_corr!L$1,'0_Pivot &amp; Table 1 &amp; Table 2'!$A$66:$AM$66,0))</f>
        <v>6173</v>
      </c>
      <c r="M51" s="27">
        <f>INDEX('0_Pivot &amp; Table 1 &amp; Table 2'!$A$70:$AM$765,MATCH($A51,'0_Pivot &amp; Table 1 &amp; Table 2'!$B$70:$B$765,0),MATCH(HHIdata_corr!M$1,'0_Pivot &amp; Table 1 &amp; Table 2'!$A$66:$AM$66,0))</f>
        <v>5389</v>
      </c>
      <c r="N51" s="27">
        <f>INDEX('0_Pivot &amp; Table 1 &amp; Table 2'!$A$70:$AM$765,MATCH($A51,'0_Pivot &amp; Table 1 &amp; Table 2'!$B$70:$B$765,0),MATCH(HHIdata_corr!N$1,'0_Pivot &amp; Table 1 &amp; Table 2'!$A$66:$AM$66,0))</f>
        <v>4720</v>
      </c>
      <c r="O51" s="28">
        <v>5002.6000000000004</v>
      </c>
      <c r="P51" s="29" t="s">
        <v>150</v>
      </c>
      <c r="Q51" s="29" t="s">
        <v>151</v>
      </c>
      <c r="R51" s="2">
        <f t="shared" si="0"/>
        <v>4425</v>
      </c>
      <c r="S51" s="2">
        <f t="shared" si="1"/>
        <v>4714</v>
      </c>
      <c r="T51" s="2" t="str">
        <f t="shared" si="2"/>
        <v/>
      </c>
      <c r="U51" s="2" t="e">
        <f>MATCH($Q51,'6.Indic_Percep'!$B$10:$B$141,0)</f>
        <v>#N/A</v>
      </c>
      <c r="V51" s="2">
        <f>MATCH($P51,'5.Indic_LM'!$A$10:$A$732,0)</f>
        <v>39</v>
      </c>
      <c r="W51" s="2" t="str">
        <f>IF(COUNT(INDEX('6.Indic_Percep'!$A$10:$AE$141,HHIdata_corr!$U51,MATCH(HHIdata_corr!W$3,'6.Indic_Percep'!$A$10:$AE$10,0)))=1,INDEX('6.Indic_Percep'!$A$10:$AE$141,HHIdata_corr!$U51,MATCH(HHIdata_corr!W$3,'6.Indic_Percep'!$A$10:$AE$10,0)),"")</f>
        <v/>
      </c>
      <c r="X51" s="2" t="str">
        <f>IF(COUNT(INDEX('6.Indic_Percep'!$A$10:$AE$141,HHIdata_corr!$U51,MATCH(HHIdata_corr!X$3,'6.Indic_Percep'!$A$10:$AE$10,0)))=1,INDEX('6.Indic_Percep'!$A$10:$AE$141,HHIdata_corr!$U51,MATCH(HHIdata_corr!X$3,'6.Indic_Percep'!$A$10:$AE$10,0)),"")</f>
        <v/>
      </c>
      <c r="Y51" s="2" t="str">
        <f>IF(COUNT(INDEX('6.Indic_Percep'!$A$10:$AE$141,HHIdata_corr!$U51,MATCH(HHIdata_corr!Y$3,'6.Indic_Percep'!$A$10:$AE$10,0)))=1,INDEX('6.Indic_Percep'!$A$10:$AE$141,HHIdata_corr!$U51,MATCH(HHIdata_corr!Y$3,'6.Indic_Percep'!$A$10:$AE$10,0)),"")</f>
        <v/>
      </c>
      <c r="Z51" s="2" t="str">
        <f>IF(COUNT(INDEX('6.Indic_Percep'!$A$10:$AH$141,HHIdata_corr!$U51,MATCH(HHIdata_corr!Z$3,'6.Indic_Percep'!$A$10:$AH$10,0)))=1,INDEX('6.Indic_Percep'!$A$10:$AH$141,HHIdata_corr!$U51,MATCH(HHIdata_corr!Z$3,'6.Indic_Percep'!$A$10:$AH$10,0)),"")</f>
        <v/>
      </c>
      <c r="AA51" s="2" t="str">
        <f>IF(COUNT(INDEX('6.Indic_Percep'!$A$10:$AH$141,HHIdata_corr!$U51,MATCH(HHIdata_corr!AA$3,'6.Indic_Percep'!$A$10:$AH$10,0)))=1,INDEX('6.Indic_Percep'!$A$10:$AH$141,HHIdata_corr!$U51,MATCH(HHIdata_corr!AA$3,'6.Indic_Percep'!$A$10:$AH$10,0)),"")</f>
        <v/>
      </c>
      <c r="AC51" s="30" t="str">
        <f>IF(COUNT(INDEX('5.Indic_LM'!$A$8:$AL$732,HHIdata_corr!$V51,MATCH(HHIdata_corr!AC$3,'5.Indic_LM'!$A$8:$AL$8,0)))=1,INDEX('5.Indic_LM'!$A$8:$AL$732,HHIdata_corr!$V51,MATCH(HHIdata_corr!AC$3,'5.Indic_LM'!$A$8:$AL$8,0))/100,"")</f>
        <v/>
      </c>
      <c r="AD51" s="30" t="str">
        <f>IF(COUNT(INDEX('5.Indic_LM'!$A$8:$AL$732,HHIdata_corr!$V51,MATCH(HHIdata_corr!AD$3,'5.Indic_LM'!$A$8:$AL$8,0)))=1,INDEX('5.Indic_LM'!$A$8:$AL$732,HHIdata_corr!$V51,MATCH(HHIdata_corr!AD$3,'5.Indic_LM'!$A$8:$AL$8,0))/100,"")</f>
        <v/>
      </c>
      <c r="AE51" s="2">
        <f t="shared" si="3"/>
        <v>0</v>
      </c>
      <c r="AF51" s="2">
        <f t="shared" si="4"/>
        <v>0</v>
      </c>
    </row>
    <row r="52" spans="1:32" x14ac:dyDescent="0.2">
      <c r="A52" s="25" t="s">
        <v>152</v>
      </c>
      <c r="B52" s="26" t="s">
        <v>153</v>
      </c>
      <c r="C52" s="26" t="s">
        <v>132</v>
      </c>
      <c r="D52" s="26">
        <v>154768</v>
      </c>
      <c r="E52" s="26" t="s">
        <v>63</v>
      </c>
      <c r="F52" s="26" t="s">
        <v>63</v>
      </c>
      <c r="G52" s="27">
        <f>INDEX('0_Pivot &amp; Table 1 &amp; Table 2'!$A$70:$AM$765,MATCH($A52,'0_Pivot &amp; Table 1 &amp; Table 2'!$B$70:$B$765,0),MATCH(HHIdata_corr!G$1,'0_Pivot &amp; Table 1 &amp; Table 2'!$A$66:$AM$66,0))</f>
        <v>4256</v>
      </c>
      <c r="H52" s="27">
        <f>INDEX('0_Pivot &amp; Table 1 &amp; Table 2'!$A$70:$AM$765,MATCH($A52,'0_Pivot &amp; Table 1 &amp; Table 2'!$B$70:$B$765,0),MATCH(HHIdata_corr!H$1,'0_Pivot &amp; Table 1 &amp; Table 2'!$A$66:$AM$66,0))</f>
        <v>4712</v>
      </c>
      <c r="I52" s="27">
        <f>INDEX('0_Pivot &amp; Table 1 &amp; Table 2'!$A$70:$AM$765,MATCH($A52,'0_Pivot &amp; Table 1 &amp; Table 2'!$B$70:$B$765,0),MATCH(HHIdata_corr!I$1,'0_Pivot &amp; Table 1 &amp; Table 2'!$A$66:$AM$66,0))</f>
        <v>4463</v>
      </c>
      <c r="J52" s="27">
        <f>INDEX('0_Pivot &amp; Table 1 &amp; Table 2'!$A$70:$AM$765,MATCH($A52,'0_Pivot &amp; Table 1 &amp; Table 2'!$B$70:$B$765,0),MATCH(HHIdata_corr!J$1,'0_Pivot &amp; Table 1 &amp; Table 2'!$A$66:$AM$66,0))</f>
        <v>5389</v>
      </c>
      <c r="K52" s="27">
        <f>INDEX('0_Pivot &amp; Table 1 &amp; Table 2'!$A$70:$AM$765,MATCH($A52,'0_Pivot &amp; Table 1 &amp; Table 2'!$B$70:$B$765,0),MATCH(HHIdata_corr!K$1,'0_Pivot &amp; Table 1 &amp; Table 2'!$A$66:$AM$66,0))</f>
        <v>5017</v>
      </c>
      <c r="L52" s="27">
        <f>INDEX('0_Pivot &amp; Table 1 &amp; Table 2'!$A$70:$AM$765,MATCH($A52,'0_Pivot &amp; Table 1 &amp; Table 2'!$B$70:$B$765,0),MATCH(HHIdata_corr!L$1,'0_Pivot &amp; Table 1 &amp; Table 2'!$A$66:$AM$66,0))</f>
        <v>6658</v>
      </c>
      <c r="M52" s="27">
        <f>INDEX('0_Pivot &amp; Table 1 &amp; Table 2'!$A$70:$AM$765,MATCH($A52,'0_Pivot &amp; Table 1 &amp; Table 2'!$B$70:$B$765,0),MATCH(HHIdata_corr!M$1,'0_Pivot &amp; Table 1 &amp; Table 2'!$A$66:$AM$66,0))</f>
        <v>4758</v>
      </c>
      <c r="N52" s="27">
        <f>INDEX('0_Pivot &amp; Table 1 &amp; Table 2'!$A$70:$AM$765,MATCH($A52,'0_Pivot &amp; Table 1 &amp; Table 2'!$B$70:$B$765,0),MATCH(HHIdata_corr!N$1,'0_Pivot &amp; Table 1 &amp; Table 2'!$A$66:$AM$66,0))</f>
        <v>5065</v>
      </c>
      <c r="O52" s="28">
        <v>5094.7</v>
      </c>
      <c r="P52" s="29" t="s">
        <v>152</v>
      </c>
      <c r="Q52" s="29" t="s">
        <v>153</v>
      </c>
      <c r="R52" s="2">
        <f t="shared" si="0"/>
        <v>4705</v>
      </c>
      <c r="S52" s="2">
        <f t="shared" si="1"/>
        <v>4895.25</v>
      </c>
      <c r="T52" s="2" t="str">
        <f t="shared" si="2"/>
        <v/>
      </c>
      <c r="U52" s="2" t="e">
        <f>MATCH($Q52,'6.Indic_Percep'!$B$10:$B$141,0)</f>
        <v>#N/A</v>
      </c>
      <c r="V52" s="2">
        <f>MATCH($P52,'5.Indic_LM'!$A$10:$A$732,0)</f>
        <v>40</v>
      </c>
      <c r="W52" s="2" t="str">
        <f>IF(COUNT(INDEX('6.Indic_Percep'!$A$10:$AE$141,HHIdata_corr!$U52,MATCH(HHIdata_corr!W$3,'6.Indic_Percep'!$A$10:$AE$10,0)))=1,INDEX('6.Indic_Percep'!$A$10:$AE$141,HHIdata_corr!$U52,MATCH(HHIdata_corr!W$3,'6.Indic_Percep'!$A$10:$AE$10,0)),"")</f>
        <v/>
      </c>
      <c r="X52" s="2" t="str">
        <f>IF(COUNT(INDEX('6.Indic_Percep'!$A$10:$AE$141,HHIdata_corr!$U52,MATCH(HHIdata_corr!X$3,'6.Indic_Percep'!$A$10:$AE$10,0)))=1,INDEX('6.Indic_Percep'!$A$10:$AE$141,HHIdata_corr!$U52,MATCH(HHIdata_corr!X$3,'6.Indic_Percep'!$A$10:$AE$10,0)),"")</f>
        <v/>
      </c>
      <c r="Y52" s="2" t="str">
        <f>IF(COUNT(INDEX('6.Indic_Percep'!$A$10:$AE$141,HHIdata_corr!$U52,MATCH(HHIdata_corr!Y$3,'6.Indic_Percep'!$A$10:$AE$10,0)))=1,INDEX('6.Indic_Percep'!$A$10:$AE$141,HHIdata_corr!$U52,MATCH(HHIdata_corr!Y$3,'6.Indic_Percep'!$A$10:$AE$10,0)),"")</f>
        <v/>
      </c>
      <c r="Z52" s="2" t="str">
        <f>IF(COUNT(INDEX('6.Indic_Percep'!$A$10:$AH$141,HHIdata_corr!$U52,MATCH(HHIdata_corr!Z$3,'6.Indic_Percep'!$A$10:$AH$10,0)))=1,INDEX('6.Indic_Percep'!$A$10:$AH$141,HHIdata_corr!$U52,MATCH(HHIdata_corr!Z$3,'6.Indic_Percep'!$A$10:$AH$10,0)),"")</f>
        <v/>
      </c>
      <c r="AA52" s="2" t="str">
        <f>IF(COUNT(INDEX('6.Indic_Percep'!$A$10:$AH$141,HHIdata_corr!$U52,MATCH(HHIdata_corr!AA$3,'6.Indic_Percep'!$A$10:$AH$10,0)))=1,INDEX('6.Indic_Percep'!$A$10:$AH$141,HHIdata_corr!$U52,MATCH(HHIdata_corr!AA$3,'6.Indic_Percep'!$A$10:$AH$10,0)),"")</f>
        <v/>
      </c>
      <c r="AC52" s="30" t="str">
        <f>IF(COUNT(INDEX('5.Indic_LM'!$A$8:$AL$732,HHIdata_corr!$V52,MATCH(HHIdata_corr!AC$3,'5.Indic_LM'!$A$8:$AL$8,0)))=1,INDEX('5.Indic_LM'!$A$8:$AL$732,HHIdata_corr!$V52,MATCH(HHIdata_corr!AC$3,'5.Indic_LM'!$A$8:$AL$8,0))/100,"")</f>
        <v/>
      </c>
      <c r="AD52" s="30" t="str">
        <f>IF(COUNT(INDEX('5.Indic_LM'!$A$8:$AL$732,HHIdata_corr!$V52,MATCH(HHIdata_corr!AD$3,'5.Indic_LM'!$A$8:$AL$8,0)))=1,INDEX('5.Indic_LM'!$A$8:$AL$732,HHIdata_corr!$V52,MATCH(HHIdata_corr!AD$3,'5.Indic_LM'!$A$8:$AL$8,0))/100,"")</f>
        <v/>
      </c>
      <c r="AE52" s="2">
        <f t="shared" si="3"/>
        <v>0</v>
      </c>
      <c r="AF52" s="2">
        <f t="shared" si="4"/>
        <v>0</v>
      </c>
    </row>
    <row r="53" spans="1:32" x14ac:dyDescent="0.2">
      <c r="A53" s="25" t="s">
        <v>154</v>
      </c>
      <c r="B53" s="26" t="s">
        <v>155</v>
      </c>
      <c r="C53" s="26" t="s">
        <v>132</v>
      </c>
      <c r="D53" s="26">
        <v>206612</v>
      </c>
      <c r="E53" s="26" t="s">
        <v>63</v>
      </c>
      <c r="F53" s="26" t="s">
        <v>63</v>
      </c>
      <c r="G53" s="27">
        <f>INDEX('0_Pivot &amp; Table 1 &amp; Table 2'!$A$70:$AM$765,MATCH($A53,'0_Pivot &amp; Table 1 &amp; Table 2'!$B$70:$B$765,0),MATCH(HHIdata_corr!G$1,'0_Pivot &amp; Table 1 &amp; Table 2'!$A$66:$AM$66,0))</f>
        <v>3853</v>
      </c>
      <c r="H53" s="27">
        <f>INDEX('0_Pivot &amp; Table 1 &amp; Table 2'!$A$70:$AM$765,MATCH($A53,'0_Pivot &amp; Table 1 &amp; Table 2'!$B$70:$B$765,0),MATCH(HHIdata_corr!H$1,'0_Pivot &amp; Table 1 &amp; Table 2'!$A$66:$AM$66,0))</f>
        <v>3905</v>
      </c>
      <c r="I53" s="27">
        <f>INDEX('0_Pivot &amp; Table 1 &amp; Table 2'!$A$70:$AM$765,MATCH($A53,'0_Pivot &amp; Table 1 &amp; Table 2'!$B$70:$B$765,0),MATCH(HHIdata_corr!I$1,'0_Pivot &amp; Table 1 &amp; Table 2'!$A$66:$AM$66,0))</f>
        <v>4307</v>
      </c>
      <c r="J53" s="27">
        <f>INDEX('0_Pivot &amp; Table 1 &amp; Table 2'!$A$70:$AM$765,MATCH($A53,'0_Pivot &amp; Table 1 &amp; Table 2'!$B$70:$B$765,0),MATCH(HHIdata_corr!J$1,'0_Pivot &amp; Table 1 &amp; Table 2'!$A$66:$AM$66,0))</f>
        <v>4338</v>
      </c>
      <c r="K53" s="27">
        <f>INDEX('0_Pivot &amp; Table 1 &amp; Table 2'!$A$70:$AM$765,MATCH($A53,'0_Pivot &amp; Table 1 &amp; Table 2'!$B$70:$B$765,0),MATCH(HHIdata_corr!K$1,'0_Pivot &amp; Table 1 &amp; Table 2'!$A$66:$AM$66,0))</f>
        <v>4550</v>
      </c>
      <c r="L53" s="27">
        <f>INDEX('0_Pivot &amp; Table 1 &amp; Table 2'!$A$70:$AM$765,MATCH($A53,'0_Pivot &amp; Table 1 &amp; Table 2'!$B$70:$B$765,0),MATCH(HHIdata_corr!L$1,'0_Pivot &amp; Table 1 &amp; Table 2'!$A$66:$AM$66,0))</f>
        <v>4257</v>
      </c>
      <c r="M53" s="27">
        <f>INDEX('0_Pivot &amp; Table 1 &amp; Table 2'!$A$70:$AM$765,MATCH($A53,'0_Pivot &amp; Table 1 &amp; Table 2'!$B$70:$B$765,0),MATCH(HHIdata_corr!M$1,'0_Pivot &amp; Table 1 &amp; Table 2'!$A$66:$AM$66,0))</f>
        <v>4122</v>
      </c>
      <c r="N53" s="27">
        <f>INDEX('0_Pivot &amp; Table 1 &amp; Table 2'!$A$70:$AM$765,MATCH($A53,'0_Pivot &amp; Table 1 &amp; Table 2'!$B$70:$B$765,0),MATCH(HHIdata_corr!N$1,'0_Pivot &amp; Table 1 &amp; Table 2'!$A$66:$AM$66,0))</f>
        <v>4209</v>
      </c>
      <c r="O53" s="28">
        <v>4265.6000000000004</v>
      </c>
      <c r="P53" s="29" t="s">
        <v>154</v>
      </c>
      <c r="Q53" s="29" t="s">
        <v>155</v>
      </c>
      <c r="R53" s="2">
        <f t="shared" si="0"/>
        <v>4100.75</v>
      </c>
      <c r="S53" s="2">
        <f t="shared" si="1"/>
        <v>4275</v>
      </c>
      <c r="T53" s="2" t="str">
        <f t="shared" si="2"/>
        <v/>
      </c>
      <c r="U53" s="2" t="e">
        <f>MATCH($Q53,'6.Indic_Percep'!$B$10:$B$141,0)</f>
        <v>#N/A</v>
      </c>
      <c r="V53" s="2">
        <f>MATCH($P53,'5.Indic_LM'!$A$10:$A$732,0)</f>
        <v>41</v>
      </c>
      <c r="W53" s="2" t="str">
        <f>IF(COUNT(INDEX('6.Indic_Percep'!$A$10:$AE$141,HHIdata_corr!$U53,MATCH(HHIdata_corr!W$3,'6.Indic_Percep'!$A$10:$AE$10,0)))=1,INDEX('6.Indic_Percep'!$A$10:$AE$141,HHIdata_corr!$U53,MATCH(HHIdata_corr!W$3,'6.Indic_Percep'!$A$10:$AE$10,0)),"")</f>
        <v/>
      </c>
      <c r="X53" s="2" t="str">
        <f>IF(COUNT(INDEX('6.Indic_Percep'!$A$10:$AE$141,HHIdata_corr!$U53,MATCH(HHIdata_corr!X$3,'6.Indic_Percep'!$A$10:$AE$10,0)))=1,INDEX('6.Indic_Percep'!$A$10:$AE$141,HHIdata_corr!$U53,MATCH(HHIdata_corr!X$3,'6.Indic_Percep'!$A$10:$AE$10,0)),"")</f>
        <v/>
      </c>
      <c r="Y53" s="2" t="str">
        <f>IF(COUNT(INDEX('6.Indic_Percep'!$A$10:$AE$141,HHIdata_corr!$U53,MATCH(HHIdata_corr!Y$3,'6.Indic_Percep'!$A$10:$AE$10,0)))=1,INDEX('6.Indic_Percep'!$A$10:$AE$141,HHIdata_corr!$U53,MATCH(HHIdata_corr!Y$3,'6.Indic_Percep'!$A$10:$AE$10,0)),"")</f>
        <v/>
      </c>
      <c r="Z53" s="2" t="str">
        <f>IF(COUNT(INDEX('6.Indic_Percep'!$A$10:$AH$141,HHIdata_corr!$U53,MATCH(HHIdata_corr!Z$3,'6.Indic_Percep'!$A$10:$AH$10,0)))=1,INDEX('6.Indic_Percep'!$A$10:$AH$141,HHIdata_corr!$U53,MATCH(HHIdata_corr!Z$3,'6.Indic_Percep'!$A$10:$AH$10,0)),"")</f>
        <v/>
      </c>
      <c r="AA53" s="2" t="str">
        <f>IF(COUNT(INDEX('6.Indic_Percep'!$A$10:$AH$141,HHIdata_corr!$U53,MATCH(HHIdata_corr!AA$3,'6.Indic_Percep'!$A$10:$AH$10,0)))=1,INDEX('6.Indic_Percep'!$A$10:$AH$141,HHIdata_corr!$U53,MATCH(HHIdata_corr!AA$3,'6.Indic_Percep'!$A$10:$AH$10,0)),"")</f>
        <v/>
      </c>
      <c r="AC53" s="30" t="str">
        <f>IF(COUNT(INDEX('5.Indic_LM'!$A$8:$AL$732,HHIdata_corr!$V53,MATCH(HHIdata_corr!AC$3,'5.Indic_LM'!$A$8:$AL$8,0)))=1,INDEX('5.Indic_LM'!$A$8:$AL$732,HHIdata_corr!$V53,MATCH(HHIdata_corr!AC$3,'5.Indic_LM'!$A$8:$AL$8,0))/100,"")</f>
        <v/>
      </c>
      <c r="AD53" s="30" t="str">
        <f>IF(COUNT(INDEX('5.Indic_LM'!$A$8:$AL$732,HHIdata_corr!$V53,MATCH(HHIdata_corr!AD$3,'5.Indic_LM'!$A$8:$AL$8,0)))=1,INDEX('5.Indic_LM'!$A$8:$AL$732,HHIdata_corr!$V53,MATCH(HHIdata_corr!AD$3,'5.Indic_LM'!$A$8:$AL$8,0))/100,"")</f>
        <v/>
      </c>
      <c r="AE53" s="2">
        <f t="shared" si="3"/>
        <v>0</v>
      </c>
      <c r="AF53" s="2">
        <f t="shared" si="4"/>
        <v>0</v>
      </c>
    </row>
    <row r="54" spans="1:32" x14ac:dyDescent="0.2">
      <c r="A54" s="25" t="s">
        <v>156</v>
      </c>
      <c r="B54" s="26" t="s">
        <v>157</v>
      </c>
      <c r="C54" s="26" t="s">
        <v>132</v>
      </c>
      <c r="D54" s="26">
        <v>147718</v>
      </c>
      <c r="E54" s="26" t="s">
        <v>63</v>
      </c>
      <c r="F54" s="26" t="s">
        <v>63</v>
      </c>
      <c r="G54" s="27">
        <f>INDEX('0_Pivot &amp; Table 1 &amp; Table 2'!$A$70:$AM$765,MATCH($A54,'0_Pivot &amp; Table 1 &amp; Table 2'!$B$70:$B$765,0),MATCH(HHIdata_corr!G$1,'0_Pivot &amp; Table 1 &amp; Table 2'!$A$66:$AM$66,0))</f>
        <v>3724</v>
      </c>
      <c r="H54" s="27">
        <f>INDEX('0_Pivot &amp; Table 1 &amp; Table 2'!$A$70:$AM$765,MATCH($A54,'0_Pivot &amp; Table 1 &amp; Table 2'!$B$70:$B$765,0),MATCH(HHIdata_corr!H$1,'0_Pivot &amp; Table 1 &amp; Table 2'!$A$66:$AM$66,0))</f>
        <v>4518</v>
      </c>
      <c r="I54" s="27">
        <f>INDEX('0_Pivot &amp; Table 1 &amp; Table 2'!$A$70:$AM$765,MATCH($A54,'0_Pivot &amp; Table 1 &amp; Table 2'!$B$70:$B$765,0),MATCH(HHIdata_corr!I$1,'0_Pivot &amp; Table 1 &amp; Table 2'!$A$66:$AM$66,0))</f>
        <v>4622</v>
      </c>
      <c r="J54" s="27">
        <f>INDEX('0_Pivot &amp; Table 1 &amp; Table 2'!$A$70:$AM$765,MATCH($A54,'0_Pivot &amp; Table 1 &amp; Table 2'!$B$70:$B$765,0),MATCH(HHIdata_corr!J$1,'0_Pivot &amp; Table 1 &amp; Table 2'!$A$66:$AM$66,0))</f>
        <v>5165</v>
      </c>
      <c r="K54" s="27">
        <f>INDEX('0_Pivot &amp; Table 1 &amp; Table 2'!$A$70:$AM$765,MATCH($A54,'0_Pivot &amp; Table 1 &amp; Table 2'!$B$70:$B$765,0),MATCH(HHIdata_corr!K$1,'0_Pivot &amp; Table 1 &amp; Table 2'!$A$66:$AM$66,0))</f>
        <v>5331</v>
      </c>
      <c r="L54" s="27">
        <f>INDEX('0_Pivot &amp; Table 1 &amp; Table 2'!$A$70:$AM$765,MATCH($A54,'0_Pivot &amp; Table 1 &amp; Table 2'!$B$70:$B$765,0),MATCH(HHIdata_corr!L$1,'0_Pivot &amp; Table 1 &amp; Table 2'!$A$66:$AM$66,0))</f>
        <v>5035</v>
      </c>
      <c r="M54" s="27">
        <f>INDEX('0_Pivot &amp; Table 1 &amp; Table 2'!$A$70:$AM$765,MATCH($A54,'0_Pivot &amp; Table 1 &amp; Table 2'!$B$70:$B$765,0),MATCH(HHIdata_corr!M$1,'0_Pivot &amp; Table 1 &amp; Table 2'!$A$66:$AM$66,0))</f>
        <v>4561</v>
      </c>
      <c r="N54" s="27">
        <f>INDEX('0_Pivot &amp; Table 1 &amp; Table 2'!$A$70:$AM$765,MATCH($A54,'0_Pivot &amp; Table 1 &amp; Table 2'!$B$70:$B$765,0),MATCH(HHIdata_corr!N$1,'0_Pivot &amp; Table 1 &amp; Table 2'!$A$66:$AM$66,0))</f>
        <v>5079</v>
      </c>
      <c r="O54" s="28">
        <v>4827.3999999999996</v>
      </c>
      <c r="P54" s="29" t="s">
        <v>156</v>
      </c>
      <c r="Q54" s="29" t="s">
        <v>157</v>
      </c>
      <c r="R54" s="2">
        <f t="shared" si="0"/>
        <v>4507.25</v>
      </c>
      <c r="S54" s="2">
        <f t="shared" si="1"/>
        <v>4909</v>
      </c>
      <c r="T54" s="2" t="str">
        <f t="shared" si="2"/>
        <v/>
      </c>
      <c r="U54" s="2" t="e">
        <f>MATCH($Q54,'6.Indic_Percep'!$B$10:$B$141,0)</f>
        <v>#N/A</v>
      </c>
      <c r="V54" s="2">
        <f>MATCH($P54,'5.Indic_LM'!$A$10:$A$732,0)</f>
        <v>42</v>
      </c>
      <c r="W54" s="2" t="str">
        <f>IF(COUNT(INDEX('6.Indic_Percep'!$A$10:$AE$141,HHIdata_corr!$U54,MATCH(HHIdata_corr!W$3,'6.Indic_Percep'!$A$10:$AE$10,0)))=1,INDEX('6.Indic_Percep'!$A$10:$AE$141,HHIdata_corr!$U54,MATCH(HHIdata_corr!W$3,'6.Indic_Percep'!$A$10:$AE$10,0)),"")</f>
        <v/>
      </c>
      <c r="X54" s="2" t="str">
        <f>IF(COUNT(INDEX('6.Indic_Percep'!$A$10:$AE$141,HHIdata_corr!$U54,MATCH(HHIdata_corr!X$3,'6.Indic_Percep'!$A$10:$AE$10,0)))=1,INDEX('6.Indic_Percep'!$A$10:$AE$141,HHIdata_corr!$U54,MATCH(HHIdata_corr!X$3,'6.Indic_Percep'!$A$10:$AE$10,0)),"")</f>
        <v/>
      </c>
      <c r="Y54" s="2" t="str">
        <f>IF(COUNT(INDEX('6.Indic_Percep'!$A$10:$AE$141,HHIdata_corr!$U54,MATCH(HHIdata_corr!Y$3,'6.Indic_Percep'!$A$10:$AE$10,0)))=1,INDEX('6.Indic_Percep'!$A$10:$AE$141,HHIdata_corr!$U54,MATCH(HHIdata_corr!Y$3,'6.Indic_Percep'!$A$10:$AE$10,0)),"")</f>
        <v/>
      </c>
      <c r="Z54" s="2" t="str">
        <f>IF(COUNT(INDEX('6.Indic_Percep'!$A$10:$AH$141,HHIdata_corr!$U54,MATCH(HHIdata_corr!Z$3,'6.Indic_Percep'!$A$10:$AH$10,0)))=1,INDEX('6.Indic_Percep'!$A$10:$AH$141,HHIdata_corr!$U54,MATCH(HHIdata_corr!Z$3,'6.Indic_Percep'!$A$10:$AH$10,0)),"")</f>
        <v/>
      </c>
      <c r="AA54" s="2" t="str">
        <f>IF(COUNT(INDEX('6.Indic_Percep'!$A$10:$AH$141,HHIdata_corr!$U54,MATCH(HHIdata_corr!AA$3,'6.Indic_Percep'!$A$10:$AH$10,0)))=1,INDEX('6.Indic_Percep'!$A$10:$AH$141,HHIdata_corr!$U54,MATCH(HHIdata_corr!AA$3,'6.Indic_Percep'!$A$10:$AH$10,0)),"")</f>
        <v/>
      </c>
      <c r="AC54" s="30" t="str">
        <f>IF(COUNT(INDEX('5.Indic_LM'!$A$8:$AL$732,HHIdata_corr!$V54,MATCH(HHIdata_corr!AC$3,'5.Indic_LM'!$A$8:$AL$8,0)))=1,INDEX('5.Indic_LM'!$A$8:$AL$732,HHIdata_corr!$V54,MATCH(HHIdata_corr!AC$3,'5.Indic_LM'!$A$8:$AL$8,0))/100,"")</f>
        <v/>
      </c>
      <c r="AD54" s="30" t="str">
        <f>IF(COUNT(INDEX('5.Indic_LM'!$A$8:$AL$732,HHIdata_corr!$V54,MATCH(HHIdata_corr!AD$3,'5.Indic_LM'!$A$8:$AL$8,0)))=1,INDEX('5.Indic_LM'!$A$8:$AL$732,HHIdata_corr!$V54,MATCH(HHIdata_corr!AD$3,'5.Indic_LM'!$A$8:$AL$8,0))/100,"")</f>
        <v/>
      </c>
      <c r="AE54" s="2">
        <f t="shared" si="3"/>
        <v>0</v>
      </c>
      <c r="AF54" s="2">
        <f t="shared" si="4"/>
        <v>0</v>
      </c>
    </row>
    <row r="55" spans="1:32" x14ac:dyDescent="0.2">
      <c r="A55" s="25" t="s">
        <v>158</v>
      </c>
      <c r="B55" s="26" t="s">
        <v>159</v>
      </c>
      <c r="C55" s="26" t="s">
        <v>132</v>
      </c>
      <c r="D55" s="26">
        <v>89983</v>
      </c>
      <c r="E55" s="26" t="s">
        <v>63</v>
      </c>
      <c r="F55" s="26" t="s">
        <v>63</v>
      </c>
      <c r="G55" s="27">
        <f>INDEX('0_Pivot &amp; Table 1 &amp; Table 2'!$A$70:$AM$765,MATCH($A55,'0_Pivot &amp; Table 1 &amp; Table 2'!$B$70:$B$765,0),MATCH(HHIdata_corr!G$1,'0_Pivot &amp; Table 1 &amp; Table 2'!$A$66:$AM$66,0))</f>
        <v>5350</v>
      </c>
      <c r="H55" s="27">
        <f>INDEX('0_Pivot &amp; Table 1 &amp; Table 2'!$A$70:$AM$765,MATCH($A55,'0_Pivot &amp; Table 1 &amp; Table 2'!$B$70:$B$765,0),MATCH(HHIdata_corr!H$1,'0_Pivot &amp; Table 1 &amp; Table 2'!$A$66:$AM$66,0))</f>
        <v>5194</v>
      </c>
      <c r="I55" s="27">
        <f>INDEX('0_Pivot &amp; Table 1 &amp; Table 2'!$A$70:$AM$765,MATCH($A55,'0_Pivot &amp; Table 1 &amp; Table 2'!$B$70:$B$765,0),MATCH(HHIdata_corr!I$1,'0_Pivot &amp; Table 1 &amp; Table 2'!$A$66:$AM$66,0))</f>
        <v>5693</v>
      </c>
      <c r="J55" s="27">
        <f>INDEX('0_Pivot &amp; Table 1 &amp; Table 2'!$A$70:$AM$765,MATCH($A55,'0_Pivot &amp; Table 1 &amp; Table 2'!$B$70:$B$765,0),MATCH(HHIdata_corr!J$1,'0_Pivot &amp; Table 1 &amp; Table 2'!$A$66:$AM$66,0))</f>
        <v>5743</v>
      </c>
      <c r="K55" s="27">
        <f>INDEX('0_Pivot &amp; Table 1 &amp; Table 2'!$A$70:$AM$765,MATCH($A55,'0_Pivot &amp; Table 1 &amp; Table 2'!$B$70:$B$765,0),MATCH(HHIdata_corr!K$1,'0_Pivot &amp; Table 1 &amp; Table 2'!$A$66:$AM$66,0))</f>
        <v>6057</v>
      </c>
      <c r="L55" s="27">
        <f>INDEX('0_Pivot &amp; Table 1 &amp; Table 2'!$A$70:$AM$765,MATCH($A55,'0_Pivot &amp; Table 1 &amp; Table 2'!$B$70:$B$765,0),MATCH(HHIdata_corr!L$1,'0_Pivot &amp; Table 1 &amp; Table 2'!$A$66:$AM$66,0))</f>
        <v>7242</v>
      </c>
      <c r="M55" s="27">
        <f>INDEX('0_Pivot &amp; Table 1 &amp; Table 2'!$A$70:$AM$765,MATCH($A55,'0_Pivot &amp; Table 1 &amp; Table 2'!$B$70:$B$765,0),MATCH(HHIdata_corr!M$1,'0_Pivot &amp; Table 1 &amp; Table 2'!$A$66:$AM$66,0))</f>
        <v>5713</v>
      </c>
      <c r="N55" s="27">
        <f>INDEX('0_Pivot &amp; Table 1 &amp; Table 2'!$A$70:$AM$765,MATCH($A55,'0_Pivot &amp; Table 1 &amp; Table 2'!$B$70:$B$765,0),MATCH(HHIdata_corr!N$1,'0_Pivot &amp; Table 1 &amp; Table 2'!$A$66:$AM$66,0))</f>
        <v>6527</v>
      </c>
      <c r="O55" s="28">
        <v>6002.7</v>
      </c>
      <c r="P55" s="29" t="s">
        <v>158</v>
      </c>
      <c r="Q55" s="29" t="s">
        <v>159</v>
      </c>
      <c r="R55" s="2">
        <f t="shared" si="0"/>
        <v>5495</v>
      </c>
      <c r="S55" s="2">
        <f t="shared" si="1"/>
        <v>5671.75</v>
      </c>
      <c r="T55" s="2" t="str">
        <f t="shared" si="2"/>
        <v/>
      </c>
      <c r="U55" s="2" t="e">
        <f>MATCH($Q55,'6.Indic_Percep'!$B$10:$B$141,0)</f>
        <v>#N/A</v>
      </c>
      <c r="V55" s="2">
        <f>MATCH($P55,'5.Indic_LM'!$A$10:$A$732,0)</f>
        <v>43</v>
      </c>
      <c r="W55" s="2" t="str">
        <f>IF(COUNT(INDEX('6.Indic_Percep'!$A$10:$AE$141,HHIdata_corr!$U55,MATCH(HHIdata_corr!W$3,'6.Indic_Percep'!$A$10:$AE$10,0)))=1,INDEX('6.Indic_Percep'!$A$10:$AE$141,HHIdata_corr!$U55,MATCH(HHIdata_corr!W$3,'6.Indic_Percep'!$A$10:$AE$10,0)),"")</f>
        <v/>
      </c>
      <c r="X55" s="2" t="str">
        <f>IF(COUNT(INDEX('6.Indic_Percep'!$A$10:$AE$141,HHIdata_corr!$U55,MATCH(HHIdata_corr!X$3,'6.Indic_Percep'!$A$10:$AE$10,0)))=1,INDEX('6.Indic_Percep'!$A$10:$AE$141,HHIdata_corr!$U55,MATCH(HHIdata_corr!X$3,'6.Indic_Percep'!$A$10:$AE$10,0)),"")</f>
        <v/>
      </c>
      <c r="Y55" s="2" t="str">
        <f>IF(COUNT(INDEX('6.Indic_Percep'!$A$10:$AE$141,HHIdata_corr!$U55,MATCH(HHIdata_corr!Y$3,'6.Indic_Percep'!$A$10:$AE$10,0)))=1,INDEX('6.Indic_Percep'!$A$10:$AE$141,HHIdata_corr!$U55,MATCH(HHIdata_corr!Y$3,'6.Indic_Percep'!$A$10:$AE$10,0)),"")</f>
        <v/>
      </c>
      <c r="Z55" s="2" t="str">
        <f>IF(COUNT(INDEX('6.Indic_Percep'!$A$10:$AH$141,HHIdata_corr!$U55,MATCH(HHIdata_corr!Z$3,'6.Indic_Percep'!$A$10:$AH$10,0)))=1,INDEX('6.Indic_Percep'!$A$10:$AH$141,HHIdata_corr!$U55,MATCH(HHIdata_corr!Z$3,'6.Indic_Percep'!$A$10:$AH$10,0)),"")</f>
        <v/>
      </c>
      <c r="AA55" s="2" t="str">
        <f>IF(COUNT(INDEX('6.Indic_Percep'!$A$10:$AH$141,HHIdata_corr!$U55,MATCH(HHIdata_corr!AA$3,'6.Indic_Percep'!$A$10:$AH$10,0)))=1,INDEX('6.Indic_Percep'!$A$10:$AH$141,HHIdata_corr!$U55,MATCH(HHIdata_corr!AA$3,'6.Indic_Percep'!$A$10:$AH$10,0)),"")</f>
        <v/>
      </c>
      <c r="AC55" s="30" t="str">
        <f>IF(COUNT(INDEX('5.Indic_LM'!$A$8:$AL$732,HHIdata_corr!$V55,MATCH(HHIdata_corr!AC$3,'5.Indic_LM'!$A$8:$AL$8,0)))=1,INDEX('5.Indic_LM'!$A$8:$AL$732,HHIdata_corr!$V55,MATCH(HHIdata_corr!AC$3,'5.Indic_LM'!$A$8:$AL$8,0))/100,"")</f>
        <v/>
      </c>
      <c r="AD55" s="30" t="str">
        <f>IF(COUNT(INDEX('5.Indic_LM'!$A$8:$AL$732,HHIdata_corr!$V55,MATCH(HHIdata_corr!AD$3,'5.Indic_LM'!$A$8:$AL$8,0)))=1,INDEX('5.Indic_LM'!$A$8:$AL$732,HHIdata_corr!$V55,MATCH(HHIdata_corr!AD$3,'5.Indic_LM'!$A$8:$AL$8,0))/100,"")</f>
        <v/>
      </c>
      <c r="AE55" s="2">
        <f t="shared" si="3"/>
        <v>0</v>
      </c>
      <c r="AF55" s="2">
        <f t="shared" si="4"/>
        <v>0</v>
      </c>
    </row>
    <row r="56" spans="1:32" x14ac:dyDescent="0.2">
      <c r="A56" s="25" t="s">
        <v>160</v>
      </c>
      <c r="B56" s="26" t="s">
        <v>161</v>
      </c>
      <c r="C56" s="26" t="s">
        <v>132</v>
      </c>
      <c r="D56" s="26">
        <v>103058</v>
      </c>
      <c r="E56" s="26" t="s">
        <v>63</v>
      </c>
      <c r="F56" s="26" t="s">
        <v>63</v>
      </c>
      <c r="G56" s="27">
        <f>INDEX('0_Pivot &amp; Table 1 &amp; Table 2'!$A$70:$AM$765,MATCH($A56,'0_Pivot &amp; Table 1 &amp; Table 2'!$B$70:$B$765,0),MATCH(HHIdata_corr!G$1,'0_Pivot &amp; Table 1 &amp; Table 2'!$A$66:$AM$66,0))</f>
        <v>4295</v>
      </c>
      <c r="H56" s="27">
        <f>INDEX('0_Pivot &amp; Table 1 &amp; Table 2'!$A$70:$AM$765,MATCH($A56,'0_Pivot &amp; Table 1 &amp; Table 2'!$B$70:$B$765,0),MATCH(HHIdata_corr!H$1,'0_Pivot &amp; Table 1 &amp; Table 2'!$A$66:$AM$66,0))</f>
        <v>4991</v>
      </c>
      <c r="I56" s="27">
        <f>INDEX('0_Pivot &amp; Table 1 &amp; Table 2'!$A$70:$AM$765,MATCH($A56,'0_Pivot &amp; Table 1 &amp; Table 2'!$B$70:$B$765,0),MATCH(HHIdata_corr!I$1,'0_Pivot &amp; Table 1 &amp; Table 2'!$A$66:$AM$66,0))</f>
        <v>4586</v>
      </c>
      <c r="J56" s="27">
        <f>INDEX('0_Pivot &amp; Table 1 &amp; Table 2'!$A$70:$AM$765,MATCH($A56,'0_Pivot &amp; Table 1 &amp; Table 2'!$B$70:$B$765,0),MATCH(HHIdata_corr!J$1,'0_Pivot &amp; Table 1 &amp; Table 2'!$A$66:$AM$66,0))</f>
        <v>5160</v>
      </c>
      <c r="K56" s="27">
        <f>INDEX('0_Pivot &amp; Table 1 &amp; Table 2'!$A$70:$AM$765,MATCH($A56,'0_Pivot &amp; Table 1 &amp; Table 2'!$B$70:$B$765,0),MATCH(HHIdata_corr!K$1,'0_Pivot &amp; Table 1 &amp; Table 2'!$A$66:$AM$66,0))</f>
        <v>5087</v>
      </c>
      <c r="L56" s="27">
        <f>INDEX('0_Pivot &amp; Table 1 &amp; Table 2'!$A$70:$AM$765,MATCH($A56,'0_Pivot &amp; Table 1 &amp; Table 2'!$B$70:$B$765,0),MATCH(HHIdata_corr!L$1,'0_Pivot &amp; Table 1 &amp; Table 2'!$A$66:$AM$66,0))</f>
        <v>5221</v>
      </c>
      <c r="M56" s="27">
        <f>INDEX('0_Pivot &amp; Table 1 &amp; Table 2'!$A$70:$AM$765,MATCH($A56,'0_Pivot &amp; Table 1 &amp; Table 2'!$B$70:$B$765,0),MATCH(HHIdata_corr!M$1,'0_Pivot &amp; Table 1 &amp; Table 2'!$A$66:$AM$66,0))</f>
        <v>4874</v>
      </c>
      <c r="N56" s="27">
        <f>INDEX('0_Pivot &amp; Table 1 &amp; Table 2'!$A$70:$AM$765,MATCH($A56,'0_Pivot &amp; Table 1 &amp; Table 2'!$B$70:$B$765,0),MATCH(HHIdata_corr!N$1,'0_Pivot &amp; Table 1 &amp; Table 2'!$A$66:$AM$66,0))</f>
        <v>4911</v>
      </c>
      <c r="O56" s="28">
        <v>4929.6000000000004</v>
      </c>
      <c r="P56" s="29" t="s">
        <v>160</v>
      </c>
      <c r="Q56" s="29" t="s">
        <v>161</v>
      </c>
      <c r="R56" s="2">
        <f t="shared" si="0"/>
        <v>4758</v>
      </c>
      <c r="S56" s="2">
        <f t="shared" si="1"/>
        <v>4956</v>
      </c>
      <c r="T56" s="2" t="str">
        <f t="shared" si="2"/>
        <v/>
      </c>
      <c r="U56" s="2" t="e">
        <f>MATCH($Q56,'6.Indic_Percep'!$B$10:$B$141,0)</f>
        <v>#N/A</v>
      </c>
      <c r="V56" s="2">
        <f>MATCH($P56,'5.Indic_LM'!$A$10:$A$732,0)</f>
        <v>44</v>
      </c>
      <c r="W56" s="2" t="str">
        <f>IF(COUNT(INDEX('6.Indic_Percep'!$A$10:$AE$141,HHIdata_corr!$U56,MATCH(HHIdata_corr!W$3,'6.Indic_Percep'!$A$10:$AE$10,0)))=1,INDEX('6.Indic_Percep'!$A$10:$AE$141,HHIdata_corr!$U56,MATCH(HHIdata_corr!W$3,'6.Indic_Percep'!$A$10:$AE$10,0)),"")</f>
        <v/>
      </c>
      <c r="X56" s="2" t="str">
        <f>IF(COUNT(INDEX('6.Indic_Percep'!$A$10:$AE$141,HHIdata_corr!$U56,MATCH(HHIdata_corr!X$3,'6.Indic_Percep'!$A$10:$AE$10,0)))=1,INDEX('6.Indic_Percep'!$A$10:$AE$141,HHIdata_corr!$U56,MATCH(HHIdata_corr!X$3,'6.Indic_Percep'!$A$10:$AE$10,0)),"")</f>
        <v/>
      </c>
      <c r="Y56" s="2" t="str">
        <f>IF(COUNT(INDEX('6.Indic_Percep'!$A$10:$AE$141,HHIdata_corr!$U56,MATCH(HHIdata_corr!Y$3,'6.Indic_Percep'!$A$10:$AE$10,0)))=1,INDEX('6.Indic_Percep'!$A$10:$AE$141,HHIdata_corr!$U56,MATCH(HHIdata_corr!Y$3,'6.Indic_Percep'!$A$10:$AE$10,0)),"")</f>
        <v/>
      </c>
      <c r="Z56" s="2" t="str">
        <f>IF(COUNT(INDEX('6.Indic_Percep'!$A$10:$AH$141,HHIdata_corr!$U56,MATCH(HHIdata_corr!Z$3,'6.Indic_Percep'!$A$10:$AH$10,0)))=1,INDEX('6.Indic_Percep'!$A$10:$AH$141,HHIdata_corr!$U56,MATCH(HHIdata_corr!Z$3,'6.Indic_Percep'!$A$10:$AH$10,0)),"")</f>
        <v/>
      </c>
      <c r="AA56" s="2" t="str">
        <f>IF(COUNT(INDEX('6.Indic_Percep'!$A$10:$AH$141,HHIdata_corr!$U56,MATCH(HHIdata_corr!AA$3,'6.Indic_Percep'!$A$10:$AH$10,0)))=1,INDEX('6.Indic_Percep'!$A$10:$AH$141,HHIdata_corr!$U56,MATCH(HHIdata_corr!AA$3,'6.Indic_Percep'!$A$10:$AH$10,0)),"")</f>
        <v/>
      </c>
      <c r="AC56" s="30" t="str">
        <f>IF(COUNT(INDEX('5.Indic_LM'!$A$8:$AL$732,HHIdata_corr!$V56,MATCH(HHIdata_corr!AC$3,'5.Indic_LM'!$A$8:$AL$8,0)))=1,INDEX('5.Indic_LM'!$A$8:$AL$732,HHIdata_corr!$V56,MATCH(HHIdata_corr!AC$3,'5.Indic_LM'!$A$8:$AL$8,0))/100,"")</f>
        <v/>
      </c>
      <c r="AD56" s="30" t="str">
        <f>IF(COUNT(INDEX('5.Indic_LM'!$A$8:$AL$732,HHIdata_corr!$V56,MATCH(HHIdata_corr!AD$3,'5.Indic_LM'!$A$8:$AL$8,0)))=1,INDEX('5.Indic_LM'!$A$8:$AL$732,HHIdata_corr!$V56,MATCH(HHIdata_corr!AD$3,'5.Indic_LM'!$A$8:$AL$8,0))/100,"")</f>
        <v/>
      </c>
      <c r="AE56" s="2">
        <f t="shared" si="3"/>
        <v>0</v>
      </c>
      <c r="AF56" s="2">
        <f t="shared" si="4"/>
        <v>0</v>
      </c>
    </row>
    <row r="57" spans="1:32" x14ac:dyDescent="0.2">
      <c r="A57" s="25" t="s">
        <v>162</v>
      </c>
      <c r="B57" s="26" t="s">
        <v>163</v>
      </c>
      <c r="C57" s="26" t="s">
        <v>132</v>
      </c>
      <c r="D57" s="26">
        <v>102712</v>
      </c>
      <c r="E57" s="26" t="s">
        <v>63</v>
      </c>
      <c r="F57" s="26" t="s">
        <v>63</v>
      </c>
      <c r="G57" s="27">
        <f>INDEX('0_Pivot &amp; Table 1 &amp; Table 2'!$A$70:$AM$765,MATCH($A57,'0_Pivot &amp; Table 1 &amp; Table 2'!$B$70:$B$765,0),MATCH(HHIdata_corr!G$1,'0_Pivot &amp; Table 1 &amp; Table 2'!$A$66:$AM$66,0))</f>
        <v>4547</v>
      </c>
      <c r="H57" s="27">
        <f>INDEX('0_Pivot &amp; Table 1 &amp; Table 2'!$A$70:$AM$765,MATCH($A57,'0_Pivot &amp; Table 1 &amp; Table 2'!$B$70:$B$765,0),MATCH(HHIdata_corr!H$1,'0_Pivot &amp; Table 1 &amp; Table 2'!$A$66:$AM$66,0))</f>
        <v>4471</v>
      </c>
      <c r="I57" s="27">
        <f>INDEX('0_Pivot &amp; Table 1 &amp; Table 2'!$A$70:$AM$765,MATCH($A57,'0_Pivot &amp; Table 1 &amp; Table 2'!$B$70:$B$765,0),MATCH(HHIdata_corr!I$1,'0_Pivot &amp; Table 1 &amp; Table 2'!$A$66:$AM$66,0))</f>
        <v>4935</v>
      </c>
      <c r="J57" s="27">
        <f>INDEX('0_Pivot &amp; Table 1 &amp; Table 2'!$A$70:$AM$765,MATCH($A57,'0_Pivot &amp; Table 1 &amp; Table 2'!$B$70:$B$765,0),MATCH(HHIdata_corr!J$1,'0_Pivot &amp; Table 1 &amp; Table 2'!$A$66:$AM$66,0))</f>
        <v>5596</v>
      </c>
      <c r="K57" s="27">
        <f>INDEX('0_Pivot &amp; Table 1 &amp; Table 2'!$A$70:$AM$765,MATCH($A57,'0_Pivot &amp; Table 1 &amp; Table 2'!$B$70:$B$765,0),MATCH(HHIdata_corr!K$1,'0_Pivot &amp; Table 1 &amp; Table 2'!$A$66:$AM$66,0))</f>
        <v>5633</v>
      </c>
      <c r="L57" s="27">
        <f>INDEX('0_Pivot &amp; Table 1 &amp; Table 2'!$A$70:$AM$765,MATCH($A57,'0_Pivot &amp; Table 1 &amp; Table 2'!$B$70:$B$765,0),MATCH(HHIdata_corr!L$1,'0_Pivot &amp; Table 1 &amp; Table 2'!$A$66:$AM$66,0))</f>
        <v>6605</v>
      </c>
      <c r="M57" s="27">
        <f>INDEX('0_Pivot &amp; Table 1 &amp; Table 2'!$A$70:$AM$765,MATCH($A57,'0_Pivot &amp; Table 1 &amp; Table 2'!$B$70:$B$765,0),MATCH(HHIdata_corr!M$1,'0_Pivot &amp; Table 1 &amp; Table 2'!$A$66:$AM$66,0))</f>
        <v>5487</v>
      </c>
      <c r="N57" s="27">
        <f>INDEX('0_Pivot &amp; Table 1 &amp; Table 2'!$A$70:$AM$765,MATCH($A57,'0_Pivot &amp; Table 1 &amp; Table 2'!$B$70:$B$765,0),MATCH(HHIdata_corr!N$1,'0_Pivot &amp; Table 1 &amp; Table 2'!$A$66:$AM$66,0))</f>
        <v>5555</v>
      </c>
      <c r="O57" s="28">
        <v>5530.4</v>
      </c>
      <c r="P57" s="29" t="s">
        <v>162</v>
      </c>
      <c r="Q57" s="29" t="s">
        <v>163</v>
      </c>
      <c r="R57" s="2">
        <f t="shared" si="0"/>
        <v>4887.25</v>
      </c>
      <c r="S57" s="2">
        <f t="shared" si="1"/>
        <v>5158.75</v>
      </c>
      <c r="T57" s="2" t="str">
        <f t="shared" si="2"/>
        <v/>
      </c>
      <c r="U57" s="2" t="e">
        <f>MATCH($Q57,'6.Indic_Percep'!$B$10:$B$141,0)</f>
        <v>#N/A</v>
      </c>
      <c r="V57" s="2">
        <f>MATCH($P57,'5.Indic_LM'!$A$10:$A$732,0)</f>
        <v>45</v>
      </c>
      <c r="W57" s="2" t="str">
        <f>IF(COUNT(INDEX('6.Indic_Percep'!$A$10:$AE$141,HHIdata_corr!$U57,MATCH(HHIdata_corr!W$3,'6.Indic_Percep'!$A$10:$AE$10,0)))=1,INDEX('6.Indic_Percep'!$A$10:$AE$141,HHIdata_corr!$U57,MATCH(HHIdata_corr!W$3,'6.Indic_Percep'!$A$10:$AE$10,0)),"")</f>
        <v/>
      </c>
      <c r="X57" s="2" t="str">
        <f>IF(COUNT(INDEX('6.Indic_Percep'!$A$10:$AE$141,HHIdata_corr!$U57,MATCH(HHIdata_corr!X$3,'6.Indic_Percep'!$A$10:$AE$10,0)))=1,INDEX('6.Indic_Percep'!$A$10:$AE$141,HHIdata_corr!$U57,MATCH(HHIdata_corr!X$3,'6.Indic_Percep'!$A$10:$AE$10,0)),"")</f>
        <v/>
      </c>
      <c r="Y57" s="2" t="str">
        <f>IF(COUNT(INDEX('6.Indic_Percep'!$A$10:$AE$141,HHIdata_corr!$U57,MATCH(HHIdata_corr!Y$3,'6.Indic_Percep'!$A$10:$AE$10,0)))=1,INDEX('6.Indic_Percep'!$A$10:$AE$141,HHIdata_corr!$U57,MATCH(HHIdata_corr!Y$3,'6.Indic_Percep'!$A$10:$AE$10,0)),"")</f>
        <v/>
      </c>
      <c r="Z57" s="2" t="str">
        <f>IF(COUNT(INDEX('6.Indic_Percep'!$A$10:$AH$141,HHIdata_corr!$U57,MATCH(HHIdata_corr!Z$3,'6.Indic_Percep'!$A$10:$AH$10,0)))=1,INDEX('6.Indic_Percep'!$A$10:$AH$141,HHIdata_corr!$U57,MATCH(HHIdata_corr!Z$3,'6.Indic_Percep'!$A$10:$AH$10,0)),"")</f>
        <v/>
      </c>
      <c r="AA57" s="2" t="str">
        <f>IF(COUNT(INDEX('6.Indic_Percep'!$A$10:$AH$141,HHIdata_corr!$U57,MATCH(HHIdata_corr!AA$3,'6.Indic_Percep'!$A$10:$AH$10,0)))=1,INDEX('6.Indic_Percep'!$A$10:$AH$141,HHIdata_corr!$U57,MATCH(HHIdata_corr!AA$3,'6.Indic_Percep'!$A$10:$AH$10,0)),"")</f>
        <v/>
      </c>
      <c r="AC57" s="30" t="str">
        <f>IF(COUNT(INDEX('5.Indic_LM'!$A$8:$AL$732,HHIdata_corr!$V57,MATCH(HHIdata_corr!AC$3,'5.Indic_LM'!$A$8:$AL$8,0)))=1,INDEX('5.Indic_LM'!$A$8:$AL$732,HHIdata_corr!$V57,MATCH(HHIdata_corr!AC$3,'5.Indic_LM'!$A$8:$AL$8,0))/100,"")</f>
        <v/>
      </c>
      <c r="AD57" s="30" t="str">
        <f>IF(COUNT(INDEX('5.Indic_LM'!$A$8:$AL$732,HHIdata_corr!$V57,MATCH(HHIdata_corr!AD$3,'5.Indic_LM'!$A$8:$AL$8,0)))=1,INDEX('5.Indic_LM'!$A$8:$AL$732,HHIdata_corr!$V57,MATCH(HHIdata_corr!AD$3,'5.Indic_LM'!$A$8:$AL$8,0))/100,"")</f>
        <v/>
      </c>
      <c r="AE57" s="2">
        <f t="shared" si="3"/>
        <v>0</v>
      </c>
      <c r="AF57" s="2">
        <f t="shared" si="4"/>
        <v>0</v>
      </c>
    </row>
    <row r="58" spans="1:32" x14ac:dyDescent="0.2">
      <c r="A58" s="25" t="s">
        <v>164</v>
      </c>
      <c r="B58" s="26" t="s">
        <v>165</v>
      </c>
      <c r="C58" s="26" t="s">
        <v>132</v>
      </c>
      <c r="D58" s="26">
        <v>81269</v>
      </c>
      <c r="E58" s="26" t="s">
        <v>63</v>
      </c>
      <c r="F58" s="26" t="s">
        <v>63</v>
      </c>
      <c r="G58" s="27">
        <f>INDEX('0_Pivot &amp; Table 1 &amp; Table 2'!$A$70:$AM$765,MATCH($A58,'0_Pivot &amp; Table 1 &amp; Table 2'!$B$70:$B$765,0),MATCH(HHIdata_corr!G$1,'0_Pivot &amp; Table 1 &amp; Table 2'!$A$66:$AM$66,0))</f>
        <v>4795</v>
      </c>
      <c r="H58" s="27">
        <f>INDEX('0_Pivot &amp; Table 1 &amp; Table 2'!$A$70:$AM$765,MATCH($A58,'0_Pivot &amp; Table 1 &amp; Table 2'!$B$70:$B$765,0),MATCH(HHIdata_corr!H$1,'0_Pivot &amp; Table 1 &amp; Table 2'!$A$66:$AM$66,0))</f>
        <v>5288</v>
      </c>
      <c r="I58" s="27">
        <f>INDEX('0_Pivot &amp; Table 1 &amp; Table 2'!$A$70:$AM$765,MATCH($A58,'0_Pivot &amp; Table 1 &amp; Table 2'!$B$70:$B$765,0),MATCH(HHIdata_corr!I$1,'0_Pivot &amp; Table 1 &amp; Table 2'!$A$66:$AM$66,0))</f>
        <v>4976</v>
      </c>
      <c r="J58" s="27">
        <f>INDEX('0_Pivot &amp; Table 1 &amp; Table 2'!$A$70:$AM$765,MATCH($A58,'0_Pivot &amp; Table 1 &amp; Table 2'!$B$70:$B$765,0),MATCH(HHIdata_corr!J$1,'0_Pivot &amp; Table 1 &amp; Table 2'!$A$66:$AM$66,0))</f>
        <v>5564</v>
      </c>
      <c r="K58" s="27">
        <f>INDEX('0_Pivot &amp; Table 1 &amp; Table 2'!$A$70:$AM$765,MATCH($A58,'0_Pivot &amp; Table 1 &amp; Table 2'!$B$70:$B$765,0),MATCH(HHIdata_corr!K$1,'0_Pivot &amp; Table 1 &amp; Table 2'!$A$66:$AM$66,0))</f>
        <v>5643</v>
      </c>
      <c r="L58" s="27">
        <f>INDEX('0_Pivot &amp; Table 1 &amp; Table 2'!$A$70:$AM$765,MATCH($A58,'0_Pivot &amp; Table 1 &amp; Table 2'!$B$70:$B$765,0),MATCH(HHIdata_corr!L$1,'0_Pivot &amp; Table 1 &amp; Table 2'!$A$66:$AM$66,0))</f>
        <v>5783</v>
      </c>
      <c r="M58" s="27">
        <f>INDEX('0_Pivot &amp; Table 1 &amp; Table 2'!$A$70:$AM$765,MATCH($A58,'0_Pivot &amp; Table 1 &amp; Table 2'!$B$70:$B$765,0),MATCH(HHIdata_corr!M$1,'0_Pivot &amp; Table 1 &amp; Table 2'!$A$66:$AM$66,0))</f>
        <v>5296</v>
      </c>
      <c r="N58" s="27">
        <f>INDEX('0_Pivot &amp; Table 1 &amp; Table 2'!$A$70:$AM$765,MATCH($A58,'0_Pivot &amp; Table 1 &amp; Table 2'!$B$70:$B$765,0),MATCH(HHIdata_corr!N$1,'0_Pivot &amp; Table 1 &amp; Table 2'!$A$66:$AM$66,0))</f>
        <v>5323</v>
      </c>
      <c r="O58" s="28">
        <v>5321.5</v>
      </c>
      <c r="P58" s="29" t="s">
        <v>164</v>
      </c>
      <c r="Q58" s="29" t="s">
        <v>165</v>
      </c>
      <c r="R58" s="2">
        <f t="shared" si="0"/>
        <v>5155.75</v>
      </c>
      <c r="S58" s="2">
        <f t="shared" si="1"/>
        <v>5367.75</v>
      </c>
      <c r="T58" s="2" t="str">
        <f t="shared" si="2"/>
        <v/>
      </c>
      <c r="U58" s="2" t="e">
        <f>MATCH($Q58,'6.Indic_Percep'!$B$10:$B$141,0)</f>
        <v>#N/A</v>
      </c>
      <c r="V58" s="2">
        <f>MATCH($P58,'5.Indic_LM'!$A$10:$A$732,0)</f>
        <v>46</v>
      </c>
      <c r="W58" s="2" t="str">
        <f>IF(COUNT(INDEX('6.Indic_Percep'!$A$10:$AE$141,HHIdata_corr!$U58,MATCH(HHIdata_corr!W$3,'6.Indic_Percep'!$A$10:$AE$10,0)))=1,INDEX('6.Indic_Percep'!$A$10:$AE$141,HHIdata_corr!$U58,MATCH(HHIdata_corr!W$3,'6.Indic_Percep'!$A$10:$AE$10,0)),"")</f>
        <v/>
      </c>
      <c r="X58" s="2" t="str">
        <f>IF(COUNT(INDEX('6.Indic_Percep'!$A$10:$AE$141,HHIdata_corr!$U58,MATCH(HHIdata_corr!X$3,'6.Indic_Percep'!$A$10:$AE$10,0)))=1,INDEX('6.Indic_Percep'!$A$10:$AE$141,HHIdata_corr!$U58,MATCH(HHIdata_corr!X$3,'6.Indic_Percep'!$A$10:$AE$10,0)),"")</f>
        <v/>
      </c>
      <c r="Y58" s="2" t="str">
        <f>IF(COUNT(INDEX('6.Indic_Percep'!$A$10:$AE$141,HHIdata_corr!$U58,MATCH(HHIdata_corr!Y$3,'6.Indic_Percep'!$A$10:$AE$10,0)))=1,INDEX('6.Indic_Percep'!$A$10:$AE$141,HHIdata_corr!$U58,MATCH(HHIdata_corr!Y$3,'6.Indic_Percep'!$A$10:$AE$10,0)),"")</f>
        <v/>
      </c>
      <c r="Z58" s="2" t="str">
        <f>IF(COUNT(INDEX('6.Indic_Percep'!$A$10:$AH$141,HHIdata_corr!$U58,MATCH(HHIdata_corr!Z$3,'6.Indic_Percep'!$A$10:$AH$10,0)))=1,INDEX('6.Indic_Percep'!$A$10:$AH$141,HHIdata_corr!$U58,MATCH(HHIdata_corr!Z$3,'6.Indic_Percep'!$A$10:$AH$10,0)),"")</f>
        <v/>
      </c>
      <c r="AA58" s="2" t="str">
        <f>IF(COUNT(INDEX('6.Indic_Percep'!$A$10:$AH$141,HHIdata_corr!$U58,MATCH(HHIdata_corr!AA$3,'6.Indic_Percep'!$A$10:$AH$10,0)))=1,INDEX('6.Indic_Percep'!$A$10:$AH$141,HHIdata_corr!$U58,MATCH(HHIdata_corr!AA$3,'6.Indic_Percep'!$A$10:$AH$10,0)),"")</f>
        <v/>
      </c>
      <c r="AC58" s="30" t="str">
        <f>IF(COUNT(INDEX('5.Indic_LM'!$A$8:$AL$732,HHIdata_corr!$V58,MATCH(HHIdata_corr!AC$3,'5.Indic_LM'!$A$8:$AL$8,0)))=1,INDEX('5.Indic_LM'!$A$8:$AL$732,HHIdata_corr!$V58,MATCH(HHIdata_corr!AC$3,'5.Indic_LM'!$A$8:$AL$8,0))/100,"")</f>
        <v/>
      </c>
      <c r="AD58" s="30" t="str">
        <f>IF(COUNT(INDEX('5.Indic_LM'!$A$8:$AL$732,HHIdata_corr!$V58,MATCH(HHIdata_corr!AD$3,'5.Indic_LM'!$A$8:$AL$8,0)))=1,INDEX('5.Indic_LM'!$A$8:$AL$732,HHIdata_corr!$V58,MATCH(HHIdata_corr!AD$3,'5.Indic_LM'!$A$8:$AL$8,0))/100,"")</f>
        <v/>
      </c>
      <c r="AE58" s="2">
        <f t="shared" si="3"/>
        <v>0</v>
      </c>
      <c r="AF58" s="2">
        <f t="shared" si="4"/>
        <v>0</v>
      </c>
    </row>
    <row r="59" spans="1:32" x14ac:dyDescent="0.2">
      <c r="A59" s="25" t="s">
        <v>166</v>
      </c>
      <c r="B59" s="26" t="s">
        <v>167</v>
      </c>
      <c r="C59" s="26" t="s">
        <v>168</v>
      </c>
      <c r="D59" s="26">
        <v>5342887</v>
      </c>
      <c r="E59" s="26" t="s">
        <v>169</v>
      </c>
      <c r="F59" s="26">
        <v>2761063</v>
      </c>
      <c r="G59" s="27">
        <f>INDEX('0_Pivot &amp; Table 1 &amp; Table 2'!$A$70:$AM$765,MATCH($A59,'0_Pivot &amp; Table 1 &amp; Table 2'!$B$70:$B$765,0),MATCH(HHIdata_corr!G$1,'0_Pivot &amp; Table 1 &amp; Table 2'!$A$66:$AM$66,0))</f>
        <v>672</v>
      </c>
      <c r="H59" s="27">
        <f>INDEX('0_Pivot &amp; Table 1 &amp; Table 2'!$A$70:$AM$765,MATCH($A59,'0_Pivot &amp; Table 1 &amp; Table 2'!$B$70:$B$765,0),MATCH(HHIdata_corr!H$1,'0_Pivot &amp; Table 1 &amp; Table 2'!$A$66:$AM$66,0))</f>
        <v>710</v>
      </c>
      <c r="I59" s="27">
        <f>INDEX('0_Pivot &amp; Table 1 &amp; Table 2'!$A$70:$AM$765,MATCH($A59,'0_Pivot &amp; Table 1 &amp; Table 2'!$B$70:$B$765,0),MATCH(HHIdata_corr!I$1,'0_Pivot &amp; Table 1 &amp; Table 2'!$A$66:$AM$66,0))</f>
        <v>764</v>
      </c>
      <c r="J59" s="27">
        <f>INDEX('0_Pivot &amp; Table 1 &amp; Table 2'!$A$70:$AM$765,MATCH($A59,'0_Pivot &amp; Table 1 &amp; Table 2'!$B$70:$B$765,0),MATCH(HHIdata_corr!J$1,'0_Pivot &amp; Table 1 &amp; Table 2'!$A$66:$AM$66,0))</f>
        <v>1168</v>
      </c>
      <c r="K59" s="27">
        <f>INDEX('0_Pivot &amp; Table 1 &amp; Table 2'!$A$70:$AM$765,MATCH($A59,'0_Pivot &amp; Table 1 &amp; Table 2'!$B$70:$B$765,0),MATCH(HHIdata_corr!K$1,'0_Pivot &amp; Table 1 &amp; Table 2'!$A$66:$AM$66,0))</f>
        <v>1154</v>
      </c>
      <c r="L59" s="27">
        <f>INDEX('0_Pivot &amp; Table 1 &amp; Table 2'!$A$70:$AM$765,MATCH($A59,'0_Pivot &amp; Table 1 &amp; Table 2'!$B$70:$B$765,0),MATCH(HHIdata_corr!L$1,'0_Pivot &amp; Table 1 &amp; Table 2'!$A$66:$AM$66,0))</f>
        <v>1258</v>
      </c>
      <c r="M59" s="27">
        <f>INDEX('0_Pivot &amp; Table 1 &amp; Table 2'!$A$70:$AM$765,MATCH($A59,'0_Pivot &amp; Table 1 &amp; Table 2'!$B$70:$B$765,0),MATCH(HHIdata_corr!M$1,'0_Pivot &amp; Table 1 &amp; Table 2'!$A$66:$AM$66,0))</f>
        <v>798</v>
      </c>
      <c r="N59" s="27">
        <f>INDEX('0_Pivot &amp; Table 1 &amp; Table 2'!$A$70:$AM$765,MATCH($A59,'0_Pivot &amp; Table 1 &amp; Table 2'!$B$70:$B$765,0),MATCH(HHIdata_corr!N$1,'0_Pivot &amp; Table 1 &amp; Table 2'!$A$66:$AM$66,0))</f>
        <v>877</v>
      </c>
      <c r="O59" s="28">
        <v>860.5</v>
      </c>
      <c r="P59" s="29" t="s">
        <v>166</v>
      </c>
      <c r="Q59" s="29" t="s">
        <v>167</v>
      </c>
      <c r="R59" s="2">
        <f t="shared" si="0"/>
        <v>828.5</v>
      </c>
      <c r="S59" s="2">
        <f t="shared" si="1"/>
        <v>949</v>
      </c>
      <c r="T59" s="2" t="str">
        <f t="shared" si="2"/>
        <v/>
      </c>
      <c r="U59" s="2">
        <f>MATCH($Q59,'6.Indic_Percep'!$B$10:$B$141,0)</f>
        <v>13</v>
      </c>
      <c r="V59" s="2">
        <f>MATCH($P59,'5.Indic_LM'!$A$10:$A$732,0)</f>
        <v>53</v>
      </c>
      <c r="W59" s="2">
        <f>IF(COUNT(INDEX('6.Indic_Percep'!$A$10:$AE$141,HHIdata_corr!$U59,MATCH(HHIdata_corr!W$3,'6.Indic_Percep'!$A$10:$AE$10,0)))=1,INDEX('6.Indic_Percep'!$A$10:$AE$141,HHIdata_corr!$U59,MATCH(HHIdata_corr!W$3,'6.Indic_Percep'!$A$10:$AE$10,0)),"")</f>
        <v>0.49876543209876539</v>
      </c>
      <c r="X59" s="2">
        <f>IF(COUNT(INDEX('6.Indic_Percep'!$A$10:$AE$141,HHIdata_corr!$U59,MATCH(HHIdata_corr!X$3,'6.Indic_Percep'!$A$10:$AE$10,0)))=1,INDEX('6.Indic_Percep'!$A$10:$AE$141,HHIdata_corr!$U59,MATCH(HHIdata_corr!X$3,'6.Indic_Percep'!$A$10:$AE$10,0)),"")</f>
        <v>0.79344729344729348</v>
      </c>
      <c r="Y59" s="2">
        <f>IF(COUNT(INDEX('6.Indic_Percep'!$A$10:$AE$141,HHIdata_corr!$U59,MATCH(HHIdata_corr!Y$3,'6.Indic_Percep'!$A$10:$AE$10,0)))=1,INDEX('6.Indic_Percep'!$A$10:$AE$141,HHIdata_corr!$U59,MATCH(HHIdata_corr!Y$3,'6.Indic_Percep'!$A$10:$AE$10,0)),"")</f>
        <v>0.12469135802469135</v>
      </c>
      <c r="Z59" s="2">
        <f>IF(COUNT(INDEX('6.Indic_Percep'!$A$10:$AH$141,HHIdata_corr!$U59,MATCH(HHIdata_corr!Z$3,'6.Indic_Percep'!$A$10:$AH$10,0)))=1,INDEX('6.Indic_Percep'!$A$10:$AH$141,HHIdata_corr!$U59,MATCH(HHIdata_corr!Z$3,'6.Indic_Percep'!$A$10:$AH$10,0)),"")</f>
        <v>0.38603988603988604</v>
      </c>
      <c r="AA59" s="2">
        <f>IF(COUNT(INDEX('6.Indic_Percep'!$A$10:$AH$141,HHIdata_corr!$U59,MATCH(HHIdata_corr!AA$3,'6.Indic_Percep'!$A$10:$AH$10,0)))=1,INDEX('6.Indic_Percep'!$A$10:$AH$141,HHIdata_corr!$U59,MATCH(HHIdata_corr!AA$3,'6.Indic_Percep'!$A$10:$AH$10,0)),"")</f>
        <v>0.45073599240265905</v>
      </c>
      <c r="AC59" s="30" t="str">
        <f>IF(COUNT(INDEX('5.Indic_LM'!$A$8:$AL$732,HHIdata_corr!$V59,MATCH(HHIdata_corr!AC$3,'5.Indic_LM'!$A$8:$AL$8,0)))=1,INDEX('5.Indic_LM'!$A$8:$AL$732,HHIdata_corr!$V59,MATCH(HHIdata_corr!AC$3,'5.Indic_LM'!$A$8:$AL$8,0))/100,"")</f>
        <v/>
      </c>
      <c r="AD59" s="30" t="str">
        <f>IF(COUNT(INDEX('5.Indic_LM'!$A$8:$AL$732,HHIdata_corr!$V59,MATCH(HHIdata_corr!AD$3,'5.Indic_LM'!$A$8:$AL$8,0)))=1,INDEX('5.Indic_LM'!$A$8:$AL$732,HHIdata_corr!$V59,MATCH(HHIdata_corr!AD$3,'5.Indic_LM'!$A$8:$AL$8,0))/100,"")</f>
        <v/>
      </c>
      <c r="AE59" s="2">
        <f t="shared" si="3"/>
        <v>0</v>
      </c>
      <c r="AF59" s="2">
        <f t="shared" si="4"/>
        <v>0</v>
      </c>
    </row>
    <row r="60" spans="1:32" x14ac:dyDescent="0.2">
      <c r="A60" s="25" t="s">
        <v>170</v>
      </c>
      <c r="B60" s="26" t="s">
        <v>171</v>
      </c>
      <c r="C60" s="26" t="s">
        <v>168</v>
      </c>
      <c r="D60" s="26">
        <v>3341649</v>
      </c>
      <c r="E60" s="26" t="s">
        <v>172</v>
      </c>
      <c r="F60" s="26">
        <v>1733971</v>
      </c>
      <c r="G60" s="27">
        <f>INDEX('0_Pivot &amp; Table 1 &amp; Table 2'!$A$70:$AM$765,MATCH($A60,'0_Pivot &amp; Table 1 &amp; Table 2'!$B$70:$B$765,0),MATCH(HHIdata_corr!G$1,'0_Pivot &amp; Table 1 &amp; Table 2'!$A$66:$AM$66,0))</f>
        <v>776</v>
      </c>
      <c r="H60" s="27">
        <f>INDEX('0_Pivot &amp; Table 1 &amp; Table 2'!$A$70:$AM$765,MATCH($A60,'0_Pivot &amp; Table 1 &amp; Table 2'!$B$70:$B$765,0),MATCH(HHIdata_corr!H$1,'0_Pivot &amp; Table 1 &amp; Table 2'!$A$66:$AM$66,0))</f>
        <v>986</v>
      </c>
      <c r="I60" s="27">
        <f>INDEX('0_Pivot &amp; Table 1 &amp; Table 2'!$A$70:$AM$765,MATCH($A60,'0_Pivot &amp; Table 1 &amp; Table 2'!$B$70:$B$765,0),MATCH(HHIdata_corr!I$1,'0_Pivot &amp; Table 1 &amp; Table 2'!$A$66:$AM$66,0))</f>
        <v>1065</v>
      </c>
      <c r="J60" s="27">
        <f>INDEX('0_Pivot &amp; Table 1 &amp; Table 2'!$A$70:$AM$765,MATCH($A60,'0_Pivot &amp; Table 1 &amp; Table 2'!$B$70:$B$765,0),MATCH(HHIdata_corr!J$1,'0_Pivot &amp; Table 1 &amp; Table 2'!$A$66:$AM$66,0))</f>
        <v>1251</v>
      </c>
      <c r="K60" s="27">
        <f>INDEX('0_Pivot &amp; Table 1 &amp; Table 2'!$A$70:$AM$765,MATCH($A60,'0_Pivot &amp; Table 1 &amp; Table 2'!$B$70:$B$765,0),MATCH(HHIdata_corr!K$1,'0_Pivot &amp; Table 1 &amp; Table 2'!$A$66:$AM$66,0))</f>
        <v>1212</v>
      </c>
      <c r="L60" s="27">
        <f>INDEX('0_Pivot &amp; Table 1 &amp; Table 2'!$A$70:$AM$765,MATCH($A60,'0_Pivot &amp; Table 1 &amp; Table 2'!$B$70:$B$765,0),MATCH(HHIdata_corr!L$1,'0_Pivot &amp; Table 1 &amp; Table 2'!$A$66:$AM$66,0))</f>
        <v>1607</v>
      </c>
      <c r="M60" s="27">
        <f>INDEX('0_Pivot &amp; Table 1 &amp; Table 2'!$A$70:$AM$765,MATCH($A60,'0_Pivot &amp; Table 1 &amp; Table 2'!$B$70:$B$765,0),MATCH(HHIdata_corr!M$1,'0_Pivot &amp; Table 1 &amp; Table 2'!$A$66:$AM$66,0))</f>
        <v>1128</v>
      </c>
      <c r="N60" s="27">
        <f>INDEX('0_Pivot &amp; Table 1 &amp; Table 2'!$A$70:$AM$765,MATCH($A60,'0_Pivot &amp; Table 1 &amp; Table 2'!$B$70:$B$765,0),MATCH(HHIdata_corr!N$1,'0_Pivot &amp; Table 1 &amp; Table 2'!$A$66:$AM$66,0))</f>
        <v>1004</v>
      </c>
      <c r="O60" s="28">
        <v>1028.2</v>
      </c>
      <c r="P60" s="29" t="s">
        <v>170</v>
      </c>
      <c r="Q60" s="29" t="s">
        <v>171</v>
      </c>
      <c r="R60" s="2">
        <f t="shared" si="0"/>
        <v>1019.5</v>
      </c>
      <c r="S60" s="2">
        <f t="shared" si="1"/>
        <v>1128.5</v>
      </c>
      <c r="T60" s="2" t="str">
        <f t="shared" si="2"/>
        <v/>
      </c>
      <c r="U60" s="2">
        <f>MATCH($Q60,'6.Indic_Percep'!$B$10:$B$141,0)</f>
        <v>14</v>
      </c>
      <c r="V60" s="2">
        <f>MATCH($P60,'5.Indic_LM'!$A$10:$A$732,0)</f>
        <v>54</v>
      </c>
      <c r="W60" s="2">
        <f>IF(COUNT(INDEX('6.Indic_Percep'!$A$10:$AE$141,HHIdata_corr!$U60,MATCH(HHIdata_corr!W$3,'6.Indic_Percep'!$A$10:$AE$10,0)))=1,INDEX('6.Indic_Percep'!$A$10:$AE$141,HHIdata_corr!$U60,MATCH(HHIdata_corr!W$3,'6.Indic_Percep'!$A$10:$AE$10,0)),"")</f>
        <v>0.70287141073657922</v>
      </c>
      <c r="X60" s="2">
        <f>IF(COUNT(INDEX('6.Indic_Percep'!$A$10:$AE$141,HHIdata_corr!$U60,MATCH(HHIdata_corr!X$3,'6.Indic_Percep'!$A$10:$AE$10,0)))=1,INDEX('6.Indic_Percep'!$A$10:$AE$141,HHIdata_corr!$U60,MATCH(HHIdata_corr!X$3,'6.Indic_Percep'!$A$10:$AE$10,0)),"")</f>
        <v>0.81944444444444442</v>
      </c>
      <c r="Y60" s="2">
        <f>IF(COUNT(INDEX('6.Indic_Percep'!$A$10:$AE$141,HHIdata_corr!$U60,MATCH(HHIdata_corr!Y$3,'6.Indic_Percep'!$A$10:$AE$10,0)))=1,INDEX('6.Indic_Percep'!$A$10:$AE$141,HHIdata_corr!$U60,MATCH(HHIdata_corr!Y$3,'6.Indic_Percep'!$A$10:$AE$10,0)),"")</f>
        <v>0.15106117353308363</v>
      </c>
      <c r="Z60" s="2">
        <f>IF(COUNT(INDEX('6.Indic_Percep'!$A$10:$AH$141,HHIdata_corr!$U60,MATCH(HHIdata_corr!Z$3,'6.Indic_Percep'!$A$10:$AH$10,0)))=1,INDEX('6.Indic_Percep'!$A$10:$AH$141,HHIdata_corr!$U60,MATCH(HHIdata_corr!Z$3,'6.Indic_Percep'!$A$10:$AH$10,0)),"")</f>
        <v>0.41527777777777775</v>
      </c>
      <c r="AA60" s="2">
        <f>IF(COUNT(INDEX('6.Indic_Percep'!$A$10:$AH$141,HHIdata_corr!$U60,MATCH(HHIdata_corr!AA$3,'6.Indic_Percep'!$A$10:$AH$10,0)))=1,INDEX('6.Indic_Percep'!$A$10:$AH$141,HHIdata_corr!$U60,MATCH(HHIdata_corr!AA$3,'6.Indic_Percep'!$A$10:$AH$10,0)),"")</f>
        <v>0.52216370162297121</v>
      </c>
      <c r="AC60" s="30">
        <f>IF(COUNT(INDEX('5.Indic_LM'!$A$8:$AL$732,HHIdata_corr!$V60,MATCH(HHIdata_corr!AC$3,'5.Indic_LM'!$A$8:$AL$8,0)))=1,INDEX('5.Indic_LM'!$A$8:$AL$732,HHIdata_corr!$V60,MATCH(HHIdata_corr!AC$3,'5.Indic_LM'!$A$8:$AL$8,0))/100,"")</f>
        <v>3.4590317326134358E-2</v>
      </c>
      <c r="AD60" s="30">
        <f>IF(COUNT(INDEX('5.Indic_LM'!$A$8:$AL$732,HHIdata_corr!$V60,MATCH(HHIdata_corr!AD$3,'5.Indic_LM'!$A$8:$AL$8,0)))=1,INDEX('5.Indic_LM'!$A$8:$AL$732,HHIdata_corr!$V60,MATCH(HHIdata_corr!AD$3,'5.Indic_LM'!$A$8:$AL$8,0))/100,"")</f>
        <v>0.55448855634723582</v>
      </c>
      <c r="AE60" s="2">
        <f t="shared" si="3"/>
        <v>1</v>
      </c>
      <c r="AF60" s="2">
        <f t="shared" si="4"/>
        <v>1</v>
      </c>
    </row>
    <row r="61" spans="1:32" x14ac:dyDescent="0.2">
      <c r="A61" s="25" t="s">
        <v>173</v>
      </c>
      <c r="B61" s="26" t="s">
        <v>174</v>
      </c>
      <c r="C61" s="26" t="s">
        <v>168</v>
      </c>
      <c r="D61" s="26">
        <v>2927716</v>
      </c>
      <c r="E61" s="26" t="s">
        <v>175</v>
      </c>
      <c r="F61" s="26">
        <v>1557157</v>
      </c>
      <c r="G61" s="27">
        <f>INDEX('0_Pivot &amp; Table 1 &amp; Table 2'!$A$70:$AM$765,MATCH($A61,'0_Pivot &amp; Table 1 &amp; Table 2'!$B$70:$B$765,0),MATCH(HHIdata_corr!G$1,'0_Pivot &amp; Table 1 &amp; Table 2'!$A$66:$AM$66,0))</f>
        <v>724</v>
      </c>
      <c r="H61" s="27">
        <f>INDEX('0_Pivot &amp; Table 1 &amp; Table 2'!$A$70:$AM$765,MATCH($A61,'0_Pivot &amp; Table 1 &amp; Table 2'!$B$70:$B$765,0),MATCH(HHIdata_corr!H$1,'0_Pivot &amp; Table 1 &amp; Table 2'!$A$66:$AM$66,0))</f>
        <v>932</v>
      </c>
      <c r="I61" s="27">
        <f>INDEX('0_Pivot &amp; Table 1 &amp; Table 2'!$A$70:$AM$765,MATCH($A61,'0_Pivot &amp; Table 1 &amp; Table 2'!$B$70:$B$765,0),MATCH(HHIdata_corr!I$1,'0_Pivot &amp; Table 1 &amp; Table 2'!$A$66:$AM$66,0))</f>
        <v>883</v>
      </c>
      <c r="J61" s="27">
        <f>INDEX('0_Pivot &amp; Table 1 &amp; Table 2'!$A$70:$AM$765,MATCH($A61,'0_Pivot &amp; Table 1 &amp; Table 2'!$B$70:$B$765,0),MATCH(HHIdata_corr!J$1,'0_Pivot &amp; Table 1 &amp; Table 2'!$A$66:$AM$66,0))</f>
        <v>1173</v>
      </c>
      <c r="K61" s="27">
        <f>INDEX('0_Pivot &amp; Table 1 &amp; Table 2'!$A$70:$AM$765,MATCH($A61,'0_Pivot &amp; Table 1 &amp; Table 2'!$B$70:$B$765,0),MATCH(HHIdata_corr!K$1,'0_Pivot &amp; Table 1 &amp; Table 2'!$A$66:$AM$66,0))</f>
        <v>1353</v>
      </c>
      <c r="L61" s="27">
        <f>INDEX('0_Pivot &amp; Table 1 &amp; Table 2'!$A$70:$AM$765,MATCH($A61,'0_Pivot &amp; Table 1 &amp; Table 2'!$B$70:$B$765,0),MATCH(HHIdata_corr!L$1,'0_Pivot &amp; Table 1 &amp; Table 2'!$A$66:$AM$66,0))</f>
        <v>1432</v>
      </c>
      <c r="M61" s="27">
        <f>INDEX('0_Pivot &amp; Table 1 &amp; Table 2'!$A$70:$AM$765,MATCH($A61,'0_Pivot &amp; Table 1 &amp; Table 2'!$B$70:$B$765,0),MATCH(HHIdata_corr!M$1,'0_Pivot &amp; Table 1 &amp; Table 2'!$A$66:$AM$66,0))</f>
        <v>1053</v>
      </c>
      <c r="N61" s="27">
        <f>INDEX('0_Pivot &amp; Table 1 &amp; Table 2'!$A$70:$AM$765,MATCH($A61,'0_Pivot &amp; Table 1 &amp; Table 2'!$B$70:$B$765,0),MATCH(HHIdata_corr!N$1,'0_Pivot &amp; Table 1 &amp; Table 2'!$A$66:$AM$66,0))</f>
        <v>1035</v>
      </c>
      <c r="O61" s="28">
        <v>1021.8</v>
      </c>
      <c r="P61" s="29" t="s">
        <v>173</v>
      </c>
      <c r="Q61" s="29" t="s">
        <v>174</v>
      </c>
      <c r="R61" s="2">
        <f t="shared" si="0"/>
        <v>928</v>
      </c>
      <c r="S61" s="2">
        <f t="shared" si="1"/>
        <v>1085.25</v>
      </c>
      <c r="T61" s="2" t="str">
        <f t="shared" si="2"/>
        <v/>
      </c>
      <c r="U61" s="2">
        <f>MATCH($Q61,'6.Indic_Percep'!$B$10:$B$141,0)</f>
        <v>15</v>
      </c>
      <c r="V61" s="2">
        <f>MATCH($P61,'5.Indic_LM'!$A$10:$A$732,0)</f>
        <v>55</v>
      </c>
      <c r="W61" s="2">
        <f>IF(COUNT(INDEX('6.Indic_Percep'!$A$10:$AE$141,HHIdata_corr!$U61,MATCH(HHIdata_corr!W$3,'6.Indic_Percep'!$A$10:$AE$10,0)))=1,INDEX('6.Indic_Percep'!$A$10:$AE$141,HHIdata_corr!$U61,MATCH(HHIdata_corr!W$3,'6.Indic_Percep'!$A$10:$AE$10,0)),"")</f>
        <v>0.72607655502392343</v>
      </c>
      <c r="X61" s="2">
        <f>IF(COUNT(INDEX('6.Indic_Percep'!$A$10:$AE$141,HHIdata_corr!$U61,MATCH(HHIdata_corr!X$3,'6.Indic_Percep'!$A$10:$AE$10,0)))=1,INDEX('6.Indic_Percep'!$A$10:$AE$141,HHIdata_corr!$U61,MATCH(HHIdata_corr!X$3,'6.Indic_Percep'!$A$10:$AE$10,0)),"")</f>
        <v>0.8520055325034579</v>
      </c>
      <c r="Y61" s="2">
        <f>IF(COUNT(INDEX('6.Indic_Percep'!$A$10:$AE$141,HHIdata_corr!$U61,MATCH(HHIdata_corr!Y$3,'6.Indic_Percep'!$A$10:$AE$10,0)))=1,INDEX('6.Indic_Percep'!$A$10:$AE$141,HHIdata_corr!$U61,MATCH(HHIdata_corr!Y$3,'6.Indic_Percep'!$A$10:$AE$10,0)),"")</f>
        <v>0.24043062200956938</v>
      </c>
      <c r="Z61" s="2">
        <f>IF(COUNT(INDEX('6.Indic_Percep'!$A$10:$AH$141,HHIdata_corr!$U61,MATCH(HHIdata_corr!Z$3,'6.Indic_Percep'!$A$10:$AH$10,0)))=1,INDEX('6.Indic_Percep'!$A$10:$AH$141,HHIdata_corr!$U61,MATCH(HHIdata_corr!Z$3,'6.Indic_Percep'!$A$10:$AH$10,0)),"")</f>
        <v>0.45919778699861691</v>
      </c>
      <c r="AA61" s="2">
        <f>IF(COUNT(INDEX('6.Indic_Percep'!$A$10:$AH$141,HHIdata_corr!$U61,MATCH(HHIdata_corr!AA$3,'6.Indic_Percep'!$A$10:$AH$10,0)))=1,INDEX('6.Indic_Percep'!$A$10:$AH$141,HHIdata_corr!$U61,MATCH(HHIdata_corr!AA$3,'6.Indic_Percep'!$A$10:$AH$10,0)),"")</f>
        <v>0.56942762413389192</v>
      </c>
      <c r="AC61" s="30">
        <f>IF(COUNT(INDEX('5.Indic_LM'!$A$8:$AL$732,HHIdata_corr!$V61,MATCH(HHIdata_corr!AC$3,'5.Indic_LM'!$A$8:$AL$8,0)))=1,INDEX('5.Indic_LM'!$A$8:$AL$732,HHIdata_corr!$V61,MATCH(HHIdata_corr!AC$3,'5.Indic_LM'!$A$8:$AL$8,0))/100,"")</f>
        <v>5.361594429391868E-2</v>
      </c>
      <c r="AD61" s="30">
        <f>IF(COUNT(INDEX('5.Indic_LM'!$A$8:$AL$732,HHIdata_corr!$V61,MATCH(HHIdata_corr!AD$3,'5.Indic_LM'!$A$8:$AL$8,0)))=1,INDEX('5.Indic_LM'!$A$8:$AL$732,HHIdata_corr!$V61,MATCH(HHIdata_corr!AD$3,'5.Indic_LM'!$A$8:$AL$8,0))/100,"")</f>
        <v>0.56780270497268626</v>
      </c>
      <c r="AE61" s="2">
        <f t="shared" si="3"/>
        <v>1</v>
      </c>
      <c r="AF61" s="2">
        <f t="shared" si="4"/>
        <v>1</v>
      </c>
    </row>
    <row r="62" spans="1:32" x14ac:dyDescent="0.2">
      <c r="A62" s="25" t="s">
        <v>176</v>
      </c>
      <c r="B62" s="26" t="s">
        <v>177</v>
      </c>
      <c r="C62" s="26" t="s">
        <v>168</v>
      </c>
      <c r="D62" s="26">
        <v>2005478</v>
      </c>
      <c r="E62" s="26" t="s">
        <v>178</v>
      </c>
      <c r="F62" s="26">
        <v>991981</v>
      </c>
      <c r="G62" s="27">
        <f>INDEX('0_Pivot &amp; Table 1 &amp; Table 2'!$A$70:$AM$765,MATCH($A62,'0_Pivot &amp; Table 1 &amp; Table 2'!$B$70:$B$765,0),MATCH(HHIdata_corr!G$1,'0_Pivot &amp; Table 1 &amp; Table 2'!$A$66:$AM$66,0))</f>
        <v>1108</v>
      </c>
      <c r="H62" s="27">
        <f>INDEX('0_Pivot &amp; Table 1 &amp; Table 2'!$A$70:$AM$765,MATCH($A62,'0_Pivot &amp; Table 1 &amp; Table 2'!$B$70:$B$765,0),MATCH(HHIdata_corr!H$1,'0_Pivot &amp; Table 1 &amp; Table 2'!$A$66:$AM$66,0))</f>
        <v>1353</v>
      </c>
      <c r="I62" s="27">
        <f>INDEX('0_Pivot &amp; Table 1 &amp; Table 2'!$A$70:$AM$765,MATCH($A62,'0_Pivot &amp; Table 1 &amp; Table 2'!$B$70:$B$765,0),MATCH(HHIdata_corr!I$1,'0_Pivot &amp; Table 1 &amp; Table 2'!$A$66:$AM$66,0))</f>
        <v>1385</v>
      </c>
      <c r="J62" s="27">
        <f>INDEX('0_Pivot &amp; Table 1 &amp; Table 2'!$A$70:$AM$765,MATCH($A62,'0_Pivot &amp; Table 1 &amp; Table 2'!$B$70:$B$765,0),MATCH(HHIdata_corr!J$1,'0_Pivot &amp; Table 1 &amp; Table 2'!$A$66:$AM$66,0))</f>
        <v>1666</v>
      </c>
      <c r="K62" s="27">
        <f>INDEX('0_Pivot &amp; Table 1 &amp; Table 2'!$A$70:$AM$765,MATCH($A62,'0_Pivot &amp; Table 1 &amp; Table 2'!$B$70:$B$765,0),MATCH(HHIdata_corr!K$1,'0_Pivot &amp; Table 1 &amp; Table 2'!$A$66:$AM$66,0))</f>
        <v>1754</v>
      </c>
      <c r="L62" s="27">
        <f>INDEX('0_Pivot &amp; Table 1 &amp; Table 2'!$A$70:$AM$765,MATCH($A62,'0_Pivot &amp; Table 1 &amp; Table 2'!$B$70:$B$765,0),MATCH(HHIdata_corr!L$1,'0_Pivot &amp; Table 1 &amp; Table 2'!$A$66:$AM$66,0))</f>
        <v>2099</v>
      </c>
      <c r="M62" s="27">
        <f>INDEX('0_Pivot &amp; Table 1 &amp; Table 2'!$A$70:$AM$765,MATCH($A62,'0_Pivot &amp; Table 1 &amp; Table 2'!$B$70:$B$765,0),MATCH(HHIdata_corr!M$1,'0_Pivot &amp; Table 1 &amp; Table 2'!$A$66:$AM$66,0))</f>
        <v>1405</v>
      </c>
      <c r="N62" s="27">
        <f>INDEX('0_Pivot &amp; Table 1 &amp; Table 2'!$A$70:$AM$765,MATCH($A62,'0_Pivot &amp; Table 1 &amp; Table 2'!$B$70:$B$765,0),MATCH(HHIdata_corr!N$1,'0_Pivot &amp; Table 1 &amp; Table 2'!$A$66:$AM$66,0))</f>
        <v>1526</v>
      </c>
      <c r="O62" s="28">
        <v>1440.6</v>
      </c>
      <c r="P62" s="29" t="s">
        <v>176</v>
      </c>
      <c r="Q62" s="29" t="s">
        <v>177</v>
      </c>
      <c r="R62" s="2">
        <f t="shared" si="0"/>
        <v>1378</v>
      </c>
      <c r="S62" s="2">
        <f t="shared" si="1"/>
        <v>1539.5</v>
      </c>
      <c r="T62" s="2" t="str">
        <f t="shared" si="2"/>
        <v/>
      </c>
      <c r="U62" s="2">
        <f>MATCH($Q62,'6.Indic_Percep'!$B$10:$B$141,0)</f>
        <v>16</v>
      </c>
      <c r="V62" s="2">
        <f>MATCH($P62,'5.Indic_LM'!$A$10:$A$732,0)</f>
        <v>56</v>
      </c>
      <c r="W62" s="2">
        <f>IF(COUNT(INDEX('6.Indic_Percep'!$A$10:$AE$141,HHIdata_corr!$U62,MATCH(HHIdata_corr!W$3,'6.Indic_Percep'!$A$10:$AE$10,0)))=1,INDEX('6.Indic_Percep'!$A$10:$AE$141,HHIdata_corr!$U62,MATCH(HHIdata_corr!W$3,'6.Indic_Percep'!$A$10:$AE$10,0)),"")</f>
        <v>0.66150178784266989</v>
      </c>
      <c r="X62" s="2">
        <f>IF(COUNT(INDEX('6.Indic_Percep'!$A$10:$AE$141,HHIdata_corr!$U62,MATCH(HHIdata_corr!X$3,'6.Indic_Percep'!$A$10:$AE$10,0)))=1,INDEX('6.Indic_Percep'!$A$10:$AE$141,HHIdata_corr!$U62,MATCH(HHIdata_corr!X$3,'6.Indic_Percep'!$A$10:$AE$10,0)),"")</f>
        <v>0.89843749999999989</v>
      </c>
      <c r="Y62" s="2">
        <f>IF(COUNT(INDEX('6.Indic_Percep'!$A$10:$AE$141,HHIdata_corr!$U62,MATCH(HHIdata_corr!Y$3,'6.Indic_Percep'!$A$10:$AE$10,0)))=1,INDEX('6.Indic_Percep'!$A$10:$AE$141,HHIdata_corr!$U62,MATCH(HHIdata_corr!Y$3,'6.Indic_Percep'!$A$10:$AE$10,0)),"")</f>
        <v>0.15375446960667463</v>
      </c>
      <c r="Z62" s="2">
        <f>IF(COUNT(INDEX('6.Indic_Percep'!$A$10:$AH$141,HHIdata_corr!$U62,MATCH(HHIdata_corr!Z$3,'6.Indic_Percep'!$A$10:$AH$10,0)))=1,INDEX('6.Indic_Percep'!$A$10:$AH$141,HHIdata_corr!$U62,MATCH(HHIdata_corr!Z$3,'6.Indic_Percep'!$A$10:$AH$10,0)),"")</f>
        <v>0.49107142857142855</v>
      </c>
      <c r="AA62" s="2">
        <f>IF(COUNT(INDEX('6.Indic_Percep'!$A$10:$AH$141,HHIdata_corr!$U62,MATCH(HHIdata_corr!AA$3,'6.Indic_Percep'!$A$10:$AH$10,0)))=1,INDEX('6.Indic_Percep'!$A$10:$AH$141,HHIdata_corr!$U62,MATCH(HHIdata_corr!AA$3,'6.Indic_Percep'!$A$10:$AH$10,0)),"")</f>
        <v>0.55119129650519316</v>
      </c>
      <c r="AC62" s="30">
        <f>IF(COUNT(INDEX('5.Indic_LM'!$A$8:$AL$732,HHIdata_corr!$V62,MATCH(HHIdata_corr!AC$3,'5.Indic_LM'!$A$8:$AL$8,0)))=1,INDEX('5.Indic_LM'!$A$8:$AL$732,HHIdata_corr!$V62,MATCH(HHIdata_corr!AC$3,'5.Indic_LM'!$A$8:$AL$8,0))/100,"")</f>
        <v>3.482065155645625E-2</v>
      </c>
      <c r="AD62" s="30">
        <f>IF(COUNT(INDEX('5.Indic_LM'!$A$8:$AL$732,HHIdata_corr!$V62,MATCH(HHIdata_corr!AD$3,'5.Indic_LM'!$A$8:$AL$8,0)))=1,INDEX('5.Indic_LM'!$A$8:$AL$732,HHIdata_corr!$V62,MATCH(HHIdata_corr!AD$3,'5.Indic_LM'!$A$8:$AL$8,0))/100,"")</f>
        <v>0.57551964825247948</v>
      </c>
      <c r="AE62" s="2">
        <f t="shared" si="3"/>
        <v>1</v>
      </c>
      <c r="AF62" s="2">
        <f t="shared" si="4"/>
        <v>1</v>
      </c>
    </row>
    <row r="63" spans="1:32" x14ac:dyDescent="0.2">
      <c r="A63" s="25" t="s">
        <v>179</v>
      </c>
      <c r="B63" s="26" t="s">
        <v>180</v>
      </c>
      <c r="C63" s="26" t="s">
        <v>168</v>
      </c>
      <c r="D63" s="26">
        <v>2729562</v>
      </c>
      <c r="E63" s="26" t="s">
        <v>181</v>
      </c>
      <c r="F63" s="26">
        <v>1364597</v>
      </c>
      <c r="G63" s="27">
        <f>INDEX('0_Pivot &amp; Table 1 &amp; Table 2'!$A$70:$AM$765,MATCH($A63,'0_Pivot &amp; Table 1 &amp; Table 2'!$B$70:$B$765,0),MATCH(HHIdata_corr!G$1,'0_Pivot &amp; Table 1 &amp; Table 2'!$A$66:$AM$66,0))</f>
        <v>1406</v>
      </c>
      <c r="H63" s="27">
        <f>INDEX('0_Pivot &amp; Table 1 &amp; Table 2'!$A$70:$AM$765,MATCH($A63,'0_Pivot &amp; Table 1 &amp; Table 2'!$B$70:$B$765,0),MATCH(HHIdata_corr!H$1,'0_Pivot &amp; Table 1 &amp; Table 2'!$A$66:$AM$66,0))</f>
        <v>1645</v>
      </c>
      <c r="I63" s="27">
        <f>INDEX('0_Pivot &amp; Table 1 &amp; Table 2'!$A$70:$AM$765,MATCH($A63,'0_Pivot &amp; Table 1 &amp; Table 2'!$B$70:$B$765,0),MATCH(HHIdata_corr!I$1,'0_Pivot &amp; Table 1 &amp; Table 2'!$A$66:$AM$66,0))</f>
        <v>1549</v>
      </c>
      <c r="J63" s="27">
        <f>INDEX('0_Pivot &amp; Table 1 &amp; Table 2'!$A$70:$AM$765,MATCH($A63,'0_Pivot &amp; Table 1 &amp; Table 2'!$B$70:$B$765,0),MATCH(HHIdata_corr!J$1,'0_Pivot &amp; Table 1 &amp; Table 2'!$A$66:$AM$66,0))</f>
        <v>1867</v>
      </c>
      <c r="K63" s="27">
        <f>INDEX('0_Pivot &amp; Table 1 &amp; Table 2'!$A$70:$AM$765,MATCH($A63,'0_Pivot &amp; Table 1 &amp; Table 2'!$B$70:$B$765,0),MATCH(HHIdata_corr!K$1,'0_Pivot &amp; Table 1 &amp; Table 2'!$A$66:$AM$66,0))</f>
        <v>1787</v>
      </c>
      <c r="L63" s="27">
        <f>INDEX('0_Pivot &amp; Table 1 &amp; Table 2'!$A$70:$AM$765,MATCH($A63,'0_Pivot &amp; Table 1 &amp; Table 2'!$B$70:$B$765,0),MATCH(HHIdata_corr!L$1,'0_Pivot &amp; Table 1 &amp; Table 2'!$A$66:$AM$66,0))</f>
        <v>2189</v>
      </c>
      <c r="M63" s="27">
        <f>INDEX('0_Pivot &amp; Table 1 &amp; Table 2'!$A$70:$AM$765,MATCH($A63,'0_Pivot &amp; Table 1 &amp; Table 2'!$B$70:$B$765,0),MATCH(HHIdata_corr!M$1,'0_Pivot &amp; Table 1 &amp; Table 2'!$A$66:$AM$66,0))</f>
        <v>1656</v>
      </c>
      <c r="N63" s="27">
        <f>INDEX('0_Pivot &amp; Table 1 &amp; Table 2'!$A$70:$AM$765,MATCH($A63,'0_Pivot &amp; Table 1 &amp; Table 2'!$B$70:$B$765,0),MATCH(HHIdata_corr!N$1,'0_Pivot &amp; Table 1 &amp; Table 2'!$A$66:$AM$66,0))</f>
        <v>1786</v>
      </c>
      <c r="O63" s="28">
        <v>1606.9</v>
      </c>
      <c r="P63" s="29" t="s">
        <v>179</v>
      </c>
      <c r="Q63" s="29" t="s">
        <v>180</v>
      </c>
      <c r="R63" s="2">
        <f t="shared" si="0"/>
        <v>1616.75</v>
      </c>
      <c r="S63" s="2">
        <f t="shared" si="1"/>
        <v>1712</v>
      </c>
      <c r="T63" s="2" t="str">
        <f t="shared" si="2"/>
        <v/>
      </c>
      <c r="U63" s="2">
        <f>MATCH($Q63,'6.Indic_Percep'!$B$10:$B$141,0)</f>
        <v>17</v>
      </c>
      <c r="V63" s="2">
        <f>MATCH($P63,'5.Indic_LM'!$A$10:$A$732,0)</f>
        <v>57</v>
      </c>
      <c r="W63" s="2">
        <f>IF(COUNT(INDEX('6.Indic_Percep'!$A$10:$AE$141,HHIdata_corr!$U63,MATCH(HHIdata_corr!W$3,'6.Indic_Percep'!$A$10:$AE$10,0)))=1,INDEX('6.Indic_Percep'!$A$10:$AE$141,HHIdata_corr!$U63,MATCH(HHIdata_corr!W$3,'6.Indic_Percep'!$A$10:$AE$10,0)),"")</f>
        <v>0.76276958002270145</v>
      </c>
      <c r="X63" s="2">
        <f>IF(COUNT(INDEX('6.Indic_Percep'!$A$10:$AE$141,HHIdata_corr!$U63,MATCH(HHIdata_corr!X$3,'6.Indic_Percep'!$A$10:$AE$10,0)))=1,INDEX('6.Indic_Percep'!$A$10:$AE$141,HHIdata_corr!$U63,MATCH(HHIdata_corr!X$3,'6.Indic_Percep'!$A$10:$AE$10,0)),"")</f>
        <v>0.89923329682365827</v>
      </c>
      <c r="Y63" s="2">
        <f>IF(COUNT(INDEX('6.Indic_Percep'!$A$10:$AE$141,HHIdata_corr!$U63,MATCH(HHIdata_corr!Y$3,'6.Indic_Percep'!$A$10:$AE$10,0)))=1,INDEX('6.Indic_Percep'!$A$10:$AE$141,HHIdata_corr!$U63,MATCH(HHIdata_corr!Y$3,'6.Indic_Percep'!$A$10:$AE$10,0)),"")</f>
        <v>0.2814982973893303</v>
      </c>
      <c r="Z63" s="2">
        <f>IF(COUNT(INDEX('6.Indic_Percep'!$A$10:$AH$141,HHIdata_corr!$U63,MATCH(HHIdata_corr!Z$3,'6.Indic_Percep'!$A$10:$AH$10,0)))=1,INDEX('6.Indic_Percep'!$A$10:$AH$141,HHIdata_corr!$U63,MATCH(HHIdata_corr!Z$3,'6.Indic_Percep'!$A$10:$AH$10,0)),"")</f>
        <v>0.46330777656078859</v>
      </c>
      <c r="AA63" s="2">
        <f>IF(COUNT(INDEX('6.Indic_Percep'!$A$10:$AH$141,HHIdata_corr!$U63,MATCH(HHIdata_corr!AA$3,'6.Indic_Percep'!$A$10:$AH$10,0)))=1,INDEX('6.Indic_Percep'!$A$10:$AH$141,HHIdata_corr!$U63,MATCH(HHIdata_corr!AA$3,'6.Indic_Percep'!$A$10:$AH$10,0)),"")</f>
        <v>0.60170223769911968</v>
      </c>
      <c r="AC63" s="30">
        <f>IF(COUNT(INDEX('5.Indic_LM'!$A$8:$AL$732,HHIdata_corr!$V63,MATCH(HHIdata_corr!AC$3,'5.Indic_LM'!$A$8:$AL$8,0)))=1,INDEX('5.Indic_LM'!$A$8:$AL$732,HHIdata_corr!$V63,MATCH(HHIdata_corr!AC$3,'5.Indic_LM'!$A$8:$AL$8,0))/100,"")</f>
        <v>2.3826113872910698E-2</v>
      </c>
      <c r="AD63" s="30">
        <f>IF(COUNT(INDEX('5.Indic_LM'!$A$8:$AL$732,HHIdata_corr!$V63,MATCH(HHIdata_corr!AD$3,'5.Indic_LM'!$A$8:$AL$8,0)))=1,INDEX('5.Indic_LM'!$A$8:$AL$732,HHIdata_corr!$V63,MATCH(HHIdata_corr!AD$3,'5.Indic_LM'!$A$8:$AL$8,0))/100,"")</f>
        <v>0.60139068828640907</v>
      </c>
      <c r="AE63" s="2">
        <f t="shared" si="3"/>
        <v>1</v>
      </c>
      <c r="AF63" s="2">
        <f t="shared" si="4"/>
        <v>1</v>
      </c>
    </row>
    <row r="64" spans="1:32" x14ac:dyDescent="0.2">
      <c r="A64" s="25" t="s">
        <v>182</v>
      </c>
      <c r="B64" s="26" t="s">
        <v>183</v>
      </c>
      <c r="C64" s="26" t="s">
        <v>168</v>
      </c>
      <c r="D64" s="26">
        <v>2794558</v>
      </c>
      <c r="E64" s="26" t="s">
        <v>184</v>
      </c>
      <c r="F64" s="26">
        <v>1472933</v>
      </c>
      <c r="G64" s="27">
        <f>INDEX('0_Pivot &amp; Table 1 &amp; Table 2'!$A$70:$AM$765,MATCH($A64,'0_Pivot &amp; Table 1 &amp; Table 2'!$B$70:$B$765,0),MATCH(HHIdata_corr!G$1,'0_Pivot &amp; Table 1 &amp; Table 2'!$A$66:$AM$66,0))</f>
        <v>1362</v>
      </c>
      <c r="H64" s="27">
        <f>INDEX('0_Pivot &amp; Table 1 &amp; Table 2'!$A$70:$AM$765,MATCH($A64,'0_Pivot &amp; Table 1 &amp; Table 2'!$B$70:$B$765,0),MATCH(HHIdata_corr!H$1,'0_Pivot &amp; Table 1 &amp; Table 2'!$A$66:$AM$66,0))</f>
        <v>1328</v>
      </c>
      <c r="I64" s="27">
        <f>INDEX('0_Pivot &amp; Table 1 &amp; Table 2'!$A$70:$AM$765,MATCH($A64,'0_Pivot &amp; Table 1 &amp; Table 2'!$B$70:$B$765,0),MATCH(HHIdata_corr!I$1,'0_Pivot &amp; Table 1 &amp; Table 2'!$A$66:$AM$66,0))</f>
        <v>1513</v>
      </c>
      <c r="J64" s="27">
        <f>INDEX('0_Pivot &amp; Table 1 &amp; Table 2'!$A$70:$AM$765,MATCH($A64,'0_Pivot &amp; Table 1 &amp; Table 2'!$B$70:$B$765,0),MATCH(HHIdata_corr!J$1,'0_Pivot &amp; Table 1 &amp; Table 2'!$A$66:$AM$66,0))</f>
        <v>1844</v>
      </c>
      <c r="K64" s="27">
        <f>INDEX('0_Pivot &amp; Table 1 &amp; Table 2'!$A$70:$AM$765,MATCH($A64,'0_Pivot &amp; Table 1 &amp; Table 2'!$B$70:$B$765,0),MATCH(HHIdata_corr!K$1,'0_Pivot &amp; Table 1 &amp; Table 2'!$A$66:$AM$66,0))</f>
        <v>1989</v>
      </c>
      <c r="L64" s="27">
        <f>INDEX('0_Pivot &amp; Table 1 &amp; Table 2'!$A$70:$AM$765,MATCH($A64,'0_Pivot &amp; Table 1 &amp; Table 2'!$B$70:$B$765,0),MATCH(HHIdata_corr!L$1,'0_Pivot &amp; Table 1 &amp; Table 2'!$A$66:$AM$66,0))</f>
        <v>2223</v>
      </c>
      <c r="M64" s="27">
        <f>INDEX('0_Pivot &amp; Table 1 &amp; Table 2'!$A$70:$AM$765,MATCH($A64,'0_Pivot &amp; Table 1 &amp; Table 2'!$B$70:$B$765,0),MATCH(HHIdata_corr!M$1,'0_Pivot &amp; Table 1 &amp; Table 2'!$A$66:$AM$66,0))</f>
        <v>1485</v>
      </c>
      <c r="N64" s="27">
        <f>INDEX('0_Pivot &amp; Table 1 &amp; Table 2'!$A$70:$AM$765,MATCH($A64,'0_Pivot &amp; Table 1 &amp; Table 2'!$B$70:$B$765,0),MATCH(HHIdata_corr!N$1,'0_Pivot &amp; Table 1 &amp; Table 2'!$A$66:$AM$66,0))</f>
        <v>1486</v>
      </c>
      <c r="O64" s="28">
        <v>1531.8</v>
      </c>
      <c r="P64" s="29" t="s">
        <v>182</v>
      </c>
      <c r="Q64" s="29" t="s">
        <v>183</v>
      </c>
      <c r="R64" s="2">
        <f t="shared" si="0"/>
        <v>1511.75</v>
      </c>
      <c r="S64" s="2">
        <f t="shared" si="1"/>
        <v>1668.5</v>
      </c>
      <c r="T64" s="2" t="str">
        <f t="shared" si="2"/>
        <v/>
      </c>
      <c r="U64" s="2">
        <f>MATCH($Q64,'6.Indic_Percep'!$B$10:$B$141,0)</f>
        <v>19</v>
      </c>
      <c r="V64" s="2">
        <f>MATCH($P64,'5.Indic_LM'!$A$10:$A$732,0)</f>
        <v>58</v>
      </c>
      <c r="W64" s="2">
        <f>IF(COUNT(INDEX('6.Indic_Percep'!$A$10:$AE$141,HHIdata_corr!$U64,MATCH(HHIdata_corr!W$3,'6.Indic_Percep'!$A$10:$AE$10,0)))=1,INDEX('6.Indic_Percep'!$A$10:$AE$141,HHIdata_corr!$U64,MATCH(HHIdata_corr!W$3,'6.Indic_Percep'!$A$10:$AE$10,0)),"")</f>
        <v>0.81071835803876857</v>
      </c>
      <c r="X64" s="2">
        <f>IF(COUNT(INDEX('6.Indic_Percep'!$A$10:$AE$141,HHIdata_corr!$U64,MATCH(HHIdata_corr!X$3,'6.Indic_Percep'!$A$10:$AE$10,0)))=1,INDEX('6.Indic_Percep'!$A$10:$AE$141,HHIdata_corr!$U64,MATCH(HHIdata_corr!X$3,'6.Indic_Percep'!$A$10:$AE$10,0)),"")</f>
        <v>0.94545454545454533</v>
      </c>
      <c r="Y64" s="2">
        <f>IF(COUNT(INDEX('6.Indic_Percep'!$A$10:$AE$141,HHIdata_corr!$U64,MATCH(HHIdata_corr!Y$3,'6.Indic_Percep'!$A$10:$AE$10,0)))=1,INDEX('6.Indic_Percep'!$A$10:$AE$141,HHIdata_corr!$U64,MATCH(HHIdata_corr!Y$3,'6.Indic_Percep'!$A$10:$AE$10,0)),"")</f>
        <v>0.29304446978335236</v>
      </c>
      <c r="Z64" s="2">
        <f>IF(COUNT(INDEX('6.Indic_Percep'!$A$10:$AH$141,HHIdata_corr!$U64,MATCH(HHIdata_corr!Z$3,'6.Indic_Percep'!$A$10:$AH$10,0)))=1,INDEX('6.Indic_Percep'!$A$10:$AH$141,HHIdata_corr!$U64,MATCH(HHIdata_corr!Z$3,'6.Indic_Percep'!$A$10:$AH$10,0)),"")</f>
        <v>0.54772727272727262</v>
      </c>
      <c r="AA64" s="2">
        <f>IF(COUNT(INDEX('6.Indic_Percep'!$A$10:$AH$141,HHIdata_corr!$U64,MATCH(HHIdata_corr!AA$3,'6.Indic_Percep'!$A$10:$AH$10,0)))=1,INDEX('6.Indic_Percep'!$A$10:$AH$141,HHIdata_corr!$U64,MATCH(HHIdata_corr!AA$3,'6.Indic_Percep'!$A$10:$AH$10,0)),"")</f>
        <v>0.64923616150098473</v>
      </c>
      <c r="AC64" s="30">
        <f>IF(COUNT(INDEX('5.Indic_LM'!$A$8:$AL$732,HHIdata_corr!$V64,MATCH(HHIdata_corr!AC$3,'5.Indic_LM'!$A$8:$AL$8,0)))=1,INDEX('5.Indic_LM'!$A$8:$AL$732,HHIdata_corr!$V64,MATCH(HHIdata_corr!AC$3,'5.Indic_LM'!$A$8:$AL$8,0))/100,"")</f>
        <v>4.0679206557383656E-2</v>
      </c>
      <c r="AD64" s="30">
        <f>IF(COUNT(INDEX('5.Indic_LM'!$A$8:$AL$732,HHIdata_corr!$V64,MATCH(HHIdata_corr!AD$3,'5.Indic_LM'!$A$8:$AL$8,0)))=1,INDEX('5.Indic_LM'!$A$8:$AL$732,HHIdata_corr!$V64,MATCH(HHIdata_corr!AD$3,'5.Indic_LM'!$A$8:$AL$8,0))/100,"")</f>
        <v>0.54891269086807104</v>
      </c>
      <c r="AE64" s="2">
        <f t="shared" si="3"/>
        <v>1</v>
      </c>
      <c r="AF64" s="2">
        <f t="shared" si="4"/>
        <v>1</v>
      </c>
    </row>
    <row r="65" spans="1:32" x14ac:dyDescent="0.2">
      <c r="A65" s="25" t="s">
        <v>185</v>
      </c>
      <c r="B65" s="26" t="s">
        <v>186</v>
      </c>
      <c r="C65" s="26" t="s">
        <v>168</v>
      </c>
      <c r="D65" s="26">
        <v>1049025</v>
      </c>
      <c r="E65" s="26" t="s">
        <v>187</v>
      </c>
      <c r="F65" s="26">
        <v>518248</v>
      </c>
      <c r="G65" s="27">
        <f>INDEX('0_Pivot &amp; Table 1 &amp; Table 2'!$A$70:$AM$765,MATCH($A65,'0_Pivot &amp; Table 1 &amp; Table 2'!$B$70:$B$765,0),MATCH(HHIdata_corr!G$1,'0_Pivot &amp; Table 1 &amp; Table 2'!$A$66:$AM$66,0))</f>
        <v>1360</v>
      </c>
      <c r="H65" s="27">
        <f>INDEX('0_Pivot &amp; Table 1 &amp; Table 2'!$A$70:$AM$765,MATCH($A65,'0_Pivot &amp; Table 1 &amp; Table 2'!$B$70:$B$765,0),MATCH(HHIdata_corr!H$1,'0_Pivot &amp; Table 1 &amp; Table 2'!$A$66:$AM$66,0))</f>
        <v>1554</v>
      </c>
      <c r="I65" s="27">
        <f>INDEX('0_Pivot &amp; Table 1 &amp; Table 2'!$A$70:$AM$765,MATCH($A65,'0_Pivot &amp; Table 1 &amp; Table 2'!$B$70:$B$765,0),MATCH(HHIdata_corr!I$1,'0_Pivot &amp; Table 1 &amp; Table 2'!$A$66:$AM$66,0))</f>
        <v>1680</v>
      </c>
      <c r="J65" s="27">
        <f>INDEX('0_Pivot &amp; Table 1 &amp; Table 2'!$A$70:$AM$765,MATCH($A65,'0_Pivot &amp; Table 1 &amp; Table 2'!$B$70:$B$765,0),MATCH(HHIdata_corr!J$1,'0_Pivot &amp; Table 1 &amp; Table 2'!$A$66:$AM$66,0))</f>
        <v>2009</v>
      </c>
      <c r="K65" s="27">
        <f>INDEX('0_Pivot &amp; Table 1 &amp; Table 2'!$A$70:$AM$765,MATCH($A65,'0_Pivot &amp; Table 1 &amp; Table 2'!$B$70:$B$765,0),MATCH(HHIdata_corr!K$1,'0_Pivot &amp; Table 1 &amp; Table 2'!$A$66:$AM$66,0))</f>
        <v>1926</v>
      </c>
      <c r="L65" s="27">
        <f>INDEX('0_Pivot &amp; Table 1 &amp; Table 2'!$A$70:$AM$765,MATCH($A65,'0_Pivot &amp; Table 1 &amp; Table 2'!$B$70:$B$765,0),MATCH(HHIdata_corr!L$1,'0_Pivot &amp; Table 1 &amp; Table 2'!$A$66:$AM$66,0))</f>
        <v>1842</v>
      </c>
      <c r="M65" s="27">
        <f>INDEX('0_Pivot &amp; Table 1 &amp; Table 2'!$A$70:$AM$765,MATCH($A65,'0_Pivot &amp; Table 1 &amp; Table 2'!$B$70:$B$765,0),MATCH(HHIdata_corr!M$1,'0_Pivot &amp; Table 1 &amp; Table 2'!$A$66:$AM$66,0))</f>
        <v>1603</v>
      </c>
      <c r="N65" s="27">
        <f>INDEX('0_Pivot &amp; Table 1 &amp; Table 2'!$A$70:$AM$765,MATCH($A65,'0_Pivot &amp; Table 1 &amp; Table 2'!$B$70:$B$765,0),MATCH(HHIdata_corr!N$1,'0_Pivot &amp; Table 1 &amp; Table 2'!$A$66:$AM$66,0))</f>
        <v>1540</v>
      </c>
      <c r="O65" s="28">
        <v>1618.5</v>
      </c>
      <c r="P65" s="29" t="s">
        <v>185</v>
      </c>
      <c r="Q65" s="29" t="s">
        <v>186</v>
      </c>
      <c r="R65" s="2">
        <f t="shared" si="0"/>
        <v>1650.75</v>
      </c>
      <c r="S65" s="2">
        <f t="shared" si="1"/>
        <v>1792.25</v>
      </c>
      <c r="T65" s="2" t="str">
        <f t="shared" si="2"/>
        <v/>
      </c>
      <c r="U65" s="2">
        <f>MATCH($Q65,'6.Indic_Percep'!$B$10:$B$141,0)</f>
        <v>20</v>
      </c>
      <c r="V65" s="2">
        <f>MATCH($P65,'5.Indic_LM'!$A$10:$A$732,0)</f>
        <v>59</v>
      </c>
      <c r="W65" s="2">
        <f>IF(COUNT(INDEX('6.Indic_Percep'!$A$10:$AE$141,HHIdata_corr!$U65,MATCH(HHIdata_corr!W$3,'6.Indic_Percep'!$A$10:$AE$10,0)))=1,INDEX('6.Indic_Percep'!$A$10:$AE$141,HHIdata_corr!$U65,MATCH(HHIdata_corr!W$3,'6.Indic_Percep'!$A$10:$AE$10,0)),"")</f>
        <v>0.57563025210084029</v>
      </c>
      <c r="X65" s="2">
        <f>IF(COUNT(INDEX('6.Indic_Percep'!$A$10:$AE$141,HHIdata_corr!$U65,MATCH(HHIdata_corr!X$3,'6.Indic_Percep'!$A$10:$AE$10,0)))=1,INDEX('6.Indic_Percep'!$A$10:$AE$141,HHIdata_corr!$U65,MATCH(HHIdata_corr!X$3,'6.Indic_Percep'!$A$10:$AE$10,0)),"")</f>
        <v>0.79153605015673989</v>
      </c>
      <c r="Y65" s="2">
        <f>IF(COUNT(INDEX('6.Indic_Percep'!$A$10:$AE$141,HHIdata_corr!$U65,MATCH(HHIdata_corr!Y$3,'6.Indic_Percep'!$A$10:$AE$10,0)))=1,INDEX('6.Indic_Percep'!$A$10:$AE$141,HHIdata_corr!$U65,MATCH(HHIdata_corr!Y$3,'6.Indic_Percep'!$A$10:$AE$10,0)),"")</f>
        <v>0.14425770308123248</v>
      </c>
      <c r="Z65" s="2">
        <f>IF(COUNT(INDEX('6.Indic_Percep'!$A$10:$AH$141,HHIdata_corr!$U65,MATCH(HHIdata_corr!Z$3,'6.Indic_Percep'!$A$10:$AH$10,0)))=1,INDEX('6.Indic_Percep'!$A$10:$AH$141,HHIdata_corr!$U65,MATCH(HHIdata_corr!Z$3,'6.Indic_Percep'!$A$10:$AH$10,0)),"")</f>
        <v>0.47178683385579939</v>
      </c>
      <c r="AA65" s="2">
        <f>IF(COUNT(INDEX('6.Indic_Percep'!$A$10:$AH$141,HHIdata_corr!$U65,MATCH(HHIdata_corr!AA$3,'6.Indic_Percep'!$A$10:$AH$10,0)))=1,INDEX('6.Indic_Percep'!$A$10:$AH$141,HHIdata_corr!$U65,MATCH(HHIdata_corr!AA$3,'6.Indic_Percep'!$A$10:$AH$10,0)),"")</f>
        <v>0.49580270979865299</v>
      </c>
      <c r="AC65" s="30">
        <f>IF(COUNT(INDEX('5.Indic_LM'!$A$8:$AL$732,HHIdata_corr!$V65,MATCH(HHIdata_corr!AC$3,'5.Indic_LM'!$A$8:$AL$8,0)))=1,INDEX('5.Indic_LM'!$A$8:$AL$732,HHIdata_corr!$V65,MATCH(HHIdata_corr!AC$3,'5.Indic_LM'!$A$8:$AL$8,0))/100,"")</f>
        <v>3.2869777670623636E-2</v>
      </c>
      <c r="AD65" s="30">
        <f>IF(COUNT(INDEX('5.Indic_LM'!$A$8:$AL$732,HHIdata_corr!$V65,MATCH(HHIdata_corr!AD$3,'5.Indic_LM'!$A$8:$AL$8,0)))=1,INDEX('5.Indic_LM'!$A$8:$AL$732,HHIdata_corr!$V65,MATCH(HHIdata_corr!AD$3,'5.Indic_LM'!$A$8:$AL$8,0))/100,"")</f>
        <v>0.56036979415900812</v>
      </c>
      <c r="AE65" s="2">
        <f t="shared" si="3"/>
        <v>1</v>
      </c>
      <c r="AF65" s="2">
        <f t="shared" si="4"/>
        <v>1</v>
      </c>
    </row>
    <row r="66" spans="1:32" x14ac:dyDescent="0.2">
      <c r="A66" s="25" t="s">
        <v>188</v>
      </c>
      <c r="B66" s="26" t="s">
        <v>189</v>
      </c>
      <c r="C66" s="26" t="s">
        <v>168</v>
      </c>
      <c r="D66" s="26">
        <v>1343841</v>
      </c>
      <c r="E66" s="26" t="s">
        <v>190</v>
      </c>
      <c r="F66" s="26">
        <v>663728</v>
      </c>
      <c r="G66" s="27">
        <f>INDEX('0_Pivot &amp; Table 1 &amp; Table 2'!$A$70:$AM$765,MATCH($A66,'0_Pivot &amp; Table 1 &amp; Table 2'!$B$70:$B$765,0),MATCH(HHIdata_corr!G$1,'0_Pivot &amp; Table 1 &amp; Table 2'!$A$66:$AM$66,0))</f>
        <v>1303</v>
      </c>
      <c r="H66" s="27">
        <f>INDEX('0_Pivot &amp; Table 1 &amp; Table 2'!$A$70:$AM$765,MATCH($A66,'0_Pivot &amp; Table 1 &amp; Table 2'!$B$70:$B$765,0),MATCH(HHIdata_corr!H$1,'0_Pivot &amp; Table 1 &amp; Table 2'!$A$66:$AM$66,0))</f>
        <v>1532</v>
      </c>
      <c r="I66" s="27">
        <f>INDEX('0_Pivot &amp; Table 1 &amp; Table 2'!$A$70:$AM$765,MATCH($A66,'0_Pivot &amp; Table 1 &amp; Table 2'!$B$70:$B$765,0),MATCH(HHIdata_corr!I$1,'0_Pivot &amp; Table 1 &amp; Table 2'!$A$66:$AM$66,0))</f>
        <v>1683</v>
      </c>
      <c r="J66" s="27">
        <f>INDEX('0_Pivot &amp; Table 1 &amp; Table 2'!$A$70:$AM$765,MATCH($A66,'0_Pivot &amp; Table 1 &amp; Table 2'!$B$70:$B$765,0),MATCH(HHIdata_corr!J$1,'0_Pivot &amp; Table 1 &amp; Table 2'!$A$66:$AM$66,0))</f>
        <v>1907</v>
      </c>
      <c r="K66" s="27">
        <f>INDEX('0_Pivot &amp; Table 1 &amp; Table 2'!$A$70:$AM$765,MATCH($A66,'0_Pivot &amp; Table 1 &amp; Table 2'!$B$70:$B$765,0),MATCH(HHIdata_corr!K$1,'0_Pivot &amp; Table 1 &amp; Table 2'!$A$66:$AM$66,0))</f>
        <v>1834</v>
      </c>
      <c r="L66" s="27">
        <f>INDEX('0_Pivot &amp; Table 1 &amp; Table 2'!$A$70:$AM$765,MATCH($A66,'0_Pivot &amp; Table 1 &amp; Table 2'!$B$70:$B$765,0),MATCH(HHIdata_corr!L$1,'0_Pivot &amp; Table 1 &amp; Table 2'!$A$66:$AM$66,0))</f>
        <v>2004</v>
      </c>
      <c r="M66" s="27">
        <f>INDEX('0_Pivot &amp; Table 1 &amp; Table 2'!$A$70:$AM$765,MATCH($A66,'0_Pivot &amp; Table 1 &amp; Table 2'!$B$70:$B$765,0),MATCH(HHIdata_corr!M$1,'0_Pivot &amp; Table 1 &amp; Table 2'!$A$66:$AM$66,0))</f>
        <v>1510</v>
      </c>
      <c r="N66" s="27">
        <f>INDEX('0_Pivot &amp; Table 1 &amp; Table 2'!$A$70:$AM$765,MATCH($A66,'0_Pivot &amp; Table 1 &amp; Table 2'!$B$70:$B$765,0),MATCH(HHIdata_corr!N$1,'0_Pivot &amp; Table 1 &amp; Table 2'!$A$66:$AM$66,0))</f>
        <v>1686</v>
      </c>
      <c r="O66" s="28">
        <v>1599.3</v>
      </c>
      <c r="P66" s="29" t="s">
        <v>188</v>
      </c>
      <c r="Q66" s="29" t="s">
        <v>189</v>
      </c>
      <c r="R66" s="2">
        <f t="shared" si="0"/>
        <v>1606.25</v>
      </c>
      <c r="S66" s="2">
        <f t="shared" si="1"/>
        <v>1739</v>
      </c>
      <c r="T66" s="2" t="str">
        <f t="shared" si="2"/>
        <v/>
      </c>
      <c r="U66" s="2">
        <f>MATCH($Q66,'6.Indic_Percep'!$B$10:$B$141,0)</f>
        <v>21</v>
      </c>
      <c r="V66" s="2">
        <f>MATCH($P66,'5.Indic_LM'!$A$10:$A$732,0)</f>
        <v>60</v>
      </c>
      <c r="W66" s="2">
        <f>IF(COUNT(INDEX('6.Indic_Percep'!$A$10:$AE$141,HHIdata_corr!$U66,MATCH(HHIdata_corr!W$3,'6.Indic_Percep'!$A$10:$AE$10,0)))=1,INDEX('6.Indic_Percep'!$A$10:$AE$141,HHIdata_corr!$U66,MATCH(HHIdata_corr!W$3,'6.Indic_Percep'!$A$10:$AE$10,0)),"")</f>
        <v>0.67895362663495828</v>
      </c>
      <c r="X66" s="2">
        <f>IF(COUNT(INDEX('6.Indic_Percep'!$A$10:$AE$141,HHIdata_corr!$U66,MATCH(HHIdata_corr!X$3,'6.Indic_Percep'!$A$10:$AE$10,0)))=1,INDEX('6.Indic_Percep'!$A$10:$AE$141,HHIdata_corr!$U66,MATCH(HHIdata_corr!X$3,'6.Indic_Percep'!$A$10:$AE$10,0)),"")</f>
        <v>0.90702947845804982</v>
      </c>
      <c r="Y66" s="2">
        <f>IF(COUNT(INDEX('6.Indic_Percep'!$A$10:$AE$141,HHIdata_corr!$U66,MATCH(HHIdata_corr!Y$3,'6.Indic_Percep'!$A$10:$AE$10,0)))=1,INDEX('6.Indic_Percep'!$A$10:$AE$141,HHIdata_corr!$U66,MATCH(HHIdata_corr!Y$3,'6.Indic_Percep'!$A$10:$AE$10,0)),"")</f>
        <v>0.17954815695600473</v>
      </c>
      <c r="Z66" s="2">
        <f>IF(COUNT(INDEX('6.Indic_Percep'!$A$10:$AH$141,HHIdata_corr!$U66,MATCH(HHIdata_corr!Z$3,'6.Indic_Percep'!$A$10:$AH$10,0)))=1,INDEX('6.Indic_Percep'!$A$10:$AH$141,HHIdata_corr!$U66,MATCH(HHIdata_corr!Z$3,'6.Indic_Percep'!$A$10:$AH$10,0)),"")</f>
        <v>0.48979591836734698</v>
      </c>
      <c r="AA66" s="2">
        <f>IF(COUNT(INDEX('6.Indic_Percep'!$A$10:$AH$141,HHIdata_corr!$U66,MATCH(HHIdata_corr!AA$3,'6.Indic_Percep'!$A$10:$AH$10,0)))=1,INDEX('6.Indic_Percep'!$A$10:$AH$141,HHIdata_corr!$U66,MATCH(HHIdata_corr!AA$3,'6.Indic_Percep'!$A$10:$AH$10,0)),"")</f>
        <v>0.56383179510408998</v>
      </c>
      <c r="AC66" s="30">
        <f>IF(COUNT(INDEX('5.Indic_LM'!$A$8:$AL$732,HHIdata_corr!$V66,MATCH(HHIdata_corr!AC$3,'5.Indic_LM'!$A$8:$AL$8,0)))=1,INDEX('5.Indic_LM'!$A$8:$AL$732,HHIdata_corr!$V66,MATCH(HHIdata_corr!AC$3,'5.Indic_LM'!$A$8:$AL$8,0))/100,"")</f>
        <v>2.6352183025297148E-2</v>
      </c>
      <c r="AD66" s="30">
        <f>IF(COUNT(INDEX('5.Indic_LM'!$A$8:$AL$732,HHIdata_corr!$V66,MATCH(HHIdata_corr!AD$3,'5.Indic_LM'!$A$8:$AL$8,0)))=1,INDEX('5.Indic_LM'!$A$8:$AL$732,HHIdata_corr!$V66,MATCH(HHIdata_corr!AD$3,'5.Indic_LM'!$A$8:$AL$8,0))/100,"")</f>
        <v>0.58943888146982926</v>
      </c>
      <c r="AE66" s="2">
        <f t="shared" si="3"/>
        <v>1</v>
      </c>
      <c r="AF66" s="2">
        <f t="shared" si="4"/>
        <v>1</v>
      </c>
    </row>
    <row r="67" spans="1:32" x14ac:dyDescent="0.2">
      <c r="A67" s="25" t="s">
        <v>191</v>
      </c>
      <c r="B67" s="26" t="s">
        <v>192</v>
      </c>
      <c r="C67" s="26" t="s">
        <v>168</v>
      </c>
      <c r="D67" s="26">
        <v>1559177</v>
      </c>
      <c r="E67" s="26" t="s">
        <v>193</v>
      </c>
      <c r="F67" s="26">
        <v>767486</v>
      </c>
      <c r="G67" s="27">
        <f>INDEX('0_Pivot &amp; Table 1 &amp; Table 2'!$A$70:$AM$765,MATCH($A67,'0_Pivot &amp; Table 1 &amp; Table 2'!$B$70:$B$765,0),MATCH(HHIdata_corr!G$1,'0_Pivot &amp; Table 1 &amp; Table 2'!$A$66:$AM$66,0))</f>
        <v>1211</v>
      </c>
      <c r="H67" s="27">
        <f>INDEX('0_Pivot &amp; Table 1 &amp; Table 2'!$A$70:$AM$765,MATCH($A67,'0_Pivot &amp; Table 1 &amp; Table 2'!$B$70:$B$765,0),MATCH(HHIdata_corr!H$1,'0_Pivot &amp; Table 1 &amp; Table 2'!$A$66:$AM$66,0))</f>
        <v>1424</v>
      </c>
      <c r="I67" s="27">
        <f>INDEX('0_Pivot &amp; Table 1 &amp; Table 2'!$A$70:$AM$765,MATCH($A67,'0_Pivot &amp; Table 1 &amp; Table 2'!$B$70:$B$765,0),MATCH(HHIdata_corr!I$1,'0_Pivot &amp; Table 1 &amp; Table 2'!$A$66:$AM$66,0))</f>
        <v>1368</v>
      </c>
      <c r="J67" s="27">
        <f>INDEX('0_Pivot &amp; Table 1 &amp; Table 2'!$A$70:$AM$765,MATCH($A67,'0_Pivot &amp; Table 1 &amp; Table 2'!$B$70:$B$765,0),MATCH(HHIdata_corr!J$1,'0_Pivot &amp; Table 1 &amp; Table 2'!$A$66:$AM$66,0))</f>
        <v>1657</v>
      </c>
      <c r="K67" s="27">
        <f>INDEX('0_Pivot &amp; Table 1 &amp; Table 2'!$A$70:$AM$765,MATCH($A67,'0_Pivot &amp; Table 1 &amp; Table 2'!$B$70:$B$765,0),MATCH(HHIdata_corr!K$1,'0_Pivot &amp; Table 1 &amp; Table 2'!$A$66:$AM$66,0))</f>
        <v>1831</v>
      </c>
      <c r="L67" s="27">
        <f>INDEX('0_Pivot &amp; Table 1 &amp; Table 2'!$A$70:$AM$765,MATCH($A67,'0_Pivot &amp; Table 1 &amp; Table 2'!$B$70:$B$765,0),MATCH(HHIdata_corr!L$1,'0_Pivot &amp; Table 1 &amp; Table 2'!$A$66:$AM$66,0))</f>
        <v>2180</v>
      </c>
      <c r="M67" s="27">
        <f>INDEX('0_Pivot &amp; Table 1 &amp; Table 2'!$A$70:$AM$765,MATCH($A67,'0_Pivot &amp; Table 1 &amp; Table 2'!$B$70:$B$765,0),MATCH(HHIdata_corr!M$1,'0_Pivot &amp; Table 1 &amp; Table 2'!$A$66:$AM$66,0))</f>
        <v>1359</v>
      </c>
      <c r="N67" s="27">
        <f>INDEX('0_Pivot &amp; Table 1 &amp; Table 2'!$A$70:$AM$765,MATCH($A67,'0_Pivot &amp; Table 1 &amp; Table 2'!$B$70:$B$765,0),MATCH(HHIdata_corr!N$1,'0_Pivot &amp; Table 1 &amp; Table 2'!$A$66:$AM$66,0))</f>
        <v>1385</v>
      </c>
      <c r="O67" s="28">
        <v>1456.5</v>
      </c>
      <c r="P67" s="29" t="s">
        <v>191</v>
      </c>
      <c r="Q67" s="29" t="s">
        <v>192</v>
      </c>
      <c r="R67" s="2">
        <f t="shared" si="0"/>
        <v>1415</v>
      </c>
      <c r="S67" s="2">
        <f t="shared" si="1"/>
        <v>1570</v>
      </c>
      <c r="T67" s="2" t="str">
        <f t="shared" si="2"/>
        <v/>
      </c>
      <c r="U67" s="2">
        <f>MATCH($Q67,'6.Indic_Percep'!$B$10:$B$141,0)</f>
        <v>23</v>
      </c>
      <c r="V67" s="2">
        <f>MATCH($P67,'5.Indic_LM'!$A$10:$A$732,0)</f>
        <v>61</v>
      </c>
      <c r="W67" s="2">
        <f>IF(COUNT(INDEX('6.Indic_Percep'!$A$10:$AE$141,HHIdata_corr!$U67,MATCH(HHIdata_corr!W$3,'6.Indic_Percep'!$A$10:$AE$10,0)))=1,INDEX('6.Indic_Percep'!$A$10:$AE$141,HHIdata_corr!$U67,MATCH(HHIdata_corr!W$3,'6.Indic_Percep'!$A$10:$AE$10,0)),"")</f>
        <v>0.75208581644815253</v>
      </c>
      <c r="X67" s="2">
        <f>IF(COUNT(INDEX('6.Indic_Percep'!$A$10:$AE$141,HHIdata_corr!$U67,MATCH(HHIdata_corr!X$3,'6.Indic_Percep'!$A$10:$AE$10,0)))=1,INDEX('6.Indic_Percep'!$A$10:$AE$141,HHIdata_corr!$U67,MATCH(HHIdata_corr!X$3,'6.Indic_Percep'!$A$10:$AE$10,0)),"")</f>
        <v>0.93600000000000005</v>
      </c>
      <c r="Y67" s="2">
        <f>IF(COUNT(INDEX('6.Indic_Percep'!$A$10:$AE$141,HHIdata_corr!$U67,MATCH(HHIdata_corr!Y$3,'6.Indic_Percep'!$A$10:$AE$10,0)))=1,INDEX('6.Indic_Percep'!$A$10:$AE$141,HHIdata_corr!$U67,MATCH(HHIdata_corr!Y$3,'6.Indic_Percep'!$A$10:$AE$10,0)),"")</f>
        <v>0.24910607866507745</v>
      </c>
      <c r="Z67" s="2">
        <f>IF(COUNT(INDEX('6.Indic_Percep'!$A$10:$AH$141,HHIdata_corr!$U67,MATCH(HHIdata_corr!Z$3,'6.Indic_Percep'!$A$10:$AH$10,0)))=1,INDEX('6.Indic_Percep'!$A$10:$AH$141,HHIdata_corr!$U67,MATCH(HHIdata_corr!Z$3,'6.Indic_Percep'!$A$10:$AH$10,0)),"")</f>
        <v>0.54400000000000004</v>
      </c>
      <c r="AA67" s="2">
        <f>IF(COUNT(INDEX('6.Indic_Percep'!$A$10:$AH$141,HHIdata_corr!$U67,MATCH(HHIdata_corr!AA$3,'6.Indic_Percep'!$A$10:$AH$10,0)))=1,INDEX('6.Indic_Percep'!$A$10:$AH$141,HHIdata_corr!$U67,MATCH(HHIdata_corr!AA$3,'6.Indic_Percep'!$A$10:$AH$10,0)),"")</f>
        <v>0.62029797377830753</v>
      </c>
      <c r="AC67" s="30">
        <f>IF(COUNT(INDEX('5.Indic_LM'!$A$8:$AL$732,HHIdata_corr!$V67,MATCH(HHIdata_corr!AC$3,'5.Indic_LM'!$A$8:$AL$8,0)))=1,INDEX('5.Indic_LM'!$A$8:$AL$732,HHIdata_corr!$V67,MATCH(HHIdata_corr!AC$3,'5.Indic_LM'!$A$8:$AL$8,0))/100,"")</f>
        <v>4.3676000679211499E-2</v>
      </c>
      <c r="AD67" s="30">
        <f>IF(COUNT(INDEX('5.Indic_LM'!$A$8:$AL$732,HHIdata_corr!$V67,MATCH(HHIdata_corr!AD$3,'5.Indic_LM'!$A$8:$AL$8,0)))=1,INDEX('5.Indic_LM'!$A$8:$AL$732,HHIdata_corr!$V67,MATCH(HHIdata_corr!AD$3,'5.Indic_LM'!$A$8:$AL$8,0))/100,"")</f>
        <v>0.5478567404022785</v>
      </c>
      <c r="AE67" s="2">
        <f t="shared" si="3"/>
        <v>1</v>
      </c>
      <c r="AF67" s="2">
        <f t="shared" si="4"/>
        <v>1</v>
      </c>
    </row>
    <row r="68" spans="1:32" x14ac:dyDescent="0.2">
      <c r="A68" s="25" t="s">
        <v>194</v>
      </c>
      <c r="B68" s="26" t="s">
        <v>195</v>
      </c>
      <c r="C68" s="26" t="s">
        <v>168</v>
      </c>
      <c r="D68" s="26">
        <v>1277050</v>
      </c>
      <c r="E68" s="26" t="s">
        <v>196</v>
      </c>
      <c r="F68" s="26">
        <v>632609</v>
      </c>
      <c r="G68" s="27">
        <f>INDEX('0_Pivot &amp; Table 1 &amp; Table 2'!$A$70:$AM$765,MATCH($A68,'0_Pivot &amp; Table 1 &amp; Table 2'!$B$70:$B$765,0),MATCH(HHIdata_corr!G$1,'0_Pivot &amp; Table 1 &amp; Table 2'!$A$66:$AM$66,0))</f>
        <v>1455</v>
      </c>
      <c r="H68" s="27">
        <f>INDEX('0_Pivot &amp; Table 1 &amp; Table 2'!$A$70:$AM$765,MATCH($A68,'0_Pivot &amp; Table 1 &amp; Table 2'!$B$70:$B$765,0),MATCH(HHIdata_corr!H$1,'0_Pivot &amp; Table 1 &amp; Table 2'!$A$66:$AM$66,0))</f>
        <v>1580</v>
      </c>
      <c r="I68" s="27">
        <f>INDEX('0_Pivot &amp; Table 1 &amp; Table 2'!$A$70:$AM$765,MATCH($A68,'0_Pivot &amp; Table 1 &amp; Table 2'!$B$70:$B$765,0),MATCH(HHIdata_corr!I$1,'0_Pivot &amp; Table 1 &amp; Table 2'!$A$66:$AM$66,0))</f>
        <v>1762</v>
      </c>
      <c r="J68" s="27">
        <f>INDEX('0_Pivot &amp; Table 1 &amp; Table 2'!$A$70:$AM$765,MATCH($A68,'0_Pivot &amp; Table 1 &amp; Table 2'!$B$70:$B$765,0),MATCH(HHIdata_corr!J$1,'0_Pivot &amp; Table 1 &amp; Table 2'!$A$66:$AM$66,0))</f>
        <v>2161</v>
      </c>
      <c r="K68" s="27">
        <f>INDEX('0_Pivot &amp; Table 1 &amp; Table 2'!$A$70:$AM$765,MATCH($A68,'0_Pivot &amp; Table 1 &amp; Table 2'!$B$70:$B$765,0),MATCH(HHIdata_corr!K$1,'0_Pivot &amp; Table 1 &amp; Table 2'!$A$66:$AM$66,0))</f>
        <v>2138</v>
      </c>
      <c r="L68" s="27">
        <f>INDEX('0_Pivot &amp; Table 1 &amp; Table 2'!$A$70:$AM$765,MATCH($A68,'0_Pivot &amp; Table 1 &amp; Table 2'!$B$70:$B$765,0),MATCH(HHIdata_corr!L$1,'0_Pivot &amp; Table 1 &amp; Table 2'!$A$66:$AM$66,0))</f>
        <v>2520</v>
      </c>
      <c r="M68" s="27">
        <f>INDEX('0_Pivot &amp; Table 1 &amp; Table 2'!$A$70:$AM$765,MATCH($A68,'0_Pivot &amp; Table 1 &amp; Table 2'!$B$70:$B$765,0),MATCH(HHIdata_corr!M$1,'0_Pivot &amp; Table 1 &amp; Table 2'!$A$66:$AM$66,0))</f>
        <v>1694</v>
      </c>
      <c r="N68" s="27">
        <f>INDEX('0_Pivot &amp; Table 1 &amp; Table 2'!$A$70:$AM$765,MATCH($A68,'0_Pivot &amp; Table 1 &amp; Table 2'!$B$70:$B$765,0),MATCH(HHIdata_corr!N$1,'0_Pivot &amp; Table 1 &amp; Table 2'!$A$66:$AM$66,0))</f>
        <v>1700</v>
      </c>
      <c r="O68" s="28">
        <v>1700.3</v>
      </c>
      <c r="P68" s="29" t="s">
        <v>194</v>
      </c>
      <c r="Q68" s="29" t="s">
        <v>195</v>
      </c>
      <c r="R68" s="2">
        <f t="shared" ref="R68:R131" si="5">IF(AVERAGE(G68:J68)&gt;0,AVERAGE(G68:J68))</f>
        <v>1739.5</v>
      </c>
      <c r="S68" s="2">
        <f t="shared" si="1"/>
        <v>1910.25</v>
      </c>
      <c r="T68" s="2" t="str">
        <f t="shared" si="2"/>
        <v/>
      </c>
      <c r="U68" s="2" t="e">
        <f>MATCH($Q68,'6.Indic_Percep'!$B$10:$B$141,0)</f>
        <v>#N/A</v>
      </c>
      <c r="V68" s="2">
        <f>MATCH($P68,'5.Indic_LM'!$A$10:$A$732,0)</f>
        <v>62</v>
      </c>
      <c r="W68" s="2" t="str">
        <f>IF(COUNT(INDEX('6.Indic_Percep'!$A$10:$AE$141,HHIdata_corr!$U68,MATCH(HHIdata_corr!W$3,'6.Indic_Percep'!$A$10:$AE$10,0)))=1,INDEX('6.Indic_Percep'!$A$10:$AE$141,HHIdata_corr!$U68,MATCH(HHIdata_corr!W$3,'6.Indic_Percep'!$A$10:$AE$10,0)),"")</f>
        <v/>
      </c>
      <c r="X68" s="2" t="str">
        <f>IF(COUNT(INDEX('6.Indic_Percep'!$A$10:$AE$141,HHIdata_corr!$U68,MATCH(HHIdata_corr!X$3,'6.Indic_Percep'!$A$10:$AE$10,0)))=1,INDEX('6.Indic_Percep'!$A$10:$AE$141,HHIdata_corr!$U68,MATCH(HHIdata_corr!X$3,'6.Indic_Percep'!$A$10:$AE$10,0)),"")</f>
        <v/>
      </c>
      <c r="Y68" s="2" t="str">
        <f>IF(COUNT(INDEX('6.Indic_Percep'!$A$10:$AE$141,HHIdata_corr!$U68,MATCH(HHIdata_corr!Y$3,'6.Indic_Percep'!$A$10:$AE$10,0)))=1,INDEX('6.Indic_Percep'!$A$10:$AE$141,HHIdata_corr!$U68,MATCH(HHIdata_corr!Y$3,'6.Indic_Percep'!$A$10:$AE$10,0)),"")</f>
        <v/>
      </c>
      <c r="Z68" s="2" t="str">
        <f>IF(COUNT(INDEX('6.Indic_Percep'!$A$10:$AH$141,HHIdata_corr!$U68,MATCH(HHIdata_corr!Z$3,'6.Indic_Percep'!$A$10:$AH$10,0)))=1,INDEX('6.Indic_Percep'!$A$10:$AH$141,HHIdata_corr!$U68,MATCH(HHIdata_corr!Z$3,'6.Indic_Percep'!$A$10:$AH$10,0)),"")</f>
        <v/>
      </c>
      <c r="AA68" s="2" t="str">
        <f>IF(COUNT(INDEX('6.Indic_Percep'!$A$10:$AH$141,HHIdata_corr!$U68,MATCH(HHIdata_corr!AA$3,'6.Indic_Percep'!$A$10:$AH$10,0)))=1,INDEX('6.Indic_Percep'!$A$10:$AH$141,HHIdata_corr!$U68,MATCH(HHIdata_corr!AA$3,'6.Indic_Percep'!$A$10:$AH$10,0)),"")</f>
        <v/>
      </c>
      <c r="AC68" s="30">
        <f>IF(COUNT(INDEX('5.Indic_LM'!$A$8:$AL$732,HHIdata_corr!$V68,MATCH(HHIdata_corr!AC$3,'5.Indic_LM'!$A$8:$AL$8,0)))=1,INDEX('5.Indic_LM'!$A$8:$AL$732,HHIdata_corr!$V68,MATCH(HHIdata_corr!AC$3,'5.Indic_LM'!$A$8:$AL$8,0))/100,"")</f>
        <v>3.8928597256707567E-2</v>
      </c>
      <c r="AD68" s="30">
        <f>IF(COUNT(INDEX('5.Indic_LM'!$A$8:$AL$732,HHIdata_corr!$V68,MATCH(HHIdata_corr!AD$3,'5.Indic_LM'!$A$8:$AL$8,0)))=1,INDEX('5.Indic_LM'!$A$8:$AL$732,HHIdata_corr!$V68,MATCH(HHIdata_corr!AD$3,'5.Indic_LM'!$A$8:$AL$8,0))/100,"")</f>
        <v>0.53720899223778418</v>
      </c>
      <c r="AE68" s="2">
        <f t="shared" si="3"/>
        <v>1</v>
      </c>
      <c r="AF68" s="2">
        <f t="shared" si="4"/>
        <v>1</v>
      </c>
    </row>
    <row r="69" spans="1:32" x14ac:dyDescent="0.2">
      <c r="A69" s="25" t="s">
        <v>197</v>
      </c>
      <c r="B69" s="26" t="s">
        <v>198</v>
      </c>
      <c r="C69" s="26" t="s">
        <v>168</v>
      </c>
      <c r="D69" s="26">
        <v>1314935</v>
      </c>
      <c r="E69" s="26" t="s">
        <v>199</v>
      </c>
      <c r="F69" s="26">
        <v>649531</v>
      </c>
      <c r="G69" s="27">
        <f>INDEX('0_Pivot &amp; Table 1 &amp; Table 2'!$A$70:$AM$765,MATCH($A69,'0_Pivot &amp; Table 1 &amp; Table 2'!$B$70:$B$765,0),MATCH(HHIdata_corr!G$1,'0_Pivot &amp; Table 1 &amp; Table 2'!$A$66:$AM$66,0))</f>
        <v>2440</v>
      </c>
      <c r="H69" s="27">
        <f>INDEX('0_Pivot &amp; Table 1 &amp; Table 2'!$A$70:$AM$765,MATCH($A69,'0_Pivot &amp; Table 1 &amp; Table 2'!$B$70:$B$765,0),MATCH(HHIdata_corr!H$1,'0_Pivot &amp; Table 1 &amp; Table 2'!$A$66:$AM$66,0))</f>
        <v>2084</v>
      </c>
      <c r="I69" s="27">
        <f>INDEX('0_Pivot &amp; Table 1 &amp; Table 2'!$A$70:$AM$765,MATCH($A69,'0_Pivot &amp; Table 1 &amp; Table 2'!$B$70:$B$765,0),MATCH(HHIdata_corr!I$1,'0_Pivot &amp; Table 1 &amp; Table 2'!$A$66:$AM$66,0))</f>
        <v>2442</v>
      </c>
      <c r="J69" s="27">
        <f>INDEX('0_Pivot &amp; Table 1 &amp; Table 2'!$A$70:$AM$765,MATCH($A69,'0_Pivot &amp; Table 1 &amp; Table 2'!$B$70:$B$765,0),MATCH(HHIdata_corr!J$1,'0_Pivot &amp; Table 1 &amp; Table 2'!$A$66:$AM$66,0))</f>
        <v>2744</v>
      </c>
      <c r="K69" s="27">
        <f>INDEX('0_Pivot &amp; Table 1 &amp; Table 2'!$A$70:$AM$765,MATCH($A69,'0_Pivot &amp; Table 1 &amp; Table 2'!$B$70:$B$765,0),MATCH(HHIdata_corr!K$1,'0_Pivot &amp; Table 1 &amp; Table 2'!$A$66:$AM$66,0))</f>
        <v>2635</v>
      </c>
      <c r="L69" s="27">
        <f>INDEX('0_Pivot &amp; Table 1 &amp; Table 2'!$A$70:$AM$765,MATCH($A69,'0_Pivot &amp; Table 1 &amp; Table 2'!$B$70:$B$765,0),MATCH(HHIdata_corr!L$1,'0_Pivot &amp; Table 1 &amp; Table 2'!$A$66:$AM$66,0))</f>
        <v>3477</v>
      </c>
      <c r="M69" s="27">
        <f>INDEX('0_Pivot &amp; Table 1 &amp; Table 2'!$A$70:$AM$765,MATCH($A69,'0_Pivot &amp; Table 1 &amp; Table 2'!$B$70:$B$765,0),MATCH(HHIdata_corr!M$1,'0_Pivot &amp; Table 1 &amp; Table 2'!$A$66:$AM$66,0))</f>
        <v>2262</v>
      </c>
      <c r="N69" s="27">
        <f>INDEX('0_Pivot &amp; Table 1 &amp; Table 2'!$A$70:$AM$765,MATCH($A69,'0_Pivot &amp; Table 1 &amp; Table 2'!$B$70:$B$765,0),MATCH(HHIdata_corr!N$1,'0_Pivot &amp; Table 1 &amp; Table 2'!$A$66:$AM$66,0))</f>
        <v>2263</v>
      </c>
      <c r="O69" s="28">
        <v>2437.1999999999998</v>
      </c>
      <c r="P69" s="29" t="s">
        <v>197</v>
      </c>
      <c r="Q69" s="29" t="s">
        <v>198</v>
      </c>
      <c r="R69" s="2">
        <f t="shared" si="5"/>
        <v>2427.5</v>
      </c>
      <c r="S69" s="2">
        <f t="shared" ref="S69:S132" si="6">IF(AVERAGE(K69:N69)&gt;0,AVERAGE(H69:K69))</f>
        <v>2476.25</v>
      </c>
      <c r="T69" s="2" t="str">
        <f t="shared" ref="T69:T132" si="7">IF(R69&gt;7500,1,"")</f>
        <v/>
      </c>
      <c r="U69" s="2" t="e">
        <f>MATCH($Q69,'6.Indic_Percep'!$B$10:$B$141,0)</f>
        <v>#N/A</v>
      </c>
      <c r="V69" s="2">
        <f>MATCH($P69,'5.Indic_LM'!$A$10:$A$732,0)</f>
        <v>63</v>
      </c>
      <c r="W69" s="2" t="str">
        <f>IF(COUNT(INDEX('6.Indic_Percep'!$A$10:$AE$141,HHIdata_corr!$U69,MATCH(HHIdata_corr!W$3,'6.Indic_Percep'!$A$10:$AE$10,0)))=1,INDEX('6.Indic_Percep'!$A$10:$AE$141,HHIdata_corr!$U69,MATCH(HHIdata_corr!W$3,'6.Indic_Percep'!$A$10:$AE$10,0)),"")</f>
        <v/>
      </c>
      <c r="X69" s="2" t="str">
        <f>IF(COUNT(INDEX('6.Indic_Percep'!$A$10:$AE$141,HHIdata_corr!$U69,MATCH(HHIdata_corr!X$3,'6.Indic_Percep'!$A$10:$AE$10,0)))=1,INDEX('6.Indic_Percep'!$A$10:$AE$141,HHIdata_corr!$U69,MATCH(HHIdata_corr!X$3,'6.Indic_Percep'!$A$10:$AE$10,0)),"")</f>
        <v/>
      </c>
      <c r="Y69" s="2" t="str">
        <f>IF(COUNT(INDEX('6.Indic_Percep'!$A$10:$AE$141,HHIdata_corr!$U69,MATCH(HHIdata_corr!Y$3,'6.Indic_Percep'!$A$10:$AE$10,0)))=1,INDEX('6.Indic_Percep'!$A$10:$AE$141,HHIdata_corr!$U69,MATCH(HHIdata_corr!Y$3,'6.Indic_Percep'!$A$10:$AE$10,0)),"")</f>
        <v/>
      </c>
      <c r="Z69" s="2" t="str">
        <f>IF(COUNT(INDEX('6.Indic_Percep'!$A$10:$AH$141,HHIdata_corr!$U69,MATCH(HHIdata_corr!Z$3,'6.Indic_Percep'!$A$10:$AH$10,0)))=1,INDEX('6.Indic_Percep'!$A$10:$AH$141,HHIdata_corr!$U69,MATCH(HHIdata_corr!Z$3,'6.Indic_Percep'!$A$10:$AH$10,0)),"")</f>
        <v/>
      </c>
      <c r="AA69" s="2" t="str">
        <f>IF(COUNT(INDEX('6.Indic_Percep'!$A$10:$AH$141,HHIdata_corr!$U69,MATCH(HHIdata_corr!AA$3,'6.Indic_Percep'!$A$10:$AH$10,0)))=1,INDEX('6.Indic_Percep'!$A$10:$AH$141,HHIdata_corr!$U69,MATCH(HHIdata_corr!AA$3,'6.Indic_Percep'!$A$10:$AH$10,0)),"")</f>
        <v/>
      </c>
      <c r="AC69" s="30">
        <f>IF(COUNT(INDEX('5.Indic_LM'!$A$8:$AL$732,HHIdata_corr!$V69,MATCH(HHIdata_corr!AC$3,'5.Indic_LM'!$A$8:$AL$8,0)))=1,INDEX('5.Indic_LM'!$A$8:$AL$732,HHIdata_corr!$V69,MATCH(HHIdata_corr!AC$3,'5.Indic_LM'!$A$8:$AL$8,0))/100,"")</f>
        <v>3.4616918093619949E-2</v>
      </c>
      <c r="AD69" s="30">
        <f>IF(COUNT(INDEX('5.Indic_LM'!$A$8:$AL$732,HHIdata_corr!$V69,MATCH(HHIdata_corr!AD$3,'5.Indic_LM'!$A$8:$AL$8,0)))=1,INDEX('5.Indic_LM'!$A$8:$AL$732,HHIdata_corr!$V69,MATCH(HHIdata_corr!AD$3,'5.Indic_LM'!$A$8:$AL$8,0))/100,"")</f>
        <v>0.54153067287220868</v>
      </c>
      <c r="AE69" s="2">
        <f t="shared" ref="AE69:AE132" si="8">ROUNDDOWN(COUNT($R69,AC69)/2,0)</f>
        <v>1</v>
      </c>
      <c r="AF69" s="2">
        <f t="shared" ref="AF69:AF132" si="9">ROUNDDOWN(COUNT(R69,AD69)/2,0)</f>
        <v>1</v>
      </c>
    </row>
    <row r="70" spans="1:32" x14ac:dyDescent="0.2">
      <c r="A70" s="25" t="s">
        <v>200</v>
      </c>
      <c r="B70" s="26" t="s">
        <v>201</v>
      </c>
      <c r="C70" s="26" t="s">
        <v>168</v>
      </c>
      <c r="D70" s="26">
        <v>1353032</v>
      </c>
      <c r="E70" s="26" t="s">
        <v>202</v>
      </c>
      <c r="F70" s="26">
        <v>713963</v>
      </c>
      <c r="G70" s="27">
        <f>INDEX('0_Pivot &amp; Table 1 &amp; Table 2'!$A$70:$AM$765,MATCH($A70,'0_Pivot &amp; Table 1 &amp; Table 2'!$B$70:$B$765,0),MATCH(HHIdata_corr!G$1,'0_Pivot &amp; Table 1 &amp; Table 2'!$A$66:$AM$66,0))</f>
        <v>1593</v>
      </c>
      <c r="H70" s="27">
        <f>INDEX('0_Pivot &amp; Table 1 &amp; Table 2'!$A$70:$AM$765,MATCH($A70,'0_Pivot &amp; Table 1 &amp; Table 2'!$B$70:$B$765,0),MATCH(HHIdata_corr!H$1,'0_Pivot &amp; Table 1 &amp; Table 2'!$A$66:$AM$66,0))</f>
        <v>1890</v>
      </c>
      <c r="I70" s="27">
        <f>INDEX('0_Pivot &amp; Table 1 &amp; Table 2'!$A$70:$AM$765,MATCH($A70,'0_Pivot &amp; Table 1 &amp; Table 2'!$B$70:$B$765,0),MATCH(HHIdata_corr!I$1,'0_Pivot &amp; Table 1 &amp; Table 2'!$A$66:$AM$66,0))</f>
        <v>1865</v>
      </c>
      <c r="J70" s="27">
        <f>INDEX('0_Pivot &amp; Table 1 &amp; Table 2'!$A$70:$AM$765,MATCH($A70,'0_Pivot &amp; Table 1 &amp; Table 2'!$B$70:$B$765,0),MATCH(HHIdata_corr!J$1,'0_Pivot &amp; Table 1 &amp; Table 2'!$A$66:$AM$66,0))</f>
        <v>2349</v>
      </c>
      <c r="K70" s="27">
        <f>INDEX('0_Pivot &amp; Table 1 &amp; Table 2'!$A$70:$AM$765,MATCH($A70,'0_Pivot &amp; Table 1 &amp; Table 2'!$B$70:$B$765,0),MATCH(HHIdata_corr!K$1,'0_Pivot &amp; Table 1 &amp; Table 2'!$A$66:$AM$66,0))</f>
        <v>2524</v>
      </c>
      <c r="L70" s="27">
        <f>INDEX('0_Pivot &amp; Table 1 &amp; Table 2'!$A$70:$AM$765,MATCH($A70,'0_Pivot &amp; Table 1 &amp; Table 2'!$B$70:$B$765,0),MATCH(HHIdata_corr!L$1,'0_Pivot &amp; Table 1 &amp; Table 2'!$A$66:$AM$66,0))</f>
        <v>2338</v>
      </c>
      <c r="M70" s="27">
        <f>INDEX('0_Pivot &amp; Table 1 &amp; Table 2'!$A$70:$AM$765,MATCH($A70,'0_Pivot &amp; Table 1 &amp; Table 2'!$B$70:$B$765,0),MATCH(HHIdata_corr!M$1,'0_Pivot &amp; Table 1 &amp; Table 2'!$A$66:$AM$66,0))</f>
        <v>1811</v>
      </c>
      <c r="N70" s="27">
        <f>INDEX('0_Pivot &amp; Table 1 &amp; Table 2'!$A$70:$AM$765,MATCH($A70,'0_Pivot &amp; Table 1 &amp; Table 2'!$B$70:$B$765,0),MATCH(HHIdata_corr!N$1,'0_Pivot &amp; Table 1 &amp; Table 2'!$A$66:$AM$66,0))</f>
        <v>1826</v>
      </c>
      <c r="O70" s="28">
        <v>1902.8</v>
      </c>
      <c r="P70" s="29" t="s">
        <v>200</v>
      </c>
      <c r="Q70" s="29" t="s">
        <v>201</v>
      </c>
      <c r="R70" s="2">
        <f t="shared" si="5"/>
        <v>1924.25</v>
      </c>
      <c r="S70" s="2">
        <f t="shared" si="6"/>
        <v>2157</v>
      </c>
      <c r="T70" s="2" t="str">
        <f t="shared" si="7"/>
        <v/>
      </c>
      <c r="U70" s="2">
        <f>MATCH($Q70,'6.Indic_Percep'!$B$10:$B$141,0)</f>
        <v>24</v>
      </c>
      <c r="V70" s="2">
        <f>MATCH($P70,'5.Indic_LM'!$A$10:$A$732,0)</f>
        <v>64</v>
      </c>
      <c r="W70" s="2">
        <f>IF(COUNT(INDEX('6.Indic_Percep'!$A$10:$AE$141,HHIdata_corr!$U70,MATCH(HHIdata_corr!W$3,'6.Indic_Percep'!$A$10:$AE$10,0)))=1,INDEX('6.Indic_Percep'!$A$10:$AE$141,HHIdata_corr!$U70,MATCH(HHIdata_corr!W$3,'6.Indic_Percep'!$A$10:$AE$10,0)),"")</f>
        <v>0.69061413673232908</v>
      </c>
      <c r="X70" s="2">
        <f>IF(COUNT(INDEX('6.Indic_Percep'!$A$10:$AE$141,HHIdata_corr!$U70,MATCH(HHIdata_corr!X$3,'6.Indic_Percep'!$A$10:$AE$10,0)))=1,INDEX('6.Indic_Percep'!$A$10:$AE$141,HHIdata_corr!$U70,MATCH(HHIdata_corr!X$3,'6.Indic_Percep'!$A$10:$AE$10,0)),"")</f>
        <v>0.92727272727272736</v>
      </c>
      <c r="Y70" s="2">
        <f>IF(COUNT(INDEX('6.Indic_Percep'!$A$10:$AE$141,HHIdata_corr!$U70,MATCH(HHIdata_corr!Y$3,'6.Indic_Percep'!$A$10:$AE$10,0)))=1,INDEX('6.Indic_Percep'!$A$10:$AE$141,HHIdata_corr!$U70,MATCH(HHIdata_corr!Y$3,'6.Indic_Percep'!$A$10:$AE$10,0)),"")</f>
        <v>0.17844727694090384</v>
      </c>
      <c r="Z70" s="2">
        <f>IF(COUNT(INDEX('6.Indic_Percep'!$A$10:$AH$141,HHIdata_corr!$U70,MATCH(HHIdata_corr!Z$3,'6.Indic_Percep'!$A$10:$AH$10,0)))=1,INDEX('6.Indic_Percep'!$A$10:$AH$141,HHIdata_corr!$U70,MATCH(HHIdata_corr!Z$3,'6.Indic_Percep'!$A$10:$AH$10,0)),"")</f>
        <v>0.55795454545454559</v>
      </c>
      <c r="AA70" s="2">
        <f>IF(COUNT(INDEX('6.Indic_Percep'!$A$10:$AH$141,HHIdata_corr!$U70,MATCH(HHIdata_corr!AA$3,'6.Indic_Percep'!$A$10:$AH$10,0)))=1,INDEX('6.Indic_Percep'!$A$10:$AH$141,HHIdata_corr!$U70,MATCH(HHIdata_corr!AA$3,'6.Indic_Percep'!$A$10:$AH$10,0)),"")</f>
        <v>0.58857217160012643</v>
      </c>
      <c r="AC70" s="30">
        <f>IF(COUNT(INDEX('5.Indic_LM'!$A$8:$AL$732,HHIdata_corr!$V70,MATCH(HHIdata_corr!AC$3,'5.Indic_LM'!$A$8:$AL$8,0)))=1,INDEX('5.Indic_LM'!$A$8:$AL$732,HHIdata_corr!$V70,MATCH(HHIdata_corr!AC$3,'5.Indic_LM'!$A$8:$AL$8,0))/100,"")</f>
        <v>3.4128505917557291E-2</v>
      </c>
      <c r="AD70" s="30">
        <f>IF(COUNT(INDEX('5.Indic_LM'!$A$8:$AL$732,HHIdata_corr!$V70,MATCH(HHIdata_corr!AD$3,'5.Indic_LM'!$A$8:$AL$8,0)))=1,INDEX('5.Indic_LM'!$A$8:$AL$732,HHIdata_corr!$V70,MATCH(HHIdata_corr!AD$3,'5.Indic_LM'!$A$8:$AL$8,0))/100,"")</f>
        <v>0.53380560504197694</v>
      </c>
      <c r="AE70" s="2">
        <f t="shared" si="8"/>
        <v>1</v>
      </c>
      <c r="AF70" s="2">
        <f t="shared" si="9"/>
        <v>1</v>
      </c>
    </row>
    <row r="71" spans="1:32" x14ac:dyDescent="0.2">
      <c r="A71" s="25" t="s">
        <v>203</v>
      </c>
      <c r="B71" s="26" t="s">
        <v>204</v>
      </c>
      <c r="C71" s="26" t="s">
        <v>168</v>
      </c>
      <c r="D71" s="26">
        <v>334195</v>
      </c>
      <c r="E71" s="26" t="s">
        <v>205</v>
      </c>
      <c r="F71" s="26">
        <v>164149</v>
      </c>
      <c r="G71" s="27">
        <f>INDEX('0_Pivot &amp; Table 1 &amp; Table 2'!$A$70:$AM$765,MATCH($A71,'0_Pivot &amp; Table 1 &amp; Table 2'!$B$70:$B$765,0),MATCH(HHIdata_corr!G$1,'0_Pivot &amp; Table 1 &amp; Table 2'!$A$66:$AM$66,0))</f>
        <v>2214</v>
      </c>
      <c r="H71" s="27">
        <f>INDEX('0_Pivot &amp; Table 1 &amp; Table 2'!$A$70:$AM$765,MATCH($A71,'0_Pivot &amp; Table 1 &amp; Table 2'!$B$70:$B$765,0),MATCH(HHIdata_corr!H$1,'0_Pivot &amp; Table 1 &amp; Table 2'!$A$66:$AM$66,0))</f>
        <v>2616</v>
      </c>
      <c r="I71" s="27">
        <f>INDEX('0_Pivot &amp; Table 1 &amp; Table 2'!$A$70:$AM$765,MATCH($A71,'0_Pivot &amp; Table 1 &amp; Table 2'!$B$70:$B$765,0),MATCH(HHIdata_corr!I$1,'0_Pivot &amp; Table 1 &amp; Table 2'!$A$66:$AM$66,0))</f>
        <v>2402</v>
      </c>
      <c r="J71" s="27">
        <f>INDEX('0_Pivot &amp; Table 1 &amp; Table 2'!$A$70:$AM$765,MATCH($A71,'0_Pivot &amp; Table 1 &amp; Table 2'!$B$70:$B$765,0),MATCH(HHIdata_corr!J$1,'0_Pivot &amp; Table 1 &amp; Table 2'!$A$66:$AM$66,0))</f>
        <v>3037</v>
      </c>
      <c r="K71" s="27">
        <f>INDEX('0_Pivot &amp; Table 1 &amp; Table 2'!$A$70:$AM$765,MATCH($A71,'0_Pivot &amp; Table 1 &amp; Table 2'!$B$70:$B$765,0),MATCH(HHIdata_corr!K$1,'0_Pivot &amp; Table 1 &amp; Table 2'!$A$66:$AM$66,0))</f>
        <v>2841</v>
      </c>
      <c r="L71" s="27">
        <f>INDEX('0_Pivot &amp; Table 1 &amp; Table 2'!$A$70:$AM$765,MATCH($A71,'0_Pivot &amp; Table 1 &amp; Table 2'!$B$70:$B$765,0),MATCH(HHIdata_corr!L$1,'0_Pivot &amp; Table 1 &amp; Table 2'!$A$66:$AM$66,0))</f>
        <v>3104</v>
      </c>
      <c r="M71" s="27">
        <f>INDEX('0_Pivot &amp; Table 1 &amp; Table 2'!$A$70:$AM$765,MATCH($A71,'0_Pivot &amp; Table 1 &amp; Table 2'!$B$70:$B$765,0),MATCH(HHIdata_corr!M$1,'0_Pivot &amp; Table 1 &amp; Table 2'!$A$66:$AM$66,0))</f>
        <v>2120</v>
      </c>
      <c r="N71" s="27">
        <f>INDEX('0_Pivot &amp; Table 1 &amp; Table 2'!$A$70:$AM$765,MATCH($A71,'0_Pivot &amp; Table 1 &amp; Table 2'!$B$70:$B$765,0),MATCH(HHIdata_corr!N$1,'0_Pivot &amp; Table 1 &amp; Table 2'!$A$66:$AM$66,0))</f>
        <v>2336</v>
      </c>
      <c r="O71" s="28">
        <v>2536.6</v>
      </c>
      <c r="P71" s="29" t="s">
        <v>203</v>
      </c>
      <c r="Q71" s="29" t="s">
        <v>204</v>
      </c>
      <c r="R71" s="2">
        <f t="shared" si="5"/>
        <v>2567.25</v>
      </c>
      <c r="S71" s="2">
        <f t="shared" si="6"/>
        <v>2724</v>
      </c>
      <c r="T71" s="2" t="str">
        <f t="shared" si="7"/>
        <v/>
      </c>
      <c r="U71" s="2" t="e">
        <f>MATCH($Q71,'6.Indic_Percep'!$B$10:$B$141,0)</f>
        <v>#N/A</v>
      </c>
      <c r="V71" s="2">
        <f>MATCH($P71,'5.Indic_LM'!$A$10:$A$732,0)</f>
        <v>65</v>
      </c>
      <c r="W71" s="2" t="str">
        <f>IF(COUNT(INDEX('6.Indic_Percep'!$A$10:$AE$141,HHIdata_corr!$U71,MATCH(HHIdata_corr!W$3,'6.Indic_Percep'!$A$10:$AE$10,0)))=1,INDEX('6.Indic_Percep'!$A$10:$AE$141,HHIdata_corr!$U71,MATCH(HHIdata_corr!W$3,'6.Indic_Percep'!$A$10:$AE$10,0)),"")</f>
        <v/>
      </c>
      <c r="X71" s="2" t="str">
        <f>IF(COUNT(INDEX('6.Indic_Percep'!$A$10:$AE$141,HHIdata_corr!$U71,MATCH(HHIdata_corr!X$3,'6.Indic_Percep'!$A$10:$AE$10,0)))=1,INDEX('6.Indic_Percep'!$A$10:$AE$141,HHIdata_corr!$U71,MATCH(HHIdata_corr!X$3,'6.Indic_Percep'!$A$10:$AE$10,0)),"")</f>
        <v/>
      </c>
      <c r="Y71" s="2" t="str">
        <f>IF(COUNT(INDEX('6.Indic_Percep'!$A$10:$AE$141,HHIdata_corr!$U71,MATCH(HHIdata_corr!Y$3,'6.Indic_Percep'!$A$10:$AE$10,0)))=1,INDEX('6.Indic_Percep'!$A$10:$AE$141,HHIdata_corr!$U71,MATCH(HHIdata_corr!Y$3,'6.Indic_Percep'!$A$10:$AE$10,0)),"")</f>
        <v/>
      </c>
      <c r="Z71" s="2" t="str">
        <f>IF(COUNT(INDEX('6.Indic_Percep'!$A$10:$AH$141,HHIdata_corr!$U71,MATCH(HHIdata_corr!Z$3,'6.Indic_Percep'!$A$10:$AH$10,0)))=1,INDEX('6.Indic_Percep'!$A$10:$AH$141,HHIdata_corr!$U71,MATCH(HHIdata_corr!Z$3,'6.Indic_Percep'!$A$10:$AH$10,0)),"")</f>
        <v/>
      </c>
      <c r="AA71" s="2" t="str">
        <f>IF(COUNT(INDEX('6.Indic_Percep'!$A$10:$AH$141,HHIdata_corr!$U71,MATCH(HHIdata_corr!AA$3,'6.Indic_Percep'!$A$10:$AH$10,0)))=1,INDEX('6.Indic_Percep'!$A$10:$AH$141,HHIdata_corr!$U71,MATCH(HHIdata_corr!AA$3,'6.Indic_Percep'!$A$10:$AH$10,0)),"")</f>
        <v/>
      </c>
      <c r="AC71" s="30">
        <f>IF(COUNT(INDEX('5.Indic_LM'!$A$8:$AL$732,HHIdata_corr!$V71,MATCH(HHIdata_corr!AC$3,'5.Indic_LM'!$A$8:$AL$8,0)))=1,INDEX('5.Indic_LM'!$A$8:$AL$732,HHIdata_corr!$V71,MATCH(HHIdata_corr!AC$3,'5.Indic_LM'!$A$8:$AL$8,0))/100,"")</f>
        <v>4.1954887449559761E-2</v>
      </c>
      <c r="AD71" s="30">
        <f>IF(COUNT(INDEX('5.Indic_LM'!$A$8:$AL$732,HHIdata_corr!$V71,MATCH(HHIdata_corr!AD$3,'5.Indic_LM'!$A$8:$AL$8,0)))=1,INDEX('5.Indic_LM'!$A$8:$AL$732,HHIdata_corr!$V71,MATCH(HHIdata_corr!AD$3,'5.Indic_LM'!$A$8:$AL$8,0))/100,"")</f>
        <v>0.53709163996791531</v>
      </c>
      <c r="AE71" s="2">
        <f t="shared" si="8"/>
        <v>1</v>
      </c>
      <c r="AF71" s="2">
        <f t="shared" si="9"/>
        <v>1</v>
      </c>
    </row>
    <row r="72" spans="1:32" x14ac:dyDescent="0.2">
      <c r="A72" s="25" t="s">
        <v>206</v>
      </c>
      <c r="B72" s="26" t="s">
        <v>207</v>
      </c>
      <c r="C72" s="26" t="s">
        <v>168</v>
      </c>
      <c r="D72" s="26">
        <v>422577</v>
      </c>
      <c r="E72" s="26" t="s">
        <v>208</v>
      </c>
      <c r="F72" s="26">
        <v>201289</v>
      </c>
      <c r="G72" s="27">
        <f>INDEX('0_Pivot &amp; Table 1 &amp; Table 2'!$A$70:$AM$765,MATCH($A72,'0_Pivot &amp; Table 1 &amp; Table 2'!$B$70:$B$765,0),MATCH(HHIdata_corr!G$1,'0_Pivot &amp; Table 1 &amp; Table 2'!$A$66:$AM$66,0))</f>
        <v>3145</v>
      </c>
      <c r="H72" s="27">
        <f>INDEX('0_Pivot &amp; Table 1 &amp; Table 2'!$A$70:$AM$765,MATCH($A72,'0_Pivot &amp; Table 1 &amp; Table 2'!$B$70:$B$765,0),MATCH(HHIdata_corr!H$1,'0_Pivot &amp; Table 1 &amp; Table 2'!$A$66:$AM$66,0))</f>
        <v>3096</v>
      </c>
      <c r="I72" s="27">
        <f>INDEX('0_Pivot &amp; Table 1 &amp; Table 2'!$A$70:$AM$765,MATCH($A72,'0_Pivot &amp; Table 1 &amp; Table 2'!$B$70:$B$765,0),MATCH(HHIdata_corr!I$1,'0_Pivot &amp; Table 1 &amp; Table 2'!$A$66:$AM$66,0))</f>
        <v>3188</v>
      </c>
      <c r="J72" s="27">
        <f>INDEX('0_Pivot &amp; Table 1 &amp; Table 2'!$A$70:$AM$765,MATCH($A72,'0_Pivot &amp; Table 1 &amp; Table 2'!$B$70:$B$765,0),MATCH(HHIdata_corr!J$1,'0_Pivot &amp; Table 1 &amp; Table 2'!$A$66:$AM$66,0))</f>
        <v>3558</v>
      </c>
      <c r="K72" s="27">
        <f>INDEX('0_Pivot &amp; Table 1 &amp; Table 2'!$A$70:$AM$765,MATCH($A72,'0_Pivot &amp; Table 1 &amp; Table 2'!$B$70:$B$765,0),MATCH(HHIdata_corr!K$1,'0_Pivot &amp; Table 1 &amp; Table 2'!$A$66:$AM$66,0))</f>
        <v>3267</v>
      </c>
      <c r="L72" s="27">
        <f>INDEX('0_Pivot &amp; Table 1 &amp; Table 2'!$A$70:$AM$765,MATCH($A72,'0_Pivot &amp; Table 1 &amp; Table 2'!$B$70:$B$765,0),MATCH(HHIdata_corr!L$1,'0_Pivot &amp; Table 1 &amp; Table 2'!$A$66:$AM$66,0))</f>
        <v>3930</v>
      </c>
      <c r="M72" s="27">
        <f>INDEX('0_Pivot &amp; Table 1 &amp; Table 2'!$A$70:$AM$765,MATCH($A72,'0_Pivot &amp; Table 1 &amp; Table 2'!$B$70:$B$765,0),MATCH(HHIdata_corr!M$1,'0_Pivot &amp; Table 1 &amp; Table 2'!$A$66:$AM$66,0))</f>
        <v>2896</v>
      </c>
      <c r="N72" s="27">
        <f>INDEX('0_Pivot &amp; Table 1 &amp; Table 2'!$A$70:$AM$765,MATCH($A72,'0_Pivot &amp; Table 1 &amp; Table 2'!$B$70:$B$765,0),MATCH(HHIdata_corr!N$1,'0_Pivot &amp; Table 1 &amp; Table 2'!$A$66:$AM$66,0))</f>
        <v>2804</v>
      </c>
      <c r="O72" s="28">
        <v>3124.3</v>
      </c>
      <c r="P72" s="29" t="s">
        <v>206</v>
      </c>
      <c r="Q72" s="29" t="s">
        <v>207</v>
      </c>
      <c r="R72" s="2">
        <f t="shared" si="5"/>
        <v>3246.75</v>
      </c>
      <c r="S72" s="2">
        <f t="shared" si="6"/>
        <v>3277.25</v>
      </c>
      <c r="T72" s="2" t="str">
        <f t="shared" si="7"/>
        <v/>
      </c>
      <c r="U72" s="2" t="e">
        <f>MATCH($Q72,'6.Indic_Percep'!$B$10:$B$141,0)</f>
        <v>#N/A</v>
      </c>
      <c r="V72" s="2">
        <f>MATCH($P72,'5.Indic_LM'!$A$10:$A$732,0)</f>
        <v>66</v>
      </c>
      <c r="W72" s="2" t="str">
        <f>IF(COUNT(INDEX('6.Indic_Percep'!$A$10:$AE$141,HHIdata_corr!$U72,MATCH(HHIdata_corr!W$3,'6.Indic_Percep'!$A$10:$AE$10,0)))=1,INDEX('6.Indic_Percep'!$A$10:$AE$141,HHIdata_corr!$U72,MATCH(HHIdata_corr!W$3,'6.Indic_Percep'!$A$10:$AE$10,0)),"")</f>
        <v/>
      </c>
      <c r="X72" s="2" t="str">
        <f>IF(COUNT(INDEX('6.Indic_Percep'!$A$10:$AE$141,HHIdata_corr!$U72,MATCH(HHIdata_corr!X$3,'6.Indic_Percep'!$A$10:$AE$10,0)))=1,INDEX('6.Indic_Percep'!$A$10:$AE$141,HHIdata_corr!$U72,MATCH(HHIdata_corr!X$3,'6.Indic_Percep'!$A$10:$AE$10,0)),"")</f>
        <v/>
      </c>
      <c r="Y72" s="2" t="str">
        <f>IF(COUNT(INDEX('6.Indic_Percep'!$A$10:$AE$141,HHIdata_corr!$U72,MATCH(HHIdata_corr!Y$3,'6.Indic_Percep'!$A$10:$AE$10,0)))=1,INDEX('6.Indic_Percep'!$A$10:$AE$141,HHIdata_corr!$U72,MATCH(HHIdata_corr!Y$3,'6.Indic_Percep'!$A$10:$AE$10,0)),"")</f>
        <v/>
      </c>
      <c r="Z72" s="2" t="str">
        <f>IF(COUNT(INDEX('6.Indic_Percep'!$A$10:$AH$141,HHIdata_corr!$U72,MATCH(HHIdata_corr!Z$3,'6.Indic_Percep'!$A$10:$AH$10,0)))=1,INDEX('6.Indic_Percep'!$A$10:$AH$141,HHIdata_corr!$U72,MATCH(HHIdata_corr!Z$3,'6.Indic_Percep'!$A$10:$AH$10,0)),"")</f>
        <v/>
      </c>
      <c r="AA72" s="2" t="str">
        <f>IF(COUNT(INDEX('6.Indic_Percep'!$A$10:$AH$141,HHIdata_corr!$U72,MATCH(HHIdata_corr!AA$3,'6.Indic_Percep'!$A$10:$AH$10,0)))=1,INDEX('6.Indic_Percep'!$A$10:$AH$141,HHIdata_corr!$U72,MATCH(HHIdata_corr!AA$3,'6.Indic_Percep'!$A$10:$AH$10,0)),"")</f>
        <v/>
      </c>
      <c r="AC72" s="30">
        <f>IF(COUNT(INDEX('5.Indic_LM'!$A$8:$AL$732,HHIdata_corr!$V72,MATCH(HHIdata_corr!AC$3,'5.Indic_LM'!$A$8:$AL$8,0)))=1,INDEX('5.Indic_LM'!$A$8:$AL$732,HHIdata_corr!$V72,MATCH(HHIdata_corr!AC$3,'5.Indic_LM'!$A$8:$AL$8,0))/100,"")</f>
        <v>3.0595423012116877E-2</v>
      </c>
      <c r="AD72" s="30">
        <f>IF(COUNT(INDEX('5.Indic_LM'!$A$8:$AL$732,HHIdata_corr!$V72,MATCH(HHIdata_corr!AD$3,'5.Indic_LM'!$A$8:$AL$8,0)))=1,INDEX('5.Indic_LM'!$A$8:$AL$732,HHIdata_corr!$V72,MATCH(HHIdata_corr!AD$3,'5.Indic_LM'!$A$8:$AL$8,0))/100,"")</f>
        <v>0.58824202374632861</v>
      </c>
      <c r="AE72" s="2">
        <f t="shared" si="8"/>
        <v>1</v>
      </c>
      <c r="AF72" s="2">
        <f t="shared" si="9"/>
        <v>1</v>
      </c>
    </row>
    <row r="73" spans="1:32" x14ac:dyDescent="0.2">
      <c r="A73" s="25" t="s">
        <v>209</v>
      </c>
      <c r="B73" s="26" t="s">
        <v>210</v>
      </c>
      <c r="C73" s="26" t="s">
        <v>168</v>
      </c>
      <c r="D73" s="26">
        <v>498077</v>
      </c>
      <c r="E73" s="26" t="s">
        <v>211</v>
      </c>
      <c r="F73" s="26">
        <v>247794</v>
      </c>
      <c r="G73" s="27">
        <f>INDEX('0_Pivot &amp; Table 1 &amp; Table 2'!$A$70:$AM$765,MATCH($A73,'0_Pivot &amp; Table 1 &amp; Table 2'!$B$70:$B$765,0),MATCH(HHIdata_corr!G$1,'0_Pivot &amp; Table 1 &amp; Table 2'!$A$66:$AM$66,0))</f>
        <v>3183</v>
      </c>
      <c r="H73" s="27">
        <f>INDEX('0_Pivot &amp; Table 1 &amp; Table 2'!$A$70:$AM$765,MATCH($A73,'0_Pivot &amp; Table 1 &amp; Table 2'!$B$70:$B$765,0),MATCH(HHIdata_corr!H$1,'0_Pivot &amp; Table 1 &amp; Table 2'!$A$66:$AM$66,0))</f>
        <v>3277</v>
      </c>
      <c r="I73" s="27">
        <f>INDEX('0_Pivot &amp; Table 1 &amp; Table 2'!$A$70:$AM$765,MATCH($A73,'0_Pivot &amp; Table 1 &amp; Table 2'!$B$70:$B$765,0),MATCH(HHIdata_corr!I$1,'0_Pivot &amp; Table 1 &amp; Table 2'!$A$66:$AM$66,0))</f>
        <v>3407</v>
      </c>
      <c r="J73" s="27">
        <f>INDEX('0_Pivot &amp; Table 1 &amp; Table 2'!$A$70:$AM$765,MATCH($A73,'0_Pivot &amp; Table 1 &amp; Table 2'!$B$70:$B$765,0),MATCH(HHIdata_corr!J$1,'0_Pivot &amp; Table 1 &amp; Table 2'!$A$66:$AM$66,0))</f>
        <v>3931</v>
      </c>
      <c r="K73" s="27">
        <f>INDEX('0_Pivot &amp; Table 1 &amp; Table 2'!$A$70:$AM$765,MATCH($A73,'0_Pivot &amp; Table 1 &amp; Table 2'!$B$70:$B$765,0),MATCH(HHIdata_corr!K$1,'0_Pivot &amp; Table 1 &amp; Table 2'!$A$66:$AM$66,0))</f>
        <v>4129</v>
      </c>
      <c r="L73" s="27">
        <f>INDEX('0_Pivot &amp; Table 1 &amp; Table 2'!$A$70:$AM$765,MATCH($A73,'0_Pivot &amp; Table 1 &amp; Table 2'!$B$70:$B$765,0),MATCH(HHIdata_corr!L$1,'0_Pivot &amp; Table 1 &amp; Table 2'!$A$66:$AM$66,0))</f>
        <v>4541</v>
      </c>
      <c r="M73" s="27">
        <f>INDEX('0_Pivot &amp; Table 1 &amp; Table 2'!$A$70:$AM$765,MATCH($A73,'0_Pivot &amp; Table 1 &amp; Table 2'!$B$70:$B$765,0),MATCH(HHIdata_corr!M$1,'0_Pivot &amp; Table 1 &amp; Table 2'!$A$66:$AM$66,0))</f>
        <v>3350</v>
      </c>
      <c r="N73" s="27">
        <f>INDEX('0_Pivot &amp; Table 1 &amp; Table 2'!$A$70:$AM$765,MATCH($A73,'0_Pivot &amp; Table 1 &amp; Table 2'!$B$70:$B$765,0),MATCH(HHIdata_corr!N$1,'0_Pivot &amp; Table 1 &amp; Table 2'!$A$66:$AM$66,0))</f>
        <v>3597</v>
      </c>
      <c r="O73" s="28">
        <v>3577.2</v>
      </c>
      <c r="P73" s="29" t="s">
        <v>209</v>
      </c>
      <c r="Q73" s="29" t="s">
        <v>210</v>
      </c>
      <c r="R73" s="2">
        <f t="shared" si="5"/>
        <v>3449.5</v>
      </c>
      <c r="S73" s="2">
        <f t="shared" si="6"/>
        <v>3686</v>
      </c>
      <c r="T73" s="2" t="str">
        <f t="shared" si="7"/>
        <v/>
      </c>
      <c r="U73" s="2" t="e">
        <f>MATCH($Q73,'6.Indic_Percep'!$B$10:$B$141,0)</f>
        <v>#N/A</v>
      </c>
      <c r="V73" s="2">
        <f>MATCH($P73,'5.Indic_LM'!$A$10:$A$732,0)</f>
        <v>67</v>
      </c>
      <c r="W73" s="2" t="str">
        <f>IF(COUNT(INDEX('6.Indic_Percep'!$A$10:$AE$141,HHIdata_corr!$U73,MATCH(HHIdata_corr!W$3,'6.Indic_Percep'!$A$10:$AE$10,0)))=1,INDEX('6.Indic_Percep'!$A$10:$AE$141,HHIdata_corr!$U73,MATCH(HHIdata_corr!W$3,'6.Indic_Percep'!$A$10:$AE$10,0)),"")</f>
        <v/>
      </c>
      <c r="X73" s="2" t="str">
        <f>IF(COUNT(INDEX('6.Indic_Percep'!$A$10:$AE$141,HHIdata_corr!$U73,MATCH(HHIdata_corr!X$3,'6.Indic_Percep'!$A$10:$AE$10,0)))=1,INDEX('6.Indic_Percep'!$A$10:$AE$141,HHIdata_corr!$U73,MATCH(HHIdata_corr!X$3,'6.Indic_Percep'!$A$10:$AE$10,0)),"")</f>
        <v/>
      </c>
      <c r="Y73" s="2" t="str">
        <f>IF(COUNT(INDEX('6.Indic_Percep'!$A$10:$AE$141,HHIdata_corr!$U73,MATCH(HHIdata_corr!Y$3,'6.Indic_Percep'!$A$10:$AE$10,0)))=1,INDEX('6.Indic_Percep'!$A$10:$AE$141,HHIdata_corr!$U73,MATCH(HHIdata_corr!Y$3,'6.Indic_Percep'!$A$10:$AE$10,0)),"")</f>
        <v/>
      </c>
      <c r="Z73" s="2" t="str">
        <f>IF(COUNT(INDEX('6.Indic_Percep'!$A$10:$AH$141,HHIdata_corr!$U73,MATCH(HHIdata_corr!Z$3,'6.Indic_Percep'!$A$10:$AH$10,0)))=1,INDEX('6.Indic_Percep'!$A$10:$AH$141,HHIdata_corr!$U73,MATCH(HHIdata_corr!Z$3,'6.Indic_Percep'!$A$10:$AH$10,0)),"")</f>
        <v/>
      </c>
      <c r="AA73" s="2" t="str">
        <f>IF(COUNT(INDEX('6.Indic_Percep'!$A$10:$AH$141,HHIdata_corr!$U73,MATCH(HHIdata_corr!AA$3,'6.Indic_Percep'!$A$10:$AH$10,0)))=1,INDEX('6.Indic_Percep'!$A$10:$AH$141,HHIdata_corr!$U73,MATCH(HHIdata_corr!AA$3,'6.Indic_Percep'!$A$10:$AH$10,0)),"")</f>
        <v/>
      </c>
      <c r="AC73" s="30">
        <f>IF(COUNT(INDEX('5.Indic_LM'!$A$8:$AL$732,HHIdata_corr!$V73,MATCH(HHIdata_corr!AC$3,'5.Indic_LM'!$A$8:$AL$8,0)))=1,INDEX('5.Indic_LM'!$A$8:$AL$732,HHIdata_corr!$V73,MATCH(HHIdata_corr!AC$3,'5.Indic_LM'!$A$8:$AL$8,0))/100,"")</f>
        <v>4.0030703811780761E-2</v>
      </c>
      <c r="AD73" s="30">
        <f>IF(COUNT(INDEX('5.Indic_LM'!$A$8:$AL$732,HHIdata_corr!$V73,MATCH(HHIdata_corr!AD$3,'5.Indic_LM'!$A$8:$AL$8,0)))=1,INDEX('5.Indic_LM'!$A$8:$AL$732,HHIdata_corr!$V73,MATCH(HHIdata_corr!AD$3,'5.Indic_LM'!$A$8:$AL$8,0))/100,"")</f>
        <v>0.53911945854071608</v>
      </c>
      <c r="AE73" s="2">
        <f t="shared" si="8"/>
        <v>1</v>
      </c>
      <c r="AF73" s="2">
        <f t="shared" si="9"/>
        <v>1</v>
      </c>
    </row>
    <row r="74" spans="1:32" x14ac:dyDescent="0.2">
      <c r="A74" s="25" t="s">
        <v>212</v>
      </c>
      <c r="B74" s="26" t="s">
        <v>213</v>
      </c>
      <c r="C74" s="26" t="s">
        <v>168</v>
      </c>
      <c r="D74" s="26">
        <v>465634</v>
      </c>
      <c r="E74" s="26" t="s">
        <v>214</v>
      </c>
      <c r="F74" s="26">
        <v>234969</v>
      </c>
      <c r="G74" s="27">
        <f>INDEX('0_Pivot &amp; Table 1 &amp; Table 2'!$A$70:$AM$765,MATCH($A74,'0_Pivot &amp; Table 1 &amp; Table 2'!$B$70:$B$765,0),MATCH(HHIdata_corr!G$1,'0_Pivot &amp; Table 1 &amp; Table 2'!$A$66:$AM$66,0))</f>
        <v>3966</v>
      </c>
      <c r="H74" s="27">
        <f>INDEX('0_Pivot &amp; Table 1 &amp; Table 2'!$A$70:$AM$765,MATCH($A74,'0_Pivot &amp; Table 1 &amp; Table 2'!$B$70:$B$765,0),MATCH(HHIdata_corr!H$1,'0_Pivot &amp; Table 1 &amp; Table 2'!$A$66:$AM$66,0))</f>
        <v>4466</v>
      </c>
      <c r="I74" s="27">
        <f>INDEX('0_Pivot &amp; Table 1 &amp; Table 2'!$A$70:$AM$765,MATCH($A74,'0_Pivot &amp; Table 1 &amp; Table 2'!$B$70:$B$765,0),MATCH(HHIdata_corr!I$1,'0_Pivot &amp; Table 1 &amp; Table 2'!$A$66:$AM$66,0))</f>
        <v>4661</v>
      </c>
      <c r="J74" s="27">
        <f>INDEX('0_Pivot &amp; Table 1 &amp; Table 2'!$A$70:$AM$765,MATCH($A74,'0_Pivot &amp; Table 1 &amp; Table 2'!$B$70:$B$765,0),MATCH(HHIdata_corr!J$1,'0_Pivot &amp; Table 1 &amp; Table 2'!$A$66:$AM$66,0))</f>
        <v>5067</v>
      </c>
      <c r="K74" s="27">
        <f>INDEX('0_Pivot &amp; Table 1 &amp; Table 2'!$A$70:$AM$765,MATCH($A74,'0_Pivot &amp; Table 1 &amp; Table 2'!$B$70:$B$765,0),MATCH(HHIdata_corr!K$1,'0_Pivot &amp; Table 1 &amp; Table 2'!$A$66:$AM$66,0))</f>
        <v>5562</v>
      </c>
      <c r="L74" s="27">
        <f>INDEX('0_Pivot &amp; Table 1 &amp; Table 2'!$A$70:$AM$765,MATCH($A74,'0_Pivot &amp; Table 1 &amp; Table 2'!$B$70:$B$765,0),MATCH(HHIdata_corr!L$1,'0_Pivot &amp; Table 1 &amp; Table 2'!$A$66:$AM$66,0))</f>
        <v>6105</v>
      </c>
      <c r="M74" s="27">
        <f>INDEX('0_Pivot &amp; Table 1 &amp; Table 2'!$A$70:$AM$765,MATCH($A74,'0_Pivot &amp; Table 1 &amp; Table 2'!$B$70:$B$765,0),MATCH(HHIdata_corr!M$1,'0_Pivot &amp; Table 1 &amp; Table 2'!$A$66:$AM$66,0))</f>
        <v>4007</v>
      </c>
      <c r="N74" s="27">
        <f>INDEX('0_Pivot &amp; Table 1 &amp; Table 2'!$A$70:$AM$765,MATCH($A74,'0_Pivot &amp; Table 1 &amp; Table 2'!$B$70:$B$765,0),MATCH(HHIdata_corr!N$1,'0_Pivot &amp; Table 1 &amp; Table 2'!$A$66:$AM$66,0))</f>
        <v>4220</v>
      </c>
      <c r="O74" s="28">
        <v>4499.8</v>
      </c>
      <c r="P74" s="29" t="s">
        <v>212</v>
      </c>
      <c r="Q74" s="29" t="s">
        <v>213</v>
      </c>
      <c r="R74" s="2">
        <f t="shared" si="5"/>
        <v>4540</v>
      </c>
      <c r="S74" s="2">
        <f t="shared" si="6"/>
        <v>4939</v>
      </c>
      <c r="T74" s="2" t="str">
        <f t="shared" si="7"/>
        <v/>
      </c>
      <c r="U74" s="2" t="e">
        <f>MATCH($Q74,'6.Indic_Percep'!$B$10:$B$141,0)</f>
        <v>#N/A</v>
      </c>
      <c r="V74" s="2">
        <f>MATCH($P74,'5.Indic_LM'!$A$10:$A$732,0)</f>
        <v>68</v>
      </c>
      <c r="W74" s="2" t="str">
        <f>IF(COUNT(INDEX('6.Indic_Percep'!$A$10:$AE$141,HHIdata_corr!$U74,MATCH(HHIdata_corr!W$3,'6.Indic_Percep'!$A$10:$AE$10,0)))=1,INDEX('6.Indic_Percep'!$A$10:$AE$141,HHIdata_corr!$U74,MATCH(HHIdata_corr!W$3,'6.Indic_Percep'!$A$10:$AE$10,0)),"")</f>
        <v/>
      </c>
      <c r="X74" s="2" t="str">
        <f>IF(COUNT(INDEX('6.Indic_Percep'!$A$10:$AE$141,HHIdata_corr!$U74,MATCH(HHIdata_corr!X$3,'6.Indic_Percep'!$A$10:$AE$10,0)))=1,INDEX('6.Indic_Percep'!$A$10:$AE$141,HHIdata_corr!$U74,MATCH(HHIdata_corr!X$3,'6.Indic_Percep'!$A$10:$AE$10,0)),"")</f>
        <v/>
      </c>
      <c r="Y74" s="2" t="str">
        <f>IF(COUNT(INDEX('6.Indic_Percep'!$A$10:$AE$141,HHIdata_corr!$U74,MATCH(HHIdata_corr!Y$3,'6.Indic_Percep'!$A$10:$AE$10,0)))=1,INDEX('6.Indic_Percep'!$A$10:$AE$141,HHIdata_corr!$U74,MATCH(HHIdata_corr!Y$3,'6.Indic_Percep'!$A$10:$AE$10,0)),"")</f>
        <v/>
      </c>
      <c r="Z74" s="2" t="str">
        <f>IF(COUNT(INDEX('6.Indic_Percep'!$A$10:$AH$141,HHIdata_corr!$U74,MATCH(HHIdata_corr!Z$3,'6.Indic_Percep'!$A$10:$AH$10,0)))=1,INDEX('6.Indic_Percep'!$A$10:$AH$141,HHIdata_corr!$U74,MATCH(HHIdata_corr!Z$3,'6.Indic_Percep'!$A$10:$AH$10,0)),"")</f>
        <v/>
      </c>
      <c r="AA74" s="2" t="str">
        <f>IF(COUNT(INDEX('6.Indic_Percep'!$A$10:$AH$141,HHIdata_corr!$U74,MATCH(HHIdata_corr!AA$3,'6.Indic_Percep'!$A$10:$AH$10,0)))=1,INDEX('6.Indic_Percep'!$A$10:$AH$141,HHIdata_corr!$U74,MATCH(HHIdata_corr!AA$3,'6.Indic_Percep'!$A$10:$AH$10,0)),"")</f>
        <v/>
      </c>
      <c r="AC74" s="30">
        <f>IF(COUNT(INDEX('5.Indic_LM'!$A$8:$AL$732,HHIdata_corr!$V74,MATCH(HHIdata_corr!AC$3,'5.Indic_LM'!$A$8:$AL$8,0)))=1,INDEX('5.Indic_LM'!$A$8:$AL$732,HHIdata_corr!$V74,MATCH(HHIdata_corr!AC$3,'5.Indic_LM'!$A$8:$AL$8,0))/100,"")</f>
        <v>5.6202773127195231E-2</v>
      </c>
      <c r="AD74" s="30">
        <f>IF(COUNT(INDEX('5.Indic_LM'!$A$8:$AL$732,HHIdata_corr!$V74,MATCH(HHIdata_corr!AD$3,'5.Indic_LM'!$A$8:$AL$8,0)))=1,INDEX('5.Indic_LM'!$A$8:$AL$732,HHIdata_corr!$V74,MATCH(HHIdata_corr!AD$3,'5.Indic_LM'!$A$8:$AL$8,0))/100,"")</f>
        <v>0.50000347758695207</v>
      </c>
      <c r="AE74" s="2">
        <f t="shared" si="8"/>
        <v>1</v>
      </c>
      <c r="AF74" s="2">
        <f t="shared" si="9"/>
        <v>1</v>
      </c>
    </row>
    <row r="75" spans="1:32" x14ac:dyDescent="0.2">
      <c r="A75" s="25" t="s">
        <v>215</v>
      </c>
      <c r="B75" s="26" t="s">
        <v>216</v>
      </c>
      <c r="C75" s="26" t="s">
        <v>168</v>
      </c>
      <c r="D75" s="26">
        <v>458326</v>
      </c>
      <c r="E75" s="26" t="s">
        <v>217</v>
      </c>
      <c r="F75" s="26">
        <v>223108</v>
      </c>
      <c r="G75" s="27">
        <f>INDEX('0_Pivot &amp; Table 1 &amp; Table 2'!$A$70:$AM$765,MATCH($A75,'0_Pivot &amp; Table 1 &amp; Table 2'!$B$70:$B$765,0),MATCH(HHIdata_corr!G$1,'0_Pivot &amp; Table 1 &amp; Table 2'!$A$66:$AM$66,0))</f>
        <v>2840</v>
      </c>
      <c r="H75" s="27">
        <f>INDEX('0_Pivot &amp; Table 1 &amp; Table 2'!$A$70:$AM$765,MATCH($A75,'0_Pivot &amp; Table 1 &amp; Table 2'!$B$70:$B$765,0),MATCH(HHIdata_corr!H$1,'0_Pivot &amp; Table 1 &amp; Table 2'!$A$66:$AM$66,0))</f>
        <v>3262</v>
      </c>
      <c r="I75" s="27">
        <f>INDEX('0_Pivot &amp; Table 1 &amp; Table 2'!$A$70:$AM$765,MATCH($A75,'0_Pivot &amp; Table 1 &amp; Table 2'!$B$70:$B$765,0),MATCH(HHIdata_corr!I$1,'0_Pivot &amp; Table 1 &amp; Table 2'!$A$66:$AM$66,0))</f>
        <v>3125</v>
      </c>
      <c r="J75" s="27">
        <f>INDEX('0_Pivot &amp; Table 1 &amp; Table 2'!$A$70:$AM$765,MATCH($A75,'0_Pivot &amp; Table 1 &amp; Table 2'!$B$70:$B$765,0),MATCH(HHIdata_corr!J$1,'0_Pivot &amp; Table 1 &amp; Table 2'!$A$66:$AM$66,0))</f>
        <v>3548</v>
      </c>
      <c r="K75" s="27">
        <f>INDEX('0_Pivot &amp; Table 1 &amp; Table 2'!$A$70:$AM$765,MATCH($A75,'0_Pivot &amp; Table 1 &amp; Table 2'!$B$70:$B$765,0),MATCH(HHIdata_corr!K$1,'0_Pivot &amp; Table 1 &amp; Table 2'!$A$66:$AM$66,0))</f>
        <v>3593</v>
      </c>
      <c r="L75" s="27">
        <f>INDEX('0_Pivot &amp; Table 1 &amp; Table 2'!$A$70:$AM$765,MATCH($A75,'0_Pivot &amp; Table 1 &amp; Table 2'!$B$70:$B$765,0),MATCH(HHIdata_corr!L$1,'0_Pivot &amp; Table 1 &amp; Table 2'!$A$66:$AM$66,0))</f>
        <v>4056</v>
      </c>
      <c r="M75" s="27">
        <f>INDEX('0_Pivot &amp; Table 1 &amp; Table 2'!$A$70:$AM$765,MATCH($A75,'0_Pivot &amp; Table 1 &amp; Table 2'!$B$70:$B$765,0),MATCH(HHIdata_corr!M$1,'0_Pivot &amp; Table 1 &amp; Table 2'!$A$66:$AM$66,0))</f>
        <v>2537</v>
      </c>
      <c r="N75" s="27">
        <f>INDEX('0_Pivot &amp; Table 1 &amp; Table 2'!$A$70:$AM$765,MATCH($A75,'0_Pivot &amp; Table 1 &amp; Table 2'!$B$70:$B$765,0),MATCH(HHIdata_corr!N$1,'0_Pivot &amp; Table 1 &amp; Table 2'!$A$66:$AM$66,0))</f>
        <v>2755</v>
      </c>
      <c r="O75" s="28">
        <v>3053.3</v>
      </c>
      <c r="P75" s="29" t="s">
        <v>215</v>
      </c>
      <c r="Q75" s="29" t="s">
        <v>216</v>
      </c>
      <c r="R75" s="2">
        <f t="shared" si="5"/>
        <v>3193.75</v>
      </c>
      <c r="S75" s="2">
        <f t="shared" si="6"/>
        <v>3382</v>
      </c>
      <c r="T75" s="2" t="str">
        <f t="shared" si="7"/>
        <v/>
      </c>
      <c r="U75" s="2" t="e">
        <f>MATCH($Q75,'6.Indic_Percep'!$B$10:$B$141,0)</f>
        <v>#N/A</v>
      </c>
      <c r="V75" s="2">
        <f>MATCH($P75,'5.Indic_LM'!$A$10:$A$732,0)</f>
        <v>69</v>
      </c>
      <c r="W75" s="2" t="str">
        <f>IF(COUNT(INDEX('6.Indic_Percep'!$A$10:$AE$141,HHIdata_corr!$U75,MATCH(HHIdata_corr!W$3,'6.Indic_Percep'!$A$10:$AE$10,0)))=1,INDEX('6.Indic_Percep'!$A$10:$AE$141,HHIdata_corr!$U75,MATCH(HHIdata_corr!W$3,'6.Indic_Percep'!$A$10:$AE$10,0)),"")</f>
        <v/>
      </c>
      <c r="X75" s="2" t="str">
        <f>IF(COUNT(INDEX('6.Indic_Percep'!$A$10:$AE$141,HHIdata_corr!$U75,MATCH(HHIdata_corr!X$3,'6.Indic_Percep'!$A$10:$AE$10,0)))=1,INDEX('6.Indic_Percep'!$A$10:$AE$141,HHIdata_corr!$U75,MATCH(HHIdata_corr!X$3,'6.Indic_Percep'!$A$10:$AE$10,0)),"")</f>
        <v/>
      </c>
      <c r="Y75" s="2" t="str">
        <f>IF(COUNT(INDEX('6.Indic_Percep'!$A$10:$AE$141,HHIdata_corr!$U75,MATCH(HHIdata_corr!Y$3,'6.Indic_Percep'!$A$10:$AE$10,0)))=1,INDEX('6.Indic_Percep'!$A$10:$AE$141,HHIdata_corr!$U75,MATCH(HHIdata_corr!Y$3,'6.Indic_Percep'!$A$10:$AE$10,0)),"")</f>
        <v/>
      </c>
      <c r="Z75" s="2" t="str">
        <f>IF(COUNT(INDEX('6.Indic_Percep'!$A$10:$AH$141,HHIdata_corr!$U75,MATCH(HHIdata_corr!Z$3,'6.Indic_Percep'!$A$10:$AH$10,0)))=1,INDEX('6.Indic_Percep'!$A$10:$AH$141,HHIdata_corr!$U75,MATCH(HHIdata_corr!Z$3,'6.Indic_Percep'!$A$10:$AH$10,0)),"")</f>
        <v/>
      </c>
      <c r="AA75" s="2" t="str">
        <f>IF(COUNT(INDEX('6.Indic_Percep'!$A$10:$AH$141,HHIdata_corr!$U75,MATCH(HHIdata_corr!AA$3,'6.Indic_Percep'!$A$10:$AH$10,0)))=1,INDEX('6.Indic_Percep'!$A$10:$AH$141,HHIdata_corr!$U75,MATCH(HHIdata_corr!AA$3,'6.Indic_Percep'!$A$10:$AH$10,0)),"")</f>
        <v/>
      </c>
      <c r="AC75" s="30">
        <f>IF(COUNT(INDEX('5.Indic_LM'!$A$8:$AL$732,HHIdata_corr!$V75,MATCH(HHIdata_corr!AC$3,'5.Indic_LM'!$A$8:$AL$8,0)))=1,INDEX('5.Indic_LM'!$A$8:$AL$732,HHIdata_corr!$V75,MATCH(HHIdata_corr!AC$3,'5.Indic_LM'!$A$8:$AL$8,0))/100,"")</f>
        <v>5.0412842925978835E-2</v>
      </c>
      <c r="AD75" s="30">
        <f>IF(COUNT(INDEX('5.Indic_LM'!$A$8:$AL$732,HHIdata_corr!$V75,MATCH(HHIdata_corr!AD$3,'5.Indic_LM'!$A$8:$AL$8,0)))=1,INDEX('5.Indic_LM'!$A$8:$AL$732,HHIdata_corr!$V75,MATCH(HHIdata_corr!AD$3,'5.Indic_LM'!$A$8:$AL$8,0))/100,"")</f>
        <v>0.52999322017482264</v>
      </c>
      <c r="AE75" s="2">
        <f t="shared" si="8"/>
        <v>1</v>
      </c>
      <c r="AF75" s="2">
        <f t="shared" si="9"/>
        <v>1</v>
      </c>
    </row>
    <row r="76" spans="1:32" x14ac:dyDescent="0.2">
      <c r="A76" s="25" t="s">
        <v>218</v>
      </c>
      <c r="B76" s="26" t="s">
        <v>219</v>
      </c>
      <c r="C76" s="26" t="s">
        <v>168</v>
      </c>
      <c r="D76" s="26">
        <v>457722</v>
      </c>
      <c r="E76" s="26" t="s">
        <v>220</v>
      </c>
      <c r="F76" s="26">
        <v>236027</v>
      </c>
      <c r="G76" s="27">
        <f>INDEX('0_Pivot &amp; Table 1 &amp; Table 2'!$A$70:$AM$765,MATCH($A76,'0_Pivot &amp; Table 1 &amp; Table 2'!$B$70:$B$765,0),MATCH(HHIdata_corr!G$1,'0_Pivot &amp; Table 1 &amp; Table 2'!$A$66:$AM$66,0))</f>
        <v>3483</v>
      </c>
      <c r="H76" s="27">
        <f>INDEX('0_Pivot &amp; Table 1 &amp; Table 2'!$A$70:$AM$765,MATCH($A76,'0_Pivot &amp; Table 1 &amp; Table 2'!$B$70:$B$765,0),MATCH(HHIdata_corr!H$1,'0_Pivot &amp; Table 1 &amp; Table 2'!$A$66:$AM$66,0))</f>
        <v>3743</v>
      </c>
      <c r="I76" s="27">
        <f>INDEX('0_Pivot &amp; Table 1 &amp; Table 2'!$A$70:$AM$765,MATCH($A76,'0_Pivot &amp; Table 1 &amp; Table 2'!$B$70:$B$765,0),MATCH(HHIdata_corr!I$1,'0_Pivot &amp; Table 1 &amp; Table 2'!$A$66:$AM$66,0))</f>
        <v>3616</v>
      </c>
      <c r="J76" s="27">
        <f>INDEX('0_Pivot &amp; Table 1 &amp; Table 2'!$A$70:$AM$765,MATCH($A76,'0_Pivot &amp; Table 1 &amp; Table 2'!$B$70:$B$765,0),MATCH(HHIdata_corr!J$1,'0_Pivot &amp; Table 1 &amp; Table 2'!$A$66:$AM$66,0))</f>
        <v>4217</v>
      </c>
      <c r="K76" s="27">
        <f>INDEX('0_Pivot &amp; Table 1 &amp; Table 2'!$A$70:$AM$765,MATCH($A76,'0_Pivot &amp; Table 1 &amp; Table 2'!$B$70:$B$765,0),MATCH(HHIdata_corr!K$1,'0_Pivot &amp; Table 1 &amp; Table 2'!$A$66:$AM$66,0))</f>
        <v>4260</v>
      </c>
      <c r="L76" s="27">
        <f>INDEX('0_Pivot &amp; Table 1 &amp; Table 2'!$A$70:$AM$765,MATCH($A76,'0_Pivot &amp; Table 1 &amp; Table 2'!$B$70:$B$765,0),MATCH(HHIdata_corr!L$1,'0_Pivot &amp; Table 1 &amp; Table 2'!$A$66:$AM$66,0))</f>
        <v>4505</v>
      </c>
      <c r="M76" s="27">
        <f>INDEX('0_Pivot &amp; Table 1 &amp; Table 2'!$A$70:$AM$765,MATCH($A76,'0_Pivot &amp; Table 1 &amp; Table 2'!$B$70:$B$765,0),MATCH(HHIdata_corr!M$1,'0_Pivot &amp; Table 1 &amp; Table 2'!$A$66:$AM$66,0))</f>
        <v>3266</v>
      </c>
      <c r="N76" s="27">
        <f>INDEX('0_Pivot &amp; Table 1 &amp; Table 2'!$A$70:$AM$765,MATCH($A76,'0_Pivot &amp; Table 1 &amp; Table 2'!$B$70:$B$765,0),MATCH(HHIdata_corr!N$1,'0_Pivot &amp; Table 1 &amp; Table 2'!$A$66:$AM$66,0))</f>
        <v>3347</v>
      </c>
      <c r="O76" s="28">
        <v>3728.1</v>
      </c>
      <c r="P76" s="29" t="s">
        <v>218</v>
      </c>
      <c r="Q76" s="29" t="s">
        <v>219</v>
      </c>
      <c r="R76" s="2">
        <f t="shared" si="5"/>
        <v>3764.75</v>
      </c>
      <c r="S76" s="2">
        <f t="shared" si="6"/>
        <v>3959</v>
      </c>
      <c r="T76" s="2" t="str">
        <f t="shared" si="7"/>
        <v/>
      </c>
      <c r="U76" s="2">
        <f>MATCH($Q76,'6.Indic_Percep'!$B$10:$B$141,0)</f>
        <v>25</v>
      </c>
      <c r="V76" s="2">
        <f>MATCH($P76,'5.Indic_LM'!$A$10:$A$732,0)</f>
        <v>70</v>
      </c>
      <c r="W76" s="2">
        <f>IF(COUNT(INDEX('6.Indic_Percep'!$A$10:$AE$141,HHIdata_corr!$U76,MATCH(HHIdata_corr!W$3,'6.Indic_Percep'!$A$10:$AE$10,0)))=1,INDEX('6.Indic_Percep'!$A$10:$AE$141,HHIdata_corr!$U76,MATCH(HHIdata_corr!W$3,'6.Indic_Percep'!$A$10:$AE$10,0)),"")</f>
        <v>0.72435105067985173</v>
      </c>
      <c r="X76" s="2">
        <f>IF(COUNT(INDEX('6.Indic_Percep'!$A$10:$AE$141,HHIdata_corr!$U76,MATCH(HHIdata_corr!X$3,'6.Indic_Percep'!$A$10:$AE$10,0)))=1,INDEX('6.Indic_Percep'!$A$10:$AE$141,HHIdata_corr!$U76,MATCH(HHIdata_corr!X$3,'6.Indic_Percep'!$A$10:$AE$10,0)),"")</f>
        <v>0.93146067415730327</v>
      </c>
      <c r="Y76" s="2">
        <f>IF(COUNT(INDEX('6.Indic_Percep'!$A$10:$AE$141,HHIdata_corr!$U76,MATCH(HHIdata_corr!Y$3,'6.Indic_Percep'!$A$10:$AE$10,0)))=1,INDEX('6.Indic_Percep'!$A$10:$AE$141,HHIdata_corr!$U76,MATCH(HHIdata_corr!Y$3,'6.Indic_Percep'!$A$10:$AE$10,0)),"")</f>
        <v>0.20148331273176764</v>
      </c>
      <c r="Z76" s="2">
        <f>IF(COUNT(INDEX('6.Indic_Percep'!$A$10:$AH$141,HHIdata_corr!$U76,MATCH(HHIdata_corr!Z$3,'6.Indic_Percep'!$A$10:$AH$10,0)))=1,INDEX('6.Indic_Percep'!$A$10:$AH$141,HHIdata_corr!$U76,MATCH(HHIdata_corr!Z$3,'6.Indic_Percep'!$A$10:$AH$10,0)),"")</f>
        <v>0.54044943820224711</v>
      </c>
      <c r="AA76" s="2">
        <f>IF(COUNT(INDEX('6.Indic_Percep'!$A$10:$AH$141,HHIdata_corr!$U76,MATCH(HHIdata_corr!AA$3,'6.Indic_Percep'!$A$10:$AH$10,0)))=1,INDEX('6.Indic_Percep'!$A$10:$AH$141,HHIdata_corr!$U76,MATCH(HHIdata_corr!AA$3,'6.Indic_Percep'!$A$10:$AH$10,0)),"")</f>
        <v>0.59943611894279247</v>
      </c>
      <c r="AC76" s="30">
        <f>IF(COUNT(INDEX('5.Indic_LM'!$A$8:$AL$732,HHIdata_corr!$V76,MATCH(HHIdata_corr!AC$3,'5.Indic_LM'!$A$8:$AL$8,0)))=1,INDEX('5.Indic_LM'!$A$8:$AL$732,HHIdata_corr!$V76,MATCH(HHIdata_corr!AC$3,'5.Indic_LM'!$A$8:$AL$8,0))/100,"")</f>
        <v>4.1069247432640052E-2</v>
      </c>
      <c r="AD76" s="30">
        <f>IF(COUNT(INDEX('5.Indic_LM'!$A$8:$AL$732,HHIdata_corr!$V76,MATCH(HHIdata_corr!AD$3,'5.Indic_LM'!$A$8:$AL$8,0)))=1,INDEX('5.Indic_LM'!$A$8:$AL$732,HHIdata_corr!$V76,MATCH(HHIdata_corr!AD$3,'5.Indic_LM'!$A$8:$AL$8,0))/100,"")</f>
        <v>0.5517679779034681</v>
      </c>
      <c r="AE76" s="2">
        <f t="shared" si="8"/>
        <v>1</v>
      </c>
      <c r="AF76" s="2">
        <f t="shared" si="9"/>
        <v>1</v>
      </c>
    </row>
    <row r="77" spans="1:32" x14ac:dyDescent="0.2">
      <c r="A77" s="25" t="s">
        <v>221</v>
      </c>
      <c r="B77" s="26" t="s">
        <v>222</v>
      </c>
      <c r="C77" s="26" t="s">
        <v>168</v>
      </c>
      <c r="D77" s="26">
        <v>260926</v>
      </c>
      <c r="E77" s="26" t="s">
        <v>223</v>
      </c>
      <c r="F77" s="26">
        <v>110614</v>
      </c>
      <c r="G77" s="27">
        <f>INDEX('0_Pivot &amp; Table 1 &amp; Table 2'!$A$70:$AM$765,MATCH($A77,'0_Pivot &amp; Table 1 &amp; Table 2'!$B$70:$B$765,0),MATCH(HHIdata_corr!G$1,'0_Pivot &amp; Table 1 &amp; Table 2'!$A$66:$AM$66,0))</f>
        <v>3274</v>
      </c>
      <c r="H77" s="27">
        <f>INDEX('0_Pivot &amp; Table 1 &amp; Table 2'!$A$70:$AM$765,MATCH($A77,'0_Pivot &amp; Table 1 &amp; Table 2'!$B$70:$B$765,0),MATCH(HHIdata_corr!H$1,'0_Pivot &amp; Table 1 &amp; Table 2'!$A$66:$AM$66,0))</f>
        <v>3207</v>
      </c>
      <c r="I77" s="27">
        <f>INDEX('0_Pivot &amp; Table 1 &amp; Table 2'!$A$70:$AM$765,MATCH($A77,'0_Pivot &amp; Table 1 &amp; Table 2'!$B$70:$B$765,0),MATCH(HHIdata_corr!I$1,'0_Pivot &amp; Table 1 &amp; Table 2'!$A$66:$AM$66,0))</f>
        <v>3546</v>
      </c>
      <c r="J77" s="27">
        <f>INDEX('0_Pivot &amp; Table 1 &amp; Table 2'!$A$70:$AM$765,MATCH($A77,'0_Pivot &amp; Table 1 &amp; Table 2'!$B$70:$B$765,0),MATCH(HHIdata_corr!J$1,'0_Pivot &amp; Table 1 &amp; Table 2'!$A$66:$AM$66,0))</f>
        <v>4357</v>
      </c>
      <c r="K77" s="27">
        <f>INDEX('0_Pivot &amp; Table 1 &amp; Table 2'!$A$70:$AM$765,MATCH($A77,'0_Pivot &amp; Table 1 &amp; Table 2'!$B$70:$B$765,0),MATCH(HHIdata_corr!K$1,'0_Pivot &amp; Table 1 &amp; Table 2'!$A$66:$AM$66,0))</f>
        <v>4115</v>
      </c>
      <c r="L77" s="27">
        <f>INDEX('0_Pivot &amp; Table 1 &amp; Table 2'!$A$70:$AM$765,MATCH($A77,'0_Pivot &amp; Table 1 &amp; Table 2'!$B$70:$B$765,0),MATCH(HHIdata_corr!L$1,'0_Pivot &amp; Table 1 &amp; Table 2'!$A$66:$AM$66,0))</f>
        <v>3941</v>
      </c>
      <c r="M77" s="27">
        <f>INDEX('0_Pivot &amp; Table 1 &amp; Table 2'!$A$70:$AM$765,MATCH($A77,'0_Pivot &amp; Table 1 &amp; Table 2'!$B$70:$B$765,0),MATCH(HHIdata_corr!M$1,'0_Pivot &amp; Table 1 &amp; Table 2'!$A$66:$AM$66,0))</f>
        <v>3224</v>
      </c>
      <c r="N77" s="27">
        <f>INDEX('0_Pivot &amp; Table 1 &amp; Table 2'!$A$70:$AM$765,MATCH($A77,'0_Pivot &amp; Table 1 &amp; Table 2'!$B$70:$B$765,0),MATCH(HHIdata_corr!N$1,'0_Pivot &amp; Table 1 &amp; Table 2'!$A$66:$AM$66,0))</f>
        <v>3268</v>
      </c>
      <c r="O77" s="28">
        <v>3407.2</v>
      </c>
      <c r="P77" s="29" t="s">
        <v>221</v>
      </c>
      <c r="Q77" s="29" t="s">
        <v>222</v>
      </c>
      <c r="R77" s="2">
        <f t="shared" si="5"/>
        <v>3596</v>
      </c>
      <c r="S77" s="2">
        <f t="shared" si="6"/>
        <v>3806.25</v>
      </c>
      <c r="T77" s="2" t="str">
        <f t="shared" si="7"/>
        <v/>
      </c>
      <c r="U77" s="2" t="e">
        <f>MATCH($Q77,'6.Indic_Percep'!$B$10:$B$141,0)</f>
        <v>#N/A</v>
      </c>
      <c r="V77" s="2">
        <f>MATCH($P77,'5.Indic_LM'!$A$10:$A$732,0)</f>
        <v>71</v>
      </c>
      <c r="W77" s="2" t="str">
        <f>IF(COUNT(INDEX('6.Indic_Percep'!$A$10:$AE$141,HHIdata_corr!$U77,MATCH(HHIdata_corr!W$3,'6.Indic_Percep'!$A$10:$AE$10,0)))=1,INDEX('6.Indic_Percep'!$A$10:$AE$141,HHIdata_corr!$U77,MATCH(HHIdata_corr!W$3,'6.Indic_Percep'!$A$10:$AE$10,0)),"")</f>
        <v/>
      </c>
      <c r="X77" s="2" t="str">
        <f>IF(COUNT(INDEX('6.Indic_Percep'!$A$10:$AE$141,HHIdata_corr!$U77,MATCH(HHIdata_corr!X$3,'6.Indic_Percep'!$A$10:$AE$10,0)))=1,INDEX('6.Indic_Percep'!$A$10:$AE$141,HHIdata_corr!$U77,MATCH(HHIdata_corr!X$3,'6.Indic_Percep'!$A$10:$AE$10,0)),"")</f>
        <v/>
      </c>
      <c r="Y77" s="2" t="str">
        <f>IF(COUNT(INDEX('6.Indic_Percep'!$A$10:$AE$141,HHIdata_corr!$U77,MATCH(HHIdata_corr!Y$3,'6.Indic_Percep'!$A$10:$AE$10,0)))=1,INDEX('6.Indic_Percep'!$A$10:$AE$141,HHIdata_corr!$U77,MATCH(HHIdata_corr!Y$3,'6.Indic_Percep'!$A$10:$AE$10,0)),"")</f>
        <v/>
      </c>
      <c r="Z77" s="2" t="str">
        <f>IF(COUNT(INDEX('6.Indic_Percep'!$A$10:$AH$141,HHIdata_corr!$U77,MATCH(HHIdata_corr!Z$3,'6.Indic_Percep'!$A$10:$AH$10,0)))=1,INDEX('6.Indic_Percep'!$A$10:$AH$141,HHIdata_corr!$U77,MATCH(HHIdata_corr!Z$3,'6.Indic_Percep'!$A$10:$AH$10,0)),"")</f>
        <v/>
      </c>
      <c r="AA77" s="2" t="str">
        <f>IF(COUNT(INDEX('6.Indic_Percep'!$A$10:$AH$141,HHIdata_corr!$U77,MATCH(HHIdata_corr!AA$3,'6.Indic_Percep'!$A$10:$AH$10,0)))=1,INDEX('6.Indic_Percep'!$A$10:$AH$141,HHIdata_corr!$U77,MATCH(HHIdata_corr!AA$3,'6.Indic_Percep'!$A$10:$AH$10,0)),"")</f>
        <v/>
      </c>
      <c r="AC77" s="30">
        <f>IF(COUNT(INDEX('5.Indic_LM'!$A$8:$AL$732,HHIdata_corr!$V77,MATCH(HHIdata_corr!AC$3,'5.Indic_LM'!$A$8:$AL$8,0)))=1,INDEX('5.Indic_LM'!$A$8:$AL$732,HHIdata_corr!$V77,MATCH(HHIdata_corr!AC$3,'5.Indic_LM'!$A$8:$AL$8,0))/100,"")</f>
        <v>3.5677788335693926E-2</v>
      </c>
      <c r="AD77" s="30">
        <f>IF(COUNT(INDEX('5.Indic_LM'!$A$8:$AL$732,HHIdata_corr!$V77,MATCH(HHIdata_corr!AD$3,'5.Indic_LM'!$A$8:$AL$8,0)))=1,INDEX('5.Indic_LM'!$A$8:$AL$732,HHIdata_corr!$V77,MATCH(HHIdata_corr!AD$3,'5.Indic_LM'!$A$8:$AL$8,0))/100,"")</f>
        <v>0.51826335227782061</v>
      </c>
      <c r="AE77" s="2">
        <f t="shared" si="8"/>
        <v>1</v>
      </c>
      <c r="AF77" s="2">
        <f t="shared" si="9"/>
        <v>1</v>
      </c>
    </row>
    <row r="78" spans="1:32" x14ac:dyDescent="0.2">
      <c r="A78" s="25" t="s">
        <v>224</v>
      </c>
      <c r="B78" s="26" t="s">
        <v>225</v>
      </c>
      <c r="C78" s="26" t="s">
        <v>168</v>
      </c>
      <c r="D78" s="26">
        <v>661204</v>
      </c>
      <c r="E78" s="26" t="s">
        <v>226</v>
      </c>
      <c r="F78" s="26">
        <v>342942</v>
      </c>
      <c r="G78" s="27">
        <f>INDEX('0_Pivot &amp; Table 1 &amp; Table 2'!$A$70:$AM$765,MATCH($A78,'0_Pivot &amp; Table 1 &amp; Table 2'!$B$70:$B$765,0),MATCH(HHIdata_corr!G$1,'0_Pivot &amp; Table 1 &amp; Table 2'!$A$66:$AM$66,0))</f>
        <v>2376</v>
      </c>
      <c r="H78" s="27">
        <f>INDEX('0_Pivot &amp; Table 1 &amp; Table 2'!$A$70:$AM$765,MATCH($A78,'0_Pivot &amp; Table 1 &amp; Table 2'!$B$70:$B$765,0),MATCH(HHIdata_corr!H$1,'0_Pivot &amp; Table 1 &amp; Table 2'!$A$66:$AM$66,0))</f>
        <v>2609</v>
      </c>
      <c r="I78" s="27">
        <f>INDEX('0_Pivot &amp; Table 1 &amp; Table 2'!$A$70:$AM$765,MATCH($A78,'0_Pivot &amp; Table 1 &amp; Table 2'!$B$70:$B$765,0),MATCH(HHIdata_corr!I$1,'0_Pivot &amp; Table 1 &amp; Table 2'!$A$66:$AM$66,0))</f>
        <v>2846</v>
      </c>
      <c r="J78" s="27">
        <f>INDEX('0_Pivot &amp; Table 1 &amp; Table 2'!$A$70:$AM$765,MATCH($A78,'0_Pivot &amp; Table 1 &amp; Table 2'!$B$70:$B$765,0),MATCH(HHIdata_corr!J$1,'0_Pivot &amp; Table 1 &amp; Table 2'!$A$66:$AM$66,0))</f>
        <v>2872</v>
      </c>
      <c r="K78" s="27">
        <f>INDEX('0_Pivot &amp; Table 1 &amp; Table 2'!$A$70:$AM$765,MATCH($A78,'0_Pivot &amp; Table 1 &amp; Table 2'!$B$70:$B$765,0),MATCH(HHIdata_corr!K$1,'0_Pivot &amp; Table 1 &amp; Table 2'!$A$66:$AM$66,0))</f>
        <v>2848</v>
      </c>
      <c r="L78" s="27">
        <f>INDEX('0_Pivot &amp; Table 1 &amp; Table 2'!$A$70:$AM$765,MATCH($A78,'0_Pivot &amp; Table 1 &amp; Table 2'!$B$70:$B$765,0),MATCH(HHIdata_corr!L$1,'0_Pivot &amp; Table 1 &amp; Table 2'!$A$66:$AM$66,0))</f>
        <v>3445</v>
      </c>
      <c r="M78" s="27">
        <f>INDEX('0_Pivot &amp; Table 1 &amp; Table 2'!$A$70:$AM$765,MATCH($A78,'0_Pivot &amp; Table 1 &amp; Table 2'!$B$70:$B$765,0),MATCH(HHIdata_corr!M$1,'0_Pivot &amp; Table 1 &amp; Table 2'!$A$66:$AM$66,0))</f>
        <v>2508</v>
      </c>
      <c r="N78" s="27">
        <f>INDEX('0_Pivot &amp; Table 1 &amp; Table 2'!$A$70:$AM$765,MATCH($A78,'0_Pivot &amp; Table 1 &amp; Table 2'!$B$70:$B$765,0),MATCH(HHIdata_corr!N$1,'0_Pivot &amp; Table 1 &amp; Table 2'!$A$66:$AM$66,0))</f>
        <v>2802</v>
      </c>
      <c r="O78" s="28">
        <v>2746.4</v>
      </c>
      <c r="P78" s="29" t="s">
        <v>224</v>
      </c>
      <c r="Q78" s="29" t="s">
        <v>225</v>
      </c>
      <c r="R78" s="2">
        <f t="shared" si="5"/>
        <v>2675.75</v>
      </c>
      <c r="S78" s="2">
        <f t="shared" si="6"/>
        <v>2793.75</v>
      </c>
      <c r="T78" s="2" t="str">
        <f t="shared" si="7"/>
        <v/>
      </c>
      <c r="U78" s="2">
        <f>MATCH($Q78,'6.Indic_Percep'!$B$10:$B$141,0)</f>
        <v>26</v>
      </c>
      <c r="V78" s="2">
        <f>MATCH($P78,'5.Indic_LM'!$A$10:$A$732,0)</f>
        <v>72</v>
      </c>
      <c r="W78" s="2">
        <f>IF(COUNT(INDEX('6.Indic_Percep'!$A$10:$AE$141,HHIdata_corr!$U78,MATCH(HHIdata_corr!W$3,'6.Indic_Percep'!$A$10:$AE$10,0)))=1,INDEX('6.Indic_Percep'!$A$10:$AE$141,HHIdata_corr!$U78,MATCH(HHIdata_corr!W$3,'6.Indic_Percep'!$A$10:$AE$10,0)),"")</f>
        <v>0.5613636363636364</v>
      </c>
      <c r="X78" s="2">
        <f>IF(COUNT(INDEX('6.Indic_Percep'!$A$10:$AE$141,HHIdata_corr!$U78,MATCH(HHIdata_corr!X$3,'6.Indic_Percep'!$A$10:$AE$10,0)))=1,INDEX('6.Indic_Percep'!$A$10:$AE$141,HHIdata_corr!$U78,MATCH(HHIdata_corr!X$3,'6.Indic_Percep'!$A$10:$AE$10,0)),"")</f>
        <v>0.91289966923925037</v>
      </c>
      <c r="Y78" s="2">
        <f>IF(COUNT(INDEX('6.Indic_Percep'!$A$10:$AE$141,HHIdata_corr!$U78,MATCH(HHIdata_corr!Y$3,'6.Indic_Percep'!$A$10:$AE$10,0)))=1,INDEX('6.Indic_Percep'!$A$10:$AE$141,HHIdata_corr!$U78,MATCH(HHIdata_corr!Y$3,'6.Indic_Percep'!$A$10:$AE$10,0)),"")</f>
        <v>0.15227272727272728</v>
      </c>
      <c r="Z78" s="2">
        <f>IF(COUNT(INDEX('6.Indic_Percep'!$A$10:$AH$141,HHIdata_corr!$U78,MATCH(HHIdata_corr!Z$3,'6.Indic_Percep'!$A$10:$AH$10,0)))=1,INDEX('6.Indic_Percep'!$A$10:$AH$141,HHIdata_corr!$U78,MATCH(HHIdata_corr!Z$3,'6.Indic_Percep'!$A$10:$AH$10,0)),"")</f>
        <v>0.54134509371554573</v>
      </c>
      <c r="AA78" s="2">
        <f>IF(COUNT(INDEX('6.Indic_Percep'!$A$10:$AH$141,HHIdata_corr!$U78,MATCH(HHIdata_corr!AA$3,'6.Indic_Percep'!$A$10:$AH$10,0)))=1,INDEX('6.Indic_Percep'!$A$10:$AH$141,HHIdata_corr!$U78,MATCH(HHIdata_corr!AA$3,'6.Indic_Percep'!$A$10:$AH$10,0)),"")</f>
        <v>0.54197028164778993</v>
      </c>
      <c r="AC78" s="30">
        <f>IF(COUNT(INDEX('5.Indic_LM'!$A$8:$AL$732,HHIdata_corr!$V78,MATCH(HHIdata_corr!AC$3,'5.Indic_LM'!$A$8:$AL$8,0)))=1,INDEX('5.Indic_LM'!$A$8:$AL$732,HHIdata_corr!$V78,MATCH(HHIdata_corr!AC$3,'5.Indic_LM'!$A$8:$AL$8,0))/100,"")</f>
        <v>3.295809377740682E-2</v>
      </c>
      <c r="AD78" s="30">
        <f>IF(COUNT(INDEX('5.Indic_LM'!$A$8:$AL$732,HHIdata_corr!$V78,MATCH(HHIdata_corr!AD$3,'5.Indic_LM'!$A$8:$AL$8,0)))=1,INDEX('5.Indic_LM'!$A$8:$AL$732,HHIdata_corr!$V78,MATCH(HHIdata_corr!AD$3,'5.Indic_LM'!$A$8:$AL$8,0))/100,"")</f>
        <v>0.56877560618064882</v>
      </c>
      <c r="AE78" s="2">
        <f t="shared" si="8"/>
        <v>1</v>
      </c>
      <c r="AF78" s="2">
        <f t="shared" si="9"/>
        <v>1</v>
      </c>
    </row>
    <row r="79" spans="1:32" x14ac:dyDescent="0.2">
      <c r="A79" s="25" t="s">
        <v>227</v>
      </c>
      <c r="B79" s="26" t="s">
        <v>228</v>
      </c>
      <c r="C79" s="26" t="s">
        <v>168</v>
      </c>
      <c r="D79" s="26">
        <v>470222</v>
      </c>
      <c r="E79" s="26" t="s">
        <v>229</v>
      </c>
      <c r="F79" s="26">
        <v>253181</v>
      </c>
      <c r="G79" s="27">
        <f>INDEX('0_Pivot &amp; Table 1 &amp; Table 2'!$A$70:$AM$765,MATCH($A79,'0_Pivot &amp; Table 1 &amp; Table 2'!$B$70:$B$765,0),MATCH(HHIdata_corr!G$1,'0_Pivot &amp; Table 1 &amp; Table 2'!$A$66:$AM$66,0))</f>
        <v>2165</v>
      </c>
      <c r="H79" s="27">
        <f>INDEX('0_Pivot &amp; Table 1 &amp; Table 2'!$A$70:$AM$765,MATCH($A79,'0_Pivot &amp; Table 1 &amp; Table 2'!$B$70:$B$765,0),MATCH(HHIdata_corr!H$1,'0_Pivot &amp; Table 1 &amp; Table 2'!$A$66:$AM$66,0))</f>
        <v>2386</v>
      </c>
      <c r="I79" s="27">
        <f>INDEX('0_Pivot &amp; Table 1 &amp; Table 2'!$A$70:$AM$765,MATCH($A79,'0_Pivot &amp; Table 1 &amp; Table 2'!$B$70:$B$765,0),MATCH(HHIdata_corr!I$1,'0_Pivot &amp; Table 1 &amp; Table 2'!$A$66:$AM$66,0))</f>
        <v>2164</v>
      </c>
      <c r="J79" s="27">
        <f>INDEX('0_Pivot &amp; Table 1 &amp; Table 2'!$A$70:$AM$765,MATCH($A79,'0_Pivot &amp; Table 1 &amp; Table 2'!$B$70:$B$765,0),MATCH(HHIdata_corr!J$1,'0_Pivot &amp; Table 1 &amp; Table 2'!$A$66:$AM$66,0))</f>
        <v>2682</v>
      </c>
      <c r="K79" s="27">
        <f>INDEX('0_Pivot &amp; Table 1 &amp; Table 2'!$A$70:$AM$765,MATCH($A79,'0_Pivot &amp; Table 1 &amp; Table 2'!$B$70:$B$765,0),MATCH(HHIdata_corr!K$1,'0_Pivot &amp; Table 1 &amp; Table 2'!$A$66:$AM$66,0))</f>
        <v>2929</v>
      </c>
      <c r="L79" s="27">
        <f>INDEX('0_Pivot &amp; Table 1 &amp; Table 2'!$A$70:$AM$765,MATCH($A79,'0_Pivot &amp; Table 1 &amp; Table 2'!$B$70:$B$765,0),MATCH(HHIdata_corr!L$1,'0_Pivot &amp; Table 1 &amp; Table 2'!$A$66:$AM$66,0))</f>
        <v>3190</v>
      </c>
      <c r="M79" s="27">
        <f>INDEX('0_Pivot &amp; Table 1 &amp; Table 2'!$A$70:$AM$765,MATCH($A79,'0_Pivot &amp; Table 1 &amp; Table 2'!$B$70:$B$765,0),MATCH(HHIdata_corr!M$1,'0_Pivot &amp; Table 1 &amp; Table 2'!$A$66:$AM$66,0))</f>
        <v>2281</v>
      </c>
      <c r="N79" s="27">
        <f>INDEX('0_Pivot &amp; Table 1 &amp; Table 2'!$A$70:$AM$765,MATCH($A79,'0_Pivot &amp; Table 1 &amp; Table 2'!$B$70:$B$765,0),MATCH(HHIdata_corr!N$1,'0_Pivot &amp; Table 1 &amp; Table 2'!$A$66:$AM$66,0))</f>
        <v>2189</v>
      </c>
      <c r="O79" s="28">
        <v>2457.1</v>
      </c>
      <c r="P79" s="29" t="s">
        <v>227</v>
      </c>
      <c r="Q79" s="29" t="s">
        <v>228</v>
      </c>
      <c r="R79" s="2">
        <f t="shared" si="5"/>
        <v>2349.25</v>
      </c>
      <c r="S79" s="2">
        <f t="shared" si="6"/>
        <v>2540.25</v>
      </c>
      <c r="T79" s="2" t="str">
        <f t="shared" si="7"/>
        <v/>
      </c>
      <c r="U79" s="2" t="e">
        <f>MATCH($Q79,'6.Indic_Percep'!$B$10:$B$141,0)</f>
        <v>#N/A</v>
      </c>
      <c r="V79" s="2">
        <f>MATCH($P79,'5.Indic_LM'!$A$10:$A$732,0)</f>
        <v>73</v>
      </c>
      <c r="W79" s="2" t="str">
        <f>IF(COUNT(INDEX('6.Indic_Percep'!$A$10:$AE$141,HHIdata_corr!$U79,MATCH(HHIdata_corr!W$3,'6.Indic_Percep'!$A$10:$AE$10,0)))=1,INDEX('6.Indic_Percep'!$A$10:$AE$141,HHIdata_corr!$U79,MATCH(HHIdata_corr!W$3,'6.Indic_Percep'!$A$10:$AE$10,0)),"")</f>
        <v/>
      </c>
      <c r="X79" s="2" t="str">
        <f>IF(COUNT(INDEX('6.Indic_Percep'!$A$10:$AE$141,HHIdata_corr!$U79,MATCH(HHIdata_corr!X$3,'6.Indic_Percep'!$A$10:$AE$10,0)))=1,INDEX('6.Indic_Percep'!$A$10:$AE$141,HHIdata_corr!$U79,MATCH(HHIdata_corr!X$3,'6.Indic_Percep'!$A$10:$AE$10,0)),"")</f>
        <v/>
      </c>
      <c r="Y79" s="2" t="str">
        <f>IF(COUNT(INDEX('6.Indic_Percep'!$A$10:$AE$141,HHIdata_corr!$U79,MATCH(HHIdata_corr!Y$3,'6.Indic_Percep'!$A$10:$AE$10,0)))=1,INDEX('6.Indic_Percep'!$A$10:$AE$141,HHIdata_corr!$U79,MATCH(HHIdata_corr!Y$3,'6.Indic_Percep'!$A$10:$AE$10,0)),"")</f>
        <v/>
      </c>
      <c r="Z79" s="2" t="str">
        <f>IF(COUNT(INDEX('6.Indic_Percep'!$A$10:$AH$141,HHIdata_corr!$U79,MATCH(HHIdata_corr!Z$3,'6.Indic_Percep'!$A$10:$AH$10,0)))=1,INDEX('6.Indic_Percep'!$A$10:$AH$141,HHIdata_corr!$U79,MATCH(HHIdata_corr!Z$3,'6.Indic_Percep'!$A$10:$AH$10,0)),"")</f>
        <v/>
      </c>
      <c r="AA79" s="2" t="str">
        <f>IF(COUNT(INDEX('6.Indic_Percep'!$A$10:$AH$141,HHIdata_corr!$U79,MATCH(HHIdata_corr!AA$3,'6.Indic_Percep'!$A$10:$AH$10,0)))=1,INDEX('6.Indic_Percep'!$A$10:$AH$141,HHIdata_corr!$U79,MATCH(HHIdata_corr!AA$3,'6.Indic_Percep'!$A$10:$AH$10,0)),"")</f>
        <v/>
      </c>
      <c r="AC79" s="30">
        <f>IF(COUNT(INDEX('5.Indic_LM'!$A$8:$AL$732,HHIdata_corr!$V79,MATCH(HHIdata_corr!AC$3,'5.Indic_LM'!$A$8:$AL$8,0)))=1,INDEX('5.Indic_LM'!$A$8:$AL$732,HHIdata_corr!$V79,MATCH(HHIdata_corr!AC$3,'5.Indic_LM'!$A$8:$AL$8,0))/100,"")</f>
        <v>2.7672808143634618E-2</v>
      </c>
      <c r="AD79" s="30">
        <f>IF(COUNT(INDEX('5.Indic_LM'!$A$8:$AL$732,HHIdata_corr!$V79,MATCH(HHIdata_corr!AD$3,'5.Indic_LM'!$A$8:$AL$8,0)))=1,INDEX('5.Indic_LM'!$A$8:$AL$732,HHIdata_corr!$V79,MATCH(HHIdata_corr!AD$3,'5.Indic_LM'!$A$8:$AL$8,0))/100,"")</f>
        <v>0.45631565624604487</v>
      </c>
      <c r="AE79" s="2">
        <f t="shared" si="8"/>
        <v>1</v>
      </c>
      <c r="AF79" s="2">
        <f t="shared" si="9"/>
        <v>1</v>
      </c>
    </row>
    <row r="80" spans="1:32" x14ac:dyDescent="0.2">
      <c r="A80" s="25" t="s">
        <v>230</v>
      </c>
      <c r="B80" s="26" t="s">
        <v>231</v>
      </c>
      <c r="C80" s="26" t="s">
        <v>168</v>
      </c>
      <c r="D80" s="26">
        <v>57751</v>
      </c>
      <c r="E80" s="26" t="s">
        <v>232</v>
      </c>
      <c r="F80" s="26">
        <v>28301</v>
      </c>
      <c r="G80" s="27">
        <f>INDEX('0_Pivot &amp; Table 1 &amp; Table 2'!$A$70:$AM$765,MATCH($A80,'0_Pivot &amp; Table 1 &amp; Table 2'!$B$70:$B$765,0),MATCH(HHIdata_corr!G$1,'0_Pivot &amp; Table 1 &amp; Table 2'!$A$66:$AM$66,0))</f>
        <v>4870</v>
      </c>
      <c r="H80" s="27">
        <f>INDEX('0_Pivot &amp; Table 1 &amp; Table 2'!$A$70:$AM$765,MATCH($A80,'0_Pivot &amp; Table 1 &amp; Table 2'!$B$70:$B$765,0),MATCH(HHIdata_corr!H$1,'0_Pivot &amp; Table 1 &amp; Table 2'!$A$66:$AM$66,0))</f>
        <v>7973</v>
      </c>
      <c r="I80" s="27">
        <f>INDEX('0_Pivot &amp; Table 1 &amp; Table 2'!$A$70:$AM$765,MATCH($A80,'0_Pivot &amp; Table 1 &amp; Table 2'!$B$70:$B$765,0),MATCH(HHIdata_corr!I$1,'0_Pivot &amp; Table 1 &amp; Table 2'!$A$66:$AM$66,0))</f>
        <v>9800</v>
      </c>
      <c r="J80" s="27">
        <f>INDEX('0_Pivot &amp; Table 1 &amp; Table 2'!$A$70:$AM$765,MATCH($A80,'0_Pivot &amp; Table 1 &amp; Table 2'!$B$70:$B$765,0),MATCH(HHIdata_corr!J$1,'0_Pivot &amp; Table 1 &amp; Table 2'!$A$66:$AM$66,0))</f>
        <v>9127</v>
      </c>
      <c r="K80" s="27">
        <f>INDEX('0_Pivot &amp; Table 1 &amp; Table 2'!$A$70:$AM$765,MATCH($A80,'0_Pivot &amp; Table 1 &amp; Table 2'!$B$70:$B$765,0),MATCH(HHIdata_corr!K$1,'0_Pivot &amp; Table 1 &amp; Table 2'!$A$66:$AM$66,0))</f>
        <v>7690</v>
      </c>
      <c r="L80" s="27">
        <f>INDEX('0_Pivot &amp; Table 1 &amp; Table 2'!$A$70:$AM$765,MATCH($A80,'0_Pivot &amp; Table 1 &amp; Table 2'!$B$70:$B$765,0),MATCH(HHIdata_corr!L$1,'0_Pivot &amp; Table 1 &amp; Table 2'!$A$66:$AM$66,0))</f>
        <v>9412</v>
      </c>
      <c r="M80" s="27">
        <f>INDEX('0_Pivot &amp; Table 1 &amp; Table 2'!$A$70:$AM$765,MATCH($A80,'0_Pivot &amp; Table 1 &amp; Table 2'!$B$70:$B$765,0),MATCH(HHIdata_corr!M$1,'0_Pivot &amp; Table 1 &amp; Table 2'!$A$66:$AM$66,0))</f>
        <v>8750</v>
      </c>
      <c r="N80" s="27">
        <f>INDEX('0_Pivot &amp; Table 1 &amp; Table 2'!$A$70:$AM$765,MATCH($A80,'0_Pivot &amp; Table 1 &amp; Table 2'!$B$70:$B$765,0),MATCH(HHIdata_corr!N$1,'0_Pivot &amp; Table 1 &amp; Table 2'!$A$66:$AM$66,0))</f>
        <v>0</v>
      </c>
      <c r="O80" s="28">
        <v>7706.5</v>
      </c>
      <c r="P80" s="29" t="s">
        <v>230</v>
      </c>
      <c r="Q80" s="29" t="s">
        <v>231</v>
      </c>
      <c r="R80" s="2">
        <f t="shared" si="5"/>
        <v>7942.5</v>
      </c>
      <c r="S80" s="2">
        <f t="shared" si="6"/>
        <v>8647.5</v>
      </c>
      <c r="T80" s="2">
        <f t="shared" si="7"/>
        <v>1</v>
      </c>
      <c r="U80" s="2">
        <f>MATCH($Q80,'6.Indic_Percep'!$B$10:$B$141,0)</f>
        <v>27</v>
      </c>
      <c r="V80" s="2">
        <f>MATCH($P80,'5.Indic_LM'!$A$10:$A$732,0)</f>
        <v>74</v>
      </c>
      <c r="W80" s="2" t="str">
        <f>IF(COUNT(INDEX('6.Indic_Percep'!$A$10:$AE$141,HHIdata_corr!$U80,MATCH(HHIdata_corr!W$3,'6.Indic_Percep'!$A$10:$AE$10,0)))=1,INDEX('6.Indic_Percep'!$A$10:$AE$141,HHIdata_corr!$U80,MATCH(HHIdata_corr!W$3,'6.Indic_Percep'!$A$10:$AE$10,0)),"")</f>
        <v/>
      </c>
      <c r="X80" s="2" t="str">
        <f>IF(COUNT(INDEX('6.Indic_Percep'!$A$10:$AE$141,HHIdata_corr!$U80,MATCH(HHIdata_corr!X$3,'6.Indic_Percep'!$A$10:$AE$10,0)))=1,INDEX('6.Indic_Percep'!$A$10:$AE$141,HHIdata_corr!$U80,MATCH(HHIdata_corr!X$3,'6.Indic_Percep'!$A$10:$AE$10,0)),"")</f>
        <v/>
      </c>
      <c r="Y80" s="2" t="str">
        <f>IF(COUNT(INDEX('6.Indic_Percep'!$A$10:$AE$141,HHIdata_corr!$U80,MATCH(HHIdata_corr!Y$3,'6.Indic_Percep'!$A$10:$AE$10,0)))=1,INDEX('6.Indic_Percep'!$A$10:$AE$141,HHIdata_corr!$U80,MATCH(HHIdata_corr!Y$3,'6.Indic_Percep'!$A$10:$AE$10,0)),"")</f>
        <v/>
      </c>
      <c r="Z80" s="2" t="str">
        <f>IF(COUNT(INDEX('6.Indic_Percep'!$A$10:$AH$141,HHIdata_corr!$U80,MATCH(HHIdata_corr!Z$3,'6.Indic_Percep'!$A$10:$AH$10,0)))=1,INDEX('6.Indic_Percep'!$A$10:$AH$141,HHIdata_corr!$U80,MATCH(HHIdata_corr!Z$3,'6.Indic_Percep'!$A$10:$AH$10,0)),"")</f>
        <v/>
      </c>
      <c r="AA80" s="2" t="str">
        <f>IF(COUNT(INDEX('6.Indic_Percep'!$A$10:$AH$141,HHIdata_corr!$U80,MATCH(HHIdata_corr!AA$3,'6.Indic_Percep'!$A$10:$AH$10,0)))=1,INDEX('6.Indic_Percep'!$A$10:$AH$141,HHIdata_corr!$U80,MATCH(HHIdata_corr!AA$3,'6.Indic_Percep'!$A$10:$AH$10,0)),"")</f>
        <v/>
      </c>
      <c r="AC80" s="30">
        <f>IF(COUNT(INDEX('5.Indic_LM'!$A$8:$AL$732,HHIdata_corr!$V80,MATCH(HHIdata_corr!AC$3,'5.Indic_LM'!$A$8:$AL$8,0)))=1,INDEX('5.Indic_LM'!$A$8:$AL$732,HHIdata_corr!$V80,MATCH(HHIdata_corr!AC$3,'5.Indic_LM'!$A$8:$AL$8,0))/100,"")</f>
        <v>2.7535268354415617E-2</v>
      </c>
      <c r="AD80" s="30">
        <f>IF(COUNT(INDEX('5.Indic_LM'!$A$8:$AL$732,HHIdata_corr!$V80,MATCH(HHIdata_corr!AD$3,'5.Indic_LM'!$A$8:$AL$8,0)))=1,INDEX('5.Indic_LM'!$A$8:$AL$732,HHIdata_corr!$V80,MATCH(HHIdata_corr!AD$3,'5.Indic_LM'!$A$8:$AL$8,0))/100,"")</f>
        <v>0.56876378512984704</v>
      </c>
      <c r="AE80" s="2">
        <f t="shared" si="8"/>
        <v>1</v>
      </c>
      <c r="AF80" s="2">
        <f t="shared" si="9"/>
        <v>1</v>
      </c>
    </row>
    <row r="81" spans="1:32" x14ac:dyDescent="0.2">
      <c r="A81" s="25" t="s">
        <v>233</v>
      </c>
      <c r="B81" s="26" t="s">
        <v>234</v>
      </c>
      <c r="C81" s="26" t="s">
        <v>168</v>
      </c>
      <c r="D81" s="26">
        <v>147384</v>
      </c>
      <c r="E81" s="26" t="s">
        <v>235</v>
      </c>
      <c r="F81" s="26">
        <v>71581</v>
      </c>
      <c r="G81" s="27">
        <f>INDEX('0_Pivot &amp; Table 1 &amp; Table 2'!$A$70:$AM$765,MATCH($A81,'0_Pivot &amp; Table 1 &amp; Table 2'!$B$70:$B$765,0),MATCH(HHIdata_corr!G$1,'0_Pivot &amp; Table 1 &amp; Table 2'!$A$66:$AM$66,0))</f>
        <v>3891</v>
      </c>
      <c r="H81" s="27">
        <f>INDEX('0_Pivot &amp; Table 1 &amp; Table 2'!$A$70:$AM$765,MATCH($A81,'0_Pivot &amp; Table 1 &amp; Table 2'!$B$70:$B$765,0),MATCH(HHIdata_corr!H$1,'0_Pivot &amp; Table 1 &amp; Table 2'!$A$66:$AM$66,0))</f>
        <v>3874</v>
      </c>
      <c r="I81" s="27">
        <f>INDEX('0_Pivot &amp; Table 1 &amp; Table 2'!$A$70:$AM$765,MATCH($A81,'0_Pivot &amp; Table 1 &amp; Table 2'!$B$70:$B$765,0),MATCH(HHIdata_corr!I$1,'0_Pivot &amp; Table 1 &amp; Table 2'!$A$66:$AM$66,0))</f>
        <v>4354</v>
      </c>
      <c r="J81" s="27">
        <f>INDEX('0_Pivot &amp; Table 1 &amp; Table 2'!$A$70:$AM$765,MATCH($A81,'0_Pivot &amp; Table 1 &amp; Table 2'!$B$70:$B$765,0),MATCH(HHIdata_corr!J$1,'0_Pivot &amp; Table 1 &amp; Table 2'!$A$66:$AM$66,0))</f>
        <v>5113</v>
      </c>
      <c r="K81" s="27">
        <f>INDEX('0_Pivot &amp; Table 1 &amp; Table 2'!$A$70:$AM$765,MATCH($A81,'0_Pivot &amp; Table 1 &amp; Table 2'!$B$70:$B$765,0),MATCH(HHIdata_corr!K$1,'0_Pivot &amp; Table 1 &amp; Table 2'!$A$66:$AM$66,0))</f>
        <v>5228</v>
      </c>
      <c r="L81" s="27">
        <f>INDEX('0_Pivot &amp; Table 1 &amp; Table 2'!$A$70:$AM$765,MATCH($A81,'0_Pivot &amp; Table 1 &amp; Table 2'!$B$70:$B$765,0),MATCH(HHIdata_corr!L$1,'0_Pivot &amp; Table 1 &amp; Table 2'!$A$66:$AM$66,0))</f>
        <v>5134</v>
      </c>
      <c r="M81" s="27">
        <f>INDEX('0_Pivot &amp; Table 1 &amp; Table 2'!$A$70:$AM$765,MATCH($A81,'0_Pivot &amp; Table 1 &amp; Table 2'!$B$70:$B$765,0),MATCH(HHIdata_corr!M$1,'0_Pivot &amp; Table 1 &amp; Table 2'!$A$66:$AM$66,0))</f>
        <v>3779</v>
      </c>
      <c r="N81" s="27">
        <f>INDEX('0_Pivot &amp; Table 1 &amp; Table 2'!$A$70:$AM$765,MATCH($A81,'0_Pivot &amp; Table 1 &amp; Table 2'!$B$70:$B$765,0),MATCH(HHIdata_corr!N$1,'0_Pivot &amp; Table 1 &amp; Table 2'!$A$66:$AM$66,0))</f>
        <v>4041</v>
      </c>
      <c r="O81" s="28">
        <v>4182.2</v>
      </c>
      <c r="P81" s="29" t="s">
        <v>233</v>
      </c>
      <c r="Q81" s="29" t="s">
        <v>234</v>
      </c>
      <c r="R81" s="2">
        <f t="shared" si="5"/>
        <v>4308</v>
      </c>
      <c r="S81" s="2">
        <f t="shared" si="6"/>
        <v>4642.25</v>
      </c>
      <c r="T81" s="2" t="str">
        <f t="shared" si="7"/>
        <v/>
      </c>
      <c r="U81" s="2" t="e">
        <f>MATCH($Q81,'6.Indic_Percep'!$B$10:$B$141,0)</f>
        <v>#N/A</v>
      </c>
      <c r="V81" s="2">
        <f>MATCH($P81,'5.Indic_LM'!$A$10:$A$732,0)</f>
        <v>75</v>
      </c>
      <c r="W81" s="2" t="str">
        <f>IF(COUNT(INDEX('6.Indic_Percep'!$A$10:$AE$141,HHIdata_corr!$U81,MATCH(HHIdata_corr!W$3,'6.Indic_Percep'!$A$10:$AE$10,0)))=1,INDEX('6.Indic_Percep'!$A$10:$AE$141,HHIdata_corr!$U81,MATCH(HHIdata_corr!W$3,'6.Indic_Percep'!$A$10:$AE$10,0)),"")</f>
        <v/>
      </c>
      <c r="X81" s="2" t="str">
        <f>IF(COUNT(INDEX('6.Indic_Percep'!$A$10:$AE$141,HHIdata_corr!$U81,MATCH(HHIdata_corr!X$3,'6.Indic_Percep'!$A$10:$AE$10,0)))=1,INDEX('6.Indic_Percep'!$A$10:$AE$141,HHIdata_corr!$U81,MATCH(HHIdata_corr!X$3,'6.Indic_Percep'!$A$10:$AE$10,0)),"")</f>
        <v/>
      </c>
      <c r="Y81" s="2" t="str">
        <f>IF(COUNT(INDEX('6.Indic_Percep'!$A$10:$AE$141,HHIdata_corr!$U81,MATCH(HHIdata_corr!Y$3,'6.Indic_Percep'!$A$10:$AE$10,0)))=1,INDEX('6.Indic_Percep'!$A$10:$AE$141,HHIdata_corr!$U81,MATCH(HHIdata_corr!Y$3,'6.Indic_Percep'!$A$10:$AE$10,0)),"")</f>
        <v/>
      </c>
      <c r="Z81" s="2" t="str">
        <f>IF(COUNT(INDEX('6.Indic_Percep'!$A$10:$AH$141,HHIdata_corr!$U81,MATCH(HHIdata_corr!Z$3,'6.Indic_Percep'!$A$10:$AH$10,0)))=1,INDEX('6.Indic_Percep'!$A$10:$AH$141,HHIdata_corr!$U81,MATCH(HHIdata_corr!Z$3,'6.Indic_Percep'!$A$10:$AH$10,0)),"")</f>
        <v/>
      </c>
      <c r="AA81" s="2" t="str">
        <f>IF(COUNT(INDEX('6.Indic_Percep'!$A$10:$AH$141,HHIdata_corr!$U81,MATCH(HHIdata_corr!AA$3,'6.Indic_Percep'!$A$10:$AH$10,0)))=1,INDEX('6.Indic_Percep'!$A$10:$AH$141,HHIdata_corr!$U81,MATCH(HHIdata_corr!AA$3,'6.Indic_Percep'!$A$10:$AH$10,0)),"")</f>
        <v/>
      </c>
      <c r="AC81" s="30">
        <f>IF(COUNT(INDEX('5.Indic_LM'!$A$8:$AL$732,HHIdata_corr!$V81,MATCH(HHIdata_corr!AC$3,'5.Indic_LM'!$A$8:$AL$8,0)))=1,INDEX('5.Indic_LM'!$A$8:$AL$732,HHIdata_corr!$V81,MATCH(HHIdata_corr!AC$3,'5.Indic_LM'!$A$8:$AL$8,0))/100,"")</f>
        <v>1.7272228168780438E-2</v>
      </c>
      <c r="AD81" s="30">
        <f>IF(COUNT(INDEX('5.Indic_LM'!$A$8:$AL$732,HHIdata_corr!$V81,MATCH(HHIdata_corr!AD$3,'5.Indic_LM'!$A$8:$AL$8,0)))=1,INDEX('5.Indic_LM'!$A$8:$AL$732,HHIdata_corr!$V81,MATCH(HHIdata_corr!AD$3,'5.Indic_LM'!$A$8:$AL$8,0))/100,"")</f>
        <v>0.60194398473819122</v>
      </c>
      <c r="AE81" s="2">
        <f t="shared" si="8"/>
        <v>1</v>
      </c>
      <c r="AF81" s="2">
        <f t="shared" si="9"/>
        <v>1</v>
      </c>
    </row>
    <row r="82" spans="1:32" x14ac:dyDescent="0.2">
      <c r="A82" s="25" t="s">
        <v>236</v>
      </c>
      <c r="B82" s="26" t="s">
        <v>237</v>
      </c>
      <c r="C82" s="26" t="s">
        <v>168</v>
      </c>
      <c r="D82" s="26">
        <v>307432</v>
      </c>
      <c r="E82" s="26" t="s">
        <v>238</v>
      </c>
      <c r="F82" s="26">
        <v>151054</v>
      </c>
      <c r="G82" s="27">
        <f>INDEX('0_Pivot &amp; Table 1 &amp; Table 2'!$A$70:$AM$765,MATCH($A82,'0_Pivot &amp; Table 1 &amp; Table 2'!$B$70:$B$765,0),MATCH(HHIdata_corr!G$1,'0_Pivot &amp; Table 1 &amp; Table 2'!$A$66:$AM$66,0))</f>
        <v>3442</v>
      </c>
      <c r="H82" s="27">
        <f>INDEX('0_Pivot &amp; Table 1 &amp; Table 2'!$A$70:$AM$765,MATCH($A82,'0_Pivot &amp; Table 1 &amp; Table 2'!$B$70:$B$765,0),MATCH(HHIdata_corr!H$1,'0_Pivot &amp; Table 1 &amp; Table 2'!$A$66:$AM$66,0))</f>
        <v>3716</v>
      </c>
      <c r="I82" s="27">
        <f>INDEX('0_Pivot &amp; Table 1 &amp; Table 2'!$A$70:$AM$765,MATCH($A82,'0_Pivot &amp; Table 1 &amp; Table 2'!$B$70:$B$765,0),MATCH(HHIdata_corr!I$1,'0_Pivot &amp; Table 1 &amp; Table 2'!$A$66:$AM$66,0))</f>
        <v>4306</v>
      </c>
      <c r="J82" s="27">
        <f>INDEX('0_Pivot &amp; Table 1 &amp; Table 2'!$A$70:$AM$765,MATCH($A82,'0_Pivot &amp; Table 1 &amp; Table 2'!$B$70:$B$765,0),MATCH(HHIdata_corr!J$1,'0_Pivot &amp; Table 1 &amp; Table 2'!$A$66:$AM$66,0))</f>
        <v>4492</v>
      </c>
      <c r="K82" s="27">
        <f>INDEX('0_Pivot &amp; Table 1 &amp; Table 2'!$A$70:$AM$765,MATCH($A82,'0_Pivot &amp; Table 1 &amp; Table 2'!$B$70:$B$765,0),MATCH(HHIdata_corr!K$1,'0_Pivot &amp; Table 1 &amp; Table 2'!$A$66:$AM$66,0))</f>
        <v>3968</v>
      </c>
      <c r="L82" s="27">
        <f>INDEX('0_Pivot &amp; Table 1 &amp; Table 2'!$A$70:$AM$765,MATCH($A82,'0_Pivot &amp; Table 1 &amp; Table 2'!$B$70:$B$765,0),MATCH(HHIdata_corr!L$1,'0_Pivot &amp; Table 1 &amp; Table 2'!$A$66:$AM$66,0))</f>
        <v>4445</v>
      </c>
      <c r="M82" s="27">
        <f>INDEX('0_Pivot &amp; Table 1 &amp; Table 2'!$A$70:$AM$765,MATCH($A82,'0_Pivot &amp; Table 1 &amp; Table 2'!$B$70:$B$765,0),MATCH(HHIdata_corr!M$1,'0_Pivot &amp; Table 1 &amp; Table 2'!$A$66:$AM$66,0))</f>
        <v>3384</v>
      </c>
      <c r="N82" s="27">
        <f>INDEX('0_Pivot &amp; Table 1 &amp; Table 2'!$A$70:$AM$765,MATCH($A82,'0_Pivot &amp; Table 1 &amp; Table 2'!$B$70:$B$765,0),MATCH(HHIdata_corr!N$1,'0_Pivot &amp; Table 1 &amp; Table 2'!$A$66:$AM$66,0))</f>
        <v>3682</v>
      </c>
      <c r="O82" s="28">
        <v>3827.8</v>
      </c>
      <c r="P82" s="29" t="s">
        <v>236</v>
      </c>
      <c r="Q82" s="29" t="s">
        <v>237</v>
      </c>
      <c r="R82" s="2">
        <f t="shared" si="5"/>
        <v>3989</v>
      </c>
      <c r="S82" s="2">
        <f t="shared" si="6"/>
        <v>4120.5</v>
      </c>
      <c r="T82" s="2" t="str">
        <f t="shared" si="7"/>
        <v/>
      </c>
      <c r="U82" s="2" t="e">
        <f>MATCH($Q82,'6.Indic_Percep'!$B$10:$B$141,0)</f>
        <v>#N/A</v>
      </c>
      <c r="V82" s="2">
        <f>MATCH($P82,'5.Indic_LM'!$A$10:$A$732,0)</f>
        <v>76</v>
      </c>
      <c r="W82" s="2" t="str">
        <f>IF(COUNT(INDEX('6.Indic_Percep'!$A$10:$AE$141,HHIdata_corr!$U82,MATCH(HHIdata_corr!W$3,'6.Indic_Percep'!$A$10:$AE$10,0)))=1,INDEX('6.Indic_Percep'!$A$10:$AE$141,HHIdata_corr!$U82,MATCH(HHIdata_corr!W$3,'6.Indic_Percep'!$A$10:$AE$10,0)),"")</f>
        <v/>
      </c>
      <c r="X82" s="2" t="str">
        <f>IF(COUNT(INDEX('6.Indic_Percep'!$A$10:$AE$141,HHIdata_corr!$U82,MATCH(HHIdata_corr!X$3,'6.Indic_Percep'!$A$10:$AE$10,0)))=1,INDEX('6.Indic_Percep'!$A$10:$AE$141,HHIdata_corr!$U82,MATCH(HHIdata_corr!X$3,'6.Indic_Percep'!$A$10:$AE$10,0)),"")</f>
        <v/>
      </c>
      <c r="Y82" s="2" t="str">
        <f>IF(COUNT(INDEX('6.Indic_Percep'!$A$10:$AE$141,HHIdata_corr!$U82,MATCH(HHIdata_corr!Y$3,'6.Indic_Percep'!$A$10:$AE$10,0)))=1,INDEX('6.Indic_Percep'!$A$10:$AE$141,HHIdata_corr!$U82,MATCH(HHIdata_corr!Y$3,'6.Indic_Percep'!$A$10:$AE$10,0)),"")</f>
        <v/>
      </c>
      <c r="Z82" s="2" t="str">
        <f>IF(COUNT(INDEX('6.Indic_Percep'!$A$10:$AH$141,HHIdata_corr!$U82,MATCH(HHIdata_corr!Z$3,'6.Indic_Percep'!$A$10:$AH$10,0)))=1,INDEX('6.Indic_Percep'!$A$10:$AH$141,HHIdata_corr!$U82,MATCH(HHIdata_corr!Z$3,'6.Indic_Percep'!$A$10:$AH$10,0)),"")</f>
        <v/>
      </c>
      <c r="AA82" s="2" t="str">
        <f>IF(COUNT(INDEX('6.Indic_Percep'!$A$10:$AH$141,HHIdata_corr!$U82,MATCH(HHIdata_corr!AA$3,'6.Indic_Percep'!$A$10:$AH$10,0)))=1,INDEX('6.Indic_Percep'!$A$10:$AH$141,HHIdata_corr!$U82,MATCH(HHIdata_corr!AA$3,'6.Indic_Percep'!$A$10:$AH$10,0)),"")</f>
        <v/>
      </c>
      <c r="AC82" s="30">
        <f>IF(COUNT(INDEX('5.Indic_LM'!$A$8:$AL$732,HHIdata_corr!$V82,MATCH(HHIdata_corr!AC$3,'5.Indic_LM'!$A$8:$AL$8,0)))=1,INDEX('5.Indic_LM'!$A$8:$AL$732,HHIdata_corr!$V82,MATCH(HHIdata_corr!AC$3,'5.Indic_LM'!$A$8:$AL$8,0))/100,"")</f>
        <v>5.6711776969011696E-2</v>
      </c>
      <c r="AD82" s="30">
        <f>IF(COUNT(INDEX('5.Indic_LM'!$A$8:$AL$732,HHIdata_corr!$V82,MATCH(HHIdata_corr!AD$3,'5.Indic_LM'!$A$8:$AL$8,0)))=1,INDEX('5.Indic_LM'!$A$8:$AL$732,HHIdata_corr!$V82,MATCH(HHIdata_corr!AD$3,'5.Indic_LM'!$A$8:$AL$8,0))/100,"")</f>
        <v>0.51163739797180308</v>
      </c>
      <c r="AE82" s="2">
        <f t="shared" si="8"/>
        <v>1</v>
      </c>
      <c r="AF82" s="2">
        <f t="shared" si="9"/>
        <v>1</v>
      </c>
    </row>
    <row r="83" spans="1:32" x14ac:dyDescent="0.2">
      <c r="A83" s="25" t="s">
        <v>239</v>
      </c>
      <c r="B83" s="26" t="s">
        <v>240</v>
      </c>
      <c r="C83" s="26" t="s">
        <v>168</v>
      </c>
      <c r="D83" s="26">
        <v>524565</v>
      </c>
      <c r="E83" s="26" t="s">
        <v>241</v>
      </c>
      <c r="F83" s="26">
        <v>262557</v>
      </c>
      <c r="G83" s="27">
        <f>INDEX('0_Pivot &amp; Table 1 &amp; Table 2'!$A$70:$AM$765,MATCH($A83,'0_Pivot &amp; Table 1 &amp; Table 2'!$B$70:$B$765,0),MATCH(HHIdata_corr!G$1,'0_Pivot &amp; Table 1 &amp; Table 2'!$A$66:$AM$66,0))</f>
        <v>2053</v>
      </c>
      <c r="H83" s="27">
        <f>INDEX('0_Pivot &amp; Table 1 &amp; Table 2'!$A$70:$AM$765,MATCH($A83,'0_Pivot &amp; Table 1 &amp; Table 2'!$B$70:$B$765,0),MATCH(HHIdata_corr!H$1,'0_Pivot &amp; Table 1 &amp; Table 2'!$A$66:$AM$66,0))</f>
        <v>2291</v>
      </c>
      <c r="I83" s="27">
        <f>INDEX('0_Pivot &amp; Table 1 &amp; Table 2'!$A$70:$AM$765,MATCH($A83,'0_Pivot &amp; Table 1 &amp; Table 2'!$B$70:$B$765,0),MATCH(HHIdata_corr!I$1,'0_Pivot &amp; Table 1 &amp; Table 2'!$A$66:$AM$66,0))</f>
        <v>2253</v>
      </c>
      <c r="J83" s="27">
        <f>INDEX('0_Pivot &amp; Table 1 &amp; Table 2'!$A$70:$AM$765,MATCH($A83,'0_Pivot &amp; Table 1 &amp; Table 2'!$B$70:$B$765,0),MATCH(HHIdata_corr!J$1,'0_Pivot &amp; Table 1 &amp; Table 2'!$A$66:$AM$66,0))</f>
        <v>3051</v>
      </c>
      <c r="K83" s="27">
        <f>INDEX('0_Pivot &amp; Table 1 &amp; Table 2'!$A$70:$AM$765,MATCH($A83,'0_Pivot &amp; Table 1 &amp; Table 2'!$B$70:$B$765,0),MATCH(HHIdata_corr!K$1,'0_Pivot &amp; Table 1 &amp; Table 2'!$A$66:$AM$66,0))</f>
        <v>2612</v>
      </c>
      <c r="L83" s="27">
        <f>INDEX('0_Pivot &amp; Table 1 &amp; Table 2'!$A$70:$AM$765,MATCH($A83,'0_Pivot &amp; Table 1 &amp; Table 2'!$B$70:$B$765,0),MATCH(HHIdata_corr!L$1,'0_Pivot &amp; Table 1 &amp; Table 2'!$A$66:$AM$66,0))</f>
        <v>3101</v>
      </c>
      <c r="M83" s="27">
        <f>INDEX('0_Pivot &amp; Table 1 &amp; Table 2'!$A$70:$AM$765,MATCH($A83,'0_Pivot &amp; Table 1 &amp; Table 2'!$B$70:$B$765,0),MATCH(HHIdata_corr!M$1,'0_Pivot &amp; Table 1 &amp; Table 2'!$A$66:$AM$66,0))</f>
        <v>2026</v>
      </c>
      <c r="N83" s="27">
        <f>INDEX('0_Pivot &amp; Table 1 &amp; Table 2'!$A$70:$AM$765,MATCH($A83,'0_Pivot &amp; Table 1 &amp; Table 2'!$B$70:$B$765,0),MATCH(HHIdata_corr!N$1,'0_Pivot &amp; Table 1 &amp; Table 2'!$A$66:$AM$66,0))</f>
        <v>2199</v>
      </c>
      <c r="O83" s="28">
        <v>2291.9</v>
      </c>
      <c r="P83" s="29" t="s">
        <v>239</v>
      </c>
      <c r="Q83" s="29" t="s">
        <v>240</v>
      </c>
      <c r="R83" s="2">
        <f t="shared" si="5"/>
        <v>2412</v>
      </c>
      <c r="S83" s="2">
        <f t="shared" si="6"/>
        <v>2551.75</v>
      </c>
      <c r="T83" s="2" t="str">
        <f t="shared" si="7"/>
        <v/>
      </c>
      <c r="U83" s="2" t="e">
        <f>MATCH($Q83,'6.Indic_Percep'!$B$10:$B$141,0)</f>
        <v>#N/A</v>
      </c>
      <c r="V83" s="2">
        <f>MATCH($P83,'5.Indic_LM'!$A$10:$A$732,0)</f>
        <v>77</v>
      </c>
      <c r="W83" s="2" t="str">
        <f>IF(COUNT(INDEX('6.Indic_Percep'!$A$10:$AE$141,HHIdata_corr!$U83,MATCH(HHIdata_corr!W$3,'6.Indic_Percep'!$A$10:$AE$10,0)))=1,INDEX('6.Indic_Percep'!$A$10:$AE$141,HHIdata_corr!$U83,MATCH(HHIdata_corr!W$3,'6.Indic_Percep'!$A$10:$AE$10,0)),"")</f>
        <v/>
      </c>
      <c r="X83" s="2" t="str">
        <f>IF(COUNT(INDEX('6.Indic_Percep'!$A$10:$AE$141,HHIdata_corr!$U83,MATCH(HHIdata_corr!X$3,'6.Indic_Percep'!$A$10:$AE$10,0)))=1,INDEX('6.Indic_Percep'!$A$10:$AE$141,HHIdata_corr!$U83,MATCH(HHIdata_corr!X$3,'6.Indic_Percep'!$A$10:$AE$10,0)),"")</f>
        <v/>
      </c>
      <c r="Y83" s="2" t="str">
        <f>IF(COUNT(INDEX('6.Indic_Percep'!$A$10:$AE$141,HHIdata_corr!$U83,MATCH(HHIdata_corr!Y$3,'6.Indic_Percep'!$A$10:$AE$10,0)))=1,INDEX('6.Indic_Percep'!$A$10:$AE$141,HHIdata_corr!$U83,MATCH(HHIdata_corr!Y$3,'6.Indic_Percep'!$A$10:$AE$10,0)),"")</f>
        <v/>
      </c>
      <c r="Z83" s="2" t="str">
        <f>IF(COUNT(INDEX('6.Indic_Percep'!$A$10:$AH$141,HHIdata_corr!$U83,MATCH(HHIdata_corr!Z$3,'6.Indic_Percep'!$A$10:$AH$10,0)))=1,INDEX('6.Indic_Percep'!$A$10:$AH$141,HHIdata_corr!$U83,MATCH(HHIdata_corr!Z$3,'6.Indic_Percep'!$A$10:$AH$10,0)),"")</f>
        <v/>
      </c>
      <c r="AA83" s="2" t="str">
        <f>IF(COUNT(INDEX('6.Indic_Percep'!$A$10:$AH$141,HHIdata_corr!$U83,MATCH(HHIdata_corr!AA$3,'6.Indic_Percep'!$A$10:$AH$10,0)))=1,INDEX('6.Indic_Percep'!$A$10:$AH$141,HHIdata_corr!$U83,MATCH(HHIdata_corr!AA$3,'6.Indic_Percep'!$A$10:$AH$10,0)),"")</f>
        <v/>
      </c>
      <c r="AC83" s="30">
        <f>IF(COUNT(INDEX('5.Indic_LM'!$A$8:$AL$732,HHIdata_corr!$V83,MATCH(HHIdata_corr!AC$3,'5.Indic_LM'!$A$8:$AL$8,0)))=1,INDEX('5.Indic_LM'!$A$8:$AL$732,HHIdata_corr!$V83,MATCH(HHIdata_corr!AC$3,'5.Indic_LM'!$A$8:$AL$8,0))/100,"")</f>
        <v>3.7286430756765063E-2</v>
      </c>
      <c r="AD83" s="30">
        <f>IF(COUNT(INDEX('5.Indic_LM'!$A$8:$AL$732,HHIdata_corr!$V83,MATCH(HHIdata_corr!AD$3,'5.Indic_LM'!$A$8:$AL$8,0)))=1,INDEX('5.Indic_LM'!$A$8:$AL$732,HHIdata_corr!$V83,MATCH(HHIdata_corr!AD$3,'5.Indic_LM'!$A$8:$AL$8,0))/100,"")</f>
        <v>0.53709685531076679</v>
      </c>
      <c r="AE83" s="2">
        <f t="shared" si="8"/>
        <v>1</v>
      </c>
      <c r="AF83" s="2">
        <f t="shared" si="9"/>
        <v>1</v>
      </c>
    </row>
    <row r="84" spans="1:32" x14ac:dyDescent="0.2">
      <c r="A84" s="25" t="s">
        <v>242</v>
      </c>
      <c r="B84" s="26" t="s">
        <v>243</v>
      </c>
      <c r="C84" s="26" t="s">
        <v>168</v>
      </c>
      <c r="D84" s="26">
        <v>684705</v>
      </c>
      <c r="E84" s="26" t="s">
        <v>244</v>
      </c>
      <c r="F84" s="26">
        <v>356393</v>
      </c>
      <c r="G84" s="27">
        <f>INDEX('0_Pivot &amp; Table 1 &amp; Table 2'!$A$70:$AM$765,MATCH($A84,'0_Pivot &amp; Table 1 &amp; Table 2'!$B$70:$B$765,0),MATCH(HHIdata_corr!G$1,'0_Pivot &amp; Table 1 &amp; Table 2'!$A$66:$AM$66,0))</f>
        <v>2113</v>
      </c>
      <c r="H84" s="27">
        <f>INDEX('0_Pivot &amp; Table 1 &amp; Table 2'!$A$70:$AM$765,MATCH($A84,'0_Pivot &amp; Table 1 &amp; Table 2'!$B$70:$B$765,0),MATCH(HHIdata_corr!H$1,'0_Pivot &amp; Table 1 &amp; Table 2'!$A$66:$AM$66,0))</f>
        <v>2740</v>
      </c>
      <c r="I84" s="27">
        <f>INDEX('0_Pivot &amp; Table 1 &amp; Table 2'!$A$70:$AM$765,MATCH($A84,'0_Pivot &amp; Table 1 &amp; Table 2'!$B$70:$B$765,0),MATCH(HHIdata_corr!I$1,'0_Pivot &amp; Table 1 &amp; Table 2'!$A$66:$AM$66,0))</f>
        <v>2637</v>
      </c>
      <c r="J84" s="27">
        <f>INDEX('0_Pivot &amp; Table 1 &amp; Table 2'!$A$70:$AM$765,MATCH($A84,'0_Pivot &amp; Table 1 &amp; Table 2'!$B$70:$B$765,0),MATCH(HHIdata_corr!J$1,'0_Pivot &amp; Table 1 &amp; Table 2'!$A$66:$AM$66,0))</f>
        <v>3218</v>
      </c>
      <c r="K84" s="27">
        <f>INDEX('0_Pivot &amp; Table 1 &amp; Table 2'!$A$70:$AM$765,MATCH($A84,'0_Pivot &amp; Table 1 &amp; Table 2'!$B$70:$B$765,0),MATCH(HHIdata_corr!K$1,'0_Pivot &amp; Table 1 &amp; Table 2'!$A$66:$AM$66,0))</f>
        <v>3535</v>
      </c>
      <c r="L84" s="27">
        <f>INDEX('0_Pivot &amp; Table 1 &amp; Table 2'!$A$70:$AM$765,MATCH($A84,'0_Pivot &amp; Table 1 &amp; Table 2'!$B$70:$B$765,0),MATCH(HHIdata_corr!L$1,'0_Pivot &amp; Table 1 &amp; Table 2'!$A$66:$AM$66,0))</f>
        <v>3889</v>
      </c>
      <c r="M84" s="27">
        <f>INDEX('0_Pivot &amp; Table 1 &amp; Table 2'!$A$70:$AM$765,MATCH($A84,'0_Pivot &amp; Table 1 &amp; Table 2'!$B$70:$B$765,0),MATCH(HHIdata_corr!M$1,'0_Pivot &amp; Table 1 &amp; Table 2'!$A$66:$AM$66,0))</f>
        <v>2505</v>
      </c>
      <c r="N84" s="27">
        <f>INDEX('0_Pivot &amp; Table 1 &amp; Table 2'!$A$70:$AM$765,MATCH($A84,'0_Pivot &amp; Table 1 &amp; Table 2'!$B$70:$B$765,0),MATCH(HHIdata_corr!N$1,'0_Pivot &amp; Table 1 &amp; Table 2'!$A$66:$AM$66,0))</f>
        <v>2371</v>
      </c>
      <c r="O84" s="28">
        <v>2712.7</v>
      </c>
      <c r="P84" s="29" t="s">
        <v>242</v>
      </c>
      <c r="Q84" s="29" t="s">
        <v>243</v>
      </c>
      <c r="R84" s="2">
        <f t="shared" si="5"/>
        <v>2677</v>
      </c>
      <c r="S84" s="2">
        <f t="shared" si="6"/>
        <v>3032.5</v>
      </c>
      <c r="T84" s="2" t="str">
        <f t="shared" si="7"/>
        <v/>
      </c>
      <c r="U84" s="2">
        <f>MATCH($Q84,'6.Indic_Percep'!$B$10:$B$141,0)</f>
        <v>28</v>
      </c>
      <c r="V84" s="2">
        <f>MATCH($P84,'5.Indic_LM'!$A$10:$A$732,0)</f>
        <v>78</v>
      </c>
      <c r="W84" s="2">
        <f>IF(COUNT(INDEX('6.Indic_Percep'!$A$10:$AE$141,HHIdata_corr!$U84,MATCH(HHIdata_corr!W$3,'6.Indic_Percep'!$A$10:$AE$10,0)))=1,INDEX('6.Indic_Percep'!$A$10:$AE$141,HHIdata_corr!$U84,MATCH(HHIdata_corr!W$3,'6.Indic_Percep'!$A$10:$AE$10,0)),"")</f>
        <v>0.66310794780545668</v>
      </c>
      <c r="X84" s="2">
        <f>IF(COUNT(INDEX('6.Indic_Percep'!$A$10:$AE$141,HHIdata_corr!$U84,MATCH(HHIdata_corr!X$3,'6.Indic_Percep'!$A$10:$AE$10,0)))=1,INDEX('6.Indic_Percep'!$A$10:$AE$141,HHIdata_corr!$U84,MATCH(HHIdata_corr!X$3,'6.Indic_Percep'!$A$10:$AE$10,0)),"")</f>
        <v>0.89622641509433965</v>
      </c>
      <c r="Y84" s="2">
        <f>IF(COUNT(INDEX('6.Indic_Percep'!$A$10:$AE$141,HHIdata_corr!$U84,MATCH(HHIdata_corr!Y$3,'6.Indic_Percep'!$A$10:$AE$10,0)))=1,INDEX('6.Indic_Percep'!$A$10:$AE$141,HHIdata_corr!$U84,MATCH(HHIdata_corr!Y$3,'6.Indic_Percep'!$A$10:$AE$10,0)),"")</f>
        <v>0.13641755634638197</v>
      </c>
      <c r="Z84" s="2">
        <f>IF(COUNT(INDEX('6.Indic_Percep'!$A$10:$AH$141,HHIdata_corr!$U84,MATCH(HHIdata_corr!Z$3,'6.Indic_Percep'!$A$10:$AH$10,0)))=1,INDEX('6.Indic_Percep'!$A$10:$AH$141,HHIdata_corr!$U84,MATCH(HHIdata_corr!Z$3,'6.Indic_Percep'!$A$10:$AH$10,0)),"")</f>
        <v>0.51415094339622647</v>
      </c>
      <c r="AA84" s="2">
        <f>IF(COUNT(INDEX('6.Indic_Percep'!$A$10:$AH$141,HHIdata_corr!$U84,MATCH(HHIdata_corr!AA$3,'6.Indic_Percep'!$A$10:$AH$10,0)))=1,INDEX('6.Indic_Percep'!$A$10:$AH$141,HHIdata_corr!$U84,MATCH(HHIdata_corr!AA$3,'6.Indic_Percep'!$A$10:$AH$10,0)),"")</f>
        <v>0.55247571566060116</v>
      </c>
      <c r="AC84" s="30">
        <f>IF(COUNT(INDEX('5.Indic_LM'!$A$8:$AL$732,HHIdata_corr!$V84,MATCH(HHIdata_corr!AC$3,'5.Indic_LM'!$A$8:$AL$8,0)))=1,INDEX('5.Indic_LM'!$A$8:$AL$732,HHIdata_corr!$V84,MATCH(HHIdata_corr!AC$3,'5.Indic_LM'!$A$8:$AL$8,0))/100,"")</f>
        <v>4.2759542944907122E-2</v>
      </c>
      <c r="AD84" s="30">
        <f>IF(COUNT(INDEX('5.Indic_LM'!$A$8:$AL$732,HHIdata_corr!$V84,MATCH(HHIdata_corr!AD$3,'5.Indic_LM'!$A$8:$AL$8,0)))=1,INDEX('5.Indic_LM'!$A$8:$AL$732,HHIdata_corr!$V84,MATCH(HHIdata_corr!AD$3,'5.Indic_LM'!$A$8:$AL$8,0))/100,"")</f>
        <v>0.52449905331868063</v>
      </c>
      <c r="AE84" s="2">
        <f t="shared" si="8"/>
        <v>1</v>
      </c>
      <c r="AF84" s="2">
        <f t="shared" si="9"/>
        <v>1</v>
      </c>
    </row>
    <row r="85" spans="1:32" x14ac:dyDescent="0.2">
      <c r="A85" s="25" t="s">
        <v>245</v>
      </c>
      <c r="B85" s="26" t="s">
        <v>246</v>
      </c>
      <c r="C85" s="26" t="s">
        <v>168</v>
      </c>
      <c r="D85" s="26">
        <v>930437</v>
      </c>
      <c r="E85" s="26" t="s">
        <v>247</v>
      </c>
      <c r="F85" s="26">
        <v>453886</v>
      </c>
      <c r="G85" s="27">
        <f>INDEX('0_Pivot &amp; Table 1 &amp; Table 2'!$A$70:$AM$765,MATCH($A85,'0_Pivot &amp; Table 1 &amp; Table 2'!$B$70:$B$765,0),MATCH(HHIdata_corr!G$1,'0_Pivot &amp; Table 1 &amp; Table 2'!$A$66:$AM$66,0))</f>
        <v>1712</v>
      </c>
      <c r="H85" s="27">
        <f>INDEX('0_Pivot &amp; Table 1 &amp; Table 2'!$A$70:$AM$765,MATCH($A85,'0_Pivot &amp; Table 1 &amp; Table 2'!$B$70:$B$765,0),MATCH(HHIdata_corr!H$1,'0_Pivot &amp; Table 1 &amp; Table 2'!$A$66:$AM$66,0))</f>
        <v>1967</v>
      </c>
      <c r="I85" s="27">
        <f>INDEX('0_Pivot &amp; Table 1 &amp; Table 2'!$A$70:$AM$765,MATCH($A85,'0_Pivot &amp; Table 1 &amp; Table 2'!$B$70:$B$765,0),MATCH(HHIdata_corr!I$1,'0_Pivot &amp; Table 1 &amp; Table 2'!$A$66:$AM$66,0))</f>
        <v>2091</v>
      </c>
      <c r="J85" s="27">
        <f>INDEX('0_Pivot &amp; Table 1 &amp; Table 2'!$A$70:$AM$765,MATCH($A85,'0_Pivot &amp; Table 1 &amp; Table 2'!$B$70:$B$765,0),MATCH(HHIdata_corr!J$1,'0_Pivot &amp; Table 1 &amp; Table 2'!$A$66:$AM$66,0))</f>
        <v>2451</v>
      </c>
      <c r="K85" s="27">
        <f>INDEX('0_Pivot &amp; Table 1 &amp; Table 2'!$A$70:$AM$765,MATCH($A85,'0_Pivot &amp; Table 1 &amp; Table 2'!$B$70:$B$765,0),MATCH(HHIdata_corr!K$1,'0_Pivot &amp; Table 1 &amp; Table 2'!$A$66:$AM$66,0))</f>
        <v>2234</v>
      </c>
      <c r="L85" s="27">
        <f>INDEX('0_Pivot &amp; Table 1 &amp; Table 2'!$A$70:$AM$765,MATCH($A85,'0_Pivot &amp; Table 1 &amp; Table 2'!$B$70:$B$765,0),MATCH(HHIdata_corr!L$1,'0_Pivot &amp; Table 1 &amp; Table 2'!$A$66:$AM$66,0))</f>
        <v>2432</v>
      </c>
      <c r="M85" s="27">
        <f>INDEX('0_Pivot &amp; Table 1 &amp; Table 2'!$A$70:$AM$765,MATCH($A85,'0_Pivot &amp; Table 1 &amp; Table 2'!$B$70:$B$765,0),MATCH(HHIdata_corr!M$1,'0_Pivot &amp; Table 1 &amp; Table 2'!$A$66:$AM$66,0))</f>
        <v>1761</v>
      </c>
      <c r="N85" s="27">
        <f>INDEX('0_Pivot &amp; Table 1 &amp; Table 2'!$A$70:$AM$765,MATCH($A85,'0_Pivot &amp; Table 1 &amp; Table 2'!$B$70:$B$765,0),MATCH(HHIdata_corr!N$1,'0_Pivot &amp; Table 1 &amp; Table 2'!$A$66:$AM$66,0))</f>
        <v>1924</v>
      </c>
      <c r="O85" s="28">
        <v>1950.8</v>
      </c>
      <c r="P85" s="29" t="s">
        <v>245</v>
      </c>
      <c r="Q85" s="29" t="s">
        <v>246</v>
      </c>
      <c r="R85" s="2">
        <f t="shared" si="5"/>
        <v>2055.25</v>
      </c>
      <c r="S85" s="2">
        <f t="shared" si="6"/>
        <v>2185.75</v>
      </c>
      <c r="T85" s="2" t="str">
        <f t="shared" si="7"/>
        <v/>
      </c>
      <c r="U85" s="2" t="e">
        <f>MATCH($Q85,'6.Indic_Percep'!$B$10:$B$141,0)</f>
        <v>#N/A</v>
      </c>
      <c r="V85" s="2">
        <f>MATCH($P85,'5.Indic_LM'!$A$10:$A$732,0)</f>
        <v>79</v>
      </c>
      <c r="W85" s="2" t="str">
        <f>IF(COUNT(INDEX('6.Indic_Percep'!$A$10:$AE$141,HHIdata_corr!$U85,MATCH(HHIdata_corr!W$3,'6.Indic_Percep'!$A$10:$AE$10,0)))=1,INDEX('6.Indic_Percep'!$A$10:$AE$141,HHIdata_corr!$U85,MATCH(HHIdata_corr!W$3,'6.Indic_Percep'!$A$10:$AE$10,0)),"")</f>
        <v/>
      </c>
      <c r="X85" s="2" t="str">
        <f>IF(COUNT(INDEX('6.Indic_Percep'!$A$10:$AE$141,HHIdata_corr!$U85,MATCH(HHIdata_corr!X$3,'6.Indic_Percep'!$A$10:$AE$10,0)))=1,INDEX('6.Indic_Percep'!$A$10:$AE$141,HHIdata_corr!$U85,MATCH(HHIdata_corr!X$3,'6.Indic_Percep'!$A$10:$AE$10,0)),"")</f>
        <v/>
      </c>
      <c r="Y85" s="2" t="str">
        <f>IF(COUNT(INDEX('6.Indic_Percep'!$A$10:$AE$141,HHIdata_corr!$U85,MATCH(HHIdata_corr!Y$3,'6.Indic_Percep'!$A$10:$AE$10,0)))=1,INDEX('6.Indic_Percep'!$A$10:$AE$141,HHIdata_corr!$U85,MATCH(HHIdata_corr!Y$3,'6.Indic_Percep'!$A$10:$AE$10,0)),"")</f>
        <v/>
      </c>
      <c r="Z85" s="2" t="str">
        <f>IF(COUNT(INDEX('6.Indic_Percep'!$A$10:$AH$141,HHIdata_corr!$U85,MATCH(HHIdata_corr!Z$3,'6.Indic_Percep'!$A$10:$AH$10,0)))=1,INDEX('6.Indic_Percep'!$A$10:$AH$141,HHIdata_corr!$U85,MATCH(HHIdata_corr!Z$3,'6.Indic_Percep'!$A$10:$AH$10,0)),"")</f>
        <v/>
      </c>
      <c r="AA85" s="2" t="str">
        <f>IF(COUNT(INDEX('6.Indic_Percep'!$A$10:$AH$141,HHIdata_corr!$U85,MATCH(HHIdata_corr!AA$3,'6.Indic_Percep'!$A$10:$AH$10,0)))=1,INDEX('6.Indic_Percep'!$A$10:$AH$141,HHIdata_corr!$U85,MATCH(HHIdata_corr!AA$3,'6.Indic_Percep'!$A$10:$AH$10,0)),"")</f>
        <v/>
      </c>
      <c r="AC85" s="30">
        <f>IF(COUNT(INDEX('5.Indic_LM'!$A$8:$AL$732,HHIdata_corr!$V85,MATCH(HHIdata_corr!AC$3,'5.Indic_LM'!$A$8:$AL$8,0)))=1,INDEX('5.Indic_LM'!$A$8:$AL$732,HHIdata_corr!$V85,MATCH(HHIdata_corr!AC$3,'5.Indic_LM'!$A$8:$AL$8,0))/100,"")</f>
        <v>4.1720464508659072E-2</v>
      </c>
      <c r="AD85" s="30">
        <f>IF(COUNT(INDEX('5.Indic_LM'!$A$8:$AL$732,HHIdata_corr!$V85,MATCH(HHIdata_corr!AD$3,'5.Indic_LM'!$A$8:$AL$8,0)))=1,INDEX('5.Indic_LM'!$A$8:$AL$732,HHIdata_corr!$V85,MATCH(HHIdata_corr!AD$3,'5.Indic_LM'!$A$8:$AL$8,0))/100,"")</f>
        <v>0.53540145568390862</v>
      </c>
      <c r="AE85" s="2">
        <f t="shared" si="8"/>
        <v>1</v>
      </c>
      <c r="AF85" s="2">
        <f t="shared" si="9"/>
        <v>1</v>
      </c>
    </row>
    <row r="86" spans="1:32" x14ac:dyDescent="0.2">
      <c r="A86" s="25" t="s">
        <v>248</v>
      </c>
      <c r="B86" s="26" t="s">
        <v>249</v>
      </c>
      <c r="C86" s="26" t="s">
        <v>168</v>
      </c>
      <c r="D86" s="26">
        <v>757161</v>
      </c>
      <c r="E86" s="26" t="s">
        <v>250</v>
      </c>
      <c r="F86" s="26">
        <v>396664</v>
      </c>
      <c r="G86" s="27">
        <f>INDEX('0_Pivot &amp; Table 1 &amp; Table 2'!$A$70:$AM$765,MATCH($A86,'0_Pivot &amp; Table 1 &amp; Table 2'!$B$70:$B$765,0),MATCH(HHIdata_corr!G$1,'0_Pivot &amp; Table 1 &amp; Table 2'!$A$66:$AM$66,0))</f>
        <v>1557</v>
      </c>
      <c r="H86" s="27">
        <f>INDEX('0_Pivot &amp; Table 1 &amp; Table 2'!$A$70:$AM$765,MATCH($A86,'0_Pivot &amp; Table 1 &amp; Table 2'!$B$70:$B$765,0),MATCH(HHIdata_corr!H$1,'0_Pivot &amp; Table 1 &amp; Table 2'!$A$66:$AM$66,0))</f>
        <v>1772</v>
      </c>
      <c r="I86" s="27">
        <f>INDEX('0_Pivot &amp; Table 1 &amp; Table 2'!$A$70:$AM$765,MATCH($A86,'0_Pivot &amp; Table 1 &amp; Table 2'!$B$70:$B$765,0),MATCH(HHIdata_corr!I$1,'0_Pivot &amp; Table 1 &amp; Table 2'!$A$66:$AM$66,0))</f>
        <v>1719</v>
      </c>
      <c r="J86" s="27">
        <f>INDEX('0_Pivot &amp; Table 1 &amp; Table 2'!$A$70:$AM$765,MATCH($A86,'0_Pivot &amp; Table 1 &amp; Table 2'!$B$70:$B$765,0),MATCH(HHIdata_corr!J$1,'0_Pivot &amp; Table 1 &amp; Table 2'!$A$66:$AM$66,0))</f>
        <v>2102</v>
      </c>
      <c r="K86" s="27">
        <f>INDEX('0_Pivot &amp; Table 1 &amp; Table 2'!$A$70:$AM$765,MATCH($A86,'0_Pivot &amp; Table 1 &amp; Table 2'!$B$70:$B$765,0),MATCH(HHIdata_corr!K$1,'0_Pivot &amp; Table 1 &amp; Table 2'!$A$66:$AM$66,0))</f>
        <v>2296</v>
      </c>
      <c r="L86" s="27">
        <f>INDEX('0_Pivot &amp; Table 1 &amp; Table 2'!$A$70:$AM$765,MATCH($A86,'0_Pivot &amp; Table 1 &amp; Table 2'!$B$70:$B$765,0),MATCH(HHIdata_corr!L$1,'0_Pivot &amp; Table 1 &amp; Table 2'!$A$66:$AM$66,0))</f>
        <v>3054</v>
      </c>
      <c r="M86" s="27">
        <f>INDEX('0_Pivot &amp; Table 1 &amp; Table 2'!$A$70:$AM$765,MATCH($A86,'0_Pivot &amp; Table 1 &amp; Table 2'!$B$70:$B$765,0),MATCH(HHIdata_corr!M$1,'0_Pivot &amp; Table 1 &amp; Table 2'!$A$66:$AM$66,0))</f>
        <v>1949</v>
      </c>
      <c r="N86" s="27">
        <f>INDEX('0_Pivot &amp; Table 1 &amp; Table 2'!$A$70:$AM$765,MATCH($A86,'0_Pivot &amp; Table 1 &amp; Table 2'!$B$70:$B$765,0),MATCH(HHIdata_corr!N$1,'0_Pivot &amp; Table 1 &amp; Table 2'!$A$66:$AM$66,0))</f>
        <v>1841</v>
      </c>
      <c r="O86" s="28">
        <v>1875.2</v>
      </c>
      <c r="P86" s="29" t="s">
        <v>248</v>
      </c>
      <c r="Q86" s="29" t="s">
        <v>249</v>
      </c>
      <c r="R86" s="2">
        <f t="shared" si="5"/>
        <v>1787.5</v>
      </c>
      <c r="S86" s="2">
        <f t="shared" si="6"/>
        <v>1972.25</v>
      </c>
      <c r="T86" s="2" t="str">
        <f t="shared" si="7"/>
        <v/>
      </c>
      <c r="U86" s="2">
        <f>MATCH($Q86,'6.Indic_Percep'!$B$10:$B$141,0)</f>
        <v>29</v>
      </c>
      <c r="V86" s="2">
        <f>MATCH($P86,'5.Indic_LM'!$A$10:$A$732,0)</f>
        <v>80</v>
      </c>
      <c r="W86" s="2">
        <f>IF(COUNT(INDEX('6.Indic_Percep'!$A$10:$AE$141,HHIdata_corr!$U86,MATCH(HHIdata_corr!W$3,'6.Indic_Percep'!$A$10:$AE$10,0)))=1,INDEX('6.Indic_Percep'!$A$10:$AE$141,HHIdata_corr!$U86,MATCH(HHIdata_corr!W$3,'6.Indic_Percep'!$A$10:$AE$10,0)),"")</f>
        <v>0.79156626506024097</v>
      </c>
      <c r="X86" s="2">
        <f>IF(COUNT(INDEX('6.Indic_Percep'!$A$10:$AE$141,HHIdata_corr!$U86,MATCH(HHIdata_corr!X$3,'6.Indic_Percep'!$A$10:$AE$10,0)))=1,INDEX('6.Indic_Percep'!$A$10:$AE$141,HHIdata_corr!$U86,MATCH(HHIdata_corr!X$3,'6.Indic_Percep'!$A$10:$AE$10,0)),"")</f>
        <v>0.93347873500545264</v>
      </c>
      <c r="Y86" s="2">
        <f>IF(COUNT(INDEX('6.Indic_Percep'!$A$10:$AE$141,HHIdata_corr!$U86,MATCH(HHIdata_corr!Y$3,'6.Indic_Percep'!$A$10:$AE$10,0)))=1,INDEX('6.Indic_Percep'!$A$10:$AE$141,HHIdata_corr!$U86,MATCH(HHIdata_corr!Y$3,'6.Indic_Percep'!$A$10:$AE$10,0)),"")</f>
        <v>0.24578313253012052</v>
      </c>
      <c r="Z86" s="2">
        <f>IF(COUNT(INDEX('6.Indic_Percep'!$A$10:$AH$141,HHIdata_corr!$U86,MATCH(HHIdata_corr!Z$3,'6.Indic_Percep'!$A$10:$AH$10,0)))=1,INDEX('6.Indic_Percep'!$A$10:$AH$141,HHIdata_corr!$U86,MATCH(HHIdata_corr!Z$3,'6.Indic_Percep'!$A$10:$AH$10,0)),"")</f>
        <v>0.53217011995637953</v>
      </c>
      <c r="AA86" s="2">
        <f>IF(COUNT(INDEX('6.Indic_Percep'!$A$10:$AH$141,HHIdata_corr!$U86,MATCH(HHIdata_corr!AA$3,'6.Indic_Percep'!$A$10:$AH$10,0)))=1,INDEX('6.Indic_Percep'!$A$10:$AH$141,HHIdata_corr!$U86,MATCH(HHIdata_corr!AA$3,'6.Indic_Percep'!$A$10:$AH$10,0)),"")</f>
        <v>0.62574956313804841</v>
      </c>
      <c r="AC86" s="30">
        <f>IF(COUNT(INDEX('5.Indic_LM'!$A$8:$AL$732,HHIdata_corr!$V86,MATCH(HHIdata_corr!AC$3,'5.Indic_LM'!$A$8:$AL$8,0)))=1,INDEX('5.Indic_LM'!$A$8:$AL$732,HHIdata_corr!$V86,MATCH(HHIdata_corr!AC$3,'5.Indic_LM'!$A$8:$AL$8,0))/100,"")</f>
        <v>2.6824320342992144E-2</v>
      </c>
      <c r="AD86" s="30">
        <f>IF(COUNT(INDEX('5.Indic_LM'!$A$8:$AL$732,HHIdata_corr!$V86,MATCH(HHIdata_corr!AD$3,'5.Indic_LM'!$A$8:$AL$8,0)))=1,INDEX('5.Indic_LM'!$A$8:$AL$732,HHIdata_corr!$V86,MATCH(HHIdata_corr!AD$3,'5.Indic_LM'!$A$8:$AL$8,0))/100,"")</f>
        <v>0.57531626603216113</v>
      </c>
      <c r="AE86" s="2">
        <f t="shared" si="8"/>
        <v>1</v>
      </c>
      <c r="AF86" s="2">
        <f t="shared" si="9"/>
        <v>1</v>
      </c>
    </row>
    <row r="87" spans="1:32" x14ac:dyDescent="0.2">
      <c r="A87" s="25" t="s">
        <v>251</v>
      </c>
      <c r="B87" s="26" t="s">
        <v>252</v>
      </c>
      <c r="C87" s="26" t="s">
        <v>168</v>
      </c>
      <c r="D87" s="26">
        <v>261034</v>
      </c>
      <c r="E87" s="26" t="s">
        <v>253</v>
      </c>
      <c r="F87" s="26">
        <v>127032</v>
      </c>
      <c r="G87" s="27">
        <f>INDEX('0_Pivot &amp; Table 1 &amp; Table 2'!$A$70:$AM$765,MATCH($A87,'0_Pivot &amp; Table 1 &amp; Table 2'!$B$70:$B$765,0),MATCH(HHIdata_corr!G$1,'0_Pivot &amp; Table 1 &amp; Table 2'!$A$66:$AM$66,0))</f>
        <v>2368</v>
      </c>
      <c r="H87" s="27">
        <f>INDEX('0_Pivot &amp; Table 1 &amp; Table 2'!$A$70:$AM$765,MATCH($A87,'0_Pivot &amp; Table 1 &amp; Table 2'!$B$70:$B$765,0),MATCH(HHIdata_corr!H$1,'0_Pivot &amp; Table 1 &amp; Table 2'!$A$66:$AM$66,0))</f>
        <v>2835</v>
      </c>
      <c r="I87" s="27">
        <f>INDEX('0_Pivot &amp; Table 1 &amp; Table 2'!$A$70:$AM$765,MATCH($A87,'0_Pivot &amp; Table 1 &amp; Table 2'!$B$70:$B$765,0),MATCH(HHIdata_corr!I$1,'0_Pivot &amp; Table 1 &amp; Table 2'!$A$66:$AM$66,0))</f>
        <v>2938</v>
      </c>
      <c r="J87" s="27">
        <f>INDEX('0_Pivot &amp; Table 1 &amp; Table 2'!$A$70:$AM$765,MATCH($A87,'0_Pivot &amp; Table 1 &amp; Table 2'!$B$70:$B$765,0),MATCH(HHIdata_corr!J$1,'0_Pivot &amp; Table 1 &amp; Table 2'!$A$66:$AM$66,0))</f>
        <v>3348</v>
      </c>
      <c r="K87" s="27">
        <f>INDEX('0_Pivot &amp; Table 1 &amp; Table 2'!$A$70:$AM$765,MATCH($A87,'0_Pivot &amp; Table 1 &amp; Table 2'!$B$70:$B$765,0),MATCH(HHIdata_corr!K$1,'0_Pivot &amp; Table 1 &amp; Table 2'!$A$66:$AM$66,0))</f>
        <v>3494</v>
      </c>
      <c r="L87" s="27">
        <f>INDEX('0_Pivot &amp; Table 1 &amp; Table 2'!$A$70:$AM$765,MATCH($A87,'0_Pivot &amp; Table 1 &amp; Table 2'!$B$70:$B$765,0),MATCH(HHIdata_corr!L$1,'0_Pivot &amp; Table 1 &amp; Table 2'!$A$66:$AM$66,0))</f>
        <v>3334</v>
      </c>
      <c r="M87" s="27">
        <f>INDEX('0_Pivot &amp; Table 1 &amp; Table 2'!$A$70:$AM$765,MATCH($A87,'0_Pivot &amp; Table 1 &amp; Table 2'!$B$70:$B$765,0),MATCH(HHIdata_corr!M$1,'0_Pivot &amp; Table 1 &amp; Table 2'!$A$66:$AM$66,0))</f>
        <v>2772</v>
      </c>
      <c r="N87" s="27">
        <f>INDEX('0_Pivot &amp; Table 1 &amp; Table 2'!$A$70:$AM$765,MATCH($A87,'0_Pivot &amp; Table 1 &amp; Table 2'!$B$70:$B$765,0),MATCH(HHIdata_corr!N$1,'0_Pivot &amp; Table 1 &amp; Table 2'!$A$66:$AM$66,0))</f>
        <v>2972</v>
      </c>
      <c r="O87" s="28">
        <v>2906.4</v>
      </c>
      <c r="P87" s="29" t="s">
        <v>251</v>
      </c>
      <c r="Q87" s="29" t="s">
        <v>252</v>
      </c>
      <c r="R87" s="2">
        <f t="shared" si="5"/>
        <v>2872.25</v>
      </c>
      <c r="S87" s="2">
        <f t="shared" si="6"/>
        <v>3153.75</v>
      </c>
      <c r="T87" s="2" t="str">
        <f t="shared" si="7"/>
        <v/>
      </c>
      <c r="U87" s="2" t="e">
        <f>MATCH($Q87,'6.Indic_Percep'!$B$10:$B$141,0)</f>
        <v>#N/A</v>
      </c>
      <c r="V87" s="2">
        <f>MATCH($P87,'5.Indic_LM'!$A$10:$A$732,0)</f>
        <v>81</v>
      </c>
      <c r="W87" s="2" t="str">
        <f>IF(COUNT(INDEX('6.Indic_Percep'!$A$10:$AE$141,HHIdata_corr!$U87,MATCH(HHIdata_corr!W$3,'6.Indic_Percep'!$A$10:$AE$10,0)))=1,INDEX('6.Indic_Percep'!$A$10:$AE$141,HHIdata_corr!$U87,MATCH(HHIdata_corr!W$3,'6.Indic_Percep'!$A$10:$AE$10,0)),"")</f>
        <v/>
      </c>
      <c r="X87" s="2" t="str">
        <f>IF(COUNT(INDEX('6.Indic_Percep'!$A$10:$AE$141,HHIdata_corr!$U87,MATCH(HHIdata_corr!X$3,'6.Indic_Percep'!$A$10:$AE$10,0)))=1,INDEX('6.Indic_Percep'!$A$10:$AE$141,HHIdata_corr!$U87,MATCH(HHIdata_corr!X$3,'6.Indic_Percep'!$A$10:$AE$10,0)),"")</f>
        <v/>
      </c>
      <c r="Y87" s="2" t="str">
        <f>IF(COUNT(INDEX('6.Indic_Percep'!$A$10:$AE$141,HHIdata_corr!$U87,MATCH(HHIdata_corr!Y$3,'6.Indic_Percep'!$A$10:$AE$10,0)))=1,INDEX('6.Indic_Percep'!$A$10:$AE$141,HHIdata_corr!$U87,MATCH(HHIdata_corr!Y$3,'6.Indic_Percep'!$A$10:$AE$10,0)),"")</f>
        <v/>
      </c>
      <c r="Z87" s="2" t="str">
        <f>IF(COUNT(INDEX('6.Indic_Percep'!$A$10:$AH$141,HHIdata_corr!$U87,MATCH(HHIdata_corr!Z$3,'6.Indic_Percep'!$A$10:$AH$10,0)))=1,INDEX('6.Indic_Percep'!$A$10:$AH$141,HHIdata_corr!$U87,MATCH(HHIdata_corr!Z$3,'6.Indic_Percep'!$A$10:$AH$10,0)),"")</f>
        <v/>
      </c>
      <c r="AA87" s="2" t="str">
        <f>IF(COUNT(INDEX('6.Indic_Percep'!$A$10:$AH$141,HHIdata_corr!$U87,MATCH(HHIdata_corr!AA$3,'6.Indic_Percep'!$A$10:$AH$10,0)))=1,INDEX('6.Indic_Percep'!$A$10:$AH$141,HHIdata_corr!$U87,MATCH(HHIdata_corr!AA$3,'6.Indic_Percep'!$A$10:$AH$10,0)),"")</f>
        <v/>
      </c>
      <c r="AC87" s="30">
        <f>IF(COUNT(INDEX('5.Indic_LM'!$A$8:$AL$732,HHIdata_corr!$V87,MATCH(HHIdata_corr!AC$3,'5.Indic_LM'!$A$8:$AL$8,0)))=1,INDEX('5.Indic_LM'!$A$8:$AL$732,HHIdata_corr!$V87,MATCH(HHIdata_corr!AC$3,'5.Indic_LM'!$A$8:$AL$8,0))/100,"")</f>
        <v>3.0443767818350863E-2</v>
      </c>
      <c r="AD87" s="30">
        <f>IF(COUNT(INDEX('5.Indic_LM'!$A$8:$AL$732,HHIdata_corr!$V87,MATCH(HHIdata_corr!AD$3,'5.Indic_LM'!$A$8:$AL$8,0)))=1,INDEX('5.Indic_LM'!$A$8:$AL$732,HHIdata_corr!$V87,MATCH(HHIdata_corr!AD$3,'5.Indic_LM'!$A$8:$AL$8,0))/100,"")</f>
        <v>0.54030106678769563</v>
      </c>
      <c r="AE87" s="2">
        <f t="shared" si="8"/>
        <v>1</v>
      </c>
      <c r="AF87" s="2">
        <f t="shared" si="9"/>
        <v>1</v>
      </c>
    </row>
    <row r="88" spans="1:32" x14ac:dyDescent="0.2">
      <c r="A88" s="25" t="s">
        <v>254</v>
      </c>
      <c r="B88" s="26" t="s">
        <v>255</v>
      </c>
      <c r="C88" s="26" t="s">
        <v>168</v>
      </c>
      <c r="D88" s="26">
        <v>429995</v>
      </c>
      <c r="E88" s="26" t="s">
        <v>256</v>
      </c>
      <c r="F88" s="26">
        <v>221069</v>
      </c>
      <c r="G88" s="27">
        <f>INDEX('0_Pivot &amp; Table 1 &amp; Table 2'!$A$70:$AM$765,MATCH($A88,'0_Pivot &amp; Table 1 &amp; Table 2'!$B$70:$B$765,0),MATCH(HHIdata_corr!G$1,'0_Pivot &amp; Table 1 &amp; Table 2'!$A$66:$AM$66,0))</f>
        <v>2038</v>
      </c>
      <c r="H88" s="27">
        <f>INDEX('0_Pivot &amp; Table 1 &amp; Table 2'!$A$70:$AM$765,MATCH($A88,'0_Pivot &amp; Table 1 &amp; Table 2'!$B$70:$B$765,0),MATCH(HHIdata_corr!H$1,'0_Pivot &amp; Table 1 &amp; Table 2'!$A$66:$AM$66,0))</f>
        <v>2359</v>
      </c>
      <c r="I88" s="27">
        <f>INDEX('0_Pivot &amp; Table 1 &amp; Table 2'!$A$70:$AM$765,MATCH($A88,'0_Pivot &amp; Table 1 &amp; Table 2'!$B$70:$B$765,0),MATCH(HHIdata_corr!I$1,'0_Pivot &amp; Table 1 &amp; Table 2'!$A$66:$AM$66,0))</f>
        <v>2364</v>
      </c>
      <c r="J88" s="27">
        <f>INDEX('0_Pivot &amp; Table 1 &amp; Table 2'!$A$70:$AM$765,MATCH($A88,'0_Pivot &amp; Table 1 &amp; Table 2'!$B$70:$B$765,0),MATCH(HHIdata_corr!J$1,'0_Pivot &amp; Table 1 &amp; Table 2'!$A$66:$AM$66,0))</f>
        <v>2714</v>
      </c>
      <c r="K88" s="27">
        <f>INDEX('0_Pivot &amp; Table 1 &amp; Table 2'!$A$70:$AM$765,MATCH($A88,'0_Pivot &amp; Table 1 &amp; Table 2'!$B$70:$B$765,0),MATCH(HHIdata_corr!K$1,'0_Pivot &amp; Table 1 &amp; Table 2'!$A$66:$AM$66,0))</f>
        <v>2814</v>
      </c>
      <c r="L88" s="27">
        <f>INDEX('0_Pivot &amp; Table 1 &amp; Table 2'!$A$70:$AM$765,MATCH($A88,'0_Pivot &amp; Table 1 &amp; Table 2'!$B$70:$B$765,0),MATCH(HHIdata_corr!L$1,'0_Pivot &amp; Table 1 &amp; Table 2'!$A$66:$AM$66,0))</f>
        <v>2901</v>
      </c>
      <c r="M88" s="27">
        <f>INDEX('0_Pivot &amp; Table 1 &amp; Table 2'!$A$70:$AM$765,MATCH($A88,'0_Pivot &amp; Table 1 &amp; Table 2'!$B$70:$B$765,0),MATCH(HHIdata_corr!M$1,'0_Pivot &amp; Table 1 &amp; Table 2'!$A$66:$AM$66,0))</f>
        <v>2151</v>
      </c>
      <c r="N88" s="27">
        <f>INDEX('0_Pivot &amp; Table 1 &amp; Table 2'!$A$70:$AM$765,MATCH($A88,'0_Pivot &amp; Table 1 &amp; Table 2'!$B$70:$B$765,0),MATCH(HHIdata_corr!N$1,'0_Pivot &amp; Table 1 &amp; Table 2'!$A$66:$AM$66,0))</f>
        <v>2192</v>
      </c>
      <c r="O88" s="28">
        <v>2283.1999999999998</v>
      </c>
      <c r="P88" s="29" t="s">
        <v>254</v>
      </c>
      <c r="Q88" s="29" t="s">
        <v>255</v>
      </c>
      <c r="R88" s="2">
        <f t="shared" si="5"/>
        <v>2368.75</v>
      </c>
      <c r="S88" s="2">
        <f t="shared" si="6"/>
        <v>2562.75</v>
      </c>
      <c r="T88" s="2" t="str">
        <f t="shared" si="7"/>
        <v/>
      </c>
      <c r="U88" s="2" t="e">
        <f>MATCH($Q88,'6.Indic_Percep'!$B$10:$B$141,0)</f>
        <v>#N/A</v>
      </c>
      <c r="V88" s="2">
        <f>MATCH($P88,'5.Indic_LM'!$A$10:$A$732,0)</f>
        <v>82</v>
      </c>
      <c r="W88" s="2" t="str">
        <f>IF(COUNT(INDEX('6.Indic_Percep'!$A$10:$AE$141,HHIdata_corr!$U88,MATCH(HHIdata_corr!W$3,'6.Indic_Percep'!$A$10:$AE$10,0)))=1,INDEX('6.Indic_Percep'!$A$10:$AE$141,HHIdata_corr!$U88,MATCH(HHIdata_corr!W$3,'6.Indic_Percep'!$A$10:$AE$10,0)),"")</f>
        <v/>
      </c>
      <c r="X88" s="2" t="str">
        <f>IF(COUNT(INDEX('6.Indic_Percep'!$A$10:$AE$141,HHIdata_corr!$U88,MATCH(HHIdata_corr!X$3,'6.Indic_Percep'!$A$10:$AE$10,0)))=1,INDEX('6.Indic_Percep'!$A$10:$AE$141,HHIdata_corr!$U88,MATCH(HHIdata_corr!X$3,'6.Indic_Percep'!$A$10:$AE$10,0)),"")</f>
        <v/>
      </c>
      <c r="Y88" s="2" t="str">
        <f>IF(COUNT(INDEX('6.Indic_Percep'!$A$10:$AE$141,HHIdata_corr!$U88,MATCH(HHIdata_corr!Y$3,'6.Indic_Percep'!$A$10:$AE$10,0)))=1,INDEX('6.Indic_Percep'!$A$10:$AE$141,HHIdata_corr!$U88,MATCH(HHIdata_corr!Y$3,'6.Indic_Percep'!$A$10:$AE$10,0)),"")</f>
        <v/>
      </c>
      <c r="Z88" s="2" t="str">
        <f>IF(COUNT(INDEX('6.Indic_Percep'!$A$10:$AH$141,HHIdata_corr!$U88,MATCH(HHIdata_corr!Z$3,'6.Indic_Percep'!$A$10:$AH$10,0)))=1,INDEX('6.Indic_Percep'!$A$10:$AH$141,HHIdata_corr!$U88,MATCH(HHIdata_corr!Z$3,'6.Indic_Percep'!$A$10:$AH$10,0)),"")</f>
        <v/>
      </c>
      <c r="AA88" s="2" t="str">
        <f>IF(COUNT(INDEX('6.Indic_Percep'!$A$10:$AH$141,HHIdata_corr!$U88,MATCH(HHIdata_corr!AA$3,'6.Indic_Percep'!$A$10:$AH$10,0)))=1,INDEX('6.Indic_Percep'!$A$10:$AH$141,HHIdata_corr!$U88,MATCH(HHIdata_corr!AA$3,'6.Indic_Percep'!$A$10:$AH$10,0)),"")</f>
        <v/>
      </c>
      <c r="AC88" s="30">
        <f>IF(COUNT(INDEX('5.Indic_LM'!$A$8:$AL$732,HHIdata_corr!$V88,MATCH(HHIdata_corr!AC$3,'5.Indic_LM'!$A$8:$AL$8,0)))=1,INDEX('5.Indic_LM'!$A$8:$AL$732,HHIdata_corr!$V88,MATCH(HHIdata_corr!AC$3,'5.Indic_LM'!$A$8:$AL$8,0))/100,"")</f>
        <v>2.6390093378779018E-2</v>
      </c>
      <c r="AD88" s="30">
        <f>IF(COUNT(INDEX('5.Indic_LM'!$A$8:$AL$732,HHIdata_corr!$V88,MATCH(HHIdata_corr!AD$3,'5.Indic_LM'!$A$8:$AL$8,0)))=1,INDEX('5.Indic_LM'!$A$8:$AL$732,HHIdata_corr!$V88,MATCH(HHIdata_corr!AD$3,'5.Indic_LM'!$A$8:$AL$8,0))/100,"")</f>
        <v>0.57122249561341587</v>
      </c>
      <c r="AE88" s="2">
        <f t="shared" si="8"/>
        <v>1</v>
      </c>
      <c r="AF88" s="2">
        <f t="shared" si="9"/>
        <v>1</v>
      </c>
    </row>
    <row r="89" spans="1:32" x14ac:dyDescent="0.2">
      <c r="A89" s="25" t="s">
        <v>257</v>
      </c>
      <c r="B89" s="26" t="s">
        <v>258</v>
      </c>
      <c r="C89" s="26" t="s">
        <v>168</v>
      </c>
      <c r="D89" s="26">
        <v>5112050</v>
      </c>
      <c r="E89" s="26" t="s">
        <v>259</v>
      </c>
      <c r="F89" s="26">
        <v>2420119</v>
      </c>
      <c r="G89" s="27">
        <f>INDEX('0_Pivot &amp; Table 1 &amp; Table 2'!$A$70:$AM$765,MATCH($A89,'0_Pivot &amp; Table 1 &amp; Table 2'!$B$70:$B$765,0),MATCH(HHIdata_corr!G$1,'0_Pivot &amp; Table 1 &amp; Table 2'!$A$66:$AM$66,0))</f>
        <v>995</v>
      </c>
      <c r="H89" s="27">
        <f>INDEX('0_Pivot &amp; Table 1 &amp; Table 2'!$A$70:$AM$765,MATCH($A89,'0_Pivot &amp; Table 1 &amp; Table 2'!$B$70:$B$765,0),MATCH(HHIdata_corr!H$1,'0_Pivot &amp; Table 1 &amp; Table 2'!$A$66:$AM$66,0))</f>
        <v>1014</v>
      </c>
      <c r="I89" s="27">
        <f>INDEX('0_Pivot &amp; Table 1 &amp; Table 2'!$A$70:$AM$765,MATCH($A89,'0_Pivot &amp; Table 1 &amp; Table 2'!$B$70:$B$765,0),MATCH(HHIdata_corr!I$1,'0_Pivot &amp; Table 1 &amp; Table 2'!$A$66:$AM$66,0))</f>
        <v>1228</v>
      </c>
      <c r="J89" s="27">
        <f>INDEX('0_Pivot &amp; Table 1 &amp; Table 2'!$A$70:$AM$765,MATCH($A89,'0_Pivot &amp; Table 1 &amp; Table 2'!$B$70:$B$765,0),MATCH(HHIdata_corr!J$1,'0_Pivot &amp; Table 1 &amp; Table 2'!$A$66:$AM$66,0))</f>
        <v>1316</v>
      </c>
      <c r="K89" s="27">
        <f>INDEX('0_Pivot &amp; Table 1 &amp; Table 2'!$A$70:$AM$765,MATCH($A89,'0_Pivot &amp; Table 1 &amp; Table 2'!$B$70:$B$765,0),MATCH(HHIdata_corr!K$1,'0_Pivot &amp; Table 1 &amp; Table 2'!$A$66:$AM$66,0))</f>
        <v>1617</v>
      </c>
      <c r="L89" s="27">
        <f>INDEX('0_Pivot &amp; Table 1 &amp; Table 2'!$A$70:$AM$765,MATCH($A89,'0_Pivot &amp; Table 1 &amp; Table 2'!$B$70:$B$765,0),MATCH(HHIdata_corr!L$1,'0_Pivot &amp; Table 1 &amp; Table 2'!$A$66:$AM$66,0))</f>
        <v>1597</v>
      </c>
      <c r="M89" s="27">
        <f>INDEX('0_Pivot &amp; Table 1 &amp; Table 2'!$A$70:$AM$765,MATCH($A89,'0_Pivot &amp; Table 1 &amp; Table 2'!$B$70:$B$765,0),MATCH(HHIdata_corr!M$1,'0_Pivot &amp; Table 1 &amp; Table 2'!$A$66:$AM$66,0))</f>
        <v>1155</v>
      </c>
      <c r="N89" s="27">
        <f>INDEX('0_Pivot &amp; Table 1 &amp; Table 2'!$A$70:$AM$765,MATCH($A89,'0_Pivot &amp; Table 1 &amp; Table 2'!$B$70:$B$765,0),MATCH(HHIdata_corr!N$1,'0_Pivot &amp; Table 1 &amp; Table 2'!$A$66:$AM$66,0))</f>
        <v>1100</v>
      </c>
      <c r="O89" s="28">
        <v>1167.3</v>
      </c>
      <c r="P89" s="29" t="s">
        <v>257</v>
      </c>
      <c r="Q89" s="32" t="s">
        <v>2578</v>
      </c>
      <c r="R89" s="2">
        <f t="shared" si="5"/>
        <v>1138.25</v>
      </c>
      <c r="S89" s="2">
        <f t="shared" si="6"/>
        <v>1293.75</v>
      </c>
      <c r="T89" s="2" t="str">
        <f t="shared" si="7"/>
        <v/>
      </c>
      <c r="U89" s="2">
        <f>MATCH($Q89,'6.Indic_Percep'!$B$10:$B$141,0)</f>
        <v>22</v>
      </c>
      <c r="V89" s="2">
        <f>MATCH($P89,'5.Indic_LM'!$A$10:$A$732,0)</f>
        <v>83</v>
      </c>
      <c r="W89" s="2">
        <f>IF(COUNT(INDEX('6.Indic_Percep'!$A$10:$AE$141,HHIdata_corr!$U89,MATCH(HHIdata_corr!W$3,'6.Indic_Percep'!$A$10:$AE$10,0)))=1,INDEX('6.Indic_Percep'!$A$10:$AE$141,HHIdata_corr!$U89,MATCH(HHIdata_corr!W$3,'6.Indic_Percep'!$A$10:$AE$10,0)),"")</f>
        <v>0.41369472182596295</v>
      </c>
      <c r="X89" s="2">
        <f>IF(COUNT(INDEX('6.Indic_Percep'!$A$10:$AE$141,HHIdata_corr!$U89,MATCH(HHIdata_corr!X$3,'6.Indic_Percep'!$A$10:$AE$10,0)))=1,INDEX('6.Indic_Percep'!$A$10:$AE$141,HHIdata_corr!$U89,MATCH(HHIdata_corr!X$3,'6.Indic_Percep'!$A$10:$AE$10,0)),"")</f>
        <v>0.81983471074380165</v>
      </c>
      <c r="Y89" s="2">
        <f>IF(COUNT(INDEX('6.Indic_Percep'!$A$10:$AE$141,HHIdata_corr!$U89,MATCH(HHIdata_corr!Y$3,'6.Indic_Percep'!$A$10:$AE$10,0)))=1,INDEX('6.Indic_Percep'!$A$10:$AE$141,HHIdata_corr!$U89,MATCH(HHIdata_corr!Y$3,'6.Indic_Percep'!$A$10:$AE$10,0)),"")</f>
        <v>0.10128388017118403</v>
      </c>
      <c r="Z89" s="2">
        <f>IF(COUNT(INDEX('6.Indic_Percep'!$A$10:$AH$141,HHIdata_corr!$U89,MATCH(HHIdata_corr!Z$3,'6.Indic_Percep'!$A$10:$AH$10,0)))=1,INDEX('6.Indic_Percep'!$A$10:$AH$141,HHIdata_corr!$U89,MATCH(HHIdata_corr!Z$3,'6.Indic_Percep'!$A$10:$AH$10,0)),"")</f>
        <v>0.47603305785123967</v>
      </c>
      <c r="AA89" s="2">
        <f>IF(COUNT(INDEX('6.Indic_Percep'!$A$10:$AH$141,HHIdata_corr!$U89,MATCH(HHIdata_corr!AA$3,'6.Indic_Percep'!$A$10:$AH$10,0)))=1,INDEX('6.Indic_Percep'!$A$10:$AH$141,HHIdata_corr!$U89,MATCH(HHIdata_corr!AA$3,'6.Indic_Percep'!$A$10:$AH$10,0)),"")</f>
        <v>0.45271159264804706</v>
      </c>
      <c r="AC89" s="30">
        <f>IF(COUNT(INDEX('5.Indic_LM'!$A$8:$AL$732,HHIdata_corr!$V89,MATCH(HHIdata_corr!AC$3,'5.Indic_LM'!$A$8:$AL$8,0)))=1,INDEX('5.Indic_LM'!$A$8:$AL$732,HHIdata_corr!$V89,MATCH(HHIdata_corr!AC$3,'5.Indic_LM'!$A$8:$AL$8,0))/100,"")</f>
        <v>5.6828200768310341E-2</v>
      </c>
      <c r="AD89" s="30">
        <f>IF(COUNT(INDEX('5.Indic_LM'!$A$8:$AL$732,HHIdata_corr!$V89,MATCH(HHIdata_corr!AD$3,'5.Indic_LM'!$A$8:$AL$8,0)))=1,INDEX('5.Indic_LM'!$A$8:$AL$732,HHIdata_corr!$V89,MATCH(HHIdata_corr!AD$3,'5.Indic_LM'!$A$8:$AL$8,0))/100,"")</f>
        <v>0.51637949493041124</v>
      </c>
      <c r="AE89" s="2">
        <f t="shared" si="8"/>
        <v>1</v>
      </c>
      <c r="AF89" s="2">
        <f t="shared" si="9"/>
        <v>1</v>
      </c>
    </row>
    <row r="90" spans="1:32" x14ac:dyDescent="0.2">
      <c r="A90" s="25" t="s">
        <v>260</v>
      </c>
      <c r="B90" s="26" t="s">
        <v>261</v>
      </c>
      <c r="C90" s="26" t="s">
        <v>168</v>
      </c>
      <c r="D90" s="26">
        <v>649578</v>
      </c>
      <c r="E90" s="26" t="s">
        <v>262</v>
      </c>
      <c r="F90" s="26">
        <v>319681</v>
      </c>
      <c r="G90" s="27">
        <f>INDEX('0_Pivot &amp; Table 1 &amp; Table 2'!$A$70:$AM$765,MATCH($A90,'0_Pivot &amp; Table 1 &amp; Table 2'!$B$70:$B$765,0),MATCH(HHIdata_corr!G$1,'0_Pivot &amp; Table 1 &amp; Table 2'!$A$66:$AM$66,0))</f>
        <v>3034</v>
      </c>
      <c r="H90" s="27">
        <f>INDEX('0_Pivot &amp; Table 1 &amp; Table 2'!$A$70:$AM$765,MATCH($A90,'0_Pivot &amp; Table 1 &amp; Table 2'!$B$70:$B$765,0),MATCH(HHIdata_corr!H$1,'0_Pivot &amp; Table 1 &amp; Table 2'!$A$66:$AM$66,0))</f>
        <v>3390</v>
      </c>
      <c r="I90" s="27">
        <f>INDEX('0_Pivot &amp; Table 1 &amp; Table 2'!$A$70:$AM$765,MATCH($A90,'0_Pivot &amp; Table 1 &amp; Table 2'!$B$70:$B$765,0),MATCH(HHIdata_corr!I$1,'0_Pivot &amp; Table 1 &amp; Table 2'!$A$66:$AM$66,0))</f>
        <v>2817</v>
      </c>
      <c r="J90" s="27">
        <f>INDEX('0_Pivot &amp; Table 1 &amp; Table 2'!$A$70:$AM$765,MATCH($A90,'0_Pivot &amp; Table 1 &amp; Table 2'!$B$70:$B$765,0),MATCH(HHIdata_corr!J$1,'0_Pivot &amp; Table 1 &amp; Table 2'!$A$66:$AM$66,0))</f>
        <v>3835</v>
      </c>
      <c r="K90" s="27">
        <f>INDEX('0_Pivot &amp; Table 1 &amp; Table 2'!$A$70:$AM$765,MATCH($A90,'0_Pivot &amp; Table 1 &amp; Table 2'!$B$70:$B$765,0),MATCH(HHIdata_corr!K$1,'0_Pivot &amp; Table 1 &amp; Table 2'!$A$66:$AM$66,0))</f>
        <v>3565</v>
      </c>
      <c r="L90" s="27">
        <f>INDEX('0_Pivot &amp; Table 1 &amp; Table 2'!$A$70:$AM$765,MATCH($A90,'0_Pivot &amp; Table 1 &amp; Table 2'!$B$70:$B$765,0),MATCH(HHIdata_corr!L$1,'0_Pivot &amp; Table 1 &amp; Table 2'!$A$66:$AM$66,0))</f>
        <v>4067</v>
      </c>
      <c r="M90" s="27">
        <f>INDEX('0_Pivot &amp; Table 1 &amp; Table 2'!$A$70:$AM$765,MATCH($A90,'0_Pivot &amp; Table 1 &amp; Table 2'!$B$70:$B$765,0),MATCH(HHIdata_corr!M$1,'0_Pivot &amp; Table 1 &amp; Table 2'!$A$66:$AM$66,0))</f>
        <v>2915</v>
      </c>
      <c r="N90" s="27">
        <f>INDEX('0_Pivot &amp; Table 1 &amp; Table 2'!$A$70:$AM$765,MATCH($A90,'0_Pivot &amp; Table 1 &amp; Table 2'!$B$70:$B$765,0),MATCH(HHIdata_corr!N$1,'0_Pivot &amp; Table 1 &amp; Table 2'!$A$66:$AM$66,0))</f>
        <v>3221</v>
      </c>
      <c r="O90" s="28">
        <v>3253.8</v>
      </c>
      <c r="P90" s="29" t="s">
        <v>260</v>
      </c>
      <c r="Q90" s="29" t="s">
        <v>261</v>
      </c>
      <c r="R90" s="2">
        <f t="shared" si="5"/>
        <v>3269</v>
      </c>
      <c r="S90" s="2">
        <f t="shared" si="6"/>
        <v>3401.75</v>
      </c>
      <c r="T90" s="2" t="str">
        <f t="shared" si="7"/>
        <v/>
      </c>
      <c r="U90" s="2" t="e">
        <f>MATCH($Q90,'6.Indic_Percep'!$B$10:$B$141,0)</f>
        <v>#N/A</v>
      </c>
      <c r="V90" s="2">
        <f>MATCH($P90,'5.Indic_LM'!$A$10:$A$732,0)</f>
        <v>84</v>
      </c>
      <c r="W90" s="2" t="str">
        <f>IF(COUNT(INDEX('6.Indic_Percep'!$A$10:$AE$141,HHIdata_corr!$U90,MATCH(HHIdata_corr!W$3,'6.Indic_Percep'!$A$10:$AE$10,0)))=1,INDEX('6.Indic_Percep'!$A$10:$AE$141,HHIdata_corr!$U90,MATCH(HHIdata_corr!W$3,'6.Indic_Percep'!$A$10:$AE$10,0)),"")</f>
        <v/>
      </c>
      <c r="X90" s="2" t="str">
        <f>IF(COUNT(INDEX('6.Indic_Percep'!$A$10:$AE$141,HHIdata_corr!$U90,MATCH(HHIdata_corr!X$3,'6.Indic_Percep'!$A$10:$AE$10,0)))=1,INDEX('6.Indic_Percep'!$A$10:$AE$141,HHIdata_corr!$U90,MATCH(HHIdata_corr!X$3,'6.Indic_Percep'!$A$10:$AE$10,0)),"")</f>
        <v/>
      </c>
      <c r="Y90" s="2" t="str">
        <f>IF(COUNT(INDEX('6.Indic_Percep'!$A$10:$AE$141,HHIdata_corr!$U90,MATCH(HHIdata_corr!Y$3,'6.Indic_Percep'!$A$10:$AE$10,0)))=1,INDEX('6.Indic_Percep'!$A$10:$AE$141,HHIdata_corr!$U90,MATCH(HHIdata_corr!Y$3,'6.Indic_Percep'!$A$10:$AE$10,0)),"")</f>
        <v/>
      </c>
      <c r="Z90" s="2" t="str">
        <f>IF(COUNT(INDEX('6.Indic_Percep'!$A$10:$AH$141,HHIdata_corr!$U90,MATCH(HHIdata_corr!Z$3,'6.Indic_Percep'!$A$10:$AH$10,0)))=1,INDEX('6.Indic_Percep'!$A$10:$AH$141,HHIdata_corr!$U90,MATCH(HHIdata_corr!Z$3,'6.Indic_Percep'!$A$10:$AH$10,0)),"")</f>
        <v/>
      </c>
      <c r="AA90" s="2" t="str">
        <f>IF(COUNT(INDEX('6.Indic_Percep'!$A$10:$AH$141,HHIdata_corr!$U90,MATCH(HHIdata_corr!AA$3,'6.Indic_Percep'!$A$10:$AH$10,0)))=1,INDEX('6.Indic_Percep'!$A$10:$AH$141,HHIdata_corr!$U90,MATCH(HHIdata_corr!AA$3,'6.Indic_Percep'!$A$10:$AH$10,0)),"")</f>
        <v/>
      </c>
      <c r="AC90" s="30">
        <f>IF(COUNT(INDEX('5.Indic_LM'!$A$8:$AL$732,HHIdata_corr!$V90,MATCH(HHIdata_corr!AC$3,'5.Indic_LM'!$A$8:$AL$8,0)))=1,INDEX('5.Indic_LM'!$A$8:$AL$732,HHIdata_corr!$V90,MATCH(HHIdata_corr!AC$3,'5.Indic_LM'!$A$8:$AL$8,0))/100,"")</f>
        <v>3.1239115389312837E-2</v>
      </c>
      <c r="AD90" s="30">
        <f>IF(COUNT(INDEX('5.Indic_LM'!$A$8:$AL$732,HHIdata_corr!$V90,MATCH(HHIdata_corr!AD$3,'5.Indic_LM'!$A$8:$AL$8,0)))=1,INDEX('5.Indic_LM'!$A$8:$AL$732,HHIdata_corr!$V90,MATCH(HHIdata_corr!AD$3,'5.Indic_LM'!$A$8:$AL$8,0))/100,"")</f>
        <v>0.57397464140155341</v>
      </c>
      <c r="AE90" s="2">
        <f t="shared" si="8"/>
        <v>1</v>
      </c>
      <c r="AF90" s="2">
        <f t="shared" si="9"/>
        <v>1</v>
      </c>
    </row>
    <row r="91" spans="1:32" x14ac:dyDescent="0.2">
      <c r="A91" s="25" t="s">
        <v>263</v>
      </c>
      <c r="B91" s="26" t="s">
        <v>264</v>
      </c>
      <c r="C91" s="26" t="s">
        <v>168</v>
      </c>
      <c r="D91" s="26">
        <v>796637</v>
      </c>
      <c r="E91" s="26" t="s">
        <v>265</v>
      </c>
      <c r="F91" s="26">
        <v>393168</v>
      </c>
      <c r="G91" s="27">
        <f>INDEX('0_Pivot &amp; Table 1 &amp; Table 2'!$A$70:$AM$765,MATCH($A91,'0_Pivot &amp; Table 1 &amp; Table 2'!$B$70:$B$765,0),MATCH(HHIdata_corr!G$1,'0_Pivot &amp; Table 1 &amp; Table 2'!$A$66:$AM$66,0))</f>
        <v>2727</v>
      </c>
      <c r="H91" s="27">
        <f>INDEX('0_Pivot &amp; Table 1 &amp; Table 2'!$A$70:$AM$765,MATCH($A91,'0_Pivot &amp; Table 1 &amp; Table 2'!$B$70:$B$765,0),MATCH(HHIdata_corr!H$1,'0_Pivot &amp; Table 1 &amp; Table 2'!$A$66:$AM$66,0))</f>
        <v>2762</v>
      </c>
      <c r="I91" s="27">
        <f>INDEX('0_Pivot &amp; Table 1 &amp; Table 2'!$A$70:$AM$765,MATCH($A91,'0_Pivot &amp; Table 1 &amp; Table 2'!$B$70:$B$765,0),MATCH(HHIdata_corr!I$1,'0_Pivot &amp; Table 1 &amp; Table 2'!$A$66:$AM$66,0))</f>
        <v>3022</v>
      </c>
      <c r="J91" s="27">
        <f>INDEX('0_Pivot &amp; Table 1 &amp; Table 2'!$A$70:$AM$765,MATCH($A91,'0_Pivot &amp; Table 1 &amp; Table 2'!$B$70:$B$765,0),MATCH(HHIdata_corr!J$1,'0_Pivot &amp; Table 1 &amp; Table 2'!$A$66:$AM$66,0))</f>
        <v>3275</v>
      </c>
      <c r="K91" s="27">
        <f>INDEX('0_Pivot &amp; Table 1 &amp; Table 2'!$A$70:$AM$765,MATCH($A91,'0_Pivot &amp; Table 1 &amp; Table 2'!$B$70:$B$765,0),MATCH(HHIdata_corr!K$1,'0_Pivot &amp; Table 1 &amp; Table 2'!$A$66:$AM$66,0))</f>
        <v>3551</v>
      </c>
      <c r="L91" s="27">
        <f>INDEX('0_Pivot &amp; Table 1 &amp; Table 2'!$A$70:$AM$765,MATCH($A91,'0_Pivot &amp; Table 1 &amp; Table 2'!$B$70:$B$765,0),MATCH(HHIdata_corr!L$1,'0_Pivot &amp; Table 1 &amp; Table 2'!$A$66:$AM$66,0))</f>
        <v>3792</v>
      </c>
      <c r="M91" s="27">
        <f>INDEX('0_Pivot &amp; Table 1 &amp; Table 2'!$A$70:$AM$765,MATCH($A91,'0_Pivot &amp; Table 1 &amp; Table 2'!$B$70:$B$765,0),MATCH(HHIdata_corr!M$1,'0_Pivot &amp; Table 1 &amp; Table 2'!$A$66:$AM$66,0))</f>
        <v>2716</v>
      </c>
      <c r="N91" s="27">
        <f>INDEX('0_Pivot &amp; Table 1 &amp; Table 2'!$A$70:$AM$765,MATCH($A91,'0_Pivot &amp; Table 1 &amp; Table 2'!$B$70:$B$765,0),MATCH(HHIdata_corr!N$1,'0_Pivot &amp; Table 1 &amp; Table 2'!$A$66:$AM$66,0))</f>
        <v>2625</v>
      </c>
      <c r="O91" s="28">
        <v>2973.8</v>
      </c>
      <c r="P91" s="29" t="s">
        <v>263</v>
      </c>
      <c r="Q91" s="29" t="s">
        <v>264</v>
      </c>
      <c r="R91" s="2">
        <f t="shared" si="5"/>
        <v>2946.5</v>
      </c>
      <c r="S91" s="2">
        <f t="shared" si="6"/>
        <v>3152.5</v>
      </c>
      <c r="T91" s="2" t="str">
        <f t="shared" si="7"/>
        <v/>
      </c>
      <c r="U91" s="2">
        <f>MATCH($Q91,'6.Indic_Percep'!$B$10:$B$141,0)</f>
        <v>30</v>
      </c>
      <c r="V91" s="2">
        <f>MATCH($P91,'5.Indic_LM'!$A$10:$A$732,0)</f>
        <v>85</v>
      </c>
      <c r="W91" s="2">
        <f>IF(COUNT(INDEX('6.Indic_Percep'!$A$10:$AE$141,HHIdata_corr!$U91,MATCH(HHIdata_corr!W$3,'6.Indic_Percep'!$A$10:$AE$10,0)))=1,INDEX('6.Indic_Percep'!$A$10:$AE$141,HHIdata_corr!$U91,MATCH(HHIdata_corr!W$3,'6.Indic_Percep'!$A$10:$AE$10,0)),"")</f>
        <v>0.49820359281437121</v>
      </c>
      <c r="X91" s="2">
        <f>IF(COUNT(INDEX('6.Indic_Percep'!$A$10:$AE$141,HHIdata_corr!$U91,MATCH(HHIdata_corr!X$3,'6.Indic_Percep'!$A$10:$AE$10,0)))=1,INDEX('6.Indic_Percep'!$A$10:$AE$141,HHIdata_corr!$U91,MATCH(HHIdata_corr!X$3,'6.Indic_Percep'!$A$10:$AE$10,0)),"")</f>
        <v>0.90308370044052866</v>
      </c>
      <c r="Y91" s="2">
        <f>IF(COUNT(INDEX('6.Indic_Percep'!$A$10:$AE$141,HHIdata_corr!$U91,MATCH(HHIdata_corr!Y$3,'6.Indic_Percep'!$A$10:$AE$10,0)))=1,INDEX('6.Indic_Percep'!$A$10:$AE$141,HHIdata_corr!$U91,MATCH(HHIdata_corr!Y$3,'6.Indic_Percep'!$A$10:$AE$10,0)),"")</f>
        <v>0.10898203592814369</v>
      </c>
      <c r="Z91" s="2">
        <f>IF(COUNT(INDEX('6.Indic_Percep'!$A$10:$AH$141,HHIdata_corr!$U91,MATCH(HHIdata_corr!Z$3,'6.Indic_Percep'!$A$10:$AH$10,0)))=1,INDEX('6.Indic_Percep'!$A$10:$AH$141,HHIdata_corr!$U91,MATCH(HHIdata_corr!Z$3,'6.Indic_Percep'!$A$10:$AH$10,0)),"")</f>
        <v>0.51211453744493396</v>
      </c>
      <c r="AA91" s="2">
        <f>IF(COUNT(INDEX('6.Indic_Percep'!$A$10:$AH$141,HHIdata_corr!$U91,MATCH(HHIdata_corr!AA$3,'6.Indic_Percep'!$A$10:$AH$10,0)))=1,INDEX('6.Indic_Percep'!$A$10:$AH$141,HHIdata_corr!$U91,MATCH(HHIdata_corr!AA$3,'6.Indic_Percep'!$A$10:$AH$10,0)),"")</f>
        <v>0.50559596665699436</v>
      </c>
      <c r="AC91" s="30">
        <f>IF(COUNT(INDEX('5.Indic_LM'!$A$8:$AL$732,HHIdata_corr!$V91,MATCH(HHIdata_corr!AC$3,'5.Indic_LM'!$A$8:$AL$8,0)))=1,INDEX('5.Indic_LM'!$A$8:$AL$732,HHIdata_corr!$V91,MATCH(HHIdata_corr!AC$3,'5.Indic_LM'!$A$8:$AL$8,0))/100,"")</f>
        <v>5.4076266497639171E-2</v>
      </c>
      <c r="AD91" s="30">
        <f>IF(COUNT(INDEX('5.Indic_LM'!$A$8:$AL$732,HHIdata_corr!$V91,MATCH(HHIdata_corr!AD$3,'5.Indic_LM'!$A$8:$AL$8,0)))=1,INDEX('5.Indic_LM'!$A$8:$AL$732,HHIdata_corr!$V91,MATCH(HHIdata_corr!AD$3,'5.Indic_LM'!$A$8:$AL$8,0))/100,"")</f>
        <v>0.51214208888075341</v>
      </c>
      <c r="AE91" s="2">
        <f t="shared" si="8"/>
        <v>1</v>
      </c>
      <c r="AF91" s="2">
        <f t="shared" si="9"/>
        <v>1</v>
      </c>
    </row>
    <row r="92" spans="1:32" x14ac:dyDescent="0.2">
      <c r="A92" s="25" t="s">
        <v>266</v>
      </c>
      <c r="B92" s="26" t="s">
        <v>267</v>
      </c>
      <c r="C92" s="26" t="s">
        <v>168</v>
      </c>
      <c r="D92" s="26">
        <v>328486</v>
      </c>
      <c r="E92" s="26" t="s">
        <v>268</v>
      </c>
      <c r="F92" s="26">
        <v>167123</v>
      </c>
      <c r="G92" s="27">
        <f>INDEX('0_Pivot &amp; Table 1 &amp; Table 2'!$A$70:$AM$765,MATCH($A92,'0_Pivot &amp; Table 1 &amp; Table 2'!$B$70:$B$765,0),MATCH(HHIdata_corr!G$1,'0_Pivot &amp; Table 1 &amp; Table 2'!$A$66:$AM$66,0))</f>
        <v>2575</v>
      </c>
      <c r="H92" s="27">
        <f>INDEX('0_Pivot &amp; Table 1 &amp; Table 2'!$A$70:$AM$765,MATCH($A92,'0_Pivot &amp; Table 1 &amp; Table 2'!$B$70:$B$765,0),MATCH(HHIdata_corr!H$1,'0_Pivot &amp; Table 1 &amp; Table 2'!$A$66:$AM$66,0))</f>
        <v>2544</v>
      </c>
      <c r="I92" s="27">
        <f>INDEX('0_Pivot &amp; Table 1 &amp; Table 2'!$A$70:$AM$765,MATCH($A92,'0_Pivot &amp; Table 1 &amp; Table 2'!$B$70:$B$765,0),MATCH(HHIdata_corr!I$1,'0_Pivot &amp; Table 1 &amp; Table 2'!$A$66:$AM$66,0))</f>
        <v>2715</v>
      </c>
      <c r="J92" s="27">
        <f>INDEX('0_Pivot &amp; Table 1 &amp; Table 2'!$A$70:$AM$765,MATCH($A92,'0_Pivot &amp; Table 1 &amp; Table 2'!$B$70:$B$765,0),MATCH(HHIdata_corr!J$1,'0_Pivot &amp; Table 1 &amp; Table 2'!$A$66:$AM$66,0))</f>
        <v>3334</v>
      </c>
      <c r="K92" s="27">
        <f>INDEX('0_Pivot &amp; Table 1 &amp; Table 2'!$A$70:$AM$765,MATCH($A92,'0_Pivot &amp; Table 1 &amp; Table 2'!$B$70:$B$765,0),MATCH(HHIdata_corr!K$1,'0_Pivot &amp; Table 1 &amp; Table 2'!$A$66:$AM$66,0))</f>
        <v>3175</v>
      </c>
      <c r="L92" s="27">
        <f>INDEX('0_Pivot &amp; Table 1 &amp; Table 2'!$A$70:$AM$765,MATCH($A92,'0_Pivot &amp; Table 1 &amp; Table 2'!$B$70:$B$765,0),MATCH(HHIdata_corr!L$1,'0_Pivot &amp; Table 1 &amp; Table 2'!$A$66:$AM$66,0))</f>
        <v>3347</v>
      </c>
      <c r="M92" s="27">
        <f>INDEX('0_Pivot &amp; Table 1 &amp; Table 2'!$A$70:$AM$765,MATCH($A92,'0_Pivot &amp; Table 1 &amp; Table 2'!$B$70:$B$765,0),MATCH(HHIdata_corr!M$1,'0_Pivot &amp; Table 1 &amp; Table 2'!$A$66:$AM$66,0))</f>
        <v>2569</v>
      </c>
      <c r="N92" s="27">
        <f>INDEX('0_Pivot &amp; Table 1 &amp; Table 2'!$A$70:$AM$765,MATCH($A92,'0_Pivot &amp; Table 1 &amp; Table 2'!$B$70:$B$765,0),MATCH(HHIdata_corr!N$1,'0_Pivot &amp; Table 1 &amp; Table 2'!$A$66:$AM$66,0))</f>
        <v>2429</v>
      </c>
      <c r="O92" s="28">
        <v>2717.5</v>
      </c>
      <c r="P92" s="29" t="s">
        <v>266</v>
      </c>
      <c r="Q92" s="29" t="s">
        <v>267</v>
      </c>
      <c r="R92" s="2">
        <f t="shared" si="5"/>
        <v>2792</v>
      </c>
      <c r="S92" s="2">
        <f t="shared" si="6"/>
        <v>2942</v>
      </c>
      <c r="T92" s="2" t="str">
        <f t="shared" si="7"/>
        <v/>
      </c>
      <c r="U92" s="2">
        <f>MATCH($Q92,'6.Indic_Percep'!$B$10:$B$141,0)</f>
        <v>31</v>
      </c>
      <c r="V92" s="2">
        <f>MATCH($P92,'5.Indic_LM'!$A$10:$A$732,0)</f>
        <v>86</v>
      </c>
      <c r="W92" s="2">
        <f>IF(COUNT(INDEX('6.Indic_Percep'!$A$10:$AE$141,HHIdata_corr!$U92,MATCH(HHIdata_corr!W$3,'6.Indic_Percep'!$A$10:$AE$10,0)))=1,INDEX('6.Indic_Percep'!$A$10:$AE$141,HHIdata_corr!$U92,MATCH(HHIdata_corr!W$3,'6.Indic_Percep'!$A$10:$AE$10,0)),"")</f>
        <v>0.65303593556381667</v>
      </c>
      <c r="X92" s="2">
        <f>IF(COUNT(INDEX('6.Indic_Percep'!$A$10:$AE$141,HHIdata_corr!$U92,MATCH(HHIdata_corr!X$3,'6.Indic_Percep'!$A$10:$AE$10,0)))=1,INDEX('6.Indic_Percep'!$A$10:$AE$141,HHIdata_corr!$U92,MATCH(HHIdata_corr!X$3,'6.Indic_Percep'!$A$10:$AE$10,0)),"")</f>
        <v>0.9252232142857143</v>
      </c>
      <c r="Y92" s="2">
        <f>IF(COUNT(INDEX('6.Indic_Percep'!$A$10:$AE$141,HHIdata_corr!$U92,MATCH(HHIdata_corr!Y$3,'6.Indic_Percep'!$A$10:$AE$10,0)))=1,INDEX('6.Indic_Percep'!$A$10:$AE$141,HHIdata_corr!$U92,MATCH(HHIdata_corr!Y$3,'6.Indic_Percep'!$A$10:$AE$10,0)),"")</f>
        <v>0.15985130111524165</v>
      </c>
      <c r="Z92" s="2">
        <f>IF(COUNT(INDEX('6.Indic_Percep'!$A$10:$AH$141,HHIdata_corr!$U92,MATCH(HHIdata_corr!Z$3,'6.Indic_Percep'!$A$10:$AH$10,0)))=1,INDEX('6.Indic_Percep'!$A$10:$AH$141,HHIdata_corr!$U92,MATCH(HHIdata_corr!Z$3,'6.Indic_Percep'!$A$10:$AH$10,0)),"")</f>
        <v>0.5513392857142857</v>
      </c>
      <c r="AA92" s="2">
        <f>IF(COUNT(INDEX('6.Indic_Percep'!$A$10:$AH$141,HHIdata_corr!$U92,MATCH(HHIdata_corr!AA$3,'6.Indic_Percep'!$A$10:$AH$10,0)))=1,INDEX('6.Indic_Percep'!$A$10:$AH$141,HHIdata_corr!$U92,MATCH(HHIdata_corr!AA$3,'6.Indic_Percep'!$A$10:$AH$10,0)),"")</f>
        <v>0.57236243416976462</v>
      </c>
      <c r="AC92" s="30">
        <f>IF(COUNT(INDEX('5.Indic_LM'!$A$8:$AL$732,HHIdata_corr!$V92,MATCH(HHIdata_corr!AC$3,'5.Indic_LM'!$A$8:$AL$8,0)))=1,INDEX('5.Indic_LM'!$A$8:$AL$732,HHIdata_corr!$V92,MATCH(HHIdata_corr!AC$3,'5.Indic_LM'!$A$8:$AL$8,0))/100,"")</f>
        <v>3.4224742790469248E-2</v>
      </c>
      <c r="AD92" s="30">
        <f>IF(COUNT(INDEX('5.Indic_LM'!$A$8:$AL$732,HHIdata_corr!$V92,MATCH(HHIdata_corr!AD$3,'5.Indic_LM'!$A$8:$AL$8,0)))=1,INDEX('5.Indic_LM'!$A$8:$AL$732,HHIdata_corr!$V92,MATCH(HHIdata_corr!AD$3,'5.Indic_LM'!$A$8:$AL$8,0))/100,"")</f>
        <v>0.53562144763060671</v>
      </c>
      <c r="AE92" s="2">
        <f t="shared" si="8"/>
        <v>1</v>
      </c>
      <c r="AF92" s="2">
        <f t="shared" si="9"/>
        <v>1</v>
      </c>
    </row>
    <row r="93" spans="1:32" x14ac:dyDescent="0.2">
      <c r="A93" s="25" t="s">
        <v>269</v>
      </c>
      <c r="B93" s="26" t="s">
        <v>270</v>
      </c>
      <c r="C93" s="26" t="s">
        <v>168</v>
      </c>
      <c r="D93" s="26">
        <v>424985</v>
      </c>
      <c r="E93" s="26" t="s">
        <v>271</v>
      </c>
      <c r="F93" s="26">
        <v>201141</v>
      </c>
      <c r="G93" s="27">
        <f>INDEX('0_Pivot &amp; Table 1 &amp; Table 2'!$A$70:$AM$765,MATCH($A93,'0_Pivot &amp; Table 1 &amp; Table 2'!$B$70:$B$765,0),MATCH(HHIdata_corr!G$1,'0_Pivot &amp; Table 1 &amp; Table 2'!$A$66:$AM$66,0))</f>
        <v>3397</v>
      </c>
      <c r="H93" s="27">
        <f>INDEX('0_Pivot &amp; Table 1 &amp; Table 2'!$A$70:$AM$765,MATCH($A93,'0_Pivot &amp; Table 1 &amp; Table 2'!$B$70:$B$765,0),MATCH(HHIdata_corr!H$1,'0_Pivot &amp; Table 1 &amp; Table 2'!$A$66:$AM$66,0))</f>
        <v>3681</v>
      </c>
      <c r="I93" s="27">
        <f>INDEX('0_Pivot &amp; Table 1 &amp; Table 2'!$A$70:$AM$765,MATCH($A93,'0_Pivot &amp; Table 1 &amp; Table 2'!$B$70:$B$765,0),MATCH(HHIdata_corr!I$1,'0_Pivot &amp; Table 1 &amp; Table 2'!$A$66:$AM$66,0))</f>
        <v>3791</v>
      </c>
      <c r="J93" s="27">
        <f>INDEX('0_Pivot &amp; Table 1 &amp; Table 2'!$A$70:$AM$765,MATCH($A93,'0_Pivot &amp; Table 1 &amp; Table 2'!$B$70:$B$765,0),MATCH(HHIdata_corr!J$1,'0_Pivot &amp; Table 1 &amp; Table 2'!$A$66:$AM$66,0))</f>
        <v>4524</v>
      </c>
      <c r="K93" s="27">
        <f>INDEX('0_Pivot &amp; Table 1 &amp; Table 2'!$A$70:$AM$765,MATCH($A93,'0_Pivot &amp; Table 1 &amp; Table 2'!$B$70:$B$765,0),MATCH(HHIdata_corr!K$1,'0_Pivot &amp; Table 1 &amp; Table 2'!$A$66:$AM$66,0))</f>
        <v>4249</v>
      </c>
      <c r="L93" s="27">
        <f>INDEX('0_Pivot &amp; Table 1 &amp; Table 2'!$A$70:$AM$765,MATCH($A93,'0_Pivot &amp; Table 1 &amp; Table 2'!$B$70:$B$765,0),MATCH(HHIdata_corr!L$1,'0_Pivot &amp; Table 1 &amp; Table 2'!$A$66:$AM$66,0))</f>
        <v>5023</v>
      </c>
      <c r="M93" s="27">
        <f>INDEX('0_Pivot &amp; Table 1 &amp; Table 2'!$A$70:$AM$765,MATCH($A93,'0_Pivot &amp; Table 1 &amp; Table 2'!$B$70:$B$765,0),MATCH(HHIdata_corr!M$1,'0_Pivot &amp; Table 1 &amp; Table 2'!$A$66:$AM$66,0))</f>
        <v>3457</v>
      </c>
      <c r="N93" s="27">
        <f>INDEX('0_Pivot &amp; Table 1 &amp; Table 2'!$A$70:$AM$765,MATCH($A93,'0_Pivot &amp; Table 1 &amp; Table 2'!$B$70:$B$765,0),MATCH(HHIdata_corr!N$1,'0_Pivot &amp; Table 1 &amp; Table 2'!$A$66:$AM$66,0))</f>
        <v>3101</v>
      </c>
      <c r="O93" s="28">
        <v>3791.8</v>
      </c>
      <c r="P93" s="29" t="s">
        <v>269</v>
      </c>
      <c r="Q93" s="29" t="s">
        <v>270</v>
      </c>
      <c r="R93" s="2">
        <f t="shared" si="5"/>
        <v>3848.25</v>
      </c>
      <c r="S93" s="2">
        <f t="shared" si="6"/>
        <v>4061.25</v>
      </c>
      <c r="T93" s="2" t="str">
        <f t="shared" si="7"/>
        <v/>
      </c>
      <c r="U93" s="2">
        <f>MATCH($Q93,'6.Indic_Percep'!$B$10:$B$141,0)</f>
        <v>32</v>
      </c>
      <c r="V93" s="2">
        <f>MATCH($P93,'5.Indic_LM'!$A$10:$A$732,0)</f>
        <v>87</v>
      </c>
      <c r="W93" s="2">
        <f>IF(COUNT(INDEX('6.Indic_Percep'!$A$10:$AE$141,HHIdata_corr!$U93,MATCH(HHIdata_corr!W$3,'6.Indic_Percep'!$A$10:$AE$10,0)))=1,INDEX('6.Indic_Percep'!$A$10:$AE$141,HHIdata_corr!$U93,MATCH(HHIdata_corr!W$3,'6.Indic_Percep'!$A$10:$AE$10,0)),"")</f>
        <v>0.3915574963609898</v>
      </c>
      <c r="X93" s="2">
        <f>IF(COUNT(INDEX('6.Indic_Percep'!$A$10:$AE$141,HHIdata_corr!$U93,MATCH(HHIdata_corr!X$3,'6.Indic_Percep'!$A$10:$AE$10,0)))=1,INDEX('6.Indic_Percep'!$A$10:$AE$141,HHIdata_corr!$U93,MATCH(HHIdata_corr!X$3,'6.Indic_Percep'!$A$10:$AE$10,0)),"")</f>
        <v>0.82795698924731187</v>
      </c>
      <c r="Y93" s="2">
        <f>IF(COUNT(INDEX('6.Indic_Percep'!$A$10:$AE$141,HHIdata_corr!$U93,MATCH(HHIdata_corr!Y$3,'6.Indic_Percep'!$A$10:$AE$10,0)))=1,INDEX('6.Indic_Percep'!$A$10:$AE$141,HHIdata_corr!$U93,MATCH(HHIdata_corr!Y$3,'6.Indic_Percep'!$A$10:$AE$10,0)),"")</f>
        <v>8.8791848617176122E-2</v>
      </c>
      <c r="Z93" s="2">
        <f>IF(COUNT(INDEX('6.Indic_Percep'!$A$10:$AH$141,HHIdata_corr!$U93,MATCH(HHIdata_corr!Z$3,'6.Indic_Percep'!$A$10:$AH$10,0)))=1,INDEX('6.Indic_Percep'!$A$10:$AH$141,HHIdata_corr!$U93,MATCH(HHIdata_corr!Z$3,'6.Indic_Percep'!$A$10:$AH$10,0)),"")</f>
        <v>0.43906810035842292</v>
      </c>
      <c r="AA93" s="2">
        <f>IF(COUNT(INDEX('6.Indic_Percep'!$A$10:$AH$141,HHIdata_corr!$U93,MATCH(HHIdata_corr!AA$3,'6.Indic_Percep'!$A$10:$AH$10,0)))=1,INDEX('6.Indic_Percep'!$A$10:$AH$141,HHIdata_corr!$U93,MATCH(HHIdata_corr!AA$3,'6.Indic_Percep'!$A$10:$AH$10,0)),"")</f>
        <v>0.43684360864597521</v>
      </c>
      <c r="AC93" s="30">
        <f>IF(COUNT(INDEX('5.Indic_LM'!$A$8:$AL$732,HHIdata_corr!$V93,MATCH(HHIdata_corr!AC$3,'5.Indic_LM'!$A$8:$AL$8,0)))=1,INDEX('5.Indic_LM'!$A$8:$AL$732,HHIdata_corr!$V93,MATCH(HHIdata_corr!AC$3,'5.Indic_LM'!$A$8:$AL$8,0))/100,"")</f>
        <v>4.0740853782606924E-2</v>
      </c>
      <c r="AD93" s="30">
        <f>IF(COUNT(INDEX('5.Indic_LM'!$A$8:$AL$732,HHIdata_corr!$V93,MATCH(HHIdata_corr!AD$3,'5.Indic_LM'!$A$8:$AL$8,0)))=1,INDEX('5.Indic_LM'!$A$8:$AL$732,HHIdata_corr!$V93,MATCH(HHIdata_corr!AD$3,'5.Indic_LM'!$A$8:$AL$8,0))/100,"")</f>
        <v>0.52394742196719979</v>
      </c>
      <c r="AE93" s="2">
        <f t="shared" si="8"/>
        <v>1</v>
      </c>
      <c r="AF93" s="2">
        <f t="shared" si="9"/>
        <v>1</v>
      </c>
    </row>
    <row r="94" spans="1:32" x14ac:dyDescent="0.2">
      <c r="A94" s="25" t="s">
        <v>272</v>
      </c>
      <c r="B94" s="26" t="s">
        <v>273</v>
      </c>
      <c r="C94" s="26" t="s">
        <v>168</v>
      </c>
      <c r="D94" s="26">
        <v>276228</v>
      </c>
      <c r="E94" s="26" t="s">
        <v>274</v>
      </c>
      <c r="F94" s="26">
        <v>137753</v>
      </c>
      <c r="G94" s="27">
        <f>INDEX('0_Pivot &amp; Table 1 &amp; Table 2'!$A$70:$AM$765,MATCH($A94,'0_Pivot &amp; Table 1 &amp; Table 2'!$B$70:$B$765,0),MATCH(HHIdata_corr!G$1,'0_Pivot &amp; Table 1 &amp; Table 2'!$A$66:$AM$66,0))</f>
        <v>3164</v>
      </c>
      <c r="H94" s="27">
        <f>INDEX('0_Pivot &amp; Table 1 &amp; Table 2'!$A$70:$AM$765,MATCH($A94,'0_Pivot &amp; Table 1 &amp; Table 2'!$B$70:$B$765,0),MATCH(HHIdata_corr!H$1,'0_Pivot &amp; Table 1 &amp; Table 2'!$A$66:$AM$66,0))</f>
        <v>3017</v>
      </c>
      <c r="I94" s="27">
        <f>INDEX('0_Pivot &amp; Table 1 &amp; Table 2'!$A$70:$AM$765,MATCH($A94,'0_Pivot &amp; Table 1 &amp; Table 2'!$B$70:$B$765,0),MATCH(HHIdata_corr!I$1,'0_Pivot &amp; Table 1 &amp; Table 2'!$A$66:$AM$66,0))</f>
        <v>3095</v>
      </c>
      <c r="J94" s="27">
        <f>INDEX('0_Pivot &amp; Table 1 &amp; Table 2'!$A$70:$AM$765,MATCH($A94,'0_Pivot &amp; Table 1 &amp; Table 2'!$B$70:$B$765,0),MATCH(HHIdata_corr!J$1,'0_Pivot &amp; Table 1 &amp; Table 2'!$A$66:$AM$66,0))</f>
        <v>3526</v>
      </c>
      <c r="K94" s="27">
        <f>INDEX('0_Pivot &amp; Table 1 &amp; Table 2'!$A$70:$AM$765,MATCH($A94,'0_Pivot &amp; Table 1 &amp; Table 2'!$B$70:$B$765,0),MATCH(HHIdata_corr!K$1,'0_Pivot &amp; Table 1 &amp; Table 2'!$A$66:$AM$66,0))</f>
        <v>3465</v>
      </c>
      <c r="L94" s="27">
        <f>INDEX('0_Pivot &amp; Table 1 &amp; Table 2'!$A$70:$AM$765,MATCH($A94,'0_Pivot &amp; Table 1 &amp; Table 2'!$B$70:$B$765,0),MATCH(HHIdata_corr!L$1,'0_Pivot &amp; Table 1 &amp; Table 2'!$A$66:$AM$66,0))</f>
        <v>4261</v>
      </c>
      <c r="M94" s="27">
        <f>INDEX('0_Pivot &amp; Table 1 &amp; Table 2'!$A$70:$AM$765,MATCH($A94,'0_Pivot &amp; Table 1 &amp; Table 2'!$B$70:$B$765,0),MATCH(HHIdata_corr!M$1,'0_Pivot &amp; Table 1 &amp; Table 2'!$A$66:$AM$66,0))</f>
        <v>3096</v>
      </c>
      <c r="N94" s="27">
        <f>INDEX('0_Pivot &amp; Table 1 &amp; Table 2'!$A$70:$AM$765,MATCH($A94,'0_Pivot &amp; Table 1 &amp; Table 2'!$B$70:$B$765,0),MATCH(HHIdata_corr!N$1,'0_Pivot &amp; Table 1 &amp; Table 2'!$A$66:$AM$66,0))</f>
        <v>3181</v>
      </c>
      <c r="O94" s="28">
        <v>3236.8</v>
      </c>
      <c r="P94" s="29" t="s">
        <v>272</v>
      </c>
      <c r="Q94" s="29" t="s">
        <v>273</v>
      </c>
      <c r="R94" s="2">
        <f t="shared" si="5"/>
        <v>3200.5</v>
      </c>
      <c r="S94" s="2">
        <f t="shared" si="6"/>
        <v>3275.75</v>
      </c>
      <c r="T94" s="2" t="str">
        <f t="shared" si="7"/>
        <v/>
      </c>
      <c r="U94" s="2">
        <f>MATCH($Q94,'6.Indic_Percep'!$B$10:$B$141,0)</f>
        <v>33</v>
      </c>
      <c r="V94" s="2">
        <f>MATCH($P94,'5.Indic_LM'!$A$10:$A$732,0)</f>
        <v>88</v>
      </c>
      <c r="W94" s="2" t="str">
        <f>IF(COUNT(INDEX('6.Indic_Percep'!$A$10:$AE$141,HHIdata_corr!$U94,MATCH(HHIdata_corr!W$3,'6.Indic_Percep'!$A$10:$AE$10,0)))=1,INDEX('6.Indic_Percep'!$A$10:$AE$141,HHIdata_corr!$U94,MATCH(HHIdata_corr!W$3,'6.Indic_Percep'!$A$10:$AE$10,0)),"")</f>
        <v/>
      </c>
      <c r="X94" s="2" t="str">
        <f>IF(COUNT(INDEX('6.Indic_Percep'!$A$10:$AE$141,HHIdata_corr!$U94,MATCH(HHIdata_corr!X$3,'6.Indic_Percep'!$A$10:$AE$10,0)))=1,INDEX('6.Indic_Percep'!$A$10:$AE$141,HHIdata_corr!$U94,MATCH(HHIdata_corr!X$3,'6.Indic_Percep'!$A$10:$AE$10,0)),"")</f>
        <v/>
      </c>
      <c r="Y94" s="2" t="str">
        <f>IF(COUNT(INDEX('6.Indic_Percep'!$A$10:$AE$141,HHIdata_corr!$U94,MATCH(HHIdata_corr!Y$3,'6.Indic_Percep'!$A$10:$AE$10,0)))=1,INDEX('6.Indic_Percep'!$A$10:$AE$141,HHIdata_corr!$U94,MATCH(HHIdata_corr!Y$3,'6.Indic_Percep'!$A$10:$AE$10,0)),"")</f>
        <v/>
      </c>
      <c r="Z94" s="2" t="str">
        <f>IF(COUNT(INDEX('6.Indic_Percep'!$A$10:$AH$141,HHIdata_corr!$U94,MATCH(HHIdata_corr!Z$3,'6.Indic_Percep'!$A$10:$AH$10,0)))=1,INDEX('6.Indic_Percep'!$A$10:$AH$141,HHIdata_corr!$U94,MATCH(HHIdata_corr!Z$3,'6.Indic_Percep'!$A$10:$AH$10,0)),"")</f>
        <v/>
      </c>
      <c r="AA94" s="2" t="str">
        <f>IF(COUNT(INDEX('6.Indic_Percep'!$A$10:$AH$141,HHIdata_corr!$U94,MATCH(HHIdata_corr!AA$3,'6.Indic_Percep'!$A$10:$AH$10,0)))=1,INDEX('6.Indic_Percep'!$A$10:$AH$141,HHIdata_corr!$U94,MATCH(HHIdata_corr!AA$3,'6.Indic_Percep'!$A$10:$AH$10,0)),"")</f>
        <v/>
      </c>
      <c r="AC94" s="30">
        <f>IF(COUNT(INDEX('5.Indic_LM'!$A$8:$AL$732,HHIdata_corr!$V94,MATCH(HHIdata_corr!AC$3,'5.Indic_LM'!$A$8:$AL$8,0)))=1,INDEX('5.Indic_LM'!$A$8:$AL$732,HHIdata_corr!$V94,MATCH(HHIdata_corr!AC$3,'5.Indic_LM'!$A$8:$AL$8,0))/100,"")</f>
        <v>2.8499967090107287E-2</v>
      </c>
      <c r="AD94" s="30">
        <f>IF(COUNT(INDEX('5.Indic_LM'!$A$8:$AL$732,HHIdata_corr!$V94,MATCH(HHIdata_corr!AD$3,'5.Indic_LM'!$A$8:$AL$8,0)))=1,INDEX('5.Indic_LM'!$A$8:$AL$732,HHIdata_corr!$V94,MATCH(HHIdata_corr!AD$3,'5.Indic_LM'!$A$8:$AL$8,0))/100,"")</f>
        <v>0.55581224607025959</v>
      </c>
      <c r="AE94" s="2">
        <f t="shared" si="8"/>
        <v>1</v>
      </c>
      <c r="AF94" s="2">
        <f t="shared" si="9"/>
        <v>1</v>
      </c>
    </row>
    <row r="95" spans="1:32" x14ac:dyDescent="0.2">
      <c r="A95" s="25" t="s">
        <v>275</v>
      </c>
      <c r="B95" s="26" t="s">
        <v>276</v>
      </c>
      <c r="C95" s="26" t="s">
        <v>168</v>
      </c>
      <c r="D95" s="26">
        <v>410222</v>
      </c>
      <c r="E95" s="26" t="s">
        <v>277</v>
      </c>
      <c r="F95" s="26">
        <v>207915</v>
      </c>
      <c r="G95" s="27">
        <f>INDEX('0_Pivot &amp; Table 1 &amp; Table 2'!$A$70:$AM$765,MATCH($A95,'0_Pivot &amp; Table 1 &amp; Table 2'!$B$70:$B$765,0),MATCH(HHIdata_corr!G$1,'0_Pivot &amp; Table 1 &amp; Table 2'!$A$66:$AM$66,0))</f>
        <v>2859</v>
      </c>
      <c r="H95" s="27">
        <f>INDEX('0_Pivot &amp; Table 1 &amp; Table 2'!$A$70:$AM$765,MATCH($A95,'0_Pivot &amp; Table 1 &amp; Table 2'!$B$70:$B$765,0),MATCH(HHIdata_corr!H$1,'0_Pivot &amp; Table 1 &amp; Table 2'!$A$66:$AM$66,0))</f>
        <v>2756</v>
      </c>
      <c r="I95" s="27">
        <f>INDEX('0_Pivot &amp; Table 1 &amp; Table 2'!$A$70:$AM$765,MATCH($A95,'0_Pivot &amp; Table 1 &amp; Table 2'!$B$70:$B$765,0),MATCH(HHIdata_corr!I$1,'0_Pivot &amp; Table 1 &amp; Table 2'!$A$66:$AM$66,0))</f>
        <v>3344</v>
      </c>
      <c r="J95" s="27">
        <f>INDEX('0_Pivot &amp; Table 1 &amp; Table 2'!$A$70:$AM$765,MATCH($A95,'0_Pivot &amp; Table 1 &amp; Table 2'!$B$70:$B$765,0),MATCH(HHIdata_corr!J$1,'0_Pivot &amp; Table 1 &amp; Table 2'!$A$66:$AM$66,0))</f>
        <v>3583</v>
      </c>
      <c r="K95" s="27">
        <f>INDEX('0_Pivot &amp; Table 1 &amp; Table 2'!$A$70:$AM$765,MATCH($A95,'0_Pivot &amp; Table 1 &amp; Table 2'!$B$70:$B$765,0),MATCH(HHIdata_corr!K$1,'0_Pivot &amp; Table 1 &amp; Table 2'!$A$66:$AM$66,0))</f>
        <v>3319</v>
      </c>
      <c r="L95" s="27">
        <f>INDEX('0_Pivot &amp; Table 1 &amp; Table 2'!$A$70:$AM$765,MATCH($A95,'0_Pivot &amp; Table 1 &amp; Table 2'!$B$70:$B$765,0),MATCH(HHIdata_corr!L$1,'0_Pivot &amp; Table 1 &amp; Table 2'!$A$66:$AM$66,0))</f>
        <v>3736</v>
      </c>
      <c r="M95" s="27">
        <f>INDEX('0_Pivot &amp; Table 1 &amp; Table 2'!$A$70:$AM$765,MATCH($A95,'0_Pivot &amp; Table 1 &amp; Table 2'!$B$70:$B$765,0),MATCH(HHIdata_corr!M$1,'0_Pivot &amp; Table 1 &amp; Table 2'!$A$66:$AM$66,0))</f>
        <v>2696</v>
      </c>
      <c r="N95" s="27">
        <f>INDEX('0_Pivot &amp; Table 1 &amp; Table 2'!$A$70:$AM$765,MATCH($A95,'0_Pivot &amp; Table 1 &amp; Table 2'!$B$70:$B$765,0),MATCH(HHIdata_corr!N$1,'0_Pivot &amp; Table 1 &amp; Table 2'!$A$66:$AM$66,0))</f>
        <v>2975</v>
      </c>
      <c r="O95" s="28">
        <v>2967.1</v>
      </c>
      <c r="P95" s="29" t="s">
        <v>275</v>
      </c>
      <c r="Q95" s="29" t="s">
        <v>276</v>
      </c>
      <c r="R95" s="2">
        <f t="shared" si="5"/>
        <v>3135.5</v>
      </c>
      <c r="S95" s="2">
        <f t="shared" si="6"/>
        <v>3250.5</v>
      </c>
      <c r="T95" s="2" t="str">
        <f t="shared" si="7"/>
        <v/>
      </c>
      <c r="U95" s="2" t="e">
        <f>MATCH($Q95,'6.Indic_Percep'!$B$10:$B$141,0)</f>
        <v>#N/A</v>
      </c>
      <c r="V95" s="2">
        <f>MATCH($P95,'5.Indic_LM'!$A$10:$A$732,0)</f>
        <v>89</v>
      </c>
      <c r="W95" s="2" t="str">
        <f>IF(COUNT(INDEX('6.Indic_Percep'!$A$10:$AE$141,HHIdata_corr!$U95,MATCH(HHIdata_corr!W$3,'6.Indic_Percep'!$A$10:$AE$10,0)))=1,INDEX('6.Indic_Percep'!$A$10:$AE$141,HHIdata_corr!$U95,MATCH(HHIdata_corr!W$3,'6.Indic_Percep'!$A$10:$AE$10,0)),"")</f>
        <v/>
      </c>
      <c r="X95" s="2" t="str">
        <f>IF(COUNT(INDEX('6.Indic_Percep'!$A$10:$AE$141,HHIdata_corr!$U95,MATCH(HHIdata_corr!X$3,'6.Indic_Percep'!$A$10:$AE$10,0)))=1,INDEX('6.Indic_Percep'!$A$10:$AE$141,HHIdata_corr!$U95,MATCH(HHIdata_corr!X$3,'6.Indic_Percep'!$A$10:$AE$10,0)),"")</f>
        <v/>
      </c>
      <c r="Y95" s="2" t="str">
        <f>IF(COUNT(INDEX('6.Indic_Percep'!$A$10:$AE$141,HHIdata_corr!$U95,MATCH(HHIdata_corr!Y$3,'6.Indic_Percep'!$A$10:$AE$10,0)))=1,INDEX('6.Indic_Percep'!$A$10:$AE$141,HHIdata_corr!$U95,MATCH(HHIdata_corr!Y$3,'6.Indic_Percep'!$A$10:$AE$10,0)),"")</f>
        <v/>
      </c>
      <c r="Z95" s="2" t="str">
        <f>IF(COUNT(INDEX('6.Indic_Percep'!$A$10:$AH$141,HHIdata_corr!$U95,MATCH(HHIdata_corr!Z$3,'6.Indic_Percep'!$A$10:$AH$10,0)))=1,INDEX('6.Indic_Percep'!$A$10:$AH$141,HHIdata_corr!$U95,MATCH(HHIdata_corr!Z$3,'6.Indic_Percep'!$A$10:$AH$10,0)),"")</f>
        <v/>
      </c>
      <c r="AA95" s="2" t="str">
        <f>IF(COUNT(INDEX('6.Indic_Percep'!$A$10:$AH$141,HHIdata_corr!$U95,MATCH(HHIdata_corr!AA$3,'6.Indic_Percep'!$A$10:$AH$10,0)))=1,INDEX('6.Indic_Percep'!$A$10:$AH$141,HHIdata_corr!$U95,MATCH(HHIdata_corr!AA$3,'6.Indic_Percep'!$A$10:$AH$10,0)),"")</f>
        <v/>
      </c>
      <c r="AC95" s="30">
        <f>IF(COUNT(INDEX('5.Indic_LM'!$A$8:$AL$732,HHIdata_corr!$V95,MATCH(HHIdata_corr!AC$3,'5.Indic_LM'!$A$8:$AL$8,0)))=1,INDEX('5.Indic_LM'!$A$8:$AL$732,HHIdata_corr!$V95,MATCH(HHIdata_corr!AC$3,'5.Indic_LM'!$A$8:$AL$8,0))/100,"")</f>
        <v>4.286048095614519E-2</v>
      </c>
      <c r="AD95" s="30">
        <f>IF(COUNT(INDEX('5.Indic_LM'!$A$8:$AL$732,HHIdata_corr!$V95,MATCH(HHIdata_corr!AD$3,'5.Indic_LM'!$A$8:$AL$8,0)))=1,INDEX('5.Indic_LM'!$A$8:$AL$732,HHIdata_corr!$V95,MATCH(HHIdata_corr!AD$3,'5.Indic_LM'!$A$8:$AL$8,0))/100,"")</f>
        <v>0.51652547218120615</v>
      </c>
      <c r="AE95" s="2">
        <f t="shared" si="8"/>
        <v>1</v>
      </c>
      <c r="AF95" s="2">
        <f t="shared" si="9"/>
        <v>1</v>
      </c>
    </row>
    <row r="96" spans="1:32" x14ac:dyDescent="0.2">
      <c r="A96" s="25" t="s">
        <v>278</v>
      </c>
      <c r="B96" s="26" t="s">
        <v>279</v>
      </c>
      <c r="C96" s="26" t="s">
        <v>168</v>
      </c>
      <c r="D96" s="26">
        <v>174793</v>
      </c>
      <c r="E96" s="26" t="s">
        <v>280</v>
      </c>
      <c r="F96" s="26">
        <v>81675</v>
      </c>
      <c r="G96" s="27">
        <f>INDEX('0_Pivot &amp; Table 1 &amp; Table 2'!$A$70:$AM$765,MATCH($A96,'0_Pivot &amp; Table 1 &amp; Table 2'!$B$70:$B$765,0),MATCH(HHIdata_corr!G$1,'0_Pivot &amp; Table 1 &amp; Table 2'!$A$66:$AM$66,0))</f>
        <v>3386</v>
      </c>
      <c r="H96" s="27">
        <f>INDEX('0_Pivot &amp; Table 1 &amp; Table 2'!$A$70:$AM$765,MATCH($A96,'0_Pivot &amp; Table 1 &amp; Table 2'!$B$70:$B$765,0),MATCH(HHIdata_corr!H$1,'0_Pivot &amp; Table 1 &amp; Table 2'!$A$66:$AM$66,0))</f>
        <v>3288</v>
      </c>
      <c r="I96" s="27">
        <f>INDEX('0_Pivot &amp; Table 1 &amp; Table 2'!$A$70:$AM$765,MATCH($A96,'0_Pivot &amp; Table 1 &amp; Table 2'!$B$70:$B$765,0),MATCH(HHIdata_corr!I$1,'0_Pivot &amp; Table 1 &amp; Table 2'!$A$66:$AM$66,0))</f>
        <v>3983</v>
      </c>
      <c r="J96" s="27">
        <f>INDEX('0_Pivot &amp; Table 1 &amp; Table 2'!$A$70:$AM$765,MATCH($A96,'0_Pivot &amp; Table 1 &amp; Table 2'!$B$70:$B$765,0),MATCH(HHIdata_corr!J$1,'0_Pivot &amp; Table 1 &amp; Table 2'!$A$66:$AM$66,0))</f>
        <v>3886</v>
      </c>
      <c r="K96" s="27">
        <f>INDEX('0_Pivot &amp; Table 1 &amp; Table 2'!$A$70:$AM$765,MATCH($A96,'0_Pivot &amp; Table 1 &amp; Table 2'!$B$70:$B$765,0),MATCH(HHIdata_corr!K$1,'0_Pivot &amp; Table 1 &amp; Table 2'!$A$66:$AM$66,0))</f>
        <v>3938</v>
      </c>
      <c r="L96" s="27">
        <f>INDEX('0_Pivot &amp; Table 1 &amp; Table 2'!$A$70:$AM$765,MATCH($A96,'0_Pivot &amp; Table 1 &amp; Table 2'!$B$70:$B$765,0),MATCH(HHIdata_corr!L$1,'0_Pivot &amp; Table 1 &amp; Table 2'!$A$66:$AM$66,0))</f>
        <v>4717</v>
      </c>
      <c r="M96" s="27">
        <f>INDEX('0_Pivot &amp; Table 1 &amp; Table 2'!$A$70:$AM$765,MATCH($A96,'0_Pivot &amp; Table 1 &amp; Table 2'!$B$70:$B$765,0),MATCH(HHIdata_corr!M$1,'0_Pivot &amp; Table 1 &amp; Table 2'!$A$66:$AM$66,0))</f>
        <v>3465</v>
      </c>
      <c r="N96" s="27">
        <f>INDEX('0_Pivot &amp; Table 1 &amp; Table 2'!$A$70:$AM$765,MATCH($A96,'0_Pivot &amp; Table 1 &amp; Table 2'!$B$70:$B$765,0),MATCH(HHIdata_corr!N$1,'0_Pivot &amp; Table 1 &amp; Table 2'!$A$66:$AM$66,0))</f>
        <v>3647</v>
      </c>
      <c r="O96" s="28">
        <v>3726.7</v>
      </c>
      <c r="P96" s="29" t="s">
        <v>278</v>
      </c>
      <c r="Q96" s="29" t="s">
        <v>279</v>
      </c>
      <c r="R96" s="2">
        <f t="shared" si="5"/>
        <v>3635.75</v>
      </c>
      <c r="S96" s="2">
        <f t="shared" si="6"/>
        <v>3773.75</v>
      </c>
      <c r="T96" s="2" t="str">
        <f t="shared" si="7"/>
        <v/>
      </c>
      <c r="U96" s="2" t="e">
        <f>MATCH($Q96,'6.Indic_Percep'!$B$10:$B$141,0)</f>
        <v>#N/A</v>
      </c>
      <c r="V96" s="2">
        <f>MATCH($P96,'5.Indic_LM'!$A$10:$A$732,0)</f>
        <v>90</v>
      </c>
      <c r="W96" s="2" t="str">
        <f>IF(COUNT(INDEX('6.Indic_Percep'!$A$10:$AE$141,HHIdata_corr!$U96,MATCH(HHIdata_corr!W$3,'6.Indic_Percep'!$A$10:$AE$10,0)))=1,INDEX('6.Indic_Percep'!$A$10:$AE$141,HHIdata_corr!$U96,MATCH(HHIdata_corr!W$3,'6.Indic_Percep'!$A$10:$AE$10,0)),"")</f>
        <v/>
      </c>
      <c r="X96" s="2" t="str">
        <f>IF(COUNT(INDEX('6.Indic_Percep'!$A$10:$AE$141,HHIdata_corr!$U96,MATCH(HHIdata_corr!X$3,'6.Indic_Percep'!$A$10:$AE$10,0)))=1,INDEX('6.Indic_Percep'!$A$10:$AE$141,HHIdata_corr!$U96,MATCH(HHIdata_corr!X$3,'6.Indic_Percep'!$A$10:$AE$10,0)),"")</f>
        <v/>
      </c>
      <c r="Y96" s="2" t="str">
        <f>IF(COUNT(INDEX('6.Indic_Percep'!$A$10:$AE$141,HHIdata_corr!$U96,MATCH(HHIdata_corr!Y$3,'6.Indic_Percep'!$A$10:$AE$10,0)))=1,INDEX('6.Indic_Percep'!$A$10:$AE$141,HHIdata_corr!$U96,MATCH(HHIdata_corr!Y$3,'6.Indic_Percep'!$A$10:$AE$10,0)),"")</f>
        <v/>
      </c>
      <c r="Z96" s="2" t="str">
        <f>IF(COUNT(INDEX('6.Indic_Percep'!$A$10:$AH$141,HHIdata_corr!$U96,MATCH(HHIdata_corr!Z$3,'6.Indic_Percep'!$A$10:$AH$10,0)))=1,INDEX('6.Indic_Percep'!$A$10:$AH$141,HHIdata_corr!$U96,MATCH(HHIdata_corr!Z$3,'6.Indic_Percep'!$A$10:$AH$10,0)),"")</f>
        <v/>
      </c>
      <c r="AA96" s="2" t="str">
        <f>IF(COUNT(INDEX('6.Indic_Percep'!$A$10:$AH$141,HHIdata_corr!$U96,MATCH(HHIdata_corr!AA$3,'6.Indic_Percep'!$A$10:$AH$10,0)))=1,INDEX('6.Indic_Percep'!$A$10:$AH$141,HHIdata_corr!$U96,MATCH(HHIdata_corr!AA$3,'6.Indic_Percep'!$A$10:$AH$10,0)),"")</f>
        <v/>
      </c>
      <c r="AC96" s="30">
        <f>IF(COUNT(INDEX('5.Indic_LM'!$A$8:$AL$732,HHIdata_corr!$V96,MATCH(HHIdata_corr!AC$3,'5.Indic_LM'!$A$8:$AL$8,0)))=1,INDEX('5.Indic_LM'!$A$8:$AL$732,HHIdata_corr!$V96,MATCH(HHIdata_corr!AC$3,'5.Indic_LM'!$A$8:$AL$8,0))/100,"")</f>
        <v>4.461608821586463E-2</v>
      </c>
      <c r="AD96" s="30">
        <f>IF(COUNT(INDEX('5.Indic_LM'!$A$8:$AL$732,HHIdata_corr!$V96,MATCH(HHIdata_corr!AD$3,'5.Indic_LM'!$A$8:$AL$8,0)))=1,INDEX('5.Indic_LM'!$A$8:$AL$732,HHIdata_corr!$V96,MATCH(HHIdata_corr!AD$3,'5.Indic_LM'!$A$8:$AL$8,0))/100,"")</f>
        <v>0.53436077617184385</v>
      </c>
      <c r="AE96" s="2">
        <f t="shared" si="8"/>
        <v>1</v>
      </c>
      <c r="AF96" s="2">
        <f t="shared" si="9"/>
        <v>1</v>
      </c>
    </row>
    <row r="97" spans="1:32" x14ac:dyDescent="0.2">
      <c r="A97" s="25" t="s">
        <v>281</v>
      </c>
      <c r="B97" s="26" t="s">
        <v>282</v>
      </c>
      <c r="C97" s="26" t="s">
        <v>168</v>
      </c>
      <c r="D97" s="26">
        <v>228678</v>
      </c>
      <c r="E97" s="26" t="s">
        <v>283</v>
      </c>
      <c r="F97" s="26">
        <v>118380</v>
      </c>
      <c r="G97" s="27">
        <f>INDEX('0_Pivot &amp; Table 1 &amp; Table 2'!$A$70:$AM$765,MATCH($A97,'0_Pivot &amp; Table 1 &amp; Table 2'!$B$70:$B$765,0),MATCH(HHIdata_corr!G$1,'0_Pivot &amp; Table 1 &amp; Table 2'!$A$66:$AM$66,0))</f>
        <v>4620</v>
      </c>
      <c r="H97" s="27">
        <f>INDEX('0_Pivot &amp; Table 1 &amp; Table 2'!$A$70:$AM$765,MATCH($A97,'0_Pivot &amp; Table 1 &amp; Table 2'!$B$70:$B$765,0),MATCH(HHIdata_corr!H$1,'0_Pivot &amp; Table 1 &amp; Table 2'!$A$66:$AM$66,0))</f>
        <v>4823</v>
      </c>
      <c r="I97" s="27">
        <f>INDEX('0_Pivot &amp; Table 1 &amp; Table 2'!$A$70:$AM$765,MATCH($A97,'0_Pivot &amp; Table 1 &amp; Table 2'!$B$70:$B$765,0),MATCH(HHIdata_corr!I$1,'0_Pivot &amp; Table 1 &amp; Table 2'!$A$66:$AM$66,0))</f>
        <v>4765</v>
      </c>
      <c r="J97" s="27">
        <f>INDEX('0_Pivot &amp; Table 1 &amp; Table 2'!$A$70:$AM$765,MATCH($A97,'0_Pivot &amp; Table 1 &amp; Table 2'!$B$70:$B$765,0),MATCH(HHIdata_corr!J$1,'0_Pivot &amp; Table 1 &amp; Table 2'!$A$66:$AM$66,0))</f>
        <v>5654</v>
      </c>
      <c r="K97" s="27">
        <f>INDEX('0_Pivot &amp; Table 1 &amp; Table 2'!$A$70:$AM$765,MATCH($A97,'0_Pivot &amp; Table 1 &amp; Table 2'!$B$70:$B$765,0),MATCH(HHIdata_corr!K$1,'0_Pivot &amp; Table 1 &amp; Table 2'!$A$66:$AM$66,0))</f>
        <v>5869</v>
      </c>
      <c r="L97" s="27">
        <f>INDEX('0_Pivot &amp; Table 1 &amp; Table 2'!$A$70:$AM$765,MATCH($A97,'0_Pivot &amp; Table 1 &amp; Table 2'!$B$70:$B$765,0),MATCH(HHIdata_corr!L$1,'0_Pivot &amp; Table 1 &amp; Table 2'!$A$66:$AM$66,0))</f>
        <v>6213</v>
      </c>
      <c r="M97" s="27">
        <f>INDEX('0_Pivot &amp; Table 1 &amp; Table 2'!$A$70:$AM$765,MATCH($A97,'0_Pivot &amp; Table 1 &amp; Table 2'!$B$70:$B$765,0),MATCH(HHIdata_corr!M$1,'0_Pivot &amp; Table 1 &amp; Table 2'!$A$66:$AM$66,0))</f>
        <v>4714</v>
      </c>
      <c r="N97" s="27">
        <f>INDEX('0_Pivot &amp; Table 1 &amp; Table 2'!$A$70:$AM$765,MATCH($A97,'0_Pivot &amp; Table 1 &amp; Table 2'!$B$70:$B$765,0),MATCH(HHIdata_corr!N$1,'0_Pivot &amp; Table 1 &amp; Table 2'!$A$66:$AM$66,0))</f>
        <v>4216</v>
      </c>
      <c r="O97" s="28">
        <v>4958</v>
      </c>
      <c r="P97" s="29" t="s">
        <v>281</v>
      </c>
      <c r="Q97" s="29" t="s">
        <v>282</v>
      </c>
      <c r="R97" s="2">
        <f t="shared" si="5"/>
        <v>4965.5</v>
      </c>
      <c r="S97" s="2">
        <f t="shared" si="6"/>
        <v>5277.75</v>
      </c>
      <c r="T97" s="2" t="str">
        <f t="shared" si="7"/>
        <v/>
      </c>
      <c r="U97" s="2" t="e">
        <f>MATCH($Q97,'6.Indic_Percep'!$B$10:$B$141,0)</f>
        <v>#N/A</v>
      </c>
      <c r="V97" s="2">
        <f>MATCH($P97,'5.Indic_LM'!$A$10:$A$732,0)</f>
        <v>91</v>
      </c>
      <c r="W97" s="2" t="str">
        <f>IF(COUNT(INDEX('6.Indic_Percep'!$A$10:$AE$141,HHIdata_corr!$U97,MATCH(HHIdata_corr!W$3,'6.Indic_Percep'!$A$10:$AE$10,0)))=1,INDEX('6.Indic_Percep'!$A$10:$AE$141,HHIdata_corr!$U97,MATCH(HHIdata_corr!W$3,'6.Indic_Percep'!$A$10:$AE$10,0)),"")</f>
        <v/>
      </c>
      <c r="X97" s="2" t="str">
        <f>IF(COUNT(INDEX('6.Indic_Percep'!$A$10:$AE$141,HHIdata_corr!$U97,MATCH(HHIdata_corr!X$3,'6.Indic_Percep'!$A$10:$AE$10,0)))=1,INDEX('6.Indic_Percep'!$A$10:$AE$141,HHIdata_corr!$U97,MATCH(HHIdata_corr!X$3,'6.Indic_Percep'!$A$10:$AE$10,0)),"")</f>
        <v/>
      </c>
      <c r="Y97" s="2" t="str">
        <f>IF(COUNT(INDEX('6.Indic_Percep'!$A$10:$AE$141,HHIdata_corr!$U97,MATCH(HHIdata_corr!Y$3,'6.Indic_Percep'!$A$10:$AE$10,0)))=1,INDEX('6.Indic_Percep'!$A$10:$AE$141,HHIdata_corr!$U97,MATCH(HHIdata_corr!Y$3,'6.Indic_Percep'!$A$10:$AE$10,0)),"")</f>
        <v/>
      </c>
      <c r="Z97" s="2" t="str">
        <f>IF(COUNT(INDEX('6.Indic_Percep'!$A$10:$AH$141,HHIdata_corr!$U97,MATCH(HHIdata_corr!Z$3,'6.Indic_Percep'!$A$10:$AH$10,0)))=1,INDEX('6.Indic_Percep'!$A$10:$AH$141,HHIdata_corr!$U97,MATCH(HHIdata_corr!Z$3,'6.Indic_Percep'!$A$10:$AH$10,0)),"")</f>
        <v/>
      </c>
      <c r="AA97" s="2" t="str">
        <f>IF(COUNT(INDEX('6.Indic_Percep'!$A$10:$AH$141,HHIdata_corr!$U97,MATCH(HHIdata_corr!AA$3,'6.Indic_Percep'!$A$10:$AH$10,0)))=1,INDEX('6.Indic_Percep'!$A$10:$AH$141,HHIdata_corr!$U97,MATCH(HHIdata_corr!AA$3,'6.Indic_Percep'!$A$10:$AH$10,0)),"")</f>
        <v/>
      </c>
      <c r="AC97" s="30">
        <f>IF(COUNT(INDEX('5.Indic_LM'!$A$8:$AL$732,HHIdata_corr!$V97,MATCH(HHIdata_corr!AC$3,'5.Indic_LM'!$A$8:$AL$8,0)))=1,INDEX('5.Indic_LM'!$A$8:$AL$732,HHIdata_corr!$V97,MATCH(HHIdata_corr!AC$3,'5.Indic_LM'!$A$8:$AL$8,0))/100,"")</f>
        <v>3.3585840367457855E-2</v>
      </c>
      <c r="AD97" s="30">
        <f>IF(COUNT(INDEX('5.Indic_LM'!$A$8:$AL$732,HHIdata_corr!$V97,MATCH(HHIdata_corr!AD$3,'5.Indic_LM'!$A$8:$AL$8,0)))=1,INDEX('5.Indic_LM'!$A$8:$AL$732,HHIdata_corr!$V97,MATCH(HHIdata_corr!AD$3,'5.Indic_LM'!$A$8:$AL$8,0))/100,"")</f>
        <v>0.54601428468364477</v>
      </c>
      <c r="AE97" s="2">
        <f t="shared" si="8"/>
        <v>1</v>
      </c>
      <c r="AF97" s="2">
        <f t="shared" si="9"/>
        <v>1</v>
      </c>
    </row>
    <row r="98" spans="1:32" x14ac:dyDescent="0.2">
      <c r="A98" s="25" t="s">
        <v>284</v>
      </c>
      <c r="B98" s="26" t="s">
        <v>285</v>
      </c>
      <c r="C98" s="26" t="s">
        <v>168</v>
      </c>
      <c r="D98" s="26">
        <v>212506</v>
      </c>
      <c r="E98" s="26" t="s">
        <v>286</v>
      </c>
      <c r="F98" s="26">
        <v>112360</v>
      </c>
      <c r="G98" s="27">
        <f>INDEX('0_Pivot &amp; Table 1 &amp; Table 2'!$A$70:$AM$765,MATCH($A98,'0_Pivot &amp; Table 1 &amp; Table 2'!$B$70:$B$765,0),MATCH(HHIdata_corr!G$1,'0_Pivot &amp; Table 1 &amp; Table 2'!$A$66:$AM$66,0))</f>
        <v>3251</v>
      </c>
      <c r="H98" s="27">
        <f>INDEX('0_Pivot &amp; Table 1 &amp; Table 2'!$A$70:$AM$765,MATCH($A98,'0_Pivot &amp; Table 1 &amp; Table 2'!$B$70:$B$765,0),MATCH(HHIdata_corr!H$1,'0_Pivot &amp; Table 1 &amp; Table 2'!$A$66:$AM$66,0))</f>
        <v>3310</v>
      </c>
      <c r="I98" s="27">
        <f>INDEX('0_Pivot &amp; Table 1 &amp; Table 2'!$A$70:$AM$765,MATCH($A98,'0_Pivot &amp; Table 1 &amp; Table 2'!$B$70:$B$765,0),MATCH(HHIdata_corr!I$1,'0_Pivot &amp; Table 1 &amp; Table 2'!$A$66:$AM$66,0))</f>
        <v>3300</v>
      </c>
      <c r="J98" s="27">
        <f>INDEX('0_Pivot &amp; Table 1 &amp; Table 2'!$A$70:$AM$765,MATCH($A98,'0_Pivot &amp; Table 1 &amp; Table 2'!$B$70:$B$765,0),MATCH(HHIdata_corr!J$1,'0_Pivot &amp; Table 1 &amp; Table 2'!$A$66:$AM$66,0))</f>
        <v>3751</v>
      </c>
      <c r="K98" s="27">
        <f>INDEX('0_Pivot &amp; Table 1 &amp; Table 2'!$A$70:$AM$765,MATCH($A98,'0_Pivot &amp; Table 1 &amp; Table 2'!$B$70:$B$765,0),MATCH(HHIdata_corr!K$1,'0_Pivot &amp; Table 1 &amp; Table 2'!$A$66:$AM$66,0))</f>
        <v>3816</v>
      </c>
      <c r="L98" s="27">
        <f>INDEX('0_Pivot &amp; Table 1 &amp; Table 2'!$A$70:$AM$765,MATCH($A98,'0_Pivot &amp; Table 1 &amp; Table 2'!$B$70:$B$765,0),MATCH(HHIdata_corr!L$1,'0_Pivot &amp; Table 1 &amp; Table 2'!$A$66:$AM$66,0))</f>
        <v>4233</v>
      </c>
      <c r="M98" s="27">
        <f>INDEX('0_Pivot &amp; Table 1 &amp; Table 2'!$A$70:$AM$765,MATCH($A98,'0_Pivot &amp; Table 1 &amp; Table 2'!$B$70:$B$765,0),MATCH(HHIdata_corr!M$1,'0_Pivot &amp; Table 1 &amp; Table 2'!$A$66:$AM$66,0))</f>
        <v>3242</v>
      </c>
      <c r="N98" s="27">
        <f>INDEX('0_Pivot &amp; Table 1 &amp; Table 2'!$A$70:$AM$765,MATCH($A98,'0_Pivot &amp; Table 1 &amp; Table 2'!$B$70:$B$765,0),MATCH(HHIdata_corr!N$1,'0_Pivot &amp; Table 1 &amp; Table 2'!$A$66:$AM$66,0))</f>
        <v>3427</v>
      </c>
      <c r="O98" s="28">
        <v>3437.7</v>
      </c>
      <c r="P98" s="29" t="s">
        <v>284</v>
      </c>
      <c r="Q98" s="29" t="s">
        <v>285</v>
      </c>
      <c r="R98" s="2">
        <f t="shared" si="5"/>
        <v>3403</v>
      </c>
      <c r="S98" s="2">
        <f t="shared" si="6"/>
        <v>3544.25</v>
      </c>
      <c r="T98" s="2" t="str">
        <f t="shared" si="7"/>
        <v/>
      </c>
      <c r="U98" s="2" t="e">
        <f>MATCH($Q98,'6.Indic_Percep'!$B$10:$B$141,0)</f>
        <v>#N/A</v>
      </c>
      <c r="V98" s="2">
        <f>MATCH($P98,'5.Indic_LM'!$A$10:$A$732,0)</f>
        <v>92</v>
      </c>
      <c r="W98" s="2" t="str">
        <f>IF(COUNT(INDEX('6.Indic_Percep'!$A$10:$AE$141,HHIdata_corr!$U98,MATCH(HHIdata_corr!W$3,'6.Indic_Percep'!$A$10:$AE$10,0)))=1,INDEX('6.Indic_Percep'!$A$10:$AE$141,HHIdata_corr!$U98,MATCH(HHIdata_corr!W$3,'6.Indic_Percep'!$A$10:$AE$10,0)),"")</f>
        <v/>
      </c>
      <c r="X98" s="2" t="str">
        <f>IF(COUNT(INDEX('6.Indic_Percep'!$A$10:$AE$141,HHIdata_corr!$U98,MATCH(HHIdata_corr!X$3,'6.Indic_Percep'!$A$10:$AE$10,0)))=1,INDEX('6.Indic_Percep'!$A$10:$AE$141,HHIdata_corr!$U98,MATCH(HHIdata_corr!X$3,'6.Indic_Percep'!$A$10:$AE$10,0)),"")</f>
        <v/>
      </c>
      <c r="Y98" s="2" t="str">
        <f>IF(COUNT(INDEX('6.Indic_Percep'!$A$10:$AE$141,HHIdata_corr!$U98,MATCH(HHIdata_corr!Y$3,'6.Indic_Percep'!$A$10:$AE$10,0)))=1,INDEX('6.Indic_Percep'!$A$10:$AE$141,HHIdata_corr!$U98,MATCH(HHIdata_corr!Y$3,'6.Indic_Percep'!$A$10:$AE$10,0)),"")</f>
        <v/>
      </c>
      <c r="Z98" s="2" t="str">
        <f>IF(COUNT(INDEX('6.Indic_Percep'!$A$10:$AH$141,HHIdata_corr!$U98,MATCH(HHIdata_corr!Z$3,'6.Indic_Percep'!$A$10:$AH$10,0)))=1,INDEX('6.Indic_Percep'!$A$10:$AH$141,HHIdata_corr!$U98,MATCH(HHIdata_corr!Z$3,'6.Indic_Percep'!$A$10:$AH$10,0)),"")</f>
        <v/>
      </c>
      <c r="AA98" s="2" t="str">
        <f>IF(COUNT(INDEX('6.Indic_Percep'!$A$10:$AH$141,HHIdata_corr!$U98,MATCH(HHIdata_corr!AA$3,'6.Indic_Percep'!$A$10:$AH$10,0)))=1,INDEX('6.Indic_Percep'!$A$10:$AH$141,HHIdata_corr!$U98,MATCH(HHIdata_corr!AA$3,'6.Indic_Percep'!$A$10:$AH$10,0)),"")</f>
        <v/>
      </c>
      <c r="AC98" s="30">
        <f>IF(COUNT(INDEX('5.Indic_LM'!$A$8:$AL$732,HHIdata_corr!$V98,MATCH(HHIdata_corr!AC$3,'5.Indic_LM'!$A$8:$AL$8,0)))=1,INDEX('5.Indic_LM'!$A$8:$AL$732,HHIdata_corr!$V98,MATCH(HHIdata_corr!AC$3,'5.Indic_LM'!$A$8:$AL$8,0))/100,"")</f>
        <v>4.5925925925925926E-2</v>
      </c>
      <c r="AD98" s="30">
        <f>IF(COUNT(INDEX('5.Indic_LM'!$A$8:$AL$732,HHIdata_corr!$V98,MATCH(HHIdata_corr!AD$3,'5.Indic_LM'!$A$8:$AL$8,0)))=1,INDEX('5.Indic_LM'!$A$8:$AL$732,HHIdata_corr!$V98,MATCH(HHIdata_corr!AD$3,'5.Indic_LM'!$A$8:$AL$8,0))/100,"")</f>
        <v>0.48667205387205387</v>
      </c>
      <c r="AE98" s="2">
        <f t="shared" si="8"/>
        <v>1</v>
      </c>
      <c r="AF98" s="2">
        <f t="shared" si="9"/>
        <v>1</v>
      </c>
    </row>
    <row r="99" spans="1:32" x14ac:dyDescent="0.2">
      <c r="A99" s="25" t="s">
        <v>287</v>
      </c>
      <c r="B99" s="26" t="s">
        <v>288</v>
      </c>
      <c r="C99" s="26" t="s">
        <v>168</v>
      </c>
      <c r="D99" s="26">
        <v>291320</v>
      </c>
      <c r="E99" s="26" t="s">
        <v>289</v>
      </c>
      <c r="F99" s="26">
        <v>137058</v>
      </c>
      <c r="G99" s="27">
        <f>INDEX('0_Pivot &amp; Table 1 &amp; Table 2'!$A$70:$AM$765,MATCH($A99,'0_Pivot &amp; Table 1 &amp; Table 2'!$B$70:$B$765,0),MATCH(HHIdata_corr!G$1,'0_Pivot &amp; Table 1 &amp; Table 2'!$A$66:$AM$66,0))</f>
        <v>2532</v>
      </c>
      <c r="H99" s="27">
        <f>INDEX('0_Pivot &amp; Table 1 &amp; Table 2'!$A$70:$AM$765,MATCH($A99,'0_Pivot &amp; Table 1 &amp; Table 2'!$B$70:$B$765,0),MATCH(HHIdata_corr!H$1,'0_Pivot &amp; Table 1 &amp; Table 2'!$A$66:$AM$66,0))</f>
        <v>2608</v>
      </c>
      <c r="I99" s="27">
        <f>INDEX('0_Pivot &amp; Table 1 &amp; Table 2'!$A$70:$AM$765,MATCH($A99,'0_Pivot &amp; Table 1 &amp; Table 2'!$B$70:$B$765,0),MATCH(HHIdata_corr!I$1,'0_Pivot &amp; Table 1 &amp; Table 2'!$A$66:$AM$66,0))</f>
        <v>2635</v>
      </c>
      <c r="J99" s="27">
        <f>INDEX('0_Pivot &amp; Table 1 &amp; Table 2'!$A$70:$AM$765,MATCH($A99,'0_Pivot &amp; Table 1 &amp; Table 2'!$B$70:$B$765,0),MATCH(HHIdata_corr!J$1,'0_Pivot &amp; Table 1 &amp; Table 2'!$A$66:$AM$66,0))</f>
        <v>3328</v>
      </c>
      <c r="K99" s="27">
        <f>INDEX('0_Pivot &amp; Table 1 &amp; Table 2'!$A$70:$AM$765,MATCH($A99,'0_Pivot &amp; Table 1 &amp; Table 2'!$B$70:$B$765,0),MATCH(HHIdata_corr!K$1,'0_Pivot &amp; Table 1 &amp; Table 2'!$A$66:$AM$66,0))</f>
        <v>3195</v>
      </c>
      <c r="L99" s="27">
        <f>INDEX('0_Pivot &amp; Table 1 &amp; Table 2'!$A$70:$AM$765,MATCH($A99,'0_Pivot &amp; Table 1 &amp; Table 2'!$B$70:$B$765,0),MATCH(HHIdata_corr!L$1,'0_Pivot &amp; Table 1 &amp; Table 2'!$A$66:$AM$66,0))</f>
        <v>3057</v>
      </c>
      <c r="M99" s="27">
        <f>INDEX('0_Pivot &amp; Table 1 &amp; Table 2'!$A$70:$AM$765,MATCH($A99,'0_Pivot &amp; Table 1 &amp; Table 2'!$B$70:$B$765,0),MATCH(HHIdata_corr!M$1,'0_Pivot &amp; Table 1 &amp; Table 2'!$A$66:$AM$66,0))</f>
        <v>1998</v>
      </c>
      <c r="N99" s="27">
        <f>INDEX('0_Pivot &amp; Table 1 &amp; Table 2'!$A$70:$AM$765,MATCH($A99,'0_Pivot &amp; Table 1 &amp; Table 2'!$B$70:$B$765,0),MATCH(HHIdata_corr!N$1,'0_Pivot &amp; Table 1 &amp; Table 2'!$A$66:$AM$66,0))</f>
        <v>2411</v>
      </c>
      <c r="O99" s="28">
        <v>2576.1</v>
      </c>
      <c r="P99" s="29" t="s">
        <v>287</v>
      </c>
      <c r="Q99" s="29" t="s">
        <v>288</v>
      </c>
      <c r="R99" s="2">
        <f t="shared" si="5"/>
        <v>2775.75</v>
      </c>
      <c r="S99" s="2">
        <f t="shared" si="6"/>
        <v>2941.5</v>
      </c>
      <c r="T99" s="2" t="str">
        <f t="shared" si="7"/>
        <v/>
      </c>
      <c r="U99" s="2" t="e">
        <f>MATCH($Q99,'6.Indic_Percep'!$B$10:$B$141,0)</f>
        <v>#N/A</v>
      </c>
      <c r="V99" s="2">
        <f>MATCH($P99,'5.Indic_LM'!$A$10:$A$732,0)</f>
        <v>93</v>
      </c>
      <c r="W99" s="2" t="str">
        <f>IF(COUNT(INDEX('6.Indic_Percep'!$A$10:$AE$141,HHIdata_corr!$U99,MATCH(HHIdata_corr!W$3,'6.Indic_Percep'!$A$10:$AE$10,0)))=1,INDEX('6.Indic_Percep'!$A$10:$AE$141,HHIdata_corr!$U99,MATCH(HHIdata_corr!W$3,'6.Indic_Percep'!$A$10:$AE$10,0)),"")</f>
        <v/>
      </c>
      <c r="X99" s="2" t="str">
        <f>IF(COUNT(INDEX('6.Indic_Percep'!$A$10:$AE$141,HHIdata_corr!$U99,MATCH(HHIdata_corr!X$3,'6.Indic_Percep'!$A$10:$AE$10,0)))=1,INDEX('6.Indic_Percep'!$A$10:$AE$141,HHIdata_corr!$U99,MATCH(HHIdata_corr!X$3,'6.Indic_Percep'!$A$10:$AE$10,0)),"")</f>
        <v/>
      </c>
      <c r="Y99" s="2" t="str">
        <f>IF(COUNT(INDEX('6.Indic_Percep'!$A$10:$AE$141,HHIdata_corr!$U99,MATCH(HHIdata_corr!Y$3,'6.Indic_Percep'!$A$10:$AE$10,0)))=1,INDEX('6.Indic_Percep'!$A$10:$AE$141,HHIdata_corr!$U99,MATCH(HHIdata_corr!Y$3,'6.Indic_Percep'!$A$10:$AE$10,0)),"")</f>
        <v/>
      </c>
      <c r="Z99" s="2" t="str">
        <f>IF(COUNT(INDEX('6.Indic_Percep'!$A$10:$AH$141,HHIdata_corr!$U99,MATCH(HHIdata_corr!Z$3,'6.Indic_Percep'!$A$10:$AH$10,0)))=1,INDEX('6.Indic_Percep'!$A$10:$AH$141,HHIdata_corr!$U99,MATCH(HHIdata_corr!Z$3,'6.Indic_Percep'!$A$10:$AH$10,0)),"")</f>
        <v/>
      </c>
      <c r="AA99" s="2" t="str">
        <f>IF(COUNT(INDEX('6.Indic_Percep'!$A$10:$AH$141,HHIdata_corr!$U99,MATCH(HHIdata_corr!AA$3,'6.Indic_Percep'!$A$10:$AH$10,0)))=1,INDEX('6.Indic_Percep'!$A$10:$AH$141,HHIdata_corr!$U99,MATCH(HHIdata_corr!AA$3,'6.Indic_Percep'!$A$10:$AH$10,0)),"")</f>
        <v/>
      </c>
      <c r="AC99" s="30">
        <f>IF(COUNT(INDEX('5.Indic_LM'!$A$8:$AL$732,HHIdata_corr!$V99,MATCH(HHIdata_corr!AC$3,'5.Indic_LM'!$A$8:$AL$8,0)))=1,INDEX('5.Indic_LM'!$A$8:$AL$732,HHIdata_corr!$V99,MATCH(HHIdata_corr!AC$3,'5.Indic_LM'!$A$8:$AL$8,0))/100,"")</f>
        <v>2.1354958607872954E-2</v>
      </c>
      <c r="AD99" s="30">
        <f>IF(COUNT(INDEX('5.Indic_LM'!$A$8:$AL$732,HHIdata_corr!$V99,MATCH(HHIdata_corr!AD$3,'5.Indic_LM'!$A$8:$AL$8,0)))=1,INDEX('5.Indic_LM'!$A$8:$AL$732,HHIdata_corr!$V99,MATCH(HHIdata_corr!AD$3,'5.Indic_LM'!$A$8:$AL$8,0))/100,"")</f>
        <v>0.58136019597905042</v>
      </c>
      <c r="AE99" s="2">
        <f t="shared" si="8"/>
        <v>1</v>
      </c>
      <c r="AF99" s="2">
        <f t="shared" si="9"/>
        <v>1</v>
      </c>
    </row>
    <row r="100" spans="1:32" x14ac:dyDescent="0.2">
      <c r="A100" s="25" t="s">
        <v>290</v>
      </c>
      <c r="B100" s="26" t="s">
        <v>291</v>
      </c>
      <c r="C100" s="26" t="s">
        <v>168</v>
      </c>
      <c r="D100" s="26">
        <v>247084</v>
      </c>
      <c r="E100" s="26" t="s">
        <v>292</v>
      </c>
      <c r="F100" s="26">
        <v>124474</v>
      </c>
      <c r="G100" s="27">
        <f>INDEX('0_Pivot &amp; Table 1 &amp; Table 2'!$A$70:$AM$765,MATCH($A100,'0_Pivot &amp; Table 1 &amp; Table 2'!$B$70:$B$765,0),MATCH(HHIdata_corr!G$1,'0_Pivot &amp; Table 1 &amp; Table 2'!$A$66:$AM$66,0))</f>
        <v>4274</v>
      </c>
      <c r="H100" s="27">
        <f>INDEX('0_Pivot &amp; Table 1 &amp; Table 2'!$A$70:$AM$765,MATCH($A100,'0_Pivot &amp; Table 1 &amp; Table 2'!$B$70:$B$765,0),MATCH(HHIdata_corr!H$1,'0_Pivot &amp; Table 1 &amp; Table 2'!$A$66:$AM$66,0))</f>
        <v>4373</v>
      </c>
      <c r="I100" s="27">
        <f>INDEX('0_Pivot &amp; Table 1 &amp; Table 2'!$A$70:$AM$765,MATCH($A100,'0_Pivot &amp; Table 1 &amp; Table 2'!$B$70:$B$765,0),MATCH(HHIdata_corr!I$1,'0_Pivot &amp; Table 1 &amp; Table 2'!$A$66:$AM$66,0))</f>
        <v>4602</v>
      </c>
      <c r="J100" s="27">
        <f>INDEX('0_Pivot &amp; Table 1 &amp; Table 2'!$A$70:$AM$765,MATCH($A100,'0_Pivot &amp; Table 1 &amp; Table 2'!$B$70:$B$765,0),MATCH(HHIdata_corr!J$1,'0_Pivot &amp; Table 1 &amp; Table 2'!$A$66:$AM$66,0))</f>
        <v>5357</v>
      </c>
      <c r="K100" s="27">
        <f>INDEX('0_Pivot &amp; Table 1 &amp; Table 2'!$A$70:$AM$765,MATCH($A100,'0_Pivot &amp; Table 1 &amp; Table 2'!$B$70:$B$765,0),MATCH(HHIdata_corr!K$1,'0_Pivot &amp; Table 1 &amp; Table 2'!$A$66:$AM$66,0))</f>
        <v>5532</v>
      </c>
      <c r="L100" s="27">
        <f>INDEX('0_Pivot &amp; Table 1 &amp; Table 2'!$A$70:$AM$765,MATCH($A100,'0_Pivot &amp; Table 1 &amp; Table 2'!$B$70:$B$765,0),MATCH(HHIdata_corr!L$1,'0_Pivot &amp; Table 1 &amp; Table 2'!$A$66:$AM$66,0))</f>
        <v>5933</v>
      </c>
      <c r="M100" s="27">
        <f>INDEX('0_Pivot &amp; Table 1 &amp; Table 2'!$A$70:$AM$765,MATCH($A100,'0_Pivot &amp; Table 1 &amp; Table 2'!$B$70:$B$765,0),MATCH(HHIdata_corr!M$1,'0_Pivot &amp; Table 1 &amp; Table 2'!$A$66:$AM$66,0))</f>
        <v>4241</v>
      </c>
      <c r="N100" s="27">
        <f>INDEX('0_Pivot &amp; Table 1 &amp; Table 2'!$A$70:$AM$765,MATCH($A100,'0_Pivot &amp; Table 1 &amp; Table 2'!$B$70:$B$765,0),MATCH(HHIdata_corr!N$1,'0_Pivot &amp; Table 1 &amp; Table 2'!$A$66:$AM$66,0))</f>
        <v>4866</v>
      </c>
      <c r="O100" s="28">
        <v>4791.5</v>
      </c>
      <c r="P100" s="29" t="s">
        <v>290</v>
      </c>
      <c r="Q100" s="29" t="s">
        <v>291</v>
      </c>
      <c r="R100" s="2">
        <f t="shared" si="5"/>
        <v>4651.5</v>
      </c>
      <c r="S100" s="2">
        <f t="shared" si="6"/>
        <v>4966</v>
      </c>
      <c r="T100" s="2" t="str">
        <f t="shared" si="7"/>
        <v/>
      </c>
      <c r="U100" s="2" t="e">
        <f>MATCH($Q100,'6.Indic_Percep'!$B$10:$B$141,0)</f>
        <v>#N/A</v>
      </c>
      <c r="V100" s="2">
        <f>MATCH($P100,'5.Indic_LM'!$A$10:$A$732,0)</f>
        <v>94</v>
      </c>
      <c r="W100" s="2" t="str">
        <f>IF(COUNT(INDEX('6.Indic_Percep'!$A$10:$AE$141,HHIdata_corr!$U100,MATCH(HHIdata_corr!W$3,'6.Indic_Percep'!$A$10:$AE$10,0)))=1,INDEX('6.Indic_Percep'!$A$10:$AE$141,HHIdata_corr!$U100,MATCH(HHIdata_corr!W$3,'6.Indic_Percep'!$A$10:$AE$10,0)),"")</f>
        <v/>
      </c>
      <c r="X100" s="2" t="str">
        <f>IF(COUNT(INDEX('6.Indic_Percep'!$A$10:$AE$141,HHIdata_corr!$U100,MATCH(HHIdata_corr!X$3,'6.Indic_Percep'!$A$10:$AE$10,0)))=1,INDEX('6.Indic_Percep'!$A$10:$AE$141,HHIdata_corr!$U100,MATCH(HHIdata_corr!X$3,'6.Indic_Percep'!$A$10:$AE$10,0)),"")</f>
        <v/>
      </c>
      <c r="Y100" s="2" t="str">
        <f>IF(COUNT(INDEX('6.Indic_Percep'!$A$10:$AE$141,HHIdata_corr!$U100,MATCH(HHIdata_corr!Y$3,'6.Indic_Percep'!$A$10:$AE$10,0)))=1,INDEX('6.Indic_Percep'!$A$10:$AE$141,HHIdata_corr!$U100,MATCH(HHIdata_corr!Y$3,'6.Indic_Percep'!$A$10:$AE$10,0)),"")</f>
        <v/>
      </c>
      <c r="Z100" s="2" t="str">
        <f>IF(COUNT(INDEX('6.Indic_Percep'!$A$10:$AH$141,HHIdata_corr!$U100,MATCH(HHIdata_corr!Z$3,'6.Indic_Percep'!$A$10:$AH$10,0)))=1,INDEX('6.Indic_Percep'!$A$10:$AH$141,HHIdata_corr!$U100,MATCH(HHIdata_corr!Z$3,'6.Indic_Percep'!$A$10:$AH$10,0)),"")</f>
        <v/>
      </c>
      <c r="AA100" s="2" t="str">
        <f>IF(COUNT(INDEX('6.Indic_Percep'!$A$10:$AH$141,HHIdata_corr!$U100,MATCH(HHIdata_corr!AA$3,'6.Indic_Percep'!$A$10:$AH$10,0)))=1,INDEX('6.Indic_Percep'!$A$10:$AH$141,HHIdata_corr!$U100,MATCH(HHIdata_corr!AA$3,'6.Indic_Percep'!$A$10:$AH$10,0)),"")</f>
        <v/>
      </c>
      <c r="AC100" s="30">
        <f>IF(COUNT(INDEX('5.Indic_LM'!$A$8:$AL$732,HHIdata_corr!$V100,MATCH(HHIdata_corr!AC$3,'5.Indic_LM'!$A$8:$AL$8,0)))=1,INDEX('5.Indic_LM'!$A$8:$AL$732,HHIdata_corr!$V100,MATCH(HHIdata_corr!AC$3,'5.Indic_LM'!$A$8:$AL$8,0))/100,"")</f>
        <v>2.209861160555358E-2</v>
      </c>
      <c r="AD100" s="30">
        <f>IF(COUNT(INDEX('5.Indic_LM'!$A$8:$AL$732,HHIdata_corr!$V100,MATCH(HHIdata_corr!AD$3,'5.Indic_LM'!$A$8:$AL$8,0)))=1,INDEX('5.Indic_LM'!$A$8:$AL$732,HHIdata_corr!$V100,MATCH(HHIdata_corr!AD$3,'5.Indic_LM'!$A$8:$AL$8,0))/100,"")</f>
        <v>0.57742880028479882</v>
      </c>
      <c r="AE100" s="2">
        <f t="shared" si="8"/>
        <v>1</v>
      </c>
      <c r="AF100" s="2">
        <f t="shared" si="9"/>
        <v>1</v>
      </c>
    </row>
    <row r="101" spans="1:32" x14ac:dyDescent="0.2">
      <c r="A101" s="25" t="s">
        <v>293</v>
      </c>
      <c r="B101" s="26" t="s">
        <v>294</v>
      </c>
      <c r="C101" s="26" t="s">
        <v>168</v>
      </c>
      <c r="D101" s="26">
        <v>286305</v>
      </c>
      <c r="E101" s="26" t="s">
        <v>295</v>
      </c>
      <c r="F101" s="26">
        <v>140799</v>
      </c>
      <c r="G101" s="27">
        <f>INDEX('0_Pivot &amp; Table 1 &amp; Table 2'!$A$70:$AM$765,MATCH($A101,'0_Pivot &amp; Table 1 &amp; Table 2'!$B$70:$B$765,0),MATCH(HHIdata_corr!G$1,'0_Pivot &amp; Table 1 &amp; Table 2'!$A$66:$AM$66,0))</f>
        <v>3223</v>
      </c>
      <c r="H101" s="27">
        <f>INDEX('0_Pivot &amp; Table 1 &amp; Table 2'!$A$70:$AM$765,MATCH($A101,'0_Pivot &amp; Table 1 &amp; Table 2'!$B$70:$B$765,0),MATCH(HHIdata_corr!H$1,'0_Pivot &amp; Table 1 &amp; Table 2'!$A$66:$AM$66,0))</f>
        <v>3399</v>
      </c>
      <c r="I101" s="27">
        <f>INDEX('0_Pivot &amp; Table 1 &amp; Table 2'!$A$70:$AM$765,MATCH($A101,'0_Pivot &amp; Table 1 &amp; Table 2'!$B$70:$B$765,0),MATCH(HHIdata_corr!I$1,'0_Pivot &amp; Table 1 &amp; Table 2'!$A$66:$AM$66,0))</f>
        <v>3211</v>
      </c>
      <c r="J101" s="27">
        <f>INDEX('0_Pivot &amp; Table 1 &amp; Table 2'!$A$70:$AM$765,MATCH($A101,'0_Pivot &amp; Table 1 &amp; Table 2'!$B$70:$B$765,0),MATCH(HHIdata_corr!J$1,'0_Pivot &amp; Table 1 &amp; Table 2'!$A$66:$AM$66,0))</f>
        <v>3890</v>
      </c>
      <c r="K101" s="27">
        <f>INDEX('0_Pivot &amp; Table 1 &amp; Table 2'!$A$70:$AM$765,MATCH($A101,'0_Pivot &amp; Table 1 &amp; Table 2'!$B$70:$B$765,0),MATCH(HHIdata_corr!K$1,'0_Pivot &amp; Table 1 &amp; Table 2'!$A$66:$AM$66,0))</f>
        <v>3936</v>
      </c>
      <c r="L101" s="27">
        <f>INDEX('0_Pivot &amp; Table 1 &amp; Table 2'!$A$70:$AM$765,MATCH($A101,'0_Pivot &amp; Table 1 &amp; Table 2'!$B$70:$B$765,0),MATCH(HHIdata_corr!L$1,'0_Pivot &amp; Table 1 &amp; Table 2'!$A$66:$AM$66,0))</f>
        <v>4514</v>
      </c>
      <c r="M101" s="27">
        <f>INDEX('0_Pivot &amp; Table 1 &amp; Table 2'!$A$70:$AM$765,MATCH($A101,'0_Pivot &amp; Table 1 &amp; Table 2'!$B$70:$B$765,0),MATCH(HHIdata_corr!M$1,'0_Pivot &amp; Table 1 &amp; Table 2'!$A$66:$AM$66,0))</f>
        <v>3295</v>
      </c>
      <c r="N101" s="27">
        <f>INDEX('0_Pivot &amp; Table 1 &amp; Table 2'!$A$70:$AM$765,MATCH($A101,'0_Pivot &amp; Table 1 &amp; Table 2'!$B$70:$B$765,0),MATCH(HHIdata_corr!N$1,'0_Pivot &amp; Table 1 &amp; Table 2'!$A$66:$AM$66,0))</f>
        <v>3099</v>
      </c>
      <c r="O101" s="28">
        <v>3320.2</v>
      </c>
      <c r="P101" s="29" t="s">
        <v>293</v>
      </c>
      <c r="Q101" s="29" t="s">
        <v>294</v>
      </c>
      <c r="R101" s="2">
        <f t="shared" si="5"/>
        <v>3430.75</v>
      </c>
      <c r="S101" s="2">
        <f t="shared" si="6"/>
        <v>3609</v>
      </c>
      <c r="T101" s="2" t="str">
        <f t="shared" si="7"/>
        <v/>
      </c>
      <c r="U101" s="2">
        <f>MATCH($Q101,'6.Indic_Percep'!$B$10:$B$141,0)</f>
        <v>34</v>
      </c>
      <c r="V101" s="2">
        <f>MATCH($P101,'5.Indic_LM'!$A$10:$A$732,0)</f>
        <v>95</v>
      </c>
      <c r="W101" s="2">
        <f>IF(COUNT(INDEX('6.Indic_Percep'!$A$10:$AE$141,HHIdata_corr!$U101,MATCH(HHIdata_corr!W$3,'6.Indic_Percep'!$A$10:$AE$10,0)))=1,INDEX('6.Indic_Percep'!$A$10:$AE$141,HHIdata_corr!$U101,MATCH(HHIdata_corr!W$3,'6.Indic_Percep'!$A$10:$AE$10,0)),"")</f>
        <v>0.45129870129870131</v>
      </c>
      <c r="X101" s="2">
        <f>IF(COUNT(INDEX('6.Indic_Percep'!$A$10:$AE$141,HHIdata_corr!$U101,MATCH(HHIdata_corr!X$3,'6.Indic_Percep'!$A$10:$AE$10,0)))=1,INDEX('6.Indic_Percep'!$A$10:$AE$141,HHIdata_corr!$U101,MATCH(HHIdata_corr!X$3,'6.Indic_Percep'!$A$10:$AE$10,0)),"")</f>
        <v>0.91029900332225921</v>
      </c>
      <c r="Y101" s="2">
        <f>IF(COUNT(INDEX('6.Indic_Percep'!$A$10:$AE$141,HHIdata_corr!$U101,MATCH(HHIdata_corr!Y$3,'6.Indic_Percep'!$A$10:$AE$10,0)))=1,INDEX('6.Indic_Percep'!$A$10:$AE$141,HHIdata_corr!$U101,MATCH(HHIdata_corr!Y$3,'6.Indic_Percep'!$A$10:$AE$10,0)),"")</f>
        <v>0.12662337662337661</v>
      </c>
      <c r="Z101" s="2">
        <f>IF(COUNT(INDEX('6.Indic_Percep'!$A$10:$AH$141,HHIdata_corr!$U101,MATCH(HHIdata_corr!Z$3,'6.Indic_Percep'!$A$10:$AH$10,0)))=1,INDEX('6.Indic_Percep'!$A$10:$AH$141,HHIdata_corr!$U101,MATCH(HHIdata_corr!Z$3,'6.Indic_Percep'!$A$10:$AH$10,0)),"")</f>
        <v>0.46290143964562575</v>
      </c>
      <c r="AA101" s="2">
        <f>IF(COUNT(INDEX('6.Indic_Percep'!$A$10:$AH$141,HHIdata_corr!$U101,MATCH(HHIdata_corr!AA$3,'6.Indic_Percep'!$A$10:$AH$10,0)))=1,INDEX('6.Indic_Percep'!$A$10:$AH$141,HHIdata_corr!$U101,MATCH(HHIdata_corr!AA$3,'6.Indic_Percep'!$A$10:$AH$10,0)),"")</f>
        <v>0.48778063022249069</v>
      </c>
      <c r="AC101" s="30">
        <f>IF(COUNT(INDEX('5.Indic_LM'!$A$8:$AL$732,HHIdata_corr!$V101,MATCH(HHIdata_corr!AC$3,'5.Indic_LM'!$A$8:$AL$8,0)))=1,INDEX('5.Indic_LM'!$A$8:$AL$732,HHIdata_corr!$V101,MATCH(HHIdata_corr!AC$3,'5.Indic_LM'!$A$8:$AL$8,0))/100,"")</f>
        <v>4.0019553765559109E-2</v>
      </c>
      <c r="AD101" s="30">
        <f>IF(COUNT(INDEX('5.Indic_LM'!$A$8:$AL$732,HHIdata_corr!$V101,MATCH(HHIdata_corr!AD$3,'5.Indic_LM'!$A$8:$AL$8,0)))=1,INDEX('5.Indic_LM'!$A$8:$AL$732,HHIdata_corr!$V101,MATCH(HHIdata_corr!AD$3,'5.Indic_LM'!$A$8:$AL$8,0))/100,"")</f>
        <v>0.50857483693035066</v>
      </c>
      <c r="AE101" s="2">
        <f t="shared" si="8"/>
        <v>1</v>
      </c>
      <c r="AF101" s="2">
        <f t="shared" si="9"/>
        <v>1</v>
      </c>
    </row>
    <row r="102" spans="1:32" x14ac:dyDescent="0.2">
      <c r="A102" s="25" t="s">
        <v>296</v>
      </c>
      <c r="B102" s="26" t="s">
        <v>297</v>
      </c>
      <c r="C102" s="26" t="s">
        <v>168</v>
      </c>
      <c r="D102" s="26">
        <v>80196</v>
      </c>
      <c r="E102" s="26" t="s">
        <v>298</v>
      </c>
      <c r="F102" s="26">
        <v>39178</v>
      </c>
      <c r="G102" s="27">
        <f>INDEX('0_Pivot &amp; Table 1 &amp; Table 2'!$A$70:$AM$765,MATCH($A102,'0_Pivot &amp; Table 1 &amp; Table 2'!$B$70:$B$765,0),MATCH(HHIdata_corr!G$1,'0_Pivot &amp; Table 1 &amp; Table 2'!$A$66:$AM$66,0))</f>
        <v>3717</v>
      </c>
      <c r="H102" s="27">
        <f>INDEX('0_Pivot &amp; Table 1 &amp; Table 2'!$A$70:$AM$765,MATCH($A102,'0_Pivot &amp; Table 1 &amp; Table 2'!$B$70:$B$765,0),MATCH(HHIdata_corr!H$1,'0_Pivot &amp; Table 1 &amp; Table 2'!$A$66:$AM$66,0))</f>
        <v>3878</v>
      </c>
      <c r="I102" s="27">
        <f>INDEX('0_Pivot &amp; Table 1 &amp; Table 2'!$A$70:$AM$765,MATCH($A102,'0_Pivot &amp; Table 1 &amp; Table 2'!$B$70:$B$765,0),MATCH(HHIdata_corr!I$1,'0_Pivot &amp; Table 1 &amp; Table 2'!$A$66:$AM$66,0))</f>
        <v>4182</v>
      </c>
      <c r="J102" s="27">
        <f>INDEX('0_Pivot &amp; Table 1 &amp; Table 2'!$A$70:$AM$765,MATCH($A102,'0_Pivot &amp; Table 1 &amp; Table 2'!$B$70:$B$765,0),MATCH(HHIdata_corr!J$1,'0_Pivot &amp; Table 1 &amp; Table 2'!$A$66:$AM$66,0))</f>
        <v>4676</v>
      </c>
      <c r="K102" s="27">
        <f>INDEX('0_Pivot &amp; Table 1 &amp; Table 2'!$A$70:$AM$765,MATCH($A102,'0_Pivot &amp; Table 1 &amp; Table 2'!$B$70:$B$765,0),MATCH(HHIdata_corr!K$1,'0_Pivot &amp; Table 1 &amp; Table 2'!$A$66:$AM$66,0))</f>
        <v>4086</v>
      </c>
      <c r="L102" s="27">
        <f>INDEX('0_Pivot &amp; Table 1 &amp; Table 2'!$A$70:$AM$765,MATCH($A102,'0_Pivot &amp; Table 1 &amp; Table 2'!$B$70:$B$765,0),MATCH(HHIdata_corr!L$1,'0_Pivot &amp; Table 1 &amp; Table 2'!$A$66:$AM$66,0))</f>
        <v>4511</v>
      </c>
      <c r="M102" s="27">
        <f>INDEX('0_Pivot &amp; Table 1 &amp; Table 2'!$A$70:$AM$765,MATCH($A102,'0_Pivot &amp; Table 1 &amp; Table 2'!$B$70:$B$765,0),MATCH(HHIdata_corr!M$1,'0_Pivot &amp; Table 1 &amp; Table 2'!$A$66:$AM$66,0))</f>
        <v>3839</v>
      </c>
      <c r="N102" s="27">
        <f>INDEX('0_Pivot &amp; Table 1 &amp; Table 2'!$A$70:$AM$765,MATCH($A102,'0_Pivot &amp; Table 1 &amp; Table 2'!$B$70:$B$765,0),MATCH(HHIdata_corr!N$1,'0_Pivot &amp; Table 1 &amp; Table 2'!$A$66:$AM$66,0))</f>
        <v>3826</v>
      </c>
      <c r="O102" s="28">
        <v>4010.9</v>
      </c>
      <c r="P102" s="29" t="s">
        <v>296</v>
      </c>
      <c r="Q102" s="29" t="s">
        <v>297</v>
      </c>
      <c r="R102" s="2">
        <f t="shared" si="5"/>
        <v>4113.25</v>
      </c>
      <c r="S102" s="2">
        <f t="shared" si="6"/>
        <v>4205.5</v>
      </c>
      <c r="T102" s="2" t="str">
        <f t="shared" si="7"/>
        <v/>
      </c>
      <c r="U102" s="2" t="e">
        <f>MATCH($Q102,'6.Indic_Percep'!$B$10:$B$141,0)</f>
        <v>#N/A</v>
      </c>
      <c r="V102" s="2">
        <f>MATCH($P102,'5.Indic_LM'!$A$10:$A$732,0)</f>
        <v>96</v>
      </c>
      <c r="W102" s="2" t="str">
        <f>IF(COUNT(INDEX('6.Indic_Percep'!$A$10:$AE$141,HHIdata_corr!$U102,MATCH(HHIdata_corr!W$3,'6.Indic_Percep'!$A$10:$AE$10,0)))=1,INDEX('6.Indic_Percep'!$A$10:$AE$141,HHIdata_corr!$U102,MATCH(HHIdata_corr!W$3,'6.Indic_Percep'!$A$10:$AE$10,0)),"")</f>
        <v/>
      </c>
      <c r="X102" s="2" t="str">
        <f>IF(COUNT(INDEX('6.Indic_Percep'!$A$10:$AE$141,HHIdata_corr!$U102,MATCH(HHIdata_corr!X$3,'6.Indic_Percep'!$A$10:$AE$10,0)))=1,INDEX('6.Indic_Percep'!$A$10:$AE$141,HHIdata_corr!$U102,MATCH(HHIdata_corr!X$3,'6.Indic_Percep'!$A$10:$AE$10,0)),"")</f>
        <v/>
      </c>
      <c r="Y102" s="2" t="str">
        <f>IF(COUNT(INDEX('6.Indic_Percep'!$A$10:$AE$141,HHIdata_corr!$U102,MATCH(HHIdata_corr!Y$3,'6.Indic_Percep'!$A$10:$AE$10,0)))=1,INDEX('6.Indic_Percep'!$A$10:$AE$141,HHIdata_corr!$U102,MATCH(HHIdata_corr!Y$3,'6.Indic_Percep'!$A$10:$AE$10,0)),"")</f>
        <v/>
      </c>
      <c r="Z102" s="2" t="str">
        <f>IF(COUNT(INDEX('6.Indic_Percep'!$A$10:$AH$141,HHIdata_corr!$U102,MATCH(HHIdata_corr!Z$3,'6.Indic_Percep'!$A$10:$AH$10,0)))=1,INDEX('6.Indic_Percep'!$A$10:$AH$141,HHIdata_corr!$U102,MATCH(HHIdata_corr!Z$3,'6.Indic_Percep'!$A$10:$AH$10,0)),"")</f>
        <v/>
      </c>
      <c r="AA102" s="2" t="str">
        <f>IF(COUNT(INDEX('6.Indic_Percep'!$A$10:$AH$141,HHIdata_corr!$U102,MATCH(HHIdata_corr!AA$3,'6.Indic_Percep'!$A$10:$AH$10,0)))=1,INDEX('6.Indic_Percep'!$A$10:$AH$141,HHIdata_corr!$U102,MATCH(HHIdata_corr!AA$3,'6.Indic_Percep'!$A$10:$AH$10,0)),"")</f>
        <v/>
      </c>
      <c r="AC102" s="30">
        <f>IF(COUNT(INDEX('5.Indic_LM'!$A$8:$AL$732,HHIdata_corr!$V102,MATCH(HHIdata_corr!AC$3,'5.Indic_LM'!$A$8:$AL$8,0)))=1,INDEX('5.Indic_LM'!$A$8:$AL$732,HHIdata_corr!$V102,MATCH(HHIdata_corr!AC$3,'5.Indic_LM'!$A$8:$AL$8,0))/100,"")</f>
        <v>2.5547503896396036E-2</v>
      </c>
      <c r="AD102" s="30">
        <f>IF(COUNT(INDEX('5.Indic_LM'!$A$8:$AL$732,HHIdata_corr!$V102,MATCH(HHIdata_corr!AD$3,'5.Indic_LM'!$A$8:$AL$8,0)))=1,INDEX('5.Indic_LM'!$A$8:$AL$732,HHIdata_corr!$V102,MATCH(HHIdata_corr!AD$3,'5.Indic_LM'!$A$8:$AL$8,0))/100,"")</f>
        <v>0.5495308257146071</v>
      </c>
      <c r="AE102" s="2">
        <f t="shared" si="8"/>
        <v>1</v>
      </c>
      <c r="AF102" s="2">
        <f t="shared" si="9"/>
        <v>1</v>
      </c>
    </row>
    <row r="103" spans="1:32" x14ac:dyDescent="0.2">
      <c r="A103" s="25" t="s">
        <v>299</v>
      </c>
      <c r="B103" s="26" t="s">
        <v>300</v>
      </c>
      <c r="C103" s="26" t="s">
        <v>168</v>
      </c>
      <c r="D103" s="26">
        <v>270688</v>
      </c>
      <c r="E103" s="26" t="s">
        <v>301</v>
      </c>
      <c r="F103" s="26">
        <v>134805</v>
      </c>
      <c r="G103" s="27">
        <f>INDEX('0_Pivot &amp; Table 1 &amp; Table 2'!$A$70:$AM$765,MATCH($A103,'0_Pivot &amp; Table 1 &amp; Table 2'!$B$70:$B$765,0),MATCH(HHIdata_corr!G$1,'0_Pivot &amp; Table 1 &amp; Table 2'!$A$66:$AM$66,0))</f>
        <v>4266</v>
      </c>
      <c r="H103" s="27">
        <f>INDEX('0_Pivot &amp; Table 1 &amp; Table 2'!$A$70:$AM$765,MATCH($A103,'0_Pivot &amp; Table 1 &amp; Table 2'!$B$70:$B$765,0),MATCH(HHIdata_corr!H$1,'0_Pivot &amp; Table 1 &amp; Table 2'!$A$66:$AM$66,0))</f>
        <v>4355</v>
      </c>
      <c r="I103" s="27">
        <f>INDEX('0_Pivot &amp; Table 1 &amp; Table 2'!$A$70:$AM$765,MATCH($A103,'0_Pivot &amp; Table 1 &amp; Table 2'!$B$70:$B$765,0),MATCH(HHIdata_corr!I$1,'0_Pivot &amp; Table 1 &amp; Table 2'!$A$66:$AM$66,0))</f>
        <v>4683</v>
      </c>
      <c r="J103" s="27">
        <f>INDEX('0_Pivot &amp; Table 1 &amp; Table 2'!$A$70:$AM$765,MATCH($A103,'0_Pivot &amp; Table 1 &amp; Table 2'!$B$70:$B$765,0),MATCH(HHIdata_corr!J$1,'0_Pivot &amp; Table 1 &amp; Table 2'!$A$66:$AM$66,0))</f>
        <v>5086</v>
      </c>
      <c r="K103" s="27">
        <f>INDEX('0_Pivot &amp; Table 1 &amp; Table 2'!$A$70:$AM$765,MATCH($A103,'0_Pivot &amp; Table 1 &amp; Table 2'!$B$70:$B$765,0),MATCH(HHIdata_corr!K$1,'0_Pivot &amp; Table 1 &amp; Table 2'!$A$66:$AM$66,0))</f>
        <v>5308</v>
      </c>
      <c r="L103" s="27">
        <f>INDEX('0_Pivot &amp; Table 1 &amp; Table 2'!$A$70:$AM$765,MATCH($A103,'0_Pivot &amp; Table 1 &amp; Table 2'!$B$70:$B$765,0),MATCH(HHIdata_corr!L$1,'0_Pivot &amp; Table 1 &amp; Table 2'!$A$66:$AM$66,0))</f>
        <v>5936</v>
      </c>
      <c r="M103" s="27">
        <f>INDEX('0_Pivot &amp; Table 1 &amp; Table 2'!$A$70:$AM$765,MATCH($A103,'0_Pivot &amp; Table 1 &amp; Table 2'!$B$70:$B$765,0),MATCH(HHIdata_corr!M$1,'0_Pivot &amp; Table 1 &amp; Table 2'!$A$66:$AM$66,0))</f>
        <v>3837</v>
      </c>
      <c r="N103" s="27">
        <f>INDEX('0_Pivot &amp; Table 1 &amp; Table 2'!$A$70:$AM$765,MATCH($A103,'0_Pivot &amp; Table 1 &amp; Table 2'!$B$70:$B$765,0),MATCH(HHIdata_corr!N$1,'0_Pivot &amp; Table 1 &amp; Table 2'!$A$66:$AM$66,0))</f>
        <v>4253</v>
      </c>
      <c r="O103" s="28">
        <v>4615.5</v>
      </c>
      <c r="P103" s="29" t="s">
        <v>299</v>
      </c>
      <c r="Q103" s="29" t="s">
        <v>300</v>
      </c>
      <c r="R103" s="2">
        <f t="shared" si="5"/>
        <v>4597.5</v>
      </c>
      <c r="S103" s="2">
        <f t="shared" si="6"/>
        <v>4858</v>
      </c>
      <c r="T103" s="2" t="str">
        <f t="shared" si="7"/>
        <v/>
      </c>
      <c r="U103" s="2" t="e">
        <f>MATCH($Q103,'6.Indic_Percep'!$B$10:$B$141,0)</f>
        <v>#N/A</v>
      </c>
      <c r="V103" s="2">
        <f>MATCH($P103,'5.Indic_LM'!$A$10:$A$732,0)</f>
        <v>98</v>
      </c>
      <c r="W103" s="2" t="str">
        <f>IF(COUNT(INDEX('6.Indic_Percep'!$A$10:$AE$141,HHIdata_corr!$U103,MATCH(HHIdata_corr!W$3,'6.Indic_Percep'!$A$10:$AE$10,0)))=1,INDEX('6.Indic_Percep'!$A$10:$AE$141,HHIdata_corr!$U103,MATCH(HHIdata_corr!W$3,'6.Indic_Percep'!$A$10:$AE$10,0)),"")</f>
        <v/>
      </c>
      <c r="X103" s="2" t="str">
        <f>IF(COUNT(INDEX('6.Indic_Percep'!$A$10:$AE$141,HHIdata_corr!$U103,MATCH(HHIdata_corr!X$3,'6.Indic_Percep'!$A$10:$AE$10,0)))=1,INDEX('6.Indic_Percep'!$A$10:$AE$141,HHIdata_corr!$U103,MATCH(HHIdata_corr!X$3,'6.Indic_Percep'!$A$10:$AE$10,0)),"")</f>
        <v/>
      </c>
      <c r="Y103" s="2" t="str">
        <f>IF(COUNT(INDEX('6.Indic_Percep'!$A$10:$AE$141,HHIdata_corr!$U103,MATCH(HHIdata_corr!Y$3,'6.Indic_Percep'!$A$10:$AE$10,0)))=1,INDEX('6.Indic_Percep'!$A$10:$AE$141,HHIdata_corr!$U103,MATCH(HHIdata_corr!Y$3,'6.Indic_Percep'!$A$10:$AE$10,0)),"")</f>
        <v/>
      </c>
      <c r="Z103" s="2" t="str">
        <f>IF(COUNT(INDEX('6.Indic_Percep'!$A$10:$AH$141,HHIdata_corr!$U103,MATCH(HHIdata_corr!Z$3,'6.Indic_Percep'!$A$10:$AH$10,0)))=1,INDEX('6.Indic_Percep'!$A$10:$AH$141,HHIdata_corr!$U103,MATCH(HHIdata_corr!Z$3,'6.Indic_Percep'!$A$10:$AH$10,0)),"")</f>
        <v/>
      </c>
      <c r="AA103" s="2" t="str">
        <f>IF(COUNT(INDEX('6.Indic_Percep'!$A$10:$AH$141,HHIdata_corr!$U103,MATCH(HHIdata_corr!AA$3,'6.Indic_Percep'!$A$10:$AH$10,0)))=1,INDEX('6.Indic_Percep'!$A$10:$AH$141,HHIdata_corr!$U103,MATCH(HHIdata_corr!AA$3,'6.Indic_Percep'!$A$10:$AH$10,0)),"")</f>
        <v/>
      </c>
      <c r="AC103" s="30">
        <f>IF(COUNT(INDEX('5.Indic_LM'!$A$8:$AL$732,HHIdata_corr!$V103,MATCH(HHIdata_corr!AC$3,'5.Indic_LM'!$A$8:$AL$8,0)))=1,INDEX('5.Indic_LM'!$A$8:$AL$732,HHIdata_corr!$V103,MATCH(HHIdata_corr!AC$3,'5.Indic_LM'!$A$8:$AL$8,0))/100,"")</f>
        <v>5.0257797743631628E-2</v>
      </c>
      <c r="AD103" s="30">
        <f>IF(COUNT(INDEX('5.Indic_LM'!$A$8:$AL$732,HHIdata_corr!$V103,MATCH(HHIdata_corr!AD$3,'5.Indic_LM'!$A$8:$AL$8,0)))=1,INDEX('5.Indic_LM'!$A$8:$AL$732,HHIdata_corr!$V103,MATCH(HHIdata_corr!AD$3,'5.Indic_LM'!$A$8:$AL$8,0))/100,"")</f>
        <v>0.52409796314258006</v>
      </c>
      <c r="AE103" s="2">
        <f t="shared" si="8"/>
        <v>1</v>
      </c>
      <c r="AF103" s="2">
        <f t="shared" si="9"/>
        <v>1</v>
      </c>
    </row>
    <row r="104" spans="1:32" x14ac:dyDescent="0.2">
      <c r="A104" s="25" t="s">
        <v>302</v>
      </c>
      <c r="B104" s="26" t="s">
        <v>303</v>
      </c>
      <c r="C104" s="26" t="s">
        <v>168</v>
      </c>
      <c r="D104" s="26">
        <v>184139</v>
      </c>
      <c r="E104" s="26" t="s">
        <v>304</v>
      </c>
      <c r="F104" s="26">
        <v>90164</v>
      </c>
      <c r="G104" s="27">
        <f>INDEX('0_Pivot &amp; Table 1 &amp; Table 2'!$A$70:$AM$765,MATCH($A104,'0_Pivot &amp; Table 1 &amp; Table 2'!$B$70:$B$765,0),MATCH(HHIdata_corr!G$1,'0_Pivot &amp; Table 1 &amp; Table 2'!$A$66:$AM$66,0))</f>
        <v>6053</v>
      </c>
      <c r="H104" s="27">
        <f>INDEX('0_Pivot &amp; Table 1 &amp; Table 2'!$A$70:$AM$765,MATCH($A104,'0_Pivot &amp; Table 1 &amp; Table 2'!$B$70:$B$765,0),MATCH(HHIdata_corr!H$1,'0_Pivot &amp; Table 1 &amp; Table 2'!$A$66:$AM$66,0))</f>
        <v>6018</v>
      </c>
      <c r="I104" s="27">
        <f>INDEX('0_Pivot &amp; Table 1 &amp; Table 2'!$A$70:$AM$765,MATCH($A104,'0_Pivot &amp; Table 1 &amp; Table 2'!$B$70:$B$765,0),MATCH(HHIdata_corr!I$1,'0_Pivot &amp; Table 1 &amp; Table 2'!$A$66:$AM$66,0))</f>
        <v>6738</v>
      </c>
      <c r="J104" s="27">
        <f>INDEX('0_Pivot &amp; Table 1 &amp; Table 2'!$A$70:$AM$765,MATCH($A104,'0_Pivot &amp; Table 1 &amp; Table 2'!$B$70:$B$765,0),MATCH(HHIdata_corr!J$1,'0_Pivot &amp; Table 1 &amp; Table 2'!$A$66:$AM$66,0))</f>
        <v>6546</v>
      </c>
      <c r="K104" s="27">
        <f>INDEX('0_Pivot &amp; Table 1 &amp; Table 2'!$A$70:$AM$765,MATCH($A104,'0_Pivot &amp; Table 1 &amp; Table 2'!$B$70:$B$765,0),MATCH(HHIdata_corr!K$1,'0_Pivot &amp; Table 1 &amp; Table 2'!$A$66:$AM$66,0))</f>
        <v>7246</v>
      </c>
      <c r="L104" s="27">
        <f>INDEX('0_Pivot &amp; Table 1 &amp; Table 2'!$A$70:$AM$765,MATCH($A104,'0_Pivot &amp; Table 1 &amp; Table 2'!$B$70:$B$765,0),MATCH(HHIdata_corr!L$1,'0_Pivot &amp; Table 1 &amp; Table 2'!$A$66:$AM$66,0))</f>
        <v>7983</v>
      </c>
      <c r="M104" s="27">
        <f>INDEX('0_Pivot &amp; Table 1 &amp; Table 2'!$A$70:$AM$765,MATCH($A104,'0_Pivot &amp; Table 1 &amp; Table 2'!$B$70:$B$765,0),MATCH(HHIdata_corr!M$1,'0_Pivot &amp; Table 1 &amp; Table 2'!$A$66:$AM$66,0))</f>
        <v>5488</v>
      </c>
      <c r="N104" s="27">
        <f>INDEX('0_Pivot &amp; Table 1 &amp; Table 2'!$A$70:$AM$765,MATCH($A104,'0_Pivot &amp; Table 1 &amp; Table 2'!$B$70:$B$765,0),MATCH(HHIdata_corr!N$1,'0_Pivot &amp; Table 1 &amp; Table 2'!$A$66:$AM$66,0))</f>
        <v>6206</v>
      </c>
      <c r="O104" s="28">
        <v>6500.9</v>
      </c>
      <c r="P104" s="29" t="s">
        <v>302</v>
      </c>
      <c r="Q104" s="29" t="s">
        <v>303</v>
      </c>
      <c r="R104" s="2">
        <f t="shared" si="5"/>
        <v>6338.75</v>
      </c>
      <c r="S104" s="2">
        <f t="shared" si="6"/>
        <v>6637</v>
      </c>
      <c r="T104" s="2" t="str">
        <f t="shared" si="7"/>
        <v/>
      </c>
      <c r="U104" s="2" t="e">
        <f>MATCH($Q104,'6.Indic_Percep'!$B$10:$B$141,0)</f>
        <v>#N/A</v>
      </c>
      <c r="V104" s="2">
        <f>MATCH($P104,'5.Indic_LM'!$A$10:$A$732,0)</f>
        <v>99</v>
      </c>
      <c r="W104" s="2" t="str">
        <f>IF(COUNT(INDEX('6.Indic_Percep'!$A$10:$AE$141,HHIdata_corr!$U104,MATCH(HHIdata_corr!W$3,'6.Indic_Percep'!$A$10:$AE$10,0)))=1,INDEX('6.Indic_Percep'!$A$10:$AE$141,HHIdata_corr!$U104,MATCH(HHIdata_corr!W$3,'6.Indic_Percep'!$A$10:$AE$10,0)),"")</f>
        <v/>
      </c>
      <c r="X104" s="2" t="str">
        <f>IF(COUNT(INDEX('6.Indic_Percep'!$A$10:$AE$141,HHIdata_corr!$U104,MATCH(HHIdata_corr!X$3,'6.Indic_Percep'!$A$10:$AE$10,0)))=1,INDEX('6.Indic_Percep'!$A$10:$AE$141,HHIdata_corr!$U104,MATCH(HHIdata_corr!X$3,'6.Indic_Percep'!$A$10:$AE$10,0)),"")</f>
        <v/>
      </c>
      <c r="Y104" s="2" t="str">
        <f>IF(COUNT(INDEX('6.Indic_Percep'!$A$10:$AE$141,HHIdata_corr!$U104,MATCH(HHIdata_corr!Y$3,'6.Indic_Percep'!$A$10:$AE$10,0)))=1,INDEX('6.Indic_Percep'!$A$10:$AE$141,HHIdata_corr!$U104,MATCH(HHIdata_corr!Y$3,'6.Indic_Percep'!$A$10:$AE$10,0)),"")</f>
        <v/>
      </c>
      <c r="Z104" s="2" t="str">
        <f>IF(COUNT(INDEX('6.Indic_Percep'!$A$10:$AH$141,HHIdata_corr!$U104,MATCH(HHIdata_corr!Z$3,'6.Indic_Percep'!$A$10:$AH$10,0)))=1,INDEX('6.Indic_Percep'!$A$10:$AH$141,HHIdata_corr!$U104,MATCH(HHIdata_corr!Z$3,'6.Indic_Percep'!$A$10:$AH$10,0)),"")</f>
        <v/>
      </c>
      <c r="AA104" s="2" t="str">
        <f>IF(COUNT(INDEX('6.Indic_Percep'!$A$10:$AH$141,HHIdata_corr!$U104,MATCH(HHIdata_corr!AA$3,'6.Indic_Percep'!$A$10:$AH$10,0)))=1,INDEX('6.Indic_Percep'!$A$10:$AH$141,HHIdata_corr!$U104,MATCH(HHIdata_corr!AA$3,'6.Indic_Percep'!$A$10:$AH$10,0)),"")</f>
        <v/>
      </c>
      <c r="AC104" s="30">
        <f>IF(COUNT(INDEX('5.Indic_LM'!$A$8:$AL$732,HHIdata_corr!$V104,MATCH(HHIdata_corr!AC$3,'5.Indic_LM'!$A$8:$AL$8,0)))=1,INDEX('5.Indic_LM'!$A$8:$AL$732,HHIdata_corr!$V104,MATCH(HHIdata_corr!AC$3,'5.Indic_LM'!$A$8:$AL$8,0))/100,"")</f>
        <v>5.8795125969267475E-2</v>
      </c>
      <c r="AD104" s="30">
        <f>IF(COUNT(INDEX('5.Indic_LM'!$A$8:$AL$732,HHIdata_corr!$V104,MATCH(HHIdata_corr!AD$3,'5.Indic_LM'!$A$8:$AL$8,0)))=1,INDEX('5.Indic_LM'!$A$8:$AL$732,HHIdata_corr!$V104,MATCH(HHIdata_corr!AD$3,'5.Indic_LM'!$A$8:$AL$8,0))/100,"")</f>
        <v>0.51754707870593919</v>
      </c>
      <c r="AE104" s="2">
        <f t="shared" si="8"/>
        <v>1</v>
      </c>
      <c r="AF104" s="2">
        <f t="shared" si="9"/>
        <v>1</v>
      </c>
    </row>
    <row r="105" spans="1:32" x14ac:dyDescent="0.2">
      <c r="A105" s="25" t="s">
        <v>305</v>
      </c>
      <c r="B105" s="26" t="s">
        <v>306</v>
      </c>
      <c r="C105" s="26" t="s">
        <v>168</v>
      </c>
      <c r="D105" s="26">
        <v>250013</v>
      </c>
      <c r="E105" s="26" t="s">
        <v>307</v>
      </c>
      <c r="F105" s="26">
        <v>131440</v>
      </c>
      <c r="G105" s="27">
        <f>INDEX('0_Pivot &amp; Table 1 &amp; Table 2'!$A$70:$AM$765,MATCH($A105,'0_Pivot &amp; Table 1 &amp; Table 2'!$B$70:$B$765,0),MATCH(HHIdata_corr!G$1,'0_Pivot &amp; Table 1 &amp; Table 2'!$A$66:$AM$66,0))</f>
        <v>2898</v>
      </c>
      <c r="H105" s="27">
        <f>INDEX('0_Pivot &amp; Table 1 &amp; Table 2'!$A$70:$AM$765,MATCH($A105,'0_Pivot &amp; Table 1 &amp; Table 2'!$B$70:$B$765,0),MATCH(HHIdata_corr!H$1,'0_Pivot &amp; Table 1 &amp; Table 2'!$A$66:$AM$66,0))</f>
        <v>3172</v>
      </c>
      <c r="I105" s="27">
        <f>INDEX('0_Pivot &amp; Table 1 &amp; Table 2'!$A$70:$AM$765,MATCH($A105,'0_Pivot &amp; Table 1 &amp; Table 2'!$B$70:$B$765,0),MATCH(HHIdata_corr!I$1,'0_Pivot &amp; Table 1 &amp; Table 2'!$A$66:$AM$66,0))</f>
        <v>3359</v>
      </c>
      <c r="J105" s="27">
        <f>INDEX('0_Pivot &amp; Table 1 &amp; Table 2'!$A$70:$AM$765,MATCH($A105,'0_Pivot &amp; Table 1 &amp; Table 2'!$B$70:$B$765,0),MATCH(HHIdata_corr!J$1,'0_Pivot &amp; Table 1 &amp; Table 2'!$A$66:$AM$66,0))</f>
        <v>3959</v>
      </c>
      <c r="K105" s="27">
        <f>INDEX('0_Pivot &amp; Table 1 &amp; Table 2'!$A$70:$AM$765,MATCH($A105,'0_Pivot &amp; Table 1 &amp; Table 2'!$B$70:$B$765,0),MATCH(HHIdata_corr!K$1,'0_Pivot &amp; Table 1 &amp; Table 2'!$A$66:$AM$66,0))</f>
        <v>3600</v>
      </c>
      <c r="L105" s="27">
        <f>INDEX('0_Pivot &amp; Table 1 &amp; Table 2'!$A$70:$AM$765,MATCH($A105,'0_Pivot &amp; Table 1 &amp; Table 2'!$B$70:$B$765,0),MATCH(HHIdata_corr!L$1,'0_Pivot &amp; Table 1 &amp; Table 2'!$A$66:$AM$66,0))</f>
        <v>3954</v>
      </c>
      <c r="M105" s="27">
        <f>INDEX('0_Pivot &amp; Table 1 &amp; Table 2'!$A$70:$AM$765,MATCH($A105,'0_Pivot &amp; Table 1 &amp; Table 2'!$B$70:$B$765,0),MATCH(HHIdata_corr!M$1,'0_Pivot &amp; Table 1 &amp; Table 2'!$A$66:$AM$66,0))</f>
        <v>2817</v>
      </c>
      <c r="N105" s="27">
        <f>INDEX('0_Pivot &amp; Table 1 &amp; Table 2'!$A$70:$AM$765,MATCH($A105,'0_Pivot &amp; Table 1 &amp; Table 2'!$B$70:$B$765,0),MATCH(HHIdata_corr!N$1,'0_Pivot &amp; Table 1 &amp; Table 2'!$A$66:$AM$66,0))</f>
        <v>3265</v>
      </c>
      <c r="O105" s="28">
        <v>3196.2</v>
      </c>
      <c r="P105" s="29" t="s">
        <v>305</v>
      </c>
      <c r="Q105" s="29" t="s">
        <v>306</v>
      </c>
      <c r="R105" s="2">
        <f t="shared" si="5"/>
        <v>3347</v>
      </c>
      <c r="S105" s="2">
        <f t="shared" si="6"/>
        <v>3522.5</v>
      </c>
      <c r="T105" s="2" t="str">
        <f t="shared" si="7"/>
        <v/>
      </c>
      <c r="U105" s="2" t="e">
        <f>MATCH($Q105,'6.Indic_Percep'!$B$10:$B$141,0)</f>
        <v>#N/A</v>
      </c>
      <c r="V105" s="2">
        <f>MATCH($P105,'5.Indic_LM'!$A$10:$A$732,0)</f>
        <v>100</v>
      </c>
      <c r="W105" s="2" t="str">
        <f>IF(COUNT(INDEX('6.Indic_Percep'!$A$10:$AE$141,HHIdata_corr!$U105,MATCH(HHIdata_corr!W$3,'6.Indic_Percep'!$A$10:$AE$10,0)))=1,INDEX('6.Indic_Percep'!$A$10:$AE$141,HHIdata_corr!$U105,MATCH(HHIdata_corr!W$3,'6.Indic_Percep'!$A$10:$AE$10,0)),"")</f>
        <v/>
      </c>
      <c r="X105" s="2" t="str">
        <f>IF(COUNT(INDEX('6.Indic_Percep'!$A$10:$AE$141,HHIdata_corr!$U105,MATCH(HHIdata_corr!X$3,'6.Indic_Percep'!$A$10:$AE$10,0)))=1,INDEX('6.Indic_Percep'!$A$10:$AE$141,HHIdata_corr!$U105,MATCH(HHIdata_corr!X$3,'6.Indic_Percep'!$A$10:$AE$10,0)),"")</f>
        <v/>
      </c>
      <c r="Y105" s="2" t="str">
        <f>IF(COUNT(INDEX('6.Indic_Percep'!$A$10:$AE$141,HHIdata_corr!$U105,MATCH(HHIdata_corr!Y$3,'6.Indic_Percep'!$A$10:$AE$10,0)))=1,INDEX('6.Indic_Percep'!$A$10:$AE$141,HHIdata_corr!$U105,MATCH(HHIdata_corr!Y$3,'6.Indic_Percep'!$A$10:$AE$10,0)),"")</f>
        <v/>
      </c>
      <c r="Z105" s="2" t="str">
        <f>IF(COUNT(INDEX('6.Indic_Percep'!$A$10:$AH$141,HHIdata_corr!$U105,MATCH(HHIdata_corr!Z$3,'6.Indic_Percep'!$A$10:$AH$10,0)))=1,INDEX('6.Indic_Percep'!$A$10:$AH$141,HHIdata_corr!$U105,MATCH(HHIdata_corr!Z$3,'6.Indic_Percep'!$A$10:$AH$10,0)),"")</f>
        <v/>
      </c>
      <c r="AA105" s="2" t="str">
        <f>IF(COUNT(INDEX('6.Indic_Percep'!$A$10:$AH$141,HHIdata_corr!$U105,MATCH(HHIdata_corr!AA$3,'6.Indic_Percep'!$A$10:$AH$10,0)))=1,INDEX('6.Indic_Percep'!$A$10:$AH$141,HHIdata_corr!$U105,MATCH(HHIdata_corr!AA$3,'6.Indic_Percep'!$A$10:$AH$10,0)),"")</f>
        <v/>
      </c>
      <c r="AC105" s="30">
        <f>IF(COUNT(INDEX('5.Indic_LM'!$A$8:$AL$732,HHIdata_corr!$V105,MATCH(HHIdata_corr!AC$3,'5.Indic_LM'!$A$8:$AL$8,0)))=1,INDEX('5.Indic_LM'!$A$8:$AL$732,HHIdata_corr!$V105,MATCH(HHIdata_corr!AC$3,'5.Indic_LM'!$A$8:$AL$8,0))/100,"")</f>
        <v>3.6422981343421978E-2</v>
      </c>
      <c r="AD105" s="30">
        <f>IF(COUNT(INDEX('5.Indic_LM'!$A$8:$AL$732,HHIdata_corr!$V105,MATCH(HHIdata_corr!AD$3,'5.Indic_LM'!$A$8:$AL$8,0)))=1,INDEX('5.Indic_LM'!$A$8:$AL$732,HHIdata_corr!$V105,MATCH(HHIdata_corr!AD$3,'5.Indic_LM'!$A$8:$AL$8,0))/100,"")</f>
        <v>0.54440102370090127</v>
      </c>
      <c r="AE105" s="2">
        <f t="shared" si="8"/>
        <v>1</v>
      </c>
      <c r="AF105" s="2">
        <f t="shared" si="9"/>
        <v>1</v>
      </c>
    </row>
    <row r="106" spans="1:32" x14ac:dyDescent="0.2">
      <c r="A106" s="25" t="s">
        <v>308</v>
      </c>
      <c r="B106" s="26" t="s">
        <v>309</v>
      </c>
      <c r="C106" s="26" t="s">
        <v>168</v>
      </c>
      <c r="D106" s="26">
        <v>179011</v>
      </c>
      <c r="E106" s="26" t="s">
        <v>310</v>
      </c>
      <c r="F106" s="26">
        <v>84609</v>
      </c>
      <c r="G106" s="27">
        <f>INDEX('0_Pivot &amp; Table 1 &amp; Table 2'!$A$70:$AM$765,MATCH($A106,'0_Pivot &amp; Table 1 &amp; Table 2'!$B$70:$B$765,0),MATCH(HHIdata_corr!G$1,'0_Pivot &amp; Table 1 &amp; Table 2'!$A$66:$AM$66,0))</f>
        <v>3566</v>
      </c>
      <c r="H106" s="27">
        <f>INDEX('0_Pivot &amp; Table 1 &amp; Table 2'!$A$70:$AM$765,MATCH($A106,'0_Pivot &amp; Table 1 &amp; Table 2'!$B$70:$B$765,0),MATCH(HHIdata_corr!H$1,'0_Pivot &amp; Table 1 &amp; Table 2'!$A$66:$AM$66,0))</f>
        <v>3869</v>
      </c>
      <c r="I106" s="27">
        <f>INDEX('0_Pivot &amp; Table 1 &amp; Table 2'!$A$70:$AM$765,MATCH($A106,'0_Pivot &amp; Table 1 &amp; Table 2'!$B$70:$B$765,0),MATCH(HHIdata_corr!I$1,'0_Pivot &amp; Table 1 &amp; Table 2'!$A$66:$AM$66,0))</f>
        <v>3617</v>
      </c>
      <c r="J106" s="27">
        <f>INDEX('0_Pivot &amp; Table 1 &amp; Table 2'!$A$70:$AM$765,MATCH($A106,'0_Pivot &amp; Table 1 &amp; Table 2'!$B$70:$B$765,0),MATCH(HHIdata_corr!J$1,'0_Pivot &amp; Table 1 &amp; Table 2'!$A$66:$AM$66,0))</f>
        <v>4481</v>
      </c>
      <c r="K106" s="27">
        <f>INDEX('0_Pivot &amp; Table 1 &amp; Table 2'!$A$70:$AM$765,MATCH($A106,'0_Pivot &amp; Table 1 &amp; Table 2'!$B$70:$B$765,0),MATCH(HHIdata_corr!K$1,'0_Pivot &amp; Table 1 &amp; Table 2'!$A$66:$AM$66,0))</f>
        <v>4019</v>
      </c>
      <c r="L106" s="27">
        <f>INDEX('0_Pivot &amp; Table 1 &amp; Table 2'!$A$70:$AM$765,MATCH($A106,'0_Pivot &amp; Table 1 &amp; Table 2'!$B$70:$B$765,0),MATCH(HHIdata_corr!L$1,'0_Pivot &amp; Table 1 &amp; Table 2'!$A$66:$AM$66,0))</f>
        <v>4654</v>
      </c>
      <c r="M106" s="27">
        <f>INDEX('0_Pivot &amp; Table 1 &amp; Table 2'!$A$70:$AM$765,MATCH($A106,'0_Pivot &amp; Table 1 &amp; Table 2'!$B$70:$B$765,0),MATCH(HHIdata_corr!M$1,'0_Pivot &amp; Table 1 &amp; Table 2'!$A$66:$AM$66,0))</f>
        <v>3314</v>
      </c>
      <c r="N106" s="27">
        <f>INDEX('0_Pivot &amp; Table 1 &amp; Table 2'!$A$70:$AM$765,MATCH($A106,'0_Pivot &amp; Table 1 &amp; Table 2'!$B$70:$B$765,0),MATCH(HHIdata_corr!N$1,'0_Pivot &amp; Table 1 &amp; Table 2'!$A$66:$AM$66,0))</f>
        <v>3690</v>
      </c>
      <c r="O106" s="28">
        <v>3812.6</v>
      </c>
      <c r="P106" s="29" t="s">
        <v>308</v>
      </c>
      <c r="Q106" s="29" t="s">
        <v>309</v>
      </c>
      <c r="R106" s="2">
        <f t="shared" si="5"/>
        <v>3883.25</v>
      </c>
      <c r="S106" s="2">
        <f t="shared" si="6"/>
        <v>3996.5</v>
      </c>
      <c r="T106" s="2" t="str">
        <f t="shared" si="7"/>
        <v/>
      </c>
      <c r="U106" s="2" t="e">
        <f>MATCH($Q106,'6.Indic_Percep'!$B$10:$B$141,0)</f>
        <v>#N/A</v>
      </c>
      <c r="V106" s="2">
        <f>MATCH($P106,'5.Indic_LM'!$A$10:$A$732,0)</f>
        <v>101</v>
      </c>
      <c r="W106" s="2" t="str">
        <f>IF(COUNT(INDEX('6.Indic_Percep'!$A$10:$AE$141,HHIdata_corr!$U106,MATCH(HHIdata_corr!W$3,'6.Indic_Percep'!$A$10:$AE$10,0)))=1,INDEX('6.Indic_Percep'!$A$10:$AE$141,HHIdata_corr!$U106,MATCH(HHIdata_corr!W$3,'6.Indic_Percep'!$A$10:$AE$10,0)),"")</f>
        <v/>
      </c>
      <c r="X106" s="2" t="str">
        <f>IF(COUNT(INDEX('6.Indic_Percep'!$A$10:$AE$141,HHIdata_corr!$U106,MATCH(HHIdata_corr!X$3,'6.Indic_Percep'!$A$10:$AE$10,0)))=1,INDEX('6.Indic_Percep'!$A$10:$AE$141,HHIdata_corr!$U106,MATCH(HHIdata_corr!X$3,'6.Indic_Percep'!$A$10:$AE$10,0)),"")</f>
        <v/>
      </c>
      <c r="Y106" s="2" t="str">
        <f>IF(COUNT(INDEX('6.Indic_Percep'!$A$10:$AE$141,HHIdata_corr!$U106,MATCH(HHIdata_corr!Y$3,'6.Indic_Percep'!$A$10:$AE$10,0)))=1,INDEX('6.Indic_Percep'!$A$10:$AE$141,HHIdata_corr!$U106,MATCH(HHIdata_corr!Y$3,'6.Indic_Percep'!$A$10:$AE$10,0)),"")</f>
        <v/>
      </c>
      <c r="Z106" s="2" t="str">
        <f>IF(COUNT(INDEX('6.Indic_Percep'!$A$10:$AH$141,HHIdata_corr!$U106,MATCH(HHIdata_corr!Z$3,'6.Indic_Percep'!$A$10:$AH$10,0)))=1,INDEX('6.Indic_Percep'!$A$10:$AH$141,HHIdata_corr!$U106,MATCH(HHIdata_corr!Z$3,'6.Indic_Percep'!$A$10:$AH$10,0)),"")</f>
        <v/>
      </c>
      <c r="AA106" s="2" t="str">
        <f>IF(COUNT(INDEX('6.Indic_Percep'!$A$10:$AH$141,HHIdata_corr!$U106,MATCH(HHIdata_corr!AA$3,'6.Indic_Percep'!$A$10:$AH$10,0)))=1,INDEX('6.Indic_Percep'!$A$10:$AH$141,HHIdata_corr!$U106,MATCH(HHIdata_corr!AA$3,'6.Indic_Percep'!$A$10:$AH$10,0)),"")</f>
        <v/>
      </c>
      <c r="AC106" s="30">
        <f>IF(COUNT(INDEX('5.Indic_LM'!$A$8:$AL$732,HHIdata_corr!$V106,MATCH(HHIdata_corr!AC$3,'5.Indic_LM'!$A$8:$AL$8,0)))=1,INDEX('5.Indic_LM'!$A$8:$AL$732,HHIdata_corr!$V106,MATCH(HHIdata_corr!AC$3,'5.Indic_LM'!$A$8:$AL$8,0))/100,"")</f>
        <v>3.4293065968679294E-2</v>
      </c>
      <c r="AD106" s="30">
        <f>IF(COUNT(INDEX('5.Indic_LM'!$A$8:$AL$732,HHIdata_corr!$V106,MATCH(HHIdata_corr!AD$3,'5.Indic_LM'!$A$8:$AL$8,0)))=1,INDEX('5.Indic_LM'!$A$8:$AL$732,HHIdata_corr!$V106,MATCH(HHIdata_corr!AD$3,'5.Indic_LM'!$A$8:$AL$8,0))/100,"")</f>
        <v>0.53691162770063439</v>
      </c>
      <c r="AE106" s="2">
        <f t="shared" si="8"/>
        <v>1</v>
      </c>
      <c r="AF106" s="2">
        <f t="shared" si="9"/>
        <v>1</v>
      </c>
    </row>
    <row r="107" spans="1:32" x14ac:dyDescent="0.2">
      <c r="A107" s="25" t="s">
        <v>311</v>
      </c>
      <c r="B107" s="26" t="s">
        <v>312</v>
      </c>
      <c r="C107" s="26" t="s">
        <v>168</v>
      </c>
      <c r="D107" s="26">
        <v>373945</v>
      </c>
      <c r="E107" s="26" t="s">
        <v>313</v>
      </c>
      <c r="F107" s="26">
        <v>197949</v>
      </c>
      <c r="G107" s="27">
        <f>INDEX('0_Pivot &amp; Table 1 &amp; Table 2'!$A$70:$AM$765,MATCH($A107,'0_Pivot &amp; Table 1 &amp; Table 2'!$B$70:$B$765,0),MATCH(HHIdata_corr!G$1,'0_Pivot &amp; Table 1 &amp; Table 2'!$A$66:$AM$66,0))</f>
        <v>2688</v>
      </c>
      <c r="H107" s="27">
        <f>INDEX('0_Pivot &amp; Table 1 &amp; Table 2'!$A$70:$AM$765,MATCH($A107,'0_Pivot &amp; Table 1 &amp; Table 2'!$B$70:$B$765,0),MATCH(HHIdata_corr!H$1,'0_Pivot &amp; Table 1 &amp; Table 2'!$A$66:$AM$66,0))</f>
        <v>2952</v>
      </c>
      <c r="I107" s="27">
        <f>INDEX('0_Pivot &amp; Table 1 &amp; Table 2'!$A$70:$AM$765,MATCH($A107,'0_Pivot &amp; Table 1 &amp; Table 2'!$B$70:$B$765,0),MATCH(HHIdata_corr!I$1,'0_Pivot &amp; Table 1 &amp; Table 2'!$A$66:$AM$66,0))</f>
        <v>2824</v>
      </c>
      <c r="J107" s="27">
        <f>INDEX('0_Pivot &amp; Table 1 &amp; Table 2'!$A$70:$AM$765,MATCH($A107,'0_Pivot &amp; Table 1 &amp; Table 2'!$B$70:$B$765,0),MATCH(HHIdata_corr!J$1,'0_Pivot &amp; Table 1 &amp; Table 2'!$A$66:$AM$66,0))</f>
        <v>3395</v>
      </c>
      <c r="K107" s="27">
        <f>INDEX('0_Pivot &amp; Table 1 &amp; Table 2'!$A$70:$AM$765,MATCH($A107,'0_Pivot &amp; Table 1 &amp; Table 2'!$B$70:$B$765,0),MATCH(HHIdata_corr!K$1,'0_Pivot &amp; Table 1 &amp; Table 2'!$A$66:$AM$66,0))</f>
        <v>3778</v>
      </c>
      <c r="L107" s="27">
        <f>INDEX('0_Pivot &amp; Table 1 &amp; Table 2'!$A$70:$AM$765,MATCH($A107,'0_Pivot &amp; Table 1 &amp; Table 2'!$B$70:$B$765,0),MATCH(HHIdata_corr!L$1,'0_Pivot &amp; Table 1 &amp; Table 2'!$A$66:$AM$66,0))</f>
        <v>4175</v>
      </c>
      <c r="M107" s="27">
        <f>INDEX('0_Pivot &amp; Table 1 &amp; Table 2'!$A$70:$AM$765,MATCH($A107,'0_Pivot &amp; Table 1 &amp; Table 2'!$B$70:$B$765,0),MATCH(HHIdata_corr!M$1,'0_Pivot &amp; Table 1 &amp; Table 2'!$A$66:$AM$66,0))</f>
        <v>2898</v>
      </c>
      <c r="N107" s="27">
        <f>INDEX('0_Pivot &amp; Table 1 &amp; Table 2'!$A$70:$AM$765,MATCH($A107,'0_Pivot &amp; Table 1 &amp; Table 2'!$B$70:$B$765,0),MATCH(HHIdata_corr!N$1,'0_Pivot &amp; Table 1 &amp; Table 2'!$A$66:$AM$66,0))</f>
        <v>2800</v>
      </c>
      <c r="O107" s="28">
        <v>2934.9</v>
      </c>
      <c r="P107" s="29" t="s">
        <v>311</v>
      </c>
      <c r="Q107" s="29" t="s">
        <v>312</v>
      </c>
      <c r="R107" s="2">
        <f t="shared" si="5"/>
        <v>2964.75</v>
      </c>
      <c r="S107" s="2">
        <f t="shared" si="6"/>
        <v>3237.25</v>
      </c>
      <c r="T107" s="2" t="str">
        <f t="shared" si="7"/>
        <v/>
      </c>
      <c r="U107" s="2" t="e">
        <f>MATCH($Q107,'6.Indic_Percep'!$B$10:$B$141,0)</f>
        <v>#N/A</v>
      </c>
      <c r="V107" s="2">
        <f>MATCH($P107,'5.Indic_LM'!$A$10:$A$732,0)</f>
        <v>102</v>
      </c>
      <c r="W107" s="2" t="str">
        <f>IF(COUNT(INDEX('6.Indic_Percep'!$A$10:$AE$141,HHIdata_corr!$U107,MATCH(HHIdata_corr!W$3,'6.Indic_Percep'!$A$10:$AE$10,0)))=1,INDEX('6.Indic_Percep'!$A$10:$AE$141,HHIdata_corr!$U107,MATCH(HHIdata_corr!W$3,'6.Indic_Percep'!$A$10:$AE$10,0)),"")</f>
        <v/>
      </c>
      <c r="X107" s="2" t="str">
        <f>IF(COUNT(INDEX('6.Indic_Percep'!$A$10:$AE$141,HHIdata_corr!$U107,MATCH(HHIdata_corr!X$3,'6.Indic_Percep'!$A$10:$AE$10,0)))=1,INDEX('6.Indic_Percep'!$A$10:$AE$141,HHIdata_corr!$U107,MATCH(HHIdata_corr!X$3,'6.Indic_Percep'!$A$10:$AE$10,0)),"")</f>
        <v/>
      </c>
      <c r="Y107" s="2" t="str">
        <f>IF(COUNT(INDEX('6.Indic_Percep'!$A$10:$AE$141,HHIdata_corr!$U107,MATCH(HHIdata_corr!Y$3,'6.Indic_Percep'!$A$10:$AE$10,0)))=1,INDEX('6.Indic_Percep'!$A$10:$AE$141,HHIdata_corr!$U107,MATCH(HHIdata_corr!Y$3,'6.Indic_Percep'!$A$10:$AE$10,0)),"")</f>
        <v/>
      </c>
      <c r="Z107" s="2" t="str">
        <f>IF(COUNT(INDEX('6.Indic_Percep'!$A$10:$AH$141,HHIdata_corr!$U107,MATCH(HHIdata_corr!Z$3,'6.Indic_Percep'!$A$10:$AH$10,0)))=1,INDEX('6.Indic_Percep'!$A$10:$AH$141,HHIdata_corr!$U107,MATCH(HHIdata_corr!Z$3,'6.Indic_Percep'!$A$10:$AH$10,0)),"")</f>
        <v/>
      </c>
      <c r="AA107" s="2" t="str">
        <f>IF(COUNT(INDEX('6.Indic_Percep'!$A$10:$AH$141,HHIdata_corr!$U107,MATCH(HHIdata_corr!AA$3,'6.Indic_Percep'!$A$10:$AH$10,0)))=1,INDEX('6.Indic_Percep'!$A$10:$AH$141,HHIdata_corr!$U107,MATCH(HHIdata_corr!AA$3,'6.Indic_Percep'!$A$10:$AH$10,0)),"")</f>
        <v/>
      </c>
      <c r="AC107" s="30">
        <f>IF(COUNT(INDEX('5.Indic_LM'!$A$8:$AL$732,HHIdata_corr!$V107,MATCH(HHIdata_corr!AC$3,'5.Indic_LM'!$A$8:$AL$8,0)))=1,INDEX('5.Indic_LM'!$A$8:$AL$732,HHIdata_corr!$V107,MATCH(HHIdata_corr!AC$3,'5.Indic_LM'!$A$8:$AL$8,0))/100,"")</f>
        <v>2.6141205112598907E-2</v>
      </c>
      <c r="AD107" s="30">
        <f>IF(COUNT(INDEX('5.Indic_LM'!$A$8:$AL$732,HHIdata_corr!$V107,MATCH(HHIdata_corr!AD$3,'5.Indic_LM'!$A$8:$AL$8,0)))=1,INDEX('5.Indic_LM'!$A$8:$AL$732,HHIdata_corr!$V107,MATCH(HHIdata_corr!AD$3,'5.Indic_LM'!$A$8:$AL$8,0))/100,"")</f>
        <v>0.5650289105295192</v>
      </c>
      <c r="AE107" s="2">
        <f t="shared" si="8"/>
        <v>1</v>
      </c>
      <c r="AF107" s="2">
        <f t="shared" si="9"/>
        <v>1</v>
      </c>
    </row>
    <row r="108" spans="1:32" x14ac:dyDescent="0.2">
      <c r="A108" s="25" t="s">
        <v>314</v>
      </c>
      <c r="B108" s="26" t="s">
        <v>315</v>
      </c>
      <c r="C108" s="26" t="s">
        <v>168</v>
      </c>
      <c r="D108" s="26">
        <v>224536</v>
      </c>
      <c r="E108" s="26" t="s">
        <v>316</v>
      </c>
      <c r="F108" s="26">
        <v>121043</v>
      </c>
      <c r="G108" s="27">
        <f>INDEX('0_Pivot &amp; Table 1 &amp; Table 2'!$A$70:$AM$765,MATCH($A108,'0_Pivot &amp; Table 1 &amp; Table 2'!$B$70:$B$765,0),MATCH(HHIdata_corr!G$1,'0_Pivot &amp; Table 1 &amp; Table 2'!$A$66:$AM$66,0))</f>
        <v>3616</v>
      </c>
      <c r="H108" s="27">
        <f>INDEX('0_Pivot &amp; Table 1 &amp; Table 2'!$A$70:$AM$765,MATCH($A108,'0_Pivot &amp; Table 1 &amp; Table 2'!$B$70:$B$765,0),MATCH(HHIdata_corr!H$1,'0_Pivot &amp; Table 1 &amp; Table 2'!$A$66:$AM$66,0))</f>
        <v>3610</v>
      </c>
      <c r="I108" s="27">
        <f>INDEX('0_Pivot &amp; Table 1 &amp; Table 2'!$A$70:$AM$765,MATCH($A108,'0_Pivot &amp; Table 1 &amp; Table 2'!$B$70:$B$765,0),MATCH(HHIdata_corr!I$1,'0_Pivot &amp; Table 1 &amp; Table 2'!$A$66:$AM$66,0))</f>
        <v>3576</v>
      </c>
      <c r="J108" s="27">
        <f>INDEX('0_Pivot &amp; Table 1 &amp; Table 2'!$A$70:$AM$765,MATCH($A108,'0_Pivot &amp; Table 1 &amp; Table 2'!$B$70:$B$765,0),MATCH(HHIdata_corr!J$1,'0_Pivot &amp; Table 1 &amp; Table 2'!$A$66:$AM$66,0))</f>
        <v>3892</v>
      </c>
      <c r="K108" s="27">
        <f>INDEX('0_Pivot &amp; Table 1 &amp; Table 2'!$A$70:$AM$765,MATCH($A108,'0_Pivot &amp; Table 1 &amp; Table 2'!$B$70:$B$765,0),MATCH(HHIdata_corr!K$1,'0_Pivot &amp; Table 1 &amp; Table 2'!$A$66:$AM$66,0))</f>
        <v>4085</v>
      </c>
      <c r="L108" s="27">
        <f>INDEX('0_Pivot &amp; Table 1 &amp; Table 2'!$A$70:$AM$765,MATCH($A108,'0_Pivot &amp; Table 1 &amp; Table 2'!$B$70:$B$765,0),MATCH(HHIdata_corr!L$1,'0_Pivot &amp; Table 1 &amp; Table 2'!$A$66:$AM$66,0))</f>
        <v>4531</v>
      </c>
      <c r="M108" s="27">
        <f>INDEX('0_Pivot &amp; Table 1 &amp; Table 2'!$A$70:$AM$765,MATCH($A108,'0_Pivot &amp; Table 1 &amp; Table 2'!$B$70:$B$765,0),MATCH(HHIdata_corr!M$1,'0_Pivot &amp; Table 1 &amp; Table 2'!$A$66:$AM$66,0))</f>
        <v>3002</v>
      </c>
      <c r="N108" s="27">
        <f>INDEX('0_Pivot &amp; Table 1 &amp; Table 2'!$A$70:$AM$765,MATCH($A108,'0_Pivot &amp; Table 1 &amp; Table 2'!$B$70:$B$765,0),MATCH(HHIdata_corr!N$1,'0_Pivot &amp; Table 1 &amp; Table 2'!$A$66:$AM$66,0))</f>
        <v>3411</v>
      </c>
      <c r="O108" s="28">
        <v>3536.1</v>
      </c>
      <c r="P108" s="29" t="s">
        <v>314</v>
      </c>
      <c r="Q108" s="29" t="s">
        <v>315</v>
      </c>
      <c r="R108" s="2">
        <f t="shared" si="5"/>
        <v>3673.5</v>
      </c>
      <c r="S108" s="2">
        <f t="shared" si="6"/>
        <v>3790.75</v>
      </c>
      <c r="T108" s="2" t="str">
        <f t="shared" si="7"/>
        <v/>
      </c>
      <c r="U108" s="2" t="e">
        <f>MATCH($Q108,'6.Indic_Percep'!$B$10:$B$141,0)</f>
        <v>#N/A</v>
      </c>
      <c r="V108" s="2">
        <f>MATCH($P108,'5.Indic_LM'!$A$10:$A$732,0)</f>
        <v>103</v>
      </c>
      <c r="W108" s="2" t="str">
        <f>IF(COUNT(INDEX('6.Indic_Percep'!$A$10:$AE$141,HHIdata_corr!$U108,MATCH(HHIdata_corr!W$3,'6.Indic_Percep'!$A$10:$AE$10,0)))=1,INDEX('6.Indic_Percep'!$A$10:$AE$141,HHIdata_corr!$U108,MATCH(HHIdata_corr!W$3,'6.Indic_Percep'!$A$10:$AE$10,0)),"")</f>
        <v/>
      </c>
      <c r="X108" s="2" t="str">
        <f>IF(COUNT(INDEX('6.Indic_Percep'!$A$10:$AE$141,HHIdata_corr!$U108,MATCH(HHIdata_corr!X$3,'6.Indic_Percep'!$A$10:$AE$10,0)))=1,INDEX('6.Indic_Percep'!$A$10:$AE$141,HHIdata_corr!$U108,MATCH(HHIdata_corr!X$3,'6.Indic_Percep'!$A$10:$AE$10,0)),"")</f>
        <v/>
      </c>
      <c r="Y108" s="2" t="str">
        <f>IF(COUNT(INDEX('6.Indic_Percep'!$A$10:$AE$141,HHIdata_corr!$U108,MATCH(HHIdata_corr!Y$3,'6.Indic_Percep'!$A$10:$AE$10,0)))=1,INDEX('6.Indic_Percep'!$A$10:$AE$141,HHIdata_corr!$U108,MATCH(HHIdata_corr!Y$3,'6.Indic_Percep'!$A$10:$AE$10,0)),"")</f>
        <v/>
      </c>
      <c r="Z108" s="2" t="str">
        <f>IF(COUNT(INDEX('6.Indic_Percep'!$A$10:$AH$141,HHIdata_corr!$U108,MATCH(HHIdata_corr!Z$3,'6.Indic_Percep'!$A$10:$AH$10,0)))=1,INDEX('6.Indic_Percep'!$A$10:$AH$141,HHIdata_corr!$U108,MATCH(HHIdata_corr!Z$3,'6.Indic_Percep'!$A$10:$AH$10,0)),"")</f>
        <v/>
      </c>
      <c r="AA108" s="2" t="str">
        <f>IF(COUNT(INDEX('6.Indic_Percep'!$A$10:$AH$141,HHIdata_corr!$U108,MATCH(HHIdata_corr!AA$3,'6.Indic_Percep'!$A$10:$AH$10,0)))=1,INDEX('6.Indic_Percep'!$A$10:$AH$141,HHIdata_corr!$U108,MATCH(HHIdata_corr!AA$3,'6.Indic_Percep'!$A$10:$AH$10,0)),"")</f>
        <v/>
      </c>
      <c r="AC108" s="30">
        <f>IF(COUNT(INDEX('5.Indic_LM'!$A$8:$AL$732,HHIdata_corr!$V108,MATCH(HHIdata_corr!AC$3,'5.Indic_LM'!$A$8:$AL$8,0)))=1,INDEX('5.Indic_LM'!$A$8:$AL$732,HHIdata_corr!$V108,MATCH(HHIdata_corr!AC$3,'5.Indic_LM'!$A$8:$AL$8,0))/100,"")</f>
        <v>3.9002942949331626E-2</v>
      </c>
      <c r="AD108" s="30">
        <f>IF(COUNT(INDEX('5.Indic_LM'!$A$8:$AL$732,HHIdata_corr!$V108,MATCH(HHIdata_corr!AD$3,'5.Indic_LM'!$A$8:$AL$8,0)))=1,INDEX('5.Indic_LM'!$A$8:$AL$732,HHIdata_corr!$V108,MATCH(HHIdata_corr!AD$3,'5.Indic_LM'!$A$8:$AL$8,0))/100,"")</f>
        <v>0.51159510217589155</v>
      </c>
      <c r="AE108" s="2">
        <f t="shared" si="8"/>
        <v>1</v>
      </c>
      <c r="AF108" s="2">
        <f t="shared" si="9"/>
        <v>1</v>
      </c>
    </row>
    <row r="109" spans="1:32" x14ac:dyDescent="0.2">
      <c r="A109" s="25" t="s">
        <v>317</v>
      </c>
      <c r="B109" s="26" t="s">
        <v>318</v>
      </c>
      <c r="C109" s="26" t="s">
        <v>168</v>
      </c>
      <c r="D109" s="26">
        <v>225997</v>
      </c>
      <c r="E109" s="26" t="s">
        <v>319</v>
      </c>
      <c r="F109" s="26">
        <v>108366</v>
      </c>
      <c r="G109" s="27">
        <f>INDEX('0_Pivot &amp; Table 1 &amp; Table 2'!$A$70:$AM$765,MATCH($A109,'0_Pivot &amp; Table 1 &amp; Table 2'!$B$70:$B$765,0),MATCH(HHIdata_corr!G$1,'0_Pivot &amp; Table 1 &amp; Table 2'!$A$66:$AM$66,0))</f>
        <v>3268</v>
      </c>
      <c r="H109" s="27">
        <f>INDEX('0_Pivot &amp; Table 1 &amp; Table 2'!$A$70:$AM$765,MATCH($A109,'0_Pivot &amp; Table 1 &amp; Table 2'!$B$70:$B$765,0),MATCH(HHIdata_corr!H$1,'0_Pivot &amp; Table 1 &amp; Table 2'!$A$66:$AM$66,0))</f>
        <v>3758</v>
      </c>
      <c r="I109" s="27">
        <f>INDEX('0_Pivot &amp; Table 1 &amp; Table 2'!$A$70:$AM$765,MATCH($A109,'0_Pivot &amp; Table 1 &amp; Table 2'!$B$70:$B$765,0),MATCH(HHIdata_corr!I$1,'0_Pivot &amp; Table 1 &amp; Table 2'!$A$66:$AM$66,0))</f>
        <v>3767</v>
      </c>
      <c r="J109" s="27">
        <f>INDEX('0_Pivot &amp; Table 1 &amp; Table 2'!$A$70:$AM$765,MATCH($A109,'0_Pivot &amp; Table 1 &amp; Table 2'!$B$70:$B$765,0),MATCH(HHIdata_corr!J$1,'0_Pivot &amp; Table 1 &amp; Table 2'!$A$66:$AM$66,0))</f>
        <v>4558</v>
      </c>
      <c r="K109" s="27">
        <f>INDEX('0_Pivot &amp; Table 1 &amp; Table 2'!$A$70:$AM$765,MATCH($A109,'0_Pivot &amp; Table 1 &amp; Table 2'!$B$70:$B$765,0),MATCH(HHIdata_corr!K$1,'0_Pivot &amp; Table 1 &amp; Table 2'!$A$66:$AM$66,0))</f>
        <v>4179</v>
      </c>
      <c r="L109" s="27">
        <f>INDEX('0_Pivot &amp; Table 1 &amp; Table 2'!$A$70:$AM$765,MATCH($A109,'0_Pivot &amp; Table 1 &amp; Table 2'!$B$70:$B$765,0),MATCH(HHIdata_corr!L$1,'0_Pivot &amp; Table 1 &amp; Table 2'!$A$66:$AM$66,0))</f>
        <v>4218</v>
      </c>
      <c r="M109" s="27">
        <f>INDEX('0_Pivot &amp; Table 1 &amp; Table 2'!$A$70:$AM$765,MATCH($A109,'0_Pivot &amp; Table 1 &amp; Table 2'!$B$70:$B$765,0),MATCH(HHIdata_corr!M$1,'0_Pivot &amp; Table 1 &amp; Table 2'!$A$66:$AM$66,0))</f>
        <v>2967</v>
      </c>
      <c r="N109" s="27">
        <f>INDEX('0_Pivot &amp; Table 1 &amp; Table 2'!$A$70:$AM$765,MATCH($A109,'0_Pivot &amp; Table 1 &amp; Table 2'!$B$70:$B$765,0),MATCH(HHIdata_corr!N$1,'0_Pivot &amp; Table 1 &amp; Table 2'!$A$66:$AM$66,0))</f>
        <v>3406</v>
      </c>
      <c r="O109" s="28">
        <v>3573.3</v>
      </c>
      <c r="P109" s="29" t="s">
        <v>317</v>
      </c>
      <c r="Q109" s="29" t="s">
        <v>318</v>
      </c>
      <c r="R109" s="2">
        <f t="shared" si="5"/>
        <v>3837.75</v>
      </c>
      <c r="S109" s="2">
        <f t="shared" si="6"/>
        <v>4065.5</v>
      </c>
      <c r="T109" s="2" t="str">
        <f t="shared" si="7"/>
        <v/>
      </c>
      <c r="U109" s="2" t="e">
        <f>MATCH($Q109,'6.Indic_Percep'!$B$10:$B$141,0)</f>
        <v>#N/A</v>
      </c>
      <c r="V109" s="2">
        <f>MATCH($P109,'5.Indic_LM'!$A$10:$A$732,0)</f>
        <v>104</v>
      </c>
      <c r="W109" s="2" t="str">
        <f>IF(COUNT(INDEX('6.Indic_Percep'!$A$10:$AE$141,HHIdata_corr!$U109,MATCH(HHIdata_corr!W$3,'6.Indic_Percep'!$A$10:$AE$10,0)))=1,INDEX('6.Indic_Percep'!$A$10:$AE$141,HHIdata_corr!$U109,MATCH(HHIdata_corr!W$3,'6.Indic_Percep'!$A$10:$AE$10,0)),"")</f>
        <v/>
      </c>
      <c r="X109" s="2" t="str">
        <f>IF(COUNT(INDEX('6.Indic_Percep'!$A$10:$AE$141,HHIdata_corr!$U109,MATCH(HHIdata_corr!X$3,'6.Indic_Percep'!$A$10:$AE$10,0)))=1,INDEX('6.Indic_Percep'!$A$10:$AE$141,HHIdata_corr!$U109,MATCH(HHIdata_corr!X$3,'6.Indic_Percep'!$A$10:$AE$10,0)),"")</f>
        <v/>
      </c>
      <c r="Y109" s="2" t="str">
        <f>IF(COUNT(INDEX('6.Indic_Percep'!$A$10:$AE$141,HHIdata_corr!$U109,MATCH(HHIdata_corr!Y$3,'6.Indic_Percep'!$A$10:$AE$10,0)))=1,INDEX('6.Indic_Percep'!$A$10:$AE$141,HHIdata_corr!$U109,MATCH(HHIdata_corr!Y$3,'6.Indic_Percep'!$A$10:$AE$10,0)),"")</f>
        <v/>
      </c>
      <c r="Z109" s="2" t="str">
        <f>IF(COUNT(INDEX('6.Indic_Percep'!$A$10:$AH$141,HHIdata_corr!$U109,MATCH(HHIdata_corr!Z$3,'6.Indic_Percep'!$A$10:$AH$10,0)))=1,INDEX('6.Indic_Percep'!$A$10:$AH$141,HHIdata_corr!$U109,MATCH(HHIdata_corr!Z$3,'6.Indic_Percep'!$A$10:$AH$10,0)),"")</f>
        <v/>
      </c>
      <c r="AA109" s="2" t="str">
        <f>IF(COUNT(INDEX('6.Indic_Percep'!$A$10:$AH$141,HHIdata_corr!$U109,MATCH(HHIdata_corr!AA$3,'6.Indic_Percep'!$A$10:$AH$10,0)))=1,INDEX('6.Indic_Percep'!$A$10:$AH$141,HHIdata_corr!$U109,MATCH(HHIdata_corr!AA$3,'6.Indic_Percep'!$A$10:$AH$10,0)),"")</f>
        <v/>
      </c>
      <c r="AC109" s="30">
        <f>IF(COUNT(INDEX('5.Indic_LM'!$A$8:$AL$732,HHIdata_corr!$V109,MATCH(HHIdata_corr!AC$3,'5.Indic_LM'!$A$8:$AL$8,0)))=1,INDEX('5.Indic_LM'!$A$8:$AL$732,HHIdata_corr!$V109,MATCH(HHIdata_corr!AC$3,'5.Indic_LM'!$A$8:$AL$8,0))/100,"")</f>
        <v>2.4117323148891888E-2</v>
      </c>
      <c r="AD109" s="30">
        <f>IF(COUNT(INDEX('5.Indic_LM'!$A$8:$AL$732,HHIdata_corr!$V109,MATCH(HHIdata_corr!AD$3,'5.Indic_LM'!$A$8:$AL$8,0)))=1,INDEX('5.Indic_LM'!$A$8:$AL$732,HHIdata_corr!$V109,MATCH(HHIdata_corr!AD$3,'5.Indic_LM'!$A$8:$AL$8,0))/100,"")</f>
        <v>0.57417946036605383</v>
      </c>
      <c r="AE109" s="2">
        <f t="shared" si="8"/>
        <v>1</v>
      </c>
      <c r="AF109" s="2">
        <f t="shared" si="9"/>
        <v>1</v>
      </c>
    </row>
    <row r="110" spans="1:32" x14ac:dyDescent="0.2">
      <c r="A110" s="25" t="s">
        <v>320</v>
      </c>
      <c r="B110" s="26" t="s">
        <v>321</v>
      </c>
      <c r="C110" s="26" t="s">
        <v>168</v>
      </c>
      <c r="D110" s="26">
        <v>258074</v>
      </c>
      <c r="E110" s="26" t="s">
        <v>322</v>
      </c>
      <c r="F110" s="26">
        <v>121892</v>
      </c>
      <c r="G110" s="27">
        <f>INDEX('0_Pivot &amp; Table 1 &amp; Table 2'!$A$70:$AM$765,MATCH($A110,'0_Pivot &amp; Table 1 &amp; Table 2'!$B$70:$B$765,0),MATCH(HHIdata_corr!G$1,'0_Pivot &amp; Table 1 &amp; Table 2'!$A$66:$AM$66,0))</f>
        <v>3209</v>
      </c>
      <c r="H110" s="27">
        <f>INDEX('0_Pivot &amp; Table 1 &amp; Table 2'!$A$70:$AM$765,MATCH($A110,'0_Pivot &amp; Table 1 &amp; Table 2'!$B$70:$B$765,0),MATCH(HHIdata_corr!H$1,'0_Pivot &amp; Table 1 &amp; Table 2'!$A$66:$AM$66,0))</f>
        <v>3207</v>
      </c>
      <c r="I110" s="27">
        <f>INDEX('0_Pivot &amp; Table 1 &amp; Table 2'!$A$70:$AM$765,MATCH($A110,'0_Pivot &amp; Table 1 &amp; Table 2'!$B$70:$B$765,0),MATCH(HHIdata_corr!I$1,'0_Pivot &amp; Table 1 &amp; Table 2'!$A$66:$AM$66,0))</f>
        <v>3605</v>
      </c>
      <c r="J110" s="27">
        <f>INDEX('0_Pivot &amp; Table 1 &amp; Table 2'!$A$70:$AM$765,MATCH($A110,'0_Pivot &amp; Table 1 &amp; Table 2'!$B$70:$B$765,0),MATCH(HHIdata_corr!J$1,'0_Pivot &amp; Table 1 &amp; Table 2'!$A$66:$AM$66,0))</f>
        <v>3450</v>
      </c>
      <c r="K110" s="27">
        <f>INDEX('0_Pivot &amp; Table 1 &amp; Table 2'!$A$70:$AM$765,MATCH($A110,'0_Pivot &amp; Table 1 &amp; Table 2'!$B$70:$B$765,0),MATCH(HHIdata_corr!K$1,'0_Pivot &amp; Table 1 &amp; Table 2'!$A$66:$AM$66,0))</f>
        <v>3518</v>
      </c>
      <c r="L110" s="27">
        <f>INDEX('0_Pivot &amp; Table 1 &amp; Table 2'!$A$70:$AM$765,MATCH($A110,'0_Pivot &amp; Table 1 &amp; Table 2'!$B$70:$B$765,0),MATCH(HHIdata_corr!L$1,'0_Pivot &amp; Table 1 &amp; Table 2'!$A$66:$AM$66,0))</f>
        <v>4129</v>
      </c>
      <c r="M110" s="27">
        <f>INDEX('0_Pivot &amp; Table 1 &amp; Table 2'!$A$70:$AM$765,MATCH($A110,'0_Pivot &amp; Table 1 &amp; Table 2'!$B$70:$B$765,0),MATCH(HHIdata_corr!M$1,'0_Pivot &amp; Table 1 &amp; Table 2'!$A$66:$AM$66,0))</f>
        <v>3059</v>
      </c>
      <c r="N110" s="27">
        <f>INDEX('0_Pivot &amp; Table 1 &amp; Table 2'!$A$70:$AM$765,MATCH($A110,'0_Pivot &amp; Table 1 &amp; Table 2'!$B$70:$B$765,0),MATCH(HHIdata_corr!N$1,'0_Pivot &amp; Table 1 &amp; Table 2'!$A$66:$AM$66,0))</f>
        <v>3389</v>
      </c>
      <c r="O110" s="28">
        <v>3385.3</v>
      </c>
      <c r="P110" s="29" t="s">
        <v>320</v>
      </c>
      <c r="Q110" s="29" t="s">
        <v>321</v>
      </c>
      <c r="R110" s="2">
        <f t="shared" si="5"/>
        <v>3367.75</v>
      </c>
      <c r="S110" s="2">
        <f t="shared" si="6"/>
        <v>3445</v>
      </c>
      <c r="T110" s="2" t="str">
        <f t="shared" si="7"/>
        <v/>
      </c>
      <c r="U110" s="2" t="e">
        <f>MATCH($Q110,'6.Indic_Percep'!$B$10:$B$141,0)</f>
        <v>#N/A</v>
      </c>
      <c r="V110" s="2">
        <f>MATCH($P110,'5.Indic_LM'!$A$10:$A$732,0)</f>
        <v>105</v>
      </c>
      <c r="W110" s="2" t="str">
        <f>IF(COUNT(INDEX('6.Indic_Percep'!$A$10:$AE$141,HHIdata_corr!$U110,MATCH(HHIdata_corr!W$3,'6.Indic_Percep'!$A$10:$AE$10,0)))=1,INDEX('6.Indic_Percep'!$A$10:$AE$141,HHIdata_corr!$U110,MATCH(HHIdata_corr!W$3,'6.Indic_Percep'!$A$10:$AE$10,0)),"")</f>
        <v/>
      </c>
      <c r="X110" s="2" t="str">
        <f>IF(COUNT(INDEX('6.Indic_Percep'!$A$10:$AE$141,HHIdata_corr!$U110,MATCH(HHIdata_corr!X$3,'6.Indic_Percep'!$A$10:$AE$10,0)))=1,INDEX('6.Indic_Percep'!$A$10:$AE$141,HHIdata_corr!$U110,MATCH(HHIdata_corr!X$3,'6.Indic_Percep'!$A$10:$AE$10,0)),"")</f>
        <v/>
      </c>
      <c r="Y110" s="2" t="str">
        <f>IF(COUNT(INDEX('6.Indic_Percep'!$A$10:$AE$141,HHIdata_corr!$U110,MATCH(HHIdata_corr!Y$3,'6.Indic_Percep'!$A$10:$AE$10,0)))=1,INDEX('6.Indic_Percep'!$A$10:$AE$141,HHIdata_corr!$U110,MATCH(HHIdata_corr!Y$3,'6.Indic_Percep'!$A$10:$AE$10,0)),"")</f>
        <v/>
      </c>
      <c r="Z110" s="2" t="str">
        <f>IF(COUNT(INDEX('6.Indic_Percep'!$A$10:$AH$141,HHIdata_corr!$U110,MATCH(HHIdata_corr!Z$3,'6.Indic_Percep'!$A$10:$AH$10,0)))=1,INDEX('6.Indic_Percep'!$A$10:$AH$141,HHIdata_corr!$U110,MATCH(HHIdata_corr!Z$3,'6.Indic_Percep'!$A$10:$AH$10,0)),"")</f>
        <v/>
      </c>
      <c r="AA110" s="2" t="str">
        <f>IF(COUNT(INDEX('6.Indic_Percep'!$A$10:$AH$141,HHIdata_corr!$U110,MATCH(HHIdata_corr!AA$3,'6.Indic_Percep'!$A$10:$AH$10,0)))=1,INDEX('6.Indic_Percep'!$A$10:$AH$141,HHIdata_corr!$U110,MATCH(HHIdata_corr!AA$3,'6.Indic_Percep'!$A$10:$AH$10,0)),"")</f>
        <v/>
      </c>
      <c r="AC110" s="30">
        <f>IF(COUNT(INDEX('5.Indic_LM'!$A$8:$AL$732,HHIdata_corr!$V110,MATCH(HHIdata_corr!AC$3,'5.Indic_LM'!$A$8:$AL$8,0)))=1,INDEX('5.Indic_LM'!$A$8:$AL$732,HHIdata_corr!$V110,MATCH(HHIdata_corr!AC$3,'5.Indic_LM'!$A$8:$AL$8,0))/100,"")</f>
        <v>2.0595986550234216E-2</v>
      </c>
      <c r="AD110" s="30">
        <f>IF(COUNT(INDEX('5.Indic_LM'!$A$8:$AL$732,HHIdata_corr!$V110,MATCH(HHIdata_corr!AD$3,'5.Indic_LM'!$A$8:$AL$8,0)))=1,INDEX('5.Indic_LM'!$A$8:$AL$732,HHIdata_corr!$V110,MATCH(HHIdata_corr!AD$3,'5.Indic_LM'!$A$8:$AL$8,0))/100,"")</f>
        <v>0.58912369984220481</v>
      </c>
      <c r="AE110" s="2">
        <f t="shared" si="8"/>
        <v>1</v>
      </c>
      <c r="AF110" s="2">
        <f t="shared" si="9"/>
        <v>1</v>
      </c>
    </row>
    <row r="111" spans="1:32" x14ac:dyDescent="0.2">
      <c r="A111" s="25" t="s">
        <v>323</v>
      </c>
      <c r="B111" s="26" t="s">
        <v>324</v>
      </c>
      <c r="C111" s="26" t="s">
        <v>168</v>
      </c>
      <c r="D111" s="26">
        <v>223145</v>
      </c>
      <c r="E111" s="26" t="s">
        <v>325</v>
      </c>
      <c r="F111" s="26">
        <v>115938</v>
      </c>
      <c r="G111" s="27">
        <f>INDEX('0_Pivot &amp; Table 1 &amp; Table 2'!$A$70:$AM$765,MATCH($A111,'0_Pivot &amp; Table 1 &amp; Table 2'!$B$70:$B$765,0),MATCH(HHIdata_corr!G$1,'0_Pivot &amp; Table 1 &amp; Table 2'!$A$66:$AM$66,0))</f>
        <v>3119</v>
      </c>
      <c r="H111" s="27">
        <f>INDEX('0_Pivot &amp; Table 1 &amp; Table 2'!$A$70:$AM$765,MATCH($A111,'0_Pivot &amp; Table 1 &amp; Table 2'!$B$70:$B$765,0),MATCH(HHIdata_corr!H$1,'0_Pivot &amp; Table 1 &amp; Table 2'!$A$66:$AM$66,0))</f>
        <v>3636</v>
      </c>
      <c r="I111" s="27">
        <f>INDEX('0_Pivot &amp; Table 1 &amp; Table 2'!$A$70:$AM$765,MATCH($A111,'0_Pivot &amp; Table 1 &amp; Table 2'!$B$70:$B$765,0),MATCH(HHIdata_corr!I$1,'0_Pivot &amp; Table 1 &amp; Table 2'!$A$66:$AM$66,0))</f>
        <v>3111</v>
      </c>
      <c r="J111" s="27">
        <f>INDEX('0_Pivot &amp; Table 1 &amp; Table 2'!$A$70:$AM$765,MATCH($A111,'0_Pivot &amp; Table 1 &amp; Table 2'!$B$70:$B$765,0),MATCH(HHIdata_corr!J$1,'0_Pivot &amp; Table 1 &amp; Table 2'!$A$66:$AM$66,0))</f>
        <v>3739</v>
      </c>
      <c r="K111" s="27">
        <f>INDEX('0_Pivot &amp; Table 1 &amp; Table 2'!$A$70:$AM$765,MATCH($A111,'0_Pivot &amp; Table 1 &amp; Table 2'!$B$70:$B$765,0),MATCH(HHIdata_corr!K$1,'0_Pivot &amp; Table 1 &amp; Table 2'!$A$66:$AM$66,0))</f>
        <v>3960</v>
      </c>
      <c r="L111" s="27">
        <f>INDEX('0_Pivot &amp; Table 1 &amp; Table 2'!$A$70:$AM$765,MATCH($A111,'0_Pivot &amp; Table 1 &amp; Table 2'!$B$70:$B$765,0),MATCH(HHIdata_corr!L$1,'0_Pivot &amp; Table 1 &amp; Table 2'!$A$66:$AM$66,0))</f>
        <v>3997</v>
      </c>
      <c r="M111" s="27">
        <f>INDEX('0_Pivot &amp; Table 1 &amp; Table 2'!$A$70:$AM$765,MATCH($A111,'0_Pivot &amp; Table 1 &amp; Table 2'!$B$70:$B$765,0),MATCH(HHIdata_corr!M$1,'0_Pivot &amp; Table 1 &amp; Table 2'!$A$66:$AM$66,0))</f>
        <v>3101</v>
      </c>
      <c r="N111" s="27">
        <f>INDEX('0_Pivot &amp; Table 1 &amp; Table 2'!$A$70:$AM$765,MATCH($A111,'0_Pivot &amp; Table 1 &amp; Table 2'!$B$70:$B$765,0),MATCH(HHIdata_corr!N$1,'0_Pivot &amp; Table 1 &amp; Table 2'!$A$66:$AM$66,0))</f>
        <v>3137</v>
      </c>
      <c r="O111" s="28">
        <v>3316.5</v>
      </c>
      <c r="P111" s="29" t="s">
        <v>323</v>
      </c>
      <c r="Q111" s="29" t="s">
        <v>324</v>
      </c>
      <c r="R111" s="2">
        <f t="shared" si="5"/>
        <v>3401.25</v>
      </c>
      <c r="S111" s="2">
        <f t="shared" si="6"/>
        <v>3611.5</v>
      </c>
      <c r="T111" s="2" t="str">
        <f t="shared" si="7"/>
        <v/>
      </c>
      <c r="U111" s="2" t="e">
        <f>MATCH($Q111,'6.Indic_Percep'!$B$10:$B$141,0)</f>
        <v>#N/A</v>
      </c>
      <c r="V111" s="2">
        <f>MATCH($P111,'5.Indic_LM'!$A$10:$A$732,0)</f>
        <v>106</v>
      </c>
      <c r="W111" s="2" t="str">
        <f>IF(COUNT(INDEX('6.Indic_Percep'!$A$10:$AE$141,HHIdata_corr!$U111,MATCH(HHIdata_corr!W$3,'6.Indic_Percep'!$A$10:$AE$10,0)))=1,INDEX('6.Indic_Percep'!$A$10:$AE$141,HHIdata_corr!$U111,MATCH(HHIdata_corr!W$3,'6.Indic_Percep'!$A$10:$AE$10,0)),"")</f>
        <v/>
      </c>
      <c r="X111" s="2" t="str">
        <f>IF(COUNT(INDEX('6.Indic_Percep'!$A$10:$AE$141,HHIdata_corr!$U111,MATCH(HHIdata_corr!X$3,'6.Indic_Percep'!$A$10:$AE$10,0)))=1,INDEX('6.Indic_Percep'!$A$10:$AE$141,HHIdata_corr!$U111,MATCH(HHIdata_corr!X$3,'6.Indic_Percep'!$A$10:$AE$10,0)),"")</f>
        <v/>
      </c>
      <c r="Y111" s="2" t="str">
        <f>IF(COUNT(INDEX('6.Indic_Percep'!$A$10:$AE$141,HHIdata_corr!$U111,MATCH(HHIdata_corr!Y$3,'6.Indic_Percep'!$A$10:$AE$10,0)))=1,INDEX('6.Indic_Percep'!$A$10:$AE$141,HHIdata_corr!$U111,MATCH(HHIdata_corr!Y$3,'6.Indic_Percep'!$A$10:$AE$10,0)),"")</f>
        <v/>
      </c>
      <c r="Z111" s="2" t="str">
        <f>IF(COUNT(INDEX('6.Indic_Percep'!$A$10:$AH$141,HHIdata_corr!$U111,MATCH(HHIdata_corr!Z$3,'6.Indic_Percep'!$A$10:$AH$10,0)))=1,INDEX('6.Indic_Percep'!$A$10:$AH$141,HHIdata_corr!$U111,MATCH(HHIdata_corr!Z$3,'6.Indic_Percep'!$A$10:$AH$10,0)),"")</f>
        <v/>
      </c>
      <c r="AA111" s="2" t="str">
        <f>IF(COUNT(INDEX('6.Indic_Percep'!$A$10:$AH$141,HHIdata_corr!$U111,MATCH(HHIdata_corr!AA$3,'6.Indic_Percep'!$A$10:$AH$10,0)))=1,INDEX('6.Indic_Percep'!$A$10:$AH$141,HHIdata_corr!$U111,MATCH(HHIdata_corr!AA$3,'6.Indic_Percep'!$A$10:$AH$10,0)),"")</f>
        <v/>
      </c>
      <c r="AC111" s="30">
        <f>IF(COUNT(INDEX('5.Indic_LM'!$A$8:$AL$732,HHIdata_corr!$V111,MATCH(HHIdata_corr!AC$3,'5.Indic_LM'!$A$8:$AL$8,0)))=1,INDEX('5.Indic_LM'!$A$8:$AL$732,HHIdata_corr!$V111,MATCH(HHIdata_corr!AC$3,'5.Indic_LM'!$A$8:$AL$8,0))/100,"")</f>
        <v>3.4318882306258423E-2</v>
      </c>
      <c r="AD111" s="30">
        <f>IF(COUNT(INDEX('5.Indic_LM'!$A$8:$AL$732,HHIdata_corr!$V111,MATCH(HHIdata_corr!AD$3,'5.Indic_LM'!$A$8:$AL$8,0)))=1,INDEX('5.Indic_LM'!$A$8:$AL$732,HHIdata_corr!$V111,MATCH(HHIdata_corr!AD$3,'5.Indic_LM'!$A$8:$AL$8,0))/100,"")</f>
        <v>0.50674270527656273</v>
      </c>
      <c r="AE111" s="2">
        <f t="shared" si="8"/>
        <v>1</v>
      </c>
      <c r="AF111" s="2">
        <f t="shared" si="9"/>
        <v>1</v>
      </c>
    </row>
    <row r="112" spans="1:32" x14ac:dyDescent="0.2">
      <c r="A112" s="25" t="s">
        <v>326</v>
      </c>
      <c r="B112" s="26" t="s">
        <v>327</v>
      </c>
      <c r="C112" s="26" t="s">
        <v>168</v>
      </c>
      <c r="D112" s="26">
        <v>225159</v>
      </c>
      <c r="E112" s="26" t="s">
        <v>328</v>
      </c>
      <c r="F112" s="26">
        <v>116648</v>
      </c>
      <c r="G112" s="27">
        <f>INDEX('0_Pivot &amp; Table 1 &amp; Table 2'!$A$70:$AM$765,MATCH($A112,'0_Pivot &amp; Table 1 &amp; Table 2'!$B$70:$B$765,0),MATCH(HHIdata_corr!G$1,'0_Pivot &amp; Table 1 &amp; Table 2'!$A$66:$AM$66,0))</f>
        <v>4438</v>
      </c>
      <c r="H112" s="27">
        <f>INDEX('0_Pivot &amp; Table 1 &amp; Table 2'!$A$70:$AM$765,MATCH($A112,'0_Pivot &amp; Table 1 &amp; Table 2'!$B$70:$B$765,0),MATCH(HHIdata_corr!H$1,'0_Pivot &amp; Table 1 &amp; Table 2'!$A$66:$AM$66,0))</f>
        <v>4926</v>
      </c>
      <c r="I112" s="27">
        <f>INDEX('0_Pivot &amp; Table 1 &amp; Table 2'!$A$70:$AM$765,MATCH($A112,'0_Pivot &amp; Table 1 &amp; Table 2'!$B$70:$B$765,0),MATCH(HHIdata_corr!I$1,'0_Pivot &amp; Table 1 &amp; Table 2'!$A$66:$AM$66,0))</f>
        <v>4600</v>
      </c>
      <c r="J112" s="27">
        <f>INDEX('0_Pivot &amp; Table 1 &amp; Table 2'!$A$70:$AM$765,MATCH($A112,'0_Pivot &amp; Table 1 &amp; Table 2'!$B$70:$B$765,0),MATCH(HHIdata_corr!J$1,'0_Pivot &amp; Table 1 &amp; Table 2'!$A$66:$AM$66,0))</f>
        <v>5293</v>
      </c>
      <c r="K112" s="27">
        <f>INDEX('0_Pivot &amp; Table 1 &amp; Table 2'!$A$70:$AM$765,MATCH($A112,'0_Pivot &amp; Table 1 &amp; Table 2'!$B$70:$B$765,0),MATCH(HHIdata_corr!K$1,'0_Pivot &amp; Table 1 &amp; Table 2'!$A$66:$AM$66,0))</f>
        <v>5761</v>
      </c>
      <c r="L112" s="27">
        <f>INDEX('0_Pivot &amp; Table 1 &amp; Table 2'!$A$70:$AM$765,MATCH($A112,'0_Pivot &amp; Table 1 &amp; Table 2'!$B$70:$B$765,0),MATCH(HHIdata_corr!L$1,'0_Pivot &amp; Table 1 &amp; Table 2'!$A$66:$AM$66,0))</f>
        <v>5807</v>
      </c>
      <c r="M112" s="27">
        <f>INDEX('0_Pivot &amp; Table 1 &amp; Table 2'!$A$70:$AM$765,MATCH($A112,'0_Pivot &amp; Table 1 &amp; Table 2'!$B$70:$B$765,0),MATCH(HHIdata_corr!M$1,'0_Pivot &amp; Table 1 &amp; Table 2'!$A$66:$AM$66,0))</f>
        <v>4550</v>
      </c>
      <c r="N112" s="27">
        <f>INDEX('0_Pivot &amp; Table 1 &amp; Table 2'!$A$70:$AM$765,MATCH($A112,'0_Pivot &amp; Table 1 &amp; Table 2'!$B$70:$B$765,0),MATCH(HHIdata_corr!N$1,'0_Pivot &amp; Table 1 &amp; Table 2'!$A$66:$AM$66,0))</f>
        <v>5191</v>
      </c>
      <c r="O112" s="28">
        <v>4896.2</v>
      </c>
      <c r="P112" s="29" t="s">
        <v>326</v>
      </c>
      <c r="Q112" s="29" t="s">
        <v>327</v>
      </c>
      <c r="R112" s="2">
        <f t="shared" si="5"/>
        <v>4814.25</v>
      </c>
      <c r="S112" s="2">
        <f t="shared" si="6"/>
        <v>5145</v>
      </c>
      <c r="T112" s="2" t="str">
        <f t="shared" si="7"/>
        <v/>
      </c>
      <c r="U112" s="2" t="e">
        <f>MATCH($Q112,'6.Indic_Percep'!$B$10:$B$141,0)</f>
        <v>#N/A</v>
      </c>
      <c r="V112" s="2">
        <f>MATCH($P112,'5.Indic_LM'!$A$10:$A$732,0)</f>
        <v>107</v>
      </c>
      <c r="W112" s="2" t="str">
        <f>IF(COUNT(INDEX('6.Indic_Percep'!$A$10:$AE$141,HHIdata_corr!$U112,MATCH(HHIdata_corr!W$3,'6.Indic_Percep'!$A$10:$AE$10,0)))=1,INDEX('6.Indic_Percep'!$A$10:$AE$141,HHIdata_corr!$U112,MATCH(HHIdata_corr!W$3,'6.Indic_Percep'!$A$10:$AE$10,0)),"")</f>
        <v/>
      </c>
      <c r="X112" s="2" t="str">
        <f>IF(COUNT(INDEX('6.Indic_Percep'!$A$10:$AE$141,HHIdata_corr!$U112,MATCH(HHIdata_corr!X$3,'6.Indic_Percep'!$A$10:$AE$10,0)))=1,INDEX('6.Indic_Percep'!$A$10:$AE$141,HHIdata_corr!$U112,MATCH(HHIdata_corr!X$3,'6.Indic_Percep'!$A$10:$AE$10,0)),"")</f>
        <v/>
      </c>
      <c r="Y112" s="2" t="str">
        <f>IF(COUNT(INDEX('6.Indic_Percep'!$A$10:$AE$141,HHIdata_corr!$U112,MATCH(HHIdata_corr!Y$3,'6.Indic_Percep'!$A$10:$AE$10,0)))=1,INDEX('6.Indic_Percep'!$A$10:$AE$141,HHIdata_corr!$U112,MATCH(HHIdata_corr!Y$3,'6.Indic_Percep'!$A$10:$AE$10,0)),"")</f>
        <v/>
      </c>
      <c r="Z112" s="2" t="str">
        <f>IF(COUNT(INDEX('6.Indic_Percep'!$A$10:$AH$141,HHIdata_corr!$U112,MATCH(HHIdata_corr!Z$3,'6.Indic_Percep'!$A$10:$AH$10,0)))=1,INDEX('6.Indic_Percep'!$A$10:$AH$141,HHIdata_corr!$U112,MATCH(HHIdata_corr!Z$3,'6.Indic_Percep'!$A$10:$AH$10,0)),"")</f>
        <v/>
      </c>
      <c r="AA112" s="2" t="str">
        <f>IF(COUNT(INDEX('6.Indic_Percep'!$A$10:$AH$141,HHIdata_corr!$U112,MATCH(HHIdata_corr!AA$3,'6.Indic_Percep'!$A$10:$AH$10,0)))=1,INDEX('6.Indic_Percep'!$A$10:$AH$141,HHIdata_corr!$U112,MATCH(HHIdata_corr!AA$3,'6.Indic_Percep'!$A$10:$AH$10,0)),"")</f>
        <v/>
      </c>
      <c r="AC112" s="30">
        <f>IF(COUNT(INDEX('5.Indic_LM'!$A$8:$AL$732,HHIdata_corr!$V112,MATCH(HHIdata_corr!AC$3,'5.Indic_LM'!$A$8:$AL$8,0)))=1,INDEX('5.Indic_LM'!$A$8:$AL$732,HHIdata_corr!$V112,MATCH(HHIdata_corr!AC$3,'5.Indic_LM'!$A$8:$AL$8,0))/100,"")</f>
        <v>6.0496176943523779E-2</v>
      </c>
      <c r="AD112" s="30">
        <f>IF(COUNT(INDEX('5.Indic_LM'!$A$8:$AL$732,HHIdata_corr!$V112,MATCH(HHIdata_corr!AD$3,'5.Indic_LM'!$A$8:$AL$8,0)))=1,INDEX('5.Indic_LM'!$A$8:$AL$732,HHIdata_corr!$V112,MATCH(HHIdata_corr!AD$3,'5.Indic_LM'!$A$8:$AL$8,0))/100,"")</f>
        <v>0.48816681980769866</v>
      </c>
      <c r="AE112" s="2">
        <f t="shared" si="8"/>
        <v>1</v>
      </c>
      <c r="AF112" s="2">
        <f t="shared" si="9"/>
        <v>1</v>
      </c>
    </row>
    <row r="113" spans="1:32" x14ac:dyDescent="0.2">
      <c r="A113" s="25" t="s">
        <v>329</v>
      </c>
      <c r="B113" s="26" t="s">
        <v>330</v>
      </c>
      <c r="C113" s="26" t="s">
        <v>168</v>
      </c>
      <c r="D113" s="26">
        <v>233306</v>
      </c>
      <c r="E113" s="26" t="s">
        <v>331</v>
      </c>
      <c r="F113" s="26">
        <v>124006</v>
      </c>
      <c r="G113" s="27">
        <f>INDEX('0_Pivot &amp; Table 1 &amp; Table 2'!$A$70:$AM$765,MATCH($A113,'0_Pivot &amp; Table 1 &amp; Table 2'!$B$70:$B$765,0),MATCH(HHIdata_corr!G$1,'0_Pivot &amp; Table 1 &amp; Table 2'!$A$66:$AM$66,0))</f>
        <v>3010</v>
      </c>
      <c r="H113" s="27">
        <f>INDEX('0_Pivot &amp; Table 1 &amp; Table 2'!$A$70:$AM$765,MATCH($A113,'0_Pivot &amp; Table 1 &amp; Table 2'!$B$70:$B$765,0),MATCH(HHIdata_corr!H$1,'0_Pivot &amp; Table 1 &amp; Table 2'!$A$66:$AM$66,0))</f>
        <v>3132</v>
      </c>
      <c r="I113" s="27">
        <f>INDEX('0_Pivot &amp; Table 1 &amp; Table 2'!$A$70:$AM$765,MATCH($A113,'0_Pivot &amp; Table 1 &amp; Table 2'!$B$70:$B$765,0),MATCH(HHIdata_corr!I$1,'0_Pivot &amp; Table 1 &amp; Table 2'!$A$66:$AM$66,0))</f>
        <v>3048</v>
      </c>
      <c r="J113" s="27">
        <f>INDEX('0_Pivot &amp; Table 1 &amp; Table 2'!$A$70:$AM$765,MATCH($A113,'0_Pivot &amp; Table 1 &amp; Table 2'!$B$70:$B$765,0),MATCH(HHIdata_corr!J$1,'0_Pivot &amp; Table 1 &amp; Table 2'!$A$66:$AM$66,0))</f>
        <v>3755</v>
      </c>
      <c r="K113" s="27">
        <f>INDEX('0_Pivot &amp; Table 1 &amp; Table 2'!$A$70:$AM$765,MATCH($A113,'0_Pivot &amp; Table 1 &amp; Table 2'!$B$70:$B$765,0),MATCH(HHIdata_corr!K$1,'0_Pivot &amp; Table 1 &amp; Table 2'!$A$66:$AM$66,0))</f>
        <v>3579</v>
      </c>
      <c r="L113" s="27">
        <f>INDEX('0_Pivot &amp; Table 1 &amp; Table 2'!$A$70:$AM$765,MATCH($A113,'0_Pivot &amp; Table 1 &amp; Table 2'!$B$70:$B$765,0),MATCH(HHIdata_corr!L$1,'0_Pivot &amp; Table 1 &amp; Table 2'!$A$66:$AM$66,0))</f>
        <v>5014</v>
      </c>
      <c r="M113" s="27">
        <f>INDEX('0_Pivot &amp; Table 1 &amp; Table 2'!$A$70:$AM$765,MATCH($A113,'0_Pivot &amp; Table 1 &amp; Table 2'!$B$70:$B$765,0),MATCH(HHIdata_corr!M$1,'0_Pivot &amp; Table 1 &amp; Table 2'!$A$66:$AM$66,0))</f>
        <v>3870</v>
      </c>
      <c r="N113" s="27">
        <f>INDEX('0_Pivot &amp; Table 1 &amp; Table 2'!$A$70:$AM$765,MATCH($A113,'0_Pivot &amp; Table 1 &amp; Table 2'!$B$70:$B$765,0),MATCH(HHIdata_corr!N$1,'0_Pivot &amp; Table 1 &amp; Table 2'!$A$66:$AM$66,0))</f>
        <v>3418</v>
      </c>
      <c r="O113" s="28">
        <v>3366.2</v>
      </c>
      <c r="P113" s="29" t="s">
        <v>329</v>
      </c>
      <c r="Q113" s="32" t="s">
        <v>2579</v>
      </c>
      <c r="R113" s="2">
        <f t="shared" si="5"/>
        <v>3236.25</v>
      </c>
      <c r="S113" s="2">
        <f t="shared" si="6"/>
        <v>3378.5</v>
      </c>
      <c r="T113" s="2" t="str">
        <f t="shared" si="7"/>
        <v/>
      </c>
      <c r="U113" s="2">
        <f>MATCH($Q113,'6.Indic_Percep'!$B$10:$B$141,0)</f>
        <v>46</v>
      </c>
      <c r="V113" s="2">
        <f>MATCH($P113,'5.Indic_LM'!$A$10:$A$732,0)</f>
        <v>108</v>
      </c>
      <c r="W113" s="2">
        <f>IF(COUNT(INDEX('6.Indic_Percep'!$A$10:$AE$141,HHIdata_corr!$U113,MATCH(HHIdata_corr!W$3,'6.Indic_Percep'!$A$10:$AE$10,0)))=1,INDEX('6.Indic_Percep'!$A$10:$AE$141,HHIdata_corr!$U113,MATCH(HHIdata_corr!W$3,'6.Indic_Percep'!$A$10:$AE$10,0)),"")</f>
        <v>0.59191176470588225</v>
      </c>
      <c r="X113" s="2">
        <f>IF(COUNT(INDEX('6.Indic_Percep'!$A$10:$AE$141,HHIdata_corr!$U113,MATCH(HHIdata_corr!X$3,'6.Indic_Percep'!$A$10:$AE$10,0)))=1,INDEX('6.Indic_Percep'!$A$10:$AE$141,HHIdata_corr!$U113,MATCH(HHIdata_corr!X$3,'6.Indic_Percep'!$A$10:$AE$10,0)),"")</f>
        <v>0.94719471947194722</v>
      </c>
      <c r="Y113" s="2">
        <f>IF(COUNT(INDEX('6.Indic_Percep'!$A$10:$AE$141,HHIdata_corr!$U113,MATCH(HHIdata_corr!Y$3,'6.Indic_Percep'!$A$10:$AE$10,0)))=1,INDEX('6.Indic_Percep'!$A$10:$AE$141,HHIdata_corr!$U113,MATCH(HHIdata_corr!Y$3,'6.Indic_Percep'!$A$10:$AE$10,0)),"")</f>
        <v>0.13235294117647059</v>
      </c>
      <c r="Z113" s="2">
        <f>IF(COUNT(INDEX('6.Indic_Percep'!$A$10:$AH$141,HHIdata_corr!$U113,MATCH(HHIdata_corr!Z$3,'6.Indic_Percep'!$A$10:$AH$10,0)))=1,INDEX('6.Indic_Percep'!$A$10:$AH$141,HHIdata_corr!$U113,MATCH(HHIdata_corr!Z$3,'6.Indic_Percep'!$A$10:$AH$10,0)),"")</f>
        <v>0.52915291529152919</v>
      </c>
      <c r="AA113" s="2">
        <f>IF(COUNT(INDEX('6.Indic_Percep'!$A$10:$AH$141,HHIdata_corr!$U113,MATCH(HHIdata_corr!AA$3,'6.Indic_Percep'!$A$10:$AH$10,0)))=1,INDEX('6.Indic_Percep'!$A$10:$AH$141,HHIdata_corr!$U113,MATCH(HHIdata_corr!AA$3,'6.Indic_Percep'!$A$10:$AH$10,0)),"")</f>
        <v>0.55015308516145733</v>
      </c>
      <c r="AC113" s="30">
        <f>IF(COUNT(INDEX('5.Indic_LM'!$A$8:$AL$732,HHIdata_corr!$V113,MATCH(HHIdata_corr!AC$3,'5.Indic_LM'!$A$8:$AL$8,0)))=1,INDEX('5.Indic_LM'!$A$8:$AL$732,HHIdata_corr!$V113,MATCH(HHIdata_corr!AC$3,'5.Indic_LM'!$A$8:$AL$8,0))/100,"")</f>
        <v>1.8932532905518468E-2</v>
      </c>
      <c r="AD113" s="30">
        <f>IF(COUNT(INDEX('5.Indic_LM'!$A$8:$AL$732,HHIdata_corr!$V113,MATCH(HHIdata_corr!AD$3,'5.Indic_LM'!$A$8:$AL$8,0)))=1,INDEX('5.Indic_LM'!$A$8:$AL$732,HHIdata_corr!$V113,MATCH(HHIdata_corr!AD$3,'5.Indic_LM'!$A$8:$AL$8,0))/100,"")</f>
        <v>0.5735645776190722</v>
      </c>
      <c r="AE113" s="2">
        <f t="shared" si="8"/>
        <v>1</v>
      </c>
      <c r="AF113" s="2">
        <f t="shared" si="9"/>
        <v>1</v>
      </c>
    </row>
    <row r="114" spans="1:32" x14ac:dyDescent="0.2">
      <c r="A114" s="25" t="s">
        <v>332</v>
      </c>
      <c r="B114" s="26" t="s">
        <v>333</v>
      </c>
      <c r="C114" s="26" t="s">
        <v>168</v>
      </c>
      <c r="D114" s="26">
        <v>324881</v>
      </c>
      <c r="E114" s="26" t="s">
        <v>334</v>
      </c>
      <c r="F114" s="26">
        <v>164177</v>
      </c>
      <c r="G114" s="27">
        <f>INDEX('0_Pivot &amp; Table 1 &amp; Table 2'!$A$70:$AM$765,MATCH($A114,'0_Pivot &amp; Table 1 &amp; Table 2'!$B$70:$B$765,0),MATCH(HHIdata_corr!G$1,'0_Pivot &amp; Table 1 &amp; Table 2'!$A$66:$AM$66,0))</f>
        <v>3373</v>
      </c>
      <c r="H114" s="27">
        <f>INDEX('0_Pivot &amp; Table 1 &amp; Table 2'!$A$70:$AM$765,MATCH($A114,'0_Pivot &amp; Table 1 &amp; Table 2'!$B$70:$B$765,0),MATCH(HHIdata_corr!H$1,'0_Pivot &amp; Table 1 &amp; Table 2'!$A$66:$AM$66,0))</f>
        <v>3496</v>
      </c>
      <c r="I114" s="27">
        <f>INDEX('0_Pivot &amp; Table 1 &amp; Table 2'!$A$70:$AM$765,MATCH($A114,'0_Pivot &amp; Table 1 &amp; Table 2'!$B$70:$B$765,0),MATCH(HHIdata_corr!I$1,'0_Pivot &amp; Table 1 &amp; Table 2'!$A$66:$AM$66,0))</f>
        <v>3342</v>
      </c>
      <c r="J114" s="27">
        <f>INDEX('0_Pivot &amp; Table 1 &amp; Table 2'!$A$70:$AM$765,MATCH($A114,'0_Pivot &amp; Table 1 &amp; Table 2'!$B$70:$B$765,0),MATCH(HHIdata_corr!J$1,'0_Pivot &amp; Table 1 &amp; Table 2'!$A$66:$AM$66,0))</f>
        <v>4234</v>
      </c>
      <c r="K114" s="27">
        <f>INDEX('0_Pivot &amp; Table 1 &amp; Table 2'!$A$70:$AM$765,MATCH($A114,'0_Pivot &amp; Table 1 &amp; Table 2'!$B$70:$B$765,0),MATCH(HHIdata_corr!K$1,'0_Pivot &amp; Table 1 &amp; Table 2'!$A$66:$AM$66,0))</f>
        <v>4058</v>
      </c>
      <c r="L114" s="27">
        <f>INDEX('0_Pivot &amp; Table 1 &amp; Table 2'!$A$70:$AM$765,MATCH($A114,'0_Pivot &amp; Table 1 &amp; Table 2'!$B$70:$B$765,0),MATCH(HHIdata_corr!L$1,'0_Pivot &amp; Table 1 &amp; Table 2'!$A$66:$AM$66,0))</f>
        <v>4508</v>
      </c>
      <c r="M114" s="27">
        <f>INDEX('0_Pivot &amp; Table 1 &amp; Table 2'!$A$70:$AM$765,MATCH($A114,'0_Pivot &amp; Table 1 &amp; Table 2'!$B$70:$B$765,0),MATCH(HHIdata_corr!M$1,'0_Pivot &amp; Table 1 &amp; Table 2'!$A$66:$AM$66,0))</f>
        <v>2961</v>
      </c>
      <c r="N114" s="27">
        <f>INDEX('0_Pivot &amp; Table 1 &amp; Table 2'!$A$70:$AM$765,MATCH($A114,'0_Pivot &amp; Table 1 &amp; Table 2'!$B$70:$B$765,0),MATCH(HHIdata_corr!N$1,'0_Pivot &amp; Table 1 &amp; Table 2'!$A$66:$AM$66,0))</f>
        <v>3244</v>
      </c>
      <c r="O114" s="28">
        <v>3453.1</v>
      </c>
      <c r="P114" s="29" t="s">
        <v>332</v>
      </c>
      <c r="Q114" s="29" t="s">
        <v>333</v>
      </c>
      <c r="R114" s="2">
        <f t="shared" si="5"/>
        <v>3611.25</v>
      </c>
      <c r="S114" s="2">
        <f t="shared" si="6"/>
        <v>3782.5</v>
      </c>
      <c r="T114" s="2" t="str">
        <f t="shared" si="7"/>
        <v/>
      </c>
      <c r="U114" s="2" t="e">
        <f>MATCH($Q114,'6.Indic_Percep'!$B$10:$B$141,0)</f>
        <v>#N/A</v>
      </c>
      <c r="V114" s="2">
        <f>MATCH($P114,'5.Indic_LM'!$A$10:$A$732,0)</f>
        <v>109</v>
      </c>
      <c r="W114" s="2" t="str">
        <f>IF(COUNT(INDEX('6.Indic_Percep'!$A$10:$AE$141,HHIdata_corr!$U114,MATCH(HHIdata_corr!W$3,'6.Indic_Percep'!$A$10:$AE$10,0)))=1,INDEX('6.Indic_Percep'!$A$10:$AE$141,HHIdata_corr!$U114,MATCH(HHIdata_corr!W$3,'6.Indic_Percep'!$A$10:$AE$10,0)),"")</f>
        <v/>
      </c>
      <c r="X114" s="2" t="str">
        <f>IF(COUNT(INDEX('6.Indic_Percep'!$A$10:$AE$141,HHIdata_corr!$U114,MATCH(HHIdata_corr!X$3,'6.Indic_Percep'!$A$10:$AE$10,0)))=1,INDEX('6.Indic_Percep'!$A$10:$AE$141,HHIdata_corr!$U114,MATCH(HHIdata_corr!X$3,'6.Indic_Percep'!$A$10:$AE$10,0)),"")</f>
        <v/>
      </c>
      <c r="Y114" s="2" t="str">
        <f>IF(COUNT(INDEX('6.Indic_Percep'!$A$10:$AE$141,HHIdata_corr!$U114,MATCH(HHIdata_corr!Y$3,'6.Indic_Percep'!$A$10:$AE$10,0)))=1,INDEX('6.Indic_Percep'!$A$10:$AE$141,HHIdata_corr!$U114,MATCH(HHIdata_corr!Y$3,'6.Indic_Percep'!$A$10:$AE$10,0)),"")</f>
        <v/>
      </c>
      <c r="Z114" s="2" t="str">
        <f>IF(COUNT(INDEX('6.Indic_Percep'!$A$10:$AH$141,HHIdata_corr!$U114,MATCH(HHIdata_corr!Z$3,'6.Indic_Percep'!$A$10:$AH$10,0)))=1,INDEX('6.Indic_Percep'!$A$10:$AH$141,HHIdata_corr!$U114,MATCH(HHIdata_corr!Z$3,'6.Indic_Percep'!$A$10:$AH$10,0)),"")</f>
        <v/>
      </c>
      <c r="AA114" s="2" t="str">
        <f>IF(COUNT(INDEX('6.Indic_Percep'!$A$10:$AH$141,HHIdata_corr!$U114,MATCH(HHIdata_corr!AA$3,'6.Indic_Percep'!$A$10:$AH$10,0)))=1,INDEX('6.Indic_Percep'!$A$10:$AH$141,HHIdata_corr!$U114,MATCH(HHIdata_corr!AA$3,'6.Indic_Percep'!$A$10:$AH$10,0)),"")</f>
        <v/>
      </c>
      <c r="AC114" s="30">
        <f>IF(COUNT(INDEX('5.Indic_LM'!$A$8:$AL$732,HHIdata_corr!$V114,MATCH(HHIdata_corr!AC$3,'5.Indic_LM'!$A$8:$AL$8,0)))=1,INDEX('5.Indic_LM'!$A$8:$AL$732,HHIdata_corr!$V114,MATCH(HHIdata_corr!AC$3,'5.Indic_LM'!$A$8:$AL$8,0))/100,"")</f>
        <v>1.9906042109594676E-2</v>
      </c>
      <c r="AD114" s="30">
        <f>IF(COUNT(INDEX('5.Indic_LM'!$A$8:$AL$732,HHIdata_corr!$V114,MATCH(HHIdata_corr!AD$3,'5.Indic_LM'!$A$8:$AL$8,0)))=1,INDEX('5.Indic_LM'!$A$8:$AL$732,HHIdata_corr!$V114,MATCH(HHIdata_corr!AD$3,'5.Indic_LM'!$A$8:$AL$8,0))/100,"")</f>
        <v>0.55770351827720999</v>
      </c>
      <c r="AE114" s="2">
        <f t="shared" si="8"/>
        <v>1</v>
      </c>
      <c r="AF114" s="2">
        <f t="shared" si="9"/>
        <v>1</v>
      </c>
    </row>
    <row r="115" spans="1:32" x14ac:dyDescent="0.2">
      <c r="A115" s="25" t="s">
        <v>335</v>
      </c>
      <c r="B115" s="26" t="s">
        <v>336</v>
      </c>
      <c r="C115" s="26" t="s">
        <v>168</v>
      </c>
      <c r="D115" s="26">
        <v>224702</v>
      </c>
      <c r="E115" s="26" t="s">
        <v>337</v>
      </c>
      <c r="F115" s="26">
        <v>103957</v>
      </c>
      <c r="G115" s="27">
        <f>INDEX('0_Pivot &amp; Table 1 &amp; Table 2'!$A$70:$AM$765,MATCH($A115,'0_Pivot &amp; Table 1 &amp; Table 2'!$B$70:$B$765,0),MATCH(HHIdata_corr!G$1,'0_Pivot &amp; Table 1 &amp; Table 2'!$A$66:$AM$66,0))</f>
        <v>4236</v>
      </c>
      <c r="H115" s="27">
        <f>INDEX('0_Pivot &amp; Table 1 &amp; Table 2'!$A$70:$AM$765,MATCH($A115,'0_Pivot &amp; Table 1 &amp; Table 2'!$B$70:$B$765,0),MATCH(HHIdata_corr!H$1,'0_Pivot &amp; Table 1 &amp; Table 2'!$A$66:$AM$66,0))</f>
        <v>4269</v>
      </c>
      <c r="I115" s="27">
        <f>INDEX('0_Pivot &amp; Table 1 &amp; Table 2'!$A$70:$AM$765,MATCH($A115,'0_Pivot &amp; Table 1 &amp; Table 2'!$B$70:$B$765,0),MATCH(HHIdata_corr!I$1,'0_Pivot &amp; Table 1 &amp; Table 2'!$A$66:$AM$66,0))</f>
        <v>4566</v>
      </c>
      <c r="J115" s="27">
        <f>INDEX('0_Pivot &amp; Table 1 &amp; Table 2'!$A$70:$AM$765,MATCH($A115,'0_Pivot &amp; Table 1 &amp; Table 2'!$B$70:$B$765,0),MATCH(HHIdata_corr!J$1,'0_Pivot &amp; Table 1 &amp; Table 2'!$A$66:$AM$66,0))</f>
        <v>4959</v>
      </c>
      <c r="K115" s="27">
        <f>INDEX('0_Pivot &amp; Table 1 &amp; Table 2'!$A$70:$AM$765,MATCH($A115,'0_Pivot &amp; Table 1 &amp; Table 2'!$B$70:$B$765,0),MATCH(HHIdata_corr!K$1,'0_Pivot &amp; Table 1 &amp; Table 2'!$A$66:$AM$66,0))</f>
        <v>4903</v>
      </c>
      <c r="L115" s="27">
        <f>INDEX('0_Pivot &amp; Table 1 &amp; Table 2'!$A$70:$AM$765,MATCH($A115,'0_Pivot &amp; Table 1 &amp; Table 2'!$B$70:$B$765,0),MATCH(HHIdata_corr!L$1,'0_Pivot &amp; Table 1 &amp; Table 2'!$A$66:$AM$66,0))</f>
        <v>5215</v>
      </c>
      <c r="M115" s="27">
        <f>INDEX('0_Pivot &amp; Table 1 &amp; Table 2'!$A$70:$AM$765,MATCH($A115,'0_Pivot &amp; Table 1 &amp; Table 2'!$B$70:$B$765,0),MATCH(HHIdata_corr!M$1,'0_Pivot &amp; Table 1 &amp; Table 2'!$A$66:$AM$66,0))</f>
        <v>4109</v>
      </c>
      <c r="N115" s="27">
        <f>INDEX('0_Pivot &amp; Table 1 &amp; Table 2'!$A$70:$AM$765,MATCH($A115,'0_Pivot &amp; Table 1 &amp; Table 2'!$B$70:$B$765,0),MATCH(HHIdata_corr!N$1,'0_Pivot &amp; Table 1 &amp; Table 2'!$A$66:$AM$66,0))</f>
        <v>4472</v>
      </c>
      <c r="O115" s="28">
        <v>4459.6000000000004</v>
      </c>
      <c r="P115" s="29" t="s">
        <v>335</v>
      </c>
      <c r="Q115" s="29" t="s">
        <v>336</v>
      </c>
      <c r="R115" s="2">
        <f t="shared" si="5"/>
        <v>4507.5</v>
      </c>
      <c r="S115" s="2">
        <f t="shared" si="6"/>
        <v>4674.25</v>
      </c>
      <c r="T115" s="2" t="str">
        <f t="shared" si="7"/>
        <v/>
      </c>
      <c r="U115" s="2" t="e">
        <f>MATCH($Q115,'6.Indic_Percep'!$B$10:$B$141,0)</f>
        <v>#N/A</v>
      </c>
      <c r="V115" s="2">
        <f>MATCH($P115,'5.Indic_LM'!$A$10:$A$732,0)</f>
        <v>110</v>
      </c>
      <c r="W115" s="2" t="str">
        <f>IF(COUNT(INDEX('6.Indic_Percep'!$A$10:$AE$141,HHIdata_corr!$U115,MATCH(HHIdata_corr!W$3,'6.Indic_Percep'!$A$10:$AE$10,0)))=1,INDEX('6.Indic_Percep'!$A$10:$AE$141,HHIdata_corr!$U115,MATCH(HHIdata_corr!W$3,'6.Indic_Percep'!$A$10:$AE$10,0)),"")</f>
        <v/>
      </c>
      <c r="X115" s="2" t="str">
        <f>IF(COUNT(INDEX('6.Indic_Percep'!$A$10:$AE$141,HHIdata_corr!$U115,MATCH(HHIdata_corr!X$3,'6.Indic_Percep'!$A$10:$AE$10,0)))=1,INDEX('6.Indic_Percep'!$A$10:$AE$141,HHIdata_corr!$U115,MATCH(HHIdata_corr!X$3,'6.Indic_Percep'!$A$10:$AE$10,0)),"")</f>
        <v/>
      </c>
      <c r="Y115" s="2" t="str">
        <f>IF(COUNT(INDEX('6.Indic_Percep'!$A$10:$AE$141,HHIdata_corr!$U115,MATCH(HHIdata_corr!Y$3,'6.Indic_Percep'!$A$10:$AE$10,0)))=1,INDEX('6.Indic_Percep'!$A$10:$AE$141,HHIdata_corr!$U115,MATCH(HHIdata_corr!Y$3,'6.Indic_Percep'!$A$10:$AE$10,0)),"")</f>
        <v/>
      </c>
      <c r="Z115" s="2" t="str">
        <f>IF(COUNT(INDEX('6.Indic_Percep'!$A$10:$AH$141,HHIdata_corr!$U115,MATCH(HHIdata_corr!Z$3,'6.Indic_Percep'!$A$10:$AH$10,0)))=1,INDEX('6.Indic_Percep'!$A$10:$AH$141,HHIdata_corr!$U115,MATCH(HHIdata_corr!Z$3,'6.Indic_Percep'!$A$10:$AH$10,0)),"")</f>
        <v/>
      </c>
      <c r="AA115" s="2" t="str">
        <f>IF(COUNT(INDEX('6.Indic_Percep'!$A$10:$AH$141,HHIdata_corr!$U115,MATCH(HHIdata_corr!AA$3,'6.Indic_Percep'!$A$10:$AH$10,0)))=1,INDEX('6.Indic_Percep'!$A$10:$AH$141,HHIdata_corr!$U115,MATCH(HHIdata_corr!AA$3,'6.Indic_Percep'!$A$10:$AH$10,0)),"")</f>
        <v/>
      </c>
      <c r="AC115" s="30">
        <f>IF(COUNT(INDEX('5.Indic_LM'!$A$8:$AL$732,HHIdata_corr!$V115,MATCH(HHIdata_corr!AC$3,'5.Indic_LM'!$A$8:$AL$8,0)))=1,INDEX('5.Indic_LM'!$A$8:$AL$732,HHIdata_corr!$V115,MATCH(HHIdata_corr!AC$3,'5.Indic_LM'!$A$8:$AL$8,0))/100,"")</f>
        <v>2.2248923439188429E-2</v>
      </c>
      <c r="AD115" s="30">
        <f>IF(COUNT(INDEX('5.Indic_LM'!$A$8:$AL$732,HHIdata_corr!$V115,MATCH(HHIdata_corr!AD$3,'5.Indic_LM'!$A$8:$AL$8,0)))=1,INDEX('5.Indic_LM'!$A$8:$AL$732,HHIdata_corr!$V115,MATCH(HHIdata_corr!AD$3,'5.Indic_LM'!$A$8:$AL$8,0))/100,"")</f>
        <v>0.59534151573310967</v>
      </c>
      <c r="AE115" s="2">
        <f t="shared" si="8"/>
        <v>1</v>
      </c>
      <c r="AF115" s="2">
        <f t="shared" si="9"/>
        <v>1</v>
      </c>
    </row>
    <row r="116" spans="1:32" x14ac:dyDescent="0.2">
      <c r="A116" s="25" t="s">
        <v>338</v>
      </c>
      <c r="B116" s="26" t="s">
        <v>339</v>
      </c>
      <c r="C116" s="26" t="s">
        <v>168</v>
      </c>
      <c r="D116" s="26">
        <v>217470</v>
      </c>
      <c r="E116" s="26" t="s">
        <v>340</v>
      </c>
      <c r="F116" s="26">
        <v>115538</v>
      </c>
      <c r="G116" s="27">
        <f>INDEX('0_Pivot &amp; Table 1 &amp; Table 2'!$A$70:$AM$765,MATCH($A116,'0_Pivot &amp; Table 1 &amp; Table 2'!$B$70:$B$765,0),MATCH(HHIdata_corr!G$1,'0_Pivot &amp; Table 1 &amp; Table 2'!$A$66:$AM$66,0))</f>
        <v>2723</v>
      </c>
      <c r="H116" s="27">
        <f>INDEX('0_Pivot &amp; Table 1 &amp; Table 2'!$A$70:$AM$765,MATCH($A116,'0_Pivot &amp; Table 1 &amp; Table 2'!$B$70:$B$765,0),MATCH(HHIdata_corr!H$1,'0_Pivot &amp; Table 1 &amp; Table 2'!$A$66:$AM$66,0))</f>
        <v>2873</v>
      </c>
      <c r="I116" s="27">
        <f>INDEX('0_Pivot &amp; Table 1 &amp; Table 2'!$A$70:$AM$765,MATCH($A116,'0_Pivot &amp; Table 1 &amp; Table 2'!$B$70:$B$765,0),MATCH(HHIdata_corr!I$1,'0_Pivot &amp; Table 1 &amp; Table 2'!$A$66:$AM$66,0))</f>
        <v>3408</v>
      </c>
      <c r="J116" s="27">
        <f>INDEX('0_Pivot &amp; Table 1 &amp; Table 2'!$A$70:$AM$765,MATCH($A116,'0_Pivot &amp; Table 1 &amp; Table 2'!$B$70:$B$765,0),MATCH(HHIdata_corr!J$1,'0_Pivot &amp; Table 1 &amp; Table 2'!$A$66:$AM$66,0))</f>
        <v>3740</v>
      </c>
      <c r="K116" s="27">
        <f>INDEX('0_Pivot &amp; Table 1 &amp; Table 2'!$A$70:$AM$765,MATCH($A116,'0_Pivot &amp; Table 1 &amp; Table 2'!$B$70:$B$765,0),MATCH(HHIdata_corr!K$1,'0_Pivot &amp; Table 1 &amp; Table 2'!$A$66:$AM$66,0))</f>
        <v>3994</v>
      </c>
      <c r="L116" s="27">
        <f>INDEX('0_Pivot &amp; Table 1 &amp; Table 2'!$A$70:$AM$765,MATCH($A116,'0_Pivot &amp; Table 1 &amp; Table 2'!$B$70:$B$765,0),MATCH(HHIdata_corr!L$1,'0_Pivot &amp; Table 1 &amp; Table 2'!$A$66:$AM$66,0))</f>
        <v>4403</v>
      </c>
      <c r="M116" s="27">
        <f>INDEX('0_Pivot &amp; Table 1 &amp; Table 2'!$A$70:$AM$765,MATCH($A116,'0_Pivot &amp; Table 1 &amp; Table 2'!$B$70:$B$765,0),MATCH(HHIdata_corr!M$1,'0_Pivot &amp; Table 1 &amp; Table 2'!$A$66:$AM$66,0))</f>
        <v>2966</v>
      </c>
      <c r="N116" s="27">
        <f>INDEX('0_Pivot &amp; Table 1 &amp; Table 2'!$A$70:$AM$765,MATCH($A116,'0_Pivot &amp; Table 1 &amp; Table 2'!$B$70:$B$765,0),MATCH(HHIdata_corr!N$1,'0_Pivot &amp; Table 1 &amp; Table 2'!$A$66:$AM$66,0))</f>
        <v>3151</v>
      </c>
      <c r="O116" s="28">
        <v>3223.6</v>
      </c>
      <c r="P116" s="29" t="s">
        <v>338</v>
      </c>
      <c r="Q116" s="29" t="s">
        <v>339</v>
      </c>
      <c r="R116" s="2">
        <f t="shared" si="5"/>
        <v>3186</v>
      </c>
      <c r="S116" s="2">
        <f t="shared" si="6"/>
        <v>3503.75</v>
      </c>
      <c r="T116" s="2" t="str">
        <f t="shared" si="7"/>
        <v/>
      </c>
      <c r="U116" s="2" t="e">
        <f>MATCH($Q116,'6.Indic_Percep'!$B$10:$B$141,0)</f>
        <v>#N/A</v>
      </c>
      <c r="V116" s="2">
        <f>MATCH($P116,'5.Indic_LM'!$A$10:$A$732,0)</f>
        <v>111</v>
      </c>
      <c r="W116" s="2" t="str">
        <f>IF(COUNT(INDEX('6.Indic_Percep'!$A$10:$AE$141,HHIdata_corr!$U116,MATCH(HHIdata_corr!W$3,'6.Indic_Percep'!$A$10:$AE$10,0)))=1,INDEX('6.Indic_Percep'!$A$10:$AE$141,HHIdata_corr!$U116,MATCH(HHIdata_corr!W$3,'6.Indic_Percep'!$A$10:$AE$10,0)),"")</f>
        <v/>
      </c>
      <c r="X116" s="2" t="str">
        <f>IF(COUNT(INDEX('6.Indic_Percep'!$A$10:$AE$141,HHIdata_corr!$U116,MATCH(HHIdata_corr!X$3,'6.Indic_Percep'!$A$10:$AE$10,0)))=1,INDEX('6.Indic_Percep'!$A$10:$AE$141,HHIdata_corr!$U116,MATCH(HHIdata_corr!X$3,'6.Indic_Percep'!$A$10:$AE$10,0)),"")</f>
        <v/>
      </c>
      <c r="Y116" s="2" t="str">
        <f>IF(COUNT(INDEX('6.Indic_Percep'!$A$10:$AE$141,HHIdata_corr!$U116,MATCH(HHIdata_corr!Y$3,'6.Indic_Percep'!$A$10:$AE$10,0)))=1,INDEX('6.Indic_Percep'!$A$10:$AE$141,HHIdata_corr!$U116,MATCH(HHIdata_corr!Y$3,'6.Indic_Percep'!$A$10:$AE$10,0)),"")</f>
        <v/>
      </c>
      <c r="Z116" s="2" t="str">
        <f>IF(COUNT(INDEX('6.Indic_Percep'!$A$10:$AH$141,HHIdata_corr!$U116,MATCH(HHIdata_corr!Z$3,'6.Indic_Percep'!$A$10:$AH$10,0)))=1,INDEX('6.Indic_Percep'!$A$10:$AH$141,HHIdata_corr!$U116,MATCH(HHIdata_corr!Z$3,'6.Indic_Percep'!$A$10:$AH$10,0)),"")</f>
        <v/>
      </c>
      <c r="AA116" s="2" t="str">
        <f>IF(COUNT(INDEX('6.Indic_Percep'!$A$10:$AH$141,HHIdata_corr!$U116,MATCH(HHIdata_corr!AA$3,'6.Indic_Percep'!$A$10:$AH$10,0)))=1,INDEX('6.Indic_Percep'!$A$10:$AH$141,HHIdata_corr!$U116,MATCH(HHIdata_corr!AA$3,'6.Indic_Percep'!$A$10:$AH$10,0)),"")</f>
        <v/>
      </c>
      <c r="AC116" s="30">
        <f>IF(COUNT(INDEX('5.Indic_LM'!$A$8:$AL$732,HHIdata_corr!$V116,MATCH(HHIdata_corr!AC$3,'5.Indic_LM'!$A$8:$AL$8,0)))=1,INDEX('5.Indic_LM'!$A$8:$AL$732,HHIdata_corr!$V116,MATCH(HHIdata_corr!AC$3,'5.Indic_LM'!$A$8:$AL$8,0))/100,"")</f>
        <v>1.98139812519415E-2</v>
      </c>
      <c r="AD116" s="30">
        <f>IF(COUNT(INDEX('5.Indic_LM'!$A$8:$AL$732,HHIdata_corr!$V116,MATCH(HHIdata_corr!AD$3,'5.Indic_LM'!$A$8:$AL$8,0)))=1,INDEX('5.Indic_LM'!$A$8:$AL$732,HHIdata_corr!$V116,MATCH(HHIdata_corr!AD$3,'5.Indic_LM'!$A$8:$AL$8,0))/100,"")</f>
        <v>0.55148291173550501</v>
      </c>
      <c r="AE116" s="2">
        <f t="shared" si="8"/>
        <v>1</v>
      </c>
      <c r="AF116" s="2">
        <f t="shared" si="9"/>
        <v>1</v>
      </c>
    </row>
    <row r="117" spans="1:32" x14ac:dyDescent="0.2">
      <c r="A117" s="25" t="s">
        <v>341</v>
      </c>
      <c r="B117" s="26" t="s">
        <v>342</v>
      </c>
      <c r="C117" s="26" t="s">
        <v>168</v>
      </c>
      <c r="D117" s="26">
        <v>430953</v>
      </c>
      <c r="E117" s="26" t="s">
        <v>343</v>
      </c>
      <c r="F117" s="26">
        <v>236015</v>
      </c>
      <c r="G117" s="27">
        <f>INDEX('0_Pivot &amp; Table 1 &amp; Table 2'!$A$70:$AM$765,MATCH($A117,'0_Pivot &amp; Table 1 &amp; Table 2'!$B$70:$B$765,0),MATCH(HHIdata_corr!G$1,'0_Pivot &amp; Table 1 &amp; Table 2'!$A$66:$AM$66,0))</f>
        <v>2711</v>
      </c>
      <c r="H117" s="27">
        <f>INDEX('0_Pivot &amp; Table 1 &amp; Table 2'!$A$70:$AM$765,MATCH($A117,'0_Pivot &amp; Table 1 &amp; Table 2'!$B$70:$B$765,0),MATCH(HHIdata_corr!H$1,'0_Pivot &amp; Table 1 &amp; Table 2'!$A$66:$AM$66,0))</f>
        <v>2774</v>
      </c>
      <c r="I117" s="27">
        <f>INDEX('0_Pivot &amp; Table 1 &amp; Table 2'!$A$70:$AM$765,MATCH($A117,'0_Pivot &amp; Table 1 &amp; Table 2'!$B$70:$B$765,0),MATCH(HHIdata_corr!I$1,'0_Pivot &amp; Table 1 &amp; Table 2'!$A$66:$AM$66,0))</f>
        <v>2850</v>
      </c>
      <c r="J117" s="27">
        <f>INDEX('0_Pivot &amp; Table 1 &amp; Table 2'!$A$70:$AM$765,MATCH($A117,'0_Pivot &amp; Table 1 &amp; Table 2'!$B$70:$B$765,0),MATCH(HHIdata_corr!J$1,'0_Pivot &amp; Table 1 &amp; Table 2'!$A$66:$AM$66,0))</f>
        <v>3221</v>
      </c>
      <c r="K117" s="27">
        <f>INDEX('0_Pivot &amp; Table 1 &amp; Table 2'!$A$70:$AM$765,MATCH($A117,'0_Pivot &amp; Table 1 &amp; Table 2'!$B$70:$B$765,0),MATCH(HHIdata_corr!K$1,'0_Pivot &amp; Table 1 &amp; Table 2'!$A$66:$AM$66,0))</f>
        <v>3244</v>
      </c>
      <c r="L117" s="27">
        <f>INDEX('0_Pivot &amp; Table 1 &amp; Table 2'!$A$70:$AM$765,MATCH($A117,'0_Pivot &amp; Table 1 &amp; Table 2'!$B$70:$B$765,0),MATCH(HHIdata_corr!L$1,'0_Pivot &amp; Table 1 &amp; Table 2'!$A$66:$AM$66,0))</f>
        <v>3725</v>
      </c>
      <c r="M117" s="27">
        <f>INDEX('0_Pivot &amp; Table 1 &amp; Table 2'!$A$70:$AM$765,MATCH($A117,'0_Pivot &amp; Table 1 &amp; Table 2'!$B$70:$B$765,0),MATCH(HHIdata_corr!M$1,'0_Pivot &amp; Table 1 &amp; Table 2'!$A$66:$AM$66,0))</f>
        <v>2799</v>
      </c>
      <c r="N117" s="27">
        <f>INDEX('0_Pivot &amp; Table 1 &amp; Table 2'!$A$70:$AM$765,MATCH($A117,'0_Pivot &amp; Table 1 &amp; Table 2'!$B$70:$B$765,0),MATCH(HHIdata_corr!N$1,'0_Pivot &amp; Table 1 &amp; Table 2'!$A$66:$AM$66,0))</f>
        <v>2758</v>
      </c>
      <c r="O117" s="28">
        <v>2895.5</v>
      </c>
      <c r="P117" s="29" t="s">
        <v>341</v>
      </c>
      <c r="Q117" s="29" t="s">
        <v>342</v>
      </c>
      <c r="R117" s="2">
        <f t="shared" si="5"/>
        <v>2889</v>
      </c>
      <c r="S117" s="2">
        <f t="shared" si="6"/>
        <v>3022.25</v>
      </c>
      <c r="T117" s="2" t="str">
        <f t="shared" si="7"/>
        <v/>
      </c>
      <c r="U117" s="2" t="e">
        <f>MATCH($Q117,'6.Indic_Percep'!$B$10:$B$141,0)</f>
        <v>#N/A</v>
      </c>
      <c r="V117" s="2">
        <f>MATCH($P117,'5.Indic_LM'!$A$10:$A$732,0)</f>
        <v>112</v>
      </c>
      <c r="W117" s="2" t="str">
        <f>IF(COUNT(INDEX('6.Indic_Percep'!$A$10:$AE$141,HHIdata_corr!$U117,MATCH(HHIdata_corr!W$3,'6.Indic_Percep'!$A$10:$AE$10,0)))=1,INDEX('6.Indic_Percep'!$A$10:$AE$141,HHIdata_corr!$U117,MATCH(HHIdata_corr!W$3,'6.Indic_Percep'!$A$10:$AE$10,0)),"")</f>
        <v/>
      </c>
      <c r="X117" s="2" t="str">
        <f>IF(COUNT(INDEX('6.Indic_Percep'!$A$10:$AE$141,HHIdata_corr!$U117,MATCH(HHIdata_corr!X$3,'6.Indic_Percep'!$A$10:$AE$10,0)))=1,INDEX('6.Indic_Percep'!$A$10:$AE$141,HHIdata_corr!$U117,MATCH(HHIdata_corr!X$3,'6.Indic_Percep'!$A$10:$AE$10,0)),"")</f>
        <v/>
      </c>
      <c r="Y117" s="2" t="str">
        <f>IF(COUNT(INDEX('6.Indic_Percep'!$A$10:$AE$141,HHIdata_corr!$U117,MATCH(HHIdata_corr!Y$3,'6.Indic_Percep'!$A$10:$AE$10,0)))=1,INDEX('6.Indic_Percep'!$A$10:$AE$141,HHIdata_corr!$U117,MATCH(HHIdata_corr!Y$3,'6.Indic_Percep'!$A$10:$AE$10,0)),"")</f>
        <v/>
      </c>
      <c r="Z117" s="2" t="str">
        <f>IF(COUNT(INDEX('6.Indic_Percep'!$A$10:$AH$141,HHIdata_corr!$U117,MATCH(HHIdata_corr!Z$3,'6.Indic_Percep'!$A$10:$AH$10,0)))=1,INDEX('6.Indic_Percep'!$A$10:$AH$141,HHIdata_corr!$U117,MATCH(HHIdata_corr!Z$3,'6.Indic_Percep'!$A$10:$AH$10,0)),"")</f>
        <v/>
      </c>
      <c r="AA117" s="2" t="str">
        <f>IF(COUNT(INDEX('6.Indic_Percep'!$A$10:$AH$141,HHIdata_corr!$U117,MATCH(HHIdata_corr!AA$3,'6.Indic_Percep'!$A$10:$AH$10,0)))=1,INDEX('6.Indic_Percep'!$A$10:$AH$141,HHIdata_corr!$U117,MATCH(HHIdata_corr!AA$3,'6.Indic_Percep'!$A$10:$AH$10,0)),"")</f>
        <v/>
      </c>
      <c r="AC117" s="30">
        <f>IF(COUNT(INDEX('5.Indic_LM'!$A$8:$AL$732,HHIdata_corr!$V117,MATCH(HHIdata_corr!AC$3,'5.Indic_LM'!$A$8:$AL$8,0)))=1,INDEX('5.Indic_LM'!$A$8:$AL$732,HHIdata_corr!$V117,MATCH(HHIdata_corr!AC$3,'5.Indic_LM'!$A$8:$AL$8,0))/100,"")</f>
        <v>5.4253200842656099E-2</v>
      </c>
      <c r="AD117" s="30">
        <f>IF(COUNT(INDEX('5.Indic_LM'!$A$8:$AL$732,HHIdata_corr!$V117,MATCH(HHIdata_corr!AD$3,'5.Indic_LM'!$A$8:$AL$8,0)))=1,INDEX('5.Indic_LM'!$A$8:$AL$732,HHIdata_corr!$V117,MATCH(HHIdata_corr!AD$3,'5.Indic_LM'!$A$8:$AL$8,0))/100,"")</f>
        <v>0.48962176669199764</v>
      </c>
      <c r="AE117" s="2">
        <f t="shared" si="8"/>
        <v>1</v>
      </c>
      <c r="AF117" s="2">
        <f t="shared" si="9"/>
        <v>1</v>
      </c>
    </row>
    <row r="118" spans="1:32" x14ac:dyDescent="0.2">
      <c r="A118" s="25" t="s">
        <v>344</v>
      </c>
      <c r="B118" s="26" t="s">
        <v>345</v>
      </c>
      <c r="C118" s="26" t="s">
        <v>168</v>
      </c>
      <c r="D118" s="26">
        <v>252725</v>
      </c>
      <c r="E118" s="26" t="s">
        <v>346</v>
      </c>
      <c r="F118" s="26">
        <v>116997</v>
      </c>
      <c r="G118" s="27">
        <f>INDEX('0_Pivot &amp; Table 1 &amp; Table 2'!$A$70:$AM$765,MATCH($A118,'0_Pivot &amp; Table 1 &amp; Table 2'!$B$70:$B$765,0),MATCH(HHIdata_corr!G$1,'0_Pivot &amp; Table 1 &amp; Table 2'!$A$66:$AM$66,0))</f>
        <v>3382</v>
      </c>
      <c r="H118" s="27">
        <f>INDEX('0_Pivot &amp; Table 1 &amp; Table 2'!$A$70:$AM$765,MATCH($A118,'0_Pivot &amp; Table 1 &amp; Table 2'!$B$70:$B$765,0),MATCH(HHIdata_corr!H$1,'0_Pivot &amp; Table 1 &amp; Table 2'!$A$66:$AM$66,0))</f>
        <v>3318</v>
      </c>
      <c r="I118" s="27">
        <f>INDEX('0_Pivot &amp; Table 1 &amp; Table 2'!$A$70:$AM$765,MATCH($A118,'0_Pivot &amp; Table 1 &amp; Table 2'!$B$70:$B$765,0),MATCH(HHIdata_corr!I$1,'0_Pivot &amp; Table 1 &amp; Table 2'!$A$66:$AM$66,0))</f>
        <v>3788</v>
      </c>
      <c r="J118" s="27">
        <f>INDEX('0_Pivot &amp; Table 1 &amp; Table 2'!$A$70:$AM$765,MATCH($A118,'0_Pivot &amp; Table 1 &amp; Table 2'!$B$70:$B$765,0),MATCH(HHIdata_corr!J$1,'0_Pivot &amp; Table 1 &amp; Table 2'!$A$66:$AM$66,0))</f>
        <v>3708</v>
      </c>
      <c r="K118" s="27">
        <f>INDEX('0_Pivot &amp; Table 1 &amp; Table 2'!$A$70:$AM$765,MATCH($A118,'0_Pivot &amp; Table 1 &amp; Table 2'!$B$70:$B$765,0),MATCH(HHIdata_corr!K$1,'0_Pivot &amp; Table 1 &amp; Table 2'!$A$66:$AM$66,0))</f>
        <v>3840</v>
      </c>
      <c r="L118" s="27">
        <f>INDEX('0_Pivot &amp; Table 1 &amp; Table 2'!$A$70:$AM$765,MATCH($A118,'0_Pivot &amp; Table 1 &amp; Table 2'!$B$70:$B$765,0),MATCH(HHIdata_corr!L$1,'0_Pivot &amp; Table 1 &amp; Table 2'!$A$66:$AM$66,0))</f>
        <v>4635</v>
      </c>
      <c r="M118" s="27">
        <f>INDEX('0_Pivot &amp; Table 1 &amp; Table 2'!$A$70:$AM$765,MATCH($A118,'0_Pivot &amp; Table 1 &amp; Table 2'!$B$70:$B$765,0),MATCH(HHIdata_corr!M$1,'0_Pivot &amp; Table 1 &amp; Table 2'!$A$66:$AM$66,0))</f>
        <v>3412</v>
      </c>
      <c r="N118" s="27">
        <f>INDEX('0_Pivot &amp; Table 1 &amp; Table 2'!$A$70:$AM$765,MATCH($A118,'0_Pivot &amp; Table 1 &amp; Table 2'!$B$70:$B$765,0),MATCH(HHIdata_corr!N$1,'0_Pivot &amp; Table 1 &amp; Table 2'!$A$66:$AM$66,0))</f>
        <v>3531</v>
      </c>
      <c r="O118" s="28">
        <v>3602.9</v>
      </c>
      <c r="P118" s="29" t="s">
        <v>344</v>
      </c>
      <c r="Q118" s="29" t="s">
        <v>345</v>
      </c>
      <c r="R118" s="2">
        <f t="shared" si="5"/>
        <v>3549</v>
      </c>
      <c r="S118" s="2">
        <f t="shared" si="6"/>
        <v>3663.5</v>
      </c>
      <c r="T118" s="2" t="str">
        <f t="shared" si="7"/>
        <v/>
      </c>
      <c r="U118" s="2" t="e">
        <f>MATCH($Q118,'6.Indic_Percep'!$B$10:$B$141,0)</f>
        <v>#N/A</v>
      </c>
      <c r="V118" s="2">
        <f>MATCH($P118,'5.Indic_LM'!$A$10:$A$732,0)</f>
        <v>113</v>
      </c>
      <c r="W118" s="2" t="str">
        <f>IF(COUNT(INDEX('6.Indic_Percep'!$A$10:$AE$141,HHIdata_corr!$U118,MATCH(HHIdata_corr!W$3,'6.Indic_Percep'!$A$10:$AE$10,0)))=1,INDEX('6.Indic_Percep'!$A$10:$AE$141,HHIdata_corr!$U118,MATCH(HHIdata_corr!W$3,'6.Indic_Percep'!$A$10:$AE$10,0)),"")</f>
        <v/>
      </c>
      <c r="X118" s="2" t="str">
        <f>IF(COUNT(INDEX('6.Indic_Percep'!$A$10:$AE$141,HHIdata_corr!$U118,MATCH(HHIdata_corr!X$3,'6.Indic_Percep'!$A$10:$AE$10,0)))=1,INDEX('6.Indic_Percep'!$A$10:$AE$141,HHIdata_corr!$U118,MATCH(HHIdata_corr!X$3,'6.Indic_Percep'!$A$10:$AE$10,0)),"")</f>
        <v/>
      </c>
      <c r="Y118" s="2" t="str">
        <f>IF(COUNT(INDEX('6.Indic_Percep'!$A$10:$AE$141,HHIdata_corr!$U118,MATCH(HHIdata_corr!Y$3,'6.Indic_Percep'!$A$10:$AE$10,0)))=1,INDEX('6.Indic_Percep'!$A$10:$AE$141,HHIdata_corr!$U118,MATCH(HHIdata_corr!Y$3,'6.Indic_Percep'!$A$10:$AE$10,0)),"")</f>
        <v/>
      </c>
      <c r="Z118" s="2" t="str">
        <f>IF(COUNT(INDEX('6.Indic_Percep'!$A$10:$AH$141,HHIdata_corr!$U118,MATCH(HHIdata_corr!Z$3,'6.Indic_Percep'!$A$10:$AH$10,0)))=1,INDEX('6.Indic_Percep'!$A$10:$AH$141,HHIdata_corr!$U118,MATCH(HHIdata_corr!Z$3,'6.Indic_Percep'!$A$10:$AH$10,0)),"")</f>
        <v/>
      </c>
      <c r="AA118" s="2" t="str">
        <f>IF(COUNT(INDEX('6.Indic_Percep'!$A$10:$AH$141,HHIdata_corr!$U118,MATCH(HHIdata_corr!AA$3,'6.Indic_Percep'!$A$10:$AH$10,0)))=1,INDEX('6.Indic_Percep'!$A$10:$AH$141,HHIdata_corr!$U118,MATCH(HHIdata_corr!AA$3,'6.Indic_Percep'!$A$10:$AH$10,0)),"")</f>
        <v/>
      </c>
      <c r="AC118" s="30">
        <f>IF(COUNT(INDEX('5.Indic_LM'!$A$8:$AL$732,HHIdata_corr!$V118,MATCH(HHIdata_corr!AC$3,'5.Indic_LM'!$A$8:$AL$8,0)))=1,INDEX('5.Indic_LM'!$A$8:$AL$732,HHIdata_corr!$V118,MATCH(HHIdata_corr!AC$3,'5.Indic_LM'!$A$8:$AL$8,0))/100,"")</f>
        <v>1.8193148574494972E-2</v>
      </c>
      <c r="AD118" s="30">
        <f>IF(COUNT(INDEX('5.Indic_LM'!$A$8:$AL$732,HHIdata_corr!$V118,MATCH(HHIdata_corr!AD$3,'5.Indic_LM'!$A$8:$AL$8,0)))=1,INDEX('5.Indic_LM'!$A$8:$AL$732,HHIdata_corr!$V118,MATCH(HHIdata_corr!AD$3,'5.Indic_LM'!$A$8:$AL$8,0))/100,"")</f>
        <v>0.57937786702210525</v>
      </c>
      <c r="AE118" s="2">
        <f t="shared" si="8"/>
        <v>1</v>
      </c>
      <c r="AF118" s="2">
        <f t="shared" si="9"/>
        <v>1</v>
      </c>
    </row>
    <row r="119" spans="1:32" x14ac:dyDescent="0.2">
      <c r="A119" s="25" t="s">
        <v>347</v>
      </c>
      <c r="B119" s="26" t="s">
        <v>348</v>
      </c>
      <c r="C119" s="26" t="s">
        <v>168</v>
      </c>
      <c r="D119" s="26">
        <v>272106</v>
      </c>
      <c r="E119" s="26" t="s">
        <v>349</v>
      </c>
      <c r="F119" s="26">
        <v>141822</v>
      </c>
      <c r="G119" s="27">
        <f>INDEX('0_Pivot &amp; Table 1 &amp; Table 2'!$A$70:$AM$765,MATCH($A119,'0_Pivot &amp; Table 1 &amp; Table 2'!$B$70:$B$765,0),MATCH(HHIdata_corr!G$1,'0_Pivot &amp; Table 1 &amp; Table 2'!$A$66:$AM$66,0))</f>
        <v>2923</v>
      </c>
      <c r="H119" s="27">
        <f>INDEX('0_Pivot &amp; Table 1 &amp; Table 2'!$A$70:$AM$765,MATCH($A119,'0_Pivot &amp; Table 1 &amp; Table 2'!$B$70:$B$765,0),MATCH(HHIdata_corr!H$1,'0_Pivot &amp; Table 1 &amp; Table 2'!$A$66:$AM$66,0))</f>
        <v>3346</v>
      </c>
      <c r="I119" s="27">
        <f>INDEX('0_Pivot &amp; Table 1 &amp; Table 2'!$A$70:$AM$765,MATCH($A119,'0_Pivot &amp; Table 1 &amp; Table 2'!$B$70:$B$765,0),MATCH(HHIdata_corr!I$1,'0_Pivot &amp; Table 1 &amp; Table 2'!$A$66:$AM$66,0))</f>
        <v>3156</v>
      </c>
      <c r="J119" s="27">
        <f>INDEX('0_Pivot &amp; Table 1 &amp; Table 2'!$A$70:$AM$765,MATCH($A119,'0_Pivot &amp; Table 1 &amp; Table 2'!$B$70:$B$765,0),MATCH(HHIdata_corr!J$1,'0_Pivot &amp; Table 1 &amp; Table 2'!$A$66:$AM$66,0))</f>
        <v>3915</v>
      </c>
      <c r="K119" s="27">
        <f>INDEX('0_Pivot &amp; Table 1 &amp; Table 2'!$A$70:$AM$765,MATCH($A119,'0_Pivot &amp; Table 1 &amp; Table 2'!$B$70:$B$765,0),MATCH(HHIdata_corr!K$1,'0_Pivot &amp; Table 1 &amp; Table 2'!$A$66:$AM$66,0))</f>
        <v>4282</v>
      </c>
      <c r="L119" s="27">
        <f>INDEX('0_Pivot &amp; Table 1 &amp; Table 2'!$A$70:$AM$765,MATCH($A119,'0_Pivot &amp; Table 1 &amp; Table 2'!$B$70:$B$765,0),MATCH(HHIdata_corr!L$1,'0_Pivot &amp; Table 1 &amp; Table 2'!$A$66:$AM$66,0))</f>
        <v>4157</v>
      </c>
      <c r="M119" s="27">
        <f>INDEX('0_Pivot &amp; Table 1 &amp; Table 2'!$A$70:$AM$765,MATCH($A119,'0_Pivot &amp; Table 1 &amp; Table 2'!$B$70:$B$765,0),MATCH(HHIdata_corr!M$1,'0_Pivot &amp; Table 1 &amp; Table 2'!$A$66:$AM$66,0))</f>
        <v>2825</v>
      </c>
      <c r="N119" s="27">
        <f>INDEX('0_Pivot &amp; Table 1 &amp; Table 2'!$A$70:$AM$765,MATCH($A119,'0_Pivot &amp; Table 1 &amp; Table 2'!$B$70:$B$765,0),MATCH(HHIdata_corr!N$1,'0_Pivot &amp; Table 1 &amp; Table 2'!$A$66:$AM$66,0))</f>
        <v>2800</v>
      </c>
      <c r="O119" s="28">
        <v>3264.2</v>
      </c>
      <c r="P119" s="29" t="s">
        <v>347</v>
      </c>
      <c r="Q119" s="29" t="s">
        <v>348</v>
      </c>
      <c r="R119" s="2">
        <f t="shared" si="5"/>
        <v>3335</v>
      </c>
      <c r="S119" s="2">
        <f t="shared" si="6"/>
        <v>3674.75</v>
      </c>
      <c r="T119" s="2" t="str">
        <f t="shared" si="7"/>
        <v/>
      </c>
      <c r="U119" s="2" t="e">
        <f>MATCH($Q119,'6.Indic_Percep'!$B$10:$B$141,0)</f>
        <v>#N/A</v>
      </c>
      <c r="V119" s="2">
        <f>MATCH($P119,'5.Indic_LM'!$A$10:$A$732,0)</f>
        <v>114</v>
      </c>
      <c r="W119" s="2" t="str">
        <f>IF(COUNT(INDEX('6.Indic_Percep'!$A$10:$AE$141,HHIdata_corr!$U119,MATCH(HHIdata_corr!W$3,'6.Indic_Percep'!$A$10:$AE$10,0)))=1,INDEX('6.Indic_Percep'!$A$10:$AE$141,HHIdata_corr!$U119,MATCH(HHIdata_corr!W$3,'6.Indic_Percep'!$A$10:$AE$10,0)),"")</f>
        <v/>
      </c>
      <c r="X119" s="2" t="str">
        <f>IF(COUNT(INDEX('6.Indic_Percep'!$A$10:$AE$141,HHIdata_corr!$U119,MATCH(HHIdata_corr!X$3,'6.Indic_Percep'!$A$10:$AE$10,0)))=1,INDEX('6.Indic_Percep'!$A$10:$AE$141,HHIdata_corr!$U119,MATCH(HHIdata_corr!X$3,'6.Indic_Percep'!$A$10:$AE$10,0)),"")</f>
        <v/>
      </c>
      <c r="Y119" s="2" t="str">
        <f>IF(COUNT(INDEX('6.Indic_Percep'!$A$10:$AE$141,HHIdata_corr!$U119,MATCH(HHIdata_corr!Y$3,'6.Indic_Percep'!$A$10:$AE$10,0)))=1,INDEX('6.Indic_Percep'!$A$10:$AE$141,HHIdata_corr!$U119,MATCH(HHIdata_corr!Y$3,'6.Indic_Percep'!$A$10:$AE$10,0)),"")</f>
        <v/>
      </c>
      <c r="Z119" s="2" t="str">
        <f>IF(COUNT(INDEX('6.Indic_Percep'!$A$10:$AH$141,HHIdata_corr!$U119,MATCH(HHIdata_corr!Z$3,'6.Indic_Percep'!$A$10:$AH$10,0)))=1,INDEX('6.Indic_Percep'!$A$10:$AH$141,HHIdata_corr!$U119,MATCH(HHIdata_corr!Z$3,'6.Indic_Percep'!$A$10:$AH$10,0)),"")</f>
        <v/>
      </c>
      <c r="AA119" s="2" t="str">
        <f>IF(COUNT(INDEX('6.Indic_Percep'!$A$10:$AH$141,HHIdata_corr!$U119,MATCH(HHIdata_corr!AA$3,'6.Indic_Percep'!$A$10:$AH$10,0)))=1,INDEX('6.Indic_Percep'!$A$10:$AH$141,HHIdata_corr!$U119,MATCH(HHIdata_corr!AA$3,'6.Indic_Percep'!$A$10:$AH$10,0)),"")</f>
        <v/>
      </c>
      <c r="AC119" s="30">
        <f>IF(COUNT(INDEX('5.Indic_LM'!$A$8:$AL$732,HHIdata_corr!$V119,MATCH(HHIdata_corr!AC$3,'5.Indic_LM'!$A$8:$AL$8,0)))=1,INDEX('5.Indic_LM'!$A$8:$AL$732,HHIdata_corr!$V119,MATCH(HHIdata_corr!AC$3,'5.Indic_LM'!$A$8:$AL$8,0))/100,"")</f>
        <v>2.2536703175645614E-2</v>
      </c>
      <c r="AD119" s="30">
        <f>IF(COUNT(INDEX('5.Indic_LM'!$A$8:$AL$732,HHIdata_corr!$V119,MATCH(HHIdata_corr!AD$3,'5.Indic_LM'!$A$8:$AL$8,0)))=1,INDEX('5.Indic_LM'!$A$8:$AL$732,HHIdata_corr!$V119,MATCH(HHIdata_corr!AD$3,'5.Indic_LM'!$A$8:$AL$8,0))/100,"")</f>
        <v>0.60666207656293036</v>
      </c>
      <c r="AE119" s="2">
        <f t="shared" si="8"/>
        <v>1</v>
      </c>
      <c r="AF119" s="2">
        <f t="shared" si="9"/>
        <v>1</v>
      </c>
    </row>
    <row r="120" spans="1:32" x14ac:dyDescent="0.2">
      <c r="A120" s="25" t="s">
        <v>350</v>
      </c>
      <c r="B120" s="26" t="s">
        <v>351</v>
      </c>
      <c r="C120" s="26" t="s">
        <v>168</v>
      </c>
      <c r="D120" s="26">
        <v>235623</v>
      </c>
      <c r="E120" s="26" t="s">
        <v>352</v>
      </c>
      <c r="F120" s="26">
        <v>107214</v>
      </c>
      <c r="G120" s="27">
        <f>INDEX('0_Pivot &amp; Table 1 &amp; Table 2'!$A$70:$AM$765,MATCH($A120,'0_Pivot &amp; Table 1 &amp; Table 2'!$B$70:$B$765,0),MATCH(HHIdata_corr!G$1,'0_Pivot &amp; Table 1 &amp; Table 2'!$A$66:$AM$66,0))</f>
        <v>4215</v>
      </c>
      <c r="H120" s="27">
        <f>INDEX('0_Pivot &amp; Table 1 &amp; Table 2'!$A$70:$AM$765,MATCH($A120,'0_Pivot &amp; Table 1 &amp; Table 2'!$B$70:$B$765,0),MATCH(HHIdata_corr!H$1,'0_Pivot &amp; Table 1 &amp; Table 2'!$A$66:$AM$66,0))</f>
        <v>4194</v>
      </c>
      <c r="I120" s="27">
        <f>INDEX('0_Pivot &amp; Table 1 &amp; Table 2'!$A$70:$AM$765,MATCH($A120,'0_Pivot &amp; Table 1 &amp; Table 2'!$B$70:$B$765,0),MATCH(HHIdata_corr!I$1,'0_Pivot &amp; Table 1 &amp; Table 2'!$A$66:$AM$66,0))</f>
        <v>4624</v>
      </c>
      <c r="J120" s="27">
        <f>INDEX('0_Pivot &amp; Table 1 &amp; Table 2'!$A$70:$AM$765,MATCH($A120,'0_Pivot &amp; Table 1 &amp; Table 2'!$B$70:$B$765,0),MATCH(HHIdata_corr!J$1,'0_Pivot &amp; Table 1 &amp; Table 2'!$A$66:$AM$66,0))</f>
        <v>4722</v>
      </c>
      <c r="K120" s="27">
        <f>INDEX('0_Pivot &amp; Table 1 &amp; Table 2'!$A$70:$AM$765,MATCH($A120,'0_Pivot &amp; Table 1 &amp; Table 2'!$B$70:$B$765,0),MATCH(HHIdata_corr!K$1,'0_Pivot &amp; Table 1 &amp; Table 2'!$A$66:$AM$66,0))</f>
        <v>4701</v>
      </c>
      <c r="L120" s="27">
        <f>INDEX('0_Pivot &amp; Table 1 &amp; Table 2'!$A$70:$AM$765,MATCH($A120,'0_Pivot &amp; Table 1 &amp; Table 2'!$B$70:$B$765,0),MATCH(HHIdata_corr!L$1,'0_Pivot &amp; Table 1 &amp; Table 2'!$A$66:$AM$66,0))</f>
        <v>5002</v>
      </c>
      <c r="M120" s="27">
        <f>INDEX('0_Pivot &amp; Table 1 &amp; Table 2'!$A$70:$AM$765,MATCH($A120,'0_Pivot &amp; Table 1 &amp; Table 2'!$B$70:$B$765,0),MATCH(HHIdata_corr!M$1,'0_Pivot &amp; Table 1 &amp; Table 2'!$A$66:$AM$66,0))</f>
        <v>3677</v>
      </c>
      <c r="N120" s="27">
        <f>INDEX('0_Pivot &amp; Table 1 &amp; Table 2'!$A$70:$AM$765,MATCH($A120,'0_Pivot &amp; Table 1 &amp; Table 2'!$B$70:$B$765,0),MATCH(HHIdata_corr!N$1,'0_Pivot &amp; Table 1 &amp; Table 2'!$A$66:$AM$66,0))</f>
        <v>4056</v>
      </c>
      <c r="O120" s="28">
        <v>4305</v>
      </c>
      <c r="P120" s="29" t="s">
        <v>350</v>
      </c>
      <c r="Q120" s="29" t="s">
        <v>351</v>
      </c>
      <c r="R120" s="2">
        <f t="shared" si="5"/>
        <v>4438.75</v>
      </c>
      <c r="S120" s="2">
        <f t="shared" si="6"/>
        <v>4560.25</v>
      </c>
      <c r="T120" s="2" t="str">
        <f t="shared" si="7"/>
        <v/>
      </c>
      <c r="U120" s="2" t="e">
        <f>MATCH($Q120,'6.Indic_Percep'!$B$10:$B$141,0)</f>
        <v>#N/A</v>
      </c>
      <c r="V120" s="2">
        <f>MATCH($P120,'5.Indic_LM'!$A$10:$A$732,0)</f>
        <v>115</v>
      </c>
      <c r="W120" s="2" t="str">
        <f>IF(COUNT(INDEX('6.Indic_Percep'!$A$10:$AE$141,HHIdata_corr!$U120,MATCH(HHIdata_corr!W$3,'6.Indic_Percep'!$A$10:$AE$10,0)))=1,INDEX('6.Indic_Percep'!$A$10:$AE$141,HHIdata_corr!$U120,MATCH(HHIdata_corr!W$3,'6.Indic_Percep'!$A$10:$AE$10,0)),"")</f>
        <v/>
      </c>
      <c r="X120" s="2" t="str">
        <f>IF(COUNT(INDEX('6.Indic_Percep'!$A$10:$AE$141,HHIdata_corr!$U120,MATCH(HHIdata_corr!X$3,'6.Indic_Percep'!$A$10:$AE$10,0)))=1,INDEX('6.Indic_Percep'!$A$10:$AE$141,HHIdata_corr!$U120,MATCH(HHIdata_corr!X$3,'6.Indic_Percep'!$A$10:$AE$10,0)),"")</f>
        <v/>
      </c>
      <c r="Y120" s="2" t="str">
        <f>IF(COUNT(INDEX('6.Indic_Percep'!$A$10:$AE$141,HHIdata_corr!$U120,MATCH(HHIdata_corr!Y$3,'6.Indic_Percep'!$A$10:$AE$10,0)))=1,INDEX('6.Indic_Percep'!$A$10:$AE$141,HHIdata_corr!$U120,MATCH(HHIdata_corr!Y$3,'6.Indic_Percep'!$A$10:$AE$10,0)),"")</f>
        <v/>
      </c>
      <c r="Z120" s="2" t="str">
        <f>IF(COUNT(INDEX('6.Indic_Percep'!$A$10:$AH$141,HHIdata_corr!$U120,MATCH(HHIdata_corr!Z$3,'6.Indic_Percep'!$A$10:$AH$10,0)))=1,INDEX('6.Indic_Percep'!$A$10:$AH$141,HHIdata_corr!$U120,MATCH(HHIdata_corr!Z$3,'6.Indic_Percep'!$A$10:$AH$10,0)),"")</f>
        <v/>
      </c>
      <c r="AA120" s="2" t="str">
        <f>IF(COUNT(INDEX('6.Indic_Percep'!$A$10:$AH$141,HHIdata_corr!$U120,MATCH(HHIdata_corr!AA$3,'6.Indic_Percep'!$A$10:$AH$10,0)))=1,INDEX('6.Indic_Percep'!$A$10:$AH$141,HHIdata_corr!$U120,MATCH(HHIdata_corr!AA$3,'6.Indic_Percep'!$A$10:$AH$10,0)),"")</f>
        <v/>
      </c>
      <c r="AC120" s="30">
        <f>IF(COUNT(INDEX('5.Indic_LM'!$A$8:$AL$732,HHIdata_corr!$V120,MATCH(HHIdata_corr!AC$3,'5.Indic_LM'!$A$8:$AL$8,0)))=1,INDEX('5.Indic_LM'!$A$8:$AL$732,HHIdata_corr!$V120,MATCH(HHIdata_corr!AC$3,'5.Indic_LM'!$A$8:$AL$8,0))/100,"")</f>
        <v>5.8369018009008782E-2</v>
      </c>
      <c r="AD120" s="30">
        <f>IF(COUNT(INDEX('5.Indic_LM'!$A$8:$AL$732,HHIdata_corr!$V120,MATCH(HHIdata_corr!AD$3,'5.Indic_LM'!$A$8:$AL$8,0)))=1,INDEX('5.Indic_LM'!$A$8:$AL$732,HHIdata_corr!$V120,MATCH(HHIdata_corr!AD$3,'5.Indic_LM'!$A$8:$AL$8,0))/100,"")</f>
        <v>0.47868782960246842</v>
      </c>
      <c r="AE120" s="2">
        <f t="shared" si="8"/>
        <v>1</v>
      </c>
      <c r="AF120" s="2">
        <f t="shared" si="9"/>
        <v>1</v>
      </c>
    </row>
    <row r="121" spans="1:32" x14ac:dyDescent="0.2">
      <c r="A121" s="25" t="s">
        <v>353</v>
      </c>
      <c r="B121" s="26" t="s">
        <v>354</v>
      </c>
      <c r="C121" s="26" t="s">
        <v>168</v>
      </c>
      <c r="D121" s="26">
        <v>253319</v>
      </c>
      <c r="E121" s="26" t="s">
        <v>355</v>
      </c>
      <c r="F121" s="26">
        <v>129646</v>
      </c>
      <c r="G121" s="27">
        <f>INDEX('0_Pivot &amp; Table 1 &amp; Table 2'!$A$70:$AM$765,MATCH($A121,'0_Pivot &amp; Table 1 &amp; Table 2'!$B$70:$B$765,0),MATCH(HHIdata_corr!G$1,'0_Pivot &amp; Table 1 &amp; Table 2'!$A$66:$AM$66,0))</f>
        <v>3497</v>
      </c>
      <c r="H121" s="27">
        <f>INDEX('0_Pivot &amp; Table 1 &amp; Table 2'!$A$70:$AM$765,MATCH($A121,'0_Pivot &amp; Table 1 &amp; Table 2'!$B$70:$B$765,0),MATCH(HHIdata_corr!H$1,'0_Pivot &amp; Table 1 &amp; Table 2'!$A$66:$AM$66,0))</f>
        <v>3382</v>
      </c>
      <c r="I121" s="27">
        <f>INDEX('0_Pivot &amp; Table 1 &amp; Table 2'!$A$70:$AM$765,MATCH($A121,'0_Pivot &amp; Table 1 &amp; Table 2'!$B$70:$B$765,0),MATCH(HHIdata_corr!I$1,'0_Pivot &amp; Table 1 &amp; Table 2'!$A$66:$AM$66,0))</f>
        <v>3380</v>
      </c>
      <c r="J121" s="27">
        <f>INDEX('0_Pivot &amp; Table 1 &amp; Table 2'!$A$70:$AM$765,MATCH($A121,'0_Pivot &amp; Table 1 &amp; Table 2'!$B$70:$B$765,0),MATCH(HHIdata_corr!J$1,'0_Pivot &amp; Table 1 &amp; Table 2'!$A$66:$AM$66,0))</f>
        <v>4367</v>
      </c>
      <c r="K121" s="27">
        <f>INDEX('0_Pivot &amp; Table 1 &amp; Table 2'!$A$70:$AM$765,MATCH($A121,'0_Pivot &amp; Table 1 &amp; Table 2'!$B$70:$B$765,0),MATCH(HHIdata_corr!K$1,'0_Pivot &amp; Table 1 &amp; Table 2'!$A$66:$AM$66,0))</f>
        <v>4178</v>
      </c>
      <c r="L121" s="27">
        <f>INDEX('0_Pivot &amp; Table 1 &amp; Table 2'!$A$70:$AM$765,MATCH($A121,'0_Pivot &amp; Table 1 &amp; Table 2'!$B$70:$B$765,0),MATCH(HHIdata_corr!L$1,'0_Pivot &amp; Table 1 &amp; Table 2'!$A$66:$AM$66,0))</f>
        <v>4634</v>
      </c>
      <c r="M121" s="27">
        <f>INDEX('0_Pivot &amp; Table 1 &amp; Table 2'!$A$70:$AM$765,MATCH($A121,'0_Pivot &amp; Table 1 &amp; Table 2'!$B$70:$B$765,0),MATCH(HHIdata_corr!M$1,'0_Pivot &amp; Table 1 &amp; Table 2'!$A$66:$AM$66,0))</f>
        <v>3136</v>
      </c>
      <c r="N121" s="27">
        <f>INDEX('0_Pivot &amp; Table 1 &amp; Table 2'!$A$70:$AM$765,MATCH($A121,'0_Pivot &amp; Table 1 &amp; Table 2'!$B$70:$B$765,0),MATCH(HHIdata_corr!N$1,'0_Pivot &amp; Table 1 &amp; Table 2'!$A$66:$AM$66,0))</f>
        <v>3198</v>
      </c>
      <c r="O121" s="28">
        <v>3546.9</v>
      </c>
      <c r="P121" s="29" t="s">
        <v>353</v>
      </c>
      <c r="Q121" s="29" t="s">
        <v>354</v>
      </c>
      <c r="R121" s="2">
        <f t="shared" si="5"/>
        <v>3656.5</v>
      </c>
      <c r="S121" s="2">
        <f t="shared" si="6"/>
        <v>3826.75</v>
      </c>
      <c r="T121" s="2" t="str">
        <f t="shared" si="7"/>
        <v/>
      </c>
      <c r="U121" s="2" t="e">
        <f>MATCH($Q121,'6.Indic_Percep'!$B$10:$B$141,0)</f>
        <v>#N/A</v>
      </c>
      <c r="V121" s="2">
        <f>MATCH($P121,'5.Indic_LM'!$A$10:$A$732,0)</f>
        <v>116</v>
      </c>
      <c r="W121" s="2" t="str">
        <f>IF(COUNT(INDEX('6.Indic_Percep'!$A$10:$AE$141,HHIdata_corr!$U121,MATCH(HHIdata_corr!W$3,'6.Indic_Percep'!$A$10:$AE$10,0)))=1,INDEX('6.Indic_Percep'!$A$10:$AE$141,HHIdata_corr!$U121,MATCH(HHIdata_corr!W$3,'6.Indic_Percep'!$A$10:$AE$10,0)),"")</f>
        <v/>
      </c>
      <c r="X121" s="2" t="str">
        <f>IF(COUNT(INDEX('6.Indic_Percep'!$A$10:$AE$141,HHIdata_corr!$U121,MATCH(HHIdata_corr!X$3,'6.Indic_Percep'!$A$10:$AE$10,0)))=1,INDEX('6.Indic_Percep'!$A$10:$AE$141,HHIdata_corr!$U121,MATCH(HHIdata_corr!X$3,'6.Indic_Percep'!$A$10:$AE$10,0)),"")</f>
        <v/>
      </c>
      <c r="Y121" s="2" t="str">
        <f>IF(COUNT(INDEX('6.Indic_Percep'!$A$10:$AE$141,HHIdata_corr!$U121,MATCH(HHIdata_corr!Y$3,'6.Indic_Percep'!$A$10:$AE$10,0)))=1,INDEX('6.Indic_Percep'!$A$10:$AE$141,HHIdata_corr!$U121,MATCH(HHIdata_corr!Y$3,'6.Indic_Percep'!$A$10:$AE$10,0)),"")</f>
        <v/>
      </c>
      <c r="Z121" s="2" t="str">
        <f>IF(COUNT(INDEX('6.Indic_Percep'!$A$10:$AH$141,HHIdata_corr!$U121,MATCH(HHIdata_corr!Z$3,'6.Indic_Percep'!$A$10:$AH$10,0)))=1,INDEX('6.Indic_Percep'!$A$10:$AH$141,HHIdata_corr!$U121,MATCH(HHIdata_corr!Z$3,'6.Indic_Percep'!$A$10:$AH$10,0)),"")</f>
        <v/>
      </c>
      <c r="AA121" s="2" t="str">
        <f>IF(COUNT(INDEX('6.Indic_Percep'!$A$10:$AH$141,HHIdata_corr!$U121,MATCH(HHIdata_corr!AA$3,'6.Indic_Percep'!$A$10:$AH$10,0)))=1,INDEX('6.Indic_Percep'!$A$10:$AH$141,HHIdata_corr!$U121,MATCH(HHIdata_corr!AA$3,'6.Indic_Percep'!$A$10:$AH$10,0)),"")</f>
        <v/>
      </c>
      <c r="AC121" s="30">
        <f>IF(COUNT(INDEX('5.Indic_LM'!$A$8:$AL$732,HHIdata_corr!$V121,MATCH(HHIdata_corr!AC$3,'5.Indic_LM'!$A$8:$AL$8,0)))=1,INDEX('5.Indic_LM'!$A$8:$AL$732,HHIdata_corr!$V121,MATCH(HHIdata_corr!AC$3,'5.Indic_LM'!$A$8:$AL$8,0))/100,"")</f>
        <v>2.4107684280295017E-2</v>
      </c>
      <c r="AD121" s="30">
        <f>IF(COUNT(INDEX('5.Indic_LM'!$A$8:$AL$732,HHIdata_corr!$V121,MATCH(HHIdata_corr!AD$3,'5.Indic_LM'!$A$8:$AL$8,0)))=1,INDEX('5.Indic_LM'!$A$8:$AL$732,HHIdata_corr!$V121,MATCH(HHIdata_corr!AD$3,'5.Indic_LM'!$A$8:$AL$8,0))/100,"")</f>
        <v>0.56458518424503956</v>
      </c>
      <c r="AE121" s="2">
        <f t="shared" si="8"/>
        <v>1</v>
      </c>
      <c r="AF121" s="2">
        <f t="shared" si="9"/>
        <v>1</v>
      </c>
    </row>
    <row r="122" spans="1:32" x14ac:dyDescent="0.2">
      <c r="A122" s="25" t="s">
        <v>356</v>
      </c>
      <c r="B122" s="26" t="s">
        <v>357</v>
      </c>
      <c r="C122" s="26" t="s">
        <v>168</v>
      </c>
      <c r="D122" s="26">
        <v>245459</v>
      </c>
      <c r="E122" s="26" t="s">
        <v>358</v>
      </c>
      <c r="F122" s="26">
        <v>124565</v>
      </c>
      <c r="G122" s="27">
        <f>INDEX('0_Pivot &amp; Table 1 &amp; Table 2'!$A$70:$AM$765,MATCH($A122,'0_Pivot &amp; Table 1 &amp; Table 2'!$B$70:$B$765,0),MATCH(HHIdata_corr!G$1,'0_Pivot &amp; Table 1 &amp; Table 2'!$A$66:$AM$66,0))</f>
        <v>3594</v>
      </c>
      <c r="H122" s="27">
        <f>INDEX('0_Pivot &amp; Table 1 &amp; Table 2'!$A$70:$AM$765,MATCH($A122,'0_Pivot &amp; Table 1 &amp; Table 2'!$B$70:$B$765,0),MATCH(HHIdata_corr!H$1,'0_Pivot &amp; Table 1 &amp; Table 2'!$A$66:$AM$66,0))</f>
        <v>3705</v>
      </c>
      <c r="I122" s="27">
        <f>INDEX('0_Pivot &amp; Table 1 &amp; Table 2'!$A$70:$AM$765,MATCH($A122,'0_Pivot &amp; Table 1 &amp; Table 2'!$B$70:$B$765,0),MATCH(HHIdata_corr!I$1,'0_Pivot &amp; Table 1 &amp; Table 2'!$A$66:$AM$66,0))</f>
        <v>3345</v>
      </c>
      <c r="J122" s="27">
        <f>INDEX('0_Pivot &amp; Table 1 &amp; Table 2'!$A$70:$AM$765,MATCH($A122,'0_Pivot &amp; Table 1 &amp; Table 2'!$B$70:$B$765,0),MATCH(HHIdata_corr!J$1,'0_Pivot &amp; Table 1 &amp; Table 2'!$A$66:$AM$66,0))</f>
        <v>4519</v>
      </c>
      <c r="K122" s="27">
        <f>INDEX('0_Pivot &amp; Table 1 &amp; Table 2'!$A$70:$AM$765,MATCH($A122,'0_Pivot &amp; Table 1 &amp; Table 2'!$B$70:$B$765,0),MATCH(HHIdata_corr!K$1,'0_Pivot &amp; Table 1 &amp; Table 2'!$A$66:$AM$66,0))</f>
        <v>4106</v>
      </c>
      <c r="L122" s="27">
        <f>INDEX('0_Pivot &amp; Table 1 &amp; Table 2'!$A$70:$AM$765,MATCH($A122,'0_Pivot &amp; Table 1 &amp; Table 2'!$B$70:$B$765,0),MATCH(HHIdata_corr!L$1,'0_Pivot &amp; Table 1 &amp; Table 2'!$A$66:$AM$66,0))</f>
        <v>4704</v>
      </c>
      <c r="M122" s="27">
        <f>INDEX('0_Pivot &amp; Table 1 &amp; Table 2'!$A$70:$AM$765,MATCH($A122,'0_Pivot &amp; Table 1 &amp; Table 2'!$B$70:$B$765,0),MATCH(HHIdata_corr!M$1,'0_Pivot &amp; Table 1 &amp; Table 2'!$A$66:$AM$66,0))</f>
        <v>3460</v>
      </c>
      <c r="N122" s="27">
        <f>INDEX('0_Pivot &amp; Table 1 &amp; Table 2'!$A$70:$AM$765,MATCH($A122,'0_Pivot &amp; Table 1 &amp; Table 2'!$B$70:$B$765,0),MATCH(HHIdata_corr!N$1,'0_Pivot &amp; Table 1 &amp; Table 2'!$A$66:$AM$66,0))</f>
        <v>3793</v>
      </c>
      <c r="O122" s="28">
        <v>3783.6</v>
      </c>
      <c r="P122" s="29" t="s">
        <v>356</v>
      </c>
      <c r="Q122" s="29" t="s">
        <v>357</v>
      </c>
      <c r="R122" s="2">
        <f t="shared" si="5"/>
        <v>3790.75</v>
      </c>
      <c r="S122" s="2">
        <f t="shared" si="6"/>
        <v>3918.75</v>
      </c>
      <c r="T122" s="2" t="str">
        <f t="shared" si="7"/>
        <v/>
      </c>
      <c r="U122" s="2" t="e">
        <f>MATCH($Q122,'6.Indic_Percep'!$B$10:$B$141,0)</f>
        <v>#N/A</v>
      </c>
      <c r="V122" s="2">
        <f>MATCH($P122,'5.Indic_LM'!$A$10:$A$732,0)</f>
        <v>117</v>
      </c>
      <c r="W122" s="2" t="str">
        <f>IF(COUNT(INDEX('6.Indic_Percep'!$A$10:$AE$141,HHIdata_corr!$U122,MATCH(HHIdata_corr!W$3,'6.Indic_Percep'!$A$10:$AE$10,0)))=1,INDEX('6.Indic_Percep'!$A$10:$AE$141,HHIdata_corr!$U122,MATCH(HHIdata_corr!W$3,'6.Indic_Percep'!$A$10:$AE$10,0)),"")</f>
        <v/>
      </c>
      <c r="X122" s="2" t="str">
        <f>IF(COUNT(INDEX('6.Indic_Percep'!$A$10:$AE$141,HHIdata_corr!$U122,MATCH(HHIdata_corr!X$3,'6.Indic_Percep'!$A$10:$AE$10,0)))=1,INDEX('6.Indic_Percep'!$A$10:$AE$141,HHIdata_corr!$U122,MATCH(HHIdata_corr!X$3,'6.Indic_Percep'!$A$10:$AE$10,0)),"")</f>
        <v/>
      </c>
      <c r="Y122" s="2" t="str">
        <f>IF(COUNT(INDEX('6.Indic_Percep'!$A$10:$AE$141,HHIdata_corr!$U122,MATCH(HHIdata_corr!Y$3,'6.Indic_Percep'!$A$10:$AE$10,0)))=1,INDEX('6.Indic_Percep'!$A$10:$AE$141,HHIdata_corr!$U122,MATCH(HHIdata_corr!Y$3,'6.Indic_Percep'!$A$10:$AE$10,0)),"")</f>
        <v/>
      </c>
      <c r="Z122" s="2" t="str">
        <f>IF(COUNT(INDEX('6.Indic_Percep'!$A$10:$AH$141,HHIdata_corr!$U122,MATCH(HHIdata_corr!Z$3,'6.Indic_Percep'!$A$10:$AH$10,0)))=1,INDEX('6.Indic_Percep'!$A$10:$AH$141,HHIdata_corr!$U122,MATCH(HHIdata_corr!Z$3,'6.Indic_Percep'!$A$10:$AH$10,0)),"")</f>
        <v/>
      </c>
      <c r="AA122" s="2" t="str">
        <f>IF(COUNT(INDEX('6.Indic_Percep'!$A$10:$AH$141,HHIdata_corr!$U122,MATCH(HHIdata_corr!AA$3,'6.Indic_Percep'!$A$10:$AH$10,0)))=1,INDEX('6.Indic_Percep'!$A$10:$AH$141,HHIdata_corr!$U122,MATCH(HHIdata_corr!AA$3,'6.Indic_Percep'!$A$10:$AH$10,0)),"")</f>
        <v/>
      </c>
      <c r="AC122" s="30">
        <f>IF(COUNT(INDEX('5.Indic_LM'!$A$8:$AL$732,HHIdata_corr!$V122,MATCH(HHIdata_corr!AC$3,'5.Indic_LM'!$A$8:$AL$8,0)))=1,INDEX('5.Indic_LM'!$A$8:$AL$732,HHIdata_corr!$V122,MATCH(HHIdata_corr!AC$3,'5.Indic_LM'!$A$8:$AL$8,0))/100,"")</f>
        <v>5.8742328427257628E-2</v>
      </c>
      <c r="AD122" s="30">
        <f>IF(COUNT(INDEX('5.Indic_LM'!$A$8:$AL$732,HHIdata_corr!$V122,MATCH(HHIdata_corr!AD$3,'5.Indic_LM'!$A$8:$AL$8,0)))=1,INDEX('5.Indic_LM'!$A$8:$AL$732,HHIdata_corr!$V122,MATCH(HHIdata_corr!AD$3,'5.Indic_LM'!$A$8:$AL$8,0))/100,"")</f>
        <v>0.48274628313466528</v>
      </c>
      <c r="AE122" s="2">
        <f t="shared" si="8"/>
        <v>1</v>
      </c>
      <c r="AF122" s="2">
        <f t="shared" si="9"/>
        <v>1</v>
      </c>
    </row>
    <row r="123" spans="1:32" x14ac:dyDescent="0.2">
      <c r="A123" s="25" t="s">
        <v>359</v>
      </c>
      <c r="B123" s="26" t="s">
        <v>360</v>
      </c>
      <c r="C123" s="26" t="s">
        <v>168</v>
      </c>
      <c r="D123" s="26">
        <v>80103</v>
      </c>
      <c r="E123" s="26" t="s">
        <v>361</v>
      </c>
      <c r="F123" s="26">
        <v>37168</v>
      </c>
      <c r="G123" s="27">
        <f>INDEX('0_Pivot &amp; Table 1 &amp; Table 2'!$A$70:$AM$765,MATCH($A123,'0_Pivot &amp; Table 1 &amp; Table 2'!$B$70:$B$765,0),MATCH(HHIdata_corr!G$1,'0_Pivot &amp; Table 1 &amp; Table 2'!$A$66:$AM$66,0))</f>
        <v>4678</v>
      </c>
      <c r="H123" s="27">
        <f>INDEX('0_Pivot &amp; Table 1 &amp; Table 2'!$A$70:$AM$765,MATCH($A123,'0_Pivot &amp; Table 1 &amp; Table 2'!$B$70:$B$765,0),MATCH(HHIdata_corr!H$1,'0_Pivot &amp; Table 1 &amp; Table 2'!$A$66:$AM$66,0))</f>
        <v>4140</v>
      </c>
      <c r="I123" s="27">
        <f>INDEX('0_Pivot &amp; Table 1 &amp; Table 2'!$A$70:$AM$765,MATCH($A123,'0_Pivot &amp; Table 1 &amp; Table 2'!$B$70:$B$765,0),MATCH(HHIdata_corr!I$1,'0_Pivot &amp; Table 1 &amp; Table 2'!$A$66:$AM$66,0))</f>
        <v>4509</v>
      </c>
      <c r="J123" s="27">
        <f>INDEX('0_Pivot &amp; Table 1 &amp; Table 2'!$A$70:$AM$765,MATCH($A123,'0_Pivot &amp; Table 1 &amp; Table 2'!$B$70:$B$765,0),MATCH(HHIdata_corr!J$1,'0_Pivot &amp; Table 1 &amp; Table 2'!$A$66:$AM$66,0))</f>
        <v>4859</v>
      </c>
      <c r="K123" s="27">
        <f>INDEX('0_Pivot &amp; Table 1 &amp; Table 2'!$A$70:$AM$765,MATCH($A123,'0_Pivot &amp; Table 1 &amp; Table 2'!$B$70:$B$765,0),MATCH(HHIdata_corr!K$1,'0_Pivot &amp; Table 1 &amp; Table 2'!$A$66:$AM$66,0))</f>
        <v>4683</v>
      </c>
      <c r="L123" s="27">
        <f>INDEX('0_Pivot &amp; Table 1 &amp; Table 2'!$A$70:$AM$765,MATCH($A123,'0_Pivot &amp; Table 1 &amp; Table 2'!$B$70:$B$765,0),MATCH(HHIdata_corr!L$1,'0_Pivot &amp; Table 1 &amp; Table 2'!$A$66:$AM$66,0))</f>
        <v>5453</v>
      </c>
      <c r="M123" s="27">
        <f>INDEX('0_Pivot &amp; Table 1 &amp; Table 2'!$A$70:$AM$765,MATCH($A123,'0_Pivot &amp; Table 1 &amp; Table 2'!$B$70:$B$765,0),MATCH(HHIdata_corr!M$1,'0_Pivot &amp; Table 1 &amp; Table 2'!$A$66:$AM$66,0))</f>
        <v>4145</v>
      </c>
      <c r="N123" s="27">
        <f>INDEX('0_Pivot &amp; Table 1 &amp; Table 2'!$A$70:$AM$765,MATCH($A123,'0_Pivot &amp; Table 1 &amp; Table 2'!$B$70:$B$765,0),MATCH(HHIdata_corr!N$1,'0_Pivot &amp; Table 1 &amp; Table 2'!$A$66:$AM$66,0))</f>
        <v>4689</v>
      </c>
      <c r="O123" s="28">
        <v>4513.3</v>
      </c>
      <c r="P123" s="29" t="s">
        <v>359</v>
      </c>
      <c r="Q123" s="29" t="s">
        <v>360</v>
      </c>
      <c r="R123" s="2">
        <f t="shared" si="5"/>
        <v>4546.5</v>
      </c>
      <c r="S123" s="2">
        <f t="shared" si="6"/>
        <v>4547.75</v>
      </c>
      <c r="T123" s="2" t="str">
        <f t="shared" si="7"/>
        <v/>
      </c>
      <c r="U123" s="2" t="e">
        <f>MATCH($Q123,'6.Indic_Percep'!$B$10:$B$141,0)</f>
        <v>#N/A</v>
      </c>
      <c r="V123" s="2">
        <f>MATCH($P123,'5.Indic_LM'!$A$10:$A$732,0)</f>
        <v>118</v>
      </c>
      <c r="W123" s="2" t="str">
        <f>IF(COUNT(INDEX('6.Indic_Percep'!$A$10:$AE$141,HHIdata_corr!$U123,MATCH(HHIdata_corr!W$3,'6.Indic_Percep'!$A$10:$AE$10,0)))=1,INDEX('6.Indic_Percep'!$A$10:$AE$141,HHIdata_corr!$U123,MATCH(HHIdata_corr!W$3,'6.Indic_Percep'!$A$10:$AE$10,0)),"")</f>
        <v/>
      </c>
      <c r="X123" s="2" t="str">
        <f>IF(COUNT(INDEX('6.Indic_Percep'!$A$10:$AE$141,HHIdata_corr!$U123,MATCH(HHIdata_corr!X$3,'6.Indic_Percep'!$A$10:$AE$10,0)))=1,INDEX('6.Indic_Percep'!$A$10:$AE$141,HHIdata_corr!$U123,MATCH(HHIdata_corr!X$3,'6.Indic_Percep'!$A$10:$AE$10,0)),"")</f>
        <v/>
      </c>
      <c r="Y123" s="2" t="str">
        <f>IF(COUNT(INDEX('6.Indic_Percep'!$A$10:$AE$141,HHIdata_corr!$U123,MATCH(HHIdata_corr!Y$3,'6.Indic_Percep'!$A$10:$AE$10,0)))=1,INDEX('6.Indic_Percep'!$A$10:$AE$141,HHIdata_corr!$U123,MATCH(HHIdata_corr!Y$3,'6.Indic_Percep'!$A$10:$AE$10,0)),"")</f>
        <v/>
      </c>
      <c r="Z123" s="2" t="str">
        <f>IF(COUNT(INDEX('6.Indic_Percep'!$A$10:$AH$141,HHIdata_corr!$U123,MATCH(HHIdata_corr!Z$3,'6.Indic_Percep'!$A$10:$AH$10,0)))=1,INDEX('6.Indic_Percep'!$A$10:$AH$141,HHIdata_corr!$U123,MATCH(HHIdata_corr!Z$3,'6.Indic_Percep'!$A$10:$AH$10,0)),"")</f>
        <v/>
      </c>
      <c r="AA123" s="2" t="str">
        <f>IF(COUNT(INDEX('6.Indic_Percep'!$A$10:$AH$141,HHIdata_corr!$U123,MATCH(HHIdata_corr!AA$3,'6.Indic_Percep'!$A$10:$AH$10,0)))=1,INDEX('6.Indic_Percep'!$A$10:$AH$141,HHIdata_corr!$U123,MATCH(HHIdata_corr!AA$3,'6.Indic_Percep'!$A$10:$AH$10,0)),"")</f>
        <v/>
      </c>
      <c r="AC123" s="30">
        <f>IF(COUNT(INDEX('5.Indic_LM'!$A$8:$AL$732,HHIdata_corr!$V123,MATCH(HHIdata_corr!AC$3,'5.Indic_LM'!$A$8:$AL$8,0)))=1,INDEX('5.Indic_LM'!$A$8:$AL$732,HHIdata_corr!$V123,MATCH(HHIdata_corr!AC$3,'5.Indic_LM'!$A$8:$AL$8,0))/100,"")</f>
        <v>3.6723076685744253E-2</v>
      </c>
      <c r="AD123" s="30">
        <f>IF(COUNT(INDEX('5.Indic_LM'!$A$8:$AL$732,HHIdata_corr!$V123,MATCH(HHIdata_corr!AD$3,'5.Indic_LM'!$A$8:$AL$8,0)))=1,INDEX('5.Indic_LM'!$A$8:$AL$732,HHIdata_corr!$V123,MATCH(HHIdata_corr!AD$3,'5.Indic_LM'!$A$8:$AL$8,0))/100,"")</f>
        <v>0.54829142434012612</v>
      </c>
      <c r="AE123" s="2">
        <f t="shared" si="8"/>
        <v>1</v>
      </c>
      <c r="AF123" s="2">
        <f t="shared" si="9"/>
        <v>1</v>
      </c>
    </row>
    <row r="124" spans="1:32" x14ac:dyDescent="0.2">
      <c r="A124" s="25" t="s">
        <v>362</v>
      </c>
      <c r="B124" s="26" t="s">
        <v>363</v>
      </c>
      <c r="C124" s="26" t="s">
        <v>168</v>
      </c>
      <c r="D124" s="26">
        <v>1000311</v>
      </c>
      <c r="E124" s="26" t="s">
        <v>364</v>
      </c>
      <c r="F124" s="26">
        <v>498454</v>
      </c>
      <c r="G124" s="27">
        <f>INDEX('0_Pivot &amp; Table 1 &amp; Table 2'!$A$70:$AM$765,MATCH($A124,'0_Pivot &amp; Table 1 &amp; Table 2'!$B$70:$B$765,0),MATCH(HHIdata_corr!G$1,'0_Pivot &amp; Table 1 &amp; Table 2'!$A$66:$AM$66,0))</f>
        <v>1671</v>
      </c>
      <c r="H124" s="27">
        <f>INDEX('0_Pivot &amp; Table 1 &amp; Table 2'!$A$70:$AM$765,MATCH($A124,'0_Pivot &amp; Table 1 &amp; Table 2'!$B$70:$B$765,0),MATCH(HHIdata_corr!H$1,'0_Pivot &amp; Table 1 &amp; Table 2'!$A$66:$AM$66,0))</f>
        <v>1982</v>
      </c>
      <c r="I124" s="27">
        <f>INDEX('0_Pivot &amp; Table 1 &amp; Table 2'!$A$70:$AM$765,MATCH($A124,'0_Pivot &amp; Table 1 &amp; Table 2'!$B$70:$B$765,0),MATCH(HHIdata_corr!I$1,'0_Pivot &amp; Table 1 &amp; Table 2'!$A$66:$AM$66,0))</f>
        <v>2028</v>
      </c>
      <c r="J124" s="27">
        <f>INDEX('0_Pivot &amp; Table 1 &amp; Table 2'!$A$70:$AM$765,MATCH($A124,'0_Pivot &amp; Table 1 &amp; Table 2'!$B$70:$B$765,0),MATCH(HHIdata_corr!J$1,'0_Pivot &amp; Table 1 &amp; Table 2'!$A$66:$AM$66,0))</f>
        <v>2407</v>
      </c>
      <c r="K124" s="27">
        <f>INDEX('0_Pivot &amp; Table 1 &amp; Table 2'!$A$70:$AM$765,MATCH($A124,'0_Pivot &amp; Table 1 &amp; Table 2'!$B$70:$B$765,0),MATCH(HHIdata_corr!K$1,'0_Pivot &amp; Table 1 &amp; Table 2'!$A$66:$AM$66,0))</f>
        <v>2548</v>
      </c>
      <c r="L124" s="27">
        <f>INDEX('0_Pivot &amp; Table 1 &amp; Table 2'!$A$70:$AM$765,MATCH($A124,'0_Pivot &amp; Table 1 &amp; Table 2'!$B$70:$B$765,0),MATCH(HHIdata_corr!L$1,'0_Pivot &amp; Table 1 &amp; Table 2'!$A$66:$AM$66,0))</f>
        <v>2596</v>
      </c>
      <c r="M124" s="27">
        <f>INDEX('0_Pivot &amp; Table 1 &amp; Table 2'!$A$70:$AM$765,MATCH($A124,'0_Pivot &amp; Table 1 &amp; Table 2'!$B$70:$B$765,0),MATCH(HHIdata_corr!M$1,'0_Pivot &amp; Table 1 &amp; Table 2'!$A$66:$AM$66,0))</f>
        <v>1634</v>
      </c>
      <c r="N124" s="27">
        <f>INDEX('0_Pivot &amp; Table 1 &amp; Table 2'!$A$70:$AM$765,MATCH($A124,'0_Pivot &amp; Table 1 &amp; Table 2'!$B$70:$B$765,0),MATCH(HHIdata_corr!N$1,'0_Pivot &amp; Table 1 &amp; Table 2'!$A$66:$AM$66,0))</f>
        <v>1714</v>
      </c>
      <c r="O124" s="28">
        <v>1932.7</v>
      </c>
      <c r="P124" s="29" t="s">
        <v>362</v>
      </c>
      <c r="Q124" s="32" t="s">
        <v>2580</v>
      </c>
      <c r="R124" s="2">
        <f t="shared" si="5"/>
        <v>2022</v>
      </c>
      <c r="S124" s="2">
        <f t="shared" si="6"/>
        <v>2241.25</v>
      </c>
      <c r="T124" s="2" t="str">
        <f t="shared" si="7"/>
        <v/>
      </c>
      <c r="U124" s="2">
        <f>MATCH($Q124,'6.Indic_Percep'!$B$10:$B$141,0)</f>
        <v>37</v>
      </c>
      <c r="V124" s="2">
        <f>MATCH($P124,'5.Indic_LM'!$A$10:$A$732,0)</f>
        <v>119</v>
      </c>
      <c r="W124" s="2">
        <f>IF(COUNT(INDEX('6.Indic_Percep'!$A$10:$AE$141,HHIdata_corr!$U124,MATCH(HHIdata_corr!W$3,'6.Indic_Percep'!$A$10:$AE$10,0)))=1,INDEX('6.Indic_Percep'!$A$10:$AE$141,HHIdata_corr!$U124,MATCH(HHIdata_corr!W$3,'6.Indic_Percep'!$A$10:$AE$10,0)),"")</f>
        <v>0.68910648714810285</v>
      </c>
      <c r="X124" s="2">
        <f>IF(COUNT(INDEX('6.Indic_Percep'!$A$10:$AE$141,HHIdata_corr!$U124,MATCH(HHIdata_corr!X$3,'6.Indic_Percep'!$A$10:$AE$10,0)))=1,INDEX('6.Indic_Percep'!$A$10:$AE$141,HHIdata_corr!$U124,MATCH(HHIdata_corr!X$3,'6.Indic_Percep'!$A$10:$AE$10,0)),"")</f>
        <v>0.91355140186915895</v>
      </c>
      <c r="Y124" s="2">
        <f>IF(COUNT(INDEX('6.Indic_Percep'!$A$10:$AE$141,HHIdata_corr!$U124,MATCH(HHIdata_corr!Y$3,'6.Indic_Percep'!$A$10:$AE$10,0)))=1,INDEX('6.Indic_Percep'!$A$10:$AE$141,HHIdata_corr!$U124,MATCH(HHIdata_corr!Y$3,'6.Indic_Percep'!$A$10:$AE$10,0)),"")</f>
        <v>0.1554467564259486</v>
      </c>
      <c r="Z124" s="2">
        <f>IF(COUNT(INDEX('6.Indic_Percep'!$A$10:$AH$141,HHIdata_corr!$U124,MATCH(HHIdata_corr!Z$3,'6.Indic_Percep'!$A$10:$AH$10,0)))=1,INDEX('6.Indic_Percep'!$A$10:$AH$141,HHIdata_corr!$U124,MATCH(HHIdata_corr!Z$3,'6.Indic_Percep'!$A$10:$AH$10,0)),"")</f>
        <v>0.54088785046728982</v>
      </c>
      <c r="AA124" s="2">
        <f>IF(COUNT(INDEX('6.Indic_Percep'!$A$10:$AH$141,HHIdata_corr!$U124,MATCH(HHIdata_corr!AA$3,'6.Indic_Percep'!$A$10:$AH$10,0)))=1,INDEX('6.Indic_Percep'!$A$10:$AH$141,HHIdata_corr!$U124,MATCH(HHIdata_corr!AA$3,'6.Indic_Percep'!$A$10:$AH$10,0)),"")</f>
        <v>0.57474812397762509</v>
      </c>
      <c r="AC124" s="30">
        <f>IF(COUNT(INDEX('5.Indic_LM'!$A$8:$AL$732,HHIdata_corr!$V124,MATCH(HHIdata_corr!AC$3,'5.Indic_LM'!$A$8:$AL$8,0)))=1,INDEX('5.Indic_LM'!$A$8:$AL$732,HHIdata_corr!$V124,MATCH(HHIdata_corr!AC$3,'5.Indic_LM'!$A$8:$AL$8,0))/100,"")</f>
        <v>2.1819933368121061E-2</v>
      </c>
      <c r="AD124" s="30">
        <f>IF(COUNT(INDEX('5.Indic_LM'!$A$8:$AL$732,HHIdata_corr!$V124,MATCH(HHIdata_corr!AD$3,'5.Indic_LM'!$A$8:$AL$8,0)))=1,INDEX('5.Indic_LM'!$A$8:$AL$732,HHIdata_corr!$V124,MATCH(HHIdata_corr!AD$3,'5.Indic_LM'!$A$8:$AL$8,0))/100,"")</f>
        <v>0.55270966965038337</v>
      </c>
      <c r="AE124" s="2">
        <f t="shared" si="8"/>
        <v>1</v>
      </c>
      <c r="AF124" s="2">
        <f t="shared" si="9"/>
        <v>1</v>
      </c>
    </row>
    <row r="125" spans="1:32" x14ac:dyDescent="0.2">
      <c r="A125" s="25" t="s">
        <v>365</v>
      </c>
      <c r="B125" s="26" t="s">
        <v>366</v>
      </c>
      <c r="C125" s="26" t="s">
        <v>168</v>
      </c>
      <c r="D125" s="26">
        <v>1193118</v>
      </c>
      <c r="E125" s="26" t="s">
        <v>367</v>
      </c>
      <c r="F125" s="26">
        <v>603483</v>
      </c>
      <c r="G125" s="27">
        <f>INDEX('0_Pivot &amp; Table 1 &amp; Table 2'!$A$70:$AM$765,MATCH($A125,'0_Pivot &amp; Table 1 &amp; Table 2'!$B$70:$B$765,0),MATCH(HHIdata_corr!G$1,'0_Pivot &amp; Table 1 &amp; Table 2'!$A$66:$AM$66,0))</f>
        <v>2163</v>
      </c>
      <c r="H125" s="27">
        <f>INDEX('0_Pivot &amp; Table 1 &amp; Table 2'!$A$70:$AM$765,MATCH($A125,'0_Pivot &amp; Table 1 &amp; Table 2'!$B$70:$B$765,0),MATCH(HHIdata_corr!H$1,'0_Pivot &amp; Table 1 &amp; Table 2'!$A$66:$AM$66,0))</f>
        <v>2349</v>
      </c>
      <c r="I125" s="27">
        <f>INDEX('0_Pivot &amp; Table 1 &amp; Table 2'!$A$70:$AM$765,MATCH($A125,'0_Pivot &amp; Table 1 &amp; Table 2'!$B$70:$B$765,0),MATCH(HHIdata_corr!I$1,'0_Pivot &amp; Table 1 &amp; Table 2'!$A$66:$AM$66,0))</f>
        <v>2501</v>
      </c>
      <c r="J125" s="27">
        <f>INDEX('0_Pivot &amp; Table 1 &amp; Table 2'!$A$70:$AM$765,MATCH($A125,'0_Pivot &amp; Table 1 &amp; Table 2'!$B$70:$B$765,0),MATCH(HHIdata_corr!J$1,'0_Pivot &amp; Table 1 &amp; Table 2'!$A$66:$AM$66,0))</f>
        <v>2946</v>
      </c>
      <c r="K125" s="27">
        <f>INDEX('0_Pivot &amp; Table 1 &amp; Table 2'!$A$70:$AM$765,MATCH($A125,'0_Pivot &amp; Table 1 &amp; Table 2'!$B$70:$B$765,0),MATCH(HHIdata_corr!K$1,'0_Pivot &amp; Table 1 &amp; Table 2'!$A$66:$AM$66,0))</f>
        <v>3048</v>
      </c>
      <c r="L125" s="27">
        <f>INDEX('0_Pivot &amp; Table 1 &amp; Table 2'!$A$70:$AM$765,MATCH($A125,'0_Pivot &amp; Table 1 &amp; Table 2'!$B$70:$B$765,0),MATCH(HHIdata_corr!L$1,'0_Pivot &amp; Table 1 &amp; Table 2'!$A$66:$AM$66,0))</f>
        <v>3165</v>
      </c>
      <c r="M125" s="27">
        <f>INDEX('0_Pivot &amp; Table 1 &amp; Table 2'!$A$70:$AM$765,MATCH($A125,'0_Pivot &amp; Table 1 &amp; Table 2'!$B$70:$B$765,0),MATCH(HHIdata_corr!M$1,'0_Pivot &amp; Table 1 &amp; Table 2'!$A$66:$AM$66,0))</f>
        <v>2477</v>
      </c>
      <c r="N125" s="27">
        <f>INDEX('0_Pivot &amp; Table 1 &amp; Table 2'!$A$70:$AM$765,MATCH($A125,'0_Pivot &amp; Table 1 &amp; Table 2'!$B$70:$B$765,0),MATCH(HHIdata_corr!N$1,'0_Pivot &amp; Table 1 &amp; Table 2'!$A$66:$AM$66,0))</f>
        <v>2510</v>
      </c>
      <c r="O125" s="28">
        <v>2448.9</v>
      </c>
      <c r="P125" s="29" t="s">
        <v>365</v>
      </c>
      <c r="Q125" s="29" t="s">
        <v>366</v>
      </c>
      <c r="R125" s="2">
        <f t="shared" si="5"/>
        <v>2489.75</v>
      </c>
      <c r="S125" s="2">
        <f t="shared" si="6"/>
        <v>2711</v>
      </c>
      <c r="T125" s="2" t="str">
        <f t="shared" si="7"/>
        <v/>
      </c>
      <c r="U125" s="2" t="e">
        <f>MATCH($Q125,'6.Indic_Percep'!$B$10:$B$141,0)</f>
        <v>#N/A</v>
      </c>
      <c r="V125" s="2">
        <f>MATCH($P125,'5.Indic_LM'!$A$10:$A$732,0)</f>
        <v>120</v>
      </c>
      <c r="W125" s="2" t="str">
        <f>IF(COUNT(INDEX('6.Indic_Percep'!$A$10:$AE$141,HHIdata_corr!$U125,MATCH(HHIdata_corr!W$3,'6.Indic_Percep'!$A$10:$AE$10,0)))=1,INDEX('6.Indic_Percep'!$A$10:$AE$141,HHIdata_corr!$U125,MATCH(HHIdata_corr!W$3,'6.Indic_Percep'!$A$10:$AE$10,0)),"")</f>
        <v/>
      </c>
      <c r="X125" s="2" t="str">
        <f>IF(COUNT(INDEX('6.Indic_Percep'!$A$10:$AE$141,HHIdata_corr!$U125,MATCH(HHIdata_corr!X$3,'6.Indic_Percep'!$A$10:$AE$10,0)))=1,INDEX('6.Indic_Percep'!$A$10:$AE$141,HHIdata_corr!$U125,MATCH(HHIdata_corr!X$3,'6.Indic_Percep'!$A$10:$AE$10,0)),"")</f>
        <v/>
      </c>
      <c r="Y125" s="2" t="str">
        <f>IF(COUNT(INDEX('6.Indic_Percep'!$A$10:$AE$141,HHIdata_corr!$U125,MATCH(HHIdata_corr!Y$3,'6.Indic_Percep'!$A$10:$AE$10,0)))=1,INDEX('6.Indic_Percep'!$A$10:$AE$141,HHIdata_corr!$U125,MATCH(HHIdata_corr!Y$3,'6.Indic_Percep'!$A$10:$AE$10,0)),"")</f>
        <v/>
      </c>
      <c r="Z125" s="2" t="str">
        <f>IF(COUNT(INDEX('6.Indic_Percep'!$A$10:$AH$141,HHIdata_corr!$U125,MATCH(HHIdata_corr!Z$3,'6.Indic_Percep'!$A$10:$AH$10,0)))=1,INDEX('6.Indic_Percep'!$A$10:$AH$141,HHIdata_corr!$U125,MATCH(HHIdata_corr!Z$3,'6.Indic_Percep'!$A$10:$AH$10,0)),"")</f>
        <v/>
      </c>
      <c r="AA125" s="2" t="str">
        <f>IF(COUNT(INDEX('6.Indic_Percep'!$A$10:$AH$141,HHIdata_corr!$U125,MATCH(HHIdata_corr!AA$3,'6.Indic_Percep'!$A$10:$AH$10,0)))=1,INDEX('6.Indic_Percep'!$A$10:$AH$141,HHIdata_corr!$U125,MATCH(HHIdata_corr!AA$3,'6.Indic_Percep'!$A$10:$AH$10,0)),"")</f>
        <v/>
      </c>
      <c r="AC125" s="30">
        <f>IF(COUNT(INDEX('5.Indic_LM'!$A$8:$AL$732,HHIdata_corr!$V125,MATCH(HHIdata_corr!AC$3,'5.Indic_LM'!$A$8:$AL$8,0)))=1,INDEX('5.Indic_LM'!$A$8:$AL$732,HHIdata_corr!$V125,MATCH(HHIdata_corr!AC$3,'5.Indic_LM'!$A$8:$AL$8,0))/100,"")</f>
        <v>5.5101162290142058E-2</v>
      </c>
      <c r="AD125" s="30">
        <f>IF(COUNT(INDEX('5.Indic_LM'!$A$8:$AL$732,HHIdata_corr!$V125,MATCH(HHIdata_corr!AD$3,'5.Indic_LM'!$A$8:$AL$8,0)))=1,INDEX('5.Indic_LM'!$A$8:$AL$732,HHIdata_corr!$V125,MATCH(HHIdata_corr!AD$3,'5.Indic_LM'!$A$8:$AL$8,0))/100,"")</f>
        <v>0.4700293263021954</v>
      </c>
      <c r="AE125" s="2">
        <f t="shared" si="8"/>
        <v>1</v>
      </c>
      <c r="AF125" s="2">
        <f t="shared" si="9"/>
        <v>1</v>
      </c>
    </row>
    <row r="126" spans="1:32" x14ac:dyDescent="0.2">
      <c r="A126" s="25" t="s">
        <v>368</v>
      </c>
      <c r="B126" s="26" t="s">
        <v>369</v>
      </c>
      <c r="C126" s="26" t="s">
        <v>168</v>
      </c>
      <c r="D126" s="26">
        <v>535879</v>
      </c>
      <c r="E126" s="26" t="s">
        <v>370</v>
      </c>
      <c r="F126" s="26">
        <v>272547</v>
      </c>
      <c r="G126" s="27">
        <f>INDEX('0_Pivot &amp; Table 1 &amp; Table 2'!$A$70:$AM$765,MATCH($A126,'0_Pivot &amp; Table 1 &amp; Table 2'!$B$70:$B$765,0),MATCH(HHIdata_corr!G$1,'0_Pivot &amp; Table 1 &amp; Table 2'!$A$66:$AM$66,0))</f>
        <v>2045</v>
      </c>
      <c r="H126" s="27">
        <f>INDEX('0_Pivot &amp; Table 1 &amp; Table 2'!$A$70:$AM$765,MATCH($A126,'0_Pivot &amp; Table 1 &amp; Table 2'!$B$70:$B$765,0),MATCH(HHIdata_corr!H$1,'0_Pivot &amp; Table 1 &amp; Table 2'!$A$66:$AM$66,0))</f>
        <v>2092</v>
      </c>
      <c r="I126" s="27">
        <f>INDEX('0_Pivot &amp; Table 1 &amp; Table 2'!$A$70:$AM$765,MATCH($A126,'0_Pivot &amp; Table 1 &amp; Table 2'!$B$70:$B$765,0),MATCH(HHIdata_corr!I$1,'0_Pivot &amp; Table 1 &amp; Table 2'!$A$66:$AM$66,0))</f>
        <v>2338</v>
      </c>
      <c r="J126" s="27">
        <f>INDEX('0_Pivot &amp; Table 1 &amp; Table 2'!$A$70:$AM$765,MATCH($A126,'0_Pivot &amp; Table 1 &amp; Table 2'!$B$70:$B$765,0),MATCH(HHIdata_corr!J$1,'0_Pivot &amp; Table 1 &amp; Table 2'!$A$66:$AM$66,0))</f>
        <v>3365</v>
      </c>
      <c r="K126" s="27">
        <f>INDEX('0_Pivot &amp; Table 1 &amp; Table 2'!$A$70:$AM$765,MATCH($A126,'0_Pivot &amp; Table 1 &amp; Table 2'!$B$70:$B$765,0),MATCH(HHIdata_corr!K$1,'0_Pivot &amp; Table 1 &amp; Table 2'!$A$66:$AM$66,0))</f>
        <v>3723</v>
      </c>
      <c r="L126" s="27">
        <f>INDEX('0_Pivot &amp; Table 1 &amp; Table 2'!$A$70:$AM$765,MATCH($A126,'0_Pivot &amp; Table 1 &amp; Table 2'!$B$70:$B$765,0),MATCH(HHIdata_corr!L$1,'0_Pivot &amp; Table 1 &amp; Table 2'!$A$66:$AM$66,0))</f>
        <v>3241</v>
      </c>
      <c r="M126" s="27">
        <f>INDEX('0_Pivot &amp; Table 1 &amp; Table 2'!$A$70:$AM$765,MATCH($A126,'0_Pivot &amp; Table 1 &amp; Table 2'!$B$70:$B$765,0),MATCH(HHIdata_corr!M$1,'0_Pivot &amp; Table 1 &amp; Table 2'!$A$66:$AM$66,0))</f>
        <v>2506</v>
      </c>
      <c r="N126" s="27">
        <f>INDEX('0_Pivot &amp; Table 1 &amp; Table 2'!$A$70:$AM$765,MATCH($A126,'0_Pivot &amp; Table 1 &amp; Table 2'!$B$70:$B$765,0),MATCH(HHIdata_corr!N$1,'0_Pivot &amp; Table 1 &amp; Table 2'!$A$66:$AM$66,0))</f>
        <v>3208</v>
      </c>
      <c r="O126" s="28">
        <v>2655.1</v>
      </c>
      <c r="P126" s="29" t="s">
        <v>368</v>
      </c>
      <c r="Q126" s="29" t="s">
        <v>369</v>
      </c>
      <c r="R126" s="2">
        <f t="shared" si="5"/>
        <v>2460</v>
      </c>
      <c r="S126" s="2">
        <f t="shared" si="6"/>
        <v>2879.5</v>
      </c>
      <c r="T126" s="2" t="str">
        <f t="shared" si="7"/>
        <v/>
      </c>
      <c r="U126" s="2">
        <f>MATCH($Q126,'6.Indic_Percep'!$B$10:$B$141,0)</f>
        <v>36</v>
      </c>
      <c r="V126" s="2">
        <f>MATCH($P126,'5.Indic_LM'!$A$10:$A$732,0)</f>
        <v>121</v>
      </c>
      <c r="W126" s="2" t="str">
        <f>IF(COUNT(INDEX('6.Indic_Percep'!$A$10:$AE$141,HHIdata_corr!$U126,MATCH(HHIdata_corr!W$3,'6.Indic_Percep'!$A$10:$AE$10,0)))=1,INDEX('6.Indic_Percep'!$A$10:$AE$141,HHIdata_corr!$U126,MATCH(HHIdata_corr!W$3,'6.Indic_Percep'!$A$10:$AE$10,0)),"")</f>
        <v/>
      </c>
      <c r="X126" s="2" t="str">
        <f>IF(COUNT(INDEX('6.Indic_Percep'!$A$10:$AE$141,HHIdata_corr!$U126,MATCH(HHIdata_corr!X$3,'6.Indic_Percep'!$A$10:$AE$10,0)))=1,INDEX('6.Indic_Percep'!$A$10:$AE$141,HHIdata_corr!$U126,MATCH(HHIdata_corr!X$3,'6.Indic_Percep'!$A$10:$AE$10,0)),"")</f>
        <v/>
      </c>
      <c r="Y126" s="2" t="str">
        <f>IF(COUNT(INDEX('6.Indic_Percep'!$A$10:$AE$141,HHIdata_corr!$U126,MATCH(HHIdata_corr!Y$3,'6.Indic_Percep'!$A$10:$AE$10,0)))=1,INDEX('6.Indic_Percep'!$A$10:$AE$141,HHIdata_corr!$U126,MATCH(HHIdata_corr!Y$3,'6.Indic_Percep'!$A$10:$AE$10,0)),"")</f>
        <v/>
      </c>
      <c r="Z126" s="2" t="str">
        <f>IF(COUNT(INDEX('6.Indic_Percep'!$A$10:$AH$141,HHIdata_corr!$U126,MATCH(HHIdata_corr!Z$3,'6.Indic_Percep'!$A$10:$AH$10,0)))=1,INDEX('6.Indic_Percep'!$A$10:$AH$141,HHIdata_corr!$U126,MATCH(HHIdata_corr!Z$3,'6.Indic_Percep'!$A$10:$AH$10,0)),"")</f>
        <v/>
      </c>
      <c r="AA126" s="2" t="str">
        <f>IF(COUNT(INDEX('6.Indic_Percep'!$A$10:$AH$141,HHIdata_corr!$U126,MATCH(HHIdata_corr!AA$3,'6.Indic_Percep'!$A$10:$AH$10,0)))=1,INDEX('6.Indic_Percep'!$A$10:$AH$141,HHIdata_corr!$U126,MATCH(HHIdata_corr!AA$3,'6.Indic_Percep'!$A$10:$AH$10,0)),"")</f>
        <v/>
      </c>
      <c r="AC126" s="30">
        <f>IF(COUNT(INDEX('5.Indic_LM'!$A$8:$AL$732,HHIdata_corr!$V126,MATCH(HHIdata_corr!AC$3,'5.Indic_LM'!$A$8:$AL$8,0)))=1,INDEX('5.Indic_LM'!$A$8:$AL$732,HHIdata_corr!$V126,MATCH(HHIdata_corr!AC$3,'5.Indic_LM'!$A$8:$AL$8,0))/100,"")</f>
        <v>3.5333250410268552E-2</v>
      </c>
      <c r="AD126" s="30">
        <f>IF(COUNT(INDEX('5.Indic_LM'!$A$8:$AL$732,HHIdata_corr!$V126,MATCH(HHIdata_corr!AD$3,'5.Indic_LM'!$A$8:$AL$8,0)))=1,INDEX('5.Indic_LM'!$A$8:$AL$732,HHIdata_corr!$V126,MATCH(HHIdata_corr!AD$3,'5.Indic_LM'!$A$8:$AL$8,0))/100,"")</f>
        <v>0.55333382819678445</v>
      </c>
      <c r="AE126" s="2">
        <f t="shared" si="8"/>
        <v>1</v>
      </c>
      <c r="AF126" s="2">
        <f t="shared" si="9"/>
        <v>1</v>
      </c>
    </row>
    <row r="127" spans="1:32" x14ac:dyDescent="0.2">
      <c r="A127" s="25" t="s">
        <v>371</v>
      </c>
      <c r="B127" s="26" t="s">
        <v>372</v>
      </c>
      <c r="C127" s="26" t="s">
        <v>168</v>
      </c>
      <c r="D127" s="26">
        <v>246334</v>
      </c>
      <c r="E127" s="26" t="s">
        <v>373</v>
      </c>
      <c r="F127" s="26">
        <v>115902</v>
      </c>
      <c r="G127" s="27">
        <f>INDEX('0_Pivot &amp; Table 1 &amp; Table 2'!$A$70:$AM$765,MATCH($A127,'0_Pivot &amp; Table 1 &amp; Table 2'!$B$70:$B$765,0),MATCH(HHIdata_corr!G$1,'0_Pivot &amp; Table 1 &amp; Table 2'!$A$66:$AM$66,0))</f>
        <v>2810</v>
      </c>
      <c r="H127" s="27">
        <f>INDEX('0_Pivot &amp; Table 1 &amp; Table 2'!$A$70:$AM$765,MATCH($A127,'0_Pivot &amp; Table 1 &amp; Table 2'!$B$70:$B$765,0),MATCH(HHIdata_corr!H$1,'0_Pivot &amp; Table 1 &amp; Table 2'!$A$66:$AM$66,0))</f>
        <v>3048</v>
      </c>
      <c r="I127" s="27">
        <f>INDEX('0_Pivot &amp; Table 1 &amp; Table 2'!$A$70:$AM$765,MATCH($A127,'0_Pivot &amp; Table 1 &amp; Table 2'!$B$70:$B$765,0),MATCH(HHIdata_corr!I$1,'0_Pivot &amp; Table 1 &amp; Table 2'!$A$66:$AM$66,0))</f>
        <v>3521</v>
      </c>
      <c r="J127" s="27">
        <f>INDEX('0_Pivot &amp; Table 1 &amp; Table 2'!$A$70:$AM$765,MATCH($A127,'0_Pivot &amp; Table 1 &amp; Table 2'!$B$70:$B$765,0),MATCH(HHIdata_corr!J$1,'0_Pivot &amp; Table 1 &amp; Table 2'!$A$66:$AM$66,0))</f>
        <v>4188</v>
      </c>
      <c r="K127" s="27">
        <f>INDEX('0_Pivot &amp; Table 1 &amp; Table 2'!$A$70:$AM$765,MATCH($A127,'0_Pivot &amp; Table 1 &amp; Table 2'!$B$70:$B$765,0),MATCH(HHIdata_corr!K$1,'0_Pivot &amp; Table 1 &amp; Table 2'!$A$66:$AM$66,0))</f>
        <v>4179</v>
      </c>
      <c r="L127" s="27">
        <f>INDEX('0_Pivot &amp; Table 1 &amp; Table 2'!$A$70:$AM$765,MATCH($A127,'0_Pivot &amp; Table 1 &amp; Table 2'!$B$70:$B$765,0),MATCH(HHIdata_corr!L$1,'0_Pivot &amp; Table 1 &amp; Table 2'!$A$66:$AM$66,0))</f>
        <v>4359</v>
      </c>
      <c r="M127" s="27">
        <f>INDEX('0_Pivot &amp; Table 1 &amp; Table 2'!$A$70:$AM$765,MATCH($A127,'0_Pivot &amp; Table 1 &amp; Table 2'!$B$70:$B$765,0),MATCH(HHIdata_corr!M$1,'0_Pivot &amp; Table 1 &amp; Table 2'!$A$66:$AM$66,0))</f>
        <v>2864</v>
      </c>
      <c r="N127" s="27">
        <f>INDEX('0_Pivot &amp; Table 1 &amp; Table 2'!$A$70:$AM$765,MATCH($A127,'0_Pivot &amp; Table 1 &amp; Table 2'!$B$70:$B$765,0),MATCH(HHIdata_corr!N$1,'0_Pivot &amp; Table 1 &amp; Table 2'!$A$66:$AM$66,0))</f>
        <v>2701</v>
      </c>
      <c r="O127" s="28">
        <v>3273.9</v>
      </c>
      <c r="P127" s="29" t="s">
        <v>371</v>
      </c>
      <c r="Q127" s="29" t="s">
        <v>372</v>
      </c>
      <c r="R127" s="2">
        <f t="shared" si="5"/>
        <v>3391.75</v>
      </c>
      <c r="S127" s="2">
        <f t="shared" si="6"/>
        <v>3734</v>
      </c>
      <c r="T127" s="2" t="str">
        <f t="shared" si="7"/>
        <v/>
      </c>
      <c r="U127" s="2" t="e">
        <f>MATCH($Q127,'6.Indic_Percep'!$B$10:$B$141,0)</f>
        <v>#N/A</v>
      </c>
      <c r="V127" s="2">
        <f>MATCH($P127,'5.Indic_LM'!$A$10:$A$732,0)</f>
        <v>122</v>
      </c>
      <c r="W127" s="2" t="str">
        <f>IF(COUNT(INDEX('6.Indic_Percep'!$A$10:$AE$141,HHIdata_corr!$U127,MATCH(HHIdata_corr!W$3,'6.Indic_Percep'!$A$10:$AE$10,0)))=1,INDEX('6.Indic_Percep'!$A$10:$AE$141,HHIdata_corr!$U127,MATCH(HHIdata_corr!W$3,'6.Indic_Percep'!$A$10:$AE$10,0)),"")</f>
        <v/>
      </c>
      <c r="X127" s="2" t="str">
        <f>IF(COUNT(INDEX('6.Indic_Percep'!$A$10:$AE$141,HHIdata_corr!$U127,MATCH(HHIdata_corr!X$3,'6.Indic_Percep'!$A$10:$AE$10,0)))=1,INDEX('6.Indic_Percep'!$A$10:$AE$141,HHIdata_corr!$U127,MATCH(HHIdata_corr!X$3,'6.Indic_Percep'!$A$10:$AE$10,0)),"")</f>
        <v/>
      </c>
      <c r="Y127" s="2" t="str">
        <f>IF(COUNT(INDEX('6.Indic_Percep'!$A$10:$AE$141,HHIdata_corr!$U127,MATCH(HHIdata_corr!Y$3,'6.Indic_Percep'!$A$10:$AE$10,0)))=1,INDEX('6.Indic_Percep'!$A$10:$AE$141,HHIdata_corr!$U127,MATCH(HHIdata_corr!Y$3,'6.Indic_Percep'!$A$10:$AE$10,0)),"")</f>
        <v/>
      </c>
      <c r="Z127" s="2" t="str">
        <f>IF(COUNT(INDEX('6.Indic_Percep'!$A$10:$AH$141,HHIdata_corr!$U127,MATCH(HHIdata_corr!Z$3,'6.Indic_Percep'!$A$10:$AH$10,0)))=1,INDEX('6.Indic_Percep'!$A$10:$AH$141,HHIdata_corr!$U127,MATCH(HHIdata_corr!Z$3,'6.Indic_Percep'!$A$10:$AH$10,0)),"")</f>
        <v/>
      </c>
      <c r="AA127" s="2" t="str">
        <f>IF(COUNT(INDEX('6.Indic_Percep'!$A$10:$AH$141,HHIdata_corr!$U127,MATCH(HHIdata_corr!AA$3,'6.Indic_Percep'!$A$10:$AH$10,0)))=1,INDEX('6.Indic_Percep'!$A$10:$AH$141,HHIdata_corr!$U127,MATCH(HHIdata_corr!AA$3,'6.Indic_Percep'!$A$10:$AH$10,0)),"")</f>
        <v/>
      </c>
      <c r="AC127" s="30">
        <f>IF(COUNT(INDEX('5.Indic_LM'!$A$8:$AL$732,HHIdata_corr!$V127,MATCH(HHIdata_corr!AC$3,'5.Indic_LM'!$A$8:$AL$8,0)))=1,INDEX('5.Indic_LM'!$A$8:$AL$732,HHIdata_corr!$V127,MATCH(HHIdata_corr!AC$3,'5.Indic_LM'!$A$8:$AL$8,0))/100,"")</f>
        <v>3.5058154082219378E-2</v>
      </c>
      <c r="AD127" s="30">
        <f>IF(COUNT(INDEX('5.Indic_LM'!$A$8:$AL$732,HHIdata_corr!$V127,MATCH(HHIdata_corr!AD$3,'5.Indic_LM'!$A$8:$AL$8,0)))=1,INDEX('5.Indic_LM'!$A$8:$AL$732,HHIdata_corr!$V127,MATCH(HHIdata_corr!AD$3,'5.Indic_LM'!$A$8:$AL$8,0))/100,"")</f>
        <v>0.5578497157335004</v>
      </c>
      <c r="AE127" s="2">
        <f t="shared" si="8"/>
        <v>1</v>
      </c>
      <c r="AF127" s="2">
        <f t="shared" si="9"/>
        <v>1</v>
      </c>
    </row>
    <row r="128" spans="1:32" x14ac:dyDescent="0.2">
      <c r="A128" s="25" t="s">
        <v>374</v>
      </c>
      <c r="B128" s="26" t="s">
        <v>375</v>
      </c>
      <c r="C128" s="26" t="s">
        <v>168</v>
      </c>
      <c r="D128" s="26">
        <v>557026</v>
      </c>
      <c r="E128" s="26" t="s">
        <v>376</v>
      </c>
      <c r="F128" s="26">
        <v>271235</v>
      </c>
      <c r="G128" s="27">
        <f>INDEX('0_Pivot &amp; Table 1 &amp; Table 2'!$A$70:$AM$765,MATCH($A128,'0_Pivot &amp; Table 1 &amp; Table 2'!$B$70:$B$765,0),MATCH(HHIdata_corr!G$1,'0_Pivot &amp; Table 1 &amp; Table 2'!$A$66:$AM$66,0))</f>
        <v>2285</v>
      </c>
      <c r="H128" s="27">
        <f>INDEX('0_Pivot &amp; Table 1 &amp; Table 2'!$A$70:$AM$765,MATCH($A128,'0_Pivot &amp; Table 1 &amp; Table 2'!$B$70:$B$765,0),MATCH(HHIdata_corr!H$1,'0_Pivot &amp; Table 1 &amp; Table 2'!$A$66:$AM$66,0))</f>
        <v>2490</v>
      </c>
      <c r="I128" s="27">
        <f>INDEX('0_Pivot &amp; Table 1 &amp; Table 2'!$A$70:$AM$765,MATCH($A128,'0_Pivot &amp; Table 1 &amp; Table 2'!$B$70:$B$765,0),MATCH(HHIdata_corr!I$1,'0_Pivot &amp; Table 1 &amp; Table 2'!$A$66:$AM$66,0))</f>
        <v>2111</v>
      </c>
      <c r="J128" s="27">
        <f>INDEX('0_Pivot &amp; Table 1 &amp; Table 2'!$A$70:$AM$765,MATCH($A128,'0_Pivot &amp; Table 1 &amp; Table 2'!$B$70:$B$765,0),MATCH(HHIdata_corr!J$1,'0_Pivot &amp; Table 1 &amp; Table 2'!$A$66:$AM$66,0))</f>
        <v>3132</v>
      </c>
      <c r="K128" s="27">
        <f>INDEX('0_Pivot &amp; Table 1 &amp; Table 2'!$A$70:$AM$765,MATCH($A128,'0_Pivot &amp; Table 1 &amp; Table 2'!$B$70:$B$765,0),MATCH(HHIdata_corr!K$1,'0_Pivot &amp; Table 1 &amp; Table 2'!$A$66:$AM$66,0))</f>
        <v>3084</v>
      </c>
      <c r="L128" s="27">
        <f>INDEX('0_Pivot &amp; Table 1 &amp; Table 2'!$A$70:$AM$765,MATCH($A128,'0_Pivot &amp; Table 1 &amp; Table 2'!$B$70:$B$765,0),MATCH(HHIdata_corr!L$1,'0_Pivot &amp; Table 1 &amp; Table 2'!$A$66:$AM$66,0))</f>
        <v>2995</v>
      </c>
      <c r="M128" s="27">
        <f>INDEX('0_Pivot &amp; Table 1 &amp; Table 2'!$A$70:$AM$765,MATCH($A128,'0_Pivot &amp; Table 1 &amp; Table 2'!$B$70:$B$765,0),MATCH(HHIdata_corr!M$1,'0_Pivot &amp; Table 1 &amp; Table 2'!$A$66:$AM$66,0))</f>
        <v>2246</v>
      </c>
      <c r="N128" s="27">
        <f>INDEX('0_Pivot &amp; Table 1 &amp; Table 2'!$A$70:$AM$765,MATCH($A128,'0_Pivot &amp; Table 1 &amp; Table 2'!$B$70:$B$765,0),MATCH(HHIdata_corr!N$1,'0_Pivot &amp; Table 1 &amp; Table 2'!$A$66:$AM$66,0))</f>
        <v>2310</v>
      </c>
      <c r="O128" s="28">
        <v>2489</v>
      </c>
      <c r="P128" s="29" t="s">
        <v>374</v>
      </c>
      <c r="Q128" s="29" t="s">
        <v>375</v>
      </c>
      <c r="R128" s="2">
        <f t="shared" si="5"/>
        <v>2504.5</v>
      </c>
      <c r="S128" s="2">
        <f t="shared" si="6"/>
        <v>2704.25</v>
      </c>
      <c r="T128" s="2" t="str">
        <f t="shared" si="7"/>
        <v/>
      </c>
      <c r="U128" s="2">
        <f>MATCH($Q128,'6.Indic_Percep'!$B$10:$B$141,0)</f>
        <v>38</v>
      </c>
      <c r="V128" s="2">
        <f>MATCH($P128,'5.Indic_LM'!$A$10:$A$732,0)</f>
        <v>123</v>
      </c>
      <c r="W128" s="2">
        <f>IF(COUNT(INDEX('6.Indic_Percep'!$A$10:$AE$141,HHIdata_corr!$U128,MATCH(HHIdata_corr!W$3,'6.Indic_Percep'!$A$10:$AE$10,0)))=1,INDEX('6.Indic_Percep'!$A$10:$AE$141,HHIdata_corr!$U128,MATCH(HHIdata_corr!W$3,'6.Indic_Percep'!$A$10:$AE$10,0)),"")</f>
        <v>0.663845223700121</v>
      </c>
      <c r="X128" s="2">
        <f>IF(COUNT(INDEX('6.Indic_Percep'!$A$10:$AE$141,HHIdata_corr!$U128,MATCH(HHIdata_corr!X$3,'6.Indic_Percep'!$A$10:$AE$10,0)))=1,INDEX('6.Indic_Percep'!$A$10:$AE$141,HHIdata_corr!$U128,MATCH(HHIdata_corr!X$3,'6.Indic_Percep'!$A$10:$AE$10,0)),"")</f>
        <v>0.94124423963133652</v>
      </c>
      <c r="Y128" s="2">
        <f>IF(COUNT(INDEX('6.Indic_Percep'!$A$10:$AE$141,HHIdata_corr!$U128,MATCH(HHIdata_corr!Y$3,'6.Indic_Percep'!$A$10:$AE$10,0)))=1,INDEX('6.Indic_Percep'!$A$10:$AE$141,HHIdata_corr!$U128,MATCH(HHIdata_corr!Y$3,'6.Indic_Percep'!$A$10:$AE$10,0)),"")</f>
        <v>0.15477629987908101</v>
      </c>
      <c r="Z128" s="2">
        <f>IF(COUNT(INDEX('6.Indic_Percep'!$A$10:$AH$141,HHIdata_corr!$U128,MATCH(HHIdata_corr!Z$3,'6.Indic_Percep'!$A$10:$AH$10,0)))=1,INDEX('6.Indic_Percep'!$A$10:$AH$141,HHIdata_corr!$U128,MATCH(HHIdata_corr!Z$3,'6.Indic_Percep'!$A$10:$AH$10,0)),"")</f>
        <v>0.56566820276497698</v>
      </c>
      <c r="AA128" s="2">
        <f>IF(COUNT(INDEX('6.Indic_Percep'!$A$10:$AH$141,HHIdata_corr!$U128,MATCH(HHIdata_corr!AA$3,'6.Indic_Percep'!$A$10:$AH$10,0)))=1,INDEX('6.Indic_Percep'!$A$10:$AH$141,HHIdata_corr!$U128,MATCH(HHIdata_corr!AA$3,'6.Indic_Percep'!$A$10:$AH$10,0)),"")</f>
        <v>0.58138349149387891</v>
      </c>
      <c r="AC128" s="30">
        <f>IF(COUNT(INDEX('5.Indic_LM'!$A$8:$AL$732,HHIdata_corr!$V128,MATCH(HHIdata_corr!AC$3,'5.Indic_LM'!$A$8:$AL$8,0)))=1,INDEX('5.Indic_LM'!$A$8:$AL$732,HHIdata_corr!$V128,MATCH(HHIdata_corr!AC$3,'5.Indic_LM'!$A$8:$AL$8,0))/100,"")</f>
        <v>2.2913479143046887E-2</v>
      </c>
      <c r="AD128" s="30">
        <f>IF(COUNT(INDEX('5.Indic_LM'!$A$8:$AL$732,HHIdata_corr!$V128,MATCH(HHIdata_corr!AD$3,'5.Indic_LM'!$A$8:$AL$8,0)))=1,INDEX('5.Indic_LM'!$A$8:$AL$732,HHIdata_corr!$V128,MATCH(HHIdata_corr!AD$3,'5.Indic_LM'!$A$8:$AL$8,0))/100,"")</f>
        <v>0.56226071099663544</v>
      </c>
      <c r="AE128" s="2">
        <f t="shared" si="8"/>
        <v>1</v>
      </c>
      <c r="AF128" s="2">
        <f t="shared" si="9"/>
        <v>1</v>
      </c>
    </row>
    <row r="129" spans="1:32" x14ac:dyDescent="0.2">
      <c r="A129" s="25" t="s">
        <v>377</v>
      </c>
      <c r="B129" s="26" t="s">
        <v>378</v>
      </c>
      <c r="C129" s="26" t="s">
        <v>168</v>
      </c>
      <c r="D129" s="26">
        <v>227417</v>
      </c>
      <c r="E129" s="26" t="s">
        <v>379</v>
      </c>
      <c r="F129" s="26">
        <v>109912</v>
      </c>
      <c r="G129" s="27">
        <f>INDEX('0_Pivot &amp; Table 1 &amp; Table 2'!$A$70:$AM$765,MATCH($A129,'0_Pivot &amp; Table 1 &amp; Table 2'!$B$70:$B$765,0),MATCH(HHIdata_corr!G$1,'0_Pivot &amp; Table 1 &amp; Table 2'!$A$66:$AM$66,0))</f>
        <v>2697</v>
      </c>
      <c r="H129" s="27">
        <f>INDEX('0_Pivot &amp; Table 1 &amp; Table 2'!$A$70:$AM$765,MATCH($A129,'0_Pivot &amp; Table 1 &amp; Table 2'!$B$70:$B$765,0),MATCH(HHIdata_corr!H$1,'0_Pivot &amp; Table 1 &amp; Table 2'!$A$66:$AM$66,0))</f>
        <v>2602</v>
      </c>
      <c r="I129" s="27">
        <f>INDEX('0_Pivot &amp; Table 1 &amp; Table 2'!$A$70:$AM$765,MATCH($A129,'0_Pivot &amp; Table 1 &amp; Table 2'!$B$70:$B$765,0),MATCH(HHIdata_corr!I$1,'0_Pivot &amp; Table 1 &amp; Table 2'!$A$66:$AM$66,0))</f>
        <v>2913</v>
      </c>
      <c r="J129" s="27">
        <f>INDEX('0_Pivot &amp; Table 1 &amp; Table 2'!$A$70:$AM$765,MATCH($A129,'0_Pivot &amp; Table 1 &amp; Table 2'!$B$70:$B$765,0),MATCH(HHIdata_corr!J$1,'0_Pivot &amp; Table 1 &amp; Table 2'!$A$66:$AM$66,0))</f>
        <v>3703</v>
      </c>
      <c r="K129" s="27">
        <f>INDEX('0_Pivot &amp; Table 1 &amp; Table 2'!$A$70:$AM$765,MATCH($A129,'0_Pivot &amp; Table 1 &amp; Table 2'!$B$70:$B$765,0),MATCH(HHIdata_corr!K$1,'0_Pivot &amp; Table 1 &amp; Table 2'!$A$66:$AM$66,0))</f>
        <v>3650</v>
      </c>
      <c r="L129" s="27">
        <f>INDEX('0_Pivot &amp; Table 1 &amp; Table 2'!$A$70:$AM$765,MATCH($A129,'0_Pivot &amp; Table 1 &amp; Table 2'!$B$70:$B$765,0),MATCH(HHIdata_corr!L$1,'0_Pivot &amp; Table 1 &amp; Table 2'!$A$66:$AM$66,0))</f>
        <v>4087</v>
      </c>
      <c r="M129" s="27">
        <f>INDEX('0_Pivot &amp; Table 1 &amp; Table 2'!$A$70:$AM$765,MATCH($A129,'0_Pivot &amp; Table 1 &amp; Table 2'!$B$70:$B$765,0),MATCH(HHIdata_corr!M$1,'0_Pivot &amp; Table 1 &amp; Table 2'!$A$66:$AM$66,0))</f>
        <v>2909</v>
      </c>
      <c r="N129" s="27">
        <f>INDEX('0_Pivot &amp; Table 1 &amp; Table 2'!$A$70:$AM$765,MATCH($A129,'0_Pivot &amp; Table 1 &amp; Table 2'!$B$70:$B$765,0),MATCH(HHIdata_corr!N$1,'0_Pivot &amp; Table 1 &amp; Table 2'!$A$66:$AM$66,0))</f>
        <v>2632</v>
      </c>
      <c r="O129" s="28">
        <v>2989.4</v>
      </c>
      <c r="P129" s="29" t="s">
        <v>377</v>
      </c>
      <c r="Q129" s="29" t="s">
        <v>378</v>
      </c>
      <c r="R129" s="2">
        <f t="shared" si="5"/>
        <v>2978.75</v>
      </c>
      <c r="S129" s="2">
        <f t="shared" si="6"/>
        <v>3217</v>
      </c>
      <c r="T129" s="2" t="str">
        <f t="shared" si="7"/>
        <v/>
      </c>
      <c r="U129" s="2" t="e">
        <f>MATCH($Q129,'6.Indic_Percep'!$B$10:$B$141,0)</f>
        <v>#N/A</v>
      </c>
      <c r="V129" s="2">
        <f>MATCH($P129,'5.Indic_LM'!$A$10:$A$732,0)</f>
        <v>124</v>
      </c>
      <c r="W129" s="2" t="str">
        <f>IF(COUNT(INDEX('6.Indic_Percep'!$A$10:$AE$141,HHIdata_corr!$U129,MATCH(HHIdata_corr!W$3,'6.Indic_Percep'!$A$10:$AE$10,0)))=1,INDEX('6.Indic_Percep'!$A$10:$AE$141,HHIdata_corr!$U129,MATCH(HHIdata_corr!W$3,'6.Indic_Percep'!$A$10:$AE$10,0)),"")</f>
        <v/>
      </c>
      <c r="X129" s="2" t="str">
        <f>IF(COUNT(INDEX('6.Indic_Percep'!$A$10:$AE$141,HHIdata_corr!$U129,MATCH(HHIdata_corr!X$3,'6.Indic_Percep'!$A$10:$AE$10,0)))=1,INDEX('6.Indic_Percep'!$A$10:$AE$141,HHIdata_corr!$U129,MATCH(HHIdata_corr!X$3,'6.Indic_Percep'!$A$10:$AE$10,0)),"")</f>
        <v/>
      </c>
      <c r="Y129" s="2" t="str">
        <f>IF(COUNT(INDEX('6.Indic_Percep'!$A$10:$AE$141,HHIdata_corr!$U129,MATCH(HHIdata_corr!Y$3,'6.Indic_Percep'!$A$10:$AE$10,0)))=1,INDEX('6.Indic_Percep'!$A$10:$AE$141,HHIdata_corr!$U129,MATCH(HHIdata_corr!Y$3,'6.Indic_Percep'!$A$10:$AE$10,0)),"")</f>
        <v/>
      </c>
      <c r="Z129" s="2" t="str">
        <f>IF(COUNT(INDEX('6.Indic_Percep'!$A$10:$AH$141,HHIdata_corr!$U129,MATCH(HHIdata_corr!Z$3,'6.Indic_Percep'!$A$10:$AH$10,0)))=1,INDEX('6.Indic_Percep'!$A$10:$AH$141,HHIdata_corr!$U129,MATCH(HHIdata_corr!Z$3,'6.Indic_Percep'!$A$10:$AH$10,0)),"")</f>
        <v/>
      </c>
      <c r="AA129" s="2" t="str">
        <f>IF(COUNT(INDEX('6.Indic_Percep'!$A$10:$AH$141,HHIdata_corr!$U129,MATCH(HHIdata_corr!AA$3,'6.Indic_Percep'!$A$10:$AH$10,0)))=1,INDEX('6.Indic_Percep'!$A$10:$AH$141,HHIdata_corr!$U129,MATCH(HHIdata_corr!AA$3,'6.Indic_Percep'!$A$10:$AH$10,0)),"")</f>
        <v/>
      </c>
      <c r="AC129" s="30">
        <f>IF(COUNT(INDEX('5.Indic_LM'!$A$8:$AL$732,HHIdata_corr!$V129,MATCH(HHIdata_corr!AC$3,'5.Indic_LM'!$A$8:$AL$8,0)))=1,INDEX('5.Indic_LM'!$A$8:$AL$732,HHIdata_corr!$V129,MATCH(HHIdata_corr!AC$3,'5.Indic_LM'!$A$8:$AL$8,0))/100,"")</f>
        <v>5.0232092629980504E-2</v>
      </c>
      <c r="AD129" s="30">
        <f>IF(COUNT(INDEX('5.Indic_LM'!$A$8:$AL$732,HHIdata_corr!$V129,MATCH(HHIdata_corr!AD$3,'5.Indic_LM'!$A$8:$AL$8,0)))=1,INDEX('5.Indic_LM'!$A$8:$AL$732,HHIdata_corr!$V129,MATCH(HHIdata_corr!AD$3,'5.Indic_LM'!$A$8:$AL$8,0))/100,"")</f>
        <v>0.4996055288088212</v>
      </c>
      <c r="AE129" s="2">
        <f t="shared" si="8"/>
        <v>1</v>
      </c>
      <c r="AF129" s="2">
        <f t="shared" si="9"/>
        <v>1</v>
      </c>
    </row>
    <row r="130" spans="1:32" x14ac:dyDescent="0.2">
      <c r="A130" s="25" t="s">
        <v>380</v>
      </c>
      <c r="B130" s="26" t="s">
        <v>381</v>
      </c>
      <c r="C130" s="26" t="s">
        <v>168</v>
      </c>
      <c r="D130" s="26">
        <v>417069</v>
      </c>
      <c r="E130" s="26" t="s">
        <v>382</v>
      </c>
      <c r="F130" s="26">
        <v>202908</v>
      </c>
      <c r="G130" s="27">
        <f>INDEX('0_Pivot &amp; Table 1 &amp; Table 2'!$A$70:$AM$765,MATCH($A130,'0_Pivot &amp; Table 1 &amp; Table 2'!$B$70:$B$765,0),MATCH(HHIdata_corr!G$1,'0_Pivot &amp; Table 1 &amp; Table 2'!$A$66:$AM$66,0))</f>
        <v>4066</v>
      </c>
      <c r="H130" s="27">
        <f>INDEX('0_Pivot &amp; Table 1 &amp; Table 2'!$A$70:$AM$765,MATCH($A130,'0_Pivot &amp; Table 1 &amp; Table 2'!$B$70:$B$765,0),MATCH(HHIdata_corr!H$1,'0_Pivot &amp; Table 1 &amp; Table 2'!$A$66:$AM$66,0))</f>
        <v>4048</v>
      </c>
      <c r="I130" s="27">
        <f>INDEX('0_Pivot &amp; Table 1 &amp; Table 2'!$A$70:$AM$765,MATCH($A130,'0_Pivot &amp; Table 1 &amp; Table 2'!$B$70:$B$765,0),MATCH(HHIdata_corr!I$1,'0_Pivot &amp; Table 1 &amp; Table 2'!$A$66:$AM$66,0))</f>
        <v>4266</v>
      </c>
      <c r="J130" s="27">
        <f>INDEX('0_Pivot &amp; Table 1 &amp; Table 2'!$A$70:$AM$765,MATCH($A130,'0_Pivot &amp; Table 1 &amp; Table 2'!$B$70:$B$765,0),MATCH(HHIdata_corr!J$1,'0_Pivot &amp; Table 1 &amp; Table 2'!$A$66:$AM$66,0))</f>
        <v>4966</v>
      </c>
      <c r="K130" s="27">
        <f>INDEX('0_Pivot &amp; Table 1 &amp; Table 2'!$A$70:$AM$765,MATCH($A130,'0_Pivot &amp; Table 1 &amp; Table 2'!$B$70:$B$765,0),MATCH(HHIdata_corr!K$1,'0_Pivot &amp; Table 1 &amp; Table 2'!$A$66:$AM$66,0))</f>
        <v>4544</v>
      </c>
      <c r="L130" s="27">
        <f>INDEX('0_Pivot &amp; Table 1 &amp; Table 2'!$A$70:$AM$765,MATCH($A130,'0_Pivot &amp; Table 1 &amp; Table 2'!$B$70:$B$765,0),MATCH(HHIdata_corr!L$1,'0_Pivot &amp; Table 1 &amp; Table 2'!$A$66:$AM$66,0))</f>
        <v>5175</v>
      </c>
      <c r="M130" s="27">
        <f>INDEX('0_Pivot &amp; Table 1 &amp; Table 2'!$A$70:$AM$765,MATCH($A130,'0_Pivot &amp; Table 1 &amp; Table 2'!$B$70:$B$765,0),MATCH(HHIdata_corr!M$1,'0_Pivot &amp; Table 1 &amp; Table 2'!$A$66:$AM$66,0))</f>
        <v>3888</v>
      </c>
      <c r="N130" s="27">
        <f>INDEX('0_Pivot &amp; Table 1 &amp; Table 2'!$A$70:$AM$765,MATCH($A130,'0_Pivot &amp; Table 1 &amp; Table 2'!$B$70:$B$765,0),MATCH(HHIdata_corr!N$1,'0_Pivot &amp; Table 1 &amp; Table 2'!$A$66:$AM$66,0))</f>
        <v>4129</v>
      </c>
      <c r="O130" s="28">
        <v>4318.2</v>
      </c>
      <c r="P130" s="29" t="s">
        <v>380</v>
      </c>
      <c r="Q130" s="29" t="s">
        <v>381</v>
      </c>
      <c r="R130" s="2">
        <f t="shared" si="5"/>
        <v>4336.5</v>
      </c>
      <c r="S130" s="2">
        <f t="shared" si="6"/>
        <v>4456</v>
      </c>
      <c r="T130" s="2" t="str">
        <f t="shared" si="7"/>
        <v/>
      </c>
      <c r="U130" s="2" t="e">
        <f>MATCH($Q130,'6.Indic_Percep'!$B$10:$B$141,0)</f>
        <v>#N/A</v>
      </c>
      <c r="V130" s="2">
        <f>MATCH($P130,'5.Indic_LM'!$A$10:$A$732,0)</f>
        <v>125</v>
      </c>
      <c r="W130" s="2" t="str">
        <f>IF(COUNT(INDEX('6.Indic_Percep'!$A$10:$AE$141,HHIdata_corr!$U130,MATCH(HHIdata_corr!W$3,'6.Indic_Percep'!$A$10:$AE$10,0)))=1,INDEX('6.Indic_Percep'!$A$10:$AE$141,HHIdata_corr!$U130,MATCH(HHIdata_corr!W$3,'6.Indic_Percep'!$A$10:$AE$10,0)),"")</f>
        <v/>
      </c>
      <c r="X130" s="2" t="str">
        <f>IF(COUNT(INDEX('6.Indic_Percep'!$A$10:$AE$141,HHIdata_corr!$U130,MATCH(HHIdata_corr!X$3,'6.Indic_Percep'!$A$10:$AE$10,0)))=1,INDEX('6.Indic_Percep'!$A$10:$AE$141,HHIdata_corr!$U130,MATCH(HHIdata_corr!X$3,'6.Indic_Percep'!$A$10:$AE$10,0)),"")</f>
        <v/>
      </c>
      <c r="Y130" s="2" t="str">
        <f>IF(COUNT(INDEX('6.Indic_Percep'!$A$10:$AE$141,HHIdata_corr!$U130,MATCH(HHIdata_corr!Y$3,'6.Indic_Percep'!$A$10:$AE$10,0)))=1,INDEX('6.Indic_Percep'!$A$10:$AE$141,HHIdata_corr!$U130,MATCH(HHIdata_corr!Y$3,'6.Indic_Percep'!$A$10:$AE$10,0)),"")</f>
        <v/>
      </c>
      <c r="Z130" s="2" t="str">
        <f>IF(COUNT(INDEX('6.Indic_Percep'!$A$10:$AH$141,HHIdata_corr!$U130,MATCH(HHIdata_corr!Z$3,'6.Indic_Percep'!$A$10:$AH$10,0)))=1,INDEX('6.Indic_Percep'!$A$10:$AH$141,HHIdata_corr!$U130,MATCH(HHIdata_corr!Z$3,'6.Indic_Percep'!$A$10:$AH$10,0)),"")</f>
        <v/>
      </c>
      <c r="AA130" s="2" t="str">
        <f>IF(COUNT(INDEX('6.Indic_Percep'!$A$10:$AH$141,HHIdata_corr!$U130,MATCH(HHIdata_corr!AA$3,'6.Indic_Percep'!$A$10:$AH$10,0)))=1,INDEX('6.Indic_Percep'!$A$10:$AH$141,HHIdata_corr!$U130,MATCH(HHIdata_corr!AA$3,'6.Indic_Percep'!$A$10:$AH$10,0)),"")</f>
        <v/>
      </c>
      <c r="AC130" s="30">
        <f>IF(COUNT(INDEX('5.Indic_LM'!$A$8:$AL$732,HHIdata_corr!$V130,MATCH(HHIdata_corr!AC$3,'5.Indic_LM'!$A$8:$AL$8,0)))=1,INDEX('5.Indic_LM'!$A$8:$AL$732,HHIdata_corr!$V130,MATCH(HHIdata_corr!AC$3,'5.Indic_LM'!$A$8:$AL$8,0))/100,"")</f>
        <v>4.1185687687798407E-2</v>
      </c>
      <c r="AD130" s="30">
        <f>IF(COUNT(INDEX('5.Indic_LM'!$A$8:$AL$732,HHIdata_corr!$V130,MATCH(HHIdata_corr!AD$3,'5.Indic_LM'!$A$8:$AL$8,0)))=1,INDEX('5.Indic_LM'!$A$8:$AL$732,HHIdata_corr!$V130,MATCH(HHIdata_corr!AD$3,'5.Indic_LM'!$A$8:$AL$8,0))/100,"")</f>
        <v>0.52489509097277276</v>
      </c>
      <c r="AE130" s="2">
        <f t="shared" si="8"/>
        <v>1</v>
      </c>
      <c r="AF130" s="2">
        <f t="shared" si="9"/>
        <v>1</v>
      </c>
    </row>
    <row r="131" spans="1:32" x14ac:dyDescent="0.2">
      <c r="A131" s="25" t="s">
        <v>383</v>
      </c>
      <c r="B131" s="26" t="s">
        <v>384</v>
      </c>
      <c r="C131" s="26" t="s">
        <v>168</v>
      </c>
      <c r="D131" s="26">
        <v>438901</v>
      </c>
      <c r="E131" s="26" t="s">
        <v>385</v>
      </c>
      <c r="F131" s="26">
        <v>218537</v>
      </c>
      <c r="G131" s="27">
        <f>INDEX('0_Pivot &amp; Table 1 &amp; Table 2'!$A$70:$AM$765,MATCH($A131,'0_Pivot &amp; Table 1 &amp; Table 2'!$B$70:$B$765,0),MATCH(HHIdata_corr!G$1,'0_Pivot &amp; Table 1 &amp; Table 2'!$A$66:$AM$66,0))</f>
        <v>3592</v>
      </c>
      <c r="H131" s="27">
        <f>INDEX('0_Pivot &amp; Table 1 &amp; Table 2'!$A$70:$AM$765,MATCH($A131,'0_Pivot &amp; Table 1 &amp; Table 2'!$B$70:$B$765,0),MATCH(HHIdata_corr!H$1,'0_Pivot &amp; Table 1 &amp; Table 2'!$A$66:$AM$66,0))</f>
        <v>3687</v>
      </c>
      <c r="I131" s="27">
        <f>INDEX('0_Pivot &amp; Table 1 &amp; Table 2'!$A$70:$AM$765,MATCH($A131,'0_Pivot &amp; Table 1 &amp; Table 2'!$B$70:$B$765,0),MATCH(HHIdata_corr!I$1,'0_Pivot &amp; Table 1 &amp; Table 2'!$A$66:$AM$66,0))</f>
        <v>3771</v>
      </c>
      <c r="J131" s="27">
        <f>INDEX('0_Pivot &amp; Table 1 &amp; Table 2'!$A$70:$AM$765,MATCH($A131,'0_Pivot &amp; Table 1 &amp; Table 2'!$B$70:$B$765,0),MATCH(HHIdata_corr!J$1,'0_Pivot &amp; Table 1 &amp; Table 2'!$A$66:$AM$66,0))</f>
        <v>4750</v>
      </c>
      <c r="K131" s="27">
        <f>INDEX('0_Pivot &amp; Table 1 &amp; Table 2'!$A$70:$AM$765,MATCH($A131,'0_Pivot &amp; Table 1 &amp; Table 2'!$B$70:$B$765,0),MATCH(HHIdata_corr!K$1,'0_Pivot &amp; Table 1 &amp; Table 2'!$A$66:$AM$66,0))</f>
        <v>4036</v>
      </c>
      <c r="L131" s="27">
        <f>INDEX('0_Pivot &amp; Table 1 &amp; Table 2'!$A$70:$AM$765,MATCH($A131,'0_Pivot &amp; Table 1 &amp; Table 2'!$B$70:$B$765,0),MATCH(HHIdata_corr!L$1,'0_Pivot &amp; Table 1 &amp; Table 2'!$A$66:$AM$66,0))</f>
        <v>4686</v>
      </c>
      <c r="M131" s="27">
        <f>INDEX('0_Pivot &amp; Table 1 &amp; Table 2'!$A$70:$AM$765,MATCH($A131,'0_Pivot &amp; Table 1 &amp; Table 2'!$B$70:$B$765,0),MATCH(HHIdata_corr!M$1,'0_Pivot &amp; Table 1 &amp; Table 2'!$A$66:$AM$66,0))</f>
        <v>3715</v>
      </c>
      <c r="N131" s="27">
        <f>INDEX('0_Pivot &amp; Table 1 &amp; Table 2'!$A$70:$AM$765,MATCH($A131,'0_Pivot &amp; Table 1 &amp; Table 2'!$B$70:$B$765,0),MATCH(HHIdata_corr!N$1,'0_Pivot &amp; Table 1 &amp; Table 2'!$A$66:$AM$66,0))</f>
        <v>3905</v>
      </c>
      <c r="O131" s="28">
        <v>3844.8</v>
      </c>
      <c r="P131" s="29" t="s">
        <v>383</v>
      </c>
      <c r="Q131" s="29" t="s">
        <v>384</v>
      </c>
      <c r="R131" s="2">
        <f t="shared" si="5"/>
        <v>3950</v>
      </c>
      <c r="S131" s="2">
        <f t="shared" si="6"/>
        <v>4061</v>
      </c>
      <c r="T131" s="2" t="str">
        <f t="shared" si="7"/>
        <v/>
      </c>
      <c r="U131" s="2">
        <f>MATCH($Q131,'6.Indic_Percep'!$B$10:$B$141,0)</f>
        <v>40</v>
      </c>
      <c r="V131" s="2">
        <f>MATCH($P131,'5.Indic_LM'!$A$10:$A$732,0)</f>
        <v>126</v>
      </c>
      <c r="W131" s="2">
        <f>IF(COUNT(INDEX('6.Indic_Percep'!$A$10:$AE$141,HHIdata_corr!$U131,MATCH(HHIdata_corr!W$3,'6.Indic_Percep'!$A$10:$AE$10,0)))=1,INDEX('6.Indic_Percep'!$A$10:$AE$141,HHIdata_corr!$U131,MATCH(HHIdata_corr!W$3,'6.Indic_Percep'!$A$10:$AE$10,0)),"")</f>
        <v>0.56293706293706292</v>
      </c>
      <c r="X131" s="2">
        <f>IF(COUNT(INDEX('6.Indic_Percep'!$A$10:$AE$141,HHIdata_corr!$U131,MATCH(HHIdata_corr!X$3,'6.Indic_Percep'!$A$10:$AE$10,0)))=1,INDEX('6.Indic_Percep'!$A$10:$AE$141,HHIdata_corr!$U131,MATCH(HHIdata_corr!X$3,'6.Indic_Percep'!$A$10:$AE$10,0)),"")</f>
        <v>0.91928251121076232</v>
      </c>
      <c r="Y131" s="2">
        <f>IF(COUNT(INDEX('6.Indic_Percep'!$A$10:$AE$141,HHIdata_corr!$U131,MATCH(HHIdata_corr!Y$3,'6.Indic_Percep'!$A$10:$AE$10,0)))=1,INDEX('6.Indic_Percep'!$A$10:$AE$141,HHIdata_corr!$U131,MATCH(HHIdata_corr!Y$3,'6.Indic_Percep'!$A$10:$AE$10,0)),"")</f>
        <v>0.12937062937062935</v>
      </c>
      <c r="Z131" s="2">
        <f>IF(COUNT(INDEX('6.Indic_Percep'!$A$10:$AH$141,HHIdata_corr!$U131,MATCH(HHIdata_corr!Z$3,'6.Indic_Percep'!$A$10:$AH$10,0)))=1,INDEX('6.Indic_Percep'!$A$10:$AH$141,HHIdata_corr!$U131,MATCH(HHIdata_corr!Z$3,'6.Indic_Percep'!$A$10:$AH$10,0)),"")</f>
        <v>0.55044843049327352</v>
      </c>
      <c r="AA131" s="2">
        <f>IF(COUNT(INDEX('6.Indic_Percep'!$A$10:$AH$141,HHIdata_corr!$U131,MATCH(HHIdata_corr!AA$3,'6.Indic_Percep'!$A$10:$AH$10,0)))=1,INDEX('6.Indic_Percep'!$A$10:$AH$141,HHIdata_corr!$U131,MATCH(HHIdata_corr!AA$3,'6.Indic_Percep'!$A$10:$AH$10,0)),"")</f>
        <v>0.54050965850293209</v>
      </c>
      <c r="AC131" s="30">
        <f>IF(COUNT(INDEX('5.Indic_LM'!$A$8:$AL$732,HHIdata_corr!$V131,MATCH(HHIdata_corr!AC$3,'5.Indic_LM'!$A$8:$AL$8,0)))=1,INDEX('5.Indic_LM'!$A$8:$AL$732,HHIdata_corr!$V131,MATCH(HHIdata_corr!AC$3,'5.Indic_LM'!$A$8:$AL$8,0))/100,"")</f>
        <v>5.9893369240847226E-2</v>
      </c>
      <c r="AD131" s="30">
        <f>IF(COUNT(INDEX('5.Indic_LM'!$A$8:$AL$732,HHIdata_corr!$V131,MATCH(HHIdata_corr!AD$3,'5.Indic_LM'!$A$8:$AL$8,0)))=1,INDEX('5.Indic_LM'!$A$8:$AL$732,HHIdata_corr!$V131,MATCH(HHIdata_corr!AD$3,'5.Indic_LM'!$A$8:$AL$8,0))/100,"")</f>
        <v>0.51500109178251696</v>
      </c>
      <c r="AE131" s="2">
        <f t="shared" si="8"/>
        <v>1</v>
      </c>
      <c r="AF131" s="2">
        <f t="shared" si="9"/>
        <v>1</v>
      </c>
    </row>
    <row r="132" spans="1:32" x14ac:dyDescent="0.2">
      <c r="A132" s="25" t="s">
        <v>386</v>
      </c>
      <c r="B132" s="26" t="s">
        <v>387</v>
      </c>
      <c r="C132" s="26" t="s">
        <v>168</v>
      </c>
      <c r="D132" s="26">
        <v>159245</v>
      </c>
      <c r="E132" s="26" t="s">
        <v>388</v>
      </c>
      <c r="F132" s="26">
        <v>78793</v>
      </c>
      <c r="G132" s="27">
        <f>INDEX('0_Pivot &amp; Table 1 &amp; Table 2'!$A$70:$AM$765,MATCH($A132,'0_Pivot &amp; Table 1 &amp; Table 2'!$B$70:$B$765,0),MATCH(HHIdata_corr!G$1,'0_Pivot &amp; Table 1 &amp; Table 2'!$A$66:$AM$66,0))</f>
        <v>0</v>
      </c>
      <c r="H132" s="27">
        <f>INDEX('0_Pivot &amp; Table 1 &amp; Table 2'!$A$70:$AM$765,MATCH($A132,'0_Pivot &amp; Table 1 &amp; Table 2'!$B$70:$B$765,0),MATCH(HHIdata_corr!H$1,'0_Pivot &amp; Table 1 &amp; Table 2'!$A$66:$AM$66,0))</f>
        <v>0</v>
      </c>
      <c r="I132" s="27">
        <f>INDEX('0_Pivot &amp; Table 1 &amp; Table 2'!$A$70:$AM$765,MATCH($A132,'0_Pivot &amp; Table 1 &amp; Table 2'!$B$70:$B$765,0),MATCH(HHIdata_corr!I$1,'0_Pivot &amp; Table 1 &amp; Table 2'!$A$66:$AM$66,0))</f>
        <v>0</v>
      </c>
      <c r="J132" s="27">
        <f>INDEX('0_Pivot &amp; Table 1 &amp; Table 2'!$A$70:$AM$765,MATCH($A132,'0_Pivot &amp; Table 1 &amp; Table 2'!$B$70:$B$765,0),MATCH(HHIdata_corr!J$1,'0_Pivot &amp; Table 1 &amp; Table 2'!$A$66:$AM$66,0))</f>
        <v>0</v>
      </c>
      <c r="K132" s="27">
        <f>INDEX('0_Pivot &amp; Table 1 &amp; Table 2'!$A$70:$AM$765,MATCH($A132,'0_Pivot &amp; Table 1 &amp; Table 2'!$B$70:$B$765,0),MATCH(HHIdata_corr!K$1,'0_Pivot &amp; Table 1 &amp; Table 2'!$A$66:$AM$66,0))</f>
        <v>0</v>
      </c>
      <c r="L132" s="27">
        <f>INDEX('0_Pivot &amp; Table 1 &amp; Table 2'!$A$70:$AM$765,MATCH($A132,'0_Pivot &amp; Table 1 &amp; Table 2'!$B$70:$B$765,0),MATCH(HHIdata_corr!L$1,'0_Pivot &amp; Table 1 &amp; Table 2'!$A$66:$AM$66,0))</f>
        <v>0</v>
      </c>
      <c r="M132" s="27">
        <f>INDEX('0_Pivot &amp; Table 1 &amp; Table 2'!$A$70:$AM$765,MATCH($A132,'0_Pivot &amp; Table 1 &amp; Table 2'!$B$70:$B$765,0),MATCH(HHIdata_corr!M$1,'0_Pivot &amp; Table 1 &amp; Table 2'!$A$66:$AM$66,0))</f>
        <v>0</v>
      </c>
      <c r="N132" s="27">
        <f>INDEX('0_Pivot &amp; Table 1 &amp; Table 2'!$A$70:$AM$765,MATCH($A132,'0_Pivot &amp; Table 1 &amp; Table 2'!$B$70:$B$765,0),MATCH(HHIdata_corr!N$1,'0_Pivot &amp; Table 1 &amp; Table 2'!$A$66:$AM$66,0))</f>
        <v>0</v>
      </c>
      <c r="O132" s="28">
        <v>10000</v>
      </c>
      <c r="P132" s="29" t="s">
        <v>386</v>
      </c>
      <c r="Q132" s="29" t="s">
        <v>387</v>
      </c>
      <c r="R132" s="2" t="b">
        <f t="shared" ref="R132:R195" si="10">IF(AVERAGE(G132:J132)&gt;0,AVERAGE(G132:J132))</f>
        <v>0</v>
      </c>
      <c r="S132" s="2" t="b">
        <f t="shared" si="6"/>
        <v>0</v>
      </c>
      <c r="T132" s="2">
        <f t="shared" si="7"/>
        <v>1</v>
      </c>
      <c r="U132" s="2" t="e">
        <f>MATCH($Q132,'6.Indic_Percep'!$B$10:$B$141,0)</f>
        <v>#N/A</v>
      </c>
      <c r="V132" s="2">
        <f>MATCH($P132,'5.Indic_LM'!$A$10:$A$732,0)</f>
        <v>127</v>
      </c>
      <c r="W132" s="2" t="str">
        <f>IF(COUNT(INDEX('6.Indic_Percep'!$A$10:$AE$141,HHIdata_corr!$U132,MATCH(HHIdata_corr!W$3,'6.Indic_Percep'!$A$10:$AE$10,0)))=1,INDEX('6.Indic_Percep'!$A$10:$AE$141,HHIdata_corr!$U132,MATCH(HHIdata_corr!W$3,'6.Indic_Percep'!$A$10:$AE$10,0)),"")</f>
        <v/>
      </c>
      <c r="X132" s="2" t="str">
        <f>IF(COUNT(INDEX('6.Indic_Percep'!$A$10:$AE$141,HHIdata_corr!$U132,MATCH(HHIdata_corr!X$3,'6.Indic_Percep'!$A$10:$AE$10,0)))=1,INDEX('6.Indic_Percep'!$A$10:$AE$141,HHIdata_corr!$U132,MATCH(HHIdata_corr!X$3,'6.Indic_Percep'!$A$10:$AE$10,0)),"")</f>
        <v/>
      </c>
      <c r="Y132" s="2" t="str">
        <f>IF(COUNT(INDEX('6.Indic_Percep'!$A$10:$AE$141,HHIdata_corr!$U132,MATCH(HHIdata_corr!Y$3,'6.Indic_Percep'!$A$10:$AE$10,0)))=1,INDEX('6.Indic_Percep'!$A$10:$AE$141,HHIdata_corr!$U132,MATCH(HHIdata_corr!Y$3,'6.Indic_Percep'!$A$10:$AE$10,0)),"")</f>
        <v/>
      </c>
      <c r="Z132" s="2" t="str">
        <f>IF(COUNT(INDEX('6.Indic_Percep'!$A$10:$AH$141,HHIdata_corr!$U132,MATCH(HHIdata_corr!Z$3,'6.Indic_Percep'!$A$10:$AH$10,0)))=1,INDEX('6.Indic_Percep'!$A$10:$AH$141,HHIdata_corr!$U132,MATCH(HHIdata_corr!Z$3,'6.Indic_Percep'!$A$10:$AH$10,0)),"")</f>
        <v/>
      </c>
      <c r="AA132" s="2" t="str">
        <f>IF(COUNT(INDEX('6.Indic_Percep'!$A$10:$AH$141,HHIdata_corr!$U132,MATCH(HHIdata_corr!AA$3,'6.Indic_Percep'!$A$10:$AH$10,0)))=1,INDEX('6.Indic_Percep'!$A$10:$AH$141,HHIdata_corr!$U132,MATCH(HHIdata_corr!AA$3,'6.Indic_Percep'!$A$10:$AH$10,0)),"")</f>
        <v/>
      </c>
      <c r="AC132" s="30">
        <f>IF(COUNT(INDEX('5.Indic_LM'!$A$8:$AL$732,HHIdata_corr!$V132,MATCH(HHIdata_corr!AC$3,'5.Indic_LM'!$A$8:$AL$8,0)))=1,INDEX('5.Indic_LM'!$A$8:$AL$732,HHIdata_corr!$V132,MATCH(HHIdata_corr!AC$3,'5.Indic_LM'!$A$8:$AL$8,0))/100,"")</f>
        <v>3.6045892719853333E-2</v>
      </c>
      <c r="AD132" s="30">
        <f>IF(COUNT(INDEX('5.Indic_LM'!$A$8:$AL$732,HHIdata_corr!$V132,MATCH(HHIdata_corr!AD$3,'5.Indic_LM'!$A$8:$AL$8,0)))=1,INDEX('5.Indic_LM'!$A$8:$AL$732,HHIdata_corr!$V132,MATCH(HHIdata_corr!AD$3,'5.Indic_LM'!$A$8:$AL$8,0))/100,"")</f>
        <v>0.51375943777475508</v>
      </c>
      <c r="AE132" s="2">
        <f t="shared" si="8"/>
        <v>0</v>
      </c>
      <c r="AF132" s="2">
        <f t="shared" si="9"/>
        <v>0</v>
      </c>
    </row>
    <row r="133" spans="1:32" x14ac:dyDescent="0.2">
      <c r="A133" s="25" t="s">
        <v>389</v>
      </c>
      <c r="B133" s="26" t="s">
        <v>390</v>
      </c>
      <c r="C133" s="26" t="s">
        <v>168</v>
      </c>
      <c r="D133" s="26">
        <v>523331</v>
      </c>
      <c r="E133" s="26" t="s">
        <v>391</v>
      </c>
      <c r="F133" s="26">
        <v>276892</v>
      </c>
      <c r="G133" s="27">
        <f>INDEX('0_Pivot &amp; Table 1 &amp; Table 2'!$A$70:$AM$765,MATCH($A133,'0_Pivot &amp; Table 1 &amp; Table 2'!$B$70:$B$765,0),MATCH(HHIdata_corr!G$1,'0_Pivot &amp; Table 1 &amp; Table 2'!$A$66:$AM$66,0))</f>
        <v>2141</v>
      </c>
      <c r="H133" s="27">
        <f>INDEX('0_Pivot &amp; Table 1 &amp; Table 2'!$A$70:$AM$765,MATCH($A133,'0_Pivot &amp; Table 1 &amp; Table 2'!$B$70:$B$765,0),MATCH(HHIdata_corr!H$1,'0_Pivot &amp; Table 1 &amp; Table 2'!$A$66:$AM$66,0))</f>
        <v>2387</v>
      </c>
      <c r="I133" s="27">
        <f>INDEX('0_Pivot &amp; Table 1 &amp; Table 2'!$A$70:$AM$765,MATCH($A133,'0_Pivot &amp; Table 1 &amp; Table 2'!$B$70:$B$765,0),MATCH(HHIdata_corr!I$1,'0_Pivot &amp; Table 1 &amp; Table 2'!$A$66:$AM$66,0))</f>
        <v>2282</v>
      </c>
      <c r="J133" s="27">
        <f>INDEX('0_Pivot &amp; Table 1 &amp; Table 2'!$A$70:$AM$765,MATCH($A133,'0_Pivot &amp; Table 1 &amp; Table 2'!$B$70:$B$765,0),MATCH(HHIdata_corr!J$1,'0_Pivot &amp; Table 1 &amp; Table 2'!$A$66:$AM$66,0))</f>
        <v>2972</v>
      </c>
      <c r="K133" s="27">
        <f>INDEX('0_Pivot &amp; Table 1 &amp; Table 2'!$A$70:$AM$765,MATCH($A133,'0_Pivot &amp; Table 1 &amp; Table 2'!$B$70:$B$765,0),MATCH(HHIdata_corr!K$1,'0_Pivot &amp; Table 1 &amp; Table 2'!$A$66:$AM$66,0))</f>
        <v>2895</v>
      </c>
      <c r="L133" s="27">
        <f>INDEX('0_Pivot &amp; Table 1 &amp; Table 2'!$A$70:$AM$765,MATCH($A133,'0_Pivot &amp; Table 1 &amp; Table 2'!$B$70:$B$765,0),MATCH(HHIdata_corr!L$1,'0_Pivot &amp; Table 1 &amp; Table 2'!$A$66:$AM$66,0))</f>
        <v>3301</v>
      </c>
      <c r="M133" s="27">
        <f>INDEX('0_Pivot &amp; Table 1 &amp; Table 2'!$A$70:$AM$765,MATCH($A133,'0_Pivot &amp; Table 1 &amp; Table 2'!$B$70:$B$765,0),MATCH(HHIdata_corr!M$1,'0_Pivot &amp; Table 1 &amp; Table 2'!$A$66:$AM$66,0))</f>
        <v>2196</v>
      </c>
      <c r="N133" s="27">
        <f>INDEX('0_Pivot &amp; Table 1 &amp; Table 2'!$A$70:$AM$765,MATCH($A133,'0_Pivot &amp; Table 1 &amp; Table 2'!$B$70:$B$765,0),MATCH(HHIdata_corr!N$1,'0_Pivot &amp; Table 1 &amp; Table 2'!$A$66:$AM$66,0))</f>
        <v>2240</v>
      </c>
      <c r="O133" s="28">
        <v>2400.4</v>
      </c>
      <c r="P133" s="29" t="s">
        <v>389</v>
      </c>
      <c r="Q133" s="29" t="s">
        <v>390</v>
      </c>
      <c r="R133" s="2">
        <f t="shared" si="10"/>
        <v>2445.5</v>
      </c>
      <c r="S133" s="2">
        <f t="shared" ref="S133:S196" si="11">IF(AVERAGE(K133:N133)&gt;0,AVERAGE(H133:K133))</f>
        <v>2634</v>
      </c>
      <c r="T133" s="2" t="str">
        <f t="shared" ref="T133:T196" si="12">IF(R133&gt;7500,1,"")</f>
        <v/>
      </c>
      <c r="U133" s="2">
        <f>MATCH($Q133,'6.Indic_Percep'!$B$10:$B$141,0)</f>
        <v>41</v>
      </c>
      <c r="V133" s="2">
        <f>MATCH($P133,'5.Indic_LM'!$A$10:$A$732,0)</f>
        <v>128</v>
      </c>
      <c r="W133" s="2">
        <f>IF(COUNT(INDEX('6.Indic_Percep'!$A$10:$AE$141,HHIdata_corr!$U133,MATCH(HHIdata_corr!W$3,'6.Indic_Percep'!$A$10:$AE$10,0)))=1,INDEX('6.Indic_Percep'!$A$10:$AE$141,HHIdata_corr!$U133,MATCH(HHIdata_corr!W$3,'6.Indic_Percep'!$A$10:$AE$10,0)),"")</f>
        <v>0.6651376146788992</v>
      </c>
      <c r="X133" s="2">
        <f>IF(COUNT(INDEX('6.Indic_Percep'!$A$10:$AE$141,HHIdata_corr!$U133,MATCH(HHIdata_corr!X$3,'6.Indic_Percep'!$A$10:$AE$10,0)))=1,INDEX('6.Indic_Percep'!$A$10:$AE$141,HHIdata_corr!$U133,MATCH(HHIdata_corr!X$3,'6.Indic_Percep'!$A$10:$AE$10,0)),"")</f>
        <v>0.89508196721311473</v>
      </c>
      <c r="Y133" s="2">
        <f>IF(COUNT(INDEX('6.Indic_Percep'!$A$10:$AE$141,HHIdata_corr!$U133,MATCH(HHIdata_corr!Y$3,'6.Indic_Percep'!$A$10:$AE$10,0)))=1,INDEX('6.Indic_Percep'!$A$10:$AE$141,HHIdata_corr!$U133,MATCH(HHIdata_corr!Y$3,'6.Indic_Percep'!$A$10:$AE$10,0)),"")</f>
        <v>0.16857798165137616</v>
      </c>
      <c r="Z133" s="2">
        <f>IF(COUNT(INDEX('6.Indic_Percep'!$A$10:$AH$141,HHIdata_corr!$U133,MATCH(HHIdata_corr!Z$3,'6.Indic_Percep'!$A$10:$AH$10,0)))=1,INDEX('6.Indic_Percep'!$A$10:$AH$141,HHIdata_corr!$U133,MATCH(HHIdata_corr!Z$3,'6.Indic_Percep'!$A$10:$AH$10,0)),"")</f>
        <v>0.50928961748633872</v>
      </c>
      <c r="AA133" s="2">
        <f>IF(COUNT(INDEX('6.Indic_Percep'!$A$10:$AH$141,HHIdata_corr!$U133,MATCH(HHIdata_corr!AA$3,'6.Indic_Percep'!$A$10:$AH$10,0)))=1,INDEX('6.Indic_Percep'!$A$10:$AH$141,HHIdata_corr!$U133,MATCH(HHIdata_corr!AA$3,'6.Indic_Percep'!$A$10:$AH$10,0)),"")</f>
        <v>0.55952179525743218</v>
      </c>
      <c r="AC133" s="30">
        <f>IF(COUNT(INDEX('5.Indic_LM'!$A$8:$AL$732,HHIdata_corr!$V133,MATCH(HHIdata_corr!AC$3,'5.Indic_LM'!$A$8:$AL$8,0)))=1,INDEX('5.Indic_LM'!$A$8:$AL$732,HHIdata_corr!$V133,MATCH(HHIdata_corr!AC$3,'5.Indic_LM'!$A$8:$AL$8,0))/100,"")</f>
        <v>3.8355061156692002E-2</v>
      </c>
      <c r="AD133" s="30">
        <f>IF(COUNT(INDEX('5.Indic_LM'!$A$8:$AL$732,HHIdata_corr!$V133,MATCH(HHIdata_corr!AD$3,'5.Indic_LM'!$A$8:$AL$8,0)))=1,INDEX('5.Indic_LM'!$A$8:$AL$732,HHIdata_corr!$V133,MATCH(HHIdata_corr!AD$3,'5.Indic_LM'!$A$8:$AL$8,0))/100,"")</f>
        <v>0.53534673762337726</v>
      </c>
      <c r="AE133" s="2">
        <f t="shared" ref="AE133:AE196" si="13">ROUNDDOWN(COUNT($R133,AC133)/2,0)</f>
        <v>1</v>
      </c>
      <c r="AF133" s="2">
        <f t="shared" ref="AF133:AF196" si="14">ROUNDDOWN(COUNT(R133,AD133)/2,0)</f>
        <v>1</v>
      </c>
    </row>
    <row r="134" spans="1:32" x14ac:dyDescent="0.2">
      <c r="A134" s="25" t="s">
        <v>392</v>
      </c>
      <c r="B134" s="26" t="s">
        <v>393</v>
      </c>
      <c r="C134" s="26" t="s">
        <v>168</v>
      </c>
      <c r="D134" s="26">
        <v>424826</v>
      </c>
      <c r="E134" s="26" t="s">
        <v>394</v>
      </c>
      <c r="F134" s="26">
        <v>217103</v>
      </c>
      <c r="G134" s="27">
        <f>INDEX('0_Pivot &amp; Table 1 &amp; Table 2'!$A$70:$AM$765,MATCH($A134,'0_Pivot &amp; Table 1 &amp; Table 2'!$B$70:$B$765,0),MATCH(HHIdata_corr!G$1,'0_Pivot &amp; Table 1 &amp; Table 2'!$A$66:$AM$66,0))</f>
        <v>3244</v>
      </c>
      <c r="H134" s="27">
        <f>INDEX('0_Pivot &amp; Table 1 &amp; Table 2'!$A$70:$AM$765,MATCH($A134,'0_Pivot &amp; Table 1 &amp; Table 2'!$B$70:$B$765,0),MATCH(HHIdata_corr!H$1,'0_Pivot &amp; Table 1 &amp; Table 2'!$A$66:$AM$66,0))</f>
        <v>3427</v>
      </c>
      <c r="I134" s="27">
        <f>INDEX('0_Pivot &amp; Table 1 &amp; Table 2'!$A$70:$AM$765,MATCH($A134,'0_Pivot &amp; Table 1 &amp; Table 2'!$B$70:$B$765,0),MATCH(HHIdata_corr!I$1,'0_Pivot &amp; Table 1 &amp; Table 2'!$A$66:$AM$66,0))</f>
        <v>3650</v>
      </c>
      <c r="J134" s="27">
        <f>INDEX('0_Pivot &amp; Table 1 &amp; Table 2'!$A$70:$AM$765,MATCH($A134,'0_Pivot &amp; Table 1 &amp; Table 2'!$B$70:$B$765,0),MATCH(HHIdata_corr!J$1,'0_Pivot &amp; Table 1 &amp; Table 2'!$A$66:$AM$66,0))</f>
        <v>3705</v>
      </c>
      <c r="K134" s="27">
        <f>INDEX('0_Pivot &amp; Table 1 &amp; Table 2'!$A$70:$AM$765,MATCH($A134,'0_Pivot &amp; Table 1 &amp; Table 2'!$B$70:$B$765,0),MATCH(HHIdata_corr!K$1,'0_Pivot &amp; Table 1 &amp; Table 2'!$A$66:$AM$66,0))</f>
        <v>3347</v>
      </c>
      <c r="L134" s="27">
        <f>INDEX('0_Pivot &amp; Table 1 &amp; Table 2'!$A$70:$AM$765,MATCH($A134,'0_Pivot &amp; Table 1 &amp; Table 2'!$B$70:$B$765,0),MATCH(HHIdata_corr!L$1,'0_Pivot &amp; Table 1 &amp; Table 2'!$A$66:$AM$66,0))</f>
        <v>3790</v>
      </c>
      <c r="M134" s="27">
        <f>INDEX('0_Pivot &amp; Table 1 &amp; Table 2'!$A$70:$AM$765,MATCH($A134,'0_Pivot &amp; Table 1 &amp; Table 2'!$B$70:$B$765,0),MATCH(HHIdata_corr!M$1,'0_Pivot &amp; Table 1 &amp; Table 2'!$A$66:$AM$66,0))</f>
        <v>3272</v>
      </c>
      <c r="N134" s="27">
        <f>INDEX('0_Pivot &amp; Table 1 &amp; Table 2'!$A$70:$AM$765,MATCH($A134,'0_Pivot &amp; Table 1 &amp; Table 2'!$B$70:$B$765,0),MATCH(HHIdata_corr!N$1,'0_Pivot &amp; Table 1 &amp; Table 2'!$A$66:$AM$66,0))</f>
        <v>3171</v>
      </c>
      <c r="O134" s="28">
        <v>3403.4</v>
      </c>
      <c r="P134" s="29" t="s">
        <v>392</v>
      </c>
      <c r="Q134" s="29" t="s">
        <v>393</v>
      </c>
      <c r="R134" s="2">
        <f t="shared" si="10"/>
        <v>3506.5</v>
      </c>
      <c r="S134" s="2">
        <f t="shared" si="11"/>
        <v>3532.25</v>
      </c>
      <c r="T134" s="2" t="str">
        <f t="shared" si="12"/>
        <v/>
      </c>
      <c r="U134" s="2" t="e">
        <f>MATCH($Q134,'6.Indic_Percep'!$B$10:$B$141,0)</f>
        <v>#N/A</v>
      </c>
      <c r="V134" s="2">
        <f>MATCH($P134,'5.Indic_LM'!$A$10:$A$732,0)</f>
        <v>129</v>
      </c>
      <c r="W134" s="2" t="str">
        <f>IF(COUNT(INDEX('6.Indic_Percep'!$A$10:$AE$141,HHIdata_corr!$U134,MATCH(HHIdata_corr!W$3,'6.Indic_Percep'!$A$10:$AE$10,0)))=1,INDEX('6.Indic_Percep'!$A$10:$AE$141,HHIdata_corr!$U134,MATCH(HHIdata_corr!W$3,'6.Indic_Percep'!$A$10:$AE$10,0)),"")</f>
        <v/>
      </c>
      <c r="X134" s="2" t="str">
        <f>IF(COUNT(INDEX('6.Indic_Percep'!$A$10:$AE$141,HHIdata_corr!$U134,MATCH(HHIdata_corr!X$3,'6.Indic_Percep'!$A$10:$AE$10,0)))=1,INDEX('6.Indic_Percep'!$A$10:$AE$141,HHIdata_corr!$U134,MATCH(HHIdata_corr!X$3,'6.Indic_Percep'!$A$10:$AE$10,0)),"")</f>
        <v/>
      </c>
      <c r="Y134" s="2" t="str">
        <f>IF(COUNT(INDEX('6.Indic_Percep'!$A$10:$AE$141,HHIdata_corr!$U134,MATCH(HHIdata_corr!Y$3,'6.Indic_Percep'!$A$10:$AE$10,0)))=1,INDEX('6.Indic_Percep'!$A$10:$AE$141,HHIdata_corr!$U134,MATCH(HHIdata_corr!Y$3,'6.Indic_Percep'!$A$10:$AE$10,0)),"")</f>
        <v/>
      </c>
      <c r="Z134" s="2" t="str">
        <f>IF(COUNT(INDEX('6.Indic_Percep'!$A$10:$AH$141,HHIdata_corr!$U134,MATCH(HHIdata_corr!Z$3,'6.Indic_Percep'!$A$10:$AH$10,0)))=1,INDEX('6.Indic_Percep'!$A$10:$AH$141,HHIdata_corr!$U134,MATCH(HHIdata_corr!Z$3,'6.Indic_Percep'!$A$10:$AH$10,0)),"")</f>
        <v/>
      </c>
      <c r="AA134" s="2" t="str">
        <f>IF(COUNT(INDEX('6.Indic_Percep'!$A$10:$AH$141,HHIdata_corr!$U134,MATCH(HHIdata_corr!AA$3,'6.Indic_Percep'!$A$10:$AH$10,0)))=1,INDEX('6.Indic_Percep'!$A$10:$AH$141,HHIdata_corr!$U134,MATCH(HHIdata_corr!AA$3,'6.Indic_Percep'!$A$10:$AH$10,0)),"")</f>
        <v/>
      </c>
      <c r="AC134" s="30">
        <f>IF(COUNT(INDEX('5.Indic_LM'!$A$8:$AL$732,HHIdata_corr!$V134,MATCH(HHIdata_corr!AC$3,'5.Indic_LM'!$A$8:$AL$8,0)))=1,INDEX('5.Indic_LM'!$A$8:$AL$732,HHIdata_corr!$V134,MATCH(HHIdata_corr!AC$3,'5.Indic_LM'!$A$8:$AL$8,0))/100,"")</f>
        <v>4.4509029989973727E-2</v>
      </c>
      <c r="AD134" s="30">
        <f>IF(COUNT(INDEX('5.Indic_LM'!$A$8:$AL$732,HHIdata_corr!$V134,MATCH(HHIdata_corr!AD$3,'5.Indic_LM'!$A$8:$AL$8,0)))=1,INDEX('5.Indic_LM'!$A$8:$AL$732,HHIdata_corr!$V134,MATCH(HHIdata_corr!AD$3,'5.Indic_LM'!$A$8:$AL$8,0))/100,"")</f>
        <v>0.54253956569746042</v>
      </c>
      <c r="AE134" s="2">
        <f t="shared" si="13"/>
        <v>1</v>
      </c>
      <c r="AF134" s="2">
        <f t="shared" si="14"/>
        <v>1</v>
      </c>
    </row>
    <row r="135" spans="1:32" x14ac:dyDescent="0.2">
      <c r="A135" s="25" t="s">
        <v>395</v>
      </c>
      <c r="B135" s="26" t="s">
        <v>396</v>
      </c>
      <c r="C135" s="26" t="s">
        <v>168</v>
      </c>
      <c r="D135" s="26">
        <v>709840</v>
      </c>
      <c r="E135" s="26" t="s">
        <v>397</v>
      </c>
      <c r="F135" s="26">
        <v>358277</v>
      </c>
      <c r="G135" s="27">
        <f>INDEX('0_Pivot &amp; Table 1 &amp; Table 2'!$A$70:$AM$765,MATCH($A135,'0_Pivot &amp; Table 1 &amp; Table 2'!$B$70:$B$765,0),MATCH(HHIdata_corr!G$1,'0_Pivot &amp; Table 1 &amp; Table 2'!$A$66:$AM$66,0))</f>
        <v>2075</v>
      </c>
      <c r="H135" s="27">
        <f>INDEX('0_Pivot &amp; Table 1 &amp; Table 2'!$A$70:$AM$765,MATCH($A135,'0_Pivot &amp; Table 1 &amp; Table 2'!$B$70:$B$765,0),MATCH(HHIdata_corr!H$1,'0_Pivot &amp; Table 1 &amp; Table 2'!$A$66:$AM$66,0))</f>
        <v>2218</v>
      </c>
      <c r="I135" s="27">
        <f>INDEX('0_Pivot &amp; Table 1 &amp; Table 2'!$A$70:$AM$765,MATCH($A135,'0_Pivot &amp; Table 1 &amp; Table 2'!$B$70:$B$765,0),MATCH(HHIdata_corr!I$1,'0_Pivot &amp; Table 1 &amp; Table 2'!$A$66:$AM$66,0))</f>
        <v>2201</v>
      </c>
      <c r="J135" s="27">
        <f>INDEX('0_Pivot &amp; Table 1 &amp; Table 2'!$A$70:$AM$765,MATCH($A135,'0_Pivot &amp; Table 1 &amp; Table 2'!$B$70:$B$765,0),MATCH(HHIdata_corr!J$1,'0_Pivot &amp; Table 1 &amp; Table 2'!$A$66:$AM$66,0))</f>
        <v>2683</v>
      </c>
      <c r="K135" s="27">
        <f>INDEX('0_Pivot &amp; Table 1 &amp; Table 2'!$A$70:$AM$765,MATCH($A135,'0_Pivot &amp; Table 1 &amp; Table 2'!$B$70:$B$765,0),MATCH(HHIdata_corr!K$1,'0_Pivot &amp; Table 1 &amp; Table 2'!$A$66:$AM$66,0))</f>
        <v>2472</v>
      </c>
      <c r="L135" s="27">
        <f>INDEX('0_Pivot &amp; Table 1 &amp; Table 2'!$A$70:$AM$765,MATCH($A135,'0_Pivot &amp; Table 1 &amp; Table 2'!$B$70:$B$765,0),MATCH(HHIdata_corr!L$1,'0_Pivot &amp; Table 1 &amp; Table 2'!$A$66:$AM$66,0))</f>
        <v>3210</v>
      </c>
      <c r="M135" s="27">
        <f>INDEX('0_Pivot &amp; Table 1 &amp; Table 2'!$A$70:$AM$765,MATCH($A135,'0_Pivot &amp; Table 1 &amp; Table 2'!$B$70:$B$765,0),MATCH(HHIdata_corr!M$1,'0_Pivot &amp; Table 1 &amp; Table 2'!$A$66:$AM$66,0))</f>
        <v>2212</v>
      </c>
      <c r="N135" s="27">
        <f>INDEX('0_Pivot &amp; Table 1 &amp; Table 2'!$A$70:$AM$765,MATCH($A135,'0_Pivot &amp; Table 1 &amp; Table 2'!$B$70:$B$765,0),MATCH(HHIdata_corr!N$1,'0_Pivot &amp; Table 1 &amp; Table 2'!$A$66:$AM$66,0))</f>
        <v>2011</v>
      </c>
      <c r="O135" s="28">
        <v>2249.1999999999998</v>
      </c>
      <c r="P135" s="29" t="s">
        <v>395</v>
      </c>
      <c r="Q135" s="29" t="s">
        <v>396</v>
      </c>
      <c r="R135" s="2">
        <f t="shared" si="10"/>
        <v>2294.25</v>
      </c>
      <c r="S135" s="2">
        <f t="shared" si="11"/>
        <v>2393.5</v>
      </c>
      <c r="T135" s="2" t="str">
        <f t="shared" si="12"/>
        <v/>
      </c>
      <c r="U135" s="2" t="e">
        <f>MATCH($Q135,'6.Indic_Percep'!$B$10:$B$141,0)</f>
        <v>#N/A</v>
      </c>
      <c r="V135" s="2">
        <f>MATCH($P135,'5.Indic_LM'!$A$10:$A$732,0)</f>
        <v>130</v>
      </c>
      <c r="W135" s="2" t="str">
        <f>IF(COUNT(INDEX('6.Indic_Percep'!$A$10:$AE$141,HHIdata_corr!$U135,MATCH(HHIdata_corr!W$3,'6.Indic_Percep'!$A$10:$AE$10,0)))=1,INDEX('6.Indic_Percep'!$A$10:$AE$141,HHIdata_corr!$U135,MATCH(HHIdata_corr!W$3,'6.Indic_Percep'!$A$10:$AE$10,0)),"")</f>
        <v/>
      </c>
      <c r="X135" s="2" t="str">
        <f>IF(COUNT(INDEX('6.Indic_Percep'!$A$10:$AE$141,HHIdata_corr!$U135,MATCH(HHIdata_corr!X$3,'6.Indic_Percep'!$A$10:$AE$10,0)))=1,INDEX('6.Indic_Percep'!$A$10:$AE$141,HHIdata_corr!$U135,MATCH(HHIdata_corr!X$3,'6.Indic_Percep'!$A$10:$AE$10,0)),"")</f>
        <v/>
      </c>
      <c r="Y135" s="2" t="str">
        <f>IF(COUNT(INDEX('6.Indic_Percep'!$A$10:$AE$141,HHIdata_corr!$U135,MATCH(HHIdata_corr!Y$3,'6.Indic_Percep'!$A$10:$AE$10,0)))=1,INDEX('6.Indic_Percep'!$A$10:$AE$141,HHIdata_corr!$U135,MATCH(HHIdata_corr!Y$3,'6.Indic_Percep'!$A$10:$AE$10,0)),"")</f>
        <v/>
      </c>
      <c r="Z135" s="2" t="str">
        <f>IF(COUNT(INDEX('6.Indic_Percep'!$A$10:$AH$141,HHIdata_corr!$U135,MATCH(HHIdata_corr!Z$3,'6.Indic_Percep'!$A$10:$AH$10,0)))=1,INDEX('6.Indic_Percep'!$A$10:$AH$141,HHIdata_corr!$U135,MATCH(HHIdata_corr!Z$3,'6.Indic_Percep'!$A$10:$AH$10,0)),"")</f>
        <v/>
      </c>
      <c r="AA135" s="2" t="str">
        <f>IF(COUNT(INDEX('6.Indic_Percep'!$A$10:$AH$141,HHIdata_corr!$U135,MATCH(HHIdata_corr!AA$3,'6.Indic_Percep'!$A$10:$AH$10,0)))=1,INDEX('6.Indic_Percep'!$A$10:$AH$141,HHIdata_corr!$U135,MATCH(HHIdata_corr!AA$3,'6.Indic_Percep'!$A$10:$AH$10,0)),"")</f>
        <v/>
      </c>
      <c r="AC135" s="30">
        <f>IF(COUNT(INDEX('5.Indic_LM'!$A$8:$AL$732,HHIdata_corr!$V135,MATCH(HHIdata_corr!AC$3,'5.Indic_LM'!$A$8:$AL$8,0)))=1,INDEX('5.Indic_LM'!$A$8:$AL$732,HHIdata_corr!$V135,MATCH(HHIdata_corr!AC$3,'5.Indic_LM'!$A$8:$AL$8,0))/100,"")</f>
        <v>2.7591985322797337E-2</v>
      </c>
      <c r="AD135" s="30">
        <f>IF(COUNT(INDEX('5.Indic_LM'!$A$8:$AL$732,HHIdata_corr!$V135,MATCH(HHIdata_corr!AD$3,'5.Indic_LM'!$A$8:$AL$8,0)))=1,INDEX('5.Indic_LM'!$A$8:$AL$732,HHIdata_corr!$V135,MATCH(HHIdata_corr!AD$3,'5.Indic_LM'!$A$8:$AL$8,0))/100,"")</f>
        <v>0.58319525302283926</v>
      </c>
      <c r="AE135" s="2">
        <f t="shared" si="13"/>
        <v>1</v>
      </c>
      <c r="AF135" s="2">
        <f t="shared" si="14"/>
        <v>1</v>
      </c>
    </row>
    <row r="136" spans="1:32" x14ac:dyDescent="0.2">
      <c r="A136" s="25" t="s">
        <v>398</v>
      </c>
      <c r="B136" s="26" t="s">
        <v>399</v>
      </c>
      <c r="C136" s="26" t="s">
        <v>168</v>
      </c>
      <c r="D136" s="26">
        <v>307839</v>
      </c>
      <c r="E136" s="26" t="s">
        <v>400</v>
      </c>
      <c r="F136" s="26">
        <v>158973</v>
      </c>
      <c r="G136" s="27">
        <f>INDEX('0_Pivot &amp; Table 1 &amp; Table 2'!$A$70:$AM$765,MATCH($A136,'0_Pivot &amp; Table 1 &amp; Table 2'!$B$70:$B$765,0),MATCH(HHIdata_corr!G$1,'0_Pivot &amp; Table 1 &amp; Table 2'!$A$66:$AM$66,0))</f>
        <v>2711</v>
      </c>
      <c r="H136" s="27">
        <f>INDEX('0_Pivot &amp; Table 1 &amp; Table 2'!$A$70:$AM$765,MATCH($A136,'0_Pivot &amp; Table 1 &amp; Table 2'!$B$70:$B$765,0),MATCH(HHIdata_corr!H$1,'0_Pivot &amp; Table 1 &amp; Table 2'!$A$66:$AM$66,0))</f>
        <v>3051</v>
      </c>
      <c r="I136" s="27">
        <f>INDEX('0_Pivot &amp; Table 1 &amp; Table 2'!$A$70:$AM$765,MATCH($A136,'0_Pivot &amp; Table 1 &amp; Table 2'!$B$70:$B$765,0),MATCH(HHIdata_corr!I$1,'0_Pivot &amp; Table 1 &amp; Table 2'!$A$66:$AM$66,0))</f>
        <v>2546</v>
      </c>
      <c r="J136" s="27">
        <f>INDEX('0_Pivot &amp; Table 1 &amp; Table 2'!$A$70:$AM$765,MATCH($A136,'0_Pivot &amp; Table 1 &amp; Table 2'!$B$70:$B$765,0),MATCH(HHIdata_corr!J$1,'0_Pivot &amp; Table 1 &amp; Table 2'!$A$66:$AM$66,0))</f>
        <v>3491</v>
      </c>
      <c r="K136" s="27">
        <f>INDEX('0_Pivot &amp; Table 1 &amp; Table 2'!$A$70:$AM$765,MATCH($A136,'0_Pivot &amp; Table 1 &amp; Table 2'!$B$70:$B$765,0),MATCH(HHIdata_corr!K$1,'0_Pivot &amp; Table 1 &amp; Table 2'!$A$66:$AM$66,0))</f>
        <v>3649</v>
      </c>
      <c r="L136" s="27">
        <f>INDEX('0_Pivot &amp; Table 1 &amp; Table 2'!$A$70:$AM$765,MATCH($A136,'0_Pivot &amp; Table 1 &amp; Table 2'!$B$70:$B$765,0),MATCH(HHIdata_corr!L$1,'0_Pivot &amp; Table 1 &amp; Table 2'!$A$66:$AM$66,0))</f>
        <v>3988</v>
      </c>
      <c r="M136" s="27">
        <f>INDEX('0_Pivot &amp; Table 1 &amp; Table 2'!$A$70:$AM$765,MATCH($A136,'0_Pivot &amp; Table 1 &amp; Table 2'!$B$70:$B$765,0),MATCH(HHIdata_corr!M$1,'0_Pivot &amp; Table 1 &amp; Table 2'!$A$66:$AM$66,0))</f>
        <v>2772</v>
      </c>
      <c r="N136" s="27">
        <f>INDEX('0_Pivot &amp; Table 1 &amp; Table 2'!$A$70:$AM$765,MATCH($A136,'0_Pivot &amp; Table 1 &amp; Table 2'!$B$70:$B$765,0),MATCH(HHIdata_corr!N$1,'0_Pivot &amp; Table 1 &amp; Table 2'!$A$66:$AM$66,0))</f>
        <v>3136</v>
      </c>
      <c r="O136" s="28">
        <v>3027.1</v>
      </c>
      <c r="P136" s="29" t="s">
        <v>398</v>
      </c>
      <c r="Q136" s="29" t="s">
        <v>399</v>
      </c>
      <c r="R136" s="2">
        <f t="shared" si="10"/>
        <v>2949.75</v>
      </c>
      <c r="S136" s="2">
        <f t="shared" si="11"/>
        <v>3184.25</v>
      </c>
      <c r="T136" s="2" t="str">
        <f t="shared" si="12"/>
        <v/>
      </c>
      <c r="U136" s="2" t="e">
        <f>MATCH($Q136,'6.Indic_Percep'!$B$10:$B$141,0)</f>
        <v>#N/A</v>
      </c>
      <c r="V136" s="2">
        <f>MATCH($P136,'5.Indic_LM'!$A$10:$A$732,0)</f>
        <v>131</v>
      </c>
      <c r="W136" s="2" t="str">
        <f>IF(COUNT(INDEX('6.Indic_Percep'!$A$10:$AE$141,HHIdata_corr!$U136,MATCH(HHIdata_corr!W$3,'6.Indic_Percep'!$A$10:$AE$10,0)))=1,INDEX('6.Indic_Percep'!$A$10:$AE$141,HHIdata_corr!$U136,MATCH(HHIdata_corr!W$3,'6.Indic_Percep'!$A$10:$AE$10,0)),"")</f>
        <v/>
      </c>
      <c r="X136" s="2" t="str">
        <f>IF(COUNT(INDEX('6.Indic_Percep'!$A$10:$AE$141,HHIdata_corr!$U136,MATCH(HHIdata_corr!X$3,'6.Indic_Percep'!$A$10:$AE$10,0)))=1,INDEX('6.Indic_Percep'!$A$10:$AE$141,HHIdata_corr!$U136,MATCH(HHIdata_corr!X$3,'6.Indic_Percep'!$A$10:$AE$10,0)),"")</f>
        <v/>
      </c>
      <c r="Y136" s="2" t="str">
        <f>IF(COUNT(INDEX('6.Indic_Percep'!$A$10:$AE$141,HHIdata_corr!$U136,MATCH(HHIdata_corr!Y$3,'6.Indic_Percep'!$A$10:$AE$10,0)))=1,INDEX('6.Indic_Percep'!$A$10:$AE$141,HHIdata_corr!$U136,MATCH(HHIdata_corr!Y$3,'6.Indic_Percep'!$A$10:$AE$10,0)),"")</f>
        <v/>
      </c>
      <c r="Z136" s="2" t="str">
        <f>IF(COUNT(INDEX('6.Indic_Percep'!$A$10:$AH$141,HHIdata_corr!$U136,MATCH(HHIdata_corr!Z$3,'6.Indic_Percep'!$A$10:$AH$10,0)))=1,INDEX('6.Indic_Percep'!$A$10:$AH$141,HHIdata_corr!$U136,MATCH(HHIdata_corr!Z$3,'6.Indic_Percep'!$A$10:$AH$10,0)),"")</f>
        <v/>
      </c>
      <c r="AA136" s="2" t="str">
        <f>IF(COUNT(INDEX('6.Indic_Percep'!$A$10:$AH$141,HHIdata_corr!$U136,MATCH(HHIdata_corr!AA$3,'6.Indic_Percep'!$A$10:$AH$10,0)))=1,INDEX('6.Indic_Percep'!$A$10:$AH$141,HHIdata_corr!$U136,MATCH(HHIdata_corr!AA$3,'6.Indic_Percep'!$A$10:$AH$10,0)),"")</f>
        <v/>
      </c>
      <c r="AC136" s="30">
        <f>IF(COUNT(INDEX('5.Indic_LM'!$A$8:$AL$732,HHIdata_corr!$V136,MATCH(HHIdata_corr!AC$3,'5.Indic_LM'!$A$8:$AL$8,0)))=1,INDEX('5.Indic_LM'!$A$8:$AL$732,HHIdata_corr!$V136,MATCH(HHIdata_corr!AC$3,'5.Indic_LM'!$A$8:$AL$8,0))/100,"")</f>
        <v>2.9962736581254056E-2</v>
      </c>
      <c r="AD136" s="30">
        <f>IF(COUNT(INDEX('5.Indic_LM'!$A$8:$AL$732,HHIdata_corr!$V136,MATCH(HHIdata_corr!AD$3,'5.Indic_LM'!$A$8:$AL$8,0)))=1,INDEX('5.Indic_LM'!$A$8:$AL$732,HHIdata_corr!$V136,MATCH(HHIdata_corr!AD$3,'5.Indic_LM'!$A$8:$AL$8,0))/100,"")</f>
        <v>0.56647950511968981</v>
      </c>
      <c r="AE136" s="2">
        <f t="shared" si="13"/>
        <v>1</v>
      </c>
      <c r="AF136" s="2">
        <f t="shared" si="14"/>
        <v>1</v>
      </c>
    </row>
    <row r="137" spans="1:32" x14ac:dyDescent="0.2">
      <c r="A137" s="25" t="s">
        <v>401</v>
      </c>
      <c r="B137" s="26" t="s">
        <v>402</v>
      </c>
      <c r="C137" s="26" t="s">
        <v>168</v>
      </c>
      <c r="D137" s="26">
        <v>507549</v>
      </c>
      <c r="E137" s="26" t="s">
        <v>403</v>
      </c>
      <c r="F137" s="26">
        <v>274931</v>
      </c>
      <c r="G137" s="27">
        <f>INDEX('0_Pivot &amp; Table 1 &amp; Table 2'!$A$70:$AM$765,MATCH($A137,'0_Pivot &amp; Table 1 &amp; Table 2'!$B$70:$B$765,0),MATCH(HHIdata_corr!G$1,'0_Pivot &amp; Table 1 &amp; Table 2'!$A$66:$AM$66,0))</f>
        <v>2468</v>
      </c>
      <c r="H137" s="27">
        <f>INDEX('0_Pivot &amp; Table 1 &amp; Table 2'!$A$70:$AM$765,MATCH($A137,'0_Pivot &amp; Table 1 &amp; Table 2'!$B$70:$B$765,0),MATCH(HHIdata_corr!H$1,'0_Pivot &amp; Table 1 &amp; Table 2'!$A$66:$AM$66,0))</f>
        <v>2412</v>
      </c>
      <c r="I137" s="27">
        <f>INDEX('0_Pivot &amp; Table 1 &amp; Table 2'!$A$70:$AM$765,MATCH($A137,'0_Pivot &amp; Table 1 &amp; Table 2'!$B$70:$B$765,0),MATCH(HHIdata_corr!I$1,'0_Pivot &amp; Table 1 &amp; Table 2'!$A$66:$AM$66,0))</f>
        <v>2384</v>
      </c>
      <c r="J137" s="27">
        <f>INDEX('0_Pivot &amp; Table 1 &amp; Table 2'!$A$70:$AM$765,MATCH($A137,'0_Pivot &amp; Table 1 &amp; Table 2'!$B$70:$B$765,0),MATCH(HHIdata_corr!J$1,'0_Pivot &amp; Table 1 &amp; Table 2'!$A$66:$AM$66,0))</f>
        <v>2842</v>
      </c>
      <c r="K137" s="27">
        <f>INDEX('0_Pivot &amp; Table 1 &amp; Table 2'!$A$70:$AM$765,MATCH($A137,'0_Pivot &amp; Table 1 &amp; Table 2'!$B$70:$B$765,0),MATCH(HHIdata_corr!K$1,'0_Pivot &amp; Table 1 &amp; Table 2'!$A$66:$AM$66,0))</f>
        <v>2959</v>
      </c>
      <c r="L137" s="27">
        <f>INDEX('0_Pivot &amp; Table 1 &amp; Table 2'!$A$70:$AM$765,MATCH($A137,'0_Pivot &amp; Table 1 &amp; Table 2'!$B$70:$B$765,0),MATCH(HHIdata_corr!L$1,'0_Pivot &amp; Table 1 &amp; Table 2'!$A$66:$AM$66,0))</f>
        <v>3240</v>
      </c>
      <c r="M137" s="27">
        <f>INDEX('0_Pivot &amp; Table 1 &amp; Table 2'!$A$70:$AM$765,MATCH($A137,'0_Pivot &amp; Table 1 &amp; Table 2'!$B$70:$B$765,0),MATCH(HHIdata_corr!M$1,'0_Pivot &amp; Table 1 &amp; Table 2'!$A$66:$AM$66,0))</f>
        <v>2662</v>
      </c>
      <c r="N137" s="27">
        <f>INDEX('0_Pivot &amp; Table 1 &amp; Table 2'!$A$70:$AM$765,MATCH($A137,'0_Pivot &amp; Table 1 &amp; Table 2'!$B$70:$B$765,0),MATCH(HHIdata_corr!N$1,'0_Pivot &amp; Table 1 &amp; Table 2'!$A$66:$AM$66,0))</f>
        <v>2371</v>
      </c>
      <c r="O137" s="28">
        <v>2563</v>
      </c>
      <c r="P137" s="29" t="s">
        <v>401</v>
      </c>
      <c r="Q137" s="29" t="s">
        <v>402</v>
      </c>
      <c r="R137" s="2">
        <f t="shared" si="10"/>
        <v>2526.5</v>
      </c>
      <c r="S137" s="2">
        <f t="shared" si="11"/>
        <v>2649.25</v>
      </c>
      <c r="T137" s="2" t="str">
        <f t="shared" si="12"/>
        <v/>
      </c>
      <c r="U137" s="2">
        <f>MATCH($Q137,'6.Indic_Percep'!$B$10:$B$141,0)</f>
        <v>42</v>
      </c>
      <c r="V137" s="2">
        <f>MATCH($P137,'5.Indic_LM'!$A$10:$A$732,0)</f>
        <v>132</v>
      </c>
      <c r="W137" s="2">
        <f>IF(COUNT(INDEX('6.Indic_Percep'!$A$10:$AE$141,HHIdata_corr!$U137,MATCH(HHIdata_corr!W$3,'6.Indic_Percep'!$A$10:$AE$10,0)))=1,INDEX('6.Indic_Percep'!$A$10:$AE$141,HHIdata_corr!$U137,MATCH(HHIdata_corr!W$3,'6.Indic_Percep'!$A$10:$AE$10,0)),"")</f>
        <v>0.72914147521160833</v>
      </c>
      <c r="X137" s="2">
        <f>IF(COUNT(INDEX('6.Indic_Percep'!$A$10:$AE$141,HHIdata_corr!$U137,MATCH(HHIdata_corr!X$3,'6.Indic_Percep'!$A$10:$AE$10,0)))=1,INDEX('6.Indic_Percep'!$A$10:$AE$141,HHIdata_corr!$U137,MATCH(HHIdata_corr!X$3,'6.Indic_Percep'!$A$10:$AE$10,0)),"")</f>
        <v>0.90847457627118633</v>
      </c>
      <c r="Y137" s="2">
        <f>IF(COUNT(INDEX('6.Indic_Percep'!$A$10:$AE$141,HHIdata_corr!$U137,MATCH(HHIdata_corr!Y$3,'6.Indic_Percep'!$A$10:$AE$10,0)))=1,INDEX('6.Indic_Percep'!$A$10:$AE$141,HHIdata_corr!$U137,MATCH(HHIdata_corr!Y$3,'6.Indic_Percep'!$A$10:$AE$10,0)),"")</f>
        <v>0.20435308343409916</v>
      </c>
      <c r="Z137" s="2">
        <f>IF(COUNT(INDEX('6.Indic_Percep'!$A$10:$AH$141,HHIdata_corr!$U137,MATCH(HHIdata_corr!Z$3,'6.Indic_Percep'!$A$10:$AH$10,0)))=1,INDEX('6.Indic_Percep'!$A$10:$AH$141,HHIdata_corr!$U137,MATCH(HHIdata_corr!Z$3,'6.Indic_Percep'!$A$10:$AH$10,0)),"")</f>
        <v>0.50282485875706207</v>
      </c>
      <c r="AA137" s="2">
        <f>IF(COUNT(INDEX('6.Indic_Percep'!$A$10:$AH$141,HHIdata_corr!$U137,MATCH(HHIdata_corr!AA$3,'6.Indic_Percep'!$A$10:$AH$10,0)))=1,INDEX('6.Indic_Percep'!$A$10:$AH$141,HHIdata_corr!$U137,MATCH(HHIdata_corr!AA$3,'6.Indic_Percep'!$A$10:$AH$10,0)),"")</f>
        <v>0.58619849841848892</v>
      </c>
      <c r="AC137" s="30">
        <f>IF(COUNT(INDEX('5.Indic_LM'!$A$8:$AL$732,HHIdata_corr!$V137,MATCH(HHIdata_corr!AC$3,'5.Indic_LM'!$A$8:$AL$8,0)))=1,INDEX('5.Indic_LM'!$A$8:$AL$732,HHIdata_corr!$V137,MATCH(HHIdata_corr!AC$3,'5.Indic_LM'!$A$8:$AL$8,0))/100,"")</f>
        <v>2.9742350192727973E-2</v>
      </c>
      <c r="AD137" s="30">
        <f>IF(COUNT(INDEX('5.Indic_LM'!$A$8:$AL$732,HHIdata_corr!$V137,MATCH(HHIdata_corr!AD$3,'5.Indic_LM'!$A$8:$AL$8,0)))=1,INDEX('5.Indic_LM'!$A$8:$AL$732,HHIdata_corr!$V137,MATCH(HHIdata_corr!AD$3,'5.Indic_LM'!$A$8:$AL$8,0))/100,"")</f>
        <v>0.55904730138970682</v>
      </c>
      <c r="AE137" s="2">
        <f t="shared" si="13"/>
        <v>1</v>
      </c>
      <c r="AF137" s="2">
        <f t="shared" si="14"/>
        <v>1</v>
      </c>
    </row>
    <row r="138" spans="1:32" x14ac:dyDescent="0.2">
      <c r="A138" s="25" t="s">
        <v>404</v>
      </c>
      <c r="B138" s="26" t="s">
        <v>405</v>
      </c>
      <c r="C138" s="26" t="s">
        <v>168</v>
      </c>
      <c r="D138" s="26">
        <v>311681</v>
      </c>
      <c r="E138" s="26" t="s">
        <v>406</v>
      </c>
      <c r="F138" s="26">
        <v>149960</v>
      </c>
      <c r="G138" s="27">
        <f>INDEX('0_Pivot &amp; Table 1 &amp; Table 2'!$A$70:$AM$765,MATCH($A138,'0_Pivot &amp; Table 1 &amp; Table 2'!$B$70:$B$765,0),MATCH(HHIdata_corr!G$1,'0_Pivot &amp; Table 1 &amp; Table 2'!$A$66:$AM$66,0))</f>
        <v>3020</v>
      </c>
      <c r="H138" s="27">
        <f>INDEX('0_Pivot &amp; Table 1 &amp; Table 2'!$A$70:$AM$765,MATCH($A138,'0_Pivot &amp; Table 1 &amp; Table 2'!$B$70:$B$765,0),MATCH(HHIdata_corr!H$1,'0_Pivot &amp; Table 1 &amp; Table 2'!$A$66:$AM$66,0))</f>
        <v>3211</v>
      </c>
      <c r="I138" s="27">
        <f>INDEX('0_Pivot &amp; Table 1 &amp; Table 2'!$A$70:$AM$765,MATCH($A138,'0_Pivot &amp; Table 1 &amp; Table 2'!$B$70:$B$765,0),MATCH(HHIdata_corr!I$1,'0_Pivot &amp; Table 1 &amp; Table 2'!$A$66:$AM$66,0))</f>
        <v>3383</v>
      </c>
      <c r="J138" s="27">
        <f>INDEX('0_Pivot &amp; Table 1 &amp; Table 2'!$A$70:$AM$765,MATCH($A138,'0_Pivot &amp; Table 1 &amp; Table 2'!$B$70:$B$765,0),MATCH(HHIdata_corr!J$1,'0_Pivot &amp; Table 1 &amp; Table 2'!$A$66:$AM$66,0))</f>
        <v>3765</v>
      </c>
      <c r="K138" s="27">
        <f>INDEX('0_Pivot &amp; Table 1 &amp; Table 2'!$A$70:$AM$765,MATCH($A138,'0_Pivot &amp; Table 1 &amp; Table 2'!$B$70:$B$765,0),MATCH(HHIdata_corr!K$1,'0_Pivot &amp; Table 1 &amp; Table 2'!$A$66:$AM$66,0))</f>
        <v>4195</v>
      </c>
      <c r="L138" s="27">
        <f>INDEX('0_Pivot &amp; Table 1 &amp; Table 2'!$A$70:$AM$765,MATCH($A138,'0_Pivot &amp; Table 1 &amp; Table 2'!$B$70:$B$765,0),MATCH(HHIdata_corr!L$1,'0_Pivot &amp; Table 1 &amp; Table 2'!$A$66:$AM$66,0))</f>
        <v>4375</v>
      </c>
      <c r="M138" s="27">
        <f>INDEX('0_Pivot &amp; Table 1 &amp; Table 2'!$A$70:$AM$765,MATCH($A138,'0_Pivot &amp; Table 1 &amp; Table 2'!$B$70:$B$765,0),MATCH(HHIdata_corr!M$1,'0_Pivot &amp; Table 1 &amp; Table 2'!$A$66:$AM$66,0))</f>
        <v>3255</v>
      </c>
      <c r="N138" s="27">
        <f>INDEX('0_Pivot &amp; Table 1 &amp; Table 2'!$A$70:$AM$765,MATCH($A138,'0_Pivot &amp; Table 1 &amp; Table 2'!$B$70:$B$765,0),MATCH(HHIdata_corr!N$1,'0_Pivot &amp; Table 1 &amp; Table 2'!$A$66:$AM$66,0))</f>
        <v>3606</v>
      </c>
      <c r="O138" s="28">
        <v>3459.9</v>
      </c>
      <c r="P138" s="29" t="s">
        <v>404</v>
      </c>
      <c r="Q138" s="29" t="s">
        <v>405</v>
      </c>
      <c r="R138" s="2">
        <f t="shared" si="10"/>
        <v>3344.75</v>
      </c>
      <c r="S138" s="2">
        <f t="shared" si="11"/>
        <v>3638.5</v>
      </c>
      <c r="T138" s="2" t="str">
        <f t="shared" si="12"/>
        <v/>
      </c>
      <c r="U138" s="2" t="e">
        <f>MATCH($Q138,'6.Indic_Percep'!$B$10:$B$141,0)</f>
        <v>#N/A</v>
      </c>
      <c r="V138" s="2">
        <f>MATCH($P138,'5.Indic_LM'!$A$10:$A$732,0)</f>
        <v>133</v>
      </c>
      <c r="W138" s="2" t="str">
        <f>IF(COUNT(INDEX('6.Indic_Percep'!$A$10:$AE$141,HHIdata_corr!$U138,MATCH(HHIdata_corr!W$3,'6.Indic_Percep'!$A$10:$AE$10,0)))=1,INDEX('6.Indic_Percep'!$A$10:$AE$141,HHIdata_corr!$U138,MATCH(HHIdata_corr!W$3,'6.Indic_Percep'!$A$10:$AE$10,0)),"")</f>
        <v/>
      </c>
      <c r="X138" s="2" t="str">
        <f>IF(COUNT(INDEX('6.Indic_Percep'!$A$10:$AE$141,HHIdata_corr!$U138,MATCH(HHIdata_corr!X$3,'6.Indic_Percep'!$A$10:$AE$10,0)))=1,INDEX('6.Indic_Percep'!$A$10:$AE$141,HHIdata_corr!$U138,MATCH(HHIdata_corr!X$3,'6.Indic_Percep'!$A$10:$AE$10,0)),"")</f>
        <v/>
      </c>
      <c r="Y138" s="2" t="str">
        <f>IF(COUNT(INDEX('6.Indic_Percep'!$A$10:$AE$141,HHIdata_corr!$U138,MATCH(HHIdata_corr!Y$3,'6.Indic_Percep'!$A$10:$AE$10,0)))=1,INDEX('6.Indic_Percep'!$A$10:$AE$141,HHIdata_corr!$U138,MATCH(HHIdata_corr!Y$3,'6.Indic_Percep'!$A$10:$AE$10,0)),"")</f>
        <v/>
      </c>
      <c r="Z138" s="2" t="str">
        <f>IF(COUNT(INDEX('6.Indic_Percep'!$A$10:$AH$141,HHIdata_corr!$U138,MATCH(HHIdata_corr!Z$3,'6.Indic_Percep'!$A$10:$AH$10,0)))=1,INDEX('6.Indic_Percep'!$A$10:$AH$141,HHIdata_corr!$U138,MATCH(HHIdata_corr!Z$3,'6.Indic_Percep'!$A$10:$AH$10,0)),"")</f>
        <v/>
      </c>
      <c r="AA138" s="2" t="str">
        <f>IF(COUNT(INDEX('6.Indic_Percep'!$A$10:$AH$141,HHIdata_corr!$U138,MATCH(HHIdata_corr!AA$3,'6.Indic_Percep'!$A$10:$AH$10,0)))=1,INDEX('6.Indic_Percep'!$A$10:$AH$141,HHIdata_corr!$U138,MATCH(HHIdata_corr!AA$3,'6.Indic_Percep'!$A$10:$AH$10,0)),"")</f>
        <v/>
      </c>
      <c r="AC138" s="30">
        <f>IF(COUNT(INDEX('5.Indic_LM'!$A$8:$AL$732,HHIdata_corr!$V138,MATCH(HHIdata_corr!AC$3,'5.Indic_LM'!$A$8:$AL$8,0)))=1,INDEX('5.Indic_LM'!$A$8:$AL$732,HHIdata_corr!$V138,MATCH(HHIdata_corr!AC$3,'5.Indic_LM'!$A$8:$AL$8,0))/100,"")</f>
        <v>2.835072622394998E-2</v>
      </c>
      <c r="AD138" s="30">
        <f>IF(COUNT(INDEX('5.Indic_LM'!$A$8:$AL$732,HHIdata_corr!$V138,MATCH(HHIdata_corr!AD$3,'5.Indic_LM'!$A$8:$AL$8,0)))=1,INDEX('5.Indic_LM'!$A$8:$AL$732,HHIdata_corr!$V138,MATCH(HHIdata_corr!AD$3,'5.Indic_LM'!$A$8:$AL$8,0))/100,"")</f>
        <v>0.57668220389625913</v>
      </c>
      <c r="AE138" s="2">
        <f t="shared" si="13"/>
        <v>1</v>
      </c>
      <c r="AF138" s="2">
        <f t="shared" si="14"/>
        <v>1</v>
      </c>
    </row>
    <row r="139" spans="1:32" x14ac:dyDescent="0.2">
      <c r="A139" s="25" t="s">
        <v>407</v>
      </c>
      <c r="B139" s="26" t="s">
        <v>408</v>
      </c>
      <c r="C139" s="26" t="s">
        <v>168</v>
      </c>
      <c r="D139" s="26">
        <v>471048</v>
      </c>
      <c r="E139" s="26" t="s">
        <v>409</v>
      </c>
      <c r="F139" s="26">
        <v>257199</v>
      </c>
      <c r="G139" s="27">
        <f>INDEX('0_Pivot &amp; Table 1 &amp; Table 2'!$A$70:$AM$765,MATCH($A139,'0_Pivot &amp; Table 1 &amp; Table 2'!$B$70:$B$765,0),MATCH(HHIdata_corr!G$1,'0_Pivot &amp; Table 1 &amp; Table 2'!$A$66:$AM$66,0))</f>
        <v>2123</v>
      </c>
      <c r="H139" s="27">
        <f>INDEX('0_Pivot &amp; Table 1 &amp; Table 2'!$A$70:$AM$765,MATCH($A139,'0_Pivot &amp; Table 1 &amp; Table 2'!$B$70:$B$765,0),MATCH(HHIdata_corr!H$1,'0_Pivot &amp; Table 1 &amp; Table 2'!$A$66:$AM$66,0))</f>
        <v>2496</v>
      </c>
      <c r="I139" s="27">
        <f>INDEX('0_Pivot &amp; Table 1 &amp; Table 2'!$A$70:$AM$765,MATCH($A139,'0_Pivot &amp; Table 1 &amp; Table 2'!$B$70:$B$765,0),MATCH(HHIdata_corr!I$1,'0_Pivot &amp; Table 1 &amp; Table 2'!$A$66:$AM$66,0))</f>
        <v>2382</v>
      </c>
      <c r="J139" s="27">
        <f>INDEX('0_Pivot &amp; Table 1 &amp; Table 2'!$A$70:$AM$765,MATCH($A139,'0_Pivot &amp; Table 1 &amp; Table 2'!$B$70:$B$765,0),MATCH(HHIdata_corr!J$1,'0_Pivot &amp; Table 1 &amp; Table 2'!$A$66:$AM$66,0))</f>
        <v>2603</v>
      </c>
      <c r="K139" s="27">
        <f>INDEX('0_Pivot &amp; Table 1 &amp; Table 2'!$A$70:$AM$765,MATCH($A139,'0_Pivot &amp; Table 1 &amp; Table 2'!$B$70:$B$765,0),MATCH(HHIdata_corr!K$1,'0_Pivot &amp; Table 1 &amp; Table 2'!$A$66:$AM$66,0))</f>
        <v>2454</v>
      </c>
      <c r="L139" s="27">
        <f>INDEX('0_Pivot &amp; Table 1 &amp; Table 2'!$A$70:$AM$765,MATCH($A139,'0_Pivot &amp; Table 1 &amp; Table 2'!$B$70:$B$765,0),MATCH(HHIdata_corr!L$1,'0_Pivot &amp; Table 1 &amp; Table 2'!$A$66:$AM$66,0))</f>
        <v>3080</v>
      </c>
      <c r="M139" s="27">
        <f>INDEX('0_Pivot &amp; Table 1 &amp; Table 2'!$A$70:$AM$765,MATCH($A139,'0_Pivot &amp; Table 1 &amp; Table 2'!$B$70:$B$765,0),MATCH(HHIdata_corr!M$1,'0_Pivot &amp; Table 1 &amp; Table 2'!$A$66:$AM$66,0))</f>
        <v>2194</v>
      </c>
      <c r="N139" s="27">
        <f>INDEX('0_Pivot &amp; Table 1 &amp; Table 2'!$A$70:$AM$765,MATCH($A139,'0_Pivot &amp; Table 1 &amp; Table 2'!$B$70:$B$765,0),MATCH(HHIdata_corr!N$1,'0_Pivot &amp; Table 1 &amp; Table 2'!$A$66:$AM$66,0))</f>
        <v>2311</v>
      </c>
      <c r="O139" s="28">
        <v>2298.6999999999998</v>
      </c>
      <c r="P139" s="29" t="s">
        <v>407</v>
      </c>
      <c r="Q139" s="29" t="s">
        <v>408</v>
      </c>
      <c r="R139" s="2">
        <f t="shared" si="10"/>
        <v>2401</v>
      </c>
      <c r="S139" s="2">
        <f t="shared" si="11"/>
        <v>2483.75</v>
      </c>
      <c r="T139" s="2" t="str">
        <f t="shared" si="12"/>
        <v/>
      </c>
      <c r="U139" s="2" t="e">
        <f>MATCH($Q139,'6.Indic_Percep'!$B$10:$B$141,0)</f>
        <v>#N/A</v>
      </c>
      <c r="V139" s="2">
        <f>MATCH($P139,'5.Indic_LM'!$A$10:$A$732,0)</f>
        <v>134</v>
      </c>
      <c r="W139" s="2" t="str">
        <f>IF(COUNT(INDEX('6.Indic_Percep'!$A$10:$AE$141,HHIdata_corr!$U139,MATCH(HHIdata_corr!W$3,'6.Indic_Percep'!$A$10:$AE$10,0)))=1,INDEX('6.Indic_Percep'!$A$10:$AE$141,HHIdata_corr!$U139,MATCH(HHIdata_corr!W$3,'6.Indic_Percep'!$A$10:$AE$10,0)),"")</f>
        <v/>
      </c>
      <c r="X139" s="2" t="str">
        <f>IF(COUNT(INDEX('6.Indic_Percep'!$A$10:$AE$141,HHIdata_corr!$U139,MATCH(HHIdata_corr!X$3,'6.Indic_Percep'!$A$10:$AE$10,0)))=1,INDEX('6.Indic_Percep'!$A$10:$AE$141,HHIdata_corr!$U139,MATCH(HHIdata_corr!X$3,'6.Indic_Percep'!$A$10:$AE$10,0)),"")</f>
        <v/>
      </c>
      <c r="Y139" s="2" t="str">
        <f>IF(COUNT(INDEX('6.Indic_Percep'!$A$10:$AE$141,HHIdata_corr!$U139,MATCH(HHIdata_corr!Y$3,'6.Indic_Percep'!$A$10:$AE$10,0)))=1,INDEX('6.Indic_Percep'!$A$10:$AE$141,HHIdata_corr!$U139,MATCH(HHIdata_corr!Y$3,'6.Indic_Percep'!$A$10:$AE$10,0)),"")</f>
        <v/>
      </c>
      <c r="Z139" s="2" t="str">
        <f>IF(COUNT(INDEX('6.Indic_Percep'!$A$10:$AH$141,HHIdata_corr!$U139,MATCH(HHIdata_corr!Z$3,'6.Indic_Percep'!$A$10:$AH$10,0)))=1,INDEX('6.Indic_Percep'!$A$10:$AH$141,HHIdata_corr!$U139,MATCH(HHIdata_corr!Z$3,'6.Indic_Percep'!$A$10:$AH$10,0)),"")</f>
        <v/>
      </c>
      <c r="AA139" s="2" t="str">
        <f>IF(COUNT(INDEX('6.Indic_Percep'!$A$10:$AH$141,HHIdata_corr!$U139,MATCH(HHIdata_corr!AA$3,'6.Indic_Percep'!$A$10:$AH$10,0)))=1,INDEX('6.Indic_Percep'!$A$10:$AH$141,HHIdata_corr!$U139,MATCH(HHIdata_corr!AA$3,'6.Indic_Percep'!$A$10:$AH$10,0)),"")</f>
        <v/>
      </c>
      <c r="AC139" s="30">
        <f>IF(COUNT(INDEX('5.Indic_LM'!$A$8:$AL$732,HHIdata_corr!$V139,MATCH(HHIdata_corr!AC$3,'5.Indic_LM'!$A$8:$AL$8,0)))=1,INDEX('5.Indic_LM'!$A$8:$AL$732,HHIdata_corr!$V139,MATCH(HHIdata_corr!AC$3,'5.Indic_LM'!$A$8:$AL$8,0))/100,"")</f>
        <v>1.8011792049641547E-2</v>
      </c>
      <c r="AD139" s="30">
        <f>IF(COUNT(INDEX('5.Indic_LM'!$A$8:$AL$732,HHIdata_corr!$V139,MATCH(HHIdata_corr!AD$3,'5.Indic_LM'!$A$8:$AL$8,0)))=1,INDEX('5.Indic_LM'!$A$8:$AL$732,HHIdata_corr!$V139,MATCH(HHIdata_corr!AD$3,'5.Indic_LM'!$A$8:$AL$8,0))/100,"")</f>
        <v>0.58804958335000412</v>
      </c>
      <c r="AE139" s="2">
        <f t="shared" si="13"/>
        <v>1</v>
      </c>
      <c r="AF139" s="2">
        <f t="shared" si="14"/>
        <v>1</v>
      </c>
    </row>
    <row r="140" spans="1:32" x14ac:dyDescent="0.2">
      <c r="A140" s="25" t="s">
        <v>410</v>
      </c>
      <c r="B140" s="26" t="s">
        <v>411</v>
      </c>
      <c r="C140" s="26" t="s">
        <v>168</v>
      </c>
      <c r="D140" s="26">
        <v>111338</v>
      </c>
      <c r="E140" s="26" t="s">
        <v>412</v>
      </c>
      <c r="F140" s="26">
        <v>53858</v>
      </c>
      <c r="G140" s="27">
        <f>INDEX('0_Pivot &amp; Table 1 &amp; Table 2'!$A$70:$AM$765,MATCH($A140,'0_Pivot &amp; Table 1 &amp; Table 2'!$B$70:$B$765,0),MATCH(HHIdata_corr!G$1,'0_Pivot &amp; Table 1 &amp; Table 2'!$A$66:$AM$66,0))</f>
        <v>3259</v>
      </c>
      <c r="H140" s="27">
        <f>INDEX('0_Pivot &amp; Table 1 &amp; Table 2'!$A$70:$AM$765,MATCH($A140,'0_Pivot &amp; Table 1 &amp; Table 2'!$B$70:$B$765,0),MATCH(HHIdata_corr!H$1,'0_Pivot &amp; Table 1 &amp; Table 2'!$A$66:$AM$66,0))</f>
        <v>3460</v>
      </c>
      <c r="I140" s="27">
        <f>INDEX('0_Pivot &amp; Table 1 &amp; Table 2'!$A$70:$AM$765,MATCH($A140,'0_Pivot &amp; Table 1 &amp; Table 2'!$B$70:$B$765,0),MATCH(HHIdata_corr!I$1,'0_Pivot &amp; Table 1 &amp; Table 2'!$A$66:$AM$66,0))</f>
        <v>3629</v>
      </c>
      <c r="J140" s="27">
        <f>INDEX('0_Pivot &amp; Table 1 &amp; Table 2'!$A$70:$AM$765,MATCH($A140,'0_Pivot &amp; Table 1 &amp; Table 2'!$B$70:$B$765,0),MATCH(HHIdata_corr!J$1,'0_Pivot &amp; Table 1 &amp; Table 2'!$A$66:$AM$66,0))</f>
        <v>4317</v>
      </c>
      <c r="K140" s="27">
        <f>INDEX('0_Pivot &amp; Table 1 &amp; Table 2'!$A$70:$AM$765,MATCH($A140,'0_Pivot &amp; Table 1 &amp; Table 2'!$B$70:$B$765,0),MATCH(HHIdata_corr!K$1,'0_Pivot &amp; Table 1 &amp; Table 2'!$A$66:$AM$66,0))</f>
        <v>3827</v>
      </c>
      <c r="L140" s="27">
        <f>INDEX('0_Pivot &amp; Table 1 &amp; Table 2'!$A$70:$AM$765,MATCH($A140,'0_Pivot &amp; Table 1 &amp; Table 2'!$B$70:$B$765,0),MATCH(HHIdata_corr!L$1,'0_Pivot &amp; Table 1 &amp; Table 2'!$A$66:$AM$66,0))</f>
        <v>4648</v>
      </c>
      <c r="M140" s="27">
        <f>INDEX('0_Pivot &amp; Table 1 &amp; Table 2'!$A$70:$AM$765,MATCH($A140,'0_Pivot &amp; Table 1 &amp; Table 2'!$B$70:$B$765,0),MATCH(HHIdata_corr!M$1,'0_Pivot &amp; Table 1 &amp; Table 2'!$A$66:$AM$66,0))</f>
        <v>3672</v>
      </c>
      <c r="N140" s="27">
        <f>INDEX('0_Pivot &amp; Table 1 &amp; Table 2'!$A$70:$AM$765,MATCH($A140,'0_Pivot &amp; Table 1 &amp; Table 2'!$B$70:$B$765,0),MATCH(HHIdata_corr!N$1,'0_Pivot &amp; Table 1 &amp; Table 2'!$A$66:$AM$66,0))</f>
        <v>3647</v>
      </c>
      <c r="O140" s="28">
        <v>3705.2</v>
      </c>
      <c r="P140" s="29" t="s">
        <v>410</v>
      </c>
      <c r="Q140" s="29" t="s">
        <v>411</v>
      </c>
      <c r="R140" s="2">
        <f t="shared" si="10"/>
        <v>3666.25</v>
      </c>
      <c r="S140" s="2">
        <f t="shared" si="11"/>
        <v>3808.25</v>
      </c>
      <c r="T140" s="2" t="str">
        <f t="shared" si="12"/>
        <v/>
      </c>
      <c r="U140" s="2" t="e">
        <f>MATCH($Q140,'6.Indic_Percep'!$B$10:$B$141,0)</f>
        <v>#N/A</v>
      </c>
      <c r="V140" s="2">
        <f>MATCH($P140,'5.Indic_LM'!$A$10:$A$732,0)</f>
        <v>135</v>
      </c>
      <c r="W140" s="2" t="str">
        <f>IF(COUNT(INDEX('6.Indic_Percep'!$A$10:$AE$141,HHIdata_corr!$U140,MATCH(HHIdata_corr!W$3,'6.Indic_Percep'!$A$10:$AE$10,0)))=1,INDEX('6.Indic_Percep'!$A$10:$AE$141,HHIdata_corr!$U140,MATCH(HHIdata_corr!W$3,'6.Indic_Percep'!$A$10:$AE$10,0)),"")</f>
        <v/>
      </c>
      <c r="X140" s="2" t="str">
        <f>IF(COUNT(INDEX('6.Indic_Percep'!$A$10:$AE$141,HHIdata_corr!$U140,MATCH(HHIdata_corr!X$3,'6.Indic_Percep'!$A$10:$AE$10,0)))=1,INDEX('6.Indic_Percep'!$A$10:$AE$141,HHIdata_corr!$U140,MATCH(HHIdata_corr!X$3,'6.Indic_Percep'!$A$10:$AE$10,0)),"")</f>
        <v/>
      </c>
      <c r="Y140" s="2" t="str">
        <f>IF(COUNT(INDEX('6.Indic_Percep'!$A$10:$AE$141,HHIdata_corr!$U140,MATCH(HHIdata_corr!Y$3,'6.Indic_Percep'!$A$10:$AE$10,0)))=1,INDEX('6.Indic_Percep'!$A$10:$AE$141,HHIdata_corr!$U140,MATCH(HHIdata_corr!Y$3,'6.Indic_Percep'!$A$10:$AE$10,0)),"")</f>
        <v/>
      </c>
      <c r="Z140" s="2" t="str">
        <f>IF(COUNT(INDEX('6.Indic_Percep'!$A$10:$AH$141,HHIdata_corr!$U140,MATCH(HHIdata_corr!Z$3,'6.Indic_Percep'!$A$10:$AH$10,0)))=1,INDEX('6.Indic_Percep'!$A$10:$AH$141,HHIdata_corr!$U140,MATCH(HHIdata_corr!Z$3,'6.Indic_Percep'!$A$10:$AH$10,0)),"")</f>
        <v/>
      </c>
      <c r="AA140" s="2" t="str">
        <f>IF(COUNT(INDEX('6.Indic_Percep'!$A$10:$AH$141,HHIdata_corr!$U140,MATCH(HHIdata_corr!AA$3,'6.Indic_Percep'!$A$10:$AH$10,0)))=1,INDEX('6.Indic_Percep'!$A$10:$AH$141,HHIdata_corr!$U140,MATCH(HHIdata_corr!AA$3,'6.Indic_Percep'!$A$10:$AH$10,0)),"")</f>
        <v/>
      </c>
      <c r="AC140" s="30">
        <f>IF(COUNT(INDEX('5.Indic_LM'!$A$8:$AL$732,HHIdata_corr!$V140,MATCH(HHIdata_corr!AC$3,'5.Indic_LM'!$A$8:$AL$8,0)))=1,INDEX('5.Indic_LM'!$A$8:$AL$732,HHIdata_corr!$V140,MATCH(HHIdata_corr!AC$3,'5.Indic_LM'!$A$8:$AL$8,0))/100,"")</f>
        <v>4.1971192317951454E-2</v>
      </c>
      <c r="AD140" s="30">
        <f>IF(COUNT(INDEX('5.Indic_LM'!$A$8:$AL$732,HHIdata_corr!$V140,MATCH(HHIdata_corr!AD$3,'5.Indic_LM'!$A$8:$AL$8,0)))=1,INDEX('5.Indic_LM'!$A$8:$AL$732,HHIdata_corr!$V140,MATCH(HHIdata_corr!AD$3,'5.Indic_LM'!$A$8:$AL$8,0))/100,"")</f>
        <v>0.51641664443851698</v>
      </c>
      <c r="AE140" s="2">
        <f t="shared" si="13"/>
        <v>1</v>
      </c>
      <c r="AF140" s="2">
        <f t="shared" si="14"/>
        <v>1</v>
      </c>
    </row>
    <row r="141" spans="1:32" x14ac:dyDescent="0.2">
      <c r="A141" s="25" t="s">
        <v>413</v>
      </c>
      <c r="B141" s="26" t="s">
        <v>414</v>
      </c>
      <c r="C141" s="26" t="s">
        <v>168</v>
      </c>
      <c r="D141" s="26">
        <v>499070</v>
      </c>
      <c r="E141" s="26" t="s">
        <v>415</v>
      </c>
      <c r="F141" s="26">
        <v>269646</v>
      </c>
      <c r="G141" s="27">
        <f>INDEX('0_Pivot &amp; Table 1 &amp; Table 2'!$A$70:$AM$765,MATCH($A141,'0_Pivot &amp; Table 1 &amp; Table 2'!$B$70:$B$765,0),MATCH(HHIdata_corr!G$1,'0_Pivot &amp; Table 1 &amp; Table 2'!$A$66:$AM$66,0))</f>
        <v>3289</v>
      </c>
      <c r="H141" s="27">
        <f>INDEX('0_Pivot &amp; Table 1 &amp; Table 2'!$A$70:$AM$765,MATCH($A141,'0_Pivot &amp; Table 1 &amp; Table 2'!$B$70:$B$765,0),MATCH(HHIdata_corr!H$1,'0_Pivot &amp; Table 1 &amp; Table 2'!$A$66:$AM$66,0))</f>
        <v>3658</v>
      </c>
      <c r="I141" s="27">
        <f>INDEX('0_Pivot &amp; Table 1 &amp; Table 2'!$A$70:$AM$765,MATCH($A141,'0_Pivot &amp; Table 1 &amp; Table 2'!$B$70:$B$765,0),MATCH(HHIdata_corr!I$1,'0_Pivot &amp; Table 1 &amp; Table 2'!$A$66:$AM$66,0))</f>
        <v>3422</v>
      </c>
      <c r="J141" s="27">
        <f>INDEX('0_Pivot &amp; Table 1 &amp; Table 2'!$A$70:$AM$765,MATCH($A141,'0_Pivot &amp; Table 1 &amp; Table 2'!$B$70:$B$765,0),MATCH(HHIdata_corr!J$1,'0_Pivot &amp; Table 1 &amp; Table 2'!$A$66:$AM$66,0))</f>
        <v>4019</v>
      </c>
      <c r="K141" s="27">
        <f>INDEX('0_Pivot &amp; Table 1 &amp; Table 2'!$A$70:$AM$765,MATCH($A141,'0_Pivot &amp; Table 1 &amp; Table 2'!$B$70:$B$765,0),MATCH(HHIdata_corr!K$1,'0_Pivot &amp; Table 1 &amp; Table 2'!$A$66:$AM$66,0))</f>
        <v>3602</v>
      </c>
      <c r="L141" s="27">
        <f>INDEX('0_Pivot &amp; Table 1 &amp; Table 2'!$A$70:$AM$765,MATCH($A141,'0_Pivot &amp; Table 1 &amp; Table 2'!$B$70:$B$765,0),MATCH(HHIdata_corr!L$1,'0_Pivot &amp; Table 1 &amp; Table 2'!$A$66:$AM$66,0))</f>
        <v>4367</v>
      </c>
      <c r="M141" s="27">
        <f>INDEX('0_Pivot &amp; Table 1 &amp; Table 2'!$A$70:$AM$765,MATCH($A141,'0_Pivot &amp; Table 1 &amp; Table 2'!$B$70:$B$765,0),MATCH(HHIdata_corr!M$1,'0_Pivot &amp; Table 1 &amp; Table 2'!$A$66:$AM$66,0))</f>
        <v>3193</v>
      </c>
      <c r="N141" s="27">
        <f>INDEX('0_Pivot &amp; Table 1 &amp; Table 2'!$A$70:$AM$765,MATCH($A141,'0_Pivot &amp; Table 1 &amp; Table 2'!$B$70:$B$765,0),MATCH(HHIdata_corr!N$1,'0_Pivot &amp; Table 1 &amp; Table 2'!$A$66:$AM$66,0))</f>
        <v>3263</v>
      </c>
      <c r="O141" s="28">
        <v>3386.5</v>
      </c>
      <c r="P141" s="29" t="s">
        <v>413</v>
      </c>
      <c r="Q141" s="29" t="s">
        <v>414</v>
      </c>
      <c r="R141" s="2">
        <f t="shared" si="10"/>
        <v>3597</v>
      </c>
      <c r="S141" s="2">
        <f t="shared" si="11"/>
        <v>3675.25</v>
      </c>
      <c r="T141" s="2" t="str">
        <f t="shared" si="12"/>
        <v/>
      </c>
      <c r="U141" s="2" t="e">
        <f>MATCH($Q141,'6.Indic_Percep'!$B$10:$B$141,0)</f>
        <v>#N/A</v>
      </c>
      <c r="V141" s="2">
        <f>MATCH($P141,'5.Indic_LM'!$A$10:$A$732,0)</f>
        <v>136</v>
      </c>
      <c r="W141" s="2" t="str">
        <f>IF(COUNT(INDEX('6.Indic_Percep'!$A$10:$AE$141,HHIdata_corr!$U141,MATCH(HHIdata_corr!W$3,'6.Indic_Percep'!$A$10:$AE$10,0)))=1,INDEX('6.Indic_Percep'!$A$10:$AE$141,HHIdata_corr!$U141,MATCH(HHIdata_corr!W$3,'6.Indic_Percep'!$A$10:$AE$10,0)),"")</f>
        <v/>
      </c>
      <c r="X141" s="2" t="str">
        <f>IF(COUNT(INDEX('6.Indic_Percep'!$A$10:$AE$141,HHIdata_corr!$U141,MATCH(HHIdata_corr!X$3,'6.Indic_Percep'!$A$10:$AE$10,0)))=1,INDEX('6.Indic_Percep'!$A$10:$AE$141,HHIdata_corr!$U141,MATCH(HHIdata_corr!X$3,'6.Indic_Percep'!$A$10:$AE$10,0)),"")</f>
        <v/>
      </c>
      <c r="Y141" s="2" t="str">
        <f>IF(COUNT(INDEX('6.Indic_Percep'!$A$10:$AE$141,HHIdata_corr!$U141,MATCH(HHIdata_corr!Y$3,'6.Indic_Percep'!$A$10:$AE$10,0)))=1,INDEX('6.Indic_Percep'!$A$10:$AE$141,HHIdata_corr!$U141,MATCH(HHIdata_corr!Y$3,'6.Indic_Percep'!$A$10:$AE$10,0)),"")</f>
        <v/>
      </c>
      <c r="Z141" s="2" t="str">
        <f>IF(COUNT(INDEX('6.Indic_Percep'!$A$10:$AH$141,HHIdata_corr!$U141,MATCH(HHIdata_corr!Z$3,'6.Indic_Percep'!$A$10:$AH$10,0)))=1,INDEX('6.Indic_Percep'!$A$10:$AH$141,HHIdata_corr!$U141,MATCH(HHIdata_corr!Z$3,'6.Indic_Percep'!$A$10:$AH$10,0)),"")</f>
        <v/>
      </c>
      <c r="AA141" s="2" t="str">
        <f>IF(COUNT(INDEX('6.Indic_Percep'!$A$10:$AH$141,HHIdata_corr!$U141,MATCH(HHIdata_corr!AA$3,'6.Indic_Percep'!$A$10:$AH$10,0)))=1,INDEX('6.Indic_Percep'!$A$10:$AH$141,HHIdata_corr!$U141,MATCH(HHIdata_corr!AA$3,'6.Indic_Percep'!$A$10:$AH$10,0)),"")</f>
        <v/>
      </c>
      <c r="AC141" s="30">
        <f>IF(COUNT(INDEX('5.Indic_LM'!$A$8:$AL$732,HHIdata_corr!$V141,MATCH(HHIdata_corr!AC$3,'5.Indic_LM'!$A$8:$AL$8,0)))=1,INDEX('5.Indic_LM'!$A$8:$AL$732,HHIdata_corr!$V141,MATCH(HHIdata_corr!AC$3,'5.Indic_LM'!$A$8:$AL$8,0))/100,"")</f>
        <v>2.8254386681130176E-2</v>
      </c>
      <c r="AD141" s="30">
        <f>IF(COUNT(INDEX('5.Indic_LM'!$A$8:$AL$732,HHIdata_corr!$V141,MATCH(HHIdata_corr!AD$3,'5.Indic_LM'!$A$8:$AL$8,0)))=1,INDEX('5.Indic_LM'!$A$8:$AL$732,HHIdata_corr!$V141,MATCH(HHIdata_corr!AD$3,'5.Indic_LM'!$A$8:$AL$8,0))/100,"")</f>
        <v>0.60233640099689345</v>
      </c>
      <c r="AE141" s="2">
        <f t="shared" si="13"/>
        <v>1</v>
      </c>
      <c r="AF141" s="2">
        <f t="shared" si="14"/>
        <v>1</v>
      </c>
    </row>
    <row r="142" spans="1:32" x14ac:dyDescent="0.2">
      <c r="A142" s="25" t="s">
        <v>416</v>
      </c>
      <c r="B142" s="26" t="s">
        <v>417</v>
      </c>
      <c r="C142" s="26" t="s">
        <v>168</v>
      </c>
      <c r="D142" s="26">
        <v>325513</v>
      </c>
      <c r="E142" s="26" t="s">
        <v>418</v>
      </c>
      <c r="F142" s="26">
        <v>169142</v>
      </c>
      <c r="G142" s="27">
        <f>INDEX('0_Pivot &amp; Table 1 &amp; Table 2'!$A$70:$AM$765,MATCH($A142,'0_Pivot &amp; Table 1 &amp; Table 2'!$B$70:$B$765,0),MATCH(HHIdata_corr!G$1,'0_Pivot &amp; Table 1 &amp; Table 2'!$A$66:$AM$66,0))</f>
        <v>2944</v>
      </c>
      <c r="H142" s="27">
        <f>INDEX('0_Pivot &amp; Table 1 &amp; Table 2'!$A$70:$AM$765,MATCH($A142,'0_Pivot &amp; Table 1 &amp; Table 2'!$B$70:$B$765,0),MATCH(HHIdata_corr!H$1,'0_Pivot &amp; Table 1 &amp; Table 2'!$A$66:$AM$66,0))</f>
        <v>2820</v>
      </c>
      <c r="I142" s="27">
        <f>INDEX('0_Pivot &amp; Table 1 &amp; Table 2'!$A$70:$AM$765,MATCH($A142,'0_Pivot &amp; Table 1 &amp; Table 2'!$B$70:$B$765,0),MATCH(HHIdata_corr!I$1,'0_Pivot &amp; Table 1 &amp; Table 2'!$A$66:$AM$66,0))</f>
        <v>3031</v>
      </c>
      <c r="J142" s="27">
        <f>INDEX('0_Pivot &amp; Table 1 &amp; Table 2'!$A$70:$AM$765,MATCH($A142,'0_Pivot &amp; Table 1 &amp; Table 2'!$B$70:$B$765,0),MATCH(HHIdata_corr!J$1,'0_Pivot &amp; Table 1 &amp; Table 2'!$A$66:$AM$66,0))</f>
        <v>3354</v>
      </c>
      <c r="K142" s="27">
        <f>INDEX('0_Pivot &amp; Table 1 &amp; Table 2'!$A$70:$AM$765,MATCH($A142,'0_Pivot &amp; Table 1 &amp; Table 2'!$B$70:$B$765,0),MATCH(HHIdata_corr!K$1,'0_Pivot &amp; Table 1 &amp; Table 2'!$A$66:$AM$66,0))</f>
        <v>3281</v>
      </c>
      <c r="L142" s="27">
        <f>INDEX('0_Pivot &amp; Table 1 &amp; Table 2'!$A$70:$AM$765,MATCH($A142,'0_Pivot &amp; Table 1 &amp; Table 2'!$B$70:$B$765,0),MATCH(HHIdata_corr!L$1,'0_Pivot &amp; Table 1 &amp; Table 2'!$A$66:$AM$66,0))</f>
        <v>3833</v>
      </c>
      <c r="M142" s="27">
        <f>INDEX('0_Pivot &amp; Table 1 &amp; Table 2'!$A$70:$AM$765,MATCH($A142,'0_Pivot &amp; Table 1 &amp; Table 2'!$B$70:$B$765,0),MATCH(HHIdata_corr!M$1,'0_Pivot &amp; Table 1 &amp; Table 2'!$A$66:$AM$66,0))</f>
        <v>2937</v>
      </c>
      <c r="N142" s="27">
        <f>INDEX('0_Pivot &amp; Table 1 &amp; Table 2'!$A$70:$AM$765,MATCH($A142,'0_Pivot &amp; Table 1 &amp; Table 2'!$B$70:$B$765,0),MATCH(HHIdata_corr!N$1,'0_Pivot &amp; Table 1 &amp; Table 2'!$A$66:$AM$66,0))</f>
        <v>2907</v>
      </c>
      <c r="O142" s="28">
        <v>3065</v>
      </c>
      <c r="P142" s="29" t="s">
        <v>416</v>
      </c>
      <c r="Q142" s="29" t="s">
        <v>417</v>
      </c>
      <c r="R142" s="2">
        <f t="shared" si="10"/>
        <v>3037.25</v>
      </c>
      <c r="S142" s="2">
        <f t="shared" si="11"/>
        <v>3121.5</v>
      </c>
      <c r="T142" s="2" t="str">
        <f t="shared" si="12"/>
        <v/>
      </c>
      <c r="U142" s="2" t="e">
        <f>MATCH($Q142,'6.Indic_Percep'!$B$10:$B$141,0)</f>
        <v>#N/A</v>
      </c>
      <c r="V142" s="2">
        <f>MATCH($P142,'5.Indic_LM'!$A$10:$A$732,0)</f>
        <v>137</v>
      </c>
      <c r="W142" s="2" t="str">
        <f>IF(COUNT(INDEX('6.Indic_Percep'!$A$10:$AE$141,HHIdata_corr!$U142,MATCH(HHIdata_corr!W$3,'6.Indic_Percep'!$A$10:$AE$10,0)))=1,INDEX('6.Indic_Percep'!$A$10:$AE$141,HHIdata_corr!$U142,MATCH(HHIdata_corr!W$3,'6.Indic_Percep'!$A$10:$AE$10,0)),"")</f>
        <v/>
      </c>
      <c r="X142" s="2" t="str">
        <f>IF(COUNT(INDEX('6.Indic_Percep'!$A$10:$AE$141,HHIdata_corr!$U142,MATCH(HHIdata_corr!X$3,'6.Indic_Percep'!$A$10:$AE$10,0)))=1,INDEX('6.Indic_Percep'!$A$10:$AE$141,HHIdata_corr!$U142,MATCH(HHIdata_corr!X$3,'6.Indic_Percep'!$A$10:$AE$10,0)),"")</f>
        <v/>
      </c>
      <c r="Y142" s="2" t="str">
        <f>IF(COUNT(INDEX('6.Indic_Percep'!$A$10:$AE$141,HHIdata_corr!$U142,MATCH(HHIdata_corr!Y$3,'6.Indic_Percep'!$A$10:$AE$10,0)))=1,INDEX('6.Indic_Percep'!$A$10:$AE$141,HHIdata_corr!$U142,MATCH(HHIdata_corr!Y$3,'6.Indic_Percep'!$A$10:$AE$10,0)),"")</f>
        <v/>
      </c>
      <c r="Z142" s="2" t="str">
        <f>IF(COUNT(INDEX('6.Indic_Percep'!$A$10:$AH$141,HHIdata_corr!$U142,MATCH(HHIdata_corr!Z$3,'6.Indic_Percep'!$A$10:$AH$10,0)))=1,INDEX('6.Indic_Percep'!$A$10:$AH$141,HHIdata_corr!$U142,MATCH(HHIdata_corr!Z$3,'6.Indic_Percep'!$A$10:$AH$10,0)),"")</f>
        <v/>
      </c>
      <c r="AA142" s="2" t="str">
        <f>IF(COUNT(INDEX('6.Indic_Percep'!$A$10:$AH$141,HHIdata_corr!$U142,MATCH(HHIdata_corr!AA$3,'6.Indic_Percep'!$A$10:$AH$10,0)))=1,INDEX('6.Indic_Percep'!$A$10:$AH$141,HHIdata_corr!$U142,MATCH(HHIdata_corr!AA$3,'6.Indic_Percep'!$A$10:$AH$10,0)),"")</f>
        <v/>
      </c>
      <c r="AC142" s="30">
        <f>IF(COUNT(INDEX('5.Indic_LM'!$A$8:$AL$732,HHIdata_corr!$V142,MATCH(HHIdata_corr!AC$3,'5.Indic_LM'!$A$8:$AL$8,0)))=1,INDEX('5.Indic_LM'!$A$8:$AL$732,HHIdata_corr!$V142,MATCH(HHIdata_corr!AC$3,'5.Indic_LM'!$A$8:$AL$8,0))/100,"")</f>
        <v>4.3484719076088973E-2</v>
      </c>
      <c r="AD142" s="30">
        <f>IF(COUNT(INDEX('5.Indic_LM'!$A$8:$AL$732,HHIdata_corr!$V142,MATCH(HHIdata_corr!AD$3,'5.Indic_LM'!$A$8:$AL$8,0)))=1,INDEX('5.Indic_LM'!$A$8:$AL$732,HHIdata_corr!$V142,MATCH(HHIdata_corr!AD$3,'5.Indic_LM'!$A$8:$AL$8,0))/100,"")</f>
        <v>0.52400311931375099</v>
      </c>
      <c r="AE142" s="2">
        <f t="shared" si="13"/>
        <v>1</v>
      </c>
      <c r="AF142" s="2">
        <f t="shared" si="14"/>
        <v>1</v>
      </c>
    </row>
    <row r="143" spans="1:32" x14ac:dyDescent="0.2">
      <c r="A143" s="25" t="s">
        <v>419</v>
      </c>
      <c r="B143" s="26" t="s">
        <v>420</v>
      </c>
      <c r="C143" s="26" t="s">
        <v>168</v>
      </c>
      <c r="D143" s="26">
        <v>495803</v>
      </c>
      <c r="E143" s="26" t="s">
        <v>421</v>
      </c>
      <c r="F143" s="26">
        <v>266987</v>
      </c>
      <c r="G143" s="27">
        <f>INDEX('0_Pivot &amp; Table 1 &amp; Table 2'!$A$70:$AM$765,MATCH($A143,'0_Pivot &amp; Table 1 &amp; Table 2'!$B$70:$B$765,0),MATCH(HHIdata_corr!G$1,'0_Pivot &amp; Table 1 &amp; Table 2'!$A$66:$AM$66,0))</f>
        <v>2179</v>
      </c>
      <c r="H143" s="27">
        <f>INDEX('0_Pivot &amp; Table 1 &amp; Table 2'!$A$70:$AM$765,MATCH($A143,'0_Pivot &amp; Table 1 &amp; Table 2'!$B$70:$B$765,0),MATCH(HHIdata_corr!H$1,'0_Pivot &amp; Table 1 &amp; Table 2'!$A$66:$AM$66,0))</f>
        <v>2421</v>
      </c>
      <c r="I143" s="27">
        <f>INDEX('0_Pivot &amp; Table 1 &amp; Table 2'!$A$70:$AM$765,MATCH($A143,'0_Pivot &amp; Table 1 &amp; Table 2'!$B$70:$B$765,0),MATCH(HHIdata_corr!I$1,'0_Pivot &amp; Table 1 &amp; Table 2'!$A$66:$AM$66,0))</f>
        <v>2654</v>
      </c>
      <c r="J143" s="27">
        <f>INDEX('0_Pivot &amp; Table 1 &amp; Table 2'!$A$70:$AM$765,MATCH($A143,'0_Pivot &amp; Table 1 &amp; Table 2'!$B$70:$B$765,0),MATCH(HHIdata_corr!J$1,'0_Pivot &amp; Table 1 &amp; Table 2'!$A$66:$AM$66,0))</f>
        <v>3324</v>
      </c>
      <c r="K143" s="27">
        <f>INDEX('0_Pivot &amp; Table 1 &amp; Table 2'!$A$70:$AM$765,MATCH($A143,'0_Pivot &amp; Table 1 &amp; Table 2'!$B$70:$B$765,0),MATCH(HHIdata_corr!K$1,'0_Pivot &amp; Table 1 &amp; Table 2'!$A$66:$AM$66,0))</f>
        <v>3183</v>
      </c>
      <c r="L143" s="27">
        <f>INDEX('0_Pivot &amp; Table 1 &amp; Table 2'!$A$70:$AM$765,MATCH($A143,'0_Pivot &amp; Table 1 &amp; Table 2'!$B$70:$B$765,0),MATCH(HHIdata_corr!L$1,'0_Pivot &amp; Table 1 &amp; Table 2'!$A$66:$AM$66,0))</f>
        <v>3960</v>
      </c>
      <c r="M143" s="27">
        <f>INDEX('0_Pivot &amp; Table 1 &amp; Table 2'!$A$70:$AM$765,MATCH($A143,'0_Pivot &amp; Table 1 &amp; Table 2'!$B$70:$B$765,0),MATCH(HHIdata_corr!M$1,'0_Pivot &amp; Table 1 &amp; Table 2'!$A$66:$AM$66,0))</f>
        <v>2778</v>
      </c>
      <c r="N143" s="27">
        <f>INDEX('0_Pivot &amp; Table 1 &amp; Table 2'!$A$70:$AM$765,MATCH($A143,'0_Pivot &amp; Table 1 &amp; Table 2'!$B$70:$B$765,0),MATCH(HHIdata_corr!N$1,'0_Pivot &amp; Table 1 &amp; Table 2'!$A$66:$AM$66,0))</f>
        <v>2800</v>
      </c>
      <c r="O143" s="28">
        <v>2768.4</v>
      </c>
      <c r="P143" s="29" t="s">
        <v>419</v>
      </c>
      <c r="Q143" s="32" t="s">
        <v>2581</v>
      </c>
      <c r="R143" s="2">
        <f t="shared" si="10"/>
        <v>2644.5</v>
      </c>
      <c r="S143" s="2">
        <f t="shared" si="11"/>
        <v>2895.5</v>
      </c>
      <c r="T143" s="2" t="str">
        <f t="shared" si="12"/>
        <v/>
      </c>
      <c r="U143" s="2">
        <f>MATCH($Q143,'6.Indic_Percep'!$B$10:$B$141,0)</f>
        <v>39</v>
      </c>
      <c r="V143" s="2">
        <f>MATCH($P143,'5.Indic_LM'!$A$10:$A$732,0)</f>
        <v>138</v>
      </c>
      <c r="W143" s="2" t="str">
        <f>IF(COUNT(INDEX('6.Indic_Percep'!$A$10:$AE$141,HHIdata_corr!$U143,MATCH(HHIdata_corr!W$3,'6.Indic_Percep'!$A$10:$AE$10,0)))=1,INDEX('6.Indic_Percep'!$A$10:$AE$141,HHIdata_corr!$U143,MATCH(HHIdata_corr!W$3,'6.Indic_Percep'!$A$10:$AE$10,0)),"")</f>
        <v/>
      </c>
      <c r="X143" s="2" t="str">
        <f>IF(COUNT(INDEX('6.Indic_Percep'!$A$10:$AE$141,HHIdata_corr!$U143,MATCH(HHIdata_corr!X$3,'6.Indic_Percep'!$A$10:$AE$10,0)))=1,INDEX('6.Indic_Percep'!$A$10:$AE$141,HHIdata_corr!$U143,MATCH(HHIdata_corr!X$3,'6.Indic_Percep'!$A$10:$AE$10,0)),"")</f>
        <v/>
      </c>
      <c r="Y143" s="2" t="str">
        <f>IF(COUNT(INDEX('6.Indic_Percep'!$A$10:$AE$141,HHIdata_corr!$U143,MATCH(HHIdata_corr!Y$3,'6.Indic_Percep'!$A$10:$AE$10,0)))=1,INDEX('6.Indic_Percep'!$A$10:$AE$141,HHIdata_corr!$U143,MATCH(HHIdata_corr!Y$3,'6.Indic_Percep'!$A$10:$AE$10,0)),"")</f>
        <v/>
      </c>
      <c r="Z143" s="2" t="str">
        <f>IF(COUNT(INDEX('6.Indic_Percep'!$A$10:$AH$141,HHIdata_corr!$U143,MATCH(HHIdata_corr!Z$3,'6.Indic_Percep'!$A$10:$AH$10,0)))=1,INDEX('6.Indic_Percep'!$A$10:$AH$141,HHIdata_corr!$U143,MATCH(HHIdata_corr!Z$3,'6.Indic_Percep'!$A$10:$AH$10,0)),"")</f>
        <v/>
      </c>
      <c r="AA143" s="2" t="str">
        <f>IF(COUNT(INDEX('6.Indic_Percep'!$A$10:$AH$141,HHIdata_corr!$U143,MATCH(HHIdata_corr!AA$3,'6.Indic_Percep'!$A$10:$AH$10,0)))=1,INDEX('6.Indic_Percep'!$A$10:$AH$141,HHIdata_corr!$U143,MATCH(HHIdata_corr!AA$3,'6.Indic_Percep'!$A$10:$AH$10,0)),"")</f>
        <v/>
      </c>
      <c r="AC143" s="30">
        <f>IF(COUNT(INDEX('5.Indic_LM'!$A$8:$AL$732,HHIdata_corr!$V143,MATCH(HHIdata_corr!AC$3,'5.Indic_LM'!$A$8:$AL$8,0)))=1,INDEX('5.Indic_LM'!$A$8:$AL$732,HHIdata_corr!$V143,MATCH(HHIdata_corr!AC$3,'5.Indic_LM'!$A$8:$AL$8,0))/100,"")</f>
        <v>1.9073155173820491E-2</v>
      </c>
      <c r="AD143" s="30">
        <f>IF(COUNT(INDEX('5.Indic_LM'!$A$8:$AL$732,HHIdata_corr!$V143,MATCH(HHIdata_corr!AD$3,'5.Indic_LM'!$A$8:$AL$8,0)))=1,INDEX('5.Indic_LM'!$A$8:$AL$732,HHIdata_corr!$V143,MATCH(HHIdata_corr!AD$3,'5.Indic_LM'!$A$8:$AL$8,0))/100,"")</f>
        <v>0.60582897576822947</v>
      </c>
      <c r="AE143" s="2">
        <f t="shared" si="13"/>
        <v>1</v>
      </c>
      <c r="AF143" s="2">
        <f t="shared" si="14"/>
        <v>1</v>
      </c>
    </row>
    <row r="144" spans="1:32" x14ac:dyDescent="0.2">
      <c r="A144" s="25" t="s">
        <v>422</v>
      </c>
      <c r="B144" s="26" t="s">
        <v>423</v>
      </c>
      <c r="C144" s="26" t="s">
        <v>168</v>
      </c>
      <c r="D144" s="26">
        <v>190523</v>
      </c>
      <c r="E144" s="26" t="s">
        <v>424</v>
      </c>
      <c r="F144" s="26">
        <v>90651</v>
      </c>
      <c r="G144" s="27">
        <f>INDEX('0_Pivot &amp; Table 1 &amp; Table 2'!$A$70:$AM$765,MATCH($A144,'0_Pivot &amp; Table 1 &amp; Table 2'!$B$70:$B$765,0),MATCH(HHIdata_corr!G$1,'0_Pivot &amp; Table 1 &amp; Table 2'!$A$66:$AM$66,0))</f>
        <v>2994</v>
      </c>
      <c r="H144" s="27">
        <f>INDEX('0_Pivot &amp; Table 1 &amp; Table 2'!$A$70:$AM$765,MATCH($A144,'0_Pivot &amp; Table 1 &amp; Table 2'!$B$70:$B$765,0),MATCH(HHIdata_corr!H$1,'0_Pivot &amp; Table 1 &amp; Table 2'!$A$66:$AM$66,0))</f>
        <v>3021</v>
      </c>
      <c r="I144" s="27">
        <f>INDEX('0_Pivot &amp; Table 1 &amp; Table 2'!$A$70:$AM$765,MATCH($A144,'0_Pivot &amp; Table 1 &amp; Table 2'!$B$70:$B$765,0),MATCH(HHIdata_corr!I$1,'0_Pivot &amp; Table 1 &amp; Table 2'!$A$66:$AM$66,0))</f>
        <v>3330</v>
      </c>
      <c r="J144" s="27">
        <f>INDEX('0_Pivot &amp; Table 1 &amp; Table 2'!$A$70:$AM$765,MATCH($A144,'0_Pivot &amp; Table 1 &amp; Table 2'!$B$70:$B$765,0),MATCH(HHIdata_corr!J$1,'0_Pivot &amp; Table 1 &amp; Table 2'!$A$66:$AM$66,0))</f>
        <v>4034</v>
      </c>
      <c r="K144" s="27">
        <f>INDEX('0_Pivot &amp; Table 1 &amp; Table 2'!$A$70:$AM$765,MATCH($A144,'0_Pivot &amp; Table 1 &amp; Table 2'!$B$70:$B$765,0),MATCH(HHIdata_corr!K$1,'0_Pivot &amp; Table 1 &amp; Table 2'!$A$66:$AM$66,0))</f>
        <v>3223</v>
      </c>
      <c r="L144" s="27">
        <f>INDEX('0_Pivot &amp; Table 1 &amp; Table 2'!$A$70:$AM$765,MATCH($A144,'0_Pivot &amp; Table 1 &amp; Table 2'!$B$70:$B$765,0),MATCH(HHIdata_corr!L$1,'0_Pivot &amp; Table 1 &amp; Table 2'!$A$66:$AM$66,0))</f>
        <v>4183</v>
      </c>
      <c r="M144" s="27">
        <f>INDEX('0_Pivot &amp; Table 1 &amp; Table 2'!$A$70:$AM$765,MATCH($A144,'0_Pivot &amp; Table 1 &amp; Table 2'!$B$70:$B$765,0),MATCH(HHIdata_corr!M$1,'0_Pivot &amp; Table 1 &amp; Table 2'!$A$66:$AM$66,0))</f>
        <v>2932</v>
      </c>
      <c r="N144" s="27">
        <f>INDEX('0_Pivot &amp; Table 1 &amp; Table 2'!$A$70:$AM$765,MATCH($A144,'0_Pivot &amp; Table 1 &amp; Table 2'!$B$70:$B$765,0),MATCH(HHIdata_corr!N$1,'0_Pivot &amp; Table 1 &amp; Table 2'!$A$66:$AM$66,0))</f>
        <v>2891</v>
      </c>
      <c r="O144" s="28">
        <v>3207</v>
      </c>
      <c r="P144" s="29" t="s">
        <v>422</v>
      </c>
      <c r="Q144" s="29" t="s">
        <v>423</v>
      </c>
      <c r="R144" s="2">
        <f t="shared" si="10"/>
        <v>3344.75</v>
      </c>
      <c r="S144" s="2">
        <f t="shared" si="11"/>
        <v>3402</v>
      </c>
      <c r="T144" s="2" t="str">
        <f t="shared" si="12"/>
        <v/>
      </c>
      <c r="U144" s="2" t="e">
        <f>MATCH($Q144,'6.Indic_Percep'!$B$10:$B$141,0)</f>
        <v>#N/A</v>
      </c>
      <c r="V144" s="2">
        <f>MATCH($P144,'5.Indic_LM'!$A$10:$A$732,0)</f>
        <v>139</v>
      </c>
      <c r="W144" s="2" t="str">
        <f>IF(COUNT(INDEX('6.Indic_Percep'!$A$10:$AE$141,HHIdata_corr!$U144,MATCH(HHIdata_corr!W$3,'6.Indic_Percep'!$A$10:$AE$10,0)))=1,INDEX('6.Indic_Percep'!$A$10:$AE$141,HHIdata_corr!$U144,MATCH(HHIdata_corr!W$3,'6.Indic_Percep'!$A$10:$AE$10,0)),"")</f>
        <v/>
      </c>
      <c r="X144" s="2" t="str">
        <f>IF(COUNT(INDEX('6.Indic_Percep'!$A$10:$AE$141,HHIdata_corr!$U144,MATCH(HHIdata_corr!X$3,'6.Indic_Percep'!$A$10:$AE$10,0)))=1,INDEX('6.Indic_Percep'!$A$10:$AE$141,HHIdata_corr!$U144,MATCH(HHIdata_corr!X$3,'6.Indic_Percep'!$A$10:$AE$10,0)),"")</f>
        <v/>
      </c>
      <c r="Y144" s="2" t="str">
        <f>IF(COUNT(INDEX('6.Indic_Percep'!$A$10:$AE$141,HHIdata_corr!$U144,MATCH(HHIdata_corr!Y$3,'6.Indic_Percep'!$A$10:$AE$10,0)))=1,INDEX('6.Indic_Percep'!$A$10:$AE$141,HHIdata_corr!$U144,MATCH(HHIdata_corr!Y$3,'6.Indic_Percep'!$A$10:$AE$10,0)),"")</f>
        <v/>
      </c>
      <c r="Z144" s="2" t="str">
        <f>IF(COUNT(INDEX('6.Indic_Percep'!$A$10:$AH$141,HHIdata_corr!$U144,MATCH(HHIdata_corr!Z$3,'6.Indic_Percep'!$A$10:$AH$10,0)))=1,INDEX('6.Indic_Percep'!$A$10:$AH$141,HHIdata_corr!$U144,MATCH(HHIdata_corr!Z$3,'6.Indic_Percep'!$A$10:$AH$10,0)),"")</f>
        <v/>
      </c>
      <c r="AA144" s="2" t="str">
        <f>IF(COUNT(INDEX('6.Indic_Percep'!$A$10:$AH$141,HHIdata_corr!$U144,MATCH(HHIdata_corr!AA$3,'6.Indic_Percep'!$A$10:$AH$10,0)))=1,INDEX('6.Indic_Percep'!$A$10:$AH$141,HHIdata_corr!$U144,MATCH(HHIdata_corr!AA$3,'6.Indic_Percep'!$A$10:$AH$10,0)),"")</f>
        <v/>
      </c>
      <c r="AC144" s="30">
        <f>IF(COUNT(INDEX('5.Indic_LM'!$A$8:$AL$732,HHIdata_corr!$V144,MATCH(HHIdata_corr!AC$3,'5.Indic_LM'!$A$8:$AL$8,0)))=1,INDEX('5.Indic_LM'!$A$8:$AL$732,HHIdata_corr!$V144,MATCH(HHIdata_corr!AC$3,'5.Indic_LM'!$A$8:$AL$8,0))/100,"")</f>
        <v>2.8147946695675823E-2</v>
      </c>
      <c r="AD144" s="30">
        <f>IF(COUNT(INDEX('5.Indic_LM'!$A$8:$AL$732,HHIdata_corr!$V144,MATCH(HHIdata_corr!AD$3,'5.Indic_LM'!$A$8:$AL$8,0)))=1,INDEX('5.Indic_LM'!$A$8:$AL$732,HHIdata_corr!$V144,MATCH(HHIdata_corr!AD$3,'5.Indic_LM'!$A$8:$AL$8,0))/100,"")</f>
        <v>0.57406545979118129</v>
      </c>
      <c r="AE144" s="2">
        <f t="shared" si="13"/>
        <v>1</v>
      </c>
      <c r="AF144" s="2">
        <f t="shared" si="14"/>
        <v>1</v>
      </c>
    </row>
    <row r="145" spans="1:32" x14ac:dyDescent="0.2">
      <c r="A145" s="25" t="s">
        <v>425</v>
      </c>
      <c r="B145" s="26" t="s">
        <v>426</v>
      </c>
      <c r="C145" s="26" t="s">
        <v>168</v>
      </c>
      <c r="D145" s="26">
        <v>287034</v>
      </c>
      <c r="E145" s="26" t="s">
        <v>427</v>
      </c>
      <c r="F145" s="26">
        <v>153411</v>
      </c>
      <c r="G145" s="27">
        <f>INDEX('0_Pivot &amp; Table 1 &amp; Table 2'!$A$70:$AM$765,MATCH($A145,'0_Pivot &amp; Table 1 &amp; Table 2'!$B$70:$B$765,0),MATCH(HHIdata_corr!G$1,'0_Pivot &amp; Table 1 &amp; Table 2'!$A$66:$AM$66,0))</f>
        <v>2681</v>
      </c>
      <c r="H145" s="27">
        <f>INDEX('0_Pivot &amp; Table 1 &amp; Table 2'!$A$70:$AM$765,MATCH($A145,'0_Pivot &amp; Table 1 &amp; Table 2'!$B$70:$B$765,0),MATCH(HHIdata_corr!H$1,'0_Pivot &amp; Table 1 &amp; Table 2'!$A$66:$AM$66,0))</f>
        <v>2411</v>
      </c>
      <c r="I145" s="27">
        <f>INDEX('0_Pivot &amp; Table 1 &amp; Table 2'!$A$70:$AM$765,MATCH($A145,'0_Pivot &amp; Table 1 &amp; Table 2'!$B$70:$B$765,0),MATCH(HHIdata_corr!I$1,'0_Pivot &amp; Table 1 &amp; Table 2'!$A$66:$AM$66,0))</f>
        <v>2845</v>
      </c>
      <c r="J145" s="27">
        <f>INDEX('0_Pivot &amp; Table 1 &amp; Table 2'!$A$70:$AM$765,MATCH($A145,'0_Pivot &amp; Table 1 &amp; Table 2'!$B$70:$B$765,0),MATCH(HHIdata_corr!J$1,'0_Pivot &amp; Table 1 &amp; Table 2'!$A$66:$AM$66,0))</f>
        <v>3258</v>
      </c>
      <c r="K145" s="27">
        <f>INDEX('0_Pivot &amp; Table 1 &amp; Table 2'!$A$70:$AM$765,MATCH($A145,'0_Pivot &amp; Table 1 &amp; Table 2'!$B$70:$B$765,0),MATCH(HHIdata_corr!K$1,'0_Pivot &amp; Table 1 &amp; Table 2'!$A$66:$AM$66,0))</f>
        <v>3335</v>
      </c>
      <c r="L145" s="27">
        <f>INDEX('0_Pivot &amp; Table 1 &amp; Table 2'!$A$70:$AM$765,MATCH($A145,'0_Pivot &amp; Table 1 &amp; Table 2'!$B$70:$B$765,0),MATCH(HHIdata_corr!L$1,'0_Pivot &amp; Table 1 &amp; Table 2'!$A$66:$AM$66,0))</f>
        <v>4190</v>
      </c>
      <c r="M145" s="27">
        <f>INDEX('0_Pivot &amp; Table 1 &amp; Table 2'!$A$70:$AM$765,MATCH($A145,'0_Pivot &amp; Table 1 &amp; Table 2'!$B$70:$B$765,0),MATCH(HHIdata_corr!M$1,'0_Pivot &amp; Table 1 &amp; Table 2'!$A$66:$AM$66,0))</f>
        <v>2963</v>
      </c>
      <c r="N145" s="27">
        <f>INDEX('0_Pivot &amp; Table 1 &amp; Table 2'!$A$70:$AM$765,MATCH($A145,'0_Pivot &amp; Table 1 &amp; Table 2'!$B$70:$B$765,0),MATCH(HHIdata_corr!N$1,'0_Pivot &amp; Table 1 &amp; Table 2'!$A$66:$AM$66,0))</f>
        <v>2867</v>
      </c>
      <c r="O145" s="28">
        <v>2873.6</v>
      </c>
      <c r="P145" s="29" t="s">
        <v>425</v>
      </c>
      <c r="Q145" s="29" t="s">
        <v>426</v>
      </c>
      <c r="R145" s="2">
        <f t="shared" si="10"/>
        <v>2798.75</v>
      </c>
      <c r="S145" s="2">
        <f t="shared" si="11"/>
        <v>2962.25</v>
      </c>
      <c r="T145" s="2" t="str">
        <f t="shared" si="12"/>
        <v/>
      </c>
      <c r="U145" s="2" t="e">
        <f>MATCH($Q145,'6.Indic_Percep'!$B$10:$B$141,0)</f>
        <v>#N/A</v>
      </c>
      <c r="V145" s="2">
        <f>MATCH($P145,'5.Indic_LM'!$A$10:$A$732,0)</f>
        <v>140</v>
      </c>
      <c r="W145" s="2" t="str">
        <f>IF(COUNT(INDEX('6.Indic_Percep'!$A$10:$AE$141,HHIdata_corr!$U145,MATCH(HHIdata_corr!W$3,'6.Indic_Percep'!$A$10:$AE$10,0)))=1,INDEX('6.Indic_Percep'!$A$10:$AE$141,HHIdata_corr!$U145,MATCH(HHIdata_corr!W$3,'6.Indic_Percep'!$A$10:$AE$10,0)),"")</f>
        <v/>
      </c>
      <c r="X145" s="2" t="str">
        <f>IF(COUNT(INDEX('6.Indic_Percep'!$A$10:$AE$141,HHIdata_corr!$U145,MATCH(HHIdata_corr!X$3,'6.Indic_Percep'!$A$10:$AE$10,0)))=1,INDEX('6.Indic_Percep'!$A$10:$AE$141,HHIdata_corr!$U145,MATCH(HHIdata_corr!X$3,'6.Indic_Percep'!$A$10:$AE$10,0)),"")</f>
        <v/>
      </c>
      <c r="Y145" s="2" t="str">
        <f>IF(COUNT(INDEX('6.Indic_Percep'!$A$10:$AE$141,HHIdata_corr!$U145,MATCH(HHIdata_corr!Y$3,'6.Indic_Percep'!$A$10:$AE$10,0)))=1,INDEX('6.Indic_Percep'!$A$10:$AE$141,HHIdata_corr!$U145,MATCH(HHIdata_corr!Y$3,'6.Indic_Percep'!$A$10:$AE$10,0)),"")</f>
        <v/>
      </c>
      <c r="Z145" s="2" t="str">
        <f>IF(COUNT(INDEX('6.Indic_Percep'!$A$10:$AH$141,HHIdata_corr!$U145,MATCH(HHIdata_corr!Z$3,'6.Indic_Percep'!$A$10:$AH$10,0)))=1,INDEX('6.Indic_Percep'!$A$10:$AH$141,HHIdata_corr!$U145,MATCH(HHIdata_corr!Z$3,'6.Indic_Percep'!$A$10:$AH$10,0)),"")</f>
        <v/>
      </c>
      <c r="AA145" s="2" t="str">
        <f>IF(COUNT(INDEX('6.Indic_Percep'!$A$10:$AH$141,HHIdata_corr!$U145,MATCH(HHIdata_corr!AA$3,'6.Indic_Percep'!$A$10:$AH$10,0)))=1,INDEX('6.Indic_Percep'!$A$10:$AH$141,HHIdata_corr!$U145,MATCH(HHIdata_corr!AA$3,'6.Indic_Percep'!$A$10:$AH$10,0)),"")</f>
        <v/>
      </c>
      <c r="AC145" s="30">
        <f>IF(COUNT(INDEX('5.Indic_LM'!$A$8:$AL$732,HHIdata_corr!$V145,MATCH(HHIdata_corr!AC$3,'5.Indic_LM'!$A$8:$AL$8,0)))=1,INDEX('5.Indic_LM'!$A$8:$AL$732,HHIdata_corr!$V145,MATCH(HHIdata_corr!AC$3,'5.Indic_LM'!$A$8:$AL$8,0))/100,"")</f>
        <v>1.4502578777243836E-2</v>
      </c>
      <c r="AD145" s="30">
        <f>IF(COUNT(INDEX('5.Indic_LM'!$A$8:$AL$732,HHIdata_corr!$V145,MATCH(HHIdata_corr!AD$3,'5.Indic_LM'!$A$8:$AL$8,0)))=1,INDEX('5.Indic_LM'!$A$8:$AL$732,HHIdata_corr!$V145,MATCH(HHIdata_corr!AD$3,'5.Indic_LM'!$A$8:$AL$8,0))/100,"")</f>
        <v>0.61140235292355061</v>
      </c>
      <c r="AE145" s="2">
        <f t="shared" si="13"/>
        <v>1</v>
      </c>
      <c r="AF145" s="2">
        <f t="shared" si="14"/>
        <v>1</v>
      </c>
    </row>
    <row r="146" spans="1:32" x14ac:dyDescent="0.2">
      <c r="A146" s="25" t="s">
        <v>428</v>
      </c>
      <c r="B146" s="26" t="s">
        <v>429</v>
      </c>
      <c r="C146" s="26" t="s">
        <v>168</v>
      </c>
      <c r="D146" s="26">
        <v>213398</v>
      </c>
      <c r="E146" s="26" t="s">
        <v>430</v>
      </c>
      <c r="F146" s="26">
        <v>106689</v>
      </c>
      <c r="G146" s="27">
        <f>INDEX('0_Pivot &amp; Table 1 &amp; Table 2'!$A$70:$AM$765,MATCH($A146,'0_Pivot &amp; Table 1 &amp; Table 2'!$B$70:$B$765,0),MATCH(HHIdata_corr!G$1,'0_Pivot &amp; Table 1 &amp; Table 2'!$A$66:$AM$66,0))</f>
        <v>2743</v>
      </c>
      <c r="H146" s="27">
        <f>INDEX('0_Pivot &amp; Table 1 &amp; Table 2'!$A$70:$AM$765,MATCH($A146,'0_Pivot &amp; Table 1 &amp; Table 2'!$B$70:$B$765,0),MATCH(HHIdata_corr!H$1,'0_Pivot &amp; Table 1 &amp; Table 2'!$A$66:$AM$66,0))</f>
        <v>3094</v>
      </c>
      <c r="I146" s="27">
        <f>INDEX('0_Pivot &amp; Table 1 &amp; Table 2'!$A$70:$AM$765,MATCH($A146,'0_Pivot &amp; Table 1 &amp; Table 2'!$B$70:$B$765,0),MATCH(HHIdata_corr!I$1,'0_Pivot &amp; Table 1 &amp; Table 2'!$A$66:$AM$66,0))</f>
        <v>3611</v>
      </c>
      <c r="J146" s="27">
        <f>INDEX('0_Pivot &amp; Table 1 &amp; Table 2'!$A$70:$AM$765,MATCH($A146,'0_Pivot &amp; Table 1 &amp; Table 2'!$B$70:$B$765,0),MATCH(HHIdata_corr!J$1,'0_Pivot &amp; Table 1 &amp; Table 2'!$A$66:$AM$66,0))</f>
        <v>3898</v>
      </c>
      <c r="K146" s="27">
        <f>INDEX('0_Pivot &amp; Table 1 &amp; Table 2'!$A$70:$AM$765,MATCH($A146,'0_Pivot &amp; Table 1 &amp; Table 2'!$B$70:$B$765,0),MATCH(HHIdata_corr!K$1,'0_Pivot &amp; Table 1 &amp; Table 2'!$A$66:$AM$66,0))</f>
        <v>3504</v>
      </c>
      <c r="L146" s="27">
        <f>INDEX('0_Pivot &amp; Table 1 &amp; Table 2'!$A$70:$AM$765,MATCH($A146,'0_Pivot &amp; Table 1 &amp; Table 2'!$B$70:$B$765,0),MATCH(HHIdata_corr!L$1,'0_Pivot &amp; Table 1 &amp; Table 2'!$A$66:$AM$66,0))</f>
        <v>4389</v>
      </c>
      <c r="M146" s="27">
        <f>INDEX('0_Pivot &amp; Table 1 &amp; Table 2'!$A$70:$AM$765,MATCH($A146,'0_Pivot &amp; Table 1 &amp; Table 2'!$B$70:$B$765,0),MATCH(HHIdata_corr!M$1,'0_Pivot &amp; Table 1 &amp; Table 2'!$A$66:$AM$66,0))</f>
        <v>3306</v>
      </c>
      <c r="N146" s="27">
        <f>INDEX('0_Pivot &amp; Table 1 &amp; Table 2'!$A$70:$AM$765,MATCH($A146,'0_Pivot &amp; Table 1 &amp; Table 2'!$B$70:$B$765,0),MATCH(HHIdata_corr!N$1,'0_Pivot &amp; Table 1 &amp; Table 2'!$A$66:$AM$66,0))</f>
        <v>3263</v>
      </c>
      <c r="O146" s="28">
        <v>3290.1</v>
      </c>
      <c r="P146" s="29" t="s">
        <v>428</v>
      </c>
      <c r="Q146" s="29" t="s">
        <v>429</v>
      </c>
      <c r="R146" s="2">
        <f t="shared" si="10"/>
        <v>3336.5</v>
      </c>
      <c r="S146" s="2">
        <f t="shared" si="11"/>
        <v>3526.75</v>
      </c>
      <c r="T146" s="2" t="str">
        <f t="shared" si="12"/>
        <v/>
      </c>
      <c r="U146" s="2" t="e">
        <f>MATCH($Q146,'6.Indic_Percep'!$B$10:$B$141,0)</f>
        <v>#N/A</v>
      </c>
      <c r="V146" s="2">
        <f>MATCH($P146,'5.Indic_LM'!$A$10:$A$732,0)</f>
        <v>141</v>
      </c>
      <c r="W146" s="2" t="str">
        <f>IF(COUNT(INDEX('6.Indic_Percep'!$A$10:$AE$141,HHIdata_corr!$U146,MATCH(HHIdata_corr!W$3,'6.Indic_Percep'!$A$10:$AE$10,0)))=1,INDEX('6.Indic_Percep'!$A$10:$AE$141,HHIdata_corr!$U146,MATCH(HHIdata_corr!W$3,'6.Indic_Percep'!$A$10:$AE$10,0)),"")</f>
        <v/>
      </c>
      <c r="X146" s="2" t="str">
        <f>IF(COUNT(INDEX('6.Indic_Percep'!$A$10:$AE$141,HHIdata_corr!$U146,MATCH(HHIdata_corr!X$3,'6.Indic_Percep'!$A$10:$AE$10,0)))=1,INDEX('6.Indic_Percep'!$A$10:$AE$141,HHIdata_corr!$U146,MATCH(HHIdata_corr!X$3,'6.Indic_Percep'!$A$10:$AE$10,0)),"")</f>
        <v/>
      </c>
      <c r="Y146" s="2" t="str">
        <f>IF(COUNT(INDEX('6.Indic_Percep'!$A$10:$AE$141,HHIdata_corr!$U146,MATCH(HHIdata_corr!Y$3,'6.Indic_Percep'!$A$10:$AE$10,0)))=1,INDEX('6.Indic_Percep'!$A$10:$AE$141,HHIdata_corr!$U146,MATCH(HHIdata_corr!Y$3,'6.Indic_Percep'!$A$10:$AE$10,0)),"")</f>
        <v/>
      </c>
      <c r="Z146" s="2" t="str">
        <f>IF(COUNT(INDEX('6.Indic_Percep'!$A$10:$AH$141,HHIdata_corr!$U146,MATCH(HHIdata_corr!Z$3,'6.Indic_Percep'!$A$10:$AH$10,0)))=1,INDEX('6.Indic_Percep'!$A$10:$AH$141,HHIdata_corr!$U146,MATCH(HHIdata_corr!Z$3,'6.Indic_Percep'!$A$10:$AH$10,0)),"")</f>
        <v/>
      </c>
      <c r="AA146" s="2" t="str">
        <f>IF(COUNT(INDEX('6.Indic_Percep'!$A$10:$AH$141,HHIdata_corr!$U146,MATCH(HHIdata_corr!AA$3,'6.Indic_Percep'!$A$10:$AH$10,0)))=1,INDEX('6.Indic_Percep'!$A$10:$AH$141,HHIdata_corr!$U146,MATCH(HHIdata_corr!AA$3,'6.Indic_Percep'!$A$10:$AH$10,0)),"")</f>
        <v/>
      </c>
      <c r="AC146" s="30">
        <f>IF(COUNT(INDEX('5.Indic_LM'!$A$8:$AL$732,HHIdata_corr!$V146,MATCH(HHIdata_corr!AC$3,'5.Indic_LM'!$A$8:$AL$8,0)))=1,INDEX('5.Indic_LM'!$A$8:$AL$732,HHIdata_corr!$V146,MATCH(HHIdata_corr!AC$3,'5.Indic_LM'!$A$8:$AL$8,0))/100,"")</f>
        <v>5.2586292484363105E-2</v>
      </c>
      <c r="AD146" s="30">
        <f>IF(COUNT(INDEX('5.Indic_LM'!$A$8:$AL$732,HHIdata_corr!$V146,MATCH(HHIdata_corr!AD$3,'5.Indic_LM'!$A$8:$AL$8,0)))=1,INDEX('5.Indic_LM'!$A$8:$AL$732,HHIdata_corr!$V146,MATCH(HHIdata_corr!AD$3,'5.Indic_LM'!$A$8:$AL$8,0))/100,"")</f>
        <v>0.49014373807238754</v>
      </c>
      <c r="AE146" s="2">
        <f t="shared" si="13"/>
        <v>1</v>
      </c>
      <c r="AF146" s="2">
        <f t="shared" si="14"/>
        <v>1</v>
      </c>
    </row>
    <row r="147" spans="1:32" x14ac:dyDescent="0.2">
      <c r="A147" s="25" t="s">
        <v>431</v>
      </c>
      <c r="B147" s="26" t="s">
        <v>432</v>
      </c>
      <c r="C147" s="26" t="s">
        <v>168</v>
      </c>
      <c r="D147" s="26">
        <v>405749</v>
      </c>
      <c r="E147" s="26" t="s">
        <v>433</v>
      </c>
      <c r="F147" s="26">
        <v>210753</v>
      </c>
      <c r="G147" s="27">
        <f>INDEX('0_Pivot &amp; Table 1 &amp; Table 2'!$A$70:$AM$765,MATCH($A147,'0_Pivot &amp; Table 1 &amp; Table 2'!$B$70:$B$765,0),MATCH(HHIdata_corr!G$1,'0_Pivot &amp; Table 1 &amp; Table 2'!$A$66:$AM$66,0))</f>
        <v>3990</v>
      </c>
      <c r="H147" s="27">
        <f>INDEX('0_Pivot &amp; Table 1 &amp; Table 2'!$A$70:$AM$765,MATCH($A147,'0_Pivot &amp; Table 1 &amp; Table 2'!$B$70:$B$765,0),MATCH(HHIdata_corr!H$1,'0_Pivot &amp; Table 1 &amp; Table 2'!$A$66:$AM$66,0))</f>
        <v>3725</v>
      </c>
      <c r="I147" s="27">
        <f>INDEX('0_Pivot &amp; Table 1 &amp; Table 2'!$A$70:$AM$765,MATCH($A147,'0_Pivot &amp; Table 1 &amp; Table 2'!$B$70:$B$765,0),MATCH(HHIdata_corr!I$1,'0_Pivot &amp; Table 1 &amp; Table 2'!$A$66:$AM$66,0))</f>
        <v>3961</v>
      </c>
      <c r="J147" s="27">
        <f>INDEX('0_Pivot &amp; Table 1 &amp; Table 2'!$A$70:$AM$765,MATCH($A147,'0_Pivot &amp; Table 1 &amp; Table 2'!$B$70:$B$765,0),MATCH(HHIdata_corr!J$1,'0_Pivot &amp; Table 1 &amp; Table 2'!$A$66:$AM$66,0))</f>
        <v>4787</v>
      </c>
      <c r="K147" s="27">
        <f>INDEX('0_Pivot &amp; Table 1 &amp; Table 2'!$A$70:$AM$765,MATCH($A147,'0_Pivot &amp; Table 1 &amp; Table 2'!$B$70:$B$765,0),MATCH(HHIdata_corr!K$1,'0_Pivot &amp; Table 1 &amp; Table 2'!$A$66:$AM$66,0))</f>
        <v>4396</v>
      </c>
      <c r="L147" s="27">
        <f>INDEX('0_Pivot &amp; Table 1 &amp; Table 2'!$A$70:$AM$765,MATCH($A147,'0_Pivot &amp; Table 1 &amp; Table 2'!$B$70:$B$765,0),MATCH(HHIdata_corr!L$1,'0_Pivot &amp; Table 1 &amp; Table 2'!$A$66:$AM$66,0))</f>
        <v>5419</v>
      </c>
      <c r="M147" s="27">
        <f>INDEX('0_Pivot &amp; Table 1 &amp; Table 2'!$A$70:$AM$765,MATCH($A147,'0_Pivot &amp; Table 1 &amp; Table 2'!$B$70:$B$765,0),MATCH(HHIdata_corr!M$1,'0_Pivot &amp; Table 1 &amp; Table 2'!$A$66:$AM$66,0))</f>
        <v>3975</v>
      </c>
      <c r="N147" s="27">
        <f>INDEX('0_Pivot &amp; Table 1 &amp; Table 2'!$A$70:$AM$765,MATCH($A147,'0_Pivot &amp; Table 1 &amp; Table 2'!$B$70:$B$765,0),MATCH(HHIdata_corr!N$1,'0_Pivot &amp; Table 1 &amp; Table 2'!$A$66:$AM$66,0))</f>
        <v>3686</v>
      </c>
      <c r="O147" s="28">
        <v>4017.9</v>
      </c>
      <c r="P147" s="29" t="s">
        <v>431</v>
      </c>
      <c r="Q147" s="29" t="s">
        <v>432</v>
      </c>
      <c r="R147" s="2">
        <f t="shared" si="10"/>
        <v>4115.75</v>
      </c>
      <c r="S147" s="2">
        <f t="shared" si="11"/>
        <v>4217.25</v>
      </c>
      <c r="T147" s="2" t="str">
        <f t="shared" si="12"/>
        <v/>
      </c>
      <c r="U147" s="2" t="e">
        <f>MATCH($Q147,'6.Indic_Percep'!$B$10:$B$141,0)</f>
        <v>#N/A</v>
      </c>
      <c r="V147" s="2">
        <f>MATCH($P147,'5.Indic_LM'!$A$10:$A$732,0)</f>
        <v>142</v>
      </c>
      <c r="W147" s="2" t="str">
        <f>IF(COUNT(INDEX('6.Indic_Percep'!$A$10:$AE$141,HHIdata_corr!$U147,MATCH(HHIdata_corr!W$3,'6.Indic_Percep'!$A$10:$AE$10,0)))=1,INDEX('6.Indic_Percep'!$A$10:$AE$141,HHIdata_corr!$U147,MATCH(HHIdata_corr!W$3,'6.Indic_Percep'!$A$10:$AE$10,0)),"")</f>
        <v/>
      </c>
      <c r="X147" s="2" t="str">
        <f>IF(COUNT(INDEX('6.Indic_Percep'!$A$10:$AE$141,HHIdata_corr!$U147,MATCH(HHIdata_corr!X$3,'6.Indic_Percep'!$A$10:$AE$10,0)))=1,INDEX('6.Indic_Percep'!$A$10:$AE$141,HHIdata_corr!$U147,MATCH(HHIdata_corr!X$3,'6.Indic_Percep'!$A$10:$AE$10,0)),"")</f>
        <v/>
      </c>
      <c r="Y147" s="2" t="str">
        <f>IF(COUNT(INDEX('6.Indic_Percep'!$A$10:$AE$141,HHIdata_corr!$U147,MATCH(HHIdata_corr!Y$3,'6.Indic_Percep'!$A$10:$AE$10,0)))=1,INDEX('6.Indic_Percep'!$A$10:$AE$141,HHIdata_corr!$U147,MATCH(HHIdata_corr!Y$3,'6.Indic_Percep'!$A$10:$AE$10,0)),"")</f>
        <v/>
      </c>
      <c r="Z147" s="2" t="str">
        <f>IF(COUNT(INDEX('6.Indic_Percep'!$A$10:$AH$141,HHIdata_corr!$U147,MATCH(HHIdata_corr!Z$3,'6.Indic_Percep'!$A$10:$AH$10,0)))=1,INDEX('6.Indic_Percep'!$A$10:$AH$141,HHIdata_corr!$U147,MATCH(HHIdata_corr!Z$3,'6.Indic_Percep'!$A$10:$AH$10,0)),"")</f>
        <v/>
      </c>
      <c r="AA147" s="2" t="str">
        <f>IF(COUNT(INDEX('6.Indic_Percep'!$A$10:$AH$141,HHIdata_corr!$U147,MATCH(HHIdata_corr!AA$3,'6.Indic_Percep'!$A$10:$AH$10,0)))=1,INDEX('6.Indic_Percep'!$A$10:$AH$141,HHIdata_corr!$U147,MATCH(HHIdata_corr!AA$3,'6.Indic_Percep'!$A$10:$AH$10,0)),"")</f>
        <v/>
      </c>
      <c r="AC147" s="30">
        <f>IF(COUNT(INDEX('5.Indic_LM'!$A$8:$AL$732,HHIdata_corr!$V147,MATCH(HHIdata_corr!AC$3,'5.Indic_LM'!$A$8:$AL$8,0)))=1,INDEX('5.Indic_LM'!$A$8:$AL$732,HHIdata_corr!$V147,MATCH(HHIdata_corr!AC$3,'5.Indic_LM'!$A$8:$AL$8,0))/100,"")</f>
        <v>2.5832567416938811E-2</v>
      </c>
      <c r="AD147" s="30">
        <f>IF(COUNT(INDEX('5.Indic_LM'!$A$8:$AL$732,HHIdata_corr!$V147,MATCH(HHIdata_corr!AD$3,'5.Indic_LM'!$A$8:$AL$8,0)))=1,INDEX('5.Indic_LM'!$A$8:$AL$732,HHIdata_corr!$V147,MATCH(HHIdata_corr!AD$3,'5.Indic_LM'!$A$8:$AL$8,0))/100,"")</f>
        <v>0.59140192033165806</v>
      </c>
      <c r="AE147" s="2">
        <f t="shared" si="13"/>
        <v>1</v>
      </c>
      <c r="AF147" s="2">
        <f t="shared" si="14"/>
        <v>1</v>
      </c>
    </row>
    <row r="148" spans="1:32" x14ac:dyDescent="0.2">
      <c r="A148" s="25" t="s">
        <v>434</v>
      </c>
      <c r="B148" s="26" t="s">
        <v>435</v>
      </c>
      <c r="C148" s="26" t="s">
        <v>168</v>
      </c>
      <c r="D148" s="26">
        <v>275817</v>
      </c>
      <c r="E148" s="26" t="s">
        <v>436</v>
      </c>
      <c r="F148" s="26">
        <v>136466</v>
      </c>
      <c r="G148" s="27">
        <f>INDEX('0_Pivot &amp; Table 1 &amp; Table 2'!$A$70:$AM$765,MATCH($A148,'0_Pivot &amp; Table 1 &amp; Table 2'!$B$70:$B$765,0),MATCH(HHIdata_corr!G$1,'0_Pivot &amp; Table 1 &amp; Table 2'!$A$66:$AM$66,0))</f>
        <v>2827</v>
      </c>
      <c r="H148" s="27">
        <f>INDEX('0_Pivot &amp; Table 1 &amp; Table 2'!$A$70:$AM$765,MATCH($A148,'0_Pivot &amp; Table 1 &amp; Table 2'!$B$70:$B$765,0),MATCH(HHIdata_corr!H$1,'0_Pivot &amp; Table 1 &amp; Table 2'!$A$66:$AM$66,0))</f>
        <v>2791</v>
      </c>
      <c r="I148" s="27">
        <f>INDEX('0_Pivot &amp; Table 1 &amp; Table 2'!$A$70:$AM$765,MATCH($A148,'0_Pivot &amp; Table 1 &amp; Table 2'!$B$70:$B$765,0),MATCH(HHIdata_corr!I$1,'0_Pivot &amp; Table 1 &amp; Table 2'!$A$66:$AM$66,0))</f>
        <v>2898</v>
      </c>
      <c r="J148" s="27">
        <f>INDEX('0_Pivot &amp; Table 1 &amp; Table 2'!$A$70:$AM$765,MATCH($A148,'0_Pivot &amp; Table 1 &amp; Table 2'!$B$70:$B$765,0),MATCH(HHIdata_corr!J$1,'0_Pivot &amp; Table 1 &amp; Table 2'!$A$66:$AM$66,0))</f>
        <v>4052</v>
      </c>
      <c r="K148" s="27">
        <f>INDEX('0_Pivot &amp; Table 1 &amp; Table 2'!$A$70:$AM$765,MATCH($A148,'0_Pivot &amp; Table 1 &amp; Table 2'!$B$70:$B$765,0),MATCH(HHIdata_corr!K$1,'0_Pivot &amp; Table 1 &amp; Table 2'!$A$66:$AM$66,0))</f>
        <v>3639</v>
      </c>
      <c r="L148" s="27">
        <f>INDEX('0_Pivot &amp; Table 1 &amp; Table 2'!$A$70:$AM$765,MATCH($A148,'0_Pivot &amp; Table 1 &amp; Table 2'!$B$70:$B$765,0),MATCH(HHIdata_corr!L$1,'0_Pivot &amp; Table 1 &amp; Table 2'!$A$66:$AM$66,0))</f>
        <v>4380</v>
      </c>
      <c r="M148" s="27">
        <f>INDEX('0_Pivot &amp; Table 1 &amp; Table 2'!$A$70:$AM$765,MATCH($A148,'0_Pivot &amp; Table 1 &amp; Table 2'!$B$70:$B$765,0),MATCH(HHIdata_corr!M$1,'0_Pivot &amp; Table 1 &amp; Table 2'!$A$66:$AM$66,0))</f>
        <v>2914</v>
      </c>
      <c r="N148" s="27">
        <f>INDEX('0_Pivot &amp; Table 1 &amp; Table 2'!$A$70:$AM$765,MATCH($A148,'0_Pivot &amp; Table 1 &amp; Table 2'!$B$70:$B$765,0),MATCH(HHIdata_corr!N$1,'0_Pivot &amp; Table 1 &amp; Table 2'!$A$66:$AM$66,0))</f>
        <v>2955</v>
      </c>
      <c r="O148" s="28">
        <v>3230.2</v>
      </c>
      <c r="P148" s="29" t="s">
        <v>434</v>
      </c>
      <c r="Q148" s="29" t="s">
        <v>435</v>
      </c>
      <c r="R148" s="2">
        <f t="shared" si="10"/>
        <v>3142</v>
      </c>
      <c r="S148" s="2">
        <f t="shared" si="11"/>
        <v>3345</v>
      </c>
      <c r="T148" s="2" t="str">
        <f t="shared" si="12"/>
        <v/>
      </c>
      <c r="U148" s="2" t="e">
        <f>MATCH($Q148,'6.Indic_Percep'!$B$10:$B$141,0)</f>
        <v>#N/A</v>
      </c>
      <c r="V148" s="2">
        <f>MATCH($P148,'5.Indic_LM'!$A$10:$A$732,0)</f>
        <v>143</v>
      </c>
      <c r="W148" s="2" t="str">
        <f>IF(COUNT(INDEX('6.Indic_Percep'!$A$10:$AE$141,HHIdata_corr!$U148,MATCH(HHIdata_corr!W$3,'6.Indic_Percep'!$A$10:$AE$10,0)))=1,INDEX('6.Indic_Percep'!$A$10:$AE$141,HHIdata_corr!$U148,MATCH(HHIdata_corr!W$3,'6.Indic_Percep'!$A$10:$AE$10,0)),"")</f>
        <v/>
      </c>
      <c r="X148" s="2" t="str">
        <f>IF(COUNT(INDEX('6.Indic_Percep'!$A$10:$AE$141,HHIdata_corr!$U148,MATCH(HHIdata_corr!X$3,'6.Indic_Percep'!$A$10:$AE$10,0)))=1,INDEX('6.Indic_Percep'!$A$10:$AE$141,HHIdata_corr!$U148,MATCH(HHIdata_corr!X$3,'6.Indic_Percep'!$A$10:$AE$10,0)),"")</f>
        <v/>
      </c>
      <c r="Y148" s="2" t="str">
        <f>IF(COUNT(INDEX('6.Indic_Percep'!$A$10:$AE$141,HHIdata_corr!$U148,MATCH(HHIdata_corr!Y$3,'6.Indic_Percep'!$A$10:$AE$10,0)))=1,INDEX('6.Indic_Percep'!$A$10:$AE$141,HHIdata_corr!$U148,MATCH(HHIdata_corr!Y$3,'6.Indic_Percep'!$A$10:$AE$10,0)),"")</f>
        <v/>
      </c>
      <c r="Z148" s="2" t="str">
        <f>IF(COUNT(INDEX('6.Indic_Percep'!$A$10:$AH$141,HHIdata_corr!$U148,MATCH(HHIdata_corr!Z$3,'6.Indic_Percep'!$A$10:$AH$10,0)))=1,INDEX('6.Indic_Percep'!$A$10:$AH$141,HHIdata_corr!$U148,MATCH(HHIdata_corr!Z$3,'6.Indic_Percep'!$A$10:$AH$10,0)),"")</f>
        <v/>
      </c>
      <c r="AA148" s="2" t="str">
        <f>IF(COUNT(INDEX('6.Indic_Percep'!$A$10:$AH$141,HHIdata_corr!$U148,MATCH(HHIdata_corr!AA$3,'6.Indic_Percep'!$A$10:$AH$10,0)))=1,INDEX('6.Indic_Percep'!$A$10:$AH$141,HHIdata_corr!$U148,MATCH(HHIdata_corr!AA$3,'6.Indic_Percep'!$A$10:$AH$10,0)),"")</f>
        <v/>
      </c>
      <c r="AC148" s="30">
        <f>IF(COUNT(INDEX('5.Indic_LM'!$A$8:$AL$732,HHIdata_corr!$V148,MATCH(HHIdata_corr!AC$3,'5.Indic_LM'!$A$8:$AL$8,0)))=1,INDEX('5.Indic_LM'!$A$8:$AL$732,HHIdata_corr!$V148,MATCH(HHIdata_corr!AC$3,'5.Indic_LM'!$A$8:$AL$8,0))/100,"")</f>
        <v>5.0726879059696882E-2</v>
      </c>
      <c r="AD148" s="30">
        <f>IF(COUNT(INDEX('5.Indic_LM'!$A$8:$AL$732,HHIdata_corr!$V148,MATCH(HHIdata_corr!AD$3,'5.Indic_LM'!$A$8:$AL$8,0)))=1,INDEX('5.Indic_LM'!$A$8:$AL$732,HHIdata_corr!$V148,MATCH(HHIdata_corr!AD$3,'5.Indic_LM'!$A$8:$AL$8,0))/100,"")</f>
        <v>0.51918979463674797</v>
      </c>
      <c r="AE148" s="2">
        <f t="shared" si="13"/>
        <v>1</v>
      </c>
      <c r="AF148" s="2">
        <f t="shared" si="14"/>
        <v>1</v>
      </c>
    </row>
    <row r="149" spans="1:32" x14ac:dyDescent="0.2">
      <c r="A149" s="25" t="s">
        <v>437</v>
      </c>
      <c r="B149" s="26" t="s">
        <v>438</v>
      </c>
      <c r="C149" s="26" t="s">
        <v>168</v>
      </c>
      <c r="D149" s="26">
        <v>315002</v>
      </c>
      <c r="E149" s="26" t="s">
        <v>439</v>
      </c>
      <c r="F149" s="26">
        <v>156122</v>
      </c>
      <c r="G149" s="27">
        <f>INDEX('0_Pivot &amp; Table 1 &amp; Table 2'!$A$70:$AM$765,MATCH($A149,'0_Pivot &amp; Table 1 &amp; Table 2'!$B$70:$B$765,0),MATCH(HHIdata_corr!G$1,'0_Pivot &amp; Table 1 &amp; Table 2'!$A$66:$AM$66,0))</f>
        <v>2638</v>
      </c>
      <c r="H149" s="27">
        <f>INDEX('0_Pivot &amp; Table 1 &amp; Table 2'!$A$70:$AM$765,MATCH($A149,'0_Pivot &amp; Table 1 &amp; Table 2'!$B$70:$B$765,0),MATCH(HHIdata_corr!H$1,'0_Pivot &amp; Table 1 &amp; Table 2'!$A$66:$AM$66,0))</f>
        <v>2687</v>
      </c>
      <c r="I149" s="27">
        <f>INDEX('0_Pivot &amp; Table 1 &amp; Table 2'!$A$70:$AM$765,MATCH($A149,'0_Pivot &amp; Table 1 &amp; Table 2'!$B$70:$B$765,0),MATCH(HHIdata_corr!I$1,'0_Pivot &amp; Table 1 &amp; Table 2'!$A$66:$AM$66,0))</f>
        <v>2979</v>
      </c>
      <c r="J149" s="27">
        <f>INDEX('0_Pivot &amp; Table 1 &amp; Table 2'!$A$70:$AM$765,MATCH($A149,'0_Pivot &amp; Table 1 &amp; Table 2'!$B$70:$B$765,0),MATCH(HHIdata_corr!J$1,'0_Pivot &amp; Table 1 &amp; Table 2'!$A$66:$AM$66,0))</f>
        <v>3204</v>
      </c>
      <c r="K149" s="27">
        <f>INDEX('0_Pivot &amp; Table 1 &amp; Table 2'!$A$70:$AM$765,MATCH($A149,'0_Pivot &amp; Table 1 &amp; Table 2'!$B$70:$B$765,0),MATCH(HHIdata_corr!K$1,'0_Pivot &amp; Table 1 &amp; Table 2'!$A$66:$AM$66,0))</f>
        <v>3202</v>
      </c>
      <c r="L149" s="27">
        <f>INDEX('0_Pivot &amp; Table 1 &amp; Table 2'!$A$70:$AM$765,MATCH($A149,'0_Pivot &amp; Table 1 &amp; Table 2'!$B$70:$B$765,0),MATCH(HHIdata_corr!L$1,'0_Pivot &amp; Table 1 &amp; Table 2'!$A$66:$AM$66,0))</f>
        <v>3947</v>
      </c>
      <c r="M149" s="27">
        <f>INDEX('0_Pivot &amp; Table 1 &amp; Table 2'!$A$70:$AM$765,MATCH($A149,'0_Pivot &amp; Table 1 &amp; Table 2'!$B$70:$B$765,0),MATCH(HHIdata_corr!M$1,'0_Pivot &amp; Table 1 &amp; Table 2'!$A$66:$AM$66,0))</f>
        <v>3018</v>
      </c>
      <c r="N149" s="27">
        <f>INDEX('0_Pivot &amp; Table 1 &amp; Table 2'!$A$70:$AM$765,MATCH($A149,'0_Pivot &amp; Table 1 &amp; Table 2'!$B$70:$B$765,0),MATCH(HHIdata_corr!N$1,'0_Pivot &amp; Table 1 &amp; Table 2'!$A$66:$AM$66,0))</f>
        <v>2979</v>
      </c>
      <c r="O149" s="28">
        <v>2992.6</v>
      </c>
      <c r="P149" s="29" t="s">
        <v>437</v>
      </c>
      <c r="Q149" s="29" t="s">
        <v>438</v>
      </c>
      <c r="R149" s="2">
        <f t="shared" si="10"/>
        <v>2877</v>
      </c>
      <c r="S149" s="2">
        <f t="shared" si="11"/>
        <v>3018</v>
      </c>
      <c r="T149" s="2" t="str">
        <f t="shared" si="12"/>
        <v/>
      </c>
      <c r="U149" s="2">
        <f>MATCH($Q149,'6.Indic_Percep'!$B$10:$B$141,0)</f>
        <v>47</v>
      </c>
      <c r="V149" s="2">
        <f>MATCH($P149,'5.Indic_LM'!$A$10:$A$732,0)</f>
        <v>144</v>
      </c>
      <c r="W149" s="2">
        <f>IF(COUNT(INDEX('6.Indic_Percep'!$A$10:$AE$141,HHIdata_corr!$U149,MATCH(HHIdata_corr!W$3,'6.Indic_Percep'!$A$10:$AE$10,0)))=1,INDEX('6.Indic_Percep'!$A$10:$AE$141,HHIdata_corr!$U149,MATCH(HHIdata_corr!W$3,'6.Indic_Percep'!$A$10:$AE$10,0)),"")</f>
        <v>0.56658878504672894</v>
      </c>
      <c r="X149" s="2">
        <f>IF(COUNT(INDEX('6.Indic_Percep'!$A$10:$AE$141,HHIdata_corr!$U149,MATCH(HHIdata_corr!X$3,'6.Indic_Percep'!$A$10:$AE$10,0)))=1,INDEX('6.Indic_Percep'!$A$10:$AE$141,HHIdata_corr!$U149,MATCH(HHIdata_corr!X$3,'6.Indic_Percep'!$A$10:$AE$10,0)),"")</f>
        <v>0.92226148409893982</v>
      </c>
      <c r="Y149" s="2">
        <f>IF(COUNT(INDEX('6.Indic_Percep'!$A$10:$AE$141,HHIdata_corr!$U149,MATCH(HHIdata_corr!Y$3,'6.Indic_Percep'!$A$10:$AE$10,0)))=1,INDEX('6.Indic_Percep'!$A$10:$AE$141,HHIdata_corr!$U149,MATCH(HHIdata_corr!Y$3,'6.Indic_Percep'!$A$10:$AE$10,0)),"")</f>
        <v>0.12499999999999999</v>
      </c>
      <c r="Z149" s="2">
        <f>IF(COUNT(INDEX('6.Indic_Percep'!$A$10:$AH$141,HHIdata_corr!$U149,MATCH(HHIdata_corr!Z$3,'6.Indic_Percep'!$A$10:$AH$10,0)))=1,INDEX('6.Indic_Percep'!$A$10:$AH$141,HHIdata_corr!$U149,MATCH(HHIdata_corr!Z$3,'6.Indic_Percep'!$A$10:$AH$10,0)),"")</f>
        <v>0.45583038869257941</v>
      </c>
      <c r="AA149" s="2">
        <f>IF(COUNT(INDEX('6.Indic_Percep'!$A$10:$AH$141,HHIdata_corr!$U149,MATCH(HHIdata_corr!AA$3,'6.Indic_Percep'!$A$10:$AH$10,0)))=1,INDEX('6.Indic_Percep'!$A$10:$AH$141,HHIdata_corr!$U149,MATCH(HHIdata_corr!AA$3,'6.Indic_Percep'!$A$10:$AH$10,0)),"")</f>
        <v>0.51742016445956196</v>
      </c>
      <c r="AC149" s="30">
        <f>IF(COUNT(INDEX('5.Indic_LM'!$A$8:$AL$732,HHIdata_corr!$V149,MATCH(HHIdata_corr!AC$3,'5.Indic_LM'!$A$8:$AL$8,0)))=1,INDEX('5.Indic_LM'!$A$8:$AL$732,HHIdata_corr!$V149,MATCH(HHIdata_corr!AC$3,'5.Indic_LM'!$A$8:$AL$8,0))/100,"")</f>
        <v>2.7724397754717609E-2</v>
      </c>
      <c r="AD149" s="30">
        <f>IF(COUNT(INDEX('5.Indic_LM'!$A$8:$AL$732,HHIdata_corr!$V149,MATCH(HHIdata_corr!AD$3,'5.Indic_LM'!$A$8:$AL$8,0)))=1,INDEX('5.Indic_LM'!$A$8:$AL$732,HHIdata_corr!$V149,MATCH(HHIdata_corr!AD$3,'5.Indic_LM'!$A$8:$AL$8,0))/100,"")</f>
        <v>0.56438769554881785</v>
      </c>
      <c r="AE149" s="2">
        <f t="shared" si="13"/>
        <v>1</v>
      </c>
      <c r="AF149" s="2">
        <f t="shared" si="14"/>
        <v>1</v>
      </c>
    </row>
    <row r="150" spans="1:32" x14ac:dyDescent="0.2">
      <c r="A150" s="25" t="s">
        <v>440</v>
      </c>
      <c r="B150" s="26" t="s">
        <v>441</v>
      </c>
      <c r="C150" s="26" t="s">
        <v>168</v>
      </c>
      <c r="D150" s="26">
        <v>355100</v>
      </c>
      <c r="E150" s="26" t="s">
        <v>442</v>
      </c>
      <c r="F150" s="26">
        <v>164846</v>
      </c>
      <c r="G150" s="27">
        <f>INDEX('0_Pivot &amp; Table 1 &amp; Table 2'!$A$70:$AM$765,MATCH($A150,'0_Pivot &amp; Table 1 &amp; Table 2'!$B$70:$B$765,0),MATCH(HHIdata_corr!G$1,'0_Pivot &amp; Table 1 &amp; Table 2'!$A$66:$AM$66,0))</f>
        <v>2259</v>
      </c>
      <c r="H150" s="27">
        <f>INDEX('0_Pivot &amp; Table 1 &amp; Table 2'!$A$70:$AM$765,MATCH($A150,'0_Pivot &amp; Table 1 &amp; Table 2'!$B$70:$B$765,0),MATCH(HHIdata_corr!H$1,'0_Pivot &amp; Table 1 &amp; Table 2'!$A$66:$AM$66,0))</f>
        <v>2676</v>
      </c>
      <c r="I150" s="27">
        <f>INDEX('0_Pivot &amp; Table 1 &amp; Table 2'!$A$70:$AM$765,MATCH($A150,'0_Pivot &amp; Table 1 &amp; Table 2'!$B$70:$B$765,0),MATCH(HHIdata_corr!I$1,'0_Pivot &amp; Table 1 &amp; Table 2'!$A$66:$AM$66,0))</f>
        <v>2521</v>
      </c>
      <c r="J150" s="27">
        <f>INDEX('0_Pivot &amp; Table 1 &amp; Table 2'!$A$70:$AM$765,MATCH($A150,'0_Pivot &amp; Table 1 &amp; Table 2'!$B$70:$B$765,0),MATCH(HHIdata_corr!J$1,'0_Pivot &amp; Table 1 &amp; Table 2'!$A$66:$AM$66,0))</f>
        <v>3224</v>
      </c>
      <c r="K150" s="27">
        <f>INDEX('0_Pivot &amp; Table 1 &amp; Table 2'!$A$70:$AM$765,MATCH($A150,'0_Pivot &amp; Table 1 &amp; Table 2'!$B$70:$B$765,0),MATCH(HHIdata_corr!K$1,'0_Pivot &amp; Table 1 &amp; Table 2'!$A$66:$AM$66,0))</f>
        <v>2635</v>
      </c>
      <c r="L150" s="27">
        <f>INDEX('0_Pivot &amp; Table 1 &amp; Table 2'!$A$70:$AM$765,MATCH($A150,'0_Pivot &amp; Table 1 &amp; Table 2'!$B$70:$B$765,0),MATCH(HHIdata_corr!L$1,'0_Pivot &amp; Table 1 &amp; Table 2'!$A$66:$AM$66,0))</f>
        <v>3276</v>
      </c>
      <c r="M150" s="27">
        <f>INDEX('0_Pivot &amp; Table 1 &amp; Table 2'!$A$70:$AM$765,MATCH($A150,'0_Pivot &amp; Table 1 &amp; Table 2'!$B$70:$B$765,0),MATCH(HHIdata_corr!M$1,'0_Pivot &amp; Table 1 &amp; Table 2'!$A$66:$AM$66,0))</f>
        <v>2418</v>
      </c>
      <c r="N150" s="27">
        <f>INDEX('0_Pivot &amp; Table 1 &amp; Table 2'!$A$70:$AM$765,MATCH($A150,'0_Pivot &amp; Table 1 &amp; Table 2'!$B$70:$B$765,0),MATCH(HHIdata_corr!N$1,'0_Pivot &amp; Table 1 &amp; Table 2'!$A$66:$AM$66,0))</f>
        <v>2418</v>
      </c>
      <c r="O150" s="28">
        <v>2546.1999999999998</v>
      </c>
      <c r="P150" s="29" t="s">
        <v>440</v>
      </c>
      <c r="Q150" s="29" t="s">
        <v>441</v>
      </c>
      <c r="R150" s="2">
        <f t="shared" si="10"/>
        <v>2670</v>
      </c>
      <c r="S150" s="2">
        <f t="shared" si="11"/>
        <v>2764</v>
      </c>
      <c r="T150" s="2" t="str">
        <f t="shared" si="12"/>
        <v/>
      </c>
      <c r="U150" s="2" t="e">
        <f>MATCH($Q150,'6.Indic_Percep'!$B$10:$B$141,0)</f>
        <v>#N/A</v>
      </c>
      <c r="V150" s="2">
        <f>MATCH($P150,'5.Indic_LM'!$A$10:$A$732,0)</f>
        <v>145</v>
      </c>
      <c r="W150" s="2" t="str">
        <f>IF(COUNT(INDEX('6.Indic_Percep'!$A$10:$AE$141,HHIdata_corr!$U150,MATCH(HHIdata_corr!W$3,'6.Indic_Percep'!$A$10:$AE$10,0)))=1,INDEX('6.Indic_Percep'!$A$10:$AE$141,HHIdata_corr!$U150,MATCH(HHIdata_corr!W$3,'6.Indic_Percep'!$A$10:$AE$10,0)),"")</f>
        <v/>
      </c>
      <c r="X150" s="2" t="str">
        <f>IF(COUNT(INDEX('6.Indic_Percep'!$A$10:$AE$141,HHIdata_corr!$U150,MATCH(HHIdata_corr!X$3,'6.Indic_Percep'!$A$10:$AE$10,0)))=1,INDEX('6.Indic_Percep'!$A$10:$AE$141,HHIdata_corr!$U150,MATCH(HHIdata_corr!X$3,'6.Indic_Percep'!$A$10:$AE$10,0)),"")</f>
        <v/>
      </c>
      <c r="Y150" s="2" t="str">
        <f>IF(COUNT(INDEX('6.Indic_Percep'!$A$10:$AE$141,HHIdata_corr!$U150,MATCH(HHIdata_corr!Y$3,'6.Indic_Percep'!$A$10:$AE$10,0)))=1,INDEX('6.Indic_Percep'!$A$10:$AE$141,HHIdata_corr!$U150,MATCH(HHIdata_corr!Y$3,'6.Indic_Percep'!$A$10:$AE$10,0)),"")</f>
        <v/>
      </c>
      <c r="Z150" s="2" t="str">
        <f>IF(COUNT(INDEX('6.Indic_Percep'!$A$10:$AH$141,HHIdata_corr!$U150,MATCH(HHIdata_corr!Z$3,'6.Indic_Percep'!$A$10:$AH$10,0)))=1,INDEX('6.Indic_Percep'!$A$10:$AH$141,HHIdata_corr!$U150,MATCH(HHIdata_corr!Z$3,'6.Indic_Percep'!$A$10:$AH$10,0)),"")</f>
        <v/>
      </c>
      <c r="AA150" s="2" t="str">
        <f>IF(COUNT(INDEX('6.Indic_Percep'!$A$10:$AH$141,HHIdata_corr!$U150,MATCH(HHIdata_corr!AA$3,'6.Indic_Percep'!$A$10:$AH$10,0)))=1,INDEX('6.Indic_Percep'!$A$10:$AH$141,HHIdata_corr!$U150,MATCH(HHIdata_corr!AA$3,'6.Indic_Percep'!$A$10:$AH$10,0)),"")</f>
        <v/>
      </c>
      <c r="AC150" s="30">
        <f>IF(COUNT(INDEX('5.Indic_LM'!$A$8:$AL$732,HHIdata_corr!$V150,MATCH(HHIdata_corr!AC$3,'5.Indic_LM'!$A$8:$AL$8,0)))=1,INDEX('5.Indic_LM'!$A$8:$AL$732,HHIdata_corr!$V150,MATCH(HHIdata_corr!AC$3,'5.Indic_LM'!$A$8:$AL$8,0))/100,"")</f>
        <v>3.8668972491316518E-2</v>
      </c>
      <c r="AD150" s="30">
        <f>IF(COUNT(INDEX('5.Indic_LM'!$A$8:$AL$732,HHIdata_corr!$V150,MATCH(HHIdata_corr!AD$3,'5.Indic_LM'!$A$8:$AL$8,0)))=1,INDEX('5.Indic_LM'!$A$8:$AL$732,HHIdata_corr!$V150,MATCH(HHIdata_corr!AD$3,'5.Indic_LM'!$A$8:$AL$8,0))/100,"")</f>
        <v>0.52520158867410194</v>
      </c>
      <c r="AE150" s="2">
        <f t="shared" si="13"/>
        <v>1</v>
      </c>
      <c r="AF150" s="2">
        <f t="shared" si="14"/>
        <v>1</v>
      </c>
    </row>
    <row r="151" spans="1:32" x14ac:dyDescent="0.2">
      <c r="A151" s="25" t="s">
        <v>443</v>
      </c>
      <c r="B151" s="26" t="s">
        <v>444</v>
      </c>
      <c r="C151" s="26" t="s">
        <v>168</v>
      </c>
      <c r="D151" s="26">
        <v>194293</v>
      </c>
      <c r="E151" s="26" t="s">
        <v>445</v>
      </c>
      <c r="F151" s="26">
        <v>95289</v>
      </c>
      <c r="G151" s="27">
        <f>INDEX('0_Pivot &amp; Table 1 &amp; Table 2'!$A$70:$AM$765,MATCH($A151,'0_Pivot &amp; Table 1 &amp; Table 2'!$B$70:$B$765,0),MATCH(HHIdata_corr!G$1,'0_Pivot &amp; Table 1 &amp; Table 2'!$A$66:$AM$66,0))</f>
        <v>2538</v>
      </c>
      <c r="H151" s="27">
        <f>INDEX('0_Pivot &amp; Table 1 &amp; Table 2'!$A$70:$AM$765,MATCH($A151,'0_Pivot &amp; Table 1 &amp; Table 2'!$B$70:$B$765,0),MATCH(HHIdata_corr!H$1,'0_Pivot &amp; Table 1 &amp; Table 2'!$A$66:$AM$66,0))</f>
        <v>2755</v>
      </c>
      <c r="I151" s="27">
        <f>INDEX('0_Pivot &amp; Table 1 &amp; Table 2'!$A$70:$AM$765,MATCH($A151,'0_Pivot &amp; Table 1 &amp; Table 2'!$B$70:$B$765,0),MATCH(HHIdata_corr!I$1,'0_Pivot &amp; Table 1 &amp; Table 2'!$A$66:$AM$66,0))</f>
        <v>2744</v>
      </c>
      <c r="J151" s="27">
        <f>INDEX('0_Pivot &amp; Table 1 &amp; Table 2'!$A$70:$AM$765,MATCH($A151,'0_Pivot &amp; Table 1 &amp; Table 2'!$B$70:$B$765,0),MATCH(HHIdata_corr!J$1,'0_Pivot &amp; Table 1 &amp; Table 2'!$A$66:$AM$66,0))</f>
        <v>3611</v>
      </c>
      <c r="K151" s="27">
        <f>INDEX('0_Pivot &amp; Table 1 &amp; Table 2'!$A$70:$AM$765,MATCH($A151,'0_Pivot &amp; Table 1 &amp; Table 2'!$B$70:$B$765,0),MATCH(HHIdata_corr!K$1,'0_Pivot &amp; Table 1 &amp; Table 2'!$A$66:$AM$66,0))</f>
        <v>3266</v>
      </c>
      <c r="L151" s="27">
        <f>INDEX('0_Pivot &amp; Table 1 &amp; Table 2'!$A$70:$AM$765,MATCH($A151,'0_Pivot &amp; Table 1 &amp; Table 2'!$B$70:$B$765,0),MATCH(HHIdata_corr!L$1,'0_Pivot &amp; Table 1 &amp; Table 2'!$A$66:$AM$66,0))</f>
        <v>3420</v>
      </c>
      <c r="M151" s="27">
        <f>INDEX('0_Pivot &amp; Table 1 &amp; Table 2'!$A$70:$AM$765,MATCH($A151,'0_Pivot &amp; Table 1 &amp; Table 2'!$B$70:$B$765,0),MATCH(HHIdata_corr!M$1,'0_Pivot &amp; Table 1 &amp; Table 2'!$A$66:$AM$66,0))</f>
        <v>2476</v>
      </c>
      <c r="N151" s="27">
        <f>INDEX('0_Pivot &amp; Table 1 &amp; Table 2'!$A$70:$AM$765,MATCH($A151,'0_Pivot &amp; Table 1 &amp; Table 2'!$B$70:$B$765,0),MATCH(HHIdata_corr!N$1,'0_Pivot &amp; Table 1 &amp; Table 2'!$A$66:$AM$66,0))</f>
        <v>2799</v>
      </c>
      <c r="O151" s="28">
        <v>2821.8</v>
      </c>
      <c r="P151" s="29" t="s">
        <v>443</v>
      </c>
      <c r="Q151" s="29" t="s">
        <v>444</v>
      </c>
      <c r="R151" s="2">
        <f t="shared" si="10"/>
        <v>2912</v>
      </c>
      <c r="S151" s="2">
        <f t="shared" si="11"/>
        <v>3094</v>
      </c>
      <c r="T151" s="2" t="str">
        <f t="shared" si="12"/>
        <v/>
      </c>
      <c r="U151" s="2" t="e">
        <f>MATCH($Q151,'6.Indic_Percep'!$B$10:$B$141,0)</f>
        <v>#N/A</v>
      </c>
      <c r="V151" s="2">
        <f>MATCH($P151,'5.Indic_LM'!$A$10:$A$732,0)</f>
        <v>146</v>
      </c>
      <c r="W151" s="2" t="str">
        <f>IF(COUNT(INDEX('6.Indic_Percep'!$A$10:$AE$141,HHIdata_corr!$U151,MATCH(HHIdata_corr!W$3,'6.Indic_Percep'!$A$10:$AE$10,0)))=1,INDEX('6.Indic_Percep'!$A$10:$AE$141,HHIdata_corr!$U151,MATCH(HHIdata_corr!W$3,'6.Indic_Percep'!$A$10:$AE$10,0)),"")</f>
        <v/>
      </c>
      <c r="X151" s="2" t="str">
        <f>IF(COUNT(INDEX('6.Indic_Percep'!$A$10:$AE$141,HHIdata_corr!$U151,MATCH(HHIdata_corr!X$3,'6.Indic_Percep'!$A$10:$AE$10,0)))=1,INDEX('6.Indic_Percep'!$A$10:$AE$141,HHIdata_corr!$U151,MATCH(HHIdata_corr!X$3,'6.Indic_Percep'!$A$10:$AE$10,0)),"")</f>
        <v/>
      </c>
      <c r="Y151" s="2" t="str">
        <f>IF(COUNT(INDEX('6.Indic_Percep'!$A$10:$AE$141,HHIdata_corr!$U151,MATCH(HHIdata_corr!Y$3,'6.Indic_Percep'!$A$10:$AE$10,0)))=1,INDEX('6.Indic_Percep'!$A$10:$AE$141,HHIdata_corr!$U151,MATCH(HHIdata_corr!Y$3,'6.Indic_Percep'!$A$10:$AE$10,0)),"")</f>
        <v/>
      </c>
      <c r="Z151" s="2" t="str">
        <f>IF(COUNT(INDEX('6.Indic_Percep'!$A$10:$AH$141,HHIdata_corr!$U151,MATCH(HHIdata_corr!Z$3,'6.Indic_Percep'!$A$10:$AH$10,0)))=1,INDEX('6.Indic_Percep'!$A$10:$AH$141,HHIdata_corr!$U151,MATCH(HHIdata_corr!Z$3,'6.Indic_Percep'!$A$10:$AH$10,0)),"")</f>
        <v/>
      </c>
      <c r="AA151" s="2" t="str">
        <f>IF(COUNT(INDEX('6.Indic_Percep'!$A$10:$AH$141,HHIdata_corr!$U151,MATCH(HHIdata_corr!AA$3,'6.Indic_Percep'!$A$10:$AH$10,0)))=1,INDEX('6.Indic_Percep'!$A$10:$AH$141,HHIdata_corr!$U151,MATCH(HHIdata_corr!AA$3,'6.Indic_Percep'!$A$10:$AH$10,0)),"")</f>
        <v/>
      </c>
      <c r="AC151" s="30">
        <f>IF(COUNT(INDEX('5.Indic_LM'!$A$8:$AL$732,HHIdata_corr!$V151,MATCH(HHIdata_corr!AC$3,'5.Indic_LM'!$A$8:$AL$8,0)))=1,INDEX('5.Indic_LM'!$A$8:$AL$732,HHIdata_corr!$V151,MATCH(HHIdata_corr!AC$3,'5.Indic_LM'!$A$8:$AL$8,0))/100,"")</f>
        <v>3.2801270801040214E-2</v>
      </c>
      <c r="AD151" s="30">
        <f>IF(COUNT(INDEX('5.Indic_LM'!$A$8:$AL$732,HHIdata_corr!$V151,MATCH(HHIdata_corr!AD$3,'5.Indic_LM'!$A$8:$AL$8,0)))=1,INDEX('5.Indic_LM'!$A$8:$AL$732,HHIdata_corr!$V151,MATCH(HHIdata_corr!AD$3,'5.Indic_LM'!$A$8:$AL$8,0))/100,"")</f>
        <v>0.52681723267700897</v>
      </c>
      <c r="AE151" s="2">
        <f t="shared" si="13"/>
        <v>1</v>
      </c>
      <c r="AF151" s="2">
        <f t="shared" si="14"/>
        <v>1</v>
      </c>
    </row>
    <row r="152" spans="1:32" x14ac:dyDescent="0.2">
      <c r="A152" s="25" t="s">
        <v>446</v>
      </c>
      <c r="B152" s="26" t="s">
        <v>447</v>
      </c>
      <c r="C152" s="26" t="s">
        <v>168</v>
      </c>
      <c r="D152" s="26">
        <v>264638</v>
      </c>
      <c r="E152" s="26" t="s">
        <v>63</v>
      </c>
      <c r="F152" s="26" t="s">
        <v>63</v>
      </c>
      <c r="G152" s="27">
        <f>INDEX('0_Pivot &amp; Table 1 &amp; Table 2'!$A$70:$AM$765,MATCH($A152,'0_Pivot &amp; Table 1 &amp; Table 2'!$B$70:$B$765,0),MATCH(HHIdata_corr!G$1,'0_Pivot &amp; Table 1 &amp; Table 2'!$A$66:$AM$66,0))</f>
        <v>3186</v>
      </c>
      <c r="H152" s="27">
        <f>INDEX('0_Pivot &amp; Table 1 &amp; Table 2'!$A$70:$AM$765,MATCH($A152,'0_Pivot &amp; Table 1 &amp; Table 2'!$B$70:$B$765,0),MATCH(HHIdata_corr!H$1,'0_Pivot &amp; Table 1 &amp; Table 2'!$A$66:$AM$66,0))</f>
        <v>3248</v>
      </c>
      <c r="I152" s="27">
        <f>INDEX('0_Pivot &amp; Table 1 &amp; Table 2'!$A$70:$AM$765,MATCH($A152,'0_Pivot &amp; Table 1 &amp; Table 2'!$B$70:$B$765,0),MATCH(HHIdata_corr!I$1,'0_Pivot &amp; Table 1 &amp; Table 2'!$A$66:$AM$66,0))</f>
        <v>3123</v>
      </c>
      <c r="J152" s="27">
        <f>INDEX('0_Pivot &amp; Table 1 &amp; Table 2'!$A$70:$AM$765,MATCH($A152,'0_Pivot &amp; Table 1 &amp; Table 2'!$B$70:$B$765,0),MATCH(HHIdata_corr!J$1,'0_Pivot &amp; Table 1 &amp; Table 2'!$A$66:$AM$66,0))</f>
        <v>3946</v>
      </c>
      <c r="K152" s="27">
        <f>INDEX('0_Pivot &amp; Table 1 &amp; Table 2'!$A$70:$AM$765,MATCH($A152,'0_Pivot &amp; Table 1 &amp; Table 2'!$B$70:$B$765,0),MATCH(HHIdata_corr!K$1,'0_Pivot &amp; Table 1 &amp; Table 2'!$A$66:$AM$66,0))</f>
        <v>3665</v>
      </c>
      <c r="L152" s="27">
        <f>INDEX('0_Pivot &amp; Table 1 &amp; Table 2'!$A$70:$AM$765,MATCH($A152,'0_Pivot &amp; Table 1 &amp; Table 2'!$B$70:$B$765,0),MATCH(HHIdata_corr!L$1,'0_Pivot &amp; Table 1 &amp; Table 2'!$A$66:$AM$66,0))</f>
        <v>3988</v>
      </c>
      <c r="M152" s="27">
        <f>INDEX('0_Pivot &amp; Table 1 &amp; Table 2'!$A$70:$AM$765,MATCH($A152,'0_Pivot &amp; Table 1 &amp; Table 2'!$B$70:$B$765,0),MATCH(HHIdata_corr!M$1,'0_Pivot &amp; Table 1 &amp; Table 2'!$A$66:$AM$66,0))</f>
        <v>3412</v>
      </c>
      <c r="N152" s="27">
        <f>INDEX('0_Pivot &amp; Table 1 &amp; Table 2'!$A$70:$AM$765,MATCH($A152,'0_Pivot &amp; Table 1 &amp; Table 2'!$B$70:$B$765,0),MATCH(HHIdata_corr!N$1,'0_Pivot &amp; Table 1 &amp; Table 2'!$A$66:$AM$66,0))</f>
        <v>3517</v>
      </c>
      <c r="O152" s="28">
        <v>3470.8</v>
      </c>
      <c r="P152" s="29" t="s">
        <v>446</v>
      </c>
      <c r="Q152" s="29" t="s">
        <v>447</v>
      </c>
      <c r="R152" s="2">
        <f t="shared" si="10"/>
        <v>3375.75</v>
      </c>
      <c r="S152" s="2">
        <f t="shared" si="11"/>
        <v>3495.5</v>
      </c>
      <c r="T152" s="2" t="str">
        <f t="shared" si="12"/>
        <v/>
      </c>
      <c r="U152" s="2" t="e">
        <f>MATCH($Q152,'6.Indic_Percep'!$B$10:$B$141,0)</f>
        <v>#N/A</v>
      </c>
      <c r="V152" s="2" t="e">
        <f>MATCH($P152,'5.Indic_LM'!$A$10:$A$732,0)</f>
        <v>#N/A</v>
      </c>
      <c r="W152" s="2" t="str">
        <f>IF(COUNT(INDEX('6.Indic_Percep'!$A$10:$AE$141,HHIdata_corr!$U152,MATCH(HHIdata_corr!W$3,'6.Indic_Percep'!$A$10:$AE$10,0)))=1,INDEX('6.Indic_Percep'!$A$10:$AE$141,HHIdata_corr!$U152,MATCH(HHIdata_corr!W$3,'6.Indic_Percep'!$A$10:$AE$10,0)),"")</f>
        <v/>
      </c>
      <c r="X152" s="2" t="str">
        <f>IF(COUNT(INDEX('6.Indic_Percep'!$A$10:$AE$141,HHIdata_corr!$U152,MATCH(HHIdata_corr!X$3,'6.Indic_Percep'!$A$10:$AE$10,0)))=1,INDEX('6.Indic_Percep'!$A$10:$AE$141,HHIdata_corr!$U152,MATCH(HHIdata_corr!X$3,'6.Indic_Percep'!$A$10:$AE$10,0)),"")</f>
        <v/>
      </c>
      <c r="Y152" s="2" t="str">
        <f>IF(COUNT(INDEX('6.Indic_Percep'!$A$10:$AE$141,HHIdata_corr!$U152,MATCH(HHIdata_corr!Y$3,'6.Indic_Percep'!$A$10:$AE$10,0)))=1,INDEX('6.Indic_Percep'!$A$10:$AE$141,HHIdata_corr!$U152,MATCH(HHIdata_corr!Y$3,'6.Indic_Percep'!$A$10:$AE$10,0)),"")</f>
        <v/>
      </c>
      <c r="Z152" s="2" t="str">
        <f>IF(COUNT(INDEX('6.Indic_Percep'!$A$10:$AH$141,HHIdata_corr!$U152,MATCH(HHIdata_corr!Z$3,'6.Indic_Percep'!$A$10:$AH$10,0)))=1,INDEX('6.Indic_Percep'!$A$10:$AH$141,HHIdata_corr!$U152,MATCH(HHIdata_corr!Z$3,'6.Indic_Percep'!$A$10:$AH$10,0)),"")</f>
        <v/>
      </c>
      <c r="AA152" s="2" t="str">
        <f>IF(COUNT(INDEX('6.Indic_Percep'!$A$10:$AH$141,HHIdata_corr!$U152,MATCH(HHIdata_corr!AA$3,'6.Indic_Percep'!$A$10:$AH$10,0)))=1,INDEX('6.Indic_Percep'!$A$10:$AH$141,HHIdata_corr!$U152,MATCH(HHIdata_corr!AA$3,'6.Indic_Percep'!$A$10:$AH$10,0)),"")</f>
        <v/>
      </c>
      <c r="AC152" s="30" t="str">
        <f>IF(COUNT(INDEX('5.Indic_LM'!$A$8:$AL$732,HHIdata_corr!$V152,MATCH(HHIdata_corr!AC$3,'5.Indic_LM'!$A$8:$AL$8,0)))=1,INDEX('5.Indic_LM'!$A$8:$AL$732,HHIdata_corr!$V152,MATCH(HHIdata_corr!AC$3,'5.Indic_LM'!$A$8:$AL$8,0))/100,"")</f>
        <v/>
      </c>
      <c r="AD152" s="30" t="str">
        <f>IF(COUNT(INDEX('5.Indic_LM'!$A$8:$AL$732,HHIdata_corr!$V152,MATCH(HHIdata_corr!AD$3,'5.Indic_LM'!$A$8:$AL$8,0)))=1,INDEX('5.Indic_LM'!$A$8:$AL$732,HHIdata_corr!$V152,MATCH(HHIdata_corr!AD$3,'5.Indic_LM'!$A$8:$AL$8,0))/100,"")</f>
        <v/>
      </c>
      <c r="AE152" s="2">
        <f t="shared" si="13"/>
        <v>0</v>
      </c>
      <c r="AF152" s="2">
        <f t="shared" si="14"/>
        <v>0</v>
      </c>
    </row>
    <row r="153" spans="1:32" x14ac:dyDescent="0.2">
      <c r="A153" s="25" t="s">
        <v>448</v>
      </c>
      <c r="B153" s="26" t="s">
        <v>449</v>
      </c>
      <c r="C153" s="26" t="s">
        <v>168</v>
      </c>
      <c r="D153" s="26">
        <v>371339</v>
      </c>
      <c r="E153" s="26" t="s">
        <v>63</v>
      </c>
      <c r="F153" s="26" t="s">
        <v>63</v>
      </c>
      <c r="G153" s="27">
        <f>INDEX('0_Pivot &amp; Table 1 &amp; Table 2'!$A$70:$AM$765,MATCH($A153,'0_Pivot &amp; Table 1 &amp; Table 2'!$B$70:$B$765,0),MATCH(HHIdata_corr!G$1,'0_Pivot &amp; Table 1 &amp; Table 2'!$A$66:$AM$66,0))</f>
        <v>3206</v>
      </c>
      <c r="H153" s="27">
        <f>INDEX('0_Pivot &amp; Table 1 &amp; Table 2'!$A$70:$AM$765,MATCH($A153,'0_Pivot &amp; Table 1 &amp; Table 2'!$B$70:$B$765,0),MATCH(HHIdata_corr!H$1,'0_Pivot &amp; Table 1 &amp; Table 2'!$A$66:$AM$66,0))</f>
        <v>3209</v>
      </c>
      <c r="I153" s="27">
        <f>INDEX('0_Pivot &amp; Table 1 &amp; Table 2'!$A$70:$AM$765,MATCH($A153,'0_Pivot &amp; Table 1 &amp; Table 2'!$B$70:$B$765,0),MATCH(HHIdata_corr!I$1,'0_Pivot &amp; Table 1 &amp; Table 2'!$A$66:$AM$66,0))</f>
        <v>3634</v>
      </c>
      <c r="J153" s="27">
        <f>INDEX('0_Pivot &amp; Table 1 &amp; Table 2'!$A$70:$AM$765,MATCH($A153,'0_Pivot &amp; Table 1 &amp; Table 2'!$B$70:$B$765,0),MATCH(HHIdata_corr!J$1,'0_Pivot &amp; Table 1 &amp; Table 2'!$A$66:$AM$66,0))</f>
        <v>4007</v>
      </c>
      <c r="K153" s="27">
        <f>INDEX('0_Pivot &amp; Table 1 &amp; Table 2'!$A$70:$AM$765,MATCH($A153,'0_Pivot &amp; Table 1 &amp; Table 2'!$B$70:$B$765,0),MATCH(HHIdata_corr!K$1,'0_Pivot &amp; Table 1 &amp; Table 2'!$A$66:$AM$66,0))</f>
        <v>3977</v>
      </c>
      <c r="L153" s="27">
        <f>INDEX('0_Pivot &amp; Table 1 &amp; Table 2'!$A$70:$AM$765,MATCH($A153,'0_Pivot &amp; Table 1 &amp; Table 2'!$B$70:$B$765,0),MATCH(HHIdata_corr!L$1,'0_Pivot &amp; Table 1 &amp; Table 2'!$A$66:$AM$66,0))</f>
        <v>4220</v>
      </c>
      <c r="M153" s="27">
        <f>INDEX('0_Pivot &amp; Table 1 &amp; Table 2'!$A$70:$AM$765,MATCH($A153,'0_Pivot &amp; Table 1 &amp; Table 2'!$B$70:$B$765,0),MATCH(HHIdata_corr!M$1,'0_Pivot &amp; Table 1 &amp; Table 2'!$A$66:$AM$66,0))</f>
        <v>2937</v>
      </c>
      <c r="N153" s="27">
        <f>INDEX('0_Pivot &amp; Table 1 &amp; Table 2'!$A$70:$AM$765,MATCH($A153,'0_Pivot &amp; Table 1 &amp; Table 2'!$B$70:$B$765,0),MATCH(HHIdata_corr!N$1,'0_Pivot &amp; Table 1 &amp; Table 2'!$A$66:$AM$66,0))</f>
        <v>3259</v>
      </c>
      <c r="O153" s="28">
        <v>3381.3</v>
      </c>
      <c r="P153" s="29" t="s">
        <v>448</v>
      </c>
      <c r="Q153" s="29" t="s">
        <v>449</v>
      </c>
      <c r="R153" s="2">
        <f t="shared" si="10"/>
        <v>3514</v>
      </c>
      <c r="S153" s="2">
        <f t="shared" si="11"/>
        <v>3706.75</v>
      </c>
      <c r="T153" s="2" t="str">
        <f t="shared" si="12"/>
        <v/>
      </c>
      <c r="U153" s="2" t="e">
        <f>MATCH($Q153,'6.Indic_Percep'!$B$10:$B$141,0)</f>
        <v>#N/A</v>
      </c>
      <c r="V153" s="2" t="e">
        <f>MATCH($P153,'5.Indic_LM'!$A$10:$A$732,0)</f>
        <v>#N/A</v>
      </c>
      <c r="W153" s="2" t="str">
        <f>IF(COUNT(INDEX('6.Indic_Percep'!$A$10:$AE$141,HHIdata_corr!$U153,MATCH(HHIdata_corr!W$3,'6.Indic_Percep'!$A$10:$AE$10,0)))=1,INDEX('6.Indic_Percep'!$A$10:$AE$141,HHIdata_corr!$U153,MATCH(HHIdata_corr!W$3,'6.Indic_Percep'!$A$10:$AE$10,0)),"")</f>
        <v/>
      </c>
      <c r="X153" s="2" t="str">
        <f>IF(COUNT(INDEX('6.Indic_Percep'!$A$10:$AE$141,HHIdata_corr!$U153,MATCH(HHIdata_corr!X$3,'6.Indic_Percep'!$A$10:$AE$10,0)))=1,INDEX('6.Indic_Percep'!$A$10:$AE$141,HHIdata_corr!$U153,MATCH(HHIdata_corr!X$3,'6.Indic_Percep'!$A$10:$AE$10,0)),"")</f>
        <v/>
      </c>
      <c r="Y153" s="2" t="str">
        <f>IF(COUNT(INDEX('6.Indic_Percep'!$A$10:$AE$141,HHIdata_corr!$U153,MATCH(HHIdata_corr!Y$3,'6.Indic_Percep'!$A$10:$AE$10,0)))=1,INDEX('6.Indic_Percep'!$A$10:$AE$141,HHIdata_corr!$U153,MATCH(HHIdata_corr!Y$3,'6.Indic_Percep'!$A$10:$AE$10,0)),"")</f>
        <v/>
      </c>
      <c r="Z153" s="2" t="str">
        <f>IF(COUNT(INDEX('6.Indic_Percep'!$A$10:$AH$141,HHIdata_corr!$U153,MATCH(HHIdata_corr!Z$3,'6.Indic_Percep'!$A$10:$AH$10,0)))=1,INDEX('6.Indic_Percep'!$A$10:$AH$141,HHIdata_corr!$U153,MATCH(HHIdata_corr!Z$3,'6.Indic_Percep'!$A$10:$AH$10,0)),"")</f>
        <v/>
      </c>
      <c r="AA153" s="2" t="str">
        <f>IF(COUNT(INDEX('6.Indic_Percep'!$A$10:$AH$141,HHIdata_corr!$U153,MATCH(HHIdata_corr!AA$3,'6.Indic_Percep'!$A$10:$AH$10,0)))=1,INDEX('6.Indic_Percep'!$A$10:$AH$141,HHIdata_corr!$U153,MATCH(HHIdata_corr!AA$3,'6.Indic_Percep'!$A$10:$AH$10,0)),"")</f>
        <v/>
      </c>
      <c r="AC153" s="30" t="str">
        <f>IF(COUNT(INDEX('5.Indic_LM'!$A$8:$AL$732,HHIdata_corr!$V153,MATCH(HHIdata_corr!AC$3,'5.Indic_LM'!$A$8:$AL$8,0)))=1,INDEX('5.Indic_LM'!$A$8:$AL$732,HHIdata_corr!$V153,MATCH(HHIdata_corr!AC$3,'5.Indic_LM'!$A$8:$AL$8,0))/100,"")</f>
        <v/>
      </c>
      <c r="AD153" s="30" t="str">
        <f>IF(COUNT(INDEX('5.Indic_LM'!$A$8:$AL$732,HHIdata_corr!$V153,MATCH(HHIdata_corr!AD$3,'5.Indic_LM'!$A$8:$AL$8,0)))=1,INDEX('5.Indic_LM'!$A$8:$AL$732,HHIdata_corr!$V153,MATCH(HHIdata_corr!AD$3,'5.Indic_LM'!$A$8:$AL$8,0))/100,"")</f>
        <v/>
      </c>
      <c r="AE153" s="2">
        <f t="shared" si="13"/>
        <v>0</v>
      </c>
      <c r="AF153" s="2">
        <f t="shared" si="14"/>
        <v>0</v>
      </c>
    </row>
    <row r="154" spans="1:32" x14ac:dyDescent="0.2">
      <c r="A154" s="25" t="s">
        <v>450</v>
      </c>
      <c r="B154" s="26" t="s">
        <v>451</v>
      </c>
      <c r="C154" s="26" t="s">
        <v>452</v>
      </c>
      <c r="D154" s="26">
        <v>1928612</v>
      </c>
      <c r="E154" s="26" t="s">
        <v>453</v>
      </c>
      <c r="F154" s="26">
        <v>981134</v>
      </c>
      <c r="G154" s="27">
        <f>INDEX('0_Pivot &amp; Table 1 &amp; Table 2'!$A$70:$AM$765,MATCH($A154,'0_Pivot &amp; Table 1 &amp; Table 2'!$B$70:$B$765,0),MATCH(HHIdata_corr!G$1,'0_Pivot &amp; Table 1 &amp; Table 2'!$A$66:$AM$66,0))</f>
        <v>2189</v>
      </c>
      <c r="H154" s="27">
        <f>INDEX('0_Pivot &amp; Table 1 &amp; Table 2'!$A$70:$AM$765,MATCH($A154,'0_Pivot &amp; Table 1 &amp; Table 2'!$B$70:$B$765,0),MATCH(HHIdata_corr!H$1,'0_Pivot &amp; Table 1 &amp; Table 2'!$A$66:$AM$66,0))</f>
        <v>2584</v>
      </c>
      <c r="I154" s="27">
        <f>INDEX('0_Pivot &amp; Table 1 &amp; Table 2'!$A$70:$AM$765,MATCH($A154,'0_Pivot &amp; Table 1 &amp; Table 2'!$B$70:$B$765,0),MATCH(HHIdata_corr!I$1,'0_Pivot &amp; Table 1 &amp; Table 2'!$A$66:$AM$66,0))</f>
        <v>2314</v>
      </c>
      <c r="J154" s="27">
        <f>INDEX('0_Pivot &amp; Table 1 &amp; Table 2'!$A$70:$AM$765,MATCH($A154,'0_Pivot &amp; Table 1 &amp; Table 2'!$B$70:$B$765,0),MATCH(HHIdata_corr!J$1,'0_Pivot &amp; Table 1 &amp; Table 2'!$A$66:$AM$66,0))</f>
        <v>2965</v>
      </c>
      <c r="K154" s="27">
        <f>INDEX('0_Pivot &amp; Table 1 &amp; Table 2'!$A$70:$AM$765,MATCH($A154,'0_Pivot &amp; Table 1 &amp; Table 2'!$B$70:$B$765,0),MATCH(HHIdata_corr!K$1,'0_Pivot &amp; Table 1 &amp; Table 2'!$A$66:$AM$66,0))</f>
        <v>2569</v>
      </c>
      <c r="L154" s="27">
        <f>INDEX('0_Pivot &amp; Table 1 &amp; Table 2'!$A$70:$AM$765,MATCH($A154,'0_Pivot &amp; Table 1 &amp; Table 2'!$B$70:$B$765,0),MATCH(HHIdata_corr!L$1,'0_Pivot &amp; Table 1 &amp; Table 2'!$A$66:$AM$66,0))</f>
        <v>3574</v>
      </c>
      <c r="M154" s="27">
        <f>INDEX('0_Pivot &amp; Table 1 &amp; Table 2'!$A$70:$AM$765,MATCH($A154,'0_Pivot &amp; Table 1 &amp; Table 2'!$B$70:$B$765,0),MATCH(HHIdata_corr!M$1,'0_Pivot &amp; Table 1 &amp; Table 2'!$A$66:$AM$66,0))</f>
        <v>3436</v>
      </c>
      <c r="N154" s="27">
        <f>INDEX('0_Pivot &amp; Table 1 &amp; Table 2'!$A$70:$AM$765,MATCH($A154,'0_Pivot &amp; Table 1 &amp; Table 2'!$B$70:$B$765,0),MATCH(HHIdata_corr!N$1,'0_Pivot &amp; Table 1 &amp; Table 2'!$A$66:$AM$66,0))</f>
        <v>3214</v>
      </c>
      <c r="O154" s="28">
        <v>3035.1</v>
      </c>
      <c r="P154" s="29" t="s">
        <v>450</v>
      </c>
      <c r="Q154" s="32" t="s">
        <v>2582</v>
      </c>
      <c r="R154" s="2">
        <f t="shared" si="10"/>
        <v>2513</v>
      </c>
      <c r="S154" s="2">
        <f t="shared" si="11"/>
        <v>2608</v>
      </c>
      <c r="T154" s="2" t="str">
        <f t="shared" si="12"/>
        <v/>
      </c>
      <c r="U154" s="2">
        <f>MATCH($Q154,'6.Indic_Percep'!$B$10:$B$141,0)</f>
        <v>11</v>
      </c>
      <c r="V154" s="2">
        <f>MATCH($P154,'5.Indic_LM'!$A$10:$A$732,0)</f>
        <v>48</v>
      </c>
      <c r="W154" s="2">
        <f>IF(COUNT(INDEX('6.Indic_Percep'!$A$10:$AE$141,HHIdata_corr!$U154,MATCH(HHIdata_corr!W$3,'6.Indic_Percep'!$A$10:$AE$10,0)))=1,INDEX('6.Indic_Percep'!$A$10:$AE$141,HHIdata_corr!$U154,MATCH(HHIdata_corr!W$3,'6.Indic_Percep'!$A$10:$AE$10,0)),"")</f>
        <v>0.64236111111111105</v>
      </c>
      <c r="X154" s="2">
        <f>IF(COUNT(INDEX('6.Indic_Percep'!$A$10:$AE$141,HHIdata_corr!$U154,MATCH(HHIdata_corr!X$3,'6.Indic_Percep'!$A$10:$AE$10,0)))=1,INDEX('6.Indic_Percep'!$A$10:$AE$141,HHIdata_corr!$U154,MATCH(HHIdata_corr!X$3,'6.Indic_Percep'!$A$10:$AE$10,0)),"")</f>
        <v>0.80174563591022441</v>
      </c>
      <c r="Y154" s="2">
        <f>IF(COUNT(INDEX('6.Indic_Percep'!$A$10:$AE$141,HHIdata_corr!$U154,MATCH(HHIdata_corr!Y$3,'6.Indic_Percep'!$A$10:$AE$10,0)))=1,INDEX('6.Indic_Percep'!$A$10:$AE$141,HHIdata_corr!$U154,MATCH(HHIdata_corr!Y$3,'6.Indic_Percep'!$A$10:$AE$10,0)),"")</f>
        <v>0.21412037037037035</v>
      </c>
      <c r="Z154" s="2">
        <f>IF(COUNT(INDEX('6.Indic_Percep'!$A$10:$AH$141,HHIdata_corr!$U154,MATCH(HHIdata_corr!Z$3,'6.Indic_Percep'!$A$10:$AH$10,0)))=1,INDEX('6.Indic_Percep'!$A$10:$AH$141,HHIdata_corr!$U154,MATCH(HHIdata_corr!Z$3,'6.Indic_Percep'!$A$10:$AH$10,0)),"")</f>
        <v>0.527431421446384</v>
      </c>
      <c r="AA154" s="2">
        <f>IF(COUNT(INDEX('6.Indic_Percep'!$A$10:$AH$141,HHIdata_corr!$U154,MATCH(HHIdata_corr!AA$3,'6.Indic_Percep'!$A$10:$AH$10,0)))=1,INDEX('6.Indic_Percep'!$A$10:$AH$141,HHIdata_corr!$U154,MATCH(HHIdata_corr!AA$3,'6.Indic_Percep'!$A$10:$AH$10,0)),"")</f>
        <v>0.54641463470952245</v>
      </c>
      <c r="AC154" s="30" t="str">
        <f>IF(COUNT(INDEX('5.Indic_LM'!$A$8:$AL$732,HHIdata_corr!$V154,MATCH(HHIdata_corr!AC$3,'5.Indic_LM'!$A$8:$AL$8,0)))=1,INDEX('5.Indic_LM'!$A$8:$AL$732,HHIdata_corr!$V154,MATCH(HHIdata_corr!AC$3,'5.Indic_LM'!$A$8:$AL$8,0))/100,"")</f>
        <v/>
      </c>
      <c r="AD154" s="30" t="str">
        <f>IF(COUNT(INDEX('5.Indic_LM'!$A$8:$AL$732,HHIdata_corr!$V154,MATCH(HHIdata_corr!AD$3,'5.Indic_LM'!$A$8:$AL$8,0)))=1,INDEX('5.Indic_LM'!$A$8:$AL$732,HHIdata_corr!$V154,MATCH(HHIdata_corr!AD$3,'5.Indic_LM'!$A$8:$AL$8,0))/100,"")</f>
        <v/>
      </c>
      <c r="AE154" s="2">
        <f t="shared" si="13"/>
        <v>0</v>
      </c>
      <c r="AF154" s="2">
        <f t="shared" si="14"/>
        <v>0</v>
      </c>
    </row>
    <row r="155" spans="1:32" x14ac:dyDescent="0.2">
      <c r="A155" s="25" t="s">
        <v>454</v>
      </c>
      <c r="B155" s="26" t="s">
        <v>455</v>
      </c>
      <c r="C155" s="26" t="s">
        <v>452</v>
      </c>
      <c r="D155" s="26">
        <v>845971</v>
      </c>
      <c r="E155" s="26" t="s">
        <v>456</v>
      </c>
      <c r="F155" s="26">
        <v>418738</v>
      </c>
      <c r="G155" s="27">
        <f>INDEX('0_Pivot &amp; Table 1 &amp; Table 2'!$A$70:$AM$765,MATCH($A155,'0_Pivot &amp; Table 1 &amp; Table 2'!$B$70:$B$765,0),MATCH(HHIdata_corr!G$1,'0_Pivot &amp; Table 1 &amp; Table 2'!$A$66:$AM$66,0))</f>
        <v>4041</v>
      </c>
      <c r="H155" s="27">
        <f>INDEX('0_Pivot &amp; Table 1 &amp; Table 2'!$A$70:$AM$765,MATCH($A155,'0_Pivot &amp; Table 1 &amp; Table 2'!$B$70:$B$765,0),MATCH(HHIdata_corr!H$1,'0_Pivot &amp; Table 1 &amp; Table 2'!$A$66:$AM$66,0))</f>
        <v>4121</v>
      </c>
      <c r="I155" s="27">
        <f>INDEX('0_Pivot &amp; Table 1 &amp; Table 2'!$A$70:$AM$765,MATCH($A155,'0_Pivot &amp; Table 1 &amp; Table 2'!$B$70:$B$765,0),MATCH(HHIdata_corr!I$1,'0_Pivot &amp; Table 1 &amp; Table 2'!$A$66:$AM$66,0))</f>
        <v>4080</v>
      </c>
      <c r="J155" s="27">
        <f>INDEX('0_Pivot &amp; Table 1 &amp; Table 2'!$A$70:$AM$765,MATCH($A155,'0_Pivot &amp; Table 1 &amp; Table 2'!$B$70:$B$765,0),MATCH(HHIdata_corr!J$1,'0_Pivot &amp; Table 1 &amp; Table 2'!$A$66:$AM$66,0))</f>
        <v>3992</v>
      </c>
      <c r="K155" s="27">
        <f>INDEX('0_Pivot &amp; Table 1 &amp; Table 2'!$A$70:$AM$765,MATCH($A155,'0_Pivot &amp; Table 1 &amp; Table 2'!$B$70:$B$765,0),MATCH(HHIdata_corr!K$1,'0_Pivot &amp; Table 1 &amp; Table 2'!$A$66:$AM$66,0))</f>
        <v>4128</v>
      </c>
      <c r="L155" s="27">
        <f>INDEX('0_Pivot &amp; Table 1 &amp; Table 2'!$A$70:$AM$765,MATCH($A155,'0_Pivot &amp; Table 1 &amp; Table 2'!$B$70:$B$765,0),MATCH(HHIdata_corr!L$1,'0_Pivot &amp; Table 1 &amp; Table 2'!$A$66:$AM$66,0))</f>
        <v>4910</v>
      </c>
      <c r="M155" s="27">
        <f>INDEX('0_Pivot &amp; Table 1 &amp; Table 2'!$A$70:$AM$765,MATCH($A155,'0_Pivot &amp; Table 1 &amp; Table 2'!$B$70:$B$765,0),MATCH(HHIdata_corr!M$1,'0_Pivot &amp; Table 1 &amp; Table 2'!$A$66:$AM$66,0))</f>
        <v>4681</v>
      </c>
      <c r="N155" s="27">
        <f>INDEX('0_Pivot &amp; Table 1 &amp; Table 2'!$A$70:$AM$765,MATCH($A155,'0_Pivot &amp; Table 1 &amp; Table 2'!$B$70:$B$765,0),MATCH(HHIdata_corr!N$1,'0_Pivot &amp; Table 1 &amp; Table 2'!$A$66:$AM$66,0))</f>
        <v>4307</v>
      </c>
      <c r="O155" s="28">
        <v>4458.3</v>
      </c>
      <c r="P155" s="29" t="s">
        <v>454</v>
      </c>
      <c r="Q155" s="29" t="s">
        <v>455</v>
      </c>
      <c r="R155" s="2">
        <f t="shared" si="10"/>
        <v>4058.5</v>
      </c>
      <c r="S155" s="2">
        <f t="shared" si="11"/>
        <v>4080.25</v>
      </c>
      <c r="T155" s="2" t="str">
        <f t="shared" si="12"/>
        <v/>
      </c>
      <c r="U155" s="2" t="e">
        <f>MATCH($Q155,'6.Indic_Percep'!$B$10:$B$141,0)</f>
        <v>#N/A</v>
      </c>
      <c r="V155" s="2">
        <f>MATCH($P155,'5.Indic_LM'!$A$10:$A$732,0)</f>
        <v>49</v>
      </c>
      <c r="W155" s="2" t="str">
        <f>IF(COUNT(INDEX('6.Indic_Percep'!$A$10:$AE$141,HHIdata_corr!$U155,MATCH(HHIdata_corr!W$3,'6.Indic_Percep'!$A$10:$AE$10,0)))=1,INDEX('6.Indic_Percep'!$A$10:$AE$141,HHIdata_corr!$U155,MATCH(HHIdata_corr!W$3,'6.Indic_Percep'!$A$10:$AE$10,0)),"")</f>
        <v/>
      </c>
      <c r="X155" s="2" t="str">
        <f>IF(COUNT(INDEX('6.Indic_Percep'!$A$10:$AE$141,HHIdata_corr!$U155,MATCH(HHIdata_corr!X$3,'6.Indic_Percep'!$A$10:$AE$10,0)))=1,INDEX('6.Indic_Percep'!$A$10:$AE$141,HHIdata_corr!$U155,MATCH(HHIdata_corr!X$3,'6.Indic_Percep'!$A$10:$AE$10,0)),"")</f>
        <v/>
      </c>
      <c r="Y155" s="2" t="str">
        <f>IF(COUNT(INDEX('6.Indic_Percep'!$A$10:$AE$141,HHIdata_corr!$U155,MATCH(HHIdata_corr!Y$3,'6.Indic_Percep'!$A$10:$AE$10,0)))=1,INDEX('6.Indic_Percep'!$A$10:$AE$141,HHIdata_corr!$U155,MATCH(HHIdata_corr!Y$3,'6.Indic_Percep'!$A$10:$AE$10,0)),"")</f>
        <v/>
      </c>
      <c r="Z155" s="2" t="str">
        <f>IF(COUNT(INDEX('6.Indic_Percep'!$A$10:$AH$141,HHIdata_corr!$U155,MATCH(HHIdata_corr!Z$3,'6.Indic_Percep'!$A$10:$AH$10,0)))=1,INDEX('6.Indic_Percep'!$A$10:$AH$141,HHIdata_corr!$U155,MATCH(HHIdata_corr!Z$3,'6.Indic_Percep'!$A$10:$AH$10,0)),"")</f>
        <v/>
      </c>
      <c r="AA155" s="2" t="str">
        <f>IF(COUNT(INDEX('6.Indic_Percep'!$A$10:$AH$141,HHIdata_corr!$U155,MATCH(HHIdata_corr!AA$3,'6.Indic_Percep'!$A$10:$AH$10,0)))=1,INDEX('6.Indic_Percep'!$A$10:$AH$141,HHIdata_corr!$U155,MATCH(HHIdata_corr!AA$3,'6.Indic_Percep'!$A$10:$AH$10,0)),"")</f>
        <v/>
      </c>
      <c r="AC155" s="30" t="str">
        <f>IF(COUNT(INDEX('5.Indic_LM'!$A$8:$AL$732,HHIdata_corr!$V155,MATCH(HHIdata_corr!AC$3,'5.Indic_LM'!$A$8:$AL$8,0)))=1,INDEX('5.Indic_LM'!$A$8:$AL$732,HHIdata_corr!$V155,MATCH(HHIdata_corr!AC$3,'5.Indic_LM'!$A$8:$AL$8,0))/100,"")</f>
        <v/>
      </c>
      <c r="AD155" s="30" t="str">
        <f>IF(COUNT(INDEX('5.Indic_LM'!$A$8:$AL$732,HHIdata_corr!$V155,MATCH(HHIdata_corr!AD$3,'5.Indic_LM'!$A$8:$AL$8,0)))=1,INDEX('5.Indic_LM'!$A$8:$AL$732,HHIdata_corr!$V155,MATCH(HHIdata_corr!AD$3,'5.Indic_LM'!$A$8:$AL$8,0))/100,"")</f>
        <v/>
      </c>
      <c r="AE155" s="2">
        <f t="shared" si="13"/>
        <v>0</v>
      </c>
      <c r="AF155" s="2">
        <f t="shared" si="14"/>
        <v>0</v>
      </c>
    </row>
    <row r="156" spans="1:32" x14ac:dyDescent="0.2">
      <c r="A156" s="25" t="s">
        <v>457</v>
      </c>
      <c r="B156" s="26" t="s">
        <v>458</v>
      </c>
      <c r="C156" s="26" t="s">
        <v>452</v>
      </c>
      <c r="D156" s="26">
        <v>485672</v>
      </c>
      <c r="E156" s="26" t="s">
        <v>459</v>
      </c>
      <c r="F156" s="26">
        <v>228127</v>
      </c>
      <c r="G156" s="27">
        <f>INDEX('0_Pivot &amp; Table 1 &amp; Table 2'!$A$70:$AM$765,MATCH($A156,'0_Pivot &amp; Table 1 &amp; Table 2'!$B$70:$B$765,0),MATCH(HHIdata_corr!G$1,'0_Pivot &amp; Table 1 &amp; Table 2'!$A$66:$AM$66,0))</f>
        <v>4360</v>
      </c>
      <c r="H156" s="27">
        <f>INDEX('0_Pivot &amp; Table 1 &amp; Table 2'!$A$70:$AM$765,MATCH($A156,'0_Pivot &amp; Table 1 &amp; Table 2'!$B$70:$B$765,0),MATCH(HHIdata_corr!H$1,'0_Pivot &amp; Table 1 &amp; Table 2'!$A$66:$AM$66,0))</f>
        <v>4645</v>
      </c>
      <c r="I156" s="27">
        <f>INDEX('0_Pivot &amp; Table 1 &amp; Table 2'!$A$70:$AM$765,MATCH($A156,'0_Pivot &amp; Table 1 &amp; Table 2'!$B$70:$B$765,0),MATCH(HHIdata_corr!I$1,'0_Pivot &amp; Table 1 &amp; Table 2'!$A$66:$AM$66,0))</f>
        <v>4199</v>
      </c>
      <c r="J156" s="27">
        <f>INDEX('0_Pivot &amp; Table 1 &amp; Table 2'!$A$70:$AM$765,MATCH($A156,'0_Pivot &amp; Table 1 &amp; Table 2'!$B$70:$B$765,0),MATCH(HHIdata_corr!J$1,'0_Pivot &amp; Table 1 &amp; Table 2'!$A$66:$AM$66,0))</f>
        <v>5203</v>
      </c>
      <c r="K156" s="27">
        <f>INDEX('0_Pivot &amp; Table 1 &amp; Table 2'!$A$70:$AM$765,MATCH($A156,'0_Pivot &amp; Table 1 &amp; Table 2'!$B$70:$B$765,0),MATCH(HHIdata_corr!K$1,'0_Pivot &amp; Table 1 &amp; Table 2'!$A$66:$AM$66,0))</f>
        <v>5144</v>
      </c>
      <c r="L156" s="27">
        <f>INDEX('0_Pivot &amp; Table 1 &amp; Table 2'!$A$70:$AM$765,MATCH($A156,'0_Pivot &amp; Table 1 &amp; Table 2'!$B$70:$B$765,0),MATCH(HHIdata_corr!L$1,'0_Pivot &amp; Table 1 &amp; Table 2'!$A$66:$AM$66,0))</f>
        <v>5902</v>
      </c>
      <c r="M156" s="27">
        <f>INDEX('0_Pivot &amp; Table 1 &amp; Table 2'!$A$70:$AM$765,MATCH($A156,'0_Pivot &amp; Table 1 &amp; Table 2'!$B$70:$B$765,0),MATCH(HHIdata_corr!M$1,'0_Pivot &amp; Table 1 &amp; Table 2'!$A$66:$AM$66,0))</f>
        <v>4921</v>
      </c>
      <c r="N156" s="27">
        <f>INDEX('0_Pivot &amp; Table 1 &amp; Table 2'!$A$70:$AM$765,MATCH($A156,'0_Pivot &amp; Table 1 &amp; Table 2'!$B$70:$B$765,0),MATCH(HHIdata_corr!N$1,'0_Pivot &amp; Table 1 &amp; Table 2'!$A$66:$AM$66,0))</f>
        <v>4931</v>
      </c>
      <c r="O156" s="28">
        <v>5197.2</v>
      </c>
      <c r="P156" s="29" t="s">
        <v>457</v>
      </c>
      <c r="Q156" s="29" t="s">
        <v>458</v>
      </c>
      <c r="R156" s="2">
        <f t="shared" si="10"/>
        <v>4601.75</v>
      </c>
      <c r="S156" s="2">
        <f t="shared" si="11"/>
        <v>4797.75</v>
      </c>
      <c r="T156" s="2" t="str">
        <f t="shared" si="12"/>
        <v/>
      </c>
      <c r="U156" s="2" t="e">
        <f>MATCH($Q156,'6.Indic_Percep'!$B$10:$B$141,0)</f>
        <v>#N/A</v>
      </c>
      <c r="V156" s="2">
        <f>MATCH($P156,'5.Indic_LM'!$A$10:$A$732,0)</f>
        <v>50</v>
      </c>
      <c r="W156" s="2" t="str">
        <f>IF(COUNT(INDEX('6.Indic_Percep'!$A$10:$AE$141,HHIdata_corr!$U156,MATCH(HHIdata_corr!W$3,'6.Indic_Percep'!$A$10:$AE$10,0)))=1,INDEX('6.Indic_Percep'!$A$10:$AE$141,HHIdata_corr!$U156,MATCH(HHIdata_corr!W$3,'6.Indic_Percep'!$A$10:$AE$10,0)),"")</f>
        <v/>
      </c>
      <c r="X156" s="2" t="str">
        <f>IF(COUNT(INDEX('6.Indic_Percep'!$A$10:$AE$141,HHIdata_corr!$U156,MATCH(HHIdata_corr!X$3,'6.Indic_Percep'!$A$10:$AE$10,0)))=1,INDEX('6.Indic_Percep'!$A$10:$AE$141,HHIdata_corr!$U156,MATCH(HHIdata_corr!X$3,'6.Indic_Percep'!$A$10:$AE$10,0)),"")</f>
        <v/>
      </c>
      <c r="Y156" s="2" t="str">
        <f>IF(COUNT(INDEX('6.Indic_Percep'!$A$10:$AE$141,HHIdata_corr!$U156,MATCH(HHIdata_corr!Y$3,'6.Indic_Percep'!$A$10:$AE$10,0)))=1,INDEX('6.Indic_Percep'!$A$10:$AE$141,HHIdata_corr!$U156,MATCH(HHIdata_corr!Y$3,'6.Indic_Percep'!$A$10:$AE$10,0)),"")</f>
        <v/>
      </c>
      <c r="Z156" s="2" t="str">
        <f>IF(COUNT(INDEX('6.Indic_Percep'!$A$10:$AH$141,HHIdata_corr!$U156,MATCH(HHIdata_corr!Z$3,'6.Indic_Percep'!$A$10:$AH$10,0)))=1,INDEX('6.Indic_Percep'!$A$10:$AH$141,HHIdata_corr!$U156,MATCH(HHIdata_corr!Z$3,'6.Indic_Percep'!$A$10:$AH$10,0)),"")</f>
        <v/>
      </c>
      <c r="AA156" s="2" t="str">
        <f>IF(COUNT(INDEX('6.Indic_Percep'!$A$10:$AH$141,HHIdata_corr!$U156,MATCH(HHIdata_corr!AA$3,'6.Indic_Percep'!$A$10:$AH$10,0)))=1,INDEX('6.Indic_Percep'!$A$10:$AH$141,HHIdata_corr!$U156,MATCH(HHIdata_corr!AA$3,'6.Indic_Percep'!$A$10:$AH$10,0)),"")</f>
        <v/>
      </c>
      <c r="AC156" s="30" t="str">
        <f>IF(COUNT(INDEX('5.Indic_LM'!$A$8:$AL$732,HHIdata_corr!$V156,MATCH(HHIdata_corr!AC$3,'5.Indic_LM'!$A$8:$AL$8,0)))=1,INDEX('5.Indic_LM'!$A$8:$AL$732,HHIdata_corr!$V156,MATCH(HHIdata_corr!AC$3,'5.Indic_LM'!$A$8:$AL$8,0))/100,"")</f>
        <v/>
      </c>
      <c r="AD156" s="30" t="str">
        <f>IF(COUNT(INDEX('5.Indic_LM'!$A$8:$AL$732,HHIdata_corr!$V156,MATCH(HHIdata_corr!AD$3,'5.Indic_LM'!$A$8:$AL$8,0)))=1,INDEX('5.Indic_LM'!$A$8:$AL$732,HHIdata_corr!$V156,MATCH(HHIdata_corr!AD$3,'5.Indic_LM'!$A$8:$AL$8,0))/100,"")</f>
        <v/>
      </c>
      <c r="AE156" s="2">
        <f t="shared" si="13"/>
        <v>0</v>
      </c>
      <c r="AF156" s="2">
        <f t="shared" si="14"/>
        <v>0</v>
      </c>
    </row>
    <row r="157" spans="1:32" x14ac:dyDescent="0.2">
      <c r="A157" s="25" t="s">
        <v>460</v>
      </c>
      <c r="B157" s="26" t="s">
        <v>461</v>
      </c>
      <c r="C157" s="26" t="s">
        <v>452</v>
      </c>
      <c r="D157" s="26">
        <v>580272</v>
      </c>
      <c r="E157" s="26" t="s">
        <v>462</v>
      </c>
      <c r="F157" s="26">
        <v>282422</v>
      </c>
      <c r="G157" s="27">
        <f>INDEX('0_Pivot &amp; Table 1 &amp; Table 2'!$A$70:$AM$765,MATCH($A157,'0_Pivot &amp; Table 1 &amp; Table 2'!$B$70:$B$765,0),MATCH(HHIdata_corr!G$1,'0_Pivot &amp; Table 1 &amp; Table 2'!$A$66:$AM$66,0))</f>
        <v>4356</v>
      </c>
      <c r="H157" s="27">
        <f>INDEX('0_Pivot &amp; Table 1 &amp; Table 2'!$A$70:$AM$765,MATCH($A157,'0_Pivot &amp; Table 1 &amp; Table 2'!$B$70:$B$765,0),MATCH(HHIdata_corr!H$1,'0_Pivot &amp; Table 1 &amp; Table 2'!$A$66:$AM$66,0))</f>
        <v>4652</v>
      </c>
      <c r="I157" s="27">
        <f>INDEX('0_Pivot &amp; Table 1 &amp; Table 2'!$A$70:$AM$765,MATCH($A157,'0_Pivot &amp; Table 1 &amp; Table 2'!$B$70:$B$765,0),MATCH(HHIdata_corr!I$1,'0_Pivot &amp; Table 1 &amp; Table 2'!$A$66:$AM$66,0))</f>
        <v>4561</v>
      </c>
      <c r="J157" s="27">
        <f>INDEX('0_Pivot &amp; Table 1 &amp; Table 2'!$A$70:$AM$765,MATCH($A157,'0_Pivot &amp; Table 1 &amp; Table 2'!$B$70:$B$765,0),MATCH(HHIdata_corr!J$1,'0_Pivot &amp; Table 1 &amp; Table 2'!$A$66:$AM$66,0))</f>
        <v>4954</v>
      </c>
      <c r="K157" s="27">
        <f>INDEX('0_Pivot &amp; Table 1 &amp; Table 2'!$A$70:$AM$765,MATCH($A157,'0_Pivot &amp; Table 1 &amp; Table 2'!$B$70:$B$765,0),MATCH(HHIdata_corr!K$1,'0_Pivot &amp; Table 1 &amp; Table 2'!$A$66:$AM$66,0))</f>
        <v>5396</v>
      </c>
      <c r="L157" s="27">
        <f>INDEX('0_Pivot &amp; Table 1 &amp; Table 2'!$A$70:$AM$765,MATCH($A157,'0_Pivot &amp; Table 1 &amp; Table 2'!$B$70:$B$765,0),MATCH(HHIdata_corr!L$1,'0_Pivot &amp; Table 1 &amp; Table 2'!$A$66:$AM$66,0))</f>
        <v>6226</v>
      </c>
      <c r="M157" s="27">
        <f>INDEX('0_Pivot &amp; Table 1 &amp; Table 2'!$A$70:$AM$765,MATCH($A157,'0_Pivot &amp; Table 1 &amp; Table 2'!$B$70:$B$765,0),MATCH(HHIdata_corr!M$1,'0_Pivot &amp; Table 1 &amp; Table 2'!$A$66:$AM$66,0))</f>
        <v>5548</v>
      </c>
      <c r="N157" s="27">
        <f>INDEX('0_Pivot &amp; Table 1 &amp; Table 2'!$A$70:$AM$765,MATCH($A157,'0_Pivot &amp; Table 1 &amp; Table 2'!$B$70:$B$765,0),MATCH(HHIdata_corr!N$1,'0_Pivot &amp; Table 1 &amp; Table 2'!$A$66:$AM$66,0))</f>
        <v>5218</v>
      </c>
      <c r="O157" s="28">
        <v>5202</v>
      </c>
      <c r="P157" s="29" t="s">
        <v>460</v>
      </c>
      <c r="Q157" s="29" t="s">
        <v>461</v>
      </c>
      <c r="R157" s="2">
        <f t="shared" si="10"/>
        <v>4630.75</v>
      </c>
      <c r="S157" s="2">
        <f t="shared" si="11"/>
        <v>4890.75</v>
      </c>
      <c r="T157" s="2" t="str">
        <f t="shared" si="12"/>
        <v/>
      </c>
      <c r="U157" s="2">
        <f>MATCH($Q157,'6.Indic_Percep'!$B$10:$B$141,0)</f>
        <v>12</v>
      </c>
      <c r="V157" s="2">
        <f>MATCH($P157,'5.Indic_LM'!$A$10:$A$732,0)</f>
        <v>51</v>
      </c>
      <c r="W157" s="2">
        <f>IF(COUNT(INDEX('6.Indic_Percep'!$A$10:$AE$141,HHIdata_corr!$U157,MATCH(HHIdata_corr!W$3,'6.Indic_Percep'!$A$10:$AE$10,0)))=1,INDEX('6.Indic_Percep'!$A$10:$AE$141,HHIdata_corr!$U157,MATCH(HHIdata_corr!W$3,'6.Indic_Percep'!$A$10:$AE$10,0)),"")</f>
        <v>0.59530026109660572</v>
      </c>
      <c r="X157" s="2">
        <f>IF(COUNT(INDEX('6.Indic_Percep'!$A$10:$AE$141,HHIdata_corr!$U157,MATCH(HHIdata_corr!X$3,'6.Indic_Percep'!$A$10:$AE$10,0)))=1,INDEX('6.Indic_Percep'!$A$10:$AE$141,HHIdata_corr!$U157,MATCH(HHIdata_corr!X$3,'6.Indic_Percep'!$A$10:$AE$10,0)),"")</f>
        <v>0.79781420765027311</v>
      </c>
      <c r="Y157" s="2">
        <f>IF(COUNT(INDEX('6.Indic_Percep'!$A$10:$AE$141,HHIdata_corr!$U157,MATCH(HHIdata_corr!Y$3,'6.Indic_Percep'!$A$10:$AE$10,0)))=1,INDEX('6.Indic_Percep'!$A$10:$AE$141,HHIdata_corr!$U157,MATCH(HHIdata_corr!Y$3,'6.Indic_Percep'!$A$10:$AE$10,0)),"")</f>
        <v>0.19060052219321147</v>
      </c>
      <c r="Z157" s="2">
        <f>IF(COUNT(INDEX('6.Indic_Percep'!$A$10:$AH$141,HHIdata_corr!$U157,MATCH(HHIdata_corr!Z$3,'6.Indic_Percep'!$A$10:$AH$10,0)))=1,INDEX('6.Indic_Percep'!$A$10:$AH$141,HHIdata_corr!$U157,MATCH(HHIdata_corr!Z$3,'6.Indic_Percep'!$A$10:$AH$10,0)),"")</f>
        <v>0.5683060109289616</v>
      </c>
      <c r="AA157" s="2">
        <f>IF(COUNT(INDEX('6.Indic_Percep'!$A$10:$AH$141,HHIdata_corr!$U157,MATCH(HHIdata_corr!AA$3,'6.Indic_Percep'!$A$10:$AH$10,0)))=1,INDEX('6.Indic_Percep'!$A$10:$AH$141,HHIdata_corr!$U157,MATCH(HHIdata_corr!AA$3,'6.Indic_Percep'!$A$10:$AH$10,0)),"")</f>
        <v>0.538005250467263</v>
      </c>
      <c r="AC157" s="30" t="str">
        <f>IF(COUNT(INDEX('5.Indic_LM'!$A$8:$AL$732,HHIdata_corr!$V157,MATCH(HHIdata_corr!AC$3,'5.Indic_LM'!$A$8:$AL$8,0)))=1,INDEX('5.Indic_LM'!$A$8:$AL$732,HHIdata_corr!$V157,MATCH(HHIdata_corr!AC$3,'5.Indic_LM'!$A$8:$AL$8,0))/100,"")</f>
        <v/>
      </c>
      <c r="AD157" s="30" t="str">
        <f>IF(COUNT(INDEX('5.Indic_LM'!$A$8:$AL$732,HHIdata_corr!$V157,MATCH(HHIdata_corr!AD$3,'5.Indic_LM'!$A$8:$AL$8,0)))=1,INDEX('5.Indic_LM'!$A$8:$AL$732,HHIdata_corr!$V157,MATCH(HHIdata_corr!AD$3,'5.Indic_LM'!$A$8:$AL$8,0))/100,"")</f>
        <v/>
      </c>
      <c r="AE157" s="2">
        <f t="shared" si="13"/>
        <v>0</v>
      </c>
      <c r="AF157" s="2">
        <f t="shared" si="14"/>
        <v>0</v>
      </c>
    </row>
    <row r="158" spans="1:32" x14ac:dyDescent="0.2">
      <c r="A158" s="25" t="s">
        <v>463</v>
      </c>
      <c r="B158" s="26" t="s">
        <v>464</v>
      </c>
      <c r="C158" s="26" t="s">
        <v>465</v>
      </c>
      <c r="D158" s="26">
        <v>598059</v>
      </c>
      <c r="E158" s="26" t="s">
        <v>466</v>
      </c>
      <c r="F158" s="26">
        <v>344200</v>
      </c>
      <c r="G158" s="27">
        <f>INDEX('0_Pivot &amp; Table 1 &amp; Table 2'!$A$70:$AM$765,MATCH($A158,'0_Pivot &amp; Table 1 &amp; Table 2'!$B$70:$B$765,0),MATCH(HHIdata_corr!G$1,'0_Pivot &amp; Table 1 &amp; Table 2'!$A$66:$AM$66,0))</f>
        <v>3422</v>
      </c>
      <c r="H158" s="27">
        <f>INDEX('0_Pivot &amp; Table 1 &amp; Table 2'!$A$70:$AM$765,MATCH($A158,'0_Pivot &amp; Table 1 &amp; Table 2'!$B$70:$B$765,0),MATCH(HHIdata_corr!H$1,'0_Pivot &amp; Table 1 &amp; Table 2'!$A$66:$AM$66,0))</f>
        <v>3241</v>
      </c>
      <c r="I158" s="27">
        <f>INDEX('0_Pivot &amp; Table 1 &amp; Table 2'!$A$70:$AM$765,MATCH($A158,'0_Pivot &amp; Table 1 &amp; Table 2'!$B$70:$B$765,0),MATCH(HHIdata_corr!I$1,'0_Pivot &amp; Table 1 &amp; Table 2'!$A$66:$AM$66,0))</f>
        <v>3495</v>
      </c>
      <c r="J158" s="27">
        <f>INDEX('0_Pivot &amp; Table 1 &amp; Table 2'!$A$70:$AM$765,MATCH($A158,'0_Pivot &amp; Table 1 &amp; Table 2'!$B$70:$B$765,0),MATCH(HHIdata_corr!J$1,'0_Pivot &amp; Table 1 &amp; Table 2'!$A$66:$AM$66,0))</f>
        <v>3698</v>
      </c>
      <c r="K158" s="27">
        <f>INDEX('0_Pivot &amp; Table 1 &amp; Table 2'!$A$70:$AM$765,MATCH($A158,'0_Pivot &amp; Table 1 &amp; Table 2'!$B$70:$B$765,0),MATCH(HHIdata_corr!K$1,'0_Pivot &amp; Table 1 &amp; Table 2'!$A$66:$AM$66,0))</f>
        <v>3772</v>
      </c>
      <c r="L158" s="27">
        <f>INDEX('0_Pivot &amp; Table 1 &amp; Table 2'!$A$70:$AM$765,MATCH($A158,'0_Pivot &amp; Table 1 &amp; Table 2'!$B$70:$B$765,0),MATCH(HHIdata_corr!L$1,'0_Pivot &amp; Table 1 &amp; Table 2'!$A$66:$AM$66,0))</f>
        <v>4031</v>
      </c>
      <c r="M158" s="27">
        <f>INDEX('0_Pivot &amp; Table 1 &amp; Table 2'!$A$70:$AM$765,MATCH($A158,'0_Pivot &amp; Table 1 &amp; Table 2'!$B$70:$B$765,0),MATCH(HHIdata_corr!M$1,'0_Pivot &amp; Table 1 &amp; Table 2'!$A$66:$AM$66,0))</f>
        <v>4075</v>
      </c>
      <c r="N158" s="27">
        <f>INDEX('0_Pivot &amp; Table 1 &amp; Table 2'!$A$70:$AM$765,MATCH($A158,'0_Pivot &amp; Table 1 &amp; Table 2'!$B$70:$B$765,0),MATCH(HHIdata_corr!N$1,'0_Pivot &amp; Table 1 &amp; Table 2'!$A$66:$AM$66,0))</f>
        <v>4187</v>
      </c>
      <c r="O158" s="28">
        <v>3953.7</v>
      </c>
      <c r="P158" s="29" t="s">
        <v>463</v>
      </c>
      <c r="Q158" s="32" t="s">
        <v>2583</v>
      </c>
      <c r="R158" s="2">
        <f t="shared" si="10"/>
        <v>3464</v>
      </c>
      <c r="S158" s="2">
        <f t="shared" si="11"/>
        <v>3551.5</v>
      </c>
      <c r="T158" s="2" t="str">
        <f t="shared" si="12"/>
        <v/>
      </c>
      <c r="U158" s="2">
        <f>MATCH($Q158,'6.Indic_Percep'!$B$10:$B$141,0)</f>
        <v>48</v>
      </c>
      <c r="V158" s="2">
        <f>MATCH($P158,'5.Indic_LM'!$A$10:$A$732,0)</f>
        <v>148</v>
      </c>
      <c r="W158" s="2">
        <f>IF(COUNT(INDEX('6.Indic_Percep'!$A$10:$AE$141,HHIdata_corr!$U158,MATCH(HHIdata_corr!W$3,'6.Indic_Percep'!$A$10:$AE$10,0)))=1,INDEX('6.Indic_Percep'!$A$10:$AE$141,HHIdata_corr!$U158,MATCH(HHIdata_corr!W$3,'6.Indic_Percep'!$A$10:$AE$10,0)),"")</f>
        <v>0.64842681258549939</v>
      </c>
      <c r="X158" s="2">
        <f>IF(COUNT(INDEX('6.Indic_Percep'!$A$10:$AE$141,HHIdata_corr!$U158,MATCH(HHIdata_corr!X$3,'6.Indic_Percep'!$A$10:$AE$10,0)))=1,INDEX('6.Indic_Percep'!$A$10:$AE$141,HHIdata_corr!$U158,MATCH(HHIdata_corr!X$3,'6.Indic_Percep'!$A$10:$AE$10,0)),"")</f>
        <v>0.78561354019746121</v>
      </c>
      <c r="Y158" s="2">
        <f>IF(COUNT(INDEX('6.Indic_Percep'!$A$10:$AE$141,HHIdata_corr!$U158,MATCH(HHIdata_corr!Y$3,'6.Indic_Percep'!$A$10:$AE$10,0)))=1,INDEX('6.Indic_Percep'!$A$10:$AE$141,HHIdata_corr!$U158,MATCH(HHIdata_corr!Y$3,'6.Indic_Percep'!$A$10:$AE$10,0)),"")</f>
        <v>0.17647058823529413</v>
      </c>
      <c r="Z158" s="2">
        <f>IF(COUNT(INDEX('6.Indic_Percep'!$A$10:$AH$141,HHIdata_corr!$U158,MATCH(HHIdata_corr!Z$3,'6.Indic_Percep'!$A$10:$AH$10,0)))=1,INDEX('6.Indic_Percep'!$A$10:$AH$141,HHIdata_corr!$U158,MATCH(HHIdata_corr!Z$3,'6.Indic_Percep'!$A$10:$AH$10,0)),"")</f>
        <v>0.35260930888575454</v>
      </c>
      <c r="AA158" s="2">
        <f>IF(COUNT(INDEX('6.Indic_Percep'!$A$10:$AH$141,HHIdata_corr!$U158,MATCH(HHIdata_corr!AA$3,'6.Indic_Percep'!$A$10:$AH$10,0)))=1,INDEX('6.Indic_Percep'!$A$10:$AH$141,HHIdata_corr!$U158,MATCH(HHIdata_corr!AA$3,'6.Indic_Percep'!$A$10:$AH$10,0)),"")</f>
        <v>0.49078006247600231</v>
      </c>
      <c r="AC158" s="30" t="str">
        <f>IF(COUNT(INDEX('5.Indic_LM'!$A$8:$AL$732,HHIdata_corr!$V158,MATCH(HHIdata_corr!AC$3,'5.Indic_LM'!$A$8:$AL$8,0)))=1,INDEX('5.Indic_LM'!$A$8:$AL$732,HHIdata_corr!$V158,MATCH(HHIdata_corr!AC$3,'5.Indic_LM'!$A$8:$AL$8,0))/100,"")</f>
        <v/>
      </c>
      <c r="AD158" s="30" t="str">
        <f>IF(COUNT(INDEX('5.Indic_LM'!$A$8:$AL$732,HHIdata_corr!$V158,MATCH(HHIdata_corr!AD$3,'5.Indic_LM'!$A$8:$AL$8,0)))=1,INDEX('5.Indic_LM'!$A$8:$AL$732,HHIdata_corr!$V158,MATCH(HHIdata_corr!AD$3,'5.Indic_LM'!$A$8:$AL$8,0))/100,"")</f>
        <v/>
      </c>
      <c r="AE158" s="2">
        <f t="shared" si="13"/>
        <v>0</v>
      </c>
      <c r="AF158" s="2">
        <f t="shared" si="14"/>
        <v>0</v>
      </c>
    </row>
    <row r="159" spans="1:32" x14ac:dyDescent="0.2">
      <c r="A159" s="25" t="s">
        <v>467</v>
      </c>
      <c r="B159" s="26" t="s">
        <v>468</v>
      </c>
      <c r="C159" s="26" t="s">
        <v>465</v>
      </c>
      <c r="D159" s="26" t="s">
        <v>63</v>
      </c>
      <c r="E159" s="26" t="s">
        <v>63</v>
      </c>
      <c r="F159" s="26" t="s">
        <v>63</v>
      </c>
      <c r="G159" s="27">
        <f>INDEX('0_Pivot &amp; Table 1 &amp; Table 2'!$A$70:$AM$765,MATCH($A159,'0_Pivot &amp; Table 1 &amp; Table 2'!$B$70:$B$765,0),MATCH(HHIdata_corr!G$1,'0_Pivot &amp; Table 1 &amp; Table 2'!$A$66:$AM$66,0))</f>
        <v>4298</v>
      </c>
      <c r="H159" s="27">
        <f>INDEX('0_Pivot &amp; Table 1 &amp; Table 2'!$A$70:$AM$765,MATCH($A159,'0_Pivot &amp; Table 1 &amp; Table 2'!$B$70:$B$765,0),MATCH(HHIdata_corr!H$1,'0_Pivot &amp; Table 1 &amp; Table 2'!$A$66:$AM$66,0))</f>
        <v>4259</v>
      </c>
      <c r="I159" s="27">
        <f>INDEX('0_Pivot &amp; Table 1 &amp; Table 2'!$A$70:$AM$765,MATCH($A159,'0_Pivot &amp; Table 1 &amp; Table 2'!$B$70:$B$765,0),MATCH(HHIdata_corr!I$1,'0_Pivot &amp; Table 1 &amp; Table 2'!$A$66:$AM$66,0))</f>
        <v>4601</v>
      </c>
      <c r="J159" s="27">
        <f>INDEX('0_Pivot &amp; Table 1 &amp; Table 2'!$A$70:$AM$765,MATCH($A159,'0_Pivot &amp; Table 1 &amp; Table 2'!$B$70:$B$765,0),MATCH(HHIdata_corr!J$1,'0_Pivot &amp; Table 1 &amp; Table 2'!$A$66:$AM$66,0))</f>
        <v>5021</v>
      </c>
      <c r="K159" s="27">
        <f>INDEX('0_Pivot &amp; Table 1 &amp; Table 2'!$A$70:$AM$765,MATCH($A159,'0_Pivot &amp; Table 1 &amp; Table 2'!$B$70:$B$765,0),MATCH(HHIdata_corr!K$1,'0_Pivot &amp; Table 1 &amp; Table 2'!$A$66:$AM$66,0))</f>
        <v>4673</v>
      </c>
      <c r="L159" s="27">
        <f>INDEX('0_Pivot &amp; Table 1 &amp; Table 2'!$A$70:$AM$765,MATCH($A159,'0_Pivot &amp; Table 1 &amp; Table 2'!$B$70:$B$765,0),MATCH(HHIdata_corr!L$1,'0_Pivot &amp; Table 1 &amp; Table 2'!$A$66:$AM$66,0))</f>
        <v>4993</v>
      </c>
      <c r="M159" s="27">
        <f>INDEX('0_Pivot &amp; Table 1 &amp; Table 2'!$A$70:$AM$765,MATCH($A159,'0_Pivot &amp; Table 1 &amp; Table 2'!$B$70:$B$765,0),MATCH(HHIdata_corr!M$1,'0_Pivot &amp; Table 1 &amp; Table 2'!$A$66:$AM$66,0))</f>
        <v>4890</v>
      </c>
      <c r="N159" s="27">
        <f>INDEX('0_Pivot &amp; Table 1 &amp; Table 2'!$A$70:$AM$765,MATCH($A159,'0_Pivot &amp; Table 1 &amp; Table 2'!$B$70:$B$765,0),MATCH(HHIdata_corr!N$1,'0_Pivot &amp; Table 1 &amp; Table 2'!$A$66:$AM$66,0))</f>
        <v>5239</v>
      </c>
      <c r="O159" s="28">
        <v>5125.1000000000004</v>
      </c>
      <c r="P159" s="29" t="s">
        <v>467</v>
      </c>
      <c r="Q159" s="29" t="s">
        <v>468</v>
      </c>
      <c r="R159" s="2">
        <f t="shared" si="10"/>
        <v>4544.75</v>
      </c>
      <c r="S159" s="2">
        <f t="shared" si="11"/>
        <v>4638.5</v>
      </c>
      <c r="T159" s="2" t="str">
        <f t="shared" si="12"/>
        <v/>
      </c>
      <c r="U159" s="2">
        <f>MATCH($Q159,'6.Indic_Percep'!$B$10:$B$141,0)</f>
        <v>49</v>
      </c>
      <c r="V159" s="2" t="e">
        <f>MATCH($P159,'5.Indic_LM'!$A$10:$A$732,0)</f>
        <v>#N/A</v>
      </c>
      <c r="W159" s="2">
        <f>IF(COUNT(INDEX('6.Indic_Percep'!$A$10:$AE$141,HHIdata_corr!$U159,MATCH(HHIdata_corr!W$3,'6.Indic_Percep'!$A$10:$AE$10,0)))=1,INDEX('6.Indic_Percep'!$A$10:$AE$141,HHIdata_corr!$U159,MATCH(HHIdata_corr!W$3,'6.Indic_Percep'!$A$10:$AE$10,0)),"")</f>
        <v>0.5</v>
      </c>
      <c r="X159" s="2">
        <f>IF(COUNT(INDEX('6.Indic_Percep'!$A$10:$AE$141,HHIdata_corr!$U159,MATCH(HHIdata_corr!X$3,'6.Indic_Percep'!$A$10:$AE$10,0)))=1,INDEX('6.Indic_Percep'!$A$10:$AE$141,HHIdata_corr!$U159,MATCH(HHIdata_corr!X$3,'6.Indic_Percep'!$A$10:$AE$10,0)),"")</f>
        <v>0.86746987951807231</v>
      </c>
      <c r="Y159" s="2">
        <f>IF(COUNT(INDEX('6.Indic_Percep'!$A$10:$AE$141,HHIdata_corr!$U159,MATCH(HHIdata_corr!Y$3,'6.Indic_Percep'!$A$10:$AE$10,0)))=1,INDEX('6.Indic_Percep'!$A$10:$AE$141,HHIdata_corr!$U159,MATCH(HHIdata_corr!Y$3,'6.Indic_Percep'!$A$10:$AE$10,0)),"")</f>
        <v>0.12195121951219512</v>
      </c>
      <c r="Z159" s="2">
        <f>IF(COUNT(INDEX('6.Indic_Percep'!$A$10:$AH$141,HHIdata_corr!$U159,MATCH(HHIdata_corr!Z$3,'6.Indic_Percep'!$A$10:$AH$10,0)))=1,INDEX('6.Indic_Percep'!$A$10:$AH$141,HHIdata_corr!$U159,MATCH(HHIdata_corr!Z$3,'6.Indic_Percep'!$A$10:$AH$10,0)),"")</f>
        <v>0.36144578313253012</v>
      </c>
      <c r="AA159" s="2">
        <f>IF(COUNT(INDEX('6.Indic_Percep'!$A$10:$AH$141,HHIdata_corr!$U159,MATCH(HHIdata_corr!AA$3,'6.Indic_Percep'!$A$10:$AH$10,0)))=1,INDEX('6.Indic_Percep'!$A$10:$AH$141,HHIdata_corr!$U159,MATCH(HHIdata_corr!AA$3,'6.Indic_Percep'!$A$10:$AH$10,0)),"")</f>
        <v>0.46271672054069946</v>
      </c>
      <c r="AC159" s="30" t="str">
        <f>IF(COUNT(INDEX('5.Indic_LM'!$A$8:$AL$732,HHIdata_corr!$V159,MATCH(HHIdata_corr!AC$3,'5.Indic_LM'!$A$8:$AL$8,0)))=1,INDEX('5.Indic_LM'!$A$8:$AL$732,HHIdata_corr!$V159,MATCH(HHIdata_corr!AC$3,'5.Indic_LM'!$A$8:$AL$8,0))/100,"")</f>
        <v/>
      </c>
      <c r="AD159" s="30" t="str">
        <f>IF(COUNT(INDEX('5.Indic_LM'!$A$8:$AL$732,HHIdata_corr!$V159,MATCH(HHIdata_corr!AD$3,'5.Indic_LM'!$A$8:$AL$8,0)))=1,INDEX('5.Indic_LM'!$A$8:$AL$732,HHIdata_corr!$V159,MATCH(HHIdata_corr!AD$3,'5.Indic_LM'!$A$8:$AL$8,0))/100,"")</f>
        <v/>
      </c>
      <c r="AE159" s="2">
        <f t="shared" si="13"/>
        <v>0</v>
      </c>
      <c r="AF159" s="2">
        <f t="shared" si="14"/>
        <v>0</v>
      </c>
    </row>
    <row r="160" spans="1:32" x14ac:dyDescent="0.2">
      <c r="A160" s="25" t="s">
        <v>469</v>
      </c>
      <c r="B160" s="26" t="s">
        <v>470</v>
      </c>
      <c r="C160" s="26" t="s">
        <v>465</v>
      </c>
      <c r="D160" s="26" t="s">
        <v>63</v>
      </c>
      <c r="E160" s="26" t="s">
        <v>63</v>
      </c>
      <c r="F160" s="26" t="s">
        <v>63</v>
      </c>
      <c r="G160" s="27">
        <f>INDEX('0_Pivot &amp; Table 1 &amp; Table 2'!$A$70:$AM$765,MATCH($A160,'0_Pivot &amp; Table 1 &amp; Table 2'!$B$70:$B$765,0),MATCH(HHIdata_corr!G$1,'0_Pivot &amp; Table 1 &amp; Table 2'!$A$66:$AM$66,0))</f>
        <v>5737</v>
      </c>
      <c r="H160" s="27">
        <f>INDEX('0_Pivot &amp; Table 1 &amp; Table 2'!$A$70:$AM$765,MATCH($A160,'0_Pivot &amp; Table 1 &amp; Table 2'!$B$70:$B$765,0),MATCH(HHIdata_corr!H$1,'0_Pivot &amp; Table 1 &amp; Table 2'!$A$66:$AM$66,0))</f>
        <v>5846</v>
      </c>
      <c r="I160" s="27">
        <f>INDEX('0_Pivot &amp; Table 1 &amp; Table 2'!$A$70:$AM$765,MATCH($A160,'0_Pivot &amp; Table 1 &amp; Table 2'!$B$70:$B$765,0),MATCH(HHIdata_corr!I$1,'0_Pivot &amp; Table 1 &amp; Table 2'!$A$66:$AM$66,0))</f>
        <v>5709</v>
      </c>
      <c r="J160" s="27">
        <f>INDEX('0_Pivot &amp; Table 1 &amp; Table 2'!$A$70:$AM$765,MATCH($A160,'0_Pivot &amp; Table 1 &amp; Table 2'!$B$70:$B$765,0),MATCH(HHIdata_corr!J$1,'0_Pivot &amp; Table 1 &amp; Table 2'!$A$66:$AM$66,0))</f>
        <v>6810</v>
      </c>
      <c r="K160" s="27">
        <f>INDEX('0_Pivot &amp; Table 1 &amp; Table 2'!$A$70:$AM$765,MATCH($A160,'0_Pivot &amp; Table 1 &amp; Table 2'!$B$70:$B$765,0),MATCH(HHIdata_corr!K$1,'0_Pivot &amp; Table 1 &amp; Table 2'!$A$66:$AM$66,0))</f>
        <v>6754</v>
      </c>
      <c r="L160" s="27">
        <f>INDEX('0_Pivot &amp; Table 1 &amp; Table 2'!$A$70:$AM$765,MATCH($A160,'0_Pivot &amp; Table 1 &amp; Table 2'!$B$70:$B$765,0),MATCH(HHIdata_corr!L$1,'0_Pivot &amp; Table 1 &amp; Table 2'!$A$66:$AM$66,0))</f>
        <v>5915</v>
      </c>
      <c r="M160" s="27">
        <f>INDEX('0_Pivot &amp; Table 1 &amp; Table 2'!$A$70:$AM$765,MATCH($A160,'0_Pivot &amp; Table 1 &amp; Table 2'!$B$70:$B$765,0),MATCH(HHIdata_corr!M$1,'0_Pivot &amp; Table 1 &amp; Table 2'!$A$66:$AM$66,0))</f>
        <v>5960</v>
      </c>
      <c r="N160" s="27">
        <f>INDEX('0_Pivot &amp; Table 1 &amp; Table 2'!$A$70:$AM$765,MATCH($A160,'0_Pivot &amp; Table 1 &amp; Table 2'!$B$70:$B$765,0),MATCH(HHIdata_corr!N$1,'0_Pivot &amp; Table 1 &amp; Table 2'!$A$66:$AM$66,0))</f>
        <v>5955</v>
      </c>
      <c r="O160" s="28">
        <v>6461.7</v>
      </c>
      <c r="P160" s="29" t="s">
        <v>469</v>
      </c>
      <c r="Q160" s="29" t="s">
        <v>470</v>
      </c>
      <c r="R160" s="2">
        <f t="shared" si="10"/>
        <v>6025.5</v>
      </c>
      <c r="S160" s="2">
        <f t="shared" si="11"/>
        <v>6279.75</v>
      </c>
      <c r="T160" s="2" t="str">
        <f t="shared" si="12"/>
        <v/>
      </c>
      <c r="U160" s="2">
        <f>MATCH($Q160,'6.Indic_Percep'!$B$10:$B$141,0)</f>
        <v>50</v>
      </c>
      <c r="V160" s="2" t="e">
        <f>MATCH($P160,'5.Indic_LM'!$A$10:$A$732,0)</f>
        <v>#N/A</v>
      </c>
      <c r="W160" s="2">
        <f>IF(COUNT(INDEX('6.Indic_Percep'!$A$10:$AE$141,HHIdata_corr!$U160,MATCH(HHIdata_corr!W$3,'6.Indic_Percep'!$A$10:$AE$10,0)))=1,INDEX('6.Indic_Percep'!$A$10:$AE$141,HHIdata_corr!$U160,MATCH(HHIdata_corr!W$3,'6.Indic_Percep'!$A$10:$AE$10,0)),"")</f>
        <v>0.10416666666666667</v>
      </c>
      <c r="X160" s="2">
        <f>IF(COUNT(INDEX('6.Indic_Percep'!$A$10:$AE$141,HHIdata_corr!$U160,MATCH(HHIdata_corr!X$3,'6.Indic_Percep'!$A$10:$AE$10,0)))=1,INDEX('6.Indic_Percep'!$A$10:$AE$141,HHIdata_corr!$U160,MATCH(HHIdata_corr!X$3,'6.Indic_Percep'!$A$10:$AE$10,0)),"")</f>
        <v>0.63291139240506333</v>
      </c>
      <c r="Y160" s="2">
        <f>IF(COUNT(INDEX('6.Indic_Percep'!$A$10:$AE$141,HHIdata_corr!$U160,MATCH(HHIdata_corr!Y$3,'6.Indic_Percep'!$A$10:$AE$10,0)))=1,INDEX('6.Indic_Percep'!$A$10:$AE$141,HHIdata_corr!$U160,MATCH(HHIdata_corr!Y$3,'6.Indic_Percep'!$A$10:$AE$10,0)),"")</f>
        <v>2.0833333333333332E-2</v>
      </c>
      <c r="Z160" s="2">
        <f>IF(COUNT(INDEX('6.Indic_Percep'!$A$10:$AH$141,HHIdata_corr!$U160,MATCH(HHIdata_corr!Z$3,'6.Indic_Percep'!$A$10:$AH$10,0)))=1,INDEX('6.Indic_Percep'!$A$10:$AH$141,HHIdata_corr!$U160,MATCH(HHIdata_corr!Z$3,'6.Indic_Percep'!$A$10:$AH$10,0)),"")</f>
        <v>0.189873417721519</v>
      </c>
      <c r="AA160" s="2">
        <f>IF(COUNT(INDEX('6.Indic_Percep'!$A$10:$AH$141,HHIdata_corr!$U160,MATCH(HHIdata_corr!AA$3,'6.Indic_Percep'!$A$10:$AH$10,0)))=1,INDEX('6.Indic_Percep'!$A$10:$AH$141,HHIdata_corr!$U160,MATCH(HHIdata_corr!AA$3,'6.Indic_Percep'!$A$10:$AH$10,0)),"")</f>
        <v>0.23694620253164558</v>
      </c>
      <c r="AC160" s="30" t="str">
        <f>IF(COUNT(INDEX('5.Indic_LM'!$A$8:$AL$732,HHIdata_corr!$V160,MATCH(HHIdata_corr!AC$3,'5.Indic_LM'!$A$8:$AL$8,0)))=1,INDEX('5.Indic_LM'!$A$8:$AL$732,HHIdata_corr!$V160,MATCH(HHIdata_corr!AC$3,'5.Indic_LM'!$A$8:$AL$8,0))/100,"")</f>
        <v/>
      </c>
      <c r="AD160" s="30" t="str">
        <f>IF(COUNT(INDEX('5.Indic_LM'!$A$8:$AL$732,HHIdata_corr!$V160,MATCH(HHIdata_corr!AD$3,'5.Indic_LM'!$A$8:$AL$8,0)))=1,INDEX('5.Indic_LM'!$A$8:$AL$732,HHIdata_corr!$V160,MATCH(HHIdata_corr!AD$3,'5.Indic_LM'!$A$8:$AL$8,0))/100,"")</f>
        <v/>
      </c>
      <c r="AE160" s="2">
        <f t="shared" si="13"/>
        <v>0</v>
      </c>
      <c r="AF160" s="2">
        <f t="shared" si="14"/>
        <v>0</v>
      </c>
    </row>
    <row r="161" spans="1:32" x14ac:dyDescent="0.2">
      <c r="A161" s="25" t="s">
        <v>471</v>
      </c>
      <c r="B161" s="26" t="s">
        <v>472</v>
      </c>
      <c r="C161" s="26" t="s">
        <v>473</v>
      </c>
      <c r="D161" s="26">
        <v>3828434</v>
      </c>
      <c r="E161" s="26" t="s">
        <v>474</v>
      </c>
      <c r="F161" s="26">
        <v>1752776</v>
      </c>
      <c r="G161" s="27">
        <f>INDEX('0_Pivot &amp; Table 1 &amp; Table 2'!$A$70:$AM$765,MATCH($A161,'0_Pivot &amp; Table 1 &amp; Table 2'!$B$70:$B$765,0),MATCH(HHIdata_corr!G$1,'0_Pivot &amp; Table 1 &amp; Table 2'!$A$66:$AM$66,0))</f>
        <v>3732</v>
      </c>
      <c r="H161" s="27">
        <f>INDEX('0_Pivot &amp; Table 1 &amp; Table 2'!$A$70:$AM$765,MATCH($A161,'0_Pivot &amp; Table 1 &amp; Table 2'!$B$70:$B$765,0),MATCH(HHIdata_corr!H$1,'0_Pivot &amp; Table 1 &amp; Table 2'!$A$66:$AM$66,0))</f>
        <v>3781</v>
      </c>
      <c r="I161" s="27">
        <f>INDEX('0_Pivot &amp; Table 1 &amp; Table 2'!$A$70:$AM$765,MATCH($A161,'0_Pivot &amp; Table 1 &amp; Table 2'!$B$70:$B$765,0),MATCH(HHIdata_corr!I$1,'0_Pivot &amp; Table 1 &amp; Table 2'!$A$66:$AM$66,0))</f>
        <v>4050</v>
      </c>
      <c r="J161" s="27">
        <f>INDEX('0_Pivot &amp; Table 1 &amp; Table 2'!$A$70:$AM$765,MATCH($A161,'0_Pivot &amp; Table 1 &amp; Table 2'!$B$70:$B$765,0),MATCH(HHIdata_corr!J$1,'0_Pivot &amp; Table 1 &amp; Table 2'!$A$66:$AM$66,0))</f>
        <v>3653</v>
      </c>
      <c r="K161" s="27">
        <f>INDEX('0_Pivot &amp; Table 1 &amp; Table 2'!$A$70:$AM$765,MATCH($A161,'0_Pivot &amp; Table 1 &amp; Table 2'!$B$70:$B$765,0),MATCH(HHIdata_corr!K$1,'0_Pivot &amp; Table 1 &amp; Table 2'!$A$66:$AM$66,0))</f>
        <v>3330</v>
      </c>
      <c r="L161" s="27">
        <f>INDEX('0_Pivot &amp; Table 1 &amp; Table 2'!$A$70:$AM$765,MATCH($A161,'0_Pivot &amp; Table 1 &amp; Table 2'!$B$70:$B$765,0),MATCH(HHIdata_corr!L$1,'0_Pivot &amp; Table 1 &amp; Table 2'!$A$66:$AM$66,0))</f>
        <v>3771</v>
      </c>
      <c r="M161" s="27">
        <f>INDEX('0_Pivot &amp; Table 1 &amp; Table 2'!$A$70:$AM$765,MATCH($A161,'0_Pivot &amp; Table 1 &amp; Table 2'!$B$70:$B$765,0),MATCH(HHIdata_corr!M$1,'0_Pivot &amp; Table 1 &amp; Table 2'!$A$66:$AM$66,0))</f>
        <v>3232</v>
      </c>
      <c r="N161" s="27">
        <f>INDEX('0_Pivot &amp; Table 1 &amp; Table 2'!$A$70:$AM$765,MATCH($A161,'0_Pivot &amp; Table 1 &amp; Table 2'!$B$70:$B$765,0),MATCH(HHIdata_corr!N$1,'0_Pivot &amp; Table 1 &amp; Table 2'!$A$66:$AM$66,0))</f>
        <v>3372</v>
      </c>
      <c r="O161" s="28">
        <v>4439.8</v>
      </c>
      <c r="P161" s="29" t="s">
        <v>471</v>
      </c>
      <c r="Q161" s="32" t="s">
        <v>2584</v>
      </c>
      <c r="R161" s="2">
        <f t="shared" si="10"/>
        <v>3804</v>
      </c>
      <c r="S161" s="2">
        <f t="shared" si="11"/>
        <v>3703.5</v>
      </c>
      <c r="T161" s="2" t="str">
        <f t="shared" si="12"/>
        <v/>
      </c>
      <c r="U161" s="2">
        <f>MATCH($Q161,'6.Indic_Percep'!$B$10:$B$141,0)</f>
        <v>54</v>
      </c>
      <c r="V161" s="2">
        <f>MATCH($P161,'5.Indic_LM'!$A$10:$A$732,0)</f>
        <v>157</v>
      </c>
      <c r="W161" s="2">
        <f>IF(COUNT(INDEX('6.Indic_Percep'!$A$10:$AE$141,HHIdata_corr!$U161,MATCH(HHIdata_corr!W$3,'6.Indic_Percep'!$A$10:$AE$10,0)))=1,INDEX('6.Indic_Percep'!$A$10:$AE$141,HHIdata_corr!$U161,MATCH(HHIdata_corr!W$3,'6.Indic_Percep'!$A$10:$AE$10,0)),"")</f>
        <v>0.12133891213389121</v>
      </c>
      <c r="X161" s="2">
        <f>IF(COUNT(INDEX('6.Indic_Percep'!$A$10:$AE$141,HHIdata_corr!$U161,MATCH(HHIdata_corr!X$3,'6.Indic_Percep'!$A$10:$AE$10,0)))=1,INDEX('6.Indic_Percep'!$A$10:$AE$141,HHIdata_corr!$U161,MATCH(HHIdata_corr!X$3,'6.Indic_Percep'!$A$10:$AE$10,0)),"")</f>
        <v>0.54978962131837306</v>
      </c>
      <c r="Y161" s="2">
        <f>IF(COUNT(INDEX('6.Indic_Percep'!$A$10:$AE$141,HHIdata_corr!$U161,MATCH(HHIdata_corr!Y$3,'6.Indic_Percep'!$A$10:$AE$10,0)))=1,INDEX('6.Indic_Percep'!$A$10:$AE$141,HHIdata_corr!$U161,MATCH(HHIdata_corr!Y$3,'6.Indic_Percep'!$A$10:$AE$10,0)),"")</f>
        <v>3.4518828451882838E-2</v>
      </c>
      <c r="Z161" s="2">
        <f>IF(COUNT(INDEX('6.Indic_Percep'!$A$10:$AH$141,HHIdata_corr!$U161,MATCH(HHIdata_corr!Z$3,'6.Indic_Percep'!$A$10:$AH$10,0)))=1,INDEX('6.Indic_Percep'!$A$10:$AH$141,HHIdata_corr!$U161,MATCH(HHIdata_corr!Z$3,'6.Indic_Percep'!$A$10:$AH$10,0)),"")</f>
        <v>0.11500701262272087</v>
      </c>
      <c r="AA161" s="2">
        <f>IF(COUNT(INDEX('6.Indic_Percep'!$A$10:$AH$141,HHIdata_corr!$U161,MATCH(HHIdata_corr!AA$3,'6.Indic_Percep'!$A$10:$AH$10,0)))=1,INDEX('6.Indic_Percep'!$A$10:$AH$141,HHIdata_corr!$U161,MATCH(HHIdata_corr!AA$3,'6.Indic_Percep'!$A$10:$AH$10,0)),"")</f>
        <v>0.20516359363171699</v>
      </c>
      <c r="AC161" s="30" t="str">
        <f>IF(COUNT(INDEX('5.Indic_LM'!$A$8:$AL$732,HHIdata_corr!$V161,MATCH(HHIdata_corr!AC$3,'5.Indic_LM'!$A$8:$AL$8,0)))=1,INDEX('5.Indic_LM'!$A$8:$AL$732,HHIdata_corr!$V161,MATCH(HHIdata_corr!AC$3,'5.Indic_LM'!$A$8:$AL$8,0))/100,"")</f>
        <v/>
      </c>
      <c r="AD161" s="30" t="str">
        <f>IF(COUNT(INDEX('5.Indic_LM'!$A$8:$AL$732,HHIdata_corr!$V161,MATCH(HHIdata_corr!AD$3,'5.Indic_LM'!$A$8:$AL$8,0)))=1,INDEX('5.Indic_LM'!$A$8:$AL$732,HHIdata_corr!$V161,MATCH(HHIdata_corr!AD$3,'5.Indic_LM'!$A$8:$AL$8,0))/100,"")</f>
        <v/>
      </c>
      <c r="AE161" s="2">
        <f t="shared" si="13"/>
        <v>0</v>
      </c>
      <c r="AF161" s="2">
        <f t="shared" si="14"/>
        <v>0</v>
      </c>
    </row>
    <row r="162" spans="1:32" x14ac:dyDescent="0.2">
      <c r="A162" s="25" t="s">
        <v>475</v>
      </c>
      <c r="B162" s="26" t="s">
        <v>476</v>
      </c>
      <c r="C162" s="26" t="s">
        <v>473</v>
      </c>
      <c r="D162" s="26">
        <v>973997</v>
      </c>
      <c r="E162" s="26" t="s">
        <v>477</v>
      </c>
      <c r="F162" s="26">
        <v>420647</v>
      </c>
      <c r="G162" s="27">
        <f>INDEX('0_Pivot &amp; Table 1 &amp; Table 2'!$A$70:$AM$765,MATCH($A162,'0_Pivot &amp; Table 1 &amp; Table 2'!$B$70:$B$765,0),MATCH(HHIdata_corr!G$1,'0_Pivot &amp; Table 1 &amp; Table 2'!$A$66:$AM$66,0))</f>
        <v>6040</v>
      </c>
      <c r="H162" s="27">
        <f>INDEX('0_Pivot &amp; Table 1 &amp; Table 2'!$A$70:$AM$765,MATCH($A162,'0_Pivot &amp; Table 1 &amp; Table 2'!$B$70:$B$765,0),MATCH(HHIdata_corr!H$1,'0_Pivot &amp; Table 1 &amp; Table 2'!$A$66:$AM$66,0))</f>
        <v>6535</v>
      </c>
      <c r="I162" s="27">
        <f>INDEX('0_Pivot &amp; Table 1 &amp; Table 2'!$A$70:$AM$765,MATCH($A162,'0_Pivot &amp; Table 1 &amp; Table 2'!$B$70:$B$765,0),MATCH(HHIdata_corr!I$1,'0_Pivot &amp; Table 1 &amp; Table 2'!$A$66:$AM$66,0))</f>
        <v>6737</v>
      </c>
      <c r="J162" s="27">
        <f>INDEX('0_Pivot &amp; Table 1 &amp; Table 2'!$A$70:$AM$765,MATCH($A162,'0_Pivot &amp; Table 1 &amp; Table 2'!$B$70:$B$765,0),MATCH(HHIdata_corr!J$1,'0_Pivot &amp; Table 1 &amp; Table 2'!$A$66:$AM$66,0))</f>
        <v>6082</v>
      </c>
      <c r="K162" s="27">
        <f>INDEX('0_Pivot &amp; Table 1 &amp; Table 2'!$A$70:$AM$765,MATCH($A162,'0_Pivot &amp; Table 1 &amp; Table 2'!$B$70:$B$765,0),MATCH(HHIdata_corr!K$1,'0_Pivot &amp; Table 1 &amp; Table 2'!$A$66:$AM$66,0))</f>
        <v>5870</v>
      </c>
      <c r="L162" s="27">
        <f>INDEX('0_Pivot &amp; Table 1 &amp; Table 2'!$A$70:$AM$765,MATCH($A162,'0_Pivot &amp; Table 1 &amp; Table 2'!$B$70:$B$765,0),MATCH(HHIdata_corr!L$1,'0_Pivot &amp; Table 1 &amp; Table 2'!$A$66:$AM$66,0))</f>
        <v>6031</v>
      </c>
      <c r="M162" s="27">
        <f>INDEX('0_Pivot &amp; Table 1 &amp; Table 2'!$A$70:$AM$765,MATCH($A162,'0_Pivot &amp; Table 1 &amp; Table 2'!$B$70:$B$765,0),MATCH(HHIdata_corr!M$1,'0_Pivot &amp; Table 1 &amp; Table 2'!$A$66:$AM$66,0))</f>
        <v>5822</v>
      </c>
      <c r="N162" s="27">
        <f>INDEX('0_Pivot &amp; Table 1 &amp; Table 2'!$A$70:$AM$765,MATCH($A162,'0_Pivot &amp; Table 1 &amp; Table 2'!$B$70:$B$765,0),MATCH(HHIdata_corr!N$1,'0_Pivot &amp; Table 1 &amp; Table 2'!$A$66:$AM$66,0))</f>
        <v>5574</v>
      </c>
      <c r="O162" s="28">
        <v>6597.5</v>
      </c>
      <c r="P162" s="29" t="s">
        <v>475</v>
      </c>
      <c r="Q162" s="29" t="s">
        <v>476</v>
      </c>
      <c r="R162" s="2">
        <f t="shared" si="10"/>
        <v>6348.5</v>
      </c>
      <c r="S162" s="2">
        <f t="shared" si="11"/>
        <v>6306</v>
      </c>
      <c r="T162" s="2" t="str">
        <f t="shared" si="12"/>
        <v/>
      </c>
      <c r="U162" s="2" t="e">
        <f>MATCH($Q162,'6.Indic_Percep'!$B$10:$B$141,0)</f>
        <v>#N/A</v>
      </c>
      <c r="V162" s="2">
        <f>MATCH($P162,'5.Indic_LM'!$A$10:$A$732,0)</f>
        <v>158</v>
      </c>
      <c r="W162" s="2" t="str">
        <f>IF(COUNT(INDEX('6.Indic_Percep'!$A$10:$AE$141,HHIdata_corr!$U162,MATCH(HHIdata_corr!W$3,'6.Indic_Percep'!$A$10:$AE$10,0)))=1,INDEX('6.Indic_Percep'!$A$10:$AE$141,HHIdata_corr!$U162,MATCH(HHIdata_corr!W$3,'6.Indic_Percep'!$A$10:$AE$10,0)),"")</f>
        <v/>
      </c>
      <c r="X162" s="2" t="str">
        <f>IF(COUNT(INDEX('6.Indic_Percep'!$A$10:$AE$141,HHIdata_corr!$U162,MATCH(HHIdata_corr!X$3,'6.Indic_Percep'!$A$10:$AE$10,0)))=1,INDEX('6.Indic_Percep'!$A$10:$AE$141,HHIdata_corr!$U162,MATCH(HHIdata_corr!X$3,'6.Indic_Percep'!$A$10:$AE$10,0)),"")</f>
        <v/>
      </c>
      <c r="Y162" s="2" t="str">
        <f>IF(COUNT(INDEX('6.Indic_Percep'!$A$10:$AE$141,HHIdata_corr!$U162,MATCH(HHIdata_corr!Y$3,'6.Indic_Percep'!$A$10:$AE$10,0)))=1,INDEX('6.Indic_Percep'!$A$10:$AE$141,HHIdata_corr!$U162,MATCH(HHIdata_corr!Y$3,'6.Indic_Percep'!$A$10:$AE$10,0)),"")</f>
        <v/>
      </c>
      <c r="Z162" s="2" t="str">
        <f>IF(COUNT(INDEX('6.Indic_Percep'!$A$10:$AH$141,HHIdata_corr!$U162,MATCH(HHIdata_corr!Z$3,'6.Indic_Percep'!$A$10:$AH$10,0)))=1,INDEX('6.Indic_Percep'!$A$10:$AH$141,HHIdata_corr!$U162,MATCH(HHIdata_corr!Z$3,'6.Indic_Percep'!$A$10:$AH$10,0)),"")</f>
        <v/>
      </c>
      <c r="AA162" s="2" t="str">
        <f>IF(COUNT(INDEX('6.Indic_Percep'!$A$10:$AH$141,HHIdata_corr!$U162,MATCH(HHIdata_corr!AA$3,'6.Indic_Percep'!$A$10:$AH$10,0)))=1,INDEX('6.Indic_Percep'!$A$10:$AH$141,HHIdata_corr!$U162,MATCH(HHIdata_corr!AA$3,'6.Indic_Percep'!$A$10:$AH$10,0)),"")</f>
        <v/>
      </c>
      <c r="AC162" s="30" t="str">
        <f>IF(COUNT(INDEX('5.Indic_LM'!$A$8:$AL$732,HHIdata_corr!$V162,MATCH(HHIdata_corr!AC$3,'5.Indic_LM'!$A$8:$AL$8,0)))=1,INDEX('5.Indic_LM'!$A$8:$AL$732,HHIdata_corr!$V162,MATCH(HHIdata_corr!AC$3,'5.Indic_LM'!$A$8:$AL$8,0))/100,"")</f>
        <v/>
      </c>
      <c r="AD162" s="30" t="str">
        <f>IF(COUNT(INDEX('5.Indic_LM'!$A$8:$AL$732,HHIdata_corr!$V162,MATCH(HHIdata_corr!AD$3,'5.Indic_LM'!$A$8:$AL$8,0)))=1,INDEX('5.Indic_LM'!$A$8:$AL$732,HHIdata_corr!$V162,MATCH(HHIdata_corr!AD$3,'5.Indic_LM'!$A$8:$AL$8,0))/100,"")</f>
        <v/>
      </c>
      <c r="AE162" s="2">
        <f t="shared" si="13"/>
        <v>0</v>
      </c>
      <c r="AF162" s="2">
        <f t="shared" si="14"/>
        <v>0</v>
      </c>
    </row>
    <row r="163" spans="1:32" x14ac:dyDescent="0.2">
      <c r="A163" s="25" t="s">
        <v>478</v>
      </c>
      <c r="B163" s="26" t="s">
        <v>479</v>
      </c>
      <c r="C163" s="26" t="s">
        <v>473</v>
      </c>
      <c r="D163" s="26">
        <v>217555</v>
      </c>
      <c r="E163" s="26" t="s">
        <v>480</v>
      </c>
      <c r="F163" s="26">
        <v>88400</v>
      </c>
      <c r="G163" s="27">
        <f>INDEX('0_Pivot &amp; Table 1 &amp; Table 2'!$A$70:$AM$765,MATCH($A163,'0_Pivot &amp; Table 1 &amp; Table 2'!$B$70:$B$765,0),MATCH(HHIdata_corr!G$1,'0_Pivot &amp; Table 1 &amp; Table 2'!$A$66:$AM$66,0))</f>
        <v>6787</v>
      </c>
      <c r="H163" s="27">
        <f>INDEX('0_Pivot &amp; Table 1 &amp; Table 2'!$A$70:$AM$765,MATCH($A163,'0_Pivot &amp; Table 1 &amp; Table 2'!$B$70:$B$765,0),MATCH(HHIdata_corr!H$1,'0_Pivot &amp; Table 1 &amp; Table 2'!$A$66:$AM$66,0))</f>
        <v>6679</v>
      </c>
      <c r="I163" s="27">
        <f>INDEX('0_Pivot &amp; Table 1 &amp; Table 2'!$A$70:$AM$765,MATCH($A163,'0_Pivot &amp; Table 1 &amp; Table 2'!$B$70:$B$765,0),MATCH(HHIdata_corr!I$1,'0_Pivot &amp; Table 1 &amp; Table 2'!$A$66:$AM$66,0))</f>
        <v>8519</v>
      </c>
      <c r="J163" s="27">
        <f>INDEX('0_Pivot &amp; Table 1 &amp; Table 2'!$A$70:$AM$765,MATCH($A163,'0_Pivot &amp; Table 1 &amp; Table 2'!$B$70:$B$765,0),MATCH(HHIdata_corr!J$1,'0_Pivot &amp; Table 1 &amp; Table 2'!$A$66:$AM$66,0))</f>
        <v>7756</v>
      </c>
      <c r="K163" s="27">
        <f>INDEX('0_Pivot &amp; Table 1 &amp; Table 2'!$A$70:$AM$765,MATCH($A163,'0_Pivot &amp; Table 1 &amp; Table 2'!$B$70:$B$765,0),MATCH(HHIdata_corr!K$1,'0_Pivot &amp; Table 1 &amp; Table 2'!$A$66:$AM$66,0))</f>
        <v>7455</v>
      </c>
      <c r="L163" s="27">
        <f>INDEX('0_Pivot &amp; Table 1 &amp; Table 2'!$A$70:$AM$765,MATCH($A163,'0_Pivot &amp; Table 1 &amp; Table 2'!$B$70:$B$765,0),MATCH(HHIdata_corr!L$1,'0_Pivot &amp; Table 1 &amp; Table 2'!$A$66:$AM$66,0))</f>
        <v>8715</v>
      </c>
      <c r="M163" s="27">
        <f>INDEX('0_Pivot &amp; Table 1 &amp; Table 2'!$A$70:$AM$765,MATCH($A163,'0_Pivot &amp; Table 1 &amp; Table 2'!$B$70:$B$765,0),MATCH(HHIdata_corr!M$1,'0_Pivot &amp; Table 1 &amp; Table 2'!$A$66:$AM$66,0))</f>
        <v>8943</v>
      </c>
      <c r="N163" s="27">
        <f>INDEX('0_Pivot &amp; Table 1 &amp; Table 2'!$A$70:$AM$765,MATCH($A163,'0_Pivot &amp; Table 1 &amp; Table 2'!$B$70:$B$765,0),MATCH(HHIdata_corr!N$1,'0_Pivot &amp; Table 1 &amp; Table 2'!$A$66:$AM$66,0))</f>
        <v>7959</v>
      </c>
      <c r="O163" s="28">
        <v>8200.5</v>
      </c>
      <c r="P163" s="29" t="s">
        <v>478</v>
      </c>
      <c r="Q163" s="29" t="s">
        <v>479</v>
      </c>
      <c r="R163" s="2">
        <f t="shared" si="10"/>
        <v>7435.25</v>
      </c>
      <c r="S163" s="2">
        <f t="shared" si="11"/>
        <v>7602.25</v>
      </c>
      <c r="T163" s="2" t="str">
        <f t="shared" si="12"/>
        <v/>
      </c>
      <c r="U163" s="2" t="e">
        <f>MATCH($Q163,'6.Indic_Percep'!$B$10:$B$141,0)</f>
        <v>#N/A</v>
      </c>
      <c r="V163" s="2">
        <f>MATCH($P163,'5.Indic_LM'!$A$10:$A$732,0)</f>
        <v>159</v>
      </c>
      <c r="W163" s="2" t="str">
        <f>IF(COUNT(INDEX('6.Indic_Percep'!$A$10:$AE$141,HHIdata_corr!$U163,MATCH(HHIdata_corr!W$3,'6.Indic_Percep'!$A$10:$AE$10,0)))=1,INDEX('6.Indic_Percep'!$A$10:$AE$141,HHIdata_corr!$U163,MATCH(HHIdata_corr!W$3,'6.Indic_Percep'!$A$10:$AE$10,0)),"")</f>
        <v/>
      </c>
      <c r="X163" s="2" t="str">
        <f>IF(COUNT(INDEX('6.Indic_Percep'!$A$10:$AE$141,HHIdata_corr!$U163,MATCH(HHIdata_corr!X$3,'6.Indic_Percep'!$A$10:$AE$10,0)))=1,INDEX('6.Indic_Percep'!$A$10:$AE$141,HHIdata_corr!$U163,MATCH(HHIdata_corr!X$3,'6.Indic_Percep'!$A$10:$AE$10,0)),"")</f>
        <v/>
      </c>
      <c r="Y163" s="2" t="str">
        <f>IF(COUNT(INDEX('6.Indic_Percep'!$A$10:$AE$141,HHIdata_corr!$U163,MATCH(HHIdata_corr!Y$3,'6.Indic_Percep'!$A$10:$AE$10,0)))=1,INDEX('6.Indic_Percep'!$A$10:$AE$141,HHIdata_corr!$U163,MATCH(HHIdata_corr!Y$3,'6.Indic_Percep'!$A$10:$AE$10,0)),"")</f>
        <v/>
      </c>
      <c r="Z163" s="2" t="str">
        <f>IF(COUNT(INDEX('6.Indic_Percep'!$A$10:$AH$141,HHIdata_corr!$U163,MATCH(HHIdata_corr!Z$3,'6.Indic_Percep'!$A$10:$AH$10,0)))=1,INDEX('6.Indic_Percep'!$A$10:$AH$141,HHIdata_corr!$U163,MATCH(HHIdata_corr!Z$3,'6.Indic_Percep'!$A$10:$AH$10,0)),"")</f>
        <v/>
      </c>
      <c r="AA163" s="2" t="str">
        <f>IF(COUNT(INDEX('6.Indic_Percep'!$A$10:$AH$141,HHIdata_corr!$U163,MATCH(HHIdata_corr!AA$3,'6.Indic_Percep'!$A$10:$AH$10,0)))=1,INDEX('6.Indic_Percep'!$A$10:$AH$141,HHIdata_corr!$U163,MATCH(HHIdata_corr!AA$3,'6.Indic_Percep'!$A$10:$AH$10,0)),"")</f>
        <v/>
      </c>
      <c r="AC163" s="30" t="str">
        <f>IF(COUNT(INDEX('5.Indic_LM'!$A$8:$AL$732,HHIdata_corr!$V163,MATCH(HHIdata_corr!AC$3,'5.Indic_LM'!$A$8:$AL$8,0)))=1,INDEX('5.Indic_LM'!$A$8:$AL$732,HHIdata_corr!$V163,MATCH(HHIdata_corr!AC$3,'5.Indic_LM'!$A$8:$AL$8,0))/100,"")</f>
        <v/>
      </c>
      <c r="AD163" s="30" t="str">
        <f>IF(COUNT(INDEX('5.Indic_LM'!$A$8:$AL$732,HHIdata_corr!$V163,MATCH(HHIdata_corr!AD$3,'5.Indic_LM'!$A$8:$AL$8,0)))=1,INDEX('5.Indic_LM'!$A$8:$AL$732,HHIdata_corr!$V163,MATCH(HHIdata_corr!AD$3,'5.Indic_LM'!$A$8:$AL$8,0))/100,"")</f>
        <v/>
      </c>
      <c r="AE163" s="2">
        <f t="shared" si="13"/>
        <v>0</v>
      </c>
      <c r="AF163" s="2">
        <f t="shared" si="14"/>
        <v>0</v>
      </c>
    </row>
    <row r="164" spans="1:32" x14ac:dyDescent="0.2">
      <c r="A164" s="25" t="s">
        <v>481</v>
      </c>
      <c r="B164" s="26" t="s">
        <v>482</v>
      </c>
      <c r="C164" s="26" t="s">
        <v>473</v>
      </c>
      <c r="D164" s="26">
        <v>211370</v>
      </c>
      <c r="E164" s="26" t="s">
        <v>483</v>
      </c>
      <c r="F164" s="26">
        <v>95970</v>
      </c>
      <c r="G164" s="27">
        <f>INDEX('0_Pivot &amp; Table 1 &amp; Table 2'!$A$70:$AM$765,MATCH($A164,'0_Pivot &amp; Table 1 &amp; Table 2'!$B$70:$B$765,0),MATCH(HHIdata_corr!G$1,'0_Pivot &amp; Table 1 &amp; Table 2'!$A$66:$AM$66,0))</f>
        <v>6543</v>
      </c>
      <c r="H164" s="27">
        <f>INDEX('0_Pivot &amp; Table 1 &amp; Table 2'!$A$70:$AM$765,MATCH($A164,'0_Pivot &amp; Table 1 &amp; Table 2'!$B$70:$B$765,0),MATCH(HHIdata_corr!H$1,'0_Pivot &amp; Table 1 &amp; Table 2'!$A$66:$AM$66,0))</f>
        <v>7353</v>
      </c>
      <c r="I164" s="27">
        <f>INDEX('0_Pivot &amp; Table 1 &amp; Table 2'!$A$70:$AM$765,MATCH($A164,'0_Pivot &amp; Table 1 &amp; Table 2'!$B$70:$B$765,0),MATCH(HHIdata_corr!I$1,'0_Pivot &amp; Table 1 &amp; Table 2'!$A$66:$AM$66,0))</f>
        <v>7188</v>
      </c>
      <c r="J164" s="27">
        <f>INDEX('0_Pivot &amp; Table 1 &amp; Table 2'!$A$70:$AM$765,MATCH($A164,'0_Pivot &amp; Table 1 &amp; Table 2'!$B$70:$B$765,0),MATCH(HHIdata_corr!J$1,'0_Pivot &amp; Table 1 &amp; Table 2'!$A$66:$AM$66,0))</f>
        <v>7745</v>
      </c>
      <c r="K164" s="27">
        <f>INDEX('0_Pivot &amp; Table 1 &amp; Table 2'!$A$70:$AM$765,MATCH($A164,'0_Pivot &amp; Table 1 &amp; Table 2'!$B$70:$B$765,0),MATCH(HHIdata_corr!K$1,'0_Pivot &amp; Table 1 &amp; Table 2'!$A$66:$AM$66,0))</f>
        <v>7530</v>
      </c>
      <c r="L164" s="27">
        <f>INDEX('0_Pivot &amp; Table 1 &amp; Table 2'!$A$70:$AM$765,MATCH($A164,'0_Pivot &amp; Table 1 &amp; Table 2'!$B$70:$B$765,0),MATCH(HHIdata_corr!L$1,'0_Pivot &amp; Table 1 &amp; Table 2'!$A$66:$AM$66,0))</f>
        <v>7812</v>
      </c>
      <c r="M164" s="27">
        <f>INDEX('0_Pivot &amp; Table 1 &amp; Table 2'!$A$70:$AM$765,MATCH($A164,'0_Pivot &amp; Table 1 &amp; Table 2'!$B$70:$B$765,0),MATCH(HHIdata_corr!M$1,'0_Pivot &amp; Table 1 &amp; Table 2'!$A$66:$AM$66,0))</f>
        <v>8039</v>
      </c>
      <c r="N164" s="27">
        <f>INDEX('0_Pivot &amp; Table 1 &amp; Table 2'!$A$70:$AM$765,MATCH($A164,'0_Pivot &amp; Table 1 &amp; Table 2'!$B$70:$B$765,0),MATCH(HHIdata_corr!N$1,'0_Pivot &amp; Table 1 &amp; Table 2'!$A$66:$AM$66,0))</f>
        <v>7624</v>
      </c>
      <c r="O164" s="28">
        <v>7751.4</v>
      </c>
      <c r="P164" s="29" t="s">
        <v>481</v>
      </c>
      <c r="Q164" s="32" t="s">
        <v>2585</v>
      </c>
      <c r="R164" s="2">
        <f t="shared" si="10"/>
        <v>7207.25</v>
      </c>
      <c r="S164" s="2">
        <f t="shared" si="11"/>
        <v>7454</v>
      </c>
      <c r="T164" s="2" t="str">
        <f t="shared" si="12"/>
        <v/>
      </c>
      <c r="U164" s="2">
        <f>MATCH($Q164,'6.Indic_Percep'!$B$10:$B$141,0)</f>
        <v>55</v>
      </c>
      <c r="V164" s="2">
        <f>MATCH($P164,'5.Indic_LM'!$A$10:$A$732,0)</f>
        <v>160</v>
      </c>
      <c r="W164" s="2">
        <f>IF(COUNT(INDEX('6.Indic_Percep'!$A$10:$AE$141,HHIdata_corr!$U164,MATCH(HHIdata_corr!W$3,'6.Indic_Percep'!$A$10:$AE$10,0)))=1,INDEX('6.Indic_Percep'!$A$10:$AE$141,HHIdata_corr!$U164,MATCH(HHIdata_corr!W$3,'6.Indic_Percep'!$A$10:$AE$10,0)),"")</f>
        <v>0.28481675392670158</v>
      </c>
      <c r="X164" s="2">
        <f>IF(COUNT(INDEX('6.Indic_Percep'!$A$10:$AE$141,HHIdata_corr!$U164,MATCH(HHIdata_corr!X$3,'6.Indic_Percep'!$A$10:$AE$10,0)))=1,INDEX('6.Indic_Percep'!$A$10:$AE$141,HHIdata_corr!$U164,MATCH(HHIdata_corr!X$3,'6.Indic_Percep'!$A$10:$AE$10,0)),"")</f>
        <v>0.55107526881720437</v>
      </c>
      <c r="Y164" s="2">
        <f>IF(COUNT(INDEX('6.Indic_Percep'!$A$10:$AE$141,HHIdata_corr!$U164,MATCH(HHIdata_corr!Y$3,'6.Indic_Percep'!$A$10:$AE$10,0)))=1,INDEX('6.Indic_Percep'!$A$10:$AE$141,HHIdata_corr!$U164,MATCH(HHIdata_corr!Y$3,'6.Indic_Percep'!$A$10:$AE$10,0)),"")</f>
        <v>5.1308900523560214E-2</v>
      </c>
      <c r="Z164" s="2">
        <f>IF(COUNT(INDEX('6.Indic_Percep'!$A$10:$AH$141,HHIdata_corr!$U164,MATCH(HHIdata_corr!Z$3,'6.Indic_Percep'!$A$10:$AH$10,0)))=1,INDEX('6.Indic_Percep'!$A$10:$AH$141,HHIdata_corr!$U164,MATCH(HHIdata_corr!Z$3,'6.Indic_Percep'!$A$10:$AH$10,0)),"")</f>
        <v>0.11559139784946237</v>
      </c>
      <c r="AA164" s="2">
        <f>IF(COUNT(INDEX('6.Indic_Percep'!$A$10:$AH$141,HHIdata_corr!$U164,MATCH(HHIdata_corr!AA$3,'6.Indic_Percep'!$A$10:$AH$10,0)))=1,INDEX('6.Indic_Percep'!$A$10:$AH$141,HHIdata_corr!$U164,MATCH(HHIdata_corr!AA$3,'6.Indic_Percep'!$A$10:$AH$10,0)),"")</f>
        <v>0.25069808027923213</v>
      </c>
      <c r="AC164" s="30" t="str">
        <f>IF(COUNT(INDEX('5.Indic_LM'!$A$8:$AL$732,HHIdata_corr!$V164,MATCH(HHIdata_corr!AC$3,'5.Indic_LM'!$A$8:$AL$8,0)))=1,INDEX('5.Indic_LM'!$A$8:$AL$732,HHIdata_corr!$V164,MATCH(HHIdata_corr!AC$3,'5.Indic_LM'!$A$8:$AL$8,0))/100,"")</f>
        <v/>
      </c>
      <c r="AD164" s="30" t="str">
        <f>IF(COUNT(INDEX('5.Indic_LM'!$A$8:$AL$732,HHIdata_corr!$V164,MATCH(HHIdata_corr!AD$3,'5.Indic_LM'!$A$8:$AL$8,0)))=1,INDEX('5.Indic_LM'!$A$8:$AL$732,HHIdata_corr!$V164,MATCH(HHIdata_corr!AD$3,'5.Indic_LM'!$A$8:$AL$8,0))/100,"")</f>
        <v/>
      </c>
      <c r="AE164" s="2">
        <f t="shared" si="13"/>
        <v>0</v>
      </c>
      <c r="AF164" s="2">
        <f t="shared" si="14"/>
        <v>0</v>
      </c>
    </row>
    <row r="165" spans="1:32" x14ac:dyDescent="0.2">
      <c r="A165" s="25" t="s">
        <v>484</v>
      </c>
      <c r="B165" s="26" t="s">
        <v>485</v>
      </c>
      <c r="C165" s="26" t="s">
        <v>473</v>
      </c>
      <c r="D165" s="26">
        <v>195120</v>
      </c>
      <c r="E165" s="26" t="s">
        <v>486</v>
      </c>
      <c r="F165" s="26">
        <v>80756</v>
      </c>
      <c r="G165" s="27">
        <f>INDEX('0_Pivot &amp; Table 1 &amp; Table 2'!$A$70:$AM$765,MATCH($A165,'0_Pivot &amp; Table 1 &amp; Table 2'!$B$70:$B$765,0),MATCH(HHIdata_corr!G$1,'0_Pivot &amp; Table 1 &amp; Table 2'!$A$66:$AM$66,0))</f>
        <v>6887</v>
      </c>
      <c r="H165" s="27">
        <f>INDEX('0_Pivot &amp; Table 1 &amp; Table 2'!$A$70:$AM$765,MATCH($A165,'0_Pivot &amp; Table 1 &amp; Table 2'!$B$70:$B$765,0),MATCH(HHIdata_corr!H$1,'0_Pivot &amp; Table 1 &amp; Table 2'!$A$66:$AM$66,0))</f>
        <v>6921</v>
      </c>
      <c r="I165" s="27">
        <f>INDEX('0_Pivot &amp; Table 1 &amp; Table 2'!$A$70:$AM$765,MATCH($A165,'0_Pivot &amp; Table 1 &amp; Table 2'!$B$70:$B$765,0),MATCH(HHIdata_corr!I$1,'0_Pivot &amp; Table 1 &amp; Table 2'!$A$66:$AM$66,0))</f>
        <v>6672</v>
      </c>
      <c r="J165" s="27">
        <f>INDEX('0_Pivot &amp; Table 1 &amp; Table 2'!$A$70:$AM$765,MATCH($A165,'0_Pivot &amp; Table 1 &amp; Table 2'!$B$70:$B$765,0),MATCH(HHIdata_corr!J$1,'0_Pivot &amp; Table 1 &amp; Table 2'!$A$66:$AM$66,0))</f>
        <v>6621</v>
      </c>
      <c r="K165" s="27">
        <f>INDEX('0_Pivot &amp; Table 1 &amp; Table 2'!$A$70:$AM$765,MATCH($A165,'0_Pivot &amp; Table 1 &amp; Table 2'!$B$70:$B$765,0),MATCH(HHIdata_corr!K$1,'0_Pivot &amp; Table 1 &amp; Table 2'!$A$66:$AM$66,0))</f>
        <v>6432</v>
      </c>
      <c r="L165" s="27">
        <f>INDEX('0_Pivot &amp; Table 1 &amp; Table 2'!$A$70:$AM$765,MATCH($A165,'0_Pivot &amp; Table 1 &amp; Table 2'!$B$70:$B$765,0),MATCH(HHIdata_corr!L$1,'0_Pivot &amp; Table 1 &amp; Table 2'!$A$66:$AM$66,0))</f>
        <v>7470</v>
      </c>
      <c r="M165" s="27">
        <f>INDEX('0_Pivot &amp; Table 1 &amp; Table 2'!$A$70:$AM$765,MATCH($A165,'0_Pivot &amp; Table 1 &amp; Table 2'!$B$70:$B$765,0),MATCH(HHIdata_corr!M$1,'0_Pivot &amp; Table 1 &amp; Table 2'!$A$66:$AM$66,0))</f>
        <v>6693</v>
      </c>
      <c r="N165" s="27">
        <f>INDEX('0_Pivot &amp; Table 1 &amp; Table 2'!$A$70:$AM$765,MATCH($A165,'0_Pivot &amp; Table 1 &amp; Table 2'!$B$70:$B$765,0),MATCH(HHIdata_corr!N$1,'0_Pivot &amp; Table 1 &amp; Table 2'!$A$66:$AM$66,0))</f>
        <v>6350</v>
      </c>
      <c r="O165" s="28">
        <v>6756.2</v>
      </c>
      <c r="P165" s="29" t="s">
        <v>484</v>
      </c>
      <c r="Q165" s="29" t="s">
        <v>485</v>
      </c>
      <c r="R165" s="2">
        <f t="shared" si="10"/>
        <v>6775.25</v>
      </c>
      <c r="S165" s="2">
        <f t="shared" si="11"/>
        <v>6661.5</v>
      </c>
      <c r="T165" s="2" t="str">
        <f t="shared" si="12"/>
        <v/>
      </c>
      <c r="U165" s="2" t="e">
        <f>MATCH($Q165,'6.Indic_Percep'!$B$10:$B$141,0)</f>
        <v>#N/A</v>
      </c>
      <c r="V165" s="2">
        <f>MATCH($P165,'5.Indic_LM'!$A$10:$A$732,0)</f>
        <v>161</v>
      </c>
      <c r="W165" s="2" t="str">
        <f>IF(COUNT(INDEX('6.Indic_Percep'!$A$10:$AE$141,HHIdata_corr!$U165,MATCH(HHIdata_corr!W$3,'6.Indic_Percep'!$A$10:$AE$10,0)))=1,INDEX('6.Indic_Percep'!$A$10:$AE$141,HHIdata_corr!$U165,MATCH(HHIdata_corr!W$3,'6.Indic_Percep'!$A$10:$AE$10,0)),"")</f>
        <v/>
      </c>
      <c r="X165" s="2" t="str">
        <f>IF(COUNT(INDEX('6.Indic_Percep'!$A$10:$AE$141,HHIdata_corr!$U165,MATCH(HHIdata_corr!X$3,'6.Indic_Percep'!$A$10:$AE$10,0)))=1,INDEX('6.Indic_Percep'!$A$10:$AE$141,HHIdata_corr!$U165,MATCH(HHIdata_corr!X$3,'6.Indic_Percep'!$A$10:$AE$10,0)),"")</f>
        <v/>
      </c>
      <c r="Y165" s="2" t="str">
        <f>IF(COUNT(INDEX('6.Indic_Percep'!$A$10:$AE$141,HHIdata_corr!$U165,MATCH(HHIdata_corr!Y$3,'6.Indic_Percep'!$A$10:$AE$10,0)))=1,INDEX('6.Indic_Percep'!$A$10:$AE$141,HHIdata_corr!$U165,MATCH(HHIdata_corr!Y$3,'6.Indic_Percep'!$A$10:$AE$10,0)),"")</f>
        <v/>
      </c>
      <c r="Z165" s="2" t="str">
        <f>IF(COUNT(INDEX('6.Indic_Percep'!$A$10:$AH$141,HHIdata_corr!$U165,MATCH(HHIdata_corr!Z$3,'6.Indic_Percep'!$A$10:$AH$10,0)))=1,INDEX('6.Indic_Percep'!$A$10:$AH$141,HHIdata_corr!$U165,MATCH(HHIdata_corr!Z$3,'6.Indic_Percep'!$A$10:$AH$10,0)),"")</f>
        <v/>
      </c>
      <c r="AA165" s="2" t="str">
        <f>IF(COUNT(INDEX('6.Indic_Percep'!$A$10:$AH$141,HHIdata_corr!$U165,MATCH(HHIdata_corr!AA$3,'6.Indic_Percep'!$A$10:$AH$10,0)))=1,INDEX('6.Indic_Percep'!$A$10:$AH$141,HHIdata_corr!$U165,MATCH(HHIdata_corr!AA$3,'6.Indic_Percep'!$A$10:$AH$10,0)),"")</f>
        <v/>
      </c>
      <c r="AC165" s="30" t="str">
        <f>IF(COUNT(INDEX('5.Indic_LM'!$A$8:$AL$732,HHIdata_corr!$V165,MATCH(HHIdata_corr!AC$3,'5.Indic_LM'!$A$8:$AL$8,0)))=1,INDEX('5.Indic_LM'!$A$8:$AL$732,HHIdata_corr!$V165,MATCH(HHIdata_corr!AC$3,'5.Indic_LM'!$A$8:$AL$8,0))/100,"")</f>
        <v/>
      </c>
      <c r="AD165" s="30" t="str">
        <f>IF(COUNT(INDEX('5.Indic_LM'!$A$8:$AL$732,HHIdata_corr!$V165,MATCH(HHIdata_corr!AD$3,'5.Indic_LM'!$A$8:$AL$8,0)))=1,INDEX('5.Indic_LM'!$A$8:$AL$732,HHIdata_corr!$V165,MATCH(HHIdata_corr!AD$3,'5.Indic_LM'!$A$8:$AL$8,0))/100,"")</f>
        <v/>
      </c>
      <c r="AE165" s="2">
        <f t="shared" si="13"/>
        <v>0</v>
      </c>
      <c r="AF165" s="2">
        <f t="shared" si="14"/>
        <v>0</v>
      </c>
    </row>
    <row r="166" spans="1:32" x14ac:dyDescent="0.2">
      <c r="A166" s="25" t="s">
        <v>487</v>
      </c>
      <c r="B166" s="26" t="s">
        <v>488</v>
      </c>
      <c r="C166" s="26" t="s">
        <v>473</v>
      </c>
      <c r="D166" s="26">
        <v>137630</v>
      </c>
      <c r="E166" s="26" t="s">
        <v>489</v>
      </c>
      <c r="F166" s="26">
        <v>54727</v>
      </c>
      <c r="G166" s="27">
        <f>INDEX('0_Pivot &amp; Table 1 &amp; Table 2'!$A$70:$AM$765,MATCH($A166,'0_Pivot &amp; Table 1 &amp; Table 2'!$B$70:$B$765,0),MATCH(HHIdata_corr!G$1,'0_Pivot &amp; Table 1 &amp; Table 2'!$A$66:$AM$66,0))</f>
        <v>8457</v>
      </c>
      <c r="H166" s="27">
        <f>INDEX('0_Pivot &amp; Table 1 &amp; Table 2'!$A$70:$AM$765,MATCH($A166,'0_Pivot &amp; Table 1 &amp; Table 2'!$B$70:$B$765,0),MATCH(HHIdata_corr!H$1,'0_Pivot &amp; Table 1 &amp; Table 2'!$A$66:$AM$66,0))</f>
        <v>9071</v>
      </c>
      <c r="I166" s="27">
        <f>INDEX('0_Pivot &amp; Table 1 &amp; Table 2'!$A$70:$AM$765,MATCH($A166,'0_Pivot &amp; Table 1 &amp; Table 2'!$B$70:$B$765,0),MATCH(HHIdata_corr!I$1,'0_Pivot &amp; Table 1 &amp; Table 2'!$A$66:$AM$66,0))</f>
        <v>7500</v>
      </c>
      <c r="J166" s="27">
        <f>INDEX('0_Pivot &amp; Table 1 &amp; Table 2'!$A$70:$AM$765,MATCH($A166,'0_Pivot &amp; Table 1 &amp; Table 2'!$B$70:$B$765,0),MATCH(HHIdata_corr!J$1,'0_Pivot &amp; Table 1 &amp; Table 2'!$A$66:$AM$66,0))</f>
        <v>8137</v>
      </c>
      <c r="K166" s="27">
        <f>INDEX('0_Pivot &amp; Table 1 &amp; Table 2'!$A$70:$AM$765,MATCH($A166,'0_Pivot &amp; Table 1 &amp; Table 2'!$B$70:$B$765,0),MATCH(HHIdata_corr!K$1,'0_Pivot &amp; Table 1 &amp; Table 2'!$A$66:$AM$66,0))</f>
        <v>9080</v>
      </c>
      <c r="L166" s="27">
        <f>INDEX('0_Pivot &amp; Table 1 &amp; Table 2'!$A$70:$AM$765,MATCH($A166,'0_Pivot &amp; Table 1 &amp; Table 2'!$B$70:$B$765,0),MATCH(HHIdata_corr!L$1,'0_Pivot &amp; Table 1 &amp; Table 2'!$A$66:$AM$66,0))</f>
        <v>8611</v>
      </c>
      <c r="M166" s="27">
        <f>INDEX('0_Pivot &amp; Table 1 &amp; Table 2'!$A$70:$AM$765,MATCH($A166,'0_Pivot &amp; Table 1 &amp; Table 2'!$B$70:$B$765,0),MATCH(HHIdata_corr!M$1,'0_Pivot &amp; Table 1 &amp; Table 2'!$A$66:$AM$66,0))</f>
        <v>9500</v>
      </c>
      <c r="N166" s="27">
        <f>INDEX('0_Pivot &amp; Table 1 &amp; Table 2'!$A$70:$AM$765,MATCH($A166,'0_Pivot &amp; Table 1 &amp; Table 2'!$B$70:$B$765,0),MATCH(HHIdata_corr!N$1,'0_Pivot &amp; Table 1 &amp; Table 2'!$A$66:$AM$66,0))</f>
        <v>8778</v>
      </c>
      <c r="O166" s="28">
        <v>8850.5555555555602</v>
      </c>
      <c r="P166" s="29" t="s">
        <v>487</v>
      </c>
      <c r="Q166" s="29" t="s">
        <v>488</v>
      </c>
      <c r="R166" s="2">
        <f t="shared" si="10"/>
        <v>8291.25</v>
      </c>
      <c r="S166" s="2">
        <f t="shared" si="11"/>
        <v>8447</v>
      </c>
      <c r="T166" s="2">
        <f t="shared" si="12"/>
        <v>1</v>
      </c>
      <c r="U166" s="2" t="e">
        <f>MATCH($Q166,'6.Indic_Percep'!$B$10:$B$141,0)</f>
        <v>#N/A</v>
      </c>
      <c r="V166" s="2">
        <f>MATCH($P166,'5.Indic_LM'!$A$10:$A$732,0)</f>
        <v>162</v>
      </c>
      <c r="W166" s="2" t="str">
        <f>IF(COUNT(INDEX('6.Indic_Percep'!$A$10:$AE$141,HHIdata_corr!$U166,MATCH(HHIdata_corr!W$3,'6.Indic_Percep'!$A$10:$AE$10,0)))=1,INDEX('6.Indic_Percep'!$A$10:$AE$141,HHIdata_corr!$U166,MATCH(HHIdata_corr!W$3,'6.Indic_Percep'!$A$10:$AE$10,0)),"")</f>
        <v/>
      </c>
      <c r="X166" s="2" t="str">
        <f>IF(COUNT(INDEX('6.Indic_Percep'!$A$10:$AE$141,HHIdata_corr!$U166,MATCH(HHIdata_corr!X$3,'6.Indic_Percep'!$A$10:$AE$10,0)))=1,INDEX('6.Indic_Percep'!$A$10:$AE$141,HHIdata_corr!$U166,MATCH(HHIdata_corr!X$3,'6.Indic_Percep'!$A$10:$AE$10,0)),"")</f>
        <v/>
      </c>
      <c r="Y166" s="2" t="str">
        <f>IF(COUNT(INDEX('6.Indic_Percep'!$A$10:$AE$141,HHIdata_corr!$U166,MATCH(HHIdata_corr!Y$3,'6.Indic_Percep'!$A$10:$AE$10,0)))=1,INDEX('6.Indic_Percep'!$A$10:$AE$141,HHIdata_corr!$U166,MATCH(HHIdata_corr!Y$3,'6.Indic_Percep'!$A$10:$AE$10,0)),"")</f>
        <v/>
      </c>
      <c r="Z166" s="2" t="str">
        <f>IF(COUNT(INDEX('6.Indic_Percep'!$A$10:$AH$141,HHIdata_corr!$U166,MATCH(HHIdata_corr!Z$3,'6.Indic_Percep'!$A$10:$AH$10,0)))=1,INDEX('6.Indic_Percep'!$A$10:$AH$141,HHIdata_corr!$U166,MATCH(HHIdata_corr!Z$3,'6.Indic_Percep'!$A$10:$AH$10,0)),"")</f>
        <v/>
      </c>
      <c r="AA166" s="2" t="str">
        <f>IF(COUNT(INDEX('6.Indic_Percep'!$A$10:$AH$141,HHIdata_corr!$U166,MATCH(HHIdata_corr!AA$3,'6.Indic_Percep'!$A$10:$AH$10,0)))=1,INDEX('6.Indic_Percep'!$A$10:$AH$141,HHIdata_corr!$U166,MATCH(HHIdata_corr!AA$3,'6.Indic_Percep'!$A$10:$AH$10,0)),"")</f>
        <v/>
      </c>
      <c r="AC166" s="30" t="str">
        <f>IF(COUNT(INDEX('5.Indic_LM'!$A$8:$AL$732,HHIdata_corr!$V166,MATCH(HHIdata_corr!AC$3,'5.Indic_LM'!$A$8:$AL$8,0)))=1,INDEX('5.Indic_LM'!$A$8:$AL$732,HHIdata_corr!$V166,MATCH(HHIdata_corr!AC$3,'5.Indic_LM'!$A$8:$AL$8,0))/100,"")</f>
        <v/>
      </c>
      <c r="AD166" s="30" t="str">
        <f>IF(COUNT(INDEX('5.Indic_LM'!$A$8:$AL$732,HHIdata_corr!$V166,MATCH(HHIdata_corr!AD$3,'5.Indic_LM'!$A$8:$AL$8,0)))=1,INDEX('5.Indic_LM'!$A$8:$AL$732,HHIdata_corr!$V166,MATCH(HHIdata_corr!AD$3,'5.Indic_LM'!$A$8:$AL$8,0))/100,"")</f>
        <v/>
      </c>
      <c r="AE166" s="2">
        <f t="shared" si="13"/>
        <v>0</v>
      </c>
      <c r="AF166" s="2">
        <f t="shared" si="14"/>
        <v>0</v>
      </c>
    </row>
    <row r="167" spans="1:32" x14ac:dyDescent="0.2">
      <c r="A167" s="25" t="s">
        <v>490</v>
      </c>
      <c r="B167" s="26" t="s">
        <v>491</v>
      </c>
      <c r="C167" s="26" t="s">
        <v>473</v>
      </c>
      <c r="D167" s="26">
        <v>132979</v>
      </c>
      <c r="E167" s="26" t="s">
        <v>492</v>
      </c>
      <c r="F167" s="26">
        <v>54899</v>
      </c>
      <c r="G167" s="27">
        <f>INDEX('0_Pivot &amp; Table 1 &amp; Table 2'!$A$70:$AM$765,MATCH($A167,'0_Pivot &amp; Table 1 &amp; Table 2'!$B$70:$B$765,0),MATCH(HHIdata_corr!G$1,'0_Pivot &amp; Table 1 &amp; Table 2'!$A$66:$AM$66,0))</f>
        <v>6417</v>
      </c>
      <c r="H167" s="27">
        <f>INDEX('0_Pivot &amp; Table 1 &amp; Table 2'!$A$70:$AM$765,MATCH($A167,'0_Pivot &amp; Table 1 &amp; Table 2'!$B$70:$B$765,0),MATCH(HHIdata_corr!H$1,'0_Pivot &amp; Table 1 &amp; Table 2'!$A$66:$AM$66,0))</f>
        <v>6501</v>
      </c>
      <c r="I167" s="27">
        <f>INDEX('0_Pivot &amp; Table 1 &amp; Table 2'!$A$70:$AM$765,MATCH($A167,'0_Pivot &amp; Table 1 &amp; Table 2'!$B$70:$B$765,0),MATCH(HHIdata_corr!I$1,'0_Pivot &amp; Table 1 &amp; Table 2'!$A$66:$AM$66,0))</f>
        <v>7205</v>
      </c>
      <c r="J167" s="27">
        <f>INDEX('0_Pivot &amp; Table 1 &amp; Table 2'!$A$70:$AM$765,MATCH($A167,'0_Pivot &amp; Table 1 &amp; Table 2'!$B$70:$B$765,0),MATCH(HHIdata_corr!J$1,'0_Pivot &amp; Table 1 &amp; Table 2'!$A$66:$AM$66,0))</f>
        <v>7581</v>
      </c>
      <c r="K167" s="27">
        <f>INDEX('0_Pivot &amp; Table 1 &amp; Table 2'!$A$70:$AM$765,MATCH($A167,'0_Pivot &amp; Table 1 &amp; Table 2'!$B$70:$B$765,0),MATCH(HHIdata_corr!K$1,'0_Pivot &amp; Table 1 &amp; Table 2'!$A$66:$AM$66,0))</f>
        <v>6821</v>
      </c>
      <c r="L167" s="27">
        <f>INDEX('0_Pivot &amp; Table 1 &amp; Table 2'!$A$70:$AM$765,MATCH($A167,'0_Pivot &amp; Table 1 &amp; Table 2'!$B$70:$B$765,0),MATCH(HHIdata_corr!L$1,'0_Pivot &amp; Table 1 &amp; Table 2'!$A$66:$AM$66,0))</f>
        <v>8142</v>
      </c>
      <c r="M167" s="27">
        <f>INDEX('0_Pivot &amp; Table 1 &amp; Table 2'!$A$70:$AM$765,MATCH($A167,'0_Pivot &amp; Table 1 &amp; Table 2'!$B$70:$B$765,0),MATCH(HHIdata_corr!M$1,'0_Pivot &amp; Table 1 &amp; Table 2'!$A$66:$AM$66,0))</f>
        <v>8135</v>
      </c>
      <c r="N167" s="27">
        <f>INDEX('0_Pivot &amp; Table 1 &amp; Table 2'!$A$70:$AM$765,MATCH($A167,'0_Pivot &amp; Table 1 &amp; Table 2'!$B$70:$B$765,0),MATCH(HHIdata_corr!N$1,'0_Pivot &amp; Table 1 &amp; Table 2'!$A$66:$AM$66,0))</f>
        <v>7924</v>
      </c>
      <c r="O167" s="28">
        <v>7721.4</v>
      </c>
      <c r="P167" s="29" t="s">
        <v>490</v>
      </c>
      <c r="Q167" s="29" t="s">
        <v>491</v>
      </c>
      <c r="R167" s="2">
        <f t="shared" si="10"/>
        <v>6926</v>
      </c>
      <c r="S167" s="2">
        <f t="shared" si="11"/>
        <v>7027</v>
      </c>
      <c r="T167" s="2" t="str">
        <f t="shared" si="12"/>
        <v/>
      </c>
      <c r="U167" s="2" t="e">
        <f>MATCH($Q167,'6.Indic_Percep'!$B$10:$B$141,0)</f>
        <v>#N/A</v>
      </c>
      <c r="V167" s="2">
        <f>MATCH($P167,'5.Indic_LM'!$A$10:$A$732,0)</f>
        <v>163</v>
      </c>
      <c r="W167" s="2" t="str">
        <f>IF(COUNT(INDEX('6.Indic_Percep'!$A$10:$AE$141,HHIdata_corr!$U167,MATCH(HHIdata_corr!W$3,'6.Indic_Percep'!$A$10:$AE$10,0)))=1,INDEX('6.Indic_Percep'!$A$10:$AE$141,HHIdata_corr!$U167,MATCH(HHIdata_corr!W$3,'6.Indic_Percep'!$A$10:$AE$10,0)),"")</f>
        <v/>
      </c>
      <c r="X167" s="2" t="str">
        <f>IF(COUNT(INDEX('6.Indic_Percep'!$A$10:$AE$141,HHIdata_corr!$U167,MATCH(HHIdata_corr!X$3,'6.Indic_Percep'!$A$10:$AE$10,0)))=1,INDEX('6.Indic_Percep'!$A$10:$AE$141,HHIdata_corr!$U167,MATCH(HHIdata_corr!X$3,'6.Indic_Percep'!$A$10:$AE$10,0)),"")</f>
        <v/>
      </c>
      <c r="Y167" s="2" t="str">
        <f>IF(COUNT(INDEX('6.Indic_Percep'!$A$10:$AE$141,HHIdata_corr!$U167,MATCH(HHIdata_corr!Y$3,'6.Indic_Percep'!$A$10:$AE$10,0)))=1,INDEX('6.Indic_Percep'!$A$10:$AE$141,HHIdata_corr!$U167,MATCH(HHIdata_corr!Y$3,'6.Indic_Percep'!$A$10:$AE$10,0)),"")</f>
        <v/>
      </c>
      <c r="Z167" s="2" t="str">
        <f>IF(COUNT(INDEX('6.Indic_Percep'!$A$10:$AH$141,HHIdata_corr!$U167,MATCH(HHIdata_corr!Z$3,'6.Indic_Percep'!$A$10:$AH$10,0)))=1,INDEX('6.Indic_Percep'!$A$10:$AH$141,HHIdata_corr!$U167,MATCH(HHIdata_corr!Z$3,'6.Indic_Percep'!$A$10:$AH$10,0)),"")</f>
        <v/>
      </c>
      <c r="AA167" s="2" t="str">
        <f>IF(COUNT(INDEX('6.Indic_Percep'!$A$10:$AH$141,HHIdata_corr!$U167,MATCH(HHIdata_corr!AA$3,'6.Indic_Percep'!$A$10:$AH$10,0)))=1,INDEX('6.Indic_Percep'!$A$10:$AH$141,HHIdata_corr!$U167,MATCH(HHIdata_corr!AA$3,'6.Indic_Percep'!$A$10:$AH$10,0)),"")</f>
        <v/>
      </c>
      <c r="AC167" s="30" t="str">
        <f>IF(COUNT(INDEX('5.Indic_LM'!$A$8:$AL$732,HHIdata_corr!$V167,MATCH(HHIdata_corr!AC$3,'5.Indic_LM'!$A$8:$AL$8,0)))=1,INDEX('5.Indic_LM'!$A$8:$AL$732,HHIdata_corr!$V167,MATCH(HHIdata_corr!AC$3,'5.Indic_LM'!$A$8:$AL$8,0))/100,"")</f>
        <v/>
      </c>
      <c r="AD167" s="30" t="str">
        <f>IF(COUNT(INDEX('5.Indic_LM'!$A$8:$AL$732,HHIdata_corr!$V167,MATCH(HHIdata_corr!AD$3,'5.Indic_LM'!$A$8:$AL$8,0)))=1,INDEX('5.Indic_LM'!$A$8:$AL$732,HHIdata_corr!$V167,MATCH(HHIdata_corr!AD$3,'5.Indic_LM'!$A$8:$AL$8,0))/100,"")</f>
        <v/>
      </c>
      <c r="AE167" s="2">
        <f t="shared" si="13"/>
        <v>0</v>
      </c>
      <c r="AF167" s="2">
        <f t="shared" si="14"/>
        <v>0</v>
      </c>
    </row>
    <row r="168" spans="1:32" x14ac:dyDescent="0.2">
      <c r="A168" s="25" t="s">
        <v>493</v>
      </c>
      <c r="B168" s="26" t="s">
        <v>494</v>
      </c>
      <c r="C168" s="26" t="s">
        <v>473</v>
      </c>
      <c r="D168" s="26">
        <v>70501</v>
      </c>
      <c r="E168" s="26" t="s">
        <v>495</v>
      </c>
      <c r="F168" s="26">
        <v>27860</v>
      </c>
      <c r="G168" s="27">
        <f>INDEX('0_Pivot &amp; Table 1 &amp; Table 2'!$A$70:$AM$765,MATCH($A168,'0_Pivot &amp; Table 1 &amp; Table 2'!$B$70:$B$765,0),MATCH(HHIdata_corr!G$1,'0_Pivot &amp; Table 1 &amp; Table 2'!$A$66:$AM$66,0))</f>
        <v>8672</v>
      </c>
      <c r="H168" s="27">
        <f>INDEX('0_Pivot &amp; Table 1 &amp; Table 2'!$A$70:$AM$765,MATCH($A168,'0_Pivot &amp; Table 1 &amp; Table 2'!$B$70:$B$765,0),MATCH(HHIdata_corr!H$1,'0_Pivot &amp; Table 1 &amp; Table 2'!$A$66:$AM$66,0))</f>
        <v>8007</v>
      </c>
      <c r="I168" s="27">
        <f>INDEX('0_Pivot &amp; Table 1 &amp; Table 2'!$A$70:$AM$765,MATCH($A168,'0_Pivot &amp; Table 1 &amp; Table 2'!$B$70:$B$765,0),MATCH(HHIdata_corr!I$1,'0_Pivot &amp; Table 1 &amp; Table 2'!$A$66:$AM$66,0))</f>
        <v>8349</v>
      </c>
      <c r="J168" s="27">
        <f>INDEX('0_Pivot &amp; Table 1 &amp; Table 2'!$A$70:$AM$765,MATCH($A168,'0_Pivot &amp; Table 1 &amp; Table 2'!$B$70:$B$765,0),MATCH(HHIdata_corr!J$1,'0_Pivot &amp; Table 1 &amp; Table 2'!$A$66:$AM$66,0))</f>
        <v>7549</v>
      </c>
      <c r="K168" s="27">
        <f>INDEX('0_Pivot &amp; Table 1 &amp; Table 2'!$A$70:$AM$765,MATCH($A168,'0_Pivot &amp; Table 1 &amp; Table 2'!$B$70:$B$765,0),MATCH(HHIdata_corr!K$1,'0_Pivot &amp; Table 1 &amp; Table 2'!$A$66:$AM$66,0))</f>
        <v>6914</v>
      </c>
      <c r="L168" s="27">
        <f>INDEX('0_Pivot &amp; Table 1 &amp; Table 2'!$A$70:$AM$765,MATCH($A168,'0_Pivot &amp; Table 1 &amp; Table 2'!$B$70:$B$765,0),MATCH(HHIdata_corr!L$1,'0_Pivot &amp; Table 1 &amp; Table 2'!$A$66:$AM$66,0))</f>
        <v>9565</v>
      </c>
      <c r="M168" s="27">
        <f>INDEX('0_Pivot &amp; Table 1 &amp; Table 2'!$A$70:$AM$765,MATCH($A168,'0_Pivot &amp; Table 1 &amp; Table 2'!$B$70:$B$765,0),MATCH(HHIdata_corr!M$1,'0_Pivot &amp; Table 1 &amp; Table 2'!$A$66:$AM$66,0))</f>
        <v>9444</v>
      </c>
      <c r="N168" s="27">
        <f>INDEX('0_Pivot &amp; Table 1 &amp; Table 2'!$A$70:$AM$765,MATCH($A168,'0_Pivot &amp; Table 1 &amp; Table 2'!$B$70:$B$765,0),MATCH(HHIdata_corr!N$1,'0_Pivot &amp; Table 1 &amp; Table 2'!$A$66:$AM$66,0))</f>
        <v>8812</v>
      </c>
      <c r="O168" s="28">
        <v>8576.8888888888905</v>
      </c>
      <c r="P168" s="29" t="s">
        <v>493</v>
      </c>
      <c r="Q168" s="29" t="s">
        <v>494</v>
      </c>
      <c r="R168" s="2">
        <f t="shared" si="10"/>
        <v>8144.25</v>
      </c>
      <c r="S168" s="2">
        <f t="shared" si="11"/>
        <v>7704.75</v>
      </c>
      <c r="T168" s="2">
        <f t="shared" si="12"/>
        <v>1</v>
      </c>
      <c r="U168" s="2" t="e">
        <f>MATCH($Q168,'6.Indic_Percep'!$B$10:$B$141,0)</f>
        <v>#N/A</v>
      </c>
      <c r="V168" s="2">
        <f>MATCH($P168,'5.Indic_LM'!$A$10:$A$732,0)</f>
        <v>164</v>
      </c>
      <c r="W168" s="2" t="str">
        <f>IF(COUNT(INDEX('6.Indic_Percep'!$A$10:$AE$141,HHIdata_corr!$U168,MATCH(HHIdata_corr!W$3,'6.Indic_Percep'!$A$10:$AE$10,0)))=1,INDEX('6.Indic_Percep'!$A$10:$AE$141,HHIdata_corr!$U168,MATCH(HHIdata_corr!W$3,'6.Indic_Percep'!$A$10:$AE$10,0)),"")</f>
        <v/>
      </c>
      <c r="X168" s="2" t="str">
        <f>IF(COUNT(INDEX('6.Indic_Percep'!$A$10:$AE$141,HHIdata_corr!$U168,MATCH(HHIdata_corr!X$3,'6.Indic_Percep'!$A$10:$AE$10,0)))=1,INDEX('6.Indic_Percep'!$A$10:$AE$141,HHIdata_corr!$U168,MATCH(HHIdata_corr!X$3,'6.Indic_Percep'!$A$10:$AE$10,0)),"")</f>
        <v/>
      </c>
      <c r="Y168" s="2" t="str">
        <f>IF(COUNT(INDEX('6.Indic_Percep'!$A$10:$AE$141,HHIdata_corr!$U168,MATCH(HHIdata_corr!Y$3,'6.Indic_Percep'!$A$10:$AE$10,0)))=1,INDEX('6.Indic_Percep'!$A$10:$AE$141,HHIdata_corr!$U168,MATCH(HHIdata_corr!Y$3,'6.Indic_Percep'!$A$10:$AE$10,0)),"")</f>
        <v/>
      </c>
      <c r="Z168" s="2" t="str">
        <f>IF(COUNT(INDEX('6.Indic_Percep'!$A$10:$AH$141,HHIdata_corr!$U168,MATCH(HHIdata_corr!Z$3,'6.Indic_Percep'!$A$10:$AH$10,0)))=1,INDEX('6.Indic_Percep'!$A$10:$AH$141,HHIdata_corr!$U168,MATCH(HHIdata_corr!Z$3,'6.Indic_Percep'!$A$10:$AH$10,0)),"")</f>
        <v/>
      </c>
      <c r="AA168" s="2" t="str">
        <f>IF(COUNT(INDEX('6.Indic_Percep'!$A$10:$AH$141,HHIdata_corr!$U168,MATCH(HHIdata_corr!AA$3,'6.Indic_Percep'!$A$10:$AH$10,0)))=1,INDEX('6.Indic_Percep'!$A$10:$AH$141,HHIdata_corr!$U168,MATCH(HHIdata_corr!AA$3,'6.Indic_Percep'!$A$10:$AH$10,0)),"")</f>
        <v/>
      </c>
      <c r="AC168" s="30" t="str">
        <f>IF(COUNT(INDEX('5.Indic_LM'!$A$8:$AL$732,HHIdata_corr!$V168,MATCH(HHIdata_corr!AC$3,'5.Indic_LM'!$A$8:$AL$8,0)))=1,INDEX('5.Indic_LM'!$A$8:$AL$732,HHIdata_corr!$V168,MATCH(HHIdata_corr!AC$3,'5.Indic_LM'!$A$8:$AL$8,0))/100,"")</f>
        <v/>
      </c>
      <c r="AD168" s="30" t="str">
        <f>IF(COUNT(INDEX('5.Indic_LM'!$A$8:$AL$732,HHIdata_corr!$V168,MATCH(HHIdata_corr!AD$3,'5.Indic_LM'!$A$8:$AL$8,0)))=1,INDEX('5.Indic_LM'!$A$8:$AL$732,HHIdata_corr!$V168,MATCH(HHIdata_corr!AD$3,'5.Indic_LM'!$A$8:$AL$8,0))/100,"")</f>
        <v/>
      </c>
      <c r="AE168" s="2">
        <f t="shared" si="13"/>
        <v>0</v>
      </c>
      <c r="AF168" s="2">
        <f t="shared" si="14"/>
        <v>0</v>
      </c>
    </row>
    <row r="169" spans="1:32" x14ac:dyDescent="0.2">
      <c r="A169" s="25" t="s">
        <v>496</v>
      </c>
      <c r="B169" s="26" t="s">
        <v>497</v>
      </c>
      <c r="C169" s="26" t="s">
        <v>473</v>
      </c>
      <c r="D169" s="26">
        <v>69849</v>
      </c>
      <c r="E169" s="26" t="s">
        <v>498</v>
      </c>
      <c r="F169" s="26">
        <v>29509</v>
      </c>
      <c r="G169" s="27">
        <f>INDEX('0_Pivot &amp; Table 1 &amp; Table 2'!$A$70:$AM$765,MATCH($A169,'0_Pivot &amp; Table 1 &amp; Table 2'!$B$70:$B$765,0),MATCH(HHIdata_corr!G$1,'0_Pivot &amp; Table 1 &amp; Table 2'!$A$66:$AM$66,0))</f>
        <v>7199</v>
      </c>
      <c r="H169" s="27">
        <f>INDEX('0_Pivot &amp; Table 1 &amp; Table 2'!$A$70:$AM$765,MATCH($A169,'0_Pivot &amp; Table 1 &amp; Table 2'!$B$70:$B$765,0),MATCH(HHIdata_corr!H$1,'0_Pivot &amp; Table 1 &amp; Table 2'!$A$66:$AM$66,0))</f>
        <v>8565</v>
      </c>
      <c r="I169" s="27">
        <f>INDEX('0_Pivot &amp; Table 1 &amp; Table 2'!$A$70:$AM$765,MATCH($A169,'0_Pivot &amp; Table 1 &amp; Table 2'!$B$70:$B$765,0),MATCH(HHIdata_corr!I$1,'0_Pivot &amp; Table 1 &amp; Table 2'!$A$66:$AM$66,0))</f>
        <v>8107</v>
      </c>
      <c r="J169" s="27">
        <f>INDEX('0_Pivot &amp; Table 1 &amp; Table 2'!$A$70:$AM$765,MATCH($A169,'0_Pivot &amp; Table 1 &amp; Table 2'!$B$70:$B$765,0),MATCH(HHIdata_corr!J$1,'0_Pivot &amp; Table 1 &amp; Table 2'!$A$66:$AM$66,0))</f>
        <v>8428</v>
      </c>
      <c r="K169" s="27">
        <f>INDEX('0_Pivot &amp; Table 1 &amp; Table 2'!$A$70:$AM$765,MATCH($A169,'0_Pivot &amp; Table 1 &amp; Table 2'!$B$70:$B$765,0),MATCH(HHIdata_corr!K$1,'0_Pivot &amp; Table 1 &amp; Table 2'!$A$66:$AM$66,0))</f>
        <v>8090</v>
      </c>
      <c r="L169" s="27">
        <f>INDEX('0_Pivot &amp; Table 1 &amp; Table 2'!$A$70:$AM$765,MATCH($A169,'0_Pivot &amp; Table 1 &amp; Table 2'!$B$70:$B$765,0),MATCH(HHIdata_corr!L$1,'0_Pivot &amp; Table 1 &amp; Table 2'!$A$66:$AM$66,0))</f>
        <v>8785</v>
      </c>
      <c r="M169" s="27">
        <f>INDEX('0_Pivot &amp; Table 1 &amp; Table 2'!$A$70:$AM$765,MATCH($A169,'0_Pivot &amp; Table 1 &amp; Table 2'!$B$70:$B$765,0),MATCH(HHIdata_corr!M$1,'0_Pivot &amp; Table 1 &amp; Table 2'!$A$66:$AM$66,0))</f>
        <v>8091</v>
      </c>
      <c r="N169" s="27">
        <f>INDEX('0_Pivot &amp; Table 1 &amp; Table 2'!$A$70:$AM$765,MATCH($A169,'0_Pivot &amp; Table 1 &amp; Table 2'!$B$70:$B$765,0),MATCH(HHIdata_corr!N$1,'0_Pivot &amp; Table 1 &amp; Table 2'!$A$66:$AM$66,0))</f>
        <v>8764</v>
      </c>
      <c r="O169" s="28">
        <v>8414.5555555555602</v>
      </c>
      <c r="P169" s="29" t="s">
        <v>496</v>
      </c>
      <c r="Q169" s="29" t="s">
        <v>497</v>
      </c>
      <c r="R169" s="2">
        <f t="shared" si="10"/>
        <v>8074.75</v>
      </c>
      <c r="S169" s="2">
        <f t="shared" si="11"/>
        <v>8297.5</v>
      </c>
      <c r="T169" s="2">
        <f t="shared" si="12"/>
        <v>1</v>
      </c>
      <c r="U169" s="2" t="e">
        <f>MATCH($Q169,'6.Indic_Percep'!$B$10:$B$141,0)</f>
        <v>#N/A</v>
      </c>
      <c r="V169" s="2">
        <f>MATCH($P169,'5.Indic_LM'!$A$10:$A$732,0)</f>
        <v>165</v>
      </c>
      <c r="W169" s="2" t="str">
        <f>IF(COUNT(INDEX('6.Indic_Percep'!$A$10:$AE$141,HHIdata_corr!$U169,MATCH(HHIdata_corr!W$3,'6.Indic_Percep'!$A$10:$AE$10,0)))=1,INDEX('6.Indic_Percep'!$A$10:$AE$141,HHIdata_corr!$U169,MATCH(HHIdata_corr!W$3,'6.Indic_Percep'!$A$10:$AE$10,0)),"")</f>
        <v/>
      </c>
      <c r="X169" s="2" t="str">
        <f>IF(COUNT(INDEX('6.Indic_Percep'!$A$10:$AE$141,HHIdata_corr!$U169,MATCH(HHIdata_corr!X$3,'6.Indic_Percep'!$A$10:$AE$10,0)))=1,INDEX('6.Indic_Percep'!$A$10:$AE$141,HHIdata_corr!$U169,MATCH(HHIdata_corr!X$3,'6.Indic_Percep'!$A$10:$AE$10,0)),"")</f>
        <v/>
      </c>
      <c r="Y169" s="2" t="str">
        <f>IF(COUNT(INDEX('6.Indic_Percep'!$A$10:$AE$141,HHIdata_corr!$U169,MATCH(HHIdata_corr!Y$3,'6.Indic_Percep'!$A$10:$AE$10,0)))=1,INDEX('6.Indic_Percep'!$A$10:$AE$141,HHIdata_corr!$U169,MATCH(HHIdata_corr!Y$3,'6.Indic_Percep'!$A$10:$AE$10,0)),"")</f>
        <v/>
      </c>
      <c r="Z169" s="2" t="str">
        <f>IF(COUNT(INDEX('6.Indic_Percep'!$A$10:$AH$141,HHIdata_corr!$U169,MATCH(HHIdata_corr!Z$3,'6.Indic_Percep'!$A$10:$AH$10,0)))=1,INDEX('6.Indic_Percep'!$A$10:$AH$141,HHIdata_corr!$U169,MATCH(HHIdata_corr!Z$3,'6.Indic_Percep'!$A$10:$AH$10,0)),"")</f>
        <v/>
      </c>
      <c r="AA169" s="2" t="str">
        <f>IF(COUNT(INDEX('6.Indic_Percep'!$A$10:$AH$141,HHIdata_corr!$U169,MATCH(HHIdata_corr!AA$3,'6.Indic_Percep'!$A$10:$AH$10,0)))=1,INDEX('6.Indic_Percep'!$A$10:$AH$141,HHIdata_corr!$U169,MATCH(HHIdata_corr!AA$3,'6.Indic_Percep'!$A$10:$AH$10,0)),"")</f>
        <v/>
      </c>
      <c r="AC169" s="30" t="str">
        <f>IF(COUNT(INDEX('5.Indic_LM'!$A$8:$AL$732,HHIdata_corr!$V169,MATCH(HHIdata_corr!AC$3,'5.Indic_LM'!$A$8:$AL$8,0)))=1,INDEX('5.Indic_LM'!$A$8:$AL$732,HHIdata_corr!$V169,MATCH(HHIdata_corr!AC$3,'5.Indic_LM'!$A$8:$AL$8,0))/100,"")</f>
        <v/>
      </c>
      <c r="AD169" s="30" t="str">
        <f>IF(COUNT(INDEX('5.Indic_LM'!$A$8:$AL$732,HHIdata_corr!$V169,MATCH(HHIdata_corr!AD$3,'5.Indic_LM'!$A$8:$AL$8,0)))=1,INDEX('5.Indic_LM'!$A$8:$AL$732,HHIdata_corr!$V169,MATCH(HHIdata_corr!AD$3,'5.Indic_LM'!$A$8:$AL$8,0))/100,"")</f>
        <v/>
      </c>
      <c r="AE169" s="2">
        <f t="shared" si="13"/>
        <v>0</v>
      </c>
      <c r="AF169" s="2">
        <f t="shared" si="14"/>
        <v>0</v>
      </c>
    </row>
    <row r="170" spans="1:32" x14ac:dyDescent="0.2">
      <c r="A170" s="25" t="s">
        <v>499</v>
      </c>
      <c r="B170" s="26" t="s">
        <v>500</v>
      </c>
      <c r="C170" s="26" t="s">
        <v>473</v>
      </c>
      <c r="D170" s="26" t="s">
        <v>63</v>
      </c>
      <c r="E170" s="26" t="s">
        <v>63</v>
      </c>
      <c r="F170" s="26" t="s">
        <v>63</v>
      </c>
      <c r="G170" s="27">
        <f>INDEX('0_Pivot &amp; Table 1 &amp; Table 2'!$A$70:$AM$765,MATCH($A170,'0_Pivot &amp; Table 1 &amp; Table 2'!$B$70:$B$765,0),MATCH(HHIdata_corr!G$1,'0_Pivot &amp; Table 1 &amp; Table 2'!$A$66:$AM$66,0))</f>
        <v>0</v>
      </c>
      <c r="H170" s="27">
        <f>INDEX('0_Pivot &amp; Table 1 &amp; Table 2'!$A$70:$AM$765,MATCH($A170,'0_Pivot &amp; Table 1 &amp; Table 2'!$B$70:$B$765,0),MATCH(HHIdata_corr!H$1,'0_Pivot &amp; Table 1 &amp; Table 2'!$A$66:$AM$66,0))</f>
        <v>8333</v>
      </c>
      <c r="I170" s="27">
        <f>INDEX('0_Pivot &amp; Table 1 &amp; Table 2'!$A$70:$AM$765,MATCH($A170,'0_Pivot &amp; Table 1 &amp; Table 2'!$B$70:$B$765,0),MATCH(HHIdata_corr!I$1,'0_Pivot &amp; Table 1 &amp; Table 2'!$A$66:$AM$66,0))</f>
        <v>9286</v>
      </c>
      <c r="J170" s="27">
        <f>INDEX('0_Pivot &amp; Table 1 &amp; Table 2'!$A$70:$AM$765,MATCH($A170,'0_Pivot &amp; Table 1 &amp; Table 2'!$B$70:$B$765,0),MATCH(HHIdata_corr!J$1,'0_Pivot &amp; Table 1 &amp; Table 2'!$A$66:$AM$66,0))</f>
        <v>0</v>
      </c>
      <c r="K170" s="27">
        <f>INDEX('0_Pivot &amp; Table 1 &amp; Table 2'!$A$70:$AM$765,MATCH($A170,'0_Pivot &amp; Table 1 &amp; Table 2'!$B$70:$B$765,0),MATCH(HHIdata_corr!K$1,'0_Pivot &amp; Table 1 &amp; Table 2'!$A$66:$AM$66,0))</f>
        <v>8704</v>
      </c>
      <c r="L170" s="27">
        <f>INDEX('0_Pivot &amp; Table 1 &amp; Table 2'!$A$70:$AM$765,MATCH($A170,'0_Pivot &amp; Table 1 &amp; Table 2'!$B$70:$B$765,0),MATCH(HHIdata_corr!L$1,'0_Pivot &amp; Table 1 &amp; Table 2'!$A$66:$AM$66,0))</f>
        <v>8333</v>
      </c>
      <c r="M170" s="27">
        <f>INDEX('0_Pivot &amp; Table 1 &amp; Table 2'!$A$70:$AM$765,MATCH($A170,'0_Pivot &amp; Table 1 &amp; Table 2'!$B$70:$B$765,0),MATCH(HHIdata_corr!M$1,'0_Pivot &amp; Table 1 &amp; Table 2'!$A$66:$AM$66,0))</f>
        <v>8200</v>
      </c>
      <c r="N170" s="27">
        <f>INDEX('0_Pivot &amp; Table 1 &amp; Table 2'!$A$70:$AM$765,MATCH($A170,'0_Pivot &amp; Table 1 &amp; Table 2'!$B$70:$B$765,0),MATCH(HHIdata_corr!N$1,'0_Pivot &amp; Table 1 &amp; Table 2'!$A$66:$AM$66,0))</f>
        <v>10000</v>
      </c>
      <c r="O170" s="28">
        <v>9107</v>
      </c>
      <c r="P170" s="29" t="s">
        <v>499</v>
      </c>
      <c r="Q170" s="29" t="s">
        <v>500</v>
      </c>
      <c r="R170" s="2">
        <f t="shared" si="10"/>
        <v>4404.75</v>
      </c>
      <c r="S170" s="2">
        <f t="shared" si="11"/>
        <v>6580.75</v>
      </c>
      <c r="T170" s="2" t="str">
        <f t="shared" si="12"/>
        <v/>
      </c>
      <c r="U170" s="2" t="e">
        <f>MATCH($Q170,'6.Indic_Percep'!$B$10:$B$141,0)</f>
        <v>#N/A</v>
      </c>
      <c r="V170" s="2" t="e">
        <f>MATCH($P170,'5.Indic_LM'!$A$10:$A$732,0)</f>
        <v>#N/A</v>
      </c>
      <c r="W170" s="2" t="str">
        <f>IF(COUNT(INDEX('6.Indic_Percep'!$A$10:$AE$141,HHIdata_corr!$U170,MATCH(HHIdata_corr!W$3,'6.Indic_Percep'!$A$10:$AE$10,0)))=1,INDEX('6.Indic_Percep'!$A$10:$AE$141,HHIdata_corr!$U170,MATCH(HHIdata_corr!W$3,'6.Indic_Percep'!$A$10:$AE$10,0)),"")</f>
        <v/>
      </c>
      <c r="X170" s="2" t="str">
        <f>IF(COUNT(INDEX('6.Indic_Percep'!$A$10:$AE$141,HHIdata_corr!$U170,MATCH(HHIdata_corr!X$3,'6.Indic_Percep'!$A$10:$AE$10,0)))=1,INDEX('6.Indic_Percep'!$A$10:$AE$141,HHIdata_corr!$U170,MATCH(HHIdata_corr!X$3,'6.Indic_Percep'!$A$10:$AE$10,0)),"")</f>
        <v/>
      </c>
      <c r="Y170" s="2" t="str">
        <f>IF(COUNT(INDEX('6.Indic_Percep'!$A$10:$AE$141,HHIdata_corr!$U170,MATCH(HHIdata_corr!Y$3,'6.Indic_Percep'!$A$10:$AE$10,0)))=1,INDEX('6.Indic_Percep'!$A$10:$AE$141,HHIdata_corr!$U170,MATCH(HHIdata_corr!Y$3,'6.Indic_Percep'!$A$10:$AE$10,0)),"")</f>
        <v/>
      </c>
      <c r="Z170" s="2" t="str">
        <f>IF(COUNT(INDEX('6.Indic_Percep'!$A$10:$AH$141,HHIdata_corr!$U170,MATCH(HHIdata_corr!Z$3,'6.Indic_Percep'!$A$10:$AH$10,0)))=1,INDEX('6.Indic_Percep'!$A$10:$AH$141,HHIdata_corr!$U170,MATCH(HHIdata_corr!Z$3,'6.Indic_Percep'!$A$10:$AH$10,0)),"")</f>
        <v/>
      </c>
      <c r="AA170" s="2" t="str">
        <f>IF(COUNT(INDEX('6.Indic_Percep'!$A$10:$AH$141,HHIdata_corr!$U170,MATCH(HHIdata_corr!AA$3,'6.Indic_Percep'!$A$10:$AH$10,0)))=1,INDEX('6.Indic_Percep'!$A$10:$AH$141,HHIdata_corr!$U170,MATCH(HHIdata_corr!AA$3,'6.Indic_Percep'!$A$10:$AH$10,0)),"")</f>
        <v/>
      </c>
      <c r="AC170" s="30" t="str">
        <f>IF(COUNT(INDEX('5.Indic_LM'!$A$8:$AL$732,HHIdata_corr!$V170,MATCH(HHIdata_corr!AC$3,'5.Indic_LM'!$A$8:$AL$8,0)))=1,INDEX('5.Indic_LM'!$A$8:$AL$732,HHIdata_corr!$V170,MATCH(HHIdata_corr!AC$3,'5.Indic_LM'!$A$8:$AL$8,0))/100,"")</f>
        <v/>
      </c>
      <c r="AD170" s="30" t="str">
        <f>IF(COUNT(INDEX('5.Indic_LM'!$A$8:$AL$732,HHIdata_corr!$V170,MATCH(HHIdata_corr!AD$3,'5.Indic_LM'!$A$8:$AL$8,0)))=1,INDEX('5.Indic_LM'!$A$8:$AL$732,HHIdata_corr!$V170,MATCH(HHIdata_corr!AD$3,'5.Indic_LM'!$A$8:$AL$8,0))/100,"")</f>
        <v/>
      </c>
      <c r="AE170" s="2">
        <f t="shared" si="13"/>
        <v>0</v>
      </c>
      <c r="AF170" s="2">
        <f t="shared" si="14"/>
        <v>0</v>
      </c>
    </row>
    <row r="171" spans="1:32" x14ac:dyDescent="0.2">
      <c r="A171" s="25" t="s">
        <v>501</v>
      </c>
      <c r="B171" s="26" t="s">
        <v>502</v>
      </c>
      <c r="C171" s="26" t="s">
        <v>473</v>
      </c>
      <c r="D171" s="26" t="s">
        <v>63</v>
      </c>
      <c r="E171" s="26" t="s">
        <v>63</v>
      </c>
      <c r="F171" s="26" t="s">
        <v>63</v>
      </c>
      <c r="G171" s="27">
        <f>INDEX('0_Pivot &amp; Table 1 &amp; Table 2'!$A$70:$AM$765,MATCH($A171,'0_Pivot &amp; Table 1 &amp; Table 2'!$B$70:$B$765,0),MATCH(HHIdata_corr!G$1,'0_Pivot &amp; Table 1 &amp; Table 2'!$A$66:$AM$66,0))</f>
        <v>8556</v>
      </c>
      <c r="H171" s="27">
        <f>INDEX('0_Pivot &amp; Table 1 &amp; Table 2'!$A$70:$AM$765,MATCH($A171,'0_Pivot &amp; Table 1 &amp; Table 2'!$B$70:$B$765,0),MATCH(HHIdata_corr!H$1,'0_Pivot &amp; Table 1 &amp; Table 2'!$A$66:$AM$66,0))</f>
        <v>8902</v>
      </c>
      <c r="I171" s="27">
        <f>INDEX('0_Pivot &amp; Table 1 &amp; Table 2'!$A$70:$AM$765,MATCH($A171,'0_Pivot &amp; Table 1 &amp; Table 2'!$B$70:$B$765,0),MATCH(HHIdata_corr!I$1,'0_Pivot &amp; Table 1 &amp; Table 2'!$A$66:$AM$66,0))</f>
        <v>8854</v>
      </c>
      <c r="J171" s="27">
        <f>INDEX('0_Pivot &amp; Table 1 &amp; Table 2'!$A$70:$AM$765,MATCH($A171,'0_Pivot &amp; Table 1 &amp; Table 2'!$B$70:$B$765,0),MATCH(HHIdata_corr!J$1,'0_Pivot &amp; Table 1 &amp; Table 2'!$A$66:$AM$66,0))</f>
        <v>8571</v>
      </c>
      <c r="K171" s="27">
        <f>INDEX('0_Pivot &amp; Table 1 &amp; Table 2'!$A$70:$AM$765,MATCH($A171,'0_Pivot &amp; Table 1 &amp; Table 2'!$B$70:$B$765,0),MATCH(HHIdata_corr!K$1,'0_Pivot &amp; Table 1 &amp; Table 2'!$A$66:$AM$66,0))</f>
        <v>9474</v>
      </c>
      <c r="L171" s="27">
        <f>INDEX('0_Pivot &amp; Table 1 &amp; Table 2'!$A$70:$AM$765,MATCH($A171,'0_Pivot &amp; Table 1 &amp; Table 2'!$B$70:$B$765,0),MATCH(HHIdata_corr!L$1,'0_Pivot &amp; Table 1 &amp; Table 2'!$A$66:$AM$66,0))</f>
        <v>0</v>
      </c>
      <c r="M171" s="27">
        <f>INDEX('0_Pivot &amp; Table 1 &amp; Table 2'!$A$70:$AM$765,MATCH($A171,'0_Pivot &amp; Table 1 &amp; Table 2'!$B$70:$B$765,0),MATCH(HHIdata_corr!M$1,'0_Pivot &amp; Table 1 &amp; Table 2'!$A$66:$AM$66,0))</f>
        <v>9739</v>
      </c>
      <c r="N171" s="27">
        <f>INDEX('0_Pivot &amp; Table 1 &amp; Table 2'!$A$70:$AM$765,MATCH($A171,'0_Pivot &amp; Table 1 &amp; Table 2'!$B$70:$B$765,0),MATCH(HHIdata_corr!N$1,'0_Pivot &amp; Table 1 &amp; Table 2'!$A$66:$AM$66,0))</f>
        <v>9000</v>
      </c>
      <c r="O171" s="28">
        <v>9164.2000000000007</v>
      </c>
      <c r="P171" s="29" t="s">
        <v>501</v>
      </c>
      <c r="Q171" s="29" t="s">
        <v>502</v>
      </c>
      <c r="R171" s="2">
        <f t="shared" si="10"/>
        <v>8720.75</v>
      </c>
      <c r="S171" s="2">
        <f t="shared" si="11"/>
        <v>8950.25</v>
      </c>
      <c r="T171" s="2">
        <f t="shared" si="12"/>
        <v>1</v>
      </c>
      <c r="U171" s="2" t="e">
        <f>MATCH($Q171,'6.Indic_Percep'!$B$10:$B$141,0)</f>
        <v>#N/A</v>
      </c>
      <c r="V171" s="2" t="e">
        <f>MATCH($P171,'5.Indic_LM'!$A$10:$A$732,0)</f>
        <v>#N/A</v>
      </c>
      <c r="W171" s="2" t="str">
        <f>IF(COUNT(INDEX('6.Indic_Percep'!$A$10:$AE$141,HHIdata_corr!$U171,MATCH(HHIdata_corr!W$3,'6.Indic_Percep'!$A$10:$AE$10,0)))=1,INDEX('6.Indic_Percep'!$A$10:$AE$141,HHIdata_corr!$U171,MATCH(HHIdata_corr!W$3,'6.Indic_Percep'!$A$10:$AE$10,0)),"")</f>
        <v/>
      </c>
      <c r="X171" s="2" t="str">
        <f>IF(COUNT(INDEX('6.Indic_Percep'!$A$10:$AE$141,HHIdata_corr!$U171,MATCH(HHIdata_corr!X$3,'6.Indic_Percep'!$A$10:$AE$10,0)))=1,INDEX('6.Indic_Percep'!$A$10:$AE$141,HHIdata_corr!$U171,MATCH(HHIdata_corr!X$3,'6.Indic_Percep'!$A$10:$AE$10,0)),"")</f>
        <v/>
      </c>
      <c r="Y171" s="2" t="str">
        <f>IF(COUNT(INDEX('6.Indic_Percep'!$A$10:$AE$141,HHIdata_corr!$U171,MATCH(HHIdata_corr!Y$3,'6.Indic_Percep'!$A$10:$AE$10,0)))=1,INDEX('6.Indic_Percep'!$A$10:$AE$141,HHIdata_corr!$U171,MATCH(HHIdata_corr!Y$3,'6.Indic_Percep'!$A$10:$AE$10,0)),"")</f>
        <v/>
      </c>
      <c r="Z171" s="2" t="str">
        <f>IF(COUNT(INDEX('6.Indic_Percep'!$A$10:$AH$141,HHIdata_corr!$U171,MATCH(HHIdata_corr!Z$3,'6.Indic_Percep'!$A$10:$AH$10,0)))=1,INDEX('6.Indic_Percep'!$A$10:$AH$141,HHIdata_corr!$U171,MATCH(HHIdata_corr!Z$3,'6.Indic_Percep'!$A$10:$AH$10,0)),"")</f>
        <v/>
      </c>
      <c r="AA171" s="2" t="str">
        <f>IF(COUNT(INDEX('6.Indic_Percep'!$A$10:$AH$141,HHIdata_corr!$U171,MATCH(HHIdata_corr!AA$3,'6.Indic_Percep'!$A$10:$AH$10,0)))=1,INDEX('6.Indic_Percep'!$A$10:$AH$141,HHIdata_corr!$U171,MATCH(HHIdata_corr!AA$3,'6.Indic_Percep'!$A$10:$AH$10,0)),"")</f>
        <v/>
      </c>
      <c r="AC171" s="30" t="str">
        <f>IF(COUNT(INDEX('5.Indic_LM'!$A$8:$AL$732,HHIdata_corr!$V171,MATCH(HHIdata_corr!AC$3,'5.Indic_LM'!$A$8:$AL$8,0)))=1,INDEX('5.Indic_LM'!$A$8:$AL$732,HHIdata_corr!$V171,MATCH(HHIdata_corr!AC$3,'5.Indic_LM'!$A$8:$AL$8,0))/100,"")</f>
        <v/>
      </c>
      <c r="AD171" s="30" t="str">
        <f>IF(COUNT(INDEX('5.Indic_LM'!$A$8:$AL$732,HHIdata_corr!$V171,MATCH(HHIdata_corr!AD$3,'5.Indic_LM'!$A$8:$AL$8,0)))=1,INDEX('5.Indic_LM'!$A$8:$AL$732,HHIdata_corr!$V171,MATCH(HHIdata_corr!AD$3,'5.Indic_LM'!$A$8:$AL$8,0))/100,"")</f>
        <v/>
      </c>
      <c r="AE171" s="2">
        <f t="shared" si="13"/>
        <v>0</v>
      </c>
      <c r="AF171" s="2">
        <f t="shared" si="14"/>
        <v>0</v>
      </c>
    </row>
    <row r="172" spans="1:32" x14ac:dyDescent="0.2">
      <c r="A172" s="25" t="s">
        <v>503</v>
      </c>
      <c r="B172" s="26" t="s">
        <v>504</v>
      </c>
      <c r="C172" s="26" t="s">
        <v>473</v>
      </c>
      <c r="D172" s="26" t="s">
        <v>63</v>
      </c>
      <c r="E172" s="26" t="s">
        <v>63</v>
      </c>
      <c r="F172" s="26" t="s">
        <v>63</v>
      </c>
      <c r="G172" s="27">
        <f>INDEX('0_Pivot &amp; Table 1 &amp; Table 2'!$A$70:$AM$765,MATCH($A172,'0_Pivot &amp; Table 1 &amp; Table 2'!$B$70:$B$765,0),MATCH(HHIdata_corr!G$1,'0_Pivot &amp; Table 1 &amp; Table 2'!$A$66:$AM$66,0))</f>
        <v>8230</v>
      </c>
      <c r="H172" s="27">
        <f>INDEX('0_Pivot &amp; Table 1 &amp; Table 2'!$A$70:$AM$765,MATCH($A172,'0_Pivot &amp; Table 1 &amp; Table 2'!$B$70:$B$765,0),MATCH(HHIdata_corr!H$1,'0_Pivot &amp; Table 1 &amp; Table 2'!$A$66:$AM$66,0))</f>
        <v>8429</v>
      </c>
      <c r="I172" s="27">
        <f>INDEX('0_Pivot &amp; Table 1 &amp; Table 2'!$A$70:$AM$765,MATCH($A172,'0_Pivot &amp; Table 1 &amp; Table 2'!$B$70:$B$765,0),MATCH(HHIdata_corr!I$1,'0_Pivot &amp; Table 1 &amp; Table 2'!$A$66:$AM$66,0))</f>
        <v>8659</v>
      </c>
      <c r="J172" s="27">
        <f>INDEX('0_Pivot &amp; Table 1 &amp; Table 2'!$A$70:$AM$765,MATCH($A172,'0_Pivot &amp; Table 1 &amp; Table 2'!$B$70:$B$765,0),MATCH(HHIdata_corr!J$1,'0_Pivot &amp; Table 1 &amp; Table 2'!$A$66:$AM$66,0))</f>
        <v>8646</v>
      </c>
      <c r="K172" s="27">
        <f>INDEX('0_Pivot &amp; Table 1 &amp; Table 2'!$A$70:$AM$765,MATCH($A172,'0_Pivot &amp; Table 1 &amp; Table 2'!$B$70:$B$765,0),MATCH(HHIdata_corr!K$1,'0_Pivot &amp; Table 1 &amp; Table 2'!$A$66:$AM$66,0))</f>
        <v>9444</v>
      </c>
      <c r="L172" s="27">
        <f>INDEX('0_Pivot &amp; Table 1 &amp; Table 2'!$A$70:$AM$765,MATCH($A172,'0_Pivot &amp; Table 1 &amp; Table 2'!$B$70:$B$765,0),MATCH(HHIdata_corr!L$1,'0_Pivot &amp; Table 1 &amp; Table 2'!$A$66:$AM$66,0))</f>
        <v>10000</v>
      </c>
      <c r="M172" s="27">
        <f>INDEX('0_Pivot &amp; Table 1 &amp; Table 2'!$A$70:$AM$765,MATCH($A172,'0_Pivot &amp; Table 1 &amp; Table 2'!$B$70:$B$765,0),MATCH(HHIdata_corr!M$1,'0_Pivot &amp; Table 1 &amp; Table 2'!$A$66:$AM$66,0))</f>
        <v>8750</v>
      </c>
      <c r="N172" s="27">
        <f>INDEX('0_Pivot &amp; Table 1 &amp; Table 2'!$A$70:$AM$765,MATCH($A172,'0_Pivot &amp; Table 1 &amp; Table 2'!$B$70:$B$765,0),MATCH(HHIdata_corr!N$1,'0_Pivot &amp; Table 1 &amp; Table 2'!$A$66:$AM$66,0))</f>
        <v>0</v>
      </c>
      <c r="O172" s="28">
        <v>9229.7000000000007</v>
      </c>
      <c r="P172" s="29" t="s">
        <v>503</v>
      </c>
      <c r="Q172" s="29" t="s">
        <v>504</v>
      </c>
      <c r="R172" s="2">
        <f t="shared" si="10"/>
        <v>8491</v>
      </c>
      <c r="S172" s="2">
        <f t="shared" si="11"/>
        <v>8794.5</v>
      </c>
      <c r="T172" s="2">
        <f t="shared" si="12"/>
        <v>1</v>
      </c>
      <c r="U172" s="2" t="e">
        <f>MATCH($Q172,'6.Indic_Percep'!$B$10:$B$141,0)</f>
        <v>#N/A</v>
      </c>
      <c r="V172" s="2" t="e">
        <f>MATCH($P172,'5.Indic_LM'!$A$10:$A$732,0)</f>
        <v>#N/A</v>
      </c>
      <c r="W172" s="2" t="str">
        <f>IF(COUNT(INDEX('6.Indic_Percep'!$A$10:$AE$141,HHIdata_corr!$U172,MATCH(HHIdata_corr!W$3,'6.Indic_Percep'!$A$10:$AE$10,0)))=1,INDEX('6.Indic_Percep'!$A$10:$AE$141,HHIdata_corr!$U172,MATCH(HHIdata_corr!W$3,'6.Indic_Percep'!$A$10:$AE$10,0)),"")</f>
        <v/>
      </c>
      <c r="X172" s="2" t="str">
        <f>IF(COUNT(INDEX('6.Indic_Percep'!$A$10:$AE$141,HHIdata_corr!$U172,MATCH(HHIdata_corr!X$3,'6.Indic_Percep'!$A$10:$AE$10,0)))=1,INDEX('6.Indic_Percep'!$A$10:$AE$141,HHIdata_corr!$U172,MATCH(HHIdata_corr!X$3,'6.Indic_Percep'!$A$10:$AE$10,0)),"")</f>
        <v/>
      </c>
      <c r="Y172" s="2" t="str">
        <f>IF(COUNT(INDEX('6.Indic_Percep'!$A$10:$AE$141,HHIdata_corr!$U172,MATCH(HHIdata_corr!Y$3,'6.Indic_Percep'!$A$10:$AE$10,0)))=1,INDEX('6.Indic_Percep'!$A$10:$AE$141,HHIdata_corr!$U172,MATCH(HHIdata_corr!Y$3,'6.Indic_Percep'!$A$10:$AE$10,0)),"")</f>
        <v/>
      </c>
      <c r="Z172" s="2" t="str">
        <f>IF(COUNT(INDEX('6.Indic_Percep'!$A$10:$AH$141,HHIdata_corr!$U172,MATCH(HHIdata_corr!Z$3,'6.Indic_Percep'!$A$10:$AH$10,0)))=1,INDEX('6.Indic_Percep'!$A$10:$AH$141,HHIdata_corr!$U172,MATCH(HHIdata_corr!Z$3,'6.Indic_Percep'!$A$10:$AH$10,0)),"")</f>
        <v/>
      </c>
      <c r="AA172" s="2" t="str">
        <f>IF(COUNT(INDEX('6.Indic_Percep'!$A$10:$AH$141,HHIdata_corr!$U172,MATCH(HHIdata_corr!AA$3,'6.Indic_Percep'!$A$10:$AH$10,0)))=1,INDEX('6.Indic_Percep'!$A$10:$AH$141,HHIdata_corr!$U172,MATCH(HHIdata_corr!AA$3,'6.Indic_Percep'!$A$10:$AH$10,0)),"")</f>
        <v/>
      </c>
      <c r="AC172" s="30" t="str">
        <f>IF(COUNT(INDEX('5.Indic_LM'!$A$8:$AL$732,HHIdata_corr!$V172,MATCH(HHIdata_corr!AC$3,'5.Indic_LM'!$A$8:$AL$8,0)))=1,INDEX('5.Indic_LM'!$A$8:$AL$732,HHIdata_corr!$V172,MATCH(HHIdata_corr!AC$3,'5.Indic_LM'!$A$8:$AL$8,0))/100,"")</f>
        <v/>
      </c>
      <c r="AD172" s="30" t="str">
        <f>IF(COUNT(INDEX('5.Indic_LM'!$A$8:$AL$732,HHIdata_corr!$V172,MATCH(HHIdata_corr!AD$3,'5.Indic_LM'!$A$8:$AL$8,0)))=1,INDEX('5.Indic_LM'!$A$8:$AL$732,HHIdata_corr!$V172,MATCH(HHIdata_corr!AD$3,'5.Indic_LM'!$A$8:$AL$8,0))/100,"")</f>
        <v/>
      </c>
      <c r="AE172" s="2">
        <f t="shared" si="13"/>
        <v>0</v>
      </c>
      <c r="AF172" s="2">
        <f t="shared" si="14"/>
        <v>0</v>
      </c>
    </row>
    <row r="173" spans="1:32" x14ac:dyDescent="0.2">
      <c r="A173" s="25" t="s">
        <v>505</v>
      </c>
      <c r="B173" s="26" t="s">
        <v>506</v>
      </c>
      <c r="C173" s="26" t="s">
        <v>473</v>
      </c>
      <c r="D173" s="26" t="s">
        <v>63</v>
      </c>
      <c r="E173" s="26" t="s">
        <v>63</v>
      </c>
      <c r="F173" s="26" t="s">
        <v>63</v>
      </c>
      <c r="G173" s="27">
        <f>INDEX('0_Pivot &amp; Table 1 &amp; Table 2'!$A$70:$AM$765,MATCH($A173,'0_Pivot &amp; Table 1 &amp; Table 2'!$B$70:$B$765,0),MATCH(HHIdata_corr!G$1,'0_Pivot &amp; Table 1 &amp; Table 2'!$A$66:$AM$66,0))</f>
        <v>9394</v>
      </c>
      <c r="H173" s="27">
        <f>INDEX('0_Pivot &amp; Table 1 &amp; Table 2'!$A$70:$AM$765,MATCH($A173,'0_Pivot &amp; Table 1 &amp; Table 2'!$B$70:$B$765,0),MATCH(HHIdata_corr!H$1,'0_Pivot &amp; Table 1 &amp; Table 2'!$A$66:$AM$66,0))</f>
        <v>9444</v>
      </c>
      <c r="I173" s="27">
        <f>INDEX('0_Pivot &amp; Table 1 &amp; Table 2'!$A$70:$AM$765,MATCH($A173,'0_Pivot &amp; Table 1 &amp; Table 2'!$B$70:$B$765,0),MATCH(HHIdata_corr!I$1,'0_Pivot &amp; Table 1 &amp; Table 2'!$A$66:$AM$66,0))</f>
        <v>9615</v>
      </c>
      <c r="J173" s="27">
        <f>INDEX('0_Pivot &amp; Table 1 &amp; Table 2'!$A$70:$AM$765,MATCH($A173,'0_Pivot &amp; Table 1 &amp; Table 2'!$B$70:$B$765,0),MATCH(HHIdata_corr!J$1,'0_Pivot &amp; Table 1 &amp; Table 2'!$A$66:$AM$66,0))</f>
        <v>10000</v>
      </c>
      <c r="K173" s="27">
        <f>INDEX('0_Pivot &amp; Table 1 &amp; Table 2'!$A$70:$AM$765,MATCH($A173,'0_Pivot &amp; Table 1 &amp; Table 2'!$B$70:$B$765,0),MATCH(HHIdata_corr!K$1,'0_Pivot &amp; Table 1 &amp; Table 2'!$A$66:$AM$66,0))</f>
        <v>8276</v>
      </c>
      <c r="L173" s="27">
        <f>INDEX('0_Pivot &amp; Table 1 &amp; Table 2'!$A$70:$AM$765,MATCH($A173,'0_Pivot &amp; Table 1 &amp; Table 2'!$B$70:$B$765,0),MATCH(HHIdata_corr!L$1,'0_Pivot &amp; Table 1 &amp; Table 2'!$A$66:$AM$66,0))</f>
        <v>9300</v>
      </c>
      <c r="M173" s="27">
        <f>INDEX('0_Pivot &amp; Table 1 &amp; Table 2'!$A$70:$AM$765,MATCH($A173,'0_Pivot &amp; Table 1 &amp; Table 2'!$B$70:$B$765,0),MATCH(HHIdata_corr!M$1,'0_Pivot &amp; Table 1 &amp; Table 2'!$A$66:$AM$66,0))</f>
        <v>8080</v>
      </c>
      <c r="N173" s="27">
        <f>INDEX('0_Pivot &amp; Table 1 &amp; Table 2'!$A$70:$AM$765,MATCH($A173,'0_Pivot &amp; Table 1 &amp; Table 2'!$B$70:$B$765,0),MATCH(HHIdata_corr!N$1,'0_Pivot &amp; Table 1 &amp; Table 2'!$A$66:$AM$66,0))</f>
        <v>7959</v>
      </c>
      <c r="O173" s="28">
        <v>8800.625</v>
      </c>
      <c r="P173" s="29" t="s">
        <v>505</v>
      </c>
      <c r="Q173" s="29" t="s">
        <v>506</v>
      </c>
      <c r="R173" s="2">
        <f t="shared" si="10"/>
        <v>9613.25</v>
      </c>
      <c r="S173" s="2">
        <f t="shared" si="11"/>
        <v>9333.75</v>
      </c>
      <c r="T173" s="2">
        <f t="shared" si="12"/>
        <v>1</v>
      </c>
      <c r="U173" s="2" t="e">
        <f>MATCH($Q173,'6.Indic_Percep'!$B$10:$B$141,0)</f>
        <v>#N/A</v>
      </c>
      <c r="V173" s="2" t="e">
        <f>MATCH($P173,'5.Indic_LM'!$A$10:$A$732,0)</f>
        <v>#N/A</v>
      </c>
      <c r="W173" s="2" t="str">
        <f>IF(COUNT(INDEX('6.Indic_Percep'!$A$10:$AE$141,HHIdata_corr!$U173,MATCH(HHIdata_corr!W$3,'6.Indic_Percep'!$A$10:$AE$10,0)))=1,INDEX('6.Indic_Percep'!$A$10:$AE$141,HHIdata_corr!$U173,MATCH(HHIdata_corr!W$3,'6.Indic_Percep'!$A$10:$AE$10,0)),"")</f>
        <v/>
      </c>
      <c r="X173" s="2" t="str">
        <f>IF(COUNT(INDEX('6.Indic_Percep'!$A$10:$AE$141,HHIdata_corr!$U173,MATCH(HHIdata_corr!X$3,'6.Indic_Percep'!$A$10:$AE$10,0)))=1,INDEX('6.Indic_Percep'!$A$10:$AE$141,HHIdata_corr!$U173,MATCH(HHIdata_corr!X$3,'6.Indic_Percep'!$A$10:$AE$10,0)),"")</f>
        <v/>
      </c>
      <c r="Y173" s="2" t="str">
        <f>IF(COUNT(INDEX('6.Indic_Percep'!$A$10:$AE$141,HHIdata_corr!$U173,MATCH(HHIdata_corr!Y$3,'6.Indic_Percep'!$A$10:$AE$10,0)))=1,INDEX('6.Indic_Percep'!$A$10:$AE$141,HHIdata_corr!$U173,MATCH(HHIdata_corr!Y$3,'6.Indic_Percep'!$A$10:$AE$10,0)),"")</f>
        <v/>
      </c>
      <c r="Z173" s="2" t="str">
        <f>IF(COUNT(INDEX('6.Indic_Percep'!$A$10:$AH$141,HHIdata_corr!$U173,MATCH(HHIdata_corr!Z$3,'6.Indic_Percep'!$A$10:$AH$10,0)))=1,INDEX('6.Indic_Percep'!$A$10:$AH$141,HHIdata_corr!$U173,MATCH(HHIdata_corr!Z$3,'6.Indic_Percep'!$A$10:$AH$10,0)),"")</f>
        <v/>
      </c>
      <c r="AA173" s="2" t="str">
        <f>IF(COUNT(INDEX('6.Indic_Percep'!$A$10:$AH$141,HHIdata_corr!$U173,MATCH(HHIdata_corr!AA$3,'6.Indic_Percep'!$A$10:$AH$10,0)))=1,INDEX('6.Indic_Percep'!$A$10:$AH$141,HHIdata_corr!$U173,MATCH(HHIdata_corr!AA$3,'6.Indic_Percep'!$A$10:$AH$10,0)),"")</f>
        <v/>
      </c>
      <c r="AC173" s="30" t="str">
        <f>IF(COUNT(INDEX('5.Indic_LM'!$A$8:$AL$732,HHIdata_corr!$V173,MATCH(HHIdata_corr!AC$3,'5.Indic_LM'!$A$8:$AL$8,0)))=1,INDEX('5.Indic_LM'!$A$8:$AL$732,HHIdata_corr!$V173,MATCH(HHIdata_corr!AC$3,'5.Indic_LM'!$A$8:$AL$8,0))/100,"")</f>
        <v/>
      </c>
      <c r="AD173" s="30" t="str">
        <f>IF(COUNT(INDEX('5.Indic_LM'!$A$8:$AL$732,HHIdata_corr!$V173,MATCH(HHIdata_corr!AD$3,'5.Indic_LM'!$A$8:$AL$8,0)))=1,INDEX('5.Indic_LM'!$A$8:$AL$732,HHIdata_corr!$V173,MATCH(HHIdata_corr!AD$3,'5.Indic_LM'!$A$8:$AL$8,0))/100,"")</f>
        <v/>
      </c>
      <c r="AE173" s="2">
        <f t="shared" si="13"/>
        <v>0</v>
      </c>
      <c r="AF173" s="2">
        <f t="shared" si="14"/>
        <v>0</v>
      </c>
    </row>
    <row r="174" spans="1:32" x14ac:dyDescent="0.2">
      <c r="A174" s="25" t="s">
        <v>507</v>
      </c>
      <c r="B174" s="26" t="s">
        <v>508</v>
      </c>
      <c r="C174" s="26" t="s">
        <v>473</v>
      </c>
      <c r="D174" s="26" t="s">
        <v>63</v>
      </c>
      <c r="E174" s="26" t="s">
        <v>63</v>
      </c>
      <c r="F174" s="26" t="s">
        <v>63</v>
      </c>
      <c r="G174" s="27">
        <f>INDEX('0_Pivot &amp; Table 1 &amp; Table 2'!$A$70:$AM$765,MATCH($A174,'0_Pivot &amp; Table 1 &amp; Table 2'!$B$70:$B$765,0),MATCH(HHIdata_corr!G$1,'0_Pivot &amp; Table 1 &amp; Table 2'!$A$66:$AM$66,0))</f>
        <v>6781</v>
      </c>
      <c r="H174" s="27">
        <f>INDEX('0_Pivot &amp; Table 1 &amp; Table 2'!$A$70:$AM$765,MATCH($A174,'0_Pivot &amp; Table 1 &amp; Table 2'!$B$70:$B$765,0),MATCH(HHIdata_corr!H$1,'0_Pivot &amp; Table 1 &amp; Table 2'!$A$66:$AM$66,0))</f>
        <v>7747</v>
      </c>
      <c r="I174" s="27">
        <f>INDEX('0_Pivot &amp; Table 1 &amp; Table 2'!$A$70:$AM$765,MATCH($A174,'0_Pivot &amp; Table 1 &amp; Table 2'!$B$70:$B$765,0),MATCH(HHIdata_corr!I$1,'0_Pivot &amp; Table 1 &amp; Table 2'!$A$66:$AM$66,0))</f>
        <v>8286</v>
      </c>
      <c r="J174" s="27">
        <f>INDEX('0_Pivot &amp; Table 1 &amp; Table 2'!$A$70:$AM$765,MATCH($A174,'0_Pivot &amp; Table 1 &amp; Table 2'!$B$70:$B$765,0),MATCH(HHIdata_corr!J$1,'0_Pivot &amp; Table 1 &amp; Table 2'!$A$66:$AM$66,0))</f>
        <v>7972</v>
      </c>
      <c r="K174" s="27">
        <f>INDEX('0_Pivot &amp; Table 1 &amp; Table 2'!$A$70:$AM$765,MATCH($A174,'0_Pivot &amp; Table 1 &amp; Table 2'!$B$70:$B$765,0),MATCH(HHIdata_corr!K$1,'0_Pivot &amp; Table 1 &amp; Table 2'!$A$66:$AM$66,0))</f>
        <v>6747</v>
      </c>
      <c r="L174" s="27">
        <f>INDEX('0_Pivot &amp; Table 1 &amp; Table 2'!$A$70:$AM$765,MATCH($A174,'0_Pivot &amp; Table 1 &amp; Table 2'!$B$70:$B$765,0),MATCH(HHIdata_corr!L$1,'0_Pivot &amp; Table 1 &amp; Table 2'!$A$66:$AM$66,0))</f>
        <v>8720</v>
      </c>
      <c r="M174" s="27">
        <f>INDEX('0_Pivot &amp; Table 1 &amp; Table 2'!$A$70:$AM$765,MATCH($A174,'0_Pivot &amp; Table 1 &amp; Table 2'!$B$70:$B$765,0),MATCH(HHIdata_corr!M$1,'0_Pivot &amp; Table 1 &amp; Table 2'!$A$66:$AM$66,0))</f>
        <v>8452</v>
      </c>
      <c r="N174" s="27">
        <f>INDEX('0_Pivot &amp; Table 1 &amp; Table 2'!$A$70:$AM$765,MATCH($A174,'0_Pivot &amp; Table 1 &amp; Table 2'!$B$70:$B$765,0),MATCH(HHIdata_corr!N$1,'0_Pivot &amp; Table 1 &amp; Table 2'!$A$66:$AM$66,0))</f>
        <v>7074</v>
      </c>
      <c r="O174" s="28">
        <v>7664</v>
      </c>
      <c r="P174" s="29" t="s">
        <v>507</v>
      </c>
      <c r="Q174" s="29" t="s">
        <v>508</v>
      </c>
      <c r="R174" s="2">
        <f t="shared" si="10"/>
        <v>7696.5</v>
      </c>
      <c r="S174" s="2">
        <f t="shared" si="11"/>
        <v>7688</v>
      </c>
      <c r="T174" s="2">
        <f t="shared" si="12"/>
        <v>1</v>
      </c>
      <c r="U174" s="2" t="e">
        <f>MATCH($Q174,'6.Indic_Percep'!$B$10:$B$141,0)</f>
        <v>#N/A</v>
      </c>
      <c r="V174" s="2" t="e">
        <f>MATCH($P174,'5.Indic_LM'!$A$10:$A$732,0)</f>
        <v>#N/A</v>
      </c>
      <c r="W174" s="2" t="str">
        <f>IF(COUNT(INDEX('6.Indic_Percep'!$A$10:$AE$141,HHIdata_corr!$U174,MATCH(HHIdata_corr!W$3,'6.Indic_Percep'!$A$10:$AE$10,0)))=1,INDEX('6.Indic_Percep'!$A$10:$AE$141,HHIdata_corr!$U174,MATCH(HHIdata_corr!W$3,'6.Indic_Percep'!$A$10:$AE$10,0)),"")</f>
        <v/>
      </c>
      <c r="X174" s="2" t="str">
        <f>IF(COUNT(INDEX('6.Indic_Percep'!$A$10:$AE$141,HHIdata_corr!$U174,MATCH(HHIdata_corr!X$3,'6.Indic_Percep'!$A$10:$AE$10,0)))=1,INDEX('6.Indic_Percep'!$A$10:$AE$141,HHIdata_corr!$U174,MATCH(HHIdata_corr!X$3,'6.Indic_Percep'!$A$10:$AE$10,0)),"")</f>
        <v/>
      </c>
      <c r="Y174" s="2" t="str">
        <f>IF(COUNT(INDEX('6.Indic_Percep'!$A$10:$AE$141,HHIdata_corr!$U174,MATCH(HHIdata_corr!Y$3,'6.Indic_Percep'!$A$10:$AE$10,0)))=1,INDEX('6.Indic_Percep'!$A$10:$AE$141,HHIdata_corr!$U174,MATCH(HHIdata_corr!Y$3,'6.Indic_Percep'!$A$10:$AE$10,0)),"")</f>
        <v/>
      </c>
      <c r="Z174" s="2" t="str">
        <f>IF(COUNT(INDEX('6.Indic_Percep'!$A$10:$AH$141,HHIdata_corr!$U174,MATCH(HHIdata_corr!Z$3,'6.Indic_Percep'!$A$10:$AH$10,0)))=1,INDEX('6.Indic_Percep'!$A$10:$AH$141,HHIdata_corr!$U174,MATCH(HHIdata_corr!Z$3,'6.Indic_Percep'!$A$10:$AH$10,0)),"")</f>
        <v/>
      </c>
      <c r="AA174" s="2" t="str">
        <f>IF(COUNT(INDEX('6.Indic_Percep'!$A$10:$AH$141,HHIdata_corr!$U174,MATCH(HHIdata_corr!AA$3,'6.Indic_Percep'!$A$10:$AH$10,0)))=1,INDEX('6.Indic_Percep'!$A$10:$AH$141,HHIdata_corr!$U174,MATCH(HHIdata_corr!AA$3,'6.Indic_Percep'!$A$10:$AH$10,0)),"")</f>
        <v/>
      </c>
      <c r="AC174" s="30" t="str">
        <f>IF(COUNT(INDEX('5.Indic_LM'!$A$8:$AL$732,HHIdata_corr!$V174,MATCH(HHIdata_corr!AC$3,'5.Indic_LM'!$A$8:$AL$8,0)))=1,INDEX('5.Indic_LM'!$A$8:$AL$732,HHIdata_corr!$V174,MATCH(HHIdata_corr!AC$3,'5.Indic_LM'!$A$8:$AL$8,0))/100,"")</f>
        <v/>
      </c>
      <c r="AD174" s="30" t="str">
        <f>IF(COUNT(INDEX('5.Indic_LM'!$A$8:$AL$732,HHIdata_corr!$V174,MATCH(HHIdata_corr!AD$3,'5.Indic_LM'!$A$8:$AL$8,0)))=1,INDEX('5.Indic_LM'!$A$8:$AL$732,HHIdata_corr!$V174,MATCH(HHIdata_corr!AD$3,'5.Indic_LM'!$A$8:$AL$8,0))/100,"")</f>
        <v/>
      </c>
      <c r="AE174" s="2">
        <f t="shared" si="13"/>
        <v>0</v>
      </c>
      <c r="AF174" s="2">
        <f t="shared" si="14"/>
        <v>0</v>
      </c>
    </row>
    <row r="175" spans="1:32" x14ac:dyDescent="0.2">
      <c r="A175" s="25" t="s">
        <v>509</v>
      </c>
      <c r="B175" s="26" t="s">
        <v>510</v>
      </c>
      <c r="C175" s="26" t="s">
        <v>511</v>
      </c>
      <c r="D175" s="26">
        <v>6882461</v>
      </c>
      <c r="E175" s="26" t="s">
        <v>512</v>
      </c>
      <c r="F175" s="26">
        <v>3555547</v>
      </c>
      <c r="G175" s="27">
        <f>INDEX('0_Pivot &amp; Table 1 &amp; Table 2'!$A$70:$AM$765,MATCH($A175,'0_Pivot &amp; Table 1 &amp; Table 2'!$B$70:$B$765,0),MATCH(HHIdata_corr!G$1,'0_Pivot &amp; Table 1 &amp; Table 2'!$A$66:$AM$66,0))</f>
        <v>1490</v>
      </c>
      <c r="H175" s="27">
        <f>INDEX('0_Pivot &amp; Table 1 &amp; Table 2'!$A$70:$AM$765,MATCH($A175,'0_Pivot &amp; Table 1 &amp; Table 2'!$B$70:$B$765,0),MATCH(HHIdata_corr!H$1,'0_Pivot &amp; Table 1 &amp; Table 2'!$A$66:$AM$66,0))</f>
        <v>1483</v>
      </c>
      <c r="I175" s="27">
        <f>INDEX('0_Pivot &amp; Table 1 &amp; Table 2'!$A$70:$AM$765,MATCH($A175,'0_Pivot &amp; Table 1 &amp; Table 2'!$B$70:$B$765,0),MATCH(HHIdata_corr!I$1,'0_Pivot &amp; Table 1 &amp; Table 2'!$A$66:$AM$66,0))</f>
        <v>1326</v>
      </c>
      <c r="J175" s="27">
        <f>INDEX('0_Pivot &amp; Table 1 &amp; Table 2'!$A$70:$AM$765,MATCH($A175,'0_Pivot &amp; Table 1 &amp; Table 2'!$B$70:$B$765,0),MATCH(HHIdata_corr!J$1,'0_Pivot &amp; Table 1 &amp; Table 2'!$A$66:$AM$66,0))</f>
        <v>1404</v>
      </c>
      <c r="K175" s="27">
        <f>INDEX('0_Pivot &amp; Table 1 &amp; Table 2'!$A$70:$AM$765,MATCH($A175,'0_Pivot &amp; Table 1 &amp; Table 2'!$B$70:$B$765,0),MATCH(HHIdata_corr!K$1,'0_Pivot &amp; Table 1 &amp; Table 2'!$A$66:$AM$66,0))</f>
        <v>1634</v>
      </c>
      <c r="L175" s="27">
        <f>INDEX('0_Pivot &amp; Table 1 &amp; Table 2'!$A$70:$AM$765,MATCH($A175,'0_Pivot &amp; Table 1 &amp; Table 2'!$B$70:$B$765,0),MATCH(HHIdata_corr!L$1,'0_Pivot &amp; Table 1 &amp; Table 2'!$A$66:$AM$66,0))</f>
        <v>2099</v>
      </c>
      <c r="M175" s="27">
        <f>INDEX('0_Pivot &amp; Table 1 &amp; Table 2'!$A$70:$AM$765,MATCH($A175,'0_Pivot &amp; Table 1 &amp; Table 2'!$B$70:$B$765,0),MATCH(HHIdata_corr!M$1,'0_Pivot &amp; Table 1 &amp; Table 2'!$A$66:$AM$66,0))</f>
        <v>1458</v>
      </c>
      <c r="N175" s="27">
        <f>INDEX('0_Pivot &amp; Table 1 &amp; Table 2'!$A$70:$AM$765,MATCH($A175,'0_Pivot &amp; Table 1 &amp; Table 2'!$B$70:$B$765,0),MATCH(HHIdata_corr!N$1,'0_Pivot &amp; Table 1 &amp; Table 2'!$A$66:$AM$66,0))</f>
        <v>1802</v>
      </c>
      <c r="O175" s="28">
        <v>1738.2</v>
      </c>
      <c r="P175" s="29" t="s">
        <v>509</v>
      </c>
      <c r="Q175" s="29" t="s">
        <v>510</v>
      </c>
      <c r="R175" s="2">
        <f t="shared" si="10"/>
        <v>1425.75</v>
      </c>
      <c r="S175" s="2">
        <f t="shared" si="11"/>
        <v>1461.75</v>
      </c>
      <c r="T175" s="2" t="str">
        <f t="shared" si="12"/>
        <v/>
      </c>
      <c r="U175" s="2">
        <f>MATCH($Q175,'6.Indic_Percep'!$B$10:$B$141,0)</f>
        <v>56</v>
      </c>
      <c r="V175" s="2">
        <f>MATCH($P175,'5.Indic_LM'!$A$10:$A$732,0)</f>
        <v>167</v>
      </c>
      <c r="W175" s="2">
        <f>IF(COUNT(INDEX('6.Indic_Percep'!$A$10:$AE$141,HHIdata_corr!$U175,MATCH(HHIdata_corr!W$3,'6.Indic_Percep'!$A$10:$AE$10,0)))=1,INDEX('6.Indic_Percep'!$A$10:$AE$141,HHIdata_corr!$U175,MATCH(HHIdata_corr!W$3,'6.Indic_Percep'!$A$10:$AE$10,0)),"")</f>
        <v>0.14690451206715635</v>
      </c>
      <c r="X175" s="2">
        <f>IF(COUNT(INDEX('6.Indic_Percep'!$A$10:$AE$141,HHIdata_corr!$U175,MATCH(HHIdata_corr!X$3,'6.Indic_Percep'!$A$10:$AE$10,0)))=1,INDEX('6.Indic_Percep'!$A$10:$AE$141,HHIdata_corr!$U175,MATCH(HHIdata_corr!X$3,'6.Indic_Percep'!$A$10:$AE$10,0)),"")</f>
        <v>0.56302521008403361</v>
      </c>
      <c r="Y175" s="2">
        <f>IF(COUNT(INDEX('6.Indic_Percep'!$A$10:$AE$141,HHIdata_corr!$U175,MATCH(HHIdata_corr!Y$3,'6.Indic_Percep'!$A$10:$AE$10,0)))=1,INDEX('6.Indic_Percep'!$A$10:$AE$141,HHIdata_corr!$U175,MATCH(HHIdata_corr!Y$3,'6.Indic_Percep'!$A$10:$AE$10,0)),"")</f>
        <v>4.7219307450157399E-2</v>
      </c>
      <c r="Z175" s="2">
        <f>IF(COUNT(INDEX('6.Indic_Percep'!$A$10:$AH$141,HHIdata_corr!$U175,MATCH(HHIdata_corr!Z$3,'6.Indic_Percep'!$A$10:$AH$10,0)))=1,INDEX('6.Indic_Percep'!$A$10:$AH$141,HHIdata_corr!$U175,MATCH(HHIdata_corr!Z$3,'6.Indic_Percep'!$A$10:$AH$10,0)),"")</f>
        <v>0.23529411764705882</v>
      </c>
      <c r="AA175" s="2">
        <f>IF(COUNT(INDEX('6.Indic_Percep'!$A$10:$AH$141,HHIdata_corr!$U175,MATCH(HHIdata_corr!AA$3,'6.Indic_Percep'!$A$10:$AH$10,0)))=1,INDEX('6.Indic_Percep'!$A$10:$AH$141,HHIdata_corr!$U175,MATCH(HHIdata_corr!AA$3,'6.Indic_Percep'!$A$10:$AH$10,0)),"")</f>
        <v>0.24811078681210158</v>
      </c>
      <c r="AC175" s="30" t="str">
        <f>IF(COUNT(INDEX('5.Indic_LM'!$A$8:$AL$732,HHIdata_corr!$V175,MATCH(HHIdata_corr!AC$3,'5.Indic_LM'!$A$8:$AL$8,0)))=1,INDEX('5.Indic_LM'!$A$8:$AL$732,HHIdata_corr!$V175,MATCH(HHIdata_corr!AC$3,'5.Indic_LM'!$A$8:$AL$8,0))/100,"")</f>
        <v/>
      </c>
      <c r="AD175" s="30" t="str">
        <f>IF(COUNT(INDEX('5.Indic_LM'!$A$8:$AL$732,HHIdata_corr!$V175,MATCH(HHIdata_corr!AD$3,'5.Indic_LM'!$A$8:$AL$8,0)))=1,INDEX('5.Indic_LM'!$A$8:$AL$732,HHIdata_corr!$V175,MATCH(HHIdata_corr!AD$3,'5.Indic_LM'!$A$8:$AL$8,0))/100,"")</f>
        <v/>
      </c>
      <c r="AE175" s="2">
        <f t="shared" si="13"/>
        <v>0</v>
      </c>
      <c r="AF175" s="2">
        <f t="shared" si="14"/>
        <v>0</v>
      </c>
    </row>
    <row r="176" spans="1:32" x14ac:dyDescent="0.2">
      <c r="A176" s="25" t="s">
        <v>513</v>
      </c>
      <c r="B176" s="26" t="s">
        <v>514</v>
      </c>
      <c r="C176" s="26" t="s">
        <v>511</v>
      </c>
      <c r="D176" s="26">
        <v>5040582</v>
      </c>
      <c r="E176" s="26" t="s">
        <v>515</v>
      </c>
      <c r="F176" s="26">
        <v>2532705</v>
      </c>
      <c r="G176" s="27">
        <f>INDEX('0_Pivot &amp; Table 1 &amp; Table 2'!$A$70:$AM$765,MATCH($A176,'0_Pivot &amp; Table 1 &amp; Table 2'!$B$70:$B$765,0),MATCH(HHIdata_corr!G$1,'0_Pivot &amp; Table 1 &amp; Table 2'!$A$66:$AM$66,0))</f>
        <v>1416</v>
      </c>
      <c r="H176" s="27">
        <f>INDEX('0_Pivot &amp; Table 1 &amp; Table 2'!$A$70:$AM$765,MATCH($A176,'0_Pivot &amp; Table 1 &amp; Table 2'!$B$70:$B$765,0),MATCH(HHIdata_corr!H$1,'0_Pivot &amp; Table 1 &amp; Table 2'!$A$66:$AM$66,0))</f>
        <v>1232</v>
      </c>
      <c r="I176" s="27">
        <f>INDEX('0_Pivot &amp; Table 1 &amp; Table 2'!$A$70:$AM$765,MATCH($A176,'0_Pivot &amp; Table 1 &amp; Table 2'!$B$70:$B$765,0),MATCH(HHIdata_corr!I$1,'0_Pivot &amp; Table 1 &amp; Table 2'!$A$66:$AM$66,0))</f>
        <v>1414</v>
      </c>
      <c r="J176" s="27">
        <f>INDEX('0_Pivot &amp; Table 1 &amp; Table 2'!$A$70:$AM$765,MATCH($A176,'0_Pivot &amp; Table 1 &amp; Table 2'!$B$70:$B$765,0),MATCH(HHIdata_corr!J$1,'0_Pivot &amp; Table 1 &amp; Table 2'!$A$66:$AM$66,0))</f>
        <v>1436</v>
      </c>
      <c r="K176" s="27">
        <f>INDEX('0_Pivot &amp; Table 1 &amp; Table 2'!$A$70:$AM$765,MATCH($A176,'0_Pivot &amp; Table 1 &amp; Table 2'!$B$70:$B$765,0),MATCH(HHIdata_corr!K$1,'0_Pivot &amp; Table 1 &amp; Table 2'!$A$66:$AM$66,0))</f>
        <v>1591</v>
      </c>
      <c r="L176" s="27">
        <f>INDEX('0_Pivot &amp; Table 1 &amp; Table 2'!$A$70:$AM$765,MATCH($A176,'0_Pivot &amp; Table 1 &amp; Table 2'!$B$70:$B$765,0),MATCH(HHIdata_corr!L$1,'0_Pivot &amp; Table 1 &amp; Table 2'!$A$66:$AM$66,0))</f>
        <v>2002</v>
      </c>
      <c r="M176" s="27">
        <f>INDEX('0_Pivot &amp; Table 1 &amp; Table 2'!$A$70:$AM$765,MATCH($A176,'0_Pivot &amp; Table 1 &amp; Table 2'!$B$70:$B$765,0),MATCH(HHIdata_corr!M$1,'0_Pivot &amp; Table 1 &amp; Table 2'!$A$66:$AM$66,0))</f>
        <v>1658</v>
      </c>
      <c r="N176" s="27">
        <f>INDEX('0_Pivot &amp; Table 1 &amp; Table 2'!$A$70:$AM$765,MATCH($A176,'0_Pivot &amp; Table 1 &amp; Table 2'!$B$70:$B$765,0),MATCH(HHIdata_corr!N$1,'0_Pivot &amp; Table 1 &amp; Table 2'!$A$66:$AM$66,0))</f>
        <v>1835</v>
      </c>
      <c r="O176" s="28">
        <v>1679.3</v>
      </c>
      <c r="P176" s="29" t="s">
        <v>513</v>
      </c>
      <c r="Q176" s="29" t="s">
        <v>514</v>
      </c>
      <c r="R176" s="2">
        <f t="shared" si="10"/>
        <v>1374.5</v>
      </c>
      <c r="S176" s="2">
        <f t="shared" si="11"/>
        <v>1418.25</v>
      </c>
      <c r="T176" s="2" t="str">
        <f t="shared" si="12"/>
        <v/>
      </c>
      <c r="U176" s="2">
        <f>MATCH($Q176,'6.Indic_Percep'!$B$10:$B$141,0)</f>
        <v>58</v>
      </c>
      <c r="V176" s="2">
        <f>MATCH($P176,'5.Indic_LM'!$A$10:$A$732,0)</f>
        <v>168</v>
      </c>
      <c r="W176" s="2">
        <f>IF(COUNT(INDEX('6.Indic_Percep'!$A$10:$AE$141,HHIdata_corr!$U176,MATCH(HHIdata_corr!W$3,'6.Indic_Percep'!$A$10:$AE$10,0)))=1,INDEX('6.Indic_Percep'!$A$10:$AE$141,HHIdata_corr!$U176,MATCH(HHIdata_corr!W$3,'6.Indic_Percep'!$A$10:$AE$10,0)),"")</f>
        <v>0.17110655737704919</v>
      </c>
      <c r="X176" s="2">
        <f>IF(COUNT(INDEX('6.Indic_Percep'!$A$10:$AE$141,HHIdata_corr!$U176,MATCH(HHIdata_corr!X$3,'6.Indic_Percep'!$A$10:$AE$10,0)))=1,INDEX('6.Indic_Percep'!$A$10:$AE$141,HHIdata_corr!$U176,MATCH(HHIdata_corr!X$3,'6.Indic_Percep'!$A$10:$AE$10,0)),"")</f>
        <v>0.68575418994413406</v>
      </c>
      <c r="Y176" s="2">
        <f>IF(COUNT(INDEX('6.Indic_Percep'!$A$10:$AE$141,HHIdata_corr!$U176,MATCH(HHIdata_corr!Y$3,'6.Indic_Percep'!$A$10:$AE$10,0)))=1,INDEX('6.Indic_Percep'!$A$10:$AE$141,HHIdata_corr!$U176,MATCH(HHIdata_corr!Y$3,'6.Indic_Percep'!$A$10:$AE$10,0)),"")</f>
        <v>4.6106557377049183E-2</v>
      </c>
      <c r="Z176" s="2">
        <f>IF(COUNT(INDEX('6.Indic_Percep'!$A$10:$AH$141,HHIdata_corr!$U176,MATCH(HHIdata_corr!Z$3,'6.Indic_Percep'!$A$10:$AH$10,0)))=1,INDEX('6.Indic_Percep'!$A$10:$AH$141,HHIdata_corr!$U176,MATCH(HHIdata_corr!Z$3,'6.Indic_Percep'!$A$10:$AH$10,0)),"")</f>
        <v>0.22765363128491622</v>
      </c>
      <c r="AA176" s="2">
        <f>IF(COUNT(INDEX('6.Indic_Percep'!$A$10:$AH$141,HHIdata_corr!$U176,MATCH(HHIdata_corr!AA$3,'6.Indic_Percep'!$A$10:$AH$10,0)))=1,INDEX('6.Indic_Percep'!$A$10:$AH$141,HHIdata_corr!$U176,MATCH(HHIdata_corr!AA$3,'6.Indic_Percep'!$A$10:$AH$10,0)),"")</f>
        <v>0.28265523399578718</v>
      </c>
      <c r="AC176" s="30">
        <f>IF(COUNT(INDEX('5.Indic_LM'!$A$8:$AL$732,HHIdata_corr!$V176,MATCH(HHIdata_corr!AC$3,'5.Indic_LM'!$A$8:$AL$8,0)))=1,INDEX('5.Indic_LM'!$A$8:$AL$732,HHIdata_corr!$V176,MATCH(HHIdata_corr!AC$3,'5.Indic_LM'!$A$8:$AL$8,0))/100,"")</f>
        <v>0.15254660890611571</v>
      </c>
      <c r="AD176" s="30">
        <f>IF(COUNT(INDEX('5.Indic_LM'!$A$8:$AL$732,HHIdata_corr!$V176,MATCH(HHIdata_corr!AD$3,'5.Indic_LM'!$A$8:$AL$8,0)))=1,INDEX('5.Indic_LM'!$A$8:$AL$732,HHIdata_corr!$V176,MATCH(HHIdata_corr!AD$3,'5.Indic_LM'!$A$8:$AL$8,0))/100,"")</f>
        <v>0.47491585842818806</v>
      </c>
      <c r="AE176" s="2">
        <f t="shared" si="13"/>
        <v>1</v>
      </c>
      <c r="AF176" s="2">
        <f t="shared" si="14"/>
        <v>1</v>
      </c>
    </row>
    <row r="177" spans="1:32" x14ac:dyDescent="0.2">
      <c r="A177" s="25" t="s">
        <v>516</v>
      </c>
      <c r="B177" s="26" t="s">
        <v>517</v>
      </c>
      <c r="C177" s="26" t="s">
        <v>511</v>
      </c>
      <c r="D177" s="26">
        <v>1748142</v>
      </c>
      <c r="E177" s="26" t="s">
        <v>518</v>
      </c>
      <c r="F177" s="26">
        <v>852870</v>
      </c>
      <c r="G177" s="27">
        <f>INDEX('0_Pivot &amp; Table 1 &amp; Table 2'!$A$70:$AM$765,MATCH($A177,'0_Pivot &amp; Table 1 &amp; Table 2'!$B$70:$B$765,0),MATCH(HHIdata_corr!G$1,'0_Pivot &amp; Table 1 &amp; Table 2'!$A$66:$AM$66,0))</f>
        <v>4749</v>
      </c>
      <c r="H177" s="27">
        <f>INDEX('0_Pivot &amp; Table 1 &amp; Table 2'!$A$70:$AM$765,MATCH($A177,'0_Pivot &amp; Table 1 &amp; Table 2'!$B$70:$B$765,0),MATCH(HHIdata_corr!H$1,'0_Pivot &amp; Table 1 &amp; Table 2'!$A$66:$AM$66,0))</f>
        <v>4070</v>
      </c>
      <c r="I177" s="27">
        <f>INDEX('0_Pivot &amp; Table 1 &amp; Table 2'!$A$70:$AM$765,MATCH($A177,'0_Pivot &amp; Table 1 &amp; Table 2'!$B$70:$B$765,0),MATCH(HHIdata_corr!I$1,'0_Pivot &amp; Table 1 &amp; Table 2'!$A$66:$AM$66,0))</f>
        <v>3846</v>
      </c>
      <c r="J177" s="27">
        <f>INDEX('0_Pivot &amp; Table 1 &amp; Table 2'!$A$70:$AM$765,MATCH($A177,'0_Pivot &amp; Table 1 &amp; Table 2'!$B$70:$B$765,0),MATCH(HHIdata_corr!J$1,'0_Pivot &amp; Table 1 &amp; Table 2'!$A$66:$AM$66,0))</f>
        <v>4170</v>
      </c>
      <c r="K177" s="27">
        <f>INDEX('0_Pivot &amp; Table 1 &amp; Table 2'!$A$70:$AM$765,MATCH($A177,'0_Pivot &amp; Table 1 &amp; Table 2'!$B$70:$B$765,0),MATCH(HHIdata_corr!K$1,'0_Pivot &amp; Table 1 &amp; Table 2'!$A$66:$AM$66,0))</f>
        <v>4590</v>
      </c>
      <c r="L177" s="27">
        <f>INDEX('0_Pivot &amp; Table 1 &amp; Table 2'!$A$70:$AM$765,MATCH($A177,'0_Pivot &amp; Table 1 &amp; Table 2'!$B$70:$B$765,0),MATCH(HHIdata_corr!L$1,'0_Pivot &amp; Table 1 &amp; Table 2'!$A$66:$AM$66,0))</f>
        <v>4405</v>
      </c>
      <c r="M177" s="27">
        <f>INDEX('0_Pivot &amp; Table 1 &amp; Table 2'!$A$70:$AM$765,MATCH($A177,'0_Pivot &amp; Table 1 &amp; Table 2'!$B$70:$B$765,0),MATCH(HHIdata_corr!M$1,'0_Pivot &amp; Table 1 &amp; Table 2'!$A$66:$AM$66,0))</f>
        <v>4284</v>
      </c>
      <c r="N177" s="27">
        <f>INDEX('0_Pivot &amp; Table 1 &amp; Table 2'!$A$70:$AM$765,MATCH($A177,'0_Pivot &amp; Table 1 &amp; Table 2'!$B$70:$B$765,0),MATCH(HHIdata_corr!N$1,'0_Pivot &amp; Table 1 &amp; Table 2'!$A$66:$AM$66,0))</f>
        <v>3988</v>
      </c>
      <c r="O177" s="28">
        <v>4608.5</v>
      </c>
      <c r="P177" s="29" t="s">
        <v>516</v>
      </c>
      <c r="Q177" s="29" t="s">
        <v>517</v>
      </c>
      <c r="R177" s="2">
        <f t="shared" si="10"/>
        <v>4208.75</v>
      </c>
      <c r="S177" s="2">
        <f t="shared" si="11"/>
        <v>4169</v>
      </c>
      <c r="T177" s="2" t="str">
        <f t="shared" si="12"/>
        <v/>
      </c>
      <c r="U177" s="2" t="e">
        <f>MATCH($Q177,'6.Indic_Percep'!$B$10:$B$141,0)</f>
        <v>#N/A</v>
      </c>
      <c r="V177" s="2">
        <f>MATCH($P177,'5.Indic_LM'!$A$10:$A$732,0)</f>
        <v>169</v>
      </c>
      <c r="W177" s="2" t="str">
        <f>IF(COUNT(INDEX('6.Indic_Percep'!$A$10:$AE$141,HHIdata_corr!$U177,MATCH(HHIdata_corr!W$3,'6.Indic_Percep'!$A$10:$AE$10,0)))=1,INDEX('6.Indic_Percep'!$A$10:$AE$141,HHIdata_corr!$U177,MATCH(HHIdata_corr!W$3,'6.Indic_Percep'!$A$10:$AE$10,0)),"")</f>
        <v/>
      </c>
      <c r="X177" s="2" t="str">
        <f>IF(COUNT(INDEX('6.Indic_Percep'!$A$10:$AE$141,HHIdata_corr!$U177,MATCH(HHIdata_corr!X$3,'6.Indic_Percep'!$A$10:$AE$10,0)))=1,INDEX('6.Indic_Percep'!$A$10:$AE$141,HHIdata_corr!$U177,MATCH(HHIdata_corr!X$3,'6.Indic_Percep'!$A$10:$AE$10,0)),"")</f>
        <v/>
      </c>
      <c r="Y177" s="2" t="str">
        <f>IF(COUNT(INDEX('6.Indic_Percep'!$A$10:$AE$141,HHIdata_corr!$U177,MATCH(HHIdata_corr!Y$3,'6.Indic_Percep'!$A$10:$AE$10,0)))=1,INDEX('6.Indic_Percep'!$A$10:$AE$141,HHIdata_corr!$U177,MATCH(HHIdata_corr!Y$3,'6.Indic_Percep'!$A$10:$AE$10,0)),"")</f>
        <v/>
      </c>
      <c r="Z177" s="2" t="str">
        <f>IF(COUNT(INDEX('6.Indic_Percep'!$A$10:$AH$141,HHIdata_corr!$U177,MATCH(HHIdata_corr!Z$3,'6.Indic_Percep'!$A$10:$AH$10,0)))=1,INDEX('6.Indic_Percep'!$A$10:$AH$141,HHIdata_corr!$U177,MATCH(HHIdata_corr!Z$3,'6.Indic_Percep'!$A$10:$AH$10,0)),"")</f>
        <v/>
      </c>
      <c r="AA177" s="2" t="str">
        <f>IF(COUNT(INDEX('6.Indic_Percep'!$A$10:$AH$141,HHIdata_corr!$U177,MATCH(HHIdata_corr!AA$3,'6.Indic_Percep'!$A$10:$AH$10,0)))=1,INDEX('6.Indic_Percep'!$A$10:$AH$141,HHIdata_corr!$U177,MATCH(HHIdata_corr!AA$3,'6.Indic_Percep'!$A$10:$AH$10,0)),"")</f>
        <v/>
      </c>
      <c r="AC177" s="30">
        <f>IF(COUNT(INDEX('5.Indic_LM'!$A$8:$AL$732,HHIdata_corr!$V177,MATCH(HHIdata_corr!AC$3,'5.Indic_LM'!$A$8:$AL$8,0)))=1,INDEX('5.Indic_LM'!$A$8:$AL$732,HHIdata_corr!$V177,MATCH(HHIdata_corr!AC$3,'5.Indic_LM'!$A$8:$AL$8,0))/100,"")</f>
        <v>0.10837488577706891</v>
      </c>
      <c r="AD177" s="30">
        <f>IF(COUNT(INDEX('5.Indic_LM'!$A$8:$AL$732,HHIdata_corr!$V177,MATCH(HHIdata_corr!AD$3,'5.Indic_LM'!$A$8:$AL$8,0)))=1,INDEX('5.Indic_LM'!$A$8:$AL$732,HHIdata_corr!$V177,MATCH(HHIdata_corr!AD$3,'5.Indic_LM'!$A$8:$AL$8,0))/100,"")</f>
        <v>0.51866797779091844</v>
      </c>
      <c r="AE177" s="2">
        <f t="shared" si="13"/>
        <v>1</v>
      </c>
      <c r="AF177" s="2">
        <f t="shared" si="14"/>
        <v>1</v>
      </c>
    </row>
    <row r="178" spans="1:32" x14ac:dyDescent="0.2">
      <c r="A178" s="25" t="s">
        <v>519</v>
      </c>
      <c r="B178" s="26" t="s">
        <v>520</v>
      </c>
      <c r="C178" s="26" t="s">
        <v>511</v>
      </c>
      <c r="D178" s="26">
        <v>1547301</v>
      </c>
      <c r="E178" s="26" t="s">
        <v>521</v>
      </c>
      <c r="F178" s="26">
        <v>753579</v>
      </c>
      <c r="G178" s="27">
        <f>INDEX('0_Pivot &amp; Table 1 &amp; Table 2'!$A$70:$AM$765,MATCH($A178,'0_Pivot &amp; Table 1 &amp; Table 2'!$B$70:$B$765,0),MATCH(HHIdata_corr!G$1,'0_Pivot &amp; Table 1 &amp; Table 2'!$A$66:$AM$66,0))</f>
        <v>2736</v>
      </c>
      <c r="H178" s="27">
        <f>INDEX('0_Pivot &amp; Table 1 &amp; Table 2'!$A$70:$AM$765,MATCH($A178,'0_Pivot &amp; Table 1 &amp; Table 2'!$B$70:$B$765,0),MATCH(HHIdata_corr!H$1,'0_Pivot &amp; Table 1 &amp; Table 2'!$A$66:$AM$66,0))</f>
        <v>2690</v>
      </c>
      <c r="I178" s="27">
        <f>INDEX('0_Pivot &amp; Table 1 &amp; Table 2'!$A$70:$AM$765,MATCH($A178,'0_Pivot &amp; Table 1 &amp; Table 2'!$B$70:$B$765,0),MATCH(HHIdata_corr!I$1,'0_Pivot &amp; Table 1 &amp; Table 2'!$A$66:$AM$66,0))</f>
        <v>2633</v>
      </c>
      <c r="J178" s="27">
        <f>INDEX('0_Pivot &amp; Table 1 &amp; Table 2'!$A$70:$AM$765,MATCH($A178,'0_Pivot &amp; Table 1 &amp; Table 2'!$B$70:$B$765,0),MATCH(HHIdata_corr!J$1,'0_Pivot &amp; Table 1 &amp; Table 2'!$A$66:$AM$66,0))</f>
        <v>2841</v>
      </c>
      <c r="K178" s="27">
        <f>INDEX('0_Pivot &amp; Table 1 &amp; Table 2'!$A$70:$AM$765,MATCH($A178,'0_Pivot &amp; Table 1 &amp; Table 2'!$B$70:$B$765,0),MATCH(HHIdata_corr!K$1,'0_Pivot &amp; Table 1 &amp; Table 2'!$A$66:$AM$66,0))</f>
        <v>3026</v>
      </c>
      <c r="L178" s="27">
        <f>INDEX('0_Pivot &amp; Table 1 &amp; Table 2'!$A$70:$AM$765,MATCH($A178,'0_Pivot &amp; Table 1 &amp; Table 2'!$B$70:$B$765,0),MATCH(HHIdata_corr!L$1,'0_Pivot &amp; Table 1 &amp; Table 2'!$A$66:$AM$66,0))</f>
        <v>3691</v>
      </c>
      <c r="M178" s="27">
        <f>INDEX('0_Pivot &amp; Table 1 &amp; Table 2'!$A$70:$AM$765,MATCH($A178,'0_Pivot &amp; Table 1 &amp; Table 2'!$B$70:$B$765,0),MATCH(HHIdata_corr!M$1,'0_Pivot &amp; Table 1 &amp; Table 2'!$A$66:$AM$66,0))</f>
        <v>3534</v>
      </c>
      <c r="N178" s="27">
        <f>INDEX('0_Pivot &amp; Table 1 &amp; Table 2'!$A$70:$AM$765,MATCH($A178,'0_Pivot &amp; Table 1 &amp; Table 2'!$B$70:$B$765,0),MATCH(HHIdata_corr!N$1,'0_Pivot &amp; Table 1 &amp; Table 2'!$A$66:$AM$66,0))</f>
        <v>3218</v>
      </c>
      <c r="O178" s="28">
        <v>3192.8</v>
      </c>
      <c r="P178" s="29" t="s">
        <v>519</v>
      </c>
      <c r="Q178" s="29" t="s">
        <v>520</v>
      </c>
      <c r="R178" s="2">
        <f t="shared" si="10"/>
        <v>2725</v>
      </c>
      <c r="S178" s="2">
        <f t="shared" si="11"/>
        <v>2797.5</v>
      </c>
      <c r="T178" s="2" t="str">
        <f t="shared" si="12"/>
        <v/>
      </c>
      <c r="U178" s="2" t="e">
        <f>MATCH($Q178,'6.Indic_Percep'!$B$10:$B$141,0)</f>
        <v>#N/A</v>
      </c>
      <c r="V178" s="2">
        <f>MATCH($P178,'5.Indic_LM'!$A$10:$A$732,0)</f>
        <v>170</v>
      </c>
      <c r="W178" s="2" t="str">
        <f>IF(COUNT(INDEX('6.Indic_Percep'!$A$10:$AE$141,HHIdata_corr!$U178,MATCH(HHIdata_corr!W$3,'6.Indic_Percep'!$A$10:$AE$10,0)))=1,INDEX('6.Indic_Percep'!$A$10:$AE$141,HHIdata_corr!$U178,MATCH(HHIdata_corr!W$3,'6.Indic_Percep'!$A$10:$AE$10,0)),"")</f>
        <v/>
      </c>
      <c r="X178" s="2" t="str">
        <f>IF(COUNT(INDEX('6.Indic_Percep'!$A$10:$AE$141,HHIdata_corr!$U178,MATCH(HHIdata_corr!X$3,'6.Indic_Percep'!$A$10:$AE$10,0)))=1,INDEX('6.Indic_Percep'!$A$10:$AE$141,HHIdata_corr!$U178,MATCH(HHIdata_corr!X$3,'6.Indic_Percep'!$A$10:$AE$10,0)),"")</f>
        <v/>
      </c>
      <c r="Y178" s="2" t="str">
        <f>IF(COUNT(INDEX('6.Indic_Percep'!$A$10:$AE$141,HHIdata_corr!$U178,MATCH(HHIdata_corr!Y$3,'6.Indic_Percep'!$A$10:$AE$10,0)))=1,INDEX('6.Indic_Percep'!$A$10:$AE$141,HHIdata_corr!$U178,MATCH(HHIdata_corr!Y$3,'6.Indic_Percep'!$A$10:$AE$10,0)),"")</f>
        <v/>
      </c>
      <c r="Z178" s="2" t="str">
        <f>IF(COUNT(INDEX('6.Indic_Percep'!$A$10:$AH$141,HHIdata_corr!$U178,MATCH(HHIdata_corr!Z$3,'6.Indic_Percep'!$A$10:$AH$10,0)))=1,INDEX('6.Indic_Percep'!$A$10:$AH$141,HHIdata_corr!$U178,MATCH(HHIdata_corr!Z$3,'6.Indic_Percep'!$A$10:$AH$10,0)),"")</f>
        <v/>
      </c>
      <c r="AA178" s="2" t="str">
        <f>IF(COUNT(INDEX('6.Indic_Percep'!$A$10:$AH$141,HHIdata_corr!$U178,MATCH(HHIdata_corr!AA$3,'6.Indic_Percep'!$A$10:$AH$10,0)))=1,INDEX('6.Indic_Percep'!$A$10:$AH$141,HHIdata_corr!$U178,MATCH(HHIdata_corr!AA$3,'6.Indic_Percep'!$A$10:$AH$10,0)),"")</f>
        <v/>
      </c>
      <c r="AC178" s="30">
        <f>IF(COUNT(INDEX('5.Indic_LM'!$A$8:$AL$732,HHIdata_corr!$V178,MATCH(HHIdata_corr!AC$3,'5.Indic_LM'!$A$8:$AL$8,0)))=1,INDEX('5.Indic_LM'!$A$8:$AL$732,HHIdata_corr!$V178,MATCH(HHIdata_corr!AC$3,'5.Indic_LM'!$A$8:$AL$8,0))/100,"")</f>
        <v>0.10910587691815668</v>
      </c>
      <c r="AD178" s="30">
        <f>IF(COUNT(INDEX('5.Indic_LM'!$A$8:$AL$732,HHIdata_corr!$V178,MATCH(HHIdata_corr!AD$3,'5.Indic_LM'!$A$8:$AL$8,0)))=1,INDEX('5.Indic_LM'!$A$8:$AL$732,HHIdata_corr!$V178,MATCH(HHIdata_corr!AD$3,'5.Indic_LM'!$A$8:$AL$8,0))/100,"")</f>
        <v>0.49960535777588516</v>
      </c>
      <c r="AE178" s="2">
        <f t="shared" si="13"/>
        <v>1</v>
      </c>
      <c r="AF178" s="2">
        <f t="shared" si="14"/>
        <v>1</v>
      </c>
    </row>
    <row r="179" spans="1:32" x14ac:dyDescent="0.2">
      <c r="A179" s="25" t="s">
        <v>522</v>
      </c>
      <c r="B179" s="26" t="s">
        <v>523</v>
      </c>
      <c r="C179" s="26" t="s">
        <v>511</v>
      </c>
      <c r="D179" s="26">
        <v>768643</v>
      </c>
      <c r="E179" s="26" t="s">
        <v>524</v>
      </c>
      <c r="F179" s="26">
        <v>383434</v>
      </c>
      <c r="G179" s="27">
        <f>INDEX('0_Pivot &amp; Table 1 &amp; Table 2'!$A$70:$AM$765,MATCH($A179,'0_Pivot &amp; Table 1 &amp; Table 2'!$B$70:$B$765,0),MATCH(HHIdata_corr!G$1,'0_Pivot &amp; Table 1 &amp; Table 2'!$A$66:$AM$66,0))</f>
        <v>3107</v>
      </c>
      <c r="H179" s="27">
        <f>INDEX('0_Pivot &amp; Table 1 &amp; Table 2'!$A$70:$AM$765,MATCH($A179,'0_Pivot &amp; Table 1 &amp; Table 2'!$B$70:$B$765,0),MATCH(HHIdata_corr!H$1,'0_Pivot &amp; Table 1 &amp; Table 2'!$A$66:$AM$66,0))</f>
        <v>3097</v>
      </c>
      <c r="I179" s="27">
        <f>INDEX('0_Pivot &amp; Table 1 &amp; Table 2'!$A$70:$AM$765,MATCH($A179,'0_Pivot &amp; Table 1 &amp; Table 2'!$B$70:$B$765,0),MATCH(HHIdata_corr!I$1,'0_Pivot &amp; Table 1 &amp; Table 2'!$A$66:$AM$66,0))</f>
        <v>2974</v>
      </c>
      <c r="J179" s="27">
        <f>INDEX('0_Pivot &amp; Table 1 &amp; Table 2'!$A$70:$AM$765,MATCH($A179,'0_Pivot &amp; Table 1 &amp; Table 2'!$B$70:$B$765,0),MATCH(HHIdata_corr!J$1,'0_Pivot &amp; Table 1 &amp; Table 2'!$A$66:$AM$66,0))</f>
        <v>3364</v>
      </c>
      <c r="K179" s="27">
        <f>INDEX('0_Pivot &amp; Table 1 &amp; Table 2'!$A$70:$AM$765,MATCH($A179,'0_Pivot &amp; Table 1 &amp; Table 2'!$B$70:$B$765,0),MATCH(HHIdata_corr!K$1,'0_Pivot &amp; Table 1 &amp; Table 2'!$A$66:$AM$66,0))</f>
        <v>2861</v>
      </c>
      <c r="L179" s="27">
        <f>INDEX('0_Pivot &amp; Table 1 &amp; Table 2'!$A$70:$AM$765,MATCH($A179,'0_Pivot &amp; Table 1 &amp; Table 2'!$B$70:$B$765,0),MATCH(HHIdata_corr!L$1,'0_Pivot &amp; Table 1 &amp; Table 2'!$A$66:$AM$66,0))</f>
        <v>3468</v>
      </c>
      <c r="M179" s="27">
        <f>INDEX('0_Pivot &amp; Table 1 &amp; Table 2'!$A$70:$AM$765,MATCH($A179,'0_Pivot &amp; Table 1 &amp; Table 2'!$B$70:$B$765,0),MATCH(HHIdata_corr!M$1,'0_Pivot &amp; Table 1 &amp; Table 2'!$A$66:$AM$66,0))</f>
        <v>3218</v>
      </c>
      <c r="N179" s="27">
        <f>INDEX('0_Pivot &amp; Table 1 &amp; Table 2'!$A$70:$AM$765,MATCH($A179,'0_Pivot &amp; Table 1 &amp; Table 2'!$B$70:$B$765,0),MATCH(HHIdata_corr!N$1,'0_Pivot &amp; Table 1 &amp; Table 2'!$A$66:$AM$66,0))</f>
        <v>3314</v>
      </c>
      <c r="O179" s="28">
        <v>3292.4</v>
      </c>
      <c r="P179" s="29" t="s">
        <v>522</v>
      </c>
      <c r="Q179" s="29" t="s">
        <v>523</v>
      </c>
      <c r="R179" s="2">
        <f t="shared" si="10"/>
        <v>3135.5</v>
      </c>
      <c r="S179" s="2">
        <f t="shared" si="11"/>
        <v>3074</v>
      </c>
      <c r="T179" s="2" t="str">
        <f t="shared" si="12"/>
        <v/>
      </c>
      <c r="U179" s="2" t="e">
        <f>MATCH($Q179,'6.Indic_Percep'!$B$10:$B$141,0)</f>
        <v>#N/A</v>
      </c>
      <c r="V179" s="2">
        <f>MATCH($P179,'5.Indic_LM'!$A$10:$A$732,0)</f>
        <v>171</v>
      </c>
      <c r="W179" s="2" t="str">
        <f>IF(COUNT(INDEX('6.Indic_Percep'!$A$10:$AE$141,HHIdata_corr!$U179,MATCH(HHIdata_corr!W$3,'6.Indic_Percep'!$A$10:$AE$10,0)))=1,INDEX('6.Indic_Percep'!$A$10:$AE$141,HHIdata_corr!$U179,MATCH(HHIdata_corr!W$3,'6.Indic_Percep'!$A$10:$AE$10,0)),"")</f>
        <v/>
      </c>
      <c r="X179" s="2" t="str">
        <f>IF(COUNT(INDEX('6.Indic_Percep'!$A$10:$AE$141,HHIdata_corr!$U179,MATCH(HHIdata_corr!X$3,'6.Indic_Percep'!$A$10:$AE$10,0)))=1,INDEX('6.Indic_Percep'!$A$10:$AE$141,HHIdata_corr!$U179,MATCH(HHIdata_corr!X$3,'6.Indic_Percep'!$A$10:$AE$10,0)),"")</f>
        <v/>
      </c>
      <c r="Y179" s="2" t="str">
        <f>IF(COUNT(INDEX('6.Indic_Percep'!$A$10:$AE$141,HHIdata_corr!$U179,MATCH(HHIdata_corr!Y$3,'6.Indic_Percep'!$A$10:$AE$10,0)))=1,INDEX('6.Indic_Percep'!$A$10:$AE$141,HHIdata_corr!$U179,MATCH(HHIdata_corr!Y$3,'6.Indic_Percep'!$A$10:$AE$10,0)),"")</f>
        <v/>
      </c>
      <c r="Z179" s="2" t="str">
        <f>IF(COUNT(INDEX('6.Indic_Percep'!$A$10:$AH$141,HHIdata_corr!$U179,MATCH(HHIdata_corr!Z$3,'6.Indic_Percep'!$A$10:$AH$10,0)))=1,INDEX('6.Indic_Percep'!$A$10:$AH$141,HHIdata_corr!$U179,MATCH(HHIdata_corr!Z$3,'6.Indic_Percep'!$A$10:$AH$10,0)),"")</f>
        <v/>
      </c>
      <c r="AA179" s="2" t="str">
        <f>IF(COUNT(INDEX('6.Indic_Percep'!$A$10:$AH$141,HHIdata_corr!$U179,MATCH(HHIdata_corr!AA$3,'6.Indic_Percep'!$A$10:$AH$10,0)))=1,INDEX('6.Indic_Percep'!$A$10:$AH$141,HHIdata_corr!$U179,MATCH(HHIdata_corr!AA$3,'6.Indic_Percep'!$A$10:$AH$10,0)),"")</f>
        <v/>
      </c>
      <c r="AC179" s="30">
        <f>IF(COUNT(INDEX('5.Indic_LM'!$A$8:$AL$732,HHIdata_corr!$V179,MATCH(HHIdata_corr!AC$3,'5.Indic_LM'!$A$8:$AL$8,0)))=1,INDEX('5.Indic_LM'!$A$8:$AL$732,HHIdata_corr!$V179,MATCH(HHIdata_corr!AC$3,'5.Indic_LM'!$A$8:$AL$8,0))/100,"")</f>
        <v>0.13648152707915626</v>
      </c>
      <c r="AD179" s="30">
        <f>IF(COUNT(INDEX('5.Indic_LM'!$A$8:$AL$732,HHIdata_corr!$V179,MATCH(HHIdata_corr!AD$3,'5.Indic_LM'!$A$8:$AL$8,0)))=1,INDEX('5.Indic_LM'!$A$8:$AL$732,HHIdata_corr!$V179,MATCH(HHIdata_corr!AD$3,'5.Indic_LM'!$A$8:$AL$8,0))/100,"")</f>
        <v>0.4866960647028174</v>
      </c>
      <c r="AE179" s="2">
        <f t="shared" si="13"/>
        <v>1</v>
      </c>
      <c r="AF179" s="2">
        <f t="shared" si="14"/>
        <v>1</v>
      </c>
    </row>
    <row r="180" spans="1:32" x14ac:dyDescent="0.2">
      <c r="A180" s="25" t="s">
        <v>525</v>
      </c>
      <c r="B180" s="26" t="s">
        <v>526</v>
      </c>
      <c r="C180" s="26" t="s">
        <v>511</v>
      </c>
      <c r="D180" s="26">
        <v>869096</v>
      </c>
      <c r="E180" s="26" t="s">
        <v>527</v>
      </c>
      <c r="F180" s="26">
        <v>422747</v>
      </c>
      <c r="G180" s="27">
        <f>INDEX('0_Pivot &amp; Table 1 &amp; Table 2'!$A$70:$AM$765,MATCH($A180,'0_Pivot &amp; Table 1 &amp; Table 2'!$B$70:$B$765,0),MATCH(HHIdata_corr!G$1,'0_Pivot &amp; Table 1 &amp; Table 2'!$A$66:$AM$66,0))</f>
        <v>3021</v>
      </c>
      <c r="H180" s="27">
        <f>INDEX('0_Pivot &amp; Table 1 &amp; Table 2'!$A$70:$AM$765,MATCH($A180,'0_Pivot &amp; Table 1 &amp; Table 2'!$B$70:$B$765,0),MATCH(HHIdata_corr!H$1,'0_Pivot &amp; Table 1 &amp; Table 2'!$A$66:$AM$66,0))</f>
        <v>2972</v>
      </c>
      <c r="I180" s="27">
        <f>INDEX('0_Pivot &amp; Table 1 &amp; Table 2'!$A$70:$AM$765,MATCH($A180,'0_Pivot &amp; Table 1 &amp; Table 2'!$B$70:$B$765,0),MATCH(HHIdata_corr!I$1,'0_Pivot &amp; Table 1 &amp; Table 2'!$A$66:$AM$66,0))</f>
        <v>2972</v>
      </c>
      <c r="J180" s="27">
        <f>INDEX('0_Pivot &amp; Table 1 &amp; Table 2'!$A$70:$AM$765,MATCH($A180,'0_Pivot &amp; Table 1 &amp; Table 2'!$B$70:$B$765,0),MATCH(HHIdata_corr!J$1,'0_Pivot &amp; Table 1 &amp; Table 2'!$A$66:$AM$66,0))</f>
        <v>3212</v>
      </c>
      <c r="K180" s="27">
        <f>INDEX('0_Pivot &amp; Table 1 &amp; Table 2'!$A$70:$AM$765,MATCH($A180,'0_Pivot &amp; Table 1 &amp; Table 2'!$B$70:$B$765,0),MATCH(HHIdata_corr!K$1,'0_Pivot &amp; Table 1 &amp; Table 2'!$A$66:$AM$66,0))</f>
        <v>3209</v>
      </c>
      <c r="L180" s="27">
        <f>INDEX('0_Pivot &amp; Table 1 &amp; Table 2'!$A$70:$AM$765,MATCH($A180,'0_Pivot &amp; Table 1 &amp; Table 2'!$B$70:$B$765,0),MATCH(HHIdata_corr!L$1,'0_Pivot &amp; Table 1 &amp; Table 2'!$A$66:$AM$66,0))</f>
        <v>3834</v>
      </c>
      <c r="M180" s="27">
        <f>INDEX('0_Pivot &amp; Table 1 &amp; Table 2'!$A$70:$AM$765,MATCH($A180,'0_Pivot &amp; Table 1 &amp; Table 2'!$B$70:$B$765,0),MATCH(HHIdata_corr!M$1,'0_Pivot &amp; Table 1 &amp; Table 2'!$A$66:$AM$66,0))</f>
        <v>3520</v>
      </c>
      <c r="N180" s="27">
        <f>INDEX('0_Pivot &amp; Table 1 &amp; Table 2'!$A$70:$AM$765,MATCH($A180,'0_Pivot &amp; Table 1 &amp; Table 2'!$B$70:$B$765,0),MATCH(HHIdata_corr!N$1,'0_Pivot &amp; Table 1 &amp; Table 2'!$A$66:$AM$66,0))</f>
        <v>3683</v>
      </c>
      <c r="O180" s="28">
        <v>3351.3</v>
      </c>
      <c r="P180" s="29" t="s">
        <v>525</v>
      </c>
      <c r="Q180" s="29" t="s">
        <v>526</v>
      </c>
      <c r="R180" s="2">
        <f t="shared" si="10"/>
        <v>3044.25</v>
      </c>
      <c r="S180" s="2">
        <f t="shared" si="11"/>
        <v>3091.25</v>
      </c>
      <c r="T180" s="2" t="str">
        <f t="shared" si="12"/>
        <v/>
      </c>
      <c r="U180" s="2">
        <f>MATCH($Q180,'6.Indic_Percep'!$B$10:$B$141,0)</f>
        <v>59</v>
      </c>
      <c r="V180" s="2">
        <f>MATCH($P180,'5.Indic_LM'!$A$10:$A$732,0)</f>
        <v>172</v>
      </c>
      <c r="W180" s="2">
        <f>IF(COUNT(INDEX('6.Indic_Percep'!$A$10:$AE$141,HHIdata_corr!$U180,MATCH(HHIdata_corr!W$3,'6.Indic_Percep'!$A$10:$AE$10,0)))=1,INDEX('6.Indic_Percep'!$A$10:$AE$141,HHIdata_corr!$U180,MATCH(HHIdata_corr!W$3,'6.Indic_Percep'!$A$10:$AE$10,0)),"")</f>
        <v>0.16615067079463364</v>
      </c>
      <c r="X180" s="2">
        <f>IF(COUNT(INDEX('6.Indic_Percep'!$A$10:$AE$141,HHIdata_corr!$U180,MATCH(HHIdata_corr!X$3,'6.Indic_Percep'!$A$10:$AE$10,0)))=1,INDEX('6.Indic_Percep'!$A$10:$AE$141,HHIdata_corr!$U180,MATCH(HHIdata_corr!X$3,'6.Indic_Percep'!$A$10:$AE$10,0)),"")</f>
        <v>0.6343949044585987</v>
      </c>
      <c r="Y180" s="2">
        <f>IF(COUNT(INDEX('6.Indic_Percep'!$A$10:$AE$141,HHIdata_corr!$U180,MATCH(HHIdata_corr!Y$3,'6.Indic_Percep'!$A$10:$AE$10,0)))=1,INDEX('6.Indic_Percep'!$A$10:$AE$141,HHIdata_corr!$U180,MATCH(HHIdata_corr!Y$3,'6.Indic_Percep'!$A$10:$AE$10,0)),"")</f>
        <v>7.6367389060887511E-2</v>
      </c>
      <c r="Z180" s="2">
        <f>IF(COUNT(INDEX('6.Indic_Percep'!$A$10:$AH$141,HHIdata_corr!$U180,MATCH(HHIdata_corr!Z$3,'6.Indic_Percep'!$A$10:$AH$10,0)))=1,INDEX('6.Indic_Percep'!$A$10:$AH$141,HHIdata_corr!$U180,MATCH(HHIdata_corr!Z$3,'6.Indic_Percep'!$A$10:$AH$10,0)),"")</f>
        <v>0.26496815286624203</v>
      </c>
      <c r="AA180" s="2">
        <f>IF(COUNT(INDEX('6.Indic_Percep'!$A$10:$AH$141,HHIdata_corr!$U180,MATCH(HHIdata_corr!AA$3,'6.Indic_Percep'!$A$10:$AH$10,0)))=1,INDEX('6.Indic_Percep'!$A$10:$AH$141,HHIdata_corr!$U180,MATCH(HHIdata_corr!AA$3,'6.Indic_Percep'!$A$10:$AH$10,0)),"")</f>
        <v>0.28547027929509045</v>
      </c>
      <c r="AC180" s="30">
        <f>IF(COUNT(INDEX('5.Indic_LM'!$A$8:$AL$732,HHIdata_corr!$V180,MATCH(HHIdata_corr!AC$3,'5.Indic_LM'!$A$8:$AL$8,0)))=1,INDEX('5.Indic_LM'!$A$8:$AL$732,HHIdata_corr!$V180,MATCH(HHIdata_corr!AC$3,'5.Indic_LM'!$A$8:$AL$8,0))/100,"")</f>
        <v>0.21809392246864628</v>
      </c>
      <c r="AD180" s="30">
        <f>IF(COUNT(INDEX('5.Indic_LM'!$A$8:$AL$732,HHIdata_corr!$V180,MATCH(HHIdata_corr!AD$3,'5.Indic_LM'!$A$8:$AL$8,0)))=1,INDEX('5.Indic_LM'!$A$8:$AL$732,HHIdata_corr!$V180,MATCH(HHIdata_corr!AD$3,'5.Indic_LM'!$A$8:$AL$8,0))/100,"")</f>
        <v>0.44473764907660124</v>
      </c>
      <c r="AE180" s="2">
        <f t="shared" si="13"/>
        <v>1</v>
      </c>
      <c r="AF180" s="2">
        <f t="shared" si="14"/>
        <v>1</v>
      </c>
    </row>
    <row r="181" spans="1:32" x14ac:dyDescent="0.2">
      <c r="A181" s="25" t="s">
        <v>528</v>
      </c>
      <c r="B181" s="26" t="s">
        <v>529</v>
      </c>
      <c r="C181" s="26" t="s">
        <v>511</v>
      </c>
      <c r="D181" s="26">
        <v>637616</v>
      </c>
      <c r="E181" s="26" t="s">
        <v>530</v>
      </c>
      <c r="F181" s="26">
        <v>312126</v>
      </c>
      <c r="G181" s="27">
        <f>INDEX('0_Pivot &amp; Table 1 &amp; Table 2'!$A$70:$AM$765,MATCH($A181,'0_Pivot &amp; Table 1 &amp; Table 2'!$B$70:$B$765,0),MATCH(HHIdata_corr!G$1,'0_Pivot &amp; Table 1 &amp; Table 2'!$A$66:$AM$66,0))</f>
        <v>3710</v>
      </c>
      <c r="H181" s="27">
        <f>INDEX('0_Pivot &amp; Table 1 &amp; Table 2'!$A$70:$AM$765,MATCH($A181,'0_Pivot &amp; Table 1 &amp; Table 2'!$B$70:$B$765,0),MATCH(HHIdata_corr!H$1,'0_Pivot &amp; Table 1 &amp; Table 2'!$A$66:$AM$66,0))</f>
        <v>3795</v>
      </c>
      <c r="I181" s="27">
        <f>INDEX('0_Pivot &amp; Table 1 &amp; Table 2'!$A$70:$AM$765,MATCH($A181,'0_Pivot &amp; Table 1 &amp; Table 2'!$B$70:$B$765,0),MATCH(HHIdata_corr!I$1,'0_Pivot &amp; Table 1 &amp; Table 2'!$A$66:$AM$66,0))</f>
        <v>3754</v>
      </c>
      <c r="J181" s="27">
        <f>INDEX('0_Pivot &amp; Table 1 &amp; Table 2'!$A$70:$AM$765,MATCH($A181,'0_Pivot &amp; Table 1 &amp; Table 2'!$B$70:$B$765,0),MATCH(HHIdata_corr!J$1,'0_Pivot &amp; Table 1 &amp; Table 2'!$A$66:$AM$66,0))</f>
        <v>4118</v>
      </c>
      <c r="K181" s="27">
        <f>INDEX('0_Pivot &amp; Table 1 &amp; Table 2'!$A$70:$AM$765,MATCH($A181,'0_Pivot &amp; Table 1 &amp; Table 2'!$B$70:$B$765,0),MATCH(HHIdata_corr!K$1,'0_Pivot &amp; Table 1 &amp; Table 2'!$A$66:$AM$66,0))</f>
        <v>3447</v>
      </c>
      <c r="L181" s="27">
        <f>INDEX('0_Pivot &amp; Table 1 &amp; Table 2'!$A$70:$AM$765,MATCH($A181,'0_Pivot &amp; Table 1 &amp; Table 2'!$B$70:$B$765,0),MATCH(HHIdata_corr!L$1,'0_Pivot &amp; Table 1 &amp; Table 2'!$A$66:$AM$66,0))</f>
        <v>4316</v>
      </c>
      <c r="M181" s="27">
        <f>INDEX('0_Pivot &amp; Table 1 &amp; Table 2'!$A$70:$AM$765,MATCH($A181,'0_Pivot &amp; Table 1 &amp; Table 2'!$B$70:$B$765,0),MATCH(HHIdata_corr!M$1,'0_Pivot &amp; Table 1 &amp; Table 2'!$A$66:$AM$66,0))</f>
        <v>3519</v>
      </c>
      <c r="N181" s="27">
        <f>INDEX('0_Pivot &amp; Table 1 &amp; Table 2'!$A$70:$AM$765,MATCH($A181,'0_Pivot &amp; Table 1 &amp; Table 2'!$B$70:$B$765,0),MATCH(HHIdata_corr!N$1,'0_Pivot &amp; Table 1 &amp; Table 2'!$A$66:$AM$66,0))</f>
        <v>3767</v>
      </c>
      <c r="O181" s="28">
        <v>3795</v>
      </c>
      <c r="P181" s="29" t="s">
        <v>528</v>
      </c>
      <c r="Q181" s="29" t="s">
        <v>529</v>
      </c>
      <c r="R181" s="2">
        <f t="shared" si="10"/>
        <v>3844.25</v>
      </c>
      <c r="S181" s="2">
        <f t="shared" si="11"/>
        <v>3778.5</v>
      </c>
      <c r="T181" s="2" t="str">
        <f t="shared" si="12"/>
        <v/>
      </c>
      <c r="U181" s="2" t="e">
        <f>MATCH($Q181,'6.Indic_Percep'!$B$10:$B$141,0)</f>
        <v>#N/A</v>
      </c>
      <c r="V181" s="2">
        <f>MATCH($P181,'5.Indic_LM'!$A$10:$A$732,0)</f>
        <v>173</v>
      </c>
      <c r="W181" s="2" t="str">
        <f>IF(COUNT(INDEX('6.Indic_Percep'!$A$10:$AE$141,HHIdata_corr!$U181,MATCH(HHIdata_corr!W$3,'6.Indic_Percep'!$A$10:$AE$10,0)))=1,INDEX('6.Indic_Percep'!$A$10:$AE$141,HHIdata_corr!$U181,MATCH(HHIdata_corr!W$3,'6.Indic_Percep'!$A$10:$AE$10,0)),"")</f>
        <v/>
      </c>
      <c r="X181" s="2" t="str">
        <f>IF(COUNT(INDEX('6.Indic_Percep'!$A$10:$AE$141,HHIdata_corr!$U181,MATCH(HHIdata_corr!X$3,'6.Indic_Percep'!$A$10:$AE$10,0)))=1,INDEX('6.Indic_Percep'!$A$10:$AE$141,HHIdata_corr!$U181,MATCH(HHIdata_corr!X$3,'6.Indic_Percep'!$A$10:$AE$10,0)),"")</f>
        <v/>
      </c>
      <c r="Y181" s="2" t="str">
        <f>IF(COUNT(INDEX('6.Indic_Percep'!$A$10:$AE$141,HHIdata_corr!$U181,MATCH(HHIdata_corr!Y$3,'6.Indic_Percep'!$A$10:$AE$10,0)))=1,INDEX('6.Indic_Percep'!$A$10:$AE$141,HHIdata_corr!$U181,MATCH(HHIdata_corr!Y$3,'6.Indic_Percep'!$A$10:$AE$10,0)),"")</f>
        <v/>
      </c>
      <c r="Z181" s="2" t="str">
        <f>IF(COUNT(INDEX('6.Indic_Percep'!$A$10:$AH$141,HHIdata_corr!$U181,MATCH(HHIdata_corr!Z$3,'6.Indic_Percep'!$A$10:$AH$10,0)))=1,INDEX('6.Indic_Percep'!$A$10:$AH$141,HHIdata_corr!$U181,MATCH(HHIdata_corr!Z$3,'6.Indic_Percep'!$A$10:$AH$10,0)),"")</f>
        <v/>
      </c>
      <c r="AA181" s="2" t="str">
        <f>IF(COUNT(INDEX('6.Indic_Percep'!$A$10:$AH$141,HHIdata_corr!$U181,MATCH(HHIdata_corr!AA$3,'6.Indic_Percep'!$A$10:$AH$10,0)))=1,INDEX('6.Indic_Percep'!$A$10:$AH$141,HHIdata_corr!$U181,MATCH(HHIdata_corr!AA$3,'6.Indic_Percep'!$A$10:$AH$10,0)),"")</f>
        <v/>
      </c>
      <c r="AC181" s="30">
        <f>IF(COUNT(INDEX('5.Indic_LM'!$A$8:$AL$732,HHIdata_corr!$V181,MATCH(HHIdata_corr!AC$3,'5.Indic_LM'!$A$8:$AL$8,0)))=1,INDEX('5.Indic_LM'!$A$8:$AL$732,HHIdata_corr!$V181,MATCH(HHIdata_corr!AC$3,'5.Indic_LM'!$A$8:$AL$8,0))/100,"")</f>
        <v>0.10344413901740586</v>
      </c>
      <c r="AD181" s="30">
        <f>IF(COUNT(INDEX('5.Indic_LM'!$A$8:$AL$732,HHIdata_corr!$V181,MATCH(HHIdata_corr!AD$3,'5.Indic_LM'!$A$8:$AL$8,0)))=1,INDEX('5.Indic_LM'!$A$8:$AL$732,HHIdata_corr!$V181,MATCH(HHIdata_corr!AD$3,'5.Indic_LM'!$A$8:$AL$8,0))/100,"")</f>
        <v>0.51074504164388168</v>
      </c>
      <c r="AE181" s="2">
        <f t="shared" si="13"/>
        <v>1</v>
      </c>
      <c r="AF181" s="2">
        <f t="shared" si="14"/>
        <v>1</v>
      </c>
    </row>
    <row r="182" spans="1:32" x14ac:dyDescent="0.2">
      <c r="A182" s="25" t="s">
        <v>531</v>
      </c>
      <c r="B182" s="26" t="s">
        <v>532</v>
      </c>
      <c r="C182" s="26" t="s">
        <v>511</v>
      </c>
      <c r="D182" s="26">
        <v>633944</v>
      </c>
      <c r="E182" s="26" t="s">
        <v>533</v>
      </c>
      <c r="F182" s="26">
        <v>330295</v>
      </c>
      <c r="G182" s="27">
        <f>INDEX('0_Pivot &amp; Table 1 &amp; Table 2'!$A$70:$AM$765,MATCH($A182,'0_Pivot &amp; Table 1 &amp; Table 2'!$B$70:$B$765,0),MATCH(HHIdata_corr!G$1,'0_Pivot &amp; Table 1 &amp; Table 2'!$A$66:$AM$66,0))</f>
        <v>6298</v>
      </c>
      <c r="H182" s="27">
        <f>INDEX('0_Pivot &amp; Table 1 &amp; Table 2'!$A$70:$AM$765,MATCH($A182,'0_Pivot &amp; Table 1 &amp; Table 2'!$B$70:$B$765,0),MATCH(HHIdata_corr!H$1,'0_Pivot &amp; Table 1 &amp; Table 2'!$A$66:$AM$66,0))</f>
        <v>6392</v>
      </c>
      <c r="I182" s="27">
        <f>INDEX('0_Pivot &amp; Table 1 &amp; Table 2'!$A$70:$AM$765,MATCH($A182,'0_Pivot &amp; Table 1 &amp; Table 2'!$B$70:$B$765,0),MATCH(HHIdata_corr!I$1,'0_Pivot &amp; Table 1 &amp; Table 2'!$A$66:$AM$66,0))</f>
        <v>5637</v>
      </c>
      <c r="J182" s="27">
        <f>INDEX('0_Pivot &amp; Table 1 &amp; Table 2'!$A$70:$AM$765,MATCH($A182,'0_Pivot &amp; Table 1 &amp; Table 2'!$B$70:$B$765,0),MATCH(HHIdata_corr!J$1,'0_Pivot &amp; Table 1 &amp; Table 2'!$A$66:$AM$66,0))</f>
        <v>6362</v>
      </c>
      <c r="K182" s="27">
        <f>INDEX('0_Pivot &amp; Table 1 &amp; Table 2'!$A$70:$AM$765,MATCH($A182,'0_Pivot &amp; Table 1 &amp; Table 2'!$B$70:$B$765,0),MATCH(HHIdata_corr!K$1,'0_Pivot &amp; Table 1 &amp; Table 2'!$A$66:$AM$66,0))</f>
        <v>6126</v>
      </c>
      <c r="L182" s="27">
        <f>INDEX('0_Pivot &amp; Table 1 &amp; Table 2'!$A$70:$AM$765,MATCH($A182,'0_Pivot &amp; Table 1 &amp; Table 2'!$B$70:$B$765,0),MATCH(HHIdata_corr!L$1,'0_Pivot &amp; Table 1 &amp; Table 2'!$A$66:$AM$66,0))</f>
        <v>5963</v>
      </c>
      <c r="M182" s="27">
        <f>INDEX('0_Pivot &amp; Table 1 &amp; Table 2'!$A$70:$AM$765,MATCH($A182,'0_Pivot &amp; Table 1 &amp; Table 2'!$B$70:$B$765,0),MATCH(HHIdata_corr!M$1,'0_Pivot &amp; Table 1 &amp; Table 2'!$A$66:$AM$66,0))</f>
        <v>5554</v>
      </c>
      <c r="N182" s="27">
        <f>INDEX('0_Pivot &amp; Table 1 &amp; Table 2'!$A$70:$AM$765,MATCH($A182,'0_Pivot &amp; Table 1 &amp; Table 2'!$B$70:$B$765,0),MATCH(HHIdata_corr!N$1,'0_Pivot &amp; Table 1 &amp; Table 2'!$A$66:$AM$66,0))</f>
        <v>5976</v>
      </c>
      <c r="O182" s="28">
        <v>6177.6</v>
      </c>
      <c r="P182" s="29" t="s">
        <v>531</v>
      </c>
      <c r="Q182" s="29" t="s">
        <v>532</v>
      </c>
      <c r="R182" s="2">
        <f t="shared" si="10"/>
        <v>6172.25</v>
      </c>
      <c r="S182" s="2">
        <f t="shared" si="11"/>
        <v>6129.25</v>
      </c>
      <c r="T182" s="2" t="str">
        <f t="shared" si="12"/>
        <v/>
      </c>
      <c r="U182" s="2" t="e">
        <f>MATCH($Q182,'6.Indic_Percep'!$B$10:$B$141,0)</f>
        <v>#N/A</v>
      </c>
      <c r="V182" s="2">
        <f>MATCH($P182,'5.Indic_LM'!$A$10:$A$732,0)</f>
        <v>174</v>
      </c>
      <c r="W182" s="2" t="str">
        <f>IF(COUNT(INDEX('6.Indic_Percep'!$A$10:$AE$141,HHIdata_corr!$U182,MATCH(HHIdata_corr!W$3,'6.Indic_Percep'!$A$10:$AE$10,0)))=1,INDEX('6.Indic_Percep'!$A$10:$AE$141,HHIdata_corr!$U182,MATCH(HHIdata_corr!W$3,'6.Indic_Percep'!$A$10:$AE$10,0)),"")</f>
        <v/>
      </c>
      <c r="X182" s="2" t="str">
        <f>IF(COUNT(INDEX('6.Indic_Percep'!$A$10:$AE$141,HHIdata_corr!$U182,MATCH(HHIdata_corr!X$3,'6.Indic_Percep'!$A$10:$AE$10,0)))=1,INDEX('6.Indic_Percep'!$A$10:$AE$141,HHIdata_corr!$U182,MATCH(HHIdata_corr!X$3,'6.Indic_Percep'!$A$10:$AE$10,0)),"")</f>
        <v/>
      </c>
      <c r="Y182" s="2" t="str">
        <f>IF(COUNT(INDEX('6.Indic_Percep'!$A$10:$AE$141,HHIdata_corr!$U182,MATCH(HHIdata_corr!Y$3,'6.Indic_Percep'!$A$10:$AE$10,0)))=1,INDEX('6.Indic_Percep'!$A$10:$AE$141,HHIdata_corr!$U182,MATCH(HHIdata_corr!Y$3,'6.Indic_Percep'!$A$10:$AE$10,0)),"")</f>
        <v/>
      </c>
      <c r="Z182" s="2" t="str">
        <f>IF(COUNT(INDEX('6.Indic_Percep'!$A$10:$AH$141,HHIdata_corr!$U182,MATCH(HHIdata_corr!Z$3,'6.Indic_Percep'!$A$10:$AH$10,0)))=1,INDEX('6.Indic_Percep'!$A$10:$AH$141,HHIdata_corr!$U182,MATCH(HHIdata_corr!Z$3,'6.Indic_Percep'!$A$10:$AH$10,0)),"")</f>
        <v/>
      </c>
      <c r="AA182" s="2" t="str">
        <f>IF(COUNT(INDEX('6.Indic_Percep'!$A$10:$AH$141,HHIdata_corr!$U182,MATCH(HHIdata_corr!AA$3,'6.Indic_Percep'!$A$10:$AH$10,0)))=1,INDEX('6.Indic_Percep'!$A$10:$AH$141,HHIdata_corr!$U182,MATCH(HHIdata_corr!AA$3,'6.Indic_Percep'!$A$10:$AH$10,0)),"")</f>
        <v/>
      </c>
      <c r="AC182" s="30">
        <f>IF(COUNT(INDEX('5.Indic_LM'!$A$8:$AL$732,HHIdata_corr!$V182,MATCH(HHIdata_corr!AC$3,'5.Indic_LM'!$A$8:$AL$8,0)))=1,INDEX('5.Indic_LM'!$A$8:$AL$732,HHIdata_corr!$V182,MATCH(HHIdata_corr!AC$3,'5.Indic_LM'!$A$8:$AL$8,0))/100,"")</f>
        <v>0.16019747035460927</v>
      </c>
      <c r="AD182" s="30">
        <f>IF(COUNT(INDEX('5.Indic_LM'!$A$8:$AL$732,HHIdata_corr!$V182,MATCH(HHIdata_corr!AD$3,'5.Indic_LM'!$A$8:$AL$8,0)))=1,INDEX('5.Indic_LM'!$A$8:$AL$732,HHIdata_corr!$V182,MATCH(HHIdata_corr!AD$3,'5.Indic_LM'!$A$8:$AL$8,0))/100,"")</f>
        <v>0.46123101257580168</v>
      </c>
      <c r="AE182" s="2">
        <f t="shared" si="13"/>
        <v>1</v>
      </c>
      <c r="AF182" s="2">
        <f t="shared" si="14"/>
        <v>1</v>
      </c>
    </row>
    <row r="183" spans="1:32" x14ac:dyDescent="0.2">
      <c r="A183" s="25" t="s">
        <v>534</v>
      </c>
      <c r="B183" s="26" t="s">
        <v>535</v>
      </c>
      <c r="C183" s="26" t="s">
        <v>511</v>
      </c>
      <c r="D183" s="26">
        <v>423176</v>
      </c>
      <c r="E183" s="26" t="s">
        <v>536</v>
      </c>
      <c r="F183" s="26">
        <v>206754</v>
      </c>
      <c r="G183" s="27">
        <f>INDEX('0_Pivot &amp; Table 1 &amp; Table 2'!$A$70:$AM$765,MATCH($A183,'0_Pivot &amp; Table 1 &amp; Table 2'!$B$70:$B$765,0),MATCH(HHIdata_corr!G$1,'0_Pivot &amp; Table 1 &amp; Table 2'!$A$66:$AM$66,0))</f>
        <v>3795</v>
      </c>
      <c r="H183" s="27">
        <f>INDEX('0_Pivot &amp; Table 1 &amp; Table 2'!$A$70:$AM$765,MATCH($A183,'0_Pivot &amp; Table 1 &amp; Table 2'!$B$70:$B$765,0),MATCH(HHIdata_corr!H$1,'0_Pivot &amp; Table 1 &amp; Table 2'!$A$66:$AM$66,0))</f>
        <v>3440</v>
      </c>
      <c r="I183" s="27">
        <f>INDEX('0_Pivot &amp; Table 1 &amp; Table 2'!$A$70:$AM$765,MATCH($A183,'0_Pivot &amp; Table 1 &amp; Table 2'!$B$70:$B$765,0),MATCH(HHIdata_corr!I$1,'0_Pivot &amp; Table 1 &amp; Table 2'!$A$66:$AM$66,0))</f>
        <v>3257</v>
      </c>
      <c r="J183" s="27">
        <f>INDEX('0_Pivot &amp; Table 1 &amp; Table 2'!$A$70:$AM$765,MATCH($A183,'0_Pivot &amp; Table 1 &amp; Table 2'!$B$70:$B$765,0),MATCH(HHIdata_corr!J$1,'0_Pivot &amp; Table 1 &amp; Table 2'!$A$66:$AM$66,0))</f>
        <v>4132</v>
      </c>
      <c r="K183" s="27">
        <f>INDEX('0_Pivot &amp; Table 1 &amp; Table 2'!$A$70:$AM$765,MATCH($A183,'0_Pivot &amp; Table 1 &amp; Table 2'!$B$70:$B$765,0),MATCH(HHIdata_corr!K$1,'0_Pivot &amp; Table 1 &amp; Table 2'!$A$66:$AM$66,0))</f>
        <v>3932</v>
      </c>
      <c r="L183" s="27">
        <f>INDEX('0_Pivot &amp; Table 1 &amp; Table 2'!$A$70:$AM$765,MATCH($A183,'0_Pivot &amp; Table 1 &amp; Table 2'!$B$70:$B$765,0),MATCH(HHIdata_corr!L$1,'0_Pivot &amp; Table 1 &amp; Table 2'!$A$66:$AM$66,0))</f>
        <v>4365</v>
      </c>
      <c r="M183" s="27">
        <f>INDEX('0_Pivot &amp; Table 1 &amp; Table 2'!$A$70:$AM$765,MATCH($A183,'0_Pivot &amp; Table 1 &amp; Table 2'!$B$70:$B$765,0),MATCH(HHIdata_corr!M$1,'0_Pivot &amp; Table 1 &amp; Table 2'!$A$66:$AM$66,0))</f>
        <v>4058</v>
      </c>
      <c r="N183" s="27">
        <f>INDEX('0_Pivot &amp; Table 1 &amp; Table 2'!$A$70:$AM$765,MATCH($A183,'0_Pivot &amp; Table 1 &amp; Table 2'!$B$70:$B$765,0),MATCH(HHIdata_corr!N$1,'0_Pivot &amp; Table 1 &amp; Table 2'!$A$66:$AM$66,0))</f>
        <v>4470</v>
      </c>
      <c r="O183" s="28">
        <v>3886.5</v>
      </c>
      <c r="P183" s="29" t="s">
        <v>534</v>
      </c>
      <c r="Q183" s="29" t="s">
        <v>535</v>
      </c>
      <c r="R183" s="2">
        <f t="shared" si="10"/>
        <v>3656</v>
      </c>
      <c r="S183" s="2">
        <f t="shared" si="11"/>
        <v>3690.25</v>
      </c>
      <c r="T183" s="2" t="str">
        <f t="shared" si="12"/>
        <v/>
      </c>
      <c r="U183" s="2" t="e">
        <f>MATCH($Q183,'6.Indic_Percep'!$B$10:$B$141,0)</f>
        <v>#N/A</v>
      </c>
      <c r="V183" s="2">
        <f>MATCH($P183,'5.Indic_LM'!$A$10:$A$732,0)</f>
        <v>175</v>
      </c>
      <c r="W183" s="2" t="str">
        <f>IF(COUNT(INDEX('6.Indic_Percep'!$A$10:$AE$141,HHIdata_corr!$U183,MATCH(HHIdata_corr!W$3,'6.Indic_Percep'!$A$10:$AE$10,0)))=1,INDEX('6.Indic_Percep'!$A$10:$AE$141,HHIdata_corr!$U183,MATCH(HHIdata_corr!W$3,'6.Indic_Percep'!$A$10:$AE$10,0)),"")</f>
        <v/>
      </c>
      <c r="X183" s="2" t="str">
        <f>IF(COUNT(INDEX('6.Indic_Percep'!$A$10:$AE$141,HHIdata_corr!$U183,MATCH(HHIdata_corr!X$3,'6.Indic_Percep'!$A$10:$AE$10,0)))=1,INDEX('6.Indic_Percep'!$A$10:$AE$141,HHIdata_corr!$U183,MATCH(HHIdata_corr!X$3,'6.Indic_Percep'!$A$10:$AE$10,0)),"")</f>
        <v/>
      </c>
      <c r="Y183" s="2" t="str">
        <f>IF(COUNT(INDEX('6.Indic_Percep'!$A$10:$AE$141,HHIdata_corr!$U183,MATCH(HHIdata_corr!Y$3,'6.Indic_Percep'!$A$10:$AE$10,0)))=1,INDEX('6.Indic_Percep'!$A$10:$AE$141,HHIdata_corr!$U183,MATCH(HHIdata_corr!Y$3,'6.Indic_Percep'!$A$10:$AE$10,0)),"")</f>
        <v/>
      </c>
      <c r="Z183" s="2" t="str">
        <f>IF(COUNT(INDEX('6.Indic_Percep'!$A$10:$AH$141,HHIdata_corr!$U183,MATCH(HHIdata_corr!Z$3,'6.Indic_Percep'!$A$10:$AH$10,0)))=1,INDEX('6.Indic_Percep'!$A$10:$AH$141,HHIdata_corr!$U183,MATCH(HHIdata_corr!Z$3,'6.Indic_Percep'!$A$10:$AH$10,0)),"")</f>
        <v/>
      </c>
      <c r="AA183" s="2" t="str">
        <f>IF(COUNT(INDEX('6.Indic_Percep'!$A$10:$AH$141,HHIdata_corr!$U183,MATCH(HHIdata_corr!AA$3,'6.Indic_Percep'!$A$10:$AH$10,0)))=1,INDEX('6.Indic_Percep'!$A$10:$AH$141,HHIdata_corr!$U183,MATCH(HHIdata_corr!AA$3,'6.Indic_Percep'!$A$10:$AH$10,0)),"")</f>
        <v/>
      </c>
      <c r="AC183" s="30">
        <f>IF(COUNT(INDEX('5.Indic_LM'!$A$8:$AL$732,HHIdata_corr!$V183,MATCH(HHIdata_corr!AC$3,'5.Indic_LM'!$A$8:$AL$8,0)))=1,INDEX('5.Indic_LM'!$A$8:$AL$732,HHIdata_corr!$V183,MATCH(HHIdata_corr!AC$3,'5.Indic_LM'!$A$8:$AL$8,0))/100,"")</f>
        <v>0.14724181900898997</v>
      </c>
      <c r="AD183" s="30">
        <f>IF(COUNT(INDEX('5.Indic_LM'!$A$8:$AL$732,HHIdata_corr!$V183,MATCH(HHIdata_corr!AD$3,'5.Indic_LM'!$A$8:$AL$8,0)))=1,INDEX('5.Indic_LM'!$A$8:$AL$732,HHIdata_corr!$V183,MATCH(HHIdata_corr!AD$3,'5.Indic_LM'!$A$8:$AL$8,0))/100,"")</f>
        <v>0.48924123410802495</v>
      </c>
      <c r="AE183" s="2">
        <f t="shared" si="13"/>
        <v>1</v>
      </c>
      <c r="AF183" s="2">
        <f t="shared" si="14"/>
        <v>1</v>
      </c>
    </row>
    <row r="184" spans="1:32" x14ac:dyDescent="0.2">
      <c r="A184" s="25" t="s">
        <v>537</v>
      </c>
      <c r="B184" s="26" t="s">
        <v>538</v>
      </c>
      <c r="C184" s="26" t="s">
        <v>511</v>
      </c>
      <c r="D184" s="26">
        <v>697433</v>
      </c>
      <c r="E184" s="26" t="s">
        <v>539</v>
      </c>
      <c r="F184" s="26">
        <v>386067</v>
      </c>
      <c r="G184" s="27">
        <f>INDEX('0_Pivot &amp; Table 1 &amp; Table 2'!$A$70:$AM$765,MATCH($A184,'0_Pivot &amp; Table 1 &amp; Table 2'!$B$70:$B$765,0),MATCH(HHIdata_corr!G$1,'0_Pivot &amp; Table 1 &amp; Table 2'!$A$66:$AM$66,0))</f>
        <v>5758</v>
      </c>
      <c r="H184" s="27">
        <f>INDEX('0_Pivot &amp; Table 1 &amp; Table 2'!$A$70:$AM$765,MATCH($A184,'0_Pivot &amp; Table 1 &amp; Table 2'!$B$70:$B$765,0),MATCH(HHIdata_corr!H$1,'0_Pivot &amp; Table 1 &amp; Table 2'!$A$66:$AM$66,0))</f>
        <v>5250</v>
      </c>
      <c r="I184" s="27">
        <f>INDEX('0_Pivot &amp; Table 1 &amp; Table 2'!$A$70:$AM$765,MATCH($A184,'0_Pivot &amp; Table 1 &amp; Table 2'!$B$70:$B$765,0),MATCH(HHIdata_corr!I$1,'0_Pivot &amp; Table 1 &amp; Table 2'!$A$66:$AM$66,0))</f>
        <v>4863</v>
      </c>
      <c r="J184" s="27">
        <f>INDEX('0_Pivot &amp; Table 1 &amp; Table 2'!$A$70:$AM$765,MATCH($A184,'0_Pivot &amp; Table 1 &amp; Table 2'!$B$70:$B$765,0),MATCH(HHIdata_corr!J$1,'0_Pivot &amp; Table 1 &amp; Table 2'!$A$66:$AM$66,0))</f>
        <v>5876</v>
      </c>
      <c r="K184" s="27">
        <f>INDEX('0_Pivot &amp; Table 1 &amp; Table 2'!$A$70:$AM$765,MATCH($A184,'0_Pivot &amp; Table 1 &amp; Table 2'!$B$70:$B$765,0),MATCH(HHIdata_corr!K$1,'0_Pivot &amp; Table 1 &amp; Table 2'!$A$66:$AM$66,0))</f>
        <v>6481</v>
      </c>
      <c r="L184" s="27">
        <f>INDEX('0_Pivot &amp; Table 1 &amp; Table 2'!$A$70:$AM$765,MATCH($A184,'0_Pivot &amp; Table 1 &amp; Table 2'!$B$70:$B$765,0),MATCH(HHIdata_corr!L$1,'0_Pivot &amp; Table 1 &amp; Table 2'!$A$66:$AM$66,0))</f>
        <v>6983</v>
      </c>
      <c r="M184" s="27">
        <f>INDEX('0_Pivot &amp; Table 1 &amp; Table 2'!$A$70:$AM$765,MATCH($A184,'0_Pivot &amp; Table 1 &amp; Table 2'!$B$70:$B$765,0),MATCH(HHIdata_corr!M$1,'0_Pivot &amp; Table 1 &amp; Table 2'!$A$66:$AM$66,0))</f>
        <v>6339</v>
      </c>
      <c r="N184" s="27">
        <f>INDEX('0_Pivot &amp; Table 1 &amp; Table 2'!$A$70:$AM$765,MATCH($A184,'0_Pivot &amp; Table 1 &amp; Table 2'!$B$70:$B$765,0),MATCH(HHIdata_corr!N$1,'0_Pivot &amp; Table 1 &amp; Table 2'!$A$66:$AM$66,0))</f>
        <v>5983</v>
      </c>
      <c r="O184" s="28">
        <v>6122.5</v>
      </c>
      <c r="P184" s="29" t="s">
        <v>537</v>
      </c>
      <c r="Q184" s="29" t="s">
        <v>538</v>
      </c>
      <c r="R184" s="2">
        <f t="shared" si="10"/>
        <v>5436.75</v>
      </c>
      <c r="S184" s="2">
        <f t="shared" si="11"/>
        <v>5617.5</v>
      </c>
      <c r="T184" s="2" t="str">
        <f t="shared" si="12"/>
        <v/>
      </c>
      <c r="U184" s="2" t="e">
        <f>MATCH($Q184,'6.Indic_Percep'!$B$10:$B$141,0)</f>
        <v>#N/A</v>
      </c>
      <c r="V184" s="2">
        <f>MATCH($P184,'5.Indic_LM'!$A$10:$A$732,0)</f>
        <v>176</v>
      </c>
      <c r="W184" s="2" t="str">
        <f>IF(COUNT(INDEX('6.Indic_Percep'!$A$10:$AE$141,HHIdata_corr!$U184,MATCH(HHIdata_corr!W$3,'6.Indic_Percep'!$A$10:$AE$10,0)))=1,INDEX('6.Indic_Percep'!$A$10:$AE$141,HHIdata_corr!$U184,MATCH(HHIdata_corr!W$3,'6.Indic_Percep'!$A$10:$AE$10,0)),"")</f>
        <v/>
      </c>
      <c r="X184" s="2" t="str">
        <f>IF(COUNT(INDEX('6.Indic_Percep'!$A$10:$AE$141,HHIdata_corr!$U184,MATCH(HHIdata_corr!X$3,'6.Indic_Percep'!$A$10:$AE$10,0)))=1,INDEX('6.Indic_Percep'!$A$10:$AE$141,HHIdata_corr!$U184,MATCH(HHIdata_corr!X$3,'6.Indic_Percep'!$A$10:$AE$10,0)),"")</f>
        <v/>
      </c>
      <c r="Y184" s="2" t="str">
        <f>IF(COUNT(INDEX('6.Indic_Percep'!$A$10:$AE$141,HHIdata_corr!$U184,MATCH(HHIdata_corr!Y$3,'6.Indic_Percep'!$A$10:$AE$10,0)))=1,INDEX('6.Indic_Percep'!$A$10:$AE$141,HHIdata_corr!$U184,MATCH(HHIdata_corr!Y$3,'6.Indic_Percep'!$A$10:$AE$10,0)),"")</f>
        <v/>
      </c>
      <c r="Z184" s="2" t="str">
        <f>IF(COUNT(INDEX('6.Indic_Percep'!$A$10:$AH$141,HHIdata_corr!$U184,MATCH(HHIdata_corr!Z$3,'6.Indic_Percep'!$A$10:$AH$10,0)))=1,INDEX('6.Indic_Percep'!$A$10:$AH$141,HHIdata_corr!$U184,MATCH(HHIdata_corr!Z$3,'6.Indic_Percep'!$A$10:$AH$10,0)),"")</f>
        <v/>
      </c>
      <c r="AA184" s="2" t="str">
        <f>IF(COUNT(INDEX('6.Indic_Percep'!$A$10:$AH$141,HHIdata_corr!$U184,MATCH(HHIdata_corr!AA$3,'6.Indic_Percep'!$A$10:$AH$10,0)))=1,INDEX('6.Indic_Percep'!$A$10:$AH$141,HHIdata_corr!$U184,MATCH(HHIdata_corr!AA$3,'6.Indic_Percep'!$A$10:$AH$10,0)),"")</f>
        <v/>
      </c>
      <c r="AC184" s="30">
        <f>IF(COUNT(INDEX('5.Indic_LM'!$A$8:$AL$732,HHIdata_corr!$V184,MATCH(HHIdata_corr!AC$3,'5.Indic_LM'!$A$8:$AL$8,0)))=1,INDEX('5.Indic_LM'!$A$8:$AL$732,HHIdata_corr!$V184,MATCH(HHIdata_corr!AC$3,'5.Indic_LM'!$A$8:$AL$8,0))/100,"")</f>
        <v>0.2375966938645756</v>
      </c>
      <c r="AD184" s="30">
        <f>IF(COUNT(INDEX('5.Indic_LM'!$A$8:$AL$732,HHIdata_corr!$V184,MATCH(HHIdata_corr!AD$3,'5.Indic_LM'!$A$8:$AL$8,0)))=1,INDEX('5.Indic_LM'!$A$8:$AL$732,HHIdata_corr!$V184,MATCH(HHIdata_corr!AD$3,'5.Indic_LM'!$A$8:$AL$8,0))/100,"")</f>
        <v>0.44667007757257876</v>
      </c>
      <c r="AE184" s="2">
        <f t="shared" si="13"/>
        <v>1</v>
      </c>
      <c r="AF184" s="2">
        <f t="shared" si="14"/>
        <v>1</v>
      </c>
    </row>
    <row r="185" spans="1:32" x14ac:dyDescent="0.2">
      <c r="A185" s="25" t="s">
        <v>540</v>
      </c>
      <c r="B185" s="26" t="s">
        <v>541</v>
      </c>
      <c r="C185" s="26" t="s">
        <v>511</v>
      </c>
      <c r="D185" s="26">
        <v>202315</v>
      </c>
      <c r="E185" s="26" t="s">
        <v>542</v>
      </c>
      <c r="F185" s="26">
        <v>99734</v>
      </c>
      <c r="G185" s="27">
        <f>INDEX('0_Pivot &amp; Table 1 &amp; Table 2'!$A$70:$AM$765,MATCH($A185,'0_Pivot &amp; Table 1 &amp; Table 2'!$B$70:$B$765,0),MATCH(HHIdata_corr!G$1,'0_Pivot &amp; Table 1 &amp; Table 2'!$A$66:$AM$66,0))</f>
        <v>8313</v>
      </c>
      <c r="H185" s="27">
        <f>INDEX('0_Pivot &amp; Table 1 &amp; Table 2'!$A$70:$AM$765,MATCH($A185,'0_Pivot &amp; Table 1 &amp; Table 2'!$B$70:$B$765,0),MATCH(HHIdata_corr!H$1,'0_Pivot &amp; Table 1 &amp; Table 2'!$A$66:$AM$66,0))</f>
        <v>7548</v>
      </c>
      <c r="I185" s="27">
        <f>INDEX('0_Pivot &amp; Table 1 &amp; Table 2'!$A$70:$AM$765,MATCH($A185,'0_Pivot &amp; Table 1 &amp; Table 2'!$B$70:$B$765,0),MATCH(HHIdata_corr!I$1,'0_Pivot &amp; Table 1 &amp; Table 2'!$A$66:$AM$66,0))</f>
        <v>6844</v>
      </c>
      <c r="J185" s="27">
        <f>INDEX('0_Pivot &amp; Table 1 &amp; Table 2'!$A$70:$AM$765,MATCH($A185,'0_Pivot &amp; Table 1 &amp; Table 2'!$B$70:$B$765,0),MATCH(HHIdata_corr!J$1,'0_Pivot &amp; Table 1 &amp; Table 2'!$A$66:$AM$66,0))</f>
        <v>6865</v>
      </c>
      <c r="K185" s="27">
        <f>INDEX('0_Pivot &amp; Table 1 &amp; Table 2'!$A$70:$AM$765,MATCH($A185,'0_Pivot &amp; Table 1 &amp; Table 2'!$B$70:$B$765,0),MATCH(HHIdata_corr!K$1,'0_Pivot &amp; Table 1 &amp; Table 2'!$A$66:$AM$66,0))</f>
        <v>8189</v>
      </c>
      <c r="L185" s="27">
        <f>INDEX('0_Pivot &amp; Table 1 &amp; Table 2'!$A$70:$AM$765,MATCH($A185,'0_Pivot &amp; Table 1 &amp; Table 2'!$B$70:$B$765,0),MATCH(HHIdata_corr!L$1,'0_Pivot &amp; Table 1 &amp; Table 2'!$A$66:$AM$66,0))</f>
        <v>8152</v>
      </c>
      <c r="M185" s="27">
        <f>INDEX('0_Pivot &amp; Table 1 &amp; Table 2'!$A$70:$AM$765,MATCH($A185,'0_Pivot &amp; Table 1 &amp; Table 2'!$B$70:$B$765,0),MATCH(HHIdata_corr!M$1,'0_Pivot &amp; Table 1 &amp; Table 2'!$A$66:$AM$66,0))</f>
        <v>8511</v>
      </c>
      <c r="N185" s="27">
        <f>INDEX('0_Pivot &amp; Table 1 &amp; Table 2'!$A$70:$AM$765,MATCH($A185,'0_Pivot &amp; Table 1 &amp; Table 2'!$B$70:$B$765,0),MATCH(HHIdata_corr!N$1,'0_Pivot &amp; Table 1 &amp; Table 2'!$A$66:$AM$66,0))</f>
        <v>7877</v>
      </c>
      <c r="O185" s="28">
        <v>7832.9</v>
      </c>
      <c r="P185" s="29" t="s">
        <v>540</v>
      </c>
      <c r="Q185" s="29" t="s">
        <v>541</v>
      </c>
      <c r="R185" s="2">
        <f t="shared" si="10"/>
        <v>7392.5</v>
      </c>
      <c r="S185" s="2">
        <f t="shared" si="11"/>
        <v>7361.5</v>
      </c>
      <c r="T185" s="2" t="str">
        <f t="shared" si="12"/>
        <v/>
      </c>
      <c r="U185" s="2" t="e">
        <f>MATCH($Q185,'6.Indic_Percep'!$B$10:$B$141,0)</f>
        <v>#N/A</v>
      </c>
      <c r="V185" s="2">
        <f>MATCH($P185,'5.Indic_LM'!$A$10:$A$732,0)</f>
        <v>177</v>
      </c>
      <c r="W185" s="2" t="str">
        <f>IF(COUNT(INDEX('6.Indic_Percep'!$A$10:$AE$141,HHIdata_corr!$U185,MATCH(HHIdata_corr!W$3,'6.Indic_Percep'!$A$10:$AE$10,0)))=1,INDEX('6.Indic_Percep'!$A$10:$AE$141,HHIdata_corr!$U185,MATCH(HHIdata_corr!W$3,'6.Indic_Percep'!$A$10:$AE$10,0)),"")</f>
        <v/>
      </c>
      <c r="X185" s="2" t="str">
        <f>IF(COUNT(INDEX('6.Indic_Percep'!$A$10:$AE$141,HHIdata_corr!$U185,MATCH(HHIdata_corr!X$3,'6.Indic_Percep'!$A$10:$AE$10,0)))=1,INDEX('6.Indic_Percep'!$A$10:$AE$141,HHIdata_corr!$U185,MATCH(HHIdata_corr!X$3,'6.Indic_Percep'!$A$10:$AE$10,0)),"")</f>
        <v/>
      </c>
      <c r="Y185" s="2" t="str">
        <f>IF(COUNT(INDEX('6.Indic_Percep'!$A$10:$AE$141,HHIdata_corr!$U185,MATCH(HHIdata_corr!Y$3,'6.Indic_Percep'!$A$10:$AE$10,0)))=1,INDEX('6.Indic_Percep'!$A$10:$AE$141,HHIdata_corr!$U185,MATCH(HHIdata_corr!Y$3,'6.Indic_Percep'!$A$10:$AE$10,0)),"")</f>
        <v/>
      </c>
      <c r="Z185" s="2" t="str">
        <f>IF(COUNT(INDEX('6.Indic_Percep'!$A$10:$AH$141,HHIdata_corr!$U185,MATCH(HHIdata_corr!Z$3,'6.Indic_Percep'!$A$10:$AH$10,0)))=1,INDEX('6.Indic_Percep'!$A$10:$AH$141,HHIdata_corr!$U185,MATCH(HHIdata_corr!Z$3,'6.Indic_Percep'!$A$10:$AH$10,0)),"")</f>
        <v/>
      </c>
      <c r="AA185" s="2" t="str">
        <f>IF(COUNT(INDEX('6.Indic_Percep'!$A$10:$AH$141,HHIdata_corr!$U185,MATCH(HHIdata_corr!AA$3,'6.Indic_Percep'!$A$10:$AH$10,0)))=1,INDEX('6.Indic_Percep'!$A$10:$AH$141,HHIdata_corr!$U185,MATCH(HHIdata_corr!AA$3,'6.Indic_Percep'!$A$10:$AH$10,0)),"")</f>
        <v/>
      </c>
      <c r="AC185" s="30">
        <f>IF(COUNT(INDEX('5.Indic_LM'!$A$8:$AL$732,HHIdata_corr!$V185,MATCH(HHIdata_corr!AC$3,'5.Indic_LM'!$A$8:$AL$8,0)))=1,INDEX('5.Indic_LM'!$A$8:$AL$732,HHIdata_corr!$V185,MATCH(HHIdata_corr!AC$3,'5.Indic_LM'!$A$8:$AL$8,0))/100,"")</f>
        <v>0.11068226007719317</v>
      </c>
      <c r="AD185" s="30">
        <f>IF(COUNT(INDEX('5.Indic_LM'!$A$8:$AL$732,HHIdata_corr!$V185,MATCH(HHIdata_corr!AD$3,'5.Indic_LM'!$A$8:$AL$8,0)))=1,INDEX('5.Indic_LM'!$A$8:$AL$732,HHIdata_corr!$V185,MATCH(HHIdata_corr!AD$3,'5.Indic_LM'!$A$8:$AL$8,0))/100,"")</f>
        <v>0.50044229360828296</v>
      </c>
      <c r="AE185" s="2">
        <f t="shared" si="13"/>
        <v>1</v>
      </c>
      <c r="AF185" s="2">
        <f t="shared" si="14"/>
        <v>1</v>
      </c>
    </row>
    <row r="186" spans="1:32" x14ac:dyDescent="0.2">
      <c r="A186" s="25" t="s">
        <v>543</v>
      </c>
      <c r="B186" s="26" t="s">
        <v>544</v>
      </c>
      <c r="C186" s="26" t="s">
        <v>511</v>
      </c>
      <c r="D186" s="26">
        <v>278719</v>
      </c>
      <c r="E186" s="26" t="s">
        <v>545</v>
      </c>
      <c r="F186" s="26">
        <v>132789</v>
      </c>
      <c r="G186" s="27">
        <f>INDEX('0_Pivot &amp; Table 1 &amp; Table 2'!$A$70:$AM$765,MATCH($A186,'0_Pivot &amp; Table 1 &amp; Table 2'!$B$70:$B$765,0),MATCH(HHIdata_corr!G$1,'0_Pivot &amp; Table 1 &amp; Table 2'!$A$66:$AM$66,0))</f>
        <v>4367</v>
      </c>
      <c r="H186" s="27">
        <f>INDEX('0_Pivot &amp; Table 1 &amp; Table 2'!$A$70:$AM$765,MATCH($A186,'0_Pivot &amp; Table 1 &amp; Table 2'!$B$70:$B$765,0),MATCH(HHIdata_corr!H$1,'0_Pivot &amp; Table 1 &amp; Table 2'!$A$66:$AM$66,0))</f>
        <v>4578</v>
      </c>
      <c r="I186" s="27">
        <f>INDEX('0_Pivot &amp; Table 1 &amp; Table 2'!$A$70:$AM$765,MATCH($A186,'0_Pivot &amp; Table 1 &amp; Table 2'!$B$70:$B$765,0),MATCH(HHIdata_corr!I$1,'0_Pivot &amp; Table 1 &amp; Table 2'!$A$66:$AM$66,0))</f>
        <v>4356</v>
      </c>
      <c r="J186" s="27">
        <f>INDEX('0_Pivot &amp; Table 1 &amp; Table 2'!$A$70:$AM$765,MATCH($A186,'0_Pivot &amp; Table 1 &amp; Table 2'!$B$70:$B$765,0),MATCH(HHIdata_corr!J$1,'0_Pivot &amp; Table 1 &amp; Table 2'!$A$66:$AM$66,0))</f>
        <v>4677</v>
      </c>
      <c r="K186" s="27">
        <f>INDEX('0_Pivot &amp; Table 1 &amp; Table 2'!$A$70:$AM$765,MATCH($A186,'0_Pivot &amp; Table 1 &amp; Table 2'!$B$70:$B$765,0),MATCH(HHIdata_corr!K$1,'0_Pivot &amp; Table 1 &amp; Table 2'!$A$66:$AM$66,0))</f>
        <v>4693</v>
      </c>
      <c r="L186" s="27">
        <f>INDEX('0_Pivot &amp; Table 1 &amp; Table 2'!$A$70:$AM$765,MATCH($A186,'0_Pivot &amp; Table 1 &amp; Table 2'!$B$70:$B$765,0),MATCH(HHIdata_corr!L$1,'0_Pivot &amp; Table 1 &amp; Table 2'!$A$66:$AM$66,0))</f>
        <v>5850</v>
      </c>
      <c r="M186" s="27">
        <f>INDEX('0_Pivot &amp; Table 1 &amp; Table 2'!$A$70:$AM$765,MATCH($A186,'0_Pivot &amp; Table 1 &amp; Table 2'!$B$70:$B$765,0),MATCH(HHIdata_corr!M$1,'0_Pivot &amp; Table 1 &amp; Table 2'!$A$66:$AM$66,0))</f>
        <v>5443</v>
      </c>
      <c r="N186" s="27">
        <f>INDEX('0_Pivot &amp; Table 1 &amp; Table 2'!$A$70:$AM$765,MATCH($A186,'0_Pivot &amp; Table 1 &amp; Table 2'!$B$70:$B$765,0),MATCH(HHIdata_corr!N$1,'0_Pivot &amp; Table 1 &amp; Table 2'!$A$66:$AM$66,0))</f>
        <v>5199</v>
      </c>
      <c r="O186" s="28">
        <v>4904.3</v>
      </c>
      <c r="P186" s="29" t="s">
        <v>543</v>
      </c>
      <c r="Q186" s="29" t="s">
        <v>544</v>
      </c>
      <c r="R186" s="2">
        <f t="shared" si="10"/>
        <v>4494.5</v>
      </c>
      <c r="S186" s="2">
        <f t="shared" si="11"/>
        <v>4576</v>
      </c>
      <c r="T186" s="2" t="str">
        <f t="shared" si="12"/>
        <v/>
      </c>
      <c r="U186" s="2" t="e">
        <f>MATCH($Q186,'6.Indic_Percep'!$B$10:$B$141,0)</f>
        <v>#N/A</v>
      </c>
      <c r="V186" s="2">
        <f>MATCH($P186,'5.Indic_LM'!$A$10:$A$732,0)</f>
        <v>178</v>
      </c>
      <c r="W186" s="2" t="str">
        <f>IF(COUNT(INDEX('6.Indic_Percep'!$A$10:$AE$141,HHIdata_corr!$U186,MATCH(HHIdata_corr!W$3,'6.Indic_Percep'!$A$10:$AE$10,0)))=1,INDEX('6.Indic_Percep'!$A$10:$AE$141,HHIdata_corr!$U186,MATCH(HHIdata_corr!W$3,'6.Indic_Percep'!$A$10:$AE$10,0)),"")</f>
        <v/>
      </c>
      <c r="X186" s="2" t="str">
        <f>IF(COUNT(INDEX('6.Indic_Percep'!$A$10:$AE$141,HHIdata_corr!$U186,MATCH(HHIdata_corr!X$3,'6.Indic_Percep'!$A$10:$AE$10,0)))=1,INDEX('6.Indic_Percep'!$A$10:$AE$141,HHIdata_corr!$U186,MATCH(HHIdata_corr!X$3,'6.Indic_Percep'!$A$10:$AE$10,0)),"")</f>
        <v/>
      </c>
      <c r="Y186" s="2" t="str">
        <f>IF(COUNT(INDEX('6.Indic_Percep'!$A$10:$AE$141,HHIdata_corr!$U186,MATCH(HHIdata_corr!Y$3,'6.Indic_Percep'!$A$10:$AE$10,0)))=1,INDEX('6.Indic_Percep'!$A$10:$AE$141,HHIdata_corr!$U186,MATCH(HHIdata_corr!Y$3,'6.Indic_Percep'!$A$10:$AE$10,0)),"")</f>
        <v/>
      </c>
      <c r="Z186" s="2" t="str">
        <f>IF(COUNT(INDEX('6.Indic_Percep'!$A$10:$AH$141,HHIdata_corr!$U186,MATCH(HHIdata_corr!Z$3,'6.Indic_Percep'!$A$10:$AH$10,0)))=1,INDEX('6.Indic_Percep'!$A$10:$AH$141,HHIdata_corr!$U186,MATCH(HHIdata_corr!Z$3,'6.Indic_Percep'!$A$10:$AH$10,0)),"")</f>
        <v/>
      </c>
      <c r="AA186" s="2" t="str">
        <f>IF(COUNT(INDEX('6.Indic_Percep'!$A$10:$AH$141,HHIdata_corr!$U186,MATCH(HHIdata_corr!AA$3,'6.Indic_Percep'!$A$10:$AH$10,0)))=1,INDEX('6.Indic_Percep'!$A$10:$AH$141,HHIdata_corr!$U186,MATCH(HHIdata_corr!AA$3,'6.Indic_Percep'!$A$10:$AH$10,0)),"")</f>
        <v/>
      </c>
      <c r="AC186" s="30">
        <f>IF(COUNT(INDEX('5.Indic_LM'!$A$8:$AL$732,HHIdata_corr!$V186,MATCH(HHIdata_corr!AC$3,'5.Indic_LM'!$A$8:$AL$8,0)))=1,INDEX('5.Indic_LM'!$A$8:$AL$732,HHIdata_corr!$V186,MATCH(HHIdata_corr!AC$3,'5.Indic_LM'!$A$8:$AL$8,0))/100,"")</f>
        <v>0.12712301232687589</v>
      </c>
      <c r="AD186" s="30">
        <f>IF(COUNT(INDEX('5.Indic_LM'!$A$8:$AL$732,HHIdata_corr!$V186,MATCH(HHIdata_corr!AD$3,'5.Indic_LM'!$A$8:$AL$8,0)))=1,INDEX('5.Indic_LM'!$A$8:$AL$732,HHIdata_corr!$V186,MATCH(HHIdata_corr!AD$3,'5.Indic_LM'!$A$8:$AL$8,0))/100,"")</f>
        <v>0.54570269012977424</v>
      </c>
      <c r="AE186" s="2">
        <f t="shared" si="13"/>
        <v>1</v>
      </c>
      <c r="AF186" s="2">
        <f t="shared" si="14"/>
        <v>1</v>
      </c>
    </row>
    <row r="187" spans="1:32" x14ac:dyDescent="0.2">
      <c r="A187" s="25" t="s">
        <v>546</v>
      </c>
      <c r="B187" s="26" t="s">
        <v>547</v>
      </c>
      <c r="C187" s="26" t="s">
        <v>511</v>
      </c>
      <c r="D187" s="26">
        <v>308438</v>
      </c>
      <c r="E187" s="26" t="s">
        <v>548</v>
      </c>
      <c r="F187" s="26">
        <v>143324</v>
      </c>
      <c r="G187" s="27">
        <f>INDEX('0_Pivot &amp; Table 1 &amp; Table 2'!$A$70:$AM$765,MATCH($A187,'0_Pivot &amp; Table 1 &amp; Table 2'!$B$70:$B$765,0),MATCH(HHIdata_corr!G$1,'0_Pivot &amp; Table 1 &amp; Table 2'!$A$66:$AM$66,0))</f>
        <v>5578</v>
      </c>
      <c r="H187" s="27">
        <f>INDEX('0_Pivot &amp; Table 1 &amp; Table 2'!$A$70:$AM$765,MATCH($A187,'0_Pivot &amp; Table 1 &amp; Table 2'!$B$70:$B$765,0),MATCH(HHIdata_corr!H$1,'0_Pivot &amp; Table 1 &amp; Table 2'!$A$66:$AM$66,0))</f>
        <v>5790</v>
      </c>
      <c r="I187" s="27">
        <f>INDEX('0_Pivot &amp; Table 1 &amp; Table 2'!$A$70:$AM$765,MATCH($A187,'0_Pivot &amp; Table 1 &amp; Table 2'!$B$70:$B$765,0),MATCH(HHIdata_corr!I$1,'0_Pivot &amp; Table 1 &amp; Table 2'!$A$66:$AM$66,0))</f>
        <v>4982</v>
      </c>
      <c r="J187" s="27">
        <f>INDEX('0_Pivot &amp; Table 1 &amp; Table 2'!$A$70:$AM$765,MATCH($A187,'0_Pivot &amp; Table 1 &amp; Table 2'!$B$70:$B$765,0),MATCH(HHIdata_corr!J$1,'0_Pivot &amp; Table 1 &amp; Table 2'!$A$66:$AM$66,0))</f>
        <v>5770</v>
      </c>
      <c r="K187" s="27">
        <f>INDEX('0_Pivot &amp; Table 1 &amp; Table 2'!$A$70:$AM$765,MATCH($A187,'0_Pivot &amp; Table 1 &amp; Table 2'!$B$70:$B$765,0),MATCH(HHIdata_corr!K$1,'0_Pivot &amp; Table 1 &amp; Table 2'!$A$66:$AM$66,0))</f>
        <v>5805</v>
      </c>
      <c r="L187" s="27">
        <f>INDEX('0_Pivot &amp; Table 1 &amp; Table 2'!$A$70:$AM$765,MATCH($A187,'0_Pivot &amp; Table 1 &amp; Table 2'!$B$70:$B$765,0),MATCH(HHIdata_corr!L$1,'0_Pivot &amp; Table 1 &amp; Table 2'!$A$66:$AM$66,0))</f>
        <v>6070</v>
      </c>
      <c r="M187" s="27">
        <f>INDEX('0_Pivot &amp; Table 1 &amp; Table 2'!$A$70:$AM$765,MATCH($A187,'0_Pivot &amp; Table 1 &amp; Table 2'!$B$70:$B$765,0),MATCH(HHIdata_corr!M$1,'0_Pivot &amp; Table 1 &amp; Table 2'!$A$66:$AM$66,0))</f>
        <v>5357</v>
      </c>
      <c r="N187" s="27">
        <f>INDEX('0_Pivot &amp; Table 1 &amp; Table 2'!$A$70:$AM$765,MATCH($A187,'0_Pivot &amp; Table 1 &amp; Table 2'!$B$70:$B$765,0),MATCH(HHIdata_corr!N$1,'0_Pivot &amp; Table 1 &amp; Table 2'!$A$66:$AM$66,0))</f>
        <v>5901</v>
      </c>
      <c r="O187" s="28">
        <v>5629.2</v>
      </c>
      <c r="P187" s="29" t="s">
        <v>546</v>
      </c>
      <c r="Q187" s="29" t="s">
        <v>547</v>
      </c>
      <c r="R187" s="2">
        <f t="shared" si="10"/>
        <v>5530</v>
      </c>
      <c r="S187" s="2">
        <f t="shared" si="11"/>
        <v>5586.75</v>
      </c>
      <c r="T187" s="2" t="str">
        <f t="shared" si="12"/>
        <v/>
      </c>
      <c r="U187" s="2">
        <f>MATCH($Q187,'6.Indic_Percep'!$B$10:$B$141,0)</f>
        <v>60</v>
      </c>
      <c r="V187" s="2">
        <f>MATCH($P187,'5.Indic_LM'!$A$10:$A$732,0)</f>
        <v>179</v>
      </c>
      <c r="W187" s="2">
        <f>IF(COUNT(INDEX('6.Indic_Percep'!$A$10:$AE$141,HHIdata_corr!$U187,MATCH(HHIdata_corr!W$3,'6.Indic_Percep'!$A$10:$AE$10,0)))=1,INDEX('6.Indic_Percep'!$A$10:$AE$141,HHIdata_corr!$U187,MATCH(HHIdata_corr!W$3,'6.Indic_Percep'!$A$10:$AE$10,0)),"")</f>
        <v>0.12012644889357216</v>
      </c>
      <c r="X187" s="2">
        <f>IF(COUNT(INDEX('6.Indic_Percep'!$A$10:$AE$141,HHIdata_corr!$U187,MATCH(HHIdata_corr!X$3,'6.Indic_Percep'!$A$10:$AE$10,0)))=1,INDEX('6.Indic_Percep'!$A$10:$AE$141,HHIdata_corr!$U187,MATCH(HHIdata_corr!X$3,'6.Indic_Percep'!$A$10:$AE$10,0)),"")</f>
        <v>0.67737430167597767</v>
      </c>
      <c r="Y187" s="2">
        <f>IF(COUNT(INDEX('6.Indic_Percep'!$A$10:$AE$141,HHIdata_corr!$U187,MATCH(HHIdata_corr!Y$3,'6.Indic_Percep'!$A$10:$AE$10,0)))=1,INDEX('6.Indic_Percep'!$A$10:$AE$141,HHIdata_corr!$U187,MATCH(HHIdata_corr!Y$3,'6.Indic_Percep'!$A$10:$AE$10,0)),"")</f>
        <v>5.3740779768177024E-2</v>
      </c>
      <c r="Z187" s="2">
        <f>IF(COUNT(INDEX('6.Indic_Percep'!$A$10:$AH$141,HHIdata_corr!$U187,MATCH(HHIdata_corr!Z$3,'6.Indic_Percep'!$A$10:$AH$10,0)))=1,INDEX('6.Indic_Percep'!$A$10:$AH$141,HHIdata_corr!$U187,MATCH(HHIdata_corr!Z$3,'6.Indic_Percep'!$A$10:$AH$10,0)),"")</f>
        <v>0.26955307262569833</v>
      </c>
      <c r="AA187" s="2">
        <f>IF(COUNT(INDEX('6.Indic_Percep'!$A$10:$AH$141,HHIdata_corr!$U187,MATCH(HHIdata_corr!AA$3,'6.Indic_Percep'!$A$10:$AH$10,0)))=1,INDEX('6.Indic_Percep'!$A$10:$AH$141,HHIdata_corr!$U187,MATCH(HHIdata_corr!AA$3,'6.Indic_Percep'!$A$10:$AH$10,0)),"")</f>
        <v>0.28019865074085631</v>
      </c>
      <c r="AC187" s="30">
        <f>IF(COUNT(INDEX('5.Indic_LM'!$A$8:$AL$732,HHIdata_corr!$V187,MATCH(HHIdata_corr!AC$3,'5.Indic_LM'!$A$8:$AL$8,0)))=1,INDEX('5.Indic_LM'!$A$8:$AL$732,HHIdata_corr!$V187,MATCH(HHIdata_corr!AC$3,'5.Indic_LM'!$A$8:$AL$8,0))/100,"")</f>
        <v>9.0039505083522167E-2</v>
      </c>
      <c r="AD187" s="30">
        <f>IF(COUNT(INDEX('5.Indic_LM'!$A$8:$AL$732,HHIdata_corr!$V187,MATCH(HHIdata_corr!AD$3,'5.Indic_LM'!$A$8:$AL$8,0)))=1,INDEX('5.Indic_LM'!$A$8:$AL$732,HHIdata_corr!$V187,MATCH(HHIdata_corr!AD$3,'5.Indic_LM'!$A$8:$AL$8,0))/100,"")</f>
        <v>0.50286944904185527</v>
      </c>
      <c r="AE187" s="2">
        <f t="shared" si="13"/>
        <v>1</v>
      </c>
      <c r="AF187" s="2">
        <f t="shared" si="14"/>
        <v>1</v>
      </c>
    </row>
    <row r="188" spans="1:32" x14ac:dyDescent="0.2">
      <c r="A188" s="25" t="s">
        <v>549</v>
      </c>
      <c r="B188" s="26" t="s">
        <v>550</v>
      </c>
      <c r="C188" s="26" t="s">
        <v>511</v>
      </c>
      <c r="D188" s="26">
        <v>389850</v>
      </c>
      <c r="E188" s="26" t="s">
        <v>551</v>
      </c>
      <c r="F188" s="26">
        <v>188768</v>
      </c>
      <c r="G188" s="27">
        <f>INDEX('0_Pivot &amp; Table 1 &amp; Table 2'!$A$70:$AM$765,MATCH($A188,'0_Pivot &amp; Table 1 &amp; Table 2'!$B$70:$B$765,0),MATCH(HHIdata_corr!G$1,'0_Pivot &amp; Table 1 &amp; Table 2'!$A$66:$AM$66,0))</f>
        <v>5181</v>
      </c>
      <c r="H188" s="27">
        <f>INDEX('0_Pivot &amp; Table 1 &amp; Table 2'!$A$70:$AM$765,MATCH($A188,'0_Pivot &amp; Table 1 &amp; Table 2'!$B$70:$B$765,0),MATCH(HHIdata_corr!H$1,'0_Pivot &amp; Table 1 &amp; Table 2'!$A$66:$AM$66,0))</f>
        <v>4940</v>
      </c>
      <c r="I188" s="27">
        <f>INDEX('0_Pivot &amp; Table 1 &amp; Table 2'!$A$70:$AM$765,MATCH($A188,'0_Pivot &amp; Table 1 &amp; Table 2'!$B$70:$B$765,0),MATCH(HHIdata_corr!I$1,'0_Pivot &amp; Table 1 &amp; Table 2'!$A$66:$AM$66,0))</f>
        <v>4291</v>
      </c>
      <c r="J188" s="27">
        <f>INDEX('0_Pivot &amp; Table 1 &amp; Table 2'!$A$70:$AM$765,MATCH($A188,'0_Pivot &amp; Table 1 &amp; Table 2'!$B$70:$B$765,0),MATCH(HHIdata_corr!J$1,'0_Pivot &amp; Table 1 &amp; Table 2'!$A$66:$AM$66,0))</f>
        <v>4882</v>
      </c>
      <c r="K188" s="27">
        <f>INDEX('0_Pivot &amp; Table 1 &amp; Table 2'!$A$70:$AM$765,MATCH($A188,'0_Pivot &amp; Table 1 &amp; Table 2'!$B$70:$B$765,0),MATCH(HHIdata_corr!K$1,'0_Pivot &amp; Table 1 &amp; Table 2'!$A$66:$AM$66,0))</f>
        <v>5559</v>
      </c>
      <c r="L188" s="27">
        <f>INDEX('0_Pivot &amp; Table 1 &amp; Table 2'!$A$70:$AM$765,MATCH($A188,'0_Pivot &amp; Table 1 &amp; Table 2'!$B$70:$B$765,0),MATCH(HHIdata_corr!L$1,'0_Pivot &amp; Table 1 &amp; Table 2'!$A$66:$AM$66,0))</f>
        <v>5027</v>
      </c>
      <c r="M188" s="27">
        <f>INDEX('0_Pivot &amp; Table 1 &amp; Table 2'!$A$70:$AM$765,MATCH($A188,'0_Pivot &amp; Table 1 &amp; Table 2'!$B$70:$B$765,0),MATCH(HHIdata_corr!M$1,'0_Pivot &amp; Table 1 &amp; Table 2'!$A$66:$AM$66,0))</f>
        <v>4821</v>
      </c>
      <c r="N188" s="27">
        <f>INDEX('0_Pivot &amp; Table 1 &amp; Table 2'!$A$70:$AM$765,MATCH($A188,'0_Pivot &amp; Table 1 &amp; Table 2'!$B$70:$B$765,0),MATCH(HHIdata_corr!N$1,'0_Pivot &amp; Table 1 &amp; Table 2'!$A$66:$AM$66,0))</f>
        <v>5231</v>
      </c>
      <c r="O188" s="28">
        <v>4746.8999999999996</v>
      </c>
      <c r="P188" s="29" t="s">
        <v>549</v>
      </c>
      <c r="Q188" s="29" t="s">
        <v>550</v>
      </c>
      <c r="R188" s="2">
        <f t="shared" si="10"/>
        <v>4823.5</v>
      </c>
      <c r="S188" s="2">
        <f t="shared" si="11"/>
        <v>4918</v>
      </c>
      <c r="T188" s="2" t="str">
        <f t="shared" si="12"/>
        <v/>
      </c>
      <c r="U188" s="2" t="e">
        <f>MATCH($Q188,'6.Indic_Percep'!$B$10:$B$141,0)</f>
        <v>#N/A</v>
      </c>
      <c r="V188" s="2">
        <f>MATCH($P188,'5.Indic_LM'!$A$10:$A$732,0)</f>
        <v>180</v>
      </c>
      <c r="W188" s="2" t="str">
        <f>IF(COUNT(INDEX('6.Indic_Percep'!$A$10:$AE$141,HHIdata_corr!$U188,MATCH(HHIdata_corr!W$3,'6.Indic_Percep'!$A$10:$AE$10,0)))=1,INDEX('6.Indic_Percep'!$A$10:$AE$141,HHIdata_corr!$U188,MATCH(HHIdata_corr!W$3,'6.Indic_Percep'!$A$10:$AE$10,0)),"")</f>
        <v/>
      </c>
      <c r="X188" s="2" t="str">
        <f>IF(COUNT(INDEX('6.Indic_Percep'!$A$10:$AE$141,HHIdata_corr!$U188,MATCH(HHIdata_corr!X$3,'6.Indic_Percep'!$A$10:$AE$10,0)))=1,INDEX('6.Indic_Percep'!$A$10:$AE$141,HHIdata_corr!$U188,MATCH(HHIdata_corr!X$3,'6.Indic_Percep'!$A$10:$AE$10,0)),"")</f>
        <v/>
      </c>
      <c r="Y188" s="2" t="str">
        <f>IF(COUNT(INDEX('6.Indic_Percep'!$A$10:$AE$141,HHIdata_corr!$U188,MATCH(HHIdata_corr!Y$3,'6.Indic_Percep'!$A$10:$AE$10,0)))=1,INDEX('6.Indic_Percep'!$A$10:$AE$141,HHIdata_corr!$U188,MATCH(HHIdata_corr!Y$3,'6.Indic_Percep'!$A$10:$AE$10,0)),"")</f>
        <v/>
      </c>
      <c r="Z188" s="2" t="str">
        <f>IF(COUNT(INDEX('6.Indic_Percep'!$A$10:$AH$141,HHIdata_corr!$U188,MATCH(HHIdata_corr!Z$3,'6.Indic_Percep'!$A$10:$AH$10,0)))=1,INDEX('6.Indic_Percep'!$A$10:$AH$141,HHIdata_corr!$U188,MATCH(HHIdata_corr!Z$3,'6.Indic_Percep'!$A$10:$AH$10,0)),"")</f>
        <v/>
      </c>
      <c r="AA188" s="2" t="str">
        <f>IF(COUNT(INDEX('6.Indic_Percep'!$A$10:$AH$141,HHIdata_corr!$U188,MATCH(HHIdata_corr!AA$3,'6.Indic_Percep'!$A$10:$AH$10,0)))=1,INDEX('6.Indic_Percep'!$A$10:$AH$141,HHIdata_corr!$U188,MATCH(HHIdata_corr!AA$3,'6.Indic_Percep'!$A$10:$AH$10,0)),"")</f>
        <v/>
      </c>
      <c r="AC188" s="30">
        <f>IF(COUNT(INDEX('5.Indic_LM'!$A$8:$AL$732,HHIdata_corr!$V188,MATCH(HHIdata_corr!AC$3,'5.Indic_LM'!$A$8:$AL$8,0)))=1,INDEX('5.Indic_LM'!$A$8:$AL$732,HHIdata_corr!$V188,MATCH(HHIdata_corr!AC$3,'5.Indic_LM'!$A$8:$AL$8,0))/100,"")</f>
        <v>8.281559466522076E-2</v>
      </c>
      <c r="AD188" s="30">
        <f>IF(COUNT(INDEX('5.Indic_LM'!$A$8:$AL$732,HHIdata_corr!$V188,MATCH(HHIdata_corr!AD$3,'5.Indic_LM'!$A$8:$AL$8,0)))=1,INDEX('5.Indic_LM'!$A$8:$AL$732,HHIdata_corr!$V188,MATCH(HHIdata_corr!AD$3,'5.Indic_LM'!$A$8:$AL$8,0))/100,"")</f>
        <v>0.4935704198618176</v>
      </c>
      <c r="AE188" s="2">
        <f t="shared" si="13"/>
        <v>1</v>
      </c>
      <c r="AF188" s="2">
        <f t="shared" si="14"/>
        <v>1</v>
      </c>
    </row>
    <row r="189" spans="1:32" x14ac:dyDescent="0.2">
      <c r="A189" s="25" t="s">
        <v>552</v>
      </c>
      <c r="B189" s="26" t="s">
        <v>553</v>
      </c>
      <c r="C189" s="26" t="s">
        <v>511</v>
      </c>
      <c r="D189" s="26">
        <v>381666</v>
      </c>
      <c r="E189" s="26" t="s">
        <v>554</v>
      </c>
      <c r="F189" s="26">
        <v>180249</v>
      </c>
      <c r="G189" s="27">
        <f>INDEX('0_Pivot &amp; Table 1 &amp; Table 2'!$A$70:$AM$765,MATCH($A189,'0_Pivot &amp; Table 1 &amp; Table 2'!$B$70:$B$765,0),MATCH(HHIdata_corr!G$1,'0_Pivot &amp; Table 1 &amp; Table 2'!$A$66:$AM$66,0))</f>
        <v>5402</v>
      </c>
      <c r="H189" s="27">
        <f>INDEX('0_Pivot &amp; Table 1 &amp; Table 2'!$A$70:$AM$765,MATCH($A189,'0_Pivot &amp; Table 1 &amp; Table 2'!$B$70:$B$765,0),MATCH(HHIdata_corr!H$1,'0_Pivot &amp; Table 1 &amp; Table 2'!$A$66:$AM$66,0))</f>
        <v>4630</v>
      </c>
      <c r="I189" s="27">
        <f>INDEX('0_Pivot &amp; Table 1 &amp; Table 2'!$A$70:$AM$765,MATCH($A189,'0_Pivot &amp; Table 1 &amp; Table 2'!$B$70:$B$765,0),MATCH(HHIdata_corr!I$1,'0_Pivot &amp; Table 1 &amp; Table 2'!$A$66:$AM$66,0))</f>
        <v>4243</v>
      </c>
      <c r="J189" s="27">
        <f>INDEX('0_Pivot &amp; Table 1 &amp; Table 2'!$A$70:$AM$765,MATCH($A189,'0_Pivot &amp; Table 1 &amp; Table 2'!$B$70:$B$765,0),MATCH(HHIdata_corr!J$1,'0_Pivot &amp; Table 1 &amp; Table 2'!$A$66:$AM$66,0))</f>
        <v>4915</v>
      </c>
      <c r="K189" s="27">
        <f>INDEX('0_Pivot &amp; Table 1 &amp; Table 2'!$A$70:$AM$765,MATCH($A189,'0_Pivot &amp; Table 1 &amp; Table 2'!$B$70:$B$765,0),MATCH(HHIdata_corr!K$1,'0_Pivot &amp; Table 1 &amp; Table 2'!$A$66:$AM$66,0))</f>
        <v>5217</v>
      </c>
      <c r="L189" s="27">
        <f>INDEX('0_Pivot &amp; Table 1 &amp; Table 2'!$A$70:$AM$765,MATCH($A189,'0_Pivot &amp; Table 1 &amp; Table 2'!$B$70:$B$765,0),MATCH(HHIdata_corr!L$1,'0_Pivot &amp; Table 1 &amp; Table 2'!$A$66:$AM$66,0))</f>
        <v>4953</v>
      </c>
      <c r="M189" s="27">
        <f>INDEX('0_Pivot &amp; Table 1 &amp; Table 2'!$A$70:$AM$765,MATCH($A189,'0_Pivot &amp; Table 1 &amp; Table 2'!$B$70:$B$765,0),MATCH(HHIdata_corr!M$1,'0_Pivot &amp; Table 1 &amp; Table 2'!$A$66:$AM$66,0))</f>
        <v>4672</v>
      </c>
      <c r="N189" s="27">
        <f>INDEX('0_Pivot &amp; Table 1 &amp; Table 2'!$A$70:$AM$765,MATCH($A189,'0_Pivot &amp; Table 1 &amp; Table 2'!$B$70:$B$765,0),MATCH(HHIdata_corr!N$1,'0_Pivot &amp; Table 1 &amp; Table 2'!$A$66:$AM$66,0))</f>
        <v>4845</v>
      </c>
      <c r="O189" s="28">
        <v>4888.8</v>
      </c>
      <c r="P189" s="29" t="s">
        <v>552</v>
      </c>
      <c r="Q189" s="29" t="s">
        <v>553</v>
      </c>
      <c r="R189" s="2">
        <f t="shared" si="10"/>
        <v>4797.5</v>
      </c>
      <c r="S189" s="2">
        <f t="shared" si="11"/>
        <v>4751.25</v>
      </c>
      <c r="T189" s="2" t="str">
        <f t="shared" si="12"/>
        <v/>
      </c>
      <c r="U189" s="2" t="e">
        <f>MATCH($Q189,'6.Indic_Percep'!$B$10:$B$141,0)</f>
        <v>#N/A</v>
      </c>
      <c r="V189" s="2">
        <f>MATCH($P189,'5.Indic_LM'!$A$10:$A$732,0)</f>
        <v>181</v>
      </c>
      <c r="W189" s="2" t="str">
        <f>IF(COUNT(INDEX('6.Indic_Percep'!$A$10:$AE$141,HHIdata_corr!$U189,MATCH(HHIdata_corr!W$3,'6.Indic_Percep'!$A$10:$AE$10,0)))=1,INDEX('6.Indic_Percep'!$A$10:$AE$141,HHIdata_corr!$U189,MATCH(HHIdata_corr!W$3,'6.Indic_Percep'!$A$10:$AE$10,0)),"")</f>
        <v/>
      </c>
      <c r="X189" s="2" t="str">
        <f>IF(COUNT(INDEX('6.Indic_Percep'!$A$10:$AE$141,HHIdata_corr!$U189,MATCH(HHIdata_corr!X$3,'6.Indic_Percep'!$A$10:$AE$10,0)))=1,INDEX('6.Indic_Percep'!$A$10:$AE$141,HHIdata_corr!$U189,MATCH(HHIdata_corr!X$3,'6.Indic_Percep'!$A$10:$AE$10,0)),"")</f>
        <v/>
      </c>
      <c r="Y189" s="2" t="str">
        <f>IF(COUNT(INDEX('6.Indic_Percep'!$A$10:$AE$141,HHIdata_corr!$U189,MATCH(HHIdata_corr!Y$3,'6.Indic_Percep'!$A$10:$AE$10,0)))=1,INDEX('6.Indic_Percep'!$A$10:$AE$141,HHIdata_corr!$U189,MATCH(HHIdata_corr!Y$3,'6.Indic_Percep'!$A$10:$AE$10,0)),"")</f>
        <v/>
      </c>
      <c r="Z189" s="2" t="str">
        <f>IF(COUNT(INDEX('6.Indic_Percep'!$A$10:$AH$141,HHIdata_corr!$U189,MATCH(HHIdata_corr!Z$3,'6.Indic_Percep'!$A$10:$AH$10,0)))=1,INDEX('6.Indic_Percep'!$A$10:$AH$141,HHIdata_corr!$U189,MATCH(HHIdata_corr!Z$3,'6.Indic_Percep'!$A$10:$AH$10,0)),"")</f>
        <v/>
      </c>
      <c r="AA189" s="2" t="str">
        <f>IF(COUNT(INDEX('6.Indic_Percep'!$A$10:$AH$141,HHIdata_corr!$U189,MATCH(HHIdata_corr!AA$3,'6.Indic_Percep'!$A$10:$AH$10,0)))=1,INDEX('6.Indic_Percep'!$A$10:$AH$141,HHIdata_corr!$U189,MATCH(HHIdata_corr!AA$3,'6.Indic_Percep'!$A$10:$AH$10,0)),"")</f>
        <v/>
      </c>
      <c r="AC189" s="30">
        <f>IF(COUNT(INDEX('5.Indic_LM'!$A$8:$AL$732,HHIdata_corr!$V189,MATCH(HHIdata_corr!AC$3,'5.Indic_LM'!$A$8:$AL$8,0)))=1,INDEX('5.Indic_LM'!$A$8:$AL$732,HHIdata_corr!$V189,MATCH(HHIdata_corr!AC$3,'5.Indic_LM'!$A$8:$AL$8,0))/100,"")</f>
        <v>0.12755016605732467</v>
      </c>
      <c r="AD189" s="30">
        <f>IF(COUNT(INDEX('5.Indic_LM'!$A$8:$AL$732,HHIdata_corr!$V189,MATCH(HHIdata_corr!AD$3,'5.Indic_LM'!$A$8:$AL$8,0)))=1,INDEX('5.Indic_LM'!$A$8:$AL$732,HHIdata_corr!$V189,MATCH(HHIdata_corr!AD$3,'5.Indic_LM'!$A$8:$AL$8,0))/100,"")</f>
        <v>0.46325009546669571</v>
      </c>
      <c r="AE189" s="2">
        <f t="shared" si="13"/>
        <v>1</v>
      </c>
      <c r="AF189" s="2">
        <f t="shared" si="14"/>
        <v>1</v>
      </c>
    </row>
    <row r="190" spans="1:32" x14ac:dyDescent="0.2">
      <c r="A190" s="25" t="s">
        <v>555</v>
      </c>
      <c r="B190" s="26" t="s">
        <v>556</v>
      </c>
      <c r="C190" s="26" t="s">
        <v>511</v>
      </c>
      <c r="D190" s="26">
        <v>152877</v>
      </c>
      <c r="E190" s="26" t="s">
        <v>557</v>
      </c>
      <c r="F190" s="26">
        <v>74541</v>
      </c>
      <c r="G190" s="27">
        <f>INDEX('0_Pivot &amp; Table 1 &amp; Table 2'!$A$70:$AM$765,MATCH($A190,'0_Pivot &amp; Table 1 &amp; Table 2'!$B$70:$B$765,0),MATCH(HHIdata_corr!G$1,'0_Pivot &amp; Table 1 &amp; Table 2'!$A$66:$AM$66,0))</f>
        <v>4109</v>
      </c>
      <c r="H190" s="27">
        <f>INDEX('0_Pivot &amp; Table 1 &amp; Table 2'!$A$70:$AM$765,MATCH($A190,'0_Pivot &amp; Table 1 &amp; Table 2'!$B$70:$B$765,0),MATCH(HHIdata_corr!H$1,'0_Pivot &amp; Table 1 &amp; Table 2'!$A$66:$AM$66,0))</f>
        <v>4151</v>
      </c>
      <c r="I190" s="27">
        <f>INDEX('0_Pivot &amp; Table 1 &amp; Table 2'!$A$70:$AM$765,MATCH($A190,'0_Pivot &amp; Table 1 &amp; Table 2'!$B$70:$B$765,0),MATCH(HHIdata_corr!I$1,'0_Pivot &amp; Table 1 &amp; Table 2'!$A$66:$AM$66,0))</f>
        <v>4056</v>
      </c>
      <c r="J190" s="27">
        <f>INDEX('0_Pivot &amp; Table 1 &amp; Table 2'!$A$70:$AM$765,MATCH($A190,'0_Pivot &amp; Table 1 &amp; Table 2'!$B$70:$B$765,0),MATCH(HHIdata_corr!J$1,'0_Pivot &amp; Table 1 &amp; Table 2'!$A$66:$AM$66,0))</f>
        <v>4610</v>
      </c>
      <c r="K190" s="27">
        <f>INDEX('0_Pivot &amp; Table 1 &amp; Table 2'!$A$70:$AM$765,MATCH($A190,'0_Pivot &amp; Table 1 &amp; Table 2'!$B$70:$B$765,0),MATCH(HHIdata_corr!K$1,'0_Pivot &amp; Table 1 &amp; Table 2'!$A$66:$AM$66,0))</f>
        <v>4778</v>
      </c>
      <c r="L190" s="27">
        <f>INDEX('0_Pivot &amp; Table 1 &amp; Table 2'!$A$70:$AM$765,MATCH($A190,'0_Pivot &amp; Table 1 &amp; Table 2'!$B$70:$B$765,0),MATCH(HHIdata_corr!L$1,'0_Pivot &amp; Table 1 &amp; Table 2'!$A$66:$AM$66,0))</f>
        <v>5012</v>
      </c>
      <c r="M190" s="27">
        <f>INDEX('0_Pivot &amp; Table 1 &amp; Table 2'!$A$70:$AM$765,MATCH($A190,'0_Pivot &amp; Table 1 &amp; Table 2'!$B$70:$B$765,0),MATCH(HHIdata_corr!M$1,'0_Pivot &amp; Table 1 &amp; Table 2'!$A$66:$AM$66,0))</f>
        <v>4859</v>
      </c>
      <c r="N190" s="27">
        <f>INDEX('0_Pivot &amp; Table 1 &amp; Table 2'!$A$70:$AM$765,MATCH($A190,'0_Pivot &amp; Table 1 &amp; Table 2'!$B$70:$B$765,0),MATCH(HHIdata_corr!N$1,'0_Pivot &amp; Table 1 &amp; Table 2'!$A$66:$AM$66,0))</f>
        <v>4156</v>
      </c>
      <c r="O190" s="28">
        <v>4459</v>
      </c>
      <c r="P190" s="29" t="s">
        <v>555</v>
      </c>
      <c r="Q190" s="29" t="s">
        <v>556</v>
      </c>
      <c r="R190" s="2">
        <f t="shared" si="10"/>
        <v>4231.5</v>
      </c>
      <c r="S190" s="2">
        <f t="shared" si="11"/>
        <v>4398.75</v>
      </c>
      <c r="T190" s="2" t="str">
        <f t="shared" si="12"/>
        <v/>
      </c>
      <c r="U190" s="2" t="e">
        <f>MATCH($Q190,'6.Indic_Percep'!$B$10:$B$141,0)</f>
        <v>#N/A</v>
      </c>
      <c r="V190" s="2">
        <f>MATCH($P190,'5.Indic_LM'!$A$10:$A$732,0)</f>
        <v>182</v>
      </c>
      <c r="W190" s="2" t="str">
        <f>IF(COUNT(INDEX('6.Indic_Percep'!$A$10:$AE$141,HHIdata_corr!$U190,MATCH(HHIdata_corr!W$3,'6.Indic_Percep'!$A$10:$AE$10,0)))=1,INDEX('6.Indic_Percep'!$A$10:$AE$141,HHIdata_corr!$U190,MATCH(HHIdata_corr!W$3,'6.Indic_Percep'!$A$10:$AE$10,0)),"")</f>
        <v/>
      </c>
      <c r="X190" s="2" t="str">
        <f>IF(COUNT(INDEX('6.Indic_Percep'!$A$10:$AE$141,HHIdata_corr!$U190,MATCH(HHIdata_corr!X$3,'6.Indic_Percep'!$A$10:$AE$10,0)))=1,INDEX('6.Indic_Percep'!$A$10:$AE$141,HHIdata_corr!$U190,MATCH(HHIdata_corr!X$3,'6.Indic_Percep'!$A$10:$AE$10,0)),"")</f>
        <v/>
      </c>
      <c r="Y190" s="2" t="str">
        <f>IF(COUNT(INDEX('6.Indic_Percep'!$A$10:$AE$141,HHIdata_corr!$U190,MATCH(HHIdata_corr!Y$3,'6.Indic_Percep'!$A$10:$AE$10,0)))=1,INDEX('6.Indic_Percep'!$A$10:$AE$141,HHIdata_corr!$U190,MATCH(HHIdata_corr!Y$3,'6.Indic_Percep'!$A$10:$AE$10,0)),"")</f>
        <v/>
      </c>
      <c r="Z190" s="2" t="str">
        <f>IF(COUNT(INDEX('6.Indic_Percep'!$A$10:$AH$141,HHIdata_corr!$U190,MATCH(HHIdata_corr!Z$3,'6.Indic_Percep'!$A$10:$AH$10,0)))=1,INDEX('6.Indic_Percep'!$A$10:$AH$141,HHIdata_corr!$U190,MATCH(HHIdata_corr!Z$3,'6.Indic_Percep'!$A$10:$AH$10,0)),"")</f>
        <v/>
      </c>
      <c r="AA190" s="2" t="str">
        <f>IF(COUNT(INDEX('6.Indic_Percep'!$A$10:$AH$141,HHIdata_corr!$U190,MATCH(HHIdata_corr!AA$3,'6.Indic_Percep'!$A$10:$AH$10,0)))=1,INDEX('6.Indic_Percep'!$A$10:$AH$141,HHIdata_corr!$U190,MATCH(HHIdata_corr!AA$3,'6.Indic_Percep'!$A$10:$AH$10,0)),"")</f>
        <v/>
      </c>
      <c r="AC190" s="30">
        <f>IF(COUNT(INDEX('5.Indic_LM'!$A$8:$AL$732,HHIdata_corr!$V190,MATCH(HHIdata_corr!AC$3,'5.Indic_LM'!$A$8:$AL$8,0)))=1,INDEX('5.Indic_LM'!$A$8:$AL$732,HHIdata_corr!$V190,MATCH(HHIdata_corr!AC$3,'5.Indic_LM'!$A$8:$AL$8,0))/100,"")</f>
        <v>8.1772334293948118E-2</v>
      </c>
      <c r="AD190" s="30">
        <f>IF(COUNT(INDEX('5.Indic_LM'!$A$8:$AL$732,HHIdata_corr!$V190,MATCH(HHIdata_corr!AD$3,'5.Indic_LM'!$A$8:$AL$8,0)))=1,INDEX('5.Indic_LM'!$A$8:$AL$732,HHIdata_corr!$V190,MATCH(HHIdata_corr!AD$3,'5.Indic_LM'!$A$8:$AL$8,0))/100,"")</f>
        <v>0.50630399232961354</v>
      </c>
      <c r="AE190" s="2">
        <f t="shared" si="13"/>
        <v>1</v>
      </c>
      <c r="AF190" s="2">
        <f t="shared" si="14"/>
        <v>1</v>
      </c>
    </row>
    <row r="191" spans="1:32" x14ac:dyDescent="0.2">
      <c r="A191" s="25" t="s">
        <v>558</v>
      </c>
      <c r="B191" s="26" t="s">
        <v>559</v>
      </c>
      <c r="C191" s="26" t="s">
        <v>511</v>
      </c>
      <c r="D191" s="26">
        <v>180789</v>
      </c>
      <c r="E191" s="26" t="s">
        <v>560</v>
      </c>
      <c r="F191" s="26">
        <v>88103</v>
      </c>
      <c r="G191" s="27">
        <f>INDEX('0_Pivot &amp; Table 1 &amp; Table 2'!$A$70:$AM$765,MATCH($A191,'0_Pivot &amp; Table 1 &amp; Table 2'!$B$70:$B$765,0),MATCH(HHIdata_corr!G$1,'0_Pivot &amp; Table 1 &amp; Table 2'!$A$66:$AM$66,0))</f>
        <v>4813</v>
      </c>
      <c r="H191" s="27">
        <f>INDEX('0_Pivot &amp; Table 1 &amp; Table 2'!$A$70:$AM$765,MATCH($A191,'0_Pivot &amp; Table 1 &amp; Table 2'!$B$70:$B$765,0),MATCH(HHIdata_corr!H$1,'0_Pivot &amp; Table 1 &amp; Table 2'!$A$66:$AM$66,0))</f>
        <v>4778</v>
      </c>
      <c r="I191" s="27">
        <f>INDEX('0_Pivot &amp; Table 1 &amp; Table 2'!$A$70:$AM$765,MATCH($A191,'0_Pivot &amp; Table 1 &amp; Table 2'!$B$70:$B$765,0),MATCH(HHIdata_corr!I$1,'0_Pivot &amp; Table 1 &amp; Table 2'!$A$66:$AM$66,0))</f>
        <v>4668</v>
      </c>
      <c r="J191" s="27">
        <f>INDEX('0_Pivot &amp; Table 1 &amp; Table 2'!$A$70:$AM$765,MATCH($A191,'0_Pivot &amp; Table 1 &amp; Table 2'!$B$70:$B$765,0),MATCH(HHIdata_corr!J$1,'0_Pivot &amp; Table 1 &amp; Table 2'!$A$66:$AM$66,0))</f>
        <v>4958</v>
      </c>
      <c r="K191" s="27">
        <f>INDEX('0_Pivot &amp; Table 1 &amp; Table 2'!$A$70:$AM$765,MATCH($A191,'0_Pivot &amp; Table 1 &amp; Table 2'!$B$70:$B$765,0),MATCH(HHIdata_corr!K$1,'0_Pivot &amp; Table 1 &amp; Table 2'!$A$66:$AM$66,0))</f>
        <v>4569</v>
      </c>
      <c r="L191" s="27">
        <f>INDEX('0_Pivot &amp; Table 1 &amp; Table 2'!$A$70:$AM$765,MATCH($A191,'0_Pivot &amp; Table 1 &amp; Table 2'!$B$70:$B$765,0),MATCH(HHIdata_corr!L$1,'0_Pivot &amp; Table 1 &amp; Table 2'!$A$66:$AM$66,0))</f>
        <v>4685</v>
      </c>
      <c r="M191" s="27">
        <f>INDEX('0_Pivot &amp; Table 1 &amp; Table 2'!$A$70:$AM$765,MATCH($A191,'0_Pivot &amp; Table 1 &amp; Table 2'!$B$70:$B$765,0),MATCH(HHIdata_corr!M$1,'0_Pivot &amp; Table 1 &amp; Table 2'!$A$66:$AM$66,0))</f>
        <v>5274</v>
      </c>
      <c r="N191" s="27">
        <f>INDEX('0_Pivot &amp; Table 1 &amp; Table 2'!$A$70:$AM$765,MATCH($A191,'0_Pivot &amp; Table 1 &amp; Table 2'!$B$70:$B$765,0),MATCH(HHIdata_corr!N$1,'0_Pivot &amp; Table 1 &amp; Table 2'!$A$66:$AM$66,0))</f>
        <v>4768</v>
      </c>
      <c r="O191" s="28">
        <v>4804</v>
      </c>
      <c r="P191" s="29" t="s">
        <v>558</v>
      </c>
      <c r="Q191" s="29" t="s">
        <v>559</v>
      </c>
      <c r="R191" s="2">
        <f t="shared" si="10"/>
        <v>4804.25</v>
      </c>
      <c r="S191" s="2">
        <f t="shared" si="11"/>
        <v>4743.25</v>
      </c>
      <c r="T191" s="2" t="str">
        <f t="shared" si="12"/>
        <v/>
      </c>
      <c r="U191" s="2" t="e">
        <f>MATCH($Q191,'6.Indic_Percep'!$B$10:$B$141,0)</f>
        <v>#N/A</v>
      </c>
      <c r="V191" s="2">
        <f>MATCH($P191,'5.Indic_LM'!$A$10:$A$732,0)</f>
        <v>183</v>
      </c>
      <c r="W191" s="2" t="str">
        <f>IF(COUNT(INDEX('6.Indic_Percep'!$A$10:$AE$141,HHIdata_corr!$U191,MATCH(HHIdata_corr!W$3,'6.Indic_Percep'!$A$10:$AE$10,0)))=1,INDEX('6.Indic_Percep'!$A$10:$AE$141,HHIdata_corr!$U191,MATCH(HHIdata_corr!W$3,'6.Indic_Percep'!$A$10:$AE$10,0)),"")</f>
        <v/>
      </c>
      <c r="X191" s="2" t="str">
        <f>IF(COUNT(INDEX('6.Indic_Percep'!$A$10:$AE$141,HHIdata_corr!$U191,MATCH(HHIdata_corr!X$3,'6.Indic_Percep'!$A$10:$AE$10,0)))=1,INDEX('6.Indic_Percep'!$A$10:$AE$141,HHIdata_corr!$U191,MATCH(HHIdata_corr!X$3,'6.Indic_Percep'!$A$10:$AE$10,0)),"")</f>
        <v/>
      </c>
      <c r="Y191" s="2" t="str">
        <f>IF(COUNT(INDEX('6.Indic_Percep'!$A$10:$AE$141,HHIdata_corr!$U191,MATCH(HHIdata_corr!Y$3,'6.Indic_Percep'!$A$10:$AE$10,0)))=1,INDEX('6.Indic_Percep'!$A$10:$AE$141,HHIdata_corr!$U191,MATCH(HHIdata_corr!Y$3,'6.Indic_Percep'!$A$10:$AE$10,0)),"")</f>
        <v/>
      </c>
      <c r="Z191" s="2" t="str">
        <f>IF(COUNT(INDEX('6.Indic_Percep'!$A$10:$AH$141,HHIdata_corr!$U191,MATCH(HHIdata_corr!Z$3,'6.Indic_Percep'!$A$10:$AH$10,0)))=1,INDEX('6.Indic_Percep'!$A$10:$AH$141,HHIdata_corr!$U191,MATCH(HHIdata_corr!Z$3,'6.Indic_Percep'!$A$10:$AH$10,0)),"")</f>
        <v/>
      </c>
      <c r="AA191" s="2" t="str">
        <f>IF(COUNT(INDEX('6.Indic_Percep'!$A$10:$AH$141,HHIdata_corr!$U191,MATCH(HHIdata_corr!AA$3,'6.Indic_Percep'!$A$10:$AH$10,0)))=1,INDEX('6.Indic_Percep'!$A$10:$AH$141,HHIdata_corr!$U191,MATCH(HHIdata_corr!AA$3,'6.Indic_Percep'!$A$10:$AH$10,0)),"")</f>
        <v/>
      </c>
      <c r="AC191" s="30">
        <f>IF(COUNT(INDEX('5.Indic_LM'!$A$8:$AL$732,HHIdata_corr!$V191,MATCH(HHIdata_corr!AC$3,'5.Indic_LM'!$A$8:$AL$8,0)))=1,INDEX('5.Indic_LM'!$A$8:$AL$732,HHIdata_corr!$V191,MATCH(HHIdata_corr!AC$3,'5.Indic_LM'!$A$8:$AL$8,0))/100,"")</f>
        <v>0.10250819699415809</v>
      </c>
      <c r="AD191" s="30">
        <f>IF(COUNT(INDEX('5.Indic_LM'!$A$8:$AL$732,HHIdata_corr!$V191,MATCH(HHIdata_corr!AD$3,'5.Indic_LM'!$A$8:$AL$8,0)))=1,INDEX('5.Indic_LM'!$A$8:$AL$732,HHIdata_corr!$V191,MATCH(HHIdata_corr!AD$3,'5.Indic_LM'!$A$8:$AL$8,0))/100,"")</f>
        <v>0.47793638072076056</v>
      </c>
      <c r="AE191" s="2">
        <f t="shared" si="13"/>
        <v>1</v>
      </c>
      <c r="AF191" s="2">
        <f t="shared" si="14"/>
        <v>1</v>
      </c>
    </row>
    <row r="192" spans="1:32" x14ac:dyDescent="0.2">
      <c r="A192" s="25" t="s">
        <v>561</v>
      </c>
      <c r="B192" s="26" t="s">
        <v>562</v>
      </c>
      <c r="C192" s="26" t="s">
        <v>511</v>
      </c>
      <c r="D192" s="26">
        <v>194193</v>
      </c>
      <c r="E192" s="26" t="s">
        <v>563</v>
      </c>
      <c r="F192" s="26">
        <v>94860</v>
      </c>
      <c r="G192" s="27">
        <f>INDEX('0_Pivot &amp; Table 1 &amp; Table 2'!$A$70:$AM$765,MATCH($A192,'0_Pivot &amp; Table 1 &amp; Table 2'!$B$70:$B$765,0),MATCH(HHIdata_corr!G$1,'0_Pivot &amp; Table 1 &amp; Table 2'!$A$66:$AM$66,0))</f>
        <v>5586</v>
      </c>
      <c r="H192" s="27">
        <f>INDEX('0_Pivot &amp; Table 1 &amp; Table 2'!$A$70:$AM$765,MATCH($A192,'0_Pivot &amp; Table 1 &amp; Table 2'!$B$70:$B$765,0),MATCH(HHIdata_corr!H$1,'0_Pivot &amp; Table 1 &amp; Table 2'!$A$66:$AM$66,0))</f>
        <v>4875</v>
      </c>
      <c r="I192" s="27">
        <f>INDEX('0_Pivot &amp; Table 1 &amp; Table 2'!$A$70:$AM$765,MATCH($A192,'0_Pivot &amp; Table 1 &amp; Table 2'!$B$70:$B$765,0),MATCH(HHIdata_corr!I$1,'0_Pivot &amp; Table 1 &amp; Table 2'!$A$66:$AM$66,0))</f>
        <v>4237</v>
      </c>
      <c r="J192" s="27">
        <f>INDEX('0_Pivot &amp; Table 1 &amp; Table 2'!$A$70:$AM$765,MATCH($A192,'0_Pivot &amp; Table 1 &amp; Table 2'!$B$70:$B$765,0),MATCH(HHIdata_corr!J$1,'0_Pivot &amp; Table 1 &amp; Table 2'!$A$66:$AM$66,0))</f>
        <v>5367</v>
      </c>
      <c r="K192" s="27">
        <f>INDEX('0_Pivot &amp; Table 1 &amp; Table 2'!$A$70:$AM$765,MATCH($A192,'0_Pivot &amp; Table 1 &amp; Table 2'!$B$70:$B$765,0),MATCH(HHIdata_corr!K$1,'0_Pivot &amp; Table 1 &amp; Table 2'!$A$66:$AM$66,0))</f>
        <v>5452</v>
      </c>
      <c r="L192" s="27">
        <f>INDEX('0_Pivot &amp; Table 1 &amp; Table 2'!$A$70:$AM$765,MATCH($A192,'0_Pivot &amp; Table 1 &amp; Table 2'!$B$70:$B$765,0),MATCH(HHIdata_corr!L$1,'0_Pivot &amp; Table 1 &amp; Table 2'!$A$66:$AM$66,0))</f>
        <v>5824</v>
      </c>
      <c r="M192" s="27">
        <f>INDEX('0_Pivot &amp; Table 1 &amp; Table 2'!$A$70:$AM$765,MATCH($A192,'0_Pivot &amp; Table 1 &amp; Table 2'!$B$70:$B$765,0),MATCH(HHIdata_corr!M$1,'0_Pivot &amp; Table 1 &amp; Table 2'!$A$66:$AM$66,0))</f>
        <v>5582</v>
      </c>
      <c r="N192" s="27">
        <f>INDEX('0_Pivot &amp; Table 1 &amp; Table 2'!$A$70:$AM$765,MATCH($A192,'0_Pivot &amp; Table 1 &amp; Table 2'!$B$70:$B$765,0),MATCH(HHIdata_corr!N$1,'0_Pivot &amp; Table 1 &amp; Table 2'!$A$66:$AM$66,0))</f>
        <v>5815</v>
      </c>
      <c r="O192" s="28">
        <v>5276.2</v>
      </c>
      <c r="P192" s="29" t="s">
        <v>561</v>
      </c>
      <c r="Q192" s="29" t="s">
        <v>562</v>
      </c>
      <c r="R192" s="2">
        <f t="shared" si="10"/>
        <v>5016.25</v>
      </c>
      <c r="S192" s="2">
        <f t="shared" si="11"/>
        <v>4982.75</v>
      </c>
      <c r="T192" s="2" t="str">
        <f t="shared" si="12"/>
        <v/>
      </c>
      <c r="U192" s="2" t="e">
        <f>MATCH($Q192,'6.Indic_Percep'!$B$10:$B$141,0)</f>
        <v>#N/A</v>
      </c>
      <c r="V192" s="2">
        <f>MATCH($P192,'5.Indic_LM'!$A$10:$A$732,0)</f>
        <v>184</v>
      </c>
      <c r="W192" s="2" t="str">
        <f>IF(COUNT(INDEX('6.Indic_Percep'!$A$10:$AE$141,HHIdata_corr!$U192,MATCH(HHIdata_corr!W$3,'6.Indic_Percep'!$A$10:$AE$10,0)))=1,INDEX('6.Indic_Percep'!$A$10:$AE$141,HHIdata_corr!$U192,MATCH(HHIdata_corr!W$3,'6.Indic_Percep'!$A$10:$AE$10,0)),"")</f>
        <v/>
      </c>
      <c r="X192" s="2" t="str">
        <f>IF(COUNT(INDEX('6.Indic_Percep'!$A$10:$AE$141,HHIdata_corr!$U192,MATCH(HHIdata_corr!X$3,'6.Indic_Percep'!$A$10:$AE$10,0)))=1,INDEX('6.Indic_Percep'!$A$10:$AE$141,HHIdata_corr!$U192,MATCH(HHIdata_corr!X$3,'6.Indic_Percep'!$A$10:$AE$10,0)),"")</f>
        <v/>
      </c>
      <c r="Y192" s="2" t="str">
        <f>IF(COUNT(INDEX('6.Indic_Percep'!$A$10:$AE$141,HHIdata_corr!$U192,MATCH(HHIdata_corr!Y$3,'6.Indic_Percep'!$A$10:$AE$10,0)))=1,INDEX('6.Indic_Percep'!$A$10:$AE$141,HHIdata_corr!$U192,MATCH(HHIdata_corr!Y$3,'6.Indic_Percep'!$A$10:$AE$10,0)),"")</f>
        <v/>
      </c>
      <c r="Z192" s="2" t="str">
        <f>IF(COUNT(INDEX('6.Indic_Percep'!$A$10:$AH$141,HHIdata_corr!$U192,MATCH(HHIdata_corr!Z$3,'6.Indic_Percep'!$A$10:$AH$10,0)))=1,INDEX('6.Indic_Percep'!$A$10:$AH$141,HHIdata_corr!$U192,MATCH(HHIdata_corr!Z$3,'6.Indic_Percep'!$A$10:$AH$10,0)),"")</f>
        <v/>
      </c>
      <c r="AA192" s="2" t="str">
        <f>IF(COUNT(INDEX('6.Indic_Percep'!$A$10:$AH$141,HHIdata_corr!$U192,MATCH(HHIdata_corr!AA$3,'6.Indic_Percep'!$A$10:$AH$10,0)))=1,INDEX('6.Indic_Percep'!$A$10:$AH$141,HHIdata_corr!$U192,MATCH(HHIdata_corr!AA$3,'6.Indic_Percep'!$A$10:$AH$10,0)),"")</f>
        <v/>
      </c>
      <c r="AC192" s="30">
        <f>IF(COUNT(INDEX('5.Indic_LM'!$A$8:$AL$732,HHIdata_corr!$V192,MATCH(HHIdata_corr!AC$3,'5.Indic_LM'!$A$8:$AL$8,0)))=1,INDEX('5.Indic_LM'!$A$8:$AL$732,HHIdata_corr!$V192,MATCH(HHIdata_corr!AC$3,'5.Indic_LM'!$A$8:$AL$8,0))/100,"")</f>
        <v>0.12703076159429039</v>
      </c>
      <c r="AD192" s="30">
        <f>IF(COUNT(INDEX('5.Indic_LM'!$A$8:$AL$732,HHIdata_corr!$V192,MATCH(HHIdata_corr!AD$3,'5.Indic_LM'!$A$8:$AL$8,0)))=1,INDEX('5.Indic_LM'!$A$8:$AL$732,HHIdata_corr!$V192,MATCH(HHIdata_corr!AD$3,'5.Indic_LM'!$A$8:$AL$8,0))/100,"")</f>
        <v>0.49961835095809809</v>
      </c>
      <c r="AE192" s="2">
        <f t="shared" si="13"/>
        <v>1</v>
      </c>
      <c r="AF192" s="2">
        <f t="shared" si="14"/>
        <v>1</v>
      </c>
    </row>
    <row r="193" spans="1:32" x14ac:dyDescent="0.2">
      <c r="A193" s="25" t="s">
        <v>564</v>
      </c>
      <c r="B193" s="26" t="s">
        <v>565</v>
      </c>
      <c r="C193" s="26" t="s">
        <v>511</v>
      </c>
      <c r="D193" s="26">
        <v>1042338</v>
      </c>
      <c r="E193" s="26" t="s">
        <v>566</v>
      </c>
      <c r="F193" s="26">
        <v>486675</v>
      </c>
      <c r="G193" s="27">
        <f>INDEX('0_Pivot &amp; Table 1 &amp; Table 2'!$A$70:$AM$765,MATCH($A193,'0_Pivot &amp; Table 1 &amp; Table 2'!$B$70:$B$765,0),MATCH(HHIdata_corr!G$1,'0_Pivot &amp; Table 1 &amp; Table 2'!$A$66:$AM$66,0))</f>
        <v>2833</v>
      </c>
      <c r="H193" s="27">
        <f>INDEX('0_Pivot &amp; Table 1 &amp; Table 2'!$A$70:$AM$765,MATCH($A193,'0_Pivot &amp; Table 1 &amp; Table 2'!$B$70:$B$765,0),MATCH(HHIdata_corr!H$1,'0_Pivot &amp; Table 1 &amp; Table 2'!$A$66:$AM$66,0))</f>
        <v>2552</v>
      </c>
      <c r="I193" s="27">
        <f>INDEX('0_Pivot &amp; Table 1 &amp; Table 2'!$A$70:$AM$765,MATCH($A193,'0_Pivot &amp; Table 1 &amp; Table 2'!$B$70:$B$765,0),MATCH(HHIdata_corr!I$1,'0_Pivot &amp; Table 1 &amp; Table 2'!$A$66:$AM$66,0))</f>
        <v>2798</v>
      </c>
      <c r="J193" s="27">
        <f>INDEX('0_Pivot &amp; Table 1 &amp; Table 2'!$A$70:$AM$765,MATCH($A193,'0_Pivot &amp; Table 1 &amp; Table 2'!$B$70:$B$765,0),MATCH(HHIdata_corr!J$1,'0_Pivot &amp; Table 1 &amp; Table 2'!$A$66:$AM$66,0))</f>
        <v>2999</v>
      </c>
      <c r="K193" s="27">
        <f>INDEX('0_Pivot &amp; Table 1 &amp; Table 2'!$A$70:$AM$765,MATCH($A193,'0_Pivot &amp; Table 1 &amp; Table 2'!$B$70:$B$765,0),MATCH(HHIdata_corr!K$1,'0_Pivot &amp; Table 1 &amp; Table 2'!$A$66:$AM$66,0))</f>
        <v>3093</v>
      </c>
      <c r="L193" s="27">
        <f>INDEX('0_Pivot &amp; Table 1 &amp; Table 2'!$A$70:$AM$765,MATCH($A193,'0_Pivot &amp; Table 1 &amp; Table 2'!$B$70:$B$765,0),MATCH(HHIdata_corr!L$1,'0_Pivot &amp; Table 1 &amp; Table 2'!$A$66:$AM$66,0))</f>
        <v>4062</v>
      </c>
      <c r="M193" s="27">
        <f>INDEX('0_Pivot &amp; Table 1 &amp; Table 2'!$A$70:$AM$765,MATCH($A193,'0_Pivot &amp; Table 1 &amp; Table 2'!$B$70:$B$765,0),MATCH(HHIdata_corr!M$1,'0_Pivot &amp; Table 1 &amp; Table 2'!$A$66:$AM$66,0))</f>
        <v>3341</v>
      </c>
      <c r="N193" s="27">
        <f>INDEX('0_Pivot &amp; Table 1 &amp; Table 2'!$A$70:$AM$765,MATCH($A193,'0_Pivot &amp; Table 1 &amp; Table 2'!$B$70:$B$765,0),MATCH(HHIdata_corr!N$1,'0_Pivot &amp; Table 1 &amp; Table 2'!$A$66:$AM$66,0))</f>
        <v>3373</v>
      </c>
      <c r="O193" s="28">
        <v>3364.4</v>
      </c>
      <c r="P193" s="29" t="s">
        <v>564</v>
      </c>
      <c r="Q193" s="29" t="s">
        <v>565</v>
      </c>
      <c r="R193" s="2">
        <f t="shared" si="10"/>
        <v>2795.5</v>
      </c>
      <c r="S193" s="2">
        <f t="shared" si="11"/>
        <v>2860.5</v>
      </c>
      <c r="T193" s="2" t="str">
        <f t="shared" si="12"/>
        <v/>
      </c>
      <c r="U193" s="2" t="e">
        <f>MATCH($Q193,'6.Indic_Percep'!$B$10:$B$141,0)</f>
        <v>#N/A</v>
      </c>
      <c r="V193" s="2">
        <f>MATCH($P193,'5.Indic_LM'!$A$10:$A$732,0)</f>
        <v>185</v>
      </c>
      <c r="W193" s="2" t="str">
        <f>IF(COUNT(INDEX('6.Indic_Percep'!$A$10:$AE$141,HHIdata_corr!$U193,MATCH(HHIdata_corr!W$3,'6.Indic_Percep'!$A$10:$AE$10,0)))=1,INDEX('6.Indic_Percep'!$A$10:$AE$141,HHIdata_corr!$U193,MATCH(HHIdata_corr!W$3,'6.Indic_Percep'!$A$10:$AE$10,0)),"")</f>
        <v/>
      </c>
      <c r="X193" s="2" t="str">
        <f>IF(COUNT(INDEX('6.Indic_Percep'!$A$10:$AE$141,HHIdata_corr!$U193,MATCH(HHIdata_corr!X$3,'6.Indic_Percep'!$A$10:$AE$10,0)))=1,INDEX('6.Indic_Percep'!$A$10:$AE$141,HHIdata_corr!$U193,MATCH(HHIdata_corr!X$3,'6.Indic_Percep'!$A$10:$AE$10,0)),"")</f>
        <v/>
      </c>
      <c r="Y193" s="2" t="str">
        <f>IF(COUNT(INDEX('6.Indic_Percep'!$A$10:$AE$141,HHIdata_corr!$U193,MATCH(HHIdata_corr!Y$3,'6.Indic_Percep'!$A$10:$AE$10,0)))=1,INDEX('6.Indic_Percep'!$A$10:$AE$141,HHIdata_corr!$U193,MATCH(HHIdata_corr!Y$3,'6.Indic_Percep'!$A$10:$AE$10,0)),"")</f>
        <v/>
      </c>
      <c r="Z193" s="2" t="str">
        <f>IF(COUNT(INDEX('6.Indic_Percep'!$A$10:$AH$141,HHIdata_corr!$U193,MATCH(HHIdata_corr!Z$3,'6.Indic_Percep'!$A$10:$AH$10,0)))=1,INDEX('6.Indic_Percep'!$A$10:$AH$141,HHIdata_corr!$U193,MATCH(HHIdata_corr!Z$3,'6.Indic_Percep'!$A$10:$AH$10,0)),"")</f>
        <v/>
      </c>
      <c r="AA193" s="2" t="str">
        <f>IF(COUNT(INDEX('6.Indic_Percep'!$A$10:$AH$141,HHIdata_corr!$U193,MATCH(HHIdata_corr!AA$3,'6.Indic_Percep'!$A$10:$AH$10,0)))=1,INDEX('6.Indic_Percep'!$A$10:$AH$141,HHIdata_corr!$U193,MATCH(HHIdata_corr!AA$3,'6.Indic_Percep'!$A$10:$AH$10,0)),"")</f>
        <v/>
      </c>
      <c r="AC193" s="30">
        <f>IF(COUNT(INDEX('5.Indic_LM'!$A$8:$AL$732,HHIdata_corr!$V193,MATCH(HHIdata_corr!AC$3,'5.Indic_LM'!$A$8:$AL$8,0)))=1,INDEX('5.Indic_LM'!$A$8:$AL$732,HHIdata_corr!$V193,MATCH(HHIdata_corr!AC$3,'5.Indic_LM'!$A$8:$AL$8,0))/100,"")</f>
        <v>0.21790404413016581</v>
      </c>
      <c r="AD193" s="30">
        <f>IF(COUNT(INDEX('5.Indic_LM'!$A$8:$AL$732,HHIdata_corr!$V193,MATCH(HHIdata_corr!AD$3,'5.Indic_LM'!$A$8:$AL$8,0)))=1,INDEX('5.Indic_LM'!$A$8:$AL$732,HHIdata_corr!$V193,MATCH(HHIdata_corr!AD$3,'5.Indic_LM'!$A$8:$AL$8,0))/100,"")</f>
        <v>0.42619586791771924</v>
      </c>
      <c r="AE193" s="2">
        <f t="shared" si="13"/>
        <v>1</v>
      </c>
      <c r="AF193" s="2">
        <f t="shared" si="14"/>
        <v>1</v>
      </c>
    </row>
    <row r="194" spans="1:32" x14ac:dyDescent="0.2">
      <c r="A194" s="25" t="s">
        <v>567</v>
      </c>
      <c r="B194" s="26" t="s">
        <v>568</v>
      </c>
      <c r="C194" s="26" t="s">
        <v>511</v>
      </c>
      <c r="D194" s="26">
        <v>358420</v>
      </c>
      <c r="E194" s="26" t="s">
        <v>569</v>
      </c>
      <c r="F194" s="26">
        <v>171357</v>
      </c>
      <c r="G194" s="27">
        <f>INDEX('0_Pivot &amp; Table 1 &amp; Table 2'!$A$70:$AM$765,MATCH($A194,'0_Pivot &amp; Table 1 &amp; Table 2'!$B$70:$B$765,0),MATCH(HHIdata_corr!G$1,'0_Pivot &amp; Table 1 &amp; Table 2'!$A$66:$AM$66,0))</f>
        <v>4505</v>
      </c>
      <c r="H194" s="27">
        <f>INDEX('0_Pivot &amp; Table 1 &amp; Table 2'!$A$70:$AM$765,MATCH($A194,'0_Pivot &amp; Table 1 &amp; Table 2'!$B$70:$B$765,0),MATCH(HHIdata_corr!H$1,'0_Pivot &amp; Table 1 &amp; Table 2'!$A$66:$AM$66,0))</f>
        <v>4393</v>
      </c>
      <c r="I194" s="27">
        <f>INDEX('0_Pivot &amp; Table 1 &amp; Table 2'!$A$70:$AM$765,MATCH($A194,'0_Pivot &amp; Table 1 &amp; Table 2'!$B$70:$B$765,0),MATCH(HHIdata_corr!I$1,'0_Pivot &amp; Table 1 &amp; Table 2'!$A$66:$AM$66,0))</f>
        <v>4219</v>
      </c>
      <c r="J194" s="27">
        <f>INDEX('0_Pivot &amp; Table 1 &amp; Table 2'!$A$70:$AM$765,MATCH($A194,'0_Pivot &amp; Table 1 &amp; Table 2'!$B$70:$B$765,0),MATCH(HHIdata_corr!J$1,'0_Pivot &amp; Table 1 &amp; Table 2'!$A$66:$AM$66,0))</f>
        <v>4658</v>
      </c>
      <c r="K194" s="27">
        <f>INDEX('0_Pivot &amp; Table 1 &amp; Table 2'!$A$70:$AM$765,MATCH($A194,'0_Pivot &amp; Table 1 &amp; Table 2'!$B$70:$B$765,0),MATCH(HHIdata_corr!K$1,'0_Pivot &amp; Table 1 &amp; Table 2'!$A$66:$AM$66,0))</f>
        <v>4752</v>
      </c>
      <c r="L194" s="27">
        <f>INDEX('0_Pivot &amp; Table 1 &amp; Table 2'!$A$70:$AM$765,MATCH($A194,'0_Pivot &amp; Table 1 &amp; Table 2'!$B$70:$B$765,0),MATCH(HHIdata_corr!L$1,'0_Pivot &amp; Table 1 &amp; Table 2'!$A$66:$AM$66,0))</f>
        <v>5174</v>
      </c>
      <c r="M194" s="27">
        <f>INDEX('0_Pivot &amp; Table 1 &amp; Table 2'!$A$70:$AM$765,MATCH($A194,'0_Pivot &amp; Table 1 &amp; Table 2'!$B$70:$B$765,0),MATCH(HHIdata_corr!M$1,'0_Pivot &amp; Table 1 &amp; Table 2'!$A$66:$AM$66,0))</f>
        <v>5113</v>
      </c>
      <c r="N194" s="27">
        <f>INDEX('0_Pivot &amp; Table 1 &amp; Table 2'!$A$70:$AM$765,MATCH($A194,'0_Pivot &amp; Table 1 &amp; Table 2'!$B$70:$B$765,0),MATCH(HHIdata_corr!N$1,'0_Pivot &amp; Table 1 &amp; Table 2'!$A$66:$AM$66,0))</f>
        <v>5396</v>
      </c>
      <c r="O194" s="28">
        <v>4743.2</v>
      </c>
      <c r="P194" s="29" t="s">
        <v>567</v>
      </c>
      <c r="Q194" s="29" t="s">
        <v>568</v>
      </c>
      <c r="R194" s="2">
        <f t="shared" si="10"/>
        <v>4443.75</v>
      </c>
      <c r="S194" s="2">
        <f t="shared" si="11"/>
        <v>4505.5</v>
      </c>
      <c r="T194" s="2" t="str">
        <f t="shared" si="12"/>
        <v/>
      </c>
      <c r="U194" s="2" t="e">
        <f>MATCH($Q194,'6.Indic_Percep'!$B$10:$B$141,0)</f>
        <v>#N/A</v>
      </c>
      <c r="V194" s="2">
        <f>MATCH($P194,'5.Indic_LM'!$A$10:$A$732,0)</f>
        <v>186</v>
      </c>
      <c r="W194" s="2" t="str">
        <f>IF(COUNT(INDEX('6.Indic_Percep'!$A$10:$AE$141,HHIdata_corr!$U194,MATCH(HHIdata_corr!W$3,'6.Indic_Percep'!$A$10:$AE$10,0)))=1,INDEX('6.Indic_Percep'!$A$10:$AE$141,HHIdata_corr!$U194,MATCH(HHIdata_corr!W$3,'6.Indic_Percep'!$A$10:$AE$10,0)),"")</f>
        <v/>
      </c>
      <c r="X194" s="2" t="str">
        <f>IF(COUNT(INDEX('6.Indic_Percep'!$A$10:$AE$141,HHIdata_corr!$U194,MATCH(HHIdata_corr!X$3,'6.Indic_Percep'!$A$10:$AE$10,0)))=1,INDEX('6.Indic_Percep'!$A$10:$AE$141,HHIdata_corr!$U194,MATCH(HHIdata_corr!X$3,'6.Indic_Percep'!$A$10:$AE$10,0)),"")</f>
        <v/>
      </c>
      <c r="Y194" s="2" t="str">
        <f>IF(COUNT(INDEX('6.Indic_Percep'!$A$10:$AE$141,HHIdata_corr!$U194,MATCH(HHIdata_corr!Y$3,'6.Indic_Percep'!$A$10:$AE$10,0)))=1,INDEX('6.Indic_Percep'!$A$10:$AE$141,HHIdata_corr!$U194,MATCH(HHIdata_corr!Y$3,'6.Indic_Percep'!$A$10:$AE$10,0)),"")</f>
        <v/>
      </c>
      <c r="Z194" s="2" t="str">
        <f>IF(COUNT(INDEX('6.Indic_Percep'!$A$10:$AH$141,HHIdata_corr!$U194,MATCH(HHIdata_corr!Z$3,'6.Indic_Percep'!$A$10:$AH$10,0)))=1,INDEX('6.Indic_Percep'!$A$10:$AH$141,HHIdata_corr!$U194,MATCH(HHIdata_corr!Z$3,'6.Indic_Percep'!$A$10:$AH$10,0)),"")</f>
        <v/>
      </c>
      <c r="AA194" s="2" t="str">
        <f>IF(COUNT(INDEX('6.Indic_Percep'!$A$10:$AH$141,HHIdata_corr!$U194,MATCH(HHIdata_corr!AA$3,'6.Indic_Percep'!$A$10:$AH$10,0)))=1,INDEX('6.Indic_Percep'!$A$10:$AH$141,HHIdata_corr!$U194,MATCH(HHIdata_corr!AA$3,'6.Indic_Percep'!$A$10:$AH$10,0)),"")</f>
        <v/>
      </c>
      <c r="AC194" s="30">
        <f>IF(COUNT(INDEX('5.Indic_LM'!$A$8:$AL$732,HHIdata_corr!$V194,MATCH(HHIdata_corr!AC$3,'5.Indic_LM'!$A$8:$AL$8,0)))=1,INDEX('5.Indic_LM'!$A$8:$AL$732,HHIdata_corr!$V194,MATCH(HHIdata_corr!AC$3,'5.Indic_LM'!$A$8:$AL$8,0))/100,"")</f>
        <v>0.11001475859160868</v>
      </c>
      <c r="AD194" s="30">
        <f>IF(COUNT(INDEX('5.Indic_LM'!$A$8:$AL$732,HHIdata_corr!$V194,MATCH(HHIdata_corr!AD$3,'5.Indic_LM'!$A$8:$AL$8,0)))=1,INDEX('5.Indic_LM'!$A$8:$AL$732,HHIdata_corr!$V194,MATCH(HHIdata_corr!AD$3,'5.Indic_LM'!$A$8:$AL$8,0))/100,"")</f>
        <v>0.49860641723570071</v>
      </c>
      <c r="AE194" s="2">
        <f t="shared" si="13"/>
        <v>1</v>
      </c>
      <c r="AF194" s="2">
        <f t="shared" si="14"/>
        <v>1</v>
      </c>
    </row>
    <row r="195" spans="1:32" x14ac:dyDescent="0.2">
      <c r="A195" s="25" t="s">
        <v>570</v>
      </c>
      <c r="B195" s="26" t="s">
        <v>571</v>
      </c>
      <c r="C195" s="26" t="s">
        <v>511</v>
      </c>
      <c r="D195" s="26">
        <v>470888</v>
      </c>
      <c r="E195" s="26" t="s">
        <v>572</v>
      </c>
      <c r="F195" s="26">
        <v>234545</v>
      </c>
      <c r="G195" s="27">
        <f>INDEX('0_Pivot &amp; Table 1 &amp; Table 2'!$A$70:$AM$765,MATCH($A195,'0_Pivot &amp; Table 1 &amp; Table 2'!$B$70:$B$765,0),MATCH(HHIdata_corr!G$1,'0_Pivot &amp; Table 1 &amp; Table 2'!$A$66:$AM$66,0))</f>
        <v>3366</v>
      </c>
      <c r="H195" s="27">
        <f>INDEX('0_Pivot &amp; Table 1 &amp; Table 2'!$A$70:$AM$765,MATCH($A195,'0_Pivot &amp; Table 1 &amp; Table 2'!$B$70:$B$765,0),MATCH(HHIdata_corr!H$1,'0_Pivot &amp; Table 1 &amp; Table 2'!$A$66:$AM$66,0))</f>
        <v>3617</v>
      </c>
      <c r="I195" s="27">
        <f>INDEX('0_Pivot &amp; Table 1 &amp; Table 2'!$A$70:$AM$765,MATCH($A195,'0_Pivot &amp; Table 1 &amp; Table 2'!$B$70:$B$765,0),MATCH(HHIdata_corr!I$1,'0_Pivot &amp; Table 1 &amp; Table 2'!$A$66:$AM$66,0))</f>
        <v>3028</v>
      </c>
      <c r="J195" s="27">
        <f>INDEX('0_Pivot &amp; Table 1 &amp; Table 2'!$A$70:$AM$765,MATCH($A195,'0_Pivot &amp; Table 1 &amp; Table 2'!$B$70:$B$765,0),MATCH(HHIdata_corr!J$1,'0_Pivot &amp; Table 1 &amp; Table 2'!$A$66:$AM$66,0))</f>
        <v>3684</v>
      </c>
      <c r="K195" s="27">
        <f>INDEX('0_Pivot &amp; Table 1 &amp; Table 2'!$A$70:$AM$765,MATCH($A195,'0_Pivot &amp; Table 1 &amp; Table 2'!$B$70:$B$765,0),MATCH(HHIdata_corr!K$1,'0_Pivot &amp; Table 1 &amp; Table 2'!$A$66:$AM$66,0))</f>
        <v>3232</v>
      </c>
      <c r="L195" s="27">
        <f>INDEX('0_Pivot &amp; Table 1 &amp; Table 2'!$A$70:$AM$765,MATCH($A195,'0_Pivot &amp; Table 1 &amp; Table 2'!$B$70:$B$765,0),MATCH(HHIdata_corr!L$1,'0_Pivot &amp; Table 1 &amp; Table 2'!$A$66:$AM$66,0))</f>
        <v>4117</v>
      </c>
      <c r="M195" s="27">
        <f>INDEX('0_Pivot &amp; Table 1 &amp; Table 2'!$A$70:$AM$765,MATCH($A195,'0_Pivot &amp; Table 1 &amp; Table 2'!$B$70:$B$765,0),MATCH(HHIdata_corr!M$1,'0_Pivot &amp; Table 1 &amp; Table 2'!$A$66:$AM$66,0))</f>
        <v>4443</v>
      </c>
      <c r="N195" s="27">
        <f>INDEX('0_Pivot &amp; Table 1 &amp; Table 2'!$A$70:$AM$765,MATCH($A195,'0_Pivot &amp; Table 1 &amp; Table 2'!$B$70:$B$765,0),MATCH(HHIdata_corr!N$1,'0_Pivot &amp; Table 1 &amp; Table 2'!$A$66:$AM$66,0))</f>
        <v>4150</v>
      </c>
      <c r="O195" s="28">
        <v>3608.8</v>
      </c>
      <c r="P195" s="29" t="s">
        <v>570</v>
      </c>
      <c r="Q195" s="29" t="s">
        <v>571</v>
      </c>
      <c r="R195" s="2">
        <f t="shared" si="10"/>
        <v>3423.75</v>
      </c>
      <c r="S195" s="2">
        <f t="shared" si="11"/>
        <v>3390.25</v>
      </c>
      <c r="T195" s="2" t="str">
        <f t="shared" si="12"/>
        <v/>
      </c>
      <c r="U195" s="2" t="e">
        <f>MATCH($Q195,'6.Indic_Percep'!$B$10:$B$141,0)</f>
        <v>#N/A</v>
      </c>
      <c r="V195" s="2">
        <f>MATCH($P195,'5.Indic_LM'!$A$10:$A$732,0)</f>
        <v>187</v>
      </c>
      <c r="W195" s="2" t="str">
        <f>IF(COUNT(INDEX('6.Indic_Percep'!$A$10:$AE$141,HHIdata_corr!$U195,MATCH(HHIdata_corr!W$3,'6.Indic_Percep'!$A$10:$AE$10,0)))=1,INDEX('6.Indic_Percep'!$A$10:$AE$141,HHIdata_corr!$U195,MATCH(HHIdata_corr!W$3,'6.Indic_Percep'!$A$10:$AE$10,0)),"")</f>
        <v/>
      </c>
      <c r="X195" s="2" t="str">
        <f>IF(COUNT(INDEX('6.Indic_Percep'!$A$10:$AE$141,HHIdata_corr!$U195,MATCH(HHIdata_corr!X$3,'6.Indic_Percep'!$A$10:$AE$10,0)))=1,INDEX('6.Indic_Percep'!$A$10:$AE$141,HHIdata_corr!$U195,MATCH(HHIdata_corr!X$3,'6.Indic_Percep'!$A$10:$AE$10,0)),"")</f>
        <v/>
      </c>
      <c r="Y195" s="2" t="str">
        <f>IF(COUNT(INDEX('6.Indic_Percep'!$A$10:$AE$141,HHIdata_corr!$U195,MATCH(HHIdata_corr!Y$3,'6.Indic_Percep'!$A$10:$AE$10,0)))=1,INDEX('6.Indic_Percep'!$A$10:$AE$141,HHIdata_corr!$U195,MATCH(HHIdata_corr!Y$3,'6.Indic_Percep'!$A$10:$AE$10,0)),"")</f>
        <v/>
      </c>
      <c r="Z195" s="2" t="str">
        <f>IF(COUNT(INDEX('6.Indic_Percep'!$A$10:$AH$141,HHIdata_corr!$U195,MATCH(HHIdata_corr!Z$3,'6.Indic_Percep'!$A$10:$AH$10,0)))=1,INDEX('6.Indic_Percep'!$A$10:$AH$141,HHIdata_corr!$U195,MATCH(HHIdata_corr!Z$3,'6.Indic_Percep'!$A$10:$AH$10,0)),"")</f>
        <v/>
      </c>
      <c r="AA195" s="2" t="str">
        <f>IF(COUNT(INDEX('6.Indic_Percep'!$A$10:$AH$141,HHIdata_corr!$U195,MATCH(HHIdata_corr!AA$3,'6.Indic_Percep'!$A$10:$AH$10,0)))=1,INDEX('6.Indic_Percep'!$A$10:$AH$141,HHIdata_corr!$U195,MATCH(HHIdata_corr!AA$3,'6.Indic_Percep'!$A$10:$AH$10,0)),"")</f>
        <v/>
      </c>
      <c r="AC195" s="30">
        <f>IF(COUNT(INDEX('5.Indic_LM'!$A$8:$AL$732,HHIdata_corr!$V195,MATCH(HHIdata_corr!AC$3,'5.Indic_LM'!$A$8:$AL$8,0)))=1,INDEX('5.Indic_LM'!$A$8:$AL$732,HHIdata_corr!$V195,MATCH(HHIdata_corr!AC$3,'5.Indic_LM'!$A$8:$AL$8,0))/100,"")</f>
        <v>0.1099625006421123</v>
      </c>
      <c r="AD195" s="30">
        <f>IF(COUNT(INDEX('5.Indic_LM'!$A$8:$AL$732,HHIdata_corr!$V195,MATCH(HHIdata_corr!AD$3,'5.Indic_LM'!$A$8:$AL$8,0)))=1,INDEX('5.Indic_LM'!$A$8:$AL$732,HHIdata_corr!$V195,MATCH(HHIdata_corr!AD$3,'5.Indic_LM'!$A$8:$AL$8,0))/100,"")</f>
        <v>0.46069467083104676</v>
      </c>
      <c r="AE195" s="2">
        <f t="shared" si="13"/>
        <v>1</v>
      </c>
      <c r="AF195" s="2">
        <f t="shared" si="14"/>
        <v>1</v>
      </c>
    </row>
    <row r="196" spans="1:32" x14ac:dyDescent="0.2">
      <c r="A196" s="25" t="s">
        <v>573</v>
      </c>
      <c r="B196" s="26" t="s">
        <v>574</v>
      </c>
      <c r="C196" s="26" t="s">
        <v>511</v>
      </c>
      <c r="D196" s="26">
        <v>544135</v>
      </c>
      <c r="E196" s="26" t="s">
        <v>575</v>
      </c>
      <c r="F196" s="26">
        <v>259045</v>
      </c>
      <c r="G196" s="27">
        <f>INDEX('0_Pivot &amp; Table 1 &amp; Table 2'!$A$70:$AM$765,MATCH($A196,'0_Pivot &amp; Table 1 &amp; Table 2'!$B$70:$B$765,0),MATCH(HHIdata_corr!G$1,'0_Pivot &amp; Table 1 &amp; Table 2'!$A$66:$AM$66,0))</f>
        <v>4606</v>
      </c>
      <c r="H196" s="27">
        <f>INDEX('0_Pivot &amp; Table 1 &amp; Table 2'!$A$70:$AM$765,MATCH($A196,'0_Pivot &amp; Table 1 &amp; Table 2'!$B$70:$B$765,0),MATCH(HHIdata_corr!H$1,'0_Pivot &amp; Table 1 &amp; Table 2'!$A$66:$AM$66,0))</f>
        <v>4786</v>
      </c>
      <c r="I196" s="27">
        <f>INDEX('0_Pivot &amp; Table 1 &amp; Table 2'!$A$70:$AM$765,MATCH($A196,'0_Pivot &amp; Table 1 &amp; Table 2'!$B$70:$B$765,0),MATCH(HHIdata_corr!I$1,'0_Pivot &amp; Table 1 &amp; Table 2'!$A$66:$AM$66,0))</f>
        <v>4234</v>
      </c>
      <c r="J196" s="27">
        <f>INDEX('0_Pivot &amp; Table 1 &amp; Table 2'!$A$70:$AM$765,MATCH($A196,'0_Pivot &amp; Table 1 &amp; Table 2'!$B$70:$B$765,0),MATCH(HHIdata_corr!J$1,'0_Pivot &amp; Table 1 &amp; Table 2'!$A$66:$AM$66,0))</f>
        <v>4436</v>
      </c>
      <c r="K196" s="27">
        <f>INDEX('0_Pivot &amp; Table 1 &amp; Table 2'!$A$70:$AM$765,MATCH($A196,'0_Pivot &amp; Table 1 &amp; Table 2'!$B$70:$B$765,0),MATCH(HHIdata_corr!K$1,'0_Pivot &amp; Table 1 &amp; Table 2'!$A$66:$AM$66,0))</f>
        <v>4833</v>
      </c>
      <c r="L196" s="27">
        <f>INDEX('0_Pivot &amp; Table 1 &amp; Table 2'!$A$70:$AM$765,MATCH($A196,'0_Pivot &amp; Table 1 &amp; Table 2'!$B$70:$B$765,0),MATCH(HHIdata_corr!L$1,'0_Pivot &amp; Table 1 &amp; Table 2'!$A$66:$AM$66,0))</f>
        <v>5645</v>
      </c>
      <c r="M196" s="27">
        <f>INDEX('0_Pivot &amp; Table 1 &amp; Table 2'!$A$70:$AM$765,MATCH($A196,'0_Pivot &amp; Table 1 &amp; Table 2'!$B$70:$B$765,0),MATCH(HHIdata_corr!M$1,'0_Pivot &amp; Table 1 &amp; Table 2'!$A$66:$AM$66,0))</f>
        <v>5137</v>
      </c>
      <c r="N196" s="27">
        <f>INDEX('0_Pivot &amp; Table 1 &amp; Table 2'!$A$70:$AM$765,MATCH($A196,'0_Pivot &amp; Table 1 &amp; Table 2'!$B$70:$B$765,0),MATCH(HHIdata_corr!N$1,'0_Pivot &amp; Table 1 &amp; Table 2'!$A$66:$AM$66,0))</f>
        <v>5067</v>
      </c>
      <c r="O196" s="28">
        <v>4834.1000000000004</v>
      </c>
      <c r="P196" s="29" t="s">
        <v>573</v>
      </c>
      <c r="Q196" s="29" t="s">
        <v>574</v>
      </c>
      <c r="R196" s="2">
        <f t="shared" ref="R196:R259" si="15">IF(AVERAGE(G196:J196)&gt;0,AVERAGE(G196:J196))</f>
        <v>4515.5</v>
      </c>
      <c r="S196" s="2">
        <f t="shared" si="11"/>
        <v>4572.25</v>
      </c>
      <c r="T196" s="2" t="str">
        <f t="shared" si="12"/>
        <v/>
      </c>
      <c r="U196" s="2" t="e">
        <f>MATCH($Q196,'6.Indic_Percep'!$B$10:$B$141,0)</f>
        <v>#N/A</v>
      </c>
      <c r="V196" s="2">
        <f>MATCH($P196,'5.Indic_LM'!$A$10:$A$732,0)</f>
        <v>188</v>
      </c>
      <c r="W196" s="2" t="str">
        <f>IF(COUNT(INDEX('6.Indic_Percep'!$A$10:$AE$141,HHIdata_corr!$U196,MATCH(HHIdata_corr!W$3,'6.Indic_Percep'!$A$10:$AE$10,0)))=1,INDEX('6.Indic_Percep'!$A$10:$AE$141,HHIdata_corr!$U196,MATCH(HHIdata_corr!W$3,'6.Indic_Percep'!$A$10:$AE$10,0)),"")</f>
        <v/>
      </c>
      <c r="X196" s="2" t="str">
        <f>IF(COUNT(INDEX('6.Indic_Percep'!$A$10:$AE$141,HHIdata_corr!$U196,MATCH(HHIdata_corr!X$3,'6.Indic_Percep'!$A$10:$AE$10,0)))=1,INDEX('6.Indic_Percep'!$A$10:$AE$141,HHIdata_corr!$U196,MATCH(HHIdata_corr!X$3,'6.Indic_Percep'!$A$10:$AE$10,0)),"")</f>
        <v/>
      </c>
      <c r="Y196" s="2" t="str">
        <f>IF(COUNT(INDEX('6.Indic_Percep'!$A$10:$AE$141,HHIdata_corr!$U196,MATCH(HHIdata_corr!Y$3,'6.Indic_Percep'!$A$10:$AE$10,0)))=1,INDEX('6.Indic_Percep'!$A$10:$AE$141,HHIdata_corr!$U196,MATCH(HHIdata_corr!Y$3,'6.Indic_Percep'!$A$10:$AE$10,0)),"")</f>
        <v/>
      </c>
      <c r="Z196" s="2" t="str">
        <f>IF(COUNT(INDEX('6.Indic_Percep'!$A$10:$AH$141,HHIdata_corr!$U196,MATCH(HHIdata_corr!Z$3,'6.Indic_Percep'!$A$10:$AH$10,0)))=1,INDEX('6.Indic_Percep'!$A$10:$AH$141,HHIdata_corr!$U196,MATCH(HHIdata_corr!Z$3,'6.Indic_Percep'!$A$10:$AH$10,0)),"")</f>
        <v/>
      </c>
      <c r="AA196" s="2" t="str">
        <f>IF(COUNT(INDEX('6.Indic_Percep'!$A$10:$AH$141,HHIdata_corr!$U196,MATCH(HHIdata_corr!AA$3,'6.Indic_Percep'!$A$10:$AH$10,0)))=1,INDEX('6.Indic_Percep'!$A$10:$AH$141,HHIdata_corr!$U196,MATCH(HHIdata_corr!AA$3,'6.Indic_Percep'!$A$10:$AH$10,0)),"")</f>
        <v/>
      </c>
      <c r="AC196" s="30">
        <f>IF(COUNT(INDEX('5.Indic_LM'!$A$8:$AL$732,HHIdata_corr!$V196,MATCH(HHIdata_corr!AC$3,'5.Indic_LM'!$A$8:$AL$8,0)))=1,INDEX('5.Indic_LM'!$A$8:$AL$732,HHIdata_corr!$V196,MATCH(HHIdata_corr!AC$3,'5.Indic_LM'!$A$8:$AL$8,0))/100,"")</f>
        <v>0.26389350887328794</v>
      </c>
      <c r="AD196" s="30">
        <f>IF(COUNT(INDEX('5.Indic_LM'!$A$8:$AL$732,HHIdata_corr!$V196,MATCH(HHIdata_corr!AD$3,'5.Indic_LM'!$A$8:$AL$8,0)))=1,INDEX('5.Indic_LM'!$A$8:$AL$732,HHIdata_corr!$V196,MATCH(HHIdata_corr!AD$3,'5.Indic_LM'!$A$8:$AL$8,0))/100,"")</f>
        <v>0.40115267348467687</v>
      </c>
      <c r="AE196" s="2">
        <f t="shared" si="13"/>
        <v>1</v>
      </c>
      <c r="AF196" s="2">
        <f t="shared" si="14"/>
        <v>1</v>
      </c>
    </row>
    <row r="197" spans="1:32" x14ac:dyDescent="0.2">
      <c r="A197" s="25" t="s">
        <v>576</v>
      </c>
      <c r="B197" s="26" t="s">
        <v>577</v>
      </c>
      <c r="C197" s="26" t="s">
        <v>511</v>
      </c>
      <c r="D197" s="26">
        <v>296556</v>
      </c>
      <c r="E197" s="26" t="s">
        <v>578</v>
      </c>
      <c r="F197" s="26">
        <v>132929</v>
      </c>
      <c r="G197" s="27">
        <f>INDEX('0_Pivot &amp; Table 1 &amp; Table 2'!$A$70:$AM$765,MATCH($A197,'0_Pivot &amp; Table 1 &amp; Table 2'!$B$70:$B$765,0),MATCH(HHIdata_corr!G$1,'0_Pivot &amp; Table 1 &amp; Table 2'!$A$66:$AM$66,0))</f>
        <v>5584</v>
      </c>
      <c r="H197" s="27">
        <f>INDEX('0_Pivot &amp; Table 1 &amp; Table 2'!$A$70:$AM$765,MATCH($A197,'0_Pivot &amp; Table 1 &amp; Table 2'!$B$70:$B$765,0),MATCH(HHIdata_corr!H$1,'0_Pivot &amp; Table 1 &amp; Table 2'!$A$66:$AM$66,0))</f>
        <v>5346</v>
      </c>
      <c r="I197" s="27">
        <f>INDEX('0_Pivot &amp; Table 1 &amp; Table 2'!$A$70:$AM$765,MATCH($A197,'0_Pivot &amp; Table 1 &amp; Table 2'!$B$70:$B$765,0),MATCH(HHIdata_corr!I$1,'0_Pivot &amp; Table 1 &amp; Table 2'!$A$66:$AM$66,0))</f>
        <v>5030</v>
      </c>
      <c r="J197" s="27">
        <f>INDEX('0_Pivot &amp; Table 1 &amp; Table 2'!$A$70:$AM$765,MATCH($A197,'0_Pivot &amp; Table 1 &amp; Table 2'!$B$70:$B$765,0),MATCH(HHIdata_corr!J$1,'0_Pivot &amp; Table 1 &amp; Table 2'!$A$66:$AM$66,0))</f>
        <v>5944</v>
      </c>
      <c r="K197" s="27">
        <f>INDEX('0_Pivot &amp; Table 1 &amp; Table 2'!$A$70:$AM$765,MATCH($A197,'0_Pivot &amp; Table 1 &amp; Table 2'!$B$70:$B$765,0),MATCH(HHIdata_corr!K$1,'0_Pivot &amp; Table 1 &amp; Table 2'!$A$66:$AM$66,0))</f>
        <v>6094</v>
      </c>
      <c r="L197" s="27">
        <f>INDEX('0_Pivot &amp; Table 1 &amp; Table 2'!$A$70:$AM$765,MATCH($A197,'0_Pivot &amp; Table 1 &amp; Table 2'!$B$70:$B$765,0),MATCH(HHIdata_corr!L$1,'0_Pivot &amp; Table 1 &amp; Table 2'!$A$66:$AM$66,0))</f>
        <v>5592</v>
      </c>
      <c r="M197" s="27">
        <f>INDEX('0_Pivot &amp; Table 1 &amp; Table 2'!$A$70:$AM$765,MATCH($A197,'0_Pivot &amp; Table 1 &amp; Table 2'!$B$70:$B$765,0),MATCH(HHIdata_corr!M$1,'0_Pivot &amp; Table 1 &amp; Table 2'!$A$66:$AM$66,0))</f>
        <v>5964</v>
      </c>
      <c r="N197" s="27">
        <f>INDEX('0_Pivot &amp; Table 1 &amp; Table 2'!$A$70:$AM$765,MATCH($A197,'0_Pivot &amp; Table 1 &amp; Table 2'!$B$70:$B$765,0),MATCH(HHIdata_corr!N$1,'0_Pivot &amp; Table 1 &amp; Table 2'!$A$66:$AM$66,0))</f>
        <v>5787</v>
      </c>
      <c r="O197" s="28">
        <v>5752</v>
      </c>
      <c r="P197" s="29" t="s">
        <v>576</v>
      </c>
      <c r="Q197" s="29" t="s">
        <v>577</v>
      </c>
      <c r="R197" s="2">
        <f t="shared" si="15"/>
        <v>5476</v>
      </c>
      <c r="S197" s="2">
        <f t="shared" ref="S197:S260" si="16">IF(AVERAGE(K197:N197)&gt;0,AVERAGE(H197:K197))</f>
        <v>5603.5</v>
      </c>
      <c r="T197" s="2" t="str">
        <f t="shared" ref="T197:T260" si="17">IF(R197&gt;7500,1,"")</f>
        <v/>
      </c>
      <c r="U197" s="2" t="e">
        <f>MATCH($Q197,'6.Indic_Percep'!$B$10:$B$141,0)</f>
        <v>#N/A</v>
      </c>
      <c r="V197" s="2">
        <f>MATCH($P197,'5.Indic_LM'!$A$10:$A$732,0)</f>
        <v>189</v>
      </c>
      <c r="W197" s="2" t="str">
        <f>IF(COUNT(INDEX('6.Indic_Percep'!$A$10:$AE$141,HHIdata_corr!$U197,MATCH(HHIdata_corr!W$3,'6.Indic_Percep'!$A$10:$AE$10,0)))=1,INDEX('6.Indic_Percep'!$A$10:$AE$141,HHIdata_corr!$U197,MATCH(HHIdata_corr!W$3,'6.Indic_Percep'!$A$10:$AE$10,0)),"")</f>
        <v/>
      </c>
      <c r="X197" s="2" t="str">
        <f>IF(COUNT(INDEX('6.Indic_Percep'!$A$10:$AE$141,HHIdata_corr!$U197,MATCH(HHIdata_corr!X$3,'6.Indic_Percep'!$A$10:$AE$10,0)))=1,INDEX('6.Indic_Percep'!$A$10:$AE$141,HHIdata_corr!$U197,MATCH(HHIdata_corr!X$3,'6.Indic_Percep'!$A$10:$AE$10,0)),"")</f>
        <v/>
      </c>
      <c r="Y197" s="2" t="str">
        <f>IF(COUNT(INDEX('6.Indic_Percep'!$A$10:$AE$141,HHIdata_corr!$U197,MATCH(HHIdata_corr!Y$3,'6.Indic_Percep'!$A$10:$AE$10,0)))=1,INDEX('6.Indic_Percep'!$A$10:$AE$141,HHIdata_corr!$U197,MATCH(HHIdata_corr!Y$3,'6.Indic_Percep'!$A$10:$AE$10,0)),"")</f>
        <v/>
      </c>
      <c r="Z197" s="2" t="str">
        <f>IF(COUNT(INDEX('6.Indic_Percep'!$A$10:$AH$141,HHIdata_corr!$U197,MATCH(HHIdata_corr!Z$3,'6.Indic_Percep'!$A$10:$AH$10,0)))=1,INDEX('6.Indic_Percep'!$A$10:$AH$141,HHIdata_corr!$U197,MATCH(HHIdata_corr!Z$3,'6.Indic_Percep'!$A$10:$AH$10,0)),"")</f>
        <v/>
      </c>
      <c r="AA197" s="2" t="str">
        <f>IF(COUNT(INDEX('6.Indic_Percep'!$A$10:$AH$141,HHIdata_corr!$U197,MATCH(HHIdata_corr!AA$3,'6.Indic_Percep'!$A$10:$AH$10,0)))=1,INDEX('6.Indic_Percep'!$A$10:$AH$141,HHIdata_corr!$U197,MATCH(HHIdata_corr!AA$3,'6.Indic_Percep'!$A$10:$AH$10,0)),"")</f>
        <v/>
      </c>
      <c r="AC197" s="30">
        <f>IF(COUNT(INDEX('5.Indic_LM'!$A$8:$AL$732,HHIdata_corr!$V197,MATCH(HHIdata_corr!AC$3,'5.Indic_LM'!$A$8:$AL$8,0)))=1,INDEX('5.Indic_LM'!$A$8:$AL$732,HHIdata_corr!$V197,MATCH(HHIdata_corr!AC$3,'5.Indic_LM'!$A$8:$AL$8,0))/100,"")</f>
        <v>0.14680764885203265</v>
      </c>
      <c r="AD197" s="30">
        <f>IF(COUNT(INDEX('5.Indic_LM'!$A$8:$AL$732,HHIdata_corr!$V197,MATCH(HHIdata_corr!AD$3,'5.Indic_LM'!$A$8:$AL$8,0)))=1,INDEX('5.Indic_LM'!$A$8:$AL$732,HHIdata_corr!$V197,MATCH(HHIdata_corr!AD$3,'5.Indic_LM'!$A$8:$AL$8,0))/100,"")</f>
        <v>0.48214396818038047</v>
      </c>
      <c r="AE197" s="2">
        <f t="shared" ref="AE197:AE260" si="18">ROUNDDOWN(COUNT($R197,AC197)/2,0)</f>
        <v>1</v>
      </c>
      <c r="AF197" s="2">
        <f t="shared" ref="AF197:AF260" si="19">ROUNDDOWN(COUNT(R197,AD197)/2,0)</f>
        <v>1</v>
      </c>
    </row>
    <row r="198" spans="1:32" x14ac:dyDescent="0.2">
      <c r="A198" s="25" t="s">
        <v>579</v>
      </c>
      <c r="B198" s="26" t="s">
        <v>580</v>
      </c>
      <c r="C198" s="26" t="s">
        <v>511</v>
      </c>
      <c r="D198" s="26">
        <v>515984</v>
      </c>
      <c r="E198" s="26" t="s">
        <v>581</v>
      </c>
      <c r="F198" s="26">
        <v>269374</v>
      </c>
      <c r="G198" s="27">
        <f>INDEX('0_Pivot &amp; Table 1 &amp; Table 2'!$A$70:$AM$765,MATCH($A198,'0_Pivot &amp; Table 1 &amp; Table 2'!$B$70:$B$765,0),MATCH(HHIdata_corr!G$1,'0_Pivot &amp; Table 1 &amp; Table 2'!$A$66:$AM$66,0))</f>
        <v>7378</v>
      </c>
      <c r="H198" s="27">
        <f>INDEX('0_Pivot &amp; Table 1 &amp; Table 2'!$A$70:$AM$765,MATCH($A198,'0_Pivot &amp; Table 1 &amp; Table 2'!$B$70:$B$765,0),MATCH(HHIdata_corr!H$1,'0_Pivot &amp; Table 1 &amp; Table 2'!$A$66:$AM$66,0))</f>
        <v>7698</v>
      </c>
      <c r="I198" s="27">
        <f>INDEX('0_Pivot &amp; Table 1 &amp; Table 2'!$A$70:$AM$765,MATCH($A198,'0_Pivot &amp; Table 1 &amp; Table 2'!$B$70:$B$765,0),MATCH(HHIdata_corr!I$1,'0_Pivot &amp; Table 1 &amp; Table 2'!$A$66:$AM$66,0))</f>
        <v>7618</v>
      </c>
      <c r="J198" s="27">
        <f>INDEX('0_Pivot &amp; Table 1 &amp; Table 2'!$A$70:$AM$765,MATCH($A198,'0_Pivot &amp; Table 1 &amp; Table 2'!$B$70:$B$765,0),MATCH(HHIdata_corr!J$1,'0_Pivot &amp; Table 1 &amp; Table 2'!$A$66:$AM$66,0))</f>
        <v>7726</v>
      </c>
      <c r="K198" s="27">
        <f>INDEX('0_Pivot &amp; Table 1 &amp; Table 2'!$A$70:$AM$765,MATCH($A198,'0_Pivot &amp; Table 1 &amp; Table 2'!$B$70:$B$765,0),MATCH(HHIdata_corr!K$1,'0_Pivot &amp; Table 1 &amp; Table 2'!$A$66:$AM$66,0))</f>
        <v>7276</v>
      </c>
      <c r="L198" s="27">
        <f>INDEX('0_Pivot &amp; Table 1 &amp; Table 2'!$A$70:$AM$765,MATCH($A198,'0_Pivot &amp; Table 1 &amp; Table 2'!$B$70:$B$765,0),MATCH(HHIdata_corr!L$1,'0_Pivot &amp; Table 1 &amp; Table 2'!$A$66:$AM$66,0))</f>
        <v>8403</v>
      </c>
      <c r="M198" s="27">
        <f>INDEX('0_Pivot &amp; Table 1 &amp; Table 2'!$A$70:$AM$765,MATCH($A198,'0_Pivot &amp; Table 1 &amp; Table 2'!$B$70:$B$765,0),MATCH(HHIdata_corr!M$1,'0_Pivot &amp; Table 1 &amp; Table 2'!$A$66:$AM$66,0))</f>
        <v>6403</v>
      </c>
      <c r="N198" s="27">
        <f>INDEX('0_Pivot &amp; Table 1 &amp; Table 2'!$A$70:$AM$765,MATCH($A198,'0_Pivot &amp; Table 1 &amp; Table 2'!$B$70:$B$765,0),MATCH(HHIdata_corr!N$1,'0_Pivot &amp; Table 1 &amp; Table 2'!$A$66:$AM$66,0))</f>
        <v>7929</v>
      </c>
      <c r="O198" s="28">
        <v>7738.7</v>
      </c>
      <c r="P198" s="29" t="s">
        <v>579</v>
      </c>
      <c r="Q198" s="29" t="s">
        <v>580</v>
      </c>
      <c r="R198" s="2">
        <f t="shared" si="15"/>
        <v>7605</v>
      </c>
      <c r="S198" s="2">
        <f t="shared" si="16"/>
        <v>7579.5</v>
      </c>
      <c r="T198" s="2">
        <f t="shared" si="17"/>
        <v>1</v>
      </c>
      <c r="U198" s="2" t="e">
        <f>MATCH($Q198,'6.Indic_Percep'!$B$10:$B$141,0)</f>
        <v>#N/A</v>
      </c>
      <c r="V198" s="2">
        <f>MATCH($P198,'5.Indic_LM'!$A$10:$A$732,0)</f>
        <v>190</v>
      </c>
      <c r="W198" s="2" t="str">
        <f>IF(COUNT(INDEX('6.Indic_Percep'!$A$10:$AE$141,HHIdata_corr!$U198,MATCH(HHIdata_corr!W$3,'6.Indic_Percep'!$A$10:$AE$10,0)))=1,INDEX('6.Indic_Percep'!$A$10:$AE$141,HHIdata_corr!$U198,MATCH(HHIdata_corr!W$3,'6.Indic_Percep'!$A$10:$AE$10,0)),"")</f>
        <v/>
      </c>
      <c r="X198" s="2" t="str">
        <f>IF(COUNT(INDEX('6.Indic_Percep'!$A$10:$AE$141,HHIdata_corr!$U198,MATCH(HHIdata_corr!X$3,'6.Indic_Percep'!$A$10:$AE$10,0)))=1,INDEX('6.Indic_Percep'!$A$10:$AE$141,HHIdata_corr!$U198,MATCH(HHIdata_corr!X$3,'6.Indic_Percep'!$A$10:$AE$10,0)),"")</f>
        <v/>
      </c>
      <c r="Y198" s="2" t="str">
        <f>IF(COUNT(INDEX('6.Indic_Percep'!$A$10:$AE$141,HHIdata_corr!$U198,MATCH(HHIdata_corr!Y$3,'6.Indic_Percep'!$A$10:$AE$10,0)))=1,INDEX('6.Indic_Percep'!$A$10:$AE$141,HHIdata_corr!$U198,MATCH(HHIdata_corr!Y$3,'6.Indic_Percep'!$A$10:$AE$10,0)),"")</f>
        <v/>
      </c>
      <c r="Z198" s="2" t="str">
        <f>IF(COUNT(INDEX('6.Indic_Percep'!$A$10:$AH$141,HHIdata_corr!$U198,MATCH(HHIdata_corr!Z$3,'6.Indic_Percep'!$A$10:$AH$10,0)))=1,INDEX('6.Indic_Percep'!$A$10:$AH$141,HHIdata_corr!$U198,MATCH(HHIdata_corr!Z$3,'6.Indic_Percep'!$A$10:$AH$10,0)),"")</f>
        <v/>
      </c>
      <c r="AA198" s="2" t="str">
        <f>IF(COUNT(INDEX('6.Indic_Percep'!$A$10:$AH$141,HHIdata_corr!$U198,MATCH(HHIdata_corr!AA$3,'6.Indic_Percep'!$A$10:$AH$10,0)))=1,INDEX('6.Indic_Percep'!$A$10:$AH$141,HHIdata_corr!$U198,MATCH(HHIdata_corr!AA$3,'6.Indic_Percep'!$A$10:$AH$10,0)),"")</f>
        <v/>
      </c>
      <c r="AC198" s="30">
        <f>IF(COUNT(INDEX('5.Indic_LM'!$A$8:$AL$732,HHIdata_corr!$V198,MATCH(HHIdata_corr!AC$3,'5.Indic_LM'!$A$8:$AL$8,0)))=1,INDEX('5.Indic_LM'!$A$8:$AL$732,HHIdata_corr!$V198,MATCH(HHIdata_corr!AC$3,'5.Indic_LM'!$A$8:$AL$8,0))/100,"")</f>
        <v>0.14473161033797216</v>
      </c>
      <c r="AD198" s="30">
        <f>IF(COUNT(INDEX('5.Indic_LM'!$A$8:$AL$732,HHIdata_corr!$V198,MATCH(HHIdata_corr!AD$3,'5.Indic_LM'!$A$8:$AL$8,0)))=1,INDEX('5.Indic_LM'!$A$8:$AL$732,HHIdata_corr!$V198,MATCH(HHIdata_corr!AD$3,'5.Indic_LM'!$A$8:$AL$8,0))/100,"")</f>
        <v>0.45049884379052024</v>
      </c>
      <c r="AE198" s="2">
        <f t="shared" si="18"/>
        <v>1</v>
      </c>
      <c r="AF198" s="2">
        <f t="shared" si="19"/>
        <v>1</v>
      </c>
    </row>
    <row r="199" spans="1:32" x14ac:dyDescent="0.2">
      <c r="A199" s="25" t="s">
        <v>582</v>
      </c>
      <c r="B199" s="26" t="s">
        <v>583</v>
      </c>
      <c r="C199" s="26" t="s">
        <v>511</v>
      </c>
      <c r="D199" s="26">
        <v>419834</v>
      </c>
      <c r="E199" s="26" t="s">
        <v>584</v>
      </c>
      <c r="F199" s="26">
        <v>203056</v>
      </c>
      <c r="G199" s="27">
        <f>INDEX('0_Pivot &amp; Table 1 &amp; Table 2'!$A$70:$AM$765,MATCH($A199,'0_Pivot &amp; Table 1 &amp; Table 2'!$B$70:$B$765,0),MATCH(HHIdata_corr!G$1,'0_Pivot &amp; Table 1 &amp; Table 2'!$A$66:$AM$66,0))</f>
        <v>6606</v>
      </c>
      <c r="H199" s="27">
        <f>INDEX('0_Pivot &amp; Table 1 &amp; Table 2'!$A$70:$AM$765,MATCH($A199,'0_Pivot &amp; Table 1 &amp; Table 2'!$B$70:$B$765,0),MATCH(HHIdata_corr!H$1,'0_Pivot &amp; Table 1 &amp; Table 2'!$A$66:$AM$66,0))</f>
        <v>6374</v>
      </c>
      <c r="I199" s="27">
        <f>INDEX('0_Pivot &amp; Table 1 &amp; Table 2'!$A$70:$AM$765,MATCH($A199,'0_Pivot &amp; Table 1 &amp; Table 2'!$B$70:$B$765,0),MATCH(HHIdata_corr!I$1,'0_Pivot &amp; Table 1 &amp; Table 2'!$A$66:$AM$66,0))</f>
        <v>5944</v>
      </c>
      <c r="J199" s="27">
        <f>INDEX('0_Pivot &amp; Table 1 &amp; Table 2'!$A$70:$AM$765,MATCH($A199,'0_Pivot &amp; Table 1 &amp; Table 2'!$B$70:$B$765,0),MATCH(HHIdata_corr!J$1,'0_Pivot &amp; Table 1 &amp; Table 2'!$A$66:$AM$66,0))</f>
        <v>5837</v>
      </c>
      <c r="K199" s="27">
        <f>INDEX('0_Pivot &amp; Table 1 &amp; Table 2'!$A$70:$AM$765,MATCH($A199,'0_Pivot &amp; Table 1 &amp; Table 2'!$B$70:$B$765,0),MATCH(HHIdata_corr!K$1,'0_Pivot &amp; Table 1 &amp; Table 2'!$A$66:$AM$66,0))</f>
        <v>7361</v>
      </c>
      <c r="L199" s="27">
        <f>INDEX('0_Pivot &amp; Table 1 &amp; Table 2'!$A$70:$AM$765,MATCH($A199,'0_Pivot &amp; Table 1 &amp; Table 2'!$B$70:$B$765,0),MATCH(HHIdata_corr!L$1,'0_Pivot &amp; Table 1 &amp; Table 2'!$A$66:$AM$66,0))</f>
        <v>7404</v>
      </c>
      <c r="M199" s="27">
        <f>INDEX('0_Pivot &amp; Table 1 &amp; Table 2'!$A$70:$AM$765,MATCH($A199,'0_Pivot &amp; Table 1 &amp; Table 2'!$B$70:$B$765,0),MATCH(HHIdata_corr!M$1,'0_Pivot &amp; Table 1 &amp; Table 2'!$A$66:$AM$66,0))</f>
        <v>7066</v>
      </c>
      <c r="N199" s="27">
        <f>INDEX('0_Pivot &amp; Table 1 &amp; Table 2'!$A$70:$AM$765,MATCH($A199,'0_Pivot &amp; Table 1 &amp; Table 2'!$B$70:$B$765,0),MATCH(HHIdata_corr!N$1,'0_Pivot &amp; Table 1 &amp; Table 2'!$A$66:$AM$66,0))</f>
        <v>6688</v>
      </c>
      <c r="O199" s="28">
        <v>6800.3</v>
      </c>
      <c r="P199" s="29" t="s">
        <v>582</v>
      </c>
      <c r="Q199" s="29" t="s">
        <v>583</v>
      </c>
      <c r="R199" s="2">
        <f t="shared" si="15"/>
        <v>6190.25</v>
      </c>
      <c r="S199" s="2">
        <f t="shared" si="16"/>
        <v>6379</v>
      </c>
      <c r="T199" s="2" t="str">
        <f t="shared" si="17"/>
        <v/>
      </c>
      <c r="U199" s="2" t="e">
        <f>MATCH($Q199,'6.Indic_Percep'!$B$10:$B$141,0)</f>
        <v>#N/A</v>
      </c>
      <c r="V199" s="2">
        <f>MATCH($P199,'5.Indic_LM'!$A$10:$A$732,0)</f>
        <v>191</v>
      </c>
      <c r="W199" s="2" t="str">
        <f>IF(COUNT(INDEX('6.Indic_Percep'!$A$10:$AE$141,HHIdata_corr!$U199,MATCH(HHIdata_corr!W$3,'6.Indic_Percep'!$A$10:$AE$10,0)))=1,INDEX('6.Indic_Percep'!$A$10:$AE$141,HHIdata_corr!$U199,MATCH(HHIdata_corr!W$3,'6.Indic_Percep'!$A$10:$AE$10,0)),"")</f>
        <v/>
      </c>
      <c r="X199" s="2" t="str">
        <f>IF(COUNT(INDEX('6.Indic_Percep'!$A$10:$AE$141,HHIdata_corr!$U199,MATCH(HHIdata_corr!X$3,'6.Indic_Percep'!$A$10:$AE$10,0)))=1,INDEX('6.Indic_Percep'!$A$10:$AE$141,HHIdata_corr!$U199,MATCH(HHIdata_corr!X$3,'6.Indic_Percep'!$A$10:$AE$10,0)),"")</f>
        <v/>
      </c>
      <c r="Y199" s="2" t="str">
        <f>IF(COUNT(INDEX('6.Indic_Percep'!$A$10:$AE$141,HHIdata_corr!$U199,MATCH(HHIdata_corr!Y$3,'6.Indic_Percep'!$A$10:$AE$10,0)))=1,INDEX('6.Indic_Percep'!$A$10:$AE$141,HHIdata_corr!$U199,MATCH(HHIdata_corr!Y$3,'6.Indic_Percep'!$A$10:$AE$10,0)),"")</f>
        <v/>
      </c>
      <c r="Z199" s="2" t="str">
        <f>IF(COUNT(INDEX('6.Indic_Percep'!$A$10:$AH$141,HHIdata_corr!$U199,MATCH(HHIdata_corr!Z$3,'6.Indic_Percep'!$A$10:$AH$10,0)))=1,INDEX('6.Indic_Percep'!$A$10:$AH$141,HHIdata_corr!$U199,MATCH(HHIdata_corr!Z$3,'6.Indic_Percep'!$A$10:$AH$10,0)),"")</f>
        <v/>
      </c>
      <c r="AA199" s="2" t="str">
        <f>IF(COUNT(INDEX('6.Indic_Percep'!$A$10:$AH$141,HHIdata_corr!$U199,MATCH(HHIdata_corr!AA$3,'6.Indic_Percep'!$A$10:$AH$10,0)))=1,INDEX('6.Indic_Percep'!$A$10:$AH$141,HHIdata_corr!$U199,MATCH(HHIdata_corr!AA$3,'6.Indic_Percep'!$A$10:$AH$10,0)),"")</f>
        <v/>
      </c>
      <c r="AC199" s="30">
        <f>IF(COUNT(INDEX('5.Indic_LM'!$A$8:$AL$732,HHIdata_corr!$V199,MATCH(HHIdata_corr!AC$3,'5.Indic_LM'!$A$8:$AL$8,0)))=1,INDEX('5.Indic_LM'!$A$8:$AL$732,HHIdata_corr!$V199,MATCH(HHIdata_corr!AC$3,'5.Indic_LM'!$A$8:$AL$8,0))/100,"")</f>
        <v>0.14886894507594278</v>
      </c>
      <c r="AD199" s="30">
        <f>IF(COUNT(INDEX('5.Indic_LM'!$A$8:$AL$732,HHIdata_corr!$V199,MATCH(HHIdata_corr!AD$3,'5.Indic_LM'!$A$8:$AL$8,0)))=1,INDEX('5.Indic_LM'!$A$8:$AL$732,HHIdata_corr!$V199,MATCH(HHIdata_corr!AD$3,'5.Indic_LM'!$A$8:$AL$8,0))/100,"")</f>
        <v>0.43379348996357092</v>
      </c>
      <c r="AE199" s="2">
        <f t="shared" si="18"/>
        <v>1</v>
      </c>
      <c r="AF199" s="2">
        <f t="shared" si="19"/>
        <v>1</v>
      </c>
    </row>
    <row r="200" spans="1:32" x14ac:dyDescent="0.2">
      <c r="A200" s="25" t="s">
        <v>585</v>
      </c>
      <c r="B200" s="26" t="s">
        <v>586</v>
      </c>
      <c r="C200" s="26" t="s">
        <v>511</v>
      </c>
      <c r="D200" s="26">
        <v>120102</v>
      </c>
      <c r="E200" s="26" t="s">
        <v>587</v>
      </c>
      <c r="F200" s="26">
        <v>57643</v>
      </c>
      <c r="G200" s="27">
        <f>INDEX('0_Pivot &amp; Table 1 &amp; Table 2'!$A$70:$AM$765,MATCH($A200,'0_Pivot &amp; Table 1 &amp; Table 2'!$B$70:$B$765,0),MATCH(HHIdata_corr!G$1,'0_Pivot &amp; Table 1 &amp; Table 2'!$A$66:$AM$66,0))</f>
        <v>5748</v>
      </c>
      <c r="H200" s="27">
        <f>INDEX('0_Pivot &amp; Table 1 &amp; Table 2'!$A$70:$AM$765,MATCH($A200,'0_Pivot &amp; Table 1 &amp; Table 2'!$B$70:$B$765,0),MATCH(HHIdata_corr!H$1,'0_Pivot &amp; Table 1 &amp; Table 2'!$A$66:$AM$66,0))</f>
        <v>5642</v>
      </c>
      <c r="I200" s="27">
        <f>INDEX('0_Pivot &amp; Table 1 &amp; Table 2'!$A$70:$AM$765,MATCH($A200,'0_Pivot &amp; Table 1 &amp; Table 2'!$B$70:$B$765,0),MATCH(HHIdata_corr!I$1,'0_Pivot &amp; Table 1 &amp; Table 2'!$A$66:$AM$66,0))</f>
        <v>5614</v>
      </c>
      <c r="J200" s="27">
        <f>INDEX('0_Pivot &amp; Table 1 &amp; Table 2'!$A$70:$AM$765,MATCH($A200,'0_Pivot &amp; Table 1 &amp; Table 2'!$B$70:$B$765,0),MATCH(HHIdata_corr!J$1,'0_Pivot &amp; Table 1 &amp; Table 2'!$A$66:$AM$66,0))</f>
        <v>5462</v>
      </c>
      <c r="K200" s="27">
        <f>INDEX('0_Pivot &amp; Table 1 &amp; Table 2'!$A$70:$AM$765,MATCH($A200,'0_Pivot &amp; Table 1 &amp; Table 2'!$B$70:$B$765,0),MATCH(HHIdata_corr!K$1,'0_Pivot &amp; Table 1 &amp; Table 2'!$A$66:$AM$66,0))</f>
        <v>5579</v>
      </c>
      <c r="L200" s="27">
        <f>INDEX('0_Pivot &amp; Table 1 &amp; Table 2'!$A$70:$AM$765,MATCH($A200,'0_Pivot &amp; Table 1 &amp; Table 2'!$B$70:$B$765,0),MATCH(HHIdata_corr!L$1,'0_Pivot &amp; Table 1 &amp; Table 2'!$A$66:$AM$66,0))</f>
        <v>6641</v>
      </c>
      <c r="M200" s="27">
        <f>INDEX('0_Pivot &amp; Table 1 &amp; Table 2'!$A$70:$AM$765,MATCH($A200,'0_Pivot &amp; Table 1 &amp; Table 2'!$B$70:$B$765,0),MATCH(HHIdata_corr!M$1,'0_Pivot &amp; Table 1 &amp; Table 2'!$A$66:$AM$66,0))</f>
        <v>5398</v>
      </c>
      <c r="N200" s="27">
        <f>INDEX('0_Pivot &amp; Table 1 &amp; Table 2'!$A$70:$AM$765,MATCH($A200,'0_Pivot &amp; Table 1 &amp; Table 2'!$B$70:$B$765,0),MATCH(HHIdata_corr!N$1,'0_Pivot &amp; Table 1 &amp; Table 2'!$A$66:$AM$66,0))</f>
        <v>5855</v>
      </c>
      <c r="O200" s="28">
        <v>5772.9</v>
      </c>
      <c r="P200" s="29" t="s">
        <v>585</v>
      </c>
      <c r="Q200" s="29" t="s">
        <v>586</v>
      </c>
      <c r="R200" s="2">
        <f t="shared" si="15"/>
        <v>5616.5</v>
      </c>
      <c r="S200" s="2">
        <f t="shared" si="16"/>
        <v>5574.25</v>
      </c>
      <c r="T200" s="2" t="str">
        <f t="shared" si="17"/>
        <v/>
      </c>
      <c r="U200" s="2" t="e">
        <f>MATCH($Q200,'6.Indic_Percep'!$B$10:$B$141,0)</f>
        <v>#N/A</v>
      </c>
      <c r="V200" s="2">
        <f>MATCH($P200,'5.Indic_LM'!$A$10:$A$732,0)</f>
        <v>192</v>
      </c>
      <c r="W200" s="2" t="str">
        <f>IF(COUNT(INDEX('6.Indic_Percep'!$A$10:$AE$141,HHIdata_corr!$U200,MATCH(HHIdata_corr!W$3,'6.Indic_Percep'!$A$10:$AE$10,0)))=1,INDEX('6.Indic_Percep'!$A$10:$AE$141,HHIdata_corr!$U200,MATCH(HHIdata_corr!W$3,'6.Indic_Percep'!$A$10:$AE$10,0)),"")</f>
        <v/>
      </c>
      <c r="X200" s="2" t="str">
        <f>IF(COUNT(INDEX('6.Indic_Percep'!$A$10:$AE$141,HHIdata_corr!$U200,MATCH(HHIdata_corr!X$3,'6.Indic_Percep'!$A$10:$AE$10,0)))=1,INDEX('6.Indic_Percep'!$A$10:$AE$141,HHIdata_corr!$U200,MATCH(HHIdata_corr!X$3,'6.Indic_Percep'!$A$10:$AE$10,0)),"")</f>
        <v/>
      </c>
      <c r="Y200" s="2" t="str">
        <f>IF(COUNT(INDEX('6.Indic_Percep'!$A$10:$AE$141,HHIdata_corr!$U200,MATCH(HHIdata_corr!Y$3,'6.Indic_Percep'!$A$10:$AE$10,0)))=1,INDEX('6.Indic_Percep'!$A$10:$AE$141,HHIdata_corr!$U200,MATCH(HHIdata_corr!Y$3,'6.Indic_Percep'!$A$10:$AE$10,0)),"")</f>
        <v/>
      </c>
      <c r="Z200" s="2" t="str">
        <f>IF(COUNT(INDEX('6.Indic_Percep'!$A$10:$AH$141,HHIdata_corr!$U200,MATCH(HHIdata_corr!Z$3,'6.Indic_Percep'!$A$10:$AH$10,0)))=1,INDEX('6.Indic_Percep'!$A$10:$AH$141,HHIdata_corr!$U200,MATCH(HHIdata_corr!Z$3,'6.Indic_Percep'!$A$10:$AH$10,0)),"")</f>
        <v/>
      </c>
      <c r="AA200" s="2" t="str">
        <f>IF(COUNT(INDEX('6.Indic_Percep'!$A$10:$AH$141,HHIdata_corr!$U200,MATCH(HHIdata_corr!AA$3,'6.Indic_Percep'!$A$10:$AH$10,0)))=1,INDEX('6.Indic_Percep'!$A$10:$AH$141,HHIdata_corr!$U200,MATCH(HHIdata_corr!AA$3,'6.Indic_Percep'!$A$10:$AH$10,0)),"")</f>
        <v/>
      </c>
      <c r="AC200" s="30">
        <f>IF(COUNT(INDEX('5.Indic_LM'!$A$8:$AL$732,HHIdata_corr!$V200,MATCH(HHIdata_corr!AC$3,'5.Indic_LM'!$A$8:$AL$8,0)))=1,INDEX('5.Indic_LM'!$A$8:$AL$732,HHIdata_corr!$V200,MATCH(HHIdata_corr!AC$3,'5.Indic_LM'!$A$8:$AL$8,0))/100,"")</f>
        <v>0.20473393868747539</v>
      </c>
      <c r="AD200" s="30">
        <f>IF(COUNT(INDEX('5.Indic_LM'!$A$8:$AL$732,HHIdata_corr!$V200,MATCH(HHIdata_corr!AD$3,'5.Indic_LM'!$A$8:$AL$8,0)))=1,INDEX('5.Indic_LM'!$A$8:$AL$732,HHIdata_corr!$V200,MATCH(HHIdata_corr!AD$3,'5.Indic_LM'!$A$8:$AL$8,0))/100,"")</f>
        <v>0.45999675619811337</v>
      </c>
      <c r="AE200" s="2">
        <f t="shared" si="18"/>
        <v>1</v>
      </c>
      <c r="AF200" s="2">
        <f t="shared" si="19"/>
        <v>1</v>
      </c>
    </row>
    <row r="201" spans="1:32" x14ac:dyDescent="0.2">
      <c r="A201" s="25" t="s">
        <v>588</v>
      </c>
      <c r="B201" s="26" t="s">
        <v>589</v>
      </c>
      <c r="C201" s="26" t="s">
        <v>511</v>
      </c>
      <c r="D201" s="26">
        <v>120425</v>
      </c>
      <c r="E201" s="26" t="s">
        <v>590</v>
      </c>
      <c r="F201" s="26">
        <v>57844</v>
      </c>
      <c r="G201" s="27">
        <f>INDEX('0_Pivot &amp; Table 1 &amp; Table 2'!$A$70:$AM$765,MATCH($A201,'0_Pivot &amp; Table 1 &amp; Table 2'!$B$70:$B$765,0),MATCH(HHIdata_corr!G$1,'0_Pivot &amp; Table 1 &amp; Table 2'!$A$66:$AM$66,0))</f>
        <v>5132</v>
      </c>
      <c r="H201" s="27">
        <f>INDEX('0_Pivot &amp; Table 1 &amp; Table 2'!$A$70:$AM$765,MATCH($A201,'0_Pivot &amp; Table 1 &amp; Table 2'!$B$70:$B$765,0),MATCH(HHIdata_corr!H$1,'0_Pivot &amp; Table 1 &amp; Table 2'!$A$66:$AM$66,0))</f>
        <v>5238</v>
      </c>
      <c r="I201" s="27">
        <f>INDEX('0_Pivot &amp; Table 1 &amp; Table 2'!$A$70:$AM$765,MATCH($A201,'0_Pivot &amp; Table 1 &amp; Table 2'!$B$70:$B$765,0),MATCH(HHIdata_corr!I$1,'0_Pivot &amp; Table 1 &amp; Table 2'!$A$66:$AM$66,0))</f>
        <v>4604</v>
      </c>
      <c r="J201" s="27">
        <f>INDEX('0_Pivot &amp; Table 1 &amp; Table 2'!$A$70:$AM$765,MATCH($A201,'0_Pivot &amp; Table 1 &amp; Table 2'!$B$70:$B$765,0),MATCH(HHIdata_corr!J$1,'0_Pivot &amp; Table 1 &amp; Table 2'!$A$66:$AM$66,0))</f>
        <v>5609</v>
      </c>
      <c r="K201" s="27">
        <f>INDEX('0_Pivot &amp; Table 1 &amp; Table 2'!$A$70:$AM$765,MATCH($A201,'0_Pivot &amp; Table 1 &amp; Table 2'!$B$70:$B$765,0),MATCH(HHIdata_corr!K$1,'0_Pivot &amp; Table 1 &amp; Table 2'!$A$66:$AM$66,0))</f>
        <v>5417</v>
      </c>
      <c r="L201" s="27">
        <f>INDEX('0_Pivot &amp; Table 1 &amp; Table 2'!$A$70:$AM$765,MATCH($A201,'0_Pivot &amp; Table 1 &amp; Table 2'!$B$70:$B$765,0),MATCH(HHIdata_corr!L$1,'0_Pivot &amp; Table 1 &amp; Table 2'!$A$66:$AM$66,0))</f>
        <v>5623</v>
      </c>
      <c r="M201" s="27">
        <f>INDEX('0_Pivot &amp; Table 1 &amp; Table 2'!$A$70:$AM$765,MATCH($A201,'0_Pivot &amp; Table 1 &amp; Table 2'!$B$70:$B$765,0),MATCH(HHIdata_corr!M$1,'0_Pivot &amp; Table 1 &amp; Table 2'!$A$66:$AM$66,0))</f>
        <v>5467</v>
      </c>
      <c r="N201" s="27">
        <f>INDEX('0_Pivot &amp; Table 1 &amp; Table 2'!$A$70:$AM$765,MATCH($A201,'0_Pivot &amp; Table 1 &amp; Table 2'!$B$70:$B$765,0),MATCH(HHIdata_corr!N$1,'0_Pivot &amp; Table 1 &amp; Table 2'!$A$66:$AM$66,0))</f>
        <v>5352</v>
      </c>
      <c r="O201" s="28">
        <v>5206.3</v>
      </c>
      <c r="P201" s="29" t="s">
        <v>588</v>
      </c>
      <c r="Q201" s="29" t="s">
        <v>589</v>
      </c>
      <c r="R201" s="2">
        <f t="shared" si="15"/>
        <v>5145.75</v>
      </c>
      <c r="S201" s="2">
        <f t="shared" si="16"/>
        <v>5217</v>
      </c>
      <c r="T201" s="2" t="str">
        <f t="shared" si="17"/>
        <v/>
      </c>
      <c r="U201" s="2" t="e">
        <f>MATCH($Q201,'6.Indic_Percep'!$B$10:$B$141,0)</f>
        <v>#N/A</v>
      </c>
      <c r="V201" s="2">
        <f>MATCH($P201,'5.Indic_LM'!$A$10:$A$732,0)</f>
        <v>193</v>
      </c>
      <c r="W201" s="2" t="str">
        <f>IF(COUNT(INDEX('6.Indic_Percep'!$A$10:$AE$141,HHIdata_corr!$U201,MATCH(HHIdata_corr!W$3,'6.Indic_Percep'!$A$10:$AE$10,0)))=1,INDEX('6.Indic_Percep'!$A$10:$AE$141,HHIdata_corr!$U201,MATCH(HHIdata_corr!W$3,'6.Indic_Percep'!$A$10:$AE$10,0)),"")</f>
        <v/>
      </c>
      <c r="X201" s="2" t="str">
        <f>IF(COUNT(INDEX('6.Indic_Percep'!$A$10:$AE$141,HHIdata_corr!$U201,MATCH(HHIdata_corr!X$3,'6.Indic_Percep'!$A$10:$AE$10,0)))=1,INDEX('6.Indic_Percep'!$A$10:$AE$141,HHIdata_corr!$U201,MATCH(HHIdata_corr!X$3,'6.Indic_Percep'!$A$10:$AE$10,0)),"")</f>
        <v/>
      </c>
      <c r="Y201" s="2" t="str">
        <f>IF(COUNT(INDEX('6.Indic_Percep'!$A$10:$AE$141,HHIdata_corr!$U201,MATCH(HHIdata_corr!Y$3,'6.Indic_Percep'!$A$10:$AE$10,0)))=1,INDEX('6.Indic_Percep'!$A$10:$AE$141,HHIdata_corr!$U201,MATCH(HHIdata_corr!Y$3,'6.Indic_Percep'!$A$10:$AE$10,0)),"")</f>
        <v/>
      </c>
      <c r="Z201" s="2" t="str">
        <f>IF(COUNT(INDEX('6.Indic_Percep'!$A$10:$AH$141,HHIdata_corr!$U201,MATCH(HHIdata_corr!Z$3,'6.Indic_Percep'!$A$10:$AH$10,0)))=1,INDEX('6.Indic_Percep'!$A$10:$AH$141,HHIdata_corr!$U201,MATCH(HHIdata_corr!Z$3,'6.Indic_Percep'!$A$10:$AH$10,0)),"")</f>
        <v/>
      </c>
      <c r="AA201" s="2" t="str">
        <f>IF(COUNT(INDEX('6.Indic_Percep'!$A$10:$AH$141,HHIdata_corr!$U201,MATCH(HHIdata_corr!AA$3,'6.Indic_Percep'!$A$10:$AH$10,0)))=1,INDEX('6.Indic_Percep'!$A$10:$AH$141,HHIdata_corr!$U201,MATCH(HHIdata_corr!AA$3,'6.Indic_Percep'!$A$10:$AH$10,0)),"")</f>
        <v/>
      </c>
      <c r="AC201" s="30">
        <f>IF(COUNT(INDEX('5.Indic_LM'!$A$8:$AL$732,HHIdata_corr!$V201,MATCH(HHIdata_corr!AC$3,'5.Indic_LM'!$A$8:$AL$8,0)))=1,INDEX('5.Indic_LM'!$A$8:$AL$732,HHIdata_corr!$V201,MATCH(HHIdata_corr!AC$3,'5.Indic_LM'!$A$8:$AL$8,0))/100,"")</f>
        <v>0.10944764005988496</v>
      </c>
      <c r="AD201" s="30">
        <f>IF(COUNT(INDEX('5.Indic_LM'!$A$8:$AL$732,HHIdata_corr!$V201,MATCH(HHIdata_corr!AD$3,'5.Indic_LM'!$A$8:$AL$8,0)))=1,INDEX('5.Indic_LM'!$A$8:$AL$732,HHIdata_corr!$V201,MATCH(HHIdata_corr!AD$3,'5.Indic_LM'!$A$8:$AL$8,0))/100,"")</f>
        <v>0.47508574113225277</v>
      </c>
      <c r="AE201" s="2">
        <f t="shared" si="18"/>
        <v>1</v>
      </c>
      <c r="AF201" s="2">
        <f t="shared" si="19"/>
        <v>1</v>
      </c>
    </row>
    <row r="202" spans="1:32" x14ac:dyDescent="0.2">
      <c r="A202" s="25" t="s">
        <v>591</v>
      </c>
      <c r="B202" s="26" t="s">
        <v>592</v>
      </c>
      <c r="C202" s="26" t="s">
        <v>511</v>
      </c>
      <c r="D202" s="26">
        <v>181575</v>
      </c>
      <c r="E202" s="26" t="s">
        <v>593</v>
      </c>
      <c r="F202" s="26">
        <v>91591</v>
      </c>
      <c r="G202" s="27">
        <f>INDEX('0_Pivot &amp; Table 1 &amp; Table 2'!$A$70:$AM$765,MATCH($A202,'0_Pivot &amp; Table 1 &amp; Table 2'!$B$70:$B$765,0),MATCH(HHIdata_corr!G$1,'0_Pivot &amp; Table 1 &amp; Table 2'!$A$66:$AM$66,0))</f>
        <v>3444</v>
      </c>
      <c r="H202" s="27">
        <f>INDEX('0_Pivot &amp; Table 1 &amp; Table 2'!$A$70:$AM$765,MATCH($A202,'0_Pivot &amp; Table 1 &amp; Table 2'!$B$70:$B$765,0),MATCH(HHIdata_corr!H$1,'0_Pivot &amp; Table 1 &amp; Table 2'!$A$66:$AM$66,0))</f>
        <v>3070</v>
      </c>
      <c r="I202" s="27">
        <f>INDEX('0_Pivot &amp; Table 1 &amp; Table 2'!$A$70:$AM$765,MATCH($A202,'0_Pivot &amp; Table 1 &amp; Table 2'!$B$70:$B$765,0),MATCH(HHIdata_corr!I$1,'0_Pivot &amp; Table 1 &amp; Table 2'!$A$66:$AM$66,0))</f>
        <v>3112</v>
      </c>
      <c r="J202" s="27">
        <f>INDEX('0_Pivot &amp; Table 1 &amp; Table 2'!$A$70:$AM$765,MATCH($A202,'0_Pivot &amp; Table 1 &amp; Table 2'!$B$70:$B$765,0),MATCH(HHIdata_corr!J$1,'0_Pivot &amp; Table 1 &amp; Table 2'!$A$66:$AM$66,0))</f>
        <v>3492</v>
      </c>
      <c r="K202" s="27">
        <f>INDEX('0_Pivot &amp; Table 1 &amp; Table 2'!$A$70:$AM$765,MATCH($A202,'0_Pivot &amp; Table 1 &amp; Table 2'!$B$70:$B$765,0),MATCH(HHIdata_corr!K$1,'0_Pivot &amp; Table 1 &amp; Table 2'!$A$66:$AM$66,0))</f>
        <v>3220</v>
      </c>
      <c r="L202" s="27">
        <f>INDEX('0_Pivot &amp; Table 1 &amp; Table 2'!$A$70:$AM$765,MATCH($A202,'0_Pivot &amp; Table 1 &amp; Table 2'!$B$70:$B$765,0),MATCH(HHIdata_corr!L$1,'0_Pivot &amp; Table 1 &amp; Table 2'!$A$66:$AM$66,0))</f>
        <v>4177</v>
      </c>
      <c r="M202" s="27">
        <f>INDEX('0_Pivot &amp; Table 1 &amp; Table 2'!$A$70:$AM$765,MATCH($A202,'0_Pivot &amp; Table 1 &amp; Table 2'!$B$70:$B$765,0),MATCH(HHIdata_corr!M$1,'0_Pivot &amp; Table 1 &amp; Table 2'!$A$66:$AM$66,0))</f>
        <v>3736</v>
      </c>
      <c r="N202" s="27">
        <f>INDEX('0_Pivot &amp; Table 1 &amp; Table 2'!$A$70:$AM$765,MATCH($A202,'0_Pivot &amp; Table 1 &amp; Table 2'!$B$70:$B$765,0),MATCH(HHIdata_corr!N$1,'0_Pivot &amp; Table 1 &amp; Table 2'!$A$66:$AM$66,0))</f>
        <v>3922</v>
      </c>
      <c r="O202" s="28">
        <v>3515.3</v>
      </c>
      <c r="P202" s="29" t="s">
        <v>591</v>
      </c>
      <c r="Q202" s="29" t="s">
        <v>592</v>
      </c>
      <c r="R202" s="2">
        <f t="shared" si="15"/>
        <v>3279.5</v>
      </c>
      <c r="S202" s="2">
        <f t="shared" si="16"/>
        <v>3223.5</v>
      </c>
      <c r="T202" s="2" t="str">
        <f t="shared" si="17"/>
        <v/>
      </c>
      <c r="U202" s="2" t="e">
        <f>MATCH($Q202,'6.Indic_Percep'!$B$10:$B$141,0)</f>
        <v>#N/A</v>
      </c>
      <c r="V202" s="2">
        <f>MATCH($P202,'5.Indic_LM'!$A$10:$A$732,0)</f>
        <v>194</v>
      </c>
      <c r="W202" s="2" t="str">
        <f>IF(COUNT(INDEX('6.Indic_Percep'!$A$10:$AE$141,HHIdata_corr!$U202,MATCH(HHIdata_corr!W$3,'6.Indic_Percep'!$A$10:$AE$10,0)))=1,INDEX('6.Indic_Percep'!$A$10:$AE$141,HHIdata_corr!$U202,MATCH(HHIdata_corr!W$3,'6.Indic_Percep'!$A$10:$AE$10,0)),"")</f>
        <v/>
      </c>
      <c r="X202" s="2" t="str">
        <f>IF(COUNT(INDEX('6.Indic_Percep'!$A$10:$AE$141,HHIdata_corr!$U202,MATCH(HHIdata_corr!X$3,'6.Indic_Percep'!$A$10:$AE$10,0)))=1,INDEX('6.Indic_Percep'!$A$10:$AE$141,HHIdata_corr!$U202,MATCH(HHIdata_corr!X$3,'6.Indic_Percep'!$A$10:$AE$10,0)),"")</f>
        <v/>
      </c>
      <c r="Y202" s="2" t="str">
        <f>IF(COUNT(INDEX('6.Indic_Percep'!$A$10:$AE$141,HHIdata_corr!$U202,MATCH(HHIdata_corr!Y$3,'6.Indic_Percep'!$A$10:$AE$10,0)))=1,INDEX('6.Indic_Percep'!$A$10:$AE$141,HHIdata_corr!$U202,MATCH(HHIdata_corr!Y$3,'6.Indic_Percep'!$A$10:$AE$10,0)),"")</f>
        <v/>
      </c>
      <c r="Z202" s="2" t="str">
        <f>IF(COUNT(INDEX('6.Indic_Percep'!$A$10:$AH$141,HHIdata_corr!$U202,MATCH(HHIdata_corr!Z$3,'6.Indic_Percep'!$A$10:$AH$10,0)))=1,INDEX('6.Indic_Percep'!$A$10:$AH$141,HHIdata_corr!$U202,MATCH(HHIdata_corr!Z$3,'6.Indic_Percep'!$A$10:$AH$10,0)),"")</f>
        <v/>
      </c>
      <c r="AA202" s="2" t="str">
        <f>IF(COUNT(INDEX('6.Indic_Percep'!$A$10:$AH$141,HHIdata_corr!$U202,MATCH(HHIdata_corr!AA$3,'6.Indic_Percep'!$A$10:$AH$10,0)))=1,INDEX('6.Indic_Percep'!$A$10:$AH$141,HHIdata_corr!$U202,MATCH(HHIdata_corr!AA$3,'6.Indic_Percep'!$A$10:$AH$10,0)),"")</f>
        <v/>
      </c>
      <c r="AC202" s="30">
        <f>IF(COUNT(INDEX('5.Indic_LM'!$A$8:$AL$732,HHIdata_corr!$V202,MATCH(HHIdata_corr!AC$3,'5.Indic_LM'!$A$8:$AL$8,0)))=1,INDEX('5.Indic_LM'!$A$8:$AL$732,HHIdata_corr!$V202,MATCH(HHIdata_corr!AC$3,'5.Indic_LM'!$A$8:$AL$8,0))/100,"")</f>
        <v>0.15051263813472582</v>
      </c>
      <c r="AD202" s="30">
        <f>IF(COUNT(INDEX('5.Indic_LM'!$A$8:$AL$732,HHIdata_corr!$V202,MATCH(HHIdata_corr!AD$3,'5.Indic_LM'!$A$8:$AL$8,0)))=1,INDEX('5.Indic_LM'!$A$8:$AL$732,HHIdata_corr!$V202,MATCH(HHIdata_corr!AD$3,'5.Indic_LM'!$A$8:$AL$8,0))/100,"")</f>
        <v>0.47769584775086504</v>
      </c>
      <c r="AE202" s="2">
        <f t="shared" si="18"/>
        <v>1</v>
      </c>
      <c r="AF202" s="2">
        <f t="shared" si="19"/>
        <v>1</v>
      </c>
    </row>
    <row r="203" spans="1:32" x14ac:dyDescent="0.2">
      <c r="A203" s="25" t="s">
        <v>594</v>
      </c>
      <c r="B203" s="26" t="s">
        <v>595</v>
      </c>
      <c r="C203" s="26" t="s">
        <v>511</v>
      </c>
      <c r="D203" s="26">
        <v>118071</v>
      </c>
      <c r="E203" s="26" t="s">
        <v>596</v>
      </c>
      <c r="F203" s="26">
        <v>57495</v>
      </c>
      <c r="G203" s="27">
        <f>INDEX('0_Pivot &amp; Table 1 &amp; Table 2'!$A$70:$AM$765,MATCH($A203,'0_Pivot &amp; Table 1 &amp; Table 2'!$B$70:$B$765,0),MATCH(HHIdata_corr!G$1,'0_Pivot &amp; Table 1 &amp; Table 2'!$A$66:$AM$66,0))</f>
        <v>4979</v>
      </c>
      <c r="H203" s="27">
        <f>INDEX('0_Pivot &amp; Table 1 &amp; Table 2'!$A$70:$AM$765,MATCH($A203,'0_Pivot &amp; Table 1 &amp; Table 2'!$B$70:$B$765,0),MATCH(HHIdata_corr!H$1,'0_Pivot &amp; Table 1 &amp; Table 2'!$A$66:$AM$66,0))</f>
        <v>5446</v>
      </c>
      <c r="I203" s="27">
        <f>INDEX('0_Pivot &amp; Table 1 &amp; Table 2'!$A$70:$AM$765,MATCH($A203,'0_Pivot &amp; Table 1 &amp; Table 2'!$B$70:$B$765,0),MATCH(HHIdata_corr!I$1,'0_Pivot &amp; Table 1 &amp; Table 2'!$A$66:$AM$66,0))</f>
        <v>4937</v>
      </c>
      <c r="J203" s="27">
        <f>INDEX('0_Pivot &amp; Table 1 &amp; Table 2'!$A$70:$AM$765,MATCH($A203,'0_Pivot &amp; Table 1 &amp; Table 2'!$B$70:$B$765,0),MATCH(HHIdata_corr!J$1,'0_Pivot &amp; Table 1 &amp; Table 2'!$A$66:$AM$66,0))</f>
        <v>4904</v>
      </c>
      <c r="K203" s="27">
        <f>INDEX('0_Pivot &amp; Table 1 &amp; Table 2'!$A$70:$AM$765,MATCH($A203,'0_Pivot &amp; Table 1 &amp; Table 2'!$B$70:$B$765,0),MATCH(HHIdata_corr!K$1,'0_Pivot &amp; Table 1 &amp; Table 2'!$A$66:$AM$66,0))</f>
        <v>5516</v>
      </c>
      <c r="L203" s="27">
        <f>INDEX('0_Pivot &amp; Table 1 &amp; Table 2'!$A$70:$AM$765,MATCH($A203,'0_Pivot &amp; Table 1 &amp; Table 2'!$B$70:$B$765,0),MATCH(HHIdata_corr!L$1,'0_Pivot &amp; Table 1 &amp; Table 2'!$A$66:$AM$66,0))</f>
        <v>6083</v>
      </c>
      <c r="M203" s="27">
        <f>INDEX('0_Pivot &amp; Table 1 &amp; Table 2'!$A$70:$AM$765,MATCH($A203,'0_Pivot &amp; Table 1 &amp; Table 2'!$B$70:$B$765,0),MATCH(HHIdata_corr!M$1,'0_Pivot &amp; Table 1 &amp; Table 2'!$A$66:$AM$66,0))</f>
        <v>5627</v>
      </c>
      <c r="N203" s="27">
        <f>INDEX('0_Pivot &amp; Table 1 &amp; Table 2'!$A$70:$AM$765,MATCH($A203,'0_Pivot &amp; Table 1 &amp; Table 2'!$B$70:$B$765,0),MATCH(HHIdata_corr!N$1,'0_Pivot &amp; Table 1 &amp; Table 2'!$A$66:$AM$66,0))</f>
        <v>5455</v>
      </c>
      <c r="O203" s="28">
        <v>5252.2</v>
      </c>
      <c r="P203" s="29" t="s">
        <v>594</v>
      </c>
      <c r="Q203" s="29" t="s">
        <v>595</v>
      </c>
      <c r="R203" s="2">
        <f t="shared" si="15"/>
        <v>5066.5</v>
      </c>
      <c r="S203" s="2">
        <f t="shared" si="16"/>
        <v>5200.75</v>
      </c>
      <c r="T203" s="2" t="str">
        <f t="shared" si="17"/>
        <v/>
      </c>
      <c r="U203" s="2" t="e">
        <f>MATCH($Q203,'6.Indic_Percep'!$B$10:$B$141,0)</f>
        <v>#N/A</v>
      </c>
      <c r="V203" s="2">
        <f>MATCH($P203,'5.Indic_LM'!$A$10:$A$732,0)</f>
        <v>195</v>
      </c>
      <c r="W203" s="2" t="str">
        <f>IF(COUNT(INDEX('6.Indic_Percep'!$A$10:$AE$141,HHIdata_corr!$U203,MATCH(HHIdata_corr!W$3,'6.Indic_Percep'!$A$10:$AE$10,0)))=1,INDEX('6.Indic_Percep'!$A$10:$AE$141,HHIdata_corr!$U203,MATCH(HHIdata_corr!W$3,'6.Indic_Percep'!$A$10:$AE$10,0)),"")</f>
        <v/>
      </c>
      <c r="X203" s="2" t="str">
        <f>IF(COUNT(INDEX('6.Indic_Percep'!$A$10:$AE$141,HHIdata_corr!$U203,MATCH(HHIdata_corr!X$3,'6.Indic_Percep'!$A$10:$AE$10,0)))=1,INDEX('6.Indic_Percep'!$A$10:$AE$141,HHIdata_corr!$U203,MATCH(HHIdata_corr!X$3,'6.Indic_Percep'!$A$10:$AE$10,0)),"")</f>
        <v/>
      </c>
      <c r="Y203" s="2" t="str">
        <f>IF(COUNT(INDEX('6.Indic_Percep'!$A$10:$AE$141,HHIdata_corr!$U203,MATCH(HHIdata_corr!Y$3,'6.Indic_Percep'!$A$10:$AE$10,0)))=1,INDEX('6.Indic_Percep'!$A$10:$AE$141,HHIdata_corr!$U203,MATCH(HHIdata_corr!Y$3,'6.Indic_Percep'!$A$10:$AE$10,0)),"")</f>
        <v/>
      </c>
      <c r="Z203" s="2" t="str">
        <f>IF(COUNT(INDEX('6.Indic_Percep'!$A$10:$AH$141,HHIdata_corr!$U203,MATCH(HHIdata_corr!Z$3,'6.Indic_Percep'!$A$10:$AH$10,0)))=1,INDEX('6.Indic_Percep'!$A$10:$AH$141,HHIdata_corr!$U203,MATCH(HHIdata_corr!Z$3,'6.Indic_Percep'!$A$10:$AH$10,0)),"")</f>
        <v/>
      </c>
      <c r="AA203" s="2" t="str">
        <f>IF(COUNT(INDEX('6.Indic_Percep'!$A$10:$AH$141,HHIdata_corr!$U203,MATCH(HHIdata_corr!AA$3,'6.Indic_Percep'!$A$10:$AH$10,0)))=1,INDEX('6.Indic_Percep'!$A$10:$AH$141,HHIdata_corr!$U203,MATCH(HHIdata_corr!AA$3,'6.Indic_Percep'!$A$10:$AH$10,0)),"")</f>
        <v/>
      </c>
      <c r="AC203" s="30">
        <f>IF(COUNT(INDEX('5.Indic_LM'!$A$8:$AL$732,HHIdata_corr!$V203,MATCH(HHIdata_corr!AC$3,'5.Indic_LM'!$A$8:$AL$8,0)))=1,INDEX('5.Indic_LM'!$A$8:$AL$732,HHIdata_corr!$V203,MATCH(HHIdata_corr!AC$3,'5.Indic_LM'!$A$8:$AL$8,0))/100,"")</f>
        <v>9.6812115344720284E-2</v>
      </c>
      <c r="AD203" s="30">
        <f>IF(COUNT(INDEX('5.Indic_LM'!$A$8:$AL$732,HHIdata_corr!$V203,MATCH(HHIdata_corr!AD$3,'5.Indic_LM'!$A$8:$AL$8,0)))=1,INDEX('5.Indic_LM'!$A$8:$AL$732,HHIdata_corr!$V203,MATCH(HHIdata_corr!AD$3,'5.Indic_LM'!$A$8:$AL$8,0))/100,"")</f>
        <v>0.4899182395260262</v>
      </c>
      <c r="AE203" s="2">
        <f t="shared" si="18"/>
        <v>1</v>
      </c>
      <c r="AF203" s="2">
        <f t="shared" si="19"/>
        <v>1</v>
      </c>
    </row>
    <row r="204" spans="1:32" x14ac:dyDescent="0.2">
      <c r="A204" s="25" t="s">
        <v>597</v>
      </c>
      <c r="B204" s="26" t="s">
        <v>598</v>
      </c>
      <c r="C204" s="26" t="s">
        <v>511</v>
      </c>
      <c r="D204" s="26">
        <v>88305</v>
      </c>
      <c r="E204" s="26" t="s">
        <v>599</v>
      </c>
      <c r="F204" s="26">
        <v>42146</v>
      </c>
      <c r="G204" s="27">
        <f>INDEX('0_Pivot &amp; Table 1 &amp; Table 2'!$A$70:$AM$765,MATCH($A204,'0_Pivot &amp; Table 1 &amp; Table 2'!$B$70:$B$765,0),MATCH(HHIdata_corr!G$1,'0_Pivot &amp; Table 1 &amp; Table 2'!$A$66:$AM$66,0))</f>
        <v>7394</v>
      </c>
      <c r="H204" s="27">
        <f>INDEX('0_Pivot &amp; Table 1 &amp; Table 2'!$A$70:$AM$765,MATCH($A204,'0_Pivot &amp; Table 1 &amp; Table 2'!$B$70:$B$765,0),MATCH(HHIdata_corr!H$1,'0_Pivot &amp; Table 1 &amp; Table 2'!$A$66:$AM$66,0))</f>
        <v>6478</v>
      </c>
      <c r="I204" s="27">
        <f>INDEX('0_Pivot &amp; Table 1 &amp; Table 2'!$A$70:$AM$765,MATCH($A204,'0_Pivot &amp; Table 1 &amp; Table 2'!$B$70:$B$765,0),MATCH(HHIdata_corr!I$1,'0_Pivot &amp; Table 1 &amp; Table 2'!$A$66:$AM$66,0))</f>
        <v>6312</v>
      </c>
      <c r="J204" s="27">
        <f>INDEX('0_Pivot &amp; Table 1 &amp; Table 2'!$A$70:$AM$765,MATCH($A204,'0_Pivot &amp; Table 1 &amp; Table 2'!$B$70:$B$765,0),MATCH(HHIdata_corr!J$1,'0_Pivot &amp; Table 1 &amp; Table 2'!$A$66:$AM$66,0))</f>
        <v>6907</v>
      </c>
      <c r="K204" s="27">
        <f>INDEX('0_Pivot &amp; Table 1 &amp; Table 2'!$A$70:$AM$765,MATCH($A204,'0_Pivot &amp; Table 1 &amp; Table 2'!$B$70:$B$765,0),MATCH(HHIdata_corr!K$1,'0_Pivot &amp; Table 1 &amp; Table 2'!$A$66:$AM$66,0))</f>
        <v>8027</v>
      </c>
      <c r="L204" s="27">
        <f>INDEX('0_Pivot &amp; Table 1 &amp; Table 2'!$A$70:$AM$765,MATCH($A204,'0_Pivot &amp; Table 1 &amp; Table 2'!$B$70:$B$765,0),MATCH(HHIdata_corr!L$1,'0_Pivot &amp; Table 1 &amp; Table 2'!$A$66:$AM$66,0))</f>
        <v>8164</v>
      </c>
      <c r="M204" s="27">
        <f>INDEX('0_Pivot &amp; Table 1 &amp; Table 2'!$A$70:$AM$765,MATCH($A204,'0_Pivot &amp; Table 1 &amp; Table 2'!$B$70:$B$765,0),MATCH(HHIdata_corr!M$1,'0_Pivot &amp; Table 1 &amp; Table 2'!$A$66:$AM$66,0))</f>
        <v>7492</v>
      </c>
      <c r="N204" s="27">
        <f>INDEX('0_Pivot &amp; Table 1 &amp; Table 2'!$A$70:$AM$765,MATCH($A204,'0_Pivot &amp; Table 1 &amp; Table 2'!$B$70:$B$765,0),MATCH(HHIdata_corr!N$1,'0_Pivot &amp; Table 1 &amp; Table 2'!$A$66:$AM$66,0))</f>
        <v>7353</v>
      </c>
      <c r="O204" s="28">
        <v>7375.6</v>
      </c>
      <c r="P204" s="29" t="s">
        <v>597</v>
      </c>
      <c r="Q204" s="29" t="s">
        <v>598</v>
      </c>
      <c r="R204" s="2">
        <f t="shared" si="15"/>
        <v>6772.75</v>
      </c>
      <c r="S204" s="2">
        <f t="shared" si="16"/>
        <v>6931</v>
      </c>
      <c r="T204" s="2" t="str">
        <f t="shared" si="17"/>
        <v/>
      </c>
      <c r="U204" s="2" t="e">
        <f>MATCH($Q204,'6.Indic_Percep'!$B$10:$B$141,0)</f>
        <v>#N/A</v>
      </c>
      <c r="V204" s="2">
        <f>MATCH($P204,'5.Indic_LM'!$A$10:$A$732,0)</f>
        <v>196</v>
      </c>
      <c r="W204" s="2" t="str">
        <f>IF(COUNT(INDEX('6.Indic_Percep'!$A$10:$AE$141,HHIdata_corr!$U204,MATCH(HHIdata_corr!W$3,'6.Indic_Percep'!$A$10:$AE$10,0)))=1,INDEX('6.Indic_Percep'!$A$10:$AE$141,HHIdata_corr!$U204,MATCH(HHIdata_corr!W$3,'6.Indic_Percep'!$A$10:$AE$10,0)),"")</f>
        <v/>
      </c>
      <c r="X204" s="2" t="str">
        <f>IF(COUNT(INDEX('6.Indic_Percep'!$A$10:$AE$141,HHIdata_corr!$U204,MATCH(HHIdata_corr!X$3,'6.Indic_Percep'!$A$10:$AE$10,0)))=1,INDEX('6.Indic_Percep'!$A$10:$AE$141,HHIdata_corr!$U204,MATCH(HHIdata_corr!X$3,'6.Indic_Percep'!$A$10:$AE$10,0)),"")</f>
        <v/>
      </c>
      <c r="Y204" s="2" t="str">
        <f>IF(COUNT(INDEX('6.Indic_Percep'!$A$10:$AE$141,HHIdata_corr!$U204,MATCH(HHIdata_corr!Y$3,'6.Indic_Percep'!$A$10:$AE$10,0)))=1,INDEX('6.Indic_Percep'!$A$10:$AE$141,HHIdata_corr!$U204,MATCH(HHIdata_corr!Y$3,'6.Indic_Percep'!$A$10:$AE$10,0)),"")</f>
        <v/>
      </c>
      <c r="Z204" s="2" t="str">
        <f>IF(COUNT(INDEX('6.Indic_Percep'!$A$10:$AH$141,HHIdata_corr!$U204,MATCH(HHIdata_corr!Z$3,'6.Indic_Percep'!$A$10:$AH$10,0)))=1,INDEX('6.Indic_Percep'!$A$10:$AH$141,HHIdata_corr!$U204,MATCH(HHIdata_corr!Z$3,'6.Indic_Percep'!$A$10:$AH$10,0)),"")</f>
        <v/>
      </c>
      <c r="AA204" s="2" t="str">
        <f>IF(COUNT(INDEX('6.Indic_Percep'!$A$10:$AH$141,HHIdata_corr!$U204,MATCH(HHIdata_corr!AA$3,'6.Indic_Percep'!$A$10:$AH$10,0)))=1,INDEX('6.Indic_Percep'!$A$10:$AH$141,HHIdata_corr!$U204,MATCH(HHIdata_corr!AA$3,'6.Indic_Percep'!$A$10:$AH$10,0)),"")</f>
        <v/>
      </c>
      <c r="AC204" s="30">
        <f>IF(COUNT(INDEX('5.Indic_LM'!$A$8:$AL$732,HHIdata_corr!$V204,MATCH(HHIdata_corr!AC$3,'5.Indic_LM'!$A$8:$AL$8,0)))=1,INDEX('5.Indic_LM'!$A$8:$AL$732,HHIdata_corr!$V204,MATCH(HHIdata_corr!AC$3,'5.Indic_LM'!$A$8:$AL$8,0))/100,"")</f>
        <v>0.10986887357928181</v>
      </c>
      <c r="AD204" s="30">
        <f>IF(COUNT(INDEX('5.Indic_LM'!$A$8:$AL$732,HHIdata_corr!$V204,MATCH(HHIdata_corr!AD$3,'5.Indic_LM'!$A$8:$AL$8,0)))=1,INDEX('5.Indic_LM'!$A$8:$AL$732,HHIdata_corr!$V204,MATCH(HHIdata_corr!AD$3,'5.Indic_LM'!$A$8:$AL$8,0))/100,"")</f>
        <v>0.53322472034555324</v>
      </c>
      <c r="AE204" s="2">
        <f t="shared" si="18"/>
        <v>1</v>
      </c>
      <c r="AF204" s="2">
        <f t="shared" si="19"/>
        <v>1</v>
      </c>
    </row>
    <row r="205" spans="1:32" x14ac:dyDescent="0.2">
      <c r="A205" s="25" t="s">
        <v>600</v>
      </c>
      <c r="B205" s="26" t="s">
        <v>601</v>
      </c>
      <c r="C205" s="26" t="s">
        <v>511</v>
      </c>
      <c r="D205" s="26">
        <v>120987</v>
      </c>
      <c r="E205" s="26" t="s">
        <v>602</v>
      </c>
      <c r="F205" s="26">
        <v>54798</v>
      </c>
      <c r="G205" s="27">
        <f>INDEX('0_Pivot &amp; Table 1 &amp; Table 2'!$A$70:$AM$765,MATCH($A205,'0_Pivot &amp; Table 1 &amp; Table 2'!$B$70:$B$765,0),MATCH(HHIdata_corr!G$1,'0_Pivot &amp; Table 1 &amp; Table 2'!$A$66:$AM$66,0))</f>
        <v>7329</v>
      </c>
      <c r="H205" s="27">
        <f>INDEX('0_Pivot &amp; Table 1 &amp; Table 2'!$A$70:$AM$765,MATCH($A205,'0_Pivot &amp; Table 1 &amp; Table 2'!$B$70:$B$765,0),MATCH(HHIdata_corr!H$1,'0_Pivot &amp; Table 1 &amp; Table 2'!$A$66:$AM$66,0))</f>
        <v>6892</v>
      </c>
      <c r="I205" s="27">
        <f>INDEX('0_Pivot &amp; Table 1 &amp; Table 2'!$A$70:$AM$765,MATCH($A205,'0_Pivot &amp; Table 1 &amp; Table 2'!$B$70:$B$765,0),MATCH(HHIdata_corr!I$1,'0_Pivot &amp; Table 1 &amp; Table 2'!$A$66:$AM$66,0))</f>
        <v>7070</v>
      </c>
      <c r="J205" s="27">
        <f>INDEX('0_Pivot &amp; Table 1 &amp; Table 2'!$A$70:$AM$765,MATCH($A205,'0_Pivot &amp; Table 1 &amp; Table 2'!$B$70:$B$765,0),MATCH(HHIdata_corr!J$1,'0_Pivot &amp; Table 1 &amp; Table 2'!$A$66:$AM$66,0))</f>
        <v>7525</v>
      </c>
      <c r="K205" s="27">
        <f>INDEX('0_Pivot &amp; Table 1 &amp; Table 2'!$A$70:$AM$765,MATCH($A205,'0_Pivot &amp; Table 1 &amp; Table 2'!$B$70:$B$765,0),MATCH(HHIdata_corr!K$1,'0_Pivot &amp; Table 1 &amp; Table 2'!$A$66:$AM$66,0))</f>
        <v>7870</v>
      </c>
      <c r="L205" s="27">
        <f>INDEX('0_Pivot &amp; Table 1 &amp; Table 2'!$A$70:$AM$765,MATCH($A205,'0_Pivot &amp; Table 1 &amp; Table 2'!$B$70:$B$765,0),MATCH(HHIdata_corr!L$1,'0_Pivot &amp; Table 1 &amp; Table 2'!$A$66:$AM$66,0))</f>
        <v>7723</v>
      </c>
      <c r="M205" s="27">
        <f>INDEX('0_Pivot &amp; Table 1 &amp; Table 2'!$A$70:$AM$765,MATCH($A205,'0_Pivot &amp; Table 1 &amp; Table 2'!$B$70:$B$765,0),MATCH(HHIdata_corr!M$1,'0_Pivot &amp; Table 1 &amp; Table 2'!$A$66:$AM$66,0))</f>
        <v>6951</v>
      </c>
      <c r="N205" s="27">
        <f>INDEX('0_Pivot &amp; Table 1 &amp; Table 2'!$A$70:$AM$765,MATCH($A205,'0_Pivot &amp; Table 1 &amp; Table 2'!$B$70:$B$765,0),MATCH(HHIdata_corr!N$1,'0_Pivot &amp; Table 1 &amp; Table 2'!$A$66:$AM$66,0))</f>
        <v>7709</v>
      </c>
      <c r="O205" s="28">
        <v>7368.9</v>
      </c>
      <c r="P205" s="29" t="s">
        <v>600</v>
      </c>
      <c r="Q205" s="29" t="s">
        <v>601</v>
      </c>
      <c r="R205" s="2">
        <f t="shared" si="15"/>
        <v>7204</v>
      </c>
      <c r="S205" s="2">
        <f t="shared" si="16"/>
        <v>7339.25</v>
      </c>
      <c r="T205" s="2" t="str">
        <f t="shared" si="17"/>
        <v/>
      </c>
      <c r="U205" s="2" t="e">
        <f>MATCH($Q205,'6.Indic_Percep'!$B$10:$B$141,0)</f>
        <v>#N/A</v>
      </c>
      <c r="V205" s="2">
        <f>MATCH($P205,'5.Indic_LM'!$A$10:$A$732,0)</f>
        <v>197</v>
      </c>
      <c r="W205" s="2" t="str">
        <f>IF(COUNT(INDEX('6.Indic_Percep'!$A$10:$AE$141,HHIdata_corr!$U205,MATCH(HHIdata_corr!W$3,'6.Indic_Percep'!$A$10:$AE$10,0)))=1,INDEX('6.Indic_Percep'!$A$10:$AE$141,HHIdata_corr!$U205,MATCH(HHIdata_corr!W$3,'6.Indic_Percep'!$A$10:$AE$10,0)),"")</f>
        <v/>
      </c>
      <c r="X205" s="2" t="str">
        <f>IF(COUNT(INDEX('6.Indic_Percep'!$A$10:$AE$141,HHIdata_corr!$U205,MATCH(HHIdata_corr!X$3,'6.Indic_Percep'!$A$10:$AE$10,0)))=1,INDEX('6.Indic_Percep'!$A$10:$AE$141,HHIdata_corr!$U205,MATCH(HHIdata_corr!X$3,'6.Indic_Percep'!$A$10:$AE$10,0)),"")</f>
        <v/>
      </c>
      <c r="Y205" s="2" t="str">
        <f>IF(COUNT(INDEX('6.Indic_Percep'!$A$10:$AE$141,HHIdata_corr!$U205,MATCH(HHIdata_corr!Y$3,'6.Indic_Percep'!$A$10:$AE$10,0)))=1,INDEX('6.Indic_Percep'!$A$10:$AE$141,HHIdata_corr!$U205,MATCH(HHIdata_corr!Y$3,'6.Indic_Percep'!$A$10:$AE$10,0)),"")</f>
        <v/>
      </c>
      <c r="Z205" s="2" t="str">
        <f>IF(COUNT(INDEX('6.Indic_Percep'!$A$10:$AH$141,HHIdata_corr!$U205,MATCH(HHIdata_corr!Z$3,'6.Indic_Percep'!$A$10:$AH$10,0)))=1,INDEX('6.Indic_Percep'!$A$10:$AH$141,HHIdata_corr!$U205,MATCH(HHIdata_corr!Z$3,'6.Indic_Percep'!$A$10:$AH$10,0)),"")</f>
        <v/>
      </c>
      <c r="AA205" s="2" t="str">
        <f>IF(COUNT(INDEX('6.Indic_Percep'!$A$10:$AH$141,HHIdata_corr!$U205,MATCH(HHIdata_corr!AA$3,'6.Indic_Percep'!$A$10:$AH$10,0)))=1,INDEX('6.Indic_Percep'!$A$10:$AH$141,HHIdata_corr!$U205,MATCH(HHIdata_corr!AA$3,'6.Indic_Percep'!$A$10:$AH$10,0)),"")</f>
        <v/>
      </c>
      <c r="AC205" s="30">
        <f>IF(COUNT(INDEX('5.Indic_LM'!$A$8:$AL$732,HHIdata_corr!$V205,MATCH(HHIdata_corr!AC$3,'5.Indic_LM'!$A$8:$AL$8,0)))=1,INDEX('5.Indic_LM'!$A$8:$AL$732,HHIdata_corr!$V205,MATCH(HHIdata_corr!AC$3,'5.Indic_LM'!$A$8:$AL$8,0))/100,"")</f>
        <v>0.19354726497956343</v>
      </c>
      <c r="AD205" s="30">
        <f>IF(COUNT(INDEX('5.Indic_LM'!$A$8:$AL$732,HHIdata_corr!$V205,MATCH(HHIdata_corr!AD$3,'5.Indic_LM'!$A$8:$AL$8,0)))=1,INDEX('5.Indic_LM'!$A$8:$AL$732,HHIdata_corr!$V205,MATCH(HHIdata_corr!AD$3,'5.Indic_LM'!$A$8:$AL$8,0))/100,"")</f>
        <v>0.44405594526119857</v>
      </c>
      <c r="AE205" s="2">
        <f t="shared" si="18"/>
        <v>1</v>
      </c>
      <c r="AF205" s="2">
        <f t="shared" si="19"/>
        <v>1</v>
      </c>
    </row>
    <row r="206" spans="1:32" x14ac:dyDescent="0.2">
      <c r="A206" s="25" t="s">
        <v>603</v>
      </c>
      <c r="B206" s="26" t="s">
        <v>604</v>
      </c>
      <c r="C206" s="26" t="s">
        <v>511</v>
      </c>
      <c r="D206" s="26">
        <v>100648</v>
      </c>
      <c r="E206" s="26" t="s">
        <v>605</v>
      </c>
      <c r="F206" s="26">
        <v>47497</v>
      </c>
      <c r="G206" s="27">
        <f>INDEX('0_Pivot &amp; Table 1 &amp; Table 2'!$A$70:$AM$765,MATCH($A206,'0_Pivot &amp; Table 1 &amp; Table 2'!$B$70:$B$765,0),MATCH(HHIdata_corr!G$1,'0_Pivot &amp; Table 1 &amp; Table 2'!$A$66:$AM$66,0))</f>
        <v>7793</v>
      </c>
      <c r="H206" s="27">
        <f>INDEX('0_Pivot &amp; Table 1 &amp; Table 2'!$A$70:$AM$765,MATCH($A206,'0_Pivot &amp; Table 1 &amp; Table 2'!$B$70:$B$765,0),MATCH(HHIdata_corr!H$1,'0_Pivot &amp; Table 1 &amp; Table 2'!$A$66:$AM$66,0))</f>
        <v>7655</v>
      </c>
      <c r="I206" s="27">
        <f>INDEX('0_Pivot &amp; Table 1 &amp; Table 2'!$A$70:$AM$765,MATCH($A206,'0_Pivot &amp; Table 1 &amp; Table 2'!$B$70:$B$765,0),MATCH(HHIdata_corr!I$1,'0_Pivot &amp; Table 1 &amp; Table 2'!$A$66:$AM$66,0))</f>
        <v>6961</v>
      </c>
      <c r="J206" s="27">
        <f>INDEX('0_Pivot &amp; Table 1 &amp; Table 2'!$A$70:$AM$765,MATCH($A206,'0_Pivot &amp; Table 1 &amp; Table 2'!$B$70:$B$765,0),MATCH(HHIdata_corr!J$1,'0_Pivot &amp; Table 1 &amp; Table 2'!$A$66:$AM$66,0))</f>
        <v>7419</v>
      </c>
      <c r="K206" s="27">
        <f>INDEX('0_Pivot &amp; Table 1 &amp; Table 2'!$A$70:$AM$765,MATCH($A206,'0_Pivot &amp; Table 1 &amp; Table 2'!$B$70:$B$765,0),MATCH(HHIdata_corr!K$1,'0_Pivot &amp; Table 1 &amp; Table 2'!$A$66:$AM$66,0))</f>
        <v>7891</v>
      </c>
      <c r="L206" s="27">
        <f>INDEX('0_Pivot &amp; Table 1 &amp; Table 2'!$A$70:$AM$765,MATCH($A206,'0_Pivot &amp; Table 1 &amp; Table 2'!$B$70:$B$765,0),MATCH(HHIdata_corr!L$1,'0_Pivot &amp; Table 1 &amp; Table 2'!$A$66:$AM$66,0))</f>
        <v>8494</v>
      </c>
      <c r="M206" s="27">
        <f>INDEX('0_Pivot &amp; Table 1 &amp; Table 2'!$A$70:$AM$765,MATCH($A206,'0_Pivot &amp; Table 1 &amp; Table 2'!$B$70:$B$765,0),MATCH(HHIdata_corr!M$1,'0_Pivot &amp; Table 1 &amp; Table 2'!$A$66:$AM$66,0))</f>
        <v>8363</v>
      </c>
      <c r="N206" s="27">
        <f>INDEX('0_Pivot &amp; Table 1 &amp; Table 2'!$A$70:$AM$765,MATCH($A206,'0_Pivot &amp; Table 1 &amp; Table 2'!$B$70:$B$765,0),MATCH(HHIdata_corr!N$1,'0_Pivot &amp; Table 1 &amp; Table 2'!$A$66:$AM$66,0))</f>
        <v>7566</v>
      </c>
      <c r="O206" s="28">
        <v>8174.3</v>
      </c>
      <c r="P206" s="29" t="s">
        <v>603</v>
      </c>
      <c r="Q206" s="29" t="s">
        <v>604</v>
      </c>
      <c r="R206" s="2">
        <f t="shared" si="15"/>
        <v>7457</v>
      </c>
      <c r="S206" s="2">
        <f t="shared" si="16"/>
        <v>7481.5</v>
      </c>
      <c r="T206" s="2" t="str">
        <f t="shared" si="17"/>
        <v/>
      </c>
      <c r="U206" s="2" t="e">
        <f>MATCH($Q206,'6.Indic_Percep'!$B$10:$B$141,0)</f>
        <v>#N/A</v>
      </c>
      <c r="V206" s="2">
        <f>MATCH($P206,'5.Indic_LM'!$A$10:$A$732,0)</f>
        <v>198</v>
      </c>
      <c r="W206" s="2" t="str">
        <f>IF(COUNT(INDEX('6.Indic_Percep'!$A$10:$AE$141,HHIdata_corr!$U206,MATCH(HHIdata_corr!W$3,'6.Indic_Percep'!$A$10:$AE$10,0)))=1,INDEX('6.Indic_Percep'!$A$10:$AE$141,HHIdata_corr!$U206,MATCH(HHIdata_corr!W$3,'6.Indic_Percep'!$A$10:$AE$10,0)),"")</f>
        <v/>
      </c>
      <c r="X206" s="2" t="str">
        <f>IF(COUNT(INDEX('6.Indic_Percep'!$A$10:$AE$141,HHIdata_corr!$U206,MATCH(HHIdata_corr!X$3,'6.Indic_Percep'!$A$10:$AE$10,0)))=1,INDEX('6.Indic_Percep'!$A$10:$AE$141,HHIdata_corr!$U206,MATCH(HHIdata_corr!X$3,'6.Indic_Percep'!$A$10:$AE$10,0)),"")</f>
        <v/>
      </c>
      <c r="Y206" s="2" t="str">
        <f>IF(COUNT(INDEX('6.Indic_Percep'!$A$10:$AE$141,HHIdata_corr!$U206,MATCH(HHIdata_corr!Y$3,'6.Indic_Percep'!$A$10:$AE$10,0)))=1,INDEX('6.Indic_Percep'!$A$10:$AE$141,HHIdata_corr!$U206,MATCH(HHIdata_corr!Y$3,'6.Indic_Percep'!$A$10:$AE$10,0)),"")</f>
        <v/>
      </c>
      <c r="Z206" s="2" t="str">
        <f>IF(COUNT(INDEX('6.Indic_Percep'!$A$10:$AH$141,HHIdata_corr!$U206,MATCH(HHIdata_corr!Z$3,'6.Indic_Percep'!$A$10:$AH$10,0)))=1,INDEX('6.Indic_Percep'!$A$10:$AH$141,HHIdata_corr!$U206,MATCH(HHIdata_corr!Z$3,'6.Indic_Percep'!$A$10:$AH$10,0)),"")</f>
        <v/>
      </c>
      <c r="AA206" s="2" t="str">
        <f>IF(COUNT(INDEX('6.Indic_Percep'!$A$10:$AH$141,HHIdata_corr!$U206,MATCH(HHIdata_corr!AA$3,'6.Indic_Percep'!$A$10:$AH$10,0)))=1,INDEX('6.Indic_Percep'!$A$10:$AH$141,HHIdata_corr!$U206,MATCH(HHIdata_corr!AA$3,'6.Indic_Percep'!$A$10:$AH$10,0)),"")</f>
        <v/>
      </c>
      <c r="AC206" s="30">
        <f>IF(COUNT(INDEX('5.Indic_LM'!$A$8:$AL$732,HHIdata_corr!$V206,MATCH(HHIdata_corr!AC$3,'5.Indic_LM'!$A$8:$AL$8,0)))=1,INDEX('5.Indic_LM'!$A$8:$AL$732,HHIdata_corr!$V206,MATCH(HHIdata_corr!AC$3,'5.Indic_LM'!$A$8:$AL$8,0))/100,"")</f>
        <v>0.16473686708109903</v>
      </c>
      <c r="AD206" s="30">
        <f>IF(COUNT(INDEX('5.Indic_LM'!$A$8:$AL$732,HHIdata_corr!$V206,MATCH(HHIdata_corr!AD$3,'5.Indic_LM'!$A$8:$AL$8,0)))=1,INDEX('5.Indic_LM'!$A$8:$AL$732,HHIdata_corr!$V206,MATCH(HHIdata_corr!AD$3,'5.Indic_LM'!$A$8:$AL$8,0))/100,"")</f>
        <v>0.43751473737398044</v>
      </c>
      <c r="AE206" s="2">
        <f t="shared" si="18"/>
        <v>1</v>
      </c>
      <c r="AF206" s="2">
        <f t="shared" si="19"/>
        <v>1</v>
      </c>
    </row>
    <row r="207" spans="1:32" x14ac:dyDescent="0.2">
      <c r="A207" s="25" t="s">
        <v>606</v>
      </c>
      <c r="B207" s="26" t="s">
        <v>607</v>
      </c>
      <c r="C207" s="26" t="s">
        <v>511</v>
      </c>
      <c r="D207" s="26">
        <v>97026</v>
      </c>
      <c r="E207" s="26" t="s">
        <v>608</v>
      </c>
      <c r="F207" s="26">
        <v>45514</v>
      </c>
      <c r="G207" s="27">
        <f>INDEX('0_Pivot &amp; Table 1 &amp; Table 2'!$A$70:$AM$765,MATCH($A207,'0_Pivot &amp; Table 1 &amp; Table 2'!$B$70:$B$765,0),MATCH(HHIdata_corr!G$1,'0_Pivot &amp; Table 1 &amp; Table 2'!$A$66:$AM$66,0))</f>
        <v>4512</v>
      </c>
      <c r="H207" s="27">
        <f>INDEX('0_Pivot &amp; Table 1 &amp; Table 2'!$A$70:$AM$765,MATCH($A207,'0_Pivot &amp; Table 1 &amp; Table 2'!$B$70:$B$765,0),MATCH(HHIdata_corr!H$1,'0_Pivot &amp; Table 1 &amp; Table 2'!$A$66:$AM$66,0))</f>
        <v>4561</v>
      </c>
      <c r="I207" s="27">
        <f>INDEX('0_Pivot &amp; Table 1 &amp; Table 2'!$A$70:$AM$765,MATCH($A207,'0_Pivot &amp; Table 1 &amp; Table 2'!$B$70:$B$765,0),MATCH(HHIdata_corr!I$1,'0_Pivot &amp; Table 1 &amp; Table 2'!$A$66:$AM$66,0))</f>
        <v>4708</v>
      </c>
      <c r="J207" s="27">
        <f>INDEX('0_Pivot &amp; Table 1 &amp; Table 2'!$A$70:$AM$765,MATCH($A207,'0_Pivot &amp; Table 1 &amp; Table 2'!$B$70:$B$765,0),MATCH(HHIdata_corr!J$1,'0_Pivot &amp; Table 1 &amp; Table 2'!$A$66:$AM$66,0))</f>
        <v>5611</v>
      </c>
      <c r="K207" s="27">
        <f>INDEX('0_Pivot &amp; Table 1 &amp; Table 2'!$A$70:$AM$765,MATCH($A207,'0_Pivot &amp; Table 1 &amp; Table 2'!$B$70:$B$765,0),MATCH(HHIdata_corr!K$1,'0_Pivot &amp; Table 1 &amp; Table 2'!$A$66:$AM$66,0))</f>
        <v>4984</v>
      </c>
      <c r="L207" s="27">
        <f>INDEX('0_Pivot &amp; Table 1 &amp; Table 2'!$A$70:$AM$765,MATCH($A207,'0_Pivot &amp; Table 1 &amp; Table 2'!$B$70:$B$765,0),MATCH(HHIdata_corr!L$1,'0_Pivot &amp; Table 1 &amp; Table 2'!$A$66:$AM$66,0))</f>
        <v>5203</v>
      </c>
      <c r="M207" s="27">
        <f>INDEX('0_Pivot &amp; Table 1 &amp; Table 2'!$A$70:$AM$765,MATCH($A207,'0_Pivot &amp; Table 1 &amp; Table 2'!$B$70:$B$765,0),MATCH(HHIdata_corr!M$1,'0_Pivot &amp; Table 1 &amp; Table 2'!$A$66:$AM$66,0))</f>
        <v>5612</v>
      </c>
      <c r="N207" s="27">
        <f>INDEX('0_Pivot &amp; Table 1 &amp; Table 2'!$A$70:$AM$765,MATCH($A207,'0_Pivot &amp; Table 1 &amp; Table 2'!$B$70:$B$765,0),MATCH(HHIdata_corr!N$1,'0_Pivot &amp; Table 1 &amp; Table 2'!$A$66:$AM$66,0))</f>
        <v>5708</v>
      </c>
      <c r="O207" s="28">
        <v>4928.1000000000004</v>
      </c>
      <c r="P207" s="29" t="s">
        <v>606</v>
      </c>
      <c r="Q207" s="29" t="s">
        <v>607</v>
      </c>
      <c r="R207" s="2">
        <f t="shared" si="15"/>
        <v>4848</v>
      </c>
      <c r="S207" s="2">
        <f t="shared" si="16"/>
        <v>4966</v>
      </c>
      <c r="T207" s="2" t="str">
        <f t="shared" si="17"/>
        <v/>
      </c>
      <c r="U207" s="2" t="e">
        <f>MATCH($Q207,'6.Indic_Percep'!$B$10:$B$141,0)</f>
        <v>#N/A</v>
      </c>
      <c r="V207" s="2">
        <f>MATCH($P207,'5.Indic_LM'!$A$10:$A$732,0)</f>
        <v>199</v>
      </c>
      <c r="W207" s="2" t="str">
        <f>IF(COUNT(INDEX('6.Indic_Percep'!$A$10:$AE$141,HHIdata_corr!$U207,MATCH(HHIdata_corr!W$3,'6.Indic_Percep'!$A$10:$AE$10,0)))=1,INDEX('6.Indic_Percep'!$A$10:$AE$141,HHIdata_corr!$U207,MATCH(HHIdata_corr!W$3,'6.Indic_Percep'!$A$10:$AE$10,0)),"")</f>
        <v/>
      </c>
      <c r="X207" s="2" t="str">
        <f>IF(COUNT(INDEX('6.Indic_Percep'!$A$10:$AE$141,HHIdata_corr!$U207,MATCH(HHIdata_corr!X$3,'6.Indic_Percep'!$A$10:$AE$10,0)))=1,INDEX('6.Indic_Percep'!$A$10:$AE$141,HHIdata_corr!$U207,MATCH(HHIdata_corr!X$3,'6.Indic_Percep'!$A$10:$AE$10,0)),"")</f>
        <v/>
      </c>
      <c r="Y207" s="2" t="str">
        <f>IF(COUNT(INDEX('6.Indic_Percep'!$A$10:$AE$141,HHIdata_corr!$U207,MATCH(HHIdata_corr!Y$3,'6.Indic_Percep'!$A$10:$AE$10,0)))=1,INDEX('6.Indic_Percep'!$A$10:$AE$141,HHIdata_corr!$U207,MATCH(HHIdata_corr!Y$3,'6.Indic_Percep'!$A$10:$AE$10,0)),"")</f>
        <v/>
      </c>
      <c r="Z207" s="2" t="str">
        <f>IF(COUNT(INDEX('6.Indic_Percep'!$A$10:$AH$141,HHIdata_corr!$U207,MATCH(HHIdata_corr!Z$3,'6.Indic_Percep'!$A$10:$AH$10,0)))=1,INDEX('6.Indic_Percep'!$A$10:$AH$141,HHIdata_corr!$U207,MATCH(HHIdata_corr!Z$3,'6.Indic_Percep'!$A$10:$AH$10,0)),"")</f>
        <v/>
      </c>
      <c r="AA207" s="2" t="str">
        <f>IF(COUNT(INDEX('6.Indic_Percep'!$A$10:$AH$141,HHIdata_corr!$U207,MATCH(HHIdata_corr!AA$3,'6.Indic_Percep'!$A$10:$AH$10,0)))=1,INDEX('6.Indic_Percep'!$A$10:$AH$141,HHIdata_corr!$U207,MATCH(HHIdata_corr!AA$3,'6.Indic_Percep'!$A$10:$AH$10,0)),"")</f>
        <v/>
      </c>
      <c r="AC207" s="30">
        <f>IF(COUNT(INDEX('5.Indic_LM'!$A$8:$AL$732,HHIdata_corr!$V207,MATCH(HHIdata_corr!AC$3,'5.Indic_LM'!$A$8:$AL$8,0)))=1,INDEX('5.Indic_LM'!$A$8:$AL$732,HHIdata_corr!$V207,MATCH(HHIdata_corr!AC$3,'5.Indic_LM'!$A$8:$AL$8,0))/100,"")</f>
        <v>0.14281543122011753</v>
      </c>
      <c r="AD207" s="30">
        <f>IF(COUNT(INDEX('5.Indic_LM'!$A$8:$AL$732,HHIdata_corr!$V207,MATCH(HHIdata_corr!AD$3,'5.Indic_LM'!$A$8:$AL$8,0)))=1,INDEX('5.Indic_LM'!$A$8:$AL$732,HHIdata_corr!$V207,MATCH(HHIdata_corr!AD$3,'5.Indic_LM'!$A$8:$AL$8,0))/100,"")</f>
        <v>0.43806127698830877</v>
      </c>
      <c r="AE207" s="2">
        <f t="shared" si="18"/>
        <v>1</v>
      </c>
      <c r="AF207" s="2">
        <f t="shared" si="19"/>
        <v>1</v>
      </c>
    </row>
    <row r="208" spans="1:32" x14ac:dyDescent="0.2">
      <c r="A208" s="25" t="s">
        <v>609</v>
      </c>
      <c r="B208" s="26" t="s">
        <v>610</v>
      </c>
      <c r="C208" s="26" t="s">
        <v>511</v>
      </c>
      <c r="D208" s="26">
        <v>146811</v>
      </c>
      <c r="E208" s="26" t="s">
        <v>611</v>
      </c>
      <c r="F208" s="26">
        <v>68297</v>
      </c>
      <c r="G208" s="27">
        <f>INDEX('0_Pivot &amp; Table 1 &amp; Table 2'!$A$70:$AM$765,MATCH($A208,'0_Pivot &amp; Table 1 &amp; Table 2'!$B$70:$B$765,0),MATCH(HHIdata_corr!G$1,'0_Pivot &amp; Table 1 &amp; Table 2'!$A$66:$AM$66,0))</f>
        <v>6258</v>
      </c>
      <c r="H208" s="27">
        <f>INDEX('0_Pivot &amp; Table 1 &amp; Table 2'!$A$70:$AM$765,MATCH($A208,'0_Pivot &amp; Table 1 &amp; Table 2'!$B$70:$B$765,0),MATCH(HHIdata_corr!H$1,'0_Pivot &amp; Table 1 &amp; Table 2'!$A$66:$AM$66,0))</f>
        <v>6621</v>
      </c>
      <c r="I208" s="27">
        <f>INDEX('0_Pivot &amp; Table 1 &amp; Table 2'!$A$70:$AM$765,MATCH($A208,'0_Pivot &amp; Table 1 &amp; Table 2'!$B$70:$B$765,0),MATCH(HHIdata_corr!I$1,'0_Pivot &amp; Table 1 &amp; Table 2'!$A$66:$AM$66,0))</f>
        <v>5790</v>
      </c>
      <c r="J208" s="27">
        <f>INDEX('0_Pivot &amp; Table 1 &amp; Table 2'!$A$70:$AM$765,MATCH($A208,'0_Pivot &amp; Table 1 &amp; Table 2'!$B$70:$B$765,0),MATCH(HHIdata_corr!J$1,'0_Pivot &amp; Table 1 &amp; Table 2'!$A$66:$AM$66,0))</f>
        <v>5911</v>
      </c>
      <c r="K208" s="27">
        <f>INDEX('0_Pivot &amp; Table 1 &amp; Table 2'!$A$70:$AM$765,MATCH($A208,'0_Pivot &amp; Table 1 &amp; Table 2'!$B$70:$B$765,0),MATCH(HHIdata_corr!K$1,'0_Pivot &amp; Table 1 &amp; Table 2'!$A$66:$AM$66,0))</f>
        <v>6650</v>
      </c>
      <c r="L208" s="27">
        <f>INDEX('0_Pivot &amp; Table 1 &amp; Table 2'!$A$70:$AM$765,MATCH($A208,'0_Pivot &amp; Table 1 &amp; Table 2'!$B$70:$B$765,0),MATCH(HHIdata_corr!L$1,'0_Pivot &amp; Table 1 &amp; Table 2'!$A$66:$AM$66,0))</f>
        <v>7140</v>
      </c>
      <c r="M208" s="27">
        <f>INDEX('0_Pivot &amp; Table 1 &amp; Table 2'!$A$70:$AM$765,MATCH($A208,'0_Pivot &amp; Table 1 &amp; Table 2'!$B$70:$B$765,0),MATCH(HHIdata_corr!M$1,'0_Pivot &amp; Table 1 &amp; Table 2'!$A$66:$AM$66,0))</f>
        <v>7127</v>
      </c>
      <c r="N208" s="27">
        <f>INDEX('0_Pivot &amp; Table 1 &amp; Table 2'!$A$70:$AM$765,MATCH($A208,'0_Pivot &amp; Table 1 &amp; Table 2'!$B$70:$B$765,0),MATCH(HHIdata_corr!N$1,'0_Pivot &amp; Table 1 &amp; Table 2'!$A$66:$AM$66,0))</f>
        <v>6833</v>
      </c>
      <c r="O208" s="28">
        <v>6682.5</v>
      </c>
      <c r="P208" s="29" t="s">
        <v>609</v>
      </c>
      <c r="Q208" s="29" t="s">
        <v>610</v>
      </c>
      <c r="R208" s="2">
        <f t="shared" si="15"/>
        <v>6145</v>
      </c>
      <c r="S208" s="2">
        <f t="shared" si="16"/>
        <v>6243</v>
      </c>
      <c r="T208" s="2" t="str">
        <f t="shared" si="17"/>
        <v/>
      </c>
      <c r="U208" s="2" t="e">
        <f>MATCH($Q208,'6.Indic_Percep'!$B$10:$B$141,0)</f>
        <v>#N/A</v>
      </c>
      <c r="V208" s="2">
        <f>MATCH($P208,'5.Indic_LM'!$A$10:$A$732,0)</f>
        <v>200</v>
      </c>
      <c r="W208" s="2" t="str">
        <f>IF(COUNT(INDEX('6.Indic_Percep'!$A$10:$AE$141,HHIdata_corr!$U208,MATCH(HHIdata_corr!W$3,'6.Indic_Percep'!$A$10:$AE$10,0)))=1,INDEX('6.Indic_Percep'!$A$10:$AE$141,HHIdata_corr!$U208,MATCH(HHIdata_corr!W$3,'6.Indic_Percep'!$A$10:$AE$10,0)),"")</f>
        <v/>
      </c>
      <c r="X208" s="2" t="str">
        <f>IF(COUNT(INDEX('6.Indic_Percep'!$A$10:$AE$141,HHIdata_corr!$U208,MATCH(HHIdata_corr!X$3,'6.Indic_Percep'!$A$10:$AE$10,0)))=1,INDEX('6.Indic_Percep'!$A$10:$AE$141,HHIdata_corr!$U208,MATCH(HHIdata_corr!X$3,'6.Indic_Percep'!$A$10:$AE$10,0)),"")</f>
        <v/>
      </c>
      <c r="Y208" s="2" t="str">
        <f>IF(COUNT(INDEX('6.Indic_Percep'!$A$10:$AE$141,HHIdata_corr!$U208,MATCH(HHIdata_corr!Y$3,'6.Indic_Percep'!$A$10:$AE$10,0)))=1,INDEX('6.Indic_Percep'!$A$10:$AE$141,HHIdata_corr!$U208,MATCH(HHIdata_corr!Y$3,'6.Indic_Percep'!$A$10:$AE$10,0)),"")</f>
        <v/>
      </c>
      <c r="Z208" s="2" t="str">
        <f>IF(COUNT(INDEX('6.Indic_Percep'!$A$10:$AH$141,HHIdata_corr!$U208,MATCH(HHIdata_corr!Z$3,'6.Indic_Percep'!$A$10:$AH$10,0)))=1,INDEX('6.Indic_Percep'!$A$10:$AH$141,HHIdata_corr!$U208,MATCH(HHIdata_corr!Z$3,'6.Indic_Percep'!$A$10:$AH$10,0)),"")</f>
        <v/>
      </c>
      <c r="AA208" s="2" t="str">
        <f>IF(COUNT(INDEX('6.Indic_Percep'!$A$10:$AH$141,HHIdata_corr!$U208,MATCH(HHIdata_corr!AA$3,'6.Indic_Percep'!$A$10:$AH$10,0)))=1,INDEX('6.Indic_Percep'!$A$10:$AH$141,HHIdata_corr!$U208,MATCH(HHIdata_corr!AA$3,'6.Indic_Percep'!$A$10:$AH$10,0)),"")</f>
        <v/>
      </c>
      <c r="AC208" s="30">
        <f>IF(COUNT(INDEX('5.Indic_LM'!$A$8:$AL$732,HHIdata_corr!$V208,MATCH(HHIdata_corr!AC$3,'5.Indic_LM'!$A$8:$AL$8,0)))=1,INDEX('5.Indic_LM'!$A$8:$AL$732,HHIdata_corr!$V208,MATCH(HHIdata_corr!AC$3,'5.Indic_LM'!$A$8:$AL$8,0))/100,"")</f>
        <v>0.23538328736551783</v>
      </c>
      <c r="AD208" s="30">
        <f>IF(COUNT(INDEX('5.Indic_LM'!$A$8:$AL$732,HHIdata_corr!$V208,MATCH(HHIdata_corr!AD$3,'5.Indic_LM'!$A$8:$AL$8,0)))=1,INDEX('5.Indic_LM'!$A$8:$AL$732,HHIdata_corr!$V208,MATCH(HHIdata_corr!AD$3,'5.Indic_LM'!$A$8:$AL$8,0))/100,"")</f>
        <v>0.41064554209381787</v>
      </c>
      <c r="AE208" s="2">
        <f t="shared" si="18"/>
        <v>1</v>
      </c>
      <c r="AF208" s="2">
        <f t="shared" si="19"/>
        <v>1</v>
      </c>
    </row>
    <row r="209" spans="1:32" x14ac:dyDescent="0.2">
      <c r="A209" s="25" t="s">
        <v>612</v>
      </c>
      <c r="B209" s="26" t="s">
        <v>613</v>
      </c>
      <c r="C209" s="26" t="s">
        <v>511</v>
      </c>
      <c r="D209" s="26">
        <v>141120</v>
      </c>
      <c r="E209" s="26" t="s">
        <v>614</v>
      </c>
      <c r="F209" s="26">
        <v>66647</v>
      </c>
      <c r="G209" s="27">
        <f>INDEX('0_Pivot &amp; Table 1 &amp; Table 2'!$A$70:$AM$765,MATCH($A209,'0_Pivot &amp; Table 1 &amp; Table 2'!$B$70:$B$765,0),MATCH(HHIdata_corr!G$1,'0_Pivot &amp; Table 1 &amp; Table 2'!$A$66:$AM$66,0))</f>
        <v>4423</v>
      </c>
      <c r="H209" s="27">
        <f>INDEX('0_Pivot &amp; Table 1 &amp; Table 2'!$A$70:$AM$765,MATCH($A209,'0_Pivot &amp; Table 1 &amp; Table 2'!$B$70:$B$765,0),MATCH(HHIdata_corr!H$1,'0_Pivot &amp; Table 1 &amp; Table 2'!$A$66:$AM$66,0))</f>
        <v>4196</v>
      </c>
      <c r="I209" s="27">
        <f>INDEX('0_Pivot &amp; Table 1 &amp; Table 2'!$A$70:$AM$765,MATCH($A209,'0_Pivot &amp; Table 1 &amp; Table 2'!$B$70:$B$765,0),MATCH(HHIdata_corr!I$1,'0_Pivot &amp; Table 1 &amp; Table 2'!$A$66:$AM$66,0))</f>
        <v>4053</v>
      </c>
      <c r="J209" s="27">
        <f>INDEX('0_Pivot &amp; Table 1 &amp; Table 2'!$A$70:$AM$765,MATCH($A209,'0_Pivot &amp; Table 1 &amp; Table 2'!$B$70:$B$765,0),MATCH(HHIdata_corr!J$1,'0_Pivot &amp; Table 1 &amp; Table 2'!$A$66:$AM$66,0))</f>
        <v>4030</v>
      </c>
      <c r="K209" s="27">
        <f>INDEX('0_Pivot &amp; Table 1 &amp; Table 2'!$A$70:$AM$765,MATCH($A209,'0_Pivot &amp; Table 1 &amp; Table 2'!$B$70:$B$765,0),MATCH(HHIdata_corr!K$1,'0_Pivot &amp; Table 1 &amp; Table 2'!$A$66:$AM$66,0))</f>
        <v>4612</v>
      </c>
      <c r="L209" s="27">
        <f>INDEX('0_Pivot &amp; Table 1 &amp; Table 2'!$A$70:$AM$765,MATCH($A209,'0_Pivot &amp; Table 1 &amp; Table 2'!$B$70:$B$765,0),MATCH(HHIdata_corr!L$1,'0_Pivot &amp; Table 1 &amp; Table 2'!$A$66:$AM$66,0))</f>
        <v>5049</v>
      </c>
      <c r="M209" s="27">
        <f>INDEX('0_Pivot &amp; Table 1 &amp; Table 2'!$A$70:$AM$765,MATCH($A209,'0_Pivot &amp; Table 1 &amp; Table 2'!$B$70:$B$765,0),MATCH(HHIdata_corr!M$1,'0_Pivot &amp; Table 1 &amp; Table 2'!$A$66:$AM$66,0))</f>
        <v>4100</v>
      </c>
      <c r="N209" s="27">
        <f>INDEX('0_Pivot &amp; Table 1 &amp; Table 2'!$A$70:$AM$765,MATCH($A209,'0_Pivot &amp; Table 1 &amp; Table 2'!$B$70:$B$765,0),MATCH(HHIdata_corr!N$1,'0_Pivot &amp; Table 1 &amp; Table 2'!$A$66:$AM$66,0))</f>
        <v>4507</v>
      </c>
      <c r="O209" s="28">
        <v>4145</v>
      </c>
      <c r="P209" s="29" t="s">
        <v>612</v>
      </c>
      <c r="Q209" s="29" t="s">
        <v>613</v>
      </c>
      <c r="R209" s="2">
        <f t="shared" si="15"/>
        <v>4175.5</v>
      </c>
      <c r="S209" s="2">
        <f t="shared" si="16"/>
        <v>4222.75</v>
      </c>
      <c r="T209" s="2" t="str">
        <f t="shared" si="17"/>
        <v/>
      </c>
      <c r="U209" s="2" t="e">
        <f>MATCH($Q209,'6.Indic_Percep'!$B$10:$B$141,0)</f>
        <v>#N/A</v>
      </c>
      <c r="V209" s="2">
        <f>MATCH($P209,'5.Indic_LM'!$A$10:$A$732,0)</f>
        <v>201</v>
      </c>
      <c r="W209" s="2" t="str">
        <f>IF(COUNT(INDEX('6.Indic_Percep'!$A$10:$AE$141,HHIdata_corr!$U209,MATCH(HHIdata_corr!W$3,'6.Indic_Percep'!$A$10:$AE$10,0)))=1,INDEX('6.Indic_Percep'!$A$10:$AE$141,HHIdata_corr!$U209,MATCH(HHIdata_corr!W$3,'6.Indic_Percep'!$A$10:$AE$10,0)),"")</f>
        <v/>
      </c>
      <c r="X209" s="2" t="str">
        <f>IF(COUNT(INDEX('6.Indic_Percep'!$A$10:$AE$141,HHIdata_corr!$U209,MATCH(HHIdata_corr!X$3,'6.Indic_Percep'!$A$10:$AE$10,0)))=1,INDEX('6.Indic_Percep'!$A$10:$AE$141,HHIdata_corr!$U209,MATCH(HHIdata_corr!X$3,'6.Indic_Percep'!$A$10:$AE$10,0)),"")</f>
        <v/>
      </c>
      <c r="Y209" s="2" t="str">
        <f>IF(COUNT(INDEX('6.Indic_Percep'!$A$10:$AE$141,HHIdata_corr!$U209,MATCH(HHIdata_corr!Y$3,'6.Indic_Percep'!$A$10:$AE$10,0)))=1,INDEX('6.Indic_Percep'!$A$10:$AE$141,HHIdata_corr!$U209,MATCH(HHIdata_corr!Y$3,'6.Indic_Percep'!$A$10:$AE$10,0)),"")</f>
        <v/>
      </c>
      <c r="Z209" s="2" t="str">
        <f>IF(COUNT(INDEX('6.Indic_Percep'!$A$10:$AH$141,HHIdata_corr!$U209,MATCH(HHIdata_corr!Z$3,'6.Indic_Percep'!$A$10:$AH$10,0)))=1,INDEX('6.Indic_Percep'!$A$10:$AH$141,HHIdata_corr!$U209,MATCH(HHIdata_corr!Z$3,'6.Indic_Percep'!$A$10:$AH$10,0)),"")</f>
        <v/>
      </c>
      <c r="AA209" s="2" t="str">
        <f>IF(COUNT(INDEX('6.Indic_Percep'!$A$10:$AH$141,HHIdata_corr!$U209,MATCH(HHIdata_corr!AA$3,'6.Indic_Percep'!$A$10:$AH$10,0)))=1,INDEX('6.Indic_Percep'!$A$10:$AH$141,HHIdata_corr!$U209,MATCH(HHIdata_corr!AA$3,'6.Indic_Percep'!$A$10:$AH$10,0)),"")</f>
        <v/>
      </c>
      <c r="AC209" s="30">
        <f>IF(COUNT(INDEX('5.Indic_LM'!$A$8:$AL$732,HHIdata_corr!$V209,MATCH(HHIdata_corr!AC$3,'5.Indic_LM'!$A$8:$AL$8,0)))=1,INDEX('5.Indic_LM'!$A$8:$AL$732,HHIdata_corr!$V209,MATCH(HHIdata_corr!AC$3,'5.Indic_LM'!$A$8:$AL$8,0))/100,"")</f>
        <v>0.1093509689326361</v>
      </c>
      <c r="AD209" s="30">
        <f>IF(COUNT(INDEX('5.Indic_LM'!$A$8:$AL$732,HHIdata_corr!$V209,MATCH(HHIdata_corr!AD$3,'5.Indic_LM'!$A$8:$AL$8,0)))=1,INDEX('5.Indic_LM'!$A$8:$AL$732,HHIdata_corr!$V209,MATCH(HHIdata_corr!AD$3,'5.Indic_LM'!$A$8:$AL$8,0))/100,"")</f>
        <v>0.47604814571082854</v>
      </c>
      <c r="AE209" s="2">
        <f t="shared" si="18"/>
        <v>1</v>
      </c>
      <c r="AF209" s="2">
        <f t="shared" si="19"/>
        <v>1</v>
      </c>
    </row>
    <row r="210" spans="1:32" x14ac:dyDescent="0.2">
      <c r="A210" s="25" t="s">
        <v>615</v>
      </c>
      <c r="B210" s="26" t="s">
        <v>616</v>
      </c>
      <c r="C210" s="26" t="s">
        <v>511</v>
      </c>
      <c r="D210" s="26">
        <v>110094</v>
      </c>
      <c r="E210" s="26" t="s">
        <v>617</v>
      </c>
      <c r="F210" s="26">
        <v>54075</v>
      </c>
      <c r="G210" s="27">
        <f>INDEX('0_Pivot &amp; Table 1 &amp; Table 2'!$A$70:$AM$765,MATCH($A210,'0_Pivot &amp; Table 1 &amp; Table 2'!$B$70:$B$765,0),MATCH(HHIdata_corr!G$1,'0_Pivot &amp; Table 1 &amp; Table 2'!$A$66:$AM$66,0))</f>
        <v>6874</v>
      </c>
      <c r="H210" s="27">
        <f>INDEX('0_Pivot &amp; Table 1 &amp; Table 2'!$A$70:$AM$765,MATCH($A210,'0_Pivot &amp; Table 1 &amp; Table 2'!$B$70:$B$765,0),MATCH(HHIdata_corr!H$1,'0_Pivot &amp; Table 1 &amp; Table 2'!$A$66:$AM$66,0))</f>
        <v>6692</v>
      </c>
      <c r="I210" s="27">
        <f>INDEX('0_Pivot &amp; Table 1 &amp; Table 2'!$A$70:$AM$765,MATCH($A210,'0_Pivot &amp; Table 1 &amp; Table 2'!$B$70:$B$765,0),MATCH(HHIdata_corr!I$1,'0_Pivot &amp; Table 1 &amp; Table 2'!$A$66:$AM$66,0))</f>
        <v>5214</v>
      </c>
      <c r="J210" s="27">
        <f>INDEX('0_Pivot &amp; Table 1 &amp; Table 2'!$A$70:$AM$765,MATCH($A210,'0_Pivot &amp; Table 1 &amp; Table 2'!$B$70:$B$765,0),MATCH(HHIdata_corr!J$1,'0_Pivot &amp; Table 1 &amp; Table 2'!$A$66:$AM$66,0))</f>
        <v>5847</v>
      </c>
      <c r="K210" s="27">
        <f>INDEX('0_Pivot &amp; Table 1 &amp; Table 2'!$A$70:$AM$765,MATCH($A210,'0_Pivot &amp; Table 1 &amp; Table 2'!$B$70:$B$765,0),MATCH(HHIdata_corr!K$1,'0_Pivot &amp; Table 1 &amp; Table 2'!$A$66:$AM$66,0))</f>
        <v>6626</v>
      </c>
      <c r="L210" s="27">
        <f>INDEX('0_Pivot &amp; Table 1 &amp; Table 2'!$A$70:$AM$765,MATCH($A210,'0_Pivot &amp; Table 1 &amp; Table 2'!$B$70:$B$765,0),MATCH(HHIdata_corr!L$1,'0_Pivot &amp; Table 1 &amp; Table 2'!$A$66:$AM$66,0))</f>
        <v>6677</v>
      </c>
      <c r="M210" s="27">
        <f>INDEX('0_Pivot &amp; Table 1 &amp; Table 2'!$A$70:$AM$765,MATCH($A210,'0_Pivot &amp; Table 1 &amp; Table 2'!$B$70:$B$765,0),MATCH(HHIdata_corr!M$1,'0_Pivot &amp; Table 1 &amp; Table 2'!$A$66:$AM$66,0))</f>
        <v>6920</v>
      </c>
      <c r="N210" s="27">
        <f>INDEX('0_Pivot &amp; Table 1 &amp; Table 2'!$A$70:$AM$765,MATCH($A210,'0_Pivot &amp; Table 1 &amp; Table 2'!$B$70:$B$765,0),MATCH(HHIdata_corr!N$1,'0_Pivot &amp; Table 1 &amp; Table 2'!$A$66:$AM$66,0))</f>
        <v>7079</v>
      </c>
      <c r="O210" s="28">
        <v>6800</v>
      </c>
      <c r="P210" s="29" t="s">
        <v>615</v>
      </c>
      <c r="Q210" s="29" t="s">
        <v>616</v>
      </c>
      <c r="R210" s="2">
        <f t="shared" si="15"/>
        <v>6156.75</v>
      </c>
      <c r="S210" s="2">
        <f t="shared" si="16"/>
        <v>6094.75</v>
      </c>
      <c r="T210" s="2" t="str">
        <f t="shared" si="17"/>
        <v/>
      </c>
      <c r="U210" s="2" t="e">
        <f>MATCH($Q210,'6.Indic_Percep'!$B$10:$B$141,0)</f>
        <v>#N/A</v>
      </c>
      <c r="V210" s="2">
        <f>MATCH($P210,'5.Indic_LM'!$A$10:$A$732,0)</f>
        <v>202</v>
      </c>
      <c r="W210" s="2" t="str">
        <f>IF(COUNT(INDEX('6.Indic_Percep'!$A$10:$AE$141,HHIdata_corr!$U210,MATCH(HHIdata_corr!W$3,'6.Indic_Percep'!$A$10:$AE$10,0)))=1,INDEX('6.Indic_Percep'!$A$10:$AE$141,HHIdata_corr!$U210,MATCH(HHIdata_corr!W$3,'6.Indic_Percep'!$A$10:$AE$10,0)),"")</f>
        <v/>
      </c>
      <c r="X210" s="2" t="str">
        <f>IF(COUNT(INDEX('6.Indic_Percep'!$A$10:$AE$141,HHIdata_corr!$U210,MATCH(HHIdata_corr!X$3,'6.Indic_Percep'!$A$10:$AE$10,0)))=1,INDEX('6.Indic_Percep'!$A$10:$AE$141,HHIdata_corr!$U210,MATCH(HHIdata_corr!X$3,'6.Indic_Percep'!$A$10:$AE$10,0)),"")</f>
        <v/>
      </c>
      <c r="Y210" s="2" t="str">
        <f>IF(COUNT(INDEX('6.Indic_Percep'!$A$10:$AE$141,HHIdata_corr!$U210,MATCH(HHIdata_corr!Y$3,'6.Indic_Percep'!$A$10:$AE$10,0)))=1,INDEX('6.Indic_Percep'!$A$10:$AE$141,HHIdata_corr!$U210,MATCH(HHIdata_corr!Y$3,'6.Indic_Percep'!$A$10:$AE$10,0)),"")</f>
        <v/>
      </c>
      <c r="Z210" s="2" t="str">
        <f>IF(COUNT(INDEX('6.Indic_Percep'!$A$10:$AH$141,HHIdata_corr!$U210,MATCH(HHIdata_corr!Z$3,'6.Indic_Percep'!$A$10:$AH$10,0)))=1,INDEX('6.Indic_Percep'!$A$10:$AH$141,HHIdata_corr!$U210,MATCH(HHIdata_corr!Z$3,'6.Indic_Percep'!$A$10:$AH$10,0)),"")</f>
        <v/>
      </c>
      <c r="AA210" s="2" t="str">
        <f>IF(COUNT(INDEX('6.Indic_Percep'!$A$10:$AH$141,HHIdata_corr!$U210,MATCH(HHIdata_corr!AA$3,'6.Indic_Percep'!$A$10:$AH$10,0)))=1,INDEX('6.Indic_Percep'!$A$10:$AH$141,HHIdata_corr!$U210,MATCH(HHIdata_corr!AA$3,'6.Indic_Percep'!$A$10:$AH$10,0)),"")</f>
        <v/>
      </c>
      <c r="AC210" s="30">
        <f>IF(COUNT(INDEX('5.Indic_LM'!$A$8:$AL$732,HHIdata_corr!$V210,MATCH(HHIdata_corr!AC$3,'5.Indic_LM'!$A$8:$AL$8,0)))=1,INDEX('5.Indic_LM'!$A$8:$AL$732,HHIdata_corr!$V210,MATCH(HHIdata_corr!AC$3,'5.Indic_LM'!$A$8:$AL$8,0))/100,"")</f>
        <v>0.12262617684524942</v>
      </c>
      <c r="AD210" s="30">
        <f>IF(COUNT(INDEX('5.Indic_LM'!$A$8:$AL$732,HHIdata_corr!$V210,MATCH(HHIdata_corr!AD$3,'5.Indic_LM'!$A$8:$AL$8,0)))=1,INDEX('5.Indic_LM'!$A$8:$AL$732,HHIdata_corr!$V210,MATCH(HHIdata_corr!AD$3,'5.Indic_LM'!$A$8:$AL$8,0))/100,"")</f>
        <v>0.43823173535667065</v>
      </c>
      <c r="AE210" s="2">
        <f t="shared" si="18"/>
        <v>1</v>
      </c>
      <c r="AF210" s="2">
        <f t="shared" si="19"/>
        <v>1</v>
      </c>
    </row>
    <row r="211" spans="1:32" x14ac:dyDescent="0.2">
      <c r="A211" s="25" t="s">
        <v>618</v>
      </c>
      <c r="B211" s="26" t="s">
        <v>619</v>
      </c>
      <c r="C211" s="26" t="s">
        <v>511</v>
      </c>
      <c r="D211" s="26">
        <v>120106</v>
      </c>
      <c r="E211" s="26" t="s">
        <v>620</v>
      </c>
      <c r="F211" s="26">
        <v>62871</v>
      </c>
      <c r="G211" s="27">
        <f>INDEX('0_Pivot &amp; Table 1 &amp; Table 2'!$A$70:$AM$765,MATCH($A211,'0_Pivot &amp; Table 1 &amp; Table 2'!$B$70:$B$765,0),MATCH(HHIdata_corr!G$1,'0_Pivot &amp; Table 1 &amp; Table 2'!$A$66:$AM$66,0))</f>
        <v>4776</v>
      </c>
      <c r="H211" s="27">
        <f>INDEX('0_Pivot &amp; Table 1 &amp; Table 2'!$A$70:$AM$765,MATCH($A211,'0_Pivot &amp; Table 1 &amp; Table 2'!$B$70:$B$765,0),MATCH(HHIdata_corr!H$1,'0_Pivot &amp; Table 1 &amp; Table 2'!$A$66:$AM$66,0))</f>
        <v>4513</v>
      </c>
      <c r="I211" s="27">
        <f>INDEX('0_Pivot &amp; Table 1 &amp; Table 2'!$A$70:$AM$765,MATCH($A211,'0_Pivot &amp; Table 1 &amp; Table 2'!$B$70:$B$765,0),MATCH(HHIdata_corr!I$1,'0_Pivot &amp; Table 1 &amp; Table 2'!$A$66:$AM$66,0))</f>
        <v>4282</v>
      </c>
      <c r="J211" s="27">
        <f>INDEX('0_Pivot &amp; Table 1 &amp; Table 2'!$A$70:$AM$765,MATCH($A211,'0_Pivot &amp; Table 1 &amp; Table 2'!$B$70:$B$765,0),MATCH(HHIdata_corr!J$1,'0_Pivot &amp; Table 1 &amp; Table 2'!$A$66:$AM$66,0))</f>
        <v>4668</v>
      </c>
      <c r="K211" s="27">
        <f>INDEX('0_Pivot &amp; Table 1 &amp; Table 2'!$A$70:$AM$765,MATCH($A211,'0_Pivot &amp; Table 1 &amp; Table 2'!$B$70:$B$765,0),MATCH(HHIdata_corr!K$1,'0_Pivot &amp; Table 1 &amp; Table 2'!$A$66:$AM$66,0))</f>
        <v>4937</v>
      </c>
      <c r="L211" s="27">
        <f>INDEX('0_Pivot &amp; Table 1 &amp; Table 2'!$A$70:$AM$765,MATCH($A211,'0_Pivot &amp; Table 1 &amp; Table 2'!$B$70:$B$765,0),MATCH(HHIdata_corr!L$1,'0_Pivot &amp; Table 1 &amp; Table 2'!$A$66:$AM$66,0))</f>
        <v>5252</v>
      </c>
      <c r="M211" s="27">
        <f>INDEX('0_Pivot &amp; Table 1 &amp; Table 2'!$A$70:$AM$765,MATCH($A211,'0_Pivot &amp; Table 1 &amp; Table 2'!$B$70:$B$765,0),MATCH(HHIdata_corr!M$1,'0_Pivot &amp; Table 1 &amp; Table 2'!$A$66:$AM$66,0))</f>
        <v>4850</v>
      </c>
      <c r="N211" s="27">
        <f>INDEX('0_Pivot &amp; Table 1 &amp; Table 2'!$A$70:$AM$765,MATCH($A211,'0_Pivot &amp; Table 1 &amp; Table 2'!$B$70:$B$765,0),MATCH(HHIdata_corr!N$1,'0_Pivot &amp; Table 1 &amp; Table 2'!$A$66:$AM$66,0))</f>
        <v>4796</v>
      </c>
      <c r="O211" s="28">
        <v>4801.5</v>
      </c>
      <c r="P211" s="29" t="s">
        <v>618</v>
      </c>
      <c r="Q211" s="29" t="s">
        <v>619</v>
      </c>
      <c r="R211" s="2">
        <f t="shared" si="15"/>
        <v>4559.75</v>
      </c>
      <c r="S211" s="2">
        <f t="shared" si="16"/>
        <v>4600</v>
      </c>
      <c r="T211" s="2" t="str">
        <f t="shared" si="17"/>
        <v/>
      </c>
      <c r="U211" s="2" t="e">
        <f>MATCH($Q211,'6.Indic_Percep'!$B$10:$B$141,0)</f>
        <v>#N/A</v>
      </c>
      <c r="V211" s="2">
        <f>MATCH($P211,'5.Indic_LM'!$A$10:$A$732,0)</f>
        <v>203</v>
      </c>
      <c r="W211" s="2" t="str">
        <f>IF(COUNT(INDEX('6.Indic_Percep'!$A$10:$AE$141,HHIdata_corr!$U211,MATCH(HHIdata_corr!W$3,'6.Indic_Percep'!$A$10:$AE$10,0)))=1,INDEX('6.Indic_Percep'!$A$10:$AE$141,HHIdata_corr!$U211,MATCH(HHIdata_corr!W$3,'6.Indic_Percep'!$A$10:$AE$10,0)),"")</f>
        <v/>
      </c>
      <c r="X211" s="2" t="str">
        <f>IF(COUNT(INDEX('6.Indic_Percep'!$A$10:$AE$141,HHIdata_corr!$U211,MATCH(HHIdata_corr!X$3,'6.Indic_Percep'!$A$10:$AE$10,0)))=1,INDEX('6.Indic_Percep'!$A$10:$AE$141,HHIdata_corr!$U211,MATCH(HHIdata_corr!X$3,'6.Indic_Percep'!$A$10:$AE$10,0)),"")</f>
        <v/>
      </c>
      <c r="Y211" s="2" t="str">
        <f>IF(COUNT(INDEX('6.Indic_Percep'!$A$10:$AE$141,HHIdata_corr!$U211,MATCH(HHIdata_corr!Y$3,'6.Indic_Percep'!$A$10:$AE$10,0)))=1,INDEX('6.Indic_Percep'!$A$10:$AE$141,HHIdata_corr!$U211,MATCH(HHIdata_corr!Y$3,'6.Indic_Percep'!$A$10:$AE$10,0)),"")</f>
        <v/>
      </c>
      <c r="Z211" s="2" t="str">
        <f>IF(COUNT(INDEX('6.Indic_Percep'!$A$10:$AH$141,HHIdata_corr!$U211,MATCH(HHIdata_corr!Z$3,'6.Indic_Percep'!$A$10:$AH$10,0)))=1,INDEX('6.Indic_Percep'!$A$10:$AH$141,HHIdata_corr!$U211,MATCH(HHIdata_corr!Z$3,'6.Indic_Percep'!$A$10:$AH$10,0)),"")</f>
        <v/>
      </c>
      <c r="AA211" s="2" t="str">
        <f>IF(COUNT(INDEX('6.Indic_Percep'!$A$10:$AH$141,HHIdata_corr!$U211,MATCH(HHIdata_corr!AA$3,'6.Indic_Percep'!$A$10:$AH$10,0)))=1,INDEX('6.Indic_Percep'!$A$10:$AH$141,HHIdata_corr!$U211,MATCH(HHIdata_corr!AA$3,'6.Indic_Percep'!$A$10:$AH$10,0)),"")</f>
        <v/>
      </c>
      <c r="AC211" s="30">
        <f>IF(COUNT(INDEX('5.Indic_LM'!$A$8:$AL$732,HHIdata_corr!$V211,MATCH(HHIdata_corr!AC$3,'5.Indic_LM'!$A$8:$AL$8,0)))=1,INDEX('5.Indic_LM'!$A$8:$AL$732,HHIdata_corr!$V211,MATCH(HHIdata_corr!AC$3,'5.Indic_LM'!$A$8:$AL$8,0))/100,"")</f>
        <v>0.13050850000750222</v>
      </c>
      <c r="AD211" s="30">
        <f>IF(COUNT(INDEX('5.Indic_LM'!$A$8:$AL$732,HHIdata_corr!$V211,MATCH(HHIdata_corr!AD$3,'5.Indic_LM'!$A$8:$AL$8,0)))=1,INDEX('5.Indic_LM'!$A$8:$AL$732,HHIdata_corr!$V211,MATCH(HHIdata_corr!AD$3,'5.Indic_LM'!$A$8:$AL$8,0))/100,"")</f>
        <v>0.45832513416815746</v>
      </c>
      <c r="AE211" s="2">
        <f t="shared" si="18"/>
        <v>1</v>
      </c>
      <c r="AF211" s="2">
        <f t="shared" si="19"/>
        <v>1</v>
      </c>
    </row>
    <row r="212" spans="1:32" x14ac:dyDescent="0.2">
      <c r="A212" s="25" t="s">
        <v>621</v>
      </c>
      <c r="B212" s="26" t="s">
        <v>622</v>
      </c>
      <c r="C212" s="26" t="s">
        <v>511</v>
      </c>
      <c r="D212" s="26">
        <v>128144</v>
      </c>
      <c r="E212" s="26" t="s">
        <v>623</v>
      </c>
      <c r="F212" s="26">
        <v>62229</v>
      </c>
      <c r="G212" s="27">
        <f>INDEX('0_Pivot &amp; Table 1 &amp; Table 2'!$A$70:$AM$765,MATCH($A212,'0_Pivot &amp; Table 1 &amp; Table 2'!$B$70:$B$765,0),MATCH(HHIdata_corr!G$1,'0_Pivot &amp; Table 1 &amp; Table 2'!$A$66:$AM$66,0))</f>
        <v>5669</v>
      </c>
      <c r="H212" s="27">
        <f>INDEX('0_Pivot &amp; Table 1 &amp; Table 2'!$A$70:$AM$765,MATCH($A212,'0_Pivot &amp; Table 1 &amp; Table 2'!$B$70:$B$765,0),MATCH(HHIdata_corr!H$1,'0_Pivot &amp; Table 1 &amp; Table 2'!$A$66:$AM$66,0))</f>
        <v>5549</v>
      </c>
      <c r="I212" s="27">
        <f>INDEX('0_Pivot &amp; Table 1 &amp; Table 2'!$A$70:$AM$765,MATCH($A212,'0_Pivot &amp; Table 1 &amp; Table 2'!$B$70:$B$765,0),MATCH(HHIdata_corr!I$1,'0_Pivot &amp; Table 1 &amp; Table 2'!$A$66:$AM$66,0))</f>
        <v>5212</v>
      </c>
      <c r="J212" s="27">
        <f>INDEX('0_Pivot &amp; Table 1 &amp; Table 2'!$A$70:$AM$765,MATCH($A212,'0_Pivot &amp; Table 1 &amp; Table 2'!$B$70:$B$765,0),MATCH(HHIdata_corr!J$1,'0_Pivot &amp; Table 1 &amp; Table 2'!$A$66:$AM$66,0))</f>
        <v>5714</v>
      </c>
      <c r="K212" s="27">
        <f>INDEX('0_Pivot &amp; Table 1 &amp; Table 2'!$A$70:$AM$765,MATCH($A212,'0_Pivot &amp; Table 1 &amp; Table 2'!$B$70:$B$765,0),MATCH(HHIdata_corr!K$1,'0_Pivot &amp; Table 1 &amp; Table 2'!$A$66:$AM$66,0))</f>
        <v>5762</v>
      </c>
      <c r="L212" s="27">
        <f>INDEX('0_Pivot &amp; Table 1 &amp; Table 2'!$A$70:$AM$765,MATCH($A212,'0_Pivot &amp; Table 1 &amp; Table 2'!$B$70:$B$765,0),MATCH(HHIdata_corr!L$1,'0_Pivot &amp; Table 1 &amp; Table 2'!$A$66:$AM$66,0))</f>
        <v>6375</v>
      </c>
      <c r="M212" s="27">
        <f>INDEX('0_Pivot &amp; Table 1 &amp; Table 2'!$A$70:$AM$765,MATCH($A212,'0_Pivot &amp; Table 1 &amp; Table 2'!$B$70:$B$765,0),MATCH(HHIdata_corr!M$1,'0_Pivot &amp; Table 1 &amp; Table 2'!$A$66:$AM$66,0))</f>
        <v>6163</v>
      </c>
      <c r="N212" s="27">
        <f>INDEX('0_Pivot &amp; Table 1 &amp; Table 2'!$A$70:$AM$765,MATCH($A212,'0_Pivot &amp; Table 1 &amp; Table 2'!$B$70:$B$765,0),MATCH(HHIdata_corr!N$1,'0_Pivot &amp; Table 1 &amp; Table 2'!$A$66:$AM$66,0))</f>
        <v>5900</v>
      </c>
      <c r="O212" s="28">
        <v>5767.9</v>
      </c>
      <c r="P212" s="29" t="s">
        <v>621</v>
      </c>
      <c r="Q212" s="29" t="s">
        <v>622</v>
      </c>
      <c r="R212" s="2">
        <f t="shared" si="15"/>
        <v>5536</v>
      </c>
      <c r="S212" s="2">
        <f t="shared" si="16"/>
        <v>5559.25</v>
      </c>
      <c r="T212" s="2" t="str">
        <f t="shared" si="17"/>
        <v/>
      </c>
      <c r="U212" s="2" t="e">
        <f>MATCH($Q212,'6.Indic_Percep'!$B$10:$B$141,0)</f>
        <v>#N/A</v>
      </c>
      <c r="V212" s="2">
        <f>MATCH($P212,'5.Indic_LM'!$A$10:$A$732,0)</f>
        <v>204</v>
      </c>
      <c r="W212" s="2" t="str">
        <f>IF(COUNT(INDEX('6.Indic_Percep'!$A$10:$AE$141,HHIdata_corr!$U212,MATCH(HHIdata_corr!W$3,'6.Indic_Percep'!$A$10:$AE$10,0)))=1,INDEX('6.Indic_Percep'!$A$10:$AE$141,HHIdata_corr!$U212,MATCH(HHIdata_corr!W$3,'6.Indic_Percep'!$A$10:$AE$10,0)),"")</f>
        <v/>
      </c>
      <c r="X212" s="2" t="str">
        <f>IF(COUNT(INDEX('6.Indic_Percep'!$A$10:$AE$141,HHIdata_corr!$U212,MATCH(HHIdata_corr!X$3,'6.Indic_Percep'!$A$10:$AE$10,0)))=1,INDEX('6.Indic_Percep'!$A$10:$AE$141,HHIdata_corr!$U212,MATCH(HHIdata_corr!X$3,'6.Indic_Percep'!$A$10:$AE$10,0)),"")</f>
        <v/>
      </c>
      <c r="Y212" s="2" t="str">
        <f>IF(COUNT(INDEX('6.Indic_Percep'!$A$10:$AE$141,HHIdata_corr!$U212,MATCH(HHIdata_corr!Y$3,'6.Indic_Percep'!$A$10:$AE$10,0)))=1,INDEX('6.Indic_Percep'!$A$10:$AE$141,HHIdata_corr!$U212,MATCH(HHIdata_corr!Y$3,'6.Indic_Percep'!$A$10:$AE$10,0)),"")</f>
        <v/>
      </c>
      <c r="Z212" s="2" t="str">
        <f>IF(COUNT(INDEX('6.Indic_Percep'!$A$10:$AH$141,HHIdata_corr!$U212,MATCH(HHIdata_corr!Z$3,'6.Indic_Percep'!$A$10:$AH$10,0)))=1,INDEX('6.Indic_Percep'!$A$10:$AH$141,HHIdata_corr!$U212,MATCH(HHIdata_corr!Z$3,'6.Indic_Percep'!$A$10:$AH$10,0)),"")</f>
        <v/>
      </c>
      <c r="AA212" s="2" t="str">
        <f>IF(COUNT(INDEX('6.Indic_Percep'!$A$10:$AH$141,HHIdata_corr!$U212,MATCH(HHIdata_corr!AA$3,'6.Indic_Percep'!$A$10:$AH$10,0)))=1,INDEX('6.Indic_Percep'!$A$10:$AH$141,HHIdata_corr!$U212,MATCH(HHIdata_corr!AA$3,'6.Indic_Percep'!$A$10:$AH$10,0)),"")</f>
        <v/>
      </c>
      <c r="AC212" s="30">
        <f>IF(COUNT(INDEX('5.Indic_LM'!$A$8:$AL$732,HHIdata_corr!$V212,MATCH(HHIdata_corr!AC$3,'5.Indic_LM'!$A$8:$AL$8,0)))=1,INDEX('5.Indic_LM'!$A$8:$AL$732,HHIdata_corr!$V212,MATCH(HHIdata_corr!AC$3,'5.Indic_LM'!$A$8:$AL$8,0))/100,"")</f>
        <v>0.15759593157651411</v>
      </c>
      <c r="AD212" s="30">
        <f>IF(COUNT(INDEX('5.Indic_LM'!$A$8:$AL$732,HHIdata_corr!$V212,MATCH(HHIdata_corr!AD$3,'5.Indic_LM'!$A$8:$AL$8,0)))=1,INDEX('5.Indic_LM'!$A$8:$AL$732,HHIdata_corr!$V212,MATCH(HHIdata_corr!AD$3,'5.Indic_LM'!$A$8:$AL$8,0))/100,"")</f>
        <v>0.47425100619337285</v>
      </c>
      <c r="AE212" s="2">
        <f t="shared" si="18"/>
        <v>1</v>
      </c>
      <c r="AF212" s="2">
        <f t="shared" si="19"/>
        <v>1</v>
      </c>
    </row>
    <row r="213" spans="1:32" x14ac:dyDescent="0.2">
      <c r="A213" s="25" t="s">
        <v>624</v>
      </c>
      <c r="B213" s="26" t="s">
        <v>625</v>
      </c>
      <c r="C213" s="26" t="s">
        <v>511</v>
      </c>
      <c r="D213" s="26">
        <v>105420</v>
      </c>
      <c r="E213" s="26" t="s">
        <v>626</v>
      </c>
      <c r="F213" s="26">
        <v>51062</v>
      </c>
      <c r="G213" s="27">
        <f>INDEX('0_Pivot &amp; Table 1 &amp; Table 2'!$A$70:$AM$765,MATCH($A213,'0_Pivot &amp; Table 1 &amp; Table 2'!$B$70:$B$765,0),MATCH(HHIdata_corr!G$1,'0_Pivot &amp; Table 1 &amp; Table 2'!$A$66:$AM$66,0))</f>
        <v>4752</v>
      </c>
      <c r="H213" s="27">
        <f>INDEX('0_Pivot &amp; Table 1 &amp; Table 2'!$A$70:$AM$765,MATCH($A213,'0_Pivot &amp; Table 1 &amp; Table 2'!$B$70:$B$765,0),MATCH(HHIdata_corr!H$1,'0_Pivot &amp; Table 1 &amp; Table 2'!$A$66:$AM$66,0))</f>
        <v>5340</v>
      </c>
      <c r="I213" s="27">
        <f>INDEX('0_Pivot &amp; Table 1 &amp; Table 2'!$A$70:$AM$765,MATCH($A213,'0_Pivot &amp; Table 1 &amp; Table 2'!$B$70:$B$765,0),MATCH(HHIdata_corr!I$1,'0_Pivot &amp; Table 1 &amp; Table 2'!$A$66:$AM$66,0))</f>
        <v>4886</v>
      </c>
      <c r="J213" s="27">
        <f>INDEX('0_Pivot &amp; Table 1 &amp; Table 2'!$A$70:$AM$765,MATCH($A213,'0_Pivot &amp; Table 1 &amp; Table 2'!$B$70:$B$765,0),MATCH(HHIdata_corr!J$1,'0_Pivot &amp; Table 1 &amp; Table 2'!$A$66:$AM$66,0))</f>
        <v>5362</v>
      </c>
      <c r="K213" s="27">
        <f>INDEX('0_Pivot &amp; Table 1 &amp; Table 2'!$A$70:$AM$765,MATCH($A213,'0_Pivot &amp; Table 1 &amp; Table 2'!$B$70:$B$765,0),MATCH(HHIdata_corr!K$1,'0_Pivot &amp; Table 1 &amp; Table 2'!$A$66:$AM$66,0))</f>
        <v>5479</v>
      </c>
      <c r="L213" s="27">
        <f>INDEX('0_Pivot &amp; Table 1 &amp; Table 2'!$A$70:$AM$765,MATCH($A213,'0_Pivot &amp; Table 1 &amp; Table 2'!$B$70:$B$765,0),MATCH(HHIdata_corr!L$1,'0_Pivot &amp; Table 1 &amp; Table 2'!$A$66:$AM$66,0))</f>
        <v>5187</v>
      </c>
      <c r="M213" s="27">
        <f>INDEX('0_Pivot &amp; Table 1 &amp; Table 2'!$A$70:$AM$765,MATCH($A213,'0_Pivot &amp; Table 1 &amp; Table 2'!$B$70:$B$765,0),MATCH(HHIdata_corr!M$1,'0_Pivot &amp; Table 1 &amp; Table 2'!$A$66:$AM$66,0))</f>
        <v>5260</v>
      </c>
      <c r="N213" s="27">
        <f>INDEX('0_Pivot &amp; Table 1 &amp; Table 2'!$A$70:$AM$765,MATCH($A213,'0_Pivot &amp; Table 1 &amp; Table 2'!$B$70:$B$765,0),MATCH(HHIdata_corr!N$1,'0_Pivot &amp; Table 1 &amp; Table 2'!$A$66:$AM$66,0))</f>
        <v>4760</v>
      </c>
      <c r="O213" s="28">
        <v>5165.5</v>
      </c>
      <c r="P213" s="29" t="s">
        <v>624</v>
      </c>
      <c r="Q213" s="29" t="s">
        <v>625</v>
      </c>
      <c r="R213" s="2">
        <f t="shared" si="15"/>
        <v>5085</v>
      </c>
      <c r="S213" s="2">
        <f t="shared" si="16"/>
        <v>5266.75</v>
      </c>
      <c r="T213" s="2" t="str">
        <f t="shared" si="17"/>
        <v/>
      </c>
      <c r="U213" s="2" t="e">
        <f>MATCH($Q213,'6.Indic_Percep'!$B$10:$B$141,0)</f>
        <v>#N/A</v>
      </c>
      <c r="V213" s="2">
        <f>MATCH($P213,'5.Indic_LM'!$A$10:$A$732,0)</f>
        <v>205</v>
      </c>
      <c r="W213" s="2" t="str">
        <f>IF(COUNT(INDEX('6.Indic_Percep'!$A$10:$AE$141,HHIdata_corr!$U213,MATCH(HHIdata_corr!W$3,'6.Indic_Percep'!$A$10:$AE$10,0)))=1,INDEX('6.Indic_Percep'!$A$10:$AE$141,HHIdata_corr!$U213,MATCH(HHIdata_corr!W$3,'6.Indic_Percep'!$A$10:$AE$10,0)),"")</f>
        <v/>
      </c>
      <c r="X213" s="2" t="str">
        <f>IF(COUNT(INDEX('6.Indic_Percep'!$A$10:$AE$141,HHIdata_corr!$U213,MATCH(HHIdata_corr!X$3,'6.Indic_Percep'!$A$10:$AE$10,0)))=1,INDEX('6.Indic_Percep'!$A$10:$AE$141,HHIdata_corr!$U213,MATCH(HHIdata_corr!X$3,'6.Indic_Percep'!$A$10:$AE$10,0)),"")</f>
        <v/>
      </c>
      <c r="Y213" s="2" t="str">
        <f>IF(COUNT(INDEX('6.Indic_Percep'!$A$10:$AE$141,HHIdata_corr!$U213,MATCH(HHIdata_corr!Y$3,'6.Indic_Percep'!$A$10:$AE$10,0)))=1,INDEX('6.Indic_Percep'!$A$10:$AE$141,HHIdata_corr!$U213,MATCH(HHIdata_corr!Y$3,'6.Indic_Percep'!$A$10:$AE$10,0)),"")</f>
        <v/>
      </c>
      <c r="Z213" s="2" t="str">
        <f>IF(COUNT(INDEX('6.Indic_Percep'!$A$10:$AH$141,HHIdata_corr!$U213,MATCH(HHIdata_corr!Z$3,'6.Indic_Percep'!$A$10:$AH$10,0)))=1,INDEX('6.Indic_Percep'!$A$10:$AH$141,HHIdata_corr!$U213,MATCH(HHIdata_corr!Z$3,'6.Indic_Percep'!$A$10:$AH$10,0)),"")</f>
        <v/>
      </c>
      <c r="AA213" s="2" t="str">
        <f>IF(COUNT(INDEX('6.Indic_Percep'!$A$10:$AH$141,HHIdata_corr!$U213,MATCH(HHIdata_corr!AA$3,'6.Indic_Percep'!$A$10:$AH$10,0)))=1,INDEX('6.Indic_Percep'!$A$10:$AH$141,HHIdata_corr!$U213,MATCH(HHIdata_corr!AA$3,'6.Indic_Percep'!$A$10:$AH$10,0)),"")</f>
        <v/>
      </c>
      <c r="AC213" s="30">
        <f>IF(COUNT(INDEX('5.Indic_LM'!$A$8:$AL$732,HHIdata_corr!$V213,MATCH(HHIdata_corr!AC$3,'5.Indic_LM'!$A$8:$AL$8,0)))=1,INDEX('5.Indic_LM'!$A$8:$AL$732,HHIdata_corr!$V213,MATCH(HHIdata_corr!AC$3,'5.Indic_LM'!$A$8:$AL$8,0))/100,"")</f>
        <v>0.1266243578120278</v>
      </c>
      <c r="AD213" s="30">
        <f>IF(COUNT(INDEX('5.Indic_LM'!$A$8:$AL$732,HHIdata_corr!$V213,MATCH(HHIdata_corr!AD$3,'5.Indic_LM'!$A$8:$AL$8,0)))=1,INDEX('5.Indic_LM'!$A$8:$AL$732,HHIdata_corr!$V213,MATCH(HHIdata_corr!AD$3,'5.Indic_LM'!$A$8:$AL$8,0))/100,"")</f>
        <v>0.54361411377496693</v>
      </c>
      <c r="AE213" s="2">
        <f t="shared" si="18"/>
        <v>1</v>
      </c>
      <c r="AF213" s="2">
        <f t="shared" si="19"/>
        <v>1</v>
      </c>
    </row>
    <row r="214" spans="1:32" x14ac:dyDescent="0.2">
      <c r="A214" s="25" t="s">
        <v>627</v>
      </c>
      <c r="B214" s="26" t="s">
        <v>628</v>
      </c>
      <c r="C214" s="26" t="s">
        <v>511</v>
      </c>
      <c r="D214" s="26">
        <v>154159</v>
      </c>
      <c r="E214" s="26" t="s">
        <v>629</v>
      </c>
      <c r="F214" s="26">
        <v>77522</v>
      </c>
      <c r="G214" s="27">
        <f>INDEX('0_Pivot &amp; Table 1 &amp; Table 2'!$A$70:$AM$765,MATCH($A214,'0_Pivot &amp; Table 1 &amp; Table 2'!$B$70:$B$765,0),MATCH(HHIdata_corr!G$1,'0_Pivot &amp; Table 1 &amp; Table 2'!$A$66:$AM$66,0))</f>
        <v>6015</v>
      </c>
      <c r="H214" s="27">
        <f>INDEX('0_Pivot &amp; Table 1 &amp; Table 2'!$A$70:$AM$765,MATCH($A214,'0_Pivot &amp; Table 1 &amp; Table 2'!$B$70:$B$765,0),MATCH(HHIdata_corr!H$1,'0_Pivot &amp; Table 1 &amp; Table 2'!$A$66:$AM$66,0))</f>
        <v>5265</v>
      </c>
      <c r="I214" s="27">
        <f>INDEX('0_Pivot &amp; Table 1 &amp; Table 2'!$A$70:$AM$765,MATCH($A214,'0_Pivot &amp; Table 1 &amp; Table 2'!$B$70:$B$765,0),MATCH(HHIdata_corr!I$1,'0_Pivot &amp; Table 1 &amp; Table 2'!$A$66:$AM$66,0))</f>
        <v>4967</v>
      </c>
      <c r="J214" s="27">
        <f>INDEX('0_Pivot &amp; Table 1 &amp; Table 2'!$A$70:$AM$765,MATCH($A214,'0_Pivot &amp; Table 1 &amp; Table 2'!$B$70:$B$765,0),MATCH(HHIdata_corr!J$1,'0_Pivot &amp; Table 1 &amp; Table 2'!$A$66:$AM$66,0))</f>
        <v>5800</v>
      </c>
      <c r="K214" s="27">
        <f>INDEX('0_Pivot &amp; Table 1 &amp; Table 2'!$A$70:$AM$765,MATCH($A214,'0_Pivot &amp; Table 1 &amp; Table 2'!$B$70:$B$765,0),MATCH(HHIdata_corr!K$1,'0_Pivot &amp; Table 1 &amp; Table 2'!$A$66:$AM$66,0))</f>
        <v>6458</v>
      </c>
      <c r="L214" s="27">
        <f>INDEX('0_Pivot &amp; Table 1 &amp; Table 2'!$A$70:$AM$765,MATCH($A214,'0_Pivot &amp; Table 1 &amp; Table 2'!$B$70:$B$765,0),MATCH(HHIdata_corr!L$1,'0_Pivot &amp; Table 1 &amp; Table 2'!$A$66:$AM$66,0))</f>
        <v>6576</v>
      </c>
      <c r="M214" s="27">
        <f>INDEX('0_Pivot &amp; Table 1 &amp; Table 2'!$A$70:$AM$765,MATCH($A214,'0_Pivot &amp; Table 1 &amp; Table 2'!$B$70:$B$765,0),MATCH(HHIdata_corr!M$1,'0_Pivot &amp; Table 1 &amp; Table 2'!$A$66:$AM$66,0))</f>
        <v>6864</v>
      </c>
      <c r="N214" s="27">
        <f>INDEX('0_Pivot &amp; Table 1 &amp; Table 2'!$A$70:$AM$765,MATCH($A214,'0_Pivot &amp; Table 1 &amp; Table 2'!$B$70:$B$765,0),MATCH(HHIdata_corr!N$1,'0_Pivot &amp; Table 1 &amp; Table 2'!$A$66:$AM$66,0))</f>
        <v>7345</v>
      </c>
      <c r="O214" s="28">
        <v>6300.9</v>
      </c>
      <c r="P214" s="29" t="s">
        <v>627</v>
      </c>
      <c r="Q214" s="29" t="s">
        <v>628</v>
      </c>
      <c r="R214" s="2">
        <f t="shared" si="15"/>
        <v>5511.75</v>
      </c>
      <c r="S214" s="2">
        <f t="shared" si="16"/>
        <v>5622.5</v>
      </c>
      <c r="T214" s="2" t="str">
        <f t="shared" si="17"/>
        <v/>
      </c>
      <c r="U214" s="2" t="e">
        <f>MATCH($Q214,'6.Indic_Percep'!$B$10:$B$141,0)</f>
        <v>#N/A</v>
      </c>
      <c r="V214" s="2">
        <f>MATCH($P214,'5.Indic_LM'!$A$10:$A$732,0)</f>
        <v>206</v>
      </c>
      <c r="W214" s="2" t="str">
        <f>IF(COUNT(INDEX('6.Indic_Percep'!$A$10:$AE$141,HHIdata_corr!$U214,MATCH(HHIdata_corr!W$3,'6.Indic_Percep'!$A$10:$AE$10,0)))=1,INDEX('6.Indic_Percep'!$A$10:$AE$141,HHIdata_corr!$U214,MATCH(HHIdata_corr!W$3,'6.Indic_Percep'!$A$10:$AE$10,0)),"")</f>
        <v/>
      </c>
      <c r="X214" s="2" t="str">
        <f>IF(COUNT(INDEX('6.Indic_Percep'!$A$10:$AE$141,HHIdata_corr!$U214,MATCH(HHIdata_corr!X$3,'6.Indic_Percep'!$A$10:$AE$10,0)))=1,INDEX('6.Indic_Percep'!$A$10:$AE$141,HHIdata_corr!$U214,MATCH(HHIdata_corr!X$3,'6.Indic_Percep'!$A$10:$AE$10,0)),"")</f>
        <v/>
      </c>
      <c r="Y214" s="2" t="str">
        <f>IF(COUNT(INDEX('6.Indic_Percep'!$A$10:$AE$141,HHIdata_corr!$U214,MATCH(HHIdata_corr!Y$3,'6.Indic_Percep'!$A$10:$AE$10,0)))=1,INDEX('6.Indic_Percep'!$A$10:$AE$141,HHIdata_corr!$U214,MATCH(HHIdata_corr!Y$3,'6.Indic_Percep'!$A$10:$AE$10,0)),"")</f>
        <v/>
      </c>
      <c r="Z214" s="2" t="str">
        <f>IF(COUNT(INDEX('6.Indic_Percep'!$A$10:$AH$141,HHIdata_corr!$U214,MATCH(HHIdata_corr!Z$3,'6.Indic_Percep'!$A$10:$AH$10,0)))=1,INDEX('6.Indic_Percep'!$A$10:$AH$141,HHIdata_corr!$U214,MATCH(HHIdata_corr!Z$3,'6.Indic_Percep'!$A$10:$AH$10,0)),"")</f>
        <v/>
      </c>
      <c r="AA214" s="2" t="str">
        <f>IF(COUNT(INDEX('6.Indic_Percep'!$A$10:$AH$141,HHIdata_corr!$U214,MATCH(HHIdata_corr!AA$3,'6.Indic_Percep'!$A$10:$AH$10,0)))=1,INDEX('6.Indic_Percep'!$A$10:$AH$141,HHIdata_corr!$U214,MATCH(HHIdata_corr!AA$3,'6.Indic_Percep'!$A$10:$AH$10,0)),"")</f>
        <v/>
      </c>
      <c r="AC214" s="30">
        <f>IF(COUNT(INDEX('5.Indic_LM'!$A$8:$AL$732,HHIdata_corr!$V214,MATCH(HHIdata_corr!AC$3,'5.Indic_LM'!$A$8:$AL$8,0)))=1,INDEX('5.Indic_LM'!$A$8:$AL$732,HHIdata_corr!$V214,MATCH(HHIdata_corr!AC$3,'5.Indic_LM'!$A$8:$AL$8,0))/100,"")</f>
        <v>0.12780215012293306</v>
      </c>
      <c r="AD214" s="30">
        <f>IF(COUNT(INDEX('5.Indic_LM'!$A$8:$AL$732,HHIdata_corr!$V214,MATCH(HHIdata_corr!AD$3,'5.Indic_LM'!$A$8:$AL$8,0)))=1,INDEX('5.Indic_LM'!$A$8:$AL$732,HHIdata_corr!$V214,MATCH(HHIdata_corr!AD$3,'5.Indic_LM'!$A$8:$AL$8,0))/100,"")</f>
        <v>0.48242133588668407</v>
      </c>
      <c r="AE214" s="2">
        <f t="shared" si="18"/>
        <v>1</v>
      </c>
      <c r="AF214" s="2">
        <f t="shared" si="19"/>
        <v>1</v>
      </c>
    </row>
    <row r="215" spans="1:32" x14ac:dyDescent="0.2">
      <c r="A215" s="25" t="s">
        <v>630</v>
      </c>
      <c r="B215" s="26" t="s">
        <v>631</v>
      </c>
      <c r="C215" s="26" t="s">
        <v>511</v>
      </c>
      <c r="D215" s="26">
        <v>84318</v>
      </c>
      <c r="E215" s="26" t="s">
        <v>632</v>
      </c>
      <c r="F215" s="26">
        <v>39644</v>
      </c>
      <c r="G215" s="27">
        <f>INDEX('0_Pivot &amp; Table 1 &amp; Table 2'!$A$70:$AM$765,MATCH($A215,'0_Pivot &amp; Table 1 &amp; Table 2'!$B$70:$B$765,0),MATCH(HHIdata_corr!G$1,'0_Pivot &amp; Table 1 &amp; Table 2'!$A$66:$AM$66,0))</f>
        <v>7640</v>
      </c>
      <c r="H215" s="27">
        <f>INDEX('0_Pivot &amp; Table 1 &amp; Table 2'!$A$70:$AM$765,MATCH($A215,'0_Pivot &amp; Table 1 &amp; Table 2'!$B$70:$B$765,0),MATCH(HHIdata_corr!H$1,'0_Pivot &amp; Table 1 &amp; Table 2'!$A$66:$AM$66,0))</f>
        <v>7212</v>
      </c>
      <c r="I215" s="27">
        <f>INDEX('0_Pivot &amp; Table 1 &amp; Table 2'!$A$70:$AM$765,MATCH($A215,'0_Pivot &amp; Table 1 &amp; Table 2'!$B$70:$B$765,0),MATCH(HHIdata_corr!I$1,'0_Pivot &amp; Table 1 &amp; Table 2'!$A$66:$AM$66,0))</f>
        <v>6188</v>
      </c>
      <c r="J215" s="27">
        <f>INDEX('0_Pivot &amp; Table 1 &amp; Table 2'!$A$70:$AM$765,MATCH($A215,'0_Pivot &amp; Table 1 &amp; Table 2'!$B$70:$B$765,0),MATCH(HHIdata_corr!J$1,'0_Pivot &amp; Table 1 &amp; Table 2'!$A$66:$AM$66,0))</f>
        <v>7649</v>
      </c>
      <c r="K215" s="27">
        <f>INDEX('0_Pivot &amp; Table 1 &amp; Table 2'!$A$70:$AM$765,MATCH($A215,'0_Pivot &amp; Table 1 &amp; Table 2'!$B$70:$B$765,0),MATCH(HHIdata_corr!K$1,'0_Pivot &amp; Table 1 &amp; Table 2'!$A$66:$AM$66,0))</f>
        <v>7661</v>
      </c>
      <c r="L215" s="27">
        <f>INDEX('0_Pivot &amp; Table 1 &amp; Table 2'!$A$70:$AM$765,MATCH($A215,'0_Pivot &amp; Table 1 &amp; Table 2'!$B$70:$B$765,0),MATCH(HHIdata_corr!L$1,'0_Pivot &amp; Table 1 &amp; Table 2'!$A$66:$AM$66,0))</f>
        <v>8244</v>
      </c>
      <c r="M215" s="27">
        <f>INDEX('0_Pivot &amp; Table 1 &amp; Table 2'!$A$70:$AM$765,MATCH($A215,'0_Pivot &amp; Table 1 &amp; Table 2'!$B$70:$B$765,0),MATCH(HHIdata_corr!M$1,'0_Pivot &amp; Table 1 &amp; Table 2'!$A$66:$AM$66,0))</f>
        <v>7576</v>
      </c>
      <c r="N215" s="27">
        <f>INDEX('0_Pivot &amp; Table 1 &amp; Table 2'!$A$70:$AM$765,MATCH($A215,'0_Pivot &amp; Table 1 &amp; Table 2'!$B$70:$B$765,0),MATCH(HHIdata_corr!N$1,'0_Pivot &amp; Table 1 &amp; Table 2'!$A$66:$AM$66,0))</f>
        <v>7853</v>
      </c>
      <c r="O215" s="28">
        <v>7449.3</v>
      </c>
      <c r="P215" s="29" t="s">
        <v>630</v>
      </c>
      <c r="Q215" s="29" t="s">
        <v>631</v>
      </c>
      <c r="R215" s="2">
        <f t="shared" si="15"/>
        <v>7172.25</v>
      </c>
      <c r="S215" s="2">
        <f t="shared" si="16"/>
        <v>7177.5</v>
      </c>
      <c r="T215" s="2" t="str">
        <f t="shared" si="17"/>
        <v/>
      </c>
      <c r="U215" s="2" t="e">
        <f>MATCH($Q215,'6.Indic_Percep'!$B$10:$B$141,0)</f>
        <v>#N/A</v>
      </c>
      <c r="V215" s="2">
        <f>MATCH($P215,'5.Indic_LM'!$A$10:$A$732,0)</f>
        <v>207</v>
      </c>
      <c r="W215" s="2" t="str">
        <f>IF(COUNT(INDEX('6.Indic_Percep'!$A$10:$AE$141,HHIdata_corr!$U215,MATCH(HHIdata_corr!W$3,'6.Indic_Percep'!$A$10:$AE$10,0)))=1,INDEX('6.Indic_Percep'!$A$10:$AE$141,HHIdata_corr!$U215,MATCH(HHIdata_corr!W$3,'6.Indic_Percep'!$A$10:$AE$10,0)),"")</f>
        <v/>
      </c>
      <c r="X215" s="2" t="str">
        <f>IF(COUNT(INDEX('6.Indic_Percep'!$A$10:$AE$141,HHIdata_corr!$U215,MATCH(HHIdata_corr!X$3,'6.Indic_Percep'!$A$10:$AE$10,0)))=1,INDEX('6.Indic_Percep'!$A$10:$AE$141,HHIdata_corr!$U215,MATCH(HHIdata_corr!X$3,'6.Indic_Percep'!$A$10:$AE$10,0)),"")</f>
        <v/>
      </c>
      <c r="Y215" s="2" t="str">
        <f>IF(COUNT(INDEX('6.Indic_Percep'!$A$10:$AE$141,HHIdata_corr!$U215,MATCH(HHIdata_corr!Y$3,'6.Indic_Percep'!$A$10:$AE$10,0)))=1,INDEX('6.Indic_Percep'!$A$10:$AE$141,HHIdata_corr!$U215,MATCH(HHIdata_corr!Y$3,'6.Indic_Percep'!$A$10:$AE$10,0)),"")</f>
        <v/>
      </c>
      <c r="Z215" s="2" t="str">
        <f>IF(COUNT(INDEX('6.Indic_Percep'!$A$10:$AH$141,HHIdata_corr!$U215,MATCH(HHIdata_corr!Z$3,'6.Indic_Percep'!$A$10:$AH$10,0)))=1,INDEX('6.Indic_Percep'!$A$10:$AH$141,HHIdata_corr!$U215,MATCH(HHIdata_corr!Z$3,'6.Indic_Percep'!$A$10:$AH$10,0)),"")</f>
        <v/>
      </c>
      <c r="AA215" s="2" t="str">
        <f>IF(COUNT(INDEX('6.Indic_Percep'!$A$10:$AH$141,HHIdata_corr!$U215,MATCH(HHIdata_corr!AA$3,'6.Indic_Percep'!$A$10:$AH$10,0)))=1,INDEX('6.Indic_Percep'!$A$10:$AH$141,HHIdata_corr!$U215,MATCH(HHIdata_corr!AA$3,'6.Indic_Percep'!$A$10:$AH$10,0)),"")</f>
        <v/>
      </c>
      <c r="AC215" s="30">
        <f>IF(COUNT(INDEX('5.Indic_LM'!$A$8:$AL$732,HHIdata_corr!$V215,MATCH(HHIdata_corr!AC$3,'5.Indic_LM'!$A$8:$AL$8,0)))=1,INDEX('5.Indic_LM'!$A$8:$AL$732,HHIdata_corr!$V215,MATCH(HHIdata_corr!AC$3,'5.Indic_LM'!$A$8:$AL$8,0))/100,"")</f>
        <v>0.16342877286436097</v>
      </c>
      <c r="AD215" s="30">
        <f>IF(COUNT(INDEX('5.Indic_LM'!$A$8:$AL$732,HHIdata_corr!$V215,MATCH(HHIdata_corr!AD$3,'5.Indic_LM'!$A$8:$AL$8,0)))=1,INDEX('5.Indic_LM'!$A$8:$AL$732,HHIdata_corr!$V215,MATCH(HHIdata_corr!AD$3,'5.Indic_LM'!$A$8:$AL$8,0))/100,"")</f>
        <v>0.46821436902262653</v>
      </c>
      <c r="AE215" s="2">
        <f t="shared" si="18"/>
        <v>1</v>
      </c>
      <c r="AF215" s="2">
        <f t="shared" si="19"/>
        <v>1</v>
      </c>
    </row>
    <row r="216" spans="1:32" x14ac:dyDescent="0.2">
      <c r="A216" s="25" t="s">
        <v>633</v>
      </c>
      <c r="B216" s="26" t="s">
        <v>634</v>
      </c>
      <c r="C216" s="26" t="s">
        <v>511</v>
      </c>
      <c r="D216" s="26">
        <v>68386</v>
      </c>
      <c r="E216" s="26" t="s">
        <v>635</v>
      </c>
      <c r="F216" s="26">
        <v>32057</v>
      </c>
      <c r="G216" s="27">
        <f>INDEX('0_Pivot &amp; Table 1 &amp; Table 2'!$A$70:$AM$765,MATCH($A216,'0_Pivot &amp; Table 1 &amp; Table 2'!$B$70:$B$765,0),MATCH(HHIdata_corr!G$1,'0_Pivot &amp; Table 1 &amp; Table 2'!$A$66:$AM$66,0))</f>
        <v>6079</v>
      </c>
      <c r="H216" s="27">
        <f>INDEX('0_Pivot &amp; Table 1 &amp; Table 2'!$A$70:$AM$765,MATCH($A216,'0_Pivot &amp; Table 1 &amp; Table 2'!$B$70:$B$765,0),MATCH(HHIdata_corr!H$1,'0_Pivot &amp; Table 1 &amp; Table 2'!$A$66:$AM$66,0))</f>
        <v>5853</v>
      </c>
      <c r="I216" s="27">
        <f>INDEX('0_Pivot &amp; Table 1 &amp; Table 2'!$A$70:$AM$765,MATCH($A216,'0_Pivot &amp; Table 1 &amp; Table 2'!$B$70:$B$765,0),MATCH(HHIdata_corr!I$1,'0_Pivot &amp; Table 1 &amp; Table 2'!$A$66:$AM$66,0))</f>
        <v>5671</v>
      </c>
      <c r="J216" s="27">
        <f>INDEX('0_Pivot &amp; Table 1 &amp; Table 2'!$A$70:$AM$765,MATCH($A216,'0_Pivot &amp; Table 1 &amp; Table 2'!$B$70:$B$765,0),MATCH(HHIdata_corr!J$1,'0_Pivot &amp; Table 1 &amp; Table 2'!$A$66:$AM$66,0))</f>
        <v>5668</v>
      </c>
      <c r="K216" s="27">
        <f>INDEX('0_Pivot &amp; Table 1 &amp; Table 2'!$A$70:$AM$765,MATCH($A216,'0_Pivot &amp; Table 1 &amp; Table 2'!$B$70:$B$765,0),MATCH(HHIdata_corr!K$1,'0_Pivot &amp; Table 1 &amp; Table 2'!$A$66:$AM$66,0))</f>
        <v>6305</v>
      </c>
      <c r="L216" s="27">
        <f>INDEX('0_Pivot &amp; Table 1 &amp; Table 2'!$A$70:$AM$765,MATCH($A216,'0_Pivot &amp; Table 1 &amp; Table 2'!$B$70:$B$765,0),MATCH(HHIdata_corr!L$1,'0_Pivot &amp; Table 1 &amp; Table 2'!$A$66:$AM$66,0))</f>
        <v>5682</v>
      </c>
      <c r="M216" s="27">
        <f>INDEX('0_Pivot &amp; Table 1 &amp; Table 2'!$A$70:$AM$765,MATCH($A216,'0_Pivot &amp; Table 1 &amp; Table 2'!$B$70:$B$765,0),MATCH(HHIdata_corr!M$1,'0_Pivot &amp; Table 1 &amp; Table 2'!$A$66:$AM$66,0))</f>
        <v>6064</v>
      </c>
      <c r="N216" s="27">
        <f>INDEX('0_Pivot &amp; Table 1 &amp; Table 2'!$A$70:$AM$765,MATCH($A216,'0_Pivot &amp; Table 1 &amp; Table 2'!$B$70:$B$765,0),MATCH(HHIdata_corr!N$1,'0_Pivot &amp; Table 1 &amp; Table 2'!$A$66:$AM$66,0))</f>
        <v>6923</v>
      </c>
      <c r="O216" s="28">
        <v>5844.4</v>
      </c>
      <c r="P216" s="29" t="s">
        <v>633</v>
      </c>
      <c r="Q216" s="29" t="s">
        <v>634</v>
      </c>
      <c r="R216" s="2">
        <f t="shared" si="15"/>
        <v>5817.75</v>
      </c>
      <c r="S216" s="2">
        <f t="shared" si="16"/>
        <v>5874.25</v>
      </c>
      <c r="T216" s="2" t="str">
        <f t="shared" si="17"/>
        <v/>
      </c>
      <c r="U216" s="2" t="e">
        <f>MATCH($Q216,'6.Indic_Percep'!$B$10:$B$141,0)</f>
        <v>#N/A</v>
      </c>
      <c r="V216" s="2">
        <f>MATCH($P216,'5.Indic_LM'!$A$10:$A$732,0)</f>
        <v>208</v>
      </c>
      <c r="W216" s="2" t="str">
        <f>IF(COUNT(INDEX('6.Indic_Percep'!$A$10:$AE$141,HHIdata_corr!$U216,MATCH(HHIdata_corr!W$3,'6.Indic_Percep'!$A$10:$AE$10,0)))=1,INDEX('6.Indic_Percep'!$A$10:$AE$141,HHIdata_corr!$U216,MATCH(HHIdata_corr!W$3,'6.Indic_Percep'!$A$10:$AE$10,0)),"")</f>
        <v/>
      </c>
      <c r="X216" s="2" t="str">
        <f>IF(COUNT(INDEX('6.Indic_Percep'!$A$10:$AE$141,HHIdata_corr!$U216,MATCH(HHIdata_corr!X$3,'6.Indic_Percep'!$A$10:$AE$10,0)))=1,INDEX('6.Indic_Percep'!$A$10:$AE$141,HHIdata_corr!$U216,MATCH(HHIdata_corr!X$3,'6.Indic_Percep'!$A$10:$AE$10,0)),"")</f>
        <v/>
      </c>
      <c r="Y216" s="2" t="str">
        <f>IF(COUNT(INDEX('6.Indic_Percep'!$A$10:$AE$141,HHIdata_corr!$U216,MATCH(HHIdata_corr!Y$3,'6.Indic_Percep'!$A$10:$AE$10,0)))=1,INDEX('6.Indic_Percep'!$A$10:$AE$141,HHIdata_corr!$U216,MATCH(HHIdata_corr!Y$3,'6.Indic_Percep'!$A$10:$AE$10,0)),"")</f>
        <v/>
      </c>
      <c r="Z216" s="2" t="str">
        <f>IF(COUNT(INDEX('6.Indic_Percep'!$A$10:$AH$141,HHIdata_corr!$U216,MATCH(HHIdata_corr!Z$3,'6.Indic_Percep'!$A$10:$AH$10,0)))=1,INDEX('6.Indic_Percep'!$A$10:$AH$141,HHIdata_corr!$U216,MATCH(HHIdata_corr!Z$3,'6.Indic_Percep'!$A$10:$AH$10,0)),"")</f>
        <v/>
      </c>
      <c r="AA216" s="2" t="str">
        <f>IF(COUNT(INDEX('6.Indic_Percep'!$A$10:$AH$141,HHIdata_corr!$U216,MATCH(HHIdata_corr!AA$3,'6.Indic_Percep'!$A$10:$AH$10,0)))=1,INDEX('6.Indic_Percep'!$A$10:$AH$141,HHIdata_corr!$U216,MATCH(HHIdata_corr!AA$3,'6.Indic_Percep'!$A$10:$AH$10,0)),"")</f>
        <v/>
      </c>
      <c r="AC216" s="30">
        <f>IF(COUNT(INDEX('5.Indic_LM'!$A$8:$AL$732,HHIdata_corr!$V216,MATCH(HHIdata_corr!AC$3,'5.Indic_LM'!$A$8:$AL$8,0)))=1,INDEX('5.Indic_LM'!$A$8:$AL$732,HHIdata_corr!$V216,MATCH(HHIdata_corr!AC$3,'5.Indic_LM'!$A$8:$AL$8,0))/100,"")</f>
        <v>0.1237713165295013</v>
      </c>
      <c r="AD216" s="30">
        <f>IF(COUNT(INDEX('5.Indic_LM'!$A$8:$AL$732,HHIdata_corr!$V216,MATCH(HHIdata_corr!AD$3,'5.Indic_LM'!$A$8:$AL$8,0)))=1,INDEX('5.Indic_LM'!$A$8:$AL$732,HHIdata_corr!$V216,MATCH(HHIdata_corr!AD$3,'5.Indic_LM'!$A$8:$AL$8,0))/100,"")</f>
        <v>0.4891793650793651</v>
      </c>
      <c r="AE216" s="2">
        <f t="shared" si="18"/>
        <v>1</v>
      </c>
      <c r="AF216" s="2">
        <f t="shared" si="19"/>
        <v>1</v>
      </c>
    </row>
    <row r="217" spans="1:32" x14ac:dyDescent="0.2">
      <c r="A217" s="25" t="s">
        <v>636</v>
      </c>
      <c r="B217" s="26" t="s">
        <v>637</v>
      </c>
      <c r="C217" s="26" t="s">
        <v>511</v>
      </c>
      <c r="D217" s="26">
        <v>79229</v>
      </c>
      <c r="E217" s="26" t="s">
        <v>638</v>
      </c>
      <c r="F217" s="26">
        <v>37093</v>
      </c>
      <c r="G217" s="27">
        <f>INDEX('0_Pivot &amp; Table 1 &amp; Table 2'!$A$70:$AM$765,MATCH($A217,'0_Pivot &amp; Table 1 &amp; Table 2'!$B$70:$B$765,0),MATCH(HHIdata_corr!G$1,'0_Pivot &amp; Table 1 &amp; Table 2'!$A$66:$AM$66,0))</f>
        <v>5895</v>
      </c>
      <c r="H217" s="27">
        <f>INDEX('0_Pivot &amp; Table 1 &amp; Table 2'!$A$70:$AM$765,MATCH($A217,'0_Pivot &amp; Table 1 &amp; Table 2'!$B$70:$B$765,0),MATCH(HHIdata_corr!H$1,'0_Pivot &amp; Table 1 &amp; Table 2'!$A$66:$AM$66,0))</f>
        <v>5759</v>
      </c>
      <c r="I217" s="27">
        <f>INDEX('0_Pivot &amp; Table 1 &amp; Table 2'!$A$70:$AM$765,MATCH($A217,'0_Pivot &amp; Table 1 &amp; Table 2'!$B$70:$B$765,0),MATCH(HHIdata_corr!I$1,'0_Pivot &amp; Table 1 &amp; Table 2'!$A$66:$AM$66,0))</f>
        <v>5398</v>
      </c>
      <c r="J217" s="27">
        <f>INDEX('0_Pivot &amp; Table 1 &amp; Table 2'!$A$70:$AM$765,MATCH($A217,'0_Pivot &amp; Table 1 &amp; Table 2'!$B$70:$B$765,0),MATCH(HHIdata_corr!J$1,'0_Pivot &amp; Table 1 &amp; Table 2'!$A$66:$AM$66,0))</f>
        <v>5547</v>
      </c>
      <c r="K217" s="27">
        <f>INDEX('0_Pivot &amp; Table 1 &amp; Table 2'!$A$70:$AM$765,MATCH($A217,'0_Pivot &amp; Table 1 &amp; Table 2'!$B$70:$B$765,0),MATCH(HHIdata_corr!K$1,'0_Pivot &amp; Table 1 &amp; Table 2'!$A$66:$AM$66,0))</f>
        <v>5753</v>
      </c>
      <c r="L217" s="27">
        <f>INDEX('0_Pivot &amp; Table 1 &amp; Table 2'!$A$70:$AM$765,MATCH($A217,'0_Pivot &amp; Table 1 &amp; Table 2'!$B$70:$B$765,0),MATCH(HHIdata_corr!L$1,'0_Pivot &amp; Table 1 &amp; Table 2'!$A$66:$AM$66,0))</f>
        <v>7150</v>
      </c>
      <c r="M217" s="27">
        <f>INDEX('0_Pivot &amp; Table 1 &amp; Table 2'!$A$70:$AM$765,MATCH($A217,'0_Pivot &amp; Table 1 &amp; Table 2'!$B$70:$B$765,0),MATCH(HHIdata_corr!M$1,'0_Pivot &amp; Table 1 &amp; Table 2'!$A$66:$AM$66,0))</f>
        <v>6950</v>
      </c>
      <c r="N217" s="27">
        <f>INDEX('0_Pivot &amp; Table 1 &amp; Table 2'!$A$70:$AM$765,MATCH($A217,'0_Pivot &amp; Table 1 &amp; Table 2'!$B$70:$B$765,0),MATCH(HHIdata_corr!N$1,'0_Pivot &amp; Table 1 &amp; Table 2'!$A$66:$AM$66,0))</f>
        <v>6279</v>
      </c>
      <c r="O217" s="28">
        <v>6188.3</v>
      </c>
      <c r="P217" s="29" t="s">
        <v>636</v>
      </c>
      <c r="Q217" s="29" t="s">
        <v>637</v>
      </c>
      <c r="R217" s="2">
        <f t="shared" si="15"/>
        <v>5649.75</v>
      </c>
      <c r="S217" s="2">
        <f t="shared" si="16"/>
        <v>5614.25</v>
      </c>
      <c r="T217" s="2" t="str">
        <f t="shared" si="17"/>
        <v/>
      </c>
      <c r="U217" s="2" t="e">
        <f>MATCH($Q217,'6.Indic_Percep'!$B$10:$B$141,0)</f>
        <v>#N/A</v>
      </c>
      <c r="V217" s="2">
        <f>MATCH($P217,'5.Indic_LM'!$A$10:$A$732,0)</f>
        <v>209</v>
      </c>
      <c r="W217" s="2" t="str">
        <f>IF(COUNT(INDEX('6.Indic_Percep'!$A$10:$AE$141,HHIdata_corr!$U217,MATCH(HHIdata_corr!W$3,'6.Indic_Percep'!$A$10:$AE$10,0)))=1,INDEX('6.Indic_Percep'!$A$10:$AE$141,HHIdata_corr!$U217,MATCH(HHIdata_corr!W$3,'6.Indic_Percep'!$A$10:$AE$10,0)),"")</f>
        <v/>
      </c>
      <c r="X217" s="2" t="str">
        <f>IF(COUNT(INDEX('6.Indic_Percep'!$A$10:$AE$141,HHIdata_corr!$U217,MATCH(HHIdata_corr!X$3,'6.Indic_Percep'!$A$10:$AE$10,0)))=1,INDEX('6.Indic_Percep'!$A$10:$AE$141,HHIdata_corr!$U217,MATCH(HHIdata_corr!X$3,'6.Indic_Percep'!$A$10:$AE$10,0)),"")</f>
        <v/>
      </c>
      <c r="Y217" s="2" t="str">
        <f>IF(COUNT(INDEX('6.Indic_Percep'!$A$10:$AE$141,HHIdata_corr!$U217,MATCH(HHIdata_corr!Y$3,'6.Indic_Percep'!$A$10:$AE$10,0)))=1,INDEX('6.Indic_Percep'!$A$10:$AE$141,HHIdata_corr!$U217,MATCH(HHIdata_corr!Y$3,'6.Indic_Percep'!$A$10:$AE$10,0)),"")</f>
        <v/>
      </c>
      <c r="Z217" s="2" t="str">
        <f>IF(COUNT(INDEX('6.Indic_Percep'!$A$10:$AH$141,HHIdata_corr!$U217,MATCH(HHIdata_corr!Z$3,'6.Indic_Percep'!$A$10:$AH$10,0)))=1,INDEX('6.Indic_Percep'!$A$10:$AH$141,HHIdata_corr!$U217,MATCH(HHIdata_corr!Z$3,'6.Indic_Percep'!$A$10:$AH$10,0)),"")</f>
        <v/>
      </c>
      <c r="AA217" s="2" t="str">
        <f>IF(COUNT(INDEX('6.Indic_Percep'!$A$10:$AH$141,HHIdata_corr!$U217,MATCH(HHIdata_corr!AA$3,'6.Indic_Percep'!$A$10:$AH$10,0)))=1,INDEX('6.Indic_Percep'!$A$10:$AH$141,HHIdata_corr!$U217,MATCH(HHIdata_corr!AA$3,'6.Indic_Percep'!$A$10:$AH$10,0)),"")</f>
        <v/>
      </c>
      <c r="AC217" s="30">
        <f>IF(COUNT(INDEX('5.Indic_LM'!$A$8:$AL$732,HHIdata_corr!$V217,MATCH(HHIdata_corr!AC$3,'5.Indic_LM'!$A$8:$AL$8,0)))=1,INDEX('5.Indic_LM'!$A$8:$AL$732,HHIdata_corr!$V217,MATCH(HHIdata_corr!AC$3,'5.Indic_LM'!$A$8:$AL$8,0))/100,"")</f>
        <v>0.1474624154979316</v>
      </c>
      <c r="AD217" s="30">
        <f>IF(COUNT(INDEX('5.Indic_LM'!$A$8:$AL$732,HHIdata_corr!$V217,MATCH(HHIdata_corr!AD$3,'5.Indic_LM'!$A$8:$AL$8,0)))=1,INDEX('5.Indic_LM'!$A$8:$AL$732,HHIdata_corr!$V217,MATCH(HHIdata_corr!AD$3,'5.Indic_LM'!$A$8:$AL$8,0))/100,"")</f>
        <v>0.45611054854404898</v>
      </c>
      <c r="AE217" s="2">
        <f t="shared" si="18"/>
        <v>1</v>
      </c>
      <c r="AF217" s="2">
        <f t="shared" si="19"/>
        <v>1</v>
      </c>
    </row>
    <row r="218" spans="1:32" x14ac:dyDescent="0.2">
      <c r="A218" s="25" t="s">
        <v>639</v>
      </c>
      <c r="B218" s="26" t="s">
        <v>640</v>
      </c>
      <c r="C218" s="26" t="s">
        <v>511</v>
      </c>
      <c r="D218" s="26">
        <v>115548</v>
      </c>
      <c r="E218" s="26" t="s">
        <v>641</v>
      </c>
      <c r="F218" s="26">
        <v>63187</v>
      </c>
      <c r="G218" s="27">
        <f>INDEX('0_Pivot &amp; Table 1 &amp; Table 2'!$A$70:$AM$765,MATCH($A218,'0_Pivot &amp; Table 1 &amp; Table 2'!$B$70:$B$765,0),MATCH(HHIdata_corr!G$1,'0_Pivot &amp; Table 1 &amp; Table 2'!$A$66:$AM$66,0))</f>
        <v>5603</v>
      </c>
      <c r="H218" s="27">
        <f>INDEX('0_Pivot &amp; Table 1 &amp; Table 2'!$A$70:$AM$765,MATCH($A218,'0_Pivot &amp; Table 1 &amp; Table 2'!$B$70:$B$765,0),MATCH(HHIdata_corr!H$1,'0_Pivot &amp; Table 1 &amp; Table 2'!$A$66:$AM$66,0))</f>
        <v>5821</v>
      </c>
      <c r="I218" s="27">
        <f>INDEX('0_Pivot &amp; Table 1 &amp; Table 2'!$A$70:$AM$765,MATCH($A218,'0_Pivot &amp; Table 1 &amp; Table 2'!$B$70:$B$765,0),MATCH(HHIdata_corr!I$1,'0_Pivot &amp; Table 1 &amp; Table 2'!$A$66:$AM$66,0))</f>
        <v>5455</v>
      </c>
      <c r="J218" s="27">
        <f>INDEX('0_Pivot &amp; Table 1 &amp; Table 2'!$A$70:$AM$765,MATCH($A218,'0_Pivot &amp; Table 1 &amp; Table 2'!$B$70:$B$765,0),MATCH(HHIdata_corr!J$1,'0_Pivot &amp; Table 1 &amp; Table 2'!$A$66:$AM$66,0))</f>
        <v>6376</v>
      </c>
      <c r="K218" s="27">
        <f>INDEX('0_Pivot &amp; Table 1 &amp; Table 2'!$A$70:$AM$765,MATCH($A218,'0_Pivot &amp; Table 1 &amp; Table 2'!$B$70:$B$765,0),MATCH(HHIdata_corr!K$1,'0_Pivot &amp; Table 1 &amp; Table 2'!$A$66:$AM$66,0))</f>
        <v>5308</v>
      </c>
      <c r="L218" s="27">
        <f>INDEX('0_Pivot &amp; Table 1 &amp; Table 2'!$A$70:$AM$765,MATCH($A218,'0_Pivot &amp; Table 1 &amp; Table 2'!$B$70:$B$765,0),MATCH(HHIdata_corr!L$1,'0_Pivot &amp; Table 1 &amp; Table 2'!$A$66:$AM$66,0))</f>
        <v>6461</v>
      </c>
      <c r="M218" s="27">
        <f>INDEX('0_Pivot &amp; Table 1 &amp; Table 2'!$A$70:$AM$765,MATCH($A218,'0_Pivot &amp; Table 1 &amp; Table 2'!$B$70:$B$765,0),MATCH(HHIdata_corr!M$1,'0_Pivot &amp; Table 1 &amp; Table 2'!$A$66:$AM$66,0))</f>
        <v>6633</v>
      </c>
      <c r="N218" s="27">
        <f>INDEX('0_Pivot &amp; Table 1 &amp; Table 2'!$A$70:$AM$765,MATCH($A218,'0_Pivot &amp; Table 1 &amp; Table 2'!$B$70:$B$765,0),MATCH(HHIdata_corr!N$1,'0_Pivot &amp; Table 1 &amp; Table 2'!$A$66:$AM$66,0))</f>
        <v>7590</v>
      </c>
      <c r="O218" s="28">
        <v>6042.4</v>
      </c>
      <c r="P218" s="29" t="s">
        <v>639</v>
      </c>
      <c r="Q218" s="29" t="s">
        <v>640</v>
      </c>
      <c r="R218" s="2">
        <f t="shared" si="15"/>
        <v>5813.75</v>
      </c>
      <c r="S218" s="2">
        <f t="shared" si="16"/>
        <v>5740</v>
      </c>
      <c r="T218" s="2" t="str">
        <f t="shared" si="17"/>
        <v/>
      </c>
      <c r="U218" s="2" t="e">
        <f>MATCH($Q218,'6.Indic_Percep'!$B$10:$B$141,0)</f>
        <v>#N/A</v>
      </c>
      <c r="V218" s="2">
        <f>MATCH($P218,'5.Indic_LM'!$A$10:$A$732,0)</f>
        <v>210</v>
      </c>
      <c r="W218" s="2" t="str">
        <f>IF(COUNT(INDEX('6.Indic_Percep'!$A$10:$AE$141,HHIdata_corr!$U218,MATCH(HHIdata_corr!W$3,'6.Indic_Percep'!$A$10:$AE$10,0)))=1,INDEX('6.Indic_Percep'!$A$10:$AE$141,HHIdata_corr!$U218,MATCH(HHIdata_corr!W$3,'6.Indic_Percep'!$A$10:$AE$10,0)),"")</f>
        <v/>
      </c>
      <c r="X218" s="2" t="str">
        <f>IF(COUNT(INDEX('6.Indic_Percep'!$A$10:$AE$141,HHIdata_corr!$U218,MATCH(HHIdata_corr!X$3,'6.Indic_Percep'!$A$10:$AE$10,0)))=1,INDEX('6.Indic_Percep'!$A$10:$AE$141,HHIdata_corr!$U218,MATCH(HHIdata_corr!X$3,'6.Indic_Percep'!$A$10:$AE$10,0)),"")</f>
        <v/>
      </c>
      <c r="Y218" s="2" t="str">
        <f>IF(COUNT(INDEX('6.Indic_Percep'!$A$10:$AE$141,HHIdata_corr!$U218,MATCH(HHIdata_corr!Y$3,'6.Indic_Percep'!$A$10:$AE$10,0)))=1,INDEX('6.Indic_Percep'!$A$10:$AE$141,HHIdata_corr!$U218,MATCH(HHIdata_corr!Y$3,'6.Indic_Percep'!$A$10:$AE$10,0)),"")</f>
        <v/>
      </c>
      <c r="Z218" s="2" t="str">
        <f>IF(COUNT(INDEX('6.Indic_Percep'!$A$10:$AH$141,HHIdata_corr!$U218,MATCH(HHIdata_corr!Z$3,'6.Indic_Percep'!$A$10:$AH$10,0)))=1,INDEX('6.Indic_Percep'!$A$10:$AH$141,HHIdata_corr!$U218,MATCH(HHIdata_corr!Z$3,'6.Indic_Percep'!$A$10:$AH$10,0)),"")</f>
        <v/>
      </c>
      <c r="AA218" s="2" t="str">
        <f>IF(COUNT(INDEX('6.Indic_Percep'!$A$10:$AH$141,HHIdata_corr!$U218,MATCH(HHIdata_corr!AA$3,'6.Indic_Percep'!$A$10:$AH$10,0)))=1,INDEX('6.Indic_Percep'!$A$10:$AH$141,HHIdata_corr!$U218,MATCH(HHIdata_corr!AA$3,'6.Indic_Percep'!$A$10:$AH$10,0)),"")</f>
        <v/>
      </c>
      <c r="AC218" s="30">
        <f>IF(COUNT(INDEX('5.Indic_LM'!$A$8:$AL$732,HHIdata_corr!$V218,MATCH(HHIdata_corr!AC$3,'5.Indic_LM'!$A$8:$AL$8,0)))=1,INDEX('5.Indic_LM'!$A$8:$AL$732,HHIdata_corr!$V218,MATCH(HHIdata_corr!AC$3,'5.Indic_LM'!$A$8:$AL$8,0))/100,"")</f>
        <v>0.1484543157500702</v>
      </c>
      <c r="AD218" s="30">
        <f>IF(COUNT(INDEX('5.Indic_LM'!$A$8:$AL$732,HHIdata_corr!$V218,MATCH(HHIdata_corr!AD$3,'5.Indic_LM'!$A$8:$AL$8,0)))=1,INDEX('5.Indic_LM'!$A$8:$AL$732,HHIdata_corr!$V218,MATCH(HHIdata_corr!AD$3,'5.Indic_LM'!$A$8:$AL$8,0))/100,"")</f>
        <v>0.43511637647340395</v>
      </c>
      <c r="AE218" s="2">
        <f t="shared" si="18"/>
        <v>1</v>
      </c>
      <c r="AF218" s="2">
        <f t="shared" si="19"/>
        <v>1</v>
      </c>
    </row>
    <row r="219" spans="1:32" x14ac:dyDescent="0.2">
      <c r="A219" s="25" t="s">
        <v>642</v>
      </c>
      <c r="B219" s="26" t="s">
        <v>643</v>
      </c>
      <c r="C219" s="26" t="s">
        <v>511</v>
      </c>
      <c r="D219" s="26">
        <v>566280</v>
      </c>
      <c r="E219" s="26" t="s">
        <v>644</v>
      </c>
      <c r="F219" s="26">
        <v>271632</v>
      </c>
      <c r="G219" s="27">
        <f>INDEX('0_Pivot &amp; Table 1 &amp; Table 2'!$A$70:$AM$765,MATCH($A219,'0_Pivot &amp; Table 1 &amp; Table 2'!$B$70:$B$765,0),MATCH(HHIdata_corr!G$1,'0_Pivot &amp; Table 1 &amp; Table 2'!$A$66:$AM$66,0))</f>
        <v>3695</v>
      </c>
      <c r="H219" s="27">
        <f>INDEX('0_Pivot &amp; Table 1 &amp; Table 2'!$A$70:$AM$765,MATCH($A219,'0_Pivot &amp; Table 1 &amp; Table 2'!$B$70:$B$765,0),MATCH(HHIdata_corr!H$1,'0_Pivot &amp; Table 1 &amp; Table 2'!$A$66:$AM$66,0))</f>
        <v>3311</v>
      </c>
      <c r="I219" s="27">
        <f>INDEX('0_Pivot &amp; Table 1 &amp; Table 2'!$A$70:$AM$765,MATCH($A219,'0_Pivot &amp; Table 1 &amp; Table 2'!$B$70:$B$765,0),MATCH(HHIdata_corr!I$1,'0_Pivot &amp; Table 1 &amp; Table 2'!$A$66:$AM$66,0))</f>
        <v>3310</v>
      </c>
      <c r="J219" s="27">
        <f>INDEX('0_Pivot &amp; Table 1 &amp; Table 2'!$A$70:$AM$765,MATCH($A219,'0_Pivot &amp; Table 1 &amp; Table 2'!$B$70:$B$765,0),MATCH(HHIdata_corr!J$1,'0_Pivot &amp; Table 1 &amp; Table 2'!$A$66:$AM$66,0))</f>
        <v>3934</v>
      </c>
      <c r="K219" s="27">
        <f>INDEX('0_Pivot &amp; Table 1 &amp; Table 2'!$A$70:$AM$765,MATCH($A219,'0_Pivot &amp; Table 1 &amp; Table 2'!$B$70:$B$765,0),MATCH(HHIdata_corr!K$1,'0_Pivot &amp; Table 1 &amp; Table 2'!$A$66:$AM$66,0))</f>
        <v>4088</v>
      </c>
      <c r="L219" s="27">
        <f>INDEX('0_Pivot &amp; Table 1 &amp; Table 2'!$A$70:$AM$765,MATCH($A219,'0_Pivot &amp; Table 1 &amp; Table 2'!$B$70:$B$765,0),MATCH(HHIdata_corr!L$1,'0_Pivot &amp; Table 1 &amp; Table 2'!$A$66:$AM$66,0))</f>
        <v>4469</v>
      </c>
      <c r="M219" s="27">
        <f>INDEX('0_Pivot &amp; Table 1 &amp; Table 2'!$A$70:$AM$765,MATCH($A219,'0_Pivot &amp; Table 1 &amp; Table 2'!$B$70:$B$765,0),MATCH(HHIdata_corr!M$1,'0_Pivot &amp; Table 1 &amp; Table 2'!$A$66:$AM$66,0))</f>
        <v>4786</v>
      </c>
      <c r="N219" s="27">
        <f>INDEX('0_Pivot &amp; Table 1 &amp; Table 2'!$A$70:$AM$765,MATCH($A219,'0_Pivot &amp; Table 1 &amp; Table 2'!$B$70:$B$765,0),MATCH(HHIdata_corr!N$1,'0_Pivot &amp; Table 1 &amp; Table 2'!$A$66:$AM$66,0))</f>
        <v>4367</v>
      </c>
      <c r="O219" s="28">
        <v>4112.6000000000004</v>
      </c>
      <c r="P219" s="29" t="s">
        <v>642</v>
      </c>
      <c r="Q219" s="29" t="s">
        <v>643</v>
      </c>
      <c r="R219" s="2">
        <f t="shared" si="15"/>
        <v>3562.5</v>
      </c>
      <c r="S219" s="2">
        <f t="shared" si="16"/>
        <v>3660.75</v>
      </c>
      <c r="T219" s="2" t="str">
        <f t="shared" si="17"/>
        <v/>
      </c>
      <c r="U219" s="2" t="e">
        <f>MATCH($Q219,'6.Indic_Percep'!$B$10:$B$141,0)</f>
        <v>#N/A</v>
      </c>
      <c r="V219" s="2">
        <f>MATCH($P219,'5.Indic_LM'!$A$10:$A$732,0)</f>
        <v>211</v>
      </c>
      <c r="W219" s="2" t="str">
        <f>IF(COUNT(INDEX('6.Indic_Percep'!$A$10:$AE$141,HHIdata_corr!$U219,MATCH(HHIdata_corr!W$3,'6.Indic_Percep'!$A$10:$AE$10,0)))=1,INDEX('6.Indic_Percep'!$A$10:$AE$141,HHIdata_corr!$U219,MATCH(HHIdata_corr!W$3,'6.Indic_Percep'!$A$10:$AE$10,0)),"")</f>
        <v/>
      </c>
      <c r="X219" s="2" t="str">
        <f>IF(COUNT(INDEX('6.Indic_Percep'!$A$10:$AE$141,HHIdata_corr!$U219,MATCH(HHIdata_corr!X$3,'6.Indic_Percep'!$A$10:$AE$10,0)))=1,INDEX('6.Indic_Percep'!$A$10:$AE$141,HHIdata_corr!$U219,MATCH(HHIdata_corr!X$3,'6.Indic_Percep'!$A$10:$AE$10,0)),"")</f>
        <v/>
      </c>
      <c r="Y219" s="2" t="str">
        <f>IF(COUNT(INDEX('6.Indic_Percep'!$A$10:$AE$141,HHIdata_corr!$U219,MATCH(HHIdata_corr!Y$3,'6.Indic_Percep'!$A$10:$AE$10,0)))=1,INDEX('6.Indic_Percep'!$A$10:$AE$141,HHIdata_corr!$U219,MATCH(HHIdata_corr!Y$3,'6.Indic_Percep'!$A$10:$AE$10,0)),"")</f>
        <v/>
      </c>
      <c r="Z219" s="2" t="str">
        <f>IF(COUNT(INDEX('6.Indic_Percep'!$A$10:$AH$141,HHIdata_corr!$U219,MATCH(HHIdata_corr!Z$3,'6.Indic_Percep'!$A$10:$AH$10,0)))=1,INDEX('6.Indic_Percep'!$A$10:$AH$141,HHIdata_corr!$U219,MATCH(HHIdata_corr!Z$3,'6.Indic_Percep'!$A$10:$AH$10,0)),"")</f>
        <v/>
      </c>
      <c r="AA219" s="2" t="str">
        <f>IF(COUNT(INDEX('6.Indic_Percep'!$A$10:$AH$141,HHIdata_corr!$U219,MATCH(HHIdata_corr!AA$3,'6.Indic_Percep'!$A$10:$AH$10,0)))=1,INDEX('6.Indic_Percep'!$A$10:$AH$141,HHIdata_corr!$U219,MATCH(HHIdata_corr!AA$3,'6.Indic_Percep'!$A$10:$AH$10,0)),"")</f>
        <v/>
      </c>
      <c r="AC219" s="30">
        <f>IF(COUNT(INDEX('5.Indic_LM'!$A$8:$AL$732,HHIdata_corr!$V219,MATCH(HHIdata_corr!AC$3,'5.Indic_LM'!$A$8:$AL$8,0)))=1,INDEX('5.Indic_LM'!$A$8:$AL$732,HHIdata_corr!$V219,MATCH(HHIdata_corr!AC$3,'5.Indic_LM'!$A$8:$AL$8,0))/100,"")</f>
        <v>8.559566495026015E-2</v>
      </c>
      <c r="AD219" s="30">
        <f>IF(COUNT(INDEX('5.Indic_LM'!$A$8:$AL$732,HHIdata_corr!$V219,MATCH(HHIdata_corr!AD$3,'5.Indic_LM'!$A$8:$AL$8,0)))=1,INDEX('5.Indic_LM'!$A$8:$AL$732,HHIdata_corr!$V219,MATCH(HHIdata_corr!AD$3,'5.Indic_LM'!$A$8:$AL$8,0))/100,"")</f>
        <v>0.49433404255319147</v>
      </c>
      <c r="AE219" s="2">
        <f t="shared" si="18"/>
        <v>1</v>
      </c>
      <c r="AF219" s="2">
        <f t="shared" si="19"/>
        <v>1</v>
      </c>
    </row>
    <row r="220" spans="1:32" x14ac:dyDescent="0.2">
      <c r="A220" s="25" t="s">
        <v>645</v>
      </c>
      <c r="B220" s="26" t="s">
        <v>646</v>
      </c>
      <c r="C220" s="26" t="s">
        <v>511</v>
      </c>
      <c r="D220" s="26">
        <v>264823</v>
      </c>
      <c r="E220" s="26" t="s">
        <v>647</v>
      </c>
      <c r="F220" s="26">
        <v>133900</v>
      </c>
      <c r="G220" s="27">
        <f>INDEX('0_Pivot &amp; Table 1 &amp; Table 2'!$A$70:$AM$765,MATCH($A220,'0_Pivot &amp; Table 1 &amp; Table 2'!$B$70:$B$765,0),MATCH(HHIdata_corr!G$1,'0_Pivot &amp; Table 1 &amp; Table 2'!$A$66:$AM$66,0))</f>
        <v>5106</v>
      </c>
      <c r="H220" s="27">
        <f>INDEX('0_Pivot &amp; Table 1 &amp; Table 2'!$A$70:$AM$765,MATCH($A220,'0_Pivot &amp; Table 1 &amp; Table 2'!$B$70:$B$765,0),MATCH(HHIdata_corr!H$1,'0_Pivot &amp; Table 1 &amp; Table 2'!$A$66:$AM$66,0))</f>
        <v>4905</v>
      </c>
      <c r="I220" s="27">
        <f>INDEX('0_Pivot &amp; Table 1 &amp; Table 2'!$A$70:$AM$765,MATCH($A220,'0_Pivot &amp; Table 1 &amp; Table 2'!$B$70:$B$765,0),MATCH(HHIdata_corr!I$1,'0_Pivot &amp; Table 1 &amp; Table 2'!$A$66:$AM$66,0))</f>
        <v>4423</v>
      </c>
      <c r="J220" s="27">
        <f>INDEX('0_Pivot &amp; Table 1 &amp; Table 2'!$A$70:$AM$765,MATCH($A220,'0_Pivot &amp; Table 1 &amp; Table 2'!$B$70:$B$765,0),MATCH(HHIdata_corr!J$1,'0_Pivot &amp; Table 1 &amp; Table 2'!$A$66:$AM$66,0))</f>
        <v>4960</v>
      </c>
      <c r="K220" s="27">
        <f>INDEX('0_Pivot &amp; Table 1 &amp; Table 2'!$A$70:$AM$765,MATCH($A220,'0_Pivot &amp; Table 1 &amp; Table 2'!$B$70:$B$765,0),MATCH(HHIdata_corr!K$1,'0_Pivot &amp; Table 1 &amp; Table 2'!$A$66:$AM$66,0))</f>
        <v>5335</v>
      </c>
      <c r="L220" s="27">
        <f>INDEX('0_Pivot &amp; Table 1 &amp; Table 2'!$A$70:$AM$765,MATCH($A220,'0_Pivot &amp; Table 1 &amp; Table 2'!$B$70:$B$765,0),MATCH(HHIdata_corr!L$1,'0_Pivot &amp; Table 1 &amp; Table 2'!$A$66:$AM$66,0))</f>
        <v>5310</v>
      </c>
      <c r="M220" s="27">
        <f>INDEX('0_Pivot &amp; Table 1 &amp; Table 2'!$A$70:$AM$765,MATCH($A220,'0_Pivot &amp; Table 1 &amp; Table 2'!$B$70:$B$765,0),MATCH(HHIdata_corr!M$1,'0_Pivot &amp; Table 1 &amp; Table 2'!$A$66:$AM$66,0))</f>
        <v>5052</v>
      </c>
      <c r="N220" s="27">
        <f>INDEX('0_Pivot &amp; Table 1 &amp; Table 2'!$A$70:$AM$765,MATCH($A220,'0_Pivot &amp; Table 1 &amp; Table 2'!$B$70:$B$765,0),MATCH(HHIdata_corr!N$1,'0_Pivot &amp; Table 1 &amp; Table 2'!$A$66:$AM$66,0))</f>
        <v>4959</v>
      </c>
      <c r="O220" s="28">
        <v>4945.3999999999996</v>
      </c>
      <c r="P220" s="29" t="s">
        <v>645</v>
      </c>
      <c r="Q220" s="29" t="s">
        <v>646</v>
      </c>
      <c r="R220" s="2">
        <f t="shared" si="15"/>
        <v>4848.5</v>
      </c>
      <c r="S220" s="2">
        <f t="shared" si="16"/>
        <v>4905.75</v>
      </c>
      <c r="T220" s="2" t="str">
        <f t="shared" si="17"/>
        <v/>
      </c>
      <c r="U220" s="2" t="e">
        <f>MATCH($Q220,'6.Indic_Percep'!$B$10:$B$141,0)</f>
        <v>#N/A</v>
      </c>
      <c r="V220" s="2">
        <f>MATCH($P220,'5.Indic_LM'!$A$10:$A$732,0)</f>
        <v>212</v>
      </c>
      <c r="W220" s="2" t="str">
        <f>IF(COUNT(INDEX('6.Indic_Percep'!$A$10:$AE$141,HHIdata_corr!$U220,MATCH(HHIdata_corr!W$3,'6.Indic_Percep'!$A$10:$AE$10,0)))=1,INDEX('6.Indic_Percep'!$A$10:$AE$141,HHIdata_corr!$U220,MATCH(HHIdata_corr!W$3,'6.Indic_Percep'!$A$10:$AE$10,0)),"")</f>
        <v/>
      </c>
      <c r="X220" s="2" t="str">
        <f>IF(COUNT(INDEX('6.Indic_Percep'!$A$10:$AE$141,HHIdata_corr!$U220,MATCH(HHIdata_corr!X$3,'6.Indic_Percep'!$A$10:$AE$10,0)))=1,INDEX('6.Indic_Percep'!$A$10:$AE$141,HHIdata_corr!$U220,MATCH(HHIdata_corr!X$3,'6.Indic_Percep'!$A$10:$AE$10,0)),"")</f>
        <v/>
      </c>
      <c r="Y220" s="2" t="str">
        <f>IF(COUNT(INDEX('6.Indic_Percep'!$A$10:$AE$141,HHIdata_corr!$U220,MATCH(HHIdata_corr!Y$3,'6.Indic_Percep'!$A$10:$AE$10,0)))=1,INDEX('6.Indic_Percep'!$A$10:$AE$141,HHIdata_corr!$U220,MATCH(HHIdata_corr!Y$3,'6.Indic_Percep'!$A$10:$AE$10,0)),"")</f>
        <v/>
      </c>
      <c r="Z220" s="2" t="str">
        <f>IF(COUNT(INDEX('6.Indic_Percep'!$A$10:$AH$141,HHIdata_corr!$U220,MATCH(HHIdata_corr!Z$3,'6.Indic_Percep'!$A$10:$AH$10,0)))=1,INDEX('6.Indic_Percep'!$A$10:$AH$141,HHIdata_corr!$U220,MATCH(HHIdata_corr!Z$3,'6.Indic_Percep'!$A$10:$AH$10,0)),"")</f>
        <v/>
      </c>
      <c r="AA220" s="2" t="str">
        <f>IF(COUNT(INDEX('6.Indic_Percep'!$A$10:$AH$141,HHIdata_corr!$U220,MATCH(HHIdata_corr!AA$3,'6.Indic_Percep'!$A$10:$AH$10,0)))=1,INDEX('6.Indic_Percep'!$A$10:$AH$141,HHIdata_corr!$U220,MATCH(HHIdata_corr!AA$3,'6.Indic_Percep'!$A$10:$AH$10,0)),"")</f>
        <v/>
      </c>
      <c r="AC220" s="30">
        <f>IF(COUNT(INDEX('5.Indic_LM'!$A$8:$AL$732,HHIdata_corr!$V220,MATCH(HHIdata_corr!AC$3,'5.Indic_LM'!$A$8:$AL$8,0)))=1,INDEX('5.Indic_LM'!$A$8:$AL$732,HHIdata_corr!$V220,MATCH(HHIdata_corr!AC$3,'5.Indic_LM'!$A$8:$AL$8,0))/100,"")</f>
        <v>0.17160175352525045</v>
      </c>
      <c r="AD220" s="30">
        <f>IF(COUNT(INDEX('5.Indic_LM'!$A$8:$AL$732,HHIdata_corr!$V220,MATCH(HHIdata_corr!AD$3,'5.Indic_LM'!$A$8:$AL$8,0)))=1,INDEX('5.Indic_LM'!$A$8:$AL$732,HHIdata_corr!$V220,MATCH(HHIdata_corr!AD$3,'5.Indic_LM'!$A$8:$AL$8,0))/100,"")</f>
        <v>0.52737438930736424</v>
      </c>
      <c r="AE220" s="2">
        <f t="shared" si="18"/>
        <v>1</v>
      </c>
      <c r="AF220" s="2">
        <f t="shared" si="19"/>
        <v>1</v>
      </c>
    </row>
    <row r="221" spans="1:32" x14ac:dyDescent="0.2">
      <c r="A221" s="25" t="s">
        <v>648</v>
      </c>
      <c r="B221" s="26" t="s">
        <v>649</v>
      </c>
      <c r="C221" s="26" t="s">
        <v>511</v>
      </c>
      <c r="D221" s="26">
        <v>235027</v>
      </c>
      <c r="E221" s="26" t="s">
        <v>650</v>
      </c>
      <c r="F221" s="26">
        <v>111487</v>
      </c>
      <c r="G221" s="27">
        <f>INDEX('0_Pivot &amp; Table 1 &amp; Table 2'!$A$70:$AM$765,MATCH($A221,'0_Pivot &amp; Table 1 &amp; Table 2'!$B$70:$B$765,0),MATCH(HHIdata_corr!G$1,'0_Pivot &amp; Table 1 &amp; Table 2'!$A$66:$AM$66,0))</f>
        <v>6410</v>
      </c>
      <c r="H221" s="27">
        <f>INDEX('0_Pivot &amp; Table 1 &amp; Table 2'!$A$70:$AM$765,MATCH($A221,'0_Pivot &amp; Table 1 &amp; Table 2'!$B$70:$B$765,0),MATCH(HHIdata_corr!H$1,'0_Pivot &amp; Table 1 &amp; Table 2'!$A$66:$AM$66,0))</f>
        <v>5869</v>
      </c>
      <c r="I221" s="27">
        <f>INDEX('0_Pivot &amp; Table 1 &amp; Table 2'!$A$70:$AM$765,MATCH($A221,'0_Pivot &amp; Table 1 &amp; Table 2'!$B$70:$B$765,0),MATCH(HHIdata_corr!I$1,'0_Pivot &amp; Table 1 &amp; Table 2'!$A$66:$AM$66,0))</f>
        <v>5845</v>
      </c>
      <c r="J221" s="27">
        <f>INDEX('0_Pivot &amp; Table 1 &amp; Table 2'!$A$70:$AM$765,MATCH($A221,'0_Pivot &amp; Table 1 &amp; Table 2'!$B$70:$B$765,0),MATCH(HHIdata_corr!J$1,'0_Pivot &amp; Table 1 &amp; Table 2'!$A$66:$AM$66,0))</f>
        <v>6050</v>
      </c>
      <c r="K221" s="27">
        <f>INDEX('0_Pivot &amp; Table 1 &amp; Table 2'!$A$70:$AM$765,MATCH($A221,'0_Pivot &amp; Table 1 &amp; Table 2'!$B$70:$B$765,0),MATCH(HHIdata_corr!K$1,'0_Pivot &amp; Table 1 &amp; Table 2'!$A$66:$AM$66,0))</f>
        <v>7245</v>
      </c>
      <c r="L221" s="27">
        <f>INDEX('0_Pivot &amp; Table 1 &amp; Table 2'!$A$70:$AM$765,MATCH($A221,'0_Pivot &amp; Table 1 &amp; Table 2'!$B$70:$B$765,0),MATCH(HHIdata_corr!L$1,'0_Pivot &amp; Table 1 &amp; Table 2'!$A$66:$AM$66,0))</f>
        <v>7121</v>
      </c>
      <c r="M221" s="27">
        <f>INDEX('0_Pivot &amp; Table 1 &amp; Table 2'!$A$70:$AM$765,MATCH($A221,'0_Pivot &amp; Table 1 &amp; Table 2'!$B$70:$B$765,0),MATCH(HHIdata_corr!M$1,'0_Pivot &amp; Table 1 &amp; Table 2'!$A$66:$AM$66,0))</f>
        <v>6749</v>
      </c>
      <c r="N221" s="27">
        <f>INDEX('0_Pivot &amp; Table 1 &amp; Table 2'!$A$70:$AM$765,MATCH($A221,'0_Pivot &amp; Table 1 &amp; Table 2'!$B$70:$B$765,0),MATCH(HHIdata_corr!N$1,'0_Pivot &amp; Table 1 &amp; Table 2'!$A$66:$AM$66,0))</f>
        <v>7091</v>
      </c>
      <c r="O221" s="28">
        <v>6515.8</v>
      </c>
      <c r="P221" s="29" t="s">
        <v>648</v>
      </c>
      <c r="Q221" s="29" t="s">
        <v>649</v>
      </c>
      <c r="R221" s="2">
        <f t="shared" si="15"/>
        <v>6043.5</v>
      </c>
      <c r="S221" s="2">
        <f t="shared" si="16"/>
        <v>6252.25</v>
      </c>
      <c r="T221" s="2" t="str">
        <f t="shared" si="17"/>
        <v/>
      </c>
      <c r="U221" s="2" t="e">
        <f>MATCH($Q221,'6.Indic_Percep'!$B$10:$B$141,0)</f>
        <v>#N/A</v>
      </c>
      <c r="V221" s="2">
        <f>MATCH($P221,'5.Indic_LM'!$A$10:$A$732,0)</f>
        <v>213</v>
      </c>
      <c r="W221" s="2" t="str">
        <f>IF(COUNT(INDEX('6.Indic_Percep'!$A$10:$AE$141,HHIdata_corr!$U221,MATCH(HHIdata_corr!W$3,'6.Indic_Percep'!$A$10:$AE$10,0)))=1,INDEX('6.Indic_Percep'!$A$10:$AE$141,HHIdata_corr!$U221,MATCH(HHIdata_corr!W$3,'6.Indic_Percep'!$A$10:$AE$10,0)),"")</f>
        <v/>
      </c>
      <c r="X221" s="2" t="str">
        <f>IF(COUNT(INDEX('6.Indic_Percep'!$A$10:$AE$141,HHIdata_corr!$U221,MATCH(HHIdata_corr!X$3,'6.Indic_Percep'!$A$10:$AE$10,0)))=1,INDEX('6.Indic_Percep'!$A$10:$AE$141,HHIdata_corr!$U221,MATCH(HHIdata_corr!X$3,'6.Indic_Percep'!$A$10:$AE$10,0)),"")</f>
        <v/>
      </c>
      <c r="Y221" s="2" t="str">
        <f>IF(COUNT(INDEX('6.Indic_Percep'!$A$10:$AE$141,HHIdata_corr!$U221,MATCH(HHIdata_corr!Y$3,'6.Indic_Percep'!$A$10:$AE$10,0)))=1,INDEX('6.Indic_Percep'!$A$10:$AE$141,HHIdata_corr!$U221,MATCH(HHIdata_corr!Y$3,'6.Indic_Percep'!$A$10:$AE$10,0)),"")</f>
        <v/>
      </c>
      <c r="Z221" s="2" t="str">
        <f>IF(COUNT(INDEX('6.Indic_Percep'!$A$10:$AH$141,HHIdata_corr!$U221,MATCH(HHIdata_corr!Z$3,'6.Indic_Percep'!$A$10:$AH$10,0)))=1,INDEX('6.Indic_Percep'!$A$10:$AH$141,HHIdata_corr!$U221,MATCH(HHIdata_corr!Z$3,'6.Indic_Percep'!$A$10:$AH$10,0)),"")</f>
        <v/>
      </c>
      <c r="AA221" s="2" t="str">
        <f>IF(COUNT(INDEX('6.Indic_Percep'!$A$10:$AH$141,HHIdata_corr!$U221,MATCH(HHIdata_corr!AA$3,'6.Indic_Percep'!$A$10:$AH$10,0)))=1,INDEX('6.Indic_Percep'!$A$10:$AH$141,HHIdata_corr!$U221,MATCH(HHIdata_corr!AA$3,'6.Indic_Percep'!$A$10:$AH$10,0)),"")</f>
        <v/>
      </c>
      <c r="AC221" s="30">
        <f>IF(COUNT(INDEX('5.Indic_LM'!$A$8:$AL$732,HHIdata_corr!$V221,MATCH(HHIdata_corr!AC$3,'5.Indic_LM'!$A$8:$AL$8,0)))=1,INDEX('5.Indic_LM'!$A$8:$AL$732,HHIdata_corr!$V221,MATCH(HHIdata_corr!AC$3,'5.Indic_LM'!$A$8:$AL$8,0))/100,"")</f>
        <v>0.23655165812569948</v>
      </c>
      <c r="AD221" s="30">
        <f>IF(COUNT(INDEX('5.Indic_LM'!$A$8:$AL$732,HHIdata_corr!$V221,MATCH(HHIdata_corr!AD$3,'5.Indic_LM'!$A$8:$AL$8,0)))=1,INDEX('5.Indic_LM'!$A$8:$AL$732,HHIdata_corr!$V221,MATCH(HHIdata_corr!AD$3,'5.Indic_LM'!$A$8:$AL$8,0))/100,"")</f>
        <v>0.42167931737323117</v>
      </c>
      <c r="AE221" s="2">
        <f t="shared" si="18"/>
        <v>1</v>
      </c>
      <c r="AF221" s="2">
        <f t="shared" si="19"/>
        <v>1</v>
      </c>
    </row>
    <row r="222" spans="1:32" x14ac:dyDescent="0.2">
      <c r="A222" s="25" t="s">
        <v>651</v>
      </c>
      <c r="B222" s="26" t="s">
        <v>652</v>
      </c>
      <c r="C222" s="26" t="s">
        <v>511</v>
      </c>
      <c r="D222" s="26">
        <v>219777</v>
      </c>
      <c r="E222" s="26" t="s">
        <v>653</v>
      </c>
      <c r="F222" s="26">
        <v>102020</v>
      </c>
      <c r="G222" s="27">
        <f>INDEX('0_Pivot &amp; Table 1 &amp; Table 2'!$A$70:$AM$765,MATCH($A222,'0_Pivot &amp; Table 1 &amp; Table 2'!$B$70:$B$765,0),MATCH(HHIdata_corr!G$1,'0_Pivot &amp; Table 1 &amp; Table 2'!$A$66:$AM$66,0))</f>
        <v>9000</v>
      </c>
      <c r="H222" s="27">
        <f>INDEX('0_Pivot &amp; Table 1 &amp; Table 2'!$A$70:$AM$765,MATCH($A222,'0_Pivot &amp; Table 1 &amp; Table 2'!$B$70:$B$765,0),MATCH(HHIdata_corr!H$1,'0_Pivot &amp; Table 1 &amp; Table 2'!$A$66:$AM$66,0))</f>
        <v>0</v>
      </c>
      <c r="I222" s="27">
        <f>INDEX('0_Pivot &amp; Table 1 &amp; Table 2'!$A$70:$AM$765,MATCH($A222,'0_Pivot &amp; Table 1 &amp; Table 2'!$B$70:$B$765,0),MATCH(HHIdata_corr!I$1,'0_Pivot &amp; Table 1 &amp; Table 2'!$A$66:$AM$66,0))</f>
        <v>8750</v>
      </c>
      <c r="J222" s="27">
        <f>INDEX('0_Pivot &amp; Table 1 &amp; Table 2'!$A$70:$AM$765,MATCH($A222,'0_Pivot &amp; Table 1 &amp; Table 2'!$B$70:$B$765,0),MATCH(HHIdata_corr!J$1,'0_Pivot &amp; Table 1 &amp; Table 2'!$A$66:$AM$66,0))</f>
        <v>9167</v>
      </c>
      <c r="K222" s="27">
        <f>INDEX('0_Pivot &amp; Table 1 &amp; Table 2'!$A$70:$AM$765,MATCH($A222,'0_Pivot &amp; Table 1 &amp; Table 2'!$B$70:$B$765,0),MATCH(HHIdata_corr!K$1,'0_Pivot &amp; Table 1 &amp; Table 2'!$A$66:$AM$66,0))</f>
        <v>0</v>
      </c>
      <c r="L222" s="27">
        <f>INDEX('0_Pivot &amp; Table 1 &amp; Table 2'!$A$70:$AM$765,MATCH($A222,'0_Pivot &amp; Table 1 &amp; Table 2'!$B$70:$B$765,0),MATCH(HHIdata_corr!L$1,'0_Pivot &amp; Table 1 &amp; Table 2'!$A$66:$AM$66,0))</f>
        <v>8333</v>
      </c>
      <c r="M222" s="27">
        <f>INDEX('0_Pivot &amp; Table 1 &amp; Table 2'!$A$70:$AM$765,MATCH($A222,'0_Pivot &amp; Table 1 &amp; Table 2'!$B$70:$B$765,0),MATCH(HHIdata_corr!M$1,'0_Pivot &amp; Table 1 &amp; Table 2'!$A$66:$AM$66,0))</f>
        <v>9028</v>
      </c>
      <c r="N222" s="27">
        <f>INDEX('0_Pivot &amp; Table 1 &amp; Table 2'!$A$70:$AM$765,MATCH($A222,'0_Pivot &amp; Table 1 &amp; Table 2'!$B$70:$B$765,0),MATCH(HHIdata_corr!N$1,'0_Pivot &amp; Table 1 &amp; Table 2'!$A$66:$AM$66,0))</f>
        <v>10000</v>
      </c>
      <c r="O222" s="28">
        <v>9468.2999999999993</v>
      </c>
      <c r="P222" s="29" t="s">
        <v>651</v>
      </c>
      <c r="Q222" s="29" t="s">
        <v>652</v>
      </c>
      <c r="R222" s="2">
        <f t="shared" si="15"/>
        <v>6729.25</v>
      </c>
      <c r="S222" s="2">
        <f t="shared" si="16"/>
        <v>4479.25</v>
      </c>
      <c r="T222" s="2" t="str">
        <f t="shared" si="17"/>
        <v/>
      </c>
      <c r="U222" s="2" t="e">
        <f>MATCH($Q222,'6.Indic_Percep'!$B$10:$B$141,0)</f>
        <v>#N/A</v>
      </c>
      <c r="V222" s="2">
        <f>MATCH($P222,'5.Indic_LM'!$A$10:$A$732,0)</f>
        <v>214</v>
      </c>
      <c r="W222" s="2" t="str">
        <f>IF(COUNT(INDEX('6.Indic_Percep'!$A$10:$AE$141,HHIdata_corr!$U222,MATCH(HHIdata_corr!W$3,'6.Indic_Percep'!$A$10:$AE$10,0)))=1,INDEX('6.Indic_Percep'!$A$10:$AE$141,HHIdata_corr!$U222,MATCH(HHIdata_corr!W$3,'6.Indic_Percep'!$A$10:$AE$10,0)),"")</f>
        <v/>
      </c>
      <c r="X222" s="2" t="str">
        <f>IF(COUNT(INDEX('6.Indic_Percep'!$A$10:$AE$141,HHIdata_corr!$U222,MATCH(HHIdata_corr!X$3,'6.Indic_Percep'!$A$10:$AE$10,0)))=1,INDEX('6.Indic_Percep'!$A$10:$AE$141,HHIdata_corr!$U222,MATCH(HHIdata_corr!X$3,'6.Indic_Percep'!$A$10:$AE$10,0)),"")</f>
        <v/>
      </c>
      <c r="Y222" s="2" t="str">
        <f>IF(COUNT(INDEX('6.Indic_Percep'!$A$10:$AE$141,HHIdata_corr!$U222,MATCH(HHIdata_corr!Y$3,'6.Indic_Percep'!$A$10:$AE$10,0)))=1,INDEX('6.Indic_Percep'!$A$10:$AE$141,HHIdata_corr!$U222,MATCH(HHIdata_corr!Y$3,'6.Indic_Percep'!$A$10:$AE$10,0)),"")</f>
        <v/>
      </c>
      <c r="Z222" s="2" t="str">
        <f>IF(COUNT(INDEX('6.Indic_Percep'!$A$10:$AH$141,HHIdata_corr!$U222,MATCH(HHIdata_corr!Z$3,'6.Indic_Percep'!$A$10:$AH$10,0)))=1,INDEX('6.Indic_Percep'!$A$10:$AH$141,HHIdata_corr!$U222,MATCH(HHIdata_corr!Z$3,'6.Indic_Percep'!$A$10:$AH$10,0)),"")</f>
        <v/>
      </c>
      <c r="AA222" s="2" t="str">
        <f>IF(COUNT(INDEX('6.Indic_Percep'!$A$10:$AH$141,HHIdata_corr!$U222,MATCH(HHIdata_corr!AA$3,'6.Indic_Percep'!$A$10:$AH$10,0)))=1,INDEX('6.Indic_Percep'!$A$10:$AH$141,HHIdata_corr!$U222,MATCH(HHIdata_corr!AA$3,'6.Indic_Percep'!$A$10:$AH$10,0)),"")</f>
        <v/>
      </c>
      <c r="AC222" s="30">
        <f>IF(COUNT(INDEX('5.Indic_LM'!$A$8:$AL$732,HHIdata_corr!$V222,MATCH(HHIdata_corr!AC$3,'5.Indic_LM'!$A$8:$AL$8,0)))=1,INDEX('5.Indic_LM'!$A$8:$AL$732,HHIdata_corr!$V222,MATCH(HHIdata_corr!AC$3,'5.Indic_LM'!$A$8:$AL$8,0))/100,"")</f>
        <v>0.17515309932785661</v>
      </c>
      <c r="AD222" s="30">
        <f>IF(COUNT(INDEX('5.Indic_LM'!$A$8:$AL$732,HHIdata_corr!$V222,MATCH(HHIdata_corr!AD$3,'5.Indic_LM'!$A$8:$AL$8,0)))=1,INDEX('5.Indic_LM'!$A$8:$AL$732,HHIdata_corr!$V222,MATCH(HHIdata_corr!AD$3,'5.Indic_LM'!$A$8:$AL$8,0))/100,"")</f>
        <v>0.47487115933924767</v>
      </c>
      <c r="AE222" s="2">
        <f t="shared" si="18"/>
        <v>1</v>
      </c>
      <c r="AF222" s="2">
        <f t="shared" si="19"/>
        <v>1</v>
      </c>
    </row>
    <row r="223" spans="1:32" x14ac:dyDescent="0.2">
      <c r="A223" s="25" t="s">
        <v>654</v>
      </c>
      <c r="B223" s="26" t="s">
        <v>655</v>
      </c>
      <c r="C223" s="26" t="s">
        <v>511</v>
      </c>
      <c r="D223" s="26">
        <v>340726</v>
      </c>
      <c r="E223" s="26" t="s">
        <v>656</v>
      </c>
      <c r="F223" s="26">
        <v>158850</v>
      </c>
      <c r="G223" s="27">
        <f>INDEX('0_Pivot &amp; Table 1 &amp; Table 2'!$A$70:$AM$765,MATCH($A223,'0_Pivot &amp; Table 1 &amp; Table 2'!$B$70:$B$765,0),MATCH(HHIdata_corr!G$1,'0_Pivot &amp; Table 1 &amp; Table 2'!$A$66:$AM$66,0))</f>
        <v>3544</v>
      </c>
      <c r="H223" s="27">
        <f>INDEX('0_Pivot &amp; Table 1 &amp; Table 2'!$A$70:$AM$765,MATCH($A223,'0_Pivot &amp; Table 1 &amp; Table 2'!$B$70:$B$765,0),MATCH(HHIdata_corr!H$1,'0_Pivot &amp; Table 1 &amp; Table 2'!$A$66:$AM$66,0))</f>
        <v>3320</v>
      </c>
      <c r="I223" s="27">
        <f>INDEX('0_Pivot &amp; Table 1 &amp; Table 2'!$A$70:$AM$765,MATCH($A223,'0_Pivot &amp; Table 1 &amp; Table 2'!$B$70:$B$765,0),MATCH(HHIdata_corr!I$1,'0_Pivot &amp; Table 1 &amp; Table 2'!$A$66:$AM$66,0))</f>
        <v>3562</v>
      </c>
      <c r="J223" s="27">
        <f>INDEX('0_Pivot &amp; Table 1 &amp; Table 2'!$A$70:$AM$765,MATCH($A223,'0_Pivot &amp; Table 1 &amp; Table 2'!$B$70:$B$765,0),MATCH(HHIdata_corr!J$1,'0_Pivot &amp; Table 1 &amp; Table 2'!$A$66:$AM$66,0))</f>
        <v>3100</v>
      </c>
      <c r="K223" s="27">
        <f>INDEX('0_Pivot &amp; Table 1 &amp; Table 2'!$A$70:$AM$765,MATCH($A223,'0_Pivot &amp; Table 1 &amp; Table 2'!$B$70:$B$765,0),MATCH(HHIdata_corr!K$1,'0_Pivot &amp; Table 1 &amp; Table 2'!$A$66:$AM$66,0))</f>
        <v>3750</v>
      </c>
      <c r="L223" s="27">
        <f>INDEX('0_Pivot &amp; Table 1 &amp; Table 2'!$A$70:$AM$765,MATCH($A223,'0_Pivot &amp; Table 1 &amp; Table 2'!$B$70:$B$765,0),MATCH(HHIdata_corr!L$1,'0_Pivot &amp; Table 1 &amp; Table 2'!$A$66:$AM$66,0))</f>
        <v>4563</v>
      </c>
      <c r="M223" s="27">
        <f>INDEX('0_Pivot &amp; Table 1 &amp; Table 2'!$A$70:$AM$765,MATCH($A223,'0_Pivot &amp; Table 1 &amp; Table 2'!$B$70:$B$765,0),MATCH(HHIdata_corr!M$1,'0_Pivot &amp; Table 1 &amp; Table 2'!$A$66:$AM$66,0))</f>
        <v>4466</v>
      </c>
      <c r="N223" s="27">
        <f>INDEX('0_Pivot &amp; Table 1 &amp; Table 2'!$A$70:$AM$765,MATCH($A223,'0_Pivot &amp; Table 1 &amp; Table 2'!$B$70:$B$765,0),MATCH(HHIdata_corr!N$1,'0_Pivot &amp; Table 1 &amp; Table 2'!$A$66:$AM$66,0))</f>
        <v>4678</v>
      </c>
      <c r="O223" s="28">
        <v>3950.3</v>
      </c>
      <c r="P223" s="29" t="s">
        <v>654</v>
      </c>
      <c r="Q223" s="29" t="s">
        <v>655</v>
      </c>
      <c r="R223" s="2">
        <f t="shared" si="15"/>
        <v>3381.5</v>
      </c>
      <c r="S223" s="2">
        <f t="shared" si="16"/>
        <v>3433</v>
      </c>
      <c r="T223" s="2" t="str">
        <f t="shared" si="17"/>
        <v/>
      </c>
      <c r="U223" s="2" t="e">
        <f>MATCH($Q223,'6.Indic_Percep'!$B$10:$B$141,0)</f>
        <v>#N/A</v>
      </c>
      <c r="V223" s="2">
        <f>MATCH($P223,'5.Indic_LM'!$A$10:$A$732,0)</f>
        <v>215</v>
      </c>
      <c r="W223" s="2" t="str">
        <f>IF(COUNT(INDEX('6.Indic_Percep'!$A$10:$AE$141,HHIdata_corr!$U223,MATCH(HHIdata_corr!W$3,'6.Indic_Percep'!$A$10:$AE$10,0)))=1,INDEX('6.Indic_Percep'!$A$10:$AE$141,HHIdata_corr!$U223,MATCH(HHIdata_corr!W$3,'6.Indic_Percep'!$A$10:$AE$10,0)),"")</f>
        <v/>
      </c>
      <c r="X223" s="2" t="str">
        <f>IF(COUNT(INDEX('6.Indic_Percep'!$A$10:$AE$141,HHIdata_corr!$U223,MATCH(HHIdata_corr!X$3,'6.Indic_Percep'!$A$10:$AE$10,0)))=1,INDEX('6.Indic_Percep'!$A$10:$AE$141,HHIdata_corr!$U223,MATCH(HHIdata_corr!X$3,'6.Indic_Percep'!$A$10:$AE$10,0)),"")</f>
        <v/>
      </c>
      <c r="Y223" s="2" t="str">
        <f>IF(COUNT(INDEX('6.Indic_Percep'!$A$10:$AE$141,HHIdata_corr!$U223,MATCH(HHIdata_corr!Y$3,'6.Indic_Percep'!$A$10:$AE$10,0)))=1,INDEX('6.Indic_Percep'!$A$10:$AE$141,HHIdata_corr!$U223,MATCH(HHIdata_corr!Y$3,'6.Indic_Percep'!$A$10:$AE$10,0)),"")</f>
        <v/>
      </c>
      <c r="Z223" s="2" t="str">
        <f>IF(COUNT(INDEX('6.Indic_Percep'!$A$10:$AH$141,HHIdata_corr!$U223,MATCH(HHIdata_corr!Z$3,'6.Indic_Percep'!$A$10:$AH$10,0)))=1,INDEX('6.Indic_Percep'!$A$10:$AH$141,HHIdata_corr!$U223,MATCH(HHIdata_corr!Z$3,'6.Indic_Percep'!$A$10:$AH$10,0)),"")</f>
        <v/>
      </c>
      <c r="AA223" s="2" t="str">
        <f>IF(COUNT(INDEX('6.Indic_Percep'!$A$10:$AH$141,HHIdata_corr!$U223,MATCH(HHIdata_corr!AA$3,'6.Indic_Percep'!$A$10:$AH$10,0)))=1,INDEX('6.Indic_Percep'!$A$10:$AH$141,HHIdata_corr!$U223,MATCH(HHIdata_corr!AA$3,'6.Indic_Percep'!$A$10:$AH$10,0)),"")</f>
        <v/>
      </c>
      <c r="AC223" s="30">
        <f>IF(COUNT(INDEX('5.Indic_LM'!$A$8:$AL$732,HHIdata_corr!$V223,MATCH(HHIdata_corr!AC$3,'5.Indic_LM'!$A$8:$AL$8,0)))=1,INDEX('5.Indic_LM'!$A$8:$AL$732,HHIdata_corr!$V223,MATCH(HHIdata_corr!AC$3,'5.Indic_LM'!$A$8:$AL$8,0))/100,"")</f>
        <v>0.17208284373962882</v>
      </c>
      <c r="AD223" s="30">
        <f>IF(COUNT(INDEX('5.Indic_LM'!$A$8:$AL$732,HHIdata_corr!$V223,MATCH(HHIdata_corr!AD$3,'5.Indic_LM'!$A$8:$AL$8,0)))=1,INDEX('5.Indic_LM'!$A$8:$AL$732,HHIdata_corr!$V223,MATCH(HHIdata_corr!AD$3,'5.Indic_LM'!$A$8:$AL$8,0))/100,"")</f>
        <v>0.45743262436849391</v>
      </c>
      <c r="AE223" s="2">
        <f t="shared" si="18"/>
        <v>1</v>
      </c>
      <c r="AF223" s="2">
        <f t="shared" si="19"/>
        <v>1</v>
      </c>
    </row>
    <row r="224" spans="1:32" x14ac:dyDescent="0.2">
      <c r="A224" s="25" t="s">
        <v>657</v>
      </c>
      <c r="B224" s="26" t="s">
        <v>658</v>
      </c>
      <c r="C224" s="26" t="s">
        <v>511</v>
      </c>
      <c r="D224" s="26">
        <v>230488</v>
      </c>
      <c r="E224" s="26" t="s">
        <v>659</v>
      </c>
      <c r="F224" s="26">
        <v>109858</v>
      </c>
      <c r="G224" s="27">
        <f>INDEX('0_Pivot &amp; Table 1 &amp; Table 2'!$A$70:$AM$765,MATCH($A224,'0_Pivot &amp; Table 1 &amp; Table 2'!$B$70:$B$765,0),MATCH(HHIdata_corr!G$1,'0_Pivot &amp; Table 1 &amp; Table 2'!$A$66:$AM$66,0))</f>
        <v>4395</v>
      </c>
      <c r="H224" s="27">
        <f>INDEX('0_Pivot &amp; Table 1 &amp; Table 2'!$A$70:$AM$765,MATCH($A224,'0_Pivot &amp; Table 1 &amp; Table 2'!$B$70:$B$765,0),MATCH(HHIdata_corr!H$1,'0_Pivot &amp; Table 1 &amp; Table 2'!$A$66:$AM$66,0))</f>
        <v>4349</v>
      </c>
      <c r="I224" s="27">
        <f>INDEX('0_Pivot &amp; Table 1 &amp; Table 2'!$A$70:$AM$765,MATCH($A224,'0_Pivot &amp; Table 1 &amp; Table 2'!$B$70:$B$765,0),MATCH(HHIdata_corr!I$1,'0_Pivot &amp; Table 1 &amp; Table 2'!$A$66:$AM$66,0))</f>
        <v>3986</v>
      </c>
      <c r="J224" s="27">
        <f>INDEX('0_Pivot &amp; Table 1 &amp; Table 2'!$A$70:$AM$765,MATCH($A224,'0_Pivot &amp; Table 1 &amp; Table 2'!$B$70:$B$765,0),MATCH(HHIdata_corr!J$1,'0_Pivot &amp; Table 1 &amp; Table 2'!$A$66:$AM$66,0))</f>
        <v>4280</v>
      </c>
      <c r="K224" s="27">
        <f>INDEX('0_Pivot &amp; Table 1 &amp; Table 2'!$A$70:$AM$765,MATCH($A224,'0_Pivot &amp; Table 1 &amp; Table 2'!$B$70:$B$765,0),MATCH(HHIdata_corr!K$1,'0_Pivot &amp; Table 1 &amp; Table 2'!$A$66:$AM$66,0))</f>
        <v>4442</v>
      </c>
      <c r="L224" s="27">
        <f>INDEX('0_Pivot &amp; Table 1 &amp; Table 2'!$A$70:$AM$765,MATCH($A224,'0_Pivot &amp; Table 1 &amp; Table 2'!$B$70:$B$765,0),MATCH(HHIdata_corr!L$1,'0_Pivot &amp; Table 1 &amp; Table 2'!$A$66:$AM$66,0))</f>
        <v>4287</v>
      </c>
      <c r="M224" s="27">
        <f>INDEX('0_Pivot &amp; Table 1 &amp; Table 2'!$A$70:$AM$765,MATCH($A224,'0_Pivot &amp; Table 1 &amp; Table 2'!$B$70:$B$765,0),MATCH(HHIdata_corr!M$1,'0_Pivot &amp; Table 1 &amp; Table 2'!$A$66:$AM$66,0))</f>
        <v>3971</v>
      </c>
      <c r="N224" s="27">
        <f>INDEX('0_Pivot &amp; Table 1 &amp; Table 2'!$A$70:$AM$765,MATCH($A224,'0_Pivot &amp; Table 1 &amp; Table 2'!$B$70:$B$765,0),MATCH(HHIdata_corr!N$1,'0_Pivot &amp; Table 1 &amp; Table 2'!$A$66:$AM$66,0))</f>
        <v>4703</v>
      </c>
      <c r="O224" s="28">
        <v>4226.3999999999996</v>
      </c>
      <c r="P224" s="29" t="s">
        <v>657</v>
      </c>
      <c r="Q224" s="29" t="s">
        <v>658</v>
      </c>
      <c r="R224" s="2">
        <f t="shared" si="15"/>
        <v>4252.5</v>
      </c>
      <c r="S224" s="2">
        <f t="shared" si="16"/>
        <v>4264.25</v>
      </c>
      <c r="T224" s="2" t="str">
        <f t="shared" si="17"/>
        <v/>
      </c>
      <c r="U224" s="2" t="e">
        <f>MATCH($Q224,'6.Indic_Percep'!$B$10:$B$141,0)</f>
        <v>#N/A</v>
      </c>
      <c r="V224" s="2">
        <f>MATCH($P224,'5.Indic_LM'!$A$10:$A$732,0)</f>
        <v>216</v>
      </c>
      <c r="W224" s="2" t="str">
        <f>IF(COUNT(INDEX('6.Indic_Percep'!$A$10:$AE$141,HHIdata_corr!$U224,MATCH(HHIdata_corr!W$3,'6.Indic_Percep'!$A$10:$AE$10,0)))=1,INDEX('6.Indic_Percep'!$A$10:$AE$141,HHIdata_corr!$U224,MATCH(HHIdata_corr!W$3,'6.Indic_Percep'!$A$10:$AE$10,0)),"")</f>
        <v/>
      </c>
      <c r="X224" s="2" t="str">
        <f>IF(COUNT(INDEX('6.Indic_Percep'!$A$10:$AE$141,HHIdata_corr!$U224,MATCH(HHIdata_corr!X$3,'6.Indic_Percep'!$A$10:$AE$10,0)))=1,INDEX('6.Indic_Percep'!$A$10:$AE$141,HHIdata_corr!$U224,MATCH(HHIdata_corr!X$3,'6.Indic_Percep'!$A$10:$AE$10,0)),"")</f>
        <v/>
      </c>
      <c r="Y224" s="2" t="str">
        <f>IF(COUNT(INDEX('6.Indic_Percep'!$A$10:$AE$141,HHIdata_corr!$U224,MATCH(HHIdata_corr!Y$3,'6.Indic_Percep'!$A$10:$AE$10,0)))=1,INDEX('6.Indic_Percep'!$A$10:$AE$141,HHIdata_corr!$U224,MATCH(HHIdata_corr!Y$3,'6.Indic_Percep'!$A$10:$AE$10,0)),"")</f>
        <v/>
      </c>
      <c r="Z224" s="2" t="str">
        <f>IF(COUNT(INDEX('6.Indic_Percep'!$A$10:$AH$141,HHIdata_corr!$U224,MATCH(HHIdata_corr!Z$3,'6.Indic_Percep'!$A$10:$AH$10,0)))=1,INDEX('6.Indic_Percep'!$A$10:$AH$141,HHIdata_corr!$U224,MATCH(HHIdata_corr!Z$3,'6.Indic_Percep'!$A$10:$AH$10,0)),"")</f>
        <v/>
      </c>
      <c r="AA224" s="2" t="str">
        <f>IF(COUNT(INDEX('6.Indic_Percep'!$A$10:$AH$141,HHIdata_corr!$U224,MATCH(HHIdata_corr!AA$3,'6.Indic_Percep'!$A$10:$AH$10,0)))=1,INDEX('6.Indic_Percep'!$A$10:$AH$141,HHIdata_corr!$U224,MATCH(HHIdata_corr!AA$3,'6.Indic_Percep'!$A$10:$AH$10,0)),"")</f>
        <v/>
      </c>
      <c r="AC224" s="30">
        <f>IF(COUNT(INDEX('5.Indic_LM'!$A$8:$AL$732,HHIdata_corr!$V224,MATCH(HHIdata_corr!AC$3,'5.Indic_LM'!$A$8:$AL$8,0)))=1,INDEX('5.Indic_LM'!$A$8:$AL$732,HHIdata_corr!$V224,MATCH(HHIdata_corr!AC$3,'5.Indic_LM'!$A$8:$AL$8,0))/100,"")</f>
        <v>0.25947853362085865</v>
      </c>
      <c r="AD224" s="30">
        <f>IF(COUNT(INDEX('5.Indic_LM'!$A$8:$AL$732,HHIdata_corr!$V224,MATCH(HHIdata_corr!AD$3,'5.Indic_LM'!$A$8:$AL$8,0)))=1,INDEX('5.Indic_LM'!$A$8:$AL$732,HHIdata_corr!$V224,MATCH(HHIdata_corr!AD$3,'5.Indic_LM'!$A$8:$AL$8,0))/100,"")</f>
        <v>0.39308850561226483</v>
      </c>
      <c r="AE224" s="2">
        <f t="shared" si="18"/>
        <v>1</v>
      </c>
      <c r="AF224" s="2">
        <f t="shared" si="19"/>
        <v>1</v>
      </c>
    </row>
    <row r="225" spans="1:32" x14ac:dyDescent="0.2">
      <c r="A225" s="25" t="s">
        <v>660</v>
      </c>
      <c r="B225" s="26" t="s">
        <v>661</v>
      </c>
      <c r="C225" s="26" t="s">
        <v>511</v>
      </c>
      <c r="D225" s="26">
        <v>200129</v>
      </c>
      <c r="E225" s="26" t="s">
        <v>662</v>
      </c>
      <c r="F225" s="26">
        <v>95713</v>
      </c>
      <c r="G225" s="27">
        <f>INDEX('0_Pivot &amp; Table 1 &amp; Table 2'!$A$70:$AM$765,MATCH($A225,'0_Pivot &amp; Table 1 &amp; Table 2'!$B$70:$B$765,0),MATCH(HHIdata_corr!G$1,'0_Pivot &amp; Table 1 &amp; Table 2'!$A$66:$AM$66,0))</f>
        <v>4432</v>
      </c>
      <c r="H225" s="27">
        <f>INDEX('0_Pivot &amp; Table 1 &amp; Table 2'!$A$70:$AM$765,MATCH($A225,'0_Pivot &amp; Table 1 &amp; Table 2'!$B$70:$B$765,0),MATCH(HHIdata_corr!H$1,'0_Pivot &amp; Table 1 &amp; Table 2'!$A$66:$AM$66,0))</f>
        <v>4081</v>
      </c>
      <c r="I225" s="27">
        <f>INDEX('0_Pivot &amp; Table 1 &amp; Table 2'!$A$70:$AM$765,MATCH($A225,'0_Pivot &amp; Table 1 &amp; Table 2'!$B$70:$B$765,0),MATCH(HHIdata_corr!I$1,'0_Pivot &amp; Table 1 &amp; Table 2'!$A$66:$AM$66,0))</f>
        <v>4041</v>
      </c>
      <c r="J225" s="27">
        <f>INDEX('0_Pivot &amp; Table 1 &amp; Table 2'!$A$70:$AM$765,MATCH($A225,'0_Pivot &amp; Table 1 &amp; Table 2'!$B$70:$B$765,0),MATCH(HHIdata_corr!J$1,'0_Pivot &amp; Table 1 &amp; Table 2'!$A$66:$AM$66,0))</f>
        <v>4599</v>
      </c>
      <c r="K225" s="27">
        <f>INDEX('0_Pivot &amp; Table 1 &amp; Table 2'!$A$70:$AM$765,MATCH($A225,'0_Pivot &amp; Table 1 &amp; Table 2'!$B$70:$B$765,0),MATCH(HHIdata_corr!K$1,'0_Pivot &amp; Table 1 &amp; Table 2'!$A$66:$AM$66,0))</f>
        <v>4598</v>
      </c>
      <c r="L225" s="27">
        <f>INDEX('0_Pivot &amp; Table 1 &amp; Table 2'!$A$70:$AM$765,MATCH($A225,'0_Pivot &amp; Table 1 &amp; Table 2'!$B$70:$B$765,0),MATCH(HHIdata_corr!L$1,'0_Pivot &amp; Table 1 &amp; Table 2'!$A$66:$AM$66,0))</f>
        <v>4550</v>
      </c>
      <c r="M225" s="27">
        <f>INDEX('0_Pivot &amp; Table 1 &amp; Table 2'!$A$70:$AM$765,MATCH($A225,'0_Pivot &amp; Table 1 &amp; Table 2'!$B$70:$B$765,0),MATCH(HHIdata_corr!M$1,'0_Pivot &amp; Table 1 &amp; Table 2'!$A$66:$AM$66,0))</f>
        <v>4624</v>
      </c>
      <c r="N225" s="27">
        <f>INDEX('0_Pivot &amp; Table 1 &amp; Table 2'!$A$70:$AM$765,MATCH($A225,'0_Pivot &amp; Table 1 &amp; Table 2'!$B$70:$B$765,0),MATCH(HHIdata_corr!N$1,'0_Pivot &amp; Table 1 &amp; Table 2'!$A$66:$AM$66,0))</f>
        <v>4686</v>
      </c>
      <c r="O225" s="28">
        <v>4407.1000000000004</v>
      </c>
      <c r="P225" s="29" t="s">
        <v>660</v>
      </c>
      <c r="Q225" s="29" t="s">
        <v>661</v>
      </c>
      <c r="R225" s="2">
        <f t="shared" si="15"/>
        <v>4288.25</v>
      </c>
      <c r="S225" s="2">
        <f t="shared" si="16"/>
        <v>4329.75</v>
      </c>
      <c r="T225" s="2" t="str">
        <f t="shared" si="17"/>
        <v/>
      </c>
      <c r="U225" s="2" t="e">
        <f>MATCH($Q225,'6.Indic_Percep'!$B$10:$B$141,0)</f>
        <v>#N/A</v>
      </c>
      <c r="V225" s="2">
        <f>MATCH($P225,'5.Indic_LM'!$A$10:$A$732,0)</f>
        <v>217</v>
      </c>
      <c r="W225" s="2" t="str">
        <f>IF(COUNT(INDEX('6.Indic_Percep'!$A$10:$AE$141,HHIdata_corr!$U225,MATCH(HHIdata_corr!W$3,'6.Indic_Percep'!$A$10:$AE$10,0)))=1,INDEX('6.Indic_Percep'!$A$10:$AE$141,HHIdata_corr!$U225,MATCH(HHIdata_corr!W$3,'6.Indic_Percep'!$A$10:$AE$10,0)),"")</f>
        <v/>
      </c>
      <c r="X225" s="2" t="str">
        <f>IF(COUNT(INDEX('6.Indic_Percep'!$A$10:$AE$141,HHIdata_corr!$U225,MATCH(HHIdata_corr!X$3,'6.Indic_Percep'!$A$10:$AE$10,0)))=1,INDEX('6.Indic_Percep'!$A$10:$AE$141,HHIdata_corr!$U225,MATCH(HHIdata_corr!X$3,'6.Indic_Percep'!$A$10:$AE$10,0)),"")</f>
        <v/>
      </c>
      <c r="Y225" s="2" t="str">
        <f>IF(COUNT(INDEX('6.Indic_Percep'!$A$10:$AE$141,HHIdata_corr!$U225,MATCH(HHIdata_corr!Y$3,'6.Indic_Percep'!$A$10:$AE$10,0)))=1,INDEX('6.Indic_Percep'!$A$10:$AE$141,HHIdata_corr!$U225,MATCH(HHIdata_corr!Y$3,'6.Indic_Percep'!$A$10:$AE$10,0)),"")</f>
        <v/>
      </c>
      <c r="Z225" s="2" t="str">
        <f>IF(COUNT(INDEX('6.Indic_Percep'!$A$10:$AH$141,HHIdata_corr!$U225,MATCH(HHIdata_corr!Z$3,'6.Indic_Percep'!$A$10:$AH$10,0)))=1,INDEX('6.Indic_Percep'!$A$10:$AH$141,HHIdata_corr!$U225,MATCH(HHIdata_corr!Z$3,'6.Indic_Percep'!$A$10:$AH$10,0)),"")</f>
        <v/>
      </c>
      <c r="AA225" s="2" t="str">
        <f>IF(COUNT(INDEX('6.Indic_Percep'!$A$10:$AH$141,HHIdata_corr!$U225,MATCH(HHIdata_corr!AA$3,'6.Indic_Percep'!$A$10:$AH$10,0)))=1,INDEX('6.Indic_Percep'!$A$10:$AH$141,HHIdata_corr!$U225,MATCH(HHIdata_corr!AA$3,'6.Indic_Percep'!$A$10:$AH$10,0)),"")</f>
        <v/>
      </c>
      <c r="AC225" s="30">
        <f>IF(COUNT(INDEX('5.Indic_LM'!$A$8:$AL$732,HHIdata_corr!$V225,MATCH(HHIdata_corr!AC$3,'5.Indic_LM'!$A$8:$AL$8,0)))=1,INDEX('5.Indic_LM'!$A$8:$AL$732,HHIdata_corr!$V225,MATCH(HHIdata_corr!AC$3,'5.Indic_LM'!$A$8:$AL$8,0))/100,"")</f>
        <v>7.0934844192634558E-2</v>
      </c>
      <c r="AD225" s="30">
        <f>IF(COUNT(INDEX('5.Indic_LM'!$A$8:$AL$732,HHIdata_corr!$V225,MATCH(HHIdata_corr!AD$3,'5.Indic_LM'!$A$8:$AL$8,0)))=1,INDEX('5.Indic_LM'!$A$8:$AL$732,HHIdata_corr!$V225,MATCH(HHIdata_corr!AD$3,'5.Indic_LM'!$A$8:$AL$8,0))/100,"")</f>
        <v>0.49101954750454735</v>
      </c>
      <c r="AE225" s="2">
        <f t="shared" si="18"/>
        <v>1</v>
      </c>
      <c r="AF225" s="2">
        <f t="shared" si="19"/>
        <v>1</v>
      </c>
    </row>
    <row r="226" spans="1:32" x14ac:dyDescent="0.2">
      <c r="A226" s="25" t="s">
        <v>663</v>
      </c>
      <c r="B226" s="26" t="s">
        <v>664</v>
      </c>
      <c r="C226" s="26" t="s">
        <v>511</v>
      </c>
      <c r="D226" s="26">
        <v>201733</v>
      </c>
      <c r="E226" s="26" t="s">
        <v>665</v>
      </c>
      <c r="F226" s="26">
        <v>95399</v>
      </c>
      <c r="G226" s="27">
        <f>INDEX('0_Pivot &amp; Table 1 &amp; Table 2'!$A$70:$AM$765,MATCH($A226,'0_Pivot &amp; Table 1 &amp; Table 2'!$B$70:$B$765,0),MATCH(HHIdata_corr!G$1,'0_Pivot &amp; Table 1 &amp; Table 2'!$A$66:$AM$66,0))</f>
        <v>5148</v>
      </c>
      <c r="H226" s="27">
        <f>INDEX('0_Pivot &amp; Table 1 &amp; Table 2'!$A$70:$AM$765,MATCH($A226,'0_Pivot &amp; Table 1 &amp; Table 2'!$B$70:$B$765,0),MATCH(HHIdata_corr!H$1,'0_Pivot &amp; Table 1 &amp; Table 2'!$A$66:$AM$66,0))</f>
        <v>5262</v>
      </c>
      <c r="I226" s="27">
        <f>INDEX('0_Pivot &amp; Table 1 &amp; Table 2'!$A$70:$AM$765,MATCH($A226,'0_Pivot &amp; Table 1 &amp; Table 2'!$B$70:$B$765,0),MATCH(HHIdata_corr!I$1,'0_Pivot &amp; Table 1 &amp; Table 2'!$A$66:$AM$66,0))</f>
        <v>4496</v>
      </c>
      <c r="J226" s="27">
        <f>INDEX('0_Pivot &amp; Table 1 &amp; Table 2'!$A$70:$AM$765,MATCH($A226,'0_Pivot &amp; Table 1 &amp; Table 2'!$B$70:$B$765,0),MATCH(HHIdata_corr!J$1,'0_Pivot &amp; Table 1 &amp; Table 2'!$A$66:$AM$66,0))</f>
        <v>5188</v>
      </c>
      <c r="K226" s="27">
        <f>INDEX('0_Pivot &amp; Table 1 &amp; Table 2'!$A$70:$AM$765,MATCH($A226,'0_Pivot &amp; Table 1 &amp; Table 2'!$B$70:$B$765,0),MATCH(HHIdata_corr!K$1,'0_Pivot &amp; Table 1 &amp; Table 2'!$A$66:$AM$66,0))</f>
        <v>5023</v>
      </c>
      <c r="L226" s="27">
        <f>INDEX('0_Pivot &amp; Table 1 &amp; Table 2'!$A$70:$AM$765,MATCH($A226,'0_Pivot &amp; Table 1 &amp; Table 2'!$B$70:$B$765,0),MATCH(HHIdata_corr!L$1,'0_Pivot &amp; Table 1 &amp; Table 2'!$A$66:$AM$66,0))</f>
        <v>5117</v>
      </c>
      <c r="M226" s="27">
        <f>INDEX('0_Pivot &amp; Table 1 &amp; Table 2'!$A$70:$AM$765,MATCH($A226,'0_Pivot &amp; Table 1 &amp; Table 2'!$B$70:$B$765,0),MATCH(HHIdata_corr!M$1,'0_Pivot &amp; Table 1 &amp; Table 2'!$A$66:$AM$66,0))</f>
        <v>4886</v>
      </c>
      <c r="N226" s="27">
        <f>INDEX('0_Pivot &amp; Table 1 &amp; Table 2'!$A$70:$AM$765,MATCH($A226,'0_Pivot &amp; Table 1 &amp; Table 2'!$B$70:$B$765,0),MATCH(HHIdata_corr!N$1,'0_Pivot &amp; Table 1 &amp; Table 2'!$A$66:$AM$66,0))</f>
        <v>4773</v>
      </c>
      <c r="O226" s="28">
        <v>4877.8999999999996</v>
      </c>
      <c r="P226" s="29" t="s">
        <v>663</v>
      </c>
      <c r="Q226" s="29" t="s">
        <v>664</v>
      </c>
      <c r="R226" s="2">
        <f t="shared" si="15"/>
        <v>5023.5</v>
      </c>
      <c r="S226" s="2">
        <f t="shared" si="16"/>
        <v>4992.25</v>
      </c>
      <c r="T226" s="2" t="str">
        <f t="shared" si="17"/>
        <v/>
      </c>
      <c r="U226" s="2" t="e">
        <f>MATCH($Q226,'6.Indic_Percep'!$B$10:$B$141,0)</f>
        <v>#N/A</v>
      </c>
      <c r="V226" s="2">
        <f>MATCH($P226,'5.Indic_LM'!$A$10:$A$732,0)</f>
        <v>218</v>
      </c>
      <c r="W226" s="2" t="str">
        <f>IF(COUNT(INDEX('6.Indic_Percep'!$A$10:$AE$141,HHIdata_corr!$U226,MATCH(HHIdata_corr!W$3,'6.Indic_Percep'!$A$10:$AE$10,0)))=1,INDEX('6.Indic_Percep'!$A$10:$AE$141,HHIdata_corr!$U226,MATCH(HHIdata_corr!W$3,'6.Indic_Percep'!$A$10:$AE$10,0)),"")</f>
        <v/>
      </c>
      <c r="X226" s="2" t="str">
        <f>IF(COUNT(INDEX('6.Indic_Percep'!$A$10:$AE$141,HHIdata_corr!$U226,MATCH(HHIdata_corr!X$3,'6.Indic_Percep'!$A$10:$AE$10,0)))=1,INDEX('6.Indic_Percep'!$A$10:$AE$141,HHIdata_corr!$U226,MATCH(HHIdata_corr!X$3,'6.Indic_Percep'!$A$10:$AE$10,0)),"")</f>
        <v/>
      </c>
      <c r="Y226" s="2" t="str">
        <f>IF(COUNT(INDEX('6.Indic_Percep'!$A$10:$AE$141,HHIdata_corr!$U226,MATCH(HHIdata_corr!Y$3,'6.Indic_Percep'!$A$10:$AE$10,0)))=1,INDEX('6.Indic_Percep'!$A$10:$AE$141,HHIdata_corr!$U226,MATCH(HHIdata_corr!Y$3,'6.Indic_Percep'!$A$10:$AE$10,0)),"")</f>
        <v/>
      </c>
      <c r="Z226" s="2" t="str">
        <f>IF(COUNT(INDEX('6.Indic_Percep'!$A$10:$AH$141,HHIdata_corr!$U226,MATCH(HHIdata_corr!Z$3,'6.Indic_Percep'!$A$10:$AH$10,0)))=1,INDEX('6.Indic_Percep'!$A$10:$AH$141,HHIdata_corr!$U226,MATCH(HHIdata_corr!Z$3,'6.Indic_Percep'!$A$10:$AH$10,0)),"")</f>
        <v/>
      </c>
      <c r="AA226" s="2" t="str">
        <f>IF(COUNT(INDEX('6.Indic_Percep'!$A$10:$AH$141,HHIdata_corr!$U226,MATCH(HHIdata_corr!AA$3,'6.Indic_Percep'!$A$10:$AH$10,0)))=1,INDEX('6.Indic_Percep'!$A$10:$AH$141,HHIdata_corr!$U226,MATCH(HHIdata_corr!AA$3,'6.Indic_Percep'!$A$10:$AH$10,0)),"")</f>
        <v/>
      </c>
      <c r="AC226" s="30">
        <f>IF(COUNT(INDEX('5.Indic_LM'!$A$8:$AL$732,HHIdata_corr!$V226,MATCH(HHIdata_corr!AC$3,'5.Indic_LM'!$A$8:$AL$8,0)))=1,INDEX('5.Indic_LM'!$A$8:$AL$732,HHIdata_corr!$V226,MATCH(HHIdata_corr!AC$3,'5.Indic_LM'!$A$8:$AL$8,0))/100,"")</f>
        <v>0.2021063554770704</v>
      </c>
      <c r="AD226" s="30">
        <f>IF(COUNT(INDEX('5.Indic_LM'!$A$8:$AL$732,HHIdata_corr!$V226,MATCH(HHIdata_corr!AD$3,'5.Indic_LM'!$A$8:$AL$8,0)))=1,INDEX('5.Indic_LM'!$A$8:$AL$732,HHIdata_corr!$V226,MATCH(HHIdata_corr!AD$3,'5.Indic_LM'!$A$8:$AL$8,0))/100,"")</f>
        <v>0.42318188025162273</v>
      </c>
      <c r="AE226" s="2">
        <f t="shared" si="18"/>
        <v>1</v>
      </c>
      <c r="AF226" s="2">
        <f t="shared" si="19"/>
        <v>1</v>
      </c>
    </row>
    <row r="227" spans="1:32" x14ac:dyDescent="0.2">
      <c r="A227" s="25" t="s">
        <v>666</v>
      </c>
      <c r="B227" s="26" t="s">
        <v>667</v>
      </c>
      <c r="C227" s="26" t="s">
        <v>511</v>
      </c>
      <c r="D227" s="26">
        <v>192490</v>
      </c>
      <c r="E227" s="26" t="s">
        <v>668</v>
      </c>
      <c r="F227" s="26">
        <v>95024</v>
      </c>
      <c r="G227" s="27">
        <f>INDEX('0_Pivot &amp; Table 1 &amp; Table 2'!$A$70:$AM$765,MATCH($A227,'0_Pivot &amp; Table 1 &amp; Table 2'!$B$70:$B$765,0),MATCH(HHIdata_corr!G$1,'0_Pivot &amp; Table 1 &amp; Table 2'!$A$66:$AM$66,0))</f>
        <v>4928</v>
      </c>
      <c r="H227" s="27">
        <f>INDEX('0_Pivot &amp; Table 1 &amp; Table 2'!$A$70:$AM$765,MATCH($A227,'0_Pivot &amp; Table 1 &amp; Table 2'!$B$70:$B$765,0),MATCH(HHIdata_corr!H$1,'0_Pivot &amp; Table 1 &amp; Table 2'!$A$66:$AM$66,0))</f>
        <v>5010</v>
      </c>
      <c r="I227" s="27">
        <f>INDEX('0_Pivot &amp; Table 1 &amp; Table 2'!$A$70:$AM$765,MATCH($A227,'0_Pivot &amp; Table 1 &amp; Table 2'!$B$70:$B$765,0),MATCH(HHIdata_corr!I$1,'0_Pivot &amp; Table 1 &amp; Table 2'!$A$66:$AM$66,0))</f>
        <v>4828</v>
      </c>
      <c r="J227" s="27">
        <f>INDEX('0_Pivot &amp; Table 1 &amp; Table 2'!$A$70:$AM$765,MATCH($A227,'0_Pivot &amp; Table 1 &amp; Table 2'!$B$70:$B$765,0),MATCH(HHIdata_corr!J$1,'0_Pivot &amp; Table 1 &amp; Table 2'!$A$66:$AM$66,0))</f>
        <v>5044</v>
      </c>
      <c r="K227" s="27">
        <f>INDEX('0_Pivot &amp; Table 1 &amp; Table 2'!$A$70:$AM$765,MATCH($A227,'0_Pivot &amp; Table 1 &amp; Table 2'!$B$70:$B$765,0),MATCH(HHIdata_corr!K$1,'0_Pivot &amp; Table 1 &amp; Table 2'!$A$66:$AM$66,0))</f>
        <v>4577</v>
      </c>
      <c r="L227" s="27">
        <f>INDEX('0_Pivot &amp; Table 1 &amp; Table 2'!$A$70:$AM$765,MATCH($A227,'0_Pivot &amp; Table 1 &amp; Table 2'!$B$70:$B$765,0),MATCH(HHIdata_corr!L$1,'0_Pivot &amp; Table 1 &amp; Table 2'!$A$66:$AM$66,0))</f>
        <v>4925</v>
      </c>
      <c r="M227" s="27">
        <f>INDEX('0_Pivot &amp; Table 1 &amp; Table 2'!$A$70:$AM$765,MATCH($A227,'0_Pivot &amp; Table 1 &amp; Table 2'!$B$70:$B$765,0),MATCH(HHIdata_corr!M$1,'0_Pivot &amp; Table 1 &amp; Table 2'!$A$66:$AM$66,0))</f>
        <v>4858</v>
      </c>
      <c r="N227" s="27">
        <f>INDEX('0_Pivot &amp; Table 1 &amp; Table 2'!$A$70:$AM$765,MATCH($A227,'0_Pivot &amp; Table 1 &amp; Table 2'!$B$70:$B$765,0),MATCH(HHIdata_corr!N$1,'0_Pivot &amp; Table 1 &amp; Table 2'!$A$66:$AM$66,0))</f>
        <v>4835</v>
      </c>
      <c r="O227" s="28">
        <v>4981.6000000000004</v>
      </c>
      <c r="P227" s="29" t="s">
        <v>666</v>
      </c>
      <c r="Q227" s="29" t="s">
        <v>667</v>
      </c>
      <c r="R227" s="2">
        <f t="shared" si="15"/>
        <v>4952.5</v>
      </c>
      <c r="S227" s="2">
        <f t="shared" si="16"/>
        <v>4864.75</v>
      </c>
      <c r="T227" s="2" t="str">
        <f t="shared" si="17"/>
        <v/>
      </c>
      <c r="U227" s="2" t="e">
        <f>MATCH($Q227,'6.Indic_Percep'!$B$10:$B$141,0)</f>
        <v>#N/A</v>
      </c>
      <c r="V227" s="2">
        <f>MATCH($P227,'5.Indic_LM'!$A$10:$A$732,0)</f>
        <v>219</v>
      </c>
      <c r="W227" s="2" t="str">
        <f>IF(COUNT(INDEX('6.Indic_Percep'!$A$10:$AE$141,HHIdata_corr!$U227,MATCH(HHIdata_corr!W$3,'6.Indic_Percep'!$A$10:$AE$10,0)))=1,INDEX('6.Indic_Percep'!$A$10:$AE$141,HHIdata_corr!$U227,MATCH(HHIdata_corr!W$3,'6.Indic_Percep'!$A$10:$AE$10,0)),"")</f>
        <v/>
      </c>
      <c r="X227" s="2" t="str">
        <f>IF(COUNT(INDEX('6.Indic_Percep'!$A$10:$AE$141,HHIdata_corr!$U227,MATCH(HHIdata_corr!X$3,'6.Indic_Percep'!$A$10:$AE$10,0)))=1,INDEX('6.Indic_Percep'!$A$10:$AE$141,HHIdata_corr!$U227,MATCH(HHIdata_corr!X$3,'6.Indic_Percep'!$A$10:$AE$10,0)),"")</f>
        <v/>
      </c>
      <c r="Y227" s="2" t="str">
        <f>IF(COUNT(INDEX('6.Indic_Percep'!$A$10:$AE$141,HHIdata_corr!$U227,MATCH(HHIdata_corr!Y$3,'6.Indic_Percep'!$A$10:$AE$10,0)))=1,INDEX('6.Indic_Percep'!$A$10:$AE$141,HHIdata_corr!$U227,MATCH(HHIdata_corr!Y$3,'6.Indic_Percep'!$A$10:$AE$10,0)),"")</f>
        <v/>
      </c>
      <c r="Z227" s="2" t="str">
        <f>IF(COUNT(INDEX('6.Indic_Percep'!$A$10:$AH$141,HHIdata_corr!$U227,MATCH(HHIdata_corr!Z$3,'6.Indic_Percep'!$A$10:$AH$10,0)))=1,INDEX('6.Indic_Percep'!$A$10:$AH$141,HHIdata_corr!$U227,MATCH(HHIdata_corr!Z$3,'6.Indic_Percep'!$A$10:$AH$10,0)),"")</f>
        <v/>
      </c>
      <c r="AA227" s="2" t="str">
        <f>IF(COUNT(INDEX('6.Indic_Percep'!$A$10:$AH$141,HHIdata_corr!$U227,MATCH(HHIdata_corr!AA$3,'6.Indic_Percep'!$A$10:$AH$10,0)))=1,INDEX('6.Indic_Percep'!$A$10:$AH$141,HHIdata_corr!$U227,MATCH(HHIdata_corr!AA$3,'6.Indic_Percep'!$A$10:$AH$10,0)),"")</f>
        <v/>
      </c>
      <c r="AC227" s="30">
        <f>IF(COUNT(INDEX('5.Indic_LM'!$A$8:$AL$732,HHIdata_corr!$V227,MATCH(HHIdata_corr!AC$3,'5.Indic_LM'!$A$8:$AL$8,0)))=1,INDEX('5.Indic_LM'!$A$8:$AL$732,HHIdata_corr!$V227,MATCH(HHIdata_corr!AC$3,'5.Indic_LM'!$A$8:$AL$8,0))/100,"")</f>
        <v>0.10107299948805283</v>
      </c>
      <c r="AD227" s="30">
        <f>IF(COUNT(INDEX('5.Indic_LM'!$A$8:$AL$732,HHIdata_corr!$V227,MATCH(HHIdata_corr!AD$3,'5.Indic_LM'!$A$8:$AL$8,0)))=1,INDEX('5.Indic_LM'!$A$8:$AL$732,HHIdata_corr!$V227,MATCH(HHIdata_corr!AD$3,'5.Indic_LM'!$A$8:$AL$8,0))/100,"")</f>
        <v>0.49460572581713663</v>
      </c>
      <c r="AE227" s="2">
        <f t="shared" si="18"/>
        <v>1</v>
      </c>
      <c r="AF227" s="2">
        <f t="shared" si="19"/>
        <v>1</v>
      </c>
    </row>
    <row r="228" spans="1:32" x14ac:dyDescent="0.2">
      <c r="A228" s="25" t="s">
        <v>669</v>
      </c>
      <c r="B228" s="26" t="s">
        <v>670</v>
      </c>
      <c r="C228" s="26" t="s">
        <v>511</v>
      </c>
      <c r="D228" s="26">
        <v>234996</v>
      </c>
      <c r="E228" s="26" t="s">
        <v>671</v>
      </c>
      <c r="F228" s="26">
        <v>113661</v>
      </c>
      <c r="G228" s="27">
        <f>INDEX('0_Pivot &amp; Table 1 &amp; Table 2'!$A$70:$AM$765,MATCH($A228,'0_Pivot &amp; Table 1 &amp; Table 2'!$B$70:$B$765,0),MATCH(HHIdata_corr!G$1,'0_Pivot &amp; Table 1 &amp; Table 2'!$A$66:$AM$66,0))</f>
        <v>7138</v>
      </c>
      <c r="H228" s="27">
        <f>INDEX('0_Pivot &amp; Table 1 &amp; Table 2'!$A$70:$AM$765,MATCH($A228,'0_Pivot &amp; Table 1 &amp; Table 2'!$B$70:$B$765,0),MATCH(HHIdata_corr!H$1,'0_Pivot &amp; Table 1 &amp; Table 2'!$A$66:$AM$66,0))</f>
        <v>6679</v>
      </c>
      <c r="I228" s="27">
        <f>INDEX('0_Pivot &amp; Table 1 &amp; Table 2'!$A$70:$AM$765,MATCH($A228,'0_Pivot &amp; Table 1 &amp; Table 2'!$B$70:$B$765,0),MATCH(HHIdata_corr!I$1,'0_Pivot &amp; Table 1 &amp; Table 2'!$A$66:$AM$66,0))</f>
        <v>6575</v>
      </c>
      <c r="J228" s="27">
        <f>INDEX('0_Pivot &amp; Table 1 &amp; Table 2'!$A$70:$AM$765,MATCH($A228,'0_Pivot &amp; Table 1 &amp; Table 2'!$B$70:$B$765,0),MATCH(HHIdata_corr!J$1,'0_Pivot &amp; Table 1 &amp; Table 2'!$A$66:$AM$66,0))</f>
        <v>7347</v>
      </c>
      <c r="K228" s="27">
        <f>INDEX('0_Pivot &amp; Table 1 &amp; Table 2'!$A$70:$AM$765,MATCH($A228,'0_Pivot &amp; Table 1 &amp; Table 2'!$B$70:$B$765,0),MATCH(HHIdata_corr!K$1,'0_Pivot &amp; Table 1 &amp; Table 2'!$A$66:$AM$66,0))</f>
        <v>7965</v>
      </c>
      <c r="L228" s="27">
        <f>INDEX('0_Pivot &amp; Table 1 &amp; Table 2'!$A$70:$AM$765,MATCH($A228,'0_Pivot &amp; Table 1 &amp; Table 2'!$B$70:$B$765,0),MATCH(HHIdata_corr!L$1,'0_Pivot &amp; Table 1 &amp; Table 2'!$A$66:$AM$66,0))</f>
        <v>7411</v>
      </c>
      <c r="M228" s="27">
        <f>INDEX('0_Pivot &amp; Table 1 &amp; Table 2'!$A$70:$AM$765,MATCH($A228,'0_Pivot &amp; Table 1 &amp; Table 2'!$B$70:$B$765,0),MATCH(HHIdata_corr!M$1,'0_Pivot &amp; Table 1 &amp; Table 2'!$A$66:$AM$66,0))</f>
        <v>6930</v>
      </c>
      <c r="N228" s="27">
        <f>INDEX('0_Pivot &amp; Table 1 &amp; Table 2'!$A$70:$AM$765,MATCH($A228,'0_Pivot &amp; Table 1 &amp; Table 2'!$B$70:$B$765,0),MATCH(HHIdata_corr!N$1,'0_Pivot &amp; Table 1 &amp; Table 2'!$A$66:$AM$66,0))</f>
        <v>7181</v>
      </c>
      <c r="O228" s="28">
        <v>7405.4</v>
      </c>
      <c r="P228" s="29" t="s">
        <v>669</v>
      </c>
      <c r="Q228" s="29" t="s">
        <v>670</v>
      </c>
      <c r="R228" s="2">
        <f t="shared" si="15"/>
        <v>6934.75</v>
      </c>
      <c r="S228" s="2">
        <f t="shared" si="16"/>
        <v>7141.5</v>
      </c>
      <c r="T228" s="2" t="str">
        <f t="shared" si="17"/>
        <v/>
      </c>
      <c r="U228" s="2" t="e">
        <f>MATCH($Q228,'6.Indic_Percep'!$B$10:$B$141,0)</f>
        <v>#N/A</v>
      </c>
      <c r="V228" s="2">
        <f>MATCH($P228,'5.Indic_LM'!$A$10:$A$732,0)</f>
        <v>220</v>
      </c>
      <c r="W228" s="2" t="str">
        <f>IF(COUNT(INDEX('6.Indic_Percep'!$A$10:$AE$141,HHIdata_corr!$U228,MATCH(HHIdata_corr!W$3,'6.Indic_Percep'!$A$10:$AE$10,0)))=1,INDEX('6.Indic_Percep'!$A$10:$AE$141,HHIdata_corr!$U228,MATCH(HHIdata_corr!W$3,'6.Indic_Percep'!$A$10:$AE$10,0)),"")</f>
        <v/>
      </c>
      <c r="X228" s="2" t="str">
        <f>IF(COUNT(INDEX('6.Indic_Percep'!$A$10:$AE$141,HHIdata_corr!$U228,MATCH(HHIdata_corr!X$3,'6.Indic_Percep'!$A$10:$AE$10,0)))=1,INDEX('6.Indic_Percep'!$A$10:$AE$141,HHIdata_corr!$U228,MATCH(HHIdata_corr!X$3,'6.Indic_Percep'!$A$10:$AE$10,0)),"")</f>
        <v/>
      </c>
      <c r="Y228" s="2" t="str">
        <f>IF(COUNT(INDEX('6.Indic_Percep'!$A$10:$AE$141,HHIdata_corr!$U228,MATCH(HHIdata_corr!Y$3,'6.Indic_Percep'!$A$10:$AE$10,0)))=1,INDEX('6.Indic_Percep'!$A$10:$AE$141,HHIdata_corr!$U228,MATCH(HHIdata_corr!Y$3,'6.Indic_Percep'!$A$10:$AE$10,0)),"")</f>
        <v/>
      </c>
      <c r="Z228" s="2" t="str">
        <f>IF(COUNT(INDEX('6.Indic_Percep'!$A$10:$AH$141,HHIdata_corr!$U228,MATCH(HHIdata_corr!Z$3,'6.Indic_Percep'!$A$10:$AH$10,0)))=1,INDEX('6.Indic_Percep'!$A$10:$AH$141,HHIdata_corr!$U228,MATCH(HHIdata_corr!Z$3,'6.Indic_Percep'!$A$10:$AH$10,0)),"")</f>
        <v/>
      </c>
      <c r="AA228" s="2" t="str">
        <f>IF(COUNT(INDEX('6.Indic_Percep'!$A$10:$AH$141,HHIdata_corr!$U228,MATCH(HHIdata_corr!AA$3,'6.Indic_Percep'!$A$10:$AH$10,0)))=1,INDEX('6.Indic_Percep'!$A$10:$AH$141,HHIdata_corr!$U228,MATCH(HHIdata_corr!AA$3,'6.Indic_Percep'!$A$10:$AH$10,0)),"")</f>
        <v/>
      </c>
      <c r="AC228" s="30">
        <f>IF(COUNT(INDEX('5.Indic_LM'!$A$8:$AL$732,HHIdata_corr!$V228,MATCH(HHIdata_corr!AC$3,'5.Indic_LM'!$A$8:$AL$8,0)))=1,INDEX('5.Indic_LM'!$A$8:$AL$732,HHIdata_corr!$V228,MATCH(HHIdata_corr!AC$3,'5.Indic_LM'!$A$8:$AL$8,0))/100,"")</f>
        <v>0.14078763928343066</v>
      </c>
      <c r="AD228" s="30">
        <f>IF(COUNT(INDEX('5.Indic_LM'!$A$8:$AL$732,HHIdata_corr!$V228,MATCH(HHIdata_corr!AD$3,'5.Indic_LM'!$A$8:$AL$8,0)))=1,INDEX('5.Indic_LM'!$A$8:$AL$732,HHIdata_corr!$V228,MATCH(HHIdata_corr!AD$3,'5.Indic_LM'!$A$8:$AL$8,0))/100,"")</f>
        <v>0.46013064405225762</v>
      </c>
      <c r="AE228" s="2">
        <f t="shared" si="18"/>
        <v>1</v>
      </c>
      <c r="AF228" s="2">
        <f t="shared" si="19"/>
        <v>1</v>
      </c>
    </row>
    <row r="229" spans="1:32" x14ac:dyDescent="0.2">
      <c r="A229" s="25" t="s">
        <v>672</v>
      </c>
      <c r="B229" s="26" t="s">
        <v>673</v>
      </c>
      <c r="C229" s="26" t="s">
        <v>511</v>
      </c>
      <c r="D229" s="26">
        <v>229067</v>
      </c>
      <c r="E229" s="26" t="s">
        <v>674</v>
      </c>
      <c r="F229" s="26">
        <v>112072</v>
      </c>
      <c r="G229" s="27">
        <f>INDEX('0_Pivot &amp; Table 1 &amp; Table 2'!$A$70:$AM$765,MATCH($A229,'0_Pivot &amp; Table 1 &amp; Table 2'!$B$70:$B$765,0),MATCH(HHIdata_corr!G$1,'0_Pivot &amp; Table 1 &amp; Table 2'!$A$66:$AM$66,0))</f>
        <v>5164</v>
      </c>
      <c r="H229" s="27">
        <f>INDEX('0_Pivot &amp; Table 1 &amp; Table 2'!$A$70:$AM$765,MATCH($A229,'0_Pivot &amp; Table 1 &amp; Table 2'!$B$70:$B$765,0),MATCH(HHIdata_corr!H$1,'0_Pivot &amp; Table 1 &amp; Table 2'!$A$66:$AM$66,0))</f>
        <v>4952</v>
      </c>
      <c r="I229" s="27">
        <f>INDEX('0_Pivot &amp; Table 1 &amp; Table 2'!$A$70:$AM$765,MATCH($A229,'0_Pivot &amp; Table 1 &amp; Table 2'!$B$70:$B$765,0),MATCH(HHIdata_corr!I$1,'0_Pivot &amp; Table 1 &amp; Table 2'!$A$66:$AM$66,0))</f>
        <v>4170</v>
      </c>
      <c r="J229" s="27">
        <f>INDEX('0_Pivot &amp; Table 1 &amp; Table 2'!$A$70:$AM$765,MATCH($A229,'0_Pivot &amp; Table 1 &amp; Table 2'!$B$70:$B$765,0),MATCH(HHIdata_corr!J$1,'0_Pivot &amp; Table 1 &amp; Table 2'!$A$66:$AM$66,0))</f>
        <v>5070</v>
      </c>
      <c r="K229" s="27">
        <f>INDEX('0_Pivot &amp; Table 1 &amp; Table 2'!$A$70:$AM$765,MATCH($A229,'0_Pivot &amp; Table 1 &amp; Table 2'!$B$70:$B$765,0),MATCH(HHIdata_corr!K$1,'0_Pivot &amp; Table 1 &amp; Table 2'!$A$66:$AM$66,0))</f>
        <v>4952</v>
      </c>
      <c r="L229" s="27">
        <f>INDEX('0_Pivot &amp; Table 1 &amp; Table 2'!$A$70:$AM$765,MATCH($A229,'0_Pivot &amp; Table 1 &amp; Table 2'!$B$70:$B$765,0),MATCH(HHIdata_corr!L$1,'0_Pivot &amp; Table 1 &amp; Table 2'!$A$66:$AM$66,0))</f>
        <v>4998</v>
      </c>
      <c r="M229" s="27">
        <f>INDEX('0_Pivot &amp; Table 1 &amp; Table 2'!$A$70:$AM$765,MATCH($A229,'0_Pivot &amp; Table 1 &amp; Table 2'!$B$70:$B$765,0),MATCH(HHIdata_corr!M$1,'0_Pivot &amp; Table 1 &amp; Table 2'!$A$66:$AM$66,0))</f>
        <v>5119</v>
      </c>
      <c r="N229" s="27">
        <f>INDEX('0_Pivot &amp; Table 1 &amp; Table 2'!$A$70:$AM$765,MATCH($A229,'0_Pivot &amp; Table 1 &amp; Table 2'!$B$70:$B$765,0),MATCH(HHIdata_corr!N$1,'0_Pivot &amp; Table 1 &amp; Table 2'!$A$66:$AM$66,0))</f>
        <v>5522</v>
      </c>
      <c r="O229" s="28">
        <v>4970.3999999999996</v>
      </c>
      <c r="P229" s="29" t="s">
        <v>672</v>
      </c>
      <c r="Q229" s="29" t="s">
        <v>673</v>
      </c>
      <c r="R229" s="2">
        <f t="shared" si="15"/>
        <v>4839</v>
      </c>
      <c r="S229" s="2">
        <f t="shared" si="16"/>
        <v>4786</v>
      </c>
      <c r="T229" s="2" t="str">
        <f t="shared" si="17"/>
        <v/>
      </c>
      <c r="U229" s="2" t="e">
        <f>MATCH($Q229,'6.Indic_Percep'!$B$10:$B$141,0)</f>
        <v>#N/A</v>
      </c>
      <c r="V229" s="2">
        <f>MATCH($P229,'5.Indic_LM'!$A$10:$A$732,0)</f>
        <v>221</v>
      </c>
      <c r="W229" s="2" t="str">
        <f>IF(COUNT(INDEX('6.Indic_Percep'!$A$10:$AE$141,HHIdata_corr!$U229,MATCH(HHIdata_corr!W$3,'6.Indic_Percep'!$A$10:$AE$10,0)))=1,INDEX('6.Indic_Percep'!$A$10:$AE$141,HHIdata_corr!$U229,MATCH(HHIdata_corr!W$3,'6.Indic_Percep'!$A$10:$AE$10,0)),"")</f>
        <v/>
      </c>
      <c r="X229" s="2" t="str">
        <f>IF(COUNT(INDEX('6.Indic_Percep'!$A$10:$AE$141,HHIdata_corr!$U229,MATCH(HHIdata_corr!X$3,'6.Indic_Percep'!$A$10:$AE$10,0)))=1,INDEX('6.Indic_Percep'!$A$10:$AE$141,HHIdata_corr!$U229,MATCH(HHIdata_corr!X$3,'6.Indic_Percep'!$A$10:$AE$10,0)),"")</f>
        <v/>
      </c>
      <c r="Y229" s="2" t="str">
        <f>IF(COUNT(INDEX('6.Indic_Percep'!$A$10:$AE$141,HHIdata_corr!$U229,MATCH(HHIdata_corr!Y$3,'6.Indic_Percep'!$A$10:$AE$10,0)))=1,INDEX('6.Indic_Percep'!$A$10:$AE$141,HHIdata_corr!$U229,MATCH(HHIdata_corr!Y$3,'6.Indic_Percep'!$A$10:$AE$10,0)),"")</f>
        <v/>
      </c>
      <c r="Z229" s="2" t="str">
        <f>IF(COUNT(INDEX('6.Indic_Percep'!$A$10:$AH$141,HHIdata_corr!$U229,MATCH(HHIdata_corr!Z$3,'6.Indic_Percep'!$A$10:$AH$10,0)))=1,INDEX('6.Indic_Percep'!$A$10:$AH$141,HHIdata_corr!$U229,MATCH(HHIdata_corr!Z$3,'6.Indic_Percep'!$A$10:$AH$10,0)),"")</f>
        <v/>
      </c>
      <c r="AA229" s="2" t="str">
        <f>IF(COUNT(INDEX('6.Indic_Percep'!$A$10:$AH$141,HHIdata_corr!$U229,MATCH(HHIdata_corr!AA$3,'6.Indic_Percep'!$A$10:$AH$10,0)))=1,INDEX('6.Indic_Percep'!$A$10:$AH$141,HHIdata_corr!$U229,MATCH(HHIdata_corr!AA$3,'6.Indic_Percep'!$A$10:$AH$10,0)),"")</f>
        <v/>
      </c>
      <c r="AC229" s="30">
        <f>IF(COUNT(INDEX('5.Indic_LM'!$A$8:$AL$732,HHIdata_corr!$V229,MATCH(HHIdata_corr!AC$3,'5.Indic_LM'!$A$8:$AL$8,0)))=1,INDEX('5.Indic_LM'!$A$8:$AL$732,HHIdata_corr!$V229,MATCH(HHIdata_corr!AC$3,'5.Indic_LM'!$A$8:$AL$8,0))/100,"")</f>
        <v>0.1573707694898131</v>
      </c>
      <c r="AD229" s="30">
        <f>IF(COUNT(INDEX('5.Indic_LM'!$A$8:$AL$732,HHIdata_corr!$V229,MATCH(HHIdata_corr!AD$3,'5.Indic_LM'!$A$8:$AL$8,0)))=1,INDEX('5.Indic_LM'!$A$8:$AL$732,HHIdata_corr!$V229,MATCH(HHIdata_corr!AD$3,'5.Indic_LM'!$A$8:$AL$8,0))/100,"")</f>
        <v>0.4788550815236885</v>
      </c>
      <c r="AE229" s="2">
        <f t="shared" si="18"/>
        <v>1</v>
      </c>
      <c r="AF229" s="2">
        <f t="shared" si="19"/>
        <v>1</v>
      </c>
    </row>
    <row r="230" spans="1:32" x14ac:dyDescent="0.2">
      <c r="A230" s="25" t="s">
        <v>675</v>
      </c>
      <c r="B230" s="26" t="s">
        <v>676</v>
      </c>
      <c r="C230" s="26" t="s">
        <v>511</v>
      </c>
      <c r="D230" s="26">
        <v>252633</v>
      </c>
      <c r="E230" s="26" t="s">
        <v>677</v>
      </c>
      <c r="F230" s="26">
        <v>116357</v>
      </c>
      <c r="G230" s="27">
        <f>INDEX('0_Pivot &amp; Table 1 &amp; Table 2'!$A$70:$AM$765,MATCH($A230,'0_Pivot &amp; Table 1 &amp; Table 2'!$B$70:$B$765,0),MATCH(HHIdata_corr!G$1,'0_Pivot &amp; Table 1 &amp; Table 2'!$A$66:$AM$66,0))</f>
        <v>6460</v>
      </c>
      <c r="H230" s="27">
        <f>INDEX('0_Pivot &amp; Table 1 &amp; Table 2'!$A$70:$AM$765,MATCH($A230,'0_Pivot &amp; Table 1 &amp; Table 2'!$B$70:$B$765,0),MATCH(HHIdata_corr!H$1,'0_Pivot &amp; Table 1 &amp; Table 2'!$A$66:$AM$66,0))</f>
        <v>5642</v>
      </c>
      <c r="I230" s="27">
        <f>INDEX('0_Pivot &amp; Table 1 &amp; Table 2'!$A$70:$AM$765,MATCH($A230,'0_Pivot &amp; Table 1 &amp; Table 2'!$B$70:$B$765,0),MATCH(HHIdata_corr!I$1,'0_Pivot &amp; Table 1 &amp; Table 2'!$A$66:$AM$66,0))</f>
        <v>5739</v>
      </c>
      <c r="J230" s="27">
        <f>INDEX('0_Pivot &amp; Table 1 &amp; Table 2'!$A$70:$AM$765,MATCH($A230,'0_Pivot &amp; Table 1 &amp; Table 2'!$B$70:$B$765,0),MATCH(HHIdata_corr!J$1,'0_Pivot &amp; Table 1 &amp; Table 2'!$A$66:$AM$66,0))</f>
        <v>6497</v>
      </c>
      <c r="K230" s="27">
        <f>INDEX('0_Pivot &amp; Table 1 &amp; Table 2'!$A$70:$AM$765,MATCH($A230,'0_Pivot &amp; Table 1 &amp; Table 2'!$B$70:$B$765,0),MATCH(HHIdata_corr!K$1,'0_Pivot &amp; Table 1 &amp; Table 2'!$A$66:$AM$66,0))</f>
        <v>6651</v>
      </c>
      <c r="L230" s="27">
        <f>INDEX('0_Pivot &amp; Table 1 &amp; Table 2'!$A$70:$AM$765,MATCH($A230,'0_Pivot &amp; Table 1 &amp; Table 2'!$B$70:$B$765,0),MATCH(HHIdata_corr!L$1,'0_Pivot &amp; Table 1 &amp; Table 2'!$A$66:$AM$66,0))</f>
        <v>7047</v>
      </c>
      <c r="M230" s="27">
        <f>INDEX('0_Pivot &amp; Table 1 &amp; Table 2'!$A$70:$AM$765,MATCH($A230,'0_Pivot &amp; Table 1 &amp; Table 2'!$B$70:$B$765,0),MATCH(HHIdata_corr!M$1,'0_Pivot &amp; Table 1 &amp; Table 2'!$A$66:$AM$66,0))</f>
        <v>6237</v>
      </c>
      <c r="N230" s="27">
        <f>INDEX('0_Pivot &amp; Table 1 &amp; Table 2'!$A$70:$AM$765,MATCH($A230,'0_Pivot &amp; Table 1 &amp; Table 2'!$B$70:$B$765,0),MATCH(HHIdata_corr!N$1,'0_Pivot &amp; Table 1 &amp; Table 2'!$A$66:$AM$66,0))</f>
        <v>6420</v>
      </c>
      <c r="O230" s="28">
        <v>6421.9</v>
      </c>
      <c r="P230" s="29" t="s">
        <v>675</v>
      </c>
      <c r="Q230" s="29" t="s">
        <v>676</v>
      </c>
      <c r="R230" s="2">
        <f t="shared" si="15"/>
        <v>6084.5</v>
      </c>
      <c r="S230" s="2">
        <f t="shared" si="16"/>
        <v>6132.25</v>
      </c>
      <c r="T230" s="2" t="str">
        <f t="shared" si="17"/>
        <v/>
      </c>
      <c r="U230" s="2" t="e">
        <f>MATCH($Q230,'6.Indic_Percep'!$B$10:$B$141,0)</f>
        <v>#N/A</v>
      </c>
      <c r="V230" s="2">
        <f>MATCH($P230,'5.Indic_LM'!$A$10:$A$732,0)</f>
        <v>222</v>
      </c>
      <c r="W230" s="2" t="str">
        <f>IF(COUNT(INDEX('6.Indic_Percep'!$A$10:$AE$141,HHIdata_corr!$U230,MATCH(HHIdata_corr!W$3,'6.Indic_Percep'!$A$10:$AE$10,0)))=1,INDEX('6.Indic_Percep'!$A$10:$AE$141,HHIdata_corr!$U230,MATCH(HHIdata_corr!W$3,'6.Indic_Percep'!$A$10:$AE$10,0)),"")</f>
        <v/>
      </c>
      <c r="X230" s="2" t="str">
        <f>IF(COUNT(INDEX('6.Indic_Percep'!$A$10:$AE$141,HHIdata_corr!$U230,MATCH(HHIdata_corr!X$3,'6.Indic_Percep'!$A$10:$AE$10,0)))=1,INDEX('6.Indic_Percep'!$A$10:$AE$141,HHIdata_corr!$U230,MATCH(HHIdata_corr!X$3,'6.Indic_Percep'!$A$10:$AE$10,0)),"")</f>
        <v/>
      </c>
      <c r="Y230" s="2" t="str">
        <f>IF(COUNT(INDEX('6.Indic_Percep'!$A$10:$AE$141,HHIdata_corr!$U230,MATCH(HHIdata_corr!Y$3,'6.Indic_Percep'!$A$10:$AE$10,0)))=1,INDEX('6.Indic_Percep'!$A$10:$AE$141,HHIdata_corr!$U230,MATCH(HHIdata_corr!Y$3,'6.Indic_Percep'!$A$10:$AE$10,0)),"")</f>
        <v/>
      </c>
      <c r="Z230" s="2" t="str">
        <f>IF(COUNT(INDEX('6.Indic_Percep'!$A$10:$AH$141,HHIdata_corr!$U230,MATCH(HHIdata_corr!Z$3,'6.Indic_Percep'!$A$10:$AH$10,0)))=1,INDEX('6.Indic_Percep'!$A$10:$AH$141,HHIdata_corr!$U230,MATCH(HHIdata_corr!Z$3,'6.Indic_Percep'!$A$10:$AH$10,0)),"")</f>
        <v/>
      </c>
      <c r="AA230" s="2" t="str">
        <f>IF(COUNT(INDEX('6.Indic_Percep'!$A$10:$AH$141,HHIdata_corr!$U230,MATCH(HHIdata_corr!AA$3,'6.Indic_Percep'!$A$10:$AH$10,0)))=1,INDEX('6.Indic_Percep'!$A$10:$AH$141,HHIdata_corr!$U230,MATCH(HHIdata_corr!AA$3,'6.Indic_Percep'!$A$10:$AH$10,0)),"")</f>
        <v/>
      </c>
      <c r="AC230" s="30">
        <f>IF(COUNT(INDEX('5.Indic_LM'!$A$8:$AL$732,HHIdata_corr!$V230,MATCH(HHIdata_corr!AC$3,'5.Indic_LM'!$A$8:$AL$8,0)))=1,INDEX('5.Indic_LM'!$A$8:$AL$732,HHIdata_corr!$V230,MATCH(HHIdata_corr!AC$3,'5.Indic_LM'!$A$8:$AL$8,0))/100,"")</f>
        <v>0.15394902385162898</v>
      </c>
      <c r="AD230" s="30">
        <f>IF(COUNT(INDEX('5.Indic_LM'!$A$8:$AL$732,HHIdata_corr!$V230,MATCH(HHIdata_corr!AD$3,'5.Indic_LM'!$A$8:$AL$8,0)))=1,INDEX('5.Indic_LM'!$A$8:$AL$732,HHIdata_corr!$V230,MATCH(HHIdata_corr!AD$3,'5.Indic_LM'!$A$8:$AL$8,0))/100,"")</f>
        <v>0.47136790519624339</v>
      </c>
      <c r="AE230" s="2">
        <f t="shared" si="18"/>
        <v>1</v>
      </c>
      <c r="AF230" s="2">
        <f t="shared" si="19"/>
        <v>1</v>
      </c>
    </row>
    <row r="231" spans="1:32" x14ac:dyDescent="0.2">
      <c r="A231" s="25" t="s">
        <v>678</v>
      </c>
      <c r="B231" s="26" t="s">
        <v>679</v>
      </c>
      <c r="C231" s="26" t="s">
        <v>511</v>
      </c>
      <c r="D231" s="26">
        <v>208995</v>
      </c>
      <c r="E231" s="26" t="s">
        <v>680</v>
      </c>
      <c r="F231" s="26">
        <v>97546</v>
      </c>
      <c r="G231" s="27">
        <f>INDEX('0_Pivot &amp; Table 1 &amp; Table 2'!$A$70:$AM$765,MATCH($A231,'0_Pivot &amp; Table 1 &amp; Table 2'!$B$70:$B$765,0),MATCH(HHIdata_corr!G$1,'0_Pivot &amp; Table 1 &amp; Table 2'!$A$66:$AM$66,0))</f>
        <v>4639</v>
      </c>
      <c r="H231" s="27">
        <f>INDEX('0_Pivot &amp; Table 1 &amp; Table 2'!$A$70:$AM$765,MATCH($A231,'0_Pivot &amp; Table 1 &amp; Table 2'!$B$70:$B$765,0),MATCH(HHIdata_corr!H$1,'0_Pivot &amp; Table 1 &amp; Table 2'!$A$66:$AM$66,0))</f>
        <v>4173</v>
      </c>
      <c r="I231" s="27">
        <f>INDEX('0_Pivot &amp; Table 1 &amp; Table 2'!$A$70:$AM$765,MATCH($A231,'0_Pivot &amp; Table 1 &amp; Table 2'!$B$70:$B$765,0),MATCH(HHIdata_corr!I$1,'0_Pivot &amp; Table 1 &amp; Table 2'!$A$66:$AM$66,0))</f>
        <v>4448</v>
      </c>
      <c r="J231" s="27">
        <f>INDEX('0_Pivot &amp; Table 1 &amp; Table 2'!$A$70:$AM$765,MATCH($A231,'0_Pivot &amp; Table 1 &amp; Table 2'!$B$70:$B$765,0),MATCH(HHIdata_corr!J$1,'0_Pivot &amp; Table 1 &amp; Table 2'!$A$66:$AM$66,0))</f>
        <v>4471</v>
      </c>
      <c r="K231" s="27">
        <f>INDEX('0_Pivot &amp; Table 1 &amp; Table 2'!$A$70:$AM$765,MATCH($A231,'0_Pivot &amp; Table 1 &amp; Table 2'!$B$70:$B$765,0),MATCH(HHIdata_corr!K$1,'0_Pivot &amp; Table 1 &amp; Table 2'!$A$66:$AM$66,0))</f>
        <v>4827</v>
      </c>
      <c r="L231" s="27">
        <f>INDEX('0_Pivot &amp; Table 1 &amp; Table 2'!$A$70:$AM$765,MATCH($A231,'0_Pivot &amp; Table 1 &amp; Table 2'!$B$70:$B$765,0),MATCH(HHIdata_corr!L$1,'0_Pivot &amp; Table 1 &amp; Table 2'!$A$66:$AM$66,0))</f>
        <v>4816</v>
      </c>
      <c r="M231" s="27">
        <f>INDEX('0_Pivot &amp; Table 1 &amp; Table 2'!$A$70:$AM$765,MATCH($A231,'0_Pivot &amp; Table 1 &amp; Table 2'!$B$70:$B$765,0),MATCH(HHIdata_corr!M$1,'0_Pivot &amp; Table 1 &amp; Table 2'!$A$66:$AM$66,0))</f>
        <v>4854</v>
      </c>
      <c r="N231" s="27">
        <f>INDEX('0_Pivot &amp; Table 1 &amp; Table 2'!$A$70:$AM$765,MATCH($A231,'0_Pivot &amp; Table 1 &amp; Table 2'!$B$70:$B$765,0),MATCH(HHIdata_corr!N$1,'0_Pivot &amp; Table 1 &amp; Table 2'!$A$66:$AM$66,0))</f>
        <v>4596</v>
      </c>
      <c r="O231" s="28">
        <v>4675.2</v>
      </c>
      <c r="P231" s="29" t="s">
        <v>678</v>
      </c>
      <c r="Q231" s="29" t="s">
        <v>679</v>
      </c>
      <c r="R231" s="2">
        <f t="shared" si="15"/>
        <v>4432.75</v>
      </c>
      <c r="S231" s="2">
        <f t="shared" si="16"/>
        <v>4479.75</v>
      </c>
      <c r="T231" s="2" t="str">
        <f t="shared" si="17"/>
        <v/>
      </c>
      <c r="U231" s="2" t="e">
        <f>MATCH($Q231,'6.Indic_Percep'!$B$10:$B$141,0)</f>
        <v>#N/A</v>
      </c>
      <c r="V231" s="2">
        <f>MATCH($P231,'5.Indic_LM'!$A$10:$A$732,0)</f>
        <v>223</v>
      </c>
      <c r="W231" s="2" t="str">
        <f>IF(COUNT(INDEX('6.Indic_Percep'!$A$10:$AE$141,HHIdata_corr!$U231,MATCH(HHIdata_corr!W$3,'6.Indic_Percep'!$A$10:$AE$10,0)))=1,INDEX('6.Indic_Percep'!$A$10:$AE$141,HHIdata_corr!$U231,MATCH(HHIdata_corr!W$3,'6.Indic_Percep'!$A$10:$AE$10,0)),"")</f>
        <v/>
      </c>
      <c r="X231" s="2" t="str">
        <f>IF(COUNT(INDEX('6.Indic_Percep'!$A$10:$AE$141,HHIdata_corr!$U231,MATCH(HHIdata_corr!X$3,'6.Indic_Percep'!$A$10:$AE$10,0)))=1,INDEX('6.Indic_Percep'!$A$10:$AE$141,HHIdata_corr!$U231,MATCH(HHIdata_corr!X$3,'6.Indic_Percep'!$A$10:$AE$10,0)),"")</f>
        <v/>
      </c>
      <c r="Y231" s="2" t="str">
        <f>IF(COUNT(INDEX('6.Indic_Percep'!$A$10:$AE$141,HHIdata_corr!$U231,MATCH(HHIdata_corr!Y$3,'6.Indic_Percep'!$A$10:$AE$10,0)))=1,INDEX('6.Indic_Percep'!$A$10:$AE$141,HHIdata_corr!$U231,MATCH(HHIdata_corr!Y$3,'6.Indic_Percep'!$A$10:$AE$10,0)),"")</f>
        <v/>
      </c>
      <c r="Z231" s="2" t="str">
        <f>IF(COUNT(INDEX('6.Indic_Percep'!$A$10:$AH$141,HHIdata_corr!$U231,MATCH(HHIdata_corr!Z$3,'6.Indic_Percep'!$A$10:$AH$10,0)))=1,INDEX('6.Indic_Percep'!$A$10:$AH$141,HHIdata_corr!$U231,MATCH(HHIdata_corr!Z$3,'6.Indic_Percep'!$A$10:$AH$10,0)),"")</f>
        <v/>
      </c>
      <c r="AA231" s="2" t="str">
        <f>IF(COUNT(INDEX('6.Indic_Percep'!$A$10:$AH$141,HHIdata_corr!$U231,MATCH(HHIdata_corr!AA$3,'6.Indic_Percep'!$A$10:$AH$10,0)))=1,INDEX('6.Indic_Percep'!$A$10:$AH$141,HHIdata_corr!$U231,MATCH(HHIdata_corr!AA$3,'6.Indic_Percep'!$A$10:$AH$10,0)),"")</f>
        <v/>
      </c>
      <c r="AC231" s="30">
        <f>IF(COUNT(INDEX('5.Indic_LM'!$A$8:$AL$732,HHIdata_corr!$V231,MATCH(HHIdata_corr!AC$3,'5.Indic_LM'!$A$8:$AL$8,0)))=1,INDEX('5.Indic_LM'!$A$8:$AL$732,HHIdata_corr!$V231,MATCH(HHIdata_corr!AC$3,'5.Indic_LM'!$A$8:$AL$8,0))/100,"")</f>
        <v>0.23840031408380327</v>
      </c>
      <c r="AD231" s="30">
        <f>IF(COUNT(INDEX('5.Indic_LM'!$A$8:$AL$732,HHIdata_corr!$V231,MATCH(HHIdata_corr!AD$3,'5.Indic_LM'!$A$8:$AL$8,0)))=1,INDEX('5.Indic_LM'!$A$8:$AL$732,HHIdata_corr!$V231,MATCH(HHIdata_corr!AD$3,'5.Indic_LM'!$A$8:$AL$8,0))/100,"")</f>
        <v>0.4319092994369747</v>
      </c>
      <c r="AE231" s="2">
        <f t="shared" si="18"/>
        <v>1</v>
      </c>
      <c r="AF231" s="2">
        <f t="shared" si="19"/>
        <v>1</v>
      </c>
    </row>
    <row r="232" spans="1:32" x14ac:dyDescent="0.2">
      <c r="A232" s="25" t="s">
        <v>681</v>
      </c>
      <c r="B232" s="26" t="s">
        <v>682</v>
      </c>
      <c r="C232" s="26" t="s">
        <v>511</v>
      </c>
      <c r="D232" s="26">
        <v>221638</v>
      </c>
      <c r="E232" s="26" t="s">
        <v>683</v>
      </c>
      <c r="F232" s="26">
        <v>111020</v>
      </c>
      <c r="G232" s="27">
        <f>INDEX('0_Pivot &amp; Table 1 &amp; Table 2'!$A$70:$AM$765,MATCH($A232,'0_Pivot &amp; Table 1 &amp; Table 2'!$B$70:$B$765,0),MATCH(HHIdata_corr!G$1,'0_Pivot &amp; Table 1 &amp; Table 2'!$A$66:$AM$66,0))</f>
        <v>3508</v>
      </c>
      <c r="H232" s="27">
        <f>INDEX('0_Pivot &amp; Table 1 &amp; Table 2'!$A$70:$AM$765,MATCH($A232,'0_Pivot &amp; Table 1 &amp; Table 2'!$B$70:$B$765,0),MATCH(HHIdata_corr!H$1,'0_Pivot &amp; Table 1 &amp; Table 2'!$A$66:$AM$66,0))</f>
        <v>3410</v>
      </c>
      <c r="I232" s="27">
        <f>INDEX('0_Pivot &amp; Table 1 &amp; Table 2'!$A$70:$AM$765,MATCH($A232,'0_Pivot &amp; Table 1 &amp; Table 2'!$B$70:$B$765,0),MATCH(HHIdata_corr!I$1,'0_Pivot &amp; Table 1 &amp; Table 2'!$A$66:$AM$66,0))</f>
        <v>3503</v>
      </c>
      <c r="J232" s="27">
        <f>INDEX('0_Pivot &amp; Table 1 &amp; Table 2'!$A$70:$AM$765,MATCH($A232,'0_Pivot &amp; Table 1 &amp; Table 2'!$B$70:$B$765,0),MATCH(HHIdata_corr!J$1,'0_Pivot &amp; Table 1 &amp; Table 2'!$A$66:$AM$66,0))</f>
        <v>3489</v>
      </c>
      <c r="K232" s="27">
        <f>INDEX('0_Pivot &amp; Table 1 &amp; Table 2'!$A$70:$AM$765,MATCH($A232,'0_Pivot &amp; Table 1 &amp; Table 2'!$B$70:$B$765,0),MATCH(HHIdata_corr!K$1,'0_Pivot &amp; Table 1 &amp; Table 2'!$A$66:$AM$66,0))</f>
        <v>3636</v>
      </c>
      <c r="L232" s="27">
        <f>INDEX('0_Pivot &amp; Table 1 &amp; Table 2'!$A$70:$AM$765,MATCH($A232,'0_Pivot &amp; Table 1 &amp; Table 2'!$B$70:$B$765,0),MATCH(HHIdata_corr!L$1,'0_Pivot &amp; Table 1 &amp; Table 2'!$A$66:$AM$66,0))</f>
        <v>4136</v>
      </c>
      <c r="M232" s="27">
        <f>INDEX('0_Pivot &amp; Table 1 &amp; Table 2'!$A$70:$AM$765,MATCH($A232,'0_Pivot &amp; Table 1 &amp; Table 2'!$B$70:$B$765,0),MATCH(HHIdata_corr!M$1,'0_Pivot &amp; Table 1 &amp; Table 2'!$A$66:$AM$66,0))</f>
        <v>4173</v>
      </c>
      <c r="N232" s="27">
        <f>INDEX('0_Pivot &amp; Table 1 &amp; Table 2'!$A$70:$AM$765,MATCH($A232,'0_Pivot &amp; Table 1 &amp; Table 2'!$B$70:$B$765,0),MATCH(HHIdata_corr!N$1,'0_Pivot &amp; Table 1 &amp; Table 2'!$A$66:$AM$66,0))</f>
        <v>3746</v>
      </c>
      <c r="O232" s="28">
        <v>3659.2</v>
      </c>
      <c r="P232" s="29" t="s">
        <v>681</v>
      </c>
      <c r="Q232" s="29" t="s">
        <v>682</v>
      </c>
      <c r="R232" s="2">
        <f t="shared" si="15"/>
        <v>3477.5</v>
      </c>
      <c r="S232" s="2">
        <f t="shared" si="16"/>
        <v>3509.5</v>
      </c>
      <c r="T232" s="2" t="str">
        <f t="shared" si="17"/>
        <v/>
      </c>
      <c r="U232" s="2" t="e">
        <f>MATCH($Q232,'6.Indic_Percep'!$B$10:$B$141,0)</f>
        <v>#N/A</v>
      </c>
      <c r="V232" s="2">
        <f>MATCH($P232,'5.Indic_LM'!$A$10:$A$732,0)</f>
        <v>224</v>
      </c>
      <c r="W232" s="2" t="str">
        <f>IF(COUNT(INDEX('6.Indic_Percep'!$A$10:$AE$141,HHIdata_corr!$U232,MATCH(HHIdata_corr!W$3,'6.Indic_Percep'!$A$10:$AE$10,0)))=1,INDEX('6.Indic_Percep'!$A$10:$AE$141,HHIdata_corr!$U232,MATCH(HHIdata_corr!W$3,'6.Indic_Percep'!$A$10:$AE$10,0)),"")</f>
        <v/>
      </c>
      <c r="X232" s="2" t="str">
        <f>IF(COUNT(INDEX('6.Indic_Percep'!$A$10:$AE$141,HHIdata_corr!$U232,MATCH(HHIdata_corr!X$3,'6.Indic_Percep'!$A$10:$AE$10,0)))=1,INDEX('6.Indic_Percep'!$A$10:$AE$141,HHIdata_corr!$U232,MATCH(HHIdata_corr!X$3,'6.Indic_Percep'!$A$10:$AE$10,0)),"")</f>
        <v/>
      </c>
      <c r="Y232" s="2" t="str">
        <f>IF(COUNT(INDEX('6.Indic_Percep'!$A$10:$AE$141,HHIdata_corr!$U232,MATCH(HHIdata_corr!Y$3,'6.Indic_Percep'!$A$10:$AE$10,0)))=1,INDEX('6.Indic_Percep'!$A$10:$AE$141,HHIdata_corr!$U232,MATCH(HHIdata_corr!Y$3,'6.Indic_Percep'!$A$10:$AE$10,0)),"")</f>
        <v/>
      </c>
      <c r="Z232" s="2" t="str">
        <f>IF(COUNT(INDEX('6.Indic_Percep'!$A$10:$AH$141,HHIdata_corr!$U232,MATCH(HHIdata_corr!Z$3,'6.Indic_Percep'!$A$10:$AH$10,0)))=1,INDEX('6.Indic_Percep'!$A$10:$AH$141,HHIdata_corr!$U232,MATCH(HHIdata_corr!Z$3,'6.Indic_Percep'!$A$10:$AH$10,0)),"")</f>
        <v/>
      </c>
      <c r="AA232" s="2" t="str">
        <f>IF(COUNT(INDEX('6.Indic_Percep'!$A$10:$AH$141,HHIdata_corr!$U232,MATCH(HHIdata_corr!AA$3,'6.Indic_Percep'!$A$10:$AH$10,0)))=1,INDEX('6.Indic_Percep'!$A$10:$AH$141,HHIdata_corr!$U232,MATCH(HHIdata_corr!AA$3,'6.Indic_Percep'!$A$10:$AH$10,0)),"")</f>
        <v/>
      </c>
      <c r="AC232" s="30">
        <f>IF(COUNT(INDEX('5.Indic_LM'!$A$8:$AL$732,HHIdata_corr!$V232,MATCH(HHIdata_corr!AC$3,'5.Indic_LM'!$A$8:$AL$8,0)))=1,INDEX('5.Indic_LM'!$A$8:$AL$732,HHIdata_corr!$V232,MATCH(HHIdata_corr!AC$3,'5.Indic_LM'!$A$8:$AL$8,0))/100,"")</f>
        <v>0.23634160385709496</v>
      </c>
      <c r="AD232" s="30">
        <f>IF(COUNT(INDEX('5.Indic_LM'!$A$8:$AL$732,HHIdata_corr!$V232,MATCH(HHIdata_corr!AD$3,'5.Indic_LM'!$A$8:$AL$8,0)))=1,INDEX('5.Indic_LM'!$A$8:$AL$732,HHIdata_corr!$V232,MATCH(HHIdata_corr!AD$3,'5.Indic_LM'!$A$8:$AL$8,0))/100,"")</f>
        <v>0.39284572948729973</v>
      </c>
      <c r="AE232" s="2">
        <f t="shared" si="18"/>
        <v>1</v>
      </c>
      <c r="AF232" s="2">
        <f t="shared" si="19"/>
        <v>1</v>
      </c>
    </row>
    <row r="233" spans="1:32" x14ac:dyDescent="0.2">
      <c r="A233" s="25" t="s">
        <v>684</v>
      </c>
      <c r="B233" s="26" t="s">
        <v>685</v>
      </c>
      <c r="C233" s="26" t="s">
        <v>511</v>
      </c>
      <c r="D233" s="26">
        <v>157640</v>
      </c>
      <c r="E233" s="26" t="s">
        <v>686</v>
      </c>
      <c r="F233" s="26">
        <v>73061</v>
      </c>
      <c r="G233" s="27">
        <f>INDEX('0_Pivot &amp; Table 1 &amp; Table 2'!$A$70:$AM$765,MATCH($A233,'0_Pivot &amp; Table 1 &amp; Table 2'!$B$70:$B$765,0),MATCH(HHIdata_corr!G$1,'0_Pivot &amp; Table 1 &amp; Table 2'!$A$66:$AM$66,0))</f>
        <v>4923</v>
      </c>
      <c r="H233" s="27">
        <f>INDEX('0_Pivot &amp; Table 1 &amp; Table 2'!$A$70:$AM$765,MATCH($A233,'0_Pivot &amp; Table 1 &amp; Table 2'!$B$70:$B$765,0),MATCH(HHIdata_corr!H$1,'0_Pivot &amp; Table 1 &amp; Table 2'!$A$66:$AM$66,0))</f>
        <v>4675</v>
      </c>
      <c r="I233" s="27">
        <f>INDEX('0_Pivot &amp; Table 1 &amp; Table 2'!$A$70:$AM$765,MATCH($A233,'0_Pivot &amp; Table 1 &amp; Table 2'!$B$70:$B$765,0),MATCH(HHIdata_corr!I$1,'0_Pivot &amp; Table 1 &amp; Table 2'!$A$66:$AM$66,0))</f>
        <v>4597</v>
      </c>
      <c r="J233" s="27">
        <f>INDEX('0_Pivot &amp; Table 1 &amp; Table 2'!$A$70:$AM$765,MATCH($A233,'0_Pivot &amp; Table 1 &amp; Table 2'!$B$70:$B$765,0),MATCH(HHIdata_corr!J$1,'0_Pivot &amp; Table 1 &amp; Table 2'!$A$66:$AM$66,0))</f>
        <v>4788</v>
      </c>
      <c r="K233" s="27">
        <f>INDEX('0_Pivot &amp; Table 1 &amp; Table 2'!$A$70:$AM$765,MATCH($A233,'0_Pivot &amp; Table 1 &amp; Table 2'!$B$70:$B$765,0),MATCH(HHIdata_corr!K$1,'0_Pivot &amp; Table 1 &amp; Table 2'!$A$66:$AM$66,0))</f>
        <v>4899</v>
      </c>
      <c r="L233" s="27">
        <f>INDEX('0_Pivot &amp; Table 1 &amp; Table 2'!$A$70:$AM$765,MATCH($A233,'0_Pivot &amp; Table 1 &amp; Table 2'!$B$70:$B$765,0),MATCH(HHIdata_corr!L$1,'0_Pivot &amp; Table 1 &amp; Table 2'!$A$66:$AM$66,0))</f>
        <v>5367</v>
      </c>
      <c r="M233" s="27">
        <f>INDEX('0_Pivot &amp; Table 1 &amp; Table 2'!$A$70:$AM$765,MATCH($A233,'0_Pivot &amp; Table 1 &amp; Table 2'!$B$70:$B$765,0),MATCH(HHIdata_corr!M$1,'0_Pivot &amp; Table 1 &amp; Table 2'!$A$66:$AM$66,0))</f>
        <v>5532</v>
      </c>
      <c r="N233" s="27">
        <f>INDEX('0_Pivot &amp; Table 1 &amp; Table 2'!$A$70:$AM$765,MATCH($A233,'0_Pivot &amp; Table 1 &amp; Table 2'!$B$70:$B$765,0),MATCH(HHIdata_corr!N$1,'0_Pivot &amp; Table 1 &amp; Table 2'!$A$66:$AM$66,0))</f>
        <v>5601</v>
      </c>
      <c r="O233" s="28">
        <v>5004.3</v>
      </c>
      <c r="P233" s="29" t="s">
        <v>684</v>
      </c>
      <c r="Q233" s="29" t="s">
        <v>685</v>
      </c>
      <c r="R233" s="2">
        <f t="shared" si="15"/>
        <v>4745.75</v>
      </c>
      <c r="S233" s="2">
        <f t="shared" si="16"/>
        <v>4739.75</v>
      </c>
      <c r="T233" s="2" t="str">
        <f t="shared" si="17"/>
        <v/>
      </c>
      <c r="U233" s="2" t="e">
        <f>MATCH($Q233,'6.Indic_Percep'!$B$10:$B$141,0)</f>
        <v>#N/A</v>
      </c>
      <c r="V233" s="2">
        <f>MATCH($P233,'5.Indic_LM'!$A$10:$A$732,0)</f>
        <v>225</v>
      </c>
      <c r="W233" s="2" t="str">
        <f>IF(COUNT(INDEX('6.Indic_Percep'!$A$10:$AE$141,HHIdata_corr!$U233,MATCH(HHIdata_corr!W$3,'6.Indic_Percep'!$A$10:$AE$10,0)))=1,INDEX('6.Indic_Percep'!$A$10:$AE$141,HHIdata_corr!$U233,MATCH(HHIdata_corr!W$3,'6.Indic_Percep'!$A$10:$AE$10,0)),"")</f>
        <v/>
      </c>
      <c r="X233" s="2" t="str">
        <f>IF(COUNT(INDEX('6.Indic_Percep'!$A$10:$AE$141,HHIdata_corr!$U233,MATCH(HHIdata_corr!X$3,'6.Indic_Percep'!$A$10:$AE$10,0)))=1,INDEX('6.Indic_Percep'!$A$10:$AE$141,HHIdata_corr!$U233,MATCH(HHIdata_corr!X$3,'6.Indic_Percep'!$A$10:$AE$10,0)),"")</f>
        <v/>
      </c>
      <c r="Y233" s="2" t="str">
        <f>IF(COUNT(INDEX('6.Indic_Percep'!$A$10:$AE$141,HHIdata_corr!$U233,MATCH(HHIdata_corr!Y$3,'6.Indic_Percep'!$A$10:$AE$10,0)))=1,INDEX('6.Indic_Percep'!$A$10:$AE$141,HHIdata_corr!$U233,MATCH(HHIdata_corr!Y$3,'6.Indic_Percep'!$A$10:$AE$10,0)),"")</f>
        <v/>
      </c>
      <c r="Z233" s="2" t="str">
        <f>IF(COUNT(INDEX('6.Indic_Percep'!$A$10:$AH$141,HHIdata_corr!$U233,MATCH(HHIdata_corr!Z$3,'6.Indic_Percep'!$A$10:$AH$10,0)))=1,INDEX('6.Indic_Percep'!$A$10:$AH$141,HHIdata_corr!$U233,MATCH(HHIdata_corr!Z$3,'6.Indic_Percep'!$A$10:$AH$10,0)),"")</f>
        <v/>
      </c>
      <c r="AA233" s="2" t="str">
        <f>IF(COUNT(INDEX('6.Indic_Percep'!$A$10:$AH$141,HHIdata_corr!$U233,MATCH(HHIdata_corr!AA$3,'6.Indic_Percep'!$A$10:$AH$10,0)))=1,INDEX('6.Indic_Percep'!$A$10:$AH$141,HHIdata_corr!$U233,MATCH(HHIdata_corr!AA$3,'6.Indic_Percep'!$A$10:$AH$10,0)),"")</f>
        <v/>
      </c>
      <c r="AC233" s="30">
        <f>IF(COUNT(INDEX('5.Indic_LM'!$A$8:$AL$732,HHIdata_corr!$V233,MATCH(HHIdata_corr!AC$3,'5.Indic_LM'!$A$8:$AL$8,0)))=1,INDEX('5.Indic_LM'!$A$8:$AL$732,HHIdata_corr!$V233,MATCH(HHIdata_corr!AC$3,'5.Indic_LM'!$A$8:$AL$8,0))/100,"")</f>
        <v>0.12649416685461218</v>
      </c>
      <c r="AD233" s="30">
        <f>IF(COUNT(INDEX('5.Indic_LM'!$A$8:$AL$732,HHIdata_corr!$V233,MATCH(HHIdata_corr!AD$3,'5.Indic_LM'!$A$8:$AL$8,0)))=1,INDEX('5.Indic_LM'!$A$8:$AL$732,HHIdata_corr!$V233,MATCH(HHIdata_corr!AD$3,'5.Indic_LM'!$A$8:$AL$8,0))/100,"")</f>
        <v>0.4673490034530805</v>
      </c>
      <c r="AE233" s="2">
        <f t="shared" si="18"/>
        <v>1</v>
      </c>
      <c r="AF233" s="2">
        <f t="shared" si="19"/>
        <v>1</v>
      </c>
    </row>
    <row r="234" spans="1:32" x14ac:dyDescent="0.2">
      <c r="A234" s="25" t="s">
        <v>687</v>
      </c>
      <c r="B234" s="26" t="s">
        <v>688</v>
      </c>
      <c r="C234" s="26" t="s">
        <v>511</v>
      </c>
      <c r="D234" s="26">
        <v>186965</v>
      </c>
      <c r="E234" s="26" t="s">
        <v>689</v>
      </c>
      <c r="F234" s="26">
        <v>94780</v>
      </c>
      <c r="G234" s="27">
        <f>INDEX('0_Pivot &amp; Table 1 &amp; Table 2'!$A$70:$AM$765,MATCH($A234,'0_Pivot &amp; Table 1 &amp; Table 2'!$B$70:$B$765,0),MATCH(HHIdata_corr!G$1,'0_Pivot &amp; Table 1 &amp; Table 2'!$A$66:$AM$66,0))</f>
        <v>3833</v>
      </c>
      <c r="H234" s="27">
        <f>INDEX('0_Pivot &amp; Table 1 &amp; Table 2'!$A$70:$AM$765,MATCH($A234,'0_Pivot &amp; Table 1 &amp; Table 2'!$B$70:$B$765,0),MATCH(HHIdata_corr!H$1,'0_Pivot &amp; Table 1 &amp; Table 2'!$A$66:$AM$66,0))</f>
        <v>4381</v>
      </c>
      <c r="I234" s="27">
        <f>INDEX('0_Pivot &amp; Table 1 &amp; Table 2'!$A$70:$AM$765,MATCH($A234,'0_Pivot &amp; Table 1 &amp; Table 2'!$B$70:$B$765,0),MATCH(HHIdata_corr!I$1,'0_Pivot &amp; Table 1 &amp; Table 2'!$A$66:$AM$66,0))</f>
        <v>3721</v>
      </c>
      <c r="J234" s="27">
        <f>INDEX('0_Pivot &amp; Table 1 &amp; Table 2'!$A$70:$AM$765,MATCH($A234,'0_Pivot &amp; Table 1 &amp; Table 2'!$B$70:$B$765,0),MATCH(HHIdata_corr!J$1,'0_Pivot &amp; Table 1 &amp; Table 2'!$A$66:$AM$66,0))</f>
        <v>3687</v>
      </c>
      <c r="K234" s="27">
        <f>INDEX('0_Pivot &amp; Table 1 &amp; Table 2'!$A$70:$AM$765,MATCH($A234,'0_Pivot &amp; Table 1 &amp; Table 2'!$B$70:$B$765,0),MATCH(HHIdata_corr!K$1,'0_Pivot &amp; Table 1 &amp; Table 2'!$A$66:$AM$66,0))</f>
        <v>4230</v>
      </c>
      <c r="L234" s="27">
        <f>INDEX('0_Pivot &amp; Table 1 &amp; Table 2'!$A$70:$AM$765,MATCH($A234,'0_Pivot &amp; Table 1 &amp; Table 2'!$B$70:$B$765,0),MATCH(HHIdata_corr!L$1,'0_Pivot &amp; Table 1 &amp; Table 2'!$A$66:$AM$66,0))</f>
        <v>4238</v>
      </c>
      <c r="M234" s="27">
        <f>INDEX('0_Pivot &amp; Table 1 &amp; Table 2'!$A$70:$AM$765,MATCH($A234,'0_Pivot &amp; Table 1 &amp; Table 2'!$B$70:$B$765,0),MATCH(HHIdata_corr!M$1,'0_Pivot &amp; Table 1 &amp; Table 2'!$A$66:$AM$66,0))</f>
        <v>4439</v>
      </c>
      <c r="N234" s="27">
        <f>INDEX('0_Pivot &amp; Table 1 &amp; Table 2'!$A$70:$AM$765,MATCH($A234,'0_Pivot &amp; Table 1 &amp; Table 2'!$B$70:$B$765,0),MATCH(HHIdata_corr!N$1,'0_Pivot &amp; Table 1 &amp; Table 2'!$A$66:$AM$66,0))</f>
        <v>3810</v>
      </c>
      <c r="O234" s="28">
        <v>3983.1</v>
      </c>
      <c r="P234" s="29" t="s">
        <v>687</v>
      </c>
      <c r="Q234" s="29" t="s">
        <v>688</v>
      </c>
      <c r="R234" s="2">
        <f t="shared" si="15"/>
        <v>3905.5</v>
      </c>
      <c r="S234" s="2">
        <f t="shared" si="16"/>
        <v>4004.75</v>
      </c>
      <c r="T234" s="2" t="str">
        <f t="shared" si="17"/>
        <v/>
      </c>
      <c r="U234" s="2" t="e">
        <f>MATCH($Q234,'6.Indic_Percep'!$B$10:$B$141,0)</f>
        <v>#N/A</v>
      </c>
      <c r="V234" s="2">
        <f>MATCH($P234,'5.Indic_LM'!$A$10:$A$732,0)</f>
        <v>226</v>
      </c>
      <c r="W234" s="2" t="str">
        <f>IF(COUNT(INDEX('6.Indic_Percep'!$A$10:$AE$141,HHIdata_corr!$U234,MATCH(HHIdata_corr!W$3,'6.Indic_Percep'!$A$10:$AE$10,0)))=1,INDEX('6.Indic_Percep'!$A$10:$AE$141,HHIdata_corr!$U234,MATCH(HHIdata_corr!W$3,'6.Indic_Percep'!$A$10:$AE$10,0)),"")</f>
        <v/>
      </c>
      <c r="X234" s="2" t="str">
        <f>IF(COUNT(INDEX('6.Indic_Percep'!$A$10:$AE$141,HHIdata_corr!$U234,MATCH(HHIdata_corr!X$3,'6.Indic_Percep'!$A$10:$AE$10,0)))=1,INDEX('6.Indic_Percep'!$A$10:$AE$141,HHIdata_corr!$U234,MATCH(HHIdata_corr!X$3,'6.Indic_Percep'!$A$10:$AE$10,0)),"")</f>
        <v/>
      </c>
      <c r="Y234" s="2" t="str">
        <f>IF(COUNT(INDEX('6.Indic_Percep'!$A$10:$AE$141,HHIdata_corr!$U234,MATCH(HHIdata_corr!Y$3,'6.Indic_Percep'!$A$10:$AE$10,0)))=1,INDEX('6.Indic_Percep'!$A$10:$AE$141,HHIdata_corr!$U234,MATCH(HHIdata_corr!Y$3,'6.Indic_Percep'!$A$10:$AE$10,0)),"")</f>
        <v/>
      </c>
      <c r="Z234" s="2" t="str">
        <f>IF(COUNT(INDEX('6.Indic_Percep'!$A$10:$AH$141,HHIdata_corr!$U234,MATCH(HHIdata_corr!Z$3,'6.Indic_Percep'!$A$10:$AH$10,0)))=1,INDEX('6.Indic_Percep'!$A$10:$AH$141,HHIdata_corr!$U234,MATCH(HHIdata_corr!Z$3,'6.Indic_Percep'!$A$10:$AH$10,0)),"")</f>
        <v/>
      </c>
      <c r="AA234" s="2" t="str">
        <f>IF(COUNT(INDEX('6.Indic_Percep'!$A$10:$AH$141,HHIdata_corr!$U234,MATCH(HHIdata_corr!AA$3,'6.Indic_Percep'!$A$10:$AH$10,0)))=1,INDEX('6.Indic_Percep'!$A$10:$AH$141,HHIdata_corr!$U234,MATCH(HHIdata_corr!AA$3,'6.Indic_Percep'!$A$10:$AH$10,0)),"")</f>
        <v/>
      </c>
      <c r="AC234" s="30">
        <f>IF(COUNT(INDEX('5.Indic_LM'!$A$8:$AL$732,HHIdata_corr!$V234,MATCH(HHIdata_corr!AC$3,'5.Indic_LM'!$A$8:$AL$8,0)))=1,INDEX('5.Indic_LM'!$A$8:$AL$732,HHIdata_corr!$V234,MATCH(HHIdata_corr!AC$3,'5.Indic_LM'!$A$8:$AL$8,0))/100,"")</f>
        <v>0.12751756440281029</v>
      </c>
      <c r="AD234" s="30">
        <f>IF(COUNT(INDEX('5.Indic_LM'!$A$8:$AL$732,HHIdata_corr!$V234,MATCH(HHIdata_corr!AD$3,'5.Indic_LM'!$A$8:$AL$8,0)))=1,INDEX('5.Indic_LM'!$A$8:$AL$732,HHIdata_corr!$V234,MATCH(HHIdata_corr!AD$3,'5.Indic_LM'!$A$8:$AL$8,0))/100,"")</f>
        <v>0.51101788756388411</v>
      </c>
      <c r="AE234" s="2">
        <f t="shared" si="18"/>
        <v>1</v>
      </c>
      <c r="AF234" s="2">
        <f t="shared" si="19"/>
        <v>1</v>
      </c>
    </row>
    <row r="235" spans="1:32" x14ac:dyDescent="0.2">
      <c r="A235" s="25" t="s">
        <v>690</v>
      </c>
      <c r="B235" s="26" t="s">
        <v>691</v>
      </c>
      <c r="C235" s="26" t="s">
        <v>511</v>
      </c>
      <c r="D235" s="26">
        <v>148512</v>
      </c>
      <c r="E235" s="26" t="s">
        <v>692</v>
      </c>
      <c r="F235" s="26">
        <v>67710</v>
      </c>
      <c r="G235" s="27">
        <f>INDEX('0_Pivot &amp; Table 1 &amp; Table 2'!$A$70:$AM$765,MATCH($A235,'0_Pivot &amp; Table 1 &amp; Table 2'!$B$70:$B$765,0),MATCH(HHIdata_corr!G$1,'0_Pivot &amp; Table 1 &amp; Table 2'!$A$66:$AM$66,0))</f>
        <v>5000</v>
      </c>
      <c r="H235" s="27">
        <f>INDEX('0_Pivot &amp; Table 1 &amp; Table 2'!$A$70:$AM$765,MATCH($A235,'0_Pivot &amp; Table 1 &amp; Table 2'!$B$70:$B$765,0),MATCH(HHIdata_corr!H$1,'0_Pivot &amp; Table 1 &amp; Table 2'!$A$66:$AM$66,0))</f>
        <v>5416</v>
      </c>
      <c r="I235" s="27">
        <f>INDEX('0_Pivot &amp; Table 1 &amp; Table 2'!$A$70:$AM$765,MATCH($A235,'0_Pivot &amp; Table 1 &amp; Table 2'!$B$70:$B$765,0),MATCH(HHIdata_corr!I$1,'0_Pivot &amp; Table 1 &amp; Table 2'!$A$66:$AM$66,0))</f>
        <v>4551</v>
      </c>
      <c r="J235" s="27">
        <f>INDEX('0_Pivot &amp; Table 1 &amp; Table 2'!$A$70:$AM$765,MATCH($A235,'0_Pivot &amp; Table 1 &amp; Table 2'!$B$70:$B$765,0),MATCH(HHIdata_corr!J$1,'0_Pivot &amp; Table 1 &amp; Table 2'!$A$66:$AM$66,0))</f>
        <v>4757</v>
      </c>
      <c r="K235" s="27">
        <f>INDEX('0_Pivot &amp; Table 1 &amp; Table 2'!$A$70:$AM$765,MATCH($A235,'0_Pivot &amp; Table 1 &amp; Table 2'!$B$70:$B$765,0),MATCH(HHIdata_corr!K$1,'0_Pivot &amp; Table 1 &amp; Table 2'!$A$66:$AM$66,0))</f>
        <v>5606</v>
      </c>
      <c r="L235" s="27">
        <f>INDEX('0_Pivot &amp; Table 1 &amp; Table 2'!$A$70:$AM$765,MATCH($A235,'0_Pivot &amp; Table 1 &amp; Table 2'!$B$70:$B$765,0),MATCH(HHIdata_corr!L$1,'0_Pivot &amp; Table 1 &amp; Table 2'!$A$66:$AM$66,0))</f>
        <v>5894</v>
      </c>
      <c r="M235" s="27">
        <f>INDEX('0_Pivot &amp; Table 1 &amp; Table 2'!$A$70:$AM$765,MATCH($A235,'0_Pivot &amp; Table 1 &amp; Table 2'!$B$70:$B$765,0),MATCH(HHIdata_corr!M$1,'0_Pivot &amp; Table 1 &amp; Table 2'!$A$66:$AM$66,0))</f>
        <v>5370</v>
      </c>
      <c r="N235" s="27">
        <f>INDEX('0_Pivot &amp; Table 1 &amp; Table 2'!$A$70:$AM$765,MATCH($A235,'0_Pivot &amp; Table 1 &amp; Table 2'!$B$70:$B$765,0),MATCH(HHIdata_corr!N$1,'0_Pivot &amp; Table 1 &amp; Table 2'!$A$66:$AM$66,0))</f>
        <v>5296</v>
      </c>
      <c r="O235" s="28">
        <v>5174.6000000000004</v>
      </c>
      <c r="P235" s="29" t="s">
        <v>690</v>
      </c>
      <c r="Q235" s="29" t="s">
        <v>691</v>
      </c>
      <c r="R235" s="2">
        <f t="shared" si="15"/>
        <v>4931</v>
      </c>
      <c r="S235" s="2">
        <f t="shared" si="16"/>
        <v>5082.5</v>
      </c>
      <c r="T235" s="2" t="str">
        <f t="shared" si="17"/>
        <v/>
      </c>
      <c r="U235" s="2" t="e">
        <f>MATCH($Q235,'6.Indic_Percep'!$B$10:$B$141,0)</f>
        <v>#N/A</v>
      </c>
      <c r="V235" s="2">
        <f>MATCH($P235,'5.Indic_LM'!$A$10:$A$732,0)</f>
        <v>227</v>
      </c>
      <c r="W235" s="2" t="str">
        <f>IF(COUNT(INDEX('6.Indic_Percep'!$A$10:$AE$141,HHIdata_corr!$U235,MATCH(HHIdata_corr!W$3,'6.Indic_Percep'!$A$10:$AE$10,0)))=1,INDEX('6.Indic_Percep'!$A$10:$AE$141,HHIdata_corr!$U235,MATCH(HHIdata_corr!W$3,'6.Indic_Percep'!$A$10:$AE$10,0)),"")</f>
        <v/>
      </c>
      <c r="X235" s="2" t="str">
        <f>IF(COUNT(INDEX('6.Indic_Percep'!$A$10:$AE$141,HHIdata_corr!$U235,MATCH(HHIdata_corr!X$3,'6.Indic_Percep'!$A$10:$AE$10,0)))=1,INDEX('6.Indic_Percep'!$A$10:$AE$141,HHIdata_corr!$U235,MATCH(HHIdata_corr!X$3,'6.Indic_Percep'!$A$10:$AE$10,0)),"")</f>
        <v/>
      </c>
      <c r="Y235" s="2" t="str">
        <f>IF(COUNT(INDEX('6.Indic_Percep'!$A$10:$AE$141,HHIdata_corr!$U235,MATCH(HHIdata_corr!Y$3,'6.Indic_Percep'!$A$10:$AE$10,0)))=1,INDEX('6.Indic_Percep'!$A$10:$AE$141,HHIdata_corr!$U235,MATCH(HHIdata_corr!Y$3,'6.Indic_Percep'!$A$10:$AE$10,0)),"")</f>
        <v/>
      </c>
      <c r="Z235" s="2" t="str">
        <f>IF(COUNT(INDEX('6.Indic_Percep'!$A$10:$AH$141,HHIdata_corr!$U235,MATCH(HHIdata_corr!Z$3,'6.Indic_Percep'!$A$10:$AH$10,0)))=1,INDEX('6.Indic_Percep'!$A$10:$AH$141,HHIdata_corr!$U235,MATCH(HHIdata_corr!Z$3,'6.Indic_Percep'!$A$10:$AH$10,0)),"")</f>
        <v/>
      </c>
      <c r="AA235" s="2" t="str">
        <f>IF(COUNT(INDEX('6.Indic_Percep'!$A$10:$AH$141,HHIdata_corr!$U235,MATCH(HHIdata_corr!AA$3,'6.Indic_Percep'!$A$10:$AH$10,0)))=1,INDEX('6.Indic_Percep'!$A$10:$AH$141,HHIdata_corr!$U235,MATCH(HHIdata_corr!AA$3,'6.Indic_Percep'!$A$10:$AH$10,0)),"")</f>
        <v/>
      </c>
      <c r="AC235" s="30">
        <f>IF(COUNT(INDEX('5.Indic_LM'!$A$8:$AL$732,HHIdata_corr!$V235,MATCH(HHIdata_corr!AC$3,'5.Indic_LM'!$A$8:$AL$8,0)))=1,INDEX('5.Indic_LM'!$A$8:$AL$732,HHIdata_corr!$V235,MATCH(HHIdata_corr!AC$3,'5.Indic_LM'!$A$8:$AL$8,0))/100,"")</f>
        <v>0.21365708106924353</v>
      </c>
      <c r="AD235" s="30">
        <f>IF(COUNT(INDEX('5.Indic_LM'!$A$8:$AL$732,HHIdata_corr!$V235,MATCH(HHIdata_corr!AD$3,'5.Indic_LM'!$A$8:$AL$8,0)))=1,INDEX('5.Indic_LM'!$A$8:$AL$732,HHIdata_corr!$V235,MATCH(HHIdata_corr!AD$3,'5.Indic_LM'!$A$8:$AL$8,0))/100,"")</f>
        <v>0.42686329814382035</v>
      </c>
      <c r="AE235" s="2">
        <f t="shared" si="18"/>
        <v>1</v>
      </c>
      <c r="AF235" s="2">
        <f t="shared" si="19"/>
        <v>1</v>
      </c>
    </row>
    <row r="236" spans="1:32" x14ac:dyDescent="0.2">
      <c r="A236" s="25" t="s">
        <v>693</v>
      </c>
      <c r="B236" s="26" t="s">
        <v>676</v>
      </c>
      <c r="C236" s="26" t="s">
        <v>511</v>
      </c>
      <c r="D236" s="26">
        <v>145599</v>
      </c>
      <c r="E236" s="26" t="s">
        <v>694</v>
      </c>
      <c r="F236" s="26">
        <v>68064</v>
      </c>
      <c r="G236" s="27">
        <f>INDEX('0_Pivot &amp; Table 1 &amp; Table 2'!$A$70:$AM$765,MATCH($A236,'0_Pivot &amp; Table 1 &amp; Table 2'!$B$70:$B$765,0),MATCH(HHIdata_corr!G$1,'0_Pivot &amp; Table 1 &amp; Table 2'!$A$66:$AM$66,0))</f>
        <v>4351</v>
      </c>
      <c r="H236" s="27">
        <f>INDEX('0_Pivot &amp; Table 1 &amp; Table 2'!$A$70:$AM$765,MATCH($A236,'0_Pivot &amp; Table 1 &amp; Table 2'!$B$70:$B$765,0),MATCH(HHIdata_corr!H$1,'0_Pivot &amp; Table 1 &amp; Table 2'!$A$66:$AM$66,0))</f>
        <v>4479</v>
      </c>
      <c r="I236" s="27">
        <f>INDEX('0_Pivot &amp; Table 1 &amp; Table 2'!$A$70:$AM$765,MATCH($A236,'0_Pivot &amp; Table 1 &amp; Table 2'!$B$70:$B$765,0),MATCH(HHIdata_corr!I$1,'0_Pivot &amp; Table 1 &amp; Table 2'!$A$66:$AM$66,0))</f>
        <v>3812</v>
      </c>
      <c r="J236" s="27">
        <f>INDEX('0_Pivot &amp; Table 1 &amp; Table 2'!$A$70:$AM$765,MATCH($A236,'0_Pivot &amp; Table 1 &amp; Table 2'!$B$70:$B$765,0),MATCH(HHIdata_corr!J$1,'0_Pivot &amp; Table 1 &amp; Table 2'!$A$66:$AM$66,0))</f>
        <v>3955</v>
      </c>
      <c r="K236" s="27">
        <f>INDEX('0_Pivot &amp; Table 1 &amp; Table 2'!$A$70:$AM$765,MATCH($A236,'0_Pivot &amp; Table 1 &amp; Table 2'!$B$70:$B$765,0),MATCH(HHIdata_corr!K$1,'0_Pivot &amp; Table 1 &amp; Table 2'!$A$66:$AM$66,0))</f>
        <v>4618</v>
      </c>
      <c r="L236" s="27">
        <f>INDEX('0_Pivot &amp; Table 1 &amp; Table 2'!$A$70:$AM$765,MATCH($A236,'0_Pivot &amp; Table 1 &amp; Table 2'!$B$70:$B$765,0),MATCH(HHIdata_corr!L$1,'0_Pivot &amp; Table 1 &amp; Table 2'!$A$66:$AM$66,0))</f>
        <v>5296</v>
      </c>
      <c r="M236" s="27">
        <f>INDEX('0_Pivot &amp; Table 1 &amp; Table 2'!$A$70:$AM$765,MATCH($A236,'0_Pivot &amp; Table 1 &amp; Table 2'!$B$70:$B$765,0),MATCH(HHIdata_corr!M$1,'0_Pivot &amp; Table 1 &amp; Table 2'!$A$66:$AM$66,0))</f>
        <v>4937</v>
      </c>
      <c r="N236" s="27">
        <f>INDEX('0_Pivot &amp; Table 1 &amp; Table 2'!$A$70:$AM$765,MATCH($A236,'0_Pivot &amp; Table 1 &amp; Table 2'!$B$70:$B$765,0),MATCH(HHIdata_corr!N$1,'0_Pivot &amp; Table 1 &amp; Table 2'!$A$66:$AM$66,0))</f>
        <v>4732</v>
      </c>
      <c r="O236" s="28">
        <v>4376.2</v>
      </c>
      <c r="P236" s="29" t="s">
        <v>693</v>
      </c>
      <c r="Q236" s="29" t="s">
        <v>676</v>
      </c>
      <c r="R236" s="2">
        <f t="shared" si="15"/>
        <v>4149.25</v>
      </c>
      <c r="S236" s="2">
        <f t="shared" si="16"/>
        <v>4216</v>
      </c>
      <c r="T236" s="2" t="str">
        <f t="shared" si="17"/>
        <v/>
      </c>
      <c r="U236" s="2" t="e">
        <f>MATCH($Q236,'6.Indic_Percep'!$B$10:$B$141,0)</f>
        <v>#N/A</v>
      </c>
      <c r="V236" s="2">
        <f>MATCH($P236,'5.Indic_LM'!$A$10:$A$732,0)</f>
        <v>228</v>
      </c>
      <c r="W236" s="2" t="str">
        <f>IF(COUNT(INDEX('6.Indic_Percep'!$A$10:$AE$141,HHIdata_corr!$U236,MATCH(HHIdata_corr!W$3,'6.Indic_Percep'!$A$10:$AE$10,0)))=1,INDEX('6.Indic_Percep'!$A$10:$AE$141,HHIdata_corr!$U236,MATCH(HHIdata_corr!W$3,'6.Indic_Percep'!$A$10:$AE$10,0)),"")</f>
        <v/>
      </c>
      <c r="X236" s="2" t="str">
        <f>IF(COUNT(INDEX('6.Indic_Percep'!$A$10:$AE$141,HHIdata_corr!$U236,MATCH(HHIdata_corr!X$3,'6.Indic_Percep'!$A$10:$AE$10,0)))=1,INDEX('6.Indic_Percep'!$A$10:$AE$141,HHIdata_corr!$U236,MATCH(HHIdata_corr!X$3,'6.Indic_Percep'!$A$10:$AE$10,0)),"")</f>
        <v/>
      </c>
      <c r="Y236" s="2" t="str">
        <f>IF(COUNT(INDEX('6.Indic_Percep'!$A$10:$AE$141,HHIdata_corr!$U236,MATCH(HHIdata_corr!Y$3,'6.Indic_Percep'!$A$10:$AE$10,0)))=1,INDEX('6.Indic_Percep'!$A$10:$AE$141,HHIdata_corr!$U236,MATCH(HHIdata_corr!Y$3,'6.Indic_Percep'!$A$10:$AE$10,0)),"")</f>
        <v/>
      </c>
      <c r="Z236" s="2" t="str">
        <f>IF(COUNT(INDEX('6.Indic_Percep'!$A$10:$AH$141,HHIdata_corr!$U236,MATCH(HHIdata_corr!Z$3,'6.Indic_Percep'!$A$10:$AH$10,0)))=1,INDEX('6.Indic_Percep'!$A$10:$AH$141,HHIdata_corr!$U236,MATCH(HHIdata_corr!Z$3,'6.Indic_Percep'!$A$10:$AH$10,0)),"")</f>
        <v/>
      </c>
      <c r="AA236" s="2" t="str">
        <f>IF(COUNT(INDEX('6.Indic_Percep'!$A$10:$AH$141,HHIdata_corr!$U236,MATCH(HHIdata_corr!AA$3,'6.Indic_Percep'!$A$10:$AH$10,0)))=1,INDEX('6.Indic_Percep'!$A$10:$AH$141,HHIdata_corr!$U236,MATCH(HHIdata_corr!AA$3,'6.Indic_Percep'!$A$10:$AH$10,0)),"")</f>
        <v/>
      </c>
      <c r="AC236" s="30">
        <f>IF(COUNT(INDEX('5.Indic_LM'!$A$8:$AL$732,HHIdata_corr!$V236,MATCH(HHIdata_corr!AC$3,'5.Indic_LM'!$A$8:$AL$8,0)))=1,INDEX('5.Indic_LM'!$A$8:$AL$732,HHIdata_corr!$V236,MATCH(HHIdata_corr!AC$3,'5.Indic_LM'!$A$8:$AL$8,0))/100,"")</f>
        <v>0.11565731166912852</v>
      </c>
      <c r="AD236" s="30">
        <f>IF(COUNT(INDEX('5.Indic_LM'!$A$8:$AL$732,HHIdata_corr!$V236,MATCH(HHIdata_corr!AD$3,'5.Indic_LM'!$A$8:$AL$8,0)))=1,INDEX('5.Indic_LM'!$A$8:$AL$732,HHIdata_corr!$V236,MATCH(HHIdata_corr!AD$3,'5.Indic_LM'!$A$8:$AL$8,0))/100,"")</f>
        <v>0.51707546866803</v>
      </c>
      <c r="AE236" s="2">
        <f t="shared" si="18"/>
        <v>1</v>
      </c>
      <c r="AF236" s="2">
        <f t="shared" si="19"/>
        <v>1</v>
      </c>
    </row>
    <row r="237" spans="1:32" x14ac:dyDescent="0.2">
      <c r="A237" s="25" t="s">
        <v>695</v>
      </c>
      <c r="B237" s="26" t="s">
        <v>696</v>
      </c>
      <c r="C237" s="26" t="s">
        <v>511</v>
      </c>
      <c r="D237" s="26">
        <v>324547</v>
      </c>
      <c r="E237" s="26" t="s">
        <v>697</v>
      </c>
      <c r="F237" s="26">
        <v>158725</v>
      </c>
      <c r="G237" s="27">
        <f>INDEX('0_Pivot &amp; Table 1 &amp; Table 2'!$A$70:$AM$765,MATCH($A237,'0_Pivot &amp; Table 1 &amp; Table 2'!$B$70:$B$765,0),MATCH(HHIdata_corr!G$1,'0_Pivot &amp; Table 1 &amp; Table 2'!$A$66:$AM$66,0))</f>
        <v>4990</v>
      </c>
      <c r="H237" s="27">
        <f>INDEX('0_Pivot &amp; Table 1 &amp; Table 2'!$A$70:$AM$765,MATCH($A237,'0_Pivot &amp; Table 1 &amp; Table 2'!$B$70:$B$765,0),MATCH(HHIdata_corr!H$1,'0_Pivot &amp; Table 1 &amp; Table 2'!$A$66:$AM$66,0))</f>
        <v>4555</v>
      </c>
      <c r="I237" s="27">
        <f>INDEX('0_Pivot &amp; Table 1 &amp; Table 2'!$A$70:$AM$765,MATCH($A237,'0_Pivot &amp; Table 1 &amp; Table 2'!$B$70:$B$765,0),MATCH(HHIdata_corr!I$1,'0_Pivot &amp; Table 1 &amp; Table 2'!$A$66:$AM$66,0))</f>
        <v>4378</v>
      </c>
      <c r="J237" s="27">
        <f>INDEX('0_Pivot &amp; Table 1 &amp; Table 2'!$A$70:$AM$765,MATCH($A237,'0_Pivot &amp; Table 1 &amp; Table 2'!$B$70:$B$765,0),MATCH(HHIdata_corr!J$1,'0_Pivot &amp; Table 1 &amp; Table 2'!$A$66:$AM$66,0))</f>
        <v>5369</v>
      </c>
      <c r="K237" s="27">
        <f>INDEX('0_Pivot &amp; Table 1 &amp; Table 2'!$A$70:$AM$765,MATCH($A237,'0_Pivot &amp; Table 1 &amp; Table 2'!$B$70:$B$765,0),MATCH(HHIdata_corr!K$1,'0_Pivot &amp; Table 1 &amp; Table 2'!$A$66:$AM$66,0))</f>
        <v>5570</v>
      </c>
      <c r="L237" s="27">
        <f>INDEX('0_Pivot &amp; Table 1 &amp; Table 2'!$A$70:$AM$765,MATCH($A237,'0_Pivot &amp; Table 1 &amp; Table 2'!$B$70:$B$765,0),MATCH(HHIdata_corr!L$1,'0_Pivot &amp; Table 1 &amp; Table 2'!$A$66:$AM$66,0))</f>
        <v>5886</v>
      </c>
      <c r="M237" s="27">
        <f>INDEX('0_Pivot &amp; Table 1 &amp; Table 2'!$A$70:$AM$765,MATCH($A237,'0_Pivot &amp; Table 1 &amp; Table 2'!$B$70:$B$765,0),MATCH(HHIdata_corr!M$1,'0_Pivot &amp; Table 1 &amp; Table 2'!$A$66:$AM$66,0))</f>
        <v>5715</v>
      </c>
      <c r="N237" s="27">
        <f>INDEX('0_Pivot &amp; Table 1 &amp; Table 2'!$A$70:$AM$765,MATCH($A237,'0_Pivot &amp; Table 1 &amp; Table 2'!$B$70:$B$765,0),MATCH(HHIdata_corr!N$1,'0_Pivot &amp; Table 1 &amp; Table 2'!$A$66:$AM$66,0))</f>
        <v>5896</v>
      </c>
      <c r="O237" s="28">
        <v>5453.4</v>
      </c>
      <c r="P237" s="29" t="s">
        <v>695</v>
      </c>
      <c r="Q237" s="29" t="s">
        <v>696</v>
      </c>
      <c r="R237" s="2">
        <f t="shared" si="15"/>
        <v>4823</v>
      </c>
      <c r="S237" s="2">
        <f t="shared" si="16"/>
        <v>4968</v>
      </c>
      <c r="T237" s="2" t="str">
        <f t="shared" si="17"/>
        <v/>
      </c>
      <c r="U237" s="2" t="e">
        <f>MATCH($Q237,'6.Indic_Percep'!$B$10:$B$141,0)</f>
        <v>#N/A</v>
      </c>
      <c r="V237" s="2">
        <f>MATCH($P237,'5.Indic_LM'!$A$10:$A$732,0)</f>
        <v>229</v>
      </c>
      <c r="W237" s="2" t="str">
        <f>IF(COUNT(INDEX('6.Indic_Percep'!$A$10:$AE$141,HHIdata_corr!$U237,MATCH(HHIdata_corr!W$3,'6.Indic_Percep'!$A$10:$AE$10,0)))=1,INDEX('6.Indic_Percep'!$A$10:$AE$141,HHIdata_corr!$U237,MATCH(HHIdata_corr!W$3,'6.Indic_Percep'!$A$10:$AE$10,0)),"")</f>
        <v/>
      </c>
      <c r="X237" s="2" t="str">
        <f>IF(COUNT(INDEX('6.Indic_Percep'!$A$10:$AE$141,HHIdata_corr!$U237,MATCH(HHIdata_corr!X$3,'6.Indic_Percep'!$A$10:$AE$10,0)))=1,INDEX('6.Indic_Percep'!$A$10:$AE$141,HHIdata_corr!$U237,MATCH(HHIdata_corr!X$3,'6.Indic_Percep'!$A$10:$AE$10,0)),"")</f>
        <v/>
      </c>
      <c r="Y237" s="2" t="str">
        <f>IF(COUNT(INDEX('6.Indic_Percep'!$A$10:$AE$141,HHIdata_corr!$U237,MATCH(HHIdata_corr!Y$3,'6.Indic_Percep'!$A$10:$AE$10,0)))=1,INDEX('6.Indic_Percep'!$A$10:$AE$141,HHIdata_corr!$U237,MATCH(HHIdata_corr!Y$3,'6.Indic_Percep'!$A$10:$AE$10,0)),"")</f>
        <v/>
      </c>
      <c r="Z237" s="2" t="str">
        <f>IF(COUNT(INDEX('6.Indic_Percep'!$A$10:$AH$141,HHIdata_corr!$U237,MATCH(HHIdata_corr!Z$3,'6.Indic_Percep'!$A$10:$AH$10,0)))=1,INDEX('6.Indic_Percep'!$A$10:$AH$141,HHIdata_corr!$U237,MATCH(HHIdata_corr!Z$3,'6.Indic_Percep'!$A$10:$AH$10,0)),"")</f>
        <v/>
      </c>
      <c r="AA237" s="2" t="str">
        <f>IF(COUNT(INDEX('6.Indic_Percep'!$A$10:$AH$141,HHIdata_corr!$U237,MATCH(HHIdata_corr!AA$3,'6.Indic_Percep'!$A$10:$AH$10,0)))=1,INDEX('6.Indic_Percep'!$A$10:$AH$141,HHIdata_corr!$U237,MATCH(HHIdata_corr!AA$3,'6.Indic_Percep'!$A$10:$AH$10,0)),"")</f>
        <v/>
      </c>
      <c r="AC237" s="30">
        <f>IF(COUNT(INDEX('5.Indic_LM'!$A$8:$AL$732,HHIdata_corr!$V237,MATCH(HHIdata_corr!AC$3,'5.Indic_LM'!$A$8:$AL$8,0)))=1,INDEX('5.Indic_LM'!$A$8:$AL$732,HHIdata_corr!$V237,MATCH(HHIdata_corr!AC$3,'5.Indic_LM'!$A$8:$AL$8,0))/100,"")</f>
        <v>0.12467877713779353</v>
      </c>
      <c r="AD237" s="30">
        <f>IF(COUNT(INDEX('5.Indic_LM'!$A$8:$AL$732,HHIdata_corr!$V237,MATCH(HHIdata_corr!AD$3,'5.Indic_LM'!$A$8:$AL$8,0)))=1,INDEX('5.Indic_LM'!$A$8:$AL$732,HHIdata_corr!$V237,MATCH(HHIdata_corr!AD$3,'5.Indic_LM'!$A$8:$AL$8,0))/100,"")</f>
        <v>0.44639961488526791</v>
      </c>
      <c r="AE237" s="2">
        <f t="shared" si="18"/>
        <v>1</v>
      </c>
      <c r="AF237" s="2">
        <f t="shared" si="19"/>
        <v>1</v>
      </c>
    </row>
    <row r="238" spans="1:32" x14ac:dyDescent="0.2">
      <c r="A238" s="25" t="s">
        <v>698</v>
      </c>
      <c r="B238" s="26" t="s">
        <v>699</v>
      </c>
      <c r="C238" s="26" t="s">
        <v>511</v>
      </c>
      <c r="D238" s="26">
        <v>70847</v>
      </c>
      <c r="E238" s="26" t="s">
        <v>700</v>
      </c>
      <c r="F238" s="26">
        <v>34215</v>
      </c>
      <c r="G238" s="27">
        <f>INDEX('0_Pivot &amp; Table 1 &amp; Table 2'!$A$70:$AM$765,MATCH($A238,'0_Pivot &amp; Table 1 &amp; Table 2'!$B$70:$B$765,0),MATCH(HHIdata_corr!G$1,'0_Pivot &amp; Table 1 &amp; Table 2'!$A$66:$AM$66,0))</f>
        <v>7011</v>
      </c>
      <c r="H238" s="27">
        <f>INDEX('0_Pivot &amp; Table 1 &amp; Table 2'!$A$70:$AM$765,MATCH($A238,'0_Pivot &amp; Table 1 &amp; Table 2'!$B$70:$B$765,0),MATCH(HHIdata_corr!H$1,'0_Pivot &amp; Table 1 &amp; Table 2'!$A$66:$AM$66,0))</f>
        <v>6703</v>
      </c>
      <c r="I238" s="27">
        <f>INDEX('0_Pivot &amp; Table 1 &amp; Table 2'!$A$70:$AM$765,MATCH($A238,'0_Pivot &amp; Table 1 &amp; Table 2'!$B$70:$B$765,0),MATCH(HHIdata_corr!I$1,'0_Pivot &amp; Table 1 &amp; Table 2'!$A$66:$AM$66,0))</f>
        <v>6761</v>
      </c>
      <c r="J238" s="27">
        <f>INDEX('0_Pivot &amp; Table 1 &amp; Table 2'!$A$70:$AM$765,MATCH($A238,'0_Pivot &amp; Table 1 &amp; Table 2'!$B$70:$B$765,0),MATCH(HHIdata_corr!J$1,'0_Pivot &amp; Table 1 &amp; Table 2'!$A$66:$AM$66,0))</f>
        <v>7016</v>
      </c>
      <c r="K238" s="27">
        <f>INDEX('0_Pivot &amp; Table 1 &amp; Table 2'!$A$70:$AM$765,MATCH($A238,'0_Pivot &amp; Table 1 &amp; Table 2'!$B$70:$B$765,0),MATCH(HHIdata_corr!K$1,'0_Pivot &amp; Table 1 &amp; Table 2'!$A$66:$AM$66,0))</f>
        <v>7654</v>
      </c>
      <c r="L238" s="27">
        <f>INDEX('0_Pivot &amp; Table 1 &amp; Table 2'!$A$70:$AM$765,MATCH($A238,'0_Pivot &amp; Table 1 &amp; Table 2'!$B$70:$B$765,0),MATCH(HHIdata_corr!L$1,'0_Pivot &amp; Table 1 &amp; Table 2'!$A$66:$AM$66,0))</f>
        <v>7624</v>
      </c>
      <c r="M238" s="27">
        <f>INDEX('0_Pivot &amp; Table 1 &amp; Table 2'!$A$70:$AM$765,MATCH($A238,'0_Pivot &amp; Table 1 &amp; Table 2'!$B$70:$B$765,0),MATCH(HHIdata_corr!M$1,'0_Pivot &amp; Table 1 &amp; Table 2'!$A$66:$AM$66,0))</f>
        <v>6833</v>
      </c>
      <c r="N238" s="27">
        <f>INDEX('0_Pivot &amp; Table 1 &amp; Table 2'!$A$70:$AM$765,MATCH($A238,'0_Pivot &amp; Table 1 &amp; Table 2'!$B$70:$B$765,0),MATCH(HHIdata_corr!N$1,'0_Pivot &amp; Table 1 &amp; Table 2'!$A$66:$AM$66,0))</f>
        <v>7184</v>
      </c>
      <c r="O238" s="28">
        <v>7294.5</v>
      </c>
      <c r="P238" s="29" t="s">
        <v>698</v>
      </c>
      <c r="Q238" s="29" t="s">
        <v>699</v>
      </c>
      <c r="R238" s="2">
        <f t="shared" si="15"/>
        <v>6872.75</v>
      </c>
      <c r="S238" s="2">
        <f t="shared" si="16"/>
        <v>7033.5</v>
      </c>
      <c r="T238" s="2" t="str">
        <f t="shared" si="17"/>
        <v/>
      </c>
      <c r="U238" s="2" t="e">
        <f>MATCH($Q238,'6.Indic_Percep'!$B$10:$B$141,0)</f>
        <v>#N/A</v>
      </c>
      <c r="V238" s="2">
        <f>MATCH($P238,'5.Indic_LM'!$A$10:$A$732,0)</f>
        <v>230</v>
      </c>
      <c r="W238" s="2" t="str">
        <f>IF(COUNT(INDEX('6.Indic_Percep'!$A$10:$AE$141,HHIdata_corr!$U238,MATCH(HHIdata_corr!W$3,'6.Indic_Percep'!$A$10:$AE$10,0)))=1,INDEX('6.Indic_Percep'!$A$10:$AE$141,HHIdata_corr!$U238,MATCH(HHIdata_corr!W$3,'6.Indic_Percep'!$A$10:$AE$10,0)),"")</f>
        <v/>
      </c>
      <c r="X238" s="2" t="str">
        <f>IF(COUNT(INDEX('6.Indic_Percep'!$A$10:$AE$141,HHIdata_corr!$U238,MATCH(HHIdata_corr!X$3,'6.Indic_Percep'!$A$10:$AE$10,0)))=1,INDEX('6.Indic_Percep'!$A$10:$AE$141,HHIdata_corr!$U238,MATCH(HHIdata_corr!X$3,'6.Indic_Percep'!$A$10:$AE$10,0)),"")</f>
        <v/>
      </c>
      <c r="Y238" s="2" t="str">
        <f>IF(COUNT(INDEX('6.Indic_Percep'!$A$10:$AE$141,HHIdata_corr!$U238,MATCH(HHIdata_corr!Y$3,'6.Indic_Percep'!$A$10:$AE$10,0)))=1,INDEX('6.Indic_Percep'!$A$10:$AE$141,HHIdata_corr!$U238,MATCH(HHIdata_corr!Y$3,'6.Indic_Percep'!$A$10:$AE$10,0)),"")</f>
        <v/>
      </c>
      <c r="Z238" s="2" t="str">
        <f>IF(COUNT(INDEX('6.Indic_Percep'!$A$10:$AH$141,HHIdata_corr!$U238,MATCH(HHIdata_corr!Z$3,'6.Indic_Percep'!$A$10:$AH$10,0)))=1,INDEX('6.Indic_Percep'!$A$10:$AH$141,HHIdata_corr!$U238,MATCH(HHIdata_corr!Z$3,'6.Indic_Percep'!$A$10:$AH$10,0)),"")</f>
        <v/>
      </c>
      <c r="AA238" s="2" t="str">
        <f>IF(COUNT(INDEX('6.Indic_Percep'!$A$10:$AH$141,HHIdata_corr!$U238,MATCH(HHIdata_corr!AA$3,'6.Indic_Percep'!$A$10:$AH$10,0)))=1,INDEX('6.Indic_Percep'!$A$10:$AH$141,HHIdata_corr!$U238,MATCH(HHIdata_corr!AA$3,'6.Indic_Percep'!$A$10:$AH$10,0)),"")</f>
        <v/>
      </c>
      <c r="AC238" s="30">
        <f>IF(COUNT(INDEX('5.Indic_LM'!$A$8:$AL$732,HHIdata_corr!$V238,MATCH(HHIdata_corr!AC$3,'5.Indic_LM'!$A$8:$AL$8,0)))=1,INDEX('5.Indic_LM'!$A$8:$AL$732,HHIdata_corr!$V238,MATCH(HHIdata_corr!AC$3,'5.Indic_LM'!$A$8:$AL$8,0))/100,"")</f>
        <v>0.22212917254348849</v>
      </c>
      <c r="AD238" s="30">
        <f>IF(COUNT(INDEX('5.Indic_LM'!$A$8:$AL$732,HHIdata_corr!$V238,MATCH(HHIdata_corr!AD$3,'5.Indic_LM'!$A$8:$AL$8,0)))=1,INDEX('5.Indic_LM'!$A$8:$AL$732,HHIdata_corr!$V238,MATCH(HHIdata_corr!AD$3,'5.Indic_LM'!$A$8:$AL$8,0))/100,"")</f>
        <v>0.42313501413760607</v>
      </c>
      <c r="AE238" s="2">
        <f t="shared" si="18"/>
        <v>1</v>
      </c>
      <c r="AF238" s="2">
        <f t="shared" si="19"/>
        <v>1</v>
      </c>
    </row>
    <row r="239" spans="1:32" x14ac:dyDescent="0.2">
      <c r="A239" s="25" t="s">
        <v>701</v>
      </c>
      <c r="B239" s="26" t="s">
        <v>702</v>
      </c>
      <c r="C239" s="26" t="s">
        <v>511</v>
      </c>
      <c r="D239" s="26">
        <v>60933</v>
      </c>
      <c r="E239" s="26" t="s">
        <v>703</v>
      </c>
      <c r="F239" s="26">
        <v>29211</v>
      </c>
      <c r="G239" s="27">
        <f>INDEX('0_Pivot &amp; Table 1 &amp; Table 2'!$A$70:$AM$765,MATCH($A239,'0_Pivot &amp; Table 1 &amp; Table 2'!$B$70:$B$765,0),MATCH(HHIdata_corr!G$1,'0_Pivot &amp; Table 1 &amp; Table 2'!$A$66:$AM$66,0))</f>
        <v>6541</v>
      </c>
      <c r="H239" s="27">
        <f>INDEX('0_Pivot &amp; Table 1 &amp; Table 2'!$A$70:$AM$765,MATCH($A239,'0_Pivot &amp; Table 1 &amp; Table 2'!$B$70:$B$765,0),MATCH(HHIdata_corr!H$1,'0_Pivot &amp; Table 1 &amp; Table 2'!$A$66:$AM$66,0))</f>
        <v>5787</v>
      </c>
      <c r="I239" s="27">
        <f>INDEX('0_Pivot &amp; Table 1 &amp; Table 2'!$A$70:$AM$765,MATCH($A239,'0_Pivot &amp; Table 1 &amp; Table 2'!$B$70:$B$765,0),MATCH(HHIdata_corr!I$1,'0_Pivot &amp; Table 1 &amp; Table 2'!$A$66:$AM$66,0))</f>
        <v>5434</v>
      </c>
      <c r="J239" s="27">
        <f>INDEX('0_Pivot &amp; Table 1 &amp; Table 2'!$A$70:$AM$765,MATCH($A239,'0_Pivot &amp; Table 1 &amp; Table 2'!$B$70:$B$765,0),MATCH(HHIdata_corr!J$1,'0_Pivot &amp; Table 1 &amp; Table 2'!$A$66:$AM$66,0))</f>
        <v>6283</v>
      </c>
      <c r="K239" s="27">
        <f>INDEX('0_Pivot &amp; Table 1 &amp; Table 2'!$A$70:$AM$765,MATCH($A239,'0_Pivot &amp; Table 1 &amp; Table 2'!$B$70:$B$765,0),MATCH(HHIdata_corr!K$1,'0_Pivot &amp; Table 1 &amp; Table 2'!$A$66:$AM$66,0))</f>
        <v>6400</v>
      </c>
      <c r="L239" s="27">
        <f>INDEX('0_Pivot &amp; Table 1 &amp; Table 2'!$A$70:$AM$765,MATCH($A239,'0_Pivot &amp; Table 1 &amp; Table 2'!$B$70:$B$765,0),MATCH(HHIdata_corr!L$1,'0_Pivot &amp; Table 1 &amp; Table 2'!$A$66:$AM$66,0))</f>
        <v>6675</v>
      </c>
      <c r="M239" s="27">
        <f>INDEX('0_Pivot &amp; Table 1 &amp; Table 2'!$A$70:$AM$765,MATCH($A239,'0_Pivot &amp; Table 1 &amp; Table 2'!$B$70:$B$765,0),MATCH(HHIdata_corr!M$1,'0_Pivot &amp; Table 1 &amp; Table 2'!$A$66:$AM$66,0))</f>
        <v>6545</v>
      </c>
      <c r="N239" s="27">
        <f>INDEX('0_Pivot &amp; Table 1 &amp; Table 2'!$A$70:$AM$765,MATCH($A239,'0_Pivot &amp; Table 1 &amp; Table 2'!$B$70:$B$765,0),MATCH(HHIdata_corr!N$1,'0_Pivot &amp; Table 1 &amp; Table 2'!$A$66:$AM$66,0))</f>
        <v>6850</v>
      </c>
      <c r="O239" s="28">
        <v>6097.8</v>
      </c>
      <c r="P239" s="29" t="s">
        <v>701</v>
      </c>
      <c r="Q239" s="29" t="s">
        <v>702</v>
      </c>
      <c r="R239" s="2">
        <f t="shared" si="15"/>
        <v>6011.25</v>
      </c>
      <c r="S239" s="2">
        <f t="shared" si="16"/>
        <v>5976</v>
      </c>
      <c r="T239" s="2" t="str">
        <f t="shared" si="17"/>
        <v/>
      </c>
      <c r="U239" s="2" t="e">
        <f>MATCH($Q239,'6.Indic_Percep'!$B$10:$B$141,0)</f>
        <v>#N/A</v>
      </c>
      <c r="V239" s="2">
        <f>MATCH($P239,'5.Indic_LM'!$A$10:$A$732,0)</f>
        <v>231</v>
      </c>
      <c r="W239" s="2" t="str">
        <f>IF(COUNT(INDEX('6.Indic_Percep'!$A$10:$AE$141,HHIdata_corr!$U239,MATCH(HHIdata_corr!W$3,'6.Indic_Percep'!$A$10:$AE$10,0)))=1,INDEX('6.Indic_Percep'!$A$10:$AE$141,HHIdata_corr!$U239,MATCH(HHIdata_corr!W$3,'6.Indic_Percep'!$A$10:$AE$10,0)),"")</f>
        <v/>
      </c>
      <c r="X239" s="2" t="str">
        <f>IF(COUNT(INDEX('6.Indic_Percep'!$A$10:$AE$141,HHIdata_corr!$U239,MATCH(HHIdata_corr!X$3,'6.Indic_Percep'!$A$10:$AE$10,0)))=1,INDEX('6.Indic_Percep'!$A$10:$AE$141,HHIdata_corr!$U239,MATCH(HHIdata_corr!X$3,'6.Indic_Percep'!$A$10:$AE$10,0)),"")</f>
        <v/>
      </c>
      <c r="Y239" s="2" t="str">
        <f>IF(COUNT(INDEX('6.Indic_Percep'!$A$10:$AE$141,HHIdata_corr!$U239,MATCH(HHIdata_corr!Y$3,'6.Indic_Percep'!$A$10:$AE$10,0)))=1,INDEX('6.Indic_Percep'!$A$10:$AE$141,HHIdata_corr!$U239,MATCH(HHIdata_corr!Y$3,'6.Indic_Percep'!$A$10:$AE$10,0)),"")</f>
        <v/>
      </c>
      <c r="Z239" s="2" t="str">
        <f>IF(COUNT(INDEX('6.Indic_Percep'!$A$10:$AH$141,HHIdata_corr!$U239,MATCH(HHIdata_corr!Z$3,'6.Indic_Percep'!$A$10:$AH$10,0)))=1,INDEX('6.Indic_Percep'!$A$10:$AH$141,HHIdata_corr!$U239,MATCH(HHIdata_corr!Z$3,'6.Indic_Percep'!$A$10:$AH$10,0)),"")</f>
        <v/>
      </c>
      <c r="AA239" s="2" t="str">
        <f>IF(COUNT(INDEX('6.Indic_Percep'!$A$10:$AH$141,HHIdata_corr!$U239,MATCH(HHIdata_corr!AA$3,'6.Indic_Percep'!$A$10:$AH$10,0)))=1,INDEX('6.Indic_Percep'!$A$10:$AH$141,HHIdata_corr!$U239,MATCH(HHIdata_corr!AA$3,'6.Indic_Percep'!$A$10:$AH$10,0)),"")</f>
        <v/>
      </c>
      <c r="AC239" s="30">
        <f>IF(COUNT(INDEX('5.Indic_LM'!$A$8:$AL$732,HHIdata_corr!$V239,MATCH(HHIdata_corr!AC$3,'5.Indic_LM'!$A$8:$AL$8,0)))=1,INDEX('5.Indic_LM'!$A$8:$AL$732,HHIdata_corr!$V239,MATCH(HHIdata_corr!AC$3,'5.Indic_LM'!$A$8:$AL$8,0))/100,"")</f>
        <v>0.17102535832414553</v>
      </c>
      <c r="AD239" s="30">
        <f>IF(COUNT(INDEX('5.Indic_LM'!$A$8:$AL$732,HHIdata_corr!$V239,MATCH(HHIdata_corr!AD$3,'5.Indic_LM'!$A$8:$AL$8,0)))=1,INDEX('5.Indic_LM'!$A$8:$AL$732,HHIdata_corr!$V239,MATCH(HHIdata_corr!AD$3,'5.Indic_LM'!$A$8:$AL$8,0))/100,"")</f>
        <v>0.4774935982396768</v>
      </c>
      <c r="AE239" s="2">
        <f t="shared" si="18"/>
        <v>1</v>
      </c>
      <c r="AF239" s="2">
        <f t="shared" si="19"/>
        <v>1</v>
      </c>
    </row>
    <row r="240" spans="1:32" x14ac:dyDescent="0.2">
      <c r="A240" s="25" t="s">
        <v>704</v>
      </c>
      <c r="B240" s="26" t="s">
        <v>705</v>
      </c>
      <c r="C240" s="26" t="s">
        <v>511</v>
      </c>
      <c r="D240" s="26">
        <v>59947</v>
      </c>
      <c r="E240" s="26" t="s">
        <v>706</v>
      </c>
      <c r="F240" s="26">
        <v>30007</v>
      </c>
      <c r="G240" s="27">
        <f>INDEX('0_Pivot &amp; Table 1 &amp; Table 2'!$A$70:$AM$765,MATCH($A240,'0_Pivot &amp; Table 1 &amp; Table 2'!$B$70:$B$765,0),MATCH(HHIdata_corr!G$1,'0_Pivot &amp; Table 1 &amp; Table 2'!$A$66:$AM$66,0))</f>
        <v>5305</v>
      </c>
      <c r="H240" s="27">
        <f>INDEX('0_Pivot &amp; Table 1 &amp; Table 2'!$A$70:$AM$765,MATCH($A240,'0_Pivot &amp; Table 1 &amp; Table 2'!$B$70:$B$765,0),MATCH(HHIdata_corr!H$1,'0_Pivot &amp; Table 1 &amp; Table 2'!$A$66:$AM$66,0))</f>
        <v>4978</v>
      </c>
      <c r="I240" s="27">
        <f>INDEX('0_Pivot &amp; Table 1 &amp; Table 2'!$A$70:$AM$765,MATCH($A240,'0_Pivot &amp; Table 1 &amp; Table 2'!$B$70:$B$765,0),MATCH(HHIdata_corr!I$1,'0_Pivot &amp; Table 1 &amp; Table 2'!$A$66:$AM$66,0))</f>
        <v>5342</v>
      </c>
      <c r="J240" s="27">
        <f>INDEX('0_Pivot &amp; Table 1 &amp; Table 2'!$A$70:$AM$765,MATCH($A240,'0_Pivot &amp; Table 1 &amp; Table 2'!$B$70:$B$765,0),MATCH(HHIdata_corr!J$1,'0_Pivot &amp; Table 1 &amp; Table 2'!$A$66:$AM$66,0))</f>
        <v>5831</v>
      </c>
      <c r="K240" s="27">
        <f>INDEX('0_Pivot &amp; Table 1 &amp; Table 2'!$A$70:$AM$765,MATCH($A240,'0_Pivot &amp; Table 1 &amp; Table 2'!$B$70:$B$765,0),MATCH(HHIdata_corr!K$1,'0_Pivot &amp; Table 1 &amp; Table 2'!$A$66:$AM$66,0))</f>
        <v>5808</v>
      </c>
      <c r="L240" s="27">
        <f>INDEX('0_Pivot &amp; Table 1 &amp; Table 2'!$A$70:$AM$765,MATCH($A240,'0_Pivot &amp; Table 1 &amp; Table 2'!$B$70:$B$765,0),MATCH(HHIdata_corr!L$1,'0_Pivot &amp; Table 1 &amp; Table 2'!$A$66:$AM$66,0))</f>
        <v>5870</v>
      </c>
      <c r="M240" s="27">
        <f>INDEX('0_Pivot &amp; Table 1 &amp; Table 2'!$A$70:$AM$765,MATCH($A240,'0_Pivot &amp; Table 1 &amp; Table 2'!$B$70:$B$765,0),MATCH(HHIdata_corr!M$1,'0_Pivot &amp; Table 1 &amp; Table 2'!$A$66:$AM$66,0))</f>
        <v>5841</v>
      </c>
      <c r="N240" s="27">
        <f>INDEX('0_Pivot &amp; Table 1 &amp; Table 2'!$A$70:$AM$765,MATCH($A240,'0_Pivot &amp; Table 1 &amp; Table 2'!$B$70:$B$765,0),MATCH(HHIdata_corr!N$1,'0_Pivot &amp; Table 1 &amp; Table 2'!$A$66:$AM$66,0))</f>
        <v>5944</v>
      </c>
      <c r="O240" s="28">
        <v>5626.5</v>
      </c>
      <c r="P240" s="29" t="s">
        <v>704</v>
      </c>
      <c r="Q240" s="29" t="s">
        <v>705</v>
      </c>
      <c r="R240" s="2">
        <f t="shared" si="15"/>
        <v>5364</v>
      </c>
      <c r="S240" s="2">
        <f t="shared" si="16"/>
        <v>5489.75</v>
      </c>
      <c r="T240" s="2" t="str">
        <f t="shared" si="17"/>
        <v/>
      </c>
      <c r="U240" s="2" t="e">
        <f>MATCH($Q240,'6.Indic_Percep'!$B$10:$B$141,0)</f>
        <v>#N/A</v>
      </c>
      <c r="V240" s="2">
        <f>MATCH($P240,'5.Indic_LM'!$A$10:$A$732,0)</f>
        <v>232</v>
      </c>
      <c r="W240" s="2" t="str">
        <f>IF(COUNT(INDEX('6.Indic_Percep'!$A$10:$AE$141,HHIdata_corr!$U240,MATCH(HHIdata_corr!W$3,'6.Indic_Percep'!$A$10:$AE$10,0)))=1,INDEX('6.Indic_Percep'!$A$10:$AE$141,HHIdata_corr!$U240,MATCH(HHIdata_corr!W$3,'6.Indic_Percep'!$A$10:$AE$10,0)),"")</f>
        <v/>
      </c>
      <c r="X240" s="2" t="str">
        <f>IF(COUNT(INDEX('6.Indic_Percep'!$A$10:$AE$141,HHIdata_corr!$U240,MATCH(HHIdata_corr!X$3,'6.Indic_Percep'!$A$10:$AE$10,0)))=1,INDEX('6.Indic_Percep'!$A$10:$AE$141,HHIdata_corr!$U240,MATCH(HHIdata_corr!X$3,'6.Indic_Percep'!$A$10:$AE$10,0)),"")</f>
        <v/>
      </c>
      <c r="Y240" s="2" t="str">
        <f>IF(COUNT(INDEX('6.Indic_Percep'!$A$10:$AE$141,HHIdata_corr!$U240,MATCH(HHIdata_corr!Y$3,'6.Indic_Percep'!$A$10:$AE$10,0)))=1,INDEX('6.Indic_Percep'!$A$10:$AE$141,HHIdata_corr!$U240,MATCH(HHIdata_corr!Y$3,'6.Indic_Percep'!$A$10:$AE$10,0)),"")</f>
        <v/>
      </c>
      <c r="Z240" s="2" t="str">
        <f>IF(COUNT(INDEX('6.Indic_Percep'!$A$10:$AH$141,HHIdata_corr!$U240,MATCH(HHIdata_corr!Z$3,'6.Indic_Percep'!$A$10:$AH$10,0)))=1,INDEX('6.Indic_Percep'!$A$10:$AH$141,HHIdata_corr!$U240,MATCH(HHIdata_corr!Z$3,'6.Indic_Percep'!$A$10:$AH$10,0)),"")</f>
        <v/>
      </c>
      <c r="AA240" s="2" t="str">
        <f>IF(COUNT(INDEX('6.Indic_Percep'!$A$10:$AH$141,HHIdata_corr!$U240,MATCH(HHIdata_corr!AA$3,'6.Indic_Percep'!$A$10:$AH$10,0)))=1,INDEX('6.Indic_Percep'!$A$10:$AH$141,HHIdata_corr!$U240,MATCH(HHIdata_corr!AA$3,'6.Indic_Percep'!$A$10:$AH$10,0)),"")</f>
        <v/>
      </c>
      <c r="AC240" s="30">
        <f>IF(COUNT(INDEX('5.Indic_LM'!$A$8:$AL$732,HHIdata_corr!$V240,MATCH(HHIdata_corr!AC$3,'5.Indic_LM'!$A$8:$AL$8,0)))=1,INDEX('5.Indic_LM'!$A$8:$AL$732,HHIdata_corr!$V240,MATCH(HHIdata_corr!AC$3,'5.Indic_LM'!$A$8:$AL$8,0))/100,"")</f>
        <v>0.1589945930147596</v>
      </c>
      <c r="AD240" s="30">
        <f>IF(COUNT(INDEX('5.Indic_LM'!$A$8:$AL$732,HHIdata_corr!$V240,MATCH(HHIdata_corr!AD$3,'5.Indic_LM'!$A$8:$AL$8,0)))=1,INDEX('5.Indic_LM'!$A$8:$AL$732,HHIdata_corr!$V240,MATCH(HHIdata_corr!AD$3,'5.Indic_LM'!$A$8:$AL$8,0))/100,"")</f>
        <v>0.44977714975418764</v>
      </c>
      <c r="AE240" s="2">
        <f t="shared" si="18"/>
        <v>1</v>
      </c>
      <c r="AF240" s="2">
        <f t="shared" si="19"/>
        <v>1</v>
      </c>
    </row>
    <row r="241" spans="1:32" x14ac:dyDescent="0.2">
      <c r="A241" s="25" t="s">
        <v>707</v>
      </c>
      <c r="B241" s="26" t="s">
        <v>708</v>
      </c>
      <c r="C241" s="26" t="s">
        <v>511</v>
      </c>
      <c r="D241" s="26">
        <v>147914</v>
      </c>
      <c r="E241" s="26" t="s">
        <v>709</v>
      </c>
      <c r="F241" s="26">
        <v>89612</v>
      </c>
      <c r="G241" s="27">
        <f>INDEX('0_Pivot &amp; Table 1 &amp; Table 2'!$A$70:$AM$765,MATCH($A241,'0_Pivot &amp; Table 1 &amp; Table 2'!$B$70:$B$765,0),MATCH(HHIdata_corr!G$1,'0_Pivot &amp; Table 1 &amp; Table 2'!$A$66:$AM$66,0))</f>
        <v>5875</v>
      </c>
      <c r="H241" s="27">
        <f>INDEX('0_Pivot &amp; Table 1 &amp; Table 2'!$A$70:$AM$765,MATCH($A241,'0_Pivot &amp; Table 1 &amp; Table 2'!$B$70:$B$765,0),MATCH(HHIdata_corr!H$1,'0_Pivot &amp; Table 1 &amp; Table 2'!$A$66:$AM$66,0))</f>
        <v>6345</v>
      </c>
      <c r="I241" s="27">
        <f>INDEX('0_Pivot &amp; Table 1 &amp; Table 2'!$A$70:$AM$765,MATCH($A241,'0_Pivot &amp; Table 1 &amp; Table 2'!$B$70:$B$765,0),MATCH(HHIdata_corr!I$1,'0_Pivot &amp; Table 1 &amp; Table 2'!$A$66:$AM$66,0))</f>
        <v>5686</v>
      </c>
      <c r="J241" s="27">
        <f>INDEX('0_Pivot &amp; Table 1 &amp; Table 2'!$A$70:$AM$765,MATCH($A241,'0_Pivot &amp; Table 1 &amp; Table 2'!$B$70:$B$765,0),MATCH(HHIdata_corr!J$1,'0_Pivot &amp; Table 1 &amp; Table 2'!$A$66:$AM$66,0))</f>
        <v>6957</v>
      </c>
      <c r="K241" s="27">
        <f>INDEX('0_Pivot &amp; Table 1 &amp; Table 2'!$A$70:$AM$765,MATCH($A241,'0_Pivot &amp; Table 1 &amp; Table 2'!$B$70:$B$765,0),MATCH(HHIdata_corr!K$1,'0_Pivot &amp; Table 1 &amp; Table 2'!$A$66:$AM$66,0))</f>
        <v>6072</v>
      </c>
      <c r="L241" s="27">
        <f>INDEX('0_Pivot &amp; Table 1 &amp; Table 2'!$A$70:$AM$765,MATCH($A241,'0_Pivot &amp; Table 1 &amp; Table 2'!$B$70:$B$765,0),MATCH(HHIdata_corr!L$1,'0_Pivot &amp; Table 1 &amp; Table 2'!$A$66:$AM$66,0))</f>
        <v>8089</v>
      </c>
      <c r="M241" s="27">
        <f>INDEX('0_Pivot &amp; Table 1 &amp; Table 2'!$A$70:$AM$765,MATCH($A241,'0_Pivot &amp; Table 1 &amp; Table 2'!$B$70:$B$765,0),MATCH(HHIdata_corr!M$1,'0_Pivot &amp; Table 1 &amp; Table 2'!$A$66:$AM$66,0))</f>
        <v>7766</v>
      </c>
      <c r="N241" s="27">
        <f>INDEX('0_Pivot &amp; Table 1 &amp; Table 2'!$A$70:$AM$765,MATCH($A241,'0_Pivot &amp; Table 1 &amp; Table 2'!$B$70:$B$765,0),MATCH(HHIdata_corr!N$1,'0_Pivot &amp; Table 1 &amp; Table 2'!$A$66:$AM$66,0))</f>
        <v>7871</v>
      </c>
      <c r="O241" s="28">
        <v>6793.6</v>
      </c>
      <c r="P241" s="29" t="s">
        <v>707</v>
      </c>
      <c r="Q241" s="29" t="s">
        <v>708</v>
      </c>
      <c r="R241" s="2">
        <f t="shared" si="15"/>
        <v>6215.75</v>
      </c>
      <c r="S241" s="2">
        <f t="shared" si="16"/>
        <v>6265</v>
      </c>
      <c r="T241" s="2" t="str">
        <f t="shared" si="17"/>
        <v/>
      </c>
      <c r="U241" s="2" t="e">
        <f>MATCH($Q241,'6.Indic_Percep'!$B$10:$B$141,0)</f>
        <v>#N/A</v>
      </c>
      <c r="V241" s="2">
        <f>MATCH($P241,'5.Indic_LM'!$A$10:$A$732,0)</f>
        <v>233</v>
      </c>
      <c r="W241" s="2" t="str">
        <f>IF(COUNT(INDEX('6.Indic_Percep'!$A$10:$AE$141,HHIdata_corr!$U241,MATCH(HHIdata_corr!W$3,'6.Indic_Percep'!$A$10:$AE$10,0)))=1,INDEX('6.Indic_Percep'!$A$10:$AE$141,HHIdata_corr!$U241,MATCH(HHIdata_corr!W$3,'6.Indic_Percep'!$A$10:$AE$10,0)),"")</f>
        <v/>
      </c>
      <c r="X241" s="2" t="str">
        <f>IF(COUNT(INDEX('6.Indic_Percep'!$A$10:$AE$141,HHIdata_corr!$U241,MATCH(HHIdata_corr!X$3,'6.Indic_Percep'!$A$10:$AE$10,0)))=1,INDEX('6.Indic_Percep'!$A$10:$AE$141,HHIdata_corr!$U241,MATCH(HHIdata_corr!X$3,'6.Indic_Percep'!$A$10:$AE$10,0)),"")</f>
        <v/>
      </c>
      <c r="Y241" s="2" t="str">
        <f>IF(COUNT(INDEX('6.Indic_Percep'!$A$10:$AE$141,HHIdata_corr!$U241,MATCH(HHIdata_corr!Y$3,'6.Indic_Percep'!$A$10:$AE$10,0)))=1,INDEX('6.Indic_Percep'!$A$10:$AE$141,HHIdata_corr!$U241,MATCH(HHIdata_corr!Y$3,'6.Indic_Percep'!$A$10:$AE$10,0)),"")</f>
        <v/>
      </c>
      <c r="Z241" s="2" t="str">
        <f>IF(COUNT(INDEX('6.Indic_Percep'!$A$10:$AH$141,HHIdata_corr!$U241,MATCH(HHIdata_corr!Z$3,'6.Indic_Percep'!$A$10:$AH$10,0)))=1,INDEX('6.Indic_Percep'!$A$10:$AH$141,HHIdata_corr!$U241,MATCH(HHIdata_corr!Z$3,'6.Indic_Percep'!$A$10:$AH$10,0)),"")</f>
        <v/>
      </c>
      <c r="AA241" s="2" t="str">
        <f>IF(COUNT(INDEX('6.Indic_Percep'!$A$10:$AH$141,HHIdata_corr!$U241,MATCH(HHIdata_corr!AA$3,'6.Indic_Percep'!$A$10:$AH$10,0)))=1,INDEX('6.Indic_Percep'!$A$10:$AH$141,HHIdata_corr!$U241,MATCH(HHIdata_corr!AA$3,'6.Indic_Percep'!$A$10:$AH$10,0)),"")</f>
        <v/>
      </c>
      <c r="AC241" s="30">
        <f>IF(COUNT(INDEX('5.Indic_LM'!$A$8:$AL$732,HHIdata_corr!$V241,MATCH(HHIdata_corr!AC$3,'5.Indic_LM'!$A$8:$AL$8,0)))=1,INDEX('5.Indic_LM'!$A$8:$AL$732,HHIdata_corr!$V241,MATCH(HHIdata_corr!AC$3,'5.Indic_LM'!$A$8:$AL$8,0))/100,"")</f>
        <v>0.12902673650337201</v>
      </c>
      <c r="AD241" s="30">
        <f>IF(COUNT(INDEX('5.Indic_LM'!$A$8:$AL$732,HHIdata_corr!$V241,MATCH(HHIdata_corr!AD$3,'5.Indic_LM'!$A$8:$AL$8,0)))=1,INDEX('5.Indic_LM'!$A$8:$AL$732,HHIdata_corr!$V241,MATCH(HHIdata_corr!AD$3,'5.Indic_LM'!$A$8:$AL$8,0))/100,"")</f>
        <v>0.47336760925449872</v>
      </c>
      <c r="AE241" s="2">
        <f t="shared" si="18"/>
        <v>1</v>
      </c>
      <c r="AF241" s="2">
        <f t="shared" si="19"/>
        <v>1</v>
      </c>
    </row>
    <row r="242" spans="1:32" x14ac:dyDescent="0.2">
      <c r="A242" s="25" t="s">
        <v>710</v>
      </c>
      <c r="B242" s="26" t="s">
        <v>711</v>
      </c>
      <c r="C242" s="26" t="s">
        <v>511</v>
      </c>
      <c r="D242" s="26">
        <v>59960</v>
      </c>
      <c r="E242" s="26" t="s">
        <v>712</v>
      </c>
      <c r="F242" s="26">
        <v>27360</v>
      </c>
      <c r="G242" s="27">
        <f>INDEX('0_Pivot &amp; Table 1 &amp; Table 2'!$A$70:$AM$765,MATCH($A242,'0_Pivot &amp; Table 1 &amp; Table 2'!$B$70:$B$765,0),MATCH(HHIdata_corr!G$1,'0_Pivot &amp; Table 1 &amp; Table 2'!$A$66:$AM$66,0))</f>
        <v>7993</v>
      </c>
      <c r="H242" s="27">
        <f>INDEX('0_Pivot &amp; Table 1 &amp; Table 2'!$A$70:$AM$765,MATCH($A242,'0_Pivot &amp; Table 1 &amp; Table 2'!$B$70:$B$765,0),MATCH(HHIdata_corr!H$1,'0_Pivot &amp; Table 1 &amp; Table 2'!$A$66:$AM$66,0))</f>
        <v>7811</v>
      </c>
      <c r="I242" s="27">
        <f>INDEX('0_Pivot &amp; Table 1 &amp; Table 2'!$A$70:$AM$765,MATCH($A242,'0_Pivot &amp; Table 1 &amp; Table 2'!$B$70:$B$765,0),MATCH(HHIdata_corr!I$1,'0_Pivot &amp; Table 1 &amp; Table 2'!$A$66:$AM$66,0))</f>
        <v>8144</v>
      </c>
      <c r="J242" s="27">
        <f>INDEX('0_Pivot &amp; Table 1 &amp; Table 2'!$A$70:$AM$765,MATCH($A242,'0_Pivot &amp; Table 1 &amp; Table 2'!$B$70:$B$765,0),MATCH(HHIdata_corr!J$1,'0_Pivot &amp; Table 1 &amp; Table 2'!$A$66:$AM$66,0))</f>
        <v>8492</v>
      </c>
      <c r="K242" s="27">
        <f>INDEX('0_Pivot &amp; Table 1 &amp; Table 2'!$A$70:$AM$765,MATCH($A242,'0_Pivot &amp; Table 1 &amp; Table 2'!$B$70:$B$765,0),MATCH(HHIdata_corr!K$1,'0_Pivot &amp; Table 1 &amp; Table 2'!$A$66:$AM$66,0))</f>
        <v>8697</v>
      </c>
      <c r="L242" s="27">
        <f>INDEX('0_Pivot &amp; Table 1 &amp; Table 2'!$A$70:$AM$765,MATCH($A242,'0_Pivot &amp; Table 1 &amp; Table 2'!$B$70:$B$765,0),MATCH(HHIdata_corr!L$1,'0_Pivot &amp; Table 1 &amp; Table 2'!$A$66:$AM$66,0))</f>
        <v>8178</v>
      </c>
      <c r="M242" s="27">
        <f>INDEX('0_Pivot &amp; Table 1 &amp; Table 2'!$A$70:$AM$765,MATCH($A242,'0_Pivot &amp; Table 1 &amp; Table 2'!$B$70:$B$765,0),MATCH(HHIdata_corr!M$1,'0_Pivot &amp; Table 1 &amp; Table 2'!$A$66:$AM$66,0))</f>
        <v>8697</v>
      </c>
      <c r="N242" s="27">
        <f>INDEX('0_Pivot &amp; Table 1 &amp; Table 2'!$A$70:$AM$765,MATCH($A242,'0_Pivot &amp; Table 1 &amp; Table 2'!$B$70:$B$765,0),MATCH(HHIdata_corr!N$1,'0_Pivot &amp; Table 1 &amp; Table 2'!$A$66:$AM$66,0))</f>
        <v>8498</v>
      </c>
      <c r="O242" s="28">
        <v>7954.4</v>
      </c>
      <c r="P242" s="29" t="s">
        <v>710</v>
      </c>
      <c r="Q242" s="29" t="s">
        <v>711</v>
      </c>
      <c r="R242" s="2">
        <f t="shared" si="15"/>
        <v>8110</v>
      </c>
      <c r="S242" s="2">
        <f t="shared" si="16"/>
        <v>8286</v>
      </c>
      <c r="T242" s="2">
        <f t="shared" si="17"/>
        <v>1</v>
      </c>
      <c r="U242" s="2" t="e">
        <f>MATCH($Q242,'6.Indic_Percep'!$B$10:$B$141,0)</f>
        <v>#N/A</v>
      </c>
      <c r="V242" s="2">
        <f>MATCH($P242,'5.Indic_LM'!$A$10:$A$732,0)</f>
        <v>234</v>
      </c>
      <c r="W242" s="2" t="str">
        <f>IF(COUNT(INDEX('6.Indic_Percep'!$A$10:$AE$141,HHIdata_corr!$U242,MATCH(HHIdata_corr!W$3,'6.Indic_Percep'!$A$10:$AE$10,0)))=1,INDEX('6.Indic_Percep'!$A$10:$AE$141,HHIdata_corr!$U242,MATCH(HHIdata_corr!W$3,'6.Indic_Percep'!$A$10:$AE$10,0)),"")</f>
        <v/>
      </c>
      <c r="X242" s="2" t="str">
        <f>IF(COUNT(INDEX('6.Indic_Percep'!$A$10:$AE$141,HHIdata_corr!$U242,MATCH(HHIdata_corr!X$3,'6.Indic_Percep'!$A$10:$AE$10,0)))=1,INDEX('6.Indic_Percep'!$A$10:$AE$141,HHIdata_corr!$U242,MATCH(HHIdata_corr!X$3,'6.Indic_Percep'!$A$10:$AE$10,0)),"")</f>
        <v/>
      </c>
      <c r="Y242" s="2" t="str">
        <f>IF(COUNT(INDEX('6.Indic_Percep'!$A$10:$AE$141,HHIdata_corr!$U242,MATCH(HHIdata_corr!Y$3,'6.Indic_Percep'!$A$10:$AE$10,0)))=1,INDEX('6.Indic_Percep'!$A$10:$AE$141,HHIdata_corr!$U242,MATCH(HHIdata_corr!Y$3,'6.Indic_Percep'!$A$10:$AE$10,0)),"")</f>
        <v/>
      </c>
      <c r="Z242" s="2" t="str">
        <f>IF(COUNT(INDEX('6.Indic_Percep'!$A$10:$AH$141,HHIdata_corr!$U242,MATCH(HHIdata_corr!Z$3,'6.Indic_Percep'!$A$10:$AH$10,0)))=1,INDEX('6.Indic_Percep'!$A$10:$AH$141,HHIdata_corr!$U242,MATCH(HHIdata_corr!Z$3,'6.Indic_Percep'!$A$10:$AH$10,0)),"")</f>
        <v/>
      </c>
      <c r="AA242" s="2" t="str">
        <f>IF(COUNT(INDEX('6.Indic_Percep'!$A$10:$AH$141,HHIdata_corr!$U242,MATCH(HHIdata_corr!AA$3,'6.Indic_Percep'!$A$10:$AH$10,0)))=1,INDEX('6.Indic_Percep'!$A$10:$AH$141,HHIdata_corr!$U242,MATCH(HHIdata_corr!AA$3,'6.Indic_Percep'!$A$10:$AH$10,0)),"")</f>
        <v/>
      </c>
      <c r="AC242" s="30">
        <f>IF(COUNT(INDEX('5.Indic_LM'!$A$8:$AL$732,HHIdata_corr!$V242,MATCH(HHIdata_corr!AC$3,'5.Indic_LM'!$A$8:$AL$8,0)))=1,INDEX('5.Indic_LM'!$A$8:$AL$732,HHIdata_corr!$V242,MATCH(HHIdata_corr!AC$3,'5.Indic_LM'!$A$8:$AL$8,0))/100,"")</f>
        <v>0.12963641816909388</v>
      </c>
      <c r="AD242" s="30">
        <f>IF(COUNT(INDEX('5.Indic_LM'!$A$8:$AL$732,HHIdata_corr!$V242,MATCH(HHIdata_corr!AD$3,'5.Indic_LM'!$A$8:$AL$8,0)))=1,INDEX('5.Indic_LM'!$A$8:$AL$732,HHIdata_corr!$V242,MATCH(HHIdata_corr!AD$3,'5.Indic_LM'!$A$8:$AL$8,0))/100,"")</f>
        <v>0.4918659269840216</v>
      </c>
      <c r="AE242" s="2">
        <f t="shared" si="18"/>
        <v>1</v>
      </c>
      <c r="AF242" s="2">
        <f t="shared" si="19"/>
        <v>1</v>
      </c>
    </row>
    <row r="243" spans="1:32" x14ac:dyDescent="0.2">
      <c r="A243" s="25" t="s">
        <v>713</v>
      </c>
      <c r="B243" s="26" t="s">
        <v>714</v>
      </c>
      <c r="C243" s="26" t="s">
        <v>511</v>
      </c>
      <c r="D243" s="26">
        <v>109798</v>
      </c>
      <c r="E243" s="26" t="s">
        <v>715</v>
      </c>
      <c r="F243" s="26">
        <v>53732</v>
      </c>
      <c r="G243" s="27">
        <f>INDEX('0_Pivot &amp; Table 1 &amp; Table 2'!$A$70:$AM$765,MATCH($A243,'0_Pivot &amp; Table 1 &amp; Table 2'!$B$70:$B$765,0),MATCH(HHIdata_corr!G$1,'0_Pivot &amp; Table 1 &amp; Table 2'!$A$66:$AM$66,0))</f>
        <v>7884</v>
      </c>
      <c r="H243" s="27">
        <f>INDEX('0_Pivot &amp; Table 1 &amp; Table 2'!$A$70:$AM$765,MATCH($A243,'0_Pivot &amp; Table 1 &amp; Table 2'!$B$70:$B$765,0),MATCH(HHIdata_corr!H$1,'0_Pivot &amp; Table 1 &amp; Table 2'!$A$66:$AM$66,0))</f>
        <v>7354</v>
      </c>
      <c r="I243" s="27">
        <f>INDEX('0_Pivot &amp; Table 1 &amp; Table 2'!$A$70:$AM$765,MATCH($A243,'0_Pivot &amp; Table 1 &amp; Table 2'!$B$70:$B$765,0),MATCH(HHIdata_corr!I$1,'0_Pivot &amp; Table 1 &amp; Table 2'!$A$66:$AM$66,0))</f>
        <v>6968</v>
      </c>
      <c r="J243" s="27">
        <f>INDEX('0_Pivot &amp; Table 1 &amp; Table 2'!$A$70:$AM$765,MATCH($A243,'0_Pivot &amp; Table 1 &amp; Table 2'!$B$70:$B$765,0),MATCH(HHIdata_corr!J$1,'0_Pivot &amp; Table 1 &amp; Table 2'!$A$66:$AM$66,0))</f>
        <v>7040</v>
      </c>
      <c r="K243" s="27">
        <f>INDEX('0_Pivot &amp; Table 1 &amp; Table 2'!$A$70:$AM$765,MATCH($A243,'0_Pivot &amp; Table 1 &amp; Table 2'!$B$70:$B$765,0),MATCH(HHIdata_corr!K$1,'0_Pivot &amp; Table 1 &amp; Table 2'!$A$66:$AM$66,0))</f>
        <v>7443</v>
      </c>
      <c r="L243" s="27">
        <f>INDEX('0_Pivot &amp; Table 1 &amp; Table 2'!$A$70:$AM$765,MATCH($A243,'0_Pivot &amp; Table 1 &amp; Table 2'!$B$70:$B$765,0),MATCH(HHIdata_corr!L$1,'0_Pivot &amp; Table 1 &amp; Table 2'!$A$66:$AM$66,0))</f>
        <v>8351</v>
      </c>
      <c r="M243" s="27">
        <f>INDEX('0_Pivot &amp; Table 1 &amp; Table 2'!$A$70:$AM$765,MATCH($A243,'0_Pivot &amp; Table 1 &amp; Table 2'!$B$70:$B$765,0),MATCH(HHIdata_corr!M$1,'0_Pivot &amp; Table 1 &amp; Table 2'!$A$66:$AM$66,0))</f>
        <v>7575</v>
      </c>
      <c r="N243" s="27">
        <f>INDEX('0_Pivot &amp; Table 1 &amp; Table 2'!$A$70:$AM$765,MATCH($A243,'0_Pivot &amp; Table 1 &amp; Table 2'!$B$70:$B$765,0),MATCH(HHIdata_corr!N$1,'0_Pivot &amp; Table 1 &amp; Table 2'!$A$66:$AM$66,0))</f>
        <v>7695</v>
      </c>
      <c r="O243" s="28">
        <v>7520.8</v>
      </c>
      <c r="P243" s="29" t="s">
        <v>713</v>
      </c>
      <c r="Q243" s="29" t="s">
        <v>714</v>
      </c>
      <c r="R243" s="2">
        <f t="shared" si="15"/>
        <v>7311.5</v>
      </c>
      <c r="S243" s="2">
        <f t="shared" si="16"/>
        <v>7201.25</v>
      </c>
      <c r="T243" s="2" t="str">
        <f t="shared" si="17"/>
        <v/>
      </c>
      <c r="U243" s="2" t="e">
        <f>MATCH($Q243,'6.Indic_Percep'!$B$10:$B$141,0)</f>
        <v>#N/A</v>
      </c>
      <c r="V243" s="2">
        <f>MATCH($P243,'5.Indic_LM'!$A$10:$A$732,0)</f>
        <v>235</v>
      </c>
      <c r="W243" s="2" t="str">
        <f>IF(COUNT(INDEX('6.Indic_Percep'!$A$10:$AE$141,HHIdata_corr!$U243,MATCH(HHIdata_corr!W$3,'6.Indic_Percep'!$A$10:$AE$10,0)))=1,INDEX('6.Indic_Percep'!$A$10:$AE$141,HHIdata_corr!$U243,MATCH(HHIdata_corr!W$3,'6.Indic_Percep'!$A$10:$AE$10,0)),"")</f>
        <v/>
      </c>
      <c r="X243" s="2" t="str">
        <f>IF(COUNT(INDEX('6.Indic_Percep'!$A$10:$AE$141,HHIdata_corr!$U243,MATCH(HHIdata_corr!X$3,'6.Indic_Percep'!$A$10:$AE$10,0)))=1,INDEX('6.Indic_Percep'!$A$10:$AE$141,HHIdata_corr!$U243,MATCH(HHIdata_corr!X$3,'6.Indic_Percep'!$A$10:$AE$10,0)),"")</f>
        <v/>
      </c>
      <c r="Y243" s="2" t="str">
        <f>IF(COUNT(INDEX('6.Indic_Percep'!$A$10:$AE$141,HHIdata_corr!$U243,MATCH(HHIdata_corr!Y$3,'6.Indic_Percep'!$A$10:$AE$10,0)))=1,INDEX('6.Indic_Percep'!$A$10:$AE$141,HHIdata_corr!$U243,MATCH(HHIdata_corr!Y$3,'6.Indic_Percep'!$A$10:$AE$10,0)),"")</f>
        <v/>
      </c>
      <c r="Z243" s="2" t="str">
        <f>IF(COUNT(INDEX('6.Indic_Percep'!$A$10:$AH$141,HHIdata_corr!$U243,MATCH(HHIdata_corr!Z$3,'6.Indic_Percep'!$A$10:$AH$10,0)))=1,INDEX('6.Indic_Percep'!$A$10:$AH$141,HHIdata_corr!$U243,MATCH(HHIdata_corr!Z$3,'6.Indic_Percep'!$A$10:$AH$10,0)),"")</f>
        <v/>
      </c>
      <c r="AA243" s="2" t="str">
        <f>IF(COUNT(INDEX('6.Indic_Percep'!$A$10:$AH$141,HHIdata_corr!$U243,MATCH(HHIdata_corr!AA$3,'6.Indic_Percep'!$A$10:$AH$10,0)))=1,INDEX('6.Indic_Percep'!$A$10:$AH$141,HHIdata_corr!$U243,MATCH(HHIdata_corr!AA$3,'6.Indic_Percep'!$A$10:$AH$10,0)),"")</f>
        <v/>
      </c>
      <c r="AC243" s="30">
        <f>IF(COUNT(INDEX('5.Indic_LM'!$A$8:$AL$732,HHIdata_corr!$V243,MATCH(HHIdata_corr!AC$3,'5.Indic_LM'!$A$8:$AL$8,0)))=1,INDEX('5.Indic_LM'!$A$8:$AL$732,HHIdata_corr!$V243,MATCH(HHIdata_corr!AC$3,'5.Indic_LM'!$A$8:$AL$8,0))/100,"")</f>
        <v>0.10153774048118555</v>
      </c>
      <c r="AD243" s="30">
        <f>IF(COUNT(INDEX('5.Indic_LM'!$A$8:$AL$732,HHIdata_corr!$V243,MATCH(HHIdata_corr!AD$3,'5.Indic_LM'!$A$8:$AL$8,0)))=1,INDEX('5.Indic_LM'!$A$8:$AL$732,HHIdata_corr!$V243,MATCH(HHIdata_corr!AD$3,'5.Indic_LM'!$A$8:$AL$8,0))/100,"")</f>
        <v>0.61324218255475382</v>
      </c>
      <c r="AE243" s="2">
        <f t="shared" si="18"/>
        <v>1</v>
      </c>
      <c r="AF243" s="2">
        <f t="shared" si="19"/>
        <v>1</v>
      </c>
    </row>
    <row r="244" spans="1:32" x14ac:dyDescent="0.2">
      <c r="A244" s="25" t="s">
        <v>716</v>
      </c>
      <c r="B244" s="26" t="s">
        <v>717</v>
      </c>
      <c r="C244" s="26" t="s">
        <v>511</v>
      </c>
      <c r="D244" s="26">
        <v>84910</v>
      </c>
      <c r="E244" s="26" t="s">
        <v>718</v>
      </c>
      <c r="F244" s="26">
        <v>41380</v>
      </c>
      <c r="G244" s="27">
        <f>INDEX('0_Pivot &amp; Table 1 &amp; Table 2'!$A$70:$AM$765,MATCH($A244,'0_Pivot &amp; Table 1 &amp; Table 2'!$B$70:$B$765,0),MATCH(HHIdata_corr!G$1,'0_Pivot &amp; Table 1 &amp; Table 2'!$A$66:$AM$66,0))</f>
        <v>7206</v>
      </c>
      <c r="H244" s="27">
        <f>INDEX('0_Pivot &amp; Table 1 &amp; Table 2'!$A$70:$AM$765,MATCH($A244,'0_Pivot &amp; Table 1 &amp; Table 2'!$B$70:$B$765,0),MATCH(HHIdata_corr!H$1,'0_Pivot &amp; Table 1 &amp; Table 2'!$A$66:$AM$66,0))</f>
        <v>6701</v>
      </c>
      <c r="I244" s="27">
        <f>INDEX('0_Pivot &amp; Table 1 &amp; Table 2'!$A$70:$AM$765,MATCH($A244,'0_Pivot &amp; Table 1 &amp; Table 2'!$B$70:$B$765,0),MATCH(HHIdata_corr!I$1,'0_Pivot &amp; Table 1 &amp; Table 2'!$A$66:$AM$66,0))</f>
        <v>6705</v>
      </c>
      <c r="J244" s="27">
        <f>INDEX('0_Pivot &amp; Table 1 &amp; Table 2'!$A$70:$AM$765,MATCH($A244,'0_Pivot &amp; Table 1 &amp; Table 2'!$B$70:$B$765,0),MATCH(HHIdata_corr!J$1,'0_Pivot &amp; Table 1 &amp; Table 2'!$A$66:$AM$66,0))</f>
        <v>8023</v>
      </c>
      <c r="K244" s="27">
        <f>INDEX('0_Pivot &amp; Table 1 &amp; Table 2'!$A$70:$AM$765,MATCH($A244,'0_Pivot &amp; Table 1 &amp; Table 2'!$B$70:$B$765,0),MATCH(HHIdata_corr!K$1,'0_Pivot &amp; Table 1 &amp; Table 2'!$A$66:$AM$66,0))</f>
        <v>7169</v>
      </c>
      <c r="L244" s="27">
        <f>INDEX('0_Pivot &amp; Table 1 &amp; Table 2'!$A$70:$AM$765,MATCH($A244,'0_Pivot &amp; Table 1 &amp; Table 2'!$B$70:$B$765,0),MATCH(HHIdata_corr!L$1,'0_Pivot &amp; Table 1 &amp; Table 2'!$A$66:$AM$66,0))</f>
        <v>7785</v>
      </c>
      <c r="M244" s="27">
        <f>INDEX('0_Pivot &amp; Table 1 &amp; Table 2'!$A$70:$AM$765,MATCH($A244,'0_Pivot &amp; Table 1 &amp; Table 2'!$B$70:$B$765,0),MATCH(HHIdata_corr!M$1,'0_Pivot &amp; Table 1 &amp; Table 2'!$A$66:$AM$66,0))</f>
        <v>6949</v>
      </c>
      <c r="N244" s="27">
        <f>INDEX('0_Pivot &amp; Table 1 &amp; Table 2'!$A$70:$AM$765,MATCH($A244,'0_Pivot &amp; Table 1 &amp; Table 2'!$B$70:$B$765,0),MATCH(HHIdata_corr!N$1,'0_Pivot &amp; Table 1 &amp; Table 2'!$A$66:$AM$66,0))</f>
        <v>7532</v>
      </c>
      <c r="O244" s="28">
        <v>7409.1</v>
      </c>
      <c r="P244" s="29" t="s">
        <v>716</v>
      </c>
      <c r="Q244" s="29" t="s">
        <v>717</v>
      </c>
      <c r="R244" s="2">
        <f t="shared" si="15"/>
        <v>7158.75</v>
      </c>
      <c r="S244" s="2">
        <f t="shared" si="16"/>
        <v>7149.5</v>
      </c>
      <c r="T244" s="2" t="str">
        <f t="shared" si="17"/>
        <v/>
      </c>
      <c r="U244" s="2" t="e">
        <f>MATCH($Q244,'6.Indic_Percep'!$B$10:$B$141,0)</f>
        <v>#N/A</v>
      </c>
      <c r="V244" s="2">
        <f>MATCH($P244,'5.Indic_LM'!$A$10:$A$732,0)</f>
        <v>236</v>
      </c>
      <c r="W244" s="2" t="str">
        <f>IF(COUNT(INDEX('6.Indic_Percep'!$A$10:$AE$141,HHIdata_corr!$U244,MATCH(HHIdata_corr!W$3,'6.Indic_Percep'!$A$10:$AE$10,0)))=1,INDEX('6.Indic_Percep'!$A$10:$AE$141,HHIdata_corr!$U244,MATCH(HHIdata_corr!W$3,'6.Indic_Percep'!$A$10:$AE$10,0)),"")</f>
        <v/>
      </c>
      <c r="X244" s="2" t="str">
        <f>IF(COUNT(INDEX('6.Indic_Percep'!$A$10:$AE$141,HHIdata_corr!$U244,MATCH(HHIdata_corr!X$3,'6.Indic_Percep'!$A$10:$AE$10,0)))=1,INDEX('6.Indic_Percep'!$A$10:$AE$141,HHIdata_corr!$U244,MATCH(HHIdata_corr!X$3,'6.Indic_Percep'!$A$10:$AE$10,0)),"")</f>
        <v/>
      </c>
      <c r="Y244" s="2" t="str">
        <f>IF(COUNT(INDEX('6.Indic_Percep'!$A$10:$AE$141,HHIdata_corr!$U244,MATCH(HHIdata_corr!Y$3,'6.Indic_Percep'!$A$10:$AE$10,0)))=1,INDEX('6.Indic_Percep'!$A$10:$AE$141,HHIdata_corr!$U244,MATCH(HHIdata_corr!Y$3,'6.Indic_Percep'!$A$10:$AE$10,0)),"")</f>
        <v/>
      </c>
      <c r="Z244" s="2" t="str">
        <f>IF(COUNT(INDEX('6.Indic_Percep'!$A$10:$AH$141,HHIdata_corr!$U244,MATCH(HHIdata_corr!Z$3,'6.Indic_Percep'!$A$10:$AH$10,0)))=1,INDEX('6.Indic_Percep'!$A$10:$AH$141,HHIdata_corr!$U244,MATCH(HHIdata_corr!Z$3,'6.Indic_Percep'!$A$10:$AH$10,0)),"")</f>
        <v/>
      </c>
      <c r="AA244" s="2" t="str">
        <f>IF(COUNT(INDEX('6.Indic_Percep'!$A$10:$AH$141,HHIdata_corr!$U244,MATCH(HHIdata_corr!AA$3,'6.Indic_Percep'!$A$10:$AH$10,0)))=1,INDEX('6.Indic_Percep'!$A$10:$AH$141,HHIdata_corr!$U244,MATCH(HHIdata_corr!AA$3,'6.Indic_Percep'!$A$10:$AH$10,0)),"")</f>
        <v/>
      </c>
      <c r="AC244" s="30">
        <f>IF(COUNT(INDEX('5.Indic_LM'!$A$8:$AL$732,HHIdata_corr!$V244,MATCH(HHIdata_corr!AC$3,'5.Indic_LM'!$A$8:$AL$8,0)))=1,INDEX('5.Indic_LM'!$A$8:$AL$732,HHIdata_corr!$V244,MATCH(HHIdata_corr!AC$3,'5.Indic_LM'!$A$8:$AL$8,0))/100,"")</f>
        <v>0.30277777777777781</v>
      </c>
      <c r="AD244" s="30">
        <f>IF(COUNT(INDEX('5.Indic_LM'!$A$8:$AL$732,HHIdata_corr!$V244,MATCH(HHIdata_corr!AD$3,'5.Indic_LM'!$A$8:$AL$8,0)))=1,INDEX('5.Indic_LM'!$A$8:$AL$732,HHIdata_corr!$V244,MATCH(HHIdata_corr!AD$3,'5.Indic_LM'!$A$8:$AL$8,0))/100,"")</f>
        <v>0.35840128410914929</v>
      </c>
      <c r="AE244" s="2">
        <f t="shared" si="18"/>
        <v>1</v>
      </c>
      <c r="AF244" s="2">
        <f t="shared" si="19"/>
        <v>1</v>
      </c>
    </row>
    <row r="245" spans="1:32" x14ac:dyDescent="0.2">
      <c r="A245" s="25" t="s">
        <v>719</v>
      </c>
      <c r="B245" s="26" t="s">
        <v>720</v>
      </c>
      <c r="C245" s="26" t="s">
        <v>511</v>
      </c>
      <c r="D245" s="26">
        <v>80696</v>
      </c>
      <c r="E245" s="26" t="s">
        <v>721</v>
      </c>
      <c r="F245" s="26">
        <v>38560</v>
      </c>
      <c r="G245" s="27">
        <f>INDEX('0_Pivot &amp; Table 1 &amp; Table 2'!$A$70:$AM$765,MATCH($A245,'0_Pivot &amp; Table 1 &amp; Table 2'!$B$70:$B$765,0),MATCH(HHIdata_corr!G$1,'0_Pivot &amp; Table 1 &amp; Table 2'!$A$66:$AM$66,0))</f>
        <v>7058</v>
      </c>
      <c r="H245" s="27">
        <f>INDEX('0_Pivot &amp; Table 1 &amp; Table 2'!$A$70:$AM$765,MATCH($A245,'0_Pivot &amp; Table 1 &amp; Table 2'!$B$70:$B$765,0),MATCH(HHIdata_corr!H$1,'0_Pivot &amp; Table 1 &amp; Table 2'!$A$66:$AM$66,0))</f>
        <v>6211</v>
      </c>
      <c r="I245" s="27">
        <f>INDEX('0_Pivot &amp; Table 1 &amp; Table 2'!$A$70:$AM$765,MATCH($A245,'0_Pivot &amp; Table 1 &amp; Table 2'!$B$70:$B$765,0),MATCH(HHIdata_corr!I$1,'0_Pivot &amp; Table 1 &amp; Table 2'!$A$66:$AM$66,0))</f>
        <v>6459</v>
      </c>
      <c r="J245" s="27">
        <f>INDEX('0_Pivot &amp; Table 1 &amp; Table 2'!$A$70:$AM$765,MATCH($A245,'0_Pivot &amp; Table 1 &amp; Table 2'!$B$70:$B$765,0),MATCH(HHIdata_corr!J$1,'0_Pivot &amp; Table 1 &amp; Table 2'!$A$66:$AM$66,0))</f>
        <v>6164</v>
      </c>
      <c r="K245" s="27">
        <f>INDEX('0_Pivot &amp; Table 1 &amp; Table 2'!$A$70:$AM$765,MATCH($A245,'0_Pivot &amp; Table 1 &amp; Table 2'!$B$70:$B$765,0),MATCH(HHIdata_corr!K$1,'0_Pivot &amp; Table 1 &amp; Table 2'!$A$66:$AM$66,0))</f>
        <v>6551</v>
      </c>
      <c r="L245" s="27">
        <f>INDEX('0_Pivot &amp; Table 1 &amp; Table 2'!$A$70:$AM$765,MATCH($A245,'0_Pivot &amp; Table 1 &amp; Table 2'!$B$70:$B$765,0),MATCH(HHIdata_corr!L$1,'0_Pivot &amp; Table 1 &amp; Table 2'!$A$66:$AM$66,0))</f>
        <v>7476</v>
      </c>
      <c r="M245" s="27">
        <f>INDEX('0_Pivot &amp; Table 1 &amp; Table 2'!$A$70:$AM$765,MATCH($A245,'0_Pivot &amp; Table 1 &amp; Table 2'!$B$70:$B$765,0),MATCH(HHIdata_corr!M$1,'0_Pivot &amp; Table 1 &amp; Table 2'!$A$66:$AM$66,0))</f>
        <v>6667</v>
      </c>
      <c r="N245" s="27">
        <f>INDEX('0_Pivot &amp; Table 1 &amp; Table 2'!$A$70:$AM$765,MATCH($A245,'0_Pivot &amp; Table 1 &amp; Table 2'!$B$70:$B$765,0),MATCH(HHIdata_corr!N$1,'0_Pivot &amp; Table 1 &amp; Table 2'!$A$66:$AM$66,0))</f>
        <v>6492</v>
      </c>
      <c r="O245" s="28">
        <v>6905.5</v>
      </c>
      <c r="P245" s="29" t="s">
        <v>719</v>
      </c>
      <c r="Q245" s="29" t="s">
        <v>720</v>
      </c>
      <c r="R245" s="2">
        <f t="shared" si="15"/>
        <v>6473</v>
      </c>
      <c r="S245" s="2">
        <f t="shared" si="16"/>
        <v>6346.25</v>
      </c>
      <c r="T245" s="2" t="str">
        <f t="shared" si="17"/>
        <v/>
      </c>
      <c r="U245" s="2" t="e">
        <f>MATCH($Q245,'6.Indic_Percep'!$B$10:$B$141,0)</f>
        <v>#N/A</v>
      </c>
      <c r="V245" s="2">
        <f>MATCH($P245,'5.Indic_LM'!$A$10:$A$732,0)</f>
        <v>237</v>
      </c>
      <c r="W245" s="2" t="str">
        <f>IF(COUNT(INDEX('6.Indic_Percep'!$A$10:$AE$141,HHIdata_corr!$U245,MATCH(HHIdata_corr!W$3,'6.Indic_Percep'!$A$10:$AE$10,0)))=1,INDEX('6.Indic_Percep'!$A$10:$AE$141,HHIdata_corr!$U245,MATCH(HHIdata_corr!W$3,'6.Indic_Percep'!$A$10:$AE$10,0)),"")</f>
        <v/>
      </c>
      <c r="X245" s="2" t="str">
        <f>IF(COUNT(INDEX('6.Indic_Percep'!$A$10:$AE$141,HHIdata_corr!$U245,MATCH(HHIdata_corr!X$3,'6.Indic_Percep'!$A$10:$AE$10,0)))=1,INDEX('6.Indic_Percep'!$A$10:$AE$141,HHIdata_corr!$U245,MATCH(HHIdata_corr!X$3,'6.Indic_Percep'!$A$10:$AE$10,0)),"")</f>
        <v/>
      </c>
      <c r="Y245" s="2" t="str">
        <f>IF(COUNT(INDEX('6.Indic_Percep'!$A$10:$AE$141,HHIdata_corr!$U245,MATCH(HHIdata_corr!Y$3,'6.Indic_Percep'!$A$10:$AE$10,0)))=1,INDEX('6.Indic_Percep'!$A$10:$AE$141,HHIdata_corr!$U245,MATCH(HHIdata_corr!Y$3,'6.Indic_Percep'!$A$10:$AE$10,0)),"")</f>
        <v/>
      </c>
      <c r="Z245" s="2" t="str">
        <f>IF(COUNT(INDEX('6.Indic_Percep'!$A$10:$AH$141,HHIdata_corr!$U245,MATCH(HHIdata_corr!Z$3,'6.Indic_Percep'!$A$10:$AH$10,0)))=1,INDEX('6.Indic_Percep'!$A$10:$AH$141,HHIdata_corr!$U245,MATCH(HHIdata_corr!Z$3,'6.Indic_Percep'!$A$10:$AH$10,0)),"")</f>
        <v/>
      </c>
      <c r="AA245" s="2" t="str">
        <f>IF(COUNT(INDEX('6.Indic_Percep'!$A$10:$AH$141,HHIdata_corr!$U245,MATCH(HHIdata_corr!AA$3,'6.Indic_Percep'!$A$10:$AH$10,0)))=1,INDEX('6.Indic_Percep'!$A$10:$AH$141,HHIdata_corr!$U245,MATCH(HHIdata_corr!AA$3,'6.Indic_Percep'!$A$10:$AH$10,0)),"")</f>
        <v/>
      </c>
      <c r="AC245" s="30">
        <f>IF(COUNT(INDEX('5.Indic_LM'!$A$8:$AL$732,HHIdata_corr!$V245,MATCH(HHIdata_corr!AC$3,'5.Indic_LM'!$A$8:$AL$8,0)))=1,INDEX('5.Indic_LM'!$A$8:$AL$732,HHIdata_corr!$V245,MATCH(HHIdata_corr!AC$3,'5.Indic_LM'!$A$8:$AL$8,0))/100,"")</f>
        <v>0.10557954291669767</v>
      </c>
      <c r="AD245" s="30">
        <f>IF(COUNT(INDEX('5.Indic_LM'!$A$8:$AL$732,HHIdata_corr!$V245,MATCH(HHIdata_corr!AD$3,'5.Indic_LM'!$A$8:$AL$8,0)))=1,INDEX('5.Indic_LM'!$A$8:$AL$732,HHIdata_corr!$V245,MATCH(HHIdata_corr!AD$3,'5.Indic_LM'!$A$8:$AL$8,0))/100,"")</f>
        <v>0.50646432012696263</v>
      </c>
      <c r="AE245" s="2">
        <f t="shared" si="18"/>
        <v>1</v>
      </c>
      <c r="AF245" s="2">
        <f t="shared" si="19"/>
        <v>1</v>
      </c>
    </row>
    <row r="246" spans="1:32" x14ac:dyDescent="0.2">
      <c r="A246" s="25" t="s">
        <v>722</v>
      </c>
      <c r="B246" s="26" t="s">
        <v>723</v>
      </c>
      <c r="C246" s="26" t="s">
        <v>511</v>
      </c>
      <c r="D246" s="26">
        <v>108899</v>
      </c>
      <c r="E246" s="26" t="s">
        <v>724</v>
      </c>
      <c r="F246" s="26">
        <v>55391</v>
      </c>
      <c r="G246" s="27">
        <f>INDEX('0_Pivot &amp; Table 1 &amp; Table 2'!$A$70:$AM$765,MATCH($A246,'0_Pivot &amp; Table 1 &amp; Table 2'!$B$70:$B$765,0),MATCH(HHIdata_corr!G$1,'0_Pivot &amp; Table 1 &amp; Table 2'!$A$66:$AM$66,0))</f>
        <v>0</v>
      </c>
      <c r="H246" s="27">
        <f>INDEX('0_Pivot &amp; Table 1 &amp; Table 2'!$A$70:$AM$765,MATCH($A246,'0_Pivot &amp; Table 1 &amp; Table 2'!$B$70:$B$765,0),MATCH(HHIdata_corr!H$1,'0_Pivot &amp; Table 1 &amp; Table 2'!$A$66:$AM$66,0))</f>
        <v>0</v>
      </c>
      <c r="I246" s="27">
        <f>INDEX('0_Pivot &amp; Table 1 &amp; Table 2'!$A$70:$AM$765,MATCH($A246,'0_Pivot &amp; Table 1 &amp; Table 2'!$B$70:$B$765,0),MATCH(HHIdata_corr!I$1,'0_Pivot &amp; Table 1 &amp; Table 2'!$A$66:$AM$66,0))</f>
        <v>0</v>
      </c>
      <c r="J246" s="27">
        <f>INDEX('0_Pivot &amp; Table 1 &amp; Table 2'!$A$70:$AM$765,MATCH($A246,'0_Pivot &amp; Table 1 &amp; Table 2'!$B$70:$B$765,0),MATCH(HHIdata_corr!J$1,'0_Pivot &amp; Table 1 &amp; Table 2'!$A$66:$AM$66,0))</f>
        <v>0</v>
      </c>
      <c r="K246" s="27">
        <f>INDEX('0_Pivot &amp; Table 1 &amp; Table 2'!$A$70:$AM$765,MATCH($A246,'0_Pivot &amp; Table 1 &amp; Table 2'!$B$70:$B$765,0),MATCH(HHIdata_corr!K$1,'0_Pivot &amp; Table 1 &amp; Table 2'!$A$66:$AM$66,0))</f>
        <v>0</v>
      </c>
      <c r="L246" s="27">
        <f>INDEX('0_Pivot &amp; Table 1 &amp; Table 2'!$A$70:$AM$765,MATCH($A246,'0_Pivot &amp; Table 1 &amp; Table 2'!$B$70:$B$765,0),MATCH(HHIdata_corr!L$1,'0_Pivot &amp; Table 1 &amp; Table 2'!$A$66:$AM$66,0))</f>
        <v>0</v>
      </c>
      <c r="M246" s="27">
        <f>INDEX('0_Pivot &amp; Table 1 &amp; Table 2'!$A$70:$AM$765,MATCH($A246,'0_Pivot &amp; Table 1 &amp; Table 2'!$B$70:$B$765,0),MATCH(HHIdata_corr!M$1,'0_Pivot &amp; Table 1 &amp; Table 2'!$A$66:$AM$66,0))</f>
        <v>0</v>
      </c>
      <c r="N246" s="27">
        <f>INDEX('0_Pivot &amp; Table 1 &amp; Table 2'!$A$70:$AM$765,MATCH($A246,'0_Pivot &amp; Table 1 &amp; Table 2'!$B$70:$B$765,0),MATCH(HHIdata_corr!N$1,'0_Pivot &amp; Table 1 &amp; Table 2'!$A$66:$AM$66,0))</f>
        <v>0</v>
      </c>
      <c r="O246" s="28">
        <v>10000</v>
      </c>
      <c r="P246" s="29" t="s">
        <v>722</v>
      </c>
      <c r="Q246" s="29" t="s">
        <v>723</v>
      </c>
      <c r="R246" s="2" t="b">
        <f t="shared" si="15"/>
        <v>0</v>
      </c>
      <c r="S246" s="2" t="b">
        <f t="shared" si="16"/>
        <v>0</v>
      </c>
      <c r="T246" s="2">
        <f t="shared" si="17"/>
        <v>1</v>
      </c>
      <c r="U246" s="2" t="e">
        <f>MATCH($Q246,'6.Indic_Percep'!$B$10:$B$141,0)</f>
        <v>#N/A</v>
      </c>
      <c r="V246" s="2">
        <f>MATCH($P246,'5.Indic_LM'!$A$10:$A$732,0)</f>
        <v>238</v>
      </c>
      <c r="W246" s="2" t="str">
        <f>IF(COUNT(INDEX('6.Indic_Percep'!$A$10:$AE$141,HHIdata_corr!$U246,MATCH(HHIdata_corr!W$3,'6.Indic_Percep'!$A$10:$AE$10,0)))=1,INDEX('6.Indic_Percep'!$A$10:$AE$141,HHIdata_corr!$U246,MATCH(HHIdata_corr!W$3,'6.Indic_Percep'!$A$10:$AE$10,0)),"")</f>
        <v/>
      </c>
      <c r="X246" s="2" t="str">
        <f>IF(COUNT(INDEX('6.Indic_Percep'!$A$10:$AE$141,HHIdata_corr!$U246,MATCH(HHIdata_corr!X$3,'6.Indic_Percep'!$A$10:$AE$10,0)))=1,INDEX('6.Indic_Percep'!$A$10:$AE$141,HHIdata_corr!$U246,MATCH(HHIdata_corr!X$3,'6.Indic_Percep'!$A$10:$AE$10,0)),"")</f>
        <v/>
      </c>
      <c r="Y246" s="2" t="str">
        <f>IF(COUNT(INDEX('6.Indic_Percep'!$A$10:$AE$141,HHIdata_corr!$U246,MATCH(HHIdata_corr!Y$3,'6.Indic_Percep'!$A$10:$AE$10,0)))=1,INDEX('6.Indic_Percep'!$A$10:$AE$141,HHIdata_corr!$U246,MATCH(HHIdata_corr!Y$3,'6.Indic_Percep'!$A$10:$AE$10,0)),"")</f>
        <v/>
      </c>
      <c r="Z246" s="2" t="str">
        <f>IF(COUNT(INDEX('6.Indic_Percep'!$A$10:$AH$141,HHIdata_corr!$U246,MATCH(HHIdata_corr!Z$3,'6.Indic_Percep'!$A$10:$AH$10,0)))=1,INDEX('6.Indic_Percep'!$A$10:$AH$141,HHIdata_corr!$U246,MATCH(HHIdata_corr!Z$3,'6.Indic_Percep'!$A$10:$AH$10,0)),"")</f>
        <v/>
      </c>
      <c r="AA246" s="2" t="str">
        <f>IF(COUNT(INDEX('6.Indic_Percep'!$A$10:$AH$141,HHIdata_corr!$U246,MATCH(HHIdata_corr!AA$3,'6.Indic_Percep'!$A$10:$AH$10,0)))=1,INDEX('6.Indic_Percep'!$A$10:$AH$141,HHIdata_corr!$U246,MATCH(HHIdata_corr!AA$3,'6.Indic_Percep'!$A$10:$AH$10,0)),"")</f>
        <v/>
      </c>
      <c r="AC246" s="30">
        <f>IF(COUNT(INDEX('5.Indic_LM'!$A$8:$AL$732,HHIdata_corr!$V246,MATCH(HHIdata_corr!AC$3,'5.Indic_LM'!$A$8:$AL$8,0)))=1,INDEX('5.Indic_LM'!$A$8:$AL$732,HHIdata_corr!$V246,MATCH(HHIdata_corr!AC$3,'5.Indic_LM'!$A$8:$AL$8,0))/100,"")</f>
        <v>0.2315611406476559</v>
      </c>
      <c r="AD246" s="30">
        <f>IF(COUNT(INDEX('5.Indic_LM'!$A$8:$AL$732,HHIdata_corr!$V246,MATCH(HHIdata_corr!AD$3,'5.Indic_LM'!$A$8:$AL$8,0)))=1,INDEX('5.Indic_LM'!$A$8:$AL$732,HHIdata_corr!$V246,MATCH(HHIdata_corr!AD$3,'5.Indic_LM'!$A$8:$AL$8,0))/100,"")</f>
        <v>0.41864557113748047</v>
      </c>
      <c r="AE246" s="2">
        <f t="shared" si="18"/>
        <v>0</v>
      </c>
      <c r="AF246" s="2">
        <f t="shared" si="19"/>
        <v>0</v>
      </c>
    </row>
    <row r="247" spans="1:32" x14ac:dyDescent="0.2">
      <c r="A247" s="25" t="s">
        <v>725</v>
      </c>
      <c r="B247" s="26" t="s">
        <v>726</v>
      </c>
      <c r="C247" s="26" t="s">
        <v>511</v>
      </c>
      <c r="D247" s="26">
        <v>74770</v>
      </c>
      <c r="E247" s="26" t="s">
        <v>727</v>
      </c>
      <c r="F247" s="26">
        <v>36379</v>
      </c>
      <c r="G247" s="27">
        <f>INDEX('0_Pivot &amp; Table 1 &amp; Table 2'!$A$70:$AM$765,MATCH($A247,'0_Pivot &amp; Table 1 &amp; Table 2'!$B$70:$B$765,0),MATCH(HHIdata_corr!G$1,'0_Pivot &amp; Table 1 &amp; Table 2'!$A$66:$AM$66,0))</f>
        <v>6631</v>
      </c>
      <c r="H247" s="27">
        <f>INDEX('0_Pivot &amp; Table 1 &amp; Table 2'!$A$70:$AM$765,MATCH($A247,'0_Pivot &amp; Table 1 &amp; Table 2'!$B$70:$B$765,0),MATCH(HHIdata_corr!H$1,'0_Pivot &amp; Table 1 &amp; Table 2'!$A$66:$AM$66,0))</f>
        <v>5917</v>
      </c>
      <c r="I247" s="27">
        <f>INDEX('0_Pivot &amp; Table 1 &amp; Table 2'!$A$70:$AM$765,MATCH($A247,'0_Pivot &amp; Table 1 &amp; Table 2'!$B$70:$B$765,0),MATCH(HHIdata_corr!I$1,'0_Pivot &amp; Table 1 &amp; Table 2'!$A$66:$AM$66,0))</f>
        <v>6883</v>
      </c>
      <c r="J247" s="27">
        <f>INDEX('0_Pivot &amp; Table 1 &amp; Table 2'!$A$70:$AM$765,MATCH($A247,'0_Pivot &amp; Table 1 &amp; Table 2'!$B$70:$B$765,0),MATCH(HHIdata_corr!J$1,'0_Pivot &amp; Table 1 &amp; Table 2'!$A$66:$AM$66,0))</f>
        <v>6567</v>
      </c>
      <c r="K247" s="27">
        <f>INDEX('0_Pivot &amp; Table 1 &amp; Table 2'!$A$70:$AM$765,MATCH($A247,'0_Pivot &amp; Table 1 &amp; Table 2'!$B$70:$B$765,0),MATCH(HHIdata_corr!K$1,'0_Pivot &amp; Table 1 &amp; Table 2'!$A$66:$AM$66,0))</f>
        <v>6518</v>
      </c>
      <c r="L247" s="27">
        <f>INDEX('0_Pivot &amp; Table 1 &amp; Table 2'!$A$70:$AM$765,MATCH($A247,'0_Pivot &amp; Table 1 &amp; Table 2'!$B$70:$B$765,0),MATCH(HHIdata_corr!L$1,'0_Pivot &amp; Table 1 &amp; Table 2'!$A$66:$AM$66,0))</f>
        <v>7291</v>
      </c>
      <c r="M247" s="27">
        <f>INDEX('0_Pivot &amp; Table 1 &amp; Table 2'!$A$70:$AM$765,MATCH($A247,'0_Pivot &amp; Table 1 &amp; Table 2'!$B$70:$B$765,0),MATCH(HHIdata_corr!M$1,'0_Pivot &amp; Table 1 &amp; Table 2'!$A$66:$AM$66,0))</f>
        <v>6587</v>
      </c>
      <c r="N247" s="27">
        <f>INDEX('0_Pivot &amp; Table 1 &amp; Table 2'!$A$70:$AM$765,MATCH($A247,'0_Pivot &amp; Table 1 &amp; Table 2'!$B$70:$B$765,0),MATCH(HHIdata_corr!N$1,'0_Pivot &amp; Table 1 &amp; Table 2'!$A$66:$AM$66,0))</f>
        <v>6601</v>
      </c>
      <c r="O247" s="28">
        <v>6438.4</v>
      </c>
      <c r="P247" s="29" t="s">
        <v>725</v>
      </c>
      <c r="Q247" s="29" t="s">
        <v>726</v>
      </c>
      <c r="R247" s="2">
        <f t="shared" si="15"/>
        <v>6499.5</v>
      </c>
      <c r="S247" s="2">
        <f t="shared" si="16"/>
        <v>6471.25</v>
      </c>
      <c r="T247" s="2" t="str">
        <f t="shared" si="17"/>
        <v/>
      </c>
      <c r="U247" s="2" t="e">
        <f>MATCH($Q247,'6.Indic_Percep'!$B$10:$B$141,0)</f>
        <v>#N/A</v>
      </c>
      <c r="V247" s="2">
        <f>MATCH($P247,'5.Indic_LM'!$A$10:$A$732,0)</f>
        <v>239</v>
      </c>
      <c r="W247" s="2" t="str">
        <f>IF(COUNT(INDEX('6.Indic_Percep'!$A$10:$AE$141,HHIdata_corr!$U247,MATCH(HHIdata_corr!W$3,'6.Indic_Percep'!$A$10:$AE$10,0)))=1,INDEX('6.Indic_Percep'!$A$10:$AE$141,HHIdata_corr!$U247,MATCH(HHIdata_corr!W$3,'6.Indic_Percep'!$A$10:$AE$10,0)),"")</f>
        <v/>
      </c>
      <c r="X247" s="2" t="str">
        <f>IF(COUNT(INDEX('6.Indic_Percep'!$A$10:$AE$141,HHIdata_corr!$U247,MATCH(HHIdata_corr!X$3,'6.Indic_Percep'!$A$10:$AE$10,0)))=1,INDEX('6.Indic_Percep'!$A$10:$AE$141,HHIdata_corr!$U247,MATCH(HHIdata_corr!X$3,'6.Indic_Percep'!$A$10:$AE$10,0)),"")</f>
        <v/>
      </c>
      <c r="Y247" s="2" t="str">
        <f>IF(COUNT(INDEX('6.Indic_Percep'!$A$10:$AE$141,HHIdata_corr!$U247,MATCH(HHIdata_corr!Y$3,'6.Indic_Percep'!$A$10:$AE$10,0)))=1,INDEX('6.Indic_Percep'!$A$10:$AE$141,HHIdata_corr!$U247,MATCH(HHIdata_corr!Y$3,'6.Indic_Percep'!$A$10:$AE$10,0)),"")</f>
        <v/>
      </c>
      <c r="Z247" s="2" t="str">
        <f>IF(COUNT(INDEX('6.Indic_Percep'!$A$10:$AH$141,HHIdata_corr!$U247,MATCH(HHIdata_corr!Z$3,'6.Indic_Percep'!$A$10:$AH$10,0)))=1,INDEX('6.Indic_Percep'!$A$10:$AH$141,HHIdata_corr!$U247,MATCH(HHIdata_corr!Z$3,'6.Indic_Percep'!$A$10:$AH$10,0)),"")</f>
        <v/>
      </c>
      <c r="AA247" s="2" t="str">
        <f>IF(COUNT(INDEX('6.Indic_Percep'!$A$10:$AH$141,HHIdata_corr!$U247,MATCH(HHIdata_corr!AA$3,'6.Indic_Percep'!$A$10:$AH$10,0)))=1,INDEX('6.Indic_Percep'!$A$10:$AH$141,HHIdata_corr!$U247,MATCH(HHIdata_corr!AA$3,'6.Indic_Percep'!$A$10:$AH$10,0)),"")</f>
        <v/>
      </c>
      <c r="AC247" s="30">
        <f>IF(COUNT(INDEX('5.Indic_LM'!$A$8:$AL$732,HHIdata_corr!$V247,MATCH(HHIdata_corr!AC$3,'5.Indic_LM'!$A$8:$AL$8,0)))=1,INDEX('5.Indic_LM'!$A$8:$AL$732,HHIdata_corr!$V247,MATCH(HHIdata_corr!AC$3,'5.Indic_LM'!$A$8:$AL$8,0))/100,"")</f>
        <v>0.13965248962655602</v>
      </c>
      <c r="AD247" s="30">
        <f>IF(COUNT(INDEX('5.Indic_LM'!$A$8:$AL$732,HHIdata_corr!$V247,MATCH(HHIdata_corr!AD$3,'5.Indic_LM'!$A$8:$AL$8,0)))=1,INDEX('5.Indic_LM'!$A$8:$AL$732,HHIdata_corr!$V247,MATCH(HHIdata_corr!AD$3,'5.Indic_LM'!$A$8:$AL$8,0))/100,"")</f>
        <v>0.47001415664976443</v>
      </c>
      <c r="AE247" s="2">
        <f t="shared" si="18"/>
        <v>1</v>
      </c>
      <c r="AF247" s="2">
        <f t="shared" si="19"/>
        <v>1</v>
      </c>
    </row>
    <row r="248" spans="1:32" x14ac:dyDescent="0.2">
      <c r="A248" s="25" t="s">
        <v>728</v>
      </c>
      <c r="B248" s="26" t="s">
        <v>729</v>
      </c>
      <c r="C248" s="26" t="s">
        <v>730</v>
      </c>
      <c r="D248" s="26">
        <v>1526778</v>
      </c>
      <c r="E248" s="26" t="s">
        <v>731</v>
      </c>
      <c r="F248" s="26">
        <v>803917</v>
      </c>
      <c r="G248" s="27">
        <f>INDEX('0_Pivot &amp; Table 1 &amp; Table 2'!$A$70:$AM$765,MATCH($A248,'0_Pivot &amp; Table 1 &amp; Table 2'!$B$70:$B$765,0),MATCH(HHIdata_corr!G$1,'0_Pivot &amp; Table 1 &amp; Table 2'!$A$66:$AM$66,0))</f>
        <v>1604</v>
      </c>
      <c r="H248" s="27">
        <f>INDEX('0_Pivot &amp; Table 1 &amp; Table 2'!$A$70:$AM$765,MATCH($A248,'0_Pivot &amp; Table 1 &amp; Table 2'!$B$70:$B$765,0),MATCH(HHIdata_corr!H$1,'0_Pivot &amp; Table 1 &amp; Table 2'!$A$66:$AM$66,0))</f>
        <v>1734</v>
      </c>
      <c r="I248" s="27">
        <f>INDEX('0_Pivot &amp; Table 1 &amp; Table 2'!$A$70:$AM$765,MATCH($A248,'0_Pivot &amp; Table 1 &amp; Table 2'!$B$70:$B$765,0),MATCH(HHIdata_corr!I$1,'0_Pivot &amp; Table 1 &amp; Table 2'!$A$66:$AM$66,0))</f>
        <v>1977</v>
      </c>
      <c r="J248" s="27">
        <f>INDEX('0_Pivot &amp; Table 1 &amp; Table 2'!$A$70:$AM$765,MATCH($A248,'0_Pivot &amp; Table 1 &amp; Table 2'!$B$70:$B$765,0),MATCH(HHIdata_corr!J$1,'0_Pivot &amp; Table 1 &amp; Table 2'!$A$66:$AM$66,0))</f>
        <v>2293</v>
      </c>
      <c r="K248" s="27">
        <f>INDEX('0_Pivot &amp; Table 1 &amp; Table 2'!$A$70:$AM$765,MATCH($A248,'0_Pivot &amp; Table 1 &amp; Table 2'!$B$70:$B$765,0),MATCH(HHIdata_corr!K$1,'0_Pivot &amp; Table 1 &amp; Table 2'!$A$66:$AM$66,0))</f>
        <v>2124</v>
      </c>
      <c r="L248" s="27">
        <f>INDEX('0_Pivot &amp; Table 1 &amp; Table 2'!$A$70:$AM$765,MATCH($A248,'0_Pivot &amp; Table 1 &amp; Table 2'!$B$70:$B$765,0),MATCH(HHIdata_corr!L$1,'0_Pivot &amp; Table 1 &amp; Table 2'!$A$66:$AM$66,0))</f>
        <v>3088</v>
      </c>
      <c r="M248" s="27">
        <f>INDEX('0_Pivot &amp; Table 1 &amp; Table 2'!$A$70:$AM$765,MATCH($A248,'0_Pivot &amp; Table 1 &amp; Table 2'!$B$70:$B$765,0),MATCH(HHIdata_corr!M$1,'0_Pivot &amp; Table 1 &amp; Table 2'!$A$66:$AM$66,0))</f>
        <v>2819</v>
      </c>
      <c r="N248" s="27">
        <f>INDEX('0_Pivot &amp; Table 1 &amp; Table 2'!$A$70:$AM$765,MATCH($A248,'0_Pivot &amp; Table 1 &amp; Table 2'!$B$70:$B$765,0),MATCH(HHIdata_corr!N$1,'0_Pivot &amp; Table 1 &amp; Table 2'!$A$66:$AM$66,0))</f>
        <v>2556</v>
      </c>
      <c r="O248" s="28">
        <v>2362.4</v>
      </c>
      <c r="P248" s="29" t="s">
        <v>728</v>
      </c>
      <c r="Q248" s="32" t="s">
        <v>2586</v>
      </c>
      <c r="R248" s="2">
        <f t="shared" si="15"/>
        <v>1902</v>
      </c>
      <c r="S248" s="2">
        <f t="shared" si="16"/>
        <v>2032</v>
      </c>
      <c r="T248" s="2" t="str">
        <f t="shared" si="17"/>
        <v/>
      </c>
      <c r="U248" s="2">
        <f>MATCH($Q248,'6.Indic_Percep'!$B$10:$B$141,0)</f>
        <v>110</v>
      </c>
      <c r="V248" s="2">
        <f>MATCH($P248,'5.Indic_LM'!$A$10:$A$732,0)</f>
        <v>610</v>
      </c>
      <c r="W248" s="2">
        <f>IF(COUNT(INDEX('6.Indic_Percep'!$A$10:$AE$141,HHIdata_corr!$U248,MATCH(HHIdata_corr!W$3,'6.Indic_Percep'!$A$10:$AE$10,0)))=1,INDEX('6.Indic_Percep'!$A$10:$AE$141,HHIdata_corr!$U248,MATCH(HHIdata_corr!W$3,'6.Indic_Percep'!$A$10:$AE$10,0)),"")</f>
        <v>0.50607734806629834</v>
      </c>
      <c r="X248" s="2">
        <f>IF(COUNT(INDEX('6.Indic_Percep'!$A$10:$AE$141,HHIdata_corr!$U248,MATCH(HHIdata_corr!X$3,'6.Indic_Percep'!$A$10:$AE$10,0)))=1,INDEX('6.Indic_Percep'!$A$10:$AE$141,HHIdata_corr!$U248,MATCH(HHIdata_corr!X$3,'6.Indic_Percep'!$A$10:$AE$10,0)),"")</f>
        <v>0.79128137384412145</v>
      </c>
      <c r="Y248" s="2">
        <f>IF(COUNT(INDEX('6.Indic_Percep'!$A$10:$AE$141,HHIdata_corr!$U248,MATCH(HHIdata_corr!Y$3,'6.Indic_Percep'!$A$10:$AE$10,0)))=1,INDEX('6.Indic_Percep'!$A$10:$AE$141,HHIdata_corr!$U248,MATCH(HHIdata_corr!Y$3,'6.Indic_Percep'!$A$10:$AE$10,0)),"")</f>
        <v>0.18011049723756906</v>
      </c>
      <c r="Z248" s="2">
        <f>IF(COUNT(INDEX('6.Indic_Percep'!$A$10:$AH$141,HHIdata_corr!$U248,MATCH(HHIdata_corr!Z$3,'6.Indic_Percep'!$A$10:$AH$10,0)))=1,INDEX('6.Indic_Percep'!$A$10:$AH$141,HHIdata_corr!$U248,MATCH(HHIdata_corr!Z$3,'6.Indic_Percep'!$A$10:$AH$10,0)),"")</f>
        <v>0.52575957727873179</v>
      </c>
      <c r="AA248" s="2">
        <f>IF(COUNT(INDEX('6.Indic_Percep'!$A$10:$AH$141,HHIdata_corr!$U248,MATCH(HHIdata_corr!AA$3,'6.Indic_Percep'!$A$10:$AH$10,0)))=1,INDEX('6.Indic_Percep'!$A$10:$AH$141,HHIdata_corr!$U248,MATCH(HHIdata_corr!AA$3,'6.Indic_Percep'!$A$10:$AH$10,0)),"")</f>
        <v>0.50080719910668026</v>
      </c>
      <c r="AC248" s="30" t="str">
        <f>IF(COUNT(INDEX('5.Indic_LM'!$A$8:$AL$732,HHIdata_corr!$V248,MATCH(HHIdata_corr!AC$3,'5.Indic_LM'!$A$8:$AL$8,0)))=1,INDEX('5.Indic_LM'!$A$8:$AL$732,HHIdata_corr!$V248,MATCH(HHIdata_corr!AC$3,'5.Indic_LM'!$A$8:$AL$8,0))/100,"")</f>
        <v/>
      </c>
      <c r="AD248" s="30" t="str">
        <f>IF(COUNT(INDEX('5.Indic_LM'!$A$8:$AL$732,HHIdata_corr!$V248,MATCH(HHIdata_corr!AD$3,'5.Indic_LM'!$A$8:$AL$8,0)))=1,INDEX('5.Indic_LM'!$A$8:$AL$732,HHIdata_corr!$V248,MATCH(HHIdata_corr!AD$3,'5.Indic_LM'!$A$8:$AL$8,0))/100,"")</f>
        <v/>
      </c>
      <c r="AE248" s="2">
        <f t="shared" si="18"/>
        <v>0</v>
      </c>
      <c r="AF248" s="2">
        <f t="shared" si="19"/>
        <v>0</v>
      </c>
    </row>
    <row r="249" spans="1:32" x14ac:dyDescent="0.2">
      <c r="A249" s="25" t="s">
        <v>732</v>
      </c>
      <c r="B249" s="26" t="s">
        <v>733</v>
      </c>
      <c r="C249" s="26" t="s">
        <v>730</v>
      </c>
      <c r="D249" s="26">
        <v>448136</v>
      </c>
      <c r="E249" s="26" t="s">
        <v>734</v>
      </c>
      <c r="F249" s="26">
        <v>218654</v>
      </c>
      <c r="G249" s="27">
        <f>INDEX('0_Pivot &amp; Table 1 &amp; Table 2'!$A$70:$AM$765,MATCH($A249,'0_Pivot &amp; Table 1 &amp; Table 2'!$B$70:$B$765,0),MATCH(HHIdata_corr!G$1,'0_Pivot &amp; Table 1 &amp; Table 2'!$A$66:$AM$66,0))</f>
        <v>2780</v>
      </c>
      <c r="H249" s="27">
        <f>INDEX('0_Pivot &amp; Table 1 &amp; Table 2'!$A$70:$AM$765,MATCH($A249,'0_Pivot &amp; Table 1 &amp; Table 2'!$B$70:$B$765,0),MATCH(HHIdata_corr!H$1,'0_Pivot &amp; Table 1 &amp; Table 2'!$A$66:$AM$66,0))</f>
        <v>3139</v>
      </c>
      <c r="I249" s="27">
        <f>INDEX('0_Pivot &amp; Table 1 &amp; Table 2'!$A$70:$AM$765,MATCH($A249,'0_Pivot &amp; Table 1 &amp; Table 2'!$B$70:$B$765,0),MATCH(HHIdata_corr!I$1,'0_Pivot &amp; Table 1 &amp; Table 2'!$A$66:$AM$66,0))</f>
        <v>3211</v>
      </c>
      <c r="J249" s="27">
        <f>INDEX('0_Pivot &amp; Table 1 &amp; Table 2'!$A$70:$AM$765,MATCH($A249,'0_Pivot &amp; Table 1 &amp; Table 2'!$B$70:$B$765,0),MATCH(HHIdata_corr!J$1,'0_Pivot &amp; Table 1 &amp; Table 2'!$A$66:$AM$66,0))</f>
        <v>3536</v>
      </c>
      <c r="K249" s="27">
        <f>INDEX('0_Pivot &amp; Table 1 &amp; Table 2'!$A$70:$AM$765,MATCH($A249,'0_Pivot &amp; Table 1 &amp; Table 2'!$B$70:$B$765,0),MATCH(HHIdata_corr!K$1,'0_Pivot &amp; Table 1 &amp; Table 2'!$A$66:$AM$66,0))</f>
        <v>3615</v>
      </c>
      <c r="L249" s="27">
        <f>INDEX('0_Pivot &amp; Table 1 &amp; Table 2'!$A$70:$AM$765,MATCH($A249,'0_Pivot &amp; Table 1 &amp; Table 2'!$B$70:$B$765,0),MATCH(HHIdata_corr!L$1,'0_Pivot &amp; Table 1 &amp; Table 2'!$A$66:$AM$66,0))</f>
        <v>4033</v>
      </c>
      <c r="M249" s="27">
        <f>INDEX('0_Pivot &amp; Table 1 &amp; Table 2'!$A$70:$AM$765,MATCH($A249,'0_Pivot &amp; Table 1 &amp; Table 2'!$B$70:$B$765,0),MATCH(HHIdata_corr!M$1,'0_Pivot &amp; Table 1 &amp; Table 2'!$A$66:$AM$66,0))</f>
        <v>4337</v>
      </c>
      <c r="N249" s="27">
        <f>INDEX('0_Pivot &amp; Table 1 &amp; Table 2'!$A$70:$AM$765,MATCH($A249,'0_Pivot &amp; Table 1 &amp; Table 2'!$B$70:$B$765,0),MATCH(HHIdata_corr!N$1,'0_Pivot &amp; Table 1 &amp; Table 2'!$A$66:$AM$66,0))</f>
        <v>3685</v>
      </c>
      <c r="O249" s="28">
        <v>3683.1</v>
      </c>
      <c r="P249" s="29" t="s">
        <v>732</v>
      </c>
      <c r="Q249" s="29" t="s">
        <v>733</v>
      </c>
      <c r="R249" s="2">
        <f t="shared" si="15"/>
        <v>3166.5</v>
      </c>
      <c r="S249" s="2">
        <f t="shared" si="16"/>
        <v>3375.25</v>
      </c>
      <c r="T249" s="2" t="str">
        <f t="shared" si="17"/>
        <v/>
      </c>
      <c r="U249" s="2" t="e">
        <f>MATCH($Q249,'6.Indic_Percep'!$B$10:$B$141,0)</f>
        <v>#N/A</v>
      </c>
      <c r="V249" s="2">
        <f>MATCH($P249,'5.Indic_LM'!$A$10:$A$732,0)</f>
        <v>611</v>
      </c>
      <c r="W249" s="2" t="str">
        <f>IF(COUNT(INDEX('6.Indic_Percep'!$A$10:$AE$141,HHIdata_corr!$U249,MATCH(HHIdata_corr!W$3,'6.Indic_Percep'!$A$10:$AE$10,0)))=1,INDEX('6.Indic_Percep'!$A$10:$AE$141,HHIdata_corr!$U249,MATCH(HHIdata_corr!W$3,'6.Indic_Percep'!$A$10:$AE$10,0)),"")</f>
        <v/>
      </c>
      <c r="X249" s="2" t="str">
        <f>IF(COUNT(INDEX('6.Indic_Percep'!$A$10:$AE$141,HHIdata_corr!$U249,MATCH(HHIdata_corr!X$3,'6.Indic_Percep'!$A$10:$AE$10,0)))=1,INDEX('6.Indic_Percep'!$A$10:$AE$141,HHIdata_corr!$U249,MATCH(HHIdata_corr!X$3,'6.Indic_Percep'!$A$10:$AE$10,0)),"")</f>
        <v/>
      </c>
      <c r="Y249" s="2" t="str">
        <f>IF(COUNT(INDEX('6.Indic_Percep'!$A$10:$AE$141,HHIdata_corr!$U249,MATCH(HHIdata_corr!Y$3,'6.Indic_Percep'!$A$10:$AE$10,0)))=1,INDEX('6.Indic_Percep'!$A$10:$AE$141,HHIdata_corr!$U249,MATCH(HHIdata_corr!Y$3,'6.Indic_Percep'!$A$10:$AE$10,0)),"")</f>
        <v/>
      </c>
      <c r="Z249" s="2" t="str">
        <f>IF(COUNT(INDEX('6.Indic_Percep'!$A$10:$AH$141,HHIdata_corr!$U249,MATCH(HHIdata_corr!Z$3,'6.Indic_Percep'!$A$10:$AH$10,0)))=1,INDEX('6.Indic_Percep'!$A$10:$AH$141,HHIdata_corr!$U249,MATCH(HHIdata_corr!Z$3,'6.Indic_Percep'!$A$10:$AH$10,0)),"")</f>
        <v/>
      </c>
      <c r="AA249" s="2" t="str">
        <f>IF(COUNT(INDEX('6.Indic_Percep'!$A$10:$AH$141,HHIdata_corr!$U249,MATCH(HHIdata_corr!AA$3,'6.Indic_Percep'!$A$10:$AH$10,0)))=1,INDEX('6.Indic_Percep'!$A$10:$AH$141,HHIdata_corr!$U249,MATCH(HHIdata_corr!AA$3,'6.Indic_Percep'!$A$10:$AH$10,0)),"")</f>
        <v/>
      </c>
      <c r="AC249" s="30">
        <f>IF(COUNT(INDEX('5.Indic_LM'!$A$8:$AL$732,HHIdata_corr!$V249,MATCH(HHIdata_corr!AC$3,'5.Indic_LM'!$A$8:$AL$8,0)))=1,INDEX('5.Indic_LM'!$A$8:$AL$732,HHIdata_corr!$V249,MATCH(HHIdata_corr!AC$3,'5.Indic_LM'!$A$8:$AL$8,0))/100,"")</f>
        <v>9.7506503500598071E-2</v>
      </c>
      <c r="AD249" s="30">
        <f>IF(COUNT(INDEX('5.Indic_LM'!$A$8:$AL$732,HHIdata_corr!$V249,MATCH(HHIdata_corr!AD$3,'5.Indic_LM'!$A$8:$AL$8,0)))=1,INDEX('5.Indic_LM'!$A$8:$AL$732,HHIdata_corr!$V249,MATCH(HHIdata_corr!AD$3,'5.Indic_LM'!$A$8:$AL$8,0))/100,"")</f>
        <v>0.49896308992510613</v>
      </c>
      <c r="AE249" s="2">
        <f t="shared" si="18"/>
        <v>1</v>
      </c>
      <c r="AF249" s="2">
        <f t="shared" si="19"/>
        <v>1</v>
      </c>
    </row>
    <row r="250" spans="1:32" x14ac:dyDescent="0.2">
      <c r="A250" s="25" t="s">
        <v>735</v>
      </c>
      <c r="B250" s="26" t="s">
        <v>736</v>
      </c>
      <c r="C250" s="26" t="s">
        <v>730</v>
      </c>
      <c r="D250" s="26">
        <v>361650</v>
      </c>
      <c r="E250" s="26" t="s">
        <v>737</v>
      </c>
      <c r="F250" s="26">
        <v>176355</v>
      </c>
      <c r="G250" s="27">
        <f>INDEX('0_Pivot &amp; Table 1 &amp; Table 2'!$A$70:$AM$765,MATCH($A250,'0_Pivot &amp; Table 1 &amp; Table 2'!$B$70:$B$765,0),MATCH(HHIdata_corr!G$1,'0_Pivot &amp; Table 1 &amp; Table 2'!$A$66:$AM$66,0))</f>
        <v>3207</v>
      </c>
      <c r="H250" s="27">
        <f>INDEX('0_Pivot &amp; Table 1 &amp; Table 2'!$A$70:$AM$765,MATCH($A250,'0_Pivot &amp; Table 1 &amp; Table 2'!$B$70:$B$765,0),MATCH(HHIdata_corr!H$1,'0_Pivot &amp; Table 1 &amp; Table 2'!$A$66:$AM$66,0))</f>
        <v>3519</v>
      </c>
      <c r="I250" s="27">
        <f>INDEX('0_Pivot &amp; Table 1 &amp; Table 2'!$A$70:$AM$765,MATCH($A250,'0_Pivot &amp; Table 1 &amp; Table 2'!$B$70:$B$765,0),MATCH(HHIdata_corr!I$1,'0_Pivot &amp; Table 1 &amp; Table 2'!$A$66:$AM$66,0))</f>
        <v>3957</v>
      </c>
      <c r="J250" s="27">
        <f>INDEX('0_Pivot &amp; Table 1 &amp; Table 2'!$A$70:$AM$765,MATCH($A250,'0_Pivot &amp; Table 1 &amp; Table 2'!$B$70:$B$765,0),MATCH(HHIdata_corr!J$1,'0_Pivot &amp; Table 1 &amp; Table 2'!$A$66:$AM$66,0))</f>
        <v>4117</v>
      </c>
      <c r="K250" s="27">
        <f>INDEX('0_Pivot &amp; Table 1 &amp; Table 2'!$A$70:$AM$765,MATCH($A250,'0_Pivot &amp; Table 1 &amp; Table 2'!$B$70:$B$765,0),MATCH(HHIdata_corr!K$1,'0_Pivot &amp; Table 1 &amp; Table 2'!$A$66:$AM$66,0))</f>
        <v>3512</v>
      </c>
      <c r="L250" s="27">
        <f>INDEX('0_Pivot &amp; Table 1 &amp; Table 2'!$A$70:$AM$765,MATCH($A250,'0_Pivot &amp; Table 1 &amp; Table 2'!$B$70:$B$765,0),MATCH(HHIdata_corr!L$1,'0_Pivot &amp; Table 1 &amp; Table 2'!$A$66:$AM$66,0))</f>
        <v>4500</v>
      </c>
      <c r="M250" s="27">
        <f>INDEX('0_Pivot &amp; Table 1 &amp; Table 2'!$A$70:$AM$765,MATCH($A250,'0_Pivot &amp; Table 1 &amp; Table 2'!$B$70:$B$765,0),MATCH(HHIdata_corr!M$1,'0_Pivot &amp; Table 1 &amp; Table 2'!$A$66:$AM$66,0))</f>
        <v>5117</v>
      </c>
      <c r="N250" s="27">
        <f>INDEX('0_Pivot &amp; Table 1 &amp; Table 2'!$A$70:$AM$765,MATCH($A250,'0_Pivot &amp; Table 1 &amp; Table 2'!$B$70:$B$765,0),MATCH(HHIdata_corr!N$1,'0_Pivot &amp; Table 1 &amp; Table 2'!$A$66:$AM$66,0))</f>
        <v>4185</v>
      </c>
      <c r="O250" s="28">
        <v>4206.3999999999996</v>
      </c>
      <c r="P250" s="29" t="s">
        <v>735</v>
      </c>
      <c r="Q250" s="29" t="s">
        <v>736</v>
      </c>
      <c r="R250" s="2">
        <f t="shared" si="15"/>
        <v>3700</v>
      </c>
      <c r="S250" s="2">
        <f t="shared" si="16"/>
        <v>3776.25</v>
      </c>
      <c r="T250" s="2" t="str">
        <f t="shared" si="17"/>
        <v/>
      </c>
      <c r="U250" s="2" t="e">
        <f>MATCH($Q250,'6.Indic_Percep'!$B$10:$B$141,0)</f>
        <v>#N/A</v>
      </c>
      <c r="V250" s="2">
        <f>MATCH($P250,'5.Indic_LM'!$A$10:$A$732,0)</f>
        <v>612</v>
      </c>
      <c r="W250" s="2" t="str">
        <f>IF(COUNT(INDEX('6.Indic_Percep'!$A$10:$AE$141,HHIdata_corr!$U250,MATCH(HHIdata_corr!W$3,'6.Indic_Percep'!$A$10:$AE$10,0)))=1,INDEX('6.Indic_Percep'!$A$10:$AE$141,HHIdata_corr!$U250,MATCH(HHIdata_corr!W$3,'6.Indic_Percep'!$A$10:$AE$10,0)),"")</f>
        <v/>
      </c>
      <c r="X250" s="2" t="str">
        <f>IF(COUNT(INDEX('6.Indic_Percep'!$A$10:$AE$141,HHIdata_corr!$U250,MATCH(HHIdata_corr!X$3,'6.Indic_Percep'!$A$10:$AE$10,0)))=1,INDEX('6.Indic_Percep'!$A$10:$AE$141,HHIdata_corr!$U250,MATCH(HHIdata_corr!X$3,'6.Indic_Percep'!$A$10:$AE$10,0)),"")</f>
        <v/>
      </c>
      <c r="Y250" s="2" t="str">
        <f>IF(COUNT(INDEX('6.Indic_Percep'!$A$10:$AE$141,HHIdata_corr!$U250,MATCH(HHIdata_corr!Y$3,'6.Indic_Percep'!$A$10:$AE$10,0)))=1,INDEX('6.Indic_Percep'!$A$10:$AE$141,HHIdata_corr!$U250,MATCH(HHIdata_corr!Y$3,'6.Indic_Percep'!$A$10:$AE$10,0)),"")</f>
        <v/>
      </c>
      <c r="Z250" s="2" t="str">
        <f>IF(COUNT(INDEX('6.Indic_Percep'!$A$10:$AH$141,HHIdata_corr!$U250,MATCH(HHIdata_corr!Z$3,'6.Indic_Percep'!$A$10:$AH$10,0)))=1,INDEX('6.Indic_Percep'!$A$10:$AH$141,HHIdata_corr!$U250,MATCH(HHIdata_corr!Z$3,'6.Indic_Percep'!$A$10:$AH$10,0)),"")</f>
        <v/>
      </c>
      <c r="AA250" s="2" t="str">
        <f>IF(COUNT(INDEX('6.Indic_Percep'!$A$10:$AH$141,HHIdata_corr!$U250,MATCH(HHIdata_corr!AA$3,'6.Indic_Percep'!$A$10:$AH$10,0)))=1,INDEX('6.Indic_Percep'!$A$10:$AH$141,HHIdata_corr!$U250,MATCH(HHIdata_corr!AA$3,'6.Indic_Percep'!$A$10:$AH$10,0)),"")</f>
        <v/>
      </c>
      <c r="AC250" s="30">
        <f>IF(COUNT(INDEX('5.Indic_LM'!$A$8:$AL$732,HHIdata_corr!$V250,MATCH(HHIdata_corr!AC$3,'5.Indic_LM'!$A$8:$AL$8,0)))=1,INDEX('5.Indic_LM'!$A$8:$AL$732,HHIdata_corr!$V250,MATCH(HHIdata_corr!AC$3,'5.Indic_LM'!$A$8:$AL$8,0))/100,"")</f>
        <v>8.1573097720287036E-2</v>
      </c>
      <c r="AD250" s="30">
        <f>IF(COUNT(INDEX('5.Indic_LM'!$A$8:$AL$732,HHIdata_corr!$V250,MATCH(HHIdata_corr!AD$3,'5.Indic_LM'!$A$8:$AL$8,0)))=1,INDEX('5.Indic_LM'!$A$8:$AL$732,HHIdata_corr!$V250,MATCH(HHIdata_corr!AD$3,'5.Indic_LM'!$A$8:$AL$8,0))/100,"")</f>
        <v>0.57036922053442729</v>
      </c>
      <c r="AE250" s="2">
        <f t="shared" si="18"/>
        <v>1</v>
      </c>
      <c r="AF250" s="2">
        <f t="shared" si="19"/>
        <v>1</v>
      </c>
    </row>
    <row r="251" spans="1:32" x14ac:dyDescent="0.2">
      <c r="A251" s="25" t="s">
        <v>738</v>
      </c>
      <c r="B251" s="26" t="s">
        <v>739</v>
      </c>
      <c r="C251" s="26" t="s">
        <v>730</v>
      </c>
      <c r="D251" s="26">
        <v>262403</v>
      </c>
      <c r="E251" s="26" t="s">
        <v>740</v>
      </c>
      <c r="F251" s="26">
        <v>124963</v>
      </c>
      <c r="G251" s="27">
        <f>INDEX('0_Pivot &amp; Table 1 &amp; Table 2'!$A$70:$AM$765,MATCH($A251,'0_Pivot &amp; Table 1 &amp; Table 2'!$B$70:$B$765,0),MATCH(HHIdata_corr!G$1,'0_Pivot &amp; Table 1 &amp; Table 2'!$A$66:$AM$66,0))</f>
        <v>3747</v>
      </c>
      <c r="H251" s="27">
        <f>INDEX('0_Pivot &amp; Table 1 &amp; Table 2'!$A$70:$AM$765,MATCH($A251,'0_Pivot &amp; Table 1 &amp; Table 2'!$B$70:$B$765,0),MATCH(HHIdata_corr!H$1,'0_Pivot &amp; Table 1 &amp; Table 2'!$A$66:$AM$66,0))</f>
        <v>3883</v>
      </c>
      <c r="I251" s="27">
        <f>INDEX('0_Pivot &amp; Table 1 &amp; Table 2'!$A$70:$AM$765,MATCH($A251,'0_Pivot &amp; Table 1 &amp; Table 2'!$B$70:$B$765,0),MATCH(HHIdata_corr!I$1,'0_Pivot &amp; Table 1 &amp; Table 2'!$A$66:$AM$66,0))</f>
        <v>4396</v>
      </c>
      <c r="J251" s="27">
        <f>INDEX('0_Pivot &amp; Table 1 &amp; Table 2'!$A$70:$AM$765,MATCH($A251,'0_Pivot &amp; Table 1 &amp; Table 2'!$B$70:$B$765,0),MATCH(HHIdata_corr!J$1,'0_Pivot &amp; Table 1 &amp; Table 2'!$A$66:$AM$66,0))</f>
        <v>4572</v>
      </c>
      <c r="K251" s="27">
        <f>INDEX('0_Pivot &amp; Table 1 &amp; Table 2'!$A$70:$AM$765,MATCH($A251,'0_Pivot &amp; Table 1 &amp; Table 2'!$B$70:$B$765,0),MATCH(HHIdata_corr!K$1,'0_Pivot &amp; Table 1 &amp; Table 2'!$A$66:$AM$66,0))</f>
        <v>4459</v>
      </c>
      <c r="L251" s="27">
        <f>INDEX('0_Pivot &amp; Table 1 &amp; Table 2'!$A$70:$AM$765,MATCH($A251,'0_Pivot &amp; Table 1 &amp; Table 2'!$B$70:$B$765,0),MATCH(HHIdata_corr!L$1,'0_Pivot &amp; Table 1 &amp; Table 2'!$A$66:$AM$66,0))</f>
        <v>4633</v>
      </c>
      <c r="M251" s="27">
        <f>INDEX('0_Pivot &amp; Table 1 &amp; Table 2'!$A$70:$AM$765,MATCH($A251,'0_Pivot &amp; Table 1 &amp; Table 2'!$B$70:$B$765,0),MATCH(HHIdata_corr!M$1,'0_Pivot &amp; Table 1 &amp; Table 2'!$A$66:$AM$66,0))</f>
        <v>5024</v>
      </c>
      <c r="N251" s="27">
        <f>INDEX('0_Pivot &amp; Table 1 &amp; Table 2'!$A$70:$AM$765,MATCH($A251,'0_Pivot &amp; Table 1 &amp; Table 2'!$B$70:$B$765,0),MATCH(HHIdata_corr!N$1,'0_Pivot &amp; Table 1 &amp; Table 2'!$A$66:$AM$66,0))</f>
        <v>4901</v>
      </c>
      <c r="O251" s="28">
        <v>4712.8999999999996</v>
      </c>
      <c r="P251" s="29" t="s">
        <v>738</v>
      </c>
      <c r="Q251" s="29" t="s">
        <v>739</v>
      </c>
      <c r="R251" s="2">
        <f t="shared" si="15"/>
        <v>4149.5</v>
      </c>
      <c r="S251" s="2">
        <f t="shared" si="16"/>
        <v>4327.5</v>
      </c>
      <c r="T251" s="2" t="str">
        <f t="shared" si="17"/>
        <v/>
      </c>
      <c r="U251" s="2" t="e">
        <f>MATCH($Q251,'6.Indic_Percep'!$B$10:$B$141,0)</f>
        <v>#N/A</v>
      </c>
      <c r="V251" s="2">
        <f>MATCH($P251,'5.Indic_LM'!$A$10:$A$732,0)</f>
        <v>613</v>
      </c>
      <c r="W251" s="2" t="str">
        <f>IF(COUNT(INDEX('6.Indic_Percep'!$A$10:$AE$141,HHIdata_corr!$U251,MATCH(HHIdata_corr!W$3,'6.Indic_Percep'!$A$10:$AE$10,0)))=1,INDEX('6.Indic_Percep'!$A$10:$AE$141,HHIdata_corr!$U251,MATCH(HHIdata_corr!W$3,'6.Indic_Percep'!$A$10:$AE$10,0)),"")</f>
        <v/>
      </c>
      <c r="X251" s="2" t="str">
        <f>IF(COUNT(INDEX('6.Indic_Percep'!$A$10:$AE$141,HHIdata_corr!$U251,MATCH(HHIdata_corr!X$3,'6.Indic_Percep'!$A$10:$AE$10,0)))=1,INDEX('6.Indic_Percep'!$A$10:$AE$141,HHIdata_corr!$U251,MATCH(HHIdata_corr!X$3,'6.Indic_Percep'!$A$10:$AE$10,0)),"")</f>
        <v/>
      </c>
      <c r="Y251" s="2" t="str">
        <f>IF(COUNT(INDEX('6.Indic_Percep'!$A$10:$AE$141,HHIdata_corr!$U251,MATCH(HHIdata_corr!Y$3,'6.Indic_Percep'!$A$10:$AE$10,0)))=1,INDEX('6.Indic_Percep'!$A$10:$AE$141,HHIdata_corr!$U251,MATCH(HHIdata_corr!Y$3,'6.Indic_Percep'!$A$10:$AE$10,0)),"")</f>
        <v/>
      </c>
      <c r="Z251" s="2" t="str">
        <f>IF(COUNT(INDEX('6.Indic_Percep'!$A$10:$AH$141,HHIdata_corr!$U251,MATCH(HHIdata_corr!Z$3,'6.Indic_Percep'!$A$10:$AH$10,0)))=1,INDEX('6.Indic_Percep'!$A$10:$AH$141,HHIdata_corr!$U251,MATCH(HHIdata_corr!Z$3,'6.Indic_Percep'!$A$10:$AH$10,0)),"")</f>
        <v/>
      </c>
      <c r="AA251" s="2" t="str">
        <f>IF(COUNT(INDEX('6.Indic_Percep'!$A$10:$AH$141,HHIdata_corr!$U251,MATCH(HHIdata_corr!AA$3,'6.Indic_Percep'!$A$10:$AH$10,0)))=1,INDEX('6.Indic_Percep'!$A$10:$AH$141,HHIdata_corr!$U251,MATCH(HHIdata_corr!AA$3,'6.Indic_Percep'!$A$10:$AH$10,0)),"")</f>
        <v/>
      </c>
      <c r="AC251" s="30">
        <f>IF(COUNT(INDEX('5.Indic_LM'!$A$8:$AL$732,HHIdata_corr!$V251,MATCH(HHIdata_corr!AC$3,'5.Indic_LM'!$A$8:$AL$8,0)))=1,INDEX('5.Indic_LM'!$A$8:$AL$732,HHIdata_corr!$V251,MATCH(HHIdata_corr!AC$3,'5.Indic_LM'!$A$8:$AL$8,0))/100,"")</f>
        <v>9.9243553742442397E-2</v>
      </c>
      <c r="AD251" s="30">
        <f>IF(COUNT(INDEX('5.Indic_LM'!$A$8:$AL$732,HHIdata_corr!$V251,MATCH(HHIdata_corr!AD$3,'5.Indic_LM'!$A$8:$AL$8,0)))=1,INDEX('5.Indic_LM'!$A$8:$AL$732,HHIdata_corr!$V251,MATCH(HHIdata_corr!AD$3,'5.Indic_LM'!$A$8:$AL$8,0))/100,"")</f>
        <v>0.52042254757877415</v>
      </c>
      <c r="AE251" s="2">
        <f t="shared" si="18"/>
        <v>1</v>
      </c>
      <c r="AF251" s="2">
        <f t="shared" si="19"/>
        <v>1</v>
      </c>
    </row>
    <row r="252" spans="1:32" x14ac:dyDescent="0.2">
      <c r="A252" s="25" t="s">
        <v>741</v>
      </c>
      <c r="B252" s="26" t="s">
        <v>742</v>
      </c>
      <c r="C252" s="26" t="s">
        <v>730</v>
      </c>
      <c r="D252" s="26">
        <v>190354</v>
      </c>
      <c r="E252" s="26" t="s">
        <v>743</v>
      </c>
      <c r="F252" s="26">
        <v>86391</v>
      </c>
      <c r="G252" s="27">
        <f>INDEX('0_Pivot &amp; Table 1 &amp; Table 2'!$A$70:$AM$765,MATCH($A252,'0_Pivot &amp; Table 1 &amp; Table 2'!$B$70:$B$765,0),MATCH(HHIdata_corr!G$1,'0_Pivot &amp; Table 1 &amp; Table 2'!$A$66:$AM$66,0))</f>
        <v>3806</v>
      </c>
      <c r="H252" s="27">
        <f>INDEX('0_Pivot &amp; Table 1 &amp; Table 2'!$A$70:$AM$765,MATCH($A252,'0_Pivot &amp; Table 1 &amp; Table 2'!$B$70:$B$765,0),MATCH(HHIdata_corr!H$1,'0_Pivot &amp; Table 1 &amp; Table 2'!$A$66:$AM$66,0))</f>
        <v>4370</v>
      </c>
      <c r="I252" s="27">
        <f>INDEX('0_Pivot &amp; Table 1 &amp; Table 2'!$A$70:$AM$765,MATCH($A252,'0_Pivot &amp; Table 1 &amp; Table 2'!$B$70:$B$765,0),MATCH(HHIdata_corr!I$1,'0_Pivot &amp; Table 1 &amp; Table 2'!$A$66:$AM$66,0))</f>
        <v>4705</v>
      </c>
      <c r="J252" s="27">
        <f>INDEX('0_Pivot &amp; Table 1 &amp; Table 2'!$A$70:$AM$765,MATCH($A252,'0_Pivot &amp; Table 1 &amp; Table 2'!$B$70:$B$765,0),MATCH(HHIdata_corr!J$1,'0_Pivot &amp; Table 1 &amp; Table 2'!$A$66:$AM$66,0))</f>
        <v>4994</v>
      </c>
      <c r="K252" s="27">
        <f>INDEX('0_Pivot &amp; Table 1 &amp; Table 2'!$A$70:$AM$765,MATCH($A252,'0_Pivot &amp; Table 1 &amp; Table 2'!$B$70:$B$765,0),MATCH(HHIdata_corr!K$1,'0_Pivot &amp; Table 1 &amp; Table 2'!$A$66:$AM$66,0))</f>
        <v>4534</v>
      </c>
      <c r="L252" s="27">
        <f>INDEX('0_Pivot &amp; Table 1 &amp; Table 2'!$A$70:$AM$765,MATCH($A252,'0_Pivot &amp; Table 1 &amp; Table 2'!$B$70:$B$765,0),MATCH(HHIdata_corr!L$1,'0_Pivot &amp; Table 1 &amp; Table 2'!$A$66:$AM$66,0))</f>
        <v>5521</v>
      </c>
      <c r="M252" s="27">
        <f>INDEX('0_Pivot &amp; Table 1 &amp; Table 2'!$A$70:$AM$765,MATCH($A252,'0_Pivot &amp; Table 1 &amp; Table 2'!$B$70:$B$765,0),MATCH(HHIdata_corr!M$1,'0_Pivot &amp; Table 1 &amp; Table 2'!$A$66:$AM$66,0))</f>
        <v>5705</v>
      </c>
      <c r="N252" s="27">
        <f>INDEX('0_Pivot &amp; Table 1 &amp; Table 2'!$A$70:$AM$765,MATCH($A252,'0_Pivot &amp; Table 1 &amp; Table 2'!$B$70:$B$765,0),MATCH(HHIdata_corr!N$1,'0_Pivot &amp; Table 1 &amp; Table 2'!$A$66:$AM$66,0))</f>
        <v>5276</v>
      </c>
      <c r="O252" s="28">
        <v>5097.5</v>
      </c>
      <c r="P252" s="29" t="s">
        <v>741</v>
      </c>
      <c r="Q252" s="29" t="s">
        <v>742</v>
      </c>
      <c r="R252" s="2">
        <f t="shared" si="15"/>
        <v>4468.75</v>
      </c>
      <c r="S252" s="2">
        <f t="shared" si="16"/>
        <v>4650.75</v>
      </c>
      <c r="T252" s="2" t="str">
        <f t="shared" si="17"/>
        <v/>
      </c>
      <c r="U252" s="2" t="e">
        <f>MATCH($Q252,'6.Indic_Percep'!$B$10:$B$141,0)</f>
        <v>#N/A</v>
      </c>
      <c r="V252" s="2">
        <f>MATCH($P252,'5.Indic_LM'!$A$10:$A$732,0)</f>
        <v>614</v>
      </c>
      <c r="W252" s="2" t="str">
        <f>IF(COUNT(INDEX('6.Indic_Percep'!$A$10:$AE$141,HHIdata_corr!$U252,MATCH(HHIdata_corr!W$3,'6.Indic_Percep'!$A$10:$AE$10,0)))=1,INDEX('6.Indic_Percep'!$A$10:$AE$141,HHIdata_corr!$U252,MATCH(HHIdata_corr!W$3,'6.Indic_Percep'!$A$10:$AE$10,0)),"")</f>
        <v/>
      </c>
      <c r="X252" s="2" t="str">
        <f>IF(COUNT(INDEX('6.Indic_Percep'!$A$10:$AE$141,HHIdata_corr!$U252,MATCH(HHIdata_corr!X$3,'6.Indic_Percep'!$A$10:$AE$10,0)))=1,INDEX('6.Indic_Percep'!$A$10:$AE$141,HHIdata_corr!$U252,MATCH(HHIdata_corr!X$3,'6.Indic_Percep'!$A$10:$AE$10,0)),"")</f>
        <v/>
      </c>
      <c r="Y252" s="2" t="str">
        <f>IF(COUNT(INDEX('6.Indic_Percep'!$A$10:$AE$141,HHIdata_corr!$U252,MATCH(HHIdata_corr!Y$3,'6.Indic_Percep'!$A$10:$AE$10,0)))=1,INDEX('6.Indic_Percep'!$A$10:$AE$141,HHIdata_corr!$U252,MATCH(HHIdata_corr!Y$3,'6.Indic_Percep'!$A$10:$AE$10,0)),"")</f>
        <v/>
      </c>
      <c r="Z252" s="2" t="str">
        <f>IF(COUNT(INDEX('6.Indic_Percep'!$A$10:$AH$141,HHIdata_corr!$U252,MATCH(HHIdata_corr!Z$3,'6.Indic_Percep'!$A$10:$AH$10,0)))=1,INDEX('6.Indic_Percep'!$A$10:$AH$141,HHIdata_corr!$U252,MATCH(HHIdata_corr!Z$3,'6.Indic_Percep'!$A$10:$AH$10,0)),"")</f>
        <v/>
      </c>
      <c r="AA252" s="2" t="str">
        <f>IF(COUNT(INDEX('6.Indic_Percep'!$A$10:$AH$141,HHIdata_corr!$U252,MATCH(HHIdata_corr!AA$3,'6.Indic_Percep'!$A$10:$AH$10,0)))=1,INDEX('6.Indic_Percep'!$A$10:$AH$141,HHIdata_corr!$U252,MATCH(HHIdata_corr!AA$3,'6.Indic_Percep'!$A$10:$AH$10,0)),"")</f>
        <v/>
      </c>
      <c r="AC252" s="30">
        <f>IF(COUNT(INDEX('5.Indic_LM'!$A$8:$AL$732,HHIdata_corr!$V252,MATCH(HHIdata_corr!AC$3,'5.Indic_LM'!$A$8:$AL$8,0)))=1,INDEX('5.Indic_LM'!$A$8:$AL$732,HHIdata_corr!$V252,MATCH(HHIdata_corr!AC$3,'5.Indic_LM'!$A$8:$AL$8,0))/100,"")</f>
        <v>8.9592016103881386E-2</v>
      </c>
      <c r="AD252" s="30">
        <f>IF(COUNT(INDEX('5.Indic_LM'!$A$8:$AL$732,HHIdata_corr!$V252,MATCH(HHIdata_corr!AD$3,'5.Indic_LM'!$A$8:$AL$8,0)))=1,INDEX('5.Indic_LM'!$A$8:$AL$732,HHIdata_corr!$V252,MATCH(HHIdata_corr!AD$3,'5.Indic_LM'!$A$8:$AL$8,0))/100,"")</f>
        <v>0.50943738656987292</v>
      </c>
      <c r="AE252" s="2">
        <f t="shared" si="18"/>
        <v>1</v>
      </c>
      <c r="AF252" s="2">
        <f t="shared" si="19"/>
        <v>1</v>
      </c>
    </row>
    <row r="253" spans="1:32" x14ac:dyDescent="0.2">
      <c r="A253" s="25" t="s">
        <v>744</v>
      </c>
      <c r="B253" s="26" t="s">
        <v>745</v>
      </c>
      <c r="C253" s="26" t="s">
        <v>730</v>
      </c>
      <c r="D253" s="26">
        <v>164113</v>
      </c>
      <c r="E253" s="26" t="s">
        <v>746</v>
      </c>
      <c r="F253" s="26">
        <v>76713</v>
      </c>
      <c r="G253" s="27">
        <f>INDEX('0_Pivot &amp; Table 1 &amp; Table 2'!$A$70:$AM$765,MATCH($A253,'0_Pivot &amp; Table 1 &amp; Table 2'!$B$70:$B$765,0),MATCH(HHIdata_corr!G$1,'0_Pivot &amp; Table 1 &amp; Table 2'!$A$66:$AM$66,0))</f>
        <v>4155</v>
      </c>
      <c r="H253" s="27">
        <f>INDEX('0_Pivot &amp; Table 1 &amp; Table 2'!$A$70:$AM$765,MATCH($A253,'0_Pivot &amp; Table 1 &amp; Table 2'!$B$70:$B$765,0),MATCH(HHIdata_corr!H$1,'0_Pivot &amp; Table 1 &amp; Table 2'!$A$66:$AM$66,0))</f>
        <v>4476</v>
      </c>
      <c r="I253" s="27">
        <f>INDEX('0_Pivot &amp; Table 1 &amp; Table 2'!$A$70:$AM$765,MATCH($A253,'0_Pivot &amp; Table 1 &amp; Table 2'!$B$70:$B$765,0),MATCH(HHIdata_corr!I$1,'0_Pivot &amp; Table 1 &amp; Table 2'!$A$66:$AM$66,0))</f>
        <v>4696</v>
      </c>
      <c r="J253" s="27">
        <f>INDEX('0_Pivot &amp; Table 1 &amp; Table 2'!$A$70:$AM$765,MATCH($A253,'0_Pivot &amp; Table 1 &amp; Table 2'!$B$70:$B$765,0),MATCH(HHIdata_corr!J$1,'0_Pivot &amp; Table 1 &amp; Table 2'!$A$66:$AM$66,0))</f>
        <v>5141</v>
      </c>
      <c r="K253" s="27">
        <f>INDEX('0_Pivot &amp; Table 1 &amp; Table 2'!$A$70:$AM$765,MATCH($A253,'0_Pivot &amp; Table 1 &amp; Table 2'!$B$70:$B$765,0),MATCH(HHIdata_corr!K$1,'0_Pivot &amp; Table 1 &amp; Table 2'!$A$66:$AM$66,0))</f>
        <v>4455</v>
      </c>
      <c r="L253" s="27">
        <f>INDEX('0_Pivot &amp; Table 1 &amp; Table 2'!$A$70:$AM$765,MATCH($A253,'0_Pivot &amp; Table 1 &amp; Table 2'!$B$70:$B$765,0),MATCH(HHIdata_corr!L$1,'0_Pivot &amp; Table 1 &amp; Table 2'!$A$66:$AM$66,0))</f>
        <v>5472</v>
      </c>
      <c r="M253" s="27">
        <f>INDEX('0_Pivot &amp; Table 1 &amp; Table 2'!$A$70:$AM$765,MATCH($A253,'0_Pivot &amp; Table 1 &amp; Table 2'!$B$70:$B$765,0),MATCH(HHIdata_corr!M$1,'0_Pivot &amp; Table 1 &amp; Table 2'!$A$66:$AM$66,0))</f>
        <v>5785</v>
      </c>
      <c r="N253" s="27">
        <f>INDEX('0_Pivot &amp; Table 1 &amp; Table 2'!$A$70:$AM$765,MATCH($A253,'0_Pivot &amp; Table 1 &amp; Table 2'!$B$70:$B$765,0),MATCH(HHIdata_corr!N$1,'0_Pivot &amp; Table 1 &amp; Table 2'!$A$66:$AM$66,0))</f>
        <v>5530</v>
      </c>
      <c r="O253" s="28">
        <v>5182</v>
      </c>
      <c r="P253" s="29" t="s">
        <v>744</v>
      </c>
      <c r="Q253" s="29" t="s">
        <v>745</v>
      </c>
      <c r="R253" s="2">
        <f t="shared" si="15"/>
        <v>4617</v>
      </c>
      <c r="S253" s="2">
        <f t="shared" si="16"/>
        <v>4692</v>
      </c>
      <c r="T253" s="2" t="str">
        <f t="shared" si="17"/>
        <v/>
      </c>
      <c r="U253" s="2" t="e">
        <f>MATCH($Q253,'6.Indic_Percep'!$B$10:$B$141,0)</f>
        <v>#N/A</v>
      </c>
      <c r="V253" s="2">
        <f>MATCH($P253,'5.Indic_LM'!$A$10:$A$732,0)</f>
        <v>615</v>
      </c>
      <c r="W253" s="2" t="str">
        <f>IF(COUNT(INDEX('6.Indic_Percep'!$A$10:$AE$141,HHIdata_corr!$U253,MATCH(HHIdata_corr!W$3,'6.Indic_Percep'!$A$10:$AE$10,0)))=1,INDEX('6.Indic_Percep'!$A$10:$AE$141,HHIdata_corr!$U253,MATCH(HHIdata_corr!W$3,'6.Indic_Percep'!$A$10:$AE$10,0)),"")</f>
        <v/>
      </c>
      <c r="X253" s="2" t="str">
        <f>IF(COUNT(INDEX('6.Indic_Percep'!$A$10:$AE$141,HHIdata_corr!$U253,MATCH(HHIdata_corr!X$3,'6.Indic_Percep'!$A$10:$AE$10,0)))=1,INDEX('6.Indic_Percep'!$A$10:$AE$141,HHIdata_corr!$U253,MATCH(HHIdata_corr!X$3,'6.Indic_Percep'!$A$10:$AE$10,0)),"")</f>
        <v/>
      </c>
      <c r="Y253" s="2" t="str">
        <f>IF(COUNT(INDEX('6.Indic_Percep'!$A$10:$AE$141,HHIdata_corr!$U253,MATCH(HHIdata_corr!Y$3,'6.Indic_Percep'!$A$10:$AE$10,0)))=1,INDEX('6.Indic_Percep'!$A$10:$AE$141,HHIdata_corr!$U253,MATCH(HHIdata_corr!Y$3,'6.Indic_Percep'!$A$10:$AE$10,0)),"")</f>
        <v/>
      </c>
      <c r="Z253" s="2" t="str">
        <f>IF(COUNT(INDEX('6.Indic_Percep'!$A$10:$AH$141,HHIdata_corr!$U253,MATCH(HHIdata_corr!Z$3,'6.Indic_Percep'!$A$10:$AH$10,0)))=1,INDEX('6.Indic_Percep'!$A$10:$AH$141,HHIdata_corr!$U253,MATCH(HHIdata_corr!Z$3,'6.Indic_Percep'!$A$10:$AH$10,0)),"")</f>
        <v/>
      </c>
      <c r="AA253" s="2" t="str">
        <f>IF(COUNT(INDEX('6.Indic_Percep'!$A$10:$AH$141,HHIdata_corr!$U253,MATCH(HHIdata_corr!AA$3,'6.Indic_Percep'!$A$10:$AH$10,0)))=1,INDEX('6.Indic_Percep'!$A$10:$AH$141,HHIdata_corr!$U253,MATCH(HHIdata_corr!AA$3,'6.Indic_Percep'!$A$10:$AH$10,0)),"")</f>
        <v/>
      </c>
      <c r="AC253" s="30">
        <f>IF(COUNT(INDEX('5.Indic_LM'!$A$8:$AL$732,HHIdata_corr!$V253,MATCH(HHIdata_corr!AC$3,'5.Indic_LM'!$A$8:$AL$8,0)))=1,INDEX('5.Indic_LM'!$A$8:$AL$732,HHIdata_corr!$V253,MATCH(HHIdata_corr!AC$3,'5.Indic_LM'!$A$8:$AL$8,0))/100,"")</f>
        <v>0.11211318550290887</v>
      </c>
      <c r="AD253" s="30">
        <f>IF(COUNT(INDEX('5.Indic_LM'!$A$8:$AL$732,HHIdata_corr!$V253,MATCH(HHIdata_corr!AD$3,'5.Indic_LM'!$A$8:$AL$8,0)))=1,INDEX('5.Indic_LM'!$A$8:$AL$732,HHIdata_corr!$V253,MATCH(HHIdata_corr!AD$3,'5.Indic_LM'!$A$8:$AL$8,0))/100,"")</f>
        <v>0.51734819822363487</v>
      </c>
      <c r="AE253" s="2">
        <f t="shared" si="18"/>
        <v>1</v>
      </c>
      <c r="AF253" s="2">
        <f t="shared" si="19"/>
        <v>1</v>
      </c>
    </row>
    <row r="254" spans="1:32" x14ac:dyDescent="0.2">
      <c r="A254" s="25" t="s">
        <v>747</v>
      </c>
      <c r="B254" s="26" t="s">
        <v>748</v>
      </c>
      <c r="C254" s="26" t="s">
        <v>730</v>
      </c>
      <c r="D254" s="26">
        <v>186942</v>
      </c>
      <c r="E254" s="26" t="s">
        <v>749</v>
      </c>
      <c r="F254" s="26">
        <v>89470</v>
      </c>
      <c r="G254" s="27">
        <f>INDEX('0_Pivot &amp; Table 1 &amp; Table 2'!$A$70:$AM$765,MATCH($A254,'0_Pivot &amp; Table 1 &amp; Table 2'!$B$70:$B$765,0),MATCH(HHIdata_corr!G$1,'0_Pivot &amp; Table 1 &amp; Table 2'!$A$66:$AM$66,0))</f>
        <v>3928</v>
      </c>
      <c r="H254" s="27">
        <f>INDEX('0_Pivot &amp; Table 1 &amp; Table 2'!$A$70:$AM$765,MATCH($A254,'0_Pivot &amp; Table 1 &amp; Table 2'!$B$70:$B$765,0),MATCH(HHIdata_corr!H$1,'0_Pivot &amp; Table 1 &amp; Table 2'!$A$66:$AM$66,0))</f>
        <v>4061</v>
      </c>
      <c r="I254" s="27">
        <f>INDEX('0_Pivot &amp; Table 1 &amp; Table 2'!$A$70:$AM$765,MATCH($A254,'0_Pivot &amp; Table 1 &amp; Table 2'!$B$70:$B$765,0),MATCH(HHIdata_corr!I$1,'0_Pivot &amp; Table 1 &amp; Table 2'!$A$66:$AM$66,0))</f>
        <v>4322</v>
      </c>
      <c r="J254" s="27">
        <f>INDEX('0_Pivot &amp; Table 1 &amp; Table 2'!$A$70:$AM$765,MATCH($A254,'0_Pivot &amp; Table 1 &amp; Table 2'!$B$70:$B$765,0),MATCH(HHIdata_corr!J$1,'0_Pivot &amp; Table 1 &amp; Table 2'!$A$66:$AM$66,0))</f>
        <v>4581</v>
      </c>
      <c r="K254" s="27">
        <f>INDEX('0_Pivot &amp; Table 1 &amp; Table 2'!$A$70:$AM$765,MATCH($A254,'0_Pivot &amp; Table 1 &amp; Table 2'!$B$70:$B$765,0),MATCH(HHIdata_corr!K$1,'0_Pivot &amp; Table 1 &amp; Table 2'!$A$66:$AM$66,0))</f>
        <v>3893</v>
      </c>
      <c r="L254" s="27">
        <f>INDEX('0_Pivot &amp; Table 1 &amp; Table 2'!$A$70:$AM$765,MATCH($A254,'0_Pivot &amp; Table 1 &amp; Table 2'!$B$70:$B$765,0),MATCH(HHIdata_corr!L$1,'0_Pivot &amp; Table 1 &amp; Table 2'!$A$66:$AM$66,0))</f>
        <v>5044</v>
      </c>
      <c r="M254" s="27">
        <f>INDEX('0_Pivot &amp; Table 1 &amp; Table 2'!$A$70:$AM$765,MATCH($A254,'0_Pivot &amp; Table 1 &amp; Table 2'!$B$70:$B$765,0),MATCH(HHIdata_corr!M$1,'0_Pivot &amp; Table 1 &amp; Table 2'!$A$66:$AM$66,0))</f>
        <v>5397</v>
      </c>
      <c r="N254" s="27">
        <f>INDEX('0_Pivot &amp; Table 1 &amp; Table 2'!$A$70:$AM$765,MATCH($A254,'0_Pivot &amp; Table 1 &amp; Table 2'!$B$70:$B$765,0),MATCH(HHIdata_corr!N$1,'0_Pivot &amp; Table 1 &amp; Table 2'!$A$66:$AM$66,0))</f>
        <v>4836</v>
      </c>
      <c r="O254" s="28">
        <v>4792</v>
      </c>
      <c r="P254" s="29" t="s">
        <v>747</v>
      </c>
      <c r="Q254" s="29" t="s">
        <v>748</v>
      </c>
      <c r="R254" s="2">
        <f t="shared" si="15"/>
        <v>4223</v>
      </c>
      <c r="S254" s="2">
        <f t="shared" si="16"/>
        <v>4214.25</v>
      </c>
      <c r="T254" s="2" t="str">
        <f t="shared" si="17"/>
        <v/>
      </c>
      <c r="U254" s="2" t="e">
        <f>MATCH($Q254,'6.Indic_Percep'!$B$10:$B$141,0)</f>
        <v>#N/A</v>
      </c>
      <c r="V254" s="2">
        <f>MATCH($P254,'5.Indic_LM'!$A$10:$A$732,0)</f>
        <v>616</v>
      </c>
      <c r="W254" s="2" t="str">
        <f>IF(COUNT(INDEX('6.Indic_Percep'!$A$10:$AE$141,HHIdata_corr!$U254,MATCH(HHIdata_corr!W$3,'6.Indic_Percep'!$A$10:$AE$10,0)))=1,INDEX('6.Indic_Percep'!$A$10:$AE$141,HHIdata_corr!$U254,MATCH(HHIdata_corr!W$3,'6.Indic_Percep'!$A$10:$AE$10,0)),"")</f>
        <v/>
      </c>
      <c r="X254" s="2" t="str">
        <f>IF(COUNT(INDEX('6.Indic_Percep'!$A$10:$AE$141,HHIdata_corr!$U254,MATCH(HHIdata_corr!X$3,'6.Indic_Percep'!$A$10:$AE$10,0)))=1,INDEX('6.Indic_Percep'!$A$10:$AE$141,HHIdata_corr!$U254,MATCH(HHIdata_corr!X$3,'6.Indic_Percep'!$A$10:$AE$10,0)),"")</f>
        <v/>
      </c>
      <c r="Y254" s="2" t="str">
        <f>IF(COUNT(INDEX('6.Indic_Percep'!$A$10:$AE$141,HHIdata_corr!$U254,MATCH(HHIdata_corr!Y$3,'6.Indic_Percep'!$A$10:$AE$10,0)))=1,INDEX('6.Indic_Percep'!$A$10:$AE$141,HHIdata_corr!$U254,MATCH(HHIdata_corr!Y$3,'6.Indic_Percep'!$A$10:$AE$10,0)),"")</f>
        <v/>
      </c>
      <c r="Z254" s="2" t="str">
        <f>IF(COUNT(INDEX('6.Indic_Percep'!$A$10:$AH$141,HHIdata_corr!$U254,MATCH(HHIdata_corr!Z$3,'6.Indic_Percep'!$A$10:$AH$10,0)))=1,INDEX('6.Indic_Percep'!$A$10:$AH$141,HHIdata_corr!$U254,MATCH(HHIdata_corr!Z$3,'6.Indic_Percep'!$A$10:$AH$10,0)),"")</f>
        <v/>
      </c>
      <c r="AA254" s="2" t="str">
        <f>IF(COUNT(INDEX('6.Indic_Percep'!$A$10:$AH$141,HHIdata_corr!$U254,MATCH(HHIdata_corr!AA$3,'6.Indic_Percep'!$A$10:$AH$10,0)))=1,INDEX('6.Indic_Percep'!$A$10:$AH$141,HHIdata_corr!$U254,MATCH(HHIdata_corr!AA$3,'6.Indic_Percep'!$A$10:$AH$10,0)),"")</f>
        <v/>
      </c>
      <c r="AC254" s="30">
        <f>IF(COUNT(INDEX('5.Indic_LM'!$A$8:$AL$732,HHIdata_corr!$V254,MATCH(HHIdata_corr!AC$3,'5.Indic_LM'!$A$8:$AL$8,0)))=1,INDEX('5.Indic_LM'!$A$8:$AL$732,HHIdata_corr!$V254,MATCH(HHIdata_corr!AC$3,'5.Indic_LM'!$A$8:$AL$8,0))/100,"")</f>
        <v>0.12725862647729508</v>
      </c>
      <c r="AD254" s="30">
        <f>IF(COUNT(INDEX('5.Indic_LM'!$A$8:$AL$732,HHIdata_corr!$V254,MATCH(HHIdata_corr!AD$3,'5.Indic_LM'!$A$8:$AL$8,0)))=1,INDEX('5.Indic_LM'!$A$8:$AL$732,HHIdata_corr!$V254,MATCH(HHIdata_corr!AD$3,'5.Indic_LM'!$A$8:$AL$8,0))/100,"")</f>
        <v>0.45479987653050719</v>
      </c>
      <c r="AE254" s="2">
        <f t="shared" si="18"/>
        <v>1</v>
      </c>
      <c r="AF254" s="2">
        <f t="shared" si="19"/>
        <v>1</v>
      </c>
    </row>
    <row r="255" spans="1:32" x14ac:dyDescent="0.2">
      <c r="A255" s="25" t="s">
        <v>750</v>
      </c>
      <c r="B255" s="26" t="s">
        <v>751</v>
      </c>
      <c r="C255" s="26" t="s">
        <v>752</v>
      </c>
      <c r="D255" s="26">
        <v>12882283</v>
      </c>
      <c r="E255" s="26" t="s">
        <v>753</v>
      </c>
      <c r="F255" s="26">
        <v>6552695</v>
      </c>
      <c r="G255" s="27">
        <f>INDEX('0_Pivot &amp; Table 1 &amp; Table 2'!$A$70:$AM$765,MATCH($A255,'0_Pivot &amp; Table 1 &amp; Table 2'!$B$70:$B$765,0),MATCH(HHIdata_corr!G$1,'0_Pivot &amp; Table 1 &amp; Table 2'!$A$66:$AM$66,0))</f>
        <v>1138</v>
      </c>
      <c r="H255" s="27">
        <f>INDEX('0_Pivot &amp; Table 1 &amp; Table 2'!$A$70:$AM$765,MATCH($A255,'0_Pivot &amp; Table 1 &amp; Table 2'!$B$70:$B$765,0),MATCH(HHIdata_corr!H$1,'0_Pivot &amp; Table 1 &amp; Table 2'!$A$66:$AM$66,0))</f>
        <v>1185</v>
      </c>
      <c r="I255" s="27">
        <f>INDEX('0_Pivot &amp; Table 1 &amp; Table 2'!$A$70:$AM$765,MATCH($A255,'0_Pivot &amp; Table 1 &amp; Table 2'!$B$70:$B$765,0),MATCH(HHIdata_corr!I$1,'0_Pivot &amp; Table 1 &amp; Table 2'!$A$66:$AM$66,0))</f>
        <v>1129</v>
      </c>
      <c r="J255" s="27">
        <f>INDEX('0_Pivot &amp; Table 1 &amp; Table 2'!$A$70:$AM$765,MATCH($A255,'0_Pivot &amp; Table 1 &amp; Table 2'!$B$70:$B$765,0),MATCH(HHIdata_corr!J$1,'0_Pivot &amp; Table 1 &amp; Table 2'!$A$66:$AM$66,0))</f>
        <v>1134</v>
      </c>
      <c r="K255" s="27">
        <f>INDEX('0_Pivot &amp; Table 1 &amp; Table 2'!$A$70:$AM$765,MATCH($A255,'0_Pivot &amp; Table 1 &amp; Table 2'!$B$70:$B$765,0),MATCH(HHIdata_corr!K$1,'0_Pivot &amp; Table 1 &amp; Table 2'!$A$66:$AM$66,0))</f>
        <v>1220</v>
      </c>
      <c r="L255" s="27">
        <f>INDEX('0_Pivot &amp; Table 1 &amp; Table 2'!$A$70:$AM$765,MATCH($A255,'0_Pivot &amp; Table 1 &amp; Table 2'!$B$70:$B$765,0),MATCH(HHIdata_corr!L$1,'0_Pivot &amp; Table 1 &amp; Table 2'!$A$66:$AM$66,0))</f>
        <v>1264</v>
      </c>
      <c r="M255" s="27">
        <f>INDEX('0_Pivot &amp; Table 1 &amp; Table 2'!$A$70:$AM$765,MATCH($A255,'0_Pivot &amp; Table 1 &amp; Table 2'!$B$70:$B$765,0),MATCH(HHIdata_corr!M$1,'0_Pivot &amp; Table 1 &amp; Table 2'!$A$66:$AM$66,0))</f>
        <v>1259</v>
      </c>
      <c r="N255" s="27">
        <f>INDEX('0_Pivot &amp; Table 1 &amp; Table 2'!$A$70:$AM$765,MATCH($A255,'0_Pivot &amp; Table 1 &amp; Table 2'!$B$70:$B$765,0),MATCH(HHIdata_corr!N$1,'0_Pivot &amp; Table 1 &amp; Table 2'!$A$66:$AM$66,0))</f>
        <v>1210</v>
      </c>
      <c r="O255" s="28">
        <v>1165</v>
      </c>
      <c r="P255" s="29" t="s">
        <v>750</v>
      </c>
      <c r="Q255" s="32" t="s">
        <v>2587</v>
      </c>
      <c r="R255" s="2">
        <f t="shared" si="15"/>
        <v>1146.5</v>
      </c>
      <c r="S255" s="2">
        <f t="shared" si="16"/>
        <v>1167</v>
      </c>
      <c r="T255" s="2" t="str">
        <f t="shared" si="17"/>
        <v/>
      </c>
      <c r="U255" s="2">
        <f>MATCH($Q255,'6.Indic_Percep'!$B$10:$B$141,0)</f>
        <v>62</v>
      </c>
      <c r="V255" s="2">
        <f>MATCH($P255,'5.Indic_LM'!$A$10:$A$732,0)</f>
        <v>241</v>
      </c>
      <c r="W255" s="2">
        <f>IF(COUNT(INDEX('6.Indic_Percep'!$A$10:$AE$141,HHIdata_corr!$U255,MATCH(HHIdata_corr!W$3,'6.Indic_Percep'!$A$10:$AE$10,0)))=1,INDEX('6.Indic_Percep'!$A$10:$AE$141,HHIdata_corr!$U255,MATCH(HHIdata_corr!W$3,'6.Indic_Percep'!$A$10:$AE$10,0)),"")</f>
        <v>0.50645161290322582</v>
      </c>
      <c r="X255" s="2">
        <f>IF(COUNT(INDEX('6.Indic_Percep'!$A$10:$AE$141,HHIdata_corr!$U255,MATCH(HHIdata_corr!X$3,'6.Indic_Percep'!$A$10:$AE$10,0)))=1,INDEX('6.Indic_Percep'!$A$10:$AE$141,HHIdata_corr!$U255,MATCH(HHIdata_corr!X$3,'6.Indic_Percep'!$A$10:$AE$10,0)),"")</f>
        <v>0.77172503242542145</v>
      </c>
      <c r="Y255" s="2">
        <f>IF(COUNT(INDEX('6.Indic_Percep'!$A$10:$AE$141,HHIdata_corr!$U255,MATCH(HHIdata_corr!Y$3,'6.Indic_Percep'!$A$10:$AE$10,0)))=1,INDEX('6.Indic_Percep'!$A$10:$AE$141,HHIdata_corr!$U255,MATCH(HHIdata_corr!Y$3,'6.Indic_Percep'!$A$10:$AE$10,0)),"")</f>
        <v>8.1720430107526873E-2</v>
      </c>
      <c r="Z255" s="2">
        <f>IF(COUNT(INDEX('6.Indic_Percep'!$A$10:$AH$141,HHIdata_corr!$U255,MATCH(HHIdata_corr!Z$3,'6.Indic_Percep'!$A$10:$AH$10,0)))=1,INDEX('6.Indic_Percep'!$A$10:$AH$141,HHIdata_corr!$U255,MATCH(HHIdata_corr!Z$3,'6.Indic_Percep'!$A$10:$AH$10,0)),"")</f>
        <v>0.3125810635538262</v>
      </c>
      <c r="AA255" s="2">
        <f>IF(COUNT(INDEX('6.Indic_Percep'!$A$10:$AH$141,HHIdata_corr!$U255,MATCH(HHIdata_corr!AA$3,'6.Indic_Percep'!$A$10:$AH$10,0)))=1,INDEX('6.Indic_Percep'!$A$10:$AH$141,HHIdata_corr!$U255,MATCH(HHIdata_corr!AA$3,'6.Indic_Percep'!$A$10:$AH$10,0)),"")</f>
        <v>0.41811953474750008</v>
      </c>
      <c r="AC255" s="30">
        <f>IF(COUNT(INDEX('5.Indic_LM'!$A$8:$AL$732,HHIdata_corr!$V255,MATCH(HHIdata_corr!AC$3,'5.Indic_LM'!$A$8:$AL$8,0)))=1,INDEX('5.Indic_LM'!$A$8:$AL$732,HHIdata_corr!$V255,MATCH(HHIdata_corr!AC$3,'5.Indic_LM'!$A$8:$AL$8,0))/100,"")</f>
        <v>0.1423623519063196</v>
      </c>
      <c r="AD255" s="30">
        <f>IF(COUNT(INDEX('5.Indic_LM'!$A$8:$AL$732,HHIdata_corr!$V255,MATCH(HHIdata_corr!AD$3,'5.Indic_LM'!$A$8:$AL$8,0)))=1,INDEX('5.Indic_LM'!$A$8:$AL$732,HHIdata_corr!$V255,MATCH(HHIdata_corr!AD$3,'5.Indic_LM'!$A$8:$AL$8,0))/100,"")</f>
        <v>0.47912972684652311</v>
      </c>
      <c r="AE255" s="2">
        <f t="shared" si="18"/>
        <v>1</v>
      </c>
      <c r="AF255" s="2">
        <f t="shared" si="19"/>
        <v>1</v>
      </c>
    </row>
    <row r="256" spans="1:32" x14ac:dyDescent="0.2">
      <c r="A256" s="25" t="s">
        <v>754</v>
      </c>
      <c r="B256" s="26" t="s">
        <v>755</v>
      </c>
      <c r="C256" s="26" t="s">
        <v>752</v>
      </c>
      <c r="D256" s="26">
        <v>2098635</v>
      </c>
      <c r="E256" s="26" t="s">
        <v>756</v>
      </c>
      <c r="F256" s="26">
        <v>1016217</v>
      </c>
      <c r="G256" s="27">
        <f>INDEX('0_Pivot &amp; Table 1 &amp; Table 2'!$A$70:$AM$765,MATCH($A256,'0_Pivot &amp; Table 1 &amp; Table 2'!$B$70:$B$765,0),MATCH(HHIdata_corr!G$1,'0_Pivot &amp; Table 1 &amp; Table 2'!$A$66:$AM$66,0))</f>
        <v>1747</v>
      </c>
      <c r="H256" s="27">
        <f>INDEX('0_Pivot &amp; Table 1 &amp; Table 2'!$A$70:$AM$765,MATCH($A256,'0_Pivot &amp; Table 1 &amp; Table 2'!$B$70:$B$765,0),MATCH(HHIdata_corr!H$1,'0_Pivot &amp; Table 1 &amp; Table 2'!$A$66:$AM$66,0))</f>
        <v>2040</v>
      </c>
      <c r="I256" s="27">
        <f>INDEX('0_Pivot &amp; Table 1 &amp; Table 2'!$A$70:$AM$765,MATCH($A256,'0_Pivot &amp; Table 1 &amp; Table 2'!$B$70:$B$765,0),MATCH(HHIdata_corr!I$1,'0_Pivot &amp; Table 1 &amp; Table 2'!$A$66:$AM$66,0))</f>
        <v>1971</v>
      </c>
      <c r="J256" s="27">
        <f>INDEX('0_Pivot &amp; Table 1 &amp; Table 2'!$A$70:$AM$765,MATCH($A256,'0_Pivot &amp; Table 1 &amp; Table 2'!$B$70:$B$765,0),MATCH(HHIdata_corr!J$1,'0_Pivot &amp; Table 1 &amp; Table 2'!$A$66:$AM$66,0))</f>
        <v>1686</v>
      </c>
      <c r="K256" s="27">
        <f>INDEX('0_Pivot &amp; Table 1 &amp; Table 2'!$A$70:$AM$765,MATCH($A256,'0_Pivot &amp; Table 1 &amp; Table 2'!$B$70:$B$765,0),MATCH(HHIdata_corr!K$1,'0_Pivot &amp; Table 1 &amp; Table 2'!$A$66:$AM$66,0))</f>
        <v>1530</v>
      </c>
      <c r="L256" s="27">
        <f>INDEX('0_Pivot &amp; Table 1 &amp; Table 2'!$A$70:$AM$765,MATCH($A256,'0_Pivot &amp; Table 1 &amp; Table 2'!$B$70:$B$765,0),MATCH(HHIdata_corr!L$1,'0_Pivot &amp; Table 1 &amp; Table 2'!$A$66:$AM$66,0))</f>
        <v>1917</v>
      </c>
      <c r="M256" s="27">
        <f>INDEX('0_Pivot &amp; Table 1 &amp; Table 2'!$A$70:$AM$765,MATCH($A256,'0_Pivot &amp; Table 1 &amp; Table 2'!$B$70:$B$765,0),MATCH(HHIdata_corr!M$1,'0_Pivot &amp; Table 1 &amp; Table 2'!$A$66:$AM$66,0))</f>
        <v>1734</v>
      </c>
      <c r="N256" s="27">
        <f>INDEX('0_Pivot &amp; Table 1 &amp; Table 2'!$A$70:$AM$765,MATCH($A256,'0_Pivot &amp; Table 1 &amp; Table 2'!$B$70:$B$765,0),MATCH(HHIdata_corr!N$1,'0_Pivot &amp; Table 1 &amp; Table 2'!$A$66:$AM$66,0))</f>
        <v>1775</v>
      </c>
      <c r="O256" s="28">
        <v>1813.1</v>
      </c>
      <c r="P256" s="29" t="s">
        <v>754</v>
      </c>
      <c r="Q256" s="29" t="s">
        <v>755</v>
      </c>
      <c r="R256" s="2">
        <f t="shared" si="15"/>
        <v>1861</v>
      </c>
      <c r="S256" s="2">
        <f t="shared" si="16"/>
        <v>1806.75</v>
      </c>
      <c r="T256" s="2" t="str">
        <f t="shared" si="17"/>
        <v/>
      </c>
      <c r="U256" s="2" t="e">
        <f>MATCH($Q256,'6.Indic_Percep'!$B$10:$B$141,0)</f>
        <v>#N/A</v>
      </c>
      <c r="V256" s="2">
        <f>MATCH($P256,'5.Indic_LM'!$A$10:$A$732,0)</f>
        <v>242</v>
      </c>
      <c r="W256" s="2" t="str">
        <f>IF(COUNT(INDEX('6.Indic_Percep'!$A$10:$AE$141,HHIdata_corr!$U256,MATCH(HHIdata_corr!W$3,'6.Indic_Percep'!$A$10:$AE$10,0)))=1,INDEX('6.Indic_Percep'!$A$10:$AE$141,HHIdata_corr!$U256,MATCH(HHIdata_corr!W$3,'6.Indic_Percep'!$A$10:$AE$10,0)),"")</f>
        <v/>
      </c>
      <c r="X256" s="2" t="str">
        <f>IF(COUNT(INDEX('6.Indic_Percep'!$A$10:$AE$141,HHIdata_corr!$U256,MATCH(HHIdata_corr!X$3,'6.Indic_Percep'!$A$10:$AE$10,0)))=1,INDEX('6.Indic_Percep'!$A$10:$AE$141,HHIdata_corr!$U256,MATCH(HHIdata_corr!X$3,'6.Indic_Percep'!$A$10:$AE$10,0)),"")</f>
        <v/>
      </c>
      <c r="Y256" s="2" t="str">
        <f>IF(COUNT(INDEX('6.Indic_Percep'!$A$10:$AE$141,HHIdata_corr!$U256,MATCH(HHIdata_corr!Y$3,'6.Indic_Percep'!$A$10:$AE$10,0)))=1,INDEX('6.Indic_Percep'!$A$10:$AE$141,HHIdata_corr!$U256,MATCH(HHIdata_corr!Y$3,'6.Indic_Percep'!$A$10:$AE$10,0)),"")</f>
        <v/>
      </c>
      <c r="Z256" s="2" t="str">
        <f>IF(COUNT(INDEX('6.Indic_Percep'!$A$10:$AH$141,HHIdata_corr!$U256,MATCH(HHIdata_corr!Z$3,'6.Indic_Percep'!$A$10:$AH$10,0)))=1,INDEX('6.Indic_Percep'!$A$10:$AH$141,HHIdata_corr!$U256,MATCH(HHIdata_corr!Z$3,'6.Indic_Percep'!$A$10:$AH$10,0)),"")</f>
        <v/>
      </c>
      <c r="AA256" s="2" t="str">
        <f>IF(COUNT(INDEX('6.Indic_Percep'!$A$10:$AH$141,HHIdata_corr!$U256,MATCH(HHIdata_corr!AA$3,'6.Indic_Percep'!$A$10:$AH$10,0)))=1,INDEX('6.Indic_Percep'!$A$10:$AH$141,HHIdata_corr!$U256,MATCH(HHIdata_corr!AA$3,'6.Indic_Percep'!$A$10:$AH$10,0)),"")</f>
        <v/>
      </c>
      <c r="AC256" s="30" t="str">
        <f>IF(COUNT(INDEX('5.Indic_LM'!$A$8:$AL$732,HHIdata_corr!$V256,MATCH(HHIdata_corr!AC$3,'5.Indic_LM'!$A$8:$AL$8,0)))=1,INDEX('5.Indic_LM'!$A$8:$AL$732,HHIdata_corr!$V256,MATCH(HHIdata_corr!AC$3,'5.Indic_LM'!$A$8:$AL$8,0))/100,"")</f>
        <v/>
      </c>
      <c r="AD256" s="30" t="str">
        <f>IF(COUNT(INDEX('5.Indic_LM'!$A$8:$AL$732,HHIdata_corr!$V256,MATCH(HHIdata_corr!AD$3,'5.Indic_LM'!$A$8:$AL$8,0)))=1,INDEX('5.Indic_LM'!$A$8:$AL$732,HHIdata_corr!$V256,MATCH(HHIdata_corr!AD$3,'5.Indic_LM'!$A$8:$AL$8,0))/100,"")</f>
        <v/>
      </c>
      <c r="AE256" s="2">
        <f t="shared" si="18"/>
        <v>0</v>
      </c>
      <c r="AF256" s="2">
        <f t="shared" si="19"/>
        <v>0</v>
      </c>
    </row>
    <row r="257" spans="1:32" x14ac:dyDescent="0.2">
      <c r="A257" s="25" t="s">
        <v>757</v>
      </c>
      <c r="B257" s="26" t="s">
        <v>758</v>
      </c>
      <c r="C257" s="26" t="s">
        <v>752</v>
      </c>
      <c r="D257" s="26">
        <v>1404761</v>
      </c>
      <c r="E257" s="26" t="s">
        <v>759</v>
      </c>
      <c r="F257" s="26">
        <v>711224</v>
      </c>
      <c r="G257" s="27">
        <f>INDEX('0_Pivot &amp; Table 1 &amp; Table 2'!$A$70:$AM$765,MATCH($A257,'0_Pivot &amp; Table 1 &amp; Table 2'!$B$70:$B$765,0),MATCH(HHIdata_corr!G$1,'0_Pivot &amp; Table 1 &amp; Table 2'!$A$66:$AM$66,0))</f>
        <v>1954</v>
      </c>
      <c r="H257" s="27">
        <f>INDEX('0_Pivot &amp; Table 1 &amp; Table 2'!$A$70:$AM$765,MATCH($A257,'0_Pivot &amp; Table 1 &amp; Table 2'!$B$70:$B$765,0),MATCH(HHIdata_corr!H$1,'0_Pivot &amp; Table 1 &amp; Table 2'!$A$66:$AM$66,0))</f>
        <v>1999</v>
      </c>
      <c r="I257" s="27">
        <f>INDEX('0_Pivot &amp; Table 1 &amp; Table 2'!$A$70:$AM$765,MATCH($A257,'0_Pivot &amp; Table 1 &amp; Table 2'!$B$70:$B$765,0),MATCH(HHIdata_corr!I$1,'0_Pivot &amp; Table 1 &amp; Table 2'!$A$66:$AM$66,0))</f>
        <v>1938</v>
      </c>
      <c r="J257" s="27">
        <f>INDEX('0_Pivot &amp; Table 1 &amp; Table 2'!$A$70:$AM$765,MATCH($A257,'0_Pivot &amp; Table 1 &amp; Table 2'!$B$70:$B$765,0),MATCH(HHIdata_corr!J$1,'0_Pivot &amp; Table 1 &amp; Table 2'!$A$66:$AM$66,0))</f>
        <v>2133</v>
      </c>
      <c r="K257" s="27">
        <f>INDEX('0_Pivot &amp; Table 1 &amp; Table 2'!$A$70:$AM$765,MATCH($A257,'0_Pivot &amp; Table 1 &amp; Table 2'!$B$70:$B$765,0),MATCH(HHIdata_corr!K$1,'0_Pivot &amp; Table 1 &amp; Table 2'!$A$66:$AM$66,0))</f>
        <v>2080</v>
      </c>
      <c r="L257" s="27">
        <f>INDEX('0_Pivot &amp; Table 1 &amp; Table 2'!$A$70:$AM$765,MATCH($A257,'0_Pivot &amp; Table 1 &amp; Table 2'!$B$70:$B$765,0),MATCH(HHIdata_corr!L$1,'0_Pivot &amp; Table 1 &amp; Table 2'!$A$66:$AM$66,0))</f>
        <v>2160</v>
      </c>
      <c r="M257" s="27">
        <f>INDEX('0_Pivot &amp; Table 1 &amp; Table 2'!$A$70:$AM$765,MATCH($A257,'0_Pivot &amp; Table 1 &amp; Table 2'!$B$70:$B$765,0),MATCH(HHIdata_corr!M$1,'0_Pivot &amp; Table 1 &amp; Table 2'!$A$66:$AM$66,0))</f>
        <v>2101</v>
      </c>
      <c r="N257" s="27">
        <f>INDEX('0_Pivot &amp; Table 1 &amp; Table 2'!$A$70:$AM$765,MATCH($A257,'0_Pivot &amp; Table 1 &amp; Table 2'!$B$70:$B$765,0),MATCH(HHIdata_corr!N$1,'0_Pivot &amp; Table 1 &amp; Table 2'!$A$66:$AM$66,0))</f>
        <v>2200</v>
      </c>
      <c r="O257" s="28">
        <v>1953.1</v>
      </c>
      <c r="P257" s="29" t="s">
        <v>757</v>
      </c>
      <c r="Q257" s="29" t="s">
        <v>758</v>
      </c>
      <c r="R257" s="2">
        <f t="shared" si="15"/>
        <v>2006</v>
      </c>
      <c r="S257" s="2">
        <f t="shared" si="16"/>
        <v>2037.5</v>
      </c>
      <c r="T257" s="2" t="str">
        <f t="shared" si="17"/>
        <v/>
      </c>
      <c r="U257" s="2" t="e">
        <f>MATCH($Q257,'6.Indic_Percep'!$B$10:$B$141,0)</f>
        <v>#N/A</v>
      </c>
      <c r="V257" s="2">
        <f>MATCH($P257,'5.Indic_LM'!$A$10:$A$732,0)</f>
        <v>243</v>
      </c>
      <c r="W257" s="2" t="str">
        <f>IF(COUNT(INDEX('6.Indic_Percep'!$A$10:$AE$141,HHIdata_corr!$U257,MATCH(HHIdata_corr!W$3,'6.Indic_Percep'!$A$10:$AE$10,0)))=1,INDEX('6.Indic_Percep'!$A$10:$AE$141,HHIdata_corr!$U257,MATCH(HHIdata_corr!W$3,'6.Indic_Percep'!$A$10:$AE$10,0)),"")</f>
        <v/>
      </c>
      <c r="X257" s="2" t="str">
        <f>IF(COUNT(INDEX('6.Indic_Percep'!$A$10:$AE$141,HHIdata_corr!$U257,MATCH(HHIdata_corr!X$3,'6.Indic_Percep'!$A$10:$AE$10,0)))=1,INDEX('6.Indic_Percep'!$A$10:$AE$141,HHIdata_corr!$U257,MATCH(HHIdata_corr!X$3,'6.Indic_Percep'!$A$10:$AE$10,0)),"")</f>
        <v/>
      </c>
      <c r="Y257" s="2" t="str">
        <f>IF(COUNT(INDEX('6.Indic_Percep'!$A$10:$AE$141,HHIdata_corr!$U257,MATCH(HHIdata_corr!Y$3,'6.Indic_Percep'!$A$10:$AE$10,0)))=1,INDEX('6.Indic_Percep'!$A$10:$AE$141,HHIdata_corr!$U257,MATCH(HHIdata_corr!Y$3,'6.Indic_Percep'!$A$10:$AE$10,0)),"")</f>
        <v/>
      </c>
      <c r="Z257" s="2" t="str">
        <f>IF(COUNT(INDEX('6.Indic_Percep'!$A$10:$AH$141,HHIdata_corr!$U257,MATCH(HHIdata_corr!Z$3,'6.Indic_Percep'!$A$10:$AH$10,0)))=1,INDEX('6.Indic_Percep'!$A$10:$AH$141,HHIdata_corr!$U257,MATCH(HHIdata_corr!Z$3,'6.Indic_Percep'!$A$10:$AH$10,0)),"")</f>
        <v/>
      </c>
      <c r="AA257" s="2" t="str">
        <f>IF(COUNT(INDEX('6.Indic_Percep'!$A$10:$AH$141,HHIdata_corr!$U257,MATCH(HHIdata_corr!AA$3,'6.Indic_Percep'!$A$10:$AH$10,0)))=1,INDEX('6.Indic_Percep'!$A$10:$AH$141,HHIdata_corr!$U257,MATCH(HHIdata_corr!AA$3,'6.Indic_Percep'!$A$10:$AH$10,0)),"")</f>
        <v/>
      </c>
      <c r="AC257" s="30" t="str">
        <f>IF(COUNT(INDEX('5.Indic_LM'!$A$8:$AL$732,HHIdata_corr!$V257,MATCH(HHIdata_corr!AC$3,'5.Indic_LM'!$A$8:$AL$8,0)))=1,INDEX('5.Indic_LM'!$A$8:$AL$732,HHIdata_corr!$V257,MATCH(HHIdata_corr!AC$3,'5.Indic_LM'!$A$8:$AL$8,0))/100,"")</f>
        <v/>
      </c>
      <c r="AD257" s="30" t="str">
        <f>IF(COUNT(INDEX('5.Indic_LM'!$A$8:$AL$732,HHIdata_corr!$V257,MATCH(HHIdata_corr!AD$3,'5.Indic_LM'!$A$8:$AL$8,0)))=1,INDEX('5.Indic_LM'!$A$8:$AL$732,HHIdata_corr!$V257,MATCH(HHIdata_corr!AD$3,'5.Indic_LM'!$A$8:$AL$8,0))/100,"")</f>
        <v/>
      </c>
      <c r="AE257" s="2">
        <f t="shared" si="18"/>
        <v>0</v>
      </c>
      <c r="AF257" s="2">
        <f t="shared" si="19"/>
        <v>0</v>
      </c>
    </row>
    <row r="258" spans="1:32" x14ac:dyDescent="0.2">
      <c r="A258" s="25" t="s">
        <v>760</v>
      </c>
      <c r="B258" s="26" t="s">
        <v>761</v>
      </c>
      <c r="C258" s="26" t="s">
        <v>752</v>
      </c>
      <c r="D258" s="26">
        <v>816941</v>
      </c>
      <c r="E258" s="26" t="s">
        <v>762</v>
      </c>
      <c r="F258" s="26">
        <v>400060</v>
      </c>
      <c r="G258" s="27">
        <f>INDEX('0_Pivot &amp; Table 1 &amp; Table 2'!$A$70:$AM$765,MATCH($A258,'0_Pivot &amp; Table 1 &amp; Table 2'!$B$70:$B$765,0),MATCH(HHIdata_corr!G$1,'0_Pivot &amp; Table 1 &amp; Table 2'!$A$66:$AM$66,0))</f>
        <v>2129</v>
      </c>
      <c r="H258" s="27">
        <f>INDEX('0_Pivot &amp; Table 1 &amp; Table 2'!$A$70:$AM$765,MATCH($A258,'0_Pivot &amp; Table 1 &amp; Table 2'!$B$70:$B$765,0),MATCH(HHIdata_corr!H$1,'0_Pivot &amp; Table 1 &amp; Table 2'!$A$66:$AM$66,0))</f>
        <v>2849</v>
      </c>
      <c r="I258" s="27">
        <f>INDEX('0_Pivot &amp; Table 1 &amp; Table 2'!$A$70:$AM$765,MATCH($A258,'0_Pivot &amp; Table 1 &amp; Table 2'!$B$70:$B$765,0),MATCH(HHIdata_corr!I$1,'0_Pivot &amp; Table 1 &amp; Table 2'!$A$66:$AM$66,0))</f>
        <v>2209</v>
      </c>
      <c r="J258" s="27">
        <f>INDEX('0_Pivot &amp; Table 1 &amp; Table 2'!$A$70:$AM$765,MATCH($A258,'0_Pivot &amp; Table 1 &amp; Table 2'!$B$70:$B$765,0),MATCH(HHIdata_corr!J$1,'0_Pivot &amp; Table 1 &amp; Table 2'!$A$66:$AM$66,0))</f>
        <v>2738</v>
      </c>
      <c r="K258" s="27">
        <f>INDEX('0_Pivot &amp; Table 1 &amp; Table 2'!$A$70:$AM$765,MATCH($A258,'0_Pivot &amp; Table 1 &amp; Table 2'!$B$70:$B$765,0),MATCH(HHIdata_corr!K$1,'0_Pivot &amp; Table 1 &amp; Table 2'!$A$66:$AM$66,0))</f>
        <v>2515</v>
      </c>
      <c r="L258" s="27">
        <f>INDEX('0_Pivot &amp; Table 1 &amp; Table 2'!$A$70:$AM$765,MATCH($A258,'0_Pivot &amp; Table 1 &amp; Table 2'!$B$70:$B$765,0),MATCH(HHIdata_corr!L$1,'0_Pivot &amp; Table 1 &amp; Table 2'!$A$66:$AM$66,0))</f>
        <v>2505</v>
      </c>
      <c r="M258" s="27">
        <f>INDEX('0_Pivot &amp; Table 1 &amp; Table 2'!$A$70:$AM$765,MATCH($A258,'0_Pivot &amp; Table 1 &amp; Table 2'!$B$70:$B$765,0),MATCH(HHIdata_corr!M$1,'0_Pivot &amp; Table 1 &amp; Table 2'!$A$66:$AM$66,0))</f>
        <v>2196</v>
      </c>
      <c r="N258" s="27">
        <f>INDEX('0_Pivot &amp; Table 1 &amp; Table 2'!$A$70:$AM$765,MATCH($A258,'0_Pivot &amp; Table 1 &amp; Table 2'!$B$70:$B$765,0),MATCH(HHIdata_corr!N$1,'0_Pivot &amp; Table 1 &amp; Table 2'!$A$66:$AM$66,0))</f>
        <v>2502</v>
      </c>
      <c r="O258" s="28">
        <v>2352.1</v>
      </c>
      <c r="P258" s="29" t="s">
        <v>760</v>
      </c>
      <c r="Q258" s="29" t="s">
        <v>761</v>
      </c>
      <c r="R258" s="2">
        <f t="shared" si="15"/>
        <v>2481.25</v>
      </c>
      <c r="S258" s="2">
        <f t="shared" si="16"/>
        <v>2577.75</v>
      </c>
      <c r="T258" s="2" t="str">
        <f t="shared" si="17"/>
        <v/>
      </c>
      <c r="U258" s="2" t="e">
        <f>MATCH($Q258,'6.Indic_Percep'!$B$10:$B$141,0)</f>
        <v>#N/A</v>
      </c>
      <c r="V258" s="2">
        <f>MATCH($P258,'5.Indic_LM'!$A$10:$A$732,0)</f>
        <v>244</v>
      </c>
      <c r="W258" s="2" t="str">
        <f>IF(COUNT(INDEX('6.Indic_Percep'!$A$10:$AE$141,HHIdata_corr!$U258,MATCH(HHIdata_corr!W$3,'6.Indic_Percep'!$A$10:$AE$10,0)))=1,INDEX('6.Indic_Percep'!$A$10:$AE$141,HHIdata_corr!$U258,MATCH(HHIdata_corr!W$3,'6.Indic_Percep'!$A$10:$AE$10,0)),"")</f>
        <v/>
      </c>
      <c r="X258" s="2" t="str">
        <f>IF(COUNT(INDEX('6.Indic_Percep'!$A$10:$AE$141,HHIdata_corr!$U258,MATCH(HHIdata_corr!X$3,'6.Indic_Percep'!$A$10:$AE$10,0)))=1,INDEX('6.Indic_Percep'!$A$10:$AE$141,HHIdata_corr!$U258,MATCH(HHIdata_corr!X$3,'6.Indic_Percep'!$A$10:$AE$10,0)),"")</f>
        <v/>
      </c>
      <c r="Y258" s="2" t="str">
        <f>IF(COUNT(INDEX('6.Indic_Percep'!$A$10:$AE$141,HHIdata_corr!$U258,MATCH(HHIdata_corr!Y$3,'6.Indic_Percep'!$A$10:$AE$10,0)))=1,INDEX('6.Indic_Percep'!$A$10:$AE$141,HHIdata_corr!$U258,MATCH(HHIdata_corr!Y$3,'6.Indic_Percep'!$A$10:$AE$10,0)),"")</f>
        <v/>
      </c>
      <c r="Z258" s="2" t="str">
        <f>IF(COUNT(INDEX('6.Indic_Percep'!$A$10:$AH$141,HHIdata_corr!$U258,MATCH(HHIdata_corr!Z$3,'6.Indic_Percep'!$A$10:$AH$10,0)))=1,INDEX('6.Indic_Percep'!$A$10:$AH$141,HHIdata_corr!$U258,MATCH(HHIdata_corr!Z$3,'6.Indic_Percep'!$A$10:$AH$10,0)),"")</f>
        <v/>
      </c>
      <c r="AA258" s="2" t="str">
        <f>IF(COUNT(INDEX('6.Indic_Percep'!$A$10:$AH$141,HHIdata_corr!$U258,MATCH(HHIdata_corr!AA$3,'6.Indic_Percep'!$A$10:$AH$10,0)))=1,INDEX('6.Indic_Percep'!$A$10:$AH$141,HHIdata_corr!$U258,MATCH(HHIdata_corr!AA$3,'6.Indic_Percep'!$A$10:$AH$10,0)),"")</f>
        <v/>
      </c>
      <c r="AC258" s="30" t="str">
        <f>IF(COUNT(INDEX('5.Indic_LM'!$A$8:$AL$732,HHIdata_corr!$V258,MATCH(HHIdata_corr!AC$3,'5.Indic_LM'!$A$8:$AL$8,0)))=1,INDEX('5.Indic_LM'!$A$8:$AL$732,HHIdata_corr!$V258,MATCH(HHIdata_corr!AC$3,'5.Indic_LM'!$A$8:$AL$8,0))/100,"")</f>
        <v/>
      </c>
      <c r="AD258" s="30" t="str">
        <f>IF(COUNT(INDEX('5.Indic_LM'!$A$8:$AL$732,HHIdata_corr!$V258,MATCH(HHIdata_corr!AD$3,'5.Indic_LM'!$A$8:$AL$8,0)))=1,INDEX('5.Indic_LM'!$A$8:$AL$732,HHIdata_corr!$V258,MATCH(HHIdata_corr!AD$3,'5.Indic_LM'!$A$8:$AL$8,0))/100,"")</f>
        <v/>
      </c>
      <c r="AE258" s="2">
        <f t="shared" si="18"/>
        <v>0</v>
      </c>
      <c r="AF258" s="2">
        <f t="shared" si="19"/>
        <v>0</v>
      </c>
    </row>
    <row r="259" spans="1:32" x14ac:dyDescent="0.2">
      <c r="A259" s="25" t="s">
        <v>763</v>
      </c>
      <c r="B259" s="26" t="s">
        <v>764</v>
      </c>
      <c r="C259" s="26" t="s">
        <v>752</v>
      </c>
      <c r="D259" s="26">
        <v>1259438</v>
      </c>
      <c r="E259" s="26" t="s">
        <v>765</v>
      </c>
      <c r="F259" s="26">
        <v>619768</v>
      </c>
      <c r="G259" s="27">
        <f>INDEX('0_Pivot &amp; Table 1 &amp; Table 2'!$A$70:$AM$765,MATCH($A259,'0_Pivot &amp; Table 1 &amp; Table 2'!$B$70:$B$765,0),MATCH(HHIdata_corr!G$1,'0_Pivot &amp; Table 1 &amp; Table 2'!$A$66:$AM$66,0))</f>
        <v>1953</v>
      </c>
      <c r="H259" s="27">
        <f>INDEX('0_Pivot &amp; Table 1 &amp; Table 2'!$A$70:$AM$765,MATCH($A259,'0_Pivot &amp; Table 1 &amp; Table 2'!$B$70:$B$765,0),MATCH(HHIdata_corr!H$1,'0_Pivot &amp; Table 1 &amp; Table 2'!$A$66:$AM$66,0))</f>
        <v>2627</v>
      </c>
      <c r="I259" s="27">
        <f>INDEX('0_Pivot &amp; Table 1 &amp; Table 2'!$A$70:$AM$765,MATCH($A259,'0_Pivot &amp; Table 1 &amp; Table 2'!$B$70:$B$765,0),MATCH(HHIdata_corr!I$1,'0_Pivot &amp; Table 1 &amp; Table 2'!$A$66:$AM$66,0))</f>
        <v>2287</v>
      </c>
      <c r="J259" s="27">
        <f>INDEX('0_Pivot &amp; Table 1 &amp; Table 2'!$A$70:$AM$765,MATCH($A259,'0_Pivot &amp; Table 1 &amp; Table 2'!$B$70:$B$765,0),MATCH(HHIdata_corr!J$1,'0_Pivot &amp; Table 1 &amp; Table 2'!$A$66:$AM$66,0))</f>
        <v>2700</v>
      </c>
      <c r="K259" s="27">
        <f>INDEX('0_Pivot &amp; Table 1 &amp; Table 2'!$A$70:$AM$765,MATCH($A259,'0_Pivot &amp; Table 1 &amp; Table 2'!$B$70:$B$765,0),MATCH(HHIdata_corr!K$1,'0_Pivot &amp; Table 1 &amp; Table 2'!$A$66:$AM$66,0))</f>
        <v>2466</v>
      </c>
      <c r="L259" s="27">
        <f>INDEX('0_Pivot &amp; Table 1 &amp; Table 2'!$A$70:$AM$765,MATCH($A259,'0_Pivot &amp; Table 1 &amp; Table 2'!$B$70:$B$765,0),MATCH(HHIdata_corr!L$1,'0_Pivot &amp; Table 1 &amp; Table 2'!$A$66:$AM$66,0))</f>
        <v>2162</v>
      </c>
      <c r="M259" s="27">
        <f>INDEX('0_Pivot &amp; Table 1 &amp; Table 2'!$A$70:$AM$765,MATCH($A259,'0_Pivot &amp; Table 1 &amp; Table 2'!$B$70:$B$765,0),MATCH(HHIdata_corr!M$1,'0_Pivot &amp; Table 1 &amp; Table 2'!$A$66:$AM$66,0))</f>
        <v>2104</v>
      </c>
      <c r="N259" s="27">
        <f>INDEX('0_Pivot &amp; Table 1 &amp; Table 2'!$A$70:$AM$765,MATCH($A259,'0_Pivot &amp; Table 1 &amp; Table 2'!$B$70:$B$765,0),MATCH(HHIdata_corr!N$1,'0_Pivot &amp; Table 1 &amp; Table 2'!$A$66:$AM$66,0))</f>
        <v>2245</v>
      </c>
      <c r="O259" s="28">
        <v>2218.8000000000002</v>
      </c>
      <c r="P259" s="29" t="s">
        <v>763</v>
      </c>
      <c r="Q259" s="32" t="s">
        <v>2588</v>
      </c>
      <c r="R259" s="2">
        <f t="shared" si="15"/>
        <v>2391.75</v>
      </c>
      <c r="S259" s="2">
        <f t="shared" si="16"/>
        <v>2520</v>
      </c>
      <c r="T259" s="2" t="str">
        <f t="shared" si="17"/>
        <v/>
      </c>
      <c r="U259" s="2">
        <f>MATCH($Q259,'6.Indic_Percep'!$B$10:$B$141,0)</f>
        <v>64</v>
      </c>
      <c r="V259" s="2">
        <f>MATCH($P259,'5.Indic_LM'!$A$10:$A$732,0)</f>
        <v>245</v>
      </c>
      <c r="W259" s="2">
        <f>IF(COUNT(INDEX('6.Indic_Percep'!$A$10:$AE$141,HHIdata_corr!$U259,MATCH(HHIdata_corr!W$3,'6.Indic_Percep'!$A$10:$AE$10,0)))=1,INDEX('6.Indic_Percep'!$A$10:$AE$141,HHIdata_corr!$U259,MATCH(HHIdata_corr!W$3,'6.Indic_Percep'!$A$10:$AE$10,0)),"")</f>
        <v>0.41416309012875541</v>
      </c>
      <c r="X259" s="2">
        <f>IF(COUNT(INDEX('6.Indic_Percep'!$A$10:$AE$141,HHIdata_corr!$U259,MATCH(HHIdata_corr!X$3,'6.Indic_Percep'!$A$10:$AE$10,0)))=1,INDEX('6.Indic_Percep'!$A$10:$AE$141,HHIdata_corr!$U259,MATCH(HHIdata_corr!X$3,'6.Indic_Percep'!$A$10:$AE$10,0)),"")</f>
        <v>0.78125</v>
      </c>
      <c r="Y259" s="2">
        <f>IF(COUNT(INDEX('6.Indic_Percep'!$A$10:$AE$141,HHIdata_corr!$U259,MATCH(HHIdata_corr!Y$3,'6.Indic_Percep'!$A$10:$AE$10,0)))=1,INDEX('6.Indic_Percep'!$A$10:$AE$141,HHIdata_corr!$U259,MATCH(HHIdata_corr!Y$3,'6.Indic_Percep'!$A$10:$AE$10,0)),"")</f>
        <v>7.8326180257510744E-2</v>
      </c>
      <c r="Z259" s="2">
        <f>IF(COUNT(INDEX('6.Indic_Percep'!$A$10:$AH$141,HHIdata_corr!$U259,MATCH(HHIdata_corr!Z$3,'6.Indic_Percep'!$A$10:$AH$10,0)))=1,INDEX('6.Indic_Percep'!$A$10:$AH$141,HHIdata_corr!$U259,MATCH(HHIdata_corr!Z$3,'6.Indic_Percep'!$A$10:$AH$10,0)),"")</f>
        <v>0.3359375</v>
      </c>
      <c r="AA259" s="2">
        <f>IF(COUNT(INDEX('6.Indic_Percep'!$A$10:$AH$141,HHIdata_corr!$U259,MATCH(HHIdata_corr!AA$3,'6.Indic_Percep'!$A$10:$AH$10,0)))=1,INDEX('6.Indic_Percep'!$A$10:$AH$141,HHIdata_corr!$U259,MATCH(HHIdata_corr!AA$3,'6.Indic_Percep'!$A$10:$AH$10,0)),"")</f>
        <v>0.40241919259656656</v>
      </c>
      <c r="AC259" s="30" t="str">
        <f>IF(COUNT(INDEX('5.Indic_LM'!$A$8:$AL$732,HHIdata_corr!$V259,MATCH(HHIdata_corr!AC$3,'5.Indic_LM'!$A$8:$AL$8,0)))=1,INDEX('5.Indic_LM'!$A$8:$AL$732,HHIdata_corr!$V259,MATCH(HHIdata_corr!AC$3,'5.Indic_LM'!$A$8:$AL$8,0))/100,"")</f>
        <v/>
      </c>
      <c r="AD259" s="30" t="str">
        <f>IF(COUNT(INDEX('5.Indic_LM'!$A$8:$AL$732,HHIdata_corr!$V259,MATCH(HHIdata_corr!AD$3,'5.Indic_LM'!$A$8:$AL$8,0)))=1,INDEX('5.Indic_LM'!$A$8:$AL$732,HHIdata_corr!$V259,MATCH(HHIdata_corr!AD$3,'5.Indic_LM'!$A$8:$AL$8,0))/100,"")</f>
        <v/>
      </c>
      <c r="AE259" s="2">
        <f t="shared" si="18"/>
        <v>0</v>
      </c>
      <c r="AF259" s="2">
        <f t="shared" si="19"/>
        <v>0</v>
      </c>
    </row>
    <row r="260" spans="1:32" x14ac:dyDescent="0.2">
      <c r="A260" s="25" t="s">
        <v>766</v>
      </c>
      <c r="B260" s="26" t="s">
        <v>767</v>
      </c>
      <c r="C260" s="26" t="s">
        <v>752</v>
      </c>
      <c r="D260" s="26">
        <v>975869</v>
      </c>
      <c r="E260" s="26" t="s">
        <v>768</v>
      </c>
      <c r="F260" s="26">
        <v>484837</v>
      </c>
      <c r="G260" s="27">
        <f>INDEX('0_Pivot &amp; Table 1 &amp; Table 2'!$A$70:$AM$765,MATCH($A260,'0_Pivot &amp; Table 1 &amp; Table 2'!$B$70:$B$765,0),MATCH(HHIdata_corr!G$1,'0_Pivot &amp; Table 1 &amp; Table 2'!$A$66:$AM$66,0))</f>
        <v>2015</v>
      </c>
      <c r="H260" s="27">
        <f>INDEX('0_Pivot &amp; Table 1 &amp; Table 2'!$A$70:$AM$765,MATCH($A260,'0_Pivot &amp; Table 1 &amp; Table 2'!$B$70:$B$765,0),MATCH(HHIdata_corr!H$1,'0_Pivot &amp; Table 1 &amp; Table 2'!$A$66:$AM$66,0))</f>
        <v>2532</v>
      </c>
      <c r="I260" s="27">
        <f>INDEX('0_Pivot &amp; Table 1 &amp; Table 2'!$A$70:$AM$765,MATCH($A260,'0_Pivot &amp; Table 1 &amp; Table 2'!$B$70:$B$765,0),MATCH(HHIdata_corr!I$1,'0_Pivot &amp; Table 1 &amp; Table 2'!$A$66:$AM$66,0))</f>
        <v>2342</v>
      </c>
      <c r="J260" s="27">
        <f>INDEX('0_Pivot &amp; Table 1 &amp; Table 2'!$A$70:$AM$765,MATCH($A260,'0_Pivot &amp; Table 1 &amp; Table 2'!$B$70:$B$765,0),MATCH(HHIdata_corr!J$1,'0_Pivot &amp; Table 1 &amp; Table 2'!$A$66:$AM$66,0))</f>
        <v>2192</v>
      </c>
      <c r="K260" s="27">
        <f>INDEX('0_Pivot &amp; Table 1 &amp; Table 2'!$A$70:$AM$765,MATCH($A260,'0_Pivot &amp; Table 1 &amp; Table 2'!$B$70:$B$765,0),MATCH(HHIdata_corr!K$1,'0_Pivot &amp; Table 1 &amp; Table 2'!$A$66:$AM$66,0))</f>
        <v>1827</v>
      </c>
      <c r="L260" s="27">
        <f>INDEX('0_Pivot &amp; Table 1 &amp; Table 2'!$A$70:$AM$765,MATCH($A260,'0_Pivot &amp; Table 1 &amp; Table 2'!$B$70:$B$765,0),MATCH(HHIdata_corr!L$1,'0_Pivot &amp; Table 1 &amp; Table 2'!$A$66:$AM$66,0))</f>
        <v>2365</v>
      </c>
      <c r="M260" s="27">
        <f>INDEX('0_Pivot &amp; Table 1 &amp; Table 2'!$A$70:$AM$765,MATCH($A260,'0_Pivot &amp; Table 1 &amp; Table 2'!$B$70:$B$765,0),MATCH(HHIdata_corr!M$1,'0_Pivot &amp; Table 1 &amp; Table 2'!$A$66:$AM$66,0))</f>
        <v>2238</v>
      </c>
      <c r="N260" s="27">
        <f>INDEX('0_Pivot &amp; Table 1 &amp; Table 2'!$A$70:$AM$765,MATCH($A260,'0_Pivot &amp; Table 1 &amp; Table 2'!$B$70:$B$765,0),MATCH(HHIdata_corr!N$1,'0_Pivot &amp; Table 1 &amp; Table 2'!$A$66:$AM$66,0))</f>
        <v>2052</v>
      </c>
      <c r="O260" s="28">
        <v>2166.4</v>
      </c>
      <c r="P260" s="29" t="s">
        <v>766</v>
      </c>
      <c r="Q260" s="29" t="s">
        <v>767</v>
      </c>
      <c r="R260" s="2">
        <f t="shared" ref="R260:R323" si="20">IF(AVERAGE(G260:J260)&gt;0,AVERAGE(G260:J260))</f>
        <v>2270.25</v>
      </c>
      <c r="S260" s="2">
        <f t="shared" si="16"/>
        <v>2223.25</v>
      </c>
      <c r="T260" s="2" t="str">
        <f t="shared" si="17"/>
        <v/>
      </c>
      <c r="U260" s="2" t="e">
        <f>MATCH($Q260,'6.Indic_Percep'!$B$10:$B$141,0)</f>
        <v>#N/A</v>
      </c>
      <c r="V260" s="2">
        <f>MATCH($P260,'5.Indic_LM'!$A$10:$A$732,0)</f>
        <v>246</v>
      </c>
      <c r="W260" s="2" t="str">
        <f>IF(COUNT(INDEX('6.Indic_Percep'!$A$10:$AE$141,HHIdata_corr!$U260,MATCH(HHIdata_corr!W$3,'6.Indic_Percep'!$A$10:$AE$10,0)))=1,INDEX('6.Indic_Percep'!$A$10:$AE$141,HHIdata_corr!$U260,MATCH(HHIdata_corr!W$3,'6.Indic_Percep'!$A$10:$AE$10,0)),"")</f>
        <v/>
      </c>
      <c r="X260" s="2" t="str">
        <f>IF(COUNT(INDEX('6.Indic_Percep'!$A$10:$AE$141,HHIdata_corr!$U260,MATCH(HHIdata_corr!X$3,'6.Indic_Percep'!$A$10:$AE$10,0)))=1,INDEX('6.Indic_Percep'!$A$10:$AE$141,HHIdata_corr!$U260,MATCH(HHIdata_corr!X$3,'6.Indic_Percep'!$A$10:$AE$10,0)),"")</f>
        <v/>
      </c>
      <c r="Y260" s="2" t="str">
        <f>IF(COUNT(INDEX('6.Indic_Percep'!$A$10:$AE$141,HHIdata_corr!$U260,MATCH(HHIdata_corr!Y$3,'6.Indic_Percep'!$A$10:$AE$10,0)))=1,INDEX('6.Indic_Percep'!$A$10:$AE$141,HHIdata_corr!$U260,MATCH(HHIdata_corr!Y$3,'6.Indic_Percep'!$A$10:$AE$10,0)),"")</f>
        <v/>
      </c>
      <c r="Z260" s="2" t="str">
        <f>IF(COUNT(INDEX('6.Indic_Percep'!$A$10:$AH$141,HHIdata_corr!$U260,MATCH(HHIdata_corr!Z$3,'6.Indic_Percep'!$A$10:$AH$10,0)))=1,INDEX('6.Indic_Percep'!$A$10:$AH$141,HHIdata_corr!$U260,MATCH(HHIdata_corr!Z$3,'6.Indic_Percep'!$A$10:$AH$10,0)),"")</f>
        <v/>
      </c>
      <c r="AA260" s="2" t="str">
        <f>IF(COUNT(INDEX('6.Indic_Percep'!$A$10:$AH$141,HHIdata_corr!$U260,MATCH(HHIdata_corr!AA$3,'6.Indic_Percep'!$A$10:$AH$10,0)))=1,INDEX('6.Indic_Percep'!$A$10:$AH$141,HHIdata_corr!$U260,MATCH(HHIdata_corr!AA$3,'6.Indic_Percep'!$A$10:$AH$10,0)),"")</f>
        <v/>
      </c>
      <c r="AC260" s="30" t="str">
        <f>IF(COUNT(INDEX('5.Indic_LM'!$A$8:$AL$732,HHIdata_corr!$V260,MATCH(HHIdata_corr!AC$3,'5.Indic_LM'!$A$8:$AL$8,0)))=1,INDEX('5.Indic_LM'!$A$8:$AL$732,HHIdata_corr!$V260,MATCH(HHIdata_corr!AC$3,'5.Indic_LM'!$A$8:$AL$8,0))/100,"")</f>
        <v/>
      </c>
      <c r="AD260" s="30" t="str">
        <f>IF(COUNT(INDEX('5.Indic_LM'!$A$8:$AL$732,HHIdata_corr!$V260,MATCH(HHIdata_corr!AD$3,'5.Indic_LM'!$A$8:$AL$8,0)))=1,INDEX('5.Indic_LM'!$A$8:$AL$732,HHIdata_corr!$V260,MATCH(HHIdata_corr!AD$3,'5.Indic_LM'!$A$8:$AL$8,0))/100,"")</f>
        <v/>
      </c>
      <c r="AE260" s="2">
        <f t="shared" si="18"/>
        <v>0</v>
      </c>
      <c r="AF260" s="2">
        <f t="shared" si="19"/>
        <v>0</v>
      </c>
    </row>
    <row r="261" spans="1:32" x14ac:dyDescent="0.2">
      <c r="A261" s="25" t="s">
        <v>769</v>
      </c>
      <c r="B261" s="26" t="s">
        <v>770</v>
      </c>
      <c r="C261" s="26" t="s">
        <v>752</v>
      </c>
      <c r="D261" s="26">
        <v>1512928</v>
      </c>
      <c r="E261" s="26" t="s">
        <v>771</v>
      </c>
      <c r="F261" s="26">
        <v>708473</v>
      </c>
      <c r="G261" s="27">
        <f>INDEX('0_Pivot &amp; Table 1 &amp; Table 2'!$A$70:$AM$765,MATCH($A261,'0_Pivot &amp; Table 1 &amp; Table 2'!$B$70:$B$765,0),MATCH(HHIdata_corr!G$1,'0_Pivot &amp; Table 1 &amp; Table 2'!$A$66:$AM$66,0))</f>
        <v>2206</v>
      </c>
      <c r="H261" s="27">
        <f>INDEX('0_Pivot &amp; Table 1 &amp; Table 2'!$A$70:$AM$765,MATCH($A261,'0_Pivot &amp; Table 1 &amp; Table 2'!$B$70:$B$765,0),MATCH(HHIdata_corr!H$1,'0_Pivot &amp; Table 1 &amp; Table 2'!$A$66:$AM$66,0))</f>
        <v>2983</v>
      </c>
      <c r="I261" s="27">
        <f>INDEX('0_Pivot &amp; Table 1 &amp; Table 2'!$A$70:$AM$765,MATCH($A261,'0_Pivot &amp; Table 1 &amp; Table 2'!$B$70:$B$765,0),MATCH(HHIdata_corr!I$1,'0_Pivot &amp; Table 1 &amp; Table 2'!$A$66:$AM$66,0))</f>
        <v>2297</v>
      </c>
      <c r="J261" s="27">
        <f>INDEX('0_Pivot &amp; Table 1 &amp; Table 2'!$A$70:$AM$765,MATCH($A261,'0_Pivot &amp; Table 1 &amp; Table 2'!$B$70:$B$765,0),MATCH(HHIdata_corr!J$1,'0_Pivot &amp; Table 1 &amp; Table 2'!$A$66:$AM$66,0))</f>
        <v>2370</v>
      </c>
      <c r="K261" s="27">
        <f>INDEX('0_Pivot &amp; Table 1 &amp; Table 2'!$A$70:$AM$765,MATCH($A261,'0_Pivot &amp; Table 1 &amp; Table 2'!$B$70:$B$765,0),MATCH(HHIdata_corr!K$1,'0_Pivot &amp; Table 1 &amp; Table 2'!$A$66:$AM$66,0))</f>
        <v>2158</v>
      </c>
      <c r="L261" s="27">
        <f>INDEX('0_Pivot &amp; Table 1 &amp; Table 2'!$A$70:$AM$765,MATCH($A261,'0_Pivot &amp; Table 1 &amp; Table 2'!$B$70:$B$765,0),MATCH(HHIdata_corr!L$1,'0_Pivot &amp; Table 1 &amp; Table 2'!$A$66:$AM$66,0))</f>
        <v>2270</v>
      </c>
      <c r="M261" s="27">
        <f>INDEX('0_Pivot &amp; Table 1 &amp; Table 2'!$A$70:$AM$765,MATCH($A261,'0_Pivot &amp; Table 1 &amp; Table 2'!$B$70:$B$765,0),MATCH(HHIdata_corr!M$1,'0_Pivot &amp; Table 1 &amp; Table 2'!$A$66:$AM$66,0))</f>
        <v>2131</v>
      </c>
      <c r="N261" s="27">
        <f>INDEX('0_Pivot &amp; Table 1 &amp; Table 2'!$A$70:$AM$765,MATCH($A261,'0_Pivot &amp; Table 1 &amp; Table 2'!$B$70:$B$765,0),MATCH(HHIdata_corr!N$1,'0_Pivot &amp; Table 1 &amp; Table 2'!$A$66:$AM$66,0))</f>
        <v>2075</v>
      </c>
      <c r="O261" s="28">
        <v>2245.6999999999998</v>
      </c>
      <c r="P261" s="29" t="s">
        <v>769</v>
      </c>
      <c r="Q261" s="32" t="s">
        <v>2589</v>
      </c>
      <c r="R261" s="2">
        <f t="shared" si="20"/>
        <v>2464</v>
      </c>
      <c r="S261" s="2">
        <f t="shared" ref="S261:S324" si="21">IF(AVERAGE(K261:N261)&gt;0,AVERAGE(H261:K261))</f>
        <v>2452</v>
      </c>
      <c r="T261" s="2" t="str">
        <f t="shared" ref="T261:T324" si="22">IF(R261&gt;7500,1,"")</f>
        <v/>
      </c>
      <c r="U261" s="2">
        <f>MATCH($Q261,'6.Indic_Percep'!$B$10:$B$141,0)</f>
        <v>65</v>
      </c>
      <c r="V261" s="2">
        <f>MATCH($P261,'5.Indic_LM'!$A$10:$A$732,0)</f>
        <v>247</v>
      </c>
      <c r="W261" s="2">
        <f>IF(COUNT(INDEX('6.Indic_Percep'!$A$10:$AE$141,HHIdata_corr!$U261,MATCH(HHIdata_corr!W$3,'6.Indic_Percep'!$A$10:$AE$10,0)))=1,INDEX('6.Indic_Percep'!$A$10:$AE$141,HHIdata_corr!$U261,MATCH(HHIdata_corr!W$3,'6.Indic_Percep'!$A$10:$AE$10,0)),"")</f>
        <v>0.30207197382769901</v>
      </c>
      <c r="X261" s="2">
        <f>IF(COUNT(INDEX('6.Indic_Percep'!$A$10:$AE$141,HHIdata_corr!$U261,MATCH(HHIdata_corr!X$3,'6.Indic_Percep'!$A$10:$AE$10,0)))=1,INDEX('6.Indic_Percep'!$A$10:$AE$141,HHIdata_corr!$U261,MATCH(HHIdata_corr!X$3,'6.Indic_Percep'!$A$10:$AE$10,0)),"")</f>
        <v>0.75259067357512954</v>
      </c>
      <c r="Y261" s="2">
        <f>IF(COUNT(INDEX('6.Indic_Percep'!$A$10:$AE$141,HHIdata_corr!$U261,MATCH(HHIdata_corr!Y$3,'6.Indic_Percep'!$A$10:$AE$10,0)))=1,INDEX('6.Indic_Percep'!$A$10:$AE$141,HHIdata_corr!$U261,MATCH(HHIdata_corr!Y$3,'6.Indic_Percep'!$A$10:$AE$10,0)),"")</f>
        <v>6.7611777535441661E-2</v>
      </c>
      <c r="Z261" s="2">
        <f>IF(COUNT(INDEX('6.Indic_Percep'!$A$10:$AH$141,HHIdata_corr!$U261,MATCH(HHIdata_corr!Z$3,'6.Indic_Percep'!$A$10:$AH$10,0)))=1,INDEX('6.Indic_Percep'!$A$10:$AH$141,HHIdata_corr!$U261,MATCH(HHIdata_corr!Z$3,'6.Indic_Percep'!$A$10:$AH$10,0)),"")</f>
        <v>0.34196891191709849</v>
      </c>
      <c r="AA261" s="2">
        <f>IF(COUNT(INDEX('6.Indic_Percep'!$A$10:$AH$141,HHIdata_corr!$U261,MATCH(HHIdata_corr!AA$3,'6.Indic_Percep'!$A$10:$AH$10,0)))=1,INDEX('6.Indic_Percep'!$A$10:$AH$141,HHIdata_corr!$U261,MATCH(HHIdata_corr!AA$3,'6.Indic_Percep'!$A$10:$AH$10,0)),"")</f>
        <v>0.36606083421384222</v>
      </c>
      <c r="AC261" s="30" t="str">
        <f>IF(COUNT(INDEX('5.Indic_LM'!$A$8:$AL$732,HHIdata_corr!$V261,MATCH(HHIdata_corr!AC$3,'5.Indic_LM'!$A$8:$AL$8,0)))=1,INDEX('5.Indic_LM'!$A$8:$AL$732,HHIdata_corr!$V261,MATCH(HHIdata_corr!AC$3,'5.Indic_LM'!$A$8:$AL$8,0))/100,"")</f>
        <v/>
      </c>
      <c r="AD261" s="30" t="str">
        <f>IF(COUNT(INDEX('5.Indic_LM'!$A$8:$AL$732,HHIdata_corr!$V261,MATCH(HHIdata_corr!AD$3,'5.Indic_LM'!$A$8:$AL$8,0)))=1,INDEX('5.Indic_LM'!$A$8:$AL$732,HHIdata_corr!$V261,MATCH(HHIdata_corr!AD$3,'5.Indic_LM'!$A$8:$AL$8,0))/100,"")</f>
        <v/>
      </c>
      <c r="AE261" s="2">
        <f t="shared" ref="AE261:AE324" si="23">ROUNDDOWN(COUNT($R261,AC261)/2,0)</f>
        <v>0</v>
      </c>
      <c r="AF261" s="2">
        <f t="shared" ref="AF261:AF324" si="24">ROUNDDOWN(COUNT(R261,AD261)/2,0)</f>
        <v>0</v>
      </c>
    </row>
    <row r="262" spans="1:32" x14ac:dyDescent="0.2">
      <c r="A262" s="25" t="s">
        <v>772</v>
      </c>
      <c r="B262" s="26" t="s">
        <v>773</v>
      </c>
      <c r="C262" s="26" t="s">
        <v>752</v>
      </c>
      <c r="D262" s="26">
        <v>718256</v>
      </c>
      <c r="E262" s="26" t="s">
        <v>774</v>
      </c>
      <c r="F262" s="26">
        <v>337427</v>
      </c>
      <c r="G262" s="27">
        <f>INDEX('0_Pivot &amp; Table 1 &amp; Table 2'!$A$70:$AM$765,MATCH($A262,'0_Pivot &amp; Table 1 &amp; Table 2'!$B$70:$B$765,0),MATCH(HHIdata_corr!G$1,'0_Pivot &amp; Table 1 &amp; Table 2'!$A$66:$AM$66,0))</f>
        <v>2329</v>
      </c>
      <c r="H262" s="27">
        <f>INDEX('0_Pivot &amp; Table 1 &amp; Table 2'!$A$70:$AM$765,MATCH($A262,'0_Pivot &amp; Table 1 &amp; Table 2'!$B$70:$B$765,0),MATCH(HHIdata_corr!H$1,'0_Pivot &amp; Table 1 &amp; Table 2'!$A$66:$AM$66,0))</f>
        <v>3008</v>
      </c>
      <c r="I262" s="27">
        <f>INDEX('0_Pivot &amp; Table 1 &amp; Table 2'!$A$70:$AM$765,MATCH($A262,'0_Pivot &amp; Table 1 &amp; Table 2'!$B$70:$B$765,0),MATCH(HHIdata_corr!I$1,'0_Pivot &amp; Table 1 &amp; Table 2'!$A$66:$AM$66,0))</f>
        <v>2380</v>
      </c>
      <c r="J262" s="27">
        <f>INDEX('0_Pivot &amp; Table 1 &amp; Table 2'!$A$70:$AM$765,MATCH($A262,'0_Pivot &amp; Table 1 &amp; Table 2'!$B$70:$B$765,0),MATCH(HHIdata_corr!J$1,'0_Pivot &amp; Table 1 &amp; Table 2'!$A$66:$AM$66,0))</f>
        <v>2230</v>
      </c>
      <c r="K262" s="27">
        <f>INDEX('0_Pivot &amp; Table 1 &amp; Table 2'!$A$70:$AM$765,MATCH($A262,'0_Pivot &amp; Table 1 &amp; Table 2'!$B$70:$B$765,0),MATCH(HHIdata_corr!K$1,'0_Pivot &amp; Table 1 &amp; Table 2'!$A$66:$AM$66,0))</f>
        <v>2203</v>
      </c>
      <c r="L262" s="27">
        <f>INDEX('0_Pivot &amp; Table 1 &amp; Table 2'!$A$70:$AM$765,MATCH($A262,'0_Pivot &amp; Table 1 &amp; Table 2'!$B$70:$B$765,0),MATCH(HHIdata_corr!L$1,'0_Pivot &amp; Table 1 &amp; Table 2'!$A$66:$AM$66,0))</f>
        <v>2654</v>
      </c>
      <c r="M262" s="27">
        <f>INDEX('0_Pivot &amp; Table 1 &amp; Table 2'!$A$70:$AM$765,MATCH($A262,'0_Pivot &amp; Table 1 &amp; Table 2'!$B$70:$B$765,0),MATCH(HHIdata_corr!M$1,'0_Pivot &amp; Table 1 &amp; Table 2'!$A$66:$AM$66,0))</f>
        <v>2463</v>
      </c>
      <c r="N262" s="27">
        <f>INDEX('0_Pivot &amp; Table 1 &amp; Table 2'!$A$70:$AM$765,MATCH($A262,'0_Pivot &amp; Table 1 &amp; Table 2'!$B$70:$B$765,0),MATCH(HHIdata_corr!N$1,'0_Pivot &amp; Table 1 &amp; Table 2'!$A$66:$AM$66,0))</f>
        <v>2807</v>
      </c>
      <c r="O262" s="28">
        <v>2425.3000000000002</v>
      </c>
      <c r="P262" s="29" t="s">
        <v>772</v>
      </c>
      <c r="Q262" s="29" t="s">
        <v>773</v>
      </c>
      <c r="R262" s="2">
        <f t="shared" si="20"/>
        <v>2486.75</v>
      </c>
      <c r="S262" s="2">
        <f t="shared" si="21"/>
        <v>2455.25</v>
      </c>
      <c r="T262" s="2" t="str">
        <f t="shared" si="22"/>
        <v/>
      </c>
      <c r="U262" s="2" t="e">
        <f>MATCH($Q262,'6.Indic_Percep'!$B$10:$B$141,0)</f>
        <v>#N/A</v>
      </c>
      <c r="V262" s="2">
        <f>MATCH($P262,'5.Indic_LM'!$A$10:$A$732,0)</f>
        <v>248</v>
      </c>
      <c r="W262" s="2" t="str">
        <f>IF(COUNT(INDEX('6.Indic_Percep'!$A$10:$AE$141,HHIdata_corr!$U262,MATCH(HHIdata_corr!W$3,'6.Indic_Percep'!$A$10:$AE$10,0)))=1,INDEX('6.Indic_Percep'!$A$10:$AE$141,HHIdata_corr!$U262,MATCH(HHIdata_corr!W$3,'6.Indic_Percep'!$A$10:$AE$10,0)),"")</f>
        <v/>
      </c>
      <c r="X262" s="2" t="str">
        <f>IF(COUNT(INDEX('6.Indic_Percep'!$A$10:$AE$141,HHIdata_corr!$U262,MATCH(HHIdata_corr!X$3,'6.Indic_Percep'!$A$10:$AE$10,0)))=1,INDEX('6.Indic_Percep'!$A$10:$AE$141,HHIdata_corr!$U262,MATCH(HHIdata_corr!X$3,'6.Indic_Percep'!$A$10:$AE$10,0)),"")</f>
        <v/>
      </c>
      <c r="Y262" s="2" t="str">
        <f>IF(COUNT(INDEX('6.Indic_Percep'!$A$10:$AE$141,HHIdata_corr!$U262,MATCH(HHIdata_corr!Y$3,'6.Indic_Percep'!$A$10:$AE$10,0)))=1,INDEX('6.Indic_Percep'!$A$10:$AE$141,HHIdata_corr!$U262,MATCH(HHIdata_corr!Y$3,'6.Indic_Percep'!$A$10:$AE$10,0)),"")</f>
        <v/>
      </c>
      <c r="Z262" s="2" t="str">
        <f>IF(COUNT(INDEX('6.Indic_Percep'!$A$10:$AH$141,HHIdata_corr!$U262,MATCH(HHIdata_corr!Z$3,'6.Indic_Percep'!$A$10:$AH$10,0)))=1,INDEX('6.Indic_Percep'!$A$10:$AH$141,HHIdata_corr!$U262,MATCH(HHIdata_corr!Z$3,'6.Indic_Percep'!$A$10:$AH$10,0)),"")</f>
        <v/>
      </c>
      <c r="AA262" s="2" t="str">
        <f>IF(COUNT(INDEX('6.Indic_Percep'!$A$10:$AH$141,HHIdata_corr!$U262,MATCH(HHIdata_corr!AA$3,'6.Indic_Percep'!$A$10:$AH$10,0)))=1,INDEX('6.Indic_Percep'!$A$10:$AH$141,HHIdata_corr!$U262,MATCH(HHIdata_corr!AA$3,'6.Indic_Percep'!$A$10:$AH$10,0)),"")</f>
        <v/>
      </c>
      <c r="AC262" s="30" t="str">
        <f>IF(COUNT(INDEX('5.Indic_LM'!$A$8:$AL$732,HHIdata_corr!$V262,MATCH(HHIdata_corr!AC$3,'5.Indic_LM'!$A$8:$AL$8,0)))=1,INDEX('5.Indic_LM'!$A$8:$AL$732,HHIdata_corr!$V262,MATCH(HHIdata_corr!AC$3,'5.Indic_LM'!$A$8:$AL$8,0))/100,"")</f>
        <v/>
      </c>
      <c r="AD262" s="30" t="str">
        <f>IF(COUNT(INDEX('5.Indic_LM'!$A$8:$AL$732,HHIdata_corr!$V262,MATCH(HHIdata_corr!AD$3,'5.Indic_LM'!$A$8:$AL$8,0)))=1,INDEX('5.Indic_LM'!$A$8:$AL$732,HHIdata_corr!$V262,MATCH(HHIdata_corr!AD$3,'5.Indic_LM'!$A$8:$AL$8,0))/100,"")</f>
        <v/>
      </c>
      <c r="AE262" s="2">
        <f t="shared" si="23"/>
        <v>0</v>
      </c>
      <c r="AF262" s="2">
        <f t="shared" si="24"/>
        <v>0</v>
      </c>
    </row>
    <row r="263" spans="1:32" x14ac:dyDescent="0.2">
      <c r="A263" s="25" t="s">
        <v>775</v>
      </c>
      <c r="B263" s="26" t="s">
        <v>776</v>
      </c>
      <c r="C263" s="26" t="s">
        <v>752</v>
      </c>
      <c r="D263" s="26">
        <v>487278</v>
      </c>
      <c r="E263" s="26" t="s">
        <v>777</v>
      </c>
      <c r="F263" s="26">
        <v>213780</v>
      </c>
      <c r="G263" s="27">
        <f>INDEX('0_Pivot &amp; Table 1 &amp; Table 2'!$A$70:$AM$765,MATCH($A263,'0_Pivot &amp; Table 1 &amp; Table 2'!$B$70:$B$765,0),MATCH(HHIdata_corr!G$1,'0_Pivot &amp; Table 1 &amp; Table 2'!$A$66:$AM$66,0))</f>
        <v>3222</v>
      </c>
      <c r="H263" s="27">
        <f>INDEX('0_Pivot &amp; Table 1 &amp; Table 2'!$A$70:$AM$765,MATCH($A263,'0_Pivot &amp; Table 1 &amp; Table 2'!$B$70:$B$765,0),MATCH(HHIdata_corr!H$1,'0_Pivot &amp; Table 1 &amp; Table 2'!$A$66:$AM$66,0))</f>
        <v>3659</v>
      </c>
      <c r="I263" s="27">
        <f>INDEX('0_Pivot &amp; Table 1 &amp; Table 2'!$A$70:$AM$765,MATCH($A263,'0_Pivot &amp; Table 1 &amp; Table 2'!$B$70:$B$765,0),MATCH(HHIdata_corr!I$1,'0_Pivot &amp; Table 1 &amp; Table 2'!$A$66:$AM$66,0))</f>
        <v>3233</v>
      </c>
      <c r="J263" s="27">
        <f>INDEX('0_Pivot &amp; Table 1 &amp; Table 2'!$A$70:$AM$765,MATCH($A263,'0_Pivot &amp; Table 1 &amp; Table 2'!$B$70:$B$765,0),MATCH(HHIdata_corr!J$1,'0_Pivot &amp; Table 1 &amp; Table 2'!$A$66:$AM$66,0))</f>
        <v>3169</v>
      </c>
      <c r="K263" s="27">
        <f>INDEX('0_Pivot &amp; Table 1 &amp; Table 2'!$A$70:$AM$765,MATCH($A263,'0_Pivot &amp; Table 1 &amp; Table 2'!$B$70:$B$765,0),MATCH(HHIdata_corr!K$1,'0_Pivot &amp; Table 1 &amp; Table 2'!$A$66:$AM$66,0))</f>
        <v>2806</v>
      </c>
      <c r="L263" s="27">
        <f>INDEX('0_Pivot &amp; Table 1 &amp; Table 2'!$A$70:$AM$765,MATCH($A263,'0_Pivot &amp; Table 1 &amp; Table 2'!$B$70:$B$765,0),MATCH(HHIdata_corr!L$1,'0_Pivot &amp; Table 1 &amp; Table 2'!$A$66:$AM$66,0))</f>
        <v>3358</v>
      </c>
      <c r="M263" s="27">
        <f>INDEX('0_Pivot &amp; Table 1 &amp; Table 2'!$A$70:$AM$765,MATCH($A263,'0_Pivot &amp; Table 1 &amp; Table 2'!$B$70:$B$765,0),MATCH(HHIdata_corr!M$1,'0_Pivot &amp; Table 1 &amp; Table 2'!$A$66:$AM$66,0))</f>
        <v>3206</v>
      </c>
      <c r="N263" s="27">
        <f>INDEX('0_Pivot &amp; Table 1 &amp; Table 2'!$A$70:$AM$765,MATCH($A263,'0_Pivot &amp; Table 1 &amp; Table 2'!$B$70:$B$765,0),MATCH(HHIdata_corr!N$1,'0_Pivot &amp; Table 1 &amp; Table 2'!$A$66:$AM$66,0))</f>
        <v>3157</v>
      </c>
      <c r="O263" s="28">
        <v>3139.4</v>
      </c>
      <c r="P263" s="29" t="s">
        <v>775</v>
      </c>
      <c r="Q263" s="29" t="s">
        <v>776</v>
      </c>
      <c r="R263" s="2">
        <f t="shared" si="20"/>
        <v>3320.75</v>
      </c>
      <c r="S263" s="2">
        <f t="shared" si="21"/>
        <v>3216.75</v>
      </c>
      <c r="T263" s="2" t="str">
        <f t="shared" si="22"/>
        <v/>
      </c>
      <c r="U263" s="2" t="e">
        <f>MATCH($Q263,'6.Indic_Percep'!$B$10:$B$141,0)</f>
        <v>#N/A</v>
      </c>
      <c r="V263" s="2">
        <f>MATCH($P263,'5.Indic_LM'!$A$10:$A$732,0)</f>
        <v>249</v>
      </c>
      <c r="W263" s="2" t="str">
        <f>IF(COUNT(INDEX('6.Indic_Percep'!$A$10:$AE$141,HHIdata_corr!$U263,MATCH(HHIdata_corr!W$3,'6.Indic_Percep'!$A$10:$AE$10,0)))=1,INDEX('6.Indic_Percep'!$A$10:$AE$141,HHIdata_corr!$U263,MATCH(HHIdata_corr!W$3,'6.Indic_Percep'!$A$10:$AE$10,0)),"")</f>
        <v/>
      </c>
      <c r="X263" s="2" t="str">
        <f>IF(COUNT(INDEX('6.Indic_Percep'!$A$10:$AE$141,HHIdata_corr!$U263,MATCH(HHIdata_corr!X$3,'6.Indic_Percep'!$A$10:$AE$10,0)))=1,INDEX('6.Indic_Percep'!$A$10:$AE$141,HHIdata_corr!$U263,MATCH(HHIdata_corr!X$3,'6.Indic_Percep'!$A$10:$AE$10,0)),"")</f>
        <v/>
      </c>
      <c r="Y263" s="2" t="str">
        <f>IF(COUNT(INDEX('6.Indic_Percep'!$A$10:$AE$141,HHIdata_corr!$U263,MATCH(HHIdata_corr!Y$3,'6.Indic_Percep'!$A$10:$AE$10,0)))=1,INDEX('6.Indic_Percep'!$A$10:$AE$141,HHIdata_corr!$U263,MATCH(HHIdata_corr!Y$3,'6.Indic_Percep'!$A$10:$AE$10,0)),"")</f>
        <v/>
      </c>
      <c r="Z263" s="2" t="str">
        <f>IF(COUNT(INDEX('6.Indic_Percep'!$A$10:$AH$141,HHIdata_corr!$U263,MATCH(HHIdata_corr!Z$3,'6.Indic_Percep'!$A$10:$AH$10,0)))=1,INDEX('6.Indic_Percep'!$A$10:$AH$141,HHIdata_corr!$U263,MATCH(HHIdata_corr!Z$3,'6.Indic_Percep'!$A$10:$AH$10,0)),"")</f>
        <v/>
      </c>
      <c r="AA263" s="2" t="str">
        <f>IF(COUNT(INDEX('6.Indic_Percep'!$A$10:$AH$141,HHIdata_corr!$U263,MATCH(HHIdata_corr!AA$3,'6.Indic_Percep'!$A$10:$AH$10,0)))=1,INDEX('6.Indic_Percep'!$A$10:$AH$141,HHIdata_corr!$U263,MATCH(HHIdata_corr!AA$3,'6.Indic_Percep'!$A$10:$AH$10,0)),"")</f>
        <v/>
      </c>
      <c r="AC263" s="30" t="str">
        <f>IF(COUNT(INDEX('5.Indic_LM'!$A$8:$AL$732,HHIdata_corr!$V263,MATCH(HHIdata_corr!AC$3,'5.Indic_LM'!$A$8:$AL$8,0)))=1,INDEX('5.Indic_LM'!$A$8:$AL$732,HHIdata_corr!$V263,MATCH(HHIdata_corr!AC$3,'5.Indic_LM'!$A$8:$AL$8,0))/100,"")</f>
        <v/>
      </c>
      <c r="AD263" s="30" t="str">
        <f>IF(COUNT(INDEX('5.Indic_LM'!$A$8:$AL$732,HHIdata_corr!$V263,MATCH(HHIdata_corr!AD$3,'5.Indic_LM'!$A$8:$AL$8,0)))=1,INDEX('5.Indic_LM'!$A$8:$AL$732,HHIdata_corr!$V263,MATCH(HHIdata_corr!AD$3,'5.Indic_LM'!$A$8:$AL$8,0))/100,"")</f>
        <v/>
      </c>
      <c r="AE263" s="2">
        <f t="shared" si="23"/>
        <v>0</v>
      </c>
      <c r="AF263" s="2">
        <f t="shared" si="24"/>
        <v>0</v>
      </c>
    </row>
    <row r="264" spans="1:32" x14ac:dyDescent="0.2">
      <c r="A264" s="25" t="s">
        <v>778</v>
      </c>
      <c r="B264" s="26" t="s">
        <v>779</v>
      </c>
      <c r="C264" s="26" t="s">
        <v>752</v>
      </c>
      <c r="D264" s="26">
        <v>325483</v>
      </c>
      <c r="E264" s="26" t="s">
        <v>780</v>
      </c>
      <c r="F264" s="26">
        <v>145987</v>
      </c>
      <c r="G264" s="27">
        <f>INDEX('0_Pivot &amp; Table 1 &amp; Table 2'!$A$70:$AM$765,MATCH($A264,'0_Pivot &amp; Table 1 &amp; Table 2'!$B$70:$B$765,0),MATCH(HHIdata_corr!G$1,'0_Pivot &amp; Table 1 &amp; Table 2'!$A$66:$AM$66,0))</f>
        <v>4467</v>
      </c>
      <c r="H264" s="27">
        <f>INDEX('0_Pivot &amp; Table 1 &amp; Table 2'!$A$70:$AM$765,MATCH($A264,'0_Pivot &amp; Table 1 &amp; Table 2'!$B$70:$B$765,0),MATCH(HHIdata_corr!H$1,'0_Pivot &amp; Table 1 &amp; Table 2'!$A$66:$AM$66,0))</f>
        <v>4507</v>
      </c>
      <c r="I264" s="27">
        <f>INDEX('0_Pivot &amp; Table 1 &amp; Table 2'!$A$70:$AM$765,MATCH($A264,'0_Pivot &amp; Table 1 &amp; Table 2'!$B$70:$B$765,0),MATCH(HHIdata_corr!I$1,'0_Pivot &amp; Table 1 &amp; Table 2'!$A$66:$AM$66,0))</f>
        <v>4487</v>
      </c>
      <c r="J264" s="27">
        <f>INDEX('0_Pivot &amp; Table 1 &amp; Table 2'!$A$70:$AM$765,MATCH($A264,'0_Pivot &amp; Table 1 &amp; Table 2'!$B$70:$B$765,0),MATCH(HHIdata_corr!J$1,'0_Pivot &amp; Table 1 &amp; Table 2'!$A$66:$AM$66,0))</f>
        <v>4973</v>
      </c>
      <c r="K264" s="27">
        <f>INDEX('0_Pivot &amp; Table 1 &amp; Table 2'!$A$70:$AM$765,MATCH($A264,'0_Pivot &amp; Table 1 &amp; Table 2'!$B$70:$B$765,0),MATCH(HHIdata_corr!K$1,'0_Pivot &amp; Table 1 &amp; Table 2'!$A$66:$AM$66,0))</f>
        <v>4665</v>
      </c>
      <c r="L264" s="27">
        <f>INDEX('0_Pivot &amp; Table 1 &amp; Table 2'!$A$70:$AM$765,MATCH($A264,'0_Pivot &amp; Table 1 &amp; Table 2'!$B$70:$B$765,0),MATCH(HHIdata_corr!L$1,'0_Pivot &amp; Table 1 &amp; Table 2'!$A$66:$AM$66,0))</f>
        <v>4759</v>
      </c>
      <c r="M264" s="27">
        <f>INDEX('0_Pivot &amp; Table 1 &amp; Table 2'!$A$70:$AM$765,MATCH($A264,'0_Pivot &amp; Table 1 &amp; Table 2'!$B$70:$B$765,0),MATCH(HHIdata_corr!M$1,'0_Pivot &amp; Table 1 &amp; Table 2'!$A$66:$AM$66,0))</f>
        <v>4051</v>
      </c>
      <c r="N264" s="27">
        <f>INDEX('0_Pivot &amp; Table 1 &amp; Table 2'!$A$70:$AM$765,MATCH($A264,'0_Pivot &amp; Table 1 &amp; Table 2'!$B$70:$B$765,0),MATCH(HHIdata_corr!N$1,'0_Pivot &amp; Table 1 &amp; Table 2'!$A$66:$AM$66,0))</f>
        <v>4888</v>
      </c>
      <c r="O264" s="28">
        <v>4569.5</v>
      </c>
      <c r="P264" s="29" t="s">
        <v>778</v>
      </c>
      <c r="Q264" s="29" t="s">
        <v>779</v>
      </c>
      <c r="R264" s="2">
        <f t="shared" si="20"/>
        <v>4608.5</v>
      </c>
      <c r="S264" s="2">
        <f t="shared" si="21"/>
        <v>4658</v>
      </c>
      <c r="T264" s="2" t="str">
        <f t="shared" si="22"/>
        <v/>
      </c>
      <c r="U264" s="2" t="e">
        <f>MATCH($Q264,'6.Indic_Percep'!$B$10:$B$141,0)</f>
        <v>#N/A</v>
      </c>
      <c r="V264" s="2">
        <f>MATCH($P264,'5.Indic_LM'!$A$10:$A$732,0)</f>
        <v>250</v>
      </c>
      <c r="W264" s="2" t="str">
        <f>IF(COUNT(INDEX('6.Indic_Percep'!$A$10:$AE$141,HHIdata_corr!$U264,MATCH(HHIdata_corr!W$3,'6.Indic_Percep'!$A$10:$AE$10,0)))=1,INDEX('6.Indic_Percep'!$A$10:$AE$141,HHIdata_corr!$U264,MATCH(HHIdata_corr!W$3,'6.Indic_Percep'!$A$10:$AE$10,0)),"")</f>
        <v/>
      </c>
      <c r="X264" s="2" t="str">
        <f>IF(COUNT(INDEX('6.Indic_Percep'!$A$10:$AE$141,HHIdata_corr!$U264,MATCH(HHIdata_corr!X$3,'6.Indic_Percep'!$A$10:$AE$10,0)))=1,INDEX('6.Indic_Percep'!$A$10:$AE$141,HHIdata_corr!$U264,MATCH(HHIdata_corr!X$3,'6.Indic_Percep'!$A$10:$AE$10,0)),"")</f>
        <v/>
      </c>
      <c r="Y264" s="2" t="str">
        <f>IF(COUNT(INDEX('6.Indic_Percep'!$A$10:$AE$141,HHIdata_corr!$U264,MATCH(HHIdata_corr!Y$3,'6.Indic_Percep'!$A$10:$AE$10,0)))=1,INDEX('6.Indic_Percep'!$A$10:$AE$141,HHIdata_corr!$U264,MATCH(HHIdata_corr!Y$3,'6.Indic_Percep'!$A$10:$AE$10,0)),"")</f>
        <v/>
      </c>
      <c r="Z264" s="2" t="str">
        <f>IF(COUNT(INDEX('6.Indic_Percep'!$A$10:$AH$141,HHIdata_corr!$U264,MATCH(HHIdata_corr!Z$3,'6.Indic_Percep'!$A$10:$AH$10,0)))=1,INDEX('6.Indic_Percep'!$A$10:$AH$141,HHIdata_corr!$U264,MATCH(HHIdata_corr!Z$3,'6.Indic_Percep'!$A$10:$AH$10,0)),"")</f>
        <v/>
      </c>
      <c r="AA264" s="2" t="str">
        <f>IF(COUNT(INDEX('6.Indic_Percep'!$A$10:$AH$141,HHIdata_corr!$U264,MATCH(HHIdata_corr!AA$3,'6.Indic_Percep'!$A$10:$AH$10,0)))=1,INDEX('6.Indic_Percep'!$A$10:$AH$141,HHIdata_corr!$U264,MATCH(HHIdata_corr!AA$3,'6.Indic_Percep'!$A$10:$AH$10,0)),"")</f>
        <v/>
      </c>
      <c r="AC264" s="30" t="str">
        <f>IF(COUNT(INDEX('5.Indic_LM'!$A$8:$AL$732,HHIdata_corr!$V264,MATCH(HHIdata_corr!AC$3,'5.Indic_LM'!$A$8:$AL$8,0)))=1,INDEX('5.Indic_LM'!$A$8:$AL$732,HHIdata_corr!$V264,MATCH(HHIdata_corr!AC$3,'5.Indic_LM'!$A$8:$AL$8,0))/100,"")</f>
        <v/>
      </c>
      <c r="AD264" s="30" t="str">
        <f>IF(COUNT(INDEX('5.Indic_LM'!$A$8:$AL$732,HHIdata_corr!$V264,MATCH(HHIdata_corr!AD$3,'5.Indic_LM'!$A$8:$AL$8,0)))=1,INDEX('5.Indic_LM'!$A$8:$AL$732,HHIdata_corr!$V264,MATCH(HHIdata_corr!AD$3,'5.Indic_LM'!$A$8:$AL$8,0))/100,"")</f>
        <v/>
      </c>
      <c r="AE264" s="2">
        <f t="shared" si="23"/>
        <v>0</v>
      </c>
      <c r="AF264" s="2">
        <f t="shared" si="24"/>
        <v>0</v>
      </c>
    </row>
    <row r="265" spans="1:32" x14ac:dyDescent="0.2">
      <c r="A265" s="25" t="s">
        <v>781</v>
      </c>
      <c r="B265" s="26" t="s">
        <v>782</v>
      </c>
      <c r="C265" s="26" t="s">
        <v>752</v>
      </c>
      <c r="D265" s="26">
        <v>690968</v>
      </c>
      <c r="E265" s="26" t="s">
        <v>783</v>
      </c>
      <c r="F265" s="26">
        <v>339088</v>
      </c>
      <c r="G265" s="27">
        <f>INDEX('0_Pivot &amp; Table 1 &amp; Table 2'!$A$70:$AM$765,MATCH($A265,'0_Pivot &amp; Table 1 &amp; Table 2'!$B$70:$B$765,0),MATCH(HHIdata_corr!G$1,'0_Pivot &amp; Table 1 &amp; Table 2'!$A$66:$AM$66,0))</f>
        <v>2243</v>
      </c>
      <c r="H265" s="27">
        <f>INDEX('0_Pivot &amp; Table 1 &amp; Table 2'!$A$70:$AM$765,MATCH($A265,'0_Pivot &amp; Table 1 &amp; Table 2'!$B$70:$B$765,0),MATCH(HHIdata_corr!H$1,'0_Pivot &amp; Table 1 &amp; Table 2'!$A$66:$AM$66,0))</f>
        <v>2477</v>
      </c>
      <c r="I265" s="27">
        <f>INDEX('0_Pivot &amp; Table 1 &amp; Table 2'!$A$70:$AM$765,MATCH($A265,'0_Pivot &amp; Table 1 &amp; Table 2'!$B$70:$B$765,0),MATCH(HHIdata_corr!I$1,'0_Pivot &amp; Table 1 &amp; Table 2'!$A$66:$AM$66,0))</f>
        <v>2681</v>
      </c>
      <c r="J265" s="27">
        <f>INDEX('0_Pivot &amp; Table 1 &amp; Table 2'!$A$70:$AM$765,MATCH($A265,'0_Pivot &amp; Table 1 &amp; Table 2'!$B$70:$B$765,0),MATCH(HHIdata_corr!J$1,'0_Pivot &amp; Table 1 &amp; Table 2'!$A$66:$AM$66,0))</f>
        <v>2362</v>
      </c>
      <c r="K265" s="27">
        <f>INDEX('0_Pivot &amp; Table 1 &amp; Table 2'!$A$70:$AM$765,MATCH($A265,'0_Pivot &amp; Table 1 &amp; Table 2'!$B$70:$B$765,0),MATCH(HHIdata_corr!K$1,'0_Pivot &amp; Table 1 &amp; Table 2'!$A$66:$AM$66,0))</f>
        <v>2419</v>
      </c>
      <c r="L265" s="27">
        <f>INDEX('0_Pivot &amp; Table 1 &amp; Table 2'!$A$70:$AM$765,MATCH($A265,'0_Pivot &amp; Table 1 &amp; Table 2'!$B$70:$B$765,0),MATCH(HHIdata_corr!L$1,'0_Pivot &amp; Table 1 &amp; Table 2'!$A$66:$AM$66,0))</f>
        <v>2227</v>
      </c>
      <c r="M265" s="27">
        <f>INDEX('0_Pivot &amp; Table 1 &amp; Table 2'!$A$70:$AM$765,MATCH($A265,'0_Pivot &amp; Table 1 &amp; Table 2'!$B$70:$B$765,0),MATCH(HHIdata_corr!M$1,'0_Pivot &amp; Table 1 &amp; Table 2'!$A$66:$AM$66,0))</f>
        <v>2161</v>
      </c>
      <c r="N265" s="27">
        <f>INDEX('0_Pivot &amp; Table 1 &amp; Table 2'!$A$70:$AM$765,MATCH($A265,'0_Pivot &amp; Table 1 &amp; Table 2'!$B$70:$B$765,0),MATCH(HHIdata_corr!N$1,'0_Pivot &amp; Table 1 &amp; Table 2'!$A$66:$AM$66,0))</f>
        <v>2389</v>
      </c>
      <c r="O265" s="28">
        <v>2308.8000000000002</v>
      </c>
      <c r="P265" s="29" t="s">
        <v>781</v>
      </c>
      <c r="Q265" s="32" t="s">
        <v>2590</v>
      </c>
      <c r="R265" s="2">
        <f t="shared" si="20"/>
        <v>2440.75</v>
      </c>
      <c r="S265" s="2">
        <f t="shared" si="21"/>
        <v>2484.75</v>
      </c>
      <c r="T265" s="2" t="str">
        <f t="shared" si="22"/>
        <v/>
      </c>
      <c r="U265" s="2">
        <f>MATCH($Q265,'6.Indic_Percep'!$B$10:$B$141,0)</f>
        <v>66</v>
      </c>
      <c r="V265" s="2">
        <f>MATCH($P265,'5.Indic_LM'!$A$10:$A$732,0)</f>
        <v>251</v>
      </c>
      <c r="W265" s="2">
        <f>IF(COUNT(INDEX('6.Indic_Percep'!$A$10:$AE$141,HHIdata_corr!$U265,MATCH(HHIdata_corr!W$3,'6.Indic_Percep'!$A$10:$AE$10,0)))=1,INDEX('6.Indic_Percep'!$A$10:$AE$141,HHIdata_corr!$U265,MATCH(HHIdata_corr!W$3,'6.Indic_Percep'!$A$10:$AE$10,0)),"")</f>
        <v>0.54738015607580826</v>
      </c>
      <c r="X265" s="2">
        <f>IF(COUNT(INDEX('6.Indic_Percep'!$A$10:$AE$141,HHIdata_corr!$U265,MATCH(HHIdata_corr!X$3,'6.Indic_Percep'!$A$10:$AE$10,0)))=1,INDEX('6.Indic_Percep'!$A$10:$AE$141,HHIdata_corr!$U265,MATCH(HHIdata_corr!X$3,'6.Indic_Percep'!$A$10:$AE$10,0)),"")</f>
        <v>0.78326996197718635</v>
      </c>
      <c r="Y265" s="2">
        <f>IF(COUNT(INDEX('6.Indic_Percep'!$A$10:$AE$141,HHIdata_corr!$U265,MATCH(HHIdata_corr!Y$3,'6.Indic_Percep'!$A$10:$AE$10,0)))=1,INDEX('6.Indic_Percep'!$A$10:$AE$141,HHIdata_corr!$U265,MATCH(HHIdata_corr!Y$3,'6.Indic_Percep'!$A$10:$AE$10,0)),"")</f>
        <v>0.10479375696767002</v>
      </c>
      <c r="Z265" s="2">
        <f>IF(COUNT(INDEX('6.Indic_Percep'!$A$10:$AH$141,HHIdata_corr!$U265,MATCH(HHIdata_corr!Z$3,'6.Indic_Percep'!$A$10:$AH$10,0)))=1,INDEX('6.Indic_Percep'!$A$10:$AH$141,HHIdata_corr!$U265,MATCH(HHIdata_corr!Z$3,'6.Indic_Percep'!$A$10:$AH$10,0)),"")</f>
        <v>0.32192648922686945</v>
      </c>
      <c r="AA265" s="2">
        <f>IF(COUNT(INDEX('6.Indic_Percep'!$A$10:$AH$141,HHIdata_corr!$U265,MATCH(HHIdata_corr!AA$3,'6.Indic_Percep'!$A$10:$AH$10,0)))=1,INDEX('6.Indic_Percep'!$A$10:$AH$141,HHIdata_corr!$U265,MATCH(HHIdata_corr!AA$3,'6.Indic_Percep'!$A$10:$AH$10,0)),"")</f>
        <v>0.4393425910618835</v>
      </c>
      <c r="AC265" s="30" t="str">
        <f>IF(COUNT(INDEX('5.Indic_LM'!$A$8:$AL$732,HHIdata_corr!$V265,MATCH(HHIdata_corr!AC$3,'5.Indic_LM'!$A$8:$AL$8,0)))=1,INDEX('5.Indic_LM'!$A$8:$AL$732,HHIdata_corr!$V265,MATCH(HHIdata_corr!AC$3,'5.Indic_LM'!$A$8:$AL$8,0))/100,"")</f>
        <v/>
      </c>
      <c r="AD265" s="30" t="str">
        <f>IF(COUNT(INDEX('5.Indic_LM'!$A$8:$AL$732,HHIdata_corr!$V265,MATCH(HHIdata_corr!AD$3,'5.Indic_LM'!$A$8:$AL$8,0)))=1,INDEX('5.Indic_LM'!$A$8:$AL$732,HHIdata_corr!$V265,MATCH(HHIdata_corr!AD$3,'5.Indic_LM'!$A$8:$AL$8,0))/100,"")</f>
        <v/>
      </c>
      <c r="AE265" s="2">
        <f t="shared" si="23"/>
        <v>0</v>
      </c>
      <c r="AF265" s="2">
        <f t="shared" si="24"/>
        <v>0</v>
      </c>
    </row>
    <row r="266" spans="1:32" x14ac:dyDescent="0.2">
      <c r="A266" s="25" t="s">
        <v>784</v>
      </c>
      <c r="B266" s="26" t="s">
        <v>785</v>
      </c>
      <c r="C266" s="26" t="s">
        <v>752</v>
      </c>
      <c r="D266" s="26">
        <v>340581</v>
      </c>
      <c r="E266" s="26" t="s">
        <v>786</v>
      </c>
      <c r="F266" s="26">
        <v>156091</v>
      </c>
      <c r="G266" s="27">
        <f>INDEX('0_Pivot &amp; Table 1 &amp; Table 2'!$A$70:$AM$765,MATCH($A266,'0_Pivot &amp; Table 1 &amp; Table 2'!$B$70:$B$765,0),MATCH(HHIdata_corr!G$1,'0_Pivot &amp; Table 1 &amp; Table 2'!$A$66:$AM$66,0))</f>
        <v>2882</v>
      </c>
      <c r="H266" s="27">
        <f>INDEX('0_Pivot &amp; Table 1 &amp; Table 2'!$A$70:$AM$765,MATCH($A266,'0_Pivot &amp; Table 1 &amp; Table 2'!$B$70:$B$765,0),MATCH(HHIdata_corr!H$1,'0_Pivot &amp; Table 1 &amp; Table 2'!$A$66:$AM$66,0))</f>
        <v>3652</v>
      </c>
      <c r="I266" s="27">
        <f>INDEX('0_Pivot &amp; Table 1 &amp; Table 2'!$A$70:$AM$765,MATCH($A266,'0_Pivot &amp; Table 1 &amp; Table 2'!$B$70:$B$765,0),MATCH(HHIdata_corr!I$1,'0_Pivot &amp; Table 1 &amp; Table 2'!$A$66:$AM$66,0))</f>
        <v>3321</v>
      </c>
      <c r="J266" s="27">
        <f>INDEX('0_Pivot &amp; Table 1 &amp; Table 2'!$A$70:$AM$765,MATCH($A266,'0_Pivot &amp; Table 1 &amp; Table 2'!$B$70:$B$765,0),MATCH(HHIdata_corr!J$1,'0_Pivot &amp; Table 1 &amp; Table 2'!$A$66:$AM$66,0))</f>
        <v>3492</v>
      </c>
      <c r="K266" s="27">
        <f>INDEX('0_Pivot &amp; Table 1 &amp; Table 2'!$A$70:$AM$765,MATCH($A266,'0_Pivot &amp; Table 1 &amp; Table 2'!$B$70:$B$765,0),MATCH(HHIdata_corr!K$1,'0_Pivot &amp; Table 1 &amp; Table 2'!$A$66:$AM$66,0))</f>
        <v>3394</v>
      </c>
      <c r="L266" s="27">
        <f>INDEX('0_Pivot &amp; Table 1 &amp; Table 2'!$A$70:$AM$765,MATCH($A266,'0_Pivot &amp; Table 1 &amp; Table 2'!$B$70:$B$765,0),MATCH(HHIdata_corr!L$1,'0_Pivot &amp; Table 1 &amp; Table 2'!$A$66:$AM$66,0))</f>
        <v>3123</v>
      </c>
      <c r="M266" s="27">
        <f>INDEX('0_Pivot &amp; Table 1 &amp; Table 2'!$A$70:$AM$765,MATCH($A266,'0_Pivot &amp; Table 1 &amp; Table 2'!$B$70:$B$765,0),MATCH(HHIdata_corr!M$1,'0_Pivot &amp; Table 1 &amp; Table 2'!$A$66:$AM$66,0))</f>
        <v>2799</v>
      </c>
      <c r="N266" s="27">
        <f>INDEX('0_Pivot &amp; Table 1 &amp; Table 2'!$A$70:$AM$765,MATCH($A266,'0_Pivot &amp; Table 1 &amp; Table 2'!$B$70:$B$765,0),MATCH(HHIdata_corr!N$1,'0_Pivot &amp; Table 1 &amp; Table 2'!$A$66:$AM$66,0))</f>
        <v>3024</v>
      </c>
      <c r="O266" s="28">
        <v>3154.1</v>
      </c>
      <c r="P266" s="29" t="s">
        <v>784</v>
      </c>
      <c r="Q266" s="29" t="s">
        <v>785</v>
      </c>
      <c r="R266" s="2">
        <f t="shared" si="20"/>
        <v>3336.75</v>
      </c>
      <c r="S266" s="2">
        <f t="shared" si="21"/>
        <v>3464.75</v>
      </c>
      <c r="T266" s="2" t="str">
        <f t="shared" si="22"/>
        <v/>
      </c>
      <c r="U266" s="2" t="e">
        <f>MATCH($Q266,'6.Indic_Percep'!$B$10:$B$141,0)</f>
        <v>#N/A</v>
      </c>
      <c r="V266" s="2">
        <f>MATCH($P266,'5.Indic_LM'!$A$10:$A$732,0)</f>
        <v>252</v>
      </c>
      <c r="W266" s="2" t="str">
        <f>IF(COUNT(INDEX('6.Indic_Percep'!$A$10:$AE$141,HHIdata_corr!$U266,MATCH(HHIdata_corr!W$3,'6.Indic_Percep'!$A$10:$AE$10,0)))=1,INDEX('6.Indic_Percep'!$A$10:$AE$141,HHIdata_corr!$U266,MATCH(HHIdata_corr!W$3,'6.Indic_Percep'!$A$10:$AE$10,0)),"")</f>
        <v/>
      </c>
      <c r="X266" s="2" t="str">
        <f>IF(COUNT(INDEX('6.Indic_Percep'!$A$10:$AE$141,HHIdata_corr!$U266,MATCH(HHIdata_corr!X$3,'6.Indic_Percep'!$A$10:$AE$10,0)))=1,INDEX('6.Indic_Percep'!$A$10:$AE$141,HHIdata_corr!$U266,MATCH(HHIdata_corr!X$3,'6.Indic_Percep'!$A$10:$AE$10,0)),"")</f>
        <v/>
      </c>
      <c r="Y266" s="2" t="str">
        <f>IF(COUNT(INDEX('6.Indic_Percep'!$A$10:$AE$141,HHIdata_corr!$U266,MATCH(HHIdata_corr!Y$3,'6.Indic_Percep'!$A$10:$AE$10,0)))=1,INDEX('6.Indic_Percep'!$A$10:$AE$141,HHIdata_corr!$U266,MATCH(HHIdata_corr!Y$3,'6.Indic_Percep'!$A$10:$AE$10,0)),"")</f>
        <v/>
      </c>
      <c r="Z266" s="2" t="str">
        <f>IF(COUNT(INDEX('6.Indic_Percep'!$A$10:$AH$141,HHIdata_corr!$U266,MATCH(HHIdata_corr!Z$3,'6.Indic_Percep'!$A$10:$AH$10,0)))=1,INDEX('6.Indic_Percep'!$A$10:$AH$141,HHIdata_corr!$U266,MATCH(HHIdata_corr!Z$3,'6.Indic_Percep'!$A$10:$AH$10,0)),"")</f>
        <v/>
      </c>
      <c r="AA266" s="2" t="str">
        <f>IF(COUNT(INDEX('6.Indic_Percep'!$A$10:$AH$141,HHIdata_corr!$U266,MATCH(HHIdata_corr!AA$3,'6.Indic_Percep'!$A$10:$AH$10,0)))=1,INDEX('6.Indic_Percep'!$A$10:$AH$141,HHIdata_corr!$U266,MATCH(HHIdata_corr!AA$3,'6.Indic_Percep'!$A$10:$AH$10,0)),"")</f>
        <v/>
      </c>
      <c r="AC266" s="30" t="str">
        <f>IF(COUNT(INDEX('5.Indic_LM'!$A$8:$AL$732,HHIdata_corr!$V266,MATCH(HHIdata_corr!AC$3,'5.Indic_LM'!$A$8:$AL$8,0)))=1,INDEX('5.Indic_LM'!$A$8:$AL$732,HHIdata_corr!$V266,MATCH(HHIdata_corr!AC$3,'5.Indic_LM'!$A$8:$AL$8,0))/100,"")</f>
        <v/>
      </c>
      <c r="AD266" s="30" t="str">
        <f>IF(COUNT(INDEX('5.Indic_LM'!$A$8:$AL$732,HHIdata_corr!$V266,MATCH(HHIdata_corr!AD$3,'5.Indic_LM'!$A$8:$AL$8,0)))=1,INDEX('5.Indic_LM'!$A$8:$AL$732,HHIdata_corr!$V266,MATCH(HHIdata_corr!AD$3,'5.Indic_LM'!$A$8:$AL$8,0))/100,"")</f>
        <v/>
      </c>
      <c r="AE266" s="2">
        <f t="shared" si="23"/>
        <v>0</v>
      </c>
      <c r="AF266" s="2">
        <f t="shared" si="24"/>
        <v>0</v>
      </c>
    </row>
    <row r="267" spans="1:32" x14ac:dyDescent="0.2">
      <c r="A267" s="25" t="s">
        <v>787</v>
      </c>
      <c r="B267" s="26" t="s">
        <v>788</v>
      </c>
      <c r="C267" s="26" t="s">
        <v>752</v>
      </c>
      <c r="D267" s="26">
        <v>505635</v>
      </c>
      <c r="E267" s="26" t="s">
        <v>789</v>
      </c>
      <c r="F267" s="26">
        <v>233598</v>
      </c>
      <c r="G267" s="27">
        <f>INDEX('0_Pivot &amp; Table 1 &amp; Table 2'!$A$70:$AM$765,MATCH($A267,'0_Pivot &amp; Table 1 &amp; Table 2'!$B$70:$B$765,0),MATCH(HHIdata_corr!G$1,'0_Pivot &amp; Table 1 &amp; Table 2'!$A$66:$AM$66,0))</f>
        <v>2873</v>
      </c>
      <c r="H267" s="27">
        <f>INDEX('0_Pivot &amp; Table 1 &amp; Table 2'!$A$70:$AM$765,MATCH($A267,'0_Pivot &amp; Table 1 &amp; Table 2'!$B$70:$B$765,0),MATCH(HHIdata_corr!H$1,'0_Pivot &amp; Table 1 &amp; Table 2'!$A$66:$AM$66,0))</f>
        <v>3355</v>
      </c>
      <c r="I267" s="27">
        <f>INDEX('0_Pivot &amp; Table 1 &amp; Table 2'!$A$70:$AM$765,MATCH($A267,'0_Pivot &amp; Table 1 &amp; Table 2'!$B$70:$B$765,0),MATCH(HHIdata_corr!I$1,'0_Pivot &amp; Table 1 &amp; Table 2'!$A$66:$AM$66,0))</f>
        <v>2891</v>
      </c>
      <c r="J267" s="27">
        <f>INDEX('0_Pivot &amp; Table 1 &amp; Table 2'!$A$70:$AM$765,MATCH($A267,'0_Pivot &amp; Table 1 &amp; Table 2'!$B$70:$B$765,0),MATCH(HHIdata_corr!J$1,'0_Pivot &amp; Table 1 &amp; Table 2'!$A$66:$AM$66,0))</f>
        <v>3335</v>
      </c>
      <c r="K267" s="27">
        <f>INDEX('0_Pivot &amp; Table 1 &amp; Table 2'!$A$70:$AM$765,MATCH($A267,'0_Pivot &amp; Table 1 &amp; Table 2'!$B$70:$B$765,0),MATCH(HHIdata_corr!K$1,'0_Pivot &amp; Table 1 &amp; Table 2'!$A$66:$AM$66,0))</f>
        <v>3225</v>
      </c>
      <c r="L267" s="27">
        <f>INDEX('0_Pivot &amp; Table 1 &amp; Table 2'!$A$70:$AM$765,MATCH($A267,'0_Pivot &amp; Table 1 &amp; Table 2'!$B$70:$B$765,0),MATCH(HHIdata_corr!L$1,'0_Pivot &amp; Table 1 &amp; Table 2'!$A$66:$AM$66,0))</f>
        <v>2760</v>
      </c>
      <c r="M267" s="27">
        <f>INDEX('0_Pivot &amp; Table 1 &amp; Table 2'!$A$70:$AM$765,MATCH($A267,'0_Pivot &amp; Table 1 &amp; Table 2'!$B$70:$B$765,0),MATCH(HHIdata_corr!M$1,'0_Pivot &amp; Table 1 &amp; Table 2'!$A$66:$AM$66,0))</f>
        <v>2936</v>
      </c>
      <c r="N267" s="27">
        <f>INDEX('0_Pivot &amp; Table 1 &amp; Table 2'!$A$70:$AM$765,MATCH($A267,'0_Pivot &amp; Table 1 &amp; Table 2'!$B$70:$B$765,0),MATCH(HHIdata_corr!N$1,'0_Pivot &amp; Table 1 &amp; Table 2'!$A$66:$AM$66,0))</f>
        <v>2826</v>
      </c>
      <c r="O267" s="28">
        <v>2930.2</v>
      </c>
      <c r="P267" s="29" t="s">
        <v>787</v>
      </c>
      <c r="Q267" s="29" t="s">
        <v>788</v>
      </c>
      <c r="R267" s="2">
        <f t="shared" si="20"/>
        <v>3113.5</v>
      </c>
      <c r="S267" s="2">
        <f t="shared" si="21"/>
        <v>3201.5</v>
      </c>
      <c r="T267" s="2" t="str">
        <f t="shared" si="22"/>
        <v/>
      </c>
      <c r="U267" s="2" t="e">
        <f>MATCH($Q267,'6.Indic_Percep'!$B$10:$B$141,0)</f>
        <v>#N/A</v>
      </c>
      <c r="V267" s="2">
        <f>MATCH($P267,'5.Indic_LM'!$A$10:$A$732,0)</f>
        <v>253</v>
      </c>
      <c r="W267" s="2" t="str">
        <f>IF(COUNT(INDEX('6.Indic_Percep'!$A$10:$AE$141,HHIdata_corr!$U267,MATCH(HHIdata_corr!W$3,'6.Indic_Percep'!$A$10:$AE$10,0)))=1,INDEX('6.Indic_Percep'!$A$10:$AE$141,HHIdata_corr!$U267,MATCH(HHIdata_corr!W$3,'6.Indic_Percep'!$A$10:$AE$10,0)),"")</f>
        <v/>
      </c>
      <c r="X267" s="2" t="str">
        <f>IF(COUNT(INDEX('6.Indic_Percep'!$A$10:$AE$141,HHIdata_corr!$U267,MATCH(HHIdata_corr!X$3,'6.Indic_Percep'!$A$10:$AE$10,0)))=1,INDEX('6.Indic_Percep'!$A$10:$AE$141,HHIdata_corr!$U267,MATCH(HHIdata_corr!X$3,'6.Indic_Percep'!$A$10:$AE$10,0)),"")</f>
        <v/>
      </c>
      <c r="Y267" s="2" t="str">
        <f>IF(COUNT(INDEX('6.Indic_Percep'!$A$10:$AE$141,HHIdata_corr!$U267,MATCH(HHIdata_corr!Y$3,'6.Indic_Percep'!$A$10:$AE$10,0)))=1,INDEX('6.Indic_Percep'!$A$10:$AE$141,HHIdata_corr!$U267,MATCH(HHIdata_corr!Y$3,'6.Indic_Percep'!$A$10:$AE$10,0)),"")</f>
        <v/>
      </c>
      <c r="Z267" s="2" t="str">
        <f>IF(COUNT(INDEX('6.Indic_Percep'!$A$10:$AH$141,HHIdata_corr!$U267,MATCH(HHIdata_corr!Z$3,'6.Indic_Percep'!$A$10:$AH$10,0)))=1,INDEX('6.Indic_Percep'!$A$10:$AH$141,HHIdata_corr!$U267,MATCH(HHIdata_corr!Z$3,'6.Indic_Percep'!$A$10:$AH$10,0)),"")</f>
        <v/>
      </c>
      <c r="AA267" s="2" t="str">
        <f>IF(COUNT(INDEX('6.Indic_Percep'!$A$10:$AH$141,HHIdata_corr!$U267,MATCH(HHIdata_corr!AA$3,'6.Indic_Percep'!$A$10:$AH$10,0)))=1,INDEX('6.Indic_Percep'!$A$10:$AH$141,HHIdata_corr!$U267,MATCH(HHIdata_corr!AA$3,'6.Indic_Percep'!$A$10:$AH$10,0)),"")</f>
        <v/>
      </c>
      <c r="AC267" s="30" t="str">
        <f>IF(COUNT(INDEX('5.Indic_LM'!$A$8:$AL$732,HHIdata_corr!$V267,MATCH(HHIdata_corr!AC$3,'5.Indic_LM'!$A$8:$AL$8,0)))=1,INDEX('5.Indic_LM'!$A$8:$AL$732,HHIdata_corr!$V267,MATCH(HHIdata_corr!AC$3,'5.Indic_LM'!$A$8:$AL$8,0))/100,"")</f>
        <v/>
      </c>
      <c r="AD267" s="30" t="str">
        <f>IF(COUNT(INDEX('5.Indic_LM'!$A$8:$AL$732,HHIdata_corr!$V267,MATCH(HHIdata_corr!AD$3,'5.Indic_LM'!$A$8:$AL$8,0)))=1,INDEX('5.Indic_LM'!$A$8:$AL$732,HHIdata_corr!$V267,MATCH(HHIdata_corr!AD$3,'5.Indic_LM'!$A$8:$AL$8,0))/100,"")</f>
        <v/>
      </c>
      <c r="AE267" s="2">
        <f t="shared" si="23"/>
        <v>0</v>
      </c>
      <c r="AF267" s="2">
        <f t="shared" si="24"/>
        <v>0</v>
      </c>
    </row>
    <row r="268" spans="1:32" x14ac:dyDescent="0.2">
      <c r="A268" s="25" t="s">
        <v>790</v>
      </c>
      <c r="B268" s="26" t="s">
        <v>791</v>
      </c>
      <c r="C268" s="26" t="s">
        <v>752</v>
      </c>
      <c r="D268" s="26">
        <v>367181</v>
      </c>
      <c r="E268" s="26" t="s">
        <v>792</v>
      </c>
      <c r="F268" s="26">
        <v>177075</v>
      </c>
      <c r="G268" s="27">
        <f>INDEX('0_Pivot &amp; Table 1 &amp; Table 2'!$A$70:$AM$765,MATCH($A268,'0_Pivot &amp; Table 1 &amp; Table 2'!$B$70:$B$765,0),MATCH(HHIdata_corr!G$1,'0_Pivot &amp; Table 1 &amp; Table 2'!$A$66:$AM$66,0))</f>
        <v>2834</v>
      </c>
      <c r="H268" s="27">
        <f>INDEX('0_Pivot &amp; Table 1 &amp; Table 2'!$A$70:$AM$765,MATCH($A268,'0_Pivot &amp; Table 1 &amp; Table 2'!$B$70:$B$765,0),MATCH(HHIdata_corr!H$1,'0_Pivot &amp; Table 1 &amp; Table 2'!$A$66:$AM$66,0))</f>
        <v>3310</v>
      </c>
      <c r="I268" s="27">
        <f>INDEX('0_Pivot &amp; Table 1 &amp; Table 2'!$A$70:$AM$765,MATCH($A268,'0_Pivot &amp; Table 1 &amp; Table 2'!$B$70:$B$765,0),MATCH(HHIdata_corr!I$1,'0_Pivot &amp; Table 1 &amp; Table 2'!$A$66:$AM$66,0))</f>
        <v>3234</v>
      </c>
      <c r="J268" s="27">
        <f>INDEX('0_Pivot &amp; Table 1 &amp; Table 2'!$A$70:$AM$765,MATCH($A268,'0_Pivot &amp; Table 1 &amp; Table 2'!$B$70:$B$765,0),MATCH(HHIdata_corr!J$1,'0_Pivot &amp; Table 1 &amp; Table 2'!$A$66:$AM$66,0))</f>
        <v>3430</v>
      </c>
      <c r="K268" s="27">
        <f>INDEX('0_Pivot &amp; Table 1 &amp; Table 2'!$A$70:$AM$765,MATCH($A268,'0_Pivot &amp; Table 1 &amp; Table 2'!$B$70:$B$765,0),MATCH(HHIdata_corr!K$1,'0_Pivot &amp; Table 1 &amp; Table 2'!$A$66:$AM$66,0))</f>
        <v>3334</v>
      </c>
      <c r="L268" s="27">
        <f>INDEX('0_Pivot &amp; Table 1 &amp; Table 2'!$A$70:$AM$765,MATCH($A268,'0_Pivot &amp; Table 1 &amp; Table 2'!$B$70:$B$765,0),MATCH(HHIdata_corr!L$1,'0_Pivot &amp; Table 1 &amp; Table 2'!$A$66:$AM$66,0))</f>
        <v>2931</v>
      </c>
      <c r="M268" s="27">
        <f>INDEX('0_Pivot &amp; Table 1 &amp; Table 2'!$A$70:$AM$765,MATCH($A268,'0_Pivot &amp; Table 1 &amp; Table 2'!$B$70:$B$765,0),MATCH(HHIdata_corr!M$1,'0_Pivot &amp; Table 1 &amp; Table 2'!$A$66:$AM$66,0))</f>
        <v>2847</v>
      </c>
      <c r="N268" s="27">
        <f>INDEX('0_Pivot &amp; Table 1 &amp; Table 2'!$A$70:$AM$765,MATCH($A268,'0_Pivot &amp; Table 1 &amp; Table 2'!$B$70:$B$765,0),MATCH(HHIdata_corr!N$1,'0_Pivot &amp; Table 1 &amp; Table 2'!$A$66:$AM$66,0))</f>
        <v>2744</v>
      </c>
      <c r="O268" s="28">
        <v>3046.2</v>
      </c>
      <c r="P268" s="29" t="s">
        <v>790</v>
      </c>
      <c r="Q268" s="29" t="s">
        <v>791</v>
      </c>
      <c r="R268" s="2">
        <f t="shared" si="20"/>
        <v>3202</v>
      </c>
      <c r="S268" s="2">
        <f t="shared" si="21"/>
        <v>3327</v>
      </c>
      <c r="T268" s="2" t="str">
        <f t="shared" si="22"/>
        <v/>
      </c>
      <c r="U268" s="2" t="e">
        <f>MATCH($Q268,'6.Indic_Percep'!$B$10:$B$141,0)</f>
        <v>#N/A</v>
      </c>
      <c r="V268" s="2">
        <f>MATCH($P268,'5.Indic_LM'!$A$10:$A$732,0)</f>
        <v>254</v>
      </c>
      <c r="W268" s="2" t="str">
        <f>IF(COUNT(INDEX('6.Indic_Percep'!$A$10:$AE$141,HHIdata_corr!$U268,MATCH(HHIdata_corr!W$3,'6.Indic_Percep'!$A$10:$AE$10,0)))=1,INDEX('6.Indic_Percep'!$A$10:$AE$141,HHIdata_corr!$U268,MATCH(HHIdata_corr!W$3,'6.Indic_Percep'!$A$10:$AE$10,0)),"")</f>
        <v/>
      </c>
      <c r="X268" s="2" t="str">
        <f>IF(COUNT(INDEX('6.Indic_Percep'!$A$10:$AE$141,HHIdata_corr!$U268,MATCH(HHIdata_corr!X$3,'6.Indic_Percep'!$A$10:$AE$10,0)))=1,INDEX('6.Indic_Percep'!$A$10:$AE$141,HHIdata_corr!$U268,MATCH(HHIdata_corr!X$3,'6.Indic_Percep'!$A$10:$AE$10,0)),"")</f>
        <v/>
      </c>
      <c r="Y268" s="2" t="str">
        <f>IF(COUNT(INDEX('6.Indic_Percep'!$A$10:$AE$141,HHIdata_corr!$U268,MATCH(HHIdata_corr!Y$3,'6.Indic_Percep'!$A$10:$AE$10,0)))=1,INDEX('6.Indic_Percep'!$A$10:$AE$141,HHIdata_corr!$U268,MATCH(HHIdata_corr!Y$3,'6.Indic_Percep'!$A$10:$AE$10,0)),"")</f>
        <v/>
      </c>
      <c r="Z268" s="2" t="str">
        <f>IF(COUNT(INDEX('6.Indic_Percep'!$A$10:$AH$141,HHIdata_corr!$U268,MATCH(HHIdata_corr!Z$3,'6.Indic_Percep'!$A$10:$AH$10,0)))=1,INDEX('6.Indic_Percep'!$A$10:$AH$141,HHIdata_corr!$U268,MATCH(HHIdata_corr!Z$3,'6.Indic_Percep'!$A$10:$AH$10,0)),"")</f>
        <v/>
      </c>
      <c r="AA268" s="2" t="str">
        <f>IF(COUNT(INDEX('6.Indic_Percep'!$A$10:$AH$141,HHIdata_corr!$U268,MATCH(HHIdata_corr!AA$3,'6.Indic_Percep'!$A$10:$AH$10,0)))=1,INDEX('6.Indic_Percep'!$A$10:$AH$141,HHIdata_corr!$U268,MATCH(HHIdata_corr!AA$3,'6.Indic_Percep'!$A$10:$AH$10,0)),"")</f>
        <v/>
      </c>
      <c r="AC268" s="30" t="str">
        <f>IF(COUNT(INDEX('5.Indic_LM'!$A$8:$AL$732,HHIdata_corr!$V268,MATCH(HHIdata_corr!AC$3,'5.Indic_LM'!$A$8:$AL$8,0)))=1,INDEX('5.Indic_LM'!$A$8:$AL$732,HHIdata_corr!$V268,MATCH(HHIdata_corr!AC$3,'5.Indic_LM'!$A$8:$AL$8,0))/100,"")</f>
        <v/>
      </c>
      <c r="AD268" s="30" t="str">
        <f>IF(COUNT(INDEX('5.Indic_LM'!$A$8:$AL$732,HHIdata_corr!$V268,MATCH(HHIdata_corr!AD$3,'5.Indic_LM'!$A$8:$AL$8,0)))=1,INDEX('5.Indic_LM'!$A$8:$AL$732,HHIdata_corr!$V268,MATCH(HHIdata_corr!AD$3,'5.Indic_LM'!$A$8:$AL$8,0))/100,"")</f>
        <v/>
      </c>
      <c r="AE268" s="2">
        <f t="shared" si="23"/>
        <v>0</v>
      </c>
      <c r="AF268" s="2">
        <f t="shared" si="24"/>
        <v>0</v>
      </c>
    </row>
    <row r="269" spans="1:32" x14ac:dyDescent="0.2">
      <c r="A269" s="25" t="s">
        <v>793</v>
      </c>
      <c r="B269" s="26" t="s">
        <v>794</v>
      </c>
      <c r="C269" s="26" t="s">
        <v>752</v>
      </c>
      <c r="D269" s="26">
        <v>353123</v>
      </c>
      <c r="E269" s="26" t="s">
        <v>795</v>
      </c>
      <c r="F269" s="26">
        <v>166268</v>
      </c>
      <c r="G269" s="27">
        <f>INDEX('0_Pivot &amp; Table 1 &amp; Table 2'!$A$70:$AM$765,MATCH($A269,'0_Pivot &amp; Table 1 &amp; Table 2'!$B$70:$B$765,0),MATCH(HHIdata_corr!G$1,'0_Pivot &amp; Table 1 &amp; Table 2'!$A$66:$AM$66,0))</f>
        <v>2628</v>
      </c>
      <c r="H269" s="27">
        <f>INDEX('0_Pivot &amp; Table 1 &amp; Table 2'!$A$70:$AM$765,MATCH($A269,'0_Pivot &amp; Table 1 &amp; Table 2'!$B$70:$B$765,0),MATCH(HHIdata_corr!H$1,'0_Pivot &amp; Table 1 &amp; Table 2'!$A$66:$AM$66,0))</f>
        <v>3436</v>
      </c>
      <c r="I269" s="27">
        <f>INDEX('0_Pivot &amp; Table 1 &amp; Table 2'!$A$70:$AM$765,MATCH($A269,'0_Pivot &amp; Table 1 &amp; Table 2'!$B$70:$B$765,0),MATCH(HHIdata_corr!I$1,'0_Pivot &amp; Table 1 &amp; Table 2'!$A$66:$AM$66,0))</f>
        <v>2831</v>
      </c>
      <c r="J269" s="27">
        <f>INDEX('0_Pivot &amp; Table 1 &amp; Table 2'!$A$70:$AM$765,MATCH($A269,'0_Pivot &amp; Table 1 &amp; Table 2'!$B$70:$B$765,0),MATCH(HHIdata_corr!J$1,'0_Pivot &amp; Table 1 &amp; Table 2'!$A$66:$AM$66,0))</f>
        <v>2813</v>
      </c>
      <c r="K269" s="27">
        <f>INDEX('0_Pivot &amp; Table 1 &amp; Table 2'!$A$70:$AM$765,MATCH($A269,'0_Pivot &amp; Table 1 &amp; Table 2'!$B$70:$B$765,0),MATCH(HHIdata_corr!K$1,'0_Pivot &amp; Table 1 &amp; Table 2'!$A$66:$AM$66,0))</f>
        <v>2847</v>
      </c>
      <c r="L269" s="27">
        <f>INDEX('0_Pivot &amp; Table 1 &amp; Table 2'!$A$70:$AM$765,MATCH($A269,'0_Pivot &amp; Table 1 &amp; Table 2'!$B$70:$B$765,0),MATCH(HHIdata_corr!L$1,'0_Pivot &amp; Table 1 &amp; Table 2'!$A$66:$AM$66,0))</f>
        <v>2939</v>
      </c>
      <c r="M269" s="27">
        <f>INDEX('0_Pivot &amp; Table 1 &amp; Table 2'!$A$70:$AM$765,MATCH($A269,'0_Pivot &amp; Table 1 &amp; Table 2'!$B$70:$B$765,0),MATCH(HHIdata_corr!M$1,'0_Pivot &amp; Table 1 &amp; Table 2'!$A$66:$AM$66,0))</f>
        <v>2997</v>
      </c>
      <c r="N269" s="27">
        <f>INDEX('0_Pivot &amp; Table 1 &amp; Table 2'!$A$70:$AM$765,MATCH($A269,'0_Pivot &amp; Table 1 &amp; Table 2'!$B$70:$B$765,0),MATCH(HHIdata_corr!N$1,'0_Pivot &amp; Table 1 &amp; Table 2'!$A$66:$AM$66,0))</f>
        <v>2770</v>
      </c>
      <c r="O269" s="28">
        <v>2897.6</v>
      </c>
      <c r="P269" s="29" t="s">
        <v>793</v>
      </c>
      <c r="Q269" s="29" t="s">
        <v>794</v>
      </c>
      <c r="R269" s="2">
        <f t="shared" si="20"/>
        <v>2927</v>
      </c>
      <c r="S269" s="2">
        <f t="shared" si="21"/>
        <v>2981.75</v>
      </c>
      <c r="T269" s="2" t="str">
        <f t="shared" si="22"/>
        <v/>
      </c>
      <c r="U269" s="2" t="e">
        <f>MATCH($Q269,'6.Indic_Percep'!$B$10:$B$141,0)</f>
        <v>#N/A</v>
      </c>
      <c r="V269" s="2">
        <f>MATCH($P269,'5.Indic_LM'!$A$10:$A$732,0)</f>
        <v>255</v>
      </c>
      <c r="W269" s="2" t="str">
        <f>IF(COUNT(INDEX('6.Indic_Percep'!$A$10:$AE$141,HHIdata_corr!$U269,MATCH(HHIdata_corr!W$3,'6.Indic_Percep'!$A$10:$AE$10,0)))=1,INDEX('6.Indic_Percep'!$A$10:$AE$141,HHIdata_corr!$U269,MATCH(HHIdata_corr!W$3,'6.Indic_Percep'!$A$10:$AE$10,0)),"")</f>
        <v/>
      </c>
      <c r="X269" s="2" t="str">
        <f>IF(COUNT(INDEX('6.Indic_Percep'!$A$10:$AE$141,HHIdata_corr!$U269,MATCH(HHIdata_corr!X$3,'6.Indic_Percep'!$A$10:$AE$10,0)))=1,INDEX('6.Indic_Percep'!$A$10:$AE$141,HHIdata_corr!$U269,MATCH(HHIdata_corr!X$3,'6.Indic_Percep'!$A$10:$AE$10,0)),"")</f>
        <v/>
      </c>
      <c r="Y269" s="2" t="str">
        <f>IF(COUNT(INDEX('6.Indic_Percep'!$A$10:$AE$141,HHIdata_corr!$U269,MATCH(HHIdata_corr!Y$3,'6.Indic_Percep'!$A$10:$AE$10,0)))=1,INDEX('6.Indic_Percep'!$A$10:$AE$141,HHIdata_corr!$U269,MATCH(HHIdata_corr!Y$3,'6.Indic_Percep'!$A$10:$AE$10,0)),"")</f>
        <v/>
      </c>
      <c r="Z269" s="2" t="str">
        <f>IF(COUNT(INDEX('6.Indic_Percep'!$A$10:$AH$141,HHIdata_corr!$U269,MATCH(HHIdata_corr!Z$3,'6.Indic_Percep'!$A$10:$AH$10,0)))=1,INDEX('6.Indic_Percep'!$A$10:$AH$141,HHIdata_corr!$U269,MATCH(HHIdata_corr!Z$3,'6.Indic_Percep'!$A$10:$AH$10,0)),"")</f>
        <v/>
      </c>
      <c r="AA269" s="2" t="str">
        <f>IF(COUNT(INDEX('6.Indic_Percep'!$A$10:$AH$141,HHIdata_corr!$U269,MATCH(HHIdata_corr!AA$3,'6.Indic_Percep'!$A$10:$AH$10,0)))=1,INDEX('6.Indic_Percep'!$A$10:$AH$141,HHIdata_corr!$U269,MATCH(HHIdata_corr!AA$3,'6.Indic_Percep'!$A$10:$AH$10,0)),"")</f>
        <v/>
      </c>
      <c r="AC269" s="30" t="str">
        <f>IF(COUNT(INDEX('5.Indic_LM'!$A$8:$AL$732,HHIdata_corr!$V269,MATCH(HHIdata_corr!AC$3,'5.Indic_LM'!$A$8:$AL$8,0)))=1,INDEX('5.Indic_LM'!$A$8:$AL$732,HHIdata_corr!$V269,MATCH(HHIdata_corr!AC$3,'5.Indic_LM'!$A$8:$AL$8,0))/100,"")</f>
        <v/>
      </c>
      <c r="AD269" s="30" t="str">
        <f>IF(COUNT(INDEX('5.Indic_LM'!$A$8:$AL$732,HHIdata_corr!$V269,MATCH(HHIdata_corr!AD$3,'5.Indic_LM'!$A$8:$AL$8,0)))=1,INDEX('5.Indic_LM'!$A$8:$AL$732,HHIdata_corr!$V269,MATCH(HHIdata_corr!AD$3,'5.Indic_LM'!$A$8:$AL$8,0))/100,"")</f>
        <v/>
      </c>
      <c r="AE269" s="2">
        <f t="shared" si="23"/>
        <v>0</v>
      </c>
      <c r="AF269" s="2">
        <f t="shared" si="24"/>
        <v>0</v>
      </c>
    </row>
    <row r="270" spans="1:32" x14ac:dyDescent="0.2">
      <c r="A270" s="25" t="s">
        <v>796</v>
      </c>
      <c r="B270" s="26" t="s">
        <v>797</v>
      </c>
      <c r="C270" s="26" t="s">
        <v>752</v>
      </c>
      <c r="D270" s="26">
        <v>442950</v>
      </c>
      <c r="E270" s="26" t="s">
        <v>798</v>
      </c>
      <c r="F270" s="26">
        <v>212589</v>
      </c>
      <c r="G270" s="27">
        <f>INDEX('0_Pivot &amp; Table 1 &amp; Table 2'!$A$70:$AM$765,MATCH($A270,'0_Pivot &amp; Table 1 &amp; Table 2'!$B$70:$B$765,0),MATCH(HHIdata_corr!G$1,'0_Pivot &amp; Table 1 &amp; Table 2'!$A$66:$AM$66,0))</f>
        <v>2881</v>
      </c>
      <c r="H270" s="27">
        <f>INDEX('0_Pivot &amp; Table 1 &amp; Table 2'!$A$70:$AM$765,MATCH($A270,'0_Pivot &amp; Table 1 &amp; Table 2'!$B$70:$B$765,0),MATCH(HHIdata_corr!H$1,'0_Pivot &amp; Table 1 &amp; Table 2'!$A$66:$AM$66,0))</f>
        <v>3203</v>
      </c>
      <c r="I270" s="27">
        <f>INDEX('0_Pivot &amp; Table 1 &amp; Table 2'!$A$70:$AM$765,MATCH($A270,'0_Pivot &amp; Table 1 &amp; Table 2'!$B$70:$B$765,0),MATCH(HHIdata_corr!I$1,'0_Pivot &amp; Table 1 &amp; Table 2'!$A$66:$AM$66,0))</f>
        <v>3241</v>
      </c>
      <c r="J270" s="27">
        <f>INDEX('0_Pivot &amp; Table 1 &amp; Table 2'!$A$70:$AM$765,MATCH($A270,'0_Pivot &amp; Table 1 &amp; Table 2'!$B$70:$B$765,0),MATCH(HHIdata_corr!J$1,'0_Pivot &amp; Table 1 &amp; Table 2'!$A$66:$AM$66,0))</f>
        <v>3134</v>
      </c>
      <c r="K270" s="27">
        <f>INDEX('0_Pivot &amp; Table 1 &amp; Table 2'!$A$70:$AM$765,MATCH($A270,'0_Pivot &amp; Table 1 &amp; Table 2'!$B$70:$B$765,0),MATCH(HHIdata_corr!K$1,'0_Pivot &amp; Table 1 &amp; Table 2'!$A$66:$AM$66,0))</f>
        <v>2680</v>
      </c>
      <c r="L270" s="27">
        <f>INDEX('0_Pivot &amp; Table 1 &amp; Table 2'!$A$70:$AM$765,MATCH($A270,'0_Pivot &amp; Table 1 &amp; Table 2'!$B$70:$B$765,0),MATCH(HHIdata_corr!L$1,'0_Pivot &amp; Table 1 &amp; Table 2'!$A$66:$AM$66,0))</f>
        <v>3026</v>
      </c>
      <c r="M270" s="27">
        <f>INDEX('0_Pivot &amp; Table 1 &amp; Table 2'!$A$70:$AM$765,MATCH($A270,'0_Pivot &amp; Table 1 &amp; Table 2'!$B$70:$B$765,0),MATCH(HHIdata_corr!M$1,'0_Pivot &amp; Table 1 &amp; Table 2'!$A$66:$AM$66,0))</f>
        <v>2773</v>
      </c>
      <c r="N270" s="27">
        <f>INDEX('0_Pivot &amp; Table 1 &amp; Table 2'!$A$70:$AM$765,MATCH($A270,'0_Pivot &amp; Table 1 &amp; Table 2'!$B$70:$B$765,0),MATCH(HHIdata_corr!N$1,'0_Pivot &amp; Table 1 &amp; Table 2'!$A$66:$AM$66,0))</f>
        <v>2921</v>
      </c>
      <c r="O270" s="28">
        <v>2891.9</v>
      </c>
      <c r="P270" s="29" t="s">
        <v>796</v>
      </c>
      <c r="Q270" s="29" t="s">
        <v>797</v>
      </c>
      <c r="R270" s="2">
        <f t="shared" si="20"/>
        <v>3114.75</v>
      </c>
      <c r="S270" s="2">
        <f t="shared" si="21"/>
        <v>3064.5</v>
      </c>
      <c r="T270" s="2" t="str">
        <f t="shared" si="22"/>
        <v/>
      </c>
      <c r="U270" s="2" t="e">
        <f>MATCH($Q270,'6.Indic_Percep'!$B$10:$B$141,0)</f>
        <v>#N/A</v>
      </c>
      <c r="V270" s="2">
        <f>MATCH($P270,'5.Indic_LM'!$A$10:$A$732,0)</f>
        <v>256</v>
      </c>
      <c r="W270" s="2" t="str">
        <f>IF(COUNT(INDEX('6.Indic_Percep'!$A$10:$AE$141,HHIdata_corr!$U270,MATCH(HHIdata_corr!W$3,'6.Indic_Percep'!$A$10:$AE$10,0)))=1,INDEX('6.Indic_Percep'!$A$10:$AE$141,HHIdata_corr!$U270,MATCH(HHIdata_corr!W$3,'6.Indic_Percep'!$A$10:$AE$10,0)),"")</f>
        <v/>
      </c>
      <c r="X270" s="2" t="str">
        <f>IF(COUNT(INDEX('6.Indic_Percep'!$A$10:$AE$141,HHIdata_corr!$U270,MATCH(HHIdata_corr!X$3,'6.Indic_Percep'!$A$10:$AE$10,0)))=1,INDEX('6.Indic_Percep'!$A$10:$AE$141,HHIdata_corr!$U270,MATCH(HHIdata_corr!X$3,'6.Indic_Percep'!$A$10:$AE$10,0)),"")</f>
        <v/>
      </c>
      <c r="Y270" s="2" t="str">
        <f>IF(COUNT(INDEX('6.Indic_Percep'!$A$10:$AE$141,HHIdata_corr!$U270,MATCH(HHIdata_corr!Y$3,'6.Indic_Percep'!$A$10:$AE$10,0)))=1,INDEX('6.Indic_Percep'!$A$10:$AE$141,HHIdata_corr!$U270,MATCH(HHIdata_corr!Y$3,'6.Indic_Percep'!$A$10:$AE$10,0)),"")</f>
        <v/>
      </c>
      <c r="Z270" s="2" t="str">
        <f>IF(COUNT(INDEX('6.Indic_Percep'!$A$10:$AH$141,HHIdata_corr!$U270,MATCH(HHIdata_corr!Z$3,'6.Indic_Percep'!$A$10:$AH$10,0)))=1,INDEX('6.Indic_Percep'!$A$10:$AH$141,HHIdata_corr!$U270,MATCH(HHIdata_corr!Z$3,'6.Indic_Percep'!$A$10:$AH$10,0)),"")</f>
        <v/>
      </c>
      <c r="AA270" s="2" t="str">
        <f>IF(COUNT(INDEX('6.Indic_Percep'!$A$10:$AH$141,HHIdata_corr!$U270,MATCH(HHIdata_corr!AA$3,'6.Indic_Percep'!$A$10:$AH$10,0)))=1,INDEX('6.Indic_Percep'!$A$10:$AH$141,HHIdata_corr!$U270,MATCH(HHIdata_corr!AA$3,'6.Indic_Percep'!$A$10:$AH$10,0)),"")</f>
        <v/>
      </c>
      <c r="AC270" s="30" t="str">
        <f>IF(COUNT(INDEX('5.Indic_LM'!$A$8:$AL$732,HHIdata_corr!$V270,MATCH(HHIdata_corr!AC$3,'5.Indic_LM'!$A$8:$AL$8,0)))=1,INDEX('5.Indic_LM'!$A$8:$AL$732,HHIdata_corr!$V270,MATCH(HHIdata_corr!AC$3,'5.Indic_LM'!$A$8:$AL$8,0))/100,"")</f>
        <v/>
      </c>
      <c r="AD270" s="30" t="str">
        <f>IF(COUNT(INDEX('5.Indic_LM'!$A$8:$AL$732,HHIdata_corr!$V270,MATCH(HHIdata_corr!AD$3,'5.Indic_LM'!$A$8:$AL$8,0)))=1,INDEX('5.Indic_LM'!$A$8:$AL$732,HHIdata_corr!$V270,MATCH(HHIdata_corr!AD$3,'5.Indic_LM'!$A$8:$AL$8,0))/100,"")</f>
        <v/>
      </c>
      <c r="AE270" s="2">
        <f t="shared" si="23"/>
        <v>0</v>
      </c>
      <c r="AF270" s="2">
        <f t="shared" si="24"/>
        <v>0</v>
      </c>
    </row>
    <row r="271" spans="1:32" x14ac:dyDescent="0.2">
      <c r="A271" s="25" t="s">
        <v>799</v>
      </c>
      <c r="B271" s="26" t="s">
        <v>800</v>
      </c>
      <c r="C271" s="26" t="s">
        <v>752</v>
      </c>
      <c r="D271" s="26">
        <v>410882</v>
      </c>
      <c r="E271" s="26" t="s">
        <v>801</v>
      </c>
      <c r="F271" s="26">
        <v>196099</v>
      </c>
      <c r="G271" s="27">
        <f>INDEX('0_Pivot &amp; Table 1 &amp; Table 2'!$A$70:$AM$765,MATCH($A271,'0_Pivot &amp; Table 1 &amp; Table 2'!$B$70:$B$765,0),MATCH(HHIdata_corr!G$1,'0_Pivot &amp; Table 1 &amp; Table 2'!$A$66:$AM$66,0))</f>
        <v>2705</v>
      </c>
      <c r="H271" s="27">
        <f>INDEX('0_Pivot &amp; Table 1 &amp; Table 2'!$A$70:$AM$765,MATCH($A271,'0_Pivot &amp; Table 1 &amp; Table 2'!$B$70:$B$765,0),MATCH(HHIdata_corr!H$1,'0_Pivot &amp; Table 1 &amp; Table 2'!$A$66:$AM$66,0))</f>
        <v>2776</v>
      </c>
      <c r="I271" s="27">
        <f>INDEX('0_Pivot &amp; Table 1 &amp; Table 2'!$A$70:$AM$765,MATCH($A271,'0_Pivot &amp; Table 1 &amp; Table 2'!$B$70:$B$765,0),MATCH(HHIdata_corr!I$1,'0_Pivot &amp; Table 1 &amp; Table 2'!$A$66:$AM$66,0))</f>
        <v>2662</v>
      </c>
      <c r="J271" s="27">
        <f>INDEX('0_Pivot &amp; Table 1 &amp; Table 2'!$A$70:$AM$765,MATCH($A271,'0_Pivot &amp; Table 1 &amp; Table 2'!$B$70:$B$765,0),MATCH(HHIdata_corr!J$1,'0_Pivot &amp; Table 1 &amp; Table 2'!$A$66:$AM$66,0))</f>
        <v>2699</v>
      </c>
      <c r="K271" s="27">
        <f>INDEX('0_Pivot &amp; Table 1 &amp; Table 2'!$A$70:$AM$765,MATCH($A271,'0_Pivot &amp; Table 1 &amp; Table 2'!$B$70:$B$765,0),MATCH(HHIdata_corr!K$1,'0_Pivot &amp; Table 1 &amp; Table 2'!$A$66:$AM$66,0))</f>
        <v>2672</v>
      </c>
      <c r="L271" s="27">
        <f>INDEX('0_Pivot &amp; Table 1 &amp; Table 2'!$A$70:$AM$765,MATCH($A271,'0_Pivot &amp; Table 1 &amp; Table 2'!$B$70:$B$765,0),MATCH(HHIdata_corr!L$1,'0_Pivot &amp; Table 1 &amp; Table 2'!$A$66:$AM$66,0))</f>
        <v>2729</v>
      </c>
      <c r="M271" s="27">
        <f>INDEX('0_Pivot &amp; Table 1 &amp; Table 2'!$A$70:$AM$765,MATCH($A271,'0_Pivot &amp; Table 1 &amp; Table 2'!$B$70:$B$765,0),MATCH(HHIdata_corr!M$1,'0_Pivot &amp; Table 1 &amp; Table 2'!$A$66:$AM$66,0))</f>
        <v>2818</v>
      </c>
      <c r="N271" s="27">
        <f>INDEX('0_Pivot &amp; Table 1 &amp; Table 2'!$A$70:$AM$765,MATCH($A271,'0_Pivot &amp; Table 1 &amp; Table 2'!$B$70:$B$765,0),MATCH(HHIdata_corr!N$1,'0_Pivot &amp; Table 1 &amp; Table 2'!$A$66:$AM$66,0))</f>
        <v>3001</v>
      </c>
      <c r="O271" s="28">
        <v>2740.5</v>
      </c>
      <c r="P271" s="29" t="s">
        <v>799</v>
      </c>
      <c r="Q271" s="29" t="s">
        <v>800</v>
      </c>
      <c r="R271" s="2">
        <f t="shared" si="20"/>
        <v>2710.5</v>
      </c>
      <c r="S271" s="2">
        <f t="shared" si="21"/>
        <v>2702.25</v>
      </c>
      <c r="T271" s="2" t="str">
        <f t="shared" si="22"/>
        <v/>
      </c>
      <c r="U271" s="2" t="e">
        <f>MATCH($Q271,'6.Indic_Percep'!$B$10:$B$141,0)</f>
        <v>#N/A</v>
      </c>
      <c r="V271" s="2">
        <f>MATCH($P271,'5.Indic_LM'!$A$10:$A$732,0)</f>
        <v>257</v>
      </c>
      <c r="W271" s="2" t="str">
        <f>IF(COUNT(INDEX('6.Indic_Percep'!$A$10:$AE$141,HHIdata_corr!$U271,MATCH(HHIdata_corr!W$3,'6.Indic_Percep'!$A$10:$AE$10,0)))=1,INDEX('6.Indic_Percep'!$A$10:$AE$141,HHIdata_corr!$U271,MATCH(HHIdata_corr!W$3,'6.Indic_Percep'!$A$10:$AE$10,0)),"")</f>
        <v/>
      </c>
      <c r="X271" s="2" t="str">
        <f>IF(COUNT(INDEX('6.Indic_Percep'!$A$10:$AE$141,HHIdata_corr!$U271,MATCH(HHIdata_corr!X$3,'6.Indic_Percep'!$A$10:$AE$10,0)))=1,INDEX('6.Indic_Percep'!$A$10:$AE$141,HHIdata_corr!$U271,MATCH(HHIdata_corr!X$3,'6.Indic_Percep'!$A$10:$AE$10,0)),"")</f>
        <v/>
      </c>
      <c r="Y271" s="2" t="str">
        <f>IF(COUNT(INDEX('6.Indic_Percep'!$A$10:$AE$141,HHIdata_corr!$U271,MATCH(HHIdata_corr!Y$3,'6.Indic_Percep'!$A$10:$AE$10,0)))=1,INDEX('6.Indic_Percep'!$A$10:$AE$141,HHIdata_corr!$U271,MATCH(HHIdata_corr!Y$3,'6.Indic_Percep'!$A$10:$AE$10,0)),"")</f>
        <v/>
      </c>
      <c r="Z271" s="2" t="str">
        <f>IF(COUNT(INDEX('6.Indic_Percep'!$A$10:$AH$141,HHIdata_corr!$U271,MATCH(HHIdata_corr!Z$3,'6.Indic_Percep'!$A$10:$AH$10,0)))=1,INDEX('6.Indic_Percep'!$A$10:$AH$141,HHIdata_corr!$U271,MATCH(HHIdata_corr!Z$3,'6.Indic_Percep'!$A$10:$AH$10,0)),"")</f>
        <v/>
      </c>
      <c r="AA271" s="2" t="str">
        <f>IF(COUNT(INDEX('6.Indic_Percep'!$A$10:$AH$141,HHIdata_corr!$U271,MATCH(HHIdata_corr!AA$3,'6.Indic_Percep'!$A$10:$AH$10,0)))=1,INDEX('6.Indic_Percep'!$A$10:$AH$141,HHIdata_corr!$U271,MATCH(HHIdata_corr!AA$3,'6.Indic_Percep'!$A$10:$AH$10,0)),"")</f>
        <v/>
      </c>
      <c r="AC271" s="30" t="str">
        <f>IF(COUNT(INDEX('5.Indic_LM'!$A$8:$AL$732,HHIdata_corr!$V271,MATCH(HHIdata_corr!AC$3,'5.Indic_LM'!$A$8:$AL$8,0)))=1,INDEX('5.Indic_LM'!$A$8:$AL$732,HHIdata_corr!$V271,MATCH(HHIdata_corr!AC$3,'5.Indic_LM'!$A$8:$AL$8,0))/100,"")</f>
        <v/>
      </c>
      <c r="AD271" s="30" t="str">
        <f>IF(COUNT(INDEX('5.Indic_LM'!$A$8:$AL$732,HHIdata_corr!$V271,MATCH(HHIdata_corr!AD$3,'5.Indic_LM'!$A$8:$AL$8,0)))=1,INDEX('5.Indic_LM'!$A$8:$AL$732,HHIdata_corr!$V271,MATCH(HHIdata_corr!AD$3,'5.Indic_LM'!$A$8:$AL$8,0))/100,"")</f>
        <v/>
      </c>
      <c r="AE271" s="2">
        <f t="shared" si="23"/>
        <v>0</v>
      </c>
      <c r="AF271" s="2">
        <f t="shared" si="24"/>
        <v>0</v>
      </c>
    </row>
    <row r="272" spans="1:32" x14ac:dyDescent="0.2">
      <c r="A272" s="25" t="s">
        <v>802</v>
      </c>
      <c r="B272" s="26" t="s">
        <v>803</v>
      </c>
      <c r="C272" s="26" t="s">
        <v>752</v>
      </c>
      <c r="D272" s="26">
        <v>274254</v>
      </c>
      <c r="E272" s="26" t="s">
        <v>804</v>
      </c>
      <c r="F272" s="26">
        <v>127926</v>
      </c>
      <c r="G272" s="27">
        <f>INDEX('0_Pivot &amp; Table 1 &amp; Table 2'!$A$70:$AM$765,MATCH($A272,'0_Pivot &amp; Table 1 &amp; Table 2'!$B$70:$B$765,0),MATCH(HHIdata_corr!G$1,'0_Pivot &amp; Table 1 &amp; Table 2'!$A$66:$AM$66,0))</f>
        <v>3414</v>
      </c>
      <c r="H272" s="27">
        <f>INDEX('0_Pivot &amp; Table 1 &amp; Table 2'!$A$70:$AM$765,MATCH($A272,'0_Pivot &amp; Table 1 &amp; Table 2'!$B$70:$B$765,0),MATCH(HHIdata_corr!H$1,'0_Pivot &amp; Table 1 &amp; Table 2'!$A$66:$AM$66,0))</f>
        <v>4123</v>
      </c>
      <c r="I272" s="27">
        <f>INDEX('0_Pivot &amp; Table 1 &amp; Table 2'!$A$70:$AM$765,MATCH($A272,'0_Pivot &amp; Table 1 &amp; Table 2'!$B$70:$B$765,0),MATCH(HHIdata_corr!I$1,'0_Pivot &amp; Table 1 &amp; Table 2'!$A$66:$AM$66,0))</f>
        <v>3767</v>
      </c>
      <c r="J272" s="27">
        <f>INDEX('0_Pivot &amp; Table 1 &amp; Table 2'!$A$70:$AM$765,MATCH($A272,'0_Pivot &amp; Table 1 &amp; Table 2'!$B$70:$B$765,0),MATCH(HHIdata_corr!J$1,'0_Pivot &amp; Table 1 &amp; Table 2'!$A$66:$AM$66,0))</f>
        <v>3720</v>
      </c>
      <c r="K272" s="27">
        <f>INDEX('0_Pivot &amp; Table 1 &amp; Table 2'!$A$70:$AM$765,MATCH($A272,'0_Pivot &amp; Table 1 &amp; Table 2'!$B$70:$B$765,0),MATCH(HHIdata_corr!K$1,'0_Pivot &amp; Table 1 &amp; Table 2'!$A$66:$AM$66,0))</f>
        <v>3325</v>
      </c>
      <c r="L272" s="27">
        <f>INDEX('0_Pivot &amp; Table 1 &amp; Table 2'!$A$70:$AM$765,MATCH($A272,'0_Pivot &amp; Table 1 &amp; Table 2'!$B$70:$B$765,0),MATCH(HHIdata_corr!L$1,'0_Pivot &amp; Table 1 &amp; Table 2'!$A$66:$AM$66,0))</f>
        <v>3401</v>
      </c>
      <c r="M272" s="27">
        <f>INDEX('0_Pivot &amp; Table 1 &amp; Table 2'!$A$70:$AM$765,MATCH($A272,'0_Pivot &amp; Table 1 &amp; Table 2'!$B$70:$B$765,0),MATCH(HHIdata_corr!M$1,'0_Pivot &amp; Table 1 &amp; Table 2'!$A$66:$AM$66,0))</f>
        <v>3464</v>
      </c>
      <c r="N272" s="27">
        <f>INDEX('0_Pivot &amp; Table 1 &amp; Table 2'!$A$70:$AM$765,MATCH($A272,'0_Pivot &amp; Table 1 &amp; Table 2'!$B$70:$B$765,0),MATCH(HHIdata_corr!N$1,'0_Pivot &amp; Table 1 &amp; Table 2'!$A$66:$AM$66,0))</f>
        <v>3321</v>
      </c>
      <c r="O272" s="28">
        <v>3526.9</v>
      </c>
      <c r="P272" s="29" t="s">
        <v>802</v>
      </c>
      <c r="Q272" s="29" t="s">
        <v>803</v>
      </c>
      <c r="R272" s="2">
        <f t="shared" si="20"/>
        <v>3756</v>
      </c>
      <c r="S272" s="2">
        <f t="shared" si="21"/>
        <v>3733.75</v>
      </c>
      <c r="T272" s="2" t="str">
        <f t="shared" si="22"/>
        <v/>
      </c>
      <c r="U272" s="2" t="e">
        <f>MATCH($Q272,'6.Indic_Percep'!$B$10:$B$141,0)</f>
        <v>#N/A</v>
      </c>
      <c r="V272" s="2">
        <f>MATCH($P272,'5.Indic_LM'!$A$10:$A$732,0)</f>
        <v>258</v>
      </c>
      <c r="W272" s="2" t="str">
        <f>IF(COUNT(INDEX('6.Indic_Percep'!$A$10:$AE$141,HHIdata_corr!$U272,MATCH(HHIdata_corr!W$3,'6.Indic_Percep'!$A$10:$AE$10,0)))=1,INDEX('6.Indic_Percep'!$A$10:$AE$141,HHIdata_corr!$U272,MATCH(HHIdata_corr!W$3,'6.Indic_Percep'!$A$10:$AE$10,0)),"")</f>
        <v/>
      </c>
      <c r="X272" s="2" t="str">
        <f>IF(COUNT(INDEX('6.Indic_Percep'!$A$10:$AE$141,HHIdata_corr!$U272,MATCH(HHIdata_corr!X$3,'6.Indic_Percep'!$A$10:$AE$10,0)))=1,INDEX('6.Indic_Percep'!$A$10:$AE$141,HHIdata_corr!$U272,MATCH(HHIdata_corr!X$3,'6.Indic_Percep'!$A$10:$AE$10,0)),"")</f>
        <v/>
      </c>
      <c r="Y272" s="2" t="str">
        <f>IF(COUNT(INDEX('6.Indic_Percep'!$A$10:$AE$141,HHIdata_corr!$U272,MATCH(HHIdata_corr!Y$3,'6.Indic_Percep'!$A$10:$AE$10,0)))=1,INDEX('6.Indic_Percep'!$A$10:$AE$141,HHIdata_corr!$U272,MATCH(HHIdata_corr!Y$3,'6.Indic_Percep'!$A$10:$AE$10,0)),"")</f>
        <v/>
      </c>
      <c r="Z272" s="2" t="str">
        <f>IF(COUNT(INDEX('6.Indic_Percep'!$A$10:$AH$141,HHIdata_corr!$U272,MATCH(HHIdata_corr!Z$3,'6.Indic_Percep'!$A$10:$AH$10,0)))=1,INDEX('6.Indic_Percep'!$A$10:$AH$141,HHIdata_corr!$U272,MATCH(HHIdata_corr!Z$3,'6.Indic_Percep'!$A$10:$AH$10,0)),"")</f>
        <v/>
      </c>
      <c r="AA272" s="2" t="str">
        <f>IF(COUNT(INDEX('6.Indic_Percep'!$A$10:$AH$141,HHIdata_corr!$U272,MATCH(HHIdata_corr!AA$3,'6.Indic_Percep'!$A$10:$AH$10,0)))=1,INDEX('6.Indic_Percep'!$A$10:$AH$141,HHIdata_corr!$U272,MATCH(HHIdata_corr!AA$3,'6.Indic_Percep'!$A$10:$AH$10,0)),"")</f>
        <v/>
      </c>
      <c r="AC272" s="30" t="str">
        <f>IF(COUNT(INDEX('5.Indic_LM'!$A$8:$AL$732,HHIdata_corr!$V272,MATCH(HHIdata_corr!AC$3,'5.Indic_LM'!$A$8:$AL$8,0)))=1,INDEX('5.Indic_LM'!$A$8:$AL$732,HHIdata_corr!$V272,MATCH(HHIdata_corr!AC$3,'5.Indic_LM'!$A$8:$AL$8,0))/100,"")</f>
        <v/>
      </c>
      <c r="AD272" s="30" t="str">
        <f>IF(COUNT(INDEX('5.Indic_LM'!$A$8:$AL$732,HHIdata_corr!$V272,MATCH(HHIdata_corr!AD$3,'5.Indic_LM'!$A$8:$AL$8,0)))=1,INDEX('5.Indic_LM'!$A$8:$AL$732,HHIdata_corr!$V272,MATCH(HHIdata_corr!AD$3,'5.Indic_LM'!$A$8:$AL$8,0))/100,"")</f>
        <v/>
      </c>
      <c r="AE272" s="2">
        <f t="shared" si="23"/>
        <v>0</v>
      </c>
      <c r="AF272" s="2">
        <f t="shared" si="24"/>
        <v>0</v>
      </c>
    </row>
    <row r="273" spans="1:32" x14ac:dyDescent="0.2">
      <c r="A273" s="25" t="s">
        <v>805</v>
      </c>
      <c r="B273" s="26" t="s">
        <v>806</v>
      </c>
      <c r="C273" s="26" t="s">
        <v>752</v>
      </c>
      <c r="D273" s="26">
        <v>502120</v>
      </c>
      <c r="E273" s="26" t="s">
        <v>807</v>
      </c>
      <c r="F273" s="26">
        <v>236111</v>
      </c>
      <c r="G273" s="27">
        <f>INDEX('0_Pivot &amp; Table 1 &amp; Table 2'!$A$70:$AM$765,MATCH($A273,'0_Pivot &amp; Table 1 &amp; Table 2'!$B$70:$B$765,0),MATCH(HHIdata_corr!G$1,'0_Pivot &amp; Table 1 &amp; Table 2'!$A$66:$AM$66,0))</f>
        <v>3042</v>
      </c>
      <c r="H273" s="27">
        <f>INDEX('0_Pivot &amp; Table 1 &amp; Table 2'!$A$70:$AM$765,MATCH($A273,'0_Pivot &amp; Table 1 &amp; Table 2'!$B$70:$B$765,0),MATCH(HHIdata_corr!H$1,'0_Pivot &amp; Table 1 &amp; Table 2'!$A$66:$AM$66,0))</f>
        <v>3373</v>
      </c>
      <c r="I273" s="27">
        <f>INDEX('0_Pivot &amp; Table 1 &amp; Table 2'!$A$70:$AM$765,MATCH($A273,'0_Pivot &amp; Table 1 &amp; Table 2'!$B$70:$B$765,0),MATCH(HHIdata_corr!I$1,'0_Pivot &amp; Table 1 &amp; Table 2'!$A$66:$AM$66,0))</f>
        <v>3077</v>
      </c>
      <c r="J273" s="27">
        <f>INDEX('0_Pivot &amp; Table 1 &amp; Table 2'!$A$70:$AM$765,MATCH($A273,'0_Pivot &amp; Table 1 &amp; Table 2'!$B$70:$B$765,0),MATCH(HHIdata_corr!J$1,'0_Pivot &amp; Table 1 &amp; Table 2'!$A$66:$AM$66,0))</f>
        <v>3198</v>
      </c>
      <c r="K273" s="27">
        <f>INDEX('0_Pivot &amp; Table 1 &amp; Table 2'!$A$70:$AM$765,MATCH($A273,'0_Pivot &amp; Table 1 &amp; Table 2'!$B$70:$B$765,0),MATCH(HHIdata_corr!K$1,'0_Pivot &amp; Table 1 &amp; Table 2'!$A$66:$AM$66,0))</f>
        <v>2923</v>
      </c>
      <c r="L273" s="27">
        <f>INDEX('0_Pivot &amp; Table 1 &amp; Table 2'!$A$70:$AM$765,MATCH($A273,'0_Pivot &amp; Table 1 &amp; Table 2'!$B$70:$B$765,0),MATCH(HHIdata_corr!L$1,'0_Pivot &amp; Table 1 &amp; Table 2'!$A$66:$AM$66,0))</f>
        <v>3033</v>
      </c>
      <c r="M273" s="27">
        <f>INDEX('0_Pivot &amp; Table 1 &amp; Table 2'!$A$70:$AM$765,MATCH($A273,'0_Pivot &amp; Table 1 &amp; Table 2'!$B$70:$B$765,0),MATCH(HHIdata_corr!M$1,'0_Pivot &amp; Table 1 &amp; Table 2'!$A$66:$AM$66,0))</f>
        <v>2807</v>
      </c>
      <c r="N273" s="27">
        <f>INDEX('0_Pivot &amp; Table 1 &amp; Table 2'!$A$70:$AM$765,MATCH($A273,'0_Pivot &amp; Table 1 &amp; Table 2'!$B$70:$B$765,0),MATCH(HHIdata_corr!N$1,'0_Pivot &amp; Table 1 &amp; Table 2'!$A$66:$AM$66,0))</f>
        <v>2883</v>
      </c>
      <c r="O273" s="28">
        <v>2984</v>
      </c>
      <c r="P273" s="29" t="s">
        <v>805</v>
      </c>
      <c r="Q273" s="29" t="s">
        <v>806</v>
      </c>
      <c r="R273" s="2">
        <f t="shared" si="20"/>
        <v>3172.5</v>
      </c>
      <c r="S273" s="2">
        <f t="shared" si="21"/>
        <v>3142.75</v>
      </c>
      <c r="T273" s="2" t="str">
        <f t="shared" si="22"/>
        <v/>
      </c>
      <c r="U273" s="2" t="e">
        <f>MATCH($Q273,'6.Indic_Percep'!$B$10:$B$141,0)</f>
        <v>#N/A</v>
      </c>
      <c r="V273" s="2">
        <f>MATCH($P273,'5.Indic_LM'!$A$10:$A$732,0)</f>
        <v>259</v>
      </c>
      <c r="W273" s="2" t="str">
        <f>IF(COUNT(INDEX('6.Indic_Percep'!$A$10:$AE$141,HHIdata_corr!$U273,MATCH(HHIdata_corr!W$3,'6.Indic_Percep'!$A$10:$AE$10,0)))=1,INDEX('6.Indic_Percep'!$A$10:$AE$141,HHIdata_corr!$U273,MATCH(HHIdata_corr!W$3,'6.Indic_Percep'!$A$10:$AE$10,0)),"")</f>
        <v/>
      </c>
      <c r="X273" s="2" t="str">
        <f>IF(COUNT(INDEX('6.Indic_Percep'!$A$10:$AE$141,HHIdata_corr!$U273,MATCH(HHIdata_corr!X$3,'6.Indic_Percep'!$A$10:$AE$10,0)))=1,INDEX('6.Indic_Percep'!$A$10:$AE$141,HHIdata_corr!$U273,MATCH(HHIdata_corr!X$3,'6.Indic_Percep'!$A$10:$AE$10,0)),"")</f>
        <v/>
      </c>
      <c r="Y273" s="2" t="str">
        <f>IF(COUNT(INDEX('6.Indic_Percep'!$A$10:$AE$141,HHIdata_corr!$U273,MATCH(HHIdata_corr!Y$3,'6.Indic_Percep'!$A$10:$AE$10,0)))=1,INDEX('6.Indic_Percep'!$A$10:$AE$141,HHIdata_corr!$U273,MATCH(HHIdata_corr!Y$3,'6.Indic_Percep'!$A$10:$AE$10,0)),"")</f>
        <v/>
      </c>
      <c r="Z273" s="2" t="str">
        <f>IF(COUNT(INDEX('6.Indic_Percep'!$A$10:$AH$141,HHIdata_corr!$U273,MATCH(HHIdata_corr!Z$3,'6.Indic_Percep'!$A$10:$AH$10,0)))=1,INDEX('6.Indic_Percep'!$A$10:$AH$141,HHIdata_corr!$U273,MATCH(HHIdata_corr!Z$3,'6.Indic_Percep'!$A$10:$AH$10,0)),"")</f>
        <v/>
      </c>
      <c r="AA273" s="2" t="str">
        <f>IF(COUNT(INDEX('6.Indic_Percep'!$A$10:$AH$141,HHIdata_corr!$U273,MATCH(HHIdata_corr!AA$3,'6.Indic_Percep'!$A$10:$AH$10,0)))=1,INDEX('6.Indic_Percep'!$A$10:$AH$141,HHIdata_corr!$U273,MATCH(HHIdata_corr!AA$3,'6.Indic_Percep'!$A$10:$AH$10,0)),"")</f>
        <v/>
      </c>
      <c r="AC273" s="30" t="str">
        <f>IF(COUNT(INDEX('5.Indic_LM'!$A$8:$AL$732,HHIdata_corr!$V273,MATCH(HHIdata_corr!AC$3,'5.Indic_LM'!$A$8:$AL$8,0)))=1,INDEX('5.Indic_LM'!$A$8:$AL$732,HHIdata_corr!$V273,MATCH(HHIdata_corr!AC$3,'5.Indic_LM'!$A$8:$AL$8,0))/100,"")</f>
        <v/>
      </c>
      <c r="AD273" s="30" t="str">
        <f>IF(COUNT(INDEX('5.Indic_LM'!$A$8:$AL$732,HHIdata_corr!$V273,MATCH(HHIdata_corr!AD$3,'5.Indic_LM'!$A$8:$AL$8,0)))=1,INDEX('5.Indic_LM'!$A$8:$AL$732,HHIdata_corr!$V273,MATCH(HHIdata_corr!AD$3,'5.Indic_LM'!$A$8:$AL$8,0))/100,"")</f>
        <v/>
      </c>
      <c r="AE273" s="2">
        <f t="shared" si="23"/>
        <v>0</v>
      </c>
      <c r="AF273" s="2">
        <f t="shared" si="24"/>
        <v>0</v>
      </c>
    </row>
    <row r="274" spans="1:32" x14ac:dyDescent="0.2">
      <c r="A274" s="25" t="s">
        <v>808</v>
      </c>
      <c r="B274" s="26" t="s">
        <v>809</v>
      </c>
      <c r="C274" s="26" t="s">
        <v>752</v>
      </c>
      <c r="D274" s="26">
        <v>442878</v>
      </c>
      <c r="E274" s="26" t="s">
        <v>810</v>
      </c>
      <c r="F274" s="26">
        <v>206079</v>
      </c>
      <c r="G274" s="27">
        <f>INDEX('0_Pivot &amp; Table 1 &amp; Table 2'!$A$70:$AM$765,MATCH($A274,'0_Pivot &amp; Table 1 &amp; Table 2'!$B$70:$B$765,0),MATCH(HHIdata_corr!G$1,'0_Pivot &amp; Table 1 &amp; Table 2'!$A$66:$AM$66,0))</f>
        <v>2789</v>
      </c>
      <c r="H274" s="27">
        <f>INDEX('0_Pivot &amp; Table 1 &amp; Table 2'!$A$70:$AM$765,MATCH($A274,'0_Pivot &amp; Table 1 &amp; Table 2'!$B$70:$B$765,0),MATCH(HHIdata_corr!H$1,'0_Pivot &amp; Table 1 &amp; Table 2'!$A$66:$AM$66,0))</f>
        <v>3543</v>
      </c>
      <c r="I274" s="27">
        <f>INDEX('0_Pivot &amp; Table 1 &amp; Table 2'!$A$70:$AM$765,MATCH($A274,'0_Pivot &amp; Table 1 &amp; Table 2'!$B$70:$B$765,0),MATCH(HHIdata_corr!I$1,'0_Pivot &amp; Table 1 &amp; Table 2'!$A$66:$AM$66,0))</f>
        <v>3127</v>
      </c>
      <c r="J274" s="27">
        <f>INDEX('0_Pivot &amp; Table 1 &amp; Table 2'!$A$70:$AM$765,MATCH($A274,'0_Pivot &amp; Table 1 &amp; Table 2'!$B$70:$B$765,0),MATCH(HHIdata_corr!J$1,'0_Pivot &amp; Table 1 &amp; Table 2'!$A$66:$AM$66,0))</f>
        <v>2927</v>
      </c>
      <c r="K274" s="27">
        <f>INDEX('0_Pivot &amp; Table 1 &amp; Table 2'!$A$70:$AM$765,MATCH($A274,'0_Pivot &amp; Table 1 &amp; Table 2'!$B$70:$B$765,0),MATCH(HHIdata_corr!K$1,'0_Pivot &amp; Table 1 &amp; Table 2'!$A$66:$AM$66,0))</f>
        <v>2717</v>
      </c>
      <c r="L274" s="27">
        <f>INDEX('0_Pivot &amp; Table 1 &amp; Table 2'!$A$70:$AM$765,MATCH($A274,'0_Pivot &amp; Table 1 &amp; Table 2'!$B$70:$B$765,0),MATCH(HHIdata_corr!L$1,'0_Pivot &amp; Table 1 &amp; Table 2'!$A$66:$AM$66,0))</f>
        <v>3212</v>
      </c>
      <c r="M274" s="27">
        <f>INDEX('0_Pivot &amp; Table 1 &amp; Table 2'!$A$70:$AM$765,MATCH($A274,'0_Pivot &amp; Table 1 &amp; Table 2'!$B$70:$B$765,0),MATCH(HHIdata_corr!M$1,'0_Pivot &amp; Table 1 &amp; Table 2'!$A$66:$AM$66,0))</f>
        <v>2670</v>
      </c>
      <c r="N274" s="27">
        <f>INDEX('0_Pivot &amp; Table 1 &amp; Table 2'!$A$70:$AM$765,MATCH($A274,'0_Pivot &amp; Table 1 &amp; Table 2'!$B$70:$B$765,0),MATCH(HHIdata_corr!N$1,'0_Pivot &amp; Table 1 &amp; Table 2'!$A$66:$AM$66,0))</f>
        <v>2821</v>
      </c>
      <c r="O274" s="28">
        <v>2995.5</v>
      </c>
      <c r="P274" s="29" t="s">
        <v>808</v>
      </c>
      <c r="Q274" s="29" t="s">
        <v>809</v>
      </c>
      <c r="R274" s="2">
        <f t="shared" si="20"/>
        <v>3096.5</v>
      </c>
      <c r="S274" s="2">
        <f t="shared" si="21"/>
        <v>3078.5</v>
      </c>
      <c r="T274" s="2" t="str">
        <f t="shared" si="22"/>
        <v/>
      </c>
      <c r="U274" s="2" t="e">
        <f>MATCH($Q274,'6.Indic_Percep'!$B$10:$B$141,0)</f>
        <v>#N/A</v>
      </c>
      <c r="V274" s="2">
        <f>MATCH($P274,'5.Indic_LM'!$A$10:$A$732,0)</f>
        <v>260</v>
      </c>
      <c r="W274" s="2" t="str">
        <f>IF(COUNT(INDEX('6.Indic_Percep'!$A$10:$AE$141,HHIdata_corr!$U274,MATCH(HHIdata_corr!W$3,'6.Indic_Percep'!$A$10:$AE$10,0)))=1,INDEX('6.Indic_Percep'!$A$10:$AE$141,HHIdata_corr!$U274,MATCH(HHIdata_corr!W$3,'6.Indic_Percep'!$A$10:$AE$10,0)),"")</f>
        <v/>
      </c>
      <c r="X274" s="2" t="str">
        <f>IF(COUNT(INDEX('6.Indic_Percep'!$A$10:$AE$141,HHIdata_corr!$U274,MATCH(HHIdata_corr!X$3,'6.Indic_Percep'!$A$10:$AE$10,0)))=1,INDEX('6.Indic_Percep'!$A$10:$AE$141,HHIdata_corr!$U274,MATCH(HHIdata_corr!X$3,'6.Indic_Percep'!$A$10:$AE$10,0)),"")</f>
        <v/>
      </c>
      <c r="Y274" s="2" t="str">
        <f>IF(COUNT(INDEX('6.Indic_Percep'!$A$10:$AE$141,HHIdata_corr!$U274,MATCH(HHIdata_corr!Y$3,'6.Indic_Percep'!$A$10:$AE$10,0)))=1,INDEX('6.Indic_Percep'!$A$10:$AE$141,HHIdata_corr!$U274,MATCH(HHIdata_corr!Y$3,'6.Indic_Percep'!$A$10:$AE$10,0)),"")</f>
        <v/>
      </c>
      <c r="Z274" s="2" t="str">
        <f>IF(COUNT(INDEX('6.Indic_Percep'!$A$10:$AH$141,HHIdata_corr!$U274,MATCH(HHIdata_corr!Z$3,'6.Indic_Percep'!$A$10:$AH$10,0)))=1,INDEX('6.Indic_Percep'!$A$10:$AH$141,HHIdata_corr!$U274,MATCH(HHIdata_corr!Z$3,'6.Indic_Percep'!$A$10:$AH$10,0)),"")</f>
        <v/>
      </c>
      <c r="AA274" s="2" t="str">
        <f>IF(COUNT(INDEX('6.Indic_Percep'!$A$10:$AH$141,HHIdata_corr!$U274,MATCH(HHIdata_corr!AA$3,'6.Indic_Percep'!$A$10:$AH$10,0)))=1,INDEX('6.Indic_Percep'!$A$10:$AH$141,HHIdata_corr!$U274,MATCH(HHIdata_corr!AA$3,'6.Indic_Percep'!$A$10:$AH$10,0)),"")</f>
        <v/>
      </c>
      <c r="AC274" s="30" t="str">
        <f>IF(COUNT(INDEX('5.Indic_LM'!$A$8:$AL$732,HHIdata_corr!$V274,MATCH(HHIdata_corr!AC$3,'5.Indic_LM'!$A$8:$AL$8,0)))=1,INDEX('5.Indic_LM'!$A$8:$AL$732,HHIdata_corr!$V274,MATCH(HHIdata_corr!AC$3,'5.Indic_LM'!$A$8:$AL$8,0))/100,"")</f>
        <v/>
      </c>
      <c r="AD274" s="30" t="str">
        <f>IF(COUNT(INDEX('5.Indic_LM'!$A$8:$AL$732,HHIdata_corr!$V274,MATCH(HHIdata_corr!AD$3,'5.Indic_LM'!$A$8:$AL$8,0)))=1,INDEX('5.Indic_LM'!$A$8:$AL$732,HHIdata_corr!$V274,MATCH(HHIdata_corr!AD$3,'5.Indic_LM'!$A$8:$AL$8,0))/100,"")</f>
        <v/>
      </c>
      <c r="AE274" s="2">
        <f t="shared" si="23"/>
        <v>0</v>
      </c>
      <c r="AF274" s="2">
        <f t="shared" si="24"/>
        <v>0</v>
      </c>
    </row>
    <row r="275" spans="1:32" x14ac:dyDescent="0.2">
      <c r="A275" s="25" t="s">
        <v>811</v>
      </c>
      <c r="B275" s="26" t="s">
        <v>812</v>
      </c>
      <c r="C275" s="26" t="s">
        <v>752</v>
      </c>
      <c r="D275" s="26">
        <v>326141</v>
      </c>
      <c r="E275" s="26" t="s">
        <v>813</v>
      </c>
      <c r="F275" s="26">
        <v>145294</v>
      </c>
      <c r="G275" s="27">
        <f>INDEX('0_Pivot &amp; Table 1 &amp; Table 2'!$A$70:$AM$765,MATCH($A275,'0_Pivot &amp; Table 1 &amp; Table 2'!$B$70:$B$765,0),MATCH(HHIdata_corr!G$1,'0_Pivot &amp; Table 1 &amp; Table 2'!$A$66:$AM$66,0))</f>
        <v>3111</v>
      </c>
      <c r="H275" s="27">
        <f>INDEX('0_Pivot &amp; Table 1 &amp; Table 2'!$A$70:$AM$765,MATCH($A275,'0_Pivot &amp; Table 1 &amp; Table 2'!$B$70:$B$765,0),MATCH(HHIdata_corr!H$1,'0_Pivot &amp; Table 1 &amp; Table 2'!$A$66:$AM$66,0))</f>
        <v>3712</v>
      </c>
      <c r="I275" s="27">
        <f>INDEX('0_Pivot &amp; Table 1 &amp; Table 2'!$A$70:$AM$765,MATCH($A275,'0_Pivot &amp; Table 1 &amp; Table 2'!$B$70:$B$765,0),MATCH(HHIdata_corr!I$1,'0_Pivot &amp; Table 1 &amp; Table 2'!$A$66:$AM$66,0))</f>
        <v>3298</v>
      </c>
      <c r="J275" s="27">
        <f>INDEX('0_Pivot &amp; Table 1 &amp; Table 2'!$A$70:$AM$765,MATCH($A275,'0_Pivot &amp; Table 1 &amp; Table 2'!$B$70:$B$765,0),MATCH(HHIdata_corr!J$1,'0_Pivot &amp; Table 1 &amp; Table 2'!$A$66:$AM$66,0))</f>
        <v>3318</v>
      </c>
      <c r="K275" s="27">
        <f>INDEX('0_Pivot &amp; Table 1 &amp; Table 2'!$A$70:$AM$765,MATCH($A275,'0_Pivot &amp; Table 1 &amp; Table 2'!$B$70:$B$765,0),MATCH(HHIdata_corr!K$1,'0_Pivot &amp; Table 1 &amp; Table 2'!$A$66:$AM$66,0))</f>
        <v>3284</v>
      </c>
      <c r="L275" s="27">
        <f>INDEX('0_Pivot &amp; Table 1 &amp; Table 2'!$A$70:$AM$765,MATCH($A275,'0_Pivot &amp; Table 1 &amp; Table 2'!$B$70:$B$765,0),MATCH(HHIdata_corr!L$1,'0_Pivot &amp; Table 1 &amp; Table 2'!$A$66:$AM$66,0))</f>
        <v>3219</v>
      </c>
      <c r="M275" s="27">
        <f>INDEX('0_Pivot &amp; Table 1 &amp; Table 2'!$A$70:$AM$765,MATCH($A275,'0_Pivot &amp; Table 1 &amp; Table 2'!$B$70:$B$765,0),MATCH(HHIdata_corr!M$1,'0_Pivot &amp; Table 1 &amp; Table 2'!$A$66:$AM$66,0))</f>
        <v>3456</v>
      </c>
      <c r="N275" s="27">
        <f>INDEX('0_Pivot &amp; Table 1 &amp; Table 2'!$A$70:$AM$765,MATCH($A275,'0_Pivot &amp; Table 1 &amp; Table 2'!$B$70:$B$765,0),MATCH(HHIdata_corr!N$1,'0_Pivot &amp; Table 1 &amp; Table 2'!$A$66:$AM$66,0))</f>
        <v>3092</v>
      </c>
      <c r="O275" s="28">
        <v>3318.6</v>
      </c>
      <c r="P275" s="29" t="s">
        <v>811</v>
      </c>
      <c r="Q275" s="29" t="s">
        <v>812</v>
      </c>
      <c r="R275" s="2">
        <f t="shared" si="20"/>
        <v>3359.75</v>
      </c>
      <c r="S275" s="2">
        <f t="shared" si="21"/>
        <v>3403</v>
      </c>
      <c r="T275" s="2" t="str">
        <f t="shared" si="22"/>
        <v/>
      </c>
      <c r="U275" s="2" t="e">
        <f>MATCH($Q275,'6.Indic_Percep'!$B$10:$B$141,0)</f>
        <v>#N/A</v>
      </c>
      <c r="V275" s="2">
        <f>MATCH($P275,'5.Indic_LM'!$A$10:$A$732,0)</f>
        <v>261</v>
      </c>
      <c r="W275" s="2" t="str">
        <f>IF(COUNT(INDEX('6.Indic_Percep'!$A$10:$AE$141,HHIdata_corr!$U275,MATCH(HHIdata_corr!W$3,'6.Indic_Percep'!$A$10:$AE$10,0)))=1,INDEX('6.Indic_Percep'!$A$10:$AE$141,HHIdata_corr!$U275,MATCH(HHIdata_corr!W$3,'6.Indic_Percep'!$A$10:$AE$10,0)),"")</f>
        <v/>
      </c>
      <c r="X275" s="2" t="str">
        <f>IF(COUNT(INDEX('6.Indic_Percep'!$A$10:$AE$141,HHIdata_corr!$U275,MATCH(HHIdata_corr!X$3,'6.Indic_Percep'!$A$10:$AE$10,0)))=1,INDEX('6.Indic_Percep'!$A$10:$AE$141,HHIdata_corr!$U275,MATCH(HHIdata_corr!X$3,'6.Indic_Percep'!$A$10:$AE$10,0)),"")</f>
        <v/>
      </c>
      <c r="Y275" s="2" t="str">
        <f>IF(COUNT(INDEX('6.Indic_Percep'!$A$10:$AE$141,HHIdata_corr!$U275,MATCH(HHIdata_corr!Y$3,'6.Indic_Percep'!$A$10:$AE$10,0)))=1,INDEX('6.Indic_Percep'!$A$10:$AE$141,HHIdata_corr!$U275,MATCH(HHIdata_corr!Y$3,'6.Indic_Percep'!$A$10:$AE$10,0)),"")</f>
        <v/>
      </c>
      <c r="Z275" s="2" t="str">
        <f>IF(COUNT(INDEX('6.Indic_Percep'!$A$10:$AH$141,HHIdata_corr!$U275,MATCH(HHIdata_corr!Z$3,'6.Indic_Percep'!$A$10:$AH$10,0)))=1,INDEX('6.Indic_Percep'!$A$10:$AH$141,HHIdata_corr!$U275,MATCH(HHIdata_corr!Z$3,'6.Indic_Percep'!$A$10:$AH$10,0)),"")</f>
        <v/>
      </c>
      <c r="AA275" s="2" t="str">
        <f>IF(COUNT(INDEX('6.Indic_Percep'!$A$10:$AH$141,HHIdata_corr!$U275,MATCH(HHIdata_corr!AA$3,'6.Indic_Percep'!$A$10:$AH$10,0)))=1,INDEX('6.Indic_Percep'!$A$10:$AH$141,HHIdata_corr!$U275,MATCH(HHIdata_corr!AA$3,'6.Indic_Percep'!$A$10:$AH$10,0)),"")</f>
        <v/>
      </c>
      <c r="AC275" s="30" t="str">
        <f>IF(COUNT(INDEX('5.Indic_LM'!$A$8:$AL$732,HHIdata_corr!$V275,MATCH(HHIdata_corr!AC$3,'5.Indic_LM'!$A$8:$AL$8,0)))=1,INDEX('5.Indic_LM'!$A$8:$AL$732,HHIdata_corr!$V275,MATCH(HHIdata_corr!AC$3,'5.Indic_LM'!$A$8:$AL$8,0))/100,"")</f>
        <v/>
      </c>
      <c r="AD275" s="30" t="str">
        <f>IF(COUNT(INDEX('5.Indic_LM'!$A$8:$AL$732,HHIdata_corr!$V275,MATCH(HHIdata_corr!AD$3,'5.Indic_LM'!$A$8:$AL$8,0)))=1,INDEX('5.Indic_LM'!$A$8:$AL$732,HHIdata_corr!$V275,MATCH(HHIdata_corr!AD$3,'5.Indic_LM'!$A$8:$AL$8,0))/100,"")</f>
        <v/>
      </c>
      <c r="AE275" s="2">
        <f t="shared" si="23"/>
        <v>0</v>
      </c>
      <c r="AF275" s="2">
        <f t="shared" si="24"/>
        <v>0</v>
      </c>
    </row>
    <row r="276" spans="1:32" x14ac:dyDescent="0.2">
      <c r="A276" s="25" t="s">
        <v>814</v>
      </c>
      <c r="B276" s="26" t="s">
        <v>815</v>
      </c>
      <c r="C276" s="26" t="s">
        <v>752</v>
      </c>
      <c r="D276" s="26">
        <v>277606</v>
      </c>
      <c r="E276" s="26" t="s">
        <v>816</v>
      </c>
      <c r="F276" s="26">
        <v>129762</v>
      </c>
      <c r="G276" s="27">
        <f>INDEX('0_Pivot &amp; Table 1 &amp; Table 2'!$A$70:$AM$765,MATCH($A276,'0_Pivot &amp; Table 1 &amp; Table 2'!$B$70:$B$765,0),MATCH(HHIdata_corr!G$1,'0_Pivot &amp; Table 1 &amp; Table 2'!$A$66:$AM$66,0))</f>
        <v>2633</v>
      </c>
      <c r="H276" s="27">
        <f>INDEX('0_Pivot &amp; Table 1 &amp; Table 2'!$A$70:$AM$765,MATCH($A276,'0_Pivot &amp; Table 1 &amp; Table 2'!$B$70:$B$765,0),MATCH(HHIdata_corr!H$1,'0_Pivot &amp; Table 1 &amp; Table 2'!$A$66:$AM$66,0))</f>
        <v>3247</v>
      </c>
      <c r="I276" s="27">
        <f>INDEX('0_Pivot &amp; Table 1 &amp; Table 2'!$A$70:$AM$765,MATCH($A276,'0_Pivot &amp; Table 1 &amp; Table 2'!$B$70:$B$765,0),MATCH(HHIdata_corr!I$1,'0_Pivot &amp; Table 1 &amp; Table 2'!$A$66:$AM$66,0))</f>
        <v>2775</v>
      </c>
      <c r="J276" s="27">
        <f>INDEX('0_Pivot &amp; Table 1 &amp; Table 2'!$A$70:$AM$765,MATCH($A276,'0_Pivot &amp; Table 1 &amp; Table 2'!$B$70:$B$765,0),MATCH(HHIdata_corr!J$1,'0_Pivot &amp; Table 1 &amp; Table 2'!$A$66:$AM$66,0))</f>
        <v>2957</v>
      </c>
      <c r="K276" s="27">
        <f>INDEX('0_Pivot &amp; Table 1 &amp; Table 2'!$A$70:$AM$765,MATCH($A276,'0_Pivot &amp; Table 1 &amp; Table 2'!$B$70:$B$765,0),MATCH(HHIdata_corr!K$1,'0_Pivot &amp; Table 1 &amp; Table 2'!$A$66:$AM$66,0))</f>
        <v>2596</v>
      </c>
      <c r="L276" s="27">
        <f>INDEX('0_Pivot &amp; Table 1 &amp; Table 2'!$A$70:$AM$765,MATCH($A276,'0_Pivot &amp; Table 1 &amp; Table 2'!$B$70:$B$765,0),MATCH(HHIdata_corr!L$1,'0_Pivot &amp; Table 1 &amp; Table 2'!$A$66:$AM$66,0))</f>
        <v>2788</v>
      </c>
      <c r="M276" s="27">
        <f>INDEX('0_Pivot &amp; Table 1 &amp; Table 2'!$A$70:$AM$765,MATCH($A276,'0_Pivot &amp; Table 1 &amp; Table 2'!$B$70:$B$765,0),MATCH(HHIdata_corr!M$1,'0_Pivot &amp; Table 1 &amp; Table 2'!$A$66:$AM$66,0))</f>
        <v>2998</v>
      </c>
      <c r="N276" s="27">
        <f>INDEX('0_Pivot &amp; Table 1 &amp; Table 2'!$A$70:$AM$765,MATCH($A276,'0_Pivot &amp; Table 1 &amp; Table 2'!$B$70:$B$765,0),MATCH(HHIdata_corr!N$1,'0_Pivot &amp; Table 1 &amp; Table 2'!$A$66:$AM$66,0))</f>
        <v>2699</v>
      </c>
      <c r="O276" s="28">
        <v>2834.1</v>
      </c>
      <c r="P276" s="29" t="s">
        <v>814</v>
      </c>
      <c r="Q276" s="29" t="s">
        <v>815</v>
      </c>
      <c r="R276" s="2">
        <f t="shared" si="20"/>
        <v>2903</v>
      </c>
      <c r="S276" s="2">
        <f t="shared" si="21"/>
        <v>2893.75</v>
      </c>
      <c r="T276" s="2" t="str">
        <f t="shared" si="22"/>
        <v/>
      </c>
      <c r="U276" s="2" t="e">
        <f>MATCH($Q276,'6.Indic_Percep'!$B$10:$B$141,0)</f>
        <v>#N/A</v>
      </c>
      <c r="V276" s="2">
        <f>MATCH($P276,'5.Indic_LM'!$A$10:$A$732,0)</f>
        <v>262</v>
      </c>
      <c r="W276" s="2" t="str">
        <f>IF(COUNT(INDEX('6.Indic_Percep'!$A$10:$AE$141,HHIdata_corr!$U276,MATCH(HHIdata_corr!W$3,'6.Indic_Percep'!$A$10:$AE$10,0)))=1,INDEX('6.Indic_Percep'!$A$10:$AE$141,HHIdata_corr!$U276,MATCH(HHIdata_corr!W$3,'6.Indic_Percep'!$A$10:$AE$10,0)),"")</f>
        <v/>
      </c>
      <c r="X276" s="2" t="str">
        <f>IF(COUNT(INDEX('6.Indic_Percep'!$A$10:$AE$141,HHIdata_corr!$U276,MATCH(HHIdata_corr!X$3,'6.Indic_Percep'!$A$10:$AE$10,0)))=1,INDEX('6.Indic_Percep'!$A$10:$AE$141,HHIdata_corr!$U276,MATCH(HHIdata_corr!X$3,'6.Indic_Percep'!$A$10:$AE$10,0)),"")</f>
        <v/>
      </c>
      <c r="Y276" s="2" t="str">
        <f>IF(COUNT(INDEX('6.Indic_Percep'!$A$10:$AE$141,HHIdata_corr!$U276,MATCH(HHIdata_corr!Y$3,'6.Indic_Percep'!$A$10:$AE$10,0)))=1,INDEX('6.Indic_Percep'!$A$10:$AE$141,HHIdata_corr!$U276,MATCH(HHIdata_corr!Y$3,'6.Indic_Percep'!$A$10:$AE$10,0)),"")</f>
        <v/>
      </c>
      <c r="Z276" s="2" t="str">
        <f>IF(COUNT(INDEX('6.Indic_Percep'!$A$10:$AH$141,HHIdata_corr!$U276,MATCH(HHIdata_corr!Z$3,'6.Indic_Percep'!$A$10:$AH$10,0)))=1,INDEX('6.Indic_Percep'!$A$10:$AH$141,HHIdata_corr!$U276,MATCH(HHIdata_corr!Z$3,'6.Indic_Percep'!$A$10:$AH$10,0)),"")</f>
        <v/>
      </c>
      <c r="AA276" s="2" t="str">
        <f>IF(COUNT(INDEX('6.Indic_Percep'!$A$10:$AH$141,HHIdata_corr!$U276,MATCH(HHIdata_corr!AA$3,'6.Indic_Percep'!$A$10:$AH$10,0)))=1,INDEX('6.Indic_Percep'!$A$10:$AH$141,HHIdata_corr!$U276,MATCH(HHIdata_corr!AA$3,'6.Indic_Percep'!$A$10:$AH$10,0)),"")</f>
        <v/>
      </c>
      <c r="AC276" s="30" t="str">
        <f>IF(COUNT(INDEX('5.Indic_LM'!$A$8:$AL$732,HHIdata_corr!$V276,MATCH(HHIdata_corr!AC$3,'5.Indic_LM'!$A$8:$AL$8,0)))=1,INDEX('5.Indic_LM'!$A$8:$AL$732,HHIdata_corr!$V276,MATCH(HHIdata_corr!AC$3,'5.Indic_LM'!$A$8:$AL$8,0))/100,"")</f>
        <v/>
      </c>
      <c r="AD276" s="30" t="str">
        <f>IF(COUNT(INDEX('5.Indic_LM'!$A$8:$AL$732,HHIdata_corr!$V276,MATCH(HHIdata_corr!AD$3,'5.Indic_LM'!$A$8:$AL$8,0)))=1,INDEX('5.Indic_LM'!$A$8:$AL$732,HHIdata_corr!$V276,MATCH(HHIdata_corr!AD$3,'5.Indic_LM'!$A$8:$AL$8,0))/100,"")</f>
        <v/>
      </c>
      <c r="AE276" s="2">
        <f t="shared" si="23"/>
        <v>0</v>
      </c>
      <c r="AF276" s="2">
        <f t="shared" si="24"/>
        <v>0</v>
      </c>
    </row>
    <row r="277" spans="1:32" x14ac:dyDescent="0.2">
      <c r="A277" s="25" t="s">
        <v>817</v>
      </c>
      <c r="B277" s="26" t="s">
        <v>818</v>
      </c>
      <c r="C277" s="26" t="s">
        <v>752</v>
      </c>
      <c r="D277" s="26">
        <v>669334</v>
      </c>
      <c r="E277" s="26" t="s">
        <v>819</v>
      </c>
      <c r="F277" s="26">
        <v>319260</v>
      </c>
      <c r="G277" s="27">
        <f>INDEX('0_Pivot &amp; Table 1 &amp; Table 2'!$A$70:$AM$765,MATCH($A277,'0_Pivot &amp; Table 1 &amp; Table 2'!$B$70:$B$765,0),MATCH(HHIdata_corr!G$1,'0_Pivot &amp; Table 1 &amp; Table 2'!$A$66:$AM$66,0))</f>
        <v>2351</v>
      </c>
      <c r="H277" s="27">
        <f>INDEX('0_Pivot &amp; Table 1 &amp; Table 2'!$A$70:$AM$765,MATCH($A277,'0_Pivot &amp; Table 1 &amp; Table 2'!$B$70:$B$765,0),MATCH(HHIdata_corr!H$1,'0_Pivot &amp; Table 1 &amp; Table 2'!$A$66:$AM$66,0))</f>
        <v>2883</v>
      </c>
      <c r="I277" s="27">
        <f>INDEX('0_Pivot &amp; Table 1 &amp; Table 2'!$A$70:$AM$765,MATCH($A277,'0_Pivot &amp; Table 1 &amp; Table 2'!$B$70:$B$765,0),MATCH(HHIdata_corr!I$1,'0_Pivot &amp; Table 1 &amp; Table 2'!$A$66:$AM$66,0))</f>
        <v>2616</v>
      </c>
      <c r="J277" s="27">
        <f>INDEX('0_Pivot &amp; Table 1 &amp; Table 2'!$A$70:$AM$765,MATCH($A277,'0_Pivot &amp; Table 1 &amp; Table 2'!$B$70:$B$765,0),MATCH(HHIdata_corr!J$1,'0_Pivot &amp; Table 1 &amp; Table 2'!$A$66:$AM$66,0))</f>
        <v>2512</v>
      </c>
      <c r="K277" s="27">
        <f>INDEX('0_Pivot &amp; Table 1 &amp; Table 2'!$A$70:$AM$765,MATCH($A277,'0_Pivot &amp; Table 1 &amp; Table 2'!$B$70:$B$765,0),MATCH(HHIdata_corr!K$1,'0_Pivot &amp; Table 1 &amp; Table 2'!$A$66:$AM$66,0))</f>
        <v>2390</v>
      </c>
      <c r="L277" s="27">
        <f>INDEX('0_Pivot &amp; Table 1 &amp; Table 2'!$A$70:$AM$765,MATCH($A277,'0_Pivot &amp; Table 1 &amp; Table 2'!$B$70:$B$765,0),MATCH(HHIdata_corr!L$1,'0_Pivot &amp; Table 1 &amp; Table 2'!$A$66:$AM$66,0))</f>
        <v>2485</v>
      </c>
      <c r="M277" s="27">
        <f>INDEX('0_Pivot &amp; Table 1 &amp; Table 2'!$A$70:$AM$765,MATCH($A277,'0_Pivot &amp; Table 1 &amp; Table 2'!$B$70:$B$765,0),MATCH(HHIdata_corr!M$1,'0_Pivot &amp; Table 1 &amp; Table 2'!$A$66:$AM$66,0))</f>
        <v>2476</v>
      </c>
      <c r="N277" s="27">
        <f>INDEX('0_Pivot &amp; Table 1 &amp; Table 2'!$A$70:$AM$765,MATCH($A277,'0_Pivot &amp; Table 1 &amp; Table 2'!$B$70:$B$765,0),MATCH(HHIdata_corr!N$1,'0_Pivot &amp; Table 1 &amp; Table 2'!$A$66:$AM$66,0))</f>
        <v>2437</v>
      </c>
      <c r="O277" s="28">
        <v>2464.1999999999998</v>
      </c>
      <c r="P277" s="29" t="s">
        <v>817</v>
      </c>
      <c r="Q277" s="29" t="s">
        <v>818</v>
      </c>
      <c r="R277" s="2">
        <f t="shared" si="20"/>
        <v>2590.5</v>
      </c>
      <c r="S277" s="2">
        <f t="shared" si="21"/>
        <v>2600.25</v>
      </c>
      <c r="T277" s="2" t="str">
        <f t="shared" si="22"/>
        <v/>
      </c>
      <c r="U277" s="2" t="e">
        <f>MATCH($Q277,'6.Indic_Percep'!$B$10:$B$141,0)</f>
        <v>#N/A</v>
      </c>
      <c r="V277" s="2">
        <f>MATCH($P277,'5.Indic_LM'!$A$10:$A$732,0)</f>
        <v>263</v>
      </c>
      <c r="W277" s="2" t="str">
        <f>IF(COUNT(INDEX('6.Indic_Percep'!$A$10:$AE$141,HHIdata_corr!$U277,MATCH(HHIdata_corr!W$3,'6.Indic_Percep'!$A$10:$AE$10,0)))=1,INDEX('6.Indic_Percep'!$A$10:$AE$141,HHIdata_corr!$U277,MATCH(HHIdata_corr!W$3,'6.Indic_Percep'!$A$10:$AE$10,0)),"")</f>
        <v/>
      </c>
      <c r="X277" s="2" t="str">
        <f>IF(COUNT(INDEX('6.Indic_Percep'!$A$10:$AE$141,HHIdata_corr!$U277,MATCH(HHIdata_corr!X$3,'6.Indic_Percep'!$A$10:$AE$10,0)))=1,INDEX('6.Indic_Percep'!$A$10:$AE$141,HHIdata_corr!$U277,MATCH(HHIdata_corr!X$3,'6.Indic_Percep'!$A$10:$AE$10,0)),"")</f>
        <v/>
      </c>
      <c r="Y277" s="2" t="str">
        <f>IF(COUNT(INDEX('6.Indic_Percep'!$A$10:$AE$141,HHIdata_corr!$U277,MATCH(HHIdata_corr!Y$3,'6.Indic_Percep'!$A$10:$AE$10,0)))=1,INDEX('6.Indic_Percep'!$A$10:$AE$141,HHIdata_corr!$U277,MATCH(HHIdata_corr!Y$3,'6.Indic_Percep'!$A$10:$AE$10,0)),"")</f>
        <v/>
      </c>
      <c r="Z277" s="2" t="str">
        <f>IF(COUNT(INDEX('6.Indic_Percep'!$A$10:$AH$141,HHIdata_corr!$U277,MATCH(HHIdata_corr!Z$3,'6.Indic_Percep'!$A$10:$AH$10,0)))=1,INDEX('6.Indic_Percep'!$A$10:$AH$141,HHIdata_corr!$U277,MATCH(HHIdata_corr!Z$3,'6.Indic_Percep'!$A$10:$AH$10,0)),"")</f>
        <v/>
      </c>
      <c r="AA277" s="2" t="str">
        <f>IF(COUNT(INDEX('6.Indic_Percep'!$A$10:$AH$141,HHIdata_corr!$U277,MATCH(HHIdata_corr!AA$3,'6.Indic_Percep'!$A$10:$AH$10,0)))=1,INDEX('6.Indic_Percep'!$A$10:$AH$141,HHIdata_corr!$U277,MATCH(HHIdata_corr!AA$3,'6.Indic_Percep'!$A$10:$AH$10,0)),"")</f>
        <v/>
      </c>
      <c r="AC277" s="30" t="str">
        <f>IF(COUNT(INDEX('5.Indic_LM'!$A$8:$AL$732,HHIdata_corr!$V277,MATCH(HHIdata_corr!AC$3,'5.Indic_LM'!$A$8:$AL$8,0)))=1,INDEX('5.Indic_LM'!$A$8:$AL$732,HHIdata_corr!$V277,MATCH(HHIdata_corr!AC$3,'5.Indic_LM'!$A$8:$AL$8,0))/100,"")</f>
        <v/>
      </c>
      <c r="AD277" s="30" t="str">
        <f>IF(COUNT(INDEX('5.Indic_LM'!$A$8:$AL$732,HHIdata_corr!$V277,MATCH(HHIdata_corr!AD$3,'5.Indic_LM'!$A$8:$AL$8,0)))=1,INDEX('5.Indic_LM'!$A$8:$AL$732,HHIdata_corr!$V277,MATCH(HHIdata_corr!AD$3,'5.Indic_LM'!$A$8:$AL$8,0))/100,"")</f>
        <v/>
      </c>
      <c r="AE277" s="2">
        <f t="shared" si="23"/>
        <v>0</v>
      </c>
      <c r="AF277" s="2">
        <f t="shared" si="24"/>
        <v>0</v>
      </c>
    </row>
    <row r="278" spans="1:32" x14ac:dyDescent="0.2">
      <c r="A278" s="25" t="s">
        <v>820</v>
      </c>
      <c r="B278" s="26" t="s">
        <v>821</v>
      </c>
      <c r="C278" s="26" t="s">
        <v>752</v>
      </c>
      <c r="D278" s="26">
        <v>565545</v>
      </c>
      <c r="E278" s="26" t="s">
        <v>822</v>
      </c>
      <c r="F278" s="26">
        <v>244686</v>
      </c>
      <c r="G278" s="27">
        <f>INDEX('0_Pivot &amp; Table 1 &amp; Table 2'!$A$70:$AM$765,MATCH($A278,'0_Pivot &amp; Table 1 &amp; Table 2'!$B$70:$B$765,0),MATCH(HHIdata_corr!G$1,'0_Pivot &amp; Table 1 &amp; Table 2'!$A$66:$AM$66,0))</f>
        <v>3044</v>
      </c>
      <c r="H278" s="27">
        <f>INDEX('0_Pivot &amp; Table 1 &amp; Table 2'!$A$70:$AM$765,MATCH($A278,'0_Pivot &amp; Table 1 &amp; Table 2'!$B$70:$B$765,0),MATCH(HHIdata_corr!H$1,'0_Pivot &amp; Table 1 &amp; Table 2'!$A$66:$AM$66,0))</f>
        <v>3930</v>
      </c>
      <c r="I278" s="27">
        <f>INDEX('0_Pivot &amp; Table 1 &amp; Table 2'!$A$70:$AM$765,MATCH($A278,'0_Pivot &amp; Table 1 &amp; Table 2'!$B$70:$B$765,0),MATCH(HHIdata_corr!I$1,'0_Pivot &amp; Table 1 &amp; Table 2'!$A$66:$AM$66,0))</f>
        <v>3846</v>
      </c>
      <c r="J278" s="27">
        <f>INDEX('0_Pivot &amp; Table 1 &amp; Table 2'!$A$70:$AM$765,MATCH($A278,'0_Pivot &amp; Table 1 &amp; Table 2'!$B$70:$B$765,0),MATCH(HHIdata_corr!J$1,'0_Pivot &amp; Table 1 &amp; Table 2'!$A$66:$AM$66,0))</f>
        <v>3232</v>
      </c>
      <c r="K278" s="27">
        <f>INDEX('0_Pivot &amp; Table 1 &amp; Table 2'!$A$70:$AM$765,MATCH($A278,'0_Pivot &amp; Table 1 &amp; Table 2'!$B$70:$B$765,0),MATCH(HHIdata_corr!K$1,'0_Pivot &amp; Table 1 &amp; Table 2'!$A$66:$AM$66,0))</f>
        <v>3166</v>
      </c>
      <c r="L278" s="27">
        <f>INDEX('0_Pivot &amp; Table 1 &amp; Table 2'!$A$70:$AM$765,MATCH($A278,'0_Pivot &amp; Table 1 &amp; Table 2'!$B$70:$B$765,0),MATCH(HHIdata_corr!L$1,'0_Pivot &amp; Table 1 &amp; Table 2'!$A$66:$AM$66,0))</f>
        <v>3575</v>
      </c>
      <c r="M278" s="27">
        <f>INDEX('0_Pivot &amp; Table 1 &amp; Table 2'!$A$70:$AM$765,MATCH($A278,'0_Pivot &amp; Table 1 &amp; Table 2'!$B$70:$B$765,0),MATCH(HHIdata_corr!M$1,'0_Pivot &amp; Table 1 &amp; Table 2'!$A$66:$AM$66,0))</f>
        <v>3526</v>
      </c>
      <c r="N278" s="27">
        <f>INDEX('0_Pivot &amp; Table 1 &amp; Table 2'!$A$70:$AM$765,MATCH($A278,'0_Pivot &amp; Table 1 &amp; Table 2'!$B$70:$B$765,0),MATCH(HHIdata_corr!N$1,'0_Pivot &amp; Table 1 &amp; Table 2'!$A$66:$AM$66,0))</f>
        <v>2925</v>
      </c>
      <c r="O278" s="28">
        <v>3377.8</v>
      </c>
      <c r="P278" s="29" t="s">
        <v>820</v>
      </c>
      <c r="Q278" s="29" t="s">
        <v>821</v>
      </c>
      <c r="R278" s="2">
        <f t="shared" si="20"/>
        <v>3513</v>
      </c>
      <c r="S278" s="2">
        <f t="shared" si="21"/>
        <v>3543.5</v>
      </c>
      <c r="T278" s="2" t="str">
        <f t="shared" si="22"/>
        <v/>
      </c>
      <c r="U278" s="2" t="e">
        <f>MATCH($Q278,'6.Indic_Percep'!$B$10:$B$141,0)</f>
        <v>#N/A</v>
      </c>
      <c r="V278" s="2">
        <f>MATCH($P278,'5.Indic_LM'!$A$10:$A$732,0)</f>
        <v>267</v>
      </c>
      <c r="W278" s="2" t="str">
        <f>IF(COUNT(INDEX('6.Indic_Percep'!$A$10:$AE$141,HHIdata_corr!$U278,MATCH(HHIdata_corr!W$3,'6.Indic_Percep'!$A$10:$AE$10,0)))=1,INDEX('6.Indic_Percep'!$A$10:$AE$141,HHIdata_corr!$U278,MATCH(HHIdata_corr!W$3,'6.Indic_Percep'!$A$10:$AE$10,0)),"")</f>
        <v/>
      </c>
      <c r="X278" s="2" t="str">
        <f>IF(COUNT(INDEX('6.Indic_Percep'!$A$10:$AE$141,HHIdata_corr!$U278,MATCH(HHIdata_corr!X$3,'6.Indic_Percep'!$A$10:$AE$10,0)))=1,INDEX('6.Indic_Percep'!$A$10:$AE$141,HHIdata_corr!$U278,MATCH(HHIdata_corr!X$3,'6.Indic_Percep'!$A$10:$AE$10,0)),"")</f>
        <v/>
      </c>
      <c r="Y278" s="2" t="str">
        <f>IF(COUNT(INDEX('6.Indic_Percep'!$A$10:$AE$141,HHIdata_corr!$U278,MATCH(HHIdata_corr!Y$3,'6.Indic_Percep'!$A$10:$AE$10,0)))=1,INDEX('6.Indic_Percep'!$A$10:$AE$141,HHIdata_corr!$U278,MATCH(HHIdata_corr!Y$3,'6.Indic_Percep'!$A$10:$AE$10,0)),"")</f>
        <v/>
      </c>
      <c r="Z278" s="2" t="str">
        <f>IF(COUNT(INDEX('6.Indic_Percep'!$A$10:$AH$141,HHIdata_corr!$U278,MATCH(HHIdata_corr!Z$3,'6.Indic_Percep'!$A$10:$AH$10,0)))=1,INDEX('6.Indic_Percep'!$A$10:$AH$141,HHIdata_corr!$U278,MATCH(HHIdata_corr!Z$3,'6.Indic_Percep'!$A$10:$AH$10,0)),"")</f>
        <v/>
      </c>
      <c r="AA278" s="2" t="str">
        <f>IF(COUNT(INDEX('6.Indic_Percep'!$A$10:$AH$141,HHIdata_corr!$U278,MATCH(HHIdata_corr!AA$3,'6.Indic_Percep'!$A$10:$AH$10,0)))=1,INDEX('6.Indic_Percep'!$A$10:$AH$141,HHIdata_corr!$U278,MATCH(HHIdata_corr!AA$3,'6.Indic_Percep'!$A$10:$AH$10,0)),"")</f>
        <v/>
      </c>
      <c r="AC278" s="30" t="str">
        <f>IF(COUNT(INDEX('5.Indic_LM'!$A$8:$AL$732,HHIdata_corr!$V278,MATCH(HHIdata_corr!AC$3,'5.Indic_LM'!$A$8:$AL$8,0)))=1,INDEX('5.Indic_LM'!$A$8:$AL$732,HHIdata_corr!$V278,MATCH(HHIdata_corr!AC$3,'5.Indic_LM'!$A$8:$AL$8,0))/100,"")</f>
        <v/>
      </c>
      <c r="AD278" s="30" t="str">
        <f>IF(COUNT(INDEX('5.Indic_LM'!$A$8:$AL$732,HHIdata_corr!$V278,MATCH(HHIdata_corr!AD$3,'5.Indic_LM'!$A$8:$AL$8,0)))=1,INDEX('5.Indic_LM'!$A$8:$AL$732,HHIdata_corr!$V278,MATCH(HHIdata_corr!AD$3,'5.Indic_LM'!$A$8:$AL$8,0))/100,"")</f>
        <v/>
      </c>
      <c r="AE278" s="2">
        <f t="shared" si="23"/>
        <v>0</v>
      </c>
      <c r="AF278" s="2">
        <f t="shared" si="24"/>
        <v>0</v>
      </c>
    </row>
    <row r="279" spans="1:32" x14ac:dyDescent="0.2">
      <c r="A279" s="25" t="s">
        <v>823</v>
      </c>
      <c r="B279" s="26" t="s">
        <v>824</v>
      </c>
      <c r="C279" s="26" t="s">
        <v>752</v>
      </c>
      <c r="D279" s="26">
        <v>328398</v>
      </c>
      <c r="E279" s="26" t="s">
        <v>825</v>
      </c>
      <c r="F279" s="26">
        <v>141507</v>
      </c>
      <c r="G279" s="27">
        <f>INDEX('0_Pivot &amp; Table 1 &amp; Table 2'!$A$70:$AM$765,MATCH($A279,'0_Pivot &amp; Table 1 &amp; Table 2'!$B$70:$B$765,0),MATCH(HHIdata_corr!G$1,'0_Pivot &amp; Table 1 &amp; Table 2'!$A$66:$AM$66,0))</f>
        <v>3498</v>
      </c>
      <c r="H279" s="27">
        <f>INDEX('0_Pivot &amp; Table 1 &amp; Table 2'!$A$70:$AM$765,MATCH($A279,'0_Pivot &amp; Table 1 &amp; Table 2'!$B$70:$B$765,0),MATCH(HHIdata_corr!H$1,'0_Pivot &amp; Table 1 &amp; Table 2'!$A$66:$AM$66,0))</f>
        <v>4207</v>
      </c>
      <c r="I279" s="27">
        <f>INDEX('0_Pivot &amp; Table 1 &amp; Table 2'!$A$70:$AM$765,MATCH($A279,'0_Pivot &amp; Table 1 &amp; Table 2'!$B$70:$B$765,0),MATCH(HHIdata_corr!I$1,'0_Pivot &amp; Table 1 &amp; Table 2'!$A$66:$AM$66,0))</f>
        <v>3418</v>
      </c>
      <c r="J279" s="27">
        <f>INDEX('0_Pivot &amp; Table 1 &amp; Table 2'!$A$70:$AM$765,MATCH($A279,'0_Pivot &amp; Table 1 &amp; Table 2'!$B$70:$B$765,0),MATCH(HHIdata_corr!J$1,'0_Pivot &amp; Table 1 &amp; Table 2'!$A$66:$AM$66,0))</f>
        <v>3416</v>
      </c>
      <c r="K279" s="27">
        <f>INDEX('0_Pivot &amp; Table 1 &amp; Table 2'!$A$70:$AM$765,MATCH($A279,'0_Pivot &amp; Table 1 &amp; Table 2'!$B$70:$B$765,0),MATCH(HHIdata_corr!K$1,'0_Pivot &amp; Table 1 &amp; Table 2'!$A$66:$AM$66,0))</f>
        <v>3149</v>
      </c>
      <c r="L279" s="27">
        <f>INDEX('0_Pivot &amp; Table 1 &amp; Table 2'!$A$70:$AM$765,MATCH($A279,'0_Pivot &amp; Table 1 &amp; Table 2'!$B$70:$B$765,0),MATCH(HHIdata_corr!L$1,'0_Pivot &amp; Table 1 &amp; Table 2'!$A$66:$AM$66,0))</f>
        <v>3682</v>
      </c>
      <c r="M279" s="27">
        <f>INDEX('0_Pivot &amp; Table 1 &amp; Table 2'!$A$70:$AM$765,MATCH($A279,'0_Pivot &amp; Table 1 &amp; Table 2'!$B$70:$B$765,0),MATCH(HHIdata_corr!M$1,'0_Pivot &amp; Table 1 &amp; Table 2'!$A$66:$AM$66,0))</f>
        <v>3578</v>
      </c>
      <c r="N279" s="27">
        <f>INDEX('0_Pivot &amp; Table 1 &amp; Table 2'!$A$70:$AM$765,MATCH($A279,'0_Pivot &amp; Table 1 &amp; Table 2'!$B$70:$B$765,0),MATCH(HHIdata_corr!N$1,'0_Pivot &amp; Table 1 &amp; Table 2'!$A$66:$AM$66,0))</f>
        <v>3323</v>
      </c>
      <c r="O279" s="28">
        <v>3504.1</v>
      </c>
      <c r="P279" s="29" t="s">
        <v>823</v>
      </c>
      <c r="Q279" s="29" t="s">
        <v>824</v>
      </c>
      <c r="R279" s="2">
        <f t="shared" si="20"/>
        <v>3634.75</v>
      </c>
      <c r="S279" s="2">
        <f t="shared" si="21"/>
        <v>3547.5</v>
      </c>
      <c r="T279" s="2" t="str">
        <f t="shared" si="22"/>
        <v/>
      </c>
      <c r="U279" s="2" t="e">
        <f>MATCH($Q279,'6.Indic_Percep'!$B$10:$B$141,0)</f>
        <v>#N/A</v>
      </c>
      <c r="V279" s="2">
        <f>MATCH($P279,'5.Indic_LM'!$A$10:$A$732,0)</f>
        <v>268</v>
      </c>
      <c r="W279" s="2" t="str">
        <f>IF(COUNT(INDEX('6.Indic_Percep'!$A$10:$AE$141,HHIdata_corr!$U279,MATCH(HHIdata_corr!W$3,'6.Indic_Percep'!$A$10:$AE$10,0)))=1,INDEX('6.Indic_Percep'!$A$10:$AE$141,HHIdata_corr!$U279,MATCH(HHIdata_corr!W$3,'6.Indic_Percep'!$A$10:$AE$10,0)),"")</f>
        <v/>
      </c>
      <c r="X279" s="2" t="str">
        <f>IF(COUNT(INDEX('6.Indic_Percep'!$A$10:$AE$141,HHIdata_corr!$U279,MATCH(HHIdata_corr!X$3,'6.Indic_Percep'!$A$10:$AE$10,0)))=1,INDEX('6.Indic_Percep'!$A$10:$AE$141,HHIdata_corr!$U279,MATCH(HHIdata_corr!X$3,'6.Indic_Percep'!$A$10:$AE$10,0)),"")</f>
        <v/>
      </c>
      <c r="Y279" s="2" t="str">
        <f>IF(COUNT(INDEX('6.Indic_Percep'!$A$10:$AE$141,HHIdata_corr!$U279,MATCH(HHIdata_corr!Y$3,'6.Indic_Percep'!$A$10:$AE$10,0)))=1,INDEX('6.Indic_Percep'!$A$10:$AE$141,HHIdata_corr!$U279,MATCH(HHIdata_corr!Y$3,'6.Indic_Percep'!$A$10:$AE$10,0)),"")</f>
        <v/>
      </c>
      <c r="Z279" s="2" t="str">
        <f>IF(COUNT(INDEX('6.Indic_Percep'!$A$10:$AH$141,HHIdata_corr!$U279,MATCH(HHIdata_corr!Z$3,'6.Indic_Percep'!$A$10:$AH$10,0)))=1,INDEX('6.Indic_Percep'!$A$10:$AH$141,HHIdata_corr!$U279,MATCH(HHIdata_corr!Z$3,'6.Indic_Percep'!$A$10:$AH$10,0)),"")</f>
        <v/>
      </c>
      <c r="AA279" s="2" t="str">
        <f>IF(COUNT(INDEX('6.Indic_Percep'!$A$10:$AH$141,HHIdata_corr!$U279,MATCH(HHIdata_corr!AA$3,'6.Indic_Percep'!$A$10:$AH$10,0)))=1,INDEX('6.Indic_Percep'!$A$10:$AH$141,HHIdata_corr!$U279,MATCH(HHIdata_corr!AA$3,'6.Indic_Percep'!$A$10:$AH$10,0)),"")</f>
        <v/>
      </c>
      <c r="AC279" s="30" t="str">
        <f>IF(COUNT(INDEX('5.Indic_LM'!$A$8:$AL$732,HHIdata_corr!$V279,MATCH(HHIdata_corr!AC$3,'5.Indic_LM'!$A$8:$AL$8,0)))=1,INDEX('5.Indic_LM'!$A$8:$AL$732,HHIdata_corr!$V279,MATCH(HHIdata_corr!AC$3,'5.Indic_LM'!$A$8:$AL$8,0))/100,"")</f>
        <v/>
      </c>
      <c r="AD279" s="30" t="str">
        <f>IF(COUNT(INDEX('5.Indic_LM'!$A$8:$AL$732,HHIdata_corr!$V279,MATCH(HHIdata_corr!AD$3,'5.Indic_LM'!$A$8:$AL$8,0)))=1,INDEX('5.Indic_LM'!$A$8:$AL$732,HHIdata_corr!$V279,MATCH(HHIdata_corr!AD$3,'5.Indic_LM'!$A$8:$AL$8,0))/100,"")</f>
        <v/>
      </c>
      <c r="AE279" s="2">
        <f t="shared" si="23"/>
        <v>0</v>
      </c>
      <c r="AF279" s="2">
        <f t="shared" si="24"/>
        <v>0</v>
      </c>
    </row>
    <row r="280" spans="1:32" x14ac:dyDescent="0.2">
      <c r="A280" s="25" t="s">
        <v>826</v>
      </c>
      <c r="B280" s="26" t="s">
        <v>827</v>
      </c>
      <c r="C280" s="26" t="s">
        <v>752</v>
      </c>
      <c r="D280" s="26">
        <v>512894</v>
      </c>
      <c r="E280" s="26" t="s">
        <v>828</v>
      </c>
      <c r="F280" s="26">
        <v>240653</v>
      </c>
      <c r="G280" s="27">
        <f>INDEX('0_Pivot &amp; Table 1 &amp; Table 2'!$A$70:$AM$765,MATCH($A280,'0_Pivot &amp; Table 1 &amp; Table 2'!$B$70:$B$765,0),MATCH(HHIdata_corr!G$1,'0_Pivot &amp; Table 1 &amp; Table 2'!$A$66:$AM$66,0))</f>
        <v>2765</v>
      </c>
      <c r="H280" s="27">
        <f>INDEX('0_Pivot &amp; Table 1 &amp; Table 2'!$A$70:$AM$765,MATCH($A280,'0_Pivot &amp; Table 1 &amp; Table 2'!$B$70:$B$765,0),MATCH(HHIdata_corr!H$1,'0_Pivot &amp; Table 1 &amp; Table 2'!$A$66:$AM$66,0))</f>
        <v>3080</v>
      </c>
      <c r="I280" s="27">
        <f>INDEX('0_Pivot &amp; Table 1 &amp; Table 2'!$A$70:$AM$765,MATCH($A280,'0_Pivot &amp; Table 1 &amp; Table 2'!$B$70:$B$765,0),MATCH(HHIdata_corr!I$1,'0_Pivot &amp; Table 1 &amp; Table 2'!$A$66:$AM$66,0))</f>
        <v>2761</v>
      </c>
      <c r="J280" s="27">
        <f>INDEX('0_Pivot &amp; Table 1 &amp; Table 2'!$A$70:$AM$765,MATCH($A280,'0_Pivot &amp; Table 1 &amp; Table 2'!$B$70:$B$765,0),MATCH(HHIdata_corr!J$1,'0_Pivot &amp; Table 1 &amp; Table 2'!$A$66:$AM$66,0))</f>
        <v>3079</v>
      </c>
      <c r="K280" s="27">
        <f>INDEX('0_Pivot &amp; Table 1 &amp; Table 2'!$A$70:$AM$765,MATCH($A280,'0_Pivot &amp; Table 1 &amp; Table 2'!$B$70:$B$765,0),MATCH(HHIdata_corr!K$1,'0_Pivot &amp; Table 1 &amp; Table 2'!$A$66:$AM$66,0))</f>
        <v>2575</v>
      </c>
      <c r="L280" s="27">
        <f>INDEX('0_Pivot &amp; Table 1 &amp; Table 2'!$A$70:$AM$765,MATCH($A280,'0_Pivot &amp; Table 1 &amp; Table 2'!$B$70:$B$765,0),MATCH(HHIdata_corr!L$1,'0_Pivot &amp; Table 1 &amp; Table 2'!$A$66:$AM$66,0))</f>
        <v>2880</v>
      </c>
      <c r="M280" s="27">
        <f>INDEX('0_Pivot &amp; Table 1 &amp; Table 2'!$A$70:$AM$765,MATCH($A280,'0_Pivot &amp; Table 1 &amp; Table 2'!$B$70:$B$765,0),MATCH(HHIdata_corr!M$1,'0_Pivot &amp; Table 1 &amp; Table 2'!$A$66:$AM$66,0))</f>
        <v>2845</v>
      </c>
      <c r="N280" s="27">
        <f>INDEX('0_Pivot &amp; Table 1 &amp; Table 2'!$A$70:$AM$765,MATCH($A280,'0_Pivot &amp; Table 1 &amp; Table 2'!$B$70:$B$765,0),MATCH(HHIdata_corr!N$1,'0_Pivot &amp; Table 1 &amp; Table 2'!$A$66:$AM$66,0))</f>
        <v>2624</v>
      </c>
      <c r="O280" s="28">
        <v>2770.2</v>
      </c>
      <c r="P280" s="29" t="s">
        <v>826</v>
      </c>
      <c r="Q280" s="29" t="s">
        <v>827</v>
      </c>
      <c r="R280" s="2">
        <f t="shared" si="20"/>
        <v>2921.25</v>
      </c>
      <c r="S280" s="2">
        <f t="shared" si="21"/>
        <v>2873.75</v>
      </c>
      <c r="T280" s="2" t="str">
        <f t="shared" si="22"/>
        <v/>
      </c>
      <c r="U280" s="2" t="e">
        <f>MATCH($Q280,'6.Indic_Percep'!$B$10:$B$141,0)</f>
        <v>#N/A</v>
      </c>
      <c r="V280" s="2">
        <f>MATCH($P280,'5.Indic_LM'!$A$10:$A$732,0)</f>
        <v>269</v>
      </c>
      <c r="W280" s="2" t="str">
        <f>IF(COUNT(INDEX('6.Indic_Percep'!$A$10:$AE$141,HHIdata_corr!$U280,MATCH(HHIdata_corr!W$3,'6.Indic_Percep'!$A$10:$AE$10,0)))=1,INDEX('6.Indic_Percep'!$A$10:$AE$141,HHIdata_corr!$U280,MATCH(HHIdata_corr!W$3,'6.Indic_Percep'!$A$10:$AE$10,0)),"")</f>
        <v/>
      </c>
      <c r="X280" s="2" t="str">
        <f>IF(COUNT(INDEX('6.Indic_Percep'!$A$10:$AE$141,HHIdata_corr!$U280,MATCH(HHIdata_corr!X$3,'6.Indic_Percep'!$A$10:$AE$10,0)))=1,INDEX('6.Indic_Percep'!$A$10:$AE$141,HHIdata_corr!$U280,MATCH(HHIdata_corr!X$3,'6.Indic_Percep'!$A$10:$AE$10,0)),"")</f>
        <v/>
      </c>
      <c r="Y280" s="2" t="str">
        <f>IF(COUNT(INDEX('6.Indic_Percep'!$A$10:$AE$141,HHIdata_corr!$U280,MATCH(HHIdata_corr!Y$3,'6.Indic_Percep'!$A$10:$AE$10,0)))=1,INDEX('6.Indic_Percep'!$A$10:$AE$141,HHIdata_corr!$U280,MATCH(HHIdata_corr!Y$3,'6.Indic_Percep'!$A$10:$AE$10,0)),"")</f>
        <v/>
      </c>
      <c r="Z280" s="2" t="str">
        <f>IF(COUNT(INDEX('6.Indic_Percep'!$A$10:$AH$141,HHIdata_corr!$U280,MATCH(HHIdata_corr!Z$3,'6.Indic_Percep'!$A$10:$AH$10,0)))=1,INDEX('6.Indic_Percep'!$A$10:$AH$141,HHIdata_corr!$U280,MATCH(HHIdata_corr!Z$3,'6.Indic_Percep'!$A$10:$AH$10,0)),"")</f>
        <v/>
      </c>
      <c r="AA280" s="2" t="str">
        <f>IF(COUNT(INDEX('6.Indic_Percep'!$A$10:$AH$141,HHIdata_corr!$U280,MATCH(HHIdata_corr!AA$3,'6.Indic_Percep'!$A$10:$AH$10,0)))=1,INDEX('6.Indic_Percep'!$A$10:$AH$141,HHIdata_corr!$U280,MATCH(HHIdata_corr!AA$3,'6.Indic_Percep'!$A$10:$AH$10,0)),"")</f>
        <v/>
      </c>
      <c r="AC280" s="30" t="str">
        <f>IF(COUNT(INDEX('5.Indic_LM'!$A$8:$AL$732,HHIdata_corr!$V280,MATCH(HHIdata_corr!AC$3,'5.Indic_LM'!$A$8:$AL$8,0)))=1,INDEX('5.Indic_LM'!$A$8:$AL$732,HHIdata_corr!$V280,MATCH(HHIdata_corr!AC$3,'5.Indic_LM'!$A$8:$AL$8,0))/100,"")</f>
        <v/>
      </c>
      <c r="AD280" s="30" t="str">
        <f>IF(COUNT(INDEX('5.Indic_LM'!$A$8:$AL$732,HHIdata_corr!$V280,MATCH(HHIdata_corr!AD$3,'5.Indic_LM'!$A$8:$AL$8,0)))=1,INDEX('5.Indic_LM'!$A$8:$AL$732,HHIdata_corr!$V280,MATCH(HHIdata_corr!AD$3,'5.Indic_LM'!$A$8:$AL$8,0))/100,"")</f>
        <v/>
      </c>
      <c r="AE280" s="2">
        <f t="shared" si="23"/>
        <v>0</v>
      </c>
      <c r="AF280" s="2">
        <f t="shared" si="24"/>
        <v>0</v>
      </c>
    </row>
    <row r="281" spans="1:32" x14ac:dyDescent="0.2">
      <c r="A281" s="25" t="s">
        <v>829</v>
      </c>
      <c r="B281" s="26" t="s">
        <v>830</v>
      </c>
      <c r="C281" s="26" t="s">
        <v>752</v>
      </c>
      <c r="D281" s="26">
        <v>425961</v>
      </c>
      <c r="E281" s="26" t="s">
        <v>831</v>
      </c>
      <c r="F281" s="26">
        <v>198285</v>
      </c>
      <c r="G281" s="27">
        <f>INDEX('0_Pivot &amp; Table 1 &amp; Table 2'!$A$70:$AM$765,MATCH($A281,'0_Pivot &amp; Table 1 &amp; Table 2'!$B$70:$B$765,0),MATCH(HHIdata_corr!G$1,'0_Pivot &amp; Table 1 &amp; Table 2'!$A$66:$AM$66,0))</f>
        <v>4649</v>
      </c>
      <c r="H281" s="27">
        <f>INDEX('0_Pivot &amp; Table 1 &amp; Table 2'!$A$70:$AM$765,MATCH($A281,'0_Pivot &amp; Table 1 &amp; Table 2'!$B$70:$B$765,0),MATCH(HHIdata_corr!H$1,'0_Pivot &amp; Table 1 &amp; Table 2'!$A$66:$AM$66,0))</f>
        <v>5043</v>
      </c>
      <c r="I281" s="27">
        <f>INDEX('0_Pivot &amp; Table 1 &amp; Table 2'!$A$70:$AM$765,MATCH($A281,'0_Pivot &amp; Table 1 &amp; Table 2'!$B$70:$B$765,0),MATCH(HHIdata_corr!I$1,'0_Pivot &amp; Table 1 &amp; Table 2'!$A$66:$AM$66,0))</f>
        <v>4254</v>
      </c>
      <c r="J281" s="27">
        <f>INDEX('0_Pivot &amp; Table 1 &amp; Table 2'!$A$70:$AM$765,MATCH($A281,'0_Pivot &amp; Table 1 &amp; Table 2'!$B$70:$B$765,0),MATCH(HHIdata_corr!J$1,'0_Pivot &amp; Table 1 &amp; Table 2'!$A$66:$AM$66,0))</f>
        <v>4776</v>
      </c>
      <c r="K281" s="27">
        <f>INDEX('0_Pivot &amp; Table 1 &amp; Table 2'!$A$70:$AM$765,MATCH($A281,'0_Pivot &amp; Table 1 &amp; Table 2'!$B$70:$B$765,0),MATCH(HHIdata_corr!K$1,'0_Pivot &amp; Table 1 &amp; Table 2'!$A$66:$AM$66,0))</f>
        <v>4550</v>
      </c>
      <c r="L281" s="27">
        <f>INDEX('0_Pivot &amp; Table 1 &amp; Table 2'!$A$70:$AM$765,MATCH($A281,'0_Pivot &amp; Table 1 &amp; Table 2'!$B$70:$B$765,0),MATCH(HHIdata_corr!L$1,'0_Pivot &amp; Table 1 &amp; Table 2'!$A$66:$AM$66,0))</f>
        <v>4184</v>
      </c>
      <c r="M281" s="27">
        <f>INDEX('0_Pivot &amp; Table 1 &amp; Table 2'!$A$70:$AM$765,MATCH($A281,'0_Pivot &amp; Table 1 &amp; Table 2'!$B$70:$B$765,0),MATCH(HHIdata_corr!M$1,'0_Pivot &amp; Table 1 &amp; Table 2'!$A$66:$AM$66,0))</f>
        <v>4582</v>
      </c>
      <c r="N281" s="27">
        <f>INDEX('0_Pivot &amp; Table 1 &amp; Table 2'!$A$70:$AM$765,MATCH($A281,'0_Pivot &amp; Table 1 &amp; Table 2'!$B$70:$B$765,0),MATCH(HHIdata_corr!N$1,'0_Pivot &amp; Table 1 &amp; Table 2'!$A$66:$AM$66,0))</f>
        <v>4348</v>
      </c>
      <c r="O281" s="28">
        <v>4586.3999999999996</v>
      </c>
      <c r="P281" s="29" t="s">
        <v>829</v>
      </c>
      <c r="Q281" s="29" t="s">
        <v>830</v>
      </c>
      <c r="R281" s="2">
        <f t="shared" si="20"/>
        <v>4680.5</v>
      </c>
      <c r="S281" s="2">
        <f t="shared" si="21"/>
        <v>4655.75</v>
      </c>
      <c r="T281" s="2" t="str">
        <f t="shared" si="22"/>
        <v/>
      </c>
      <c r="U281" s="2" t="e">
        <f>MATCH($Q281,'6.Indic_Percep'!$B$10:$B$141,0)</f>
        <v>#N/A</v>
      </c>
      <c r="V281" s="2">
        <f>MATCH($P281,'5.Indic_LM'!$A$10:$A$732,0)</f>
        <v>270</v>
      </c>
      <c r="W281" s="2" t="str">
        <f>IF(COUNT(INDEX('6.Indic_Percep'!$A$10:$AE$141,HHIdata_corr!$U281,MATCH(HHIdata_corr!W$3,'6.Indic_Percep'!$A$10:$AE$10,0)))=1,INDEX('6.Indic_Percep'!$A$10:$AE$141,HHIdata_corr!$U281,MATCH(HHIdata_corr!W$3,'6.Indic_Percep'!$A$10:$AE$10,0)),"")</f>
        <v/>
      </c>
      <c r="X281" s="2" t="str">
        <f>IF(COUNT(INDEX('6.Indic_Percep'!$A$10:$AE$141,HHIdata_corr!$U281,MATCH(HHIdata_corr!X$3,'6.Indic_Percep'!$A$10:$AE$10,0)))=1,INDEX('6.Indic_Percep'!$A$10:$AE$141,HHIdata_corr!$U281,MATCH(HHIdata_corr!X$3,'6.Indic_Percep'!$A$10:$AE$10,0)),"")</f>
        <v/>
      </c>
      <c r="Y281" s="2" t="str">
        <f>IF(COUNT(INDEX('6.Indic_Percep'!$A$10:$AE$141,HHIdata_corr!$U281,MATCH(HHIdata_corr!Y$3,'6.Indic_Percep'!$A$10:$AE$10,0)))=1,INDEX('6.Indic_Percep'!$A$10:$AE$141,HHIdata_corr!$U281,MATCH(HHIdata_corr!Y$3,'6.Indic_Percep'!$A$10:$AE$10,0)),"")</f>
        <v/>
      </c>
      <c r="Z281" s="2" t="str">
        <f>IF(COUNT(INDEX('6.Indic_Percep'!$A$10:$AH$141,HHIdata_corr!$U281,MATCH(HHIdata_corr!Z$3,'6.Indic_Percep'!$A$10:$AH$10,0)))=1,INDEX('6.Indic_Percep'!$A$10:$AH$141,HHIdata_corr!$U281,MATCH(HHIdata_corr!Z$3,'6.Indic_Percep'!$A$10:$AH$10,0)),"")</f>
        <v/>
      </c>
      <c r="AA281" s="2" t="str">
        <f>IF(COUNT(INDEX('6.Indic_Percep'!$A$10:$AH$141,HHIdata_corr!$U281,MATCH(HHIdata_corr!AA$3,'6.Indic_Percep'!$A$10:$AH$10,0)))=1,INDEX('6.Indic_Percep'!$A$10:$AH$141,HHIdata_corr!$U281,MATCH(HHIdata_corr!AA$3,'6.Indic_Percep'!$A$10:$AH$10,0)),"")</f>
        <v/>
      </c>
      <c r="AC281" s="30" t="str">
        <f>IF(COUNT(INDEX('5.Indic_LM'!$A$8:$AL$732,HHIdata_corr!$V281,MATCH(HHIdata_corr!AC$3,'5.Indic_LM'!$A$8:$AL$8,0)))=1,INDEX('5.Indic_LM'!$A$8:$AL$732,HHIdata_corr!$V281,MATCH(HHIdata_corr!AC$3,'5.Indic_LM'!$A$8:$AL$8,0))/100,"")</f>
        <v/>
      </c>
      <c r="AD281" s="30" t="str">
        <f>IF(COUNT(INDEX('5.Indic_LM'!$A$8:$AL$732,HHIdata_corr!$V281,MATCH(HHIdata_corr!AD$3,'5.Indic_LM'!$A$8:$AL$8,0)))=1,INDEX('5.Indic_LM'!$A$8:$AL$732,HHIdata_corr!$V281,MATCH(HHIdata_corr!AD$3,'5.Indic_LM'!$A$8:$AL$8,0))/100,"")</f>
        <v/>
      </c>
      <c r="AE281" s="2">
        <f t="shared" si="23"/>
        <v>0</v>
      </c>
      <c r="AF281" s="2">
        <f t="shared" si="24"/>
        <v>0</v>
      </c>
    </row>
    <row r="282" spans="1:32" x14ac:dyDescent="0.2">
      <c r="A282" s="25" t="s">
        <v>832</v>
      </c>
      <c r="B282" s="26" t="s">
        <v>833</v>
      </c>
      <c r="C282" s="26" t="s">
        <v>752</v>
      </c>
      <c r="D282" s="26">
        <v>370033</v>
      </c>
      <c r="E282" s="26" t="s">
        <v>834</v>
      </c>
      <c r="F282" s="26">
        <v>169719</v>
      </c>
      <c r="G282" s="27">
        <f>INDEX('0_Pivot &amp; Table 1 &amp; Table 2'!$A$70:$AM$765,MATCH($A282,'0_Pivot &amp; Table 1 &amp; Table 2'!$B$70:$B$765,0),MATCH(HHIdata_corr!G$1,'0_Pivot &amp; Table 1 &amp; Table 2'!$A$66:$AM$66,0))</f>
        <v>2809</v>
      </c>
      <c r="H282" s="27">
        <f>INDEX('0_Pivot &amp; Table 1 &amp; Table 2'!$A$70:$AM$765,MATCH($A282,'0_Pivot &amp; Table 1 &amp; Table 2'!$B$70:$B$765,0),MATCH(HHIdata_corr!H$1,'0_Pivot &amp; Table 1 &amp; Table 2'!$A$66:$AM$66,0))</f>
        <v>3405</v>
      </c>
      <c r="I282" s="27">
        <f>INDEX('0_Pivot &amp; Table 1 &amp; Table 2'!$A$70:$AM$765,MATCH($A282,'0_Pivot &amp; Table 1 &amp; Table 2'!$B$70:$B$765,0),MATCH(HHIdata_corr!I$1,'0_Pivot &amp; Table 1 &amp; Table 2'!$A$66:$AM$66,0))</f>
        <v>3109</v>
      </c>
      <c r="J282" s="27">
        <f>INDEX('0_Pivot &amp; Table 1 &amp; Table 2'!$A$70:$AM$765,MATCH($A282,'0_Pivot &amp; Table 1 &amp; Table 2'!$B$70:$B$765,0),MATCH(HHIdata_corr!J$1,'0_Pivot &amp; Table 1 &amp; Table 2'!$A$66:$AM$66,0))</f>
        <v>3091</v>
      </c>
      <c r="K282" s="27">
        <f>INDEX('0_Pivot &amp; Table 1 &amp; Table 2'!$A$70:$AM$765,MATCH($A282,'0_Pivot &amp; Table 1 &amp; Table 2'!$B$70:$B$765,0),MATCH(HHIdata_corr!K$1,'0_Pivot &amp; Table 1 &amp; Table 2'!$A$66:$AM$66,0))</f>
        <v>3281</v>
      </c>
      <c r="L282" s="27">
        <f>INDEX('0_Pivot &amp; Table 1 &amp; Table 2'!$A$70:$AM$765,MATCH($A282,'0_Pivot &amp; Table 1 &amp; Table 2'!$B$70:$B$765,0),MATCH(HHIdata_corr!L$1,'0_Pivot &amp; Table 1 &amp; Table 2'!$A$66:$AM$66,0))</f>
        <v>2974</v>
      </c>
      <c r="M282" s="27">
        <f>INDEX('0_Pivot &amp; Table 1 &amp; Table 2'!$A$70:$AM$765,MATCH($A282,'0_Pivot &amp; Table 1 &amp; Table 2'!$B$70:$B$765,0),MATCH(HHIdata_corr!M$1,'0_Pivot &amp; Table 1 &amp; Table 2'!$A$66:$AM$66,0))</f>
        <v>2909</v>
      </c>
      <c r="N282" s="27">
        <f>INDEX('0_Pivot &amp; Table 1 &amp; Table 2'!$A$70:$AM$765,MATCH($A282,'0_Pivot &amp; Table 1 &amp; Table 2'!$B$70:$B$765,0),MATCH(HHIdata_corr!N$1,'0_Pivot &amp; Table 1 &amp; Table 2'!$A$66:$AM$66,0))</f>
        <v>2719</v>
      </c>
      <c r="O282" s="28">
        <v>2988.7</v>
      </c>
      <c r="P282" s="29" t="s">
        <v>832</v>
      </c>
      <c r="Q282" s="29" t="s">
        <v>833</v>
      </c>
      <c r="R282" s="2">
        <f t="shared" si="20"/>
        <v>3103.5</v>
      </c>
      <c r="S282" s="2">
        <f t="shared" si="21"/>
        <v>3221.5</v>
      </c>
      <c r="T282" s="2" t="str">
        <f t="shared" si="22"/>
        <v/>
      </c>
      <c r="U282" s="2" t="e">
        <f>MATCH($Q282,'6.Indic_Percep'!$B$10:$B$141,0)</f>
        <v>#N/A</v>
      </c>
      <c r="V282" s="2">
        <f>MATCH($P282,'5.Indic_LM'!$A$10:$A$732,0)</f>
        <v>271</v>
      </c>
      <c r="W282" s="2" t="str">
        <f>IF(COUNT(INDEX('6.Indic_Percep'!$A$10:$AE$141,HHIdata_corr!$U282,MATCH(HHIdata_corr!W$3,'6.Indic_Percep'!$A$10:$AE$10,0)))=1,INDEX('6.Indic_Percep'!$A$10:$AE$141,HHIdata_corr!$U282,MATCH(HHIdata_corr!W$3,'6.Indic_Percep'!$A$10:$AE$10,0)),"")</f>
        <v/>
      </c>
      <c r="X282" s="2" t="str">
        <f>IF(COUNT(INDEX('6.Indic_Percep'!$A$10:$AE$141,HHIdata_corr!$U282,MATCH(HHIdata_corr!X$3,'6.Indic_Percep'!$A$10:$AE$10,0)))=1,INDEX('6.Indic_Percep'!$A$10:$AE$141,HHIdata_corr!$U282,MATCH(HHIdata_corr!X$3,'6.Indic_Percep'!$A$10:$AE$10,0)),"")</f>
        <v/>
      </c>
      <c r="Y282" s="2" t="str">
        <f>IF(COUNT(INDEX('6.Indic_Percep'!$A$10:$AE$141,HHIdata_corr!$U282,MATCH(HHIdata_corr!Y$3,'6.Indic_Percep'!$A$10:$AE$10,0)))=1,INDEX('6.Indic_Percep'!$A$10:$AE$141,HHIdata_corr!$U282,MATCH(HHIdata_corr!Y$3,'6.Indic_Percep'!$A$10:$AE$10,0)),"")</f>
        <v/>
      </c>
      <c r="Z282" s="2" t="str">
        <f>IF(COUNT(INDEX('6.Indic_Percep'!$A$10:$AH$141,HHIdata_corr!$U282,MATCH(HHIdata_corr!Z$3,'6.Indic_Percep'!$A$10:$AH$10,0)))=1,INDEX('6.Indic_Percep'!$A$10:$AH$141,HHIdata_corr!$U282,MATCH(HHIdata_corr!Z$3,'6.Indic_Percep'!$A$10:$AH$10,0)),"")</f>
        <v/>
      </c>
      <c r="AA282" s="2" t="str">
        <f>IF(COUNT(INDEX('6.Indic_Percep'!$A$10:$AH$141,HHIdata_corr!$U282,MATCH(HHIdata_corr!AA$3,'6.Indic_Percep'!$A$10:$AH$10,0)))=1,INDEX('6.Indic_Percep'!$A$10:$AH$141,HHIdata_corr!$U282,MATCH(HHIdata_corr!AA$3,'6.Indic_Percep'!$A$10:$AH$10,0)),"")</f>
        <v/>
      </c>
      <c r="AC282" s="30" t="str">
        <f>IF(COUNT(INDEX('5.Indic_LM'!$A$8:$AL$732,HHIdata_corr!$V282,MATCH(HHIdata_corr!AC$3,'5.Indic_LM'!$A$8:$AL$8,0)))=1,INDEX('5.Indic_LM'!$A$8:$AL$732,HHIdata_corr!$V282,MATCH(HHIdata_corr!AC$3,'5.Indic_LM'!$A$8:$AL$8,0))/100,"")</f>
        <v/>
      </c>
      <c r="AD282" s="30" t="str">
        <f>IF(COUNT(INDEX('5.Indic_LM'!$A$8:$AL$732,HHIdata_corr!$V282,MATCH(HHIdata_corr!AD$3,'5.Indic_LM'!$A$8:$AL$8,0)))=1,INDEX('5.Indic_LM'!$A$8:$AL$732,HHIdata_corr!$V282,MATCH(HHIdata_corr!AD$3,'5.Indic_LM'!$A$8:$AL$8,0))/100,"")</f>
        <v/>
      </c>
      <c r="AE282" s="2">
        <f t="shared" si="23"/>
        <v>0</v>
      </c>
      <c r="AF282" s="2">
        <f t="shared" si="24"/>
        <v>0</v>
      </c>
    </row>
    <row r="283" spans="1:32" x14ac:dyDescent="0.2">
      <c r="A283" s="25" t="s">
        <v>835</v>
      </c>
      <c r="B283" s="26" t="s">
        <v>836</v>
      </c>
      <c r="C283" s="26" t="s">
        <v>752</v>
      </c>
      <c r="D283" s="26">
        <v>368805</v>
      </c>
      <c r="E283" s="26" t="s">
        <v>837</v>
      </c>
      <c r="F283" s="26">
        <v>169101</v>
      </c>
      <c r="G283" s="27">
        <f>INDEX('0_Pivot &amp; Table 1 &amp; Table 2'!$A$70:$AM$765,MATCH($A283,'0_Pivot &amp; Table 1 &amp; Table 2'!$B$70:$B$765,0),MATCH(HHIdata_corr!G$1,'0_Pivot &amp; Table 1 &amp; Table 2'!$A$66:$AM$66,0))</f>
        <v>4361</v>
      </c>
      <c r="H283" s="27">
        <f>INDEX('0_Pivot &amp; Table 1 &amp; Table 2'!$A$70:$AM$765,MATCH($A283,'0_Pivot &amp; Table 1 &amp; Table 2'!$B$70:$B$765,0),MATCH(HHIdata_corr!H$1,'0_Pivot &amp; Table 1 &amp; Table 2'!$A$66:$AM$66,0))</f>
        <v>4847</v>
      </c>
      <c r="I283" s="27">
        <f>INDEX('0_Pivot &amp; Table 1 &amp; Table 2'!$A$70:$AM$765,MATCH($A283,'0_Pivot &amp; Table 1 &amp; Table 2'!$B$70:$B$765,0),MATCH(HHIdata_corr!I$1,'0_Pivot &amp; Table 1 &amp; Table 2'!$A$66:$AM$66,0))</f>
        <v>4273</v>
      </c>
      <c r="J283" s="27">
        <f>INDEX('0_Pivot &amp; Table 1 &amp; Table 2'!$A$70:$AM$765,MATCH($A283,'0_Pivot &amp; Table 1 &amp; Table 2'!$B$70:$B$765,0),MATCH(HHIdata_corr!J$1,'0_Pivot &amp; Table 1 &amp; Table 2'!$A$66:$AM$66,0))</f>
        <v>4570</v>
      </c>
      <c r="K283" s="27">
        <f>INDEX('0_Pivot &amp; Table 1 &amp; Table 2'!$A$70:$AM$765,MATCH($A283,'0_Pivot &amp; Table 1 &amp; Table 2'!$B$70:$B$765,0),MATCH(HHIdata_corr!K$1,'0_Pivot &amp; Table 1 &amp; Table 2'!$A$66:$AM$66,0))</f>
        <v>4001</v>
      </c>
      <c r="L283" s="27">
        <f>INDEX('0_Pivot &amp; Table 1 &amp; Table 2'!$A$70:$AM$765,MATCH($A283,'0_Pivot &amp; Table 1 &amp; Table 2'!$B$70:$B$765,0),MATCH(HHIdata_corr!L$1,'0_Pivot &amp; Table 1 &amp; Table 2'!$A$66:$AM$66,0))</f>
        <v>3899</v>
      </c>
      <c r="M283" s="27">
        <f>INDEX('0_Pivot &amp; Table 1 &amp; Table 2'!$A$70:$AM$765,MATCH($A283,'0_Pivot &amp; Table 1 &amp; Table 2'!$B$70:$B$765,0),MATCH(HHIdata_corr!M$1,'0_Pivot &amp; Table 1 &amp; Table 2'!$A$66:$AM$66,0))</f>
        <v>4143</v>
      </c>
      <c r="N283" s="27">
        <f>INDEX('0_Pivot &amp; Table 1 &amp; Table 2'!$A$70:$AM$765,MATCH($A283,'0_Pivot &amp; Table 1 &amp; Table 2'!$B$70:$B$765,0),MATCH(HHIdata_corr!N$1,'0_Pivot &amp; Table 1 &amp; Table 2'!$A$66:$AM$66,0))</f>
        <v>4266</v>
      </c>
      <c r="O283" s="28">
        <v>4338.1000000000004</v>
      </c>
      <c r="P283" s="29" t="s">
        <v>835</v>
      </c>
      <c r="Q283" s="29" t="s">
        <v>836</v>
      </c>
      <c r="R283" s="2">
        <f t="shared" si="20"/>
        <v>4512.75</v>
      </c>
      <c r="S283" s="2">
        <f t="shared" si="21"/>
        <v>4422.75</v>
      </c>
      <c r="T283" s="2" t="str">
        <f t="shared" si="22"/>
        <v/>
      </c>
      <c r="U283" s="2" t="e">
        <f>MATCH($Q283,'6.Indic_Percep'!$B$10:$B$141,0)</f>
        <v>#N/A</v>
      </c>
      <c r="V283" s="2">
        <f>MATCH($P283,'5.Indic_LM'!$A$10:$A$732,0)</f>
        <v>272</v>
      </c>
      <c r="W283" s="2" t="str">
        <f>IF(COUNT(INDEX('6.Indic_Percep'!$A$10:$AE$141,HHIdata_corr!$U283,MATCH(HHIdata_corr!W$3,'6.Indic_Percep'!$A$10:$AE$10,0)))=1,INDEX('6.Indic_Percep'!$A$10:$AE$141,HHIdata_corr!$U283,MATCH(HHIdata_corr!W$3,'6.Indic_Percep'!$A$10:$AE$10,0)),"")</f>
        <v/>
      </c>
      <c r="X283" s="2" t="str">
        <f>IF(COUNT(INDEX('6.Indic_Percep'!$A$10:$AE$141,HHIdata_corr!$U283,MATCH(HHIdata_corr!X$3,'6.Indic_Percep'!$A$10:$AE$10,0)))=1,INDEX('6.Indic_Percep'!$A$10:$AE$141,HHIdata_corr!$U283,MATCH(HHIdata_corr!X$3,'6.Indic_Percep'!$A$10:$AE$10,0)),"")</f>
        <v/>
      </c>
      <c r="Y283" s="2" t="str">
        <f>IF(COUNT(INDEX('6.Indic_Percep'!$A$10:$AE$141,HHIdata_corr!$U283,MATCH(HHIdata_corr!Y$3,'6.Indic_Percep'!$A$10:$AE$10,0)))=1,INDEX('6.Indic_Percep'!$A$10:$AE$141,HHIdata_corr!$U283,MATCH(HHIdata_corr!Y$3,'6.Indic_Percep'!$A$10:$AE$10,0)),"")</f>
        <v/>
      </c>
      <c r="Z283" s="2" t="str">
        <f>IF(COUNT(INDEX('6.Indic_Percep'!$A$10:$AH$141,HHIdata_corr!$U283,MATCH(HHIdata_corr!Z$3,'6.Indic_Percep'!$A$10:$AH$10,0)))=1,INDEX('6.Indic_Percep'!$A$10:$AH$141,HHIdata_corr!$U283,MATCH(HHIdata_corr!Z$3,'6.Indic_Percep'!$A$10:$AH$10,0)),"")</f>
        <v/>
      </c>
      <c r="AA283" s="2" t="str">
        <f>IF(COUNT(INDEX('6.Indic_Percep'!$A$10:$AH$141,HHIdata_corr!$U283,MATCH(HHIdata_corr!AA$3,'6.Indic_Percep'!$A$10:$AH$10,0)))=1,INDEX('6.Indic_Percep'!$A$10:$AH$141,HHIdata_corr!$U283,MATCH(HHIdata_corr!AA$3,'6.Indic_Percep'!$A$10:$AH$10,0)),"")</f>
        <v/>
      </c>
      <c r="AC283" s="30" t="str">
        <f>IF(COUNT(INDEX('5.Indic_LM'!$A$8:$AL$732,HHIdata_corr!$V283,MATCH(HHIdata_corr!AC$3,'5.Indic_LM'!$A$8:$AL$8,0)))=1,INDEX('5.Indic_LM'!$A$8:$AL$732,HHIdata_corr!$V283,MATCH(HHIdata_corr!AC$3,'5.Indic_LM'!$A$8:$AL$8,0))/100,"")</f>
        <v/>
      </c>
      <c r="AD283" s="30" t="str">
        <f>IF(COUNT(INDEX('5.Indic_LM'!$A$8:$AL$732,HHIdata_corr!$V283,MATCH(HHIdata_corr!AD$3,'5.Indic_LM'!$A$8:$AL$8,0)))=1,INDEX('5.Indic_LM'!$A$8:$AL$732,HHIdata_corr!$V283,MATCH(HHIdata_corr!AD$3,'5.Indic_LM'!$A$8:$AL$8,0))/100,"")</f>
        <v/>
      </c>
      <c r="AE283" s="2">
        <f t="shared" si="23"/>
        <v>0</v>
      </c>
      <c r="AF283" s="2">
        <f t="shared" si="24"/>
        <v>0</v>
      </c>
    </row>
    <row r="284" spans="1:32" x14ac:dyDescent="0.2">
      <c r="A284" s="25" t="s">
        <v>838</v>
      </c>
      <c r="B284" s="26" t="s">
        <v>839</v>
      </c>
      <c r="C284" s="26" t="s">
        <v>752</v>
      </c>
      <c r="D284" s="26">
        <v>329739</v>
      </c>
      <c r="E284" s="26" t="s">
        <v>840</v>
      </c>
      <c r="F284" s="26">
        <v>151697</v>
      </c>
      <c r="G284" s="27">
        <f>INDEX('0_Pivot &amp; Table 1 &amp; Table 2'!$A$70:$AM$765,MATCH($A284,'0_Pivot &amp; Table 1 &amp; Table 2'!$B$70:$B$765,0),MATCH(HHIdata_corr!G$1,'0_Pivot &amp; Table 1 &amp; Table 2'!$A$66:$AM$66,0))</f>
        <v>3319</v>
      </c>
      <c r="H284" s="27">
        <f>INDEX('0_Pivot &amp; Table 1 &amp; Table 2'!$A$70:$AM$765,MATCH($A284,'0_Pivot &amp; Table 1 &amp; Table 2'!$B$70:$B$765,0),MATCH(HHIdata_corr!H$1,'0_Pivot &amp; Table 1 &amp; Table 2'!$A$66:$AM$66,0))</f>
        <v>3820</v>
      </c>
      <c r="I284" s="27">
        <f>INDEX('0_Pivot &amp; Table 1 &amp; Table 2'!$A$70:$AM$765,MATCH($A284,'0_Pivot &amp; Table 1 &amp; Table 2'!$B$70:$B$765,0),MATCH(HHIdata_corr!I$1,'0_Pivot &amp; Table 1 &amp; Table 2'!$A$66:$AM$66,0))</f>
        <v>2971</v>
      </c>
      <c r="J284" s="27">
        <f>INDEX('0_Pivot &amp; Table 1 &amp; Table 2'!$A$70:$AM$765,MATCH($A284,'0_Pivot &amp; Table 1 &amp; Table 2'!$B$70:$B$765,0),MATCH(HHIdata_corr!J$1,'0_Pivot &amp; Table 1 &amp; Table 2'!$A$66:$AM$66,0))</f>
        <v>3377</v>
      </c>
      <c r="K284" s="27">
        <f>INDEX('0_Pivot &amp; Table 1 &amp; Table 2'!$A$70:$AM$765,MATCH($A284,'0_Pivot &amp; Table 1 &amp; Table 2'!$B$70:$B$765,0),MATCH(HHIdata_corr!K$1,'0_Pivot &amp; Table 1 &amp; Table 2'!$A$66:$AM$66,0))</f>
        <v>2898</v>
      </c>
      <c r="L284" s="27">
        <f>INDEX('0_Pivot &amp; Table 1 &amp; Table 2'!$A$70:$AM$765,MATCH($A284,'0_Pivot &amp; Table 1 &amp; Table 2'!$B$70:$B$765,0),MATCH(HHIdata_corr!L$1,'0_Pivot &amp; Table 1 &amp; Table 2'!$A$66:$AM$66,0))</f>
        <v>3096</v>
      </c>
      <c r="M284" s="27">
        <f>INDEX('0_Pivot &amp; Table 1 &amp; Table 2'!$A$70:$AM$765,MATCH($A284,'0_Pivot &amp; Table 1 &amp; Table 2'!$B$70:$B$765,0),MATCH(HHIdata_corr!M$1,'0_Pivot &amp; Table 1 &amp; Table 2'!$A$66:$AM$66,0))</f>
        <v>3133</v>
      </c>
      <c r="N284" s="27">
        <f>INDEX('0_Pivot &amp; Table 1 &amp; Table 2'!$A$70:$AM$765,MATCH($A284,'0_Pivot &amp; Table 1 &amp; Table 2'!$B$70:$B$765,0),MATCH(HHIdata_corr!N$1,'0_Pivot &amp; Table 1 &amp; Table 2'!$A$66:$AM$66,0))</f>
        <v>3102</v>
      </c>
      <c r="O284" s="28">
        <v>3191</v>
      </c>
      <c r="P284" s="29" t="s">
        <v>838</v>
      </c>
      <c r="Q284" s="29" t="s">
        <v>839</v>
      </c>
      <c r="R284" s="2">
        <f t="shared" si="20"/>
        <v>3371.75</v>
      </c>
      <c r="S284" s="2">
        <f t="shared" si="21"/>
        <v>3266.5</v>
      </c>
      <c r="T284" s="2" t="str">
        <f t="shared" si="22"/>
        <v/>
      </c>
      <c r="U284" s="2" t="e">
        <f>MATCH($Q284,'6.Indic_Percep'!$B$10:$B$141,0)</f>
        <v>#N/A</v>
      </c>
      <c r="V284" s="2">
        <f>MATCH($P284,'5.Indic_LM'!$A$10:$A$732,0)</f>
        <v>273</v>
      </c>
      <c r="W284" s="2" t="str">
        <f>IF(COUNT(INDEX('6.Indic_Percep'!$A$10:$AE$141,HHIdata_corr!$U284,MATCH(HHIdata_corr!W$3,'6.Indic_Percep'!$A$10:$AE$10,0)))=1,INDEX('6.Indic_Percep'!$A$10:$AE$141,HHIdata_corr!$U284,MATCH(HHIdata_corr!W$3,'6.Indic_Percep'!$A$10:$AE$10,0)),"")</f>
        <v/>
      </c>
      <c r="X284" s="2" t="str">
        <f>IF(COUNT(INDEX('6.Indic_Percep'!$A$10:$AE$141,HHIdata_corr!$U284,MATCH(HHIdata_corr!X$3,'6.Indic_Percep'!$A$10:$AE$10,0)))=1,INDEX('6.Indic_Percep'!$A$10:$AE$141,HHIdata_corr!$U284,MATCH(HHIdata_corr!X$3,'6.Indic_Percep'!$A$10:$AE$10,0)),"")</f>
        <v/>
      </c>
      <c r="Y284" s="2" t="str">
        <f>IF(COUNT(INDEX('6.Indic_Percep'!$A$10:$AE$141,HHIdata_corr!$U284,MATCH(HHIdata_corr!Y$3,'6.Indic_Percep'!$A$10:$AE$10,0)))=1,INDEX('6.Indic_Percep'!$A$10:$AE$141,HHIdata_corr!$U284,MATCH(HHIdata_corr!Y$3,'6.Indic_Percep'!$A$10:$AE$10,0)),"")</f>
        <v/>
      </c>
      <c r="Z284" s="2" t="str">
        <f>IF(COUNT(INDEX('6.Indic_Percep'!$A$10:$AH$141,HHIdata_corr!$U284,MATCH(HHIdata_corr!Z$3,'6.Indic_Percep'!$A$10:$AH$10,0)))=1,INDEX('6.Indic_Percep'!$A$10:$AH$141,HHIdata_corr!$U284,MATCH(HHIdata_corr!Z$3,'6.Indic_Percep'!$A$10:$AH$10,0)),"")</f>
        <v/>
      </c>
      <c r="AA284" s="2" t="str">
        <f>IF(COUNT(INDEX('6.Indic_Percep'!$A$10:$AH$141,HHIdata_corr!$U284,MATCH(HHIdata_corr!AA$3,'6.Indic_Percep'!$A$10:$AH$10,0)))=1,INDEX('6.Indic_Percep'!$A$10:$AH$141,HHIdata_corr!$U284,MATCH(HHIdata_corr!AA$3,'6.Indic_Percep'!$A$10:$AH$10,0)),"")</f>
        <v/>
      </c>
      <c r="AC284" s="30" t="str">
        <f>IF(COUNT(INDEX('5.Indic_LM'!$A$8:$AL$732,HHIdata_corr!$V284,MATCH(HHIdata_corr!AC$3,'5.Indic_LM'!$A$8:$AL$8,0)))=1,INDEX('5.Indic_LM'!$A$8:$AL$732,HHIdata_corr!$V284,MATCH(HHIdata_corr!AC$3,'5.Indic_LM'!$A$8:$AL$8,0))/100,"")</f>
        <v/>
      </c>
      <c r="AD284" s="30" t="str">
        <f>IF(COUNT(INDEX('5.Indic_LM'!$A$8:$AL$732,HHIdata_corr!$V284,MATCH(HHIdata_corr!AD$3,'5.Indic_LM'!$A$8:$AL$8,0)))=1,INDEX('5.Indic_LM'!$A$8:$AL$732,HHIdata_corr!$V284,MATCH(HHIdata_corr!AD$3,'5.Indic_LM'!$A$8:$AL$8,0))/100,"")</f>
        <v/>
      </c>
      <c r="AE284" s="2">
        <f t="shared" si="23"/>
        <v>0</v>
      </c>
      <c r="AF284" s="2">
        <f t="shared" si="24"/>
        <v>0</v>
      </c>
    </row>
    <row r="285" spans="1:32" x14ac:dyDescent="0.2">
      <c r="A285" s="25" t="s">
        <v>841</v>
      </c>
      <c r="B285" s="26" t="s">
        <v>842</v>
      </c>
      <c r="C285" s="26" t="s">
        <v>752</v>
      </c>
      <c r="D285" s="26">
        <v>400208</v>
      </c>
      <c r="E285" s="26" t="s">
        <v>843</v>
      </c>
      <c r="F285" s="26">
        <v>186263</v>
      </c>
      <c r="G285" s="27">
        <f>INDEX('0_Pivot &amp; Table 1 &amp; Table 2'!$A$70:$AM$765,MATCH($A285,'0_Pivot &amp; Table 1 &amp; Table 2'!$B$70:$B$765,0),MATCH(HHIdata_corr!G$1,'0_Pivot &amp; Table 1 &amp; Table 2'!$A$66:$AM$66,0))</f>
        <v>2843</v>
      </c>
      <c r="H285" s="27">
        <f>INDEX('0_Pivot &amp; Table 1 &amp; Table 2'!$A$70:$AM$765,MATCH($A285,'0_Pivot &amp; Table 1 &amp; Table 2'!$B$70:$B$765,0),MATCH(HHIdata_corr!H$1,'0_Pivot &amp; Table 1 &amp; Table 2'!$A$66:$AM$66,0))</f>
        <v>3406</v>
      </c>
      <c r="I285" s="27">
        <f>INDEX('0_Pivot &amp; Table 1 &amp; Table 2'!$A$70:$AM$765,MATCH($A285,'0_Pivot &amp; Table 1 &amp; Table 2'!$B$70:$B$765,0),MATCH(HHIdata_corr!I$1,'0_Pivot &amp; Table 1 &amp; Table 2'!$A$66:$AM$66,0))</f>
        <v>2968</v>
      </c>
      <c r="J285" s="27">
        <f>INDEX('0_Pivot &amp; Table 1 &amp; Table 2'!$A$70:$AM$765,MATCH($A285,'0_Pivot &amp; Table 1 &amp; Table 2'!$B$70:$B$765,0),MATCH(HHIdata_corr!J$1,'0_Pivot &amp; Table 1 &amp; Table 2'!$A$66:$AM$66,0))</f>
        <v>2897</v>
      </c>
      <c r="K285" s="27">
        <f>INDEX('0_Pivot &amp; Table 1 &amp; Table 2'!$A$70:$AM$765,MATCH($A285,'0_Pivot &amp; Table 1 &amp; Table 2'!$B$70:$B$765,0),MATCH(HHIdata_corr!K$1,'0_Pivot &amp; Table 1 &amp; Table 2'!$A$66:$AM$66,0))</f>
        <v>2686</v>
      </c>
      <c r="L285" s="27">
        <f>INDEX('0_Pivot &amp; Table 1 &amp; Table 2'!$A$70:$AM$765,MATCH($A285,'0_Pivot &amp; Table 1 &amp; Table 2'!$B$70:$B$765,0),MATCH(HHIdata_corr!L$1,'0_Pivot &amp; Table 1 &amp; Table 2'!$A$66:$AM$66,0))</f>
        <v>2879</v>
      </c>
      <c r="M285" s="27">
        <f>INDEX('0_Pivot &amp; Table 1 &amp; Table 2'!$A$70:$AM$765,MATCH($A285,'0_Pivot &amp; Table 1 &amp; Table 2'!$B$70:$B$765,0),MATCH(HHIdata_corr!M$1,'0_Pivot &amp; Table 1 &amp; Table 2'!$A$66:$AM$66,0))</f>
        <v>2874</v>
      </c>
      <c r="N285" s="27">
        <f>INDEX('0_Pivot &amp; Table 1 &amp; Table 2'!$A$70:$AM$765,MATCH($A285,'0_Pivot &amp; Table 1 &amp; Table 2'!$B$70:$B$765,0),MATCH(HHIdata_corr!N$1,'0_Pivot &amp; Table 1 &amp; Table 2'!$A$66:$AM$66,0))</f>
        <v>3127</v>
      </c>
      <c r="O285" s="28">
        <v>2935.9</v>
      </c>
      <c r="P285" s="29" t="s">
        <v>841</v>
      </c>
      <c r="Q285" s="29" t="s">
        <v>842</v>
      </c>
      <c r="R285" s="2">
        <f t="shared" si="20"/>
        <v>3028.5</v>
      </c>
      <c r="S285" s="2">
        <f t="shared" si="21"/>
        <v>2989.25</v>
      </c>
      <c r="T285" s="2" t="str">
        <f t="shared" si="22"/>
        <v/>
      </c>
      <c r="U285" s="2" t="e">
        <f>MATCH($Q285,'6.Indic_Percep'!$B$10:$B$141,0)</f>
        <v>#N/A</v>
      </c>
      <c r="V285" s="2">
        <f>MATCH($P285,'5.Indic_LM'!$A$10:$A$732,0)</f>
        <v>274</v>
      </c>
      <c r="W285" s="2" t="str">
        <f>IF(COUNT(INDEX('6.Indic_Percep'!$A$10:$AE$141,HHIdata_corr!$U285,MATCH(HHIdata_corr!W$3,'6.Indic_Percep'!$A$10:$AE$10,0)))=1,INDEX('6.Indic_Percep'!$A$10:$AE$141,HHIdata_corr!$U285,MATCH(HHIdata_corr!W$3,'6.Indic_Percep'!$A$10:$AE$10,0)),"")</f>
        <v/>
      </c>
      <c r="X285" s="2" t="str">
        <f>IF(COUNT(INDEX('6.Indic_Percep'!$A$10:$AE$141,HHIdata_corr!$U285,MATCH(HHIdata_corr!X$3,'6.Indic_Percep'!$A$10:$AE$10,0)))=1,INDEX('6.Indic_Percep'!$A$10:$AE$141,HHIdata_corr!$U285,MATCH(HHIdata_corr!X$3,'6.Indic_Percep'!$A$10:$AE$10,0)),"")</f>
        <v/>
      </c>
      <c r="Y285" s="2" t="str">
        <f>IF(COUNT(INDEX('6.Indic_Percep'!$A$10:$AE$141,HHIdata_corr!$U285,MATCH(HHIdata_corr!Y$3,'6.Indic_Percep'!$A$10:$AE$10,0)))=1,INDEX('6.Indic_Percep'!$A$10:$AE$141,HHIdata_corr!$U285,MATCH(HHIdata_corr!Y$3,'6.Indic_Percep'!$A$10:$AE$10,0)),"")</f>
        <v/>
      </c>
      <c r="Z285" s="2" t="str">
        <f>IF(COUNT(INDEX('6.Indic_Percep'!$A$10:$AH$141,HHIdata_corr!$U285,MATCH(HHIdata_corr!Z$3,'6.Indic_Percep'!$A$10:$AH$10,0)))=1,INDEX('6.Indic_Percep'!$A$10:$AH$141,HHIdata_corr!$U285,MATCH(HHIdata_corr!Z$3,'6.Indic_Percep'!$A$10:$AH$10,0)),"")</f>
        <v/>
      </c>
      <c r="AA285" s="2" t="str">
        <f>IF(COUNT(INDEX('6.Indic_Percep'!$A$10:$AH$141,HHIdata_corr!$U285,MATCH(HHIdata_corr!AA$3,'6.Indic_Percep'!$A$10:$AH$10,0)))=1,INDEX('6.Indic_Percep'!$A$10:$AH$141,HHIdata_corr!$U285,MATCH(HHIdata_corr!AA$3,'6.Indic_Percep'!$A$10:$AH$10,0)),"")</f>
        <v/>
      </c>
      <c r="AC285" s="30" t="str">
        <f>IF(COUNT(INDEX('5.Indic_LM'!$A$8:$AL$732,HHIdata_corr!$V285,MATCH(HHIdata_corr!AC$3,'5.Indic_LM'!$A$8:$AL$8,0)))=1,INDEX('5.Indic_LM'!$A$8:$AL$732,HHIdata_corr!$V285,MATCH(HHIdata_corr!AC$3,'5.Indic_LM'!$A$8:$AL$8,0))/100,"")</f>
        <v/>
      </c>
      <c r="AD285" s="30" t="str">
        <f>IF(COUNT(INDEX('5.Indic_LM'!$A$8:$AL$732,HHIdata_corr!$V285,MATCH(HHIdata_corr!AD$3,'5.Indic_LM'!$A$8:$AL$8,0)))=1,INDEX('5.Indic_LM'!$A$8:$AL$732,HHIdata_corr!$V285,MATCH(HHIdata_corr!AD$3,'5.Indic_LM'!$A$8:$AL$8,0))/100,"")</f>
        <v/>
      </c>
      <c r="AE285" s="2">
        <f t="shared" si="23"/>
        <v>0</v>
      </c>
      <c r="AF285" s="2">
        <f t="shared" si="24"/>
        <v>0</v>
      </c>
    </row>
    <row r="286" spans="1:32" x14ac:dyDescent="0.2">
      <c r="A286" s="25" t="s">
        <v>844</v>
      </c>
      <c r="B286" s="26" t="s">
        <v>845</v>
      </c>
      <c r="C286" s="26" t="s">
        <v>752</v>
      </c>
      <c r="D286" s="26">
        <v>261123</v>
      </c>
      <c r="E286" s="26" t="s">
        <v>846</v>
      </c>
      <c r="F286" s="26">
        <v>116322</v>
      </c>
      <c r="G286" s="27">
        <f>INDEX('0_Pivot &amp; Table 1 &amp; Table 2'!$A$70:$AM$765,MATCH($A286,'0_Pivot &amp; Table 1 &amp; Table 2'!$B$70:$B$765,0),MATCH(HHIdata_corr!G$1,'0_Pivot &amp; Table 1 &amp; Table 2'!$A$66:$AM$66,0))</f>
        <v>3523</v>
      </c>
      <c r="H286" s="27">
        <f>INDEX('0_Pivot &amp; Table 1 &amp; Table 2'!$A$70:$AM$765,MATCH($A286,'0_Pivot &amp; Table 1 &amp; Table 2'!$B$70:$B$765,0),MATCH(HHIdata_corr!H$1,'0_Pivot &amp; Table 1 &amp; Table 2'!$A$66:$AM$66,0))</f>
        <v>4619</v>
      </c>
      <c r="I286" s="27">
        <f>INDEX('0_Pivot &amp; Table 1 &amp; Table 2'!$A$70:$AM$765,MATCH($A286,'0_Pivot &amp; Table 1 &amp; Table 2'!$B$70:$B$765,0),MATCH(HHIdata_corr!I$1,'0_Pivot &amp; Table 1 &amp; Table 2'!$A$66:$AM$66,0))</f>
        <v>3811</v>
      </c>
      <c r="J286" s="27">
        <f>INDEX('0_Pivot &amp; Table 1 &amp; Table 2'!$A$70:$AM$765,MATCH($A286,'0_Pivot &amp; Table 1 &amp; Table 2'!$B$70:$B$765,0),MATCH(HHIdata_corr!J$1,'0_Pivot &amp; Table 1 &amp; Table 2'!$A$66:$AM$66,0))</f>
        <v>3640</v>
      </c>
      <c r="K286" s="27">
        <f>INDEX('0_Pivot &amp; Table 1 &amp; Table 2'!$A$70:$AM$765,MATCH($A286,'0_Pivot &amp; Table 1 &amp; Table 2'!$B$70:$B$765,0),MATCH(HHIdata_corr!K$1,'0_Pivot &amp; Table 1 &amp; Table 2'!$A$66:$AM$66,0))</f>
        <v>3502</v>
      </c>
      <c r="L286" s="27">
        <f>INDEX('0_Pivot &amp; Table 1 &amp; Table 2'!$A$70:$AM$765,MATCH($A286,'0_Pivot &amp; Table 1 &amp; Table 2'!$B$70:$B$765,0),MATCH(HHIdata_corr!L$1,'0_Pivot &amp; Table 1 &amp; Table 2'!$A$66:$AM$66,0))</f>
        <v>3626</v>
      </c>
      <c r="M286" s="27">
        <f>INDEX('0_Pivot &amp; Table 1 &amp; Table 2'!$A$70:$AM$765,MATCH($A286,'0_Pivot &amp; Table 1 &amp; Table 2'!$B$70:$B$765,0),MATCH(HHIdata_corr!M$1,'0_Pivot &amp; Table 1 &amp; Table 2'!$A$66:$AM$66,0))</f>
        <v>3524</v>
      </c>
      <c r="N286" s="27">
        <f>INDEX('0_Pivot &amp; Table 1 &amp; Table 2'!$A$70:$AM$765,MATCH($A286,'0_Pivot &amp; Table 1 &amp; Table 2'!$B$70:$B$765,0),MATCH(HHIdata_corr!N$1,'0_Pivot &amp; Table 1 &amp; Table 2'!$A$66:$AM$66,0))</f>
        <v>3562</v>
      </c>
      <c r="O286" s="28">
        <v>3702.4</v>
      </c>
      <c r="P286" s="29" t="s">
        <v>844</v>
      </c>
      <c r="Q286" s="29" t="s">
        <v>845</v>
      </c>
      <c r="R286" s="2">
        <f t="shared" si="20"/>
        <v>3898.25</v>
      </c>
      <c r="S286" s="2">
        <f t="shared" si="21"/>
        <v>3893</v>
      </c>
      <c r="T286" s="2" t="str">
        <f t="shared" si="22"/>
        <v/>
      </c>
      <c r="U286" s="2" t="e">
        <f>MATCH($Q286,'6.Indic_Percep'!$B$10:$B$141,0)</f>
        <v>#N/A</v>
      </c>
      <c r="V286" s="2">
        <f>MATCH($P286,'5.Indic_LM'!$A$10:$A$732,0)</f>
        <v>275</v>
      </c>
      <c r="W286" s="2" t="str">
        <f>IF(COUNT(INDEX('6.Indic_Percep'!$A$10:$AE$141,HHIdata_corr!$U286,MATCH(HHIdata_corr!W$3,'6.Indic_Percep'!$A$10:$AE$10,0)))=1,INDEX('6.Indic_Percep'!$A$10:$AE$141,HHIdata_corr!$U286,MATCH(HHIdata_corr!W$3,'6.Indic_Percep'!$A$10:$AE$10,0)),"")</f>
        <v/>
      </c>
      <c r="X286" s="2" t="str">
        <f>IF(COUNT(INDEX('6.Indic_Percep'!$A$10:$AE$141,HHIdata_corr!$U286,MATCH(HHIdata_corr!X$3,'6.Indic_Percep'!$A$10:$AE$10,0)))=1,INDEX('6.Indic_Percep'!$A$10:$AE$141,HHIdata_corr!$U286,MATCH(HHIdata_corr!X$3,'6.Indic_Percep'!$A$10:$AE$10,0)),"")</f>
        <v/>
      </c>
      <c r="Y286" s="2" t="str">
        <f>IF(COUNT(INDEX('6.Indic_Percep'!$A$10:$AE$141,HHIdata_corr!$U286,MATCH(HHIdata_corr!Y$3,'6.Indic_Percep'!$A$10:$AE$10,0)))=1,INDEX('6.Indic_Percep'!$A$10:$AE$141,HHIdata_corr!$U286,MATCH(HHIdata_corr!Y$3,'6.Indic_Percep'!$A$10:$AE$10,0)),"")</f>
        <v/>
      </c>
      <c r="Z286" s="2" t="str">
        <f>IF(COUNT(INDEX('6.Indic_Percep'!$A$10:$AH$141,HHIdata_corr!$U286,MATCH(HHIdata_corr!Z$3,'6.Indic_Percep'!$A$10:$AH$10,0)))=1,INDEX('6.Indic_Percep'!$A$10:$AH$141,HHIdata_corr!$U286,MATCH(HHIdata_corr!Z$3,'6.Indic_Percep'!$A$10:$AH$10,0)),"")</f>
        <v/>
      </c>
      <c r="AA286" s="2" t="str">
        <f>IF(COUNT(INDEX('6.Indic_Percep'!$A$10:$AH$141,HHIdata_corr!$U286,MATCH(HHIdata_corr!AA$3,'6.Indic_Percep'!$A$10:$AH$10,0)))=1,INDEX('6.Indic_Percep'!$A$10:$AH$141,HHIdata_corr!$U286,MATCH(HHIdata_corr!AA$3,'6.Indic_Percep'!$A$10:$AH$10,0)),"")</f>
        <v/>
      </c>
      <c r="AC286" s="30" t="str">
        <f>IF(COUNT(INDEX('5.Indic_LM'!$A$8:$AL$732,HHIdata_corr!$V286,MATCH(HHIdata_corr!AC$3,'5.Indic_LM'!$A$8:$AL$8,0)))=1,INDEX('5.Indic_LM'!$A$8:$AL$732,HHIdata_corr!$V286,MATCH(HHIdata_corr!AC$3,'5.Indic_LM'!$A$8:$AL$8,0))/100,"")</f>
        <v/>
      </c>
      <c r="AD286" s="30" t="str">
        <f>IF(COUNT(INDEX('5.Indic_LM'!$A$8:$AL$732,HHIdata_corr!$V286,MATCH(HHIdata_corr!AD$3,'5.Indic_LM'!$A$8:$AL$8,0)))=1,INDEX('5.Indic_LM'!$A$8:$AL$732,HHIdata_corr!$V286,MATCH(HHIdata_corr!AD$3,'5.Indic_LM'!$A$8:$AL$8,0))/100,"")</f>
        <v/>
      </c>
      <c r="AE286" s="2">
        <f t="shared" si="23"/>
        <v>0</v>
      </c>
      <c r="AF286" s="2">
        <f t="shared" si="24"/>
        <v>0</v>
      </c>
    </row>
    <row r="287" spans="1:32" x14ac:dyDescent="0.2">
      <c r="A287" s="25" t="s">
        <v>847</v>
      </c>
      <c r="B287" s="26" t="s">
        <v>848</v>
      </c>
      <c r="C287" s="26" t="s">
        <v>752</v>
      </c>
      <c r="D287" s="26">
        <v>405831</v>
      </c>
      <c r="E287" s="26" t="s">
        <v>849</v>
      </c>
      <c r="F287" s="26">
        <v>167595</v>
      </c>
      <c r="G287" s="27">
        <f>INDEX('0_Pivot &amp; Table 1 &amp; Table 2'!$A$70:$AM$765,MATCH($A287,'0_Pivot &amp; Table 1 &amp; Table 2'!$B$70:$B$765,0),MATCH(HHIdata_corr!G$1,'0_Pivot &amp; Table 1 &amp; Table 2'!$A$66:$AM$66,0))</f>
        <v>2949</v>
      </c>
      <c r="H287" s="27">
        <f>INDEX('0_Pivot &amp; Table 1 &amp; Table 2'!$A$70:$AM$765,MATCH($A287,'0_Pivot &amp; Table 1 &amp; Table 2'!$B$70:$B$765,0),MATCH(HHIdata_corr!H$1,'0_Pivot &amp; Table 1 &amp; Table 2'!$A$66:$AM$66,0))</f>
        <v>3717</v>
      </c>
      <c r="I287" s="27">
        <f>INDEX('0_Pivot &amp; Table 1 &amp; Table 2'!$A$70:$AM$765,MATCH($A287,'0_Pivot &amp; Table 1 &amp; Table 2'!$B$70:$B$765,0),MATCH(HHIdata_corr!I$1,'0_Pivot &amp; Table 1 &amp; Table 2'!$A$66:$AM$66,0))</f>
        <v>3565</v>
      </c>
      <c r="J287" s="27">
        <f>INDEX('0_Pivot &amp; Table 1 &amp; Table 2'!$A$70:$AM$765,MATCH($A287,'0_Pivot &amp; Table 1 &amp; Table 2'!$B$70:$B$765,0),MATCH(HHIdata_corr!J$1,'0_Pivot &amp; Table 1 &amp; Table 2'!$A$66:$AM$66,0))</f>
        <v>3504</v>
      </c>
      <c r="K287" s="27">
        <f>INDEX('0_Pivot &amp; Table 1 &amp; Table 2'!$A$70:$AM$765,MATCH($A287,'0_Pivot &amp; Table 1 &amp; Table 2'!$B$70:$B$765,0),MATCH(HHIdata_corr!K$1,'0_Pivot &amp; Table 1 &amp; Table 2'!$A$66:$AM$66,0))</f>
        <v>3345</v>
      </c>
      <c r="L287" s="27">
        <f>INDEX('0_Pivot &amp; Table 1 &amp; Table 2'!$A$70:$AM$765,MATCH($A287,'0_Pivot &amp; Table 1 &amp; Table 2'!$B$70:$B$765,0),MATCH(HHIdata_corr!L$1,'0_Pivot &amp; Table 1 &amp; Table 2'!$A$66:$AM$66,0))</f>
        <v>3389</v>
      </c>
      <c r="M287" s="27">
        <f>INDEX('0_Pivot &amp; Table 1 &amp; Table 2'!$A$70:$AM$765,MATCH($A287,'0_Pivot &amp; Table 1 &amp; Table 2'!$B$70:$B$765,0),MATCH(HHIdata_corr!M$1,'0_Pivot &amp; Table 1 &amp; Table 2'!$A$66:$AM$66,0))</f>
        <v>3322</v>
      </c>
      <c r="N287" s="27">
        <f>INDEX('0_Pivot &amp; Table 1 &amp; Table 2'!$A$70:$AM$765,MATCH($A287,'0_Pivot &amp; Table 1 &amp; Table 2'!$B$70:$B$765,0),MATCH(HHIdata_corr!N$1,'0_Pivot &amp; Table 1 &amp; Table 2'!$A$66:$AM$66,0))</f>
        <v>3065</v>
      </c>
      <c r="O287" s="28">
        <v>3481.2</v>
      </c>
      <c r="P287" s="29" t="s">
        <v>847</v>
      </c>
      <c r="Q287" s="29" t="s">
        <v>848</v>
      </c>
      <c r="R287" s="2">
        <f t="shared" si="20"/>
        <v>3433.75</v>
      </c>
      <c r="S287" s="2">
        <f t="shared" si="21"/>
        <v>3532.75</v>
      </c>
      <c r="T287" s="2" t="str">
        <f t="shared" si="22"/>
        <v/>
      </c>
      <c r="U287" s="2" t="e">
        <f>MATCH($Q287,'6.Indic_Percep'!$B$10:$B$141,0)</f>
        <v>#N/A</v>
      </c>
      <c r="V287" s="2">
        <f>MATCH($P287,'5.Indic_LM'!$A$10:$A$732,0)</f>
        <v>276</v>
      </c>
      <c r="W287" s="2" t="str">
        <f>IF(COUNT(INDEX('6.Indic_Percep'!$A$10:$AE$141,HHIdata_corr!$U287,MATCH(HHIdata_corr!W$3,'6.Indic_Percep'!$A$10:$AE$10,0)))=1,INDEX('6.Indic_Percep'!$A$10:$AE$141,HHIdata_corr!$U287,MATCH(HHIdata_corr!W$3,'6.Indic_Percep'!$A$10:$AE$10,0)),"")</f>
        <v/>
      </c>
      <c r="X287" s="2" t="str">
        <f>IF(COUNT(INDEX('6.Indic_Percep'!$A$10:$AE$141,HHIdata_corr!$U287,MATCH(HHIdata_corr!X$3,'6.Indic_Percep'!$A$10:$AE$10,0)))=1,INDEX('6.Indic_Percep'!$A$10:$AE$141,HHIdata_corr!$U287,MATCH(HHIdata_corr!X$3,'6.Indic_Percep'!$A$10:$AE$10,0)),"")</f>
        <v/>
      </c>
      <c r="Y287" s="2" t="str">
        <f>IF(COUNT(INDEX('6.Indic_Percep'!$A$10:$AE$141,HHIdata_corr!$U287,MATCH(HHIdata_corr!Y$3,'6.Indic_Percep'!$A$10:$AE$10,0)))=1,INDEX('6.Indic_Percep'!$A$10:$AE$141,HHIdata_corr!$U287,MATCH(HHIdata_corr!Y$3,'6.Indic_Percep'!$A$10:$AE$10,0)),"")</f>
        <v/>
      </c>
      <c r="Z287" s="2" t="str">
        <f>IF(COUNT(INDEX('6.Indic_Percep'!$A$10:$AH$141,HHIdata_corr!$U287,MATCH(HHIdata_corr!Z$3,'6.Indic_Percep'!$A$10:$AH$10,0)))=1,INDEX('6.Indic_Percep'!$A$10:$AH$141,HHIdata_corr!$U287,MATCH(HHIdata_corr!Z$3,'6.Indic_Percep'!$A$10:$AH$10,0)),"")</f>
        <v/>
      </c>
      <c r="AA287" s="2" t="str">
        <f>IF(COUNT(INDEX('6.Indic_Percep'!$A$10:$AH$141,HHIdata_corr!$U287,MATCH(HHIdata_corr!AA$3,'6.Indic_Percep'!$A$10:$AH$10,0)))=1,INDEX('6.Indic_Percep'!$A$10:$AH$141,HHIdata_corr!$U287,MATCH(HHIdata_corr!AA$3,'6.Indic_Percep'!$A$10:$AH$10,0)),"")</f>
        <v/>
      </c>
      <c r="AC287" s="30" t="str">
        <f>IF(COUNT(INDEX('5.Indic_LM'!$A$8:$AL$732,HHIdata_corr!$V287,MATCH(HHIdata_corr!AC$3,'5.Indic_LM'!$A$8:$AL$8,0)))=1,INDEX('5.Indic_LM'!$A$8:$AL$732,HHIdata_corr!$V287,MATCH(HHIdata_corr!AC$3,'5.Indic_LM'!$A$8:$AL$8,0))/100,"")</f>
        <v/>
      </c>
      <c r="AD287" s="30" t="str">
        <f>IF(COUNT(INDEX('5.Indic_LM'!$A$8:$AL$732,HHIdata_corr!$V287,MATCH(HHIdata_corr!AD$3,'5.Indic_LM'!$A$8:$AL$8,0)))=1,INDEX('5.Indic_LM'!$A$8:$AL$732,HHIdata_corr!$V287,MATCH(HHIdata_corr!AD$3,'5.Indic_LM'!$A$8:$AL$8,0))/100,"")</f>
        <v/>
      </c>
      <c r="AE287" s="2">
        <f t="shared" si="23"/>
        <v>0</v>
      </c>
      <c r="AF287" s="2">
        <f t="shared" si="24"/>
        <v>0</v>
      </c>
    </row>
    <row r="288" spans="1:32" x14ac:dyDescent="0.2">
      <c r="A288" s="25" t="s">
        <v>850</v>
      </c>
      <c r="B288" s="26" t="s">
        <v>851</v>
      </c>
      <c r="C288" s="26" t="s">
        <v>752</v>
      </c>
      <c r="D288" s="26">
        <v>340919</v>
      </c>
      <c r="E288" s="26" t="s">
        <v>852</v>
      </c>
      <c r="F288" s="26">
        <v>149842</v>
      </c>
      <c r="G288" s="27">
        <f>INDEX('0_Pivot &amp; Table 1 &amp; Table 2'!$A$70:$AM$765,MATCH($A288,'0_Pivot &amp; Table 1 &amp; Table 2'!$B$70:$B$765,0),MATCH(HHIdata_corr!G$1,'0_Pivot &amp; Table 1 &amp; Table 2'!$A$66:$AM$66,0))</f>
        <v>3145</v>
      </c>
      <c r="H288" s="27">
        <f>INDEX('0_Pivot &amp; Table 1 &amp; Table 2'!$A$70:$AM$765,MATCH($A288,'0_Pivot &amp; Table 1 &amp; Table 2'!$B$70:$B$765,0),MATCH(HHIdata_corr!H$1,'0_Pivot &amp; Table 1 &amp; Table 2'!$A$66:$AM$66,0))</f>
        <v>3584</v>
      </c>
      <c r="I288" s="27">
        <f>INDEX('0_Pivot &amp; Table 1 &amp; Table 2'!$A$70:$AM$765,MATCH($A288,'0_Pivot &amp; Table 1 &amp; Table 2'!$B$70:$B$765,0),MATCH(HHIdata_corr!I$1,'0_Pivot &amp; Table 1 &amp; Table 2'!$A$66:$AM$66,0))</f>
        <v>3839</v>
      </c>
      <c r="J288" s="27">
        <f>INDEX('0_Pivot &amp; Table 1 &amp; Table 2'!$A$70:$AM$765,MATCH($A288,'0_Pivot &amp; Table 1 &amp; Table 2'!$B$70:$B$765,0),MATCH(HHIdata_corr!J$1,'0_Pivot &amp; Table 1 &amp; Table 2'!$A$66:$AM$66,0))</f>
        <v>3235</v>
      </c>
      <c r="K288" s="27">
        <f>INDEX('0_Pivot &amp; Table 1 &amp; Table 2'!$A$70:$AM$765,MATCH($A288,'0_Pivot &amp; Table 1 &amp; Table 2'!$B$70:$B$765,0),MATCH(HHIdata_corr!K$1,'0_Pivot &amp; Table 1 &amp; Table 2'!$A$66:$AM$66,0))</f>
        <v>3132</v>
      </c>
      <c r="L288" s="27">
        <f>INDEX('0_Pivot &amp; Table 1 &amp; Table 2'!$A$70:$AM$765,MATCH($A288,'0_Pivot &amp; Table 1 &amp; Table 2'!$B$70:$B$765,0),MATCH(HHIdata_corr!L$1,'0_Pivot &amp; Table 1 &amp; Table 2'!$A$66:$AM$66,0))</f>
        <v>3541</v>
      </c>
      <c r="M288" s="27">
        <f>INDEX('0_Pivot &amp; Table 1 &amp; Table 2'!$A$70:$AM$765,MATCH($A288,'0_Pivot &amp; Table 1 &amp; Table 2'!$B$70:$B$765,0),MATCH(HHIdata_corr!M$1,'0_Pivot &amp; Table 1 &amp; Table 2'!$A$66:$AM$66,0))</f>
        <v>3079</v>
      </c>
      <c r="N288" s="27">
        <f>INDEX('0_Pivot &amp; Table 1 &amp; Table 2'!$A$70:$AM$765,MATCH($A288,'0_Pivot &amp; Table 1 &amp; Table 2'!$B$70:$B$765,0),MATCH(HHIdata_corr!N$1,'0_Pivot &amp; Table 1 &amp; Table 2'!$A$66:$AM$66,0))</f>
        <v>3638</v>
      </c>
      <c r="O288" s="28">
        <v>3361.7</v>
      </c>
      <c r="P288" s="29" t="s">
        <v>850</v>
      </c>
      <c r="Q288" s="29" t="s">
        <v>851</v>
      </c>
      <c r="R288" s="2">
        <f t="shared" si="20"/>
        <v>3450.75</v>
      </c>
      <c r="S288" s="2">
        <f t="shared" si="21"/>
        <v>3447.5</v>
      </c>
      <c r="T288" s="2" t="str">
        <f t="shared" si="22"/>
        <v/>
      </c>
      <c r="U288" s="2" t="e">
        <f>MATCH($Q288,'6.Indic_Percep'!$B$10:$B$141,0)</f>
        <v>#N/A</v>
      </c>
      <c r="V288" s="2">
        <f>MATCH($P288,'5.Indic_LM'!$A$10:$A$732,0)</f>
        <v>277</v>
      </c>
      <c r="W288" s="2" t="str">
        <f>IF(COUNT(INDEX('6.Indic_Percep'!$A$10:$AE$141,HHIdata_corr!$U288,MATCH(HHIdata_corr!W$3,'6.Indic_Percep'!$A$10:$AE$10,0)))=1,INDEX('6.Indic_Percep'!$A$10:$AE$141,HHIdata_corr!$U288,MATCH(HHIdata_corr!W$3,'6.Indic_Percep'!$A$10:$AE$10,0)),"")</f>
        <v/>
      </c>
      <c r="X288" s="2" t="str">
        <f>IF(COUNT(INDEX('6.Indic_Percep'!$A$10:$AE$141,HHIdata_corr!$U288,MATCH(HHIdata_corr!X$3,'6.Indic_Percep'!$A$10:$AE$10,0)))=1,INDEX('6.Indic_Percep'!$A$10:$AE$141,HHIdata_corr!$U288,MATCH(HHIdata_corr!X$3,'6.Indic_Percep'!$A$10:$AE$10,0)),"")</f>
        <v/>
      </c>
      <c r="Y288" s="2" t="str">
        <f>IF(COUNT(INDEX('6.Indic_Percep'!$A$10:$AE$141,HHIdata_corr!$U288,MATCH(HHIdata_corr!Y$3,'6.Indic_Percep'!$A$10:$AE$10,0)))=1,INDEX('6.Indic_Percep'!$A$10:$AE$141,HHIdata_corr!$U288,MATCH(HHIdata_corr!Y$3,'6.Indic_Percep'!$A$10:$AE$10,0)),"")</f>
        <v/>
      </c>
      <c r="Z288" s="2" t="str">
        <f>IF(COUNT(INDEX('6.Indic_Percep'!$A$10:$AH$141,HHIdata_corr!$U288,MATCH(HHIdata_corr!Z$3,'6.Indic_Percep'!$A$10:$AH$10,0)))=1,INDEX('6.Indic_Percep'!$A$10:$AH$141,HHIdata_corr!$U288,MATCH(HHIdata_corr!Z$3,'6.Indic_Percep'!$A$10:$AH$10,0)),"")</f>
        <v/>
      </c>
      <c r="AA288" s="2" t="str">
        <f>IF(COUNT(INDEX('6.Indic_Percep'!$A$10:$AH$141,HHIdata_corr!$U288,MATCH(HHIdata_corr!AA$3,'6.Indic_Percep'!$A$10:$AH$10,0)))=1,INDEX('6.Indic_Percep'!$A$10:$AH$141,HHIdata_corr!$U288,MATCH(HHIdata_corr!AA$3,'6.Indic_Percep'!$A$10:$AH$10,0)),"")</f>
        <v/>
      </c>
      <c r="AC288" s="30" t="str">
        <f>IF(COUNT(INDEX('5.Indic_LM'!$A$8:$AL$732,HHIdata_corr!$V288,MATCH(HHIdata_corr!AC$3,'5.Indic_LM'!$A$8:$AL$8,0)))=1,INDEX('5.Indic_LM'!$A$8:$AL$732,HHIdata_corr!$V288,MATCH(HHIdata_corr!AC$3,'5.Indic_LM'!$A$8:$AL$8,0))/100,"")</f>
        <v/>
      </c>
      <c r="AD288" s="30" t="str">
        <f>IF(COUNT(INDEX('5.Indic_LM'!$A$8:$AL$732,HHIdata_corr!$V288,MATCH(HHIdata_corr!AD$3,'5.Indic_LM'!$A$8:$AL$8,0)))=1,INDEX('5.Indic_LM'!$A$8:$AL$732,HHIdata_corr!$V288,MATCH(HHIdata_corr!AD$3,'5.Indic_LM'!$A$8:$AL$8,0))/100,"")</f>
        <v/>
      </c>
      <c r="AE288" s="2">
        <f t="shared" si="23"/>
        <v>0</v>
      </c>
      <c r="AF288" s="2">
        <f t="shared" si="24"/>
        <v>0</v>
      </c>
    </row>
    <row r="289" spans="1:32" x14ac:dyDescent="0.2">
      <c r="A289" s="25" t="s">
        <v>853</v>
      </c>
      <c r="B289" s="26" t="s">
        <v>854</v>
      </c>
      <c r="C289" s="26" t="s">
        <v>752</v>
      </c>
      <c r="D289" s="26">
        <v>279438</v>
      </c>
      <c r="E289" s="26" t="s">
        <v>855</v>
      </c>
      <c r="F289" s="26">
        <v>130016</v>
      </c>
      <c r="G289" s="27">
        <f>INDEX('0_Pivot &amp; Table 1 &amp; Table 2'!$A$70:$AM$765,MATCH($A289,'0_Pivot &amp; Table 1 &amp; Table 2'!$B$70:$B$765,0),MATCH(HHIdata_corr!G$1,'0_Pivot &amp; Table 1 &amp; Table 2'!$A$66:$AM$66,0))</f>
        <v>3200</v>
      </c>
      <c r="H289" s="27">
        <f>INDEX('0_Pivot &amp; Table 1 &amp; Table 2'!$A$70:$AM$765,MATCH($A289,'0_Pivot &amp; Table 1 &amp; Table 2'!$B$70:$B$765,0),MATCH(HHIdata_corr!H$1,'0_Pivot &amp; Table 1 &amp; Table 2'!$A$66:$AM$66,0))</f>
        <v>3554</v>
      </c>
      <c r="I289" s="27">
        <f>INDEX('0_Pivot &amp; Table 1 &amp; Table 2'!$A$70:$AM$765,MATCH($A289,'0_Pivot &amp; Table 1 &amp; Table 2'!$B$70:$B$765,0),MATCH(HHIdata_corr!I$1,'0_Pivot &amp; Table 1 &amp; Table 2'!$A$66:$AM$66,0))</f>
        <v>3704</v>
      </c>
      <c r="J289" s="27">
        <f>INDEX('0_Pivot &amp; Table 1 &amp; Table 2'!$A$70:$AM$765,MATCH($A289,'0_Pivot &amp; Table 1 &amp; Table 2'!$B$70:$B$765,0),MATCH(HHIdata_corr!J$1,'0_Pivot &amp; Table 1 &amp; Table 2'!$A$66:$AM$66,0))</f>
        <v>2887</v>
      </c>
      <c r="K289" s="27">
        <f>INDEX('0_Pivot &amp; Table 1 &amp; Table 2'!$A$70:$AM$765,MATCH($A289,'0_Pivot &amp; Table 1 &amp; Table 2'!$B$70:$B$765,0),MATCH(HHIdata_corr!K$1,'0_Pivot &amp; Table 1 &amp; Table 2'!$A$66:$AM$66,0))</f>
        <v>3246</v>
      </c>
      <c r="L289" s="27">
        <f>INDEX('0_Pivot &amp; Table 1 &amp; Table 2'!$A$70:$AM$765,MATCH($A289,'0_Pivot &amp; Table 1 &amp; Table 2'!$B$70:$B$765,0),MATCH(HHIdata_corr!L$1,'0_Pivot &amp; Table 1 &amp; Table 2'!$A$66:$AM$66,0))</f>
        <v>3403</v>
      </c>
      <c r="M289" s="27">
        <f>INDEX('0_Pivot &amp; Table 1 &amp; Table 2'!$A$70:$AM$765,MATCH($A289,'0_Pivot &amp; Table 1 &amp; Table 2'!$B$70:$B$765,0),MATCH(HHIdata_corr!M$1,'0_Pivot &amp; Table 1 &amp; Table 2'!$A$66:$AM$66,0))</f>
        <v>3138</v>
      </c>
      <c r="N289" s="27">
        <f>INDEX('0_Pivot &amp; Table 1 &amp; Table 2'!$A$70:$AM$765,MATCH($A289,'0_Pivot &amp; Table 1 &amp; Table 2'!$B$70:$B$765,0),MATCH(HHIdata_corr!N$1,'0_Pivot &amp; Table 1 &amp; Table 2'!$A$66:$AM$66,0))</f>
        <v>3316</v>
      </c>
      <c r="O289" s="28">
        <v>3322.1</v>
      </c>
      <c r="P289" s="29" t="s">
        <v>853</v>
      </c>
      <c r="Q289" s="29" t="s">
        <v>854</v>
      </c>
      <c r="R289" s="2">
        <f t="shared" si="20"/>
        <v>3336.25</v>
      </c>
      <c r="S289" s="2">
        <f t="shared" si="21"/>
        <v>3347.75</v>
      </c>
      <c r="T289" s="2" t="str">
        <f t="shared" si="22"/>
        <v/>
      </c>
      <c r="U289" s="2" t="e">
        <f>MATCH($Q289,'6.Indic_Percep'!$B$10:$B$141,0)</f>
        <v>#N/A</v>
      </c>
      <c r="V289" s="2">
        <f>MATCH($P289,'5.Indic_LM'!$A$10:$A$732,0)</f>
        <v>278</v>
      </c>
      <c r="W289" s="2" t="str">
        <f>IF(COUNT(INDEX('6.Indic_Percep'!$A$10:$AE$141,HHIdata_corr!$U289,MATCH(HHIdata_corr!W$3,'6.Indic_Percep'!$A$10:$AE$10,0)))=1,INDEX('6.Indic_Percep'!$A$10:$AE$141,HHIdata_corr!$U289,MATCH(HHIdata_corr!W$3,'6.Indic_Percep'!$A$10:$AE$10,0)),"")</f>
        <v/>
      </c>
      <c r="X289" s="2" t="str">
        <f>IF(COUNT(INDEX('6.Indic_Percep'!$A$10:$AE$141,HHIdata_corr!$U289,MATCH(HHIdata_corr!X$3,'6.Indic_Percep'!$A$10:$AE$10,0)))=1,INDEX('6.Indic_Percep'!$A$10:$AE$141,HHIdata_corr!$U289,MATCH(HHIdata_corr!X$3,'6.Indic_Percep'!$A$10:$AE$10,0)),"")</f>
        <v/>
      </c>
      <c r="Y289" s="2" t="str">
        <f>IF(COUNT(INDEX('6.Indic_Percep'!$A$10:$AE$141,HHIdata_corr!$U289,MATCH(HHIdata_corr!Y$3,'6.Indic_Percep'!$A$10:$AE$10,0)))=1,INDEX('6.Indic_Percep'!$A$10:$AE$141,HHIdata_corr!$U289,MATCH(HHIdata_corr!Y$3,'6.Indic_Percep'!$A$10:$AE$10,0)),"")</f>
        <v/>
      </c>
      <c r="Z289" s="2" t="str">
        <f>IF(COUNT(INDEX('6.Indic_Percep'!$A$10:$AH$141,HHIdata_corr!$U289,MATCH(HHIdata_corr!Z$3,'6.Indic_Percep'!$A$10:$AH$10,0)))=1,INDEX('6.Indic_Percep'!$A$10:$AH$141,HHIdata_corr!$U289,MATCH(HHIdata_corr!Z$3,'6.Indic_Percep'!$A$10:$AH$10,0)),"")</f>
        <v/>
      </c>
      <c r="AA289" s="2" t="str">
        <f>IF(COUNT(INDEX('6.Indic_Percep'!$A$10:$AH$141,HHIdata_corr!$U289,MATCH(HHIdata_corr!AA$3,'6.Indic_Percep'!$A$10:$AH$10,0)))=1,INDEX('6.Indic_Percep'!$A$10:$AH$141,HHIdata_corr!$U289,MATCH(HHIdata_corr!AA$3,'6.Indic_Percep'!$A$10:$AH$10,0)),"")</f>
        <v/>
      </c>
      <c r="AC289" s="30" t="str">
        <f>IF(COUNT(INDEX('5.Indic_LM'!$A$8:$AL$732,HHIdata_corr!$V289,MATCH(HHIdata_corr!AC$3,'5.Indic_LM'!$A$8:$AL$8,0)))=1,INDEX('5.Indic_LM'!$A$8:$AL$732,HHIdata_corr!$V289,MATCH(HHIdata_corr!AC$3,'5.Indic_LM'!$A$8:$AL$8,0))/100,"")</f>
        <v/>
      </c>
      <c r="AD289" s="30" t="str">
        <f>IF(COUNT(INDEX('5.Indic_LM'!$A$8:$AL$732,HHIdata_corr!$V289,MATCH(HHIdata_corr!AD$3,'5.Indic_LM'!$A$8:$AL$8,0)))=1,INDEX('5.Indic_LM'!$A$8:$AL$732,HHIdata_corr!$V289,MATCH(HHIdata_corr!AD$3,'5.Indic_LM'!$A$8:$AL$8,0))/100,"")</f>
        <v/>
      </c>
      <c r="AE289" s="2">
        <f t="shared" si="23"/>
        <v>0</v>
      </c>
      <c r="AF289" s="2">
        <f t="shared" si="24"/>
        <v>0</v>
      </c>
    </row>
    <row r="290" spans="1:32" x14ac:dyDescent="0.2">
      <c r="A290" s="25" t="s">
        <v>856</v>
      </c>
      <c r="B290" s="26" t="s">
        <v>857</v>
      </c>
      <c r="C290" s="26" t="s">
        <v>752</v>
      </c>
      <c r="D290" s="26">
        <v>271083</v>
      </c>
      <c r="E290" s="26" t="s">
        <v>858</v>
      </c>
      <c r="F290" s="26">
        <v>125759</v>
      </c>
      <c r="G290" s="27">
        <f>INDEX('0_Pivot &amp; Table 1 &amp; Table 2'!$A$70:$AM$765,MATCH($A290,'0_Pivot &amp; Table 1 &amp; Table 2'!$B$70:$B$765,0),MATCH(HHIdata_corr!G$1,'0_Pivot &amp; Table 1 &amp; Table 2'!$A$66:$AM$66,0))</f>
        <v>3173</v>
      </c>
      <c r="H290" s="27">
        <f>INDEX('0_Pivot &amp; Table 1 &amp; Table 2'!$A$70:$AM$765,MATCH($A290,'0_Pivot &amp; Table 1 &amp; Table 2'!$B$70:$B$765,0),MATCH(HHIdata_corr!H$1,'0_Pivot &amp; Table 1 &amp; Table 2'!$A$66:$AM$66,0))</f>
        <v>3679</v>
      </c>
      <c r="I290" s="27">
        <f>INDEX('0_Pivot &amp; Table 1 &amp; Table 2'!$A$70:$AM$765,MATCH($A290,'0_Pivot &amp; Table 1 &amp; Table 2'!$B$70:$B$765,0),MATCH(HHIdata_corr!I$1,'0_Pivot &amp; Table 1 &amp; Table 2'!$A$66:$AM$66,0))</f>
        <v>3422</v>
      </c>
      <c r="J290" s="27">
        <f>INDEX('0_Pivot &amp; Table 1 &amp; Table 2'!$A$70:$AM$765,MATCH($A290,'0_Pivot &amp; Table 1 &amp; Table 2'!$B$70:$B$765,0),MATCH(HHIdata_corr!J$1,'0_Pivot &amp; Table 1 &amp; Table 2'!$A$66:$AM$66,0))</f>
        <v>3523</v>
      </c>
      <c r="K290" s="27">
        <f>INDEX('0_Pivot &amp; Table 1 &amp; Table 2'!$A$70:$AM$765,MATCH($A290,'0_Pivot &amp; Table 1 &amp; Table 2'!$B$70:$B$765,0),MATCH(HHIdata_corr!K$1,'0_Pivot &amp; Table 1 &amp; Table 2'!$A$66:$AM$66,0))</f>
        <v>3085</v>
      </c>
      <c r="L290" s="27">
        <f>INDEX('0_Pivot &amp; Table 1 &amp; Table 2'!$A$70:$AM$765,MATCH($A290,'0_Pivot &amp; Table 1 &amp; Table 2'!$B$70:$B$765,0),MATCH(HHIdata_corr!L$1,'0_Pivot &amp; Table 1 &amp; Table 2'!$A$66:$AM$66,0))</f>
        <v>3172</v>
      </c>
      <c r="M290" s="27">
        <f>INDEX('0_Pivot &amp; Table 1 &amp; Table 2'!$A$70:$AM$765,MATCH($A290,'0_Pivot &amp; Table 1 &amp; Table 2'!$B$70:$B$765,0),MATCH(HHIdata_corr!M$1,'0_Pivot &amp; Table 1 &amp; Table 2'!$A$66:$AM$66,0))</f>
        <v>3354</v>
      </c>
      <c r="N290" s="27">
        <f>INDEX('0_Pivot &amp; Table 1 &amp; Table 2'!$A$70:$AM$765,MATCH($A290,'0_Pivot &amp; Table 1 &amp; Table 2'!$B$70:$B$765,0),MATCH(HHIdata_corr!N$1,'0_Pivot &amp; Table 1 &amp; Table 2'!$A$66:$AM$66,0))</f>
        <v>3118</v>
      </c>
      <c r="O290" s="28">
        <v>3367.3</v>
      </c>
      <c r="P290" s="29" t="s">
        <v>856</v>
      </c>
      <c r="Q290" s="29" t="s">
        <v>857</v>
      </c>
      <c r="R290" s="2">
        <f t="shared" si="20"/>
        <v>3449.25</v>
      </c>
      <c r="S290" s="2">
        <f t="shared" si="21"/>
        <v>3427.25</v>
      </c>
      <c r="T290" s="2" t="str">
        <f t="shared" si="22"/>
        <v/>
      </c>
      <c r="U290" s="2" t="e">
        <f>MATCH($Q290,'6.Indic_Percep'!$B$10:$B$141,0)</f>
        <v>#N/A</v>
      </c>
      <c r="V290" s="2">
        <f>MATCH($P290,'5.Indic_LM'!$A$10:$A$732,0)</f>
        <v>279</v>
      </c>
      <c r="W290" s="2" t="str">
        <f>IF(COUNT(INDEX('6.Indic_Percep'!$A$10:$AE$141,HHIdata_corr!$U290,MATCH(HHIdata_corr!W$3,'6.Indic_Percep'!$A$10:$AE$10,0)))=1,INDEX('6.Indic_Percep'!$A$10:$AE$141,HHIdata_corr!$U290,MATCH(HHIdata_corr!W$3,'6.Indic_Percep'!$A$10:$AE$10,0)),"")</f>
        <v/>
      </c>
      <c r="X290" s="2" t="str">
        <f>IF(COUNT(INDEX('6.Indic_Percep'!$A$10:$AE$141,HHIdata_corr!$U290,MATCH(HHIdata_corr!X$3,'6.Indic_Percep'!$A$10:$AE$10,0)))=1,INDEX('6.Indic_Percep'!$A$10:$AE$141,HHIdata_corr!$U290,MATCH(HHIdata_corr!X$3,'6.Indic_Percep'!$A$10:$AE$10,0)),"")</f>
        <v/>
      </c>
      <c r="Y290" s="2" t="str">
        <f>IF(COUNT(INDEX('6.Indic_Percep'!$A$10:$AE$141,HHIdata_corr!$U290,MATCH(HHIdata_corr!Y$3,'6.Indic_Percep'!$A$10:$AE$10,0)))=1,INDEX('6.Indic_Percep'!$A$10:$AE$141,HHIdata_corr!$U290,MATCH(HHIdata_corr!Y$3,'6.Indic_Percep'!$A$10:$AE$10,0)),"")</f>
        <v/>
      </c>
      <c r="Z290" s="2" t="str">
        <f>IF(COUNT(INDEX('6.Indic_Percep'!$A$10:$AH$141,HHIdata_corr!$U290,MATCH(HHIdata_corr!Z$3,'6.Indic_Percep'!$A$10:$AH$10,0)))=1,INDEX('6.Indic_Percep'!$A$10:$AH$141,HHIdata_corr!$U290,MATCH(HHIdata_corr!Z$3,'6.Indic_Percep'!$A$10:$AH$10,0)),"")</f>
        <v/>
      </c>
      <c r="AA290" s="2" t="str">
        <f>IF(COUNT(INDEX('6.Indic_Percep'!$A$10:$AH$141,HHIdata_corr!$U290,MATCH(HHIdata_corr!AA$3,'6.Indic_Percep'!$A$10:$AH$10,0)))=1,INDEX('6.Indic_Percep'!$A$10:$AH$141,HHIdata_corr!$U290,MATCH(HHIdata_corr!AA$3,'6.Indic_Percep'!$A$10:$AH$10,0)),"")</f>
        <v/>
      </c>
      <c r="AC290" s="30" t="str">
        <f>IF(COUNT(INDEX('5.Indic_LM'!$A$8:$AL$732,HHIdata_corr!$V290,MATCH(HHIdata_corr!AC$3,'5.Indic_LM'!$A$8:$AL$8,0)))=1,INDEX('5.Indic_LM'!$A$8:$AL$732,HHIdata_corr!$V290,MATCH(HHIdata_corr!AC$3,'5.Indic_LM'!$A$8:$AL$8,0))/100,"")</f>
        <v/>
      </c>
      <c r="AD290" s="30" t="str">
        <f>IF(COUNT(INDEX('5.Indic_LM'!$A$8:$AL$732,HHIdata_corr!$V290,MATCH(HHIdata_corr!AD$3,'5.Indic_LM'!$A$8:$AL$8,0)))=1,INDEX('5.Indic_LM'!$A$8:$AL$732,HHIdata_corr!$V290,MATCH(HHIdata_corr!AD$3,'5.Indic_LM'!$A$8:$AL$8,0))/100,"")</f>
        <v/>
      </c>
      <c r="AE290" s="2">
        <f t="shared" si="23"/>
        <v>0</v>
      </c>
      <c r="AF290" s="2">
        <f t="shared" si="24"/>
        <v>0</v>
      </c>
    </row>
    <row r="291" spans="1:32" x14ac:dyDescent="0.2">
      <c r="A291" s="25" t="s">
        <v>859</v>
      </c>
      <c r="B291" s="26" t="s">
        <v>860</v>
      </c>
      <c r="C291" s="26" t="s">
        <v>752</v>
      </c>
      <c r="D291" s="26" t="s">
        <v>63</v>
      </c>
      <c r="E291" s="26" t="s">
        <v>63</v>
      </c>
      <c r="F291" s="26" t="s">
        <v>63</v>
      </c>
      <c r="G291" s="27">
        <f>INDEX('0_Pivot &amp; Table 1 &amp; Table 2'!$A$70:$AM$765,MATCH($A291,'0_Pivot &amp; Table 1 &amp; Table 2'!$B$70:$B$765,0),MATCH(HHIdata_corr!G$1,'0_Pivot &amp; Table 1 &amp; Table 2'!$A$66:$AM$66,0))</f>
        <v>4275</v>
      </c>
      <c r="H291" s="27">
        <f>INDEX('0_Pivot &amp; Table 1 &amp; Table 2'!$A$70:$AM$765,MATCH($A291,'0_Pivot &amp; Table 1 &amp; Table 2'!$B$70:$B$765,0),MATCH(HHIdata_corr!H$1,'0_Pivot &amp; Table 1 &amp; Table 2'!$A$66:$AM$66,0))</f>
        <v>4609</v>
      </c>
      <c r="I291" s="27">
        <f>INDEX('0_Pivot &amp; Table 1 &amp; Table 2'!$A$70:$AM$765,MATCH($A291,'0_Pivot &amp; Table 1 &amp; Table 2'!$B$70:$B$765,0),MATCH(HHIdata_corr!I$1,'0_Pivot &amp; Table 1 &amp; Table 2'!$A$66:$AM$66,0))</f>
        <v>4117</v>
      </c>
      <c r="J291" s="27">
        <f>INDEX('0_Pivot &amp; Table 1 &amp; Table 2'!$A$70:$AM$765,MATCH($A291,'0_Pivot &amp; Table 1 &amp; Table 2'!$B$70:$B$765,0),MATCH(HHIdata_corr!J$1,'0_Pivot &amp; Table 1 &amp; Table 2'!$A$66:$AM$66,0))</f>
        <v>4275</v>
      </c>
      <c r="K291" s="27">
        <f>INDEX('0_Pivot &amp; Table 1 &amp; Table 2'!$A$70:$AM$765,MATCH($A291,'0_Pivot &amp; Table 1 &amp; Table 2'!$B$70:$B$765,0),MATCH(HHIdata_corr!K$1,'0_Pivot &amp; Table 1 &amp; Table 2'!$A$66:$AM$66,0))</f>
        <v>3986</v>
      </c>
      <c r="L291" s="27">
        <f>INDEX('0_Pivot &amp; Table 1 &amp; Table 2'!$A$70:$AM$765,MATCH($A291,'0_Pivot &amp; Table 1 &amp; Table 2'!$B$70:$B$765,0),MATCH(HHIdata_corr!L$1,'0_Pivot &amp; Table 1 &amp; Table 2'!$A$66:$AM$66,0))</f>
        <v>4558</v>
      </c>
      <c r="M291" s="27">
        <f>INDEX('0_Pivot &amp; Table 1 &amp; Table 2'!$A$70:$AM$765,MATCH($A291,'0_Pivot &amp; Table 1 &amp; Table 2'!$B$70:$B$765,0),MATCH(HHIdata_corr!M$1,'0_Pivot &amp; Table 1 &amp; Table 2'!$A$66:$AM$66,0))</f>
        <v>3218</v>
      </c>
      <c r="N291" s="27">
        <f>INDEX('0_Pivot &amp; Table 1 &amp; Table 2'!$A$70:$AM$765,MATCH($A291,'0_Pivot &amp; Table 1 &amp; Table 2'!$B$70:$B$765,0),MATCH(HHIdata_corr!N$1,'0_Pivot &amp; Table 1 &amp; Table 2'!$A$66:$AM$66,0))</f>
        <v>3527</v>
      </c>
      <c r="O291" s="28">
        <v>4147.7</v>
      </c>
      <c r="P291" s="29" t="s">
        <v>859</v>
      </c>
      <c r="Q291" s="29" t="s">
        <v>860</v>
      </c>
      <c r="R291" s="2">
        <f t="shared" si="20"/>
        <v>4319</v>
      </c>
      <c r="S291" s="2">
        <f t="shared" si="21"/>
        <v>4246.75</v>
      </c>
      <c r="T291" s="2" t="str">
        <f t="shared" si="22"/>
        <v/>
      </c>
      <c r="U291" s="2" t="e">
        <f>MATCH($Q291,'6.Indic_Percep'!$B$10:$B$141,0)</f>
        <v>#N/A</v>
      </c>
      <c r="V291" s="2" t="e">
        <f>MATCH($P291,'5.Indic_LM'!$A$10:$A$732,0)</f>
        <v>#N/A</v>
      </c>
      <c r="W291" s="2" t="str">
        <f>IF(COUNT(INDEX('6.Indic_Percep'!$A$10:$AE$141,HHIdata_corr!$U291,MATCH(HHIdata_corr!W$3,'6.Indic_Percep'!$A$10:$AE$10,0)))=1,INDEX('6.Indic_Percep'!$A$10:$AE$141,HHIdata_corr!$U291,MATCH(HHIdata_corr!W$3,'6.Indic_Percep'!$A$10:$AE$10,0)),"")</f>
        <v/>
      </c>
      <c r="X291" s="2" t="str">
        <f>IF(COUNT(INDEX('6.Indic_Percep'!$A$10:$AE$141,HHIdata_corr!$U291,MATCH(HHIdata_corr!X$3,'6.Indic_Percep'!$A$10:$AE$10,0)))=1,INDEX('6.Indic_Percep'!$A$10:$AE$141,HHIdata_corr!$U291,MATCH(HHIdata_corr!X$3,'6.Indic_Percep'!$A$10:$AE$10,0)),"")</f>
        <v/>
      </c>
      <c r="Y291" s="2" t="str">
        <f>IF(COUNT(INDEX('6.Indic_Percep'!$A$10:$AE$141,HHIdata_corr!$U291,MATCH(HHIdata_corr!Y$3,'6.Indic_Percep'!$A$10:$AE$10,0)))=1,INDEX('6.Indic_Percep'!$A$10:$AE$141,HHIdata_corr!$U291,MATCH(HHIdata_corr!Y$3,'6.Indic_Percep'!$A$10:$AE$10,0)),"")</f>
        <v/>
      </c>
      <c r="Z291" s="2" t="str">
        <f>IF(COUNT(INDEX('6.Indic_Percep'!$A$10:$AH$141,HHIdata_corr!$U291,MATCH(HHIdata_corr!Z$3,'6.Indic_Percep'!$A$10:$AH$10,0)))=1,INDEX('6.Indic_Percep'!$A$10:$AH$141,HHIdata_corr!$U291,MATCH(HHIdata_corr!Z$3,'6.Indic_Percep'!$A$10:$AH$10,0)),"")</f>
        <v/>
      </c>
      <c r="AA291" s="2" t="str">
        <f>IF(COUNT(INDEX('6.Indic_Percep'!$A$10:$AH$141,HHIdata_corr!$U291,MATCH(HHIdata_corr!AA$3,'6.Indic_Percep'!$A$10:$AH$10,0)))=1,INDEX('6.Indic_Percep'!$A$10:$AH$141,HHIdata_corr!$U291,MATCH(HHIdata_corr!AA$3,'6.Indic_Percep'!$A$10:$AH$10,0)),"")</f>
        <v/>
      </c>
      <c r="AC291" s="30" t="str">
        <f>IF(COUNT(INDEX('5.Indic_LM'!$A$8:$AL$732,HHIdata_corr!$V291,MATCH(HHIdata_corr!AC$3,'5.Indic_LM'!$A$8:$AL$8,0)))=1,INDEX('5.Indic_LM'!$A$8:$AL$732,HHIdata_corr!$V291,MATCH(HHIdata_corr!AC$3,'5.Indic_LM'!$A$8:$AL$8,0))/100,"")</f>
        <v/>
      </c>
      <c r="AD291" s="30" t="str">
        <f>IF(COUNT(INDEX('5.Indic_LM'!$A$8:$AL$732,HHIdata_corr!$V291,MATCH(HHIdata_corr!AD$3,'5.Indic_LM'!$A$8:$AL$8,0)))=1,INDEX('5.Indic_LM'!$A$8:$AL$732,HHIdata_corr!$V291,MATCH(HHIdata_corr!AD$3,'5.Indic_LM'!$A$8:$AL$8,0))/100,"")</f>
        <v/>
      </c>
      <c r="AE291" s="2">
        <f t="shared" si="23"/>
        <v>0</v>
      </c>
      <c r="AF291" s="2">
        <f t="shared" si="24"/>
        <v>0</v>
      </c>
    </row>
    <row r="292" spans="1:32" x14ac:dyDescent="0.2">
      <c r="A292" s="25" t="s">
        <v>861</v>
      </c>
      <c r="B292" s="26" t="s">
        <v>862</v>
      </c>
      <c r="C292" s="26" t="s">
        <v>752</v>
      </c>
      <c r="D292" s="26">
        <v>290825</v>
      </c>
      <c r="E292" s="26" t="s">
        <v>863</v>
      </c>
      <c r="F292" s="26">
        <v>147957</v>
      </c>
      <c r="G292" s="27">
        <f>INDEX('0_Pivot &amp; Table 1 &amp; Table 2'!$A$70:$AM$765,MATCH($A292,'0_Pivot &amp; Table 1 &amp; Table 2'!$B$70:$B$765,0),MATCH(HHIdata_corr!G$1,'0_Pivot &amp; Table 1 &amp; Table 2'!$A$66:$AM$66,0))</f>
        <v>3000</v>
      </c>
      <c r="H292" s="27">
        <f>INDEX('0_Pivot &amp; Table 1 &amp; Table 2'!$A$70:$AM$765,MATCH($A292,'0_Pivot &amp; Table 1 &amp; Table 2'!$B$70:$B$765,0),MATCH(HHIdata_corr!H$1,'0_Pivot &amp; Table 1 &amp; Table 2'!$A$66:$AM$66,0))</f>
        <v>3611</v>
      </c>
      <c r="I292" s="27">
        <f>INDEX('0_Pivot &amp; Table 1 &amp; Table 2'!$A$70:$AM$765,MATCH($A292,'0_Pivot &amp; Table 1 &amp; Table 2'!$B$70:$B$765,0),MATCH(HHIdata_corr!I$1,'0_Pivot &amp; Table 1 &amp; Table 2'!$A$66:$AM$66,0))</f>
        <v>3279</v>
      </c>
      <c r="J292" s="27">
        <f>INDEX('0_Pivot &amp; Table 1 &amp; Table 2'!$A$70:$AM$765,MATCH($A292,'0_Pivot &amp; Table 1 &amp; Table 2'!$B$70:$B$765,0),MATCH(HHIdata_corr!J$1,'0_Pivot &amp; Table 1 &amp; Table 2'!$A$66:$AM$66,0))</f>
        <v>3063</v>
      </c>
      <c r="K292" s="27">
        <f>INDEX('0_Pivot &amp; Table 1 &amp; Table 2'!$A$70:$AM$765,MATCH($A292,'0_Pivot &amp; Table 1 &amp; Table 2'!$B$70:$B$765,0),MATCH(HHIdata_corr!K$1,'0_Pivot &amp; Table 1 &amp; Table 2'!$A$66:$AM$66,0))</f>
        <v>2956</v>
      </c>
      <c r="L292" s="27">
        <f>INDEX('0_Pivot &amp; Table 1 &amp; Table 2'!$A$70:$AM$765,MATCH($A292,'0_Pivot &amp; Table 1 &amp; Table 2'!$B$70:$B$765,0),MATCH(HHIdata_corr!L$1,'0_Pivot &amp; Table 1 &amp; Table 2'!$A$66:$AM$66,0))</f>
        <v>3022</v>
      </c>
      <c r="M292" s="27">
        <f>INDEX('0_Pivot &amp; Table 1 &amp; Table 2'!$A$70:$AM$765,MATCH($A292,'0_Pivot &amp; Table 1 &amp; Table 2'!$B$70:$B$765,0),MATCH(HHIdata_corr!M$1,'0_Pivot &amp; Table 1 &amp; Table 2'!$A$66:$AM$66,0))</f>
        <v>2793</v>
      </c>
      <c r="N292" s="27">
        <f>INDEX('0_Pivot &amp; Table 1 &amp; Table 2'!$A$70:$AM$765,MATCH($A292,'0_Pivot &amp; Table 1 &amp; Table 2'!$B$70:$B$765,0),MATCH(HHIdata_corr!N$1,'0_Pivot &amp; Table 1 &amp; Table 2'!$A$66:$AM$66,0))</f>
        <v>2889</v>
      </c>
      <c r="O292" s="28">
        <v>3052.2</v>
      </c>
      <c r="P292" s="29" t="s">
        <v>861</v>
      </c>
      <c r="Q292" s="29" t="s">
        <v>862</v>
      </c>
      <c r="R292" s="2">
        <f t="shared" si="20"/>
        <v>3238.25</v>
      </c>
      <c r="S292" s="2">
        <f t="shared" si="21"/>
        <v>3227.25</v>
      </c>
      <c r="T292" s="2" t="str">
        <f t="shared" si="22"/>
        <v/>
      </c>
      <c r="U292" s="2" t="e">
        <f>MATCH($Q292,'6.Indic_Percep'!$B$10:$B$141,0)</f>
        <v>#N/A</v>
      </c>
      <c r="V292" s="2">
        <f>MATCH($P292,'5.Indic_LM'!$A$10:$A$732,0)</f>
        <v>280</v>
      </c>
      <c r="W292" s="2" t="str">
        <f>IF(COUNT(INDEX('6.Indic_Percep'!$A$10:$AE$141,HHIdata_corr!$U292,MATCH(HHIdata_corr!W$3,'6.Indic_Percep'!$A$10:$AE$10,0)))=1,INDEX('6.Indic_Percep'!$A$10:$AE$141,HHIdata_corr!$U292,MATCH(HHIdata_corr!W$3,'6.Indic_Percep'!$A$10:$AE$10,0)),"")</f>
        <v/>
      </c>
      <c r="X292" s="2" t="str">
        <f>IF(COUNT(INDEX('6.Indic_Percep'!$A$10:$AE$141,HHIdata_corr!$U292,MATCH(HHIdata_corr!X$3,'6.Indic_Percep'!$A$10:$AE$10,0)))=1,INDEX('6.Indic_Percep'!$A$10:$AE$141,HHIdata_corr!$U292,MATCH(HHIdata_corr!X$3,'6.Indic_Percep'!$A$10:$AE$10,0)),"")</f>
        <v/>
      </c>
      <c r="Y292" s="2" t="str">
        <f>IF(COUNT(INDEX('6.Indic_Percep'!$A$10:$AE$141,HHIdata_corr!$U292,MATCH(HHIdata_corr!Y$3,'6.Indic_Percep'!$A$10:$AE$10,0)))=1,INDEX('6.Indic_Percep'!$A$10:$AE$141,HHIdata_corr!$U292,MATCH(HHIdata_corr!Y$3,'6.Indic_Percep'!$A$10:$AE$10,0)),"")</f>
        <v/>
      </c>
      <c r="Z292" s="2" t="str">
        <f>IF(COUNT(INDEX('6.Indic_Percep'!$A$10:$AH$141,HHIdata_corr!$U292,MATCH(HHIdata_corr!Z$3,'6.Indic_Percep'!$A$10:$AH$10,0)))=1,INDEX('6.Indic_Percep'!$A$10:$AH$141,HHIdata_corr!$U292,MATCH(HHIdata_corr!Z$3,'6.Indic_Percep'!$A$10:$AH$10,0)),"")</f>
        <v/>
      </c>
      <c r="AA292" s="2" t="str">
        <f>IF(COUNT(INDEX('6.Indic_Percep'!$A$10:$AH$141,HHIdata_corr!$U292,MATCH(HHIdata_corr!AA$3,'6.Indic_Percep'!$A$10:$AH$10,0)))=1,INDEX('6.Indic_Percep'!$A$10:$AH$141,HHIdata_corr!$U292,MATCH(HHIdata_corr!AA$3,'6.Indic_Percep'!$A$10:$AH$10,0)),"")</f>
        <v/>
      </c>
      <c r="AC292" s="30" t="str">
        <f>IF(COUNT(INDEX('5.Indic_LM'!$A$8:$AL$732,HHIdata_corr!$V292,MATCH(HHIdata_corr!AC$3,'5.Indic_LM'!$A$8:$AL$8,0)))=1,INDEX('5.Indic_LM'!$A$8:$AL$732,HHIdata_corr!$V292,MATCH(HHIdata_corr!AC$3,'5.Indic_LM'!$A$8:$AL$8,0))/100,"")</f>
        <v/>
      </c>
      <c r="AD292" s="30" t="str">
        <f>IF(COUNT(INDEX('5.Indic_LM'!$A$8:$AL$732,HHIdata_corr!$V292,MATCH(HHIdata_corr!AD$3,'5.Indic_LM'!$A$8:$AL$8,0)))=1,INDEX('5.Indic_LM'!$A$8:$AL$732,HHIdata_corr!$V292,MATCH(HHIdata_corr!AD$3,'5.Indic_LM'!$A$8:$AL$8,0))/100,"")</f>
        <v/>
      </c>
      <c r="AE292" s="2">
        <f t="shared" si="23"/>
        <v>0</v>
      </c>
      <c r="AF292" s="2">
        <f t="shared" si="24"/>
        <v>0</v>
      </c>
    </row>
    <row r="293" spans="1:32" x14ac:dyDescent="0.2">
      <c r="A293" s="25" t="s">
        <v>864</v>
      </c>
      <c r="B293" s="26" t="s">
        <v>865</v>
      </c>
      <c r="C293" s="26" t="s">
        <v>752</v>
      </c>
      <c r="D293" s="26">
        <v>224862</v>
      </c>
      <c r="E293" s="26" t="s">
        <v>866</v>
      </c>
      <c r="F293" s="26">
        <v>98598</v>
      </c>
      <c r="G293" s="27">
        <f>INDEX('0_Pivot &amp; Table 1 &amp; Table 2'!$A$70:$AM$765,MATCH($A293,'0_Pivot &amp; Table 1 &amp; Table 2'!$B$70:$B$765,0),MATCH(HHIdata_corr!G$1,'0_Pivot &amp; Table 1 &amp; Table 2'!$A$66:$AM$66,0))</f>
        <v>3173</v>
      </c>
      <c r="H293" s="27">
        <f>INDEX('0_Pivot &amp; Table 1 &amp; Table 2'!$A$70:$AM$765,MATCH($A293,'0_Pivot &amp; Table 1 &amp; Table 2'!$B$70:$B$765,0),MATCH(HHIdata_corr!H$1,'0_Pivot &amp; Table 1 &amp; Table 2'!$A$66:$AM$66,0))</f>
        <v>4241</v>
      </c>
      <c r="I293" s="27">
        <f>INDEX('0_Pivot &amp; Table 1 &amp; Table 2'!$A$70:$AM$765,MATCH($A293,'0_Pivot &amp; Table 1 &amp; Table 2'!$B$70:$B$765,0),MATCH(HHIdata_corr!I$1,'0_Pivot &amp; Table 1 &amp; Table 2'!$A$66:$AM$66,0))</f>
        <v>3561</v>
      </c>
      <c r="J293" s="27">
        <f>INDEX('0_Pivot &amp; Table 1 &amp; Table 2'!$A$70:$AM$765,MATCH($A293,'0_Pivot &amp; Table 1 &amp; Table 2'!$B$70:$B$765,0),MATCH(HHIdata_corr!J$1,'0_Pivot &amp; Table 1 &amp; Table 2'!$A$66:$AM$66,0))</f>
        <v>3526</v>
      </c>
      <c r="K293" s="27">
        <f>INDEX('0_Pivot &amp; Table 1 &amp; Table 2'!$A$70:$AM$765,MATCH($A293,'0_Pivot &amp; Table 1 &amp; Table 2'!$B$70:$B$765,0),MATCH(HHIdata_corr!K$1,'0_Pivot &amp; Table 1 &amp; Table 2'!$A$66:$AM$66,0))</f>
        <v>3508</v>
      </c>
      <c r="L293" s="27">
        <f>INDEX('0_Pivot &amp; Table 1 &amp; Table 2'!$A$70:$AM$765,MATCH($A293,'0_Pivot &amp; Table 1 &amp; Table 2'!$B$70:$B$765,0),MATCH(HHIdata_corr!L$1,'0_Pivot &amp; Table 1 &amp; Table 2'!$A$66:$AM$66,0))</f>
        <v>3111</v>
      </c>
      <c r="M293" s="27">
        <f>INDEX('0_Pivot &amp; Table 1 &amp; Table 2'!$A$70:$AM$765,MATCH($A293,'0_Pivot &amp; Table 1 &amp; Table 2'!$B$70:$B$765,0),MATCH(HHIdata_corr!M$1,'0_Pivot &amp; Table 1 &amp; Table 2'!$A$66:$AM$66,0))</f>
        <v>2940</v>
      </c>
      <c r="N293" s="27">
        <f>INDEX('0_Pivot &amp; Table 1 &amp; Table 2'!$A$70:$AM$765,MATCH($A293,'0_Pivot &amp; Table 1 &amp; Table 2'!$B$70:$B$765,0),MATCH(HHIdata_corr!N$1,'0_Pivot &amp; Table 1 &amp; Table 2'!$A$66:$AM$66,0))</f>
        <v>3157</v>
      </c>
      <c r="O293" s="28">
        <v>3344.8</v>
      </c>
      <c r="P293" s="29" t="s">
        <v>864</v>
      </c>
      <c r="Q293" s="29" t="s">
        <v>865</v>
      </c>
      <c r="R293" s="2">
        <f t="shared" si="20"/>
        <v>3625.25</v>
      </c>
      <c r="S293" s="2">
        <f t="shared" si="21"/>
        <v>3709</v>
      </c>
      <c r="T293" s="2" t="str">
        <f t="shared" si="22"/>
        <v/>
      </c>
      <c r="U293" s="2" t="e">
        <f>MATCH($Q293,'6.Indic_Percep'!$B$10:$B$141,0)</f>
        <v>#N/A</v>
      </c>
      <c r="V293" s="2">
        <f>MATCH($P293,'5.Indic_LM'!$A$10:$A$732,0)</f>
        <v>281</v>
      </c>
      <c r="W293" s="2" t="str">
        <f>IF(COUNT(INDEX('6.Indic_Percep'!$A$10:$AE$141,HHIdata_corr!$U293,MATCH(HHIdata_corr!W$3,'6.Indic_Percep'!$A$10:$AE$10,0)))=1,INDEX('6.Indic_Percep'!$A$10:$AE$141,HHIdata_corr!$U293,MATCH(HHIdata_corr!W$3,'6.Indic_Percep'!$A$10:$AE$10,0)),"")</f>
        <v/>
      </c>
      <c r="X293" s="2" t="str">
        <f>IF(COUNT(INDEX('6.Indic_Percep'!$A$10:$AE$141,HHIdata_corr!$U293,MATCH(HHIdata_corr!X$3,'6.Indic_Percep'!$A$10:$AE$10,0)))=1,INDEX('6.Indic_Percep'!$A$10:$AE$141,HHIdata_corr!$U293,MATCH(HHIdata_corr!X$3,'6.Indic_Percep'!$A$10:$AE$10,0)),"")</f>
        <v/>
      </c>
      <c r="Y293" s="2" t="str">
        <f>IF(COUNT(INDEX('6.Indic_Percep'!$A$10:$AE$141,HHIdata_corr!$U293,MATCH(HHIdata_corr!Y$3,'6.Indic_Percep'!$A$10:$AE$10,0)))=1,INDEX('6.Indic_Percep'!$A$10:$AE$141,HHIdata_corr!$U293,MATCH(HHIdata_corr!Y$3,'6.Indic_Percep'!$A$10:$AE$10,0)),"")</f>
        <v/>
      </c>
      <c r="Z293" s="2" t="str">
        <f>IF(COUNT(INDEX('6.Indic_Percep'!$A$10:$AH$141,HHIdata_corr!$U293,MATCH(HHIdata_corr!Z$3,'6.Indic_Percep'!$A$10:$AH$10,0)))=1,INDEX('6.Indic_Percep'!$A$10:$AH$141,HHIdata_corr!$U293,MATCH(HHIdata_corr!Z$3,'6.Indic_Percep'!$A$10:$AH$10,0)),"")</f>
        <v/>
      </c>
      <c r="AA293" s="2" t="str">
        <f>IF(COUNT(INDEX('6.Indic_Percep'!$A$10:$AH$141,HHIdata_corr!$U293,MATCH(HHIdata_corr!AA$3,'6.Indic_Percep'!$A$10:$AH$10,0)))=1,INDEX('6.Indic_Percep'!$A$10:$AH$141,HHIdata_corr!$U293,MATCH(HHIdata_corr!AA$3,'6.Indic_Percep'!$A$10:$AH$10,0)),"")</f>
        <v/>
      </c>
      <c r="AC293" s="30" t="str">
        <f>IF(COUNT(INDEX('5.Indic_LM'!$A$8:$AL$732,HHIdata_corr!$V293,MATCH(HHIdata_corr!AC$3,'5.Indic_LM'!$A$8:$AL$8,0)))=1,INDEX('5.Indic_LM'!$A$8:$AL$732,HHIdata_corr!$V293,MATCH(HHIdata_corr!AC$3,'5.Indic_LM'!$A$8:$AL$8,0))/100,"")</f>
        <v/>
      </c>
      <c r="AD293" s="30" t="str">
        <f>IF(COUNT(INDEX('5.Indic_LM'!$A$8:$AL$732,HHIdata_corr!$V293,MATCH(HHIdata_corr!AD$3,'5.Indic_LM'!$A$8:$AL$8,0)))=1,INDEX('5.Indic_LM'!$A$8:$AL$732,HHIdata_corr!$V293,MATCH(HHIdata_corr!AD$3,'5.Indic_LM'!$A$8:$AL$8,0))/100,"")</f>
        <v/>
      </c>
      <c r="AE293" s="2">
        <f t="shared" si="23"/>
        <v>0</v>
      </c>
      <c r="AF293" s="2">
        <f t="shared" si="24"/>
        <v>0</v>
      </c>
    </row>
    <row r="294" spans="1:32" x14ac:dyDescent="0.2">
      <c r="A294" s="25" t="s">
        <v>867</v>
      </c>
      <c r="B294" s="26" t="s">
        <v>868</v>
      </c>
      <c r="C294" s="26" t="s">
        <v>752</v>
      </c>
      <c r="D294" s="26">
        <v>211054</v>
      </c>
      <c r="E294" s="26" t="s">
        <v>869</v>
      </c>
      <c r="F294" s="26">
        <v>95676</v>
      </c>
      <c r="G294" s="27">
        <f>INDEX('0_Pivot &amp; Table 1 &amp; Table 2'!$A$70:$AM$765,MATCH($A294,'0_Pivot &amp; Table 1 &amp; Table 2'!$B$70:$B$765,0),MATCH(HHIdata_corr!G$1,'0_Pivot &amp; Table 1 &amp; Table 2'!$A$66:$AM$66,0))</f>
        <v>3979</v>
      </c>
      <c r="H294" s="27">
        <f>INDEX('0_Pivot &amp; Table 1 &amp; Table 2'!$A$70:$AM$765,MATCH($A294,'0_Pivot &amp; Table 1 &amp; Table 2'!$B$70:$B$765,0),MATCH(HHIdata_corr!H$1,'0_Pivot &amp; Table 1 &amp; Table 2'!$A$66:$AM$66,0))</f>
        <v>4847</v>
      </c>
      <c r="I294" s="27">
        <f>INDEX('0_Pivot &amp; Table 1 &amp; Table 2'!$A$70:$AM$765,MATCH($A294,'0_Pivot &amp; Table 1 &amp; Table 2'!$B$70:$B$765,0),MATCH(HHIdata_corr!I$1,'0_Pivot &amp; Table 1 &amp; Table 2'!$A$66:$AM$66,0))</f>
        <v>3842</v>
      </c>
      <c r="J294" s="27">
        <f>INDEX('0_Pivot &amp; Table 1 &amp; Table 2'!$A$70:$AM$765,MATCH($A294,'0_Pivot &amp; Table 1 &amp; Table 2'!$B$70:$B$765,0),MATCH(HHIdata_corr!J$1,'0_Pivot &amp; Table 1 &amp; Table 2'!$A$66:$AM$66,0))</f>
        <v>4515</v>
      </c>
      <c r="K294" s="27">
        <f>INDEX('0_Pivot &amp; Table 1 &amp; Table 2'!$A$70:$AM$765,MATCH($A294,'0_Pivot &amp; Table 1 &amp; Table 2'!$B$70:$B$765,0),MATCH(HHIdata_corr!K$1,'0_Pivot &amp; Table 1 &amp; Table 2'!$A$66:$AM$66,0))</f>
        <v>4422</v>
      </c>
      <c r="L294" s="27">
        <f>INDEX('0_Pivot &amp; Table 1 &amp; Table 2'!$A$70:$AM$765,MATCH($A294,'0_Pivot &amp; Table 1 &amp; Table 2'!$B$70:$B$765,0),MATCH(HHIdata_corr!L$1,'0_Pivot &amp; Table 1 &amp; Table 2'!$A$66:$AM$66,0))</f>
        <v>3883</v>
      </c>
      <c r="M294" s="27">
        <f>INDEX('0_Pivot &amp; Table 1 &amp; Table 2'!$A$70:$AM$765,MATCH($A294,'0_Pivot &amp; Table 1 &amp; Table 2'!$B$70:$B$765,0),MATCH(HHIdata_corr!M$1,'0_Pivot &amp; Table 1 &amp; Table 2'!$A$66:$AM$66,0))</f>
        <v>3581</v>
      </c>
      <c r="N294" s="27">
        <f>INDEX('0_Pivot &amp; Table 1 &amp; Table 2'!$A$70:$AM$765,MATCH($A294,'0_Pivot &amp; Table 1 &amp; Table 2'!$B$70:$B$765,0),MATCH(HHIdata_corr!N$1,'0_Pivot &amp; Table 1 &amp; Table 2'!$A$66:$AM$66,0))</f>
        <v>3626</v>
      </c>
      <c r="O294" s="28">
        <v>3997.4</v>
      </c>
      <c r="P294" s="29" t="s">
        <v>867</v>
      </c>
      <c r="Q294" s="29" t="s">
        <v>868</v>
      </c>
      <c r="R294" s="2">
        <f t="shared" si="20"/>
        <v>4295.75</v>
      </c>
      <c r="S294" s="2">
        <f t="shared" si="21"/>
        <v>4406.5</v>
      </c>
      <c r="T294" s="2" t="str">
        <f t="shared" si="22"/>
        <v/>
      </c>
      <c r="U294" s="2" t="e">
        <f>MATCH($Q294,'6.Indic_Percep'!$B$10:$B$141,0)</f>
        <v>#N/A</v>
      </c>
      <c r="V294" s="2">
        <f>MATCH($P294,'5.Indic_LM'!$A$10:$A$732,0)</f>
        <v>283</v>
      </c>
      <c r="W294" s="2" t="str">
        <f>IF(COUNT(INDEX('6.Indic_Percep'!$A$10:$AE$141,HHIdata_corr!$U294,MATCH(HHIdata_corr!W$3,'6.Indic_Percep'!$A$10:$AE$10,0)))=1,INDEX('6.Indic_Percep'!$A$10:$AE$141,HHIdata_corr!$U294,MATCH(HHIdata_corr!W$3,'6.Indic_Percep'!$A$10:$AE$10,0)),"")</f>
        <v/>
      </c>
      <c r="X294" s="2" t="str">
        <f>IF(COUNT(INDEX('6.Indic_Percep'!$A$10:$AE$141,HHIdata_corr!$U294,MATCH(HHIdata_corr!X$3,'6.Indic_Percep'!$A$10:$AE$10,0)))=1,INDEX('6.Indic_Percep'!$A$10:$AE$141,HHIdata_corr!$U294,MATCH(HHIdata_corr!X$3,'6.Indic_Percep'!$A$10:$AE$10,0)),"")</f>
        <v/>
      </c>
      <c r="Y294" s="2" t="str">
        <f>IF(COUNT(INDEX('6.Indic_Percep'!$A$10:$AE$141,HHIdata_corr!$U294,MATCH(HHIdata_corr!Y$3,'6.Indic_Percep'!$A$10:$AE$10,0)))=1,INDEX('6.Indic_Percep'!$A$10:$AE$141,HHIdata_corr!$U294,MATCH(HHIdata_corr!Y$3,'6.Indic_Percep'!$A$10:$AE$10,0)),"")</f>
        <v/>
      </c>
      <c r="Z294" s="2" t="str">
        <f>IF(COUNT(INDEX('6.Indic_Percep'!$A$10:$AH$141,HHIdata_corr!$U294,MATCH(HHIdata_corr!Z$3,'6.Indic_Percep'!$A$10:$AH$10,0)))=1,INDEX('6.Indic_Percep'!$A$10:$AH$141,HHIdata_corr!$U294,MATCH(HHIdata_corr!Z$3,'6.Indic_Percep'!$A$10:$AH$10,0)),"")</f>
        <v/>
      </c>
      <c r="AA294" s="2" t="str">
        <f>IF(COUNT(INDEX('6.Indic_Percep'!$A$10:$AH$141,HHIdata_corr!$U294,MATCH(HHIdata_corr!AA$3,'6.Indic_Percep'!$A$10:$AH$10,0)))=1,INDEX('6.Indic_Percep'!$A$10:$AH$141,HHIdata_corr!$U294,MATCH(HHIdata_corr!AA$3,'6.Indic_Percep'!$A$10:$AH$10,0)),"")</f>
        <v/>
      </c>
      <c r="AC294" s="30" t="str">
        <f>IF(COUNT(INDEX('5.Indic_LM'!$A$8:$AL$732,HHIdata_corr!$V294,MATCH(HHIdata_corr!AC$3,'5.Indic_LM'!$A$8:$AL$8,0)))=1,INDEX('5.Indic_LM'!$A$8:$AL$732,HHIdata_corr!$V294,MATCH(HHIdata_corr!AC$3,'5.Indic_LM'!$A$8:$AL$8,0))/100,"")</f>
        <v/>
      </c>
      <c r="AD294" s="30" t="str">
        <f>IF(COUNT(INDEX('5.Indic_LM'!$A$8:$AL$732,HHIdata_corr!$V294,MATCH(HHIdata_corr!AD$3,'5.Indic_LM'!$A$8:$AL$8,0)))=1,INDEX('5.Indic_LM'!$A$8:$AL$732,HHIdata_corr!$V294,MATCH(HHIdata_corr!AD$3,'5.Indic_LM'!$A$8:$AL$8,0))/100,"")</f>
        <v/>
      </c>
      <c r="AE294" s="2">
        <f t="shared" si="23"/>
        <v>0</v>
      </c>
      <c r="AF294" s="2">
        <f t="shared" si="24"/>
        <v>0</v>
      </c>
    </row>
    <row r="295" spans="1:32" x14ac:dyDescent="0.2">
      <c r="A295" s="25" t="s">
        <v>870</v>
      </c>
      <c r="B295" s="26" t="s">
        <v>871</v>
      </c>
      <c r="C295" s="26" t="s">
        <v>752</v>
      </c>
      <c r="D295" s="26">
        <v>179490</v>
      </c>
      <c r="E295" s="26" t="s">
        <v>872</v>
      </c>
      <c r="F295" s="26">
        <v>80075</v>
      </c>
      <c r="G295" s="27">
        <f>INDEX('0_Pivot &amp; Table 1 &amp; Table 2'!$A$70:$AM$765,MATCH($A295,'0_Pivot &amp; Table 1 &amp; Table 2'!$B$70:$B$765,0),MATCH(HHIdata_corr!G$1,'0_Pivot &amp; Table 1 &amp; Table 2'!$A$66:$AM$66,0))</f>
        <v>4294</v>
      </c>
      <c r="H295" s="27">
        <f>INDEX('0_Pivot &amp; Table 1 &amp; Table 2'!$A$70:$AM$765,MATCH($A295,'0_Pivot &amp; Table 1 &amp; Table 2'!$B$70:$B$765,0),MATCH(HHIdata_corr!H$1,'0_Pivot &amp; Table 1 &amp; Table 2'!$A$66:$AM$66,0))</f>
        <v>4552</v>
      </c>
      <c r="I295" s="27">
        <f>INDEX('0_Pivot &amp; Table 1 &amp; Table 2'!$A$70:$AM$765,MATCH($A295,'0_Pivot &amp; Table 1 &amp; Table 2'!$B$70:$B$765,0),MATCH(HHIdata_corr!I$1,'0_Pivot &amp; Table 1 &amp; Table 2'!$A$66:$AM$66,0))</f>
        <v>3799</v>
      </c>
      <c r="J295" s="27">
        <f>INDEX('0_Pivot &amp; Table 1 &amp; Table 2'!$A$70:$AM$765,MATCH($A295,'0_Pivot &amp; Table 1 &amp; Table 2'!$B$70:$B$765,0),MATCH(HHIdata_corr!J$1,'0_Pivot &amp; Table 1 &amp; Table 2'!$A$66:$AM$66,0))</f>
        <v>4180</v>
      </c>
      <c r="K295" s="27">
        <f>INDEX('0_Pivot &amp; Table 1 &amp; Table 2'!$A$70:$AM$765,MATCH($A295,'0_Pivot &amp; Table 1 &amp; Table 2'!$B$70:$B$765,0),MATCH(HHIdata_corr!K$1,'0_Pivot &amp; Table 1 &amp; Table 2'!$A$66:$AM$66,0))</f>
        <v>3876</v>
      </c>
      <c r="L295" s="27">
        <f>INDEX('0_Pivot &amp; Table 1 &amp; Table 2'!$A$70:$AM$765,MATCH($A295,'0_Pivot &amp; Table 1 &amp; Table 2'!$B$70:$B$765,0),MATCH(HHIdata_corr!L$1,'0_Pivot &amp; Table 1 &amp; Table 2'!$A$66:$AM$66,0))</f>
        <v>3753</v>
      </c>
      <c r="M295" s="27">
        <f>INDEX('0_Pivot &amp; Table 1 &amp; Table 2'!$A$70:$AM$765,MATCH($A295,'0_Pivot &amp; Table 1 &amp; Table 2'!$B$70:$B$765,0),MATCH(HHIdata_corr!M$1,'0_Pivot &amp; Table 1 &amp; Table 2'!$A$66:$AM$66,0))</f>
        <v>3743</v>
      </c>
      <c r="N295" s="27">
        <f>INDEX('0_Pivot &amp; Table 1 &amp; Table 2'!$A$70:$AM$765,MATCH($A295,'0_Pivot &amp; Table 1 &amp; Table 2'!$B$70:$B$765,0),MATCH(HHIdata_corr!N$1,'0_Pivot &amp; Table 1 &amp; Table 2'!$A$66:$AM$66,0))</f>
        <v>4008</v>
      </c>
      <c r="O295" s="28">
        <v>4123.1000000000004</v>
      </c>
      <c r="P295" s="29" t="s">
        <v>870</v>
      </c>
      <c r="Q295" s="29" t="s">
        <v>871</v>
      </c>
      <c r="R295" s="2">
        <f t="shared" si="20"/>
        <v>4206.25</v>
      </c>
      <c r="S295" s="2">
        <f t="shared" si="21"/>
        <v>4101.75</v>
      </c>
      <c r="T295" s="2" t="str">
        <f t="shared" si="22"/>
        <v/>
      </c>
      <c r="U295" s="2" t="e">
        <f>MATCH($Q295,'6.Indic_Percep'!$B$10:$B$141,0)</f>
        <v>#N/A</v>
      </c>
      <c r="V295" s="2">
        <f>MATCH($P295,'5.Indic_LM'!$A$10:$A$732,0)</f>
        <v>284</v>
      </c>
      <c r="W295" s="2" t="str">
        <f>IF(COUNT(INDEX('6.Indic_Percep'!$A$10:$AE$141,HHIdata_corr!$U295,MATCH(HHIdata_corr!W$3,'6.Indic_Percep'!$A$10:$AE$10,0)))=1,INDEX('6.Indic_Percep'!$A$10:$AE$141,HHIdata_corr!$U295,MATCH(HHIdata_corr!W$3,'6.Indic_Percep'!$A$10:$AE$10,0)),"")</f>
        <v/>
      </c>
      <c r="X295" s="2" t="str">
        <f>IF(COUNT(INDEX('6.Indic_Percep'!$A$10:$AE$141,HHIdata_corr!$U295,MATCH(HHIdata_corr!X$3,'6.Indic_Percep'!$A$10:$AE$10,0)))=1,INDEX('6.Indic_Percep'!$A$10:$AE$141,HHIdata_corr!$U295,MATCH(HHIdata_corr!X$3,'6.Indic_Percep'!$A$10:$AE$10,0)),"")</f>
        <v/>
      </c>
      <c r="Y295" s="2" t="str">
        <f>IF(COUNT(INDEX('6.Indic_Percep'!$A$10:$AE$141,HHIdata_corr!$U295,MATCH(HHIdata_corr!Y$3,'6.Indic_Percep'!$A$10:$AE$10,0)))=1,INDEX('6.Indic_Percep'!$A$10:$AE$141,HHIdata_corr!$U295,MATCH(HHIdata_corr!Y$3,'6.Indic_Percep'!$A$10:$AE$10,0)),"")</f>
        <v/>
      </c>
      <c r="Z295" s="2" t="str">
        <f>IF(COUNT(INDEX('6.Indic_Percep'!$A$10:$AH$141,HHIdata_corr!$U295,MATCH(HHIdata_corr!Z$3,'6.Indic_Percep'!$A$10:$AH$10,0)))=1,INDEX('6.Indic_Percep'!$A$10:$AH$141,HHIdata_corr!$U295,MATCH(HHIdata_corr!Z$3,'6.Indic_Percep'!$A$10:$AH$10,0)),"")</f>
        <v/>
      </c>
      <c r="AA295" s="2" t="str">
        <f>IF(COUNT(INDEX('6.Indic_Percep'!$A$10:$AH$141,HHIdata_corr!$U295,MATCH(HHIdata_corr!AA$3,'6.Indic_Percep'!$A$10:$AH$10,0)))=1,INDEX('6.Indic_Percep'!$A$10:$AH$141,HHIdata_corr!$U295,MATCH(HHIdata_corr!AA$3,'6.Indic_Percep'!$A$10:$AH$10,0)),"")</f>
        <v/>
      </c>
      <c r="AC295" s="30" t="str">
        <f>IF(COUNT(INDEX('5.Indic_LM'!$A$8:$AL$732,HHIdata_corr!$V295,MATCH(HHIdata_corr!AC$3,'5.Indic_LM'!$A$8:$AL$8,0)))=1,INDEX('5.Indic_LM'!$A$8:$AL$732,HHIdata_corr!$V295,MATCH(HHIdata_corr!AC$3,'5.Indic_LM'!$A$8:$AL$8,0))/100,"")</f>
        <v/>
      </c>
      <c r="AD295" s="30" t="str">
        <f>IF(COUNT(INDEX('5.Indic_LM'!$A$8:$AL$732,HHIdata_corr!$V295,MATCH(HHIdata_corr!AD$3,'5.Indic_LM'!$A$8:$AL$8,0)))=1,INDEX('5.Indic_LM'!$A$8:$AL$732,HHIdata_corr!$V295,MATCH(HHIdata_corr!AD$3,'5.Indic_LM'!$A$8:$AL$8,0))/100,"")</f>
        <v/>
      </c>
      <c r="AE295" s="2">
        <f t="shared" si="23"/>
        <v>0</v>
      </c>
      <c r="AF295" s="2">
        <f t="shared" si="24"/>
        <v>0</v>
      </c>
    </row>
    <row r="296" spans="1:32" x14ac:dyDescent="0.2">
      <c r="A296" s="25" t="s">
        <v>873</v>
      </c>
      <c r="B296" s="26" t="s">
        <v>874</v>
      </c>
      <c r="C296" s="26" t="s">
        <v>752</v>
      </c>
      <c r="D296" s="26">
        <v>225036</v>
      </c>
      <c r="E296" s="26" t="s">
        <v>875</v>
      </c>
      <c r="F296" s="26">
        <v>101661</v>
      </c>
      <c r="G296" s="27">
        <f>INDEX('0_Pivot &amp; Table 1 &amp; Table 2'!$A$70:$AM$765,MATCH($A296,'0_Pivot &amp; Table 1 &amp; Table 2'!$B$70:$B$765,0),MATCH(HHIdata_corr!G$1,'0_Pivot &amp; Table 1 &amp; Table 2'!$A$66:$AM$66,0))</f>
        <v>5159</v>
      </c>
      <c r="H296" s="27">
        <f>INDEX('0_Pivot &amp; Table 1 &amp; Table 2'!$A$70:$AM$765,MATCH($A296,'0_Pivot &amp; Table 1 &amp; Table 2'!$B$70:$B$765,0),MATCH(HHIdata_corr!H$1,'0_Pivot &amp; Table 1 &amp; Table 2'!$A$66:$AM$66,0))</f>
        <v>5176</v>
      </c>
      <c r="I296" s="27">
        <f>INDEX('0_Pivot &amp; Table 1 &amp; Table 2'!$A$70:$AM$765,MATCH($A296,'0_Pivot &amp; Table 1 &amp; Table 2'!$B$70:$B$765,0),MATCH(HHIdata_corr!I$1,'0_Pivot &amp; Table 1 &amp; Table 2'!$A$66:$AM$66,0))</f>
        <v>5621</v>
      </c>
      <c r="J296" s="27">
        <f>INDEX('0_Pivot &amp; Table 1 &amp; Table 2'!$A$70:$AM$765,MATCH($A296,'0_Pivot &amp; Table 1 &amp; Table 2'!$B$70:$B$765,0),MATCH(HHIdata_corr!J$1,'0_Pivot &amp; Table 1 &amp; Table 2'!$A$66:$AM$66,0))</f>
        <v>5587</v>
      </c>
      <c r="K296" s="27">
        <f>INDEX('0_Pivot &amp; Table 1 &amp; Table 2'!$A$70:$AM$765,MATCH($A296,'0_Pivot &amp; Table 1 &amp; Table 2'!$B$70:$B$765,0),MATCH(HHIdata_corr!K$1,'0_Pivot &amp; Table 1 &amp; Table 2'!$A$66:$AM$66,0))</f>
        <v>5801</v>
      </c>
      <c r="L296" s="27">
        <f>INDEX('0_Pivot &amp; Table 1 &amp; Table 2'!$A$70:$AM$765,MATCH($A296,'0_Pivot &amp; Table 1 &amp; Table 2'!$B$70:$B$765,0),MATCH(HHIdata_corr!L$1,'0_Pivot &amp; Table 1 &amp; Table 2'!$A$66:$AM$66,0))</f>
        <v>4634</v>
      </c>
      <c r="M296" s="27">
        <f>INDEX('0_Pivot &amp; Table 1 &amp; Table 2'!$A$70:$AM$765,MATCH($A296,'0_Pivot &amp; Table 1 &amp; Table 2'!$B$70:$B$765,0),MATCH(HHIdata_corr!M$1,'0_Pivot &amp; Table 1 &amp; Table 2'!$A$66:$AM$66,0))</f>
        <v>4441</v>
      </c>
      <c r="N296" s="27">
        <f>INDEX('0_Pivot &amp; Table 1 &amp; Table 2'!$A$70:$AM$765,MATCH($A296,'0_Pivot &amp; Table 1 &amp; Table 2'!$B$70:$B$765,0),MATCH(HHIdata_corr!N$1,'0_Pivot &amp; Table 1 &amp; Table 2'!$A$66:$AM$66,0))</f>
        <v>4655</v>
      </c>
      <c r="O296" s="28">
        <v>4981.8999999999996</v>
      </c>
      <c r="P296" s="29" t="s">
        <v>873</v>
      </c>
      <c r="Q296" s="29" t="s">
        <v>874</v>
      </c>
      <c r="R296" s="2">
        <f t="shared" si="20"/>
        <v>5385.75</v>
      </c>
      <c r="S296" s="2">
        <f t="shared" si="21"/>
        <v>5546.25</v>
      </c>
      <c r="T296" s="2" t="str">
        <f t="shared" si="22"/>
        <v/>
      </c>
      <c r="U296" s="2" t="e">
        <f>MATCH($Q296,'6.Indic_Percep'!$B$10:$B$141,0)</f>
        <v>#N/A</v>
      </c>
      <c r="V296" s="2">
        <f>MATCH($P296,'5.Indic_LM'!$A$10:$A$732,0)</f>
        <v>285</v>
      </c>
      <c r="W296" s="2" t="str">
        <f>IF(COUNT(INDEX('6.Indic_Percep'!$A$10:$AE$141,HHIdata_corr!$U296,MATCH(HHIdata_corr!W$3,'6.Indic_Percep'!$A$10:$AE$10,0)))=1,INDEX('6.Indic_Percep'!$A$10:$AE$141,HHIdata_corr!$U296,MATCH(HHIdata_corr!W$3,'6.Indic_Percep'!$A$10:$AE$10,0)),"")</f>
        <v/>
      </c>
      <c r="X296" s="2" t="str">
        <f>IF(COUNT(INDEX('6.Indic_Percep'!$A$10:$AE$141,HHIdata_corr!$U296,MATCH(HHIdata_corr!X$3,'6.Indic_Percep'!$A$10:$AE$10,0)))=1,INDEX('6.Indic_Percep'!$A$10:$AE$141,HHIdata_corr!$U296,MATCH(HHIdata_corr!X$3,'6.Indic_Percep'!$A$10:$AE$10,0)),"")</f>
        <v/>
      </c>
      <c r="Y296" s="2" t="str">
        <f>IF(COUNT(INDEX('6.Indic_Percep'!$A$10:$AE$141,HHIdata_corr!$U296,MATCH(HHIdata_corr!Y$3,'6.Indic_Percep'!$A$10:$AE$10,0)))=1,INDEX('6.Indic_Percep'!$A$10:$AE$141,HHIdata_corr!$U296,MATCH(HHIdata_corr!Y$3,'6.Indic_Percep'!$A$10:$AE$10,0)),"")</f>
        <v/>
      </c>
      <c r="Z296" s="2" t="str">
        <f>IF(COUNT(INDEX('6.Indic_Percep'!$A$10:$AH$141,HHIdata_corr!$U296,MATCH(HHIdata_corr!Z$3,'6.Indic_Percep'!$A$10:$AH$10,0)))=1,INDEX('6.Indic_Percep'!$A$10:$AH$141,HHIdata_corr!$U296,MATCH(HHIdata_corr!Z$3,'6.Indic_Percep'!$A$10:$AH$10,0)),"")</f>
        <v/>
      </c>
      <c r="AA296" s="2" t="str">
        <f>IF(COUNT(INDEX('6.Indic_Percep'!$A$10:$AH$141,HHIdata_corr!$U296,MATCH(HHIdata_corr!AA$3,'6.Indic_Percep'!$A$10:$AH$10,0)))=1,INDEX('6.Indic_Percep'!$A$10:$AH$141,HHIdata_corr!$U296,MATCH(HHIdata_corr!AA$3,'6.Indic_Percep'!$A$10:$AH$10,0)),"")</f>
        <v/>
      </c>
      <c r="AC296" s="30" t="str">
        <f>IF(COUNT(INDEX('5.Indic_LM'!$A$8:$AL$732,HHIdata_corr!$V296,MATCH(HHIdata_corr!AC$3,'5.Indic_LM'!$A$8:$AL$8,0)))=1,INDEX('5.Indic_LM'!$A$8:$AL$732,HHIdata_corr!$V296,MATCH(HHIdata_corr!AC$3,'5.Indic_LM'!$A$8:$AL$8,0))/100,"")</f>
        <v/>
      </c>
      <c r="AD296" s="30" t="str">
        <f>IF(COUNT(INDEX('5.Indic_LM'!$A$8:$AL$732,HHIdata_corr!$V296,MATCH(HHIdata_corr!AD$3,'5.Indic_LM'!$A$8:$AL$8,0)))=1,INDEX('5.Indic_LM'!$A$8:$AL$732,HHIdata_corr!$V296,MATCH(HHIdata_corr!AD$3,'5.Indic_LM'!$A$8:$AL$8,0))/100,"")</f>
        <v/>
      </c>
      <c r="AE296" s="2">
        <f t="shared" si="23"/>
        <v>0</v>
      </c>
      <c r="AF296" s="2">
        <f t="shared" si="24"/>
        <v>0</v>
      </c>
    </row>
    <row r="297" spans="1:32" x14ac:dyDescent="0.2">
      <c r="A297" s="25" t="s">
        <v>876</v>
      </c>
      <c r="B297" s="26" t="s">
        <v>877</v>
      </c>
      <c r="C297" s="26" t="s">
        <v>752</v>
      </c>
      <c r="D297" s="26">
        <v>160004</v>
      </c>
      <c r="E297" s="26" t="s">
        <v>878</v>
      </c>
      <c r="F297" s="26">
        <v>71368</v>
      </c>
      <c r="G297" s="27">
        <f>INDEX('0_Pivot &amp; Table 1 &amp; Table 2'!$A$70:$AM$765,MATCH($A297,'0_Pivot &amp; Table 1 &amp; Table 2'!$B$70:$B$765,0),MATCH(HHIdata_corr!G$1,'0_Pivot &amp; Table 1 &amp; Table 2'!$A$66:$AM$66,0))</f>
        <v>5412</v>
      </c>
      <c r="H297" s="27">
        <f>INDEX('0_Pivot &amp; Table 1 &amp; Table 2'!$A$70:$AM$765,MATCH($A297,'0_Pivot &amp; Table 1 &amp; Table 2'!$B$70:$B$765,0),MATCH(HHIdata_corr!H$1,'0_Pivot &amp; Table 1 &amp; Table 2'!$A$66:$AM$66,0))</f>
        <v>6205</v>
      </c>
      <c r="I297" s="27">
        <f>INDEX('0_Pivot &amp; Table 1 &amp; Table 2'!$A$70:$AM$765,MATCH($A297,'0_Pivot &amp; Table 1 &amp; Table 2'!$B$70:$B$765,0),MATCH(HHIdata_corr!I$1,'0_Pivot &amp; Table 1 &amp; Table 2'!$A$66:$AM$66,0))</f>
        <v>5648</v>
      </c>
      <c r="J297" s="27">
        <f>INDEX('0_Pivot &amp; Table 1 &amp; Table 2'!$A$70:$AM$765,MATCH($A297,'0_Pivot &amp; Table 1 &amp; Table 2'!$B$70:$B$765,0),MATCH(HHIdata_corr!J$1,'0_Pivot &amp; Table 1 &amp; Table 2'!$A$66:$AM$66,0))</f>
        <v>6545</v>
      </c>
      <c r="K297" s="27">
        <f>INDEX('0_Pivot &amp; Table 1 &amp; Table 2'!$A$70:$AM$765,MATCH($A297,'0_Pivot &amp; Table 1 &amp; Table 2'!$B$70:$B$765,0),MATCH(HHIdata_corr!K$1,'0_Pivot &amp; Table 1 &amp; Table 2'!$A$66:$AM$66,0))</f>
        <v>6734</v>
      </c>
      <c r="L297" s="27">
        <f>INDEX('0_Pivot &amp; Table 1 &amp; Table 2'!$A$70:$AM$765,MATCH($A297,'0_Pivot &amp; Table 1 &amp; Table 2'!$B$70:$B$765,0),MATCH(HHIdata_corr!L$1,'0_Pivot &amp; Table 1 &amp; Table 2'!$A$66:$AM$66,0))</f>
        <v>5869</v>
      </c>
      <c r="M297" s="27">
        <f>INDEX('0_Pivot &amp; Table 1 &amp; Table 2'!$A$70:$AM$765,MATCH($A297,'0_Pivot &amp; Table 1 &amp; Table 2'!$B$70:$B$765,0),MATCH(HHIdata_corr!M$1,'0_Pivot &amp; Table 1 &amp; Table 2'!$A$66:$AM$66,0))</f>
        <v>4933</v>
      </c>
      <c r="N297" s="27">
        <f>INDEX('0_Pivot &amp; Table 1 &amp; Table 2'!$A$70:$AM$765,MATCH($A297,'0_Pivot &amp; Table 1 &amp; Table 2'!$B$70:$B$765,0),MATCH(HHIdata_corr!N$1,'0_Pivot &amp; Table 1 &amp; Table 2'!$A$66:$AM$66,0))</f>
        <v>5217</v>
      </c>
      <c r="O297" s="28">
        <v>5772.4</v>
      </c>
      <c r="P297" s="29" t="s">
        <v>876</v>
      </c>
      <c r="Q297" s="29" t="s">
        <v>877</v>
      </c>
      <c r="R297" s="2">
        <f t="shared" si="20"/>
        <v>5952.5</v>
      </c>
      <c r="S297" s="2">
        <f t="shared" si="21"/>
        <v>6283</v>
      </c>
      <c r="T297" s="2" t="str">
        <f t="shared" si="22"/>
        <v/>
      </c>
      <c r="U297" s="2" t="e">
        <f>MATCH($Q297,'6.Indic_Percep'!$B$10:$B$141,0)</f>
        <v>#N/A</v>
      </c>
      <c r="V297" s="2">
        <f>MATCH($P297,'5.Indic_LM'!$A$10:$A$732,0)</f>
        <v>287</v>
      </c>
      <c r="W297" s="2" t="str">
        <f>IF(COUNT(INDEX('6.Indic_Percep'!$A$10:$AE$141,HHIdata_corr!$U297,MATCH(HHIdata_corr!W$3,'6.Indic_Percep'!$A$10:$AE$10,0)))=1,INDEX('6.Indic_Percep'!$A$10:$AE$141,HHIdata_corr!$U297,MATCH(HHIdata_corr!W$3,'6.Indic_Percep'!$A$10:$AE$10,0)),"")</f>
        <v/>
      </c>
      <c r="X297" s="2" t="str">
        <f>IF(COUNT(INDEX('6.Indic_Percep'!$A$10:$AE$141,HHIdata_corr!$U297,MATCH(HHIdata_corr!X$3,'6.Indic_Percep'!$A$10:$AE$10,0)))=1,INDEX('6.Indic_Percep'!$A$10:$AE$141,HHIdata_corr!$U297,MATCH(HHIdata_corr!X$3,'6.Indic_Percep'!$A$10:$AE$10,0)),"")</f>
        <v/>
      </c>
      <c r="Y297" s="2" t="str">
        <f>IF(COUNT(INDEX('6.Indic_Percep'!$A$10:$AE$141,HHIdata_corr!$U297,MATCH(HHIdata_corr!Y$3,'6.Indic_Percep'!$A$10:$AE$10,0)))=1,INDEX('6.Indic_Percep'!$A$10:$AE$141,HHIdata_corr!$U297,MATCH(HHIdata_corr!Y$3,'6.Indic_Percep'!$A$10:$AE$10,0)),"")</f>
        <v/>
      </c>
      <c r="Z297" s="2" t="str">
        <f>IF(COUNT(INDEX('6.Indic_Percep'!$A$10:$AH$141,HHIdata_corr!$U297,MATCH(HHIdata_corr!Z$3,'6.Indic_Percep'!$A$10:$AH$10,0)))=1,INDEX('6.Indic_Percep'!$A$10:$AH$141,HHIdata_corr!$U297,MATCH(HHIdata_corr!Z$3,'6.Indic_Percep'!$A$10:$AH$10,0)),"")</f>
        <v/>
      </c>
      <c r="AA297" s="2" t="str">
        <f>IF(COUNT(INDEX('6.Indic_Percep'!$A$10:$AH$141,HHIdata_corr!$U297,MATCH(HHIdata_corr!AA$3,'6.Indic_Percep'!$A$10:$AH$10,0)))=1,INDEX('6.Indic_Percep'!$A$10:$AH$141,HHIdata_corr!$U297,MATCH(HHIdata_corr!AA$3,'6.Indic_Percep'!$A$10:$AH$10,0)),"")</f>
        <v/>
      </c>
      <c r="AC297" s="30" t="str">
        <f>IF(COUNT(INDEX('5.Indic_LM'!$A$8:$AL$732,HHIdata_corr!$V297,MATCH(HHIdata_corr!AC$3,'5.Indic_LM'!$A$8:$AL$8,0)))=1,INDEX('5.Indic_LM'!$A$8:$AL$732,HHIdata_corr!$V297,MATCH(HHIdata_corr!AC$3,'5.Indic_LM'!$A$8:$AL$8,0))/100,"")</f>
        <v/>
      </c>
      <c r="AD297" s="30" t="str">
        <f>IF(COUNT(INDEX('5.Indic_LM'!$A$8:$AL$732,HHIdata_corr!$V297,MATCH(HHIdata_corr!AD$3,'5.Indic_LM'!$A$8:$AL$8,0)))=1,INDEX('5.Indic_LM'!$A$8:$AL$732,HHIdata_corr!$V297,MATCH(HHIdata_corr!AD$3,'5.Indic_LM'!$A$8:$AL$8,0))/100,"")</f>
        <v/>
      </c>
      <c r="AE297" s="2">
        <f t="shared" si="23"/>
        <v>0</v>
      </c>
      <c r="AF297" s="2">
        <f t="shared" si="24"/>
        <v>0</v>
      </c>
    </row>
    <row r="298" spans="1:32" x14ac:dyDescent="0.2">
      <c r="A298" s="25" t="s">
        <v>879</v>
      </c>
      <c r="B298" s="26" t="s">
        <v>880</v>
      </c>
      <c r="C298" s="26" t="s">
        <v>752</v>
      </c>
      <c r="D298" s="26">
        <v>200396</v>
      </c>
      <c r="E298" s="26" t="s">
        <v>881</v>
      </c>
      <c r="F298" s="26">
        <v>95822</v>
      </c>
      <c r="G298" s="27">
        <f>INDEX('0_Pivot &amp; Table 1 &amp; Table 2'!$A$70:$AM$765,MATCH($A298,'0_Pivot &amp; Table 1 &amp; Table 2'!$B$70:$B$765,0),MATCH(HHIdata_corr!G$1,'0_Pivot &amp; Table 1 &amp; Table 2'!$A$66:$AM$66,0))</f>
        <v>3333</v>
      </c>
      <c r="H298" s="27">
        <f>INDEX('0_Pivot &amp; Table 1 &amp; Table 2'!$A$70:$AM$765,MATCH($A298,'0_Pivot &amp; Table 1 &amp; Table 2'!$B$70:$B$765,0),MATCH(HHIdata_corr!H$1,'0_Pivot &amp; Table 1 &amp; Table 2'!$A$66:$AM$66,0))</f>
        <v>4257</v>
      </c>
      <c r="I298" s="27">
        <f>INDEX('0_Pivot &amp; Table 1 &amp; Table 2'!$A$70:$AM$765,MATCH($A298,'0_Pivot &amp; Table 1 &amp; Table 2'!$B$70:$B$765,0),MATCH(HHIdata_corr!I$1,'0_Pivot &amp; Table 1 &amp; Table 2'!$A$66:$AM$66,0))</f>
        <v>3790</v>
      </c>
      <c r="J298" s="27">
        <f>INDEX('0_Pivot &amp; Table 1 &amp; Table 2'!$A$70:$AM$765,MATCH($A298,'0_Pivot &amp; Table 1 &amp; Table 2'!$B$70:$B$765,0),MATCH(HHIdata_corr!J$1,'0_Pivot &amp; Table 1 &amp; Table 2'!$A$66:$AM$66,0))</f>
        <v>3513</v>
      </c>
      <c r="K298" s="27">
        <f>INDEX('0_Pivot &amp; Table 1 &amp; Table 2'!$A$70:$AM$765,MATCH($A298,'0_Pivot &amp; Table 1 &amp; Table 2'!$B$70:$B$765,0),MATCH(HHIdata_corr!K$1,'0_Pivot &amp; Table 1 &amp; Table 2'!$A$66:$AM$66,0))</f>
        <v>3179</v>
      </c>
      <c r="L298" s="27">
        <f>INDEX('0_Pivot &amp; Table 1 &amp; Table 2'!$A$70:$AM$765,MATCH($A298,'0_Pivot &amp; Table 1 &amp; Table 2'!$B$70:$B$765,0),MATCH(HHIdata_corr!L$1,'0_Pivot &amp; Table 1 &amp; Table 2'!$A$66:$AM$66,0))</f>
        <v>3303</v>
      </c>
      <c r="M298" s="27">
        <f>INDEX('0_Pivot &amp; Table 1 &amp; Table 2'!$A$70:$AM$765,MATCH($A298,'0_Pivot &amp; Table 1 &amp; Table 2'!$B$70:$B$765,0),MATCH(HHIdata_corr!M$1,'0_Pivot &amp; Table 1 &amp; Table 2'!$A$66:$AM$66,0))</f>
        <v>3005</v>
      </c>
      <c r="N298" s="27">
        <f>INDEX('0_Pivot &amp; Table 1 &amp; Table 2'!$A$70:$AM$765,MATCH($A298,'0_Pivot &amp; Table 1 &amp; Table 2'!$B$70:$B$765,0),MATCH(HHIdata_corr!N$1,'0_Pivot &amp; Table 1 &amp; Table 2'!$A$66:$AM$66,0))</f>
        <v>3208</v>
      </c>
      <c r="O298" s="28">
        <v>3365.5</v>
      </c>
      <c r="P298" s="29" t="s">
        <v>879</v>
      </c>
      <c r="Q298" s="29" t="s">
        <v>880</v>
      </c>
      <c r="R298" s="2">
        <f t="shared" si="20"/>
        <v>3723.25</v>
      </c>
      <c r="S298" s="2">
        <f t="shared" si="21"/>
        <v>3684.75</v>
      </c>
      <c r="T298" s="2" t="str">
        <f t="shared" si="22"/>
        <v/>
      </c>
      <c r="U298" s="2" t="e">
        <f>MATCH($Q298,'6.Indic_Percep'!$B$10:$B$141,0)</f>
        <v>#N/A</v>
      </c>
      <c r="V298" s="2">
        <f>MATCH($P298,'5.Indic_LM'!$A$10:$A$732,0)</f>
        <v>288</v>
      </c>
      <c r="W298" s="2" t="str">
        <f>IF(COUNT(INDEX('6.Indic_Percep'!$A$10:$AE$141,HHIdata_corr!$U298,MATCH(HHIdata_corr!W$3,'6.Indic_Percep'!$A$10:$AE$10,0)))=1,INDEX('6.Indic_Percep'!$A$10:$AE$141,HHIdata_corr!$U298,MATCH(HHIdata_corr!W$3,'6.Indic_Percep'!$A$10:$AE$10,0)),"")</f>
        <v/>
      </c>
      <c r="X298" s="2" t="str">
        <f>IF(COUNT(INDEX('6.Indic_Percep'!$A$10:$AE$141,HHIdata_corr!$U298,MATCH(HHIdata_corr!X$3,'6.Indic_Percep'!$A$10:$AE$10,0)))=1,INDEX('6.Indic_Percep'!$A$10:$AE$141,HHIdata_corr!$U298,MATCH(HHIdata_corr!X$3,'6.Indic_Percep'!$A$10:$AE$10,0)),"")</f>
        <v/>
      </c>
      <c r="Y298" s="2" t="str">
        <f>IF(COUNT(INDEX('6.Indic_Percep'!$A$10:$AE$141,HHIdata_corr!$U298,MATCH(HHIdata_corr!Y$3,'6.Indic_Percep'!$A$10:$AE$10,0)))=1,INDEX('6.Indic_Percep'!$A$10:$AE$141,HHIdata_corr!$U298,MATCH(HHIdata_corr!Y$3,'6.Indic_Percep'!$A$10:$AE$10,0)),"")</f>
        <v/>
      </c>
      <c r="Z298" s="2" t="str">
        <f>IF(COUNT(INDEX('6.Indic_Percep'!$A$10:$AH$141,HHIdata_corr!$U298,MATCH(HHIdata_corr!Z$3,'6.Indic_Percep'!$A$10:$AH$10,0)))=1,INDEX('6.Indic_Percep'!$A$10:$AH$141,HHIdata_corr!$U298,MATCH(HHIdata_corr!Z$3,'6.Indic_Percep'!$A$10:$AH$10,0)),"")</f>
        <v/>
      </c>
      <c r="AA298" s="2" t="str">
        <f>IF(COUNT(INDEX('6.Indic_Percep'!$A$10:$AH$141,HHIdata_corr!$U298,MATCH(HHIdata_corr!AA$3,'6.Indic_Percep'!$A$10:$AH$10,0)))=1,INDEX('6.Indic_Percep'!$A$10:$AH$141,HHIdata_corr!$U298,MATCH(HHIdata_corr!AA$3,'6.Indic_Percep'!$A$10:$AH$10,0)),"")</f>
        <v/>
      </c>
      <c r="AC298" s="30" t="str">
        <f>IF(COUNT(INDEX('5.Indic_LM'!$A$8:$AL$732,HHIdata_corr!$V298,MATCH(HHIdata_corr!AC$3,'5.Indic_LM'!$A$8:$AL$8,0)))=1,INDEX('5.Indic_LM'!$A$8:$AL$732,HHIdata_corr!$V298,MATCH(HHIdata_corr!AC$3,'5.Indic_LM'!$A$8:$AL$8,0))/100,"")</f>
        <v/>
      </c>
      <c r="AD298" s="30" t="str">
        <f>IF(COUNT(INDEX('5.Indic_LM'!$A$8:$AL$732,HHIdata_corr!$V298,MATCH(HHIdata_corr!AD$3,'5.Indic_LM'!$A$8:$AL$8,0)))=1,INDEX('5.Indic_LM'!$A$8:$AL$732,HHIdata_corr!$V298,MATCH(HHIdata_corr!AD$3,'5.Indic_LM'!$A$8:$AL$8,0))/100,"")</f>
        <v/>
      </c>
      <c r="AE298" s="2">
        <f t="shared" si="23"/>
        <v>0</v>
      </c>
      <c r="AF298" s="2">
        <f t="shared" si="24"/>
        <v>0</v>
      </c>
    </row>
    <row r="299" spans="1:32" x14ac:dyDescent="0.2">
      <c r="A299" s="25" t="s">
        <v>882</v>
      </c>
      <c r="B299" s="26" t="s">
        <v>883</v>
      </c>
      <c r="C299" s="26" t="s">
        <v>752</v>
      </c>
      <c r="D299" s="26">
        <v>166249</v>
      </c>
      <c r="E299" s="26" t="s">
        <v>884</v>
      </c>
      <c r="F299" s="26">
        <v>80123</v>
      </c>
      <c r="G299" s="27">
        <f>INDEX('0_Pivot &amp; Table 1 &amp; Table 2'!$A$70:$AM$765,MATCH($A299,'0_Pivot &amp; Table 1 &amp; Table 2'!$B$70:$B$765,0),MATCH(HHIdata_corr!G$1,'0_Pivot &amp; Table 1 &amp; Table 2'!$A$66:$AM$66,0))</f>
        <v>3372</v>
      </c>
      <c r="H299" s="27">
        <f>INDEX('0_Pivot &amp; Table 1 &amp; Table 2'!$A$70:$AM$765,MATCH($A299,'0_Pivot &amp; Table 1 &amp; Table 2'!$B$70:$B$765,0),MATCH(HHIdata_corr!H$1,'0_Pivot &amp; Table 1 &amp; Table 2'!$A$66:$AM$66,0))</f>
        <v>3837</v>
      </c>
      <c r="I299" s="27">
        <f>INDEX('0_Pivot &amp; Table 1 &amp; Table 2'!$A$70:$AM$765,MATCH($A299,'0_Pivot &amp; Table 1 &amp; Table 2'!$B$70:$B$765,0),MATCH(HHIdata_corr!I$1,'0_Pivot &amp; Table 1 &amp; Table 2'!$A$66:$AM$66,0))</f>
        <v>3311</v>
      </c>
      <c r="J299" s="27">
        <f>INDEX('0_Pivot &amp; Table 1 &amp; Table 2'!$A$70:$AM$765,MATCH($A299,'0_Pivot &amp; Table 1 &amp; Table 2'!$B$70:$B$765,0),MATCH(HHIdata_corr!J$1,'0_Pivot &amp; Table 1 &amp; Table 2'!$A$66:$AM$66,0))</f>
        <v>3591</v>
      </c>
      <c r="K299" s="27">
        <f>INDEX('0_Pivot &amp; Table 1 &amp; Table 2'!$A$70:$AM$765,MATCH($A299,'0_Pivot &amp; Table 1 &amp; Table 2'!$B$70:$B$765,0),MATCH(HHIdata_corr!K$1,'0_Pivot &amp; Table 1 &amp; Table 2'!$A$66:$AM$66,0))</f>
        <v>3200</v>
      </c>
      <c r="L299" s="27">
        <f>INDEX('0_Pivot &amp; Table 1 &amp; Table 2'!$A$70:$AM$765,MATCH($A299,'0_Pivot &amp; Table 1 &amp; Table 2'!$B$70:$B$765,0),MATCH(HHIdata_corr!L$1,'0_Pivot &amp; Table 1 &amp; Table 2'!$A$66:$AM$66,0))</f>
        <v>3335</v>
      </c>
      <c r="M299" s="27">
        <f>INDEX('0_Pivot &amp; Table 1 &amp; Table 2'!$A$70:$AM$765,MATCH($A299,'0_Pivot &amp; Table 1 &amp; Table 2'!$B$70:$B$765,0),MATCH(HHIdata_corr!M$1,'0_Pivot &amp; Table 1 &amp; Table 2'!$A$66:$AM$66,0))</f>
        <v>3227</v>
      </c>
      <c r="N299" s="27">
        <f>INDEX('0_Pivot &amp; Table 1 &amp; Table 2'!$A$70:$AM$765,MATCH($A299,'0_Pivot &amp; Table 1 &amp; Table 2'!$B$70:$B$765,0),MATCH(HHIdata_corr!N$1,'0_Pivot &amp; Table 1 &amp; Table 2'!$A$66:$AM$66,0))</f>
        <v>2774</v>
      </c>
      <c r="O299" s="28">
        <v>3365.7</v>
      </c>
      <c r="P299" s="29" t="s">
        <v>882</v>
      </c>
      <c r="Q299" s="29" t="s">
        <v>883</v>
      </c>
      <c r="R299" s="2">
        <f t="shared" si="20"/>
        <v>3527.75</v>
      </c>
      <c r="S299" s="2">
        <f t="shared" si="21"/>
        <v>3484.75</v>
      </c>
      <c r="T299" s="2" t="str">
        <f t="shared" si="22"/>
        <v/>
      </c>
      <c r="U299" s="2" t="e">
        <f>MATCH($Q299,'6.Indic_Percep'!$B$10:$B$141,0)</f>
        <v>#N/A</v>
      </c>
      <c r="V299" s="2">
        <f>MATCH($P299,'5.Indic_LM'!$A$10:$A$732,0)</f>
        <v>290</v>
      </c>
      <c r="W299" s="2" t="str">
        <f>IF(COUNT(INDEX('6.Indic_Percep'!$A$10:$AE$141,HHIdata_corr!$U299,MATCH(HHIdata_corr!W$3,'6.Indic_Percep'!$A$10:$AE$10,0)))=1,INDEX('6.Indic_Percep'!$A$10:$AE$141,HHIdata_corr!$U299,MATCH(HHIdata_corr!W$3,'6.Indic_Percep'!$A$10:$AE$10,0)),"")</f>
        <v/>
      </c>
      <c r="X299" s="2" t="str">
        <f>IF(COUNT(INDEX('6.Indic_Percep'!$A$10:$AE$141,HHIdata_corr!$U299,MATCH(HHIdata_corr!X$3,'6.Indic_Percep'!$A$10:$AE$10,0)))=1,INDEX('6.Indic_Percep'!$A$10:$AE$141,HHIdata_corr!$U299,MATCH(HHIdata_corr!X$3,'6.Indic_Percep'!$A$10:$AE$10,0)),"")</f>
        <v/>
      </c>
      <c r="Y299" s="2" t="str">
        <f>IF(COUNT(INDEX('6.Indic_Percep'!$A$10:$AE$141,HHIdata_corr!$U299,MATCH(HHIdata_corr!Y$3,'6.Indic_Percep'!$A$10:$AE$10,0)))=1,INDEX('6.Indic_Percep'!$A$10:$AE$141,HHIdata_corr!$U299,MATCH(HHIdata_corr!Y$3,'6.Indic_Percep'!$A$10:$AE$10,0)),"")</f>
        <v/>
      </c>
      <c r="Z299" s="2" t="str">
        <f>IF(COUNT(INDEX('6.Indic_Percep'!$A$10:$AH$141,HHIdata_corr!$U299,MATCH(HHIdata_corr!Z$3,'6.Indic_Percep'!$A$10:$AH$10,0)))=1,INDEX('6.Indic_Percep'!$A$10:$AH$141,HHIdata_corr!$U299,MATCH(HHIdata_corr!Z$3,'6.Indic_Percep'!$A$10:$AH$10,0)),"")</f>
        <v/>
      </c>
      <c r="AA299" s="2" t="str">
        <f>IF(COUNT(INDEX('6.Indic_Percep'!$A$10:$AH$141,HHIdata_corr!$U299,MATCH(HHIdata_corr!AA$3,'6.Indic_Percep'!$A$10:$AH$10,0)))=1,INDEX('6.Indic_Percep'!$A$10:$AH$141,HHIdata_corr!$U299,MATCH(HHIdata_corr!AA$3,'6.Indic_Percep'!$A$10:$AH$10,0)),"")</f>
        <v/>
      </c>
      <c r="AC299" s="30" t="str">
        <f>IF(COUNT(INDEX('5.Indic_LM'!$A$8:$AL$732,HHIdata_corr!$V299,MATCH(HHIdata_corr!AC$3,'5.Indic_LM'!$A$8:$AL$8,0)))=1,INDEX('5.Indic_LM'!$A$8:$AL$732,HHIdata_corr!$V299,MATCH(HHIdata_corr!AC$3,'5.Indic_LM'!$A$8:$AL$8,0))/100,"")</f>
        <v/>
      </c>
      <c r="AD299" s="30" t="str">
        <f>IF(COUNT(INDEX('5.Indic_LM'!$A$8:$AL$732,HHIdata_corr!$V299,MATCH(HHIdata_corr!AD$3,'5.Indic_LM'!$A$8:$AL$8,0)))=1,INDEX('5.Indic_LM'!$A$8:$AL$732,HHIdata_corr!$V299,MATCH(HHIdata_corr!AD$3,'5.Indic_LM'!$A$8:$AL$8,0))/100,"")</f>
        <v/>
      </c>
      <c r="AE299" s="2">
        <f t="shared" si="23"/>
        <v>0</v>
      </c>
      <c r="AF299" s="2">
        <f t="shared" si="24"/>
        <v>0</v>
      </c>
    </row>
    <row r="300" spans="1:32" x14ac:dyDescent="0.2">
      <c r="A300" s="25" t="s">
        <v>885</v>
      </c>
      <c r="B300" s="26" t="s">
        <v>886</v>
      </c>
      <c r="C300" s="26" t="s">
        <v>752</v>
      </c>
      <c r="D300" s="26">
        <v>148652</v>
      </c>
      <c r="E300" s="26" t="s">
        <v>887</v>
      </c>
      <c r="F300" s="26">
        <v>63840</v>
      </c>
      <c r="G300" s="27">
        <f>INDEX('0_Pivot &amp; Table 1 &amp; Table 2'!$A$70:$AM$765,MATCH($A300,'0_Pivot &amp; Table 1 &amp; Table 2'!$B$70:$B$765,0),MATCH(HHIdata_corr!G$1,'0_Pivot &amp; Table 1 &amp; Table 2'!$A$66:$AM$66,0))</f>
        <v>2829</v>
      </c>
      <c r="H300" s="27">
        <f>INDEX('0_Pivot &amp; Table 1 &amp; Table 2'!$A$70:$AM$765,MATCH($A300,'0_Pivot &amp; Table 1 &amp; Table 2'!$B$70:$B$765,0),MATCH(HHIdata_corr!H$1,'0_Pivot &amp; Table 1 &amp; Table 2'!$A$66:$AM$66,0))</f>
        <v>3602</v>
      </c>
      <c r="I300" s="27">
        <f>INDEX('0_Pivot &amp; Table 1 &amp; Table 2'!$A$70:$AM$765,MATCH($A300,'0_Pivot &amp; Table 1 &amp; Table 2'!$B$70:$B$765,0),MATCH(HHIdata_corr!I$1,'0_Pivot &amp; Table 1 &amp; Table 2'!$A$66:$AM$66,0))</f>
        <v>2482</v>
      </c>
      <c r="J300" s="27">
        <f>INDEX('0_Pivot &amp; Table 1 &amp; Table 2'!$A$70:$AM$765,MATCH($A300,'0_Pivot &amp; Table 1 &amp; Table 2'!$B$70:$B$765,0),MATCH(HHIdata_corr!J$1,'0_Pivot &amp; Table 1 &amp; Table 2'!$A$66:$AM$66,0))</f>
        <v>2970</v>
      </c>
      <c r="K300" s="27">
        <f>INDEX('0_Pivot &amp; Table 1 &amp; Table 2'!$A$70:$AM$765,MATCH($A300,'0_Pivot &amp; Table 1 &amp; Table 2'!$B$70:$B$765,0),MATCH(HHIdata_corr!K$1,'0_Pivot &amp; Table 1 &amp; Table 2'!$A$66:$AM$66,0))</f>
        <v>3136</v>
      </c>
      <c r="L300" s="27">
        <f>INDEX('0_Pivot &amp; Table 1 &amp; Table 2'!$A$70:$AM$765,MATCH($A300,'0_Pivot &amp; Table 1 &amp; Table 2'!$B$70:$B$765,0),MATCH(HHIdata_corr!L$1,'0_Pivot &amp; Table 1 &amp; Table 2'!$A$66:$AM$66,0))</f>
        <v>3204</v>
      </c>
      <c r="M300" s="27">
        <f>INDEX('0_Pivot &amp; Table 1 &amp; Table 2'!$A$70:$AM$765,MATCH($A300,'0_Pivot &amp; Table 1 &amp; Table 2'!$B$70:$B$765,0),MATCH(HHIdata_corr!M$1,'0_Pivot &amp; Table 1 &amp; Table 2'!$A$66:$AM$66,0))</f>
        <v>3341</v>
      </c>
      <c r="N300" s="27">
        <f>INDEX('0_Pivot &amp; Table 1 &amp; Table 2'!$A$70:$AM$765,MATCH($A300,'0_Pivot &amp; Table 1 &amp; Table 2'!$B$70:$B$765,0),MATCH(HHIdata_corr!N$1,'0_Pivot &amp; Table 1 &amp; Table 2'!$A$66:$AM$66,0))</f>
        <v>3231</v>
      </c>
      <c r="O300" s="28">
        <v>2946.7</v>
      </c>
      <c r="P300" s="29" t="s">
        <v>885</v>
      </c>
      <c r="Q300" s="29" t="s">
        <v>886</v>
      </c>
      <c r="R300" s="2">
        <f t="shared" si="20"/>
        <v>2970.75</v>
      </c>
      <c r="S300" s="2">
        <f t="shared" si="21"/>
        <v>3047.5</v>
      </c>
      <c r="T300" s="2" t="str">
        <f t="shared" si="22"/>
        <v/>
      </c>
      <c r="U300" s="2" t="e">
        <f>MATCH($Q300,'6.Indic_Percep'!$B$10:$B$141,0)</f>
        <v>#N/A</v>
      </c>
      <c r="V300" s="2">
        <f>MATCH($P300,'5.Indic_LM'!$A$10:$A$732,0)</f>
        <v>292</v>
      </c>
      <c r="W300" s="2" t="str">
        <f>IF(COUNT(INDEX('6.Indic_Percep'!$A$10:$AE$141,HHIdata_corr!$U300,MATCH(HHIdata_corr!W$3,'6.Indic_Percep'!$A$10:$AE$10,0)))=1,INDEX('6.Indic_Percep'!$A$10:$AE$141,HHIdata_corr!$U300,MATCH(HHIdata_corr!W$3,'6.Indic_Percep'!$A$10:$AE$10,0)),"")</f>
        <v/>
      </c>
      <c r="X300" s="2" t="str">
        <f>IF(COUNT(INDEX('6.Indic_Percep'!$A$10:$AE$141,HHIdata_corr!$U300,MATCH(HHIdata_corr!X$3,'6.Indic_Percep'!$A$10:$AE$10,0)))=1,INDEX('6.Indic_Percep'!$A$10:$AE$141,HHIdata_corr!$U300,MATCH(HHIdata_corr!X$3,'6.Indic_Percep'!$A$10:$AE$10,0)),"")</f>
        <v/>
      </c>
      <c r="Y300" s="2" t="str">
        <f>IF(COUNT(INDEX('6.Indic_Percep'!$A$10:$AE$141,HHIdata_corr!$U300,MATCH(HHIdata_corr!Y$3,'6.Indic_Percep'!$A$10:$AE$10,0)))=1,INDEX('6.Indic_Percep'!$A$10:$AE$141,HHIdata_corr!$U300,MATCH(HHIdata_corr!Y$3,'6.Indic_Percep'!$A$10:$AE$10,0)),"")</f>
        <v/>
      </c>
      <c r="Z300" s="2" t="str">
        <f>IF(COUNT(INDEX('6.Indic_Percep'!$A$10:$AH$141,HHIdata_corr!$U300,MATCH(HHIdata_corr!Z$3,'6.Indic_Percep'!$A$10:$AH$10,0)))=1,INDEX('6.Indic_Percep'!$A$10:$AH$141,HHIdata_corr!$U300,MATCH(HHIdata_corr!Z$3,'6.Indic_Percep'!$A$10:$AH$10,0)),"")</f>
        <v/>
      </c>
      <c r="AA300" s="2" t="str">
        <f>IF(COUNT(INDEX('6.Indic_Percep'!$A$10:$AH$141,HHIdata_corr!$U300,MATCH(HHIdata_corr!AA$3,'6.Indic_Percep'!$A$10:$AH$10,0)))=1,INDEX('6.Indic_Percep'!$A$10:$AH$141,HHIdata_corr!$U300,MATCH(HHIdata_corr!AA$3,'6.Indic_Percep'!$A$10:$AH$10,0)),"")</f>
        <v/>
      </c>
      <c r="AC300" s="30" t="str">
        <f>IF(COUNT(INDEX('5.Indic_LM'!$A$8:$AL$732,HHIdata_corr!$V300,MATCH(HHIdata_corr!AC$3,'5.Indic_LM'!$A$8:$AL$8,0)))=1,INDEX('5.Indic_LM'!$A$8:$AL$732,HHIdata_corr!$V300,MATCH(HHIdata_corr!AC$3,'5.Indic_LM'!$A$8:$AL$8,0))/100,"")</f>
        <v/>
      </c>
      <c r="AD300" s="30" t="str">
        <f>IF(COUNT(INDEX('5.Indic_LM'!$A$8:$AL$732,HHIdata_corr!$V300,MATCH(HHIdata_corr!AD$3,'5.Indic_LM'!$A$8:$AL$8,0)))=1,INDEX('5.Indic_LM'!$A$8:$AL$732,HHIdata_corr!$V300,MATCH(HHIdata_corr!AD$3,'5.Indic_LM'!$A$8:$AL$8,0))/100,"")</f>
        <v/>
      </c>
      <c r="AE300" s="2">
        <f t="shared" si="23"/>
        <v>0</v>
      </c>
      <c r="AF300" s="2">
        <f t="shared" si="24"/>
        <v>0</v>
      </c>
    </row>
    <row r="301" spans="1:32" x14ac:dyDescent="0.2">
      <c r="A301" s="25" t="s">
        <v>888</v>
      </c>
      <c r="B301" s="26" t="s">
        <v>889</v>
      </c>
      <c r="C301" s="26" t="s">
        <v>752</v>
      </c>
      <c r="D301" s="26">
        <v>191676</v>
      </c>
      <c r="E301" s="26" t="s">
        <v>890</v>
      </c>
      <c r="F301" s="26">
        <v>78011</v>
      </c>
      <c r="G301" s="27">
        <f>INDEX('0_Pivot &amp; Table 1 &amp; Table 2'!$A$70:$AM$765,MATCH($A301,'0_Pivot &amp; Table 1 &amp; Table 2'!$B$70:$B$765,0),MATCH(HHIdata_corr!G$1,'0_Pivot &amp; Table 1 &amp; Table 2'!$A$66:$AM$66,0))</f>
        <v>3719</v>
      </c>
      <c r="H301" s="27">
        <f>INDEX('0_Pivot &amp; Table 1 &amp; Table 2'!$A$70:$AM$765,MATCH($A301,'0_Pivot &amp; Table 1 &amp; Table 2'!$B$70:$B$765,0),MATCH(HHIdata_corr!H$1,'0_Pivot &amp; Table 1 &amp; Table 2'!$A$66:$AM$66,0))</f>
        <v>4262</v>
      </c>
      <c r="I301" s="27">
        <f>INDEX('0_Pivot &amp; Table 1 &amp; Table 2'!$A$70:$AM$765,MATCH($A301,'0_Pivot &amp; Table 1 &amp; Table 2'!$B$70:$B$765,0),MATCH(HHIdata_corr!I$1,'0_Pivot &amp; Table 1 &amp; Table 2'!$A$66:$AM$66,0))</f>
        <v>3643</v>
      </c>
      <c r="J301" s="27">
        <f>INDEX('0_Pivot &amp; Table 1 &amp; Table 2'!$A$70:$AM$765,MATCH($A301,'0_Pivot &amp; Table 1 &amp; Table 2'!$B$70:$B$765,0),MATCH(HHIdata_corr!J$1,'0_Pivot &amp; Table 1 &amp; Table 2'!$A$66:$AM$66,0))</f>
        <v>3593</v>
      </c>
      <c r="K301" s="27">
        <f>INDEX('0_Pivot &amp; Table 1 &amp; Table 2'!$A$70:$AM$765,MATCH($A301,'0_Pivot &amp; Table 1 &amp; Table 2'!$B$70:$B$765,0),MATCH(HHIdata_corr!K$1,'0_Pivot &amp; Table 1 &amp; Table 2'!$A$66:$AM$66,0))</f>
        <v>3064</v>
      </c>
      <c r="L301" s="27">
        <f>INDEX('0_Pivot &amp; Table 1 &amp; Table 2'!$A$70:$AM$765,MATCH($A301,'0_Pivot &amp; Table 1 &amp; Table 2'!$B$70:$B$765,0),MATCH(HHIdata_corr!L$1,'0_Pivot &amp; Table 1 &amp; Table 2'!$A$66:$AM$66,0))</f>
        <v>3333</v>
      </c>
      <c r="M301" s="27">
        <f>INDEX('0_Pivot &amp; Table 1 &amp; Table 2'!$A$70:$AM$765,MATCH($A301,'0_Pivot &amp; Table 1 &amp; Table 2'!$B$70:$B$765,0),MATCH(HHIdata_corr!M$1,'0_Pivot &amp; Table 1 &amp; Table 2'!$A$66:$AM$66,0))</f>
        <v>3384</v>
      </c>
      <c r="N301" s="27">
        <f>INDEX('0_Pivot &amp; Table 1 &amp; Table 2'!$A$70:$AM$765,MATCH($A301,'0_Pivot &amp; Table 1 &amp; Table 2'!$B$70:$B$765,0),MATCH(HHIdata_corr!N$1,'0_Pivot &amp; Table 1 &amp; Table 2'!$A$66:$AM$66,0))</f>
        <v>3440</v>
      </c>
      <c r="O301" s="28">
        <v>3498</v>
      </c>
      <c r="P301" s="29" t="s">
        <v>888</v>
      </c>
      <c r="Q301" s="29" t="s">
        <v>889</v>
      </c>
      <c r="R301" s="2">
        <f t="shared" si="20"/>
        <v>3804.25</v>
      </c>
      <c r="S301" s="2">
        <f t="shared" si="21"/>
        <v>3640.5</v>
      </c>
      <c r="T301" s="2" t="str">
        <f t="shared" si="22"/>
        <v/>
      </c>
      <c r="U301" s="2" t="e">
        <f>MATCH($Q301,'6.Indic_Percep'!$B$10:$B$141,0)</f>
        <v>#N/A</v>
      </c>
      <c r="V301" s="2">
        <f>MATCH($P301,'5.Indic_LM'!$A$10:$A$732,0)</f>
        <v>293</v>
      </c>
      <c r="W301" s="2" t="str">
        <f>IF(COUNT(INDEX('6.Indic_Percep'!$A$10:$AE$141,HHIdata_corr!$U301,MATCH(HHIdata_corr!W$3,'6.Indic_Percep'!$A$10:$AE$10,0)))=1,INDEX('6.Indic_Percep'!$A$10:$AE$141,HHIdata_corr!$U301,MATCH(HHIdata_corr!W$3,'6.Indic_Percep'!$A$10:$AE$10,0)),"")</f>
        <v/>
      </c>
      <c r="X301" s="2" t="str">
        <f>IF(COUNT(INDEX('6.Indic_Percep'!$A$10:$AE$141,HHIdata_corr!$U301,MATCH(HHIdata_corr!X$3,'6.Indic_Percep'!$A$10:$AE$10,0)))=1,INDEX('6.Indic_Percep'!$A$10:$AE$141,HHIdata_corr!$U301,MATCH(HHIdata_corr!X$3,'6.Indic_Percep'!$A$10:$AE$10,0)),"")</f>
        <v/>
      </c>
      <c r="Y301" s="2" t="str">
        <f>IF(COUNT(INDEX('6.Indic_Percep'!$A$10:$AE$141,HHIdata_corr!$U301,MATCH(HHIdata_corr!Y$3,'6.Indic_Percep'!$A$10:$AE$10,0)))=1,INDEX('6.Indic_Percep'!$A$10:$AE$141,HHIdata_corr!$U301,MATCH(HHIdata_corr!Y$3,'6.Indic_Percep'!$A$10:$AE$10,0)),"")</f>
        <v/>
      </c>
      <c r="Z301" s="2" t="str">
        <f>IF(COUNT(INDEX('6.Indic_Percep'!$A$10:$AH$141,HHIdata_corr!$U301,MATCH(HHIdata_corr!Z$3,'6.Indic_Percep'!$A$10:$AH$10,0)))=1,INDEX('6.Indic_Percep'!$A$10:$AH$141,HHIdata_corr!$U301,MATCH(HHIdata_corr!Z$3,'6.Indic_Percep'!$A$10:$AH$10,0)),"")</f>
        <v/>
      </c>
      <c r="AA301" s="2" t="str">
        <f>IF(COUNT(INDEX('6.Indic_Percep'!$A$10:$AH$141,HHIdata_corr!$U301,MATCH(HHIdata_corr!AA$3,'6.Indic_Percep'!$A$10:$AH$10,0)))=1,INDEX('6.Indic_Percep'!$A$10:$AH$141,HHIdata_corr!$U301,MATCH(HHIdata_corr!AA$3,'6.Indic_Percep'!$A$10:$AH$10,0)),"")</f>
        <v/>
      </c>
      <c r="AC301" s="30" t="str">
        <f>IF(COUNT(INDEX('5.Indic_LM'!$A$8:$AL$732,HHIdata_corr!$V301,MATCH(HHIdata_corr!AC$3,'5.Indic_LM'!$A$8:$AL$8,0)))=1,INDEX('5.Indic_LM'!$A$8:$AL$732,HHIdata_corr!$V301,MATCH(HHIdata_corr!AC$3,'5.Indic_LM'!$A$8:$AL$8,0))/100,"")</f>
        <v/>
      </c>
      <c r="AD301" s="30" t="str">
        <f>IF(COUNT(INDEX('5.Indic_LM'!$A$8:$AL$732,HHIdata_corr!$V301,MATCH(HHIdata_corr!AD$3,'5.Indic_LM'!$A$8:$AL$8,0)))=1,INDEX('5.Indic_LM'!$A$8:$AL$732,HHIdata_corr!$V301,MATCH(HHIdata_corr!AD$3,'5.Indic_LM'!$A$8:$AL$8,0))/100,"")</f>
        <v/>
      </c>
      <c r="AE301" s="2">
        <f t="shared" si="23"/>
        <v>0</v>
      </c>
      <c r="AF301" s="2">
        <f t="shared" si="24"/>
        <v>0</v>
      </c>
    </row>
    <row r="302" spans="1:32" x14ac:dyDescent="0.2">
      <c r="A302" s="25" t="s">
        <v>891</v>
      </c>
      <c r="B302" s="26" t="s">
        <v>892</v>
      </c>
      <c r="C302" s="26" t="s">
        <v>752</v>
      </c>
      <c r="D302" s="26">
        <v>158252</v>
      </c>
      <c r="E302" s="26" t="s">
        <v>893</v>
      </c>
      <c r="F302" s="26">
        <v>74799</v>
      </c>
      <c r="G302" s="27">
        <f>INDEX('0_Pivot &amp; Table 1 &amp; Table 2'!$A$70:$AM$765,MATCH($A302,'0_Pivot &amp; Table 1 &amp; Table 2'!$B$70:$B$765,0),MATCH(HHIdata_corr!G$1,'0_Pivot &amp; Table 1 &amp; Table 2'!$A$66:$AM$66,0))</f>
        <v>3275</v>
      </c>
      <c r="H302" s="27">
        <f>INDEX('0_Pivot &amp; Table 1 &amp; Table 2'!$A$70:$AM$765,MATCH($A302,'0_Pivot &amp; Table 1 &amp; Table 2'!$B$70:$B$765,0),MATCH(HHIdata_corr!H$1,'0_Pivot &amp; Table 1 &amp; Table 2'!$A$66:$AM$66,0))</f>
        <v>4215</v>
      </c>
      <c r="I302" s="27">
        <f>INDEX('0_Pivot &amp; Table 1 &amp; Table 2'!$A$70:$AM$765,MATCH($A302,'0_Pivot &amp; Table 1 &amp; Table 2'!$B$70:$B$765,0),MATCH(HHIdata_corr!I$1,'0_Pivot &amp; Table 1 &amp; Table 2'!$A$66:$AM$66,0))</f>
        <v>3574</v>
      </c>
      <c r="J302" s="27">
        <f>INDEX('0_Pivot &amp; Table 1 &amp; Table 2'!$A$70:$AM$765,MATCH($A302,'0_Pivot &amp; Table 1 &amp; Table 2'!$B$70:$B$765,0),MATCH(HHIdata_corr!J$1,'0_Pivot &amp; Table 1 &amp; Table 2'!$A$66:$AM$66,0))</f>
        <v>3586</v>
      </c>
      <c r="K302" s="27">
        <f>INDEX('0_Pivot &amp; Table 1 &amp; Table 2'!$A$70:$AM$765,MATCH($A302,'0_Pivot &amp; Table 1 &amp; Table 2'!$B$70:$B$765,0),MATCH(HHIdata_corr!K$1,'0_Pivot &amp; Table 1 &amp; Table 2'!$A$66:$AM$66,0))</f>
        <v>4073</v>
      </c>
      <c r="L302" s="27">
        <f>INDEX('0_Pivot &amp; Table 1 &amp; Table 2'!$A$70:$AM$765,MATCH($A302,'0_Pivot &amp; Table 1 &amp; Table 2'!$B$70:$B$765,0),MATCH(HHIdata_corr!L$1,'0_Pivot &amp; Table 1 &amp; Table 2'!$A$66:$AM$66,0))</f>
        <v>3585</v>
      </c>
      <c r="M302" s="27">
        <f>INDEX('0_Pivot &amp; Table 1 &amp; Table 2'!$A$70:$AM$765,MATCH($A302,'0_Pivot &amp; Table 1 &amp; Table 2'!$B$70:$B$765,0),MATCH(HHIdata_corr!M$1,'0_Pivot &amp; Table 1 &amp; Table 2'!$A$66:$AM$66,0))</f>
        <v>3319</v>
      </c>
      <c r="N302" s="27">
        <f>INDEX('0_Pivot &amp; Table 1 &amp; Table 2'!$A$70:$AM$765,MATCH($A302,'0_Pivot &amp; Table 1 &amp; Table 2'!$B$70:$B$765,0),MATCH(HHIdata_corr!N$1,'0_Pivot &amp; Table 1 &amp; Table 2'!$A$66:$AM$66,0))</f>
        <v>3257</v>
      </c>
      <c r="O302" s="28">
        <v>3582.6</v>
      </c>
      <c r="P302" s="29" t="s">
        <v>891</v>
      </c>
      <c r="Q302" s="29" t="s">
        <v>892</v>
      </c>
      <c r="R302" s="2">
        <f t="shared" si="20"/>
        <v>3662.5</v>
      </c>
      <c r="S302" s="2">
        <f t="shared" si="21"/>
        <v>3862</v>
      </c>
      <c r="T302" s="2" t="str">
        <f t="shared" si="22"/>
        <v/>
      </c>
      <c r="U302" s="2" t="e">
        <f>MATCH($Q302,'6.Indic_Percep'!$B$10:$B$141,0)</f>
        <v>#N/A</v>
      </c>
      <c r="V302" s="2">
        <f>MATCH($P302,'5.Indic_LM'!$A$10:$A$732,0)</f>
        <v>294</v>
      </c>
      <c r="W302" s="2" t="str">
        <f>IF(COUNT(INDEX('6.Indic_Percep'!$A$10:$AE$141,HHIdata_corr!$U302,MATCH(HHIdata_corr!W$3,'6.Indic_Percep'!$A$10:$AE$10,0)))=1,INDEX('6.Indic_Percep'!$A$10:$AE$141,HHIdata_corr!$U302,MATCH(HHIdata_corr!W$3,'6.Indic_Percep'!$A$10:$AE$10,0)),"")</f>
        <v/>
      </c>
      <c r="X302" s="2" t="str">
        <f>IF(COUNT(INDEX('6.Indic_Percep'!$A$10:$AE$141,HHIdata_corr!$U302,MATCH(HHIdata_corr!X$3,'6.Indic_Percep'!$A$10:$AE$10,0)))=1,INDEX('6.Indic_Percep'!$A$10:$AE$141,HHIdata_corr!$U302,MATCH(HHIdata_corr!X$3,'6.Indic_Percep'!$A$10:$AE$10,0)),"")</f>
        <v/>
      </c>
      <c r="Y302" s="2" t="str">
        <f>IF(COUNT(INDEX('6.Indic_Percep'!$A$10:$AE$141,HHIdata_corr!$U302,MATCH(HHIdata_corr!Y$3,'6.Indic_Percep'!$A$10:$AE$10,0)))=1,INDEX('6.Indic_Percep'!$A$10:$AE$141,HHIdata_corr!$U302,MATCH(HHIdata_corr!Y$3,'6.Indic_Percep'!$A$10:$AE$10,0)),"")</f>
        <v/>
      </c>
      <c r="Z302" s="2" t="str">
        <f>IF(COUNT(INDEX('6.Indic_Percep'!$A$10:$AH$141,HHIdata_corr!$U302,MATCH(HHIdata_corr!Z$3,'6.Indic_Percep'!$A$10:$AH$10,0)))=1,INDEX('6.Indic_Percep'!$A$10:$AH$141,HHIdata_corr!$U302,MATCH(HHIdata_corr!Z$3,'6.Indic_Percep'!$A$10:$AH$10,0)),"")</f>
        <v/>
      </c>
      <c r="AA302" s="2" t="str">
        <f>IF(COUNT(INDEX('6.Indic_Percep'!$A$10:$AH$141,HHIdata_corr!$U302,MATCH(HHIdata_corr!AA$3,'6.Indic_Percep'!$A$10:$AH$10,0)))=1,INDEX('6.Indic_Percep'!$A$10:$AH$141,HHIdata_corr!$U302,MATCH(HHIdata_corr!AA$3,'6.Indic_Percep'!$A$10:$AH$10,0)),"")</f>
        <v/>
      </c>
      <c r="AC302" s="30" t="str">
        <f>IF(COUNT(INDEX('5.Indic_LM'!$A$8:$AL$732,HHIdata_corr!$V302,MATCH(HHIdata_corr!AC$3,'5.Indic_LM'!$A$8:$AL$8,0)))=1,INDEX('5.Indic_LM'!$A$8:$AL$732,HHIdata_corr!$V302,MATCH(HHIdata_corr!AC$3,'5.Indic_LM'!$A$8:$AL$8,0))/100,"")</f>
        <v/>
      </c>
      <c r="AD302" s="30" t="str">
        <f>IF(COUNT(INDEX('5.Indic_LM'!$A$8:$AL$732,HHIdata_corr!$V302,MATCH(HHIdata_corr!AD$3,'5.Indic_LM'!$A$8:$AL$8,0)))=1,INDEX('5.Indic_LM'!$A$8:$AL$732,HHIdata_corr!$V302,MATCH(HHIdata_corr!AD$3,'5.Indic_LM'!$A$8:$AL$8,0))/100,"")</f>
        <v/>
      </c>
      <c r="AE302" s="2">
        <f t="shared" si="23"/>
        <v>0</v>
      </c>
      <c r="AF302" s="2">
        <f t="shared" si="24"/>
        <v>0</v>
      </c>
    </row>
    <row r="303" spans="1:32" x14ac:dyDescent="0.2">
      <c r="A303" s="25" t="s">
        <v>894</v>
      </c>
      <c r="B303" s="26" t="s">
        <v>895</v>
      </c>
      <c r="C303" s="26" t="s">
        <v>752</v>
      </c>
      <c r="D303" s="26">
        <v>173881</v>
      </c>
      <c r="E303" s="26" t="s">
        <v>896</v>
      </c>
      <c r="F303" s="26">
        <v>79592</v>
      </c>
      <c r="G303" s="27">
        <f>INDEX('0_Pivot &amp; Table 1 &amp; Table 2'!$A$70:$AM$765,MATCH($A303,'0_Pivot &amp; Table 1 &amp; Table 2'!$B$70:$B$765,0),MATCH(HHIdata_corr!G$1,'0_Pivot &amp; Table 1 &amp; Table 2'!$A$66:$AM$66,0))</f>
        <v>3627</v>
      </c>
      <c r="H303" s="27">
        <f>INDEX('0_Pivot &amp; Table 1 &amp; Table 2'!$A$70:$AM$765,MATCH($A303,'0_Pivot &amp; Table 1 &amp; Table 2'!$B$70:$B$765,0),MATCH(HHIdata_corr!H$1,'0_Pivot &amp; Table 1 &amp; Table 2'!$A$66:$AM$66,0))</f>
        <v>4210</v>
      </c>
      <c r="I303" s="27">
        <f>INDEX('0_Pivot &amp; Table 1 &amp; Table 2'!$A$70:$AM$765,MATCH($A303,'0_Pivot &amp; Table 1 &amp; Table 2'!$B$70:$B$765,0),MATCH(HHIdata_corr!I$1,'0_Pivot &amp; Table 1 &amp; Table 2'!$A$66:$AM$66,0))</f>
        <v>3801</v>
      </c>
      <c r="J303" s="27">
        <f>INDEX('0_Pivot &amp; Table 1 &amp; Table 2'!$A$70:$AM$765,MATCH($A303,'0_Pivot &amp; Table 1 &amp; Table 2'!$B$70:$B$765,0),MATCH(HHIdata_corr!J$1,'0_Pivot &amp; Table 1 &amp; Table 2'!$A$66:$AM$66,0))</f>
        <v>3755</v>
      </c>
      <c r="K303" s="27">
        <f>INDEX('0_Pivot &amp; Table 1 &amp; Table 2'!$A$70:$AM$765,MATCH($A303,'0_Pivot &amp; Table 1 &amp; Table 2'!$B$70:$B$765,0),MATCH(HHIdata_corr!K$1,'0_Pivot &amp; Table 1 &amp; Table 2'!$A$66:$AM$66,0))</f>
        <v>3423</v>
      </c>
      <c r="L303" s="27">
        <f>INDEX('0_Pivot &amp; Table 1 &amp; Table 2'!$A$70:$AM$765,MATCH($A303,'0_Pivot &amp; Table 1 &amp; Table 2'!$B$70:$B$765,0),MATCH(HHIdata_corr!L$1,'0_Pivot &amp; Table 1 &amp; Table 2'!$A$66:$AM$66,0))</f>
        <v>3235</v>
      </c>
      <c r="M303" s="27">
        <f>INDEX('0_Pivot &amp; Table 1 &amp; Table 2'!$A$70:$AM$765,MATCH($A303,'0_Pivot &amp; Table 1 &amp; Table 2'!$B$70:$B$765,0),MATCH(HHIdata_corr!M$1,'0_Pivot &amp; Table 1 &amp; Table 2'!$A$66:$AM$66,0))</f>
        <v>3809</v>
      </c>
      <c r="N303" s="27">
        <f>INDEX('0_Pivot &amp; Table 1 &amp; Table 2'!$A$70:$AM$765,MATCH($A303,'0_Pivot &amp; Table 1 &amp; Table 2'!$B$70:$B$765,0),MATCH(HHIdata_corr!N$1,'0_Pivot &amp; Table 1 &amp; Table 2'!$A$66:$AM$66,0))</f>
        <v>3291</v>
      </c>
      <c r="O303" s="28">
        <v>3631.2</v>
      </c>
      <c r="P303" s="29" t="s">
        <v>894</v>
      </c>
      <c r="Q303" s="29" t="s">
        <v>895</v>
      </c>
      <c r="R303" s="2">
        <f t="shared" si="20"/>
        <v>3848.25</v>
      </c>
      <c r="S303" s="2">
        <f t="shared" si="21"/>
        <v>3797.25</v>
      </c>
      <c r="T303" s="2" t="str">
        <f t="shared" si="22"/>
        <v/>
      </c>
      <c r="U303" s="2" t="e">
        <f>MATCH($Q303,'6.Indic_Percep'!$B$10:$B$141,0)</f>
        <v>#N/A</v>
      </c>
      <c r="V303" s="2">
        <f>MATCH($P303,'5.Indic_LM'!$A$10:$A$732,0)</f>
        <v>295</v>
      </c>
      <c r="W303" s="2" t="str">
        <f>IF(COUNT(INDEX('6.Indic_Percep'!$A$10:$AE$141,HHIdata_corr!$U303,MATCH(HHIdata_corr!W$3,'6.Indic_Percep'!$A$10:$AE$10,0)))=1,INDEX('6.Indic_Percep'!$A$10:$AE$141,HHIdata_corr!$U303,MATCH(HHIdata_corr!W$3,'6.Indic_Percep'!$A$10:$AE$10,0)),"")</f>
        <v/>
      </c>
      <c r="X303" s="2" t="str">
        <f>IF(COUNT(INDEX('6.Indic_Percep'!$A$10:$AE$141,HHIdata_corr!$U303,MATCH(HHIdata_corr!X$3,'6.Indic_Percep'!$A$10:$AE$10,0)))=1,INDEX('6.Indic_Percep'!$A$10:$AE$141,HHIdata_corr!$U303,MATCH(HHIdata_corr!X$3,'6.Indic_Percep'!$A$10:$AE$10,0)),"")</f>
        <v/>
      </c>
      <c r="Y303" s="2" t="str">
        <f>IF(COUNT(INDEX('6.Indic_Percep'!$A$10:$AE$141,HHIdata_corr!$U303,MATCH(HHIdata_corr!Y$3,'6.Indic_Percep'!$A$10:$AE$10,0)))=1,INDEX('6.Indic_Percep'!$A$10:$AE$141,HHIdata_corr!$U303,MATCH(HHIdata_corr!Y$3,'6.Indic_Percep'!$A$10:$AE$10,0)),"")</f>
        <v/>
      </c>
      <c r="Z303" s="2" t="str">
        <f>IF(COUNT(INDEX('6.Indic_Percep'!$A$10:$AH$141,HHIdata_corr!$U303,MATCH(HHIdata_corr!Z$3,'6.Indic_Percep'!$A$10:$AH$10,0)))=1,INDEX('6.Indic_Percep'!$A$10:$AH$141,HHIdata_corr!$U303,MATCH(HHIdata_corr!Z$3,'6.Indic_Percep'!$A$10:$AH$10,0)),"")</f>
        <v/>
      </c>
      <c r="AA303" s="2" t="str">
        <f>IF(COUNT(INDEX('6.Indic_Percep'!$A$10:$AH$141,HHIdata_corr!$U303,MATCH(HHIdata_corr!AA$3,'6.Indic_Percep'!$A$10:$AH$10,0)))=1,INDEX('6.Indic_Percep'!$A$10:$AH$141,HHIdata_corr!$U303,MATCH(HHIdata_corr!AA$3,'6.Indic_Percep'!$A$10:$AH$10,0)),"")</f>
        <v/>
      </c>
      <c r="AC303" s="30" t="str">
        <f>IF(COUNT(INDEX('5.Indic_LM'!$A$8:$AL$732,HHIdata_corr!$V303,MATCH(HHIdata_corr!AC$3,'5.Indic_LM'!$A$8:$AL$8,0)))=1,INDEX('5.Indic_LM'!$A$8:$AL$732,HHIdata_corr!$V303,MATCH(HHIdata_corr!AC$3,'5.Indic_LM'!$A$8:$AL$8,0))/100,"")</f>
        <v/>
      </c>
      <c r="AD303" s="30" t="str">
        <f>IF(COUNT(INDEX('5.Indic_LM'!$A$8:$AL$732,HHIdata_corr!$V303,MATCH(HHIdata_corr!AD$3,'5.Indic_LM'!$A$8:$AL$8,0)))=1,INDEX('5.Indic_LM'!$A$8:$AL$732,HHIdata_corr!$V303,MATCH(HHIdata_corr!AD$3,'5.Indic_LM'!$A$8:$AL$8,0))/100,"")</f>
        <v/>
      </c>
      <c r="AE303" s="2">
        <f t="shared" si="23"/>
        <v>0</v>
      </c>
      <c r="AF303" s="2">
        <f t="shared" si="24"/>
        <v>0</v>
      </c>
    </row>
    <row r="304" spans="1:32" x14ac:dyDescent="0.2">
      <c r="A304" s="25" t="s">
        <v>897</v>
      </c>
      <c r="B304" s="26" t="s">
        <v>898</v>
      </c>
      <c r="C304" s="26" t="s">
        <v>752</v>
      </c>
      <c r="D304" s="26">
        <v>177192</v>
      </c>
      <c r="E304" s="26" t="s">
        <v>899</v>
      </c>
      <c r="F304" s="26">
        <v>79408</v>
      </c>
      <c r="G304" s="27">
        <f>INDEX('0_Pivot &amp; Table 1 &amp; Table 2'!$A$70:$AM$765,MATCH($A304,'0_Pivot &amp; Table 1 &amp; Table 2'!$B$70:$B$765,0),MATCH(HHIdata_corr!G$1,'0_Pivot &amp; Table 1 &amp; Table 2'!$A$66:$AM$66,0))</f>
        <v>3450</v>
      </c>
      <c r="H304" s="27">
        <f>INDEX('0_Pivot &amp; Table 1 &amp; Table 2'!$A$70:$AM$765,MATCH($A304,'0_Pivot &amp; Table 1 &amp; Table 2'!$B$70:$B$765,0),MATCH(HHIdata_corr!H$1,'0_Pivot &amp; Table 1 &amp; Table 2'!$A$66:$AM$66,0))</f>
        <v>4013</v>
      </c>
      <c r="I304" s="27">
        <f>INDEX('0_Pivot &amp; Table 1 &amp; Table 2'!$A$70:$AM$765,MATCH($A304,'0_Pivot &amp; Table 1 &amp; Table 2'!$B$70:$B$765,0),MATCH(HHIdata_corr!I$1,'0_Pivot &amp; Table 1 &amp; Table 2'!$A$66:$AM$66,0))</f>
        <v>3418</v>
      </c>
      <c r="J304" s="27">
        <f>INDEX('0_Pivot &amp; Table 1 &amp; Table 2'!$A$70:$AM$765,MATCH($A304,'0_Pivot &amp; Table 1 &amp; Table 2'!$B$70:$B$765,0),MATCH(HHIdata_corr!J$1,'0_Pivot &amp; Table 1 &amp; Table 2'!$A$66:$AM$66,0))</f>
        <v>3488</v>
      </c>
      <c r="K304" s="27">
        <f>INDEX('0_Pivot &amp; Table 1 &amp; Table 2'!$A$70:$AM$765,MATCH($A304,'0_Pivot &amp; Table 1 &amp; Table 2'!$B$70:$B$765,0),MATCH(HHIdata_corr!K$1,'0_Pivot &amp; Table 1 &amp; Table 2'!$A$66:$AM$66,0))</f>
        <v>3309</v>
      </c>
      <c r="L304" s="27">
        <f>INDEX('0_Pivot &amp; Table 1 &amp; Table 2'!$A$70:$AM$765,MATCH($A304,'0_Pivot &amp; Table 1 &amp; Table 2'!$B$70:$B$765,0),MATCH(HHIdata_corr!L$1,'0_Pivot &amp; Table 1 &amp; Table 2'!$A$66:$AM$66,0))</f>
        <v>3604</v>
      </c>
      <c r="M304" s="27">
        <f>INDEX('0_Pivot &amp; Table 1 &amp; Table 2'!$A$70:$AM$765,MATCH($A304,'0_Pivot &amp; Table 1 &amp; Table 2'!$B$70:$B$765,0),MATCH(HHIdata_corr!M$1,'0_Pivot &amp; Table 1 &amp; Table 2'!$A$66:$AM$66,0))</f>
        <v>3875</v>
      </c>
      <c r="N304" s="27">
        <f>INDEX('0_Pivot &amp; Table 1 &amp; Table 2'!$A$70:$AM$765,MATCH($A304,'0_Pivot &amp; Table 1 &amp; Table 2'!$B$70:$B$765,0),MATCH(HHIdata_corr!N$1,'0_Pivot &amp; Table 1 &amp; Table 2'!$A$66:$AM$66,0))</f>
        <v>3542</v>
      </c>
      <c r="O304" s="28">
        <v>3589.5</v>
      </c>
      <c r="P304" s="29" t="s">
        <v>897</v>
      </c>
      <c r="Q304" s="29" t="s">
        <v>898</v>
      </c>
      <c r="R304" s="2">
        <f t="shared" si="20"/>
        <v>3592.25</v>
      </c>
      <c r="S304" s="2">
        <f t="shared" si="21"/>
        <v>3557</v>
      </c>
      <c r="T304" s="2" t="str">
        <f t="shared" si="22"/>
        <v/>
      </c>
      <c r="U304" s="2" t="e">
        <f>MATCH($Q304,'6.Indic_Percep'!$B$10:$B$141,0)</f>
        <v>#N/A</v>
      </c>
      <c r="V304" s="2">
        <f>MATCH($P304,'5.Indic_LM'!$A$10:$A$732,0)</f>
        <v>296</v>
      </c>
      <c r="W304" s="2" t="str">
        <f>IF(COUNT(INDEX('6.Indic_Percep'!$A$10:$AE$141,HHIdata_corr!$U304,MATCH(HHIdata_corr!W$3,'6.Indic_Percep'!$A$10:$AE$10,0)))=1,INDEX('6.Indic_Percep'!$A$10:$AE$141,HHIdata_corr!$U304,MATCH(HHIdata_corr!W$3,'6.Indic_Percep'!$A$10:$AE$10,0)),"")</f>
        <v/>
      </c>
      <c r="X304" s="2" t="str">
        <f>IF(COUNT(INDEX('6.Indic_Percep'!$A$10:$AE$141,HHIdata_corr!$U304,MATCH(HHIdata_corr!X$3,'6.Indic_Percep'!$A$10:$AE$10,0)))=1,INDEX('6.Indic_Percep'!$A$10:$AE$141,HHIdata_corr!$U304,MATCH(HHIdata_corr!X$3,'6.Indic_Percep'!$A$10:$AE$10,0)),"")</f>
        <v/>
      </c>
      <c r="Y304" s="2" t="str">
        <f>IF(COUNT(INDEX('6.Indic_Percep'!$A$10:$AE$141,HHIdata_corr!$U304,MATCH(HHIdata_corr!Y$3,'6.Indic_Percep'!$A$10:$AE$10,0)))=1,INDEX('6.Indic_Percep'!$A$10:$AE$141,HHIdata_corr!$U304,MATCH(HHIdata_corr!Y$3,'6.Indic_Percep'!$A$10:$AE$10,0)),"")</f>
        <v/>
      </c>
      <c r="Z304" s="2" t="str">
        <f>IF(COUNT(INDEX('6.Indic_Percep'!$A$10:$AH$141,HHIdata_corr!$U304,MATCH(HHIdata_corr!Z$3,'6.Indic_Percep'!$A$10:$AH$10,0)))=1,INDEX('6.Indic_Percep'!$A$10:$AH$141,HHIdata_corr!$U304,MATCH(HHIdata_corr!Z$3,'6.Indic_Percep'!$A$10:$AH$10,0)),"")</f>
        <v/>
      </c>
      <c r="AA304" s="2" t="str">
        <f>IF(COUNT(INDEX('6.Indic_Percep'!$A$10:$AH$141,HHIdata_corr!$U304,MATCH(HHIdata_corr!AA$3,'6.Indic_Percep'!$A$10:$AH$10,0)))=1,INDEX('6.Indic_Percep'!$A$10:$AH$141,HHIdata_corr!$U304,MATCH(HHIdata_corr!AA$3,'6.Indic_Percep'!$A$10:$AH$10,0)),"")</f>
        <v/>
      </c>
      <c r="AC304" s="30" t="str">
        <f>IF(COUNT(INDEX('5.Indic_LM'!$A$8:$AL$732,HHIdata_corr!$V304,MATCH(HHIdata_corr!AC$3,'5.Indic_LM'!$A$8:$AL$8,0)))=1,INDEX('5.Indic_LM'!$A$8:$AL$732,HHIdata_corr!$V304,MATCH(HHIdata_corr!AC$3,'5.Indic_LM'!$A$8:$AL$8,0))/100,"")</f>
        <v/>
      </c>
      <c r="AD304" s="30" t="str">
        <f>IF(COUNT(INDEX('5.Indic_LM'!$A$8:$AL$732,HHIdata_corr!$V304,MATCH(HHIdata_corr!AD$3,'5.Indic_LM'!$A$8:$AL$8,0)))=1,INDEX('5.Indic_LM'!$A$8:$AL$732,HHIdata_corr!$V304,MATCH(HHIdata_corr!AD$3,'5.Indic_LM'!$A$8:$AL$8,0))/100,"")</f>
        <v/>
      </c>
      <c r="AE304" s="2">
        <f t="shared" si="23"/>
        <v>0</v>
      </c>
      <c r="AF304" s="2">
        <f t="shared" si="24"/>
        <v>0</v>
      </c>
    </row>
    <row r="305" spans="1:32" x14ac:dyDescent="0.2">
      <c r="A305" s="25" t="s">
        <v>900</v>
      </c>
      <c r="B305" s="26" t="s">
        <v>901</v>
      </c>
      <c r="C305" s="26" t="s">
        <v>752</v>
      </c>
      <c r="D305" s="26">
        <v>152397</v>
      </c>
      <c r="E305" s="26" t="s">
        <v>902</v>
      </c>
      <c r="F305" s="26">
        <v>71699</v>
      </c>
      <c r="G305" s="27">
        <f>INDEX('0_Pivot &amp; Table 1 &amp; Table 2'!$A$70:$AM$765,MATCH($A305,'0_Pivot &amp; Table 1 &amp; Table 2'!$B$70:$B$765,0),MATCH(HHIdata_corr!G$1,'0_Pivot &amp; Table 1 &amp; Table 2'!$A$66:$AM$66,0))</f>
        <v>5024</v>
      </c>
      <c r="H305" s="27">
        <f>INDEX('0_Pivot &amp; Table 1 &amp; Table 2'!$A$70:$AM$765,MATCH($A305,'0_Pivot &amp; Table 1 &amp; Table 2'!$B$70:$B$765,0),MATCH(HHIdata_corr!H$1,'0_Pivot &amp; Table 1 &amp; Table 2'!$A$66:$AM$66,0))</f>
        <v>5333</v>
      </c>
      <c r="I305" s="27">
        <f>INDEX('0_Pivot &amp; Table 1 &amp; Table 2'!$A$70:$AM$765,MATCH($A305,'0_Pivot &amp; Table 1 &amp; Table 2'!$B$70:$B$765,0),MATCH(HHIdata_corr!I$1,'0_Pivot &amp; Table 1 &amp; Table 2'!$A$66:$AM$66,0))</f>
        <v>5174</v>
      </c>
      <c r="J305" s="27">
        <f>INDEX('0_Pivot &amp; Table 1 &amp; Table 2'!$A$70:$AM$765,MATCH($A305,'0_Pivot &amp; Table 1 &amp; Table 2'!$B$70:$B$765,0),MATCH(HHIdata_corr!J$1,'0_Pivot &amp; Table 1 &amp; Table 2'!$A$66:$AM$66,0))</f>
        <v>5436</v>
      </c>
      <c r="K305" s="27">
        <f>INDEX('0_Pivot &amp; Table 1 &amp; Table 2'!$A$70:$AM$765,MATCH($A305,'0_Pivot &amp; Table 1 &amp; Table 2'!$B$70:$B$765,0),MATCH(HHIdata_corr!K$1,'0_Pivot &amp; Table 1 &amp; Table 2'!$A$66:$AM$66,0))</f>
        <v>5433</v>
      </c>
      <c r="L305" s="27">
        <f>INDEX('0_Pivot &amp; Table 1 &amp; Table 2'!$A$70:$AM$765,MATCH($A305,'0_Pivot &amp; Table 1 &amp; Table 2'!$B$70:$B$765,0),MATCH(HHIdata_corr!L$1,'0_Pivot &amp; Table 1 &amp; Table 2'!$A$66:$AM$66,0))</f>
        <v>4776</v>
      </c>
      <c r="M305" s="27">
        <f>INDEX('0_Pivot &amp; Table 1 &amp; Table 2'!$A$70:$AM$765,MATCH($A305,'0_Pivot &amp; Table 1 &amp; Table 2'!$B$70:$B$765,0),MATCH(HHIdata_corr!M$1,'0_Pivot &amp; Table 1 &amp; Table 2'!$A$66:$AM$66,0))</f>
        <v>4992</v>
      </c>
      <c r="N305" s="27">
        <f>INDEX('0_Pivot &amp; Table 1 &amp; Table 2'!$A$70:$AM$765,MATCH($A305,'0_Pivot &amp; Table 1 &amp; Table 2'!$B$70:$B$765,0),MATCH(HHIdata_corr!N$1,'0_Pivot &amp; Table 1 &amp; Table 2'!$A$66:$AM$66,0))</f>
        <v>5676</v>
      </c>
      <c r="O305" s="28">
        <v>5155.3999999999996</v>
      </c>
      <c r="P305" s="29" t="s">
        <v>900</v>
      </c>
      <c r="Q305" s="29" t="s">
        <v>901</v>
      </c>
      <c r="R305" s="2">
        <f t="shared" si="20"/>
        <v>5241.75</v>
      </c>
      <c r="S305" s="2">
        <f t="shared" si="21"/>
        <v>5344</v>
      </c>
      <c r="T305" s="2" t="str">
        <f t="shared" si="22"/>
        <v/>
      </c>
      <c r="U305" s="2" t="e">
        <f>MATCH($Q305,'6.Indic_Percep'!$B$10:$B$141,0)</f>
        <v>#N/A</v>
      </c>
      <c r="V305" s="2">
        <f>MATCH($P305,'5.Indic_LM'!$A$10:$A$732,0)</f>
        <v>299</v>
      </c>
      <c r="W305" s="2" t="str">
        <f>IF(COUNT(INDEX('6.Indic_Percep'!$A$10:$AE$141,HHIdata_corr!$U305,MATCH(HHIdata_corr!W$3,'6.Indic_Percep'!$A$10:$AE$10,0)))=1,INDEX('6.Indic_Percep'!$A$10:$AE$141,HHIdata_corr!$U305,MATCH(HHIdata_corr!W$3,'6.Indic_Percep'!$A$10:$AE$10,0)),"")</f>
        <v/>
      </c>
      <c r="X305" s="2" t="str">
        <f>IF(COUNT(INDEX('6.Indic_Percep'!$A$10:$AE$141,HHIdata_corr!$U305,MATCH(HHIdata_corr!X$3,'6.Indic_Percep'!$A$10:$AE$10,0)))=1,INDEX('6.Indic_Percep'!$A$10:$AE$141,HHIdata_corr!$U305,MATCH(HHIdata_corr!X$3,'6.Indic_Percep'!$A$10:$AE$10,0)),"")</f>
        <v/>
      </c>
      <c r="Y305" s="2" t="str">
        <f>IF(COUNT(INDEX('6.Indic_Percep'!$A$10:$AE$141,HHIdata_corr!$U305,MATCH(HHIdata_corr!Y$3,'6.Indic_Percep'!$A$10:$AE$10,0)))=1,INDEX('6.Indic_Percep'!$A$10:$AE$141,HHIdata_corr!$U305,MATCH(HHIdata_corr!Y$3,'6.Indic_Percep'!$A$10:$AE$10,0)),"")</f>
        <v/>
      </c>
      <c r="Z305" s="2" t="str">
        <f>IF(COUNT(INDEX('6.Indic_Percep'!$A$10:$AH$141,HHIdata_corr!$U305,MATCH(HHIdata_corr!Z$3,'6.Indic_Percep'!$A$10:$AH$10,0)))=1,INDEX('6.Indic_Percep'!$A$10:$AH$141,HHIdata_corr!$U305,MATCH(HHIdata_corr!Z$3,'6.Indic_Percep'!$A$10:$AH$10,0)),"")</f>
        <v/>
      </c>
      <c r="AA305" s="2" t="str">
        <f>IF(COUNT(INDEX('6.Indic_Percep'!$A$10:$AH$141,HHIdata_corr!$U305,MATCH(HHIdata_corr!AA$3,'6.Indic_Percep'!$A$10:$AH$10,0)))=1,INDEX('6.Indic_Percep'!$A$10:$AH$141,HHIdata_corr!$U305,MATCH(HHIdata_corr!AA$3,'6.Indic_Percep'!$A$10:$AH$10,0)),"")</f>
        <v/>
      </c>
      <c r="AC305" s="30" t="str">
        <f>IF(COUNT(INDEX('5.Indic_LM'!$A$8:$AL$732,HHIdata_corr!$V305,MATCH(HHIdata_corr!AC$3,'5.Indic_LM'!$A$8:$AL$8,0)))=1,INDEX('5.Indic_LM'!$A$8:$AL$732,HHIdata_corr!$V305,MATCH(HHIdata_corr!AC$3,'5.Indic_LM'!$A$8:$AL$8,0))/100,"")</f>
        <v/>
      </c>
      <c r="AD305" s="30" t="str">
        <f>IF(COUNT(INDEX('5.Indic_LM'!$A$8:$AL$732,HHIdata_corr!$V305,MATCH(HHIdata_corr!AD$3,'5.Indic_LM'!$A$8:$AL$8,0)))=1,INDEX('5.Indic_LM'!$A$8:$AL$732,HHIdata_corr!$V305,MATCH(HHIdata_corr!AD$3,'5.Indic_LM'!$A$8:$AL$8,0))/100,"")</f>
        <v/>
      </c>
      <c r="AE305" s="2">
        <f t="shared" si="23"/>
        <v>0</v>
      </c>
      <c r="AF305" s="2">
        <f t="shared" si="24"/>
        <v>0</v>
      </c>
    </row>
    <row r="306" spans="1:32" x14ac:dyDescent="0.2">
      <c r="A306" s="25" t="s">
        <v>903</v>
      </c>
      <c r="B306" s="26" t="s">
        <v>904</v>
      </c>
      <c r="C306" s="26" t="s">
        <v>752</v>
      </c>
      <c r="D306" s="26">
        <v>140165</v>
      </c>
      <c r="E306" s="26" t="s">
        <v>905</v>
      </c>
      <c r="F306" s="26">
        <v>64665</v>
      </c>
      <c r="G306" s="27">
        <f>INDEX('0_Pivot &amp; Table 1 &amp; Table 2'!$A$70:$AM$765,MATCH($A306,'0_Pivot &amp; Table 1 &amp; Table 2'!$B$70:$B$765,0),MATCH(HHIdata_corr!G$1,'0_Pivot &amp; Table 1 &amp; Table 2'!$A$66:$AM$66,0))</f>
        <v>3337</v>
      </c>
      <c r="H306" s="27">
        <f>INDEX('0_Pivot &amp; Table 1 &amp; Table 2'!$A$70:$AM$765,MATCH($A306,'0_Pivot &amp; Table 1 &amp; Table 2'!$B$70:$B$765,0),MATCH(HHIdata_corr!H$1,'0_Pivot &amp; Table 1 &amp; Table 2'!$A$66:$AM$66,0))</f>
        <v>4122</v>
      </c>
      <c r="I306" s="27">
        <f>INDEX('0_Pivot &amp; Table 1 &amp; Table 2'!$A$70:$AM$765,MATCH($A306,'0_Pivot &amp; Table 1 &amp; Table 2'!$B$70:$B$765,0),MATCH(HHIdata_corr!I$1,'0_Pivot &amp; Table 1 &amp; Table 2'!$A$66:$AM$66,0))</f>
        <v>3398</v>
      </c>
      <c r="J306" s="27">
        <f>INDEX('0_Pivot &amp; Table 1 &amp; Table 2'!$A$70:$AM$765,MATCH($A306,'0_Pivot &amp; Table 1 &amp; Table 2'!$B$70:$B$765,0),MATCH(HHIdata_corr!J$1,'0_Pivot &amp; Table 1 &amp; Table 2'!$A$66:$AM$66,0))</f>
        <v>3783</v>
      </c>
      <c r="K306" s="27">
        <f>INDEX('0_Pivot &amp; Table 1 &amp; Table 2'!$A$70:$AM$765,MATCH($A306,'0_Pivot &amp; Table 1 &amp; Table 2'!$B$70:$B$765,0),MATCH(HHIdata_corr!K$1,'0_Pivot &amp; Table 1 &amp; Table 2'!$A$66:$AM$66,0))</f>
        <v>3770</v>
      </c>
      <c r="L306" s="27">
        <f>INDEX('0_Pivot &amp; Table 1 &amp; Table 2'!$A$70:$AM$765,MATCH($A306,'0_Pivot &amp; Table 1 &amp; Table 2'!$B$70:$B$765,0),MATCH(HHIdata_corr!L$1,'0_Pivot &amp; Table 1 &amp; Table 2'!$A$66:$AM$66,0))</f>
        <v>3592</v>
      </c>
      <c r="M306" s="27">
        <f>INDEX('0_Pivot &amp; Table 1 &amp; Table 2'!$A$70:$AM$765,MATCH($A306,'0_Pivot &amp; Table 1 &amp; Table 2'!$B$70:$B$765,0),MATCH(HHIdata_corr!M$1,'0_Pivot &amp; Table 1 &amp; Table 2'!$A$66:$AM$66,0))</f>
        <v>3500</v>
      </c>
      <c r="N306" s="27">
        <f>INDEX('0_Pivot &amp; Table 1 &amp; Table 2'!$A$70:$AM$765,MATCH($A306,'0_Pivot &amp; Table 1 &amp; Table 2'!$B$70:$B$765,0),MATCH(HHIdata_corr!N$1,'0_Pivot &amp; Table 1 &amp; Table 2'!$A$66:$AM$66,0))</f>
        <v>3806</v>
      </c>
      <c r="O306" s="28">
        <v>3591.9</v>
      </c>
      <c r="P306" s="29" t="s">
        <v>903</v>
      </c>
      <c r="Q306" s="29" t="s">
        <v>904</v>
      </c>
      <c r="R306" s="2">
        <f t="shared" si="20"/>
        <v>3660</v>
      </c>
      <c r="S306" s="2">
        <f t="shared" si="21"/>
        <v>3768.25</v>
      </c>
      <c r="T306" s="2" t="str">
        <f t="shared" si="22"/>
        <v/>
      </c>
      <c r="U306" s="2" t="e">
        <f>MATCH($Q306,'6.Indic_Percep'!$B$10:$B$141,0)</f>
        <v>#N/A</v>
      </c>
      <c r="V306" s="2">
        <f>MATCH($P306,'5.Indic_LM'!$A$10:$A$732,0)</f>
        <v>302</v>
      </c>
      <c r="W306" s="2" t="str">
        <f>IF(COUNT(INDEX('6.Indic_Percep'!$A$10:$AE$141,HHIdata_corr!$U306,MATCH(HHIdata_corr!W$3,'6.Indic_Percep'!$A$10:$AE$10,0)))=1,INDEX('6.Indic_Percep'!$A$10:$AE$141,HHIdata_corr!$U306,MATCH(HHIdata_corr!W$3,'6.Indic_Percep'!$A$10:$AE$10,0)),"")</f>
        <v/>
      </c>
      <c r="X306" s="2" t="str">
        <f>IF(COUNT(INDEX('6.Indic_Percep'!$A$10:$AE$141,HHIdata_corr!$U306,MATCH(HHIdata_corr!X$3,'6.Indic_Percep'!$A$10:$AE$10,0)))=1,INDEX('6.Indic_Percep'!$A$10:$AE$141,HHIdata_corr!$U306,MATCH(HHIdata_corr!X$3,'6.Indic_Percep'!$A$10:$AE$10,0)),"")</f>
        <v/>
      </c>
      <c r="Y306" s="2" t="str">
        <f>IF(COUNT(INDEX('6.Indic_Percep'!$A$10:$AE$141,HHIdata_corr!$U306,MATCH(HHIdata_corr!Y$3,'6.Indic_Percep'!$A$10:$AE$10,0)))=1,INDEX('6.Indic_Percep'!$A$10:$AE$141,HHIdata_corr!$U306,MATCH(HHIdata_corr!Y$3,'6.Indic_Percep'!$A$10:$AE$10,0)),"")</f>
        <v/>
      </c>
      <c r="Z306" s="2" t="str">
        <f>IF(COUNT(INDEX('6.Indic_Percep'!$A$10:$AH$141,HHIdata_corr!$U306,MATCH(HHIdata_corr!Z$3,'6.Indic_Percep'!$A$10:$AH$10,0)))=1,INDEX('6.Indic_Percep'!$A$10:$AH$141,HHIdata_corr!$U306,MATCH(HHIdata_corr!Z$3,'6.Indic_Percep'!$A$10:$AH$10,0)),"")</f>
        <v/>
      </c>
      <c r="AA306" s="2" t="str">
        <f>IF(COUNT(INDEX('6.Indic_Percep'!$A$10:$AH$141,HHIdata_corr!$U306,MATCH(HHIdata_corr!AA$3,'6.Indic_Percep'!$A$10:$AH$10,0)))=1,INDEX('6.Indic_Percep'!$A$10:$AH$141,HHIdata_corr!$U306,MATCH(HHIdata_corr!AA$3,'6.Indic_Percep'!$A$10:$AH$10,0)),"")</f>
        <v/>
      </c>
      <c r="AC306" s="30" t="str">
        <f>IF(COUNT(INDEX('5.Indic_LM'!$A$8:$AL$732,HHIdata_corr!$V306,MATCH(HHIdata_corr!AC$3,'5.Indic_LM'!$A$8:$AL$8,0)))=1,INDEX('5.Indic_LM'!$A$8:$AL$732,HHIdata_corr!$V306,MATCH(HHIdata_corr!AC$3,'5.Indic_LM'!$A$8:$AL$8,0))/100,"")</f>
        <v/>
      </c>
      <c r="AD306" s="30" t="str">
        <f>IF(COUNT(INDEX('5.Indic_LM'!$A$8:$AL$732,HHIdata_corr!$V306,MATCH(HHIdata_corr!AD$3,'5.Indic_LM'!$A$8:$AL$8,0)))=1,INDEX('5.Indic_LM'!$A$8:$AL$732,HHIdata_corr!$V306,MATCH(HHIdata_corr!AD$3,'5.Indic_LM'!$A$8:$AL$8,0))/100,"")</f>
        <v/>
      </c>
      <c r="AE306" s="2">
        <f t="shared" si="23"/>
        <v>0</v>
      </c>
      <c r="AF306" s="2">
        <f t="shared" si="24"/>
        <v>0</v>
      </c>
    </row>
    <row r="307" spans="1:32" x14ac:dyDescent="0.2">
      <c r="A307" s="25" t="s">
        <v>906</v>
      </c>
      <c r="B307" s="26" t="s">
        <v>907</v>
      </c>
      <c r="C307" s="26" t="s">
        <v>752</v>
      </c>
      <c r="D307" s="26">
        <v>129317</v>
      </c>
      <c r="E307" s="26" t="s">
        <v>908</v>
      </c>
      <c r="F307" s="26">
        <v>55963</v>
      </c>
      <c r="G307" s="27">
        <f>INDEX('0_Pivot &amp; Table 1 &amp; Table 2'!$A$70:$AM$765,MATCH($A307,'0_Pivot &amp; Table 1 &amp; Table 2'!$B$70:$B$765,0),MATCH(HHIdata_corr!G$1,'0_Pivot &amp; Table 1 &amp; Table 2'!$A$66:$AM$66,0))</f>
        <v>4217</v>
      </c>
      <c r="H307" s="27">
        <f>INDEX('0_Pivot &amp; Table 1 &amp; Table 2'!$A$70:$AM$765,MATCH($A307,'0_Pivot &amp; Table 1 &amp; Table 2'!$B$70:$B$765,0),MATCH(HHIdata_corr!H$1,'0_Pivot &amp; Table 1 &amp; Table 2'!$A$66:$AM$66,0))</f>
        <v>4813</v>
      </c>
      <c r="I307" s="27">
        <f>INDEX('0_Pivot &amp; Table 1 &amp; Table 2'!$A$70:$AM$765,MATCH($A307,'0_Pivot &amp; Table 1 &amp; Table 2'!$B$70:$B$765,0),MATCH(HHIdata_corr!I$1,'0_Pivot &amp; Table 1 &amp; Table 2'!$A$66:$AM$66,0))</f>
        <v>4713</v>
      </c>
      <c r="J307" s="27">
        <f>INDEX('0_Pivot &amp; Table 1 &amp; Table 2'!$A$70:$AM$765,MATCH($A307,'0_Pivot &amp; Table 1 &amp; Table 2'!$B$70:$B$765,0),MATCH(HHIdata_corr!J$1,'0_Pivot &amp; Table 1 &amp; Table 2'!$A$66:$AM$66,0))</f>
        <v>4288</v>
      </c>
      <c r="K307" s="27">
        <f>INDEX('0_Pivot &amp; Table 1 &amp; Table 2'!$A$70:$AM$765,MATCH($A307,'0_Pivot &amp; Table 1 &amp; Table 2'!$B$70:$B$765,0),MATCH(HHIdata_corr!K$1,'0_Pivot &amp; Table 1 &amp; Table 2'!$A$66:$AM$66,0))</f>
        <v>3726</v>
      </c>
      <c r="L307" s="27">
        <f>INDEX('0_Pivot &amp; Table 1 &amp; Table 2'!$A$70:$AM$765,MATCH($A307,'0_Pivot &amp; Table 1 &amp; Table 2'!$B$70:$B$765,0),MATCH(HHIdata_corr!L$1,'0_Pivot &amp; Table 1 &amp; Table 2'!$A$66:$AM$66,0))</f>
        <v>4170</v>
      </c>
      <c r="M307" s="27">
        <f>INDEX('0_Pivot &amp; Table 1 &amp; Table 2'!$A$70:$AM$765,MATCH($A307,'0_Pivot &amp; Table 1 &amp; Table 2'!$B$70:$B$765,0),MATCH(HHIdata_corr!M$1,'0_Pivot &amp; Table 1 &amp; Table 2'!$A$66:$AM$66,0))</f>
        <v>3775</v>
      </c>
      <c r="N307" s="27">
        <f>INDEX('0_Pivot &amp; Table 1 &amp; Table 2'!$A$70:$AM$765,MATCH($A307,'0_Pivot &amp; Table 1 &amp; Table 2'!$B$70:$B$765,0),MATCH(HHIdata_corr!N$1,'0_Pivot &amp; Table 1 &amp; Table 2'!$A$66:$AM$66,0))</f>
        <v>3478</v>
      </c>
      <c r="O307" s="28">
        <v>4147.2</v>
      </c>
      <c r="P307" s="29" t="s">
        <v>906</v>
      </c>
      <c r="Q307" s="29" t="s">
        <v>907</v>
      </c>
      <c r="R307" s="2">
        <f t="shared" si="20"/>
        <v>4507.75</v>
      </c>
      <c r="S307" s="2">
        <f t="shared" si="21"/>
        <v>4385</v>
      </c>
      <c r="T307" s="2" t="str">
        <f t="shared" si="22"/>
        <v/>
      </c>
      <c r="U307" s="2" t="e">
        <f>MATCH($Q307,'6.Indic_Percep'!$B$10:$B$141,0)</f>
        <v>#N/A</v>
      </c>
      <c r="V307" s="2">
        <f>MATCH($P307,'5.Indic_LM'!$A$10:$A$732,0)</f>
        <v>303</v>
      </c>
      <c r="W307" s="2" t="str">
        <f>IF(COUNT(INDEX('6.Indic_Percep'!$A$10:$AE$141,HHIdata_corr!$U307,MATCH(HHIdata_corr!W$3,'6.Indic_Percep'!$A$10:$AE$10,0)))=1,INDEX('6.Indic_Percep'!$A$10:$AE$141,HHIdata_corr!$U307,MATCH(HHIdata_corr!W$3,'6.Indic_Percep'!$A$10:$AE$10,0)),"")</f>
        <v/>
      </c>
      <c r="X307" s="2" t="str">
        <f>IF(COUNT(INDEX('6.Indic_Percep'!$A$10:$AE$141,HHIdata_corr!$U307,MATCH(HHIdata_corr!X$3,'6.Indic_Percep'!$A$10:$AE$10,0)))=1,INDEX('6.Indic_Percep'!$A$10:$AE$141,HHIdata_corr!$U307,MATCH(HHIdata_corr!X$3,'6.Indic_Percep'!$A$10:$AE$10,0)),"")</f>
        <v/>
      </c>
      <c r="Y307" s="2" t="str">
        <f>IF(COUNT(INDEX('6.Indic_Percep'!$A$10:$AE$141,HHIdata_corr!$U307,MATCH(HHIdata_corr!Y$3,'6.Indic_Percep'!$A$10:$AE$10,0)))=1,INDEX('6.Indic_Percep'!$A$10:$AE$141,HHIdata_corr!$U307,MATCH(HHIdata_corr!Y$3,'6.Indic_Percep'!$A$10:$AE$10,0)),"")</f>
        <v/>
      </c>
      <c r="Z307" s="2" t="str">
        <f>IF(COUNT(INDEX('6.Indic_Percep'!$A$10:$AH$141,HHIdata_corr!$U307,MATCH(HHIdata_corr!Z$3,'6.Indic_Percep'!$A$10:$AH$10,0)))=1,INDEX('6.Indic_Percep'!$A$10:$AH$141,HHIdata_corr!$U307,MATCH(HHIdata_corr!Z$3,'6.Indic_Percep'!$A$10:$AH$10,0)),"")</f>
        <v/>
      </c>
      <c r="AA307" s="2" t="str">
        <f>IF(COUNT(INDEX('6.Indic_Percep'!$A$10:$AH$141,HHIdata_corr!$U307,MATCH(HHIdata_corr!AA$3,'6.Indic_Percep'!$A$10:$AH$10,0)))=1,INDEX('6.Indic_Percep'!$A$10:$AH$141,HHIdata_corr!$U307,MATCH(HHIdata_corr!AA$3,'6.Indic_Percep'!$A$10:$AH$10,0)),"")</f>
        <v/>
      </c>
      <c r="AC307" s="30" t="str">
        <f>IF(COUNT(INDEX('5.Indic_LM'!$A$8:$AL$732,HHIdata_corr!$V307,MATCH(HHIdata_corr!AC$3,'5.Indic_LM'!$A$8:$AL$8,0)))=1,INDEX('5.Indic_LM'!$A$8:$AL$732,HHIdata_corr!$V307,MATCH(HHIdata_corr!AC$3,'5.Indic_LM'!$A$8:$AL$8,0))/100,"")</f>
        <v/>
      </c>
      <c r="AD307" s="30" t="str">
        <f>IF(COUNT(INDEX('5.Indic_LM'!$A$8:$AL$732,HHIdata_corr!$V307,MATCH(HHIdata_corr!AD$3,'5.Indic_LM'!$A$8:$AL$8,0)))=1,INDEX('5.Indic_LM'!$A$8:$AL$732,HHIdata_corr!$V307,MATCH(HHIdata_corr!AD$3,'5.Indic_LM'!$A$8:$AL$8,0))/100,"")</f>
        <v/>
      </c>
      <c r="AE307" s="2">
        <f t="shared" si="23"/>
        <v>0</v>
      </c>
      <c r="AF307" s="2">
        <f t="shared" si="24"/>
        <v>0</v>
      </c>
    </row>
    <row r="308" spans="1:32" x14ac:dyDescent="0.2">
      <c r="A308" s="25" t="s">
        <v>909</v>
      </c>
      <c r="B308" s="26" t="s">
        <v>910</v>
      </c>
      <c r="C308" s="26" t="s">
        <v>752</v>
      </c>
      <c r="D308" s="26">
        <v>120321</v>
      </c>
      <c r="E308" s="26" t="s">
        <v>911</v>
      </c>
      <c r="F308" s="26">
        <v>52624</v>
      </c>
      <c r="G308" s="27">
        <f>INDEX('0_Pivot &amp; Table 1 &amp; Table 2'!$A$70:$AM$765,MATCH($A308,'0_Pivot &amp; Table 1 &amp; Table 2'!$B$70:$B$765,0),MATCH(HHIdata_corr!G$1,'0_Pivot &amp; Table 1 &amp; Table 2'!$A$66:$AM$66,0))</f>
        <v>3548</v>
      </c>
      <c r="H308" s="27">
        <f>INDEX('0_Pivot &amp; Table 1 &amp; Table 2'!$A$70:$AM$765,MATCH($A308,'0_Pivot &amp; Table 1 &amp; Table 2'!$B$70:$B$765,0),MATCH(HHIdata_corr!H$1,'0_Pivot &amp; Table 1 &amp; Table 2'!$A$66:$AM$66,0))</f>
        <v>4576</v>
      </c>
      <c r="I308" s="27">
        <f>INDEX('0_Pivot &amp; Table 1 &amp; Table 2'!$A$70:$AM$765,MATCH($A308,'0_Pivot &amp; Table 1 &amp; Table 2'!$B$70:$B$765,0),MATCH(HHIdata_corr!I$1,'0_Pivot &amp; Table 1 &amp; Table 2'!$A$66:$AM$66,0))</f>
        <v>3532</v>
      </c>
      <c r="J308" s="27">
        <f>INDEX('0_Pivot &amp; Table 1 &amp; Table 2'!$A$70:$AM$765,MATCH($A308,'0_Pivot &amp; Table 1 &amp; Table 2'!$B$70:$B$765,0),MATCH(HHIdata_corr!J$1,'0_Pivot &amp; Table 1 &amp; Table 2'!$A$66:$AM$66,0))</f>
        <v>3843</v>
      </c>
      <c r="K308" s="27">
        <f>INDEX('0_Pivot &amp; Table 1 &amp; Table 2'!$A$70:$AM$765,MATCH($A308,'0_Pivot &amp; Table 1 &amp; Table 2'!$B$70:$B$765,0),MATCH(HHIdata_corr!K$1,'0_Pivot &amp; Table 1 &amp; Table 2'!$A$66:$AM$66,0))</f>
        <v>3720</v>
      </c>
      <c r="L308" s="27">
        <f>INDEX('0_Pivot &amp; Table 1 &amp; Table 2'!$A$70:$AM$765,MATCH($A308,'0_Pivot &amp; Table 1 &amp; Table 2'!$B$70:$B$765,0),MATCH(HHIdata_corr!L$1,'0_Pivot &amp; Table 1 &amp; Table 2'!$A$66:$AM$66,0))</f>
        <v>3046</v>
      </c>
      <c r="M308" s="27">
        <f>INDEX('0_Pivot &amp; Table 1 &amp; Table 2'!$A$70:$AM$765,MATCH($A308,'0_Pivot &amp; Table 1 &amp; Table 2'!$B$70:$B$765,0),MATCH(HHIdata_corr!M$1,'0_Pivot &amp; Table 1 &amp; Table 2'!$A$66:$AM$66,0))</f>
        <v>3356</v>
      </c>
      <c r="N308" s="27">
        <f>INDEX('0_Pivot &amp; Table 1 &amp; Table 2'!$A$70:$AM$765,MATCH($A308,'0_Pivot &amp; Table 1 &amp; Table 2'!$B$70:$B$765,0),MATCH(HHIdata_corr!N$1,'0_Pivot &amp; Table 1 &amp; Table 2'!$A$66:$AM$66,0))</f>
        <v>3218</v>
      </c>
      <c r="O308" s="28">
        <v>3631.9</v>
      </c>
      <c r="P308" s="29" t="s">
        <v>909</v>
      </c>
      <c r="Q308" s="29" t="s">
        <v>910</v>
      </c>
      <c r="R308" s="2">
        <f t="shared" si="20"/>
        <v>3874.75</v>
      </c>
      <c r="S308" s="2">
        <f t="shared" si="21"/>
        <v>3917.75</v>
      </c>
      <c r="T308" s="2" t="str">
        <f t="shared" si="22"/>
        <v/>
      </c>
      <c r="U308" s="2" t="e">
        <f>MATCH($Q308,'6.Indic_Percep'!$B$10:$B$141,0)</f>
        <v>#N/A</v>
      </c>
      <c r="V308" s="2">
        <f>MATCH($P308,'5.Indic_LM'!$A$10:$A$732,0)</f>
        <v>304</v>
      </c>
      <c r="W308" s="2" t="str">
        <f>IF(COUNT(INDEX('6.Indic_Percep'!$A$10:$AE$141,HHIdata_corr!$U308,MATCH(HHIdata_corr!W$3,'6.Indic_Percep'!$A$10:$AE$10,0)))=1,INDEX('6.Indic_Percep'!$A$10:$AE$141,HHIdata_corr!$U308,MATCH(HHIdata_corr!W$3,'6.Indic_Percep'!$A$10:$AE$10,0)),"")</f>
        <v/>
      </c>
      <c r="X308" s="2" t="str">
        <f>IF(COUNT(INDEX('6.Indic_Percep'!$A$10:$AE$141,HHIdata_corr!$U308,MATCH(HHIdata_corr!X$3,'6.Indic_Percep'!$A$10:$AE$10,0)))=1,INDEX('6.Indic_Percep'!$A$10:$AE$141,HHIdata_corr!$U308,MATCH(HHIdata_corr!X$3,'6.Indic_Percep'!$A$10:$AE$10,0)),"")</f>
        <v/>
      </c>
      <c r="Y308" s="2" t="str">
        <f>IF(COUNT(INDEX('6.Indic_Percep'!$A$10:$AE$141,HHIdata_corr!$U308,MATCH(HHIdata_corr!Y$3,'6.Indic_Percep'!$A$10:$AE$10,0)))=1,INDEX('6.Indic_Percep'!$A$10:$AE$141,HHIdata_corr!$U308,MATCH(HHIdata_corr!Y$3,'6.Indic_Percep'!$A$10:$AE$10,0)),"")</f>
        <v/>
      </c>
      <c r="Z308" s="2" t="str">
        <f>IF(COUNT(INDEX('6.Indic_Percep'!$A$10:$AH$141,HHIdata_corr!$U308,MATCH(HHIdata_corr!Z$3,'6.Indic_Percep'!$A$10:$AH$10,0)))=1,INDEX('6.Indic_Percep'!$A$10:$AH$141,HHIdata_corr!$U308,MATCH(HHIdata_corr!Z$3,'6.Indic_Percep'!$A$10:$AH$10,0)),"")</f>
        <v/>
      </c>
      <c r="AA308" s="2" t="str">
        <f>IF(COUNT(INDEX('6.Indic_Percep'!$A$10:$AH$141,HHIdata_corr!$U308,MATCH(HHIdata_corr!AA$3,'6.Indic_Percep'!$A$10:$AH$10,0)))=1,INDEX('6.Indic_Percep'!$A$10:$AH$141,HHIdata_corr!$U308,MATCH(HHIdata_corr!AA$3,'6.Indic_Percep'!$A$10:$AH$10,0)),"")</f>
        <v/>
      </c>
      <c r="AC308" s="30" t="str">
        <f>IF(COUNT(INDEX('5.Indic_LM'!$A$8:$AL$732,HHIdata_corr!$V308,MATCH(HHIdata_corr!AC$3,'5.Indic_LM'!$A$8:$AL$8,0)))=1,INDEX('5.Indic_LM'!$A$8:$AL$732,HHIdata_corr!$V308,MATCH(HHIdata_corr!AC$3,'5.Indic_LM'!$A$8:$AL$8,0))/100,"")</f>
        <v/>
      </c>
      <c r="AD308" s="30" t="str">
        <f>IF(COUNT(INDEX('5.Indic_LM'!$A$8:$AL$732,HHIdata_corr!$V308,MATCH(HHIdata_corr!AD$3,'5.Indic_LM'!$A$8:$AL$8,0)))=1,INDEX('5.Indic_LM'!$A$8:$AL$732,HHIdata_corr!$V308,MATCH(HHIdata_corr!AD$3,'5.Indic_LM'!$A$8:$AL$8,0))/100,"")</f>
        <v/>
      </c>
      <c r="AE308" s="2">
        <f t="shared" si="23"/>
        <v>0</v>
      </c>
      <c r="AF308" s="2">
        <f t="shared" si="24"/>
        <v>0</v>
      </c>
    </row>
    <row r="309" spans="1:32" x14ac:dyDescent="0.2">
      <c r="A309" s="25" t="s">
        <v>912</v>
      </c>
      <c r="B309" s="26" t="s">
        <v>913</v>
      </c>
      <c r="C309" s="26" t="s">
        <v>752</v>
      </c>
      <c r="D309" s="26">
        <v>121984</v>
      </c>
      <c r="E309" s="26" t="s">
        <v>914</v>
      </c>
      <c r="F309" s="26">
        <v>49561</v>
      </c>
      <c r="G309" s="27">
        <f>INDEX('0_Pivot &amp; Table 1 &amp; Table 2'!$A$70:$AM$765,MATCH($A309,'0_Pivot &amp; Table 1 &amp; Table 2'!$B$70:$B$765,0),MATCH(HHIdata_corr!G$1,'0_Pivot &amp; Table 1 &amp; Table 2'!$A$66:$AM$66,0))</f>
        <v>4896</v>
      </c>
      <c r="H309" s="27">
        <f>INDEX('0_Pivot &amp; Table 1 &amp; Table 2'!$A$70:$AM$765,MATCH($A309,'0_Pivot &amp; Table 1 &amp; Table 2'!$B$70:$B$765,0),MATCH(HHIdata_corr!H$1,'0_Pivot &amp; Table 1 &amp; Table 2'!$A$66:$AM$66,0))</f>
        <v>5753</v>
      </c>
      <c r="I309" s="27">
        <f>INDEX('0_Pivot &amp; Table 1 &amp; Table 2'!$A$70:$AM$765,MATCH($A309,'0_Pivot &amp; Table 1 &amp; Table 2'!$B$70:$B$765,0),MATCH(HHIdata_corr!I$1,'0_Pivot &amp; Table 1 &amp; Table 2'!$A$66:$AM$66,0))</f>
        <v>4633</v>
      </c>
      <c r="J309" s="27">
        <f>INDEX('0_Pivot &amp; Table 1 &amp; Table 2'!$A$70:$AM$765,MATCH($A309,'0_Pivot &amp; Table 1 &amp; Table 2'!$B$70:$B$765,0),MATCH(HHIdata_corr!J$1,'0_Pivot &amp; Table 1 &amp; Table 2'!$A$66:$AM$66,0))</f>
        <v>4793</v>
      </c>
      <c r="K309" s="27">
        <f>INDEX('0_Pivot &amp; Table 1 &amp; Table 2'!$A$70:$AM$765,MATCH($A309,'0_Pivot &amp; Table 1 &amp; Table 2'!$B$70:$B$765,0),MATCH(HHIdata_corr!K$1,'0_Pivot &amp; Table 1 &amp; Table 2'!$A$66:$AM$66,0))</f>
        <v>3900</v>
      </c>
      <c r="L309" s="27">
        <f>INDEX('0_Pivot &amp; Table 1 &amp; Table 2'!$A$70:$AM$765,MATCH($A309,'0_Pivot &amp; Table 1 &amp; Table 2'!$B$70:$B$765,0),MATCH(HHIdata_corr!L$1,'0_Pivot &amp; Table 1 &amp; Table 2'!$A$66:$AM$66,0))</f>
        <v>4234</v>
      </c>
      <c r="M309" s="27">
        <f>INDEX('0_Pivot &amp; Table 1 &amp; Table 2'!$A$70:$AM$765,MATCH($A309,'0_Pivot &amp; Table 1 &amp; Table 2'!$B$70:$B$765,0),MATCH(HHIdata_corr!M$1,'0_Pivot &amp; Table 1 &amp; Table 2'!$A$66:$AM$66,0))</f>
        <v>3984</v>
      </c>
      <c r="N309" s="27">
        <f>INDEX('0_Pivot &amp; Table 1 &amp; Table 2'!$A$70:$AM$765,MATCH($A309,'0_Pivot &amp; Table 1 &amp; Table 2'!$B$70:$B$765,0),MATCH(HHIdata_corr!N$1,'0_Pivot &amp; Table 1 &amp; Table 2'!$A$66:$AM$66,0))</f>
        <v>4245</v>
      </c>
      <c r="O309" s="28">
        <v>4570.3</v>
      </c>
      <c r="P309" s="29" t="s">
        <v>912</v>
      </c>
      <c r="Q309" s="29" t="s">
        <v>913</v>
      </c>
      <c r="R309" s="2">
        <f t="shared" si="20"/>
        <v>5018.75</v>
      </c>
      <c r="S309" s="2">
        <f t="shared" si="21"/>
        <v>4769.75</v>
      </c>
      <c r="T309" s="2" t="str">
        <f t="shared" si="22"/>
        <v/>
      </c>
      <c r="U309" s="2" t="e">
        <f>MATCH($Q309,'6.Indic_Percep'!$B$10:$B$141,0)</f>
        <v>#N/A</v>
      </c>
      <c r="V309" s="2">
        <f>MATCH($P309,'5.Indic_LM'!$A$10:$A$732,0)</f>
        <v>311</v>
      </c>
      <c r="W309" s="2" t="str">
        <f>IF(COUNT(INDEX('6.Indic_Percep'!$A$10:$AE$141,HHIdata_corr!$U309,MATCH(HHIdata_corr!W$3,'6.Indic_Percep'!$A$10:$AE$10,0)))=1,INDEX('6.Indic_Percep'!$A$10:$AE$141,HHIdata_corr!$U309,MATCH(HHIdata_corr!W$3,'6.Indic_Percep'!$A$10:$AE$10,0)),"")</f>
        <v/>
      </c>
      <c r="X309" s="2" t="str">
        <f>IF(COUNT(INDEX('6.Indic_Percep'!$A$10:$AE$141,HHIdata_corr!$U309,MATCH(HHIdata_corr!X$3,'6.Indic_Percep'!$A$10:$AE$10,0)))=1,INDEX('6.Indic_Percep'!$A$10:$AE$141,HHIdata_corr!$U309,MATCH(HHIdata_corr!X$3,'6.Indic_Percep'!$A$10:$AE$10,0)),"")</f>
        <v/>
      </c>
      <c r="Y309" s="2" t="str">
        <f>IF(COUNT(INDEX('6.Indic_Percep'!$A$10:$AE$141,HHIdata_corr!$U309,MATCH(HHIdata_corr!Y$3,'6.Indic_Percep'!$A$10:$AE$10,0)))=1,INDEX('6.Indic_Percep'!$A$10:$AE$141,HHIdata_corr!$U309,MATCH(HHIdata_corr!Y$3,'6.Indic_Percep'!$A$10:$AE$10,0)),"")</f>
        <v/>
      </c>
      <c r="Z309" s="2" t="str">
        <f>IF(COUNT(INDEX('6.Indic_Percep'!$A$10:$AH$141,HHIdata_corr!$U309,MATCH(HHIdata_corr!Z$3,'6.Indic_Percep'!$A$10:$AH$10,0)))=1,INDEX('6.Indic_Percep'!$A$10:$AH$141,HHIdata_corr!$U309,MATCH(HHIdata_corr!Z$3,'6.Indic_Percep'!$A$10:$AH$10,0)),"")</f>
        <v/>
      </c>
      <c r="AA309" s="2" t="str">
        <f>IF(COUNT(INDEX('6.Indic_Percep'!$A$10:$AH$141,HHIdata_corr!$U309,MATCH(HHIdata_corr!AA$3,'6.Indic_Percep'!$A$10:$AH$10,0)))=1,INDEX('6.Indic_Percep'!$A$10:$AH$141,HHIdata_corr!$U309,MATCH(HHIdata_corr!AA$3,'6.Indic_Percep'!$A$10:$AH$10,0)),"")</f>
        <v/>
      </c>
      <c r="AC309" s="30" t="str">
        <f>IF(COUNT(INDEX('5.Indic_LM'!$A$8:$AL$732,HHIdata_corr!$V309,MATCH(HHIdata_corr!AC$3,'5.Indic_LM'!$A$8:$AL$8,0)))=1,INDEX('5.Indic_LM'!$A$8:$AL$732,HHIdata_corr!$V309,MATCH(HHIdata_corr!AC$3,'5.Indic_LM'!$A$8:$AL$8,0))/100,"")</f>
        <v/>
      </c>
      <c r="AD309" s="30" t="str">
        <f>IF(COUNT(INDEX('5.Indic_LM'!$A$8:$AL$732,HHIdata_corr!$V309,MATCH(HHIdata_corr!AD$3,'5.Indic_LM'!$A$8:$AL$8,0)))=1,INDEX('5.Indic_LM'!$A$8:$AL$732,HHIdata_corr!$V309,MATCH(HHIdata_corr!AD$3,'5.Indic_LM'!$A$8:$AL$8,0))/100,"")</f>
        <v/>
      </c>
      <c r="AE309" s="2">
        <f t="shared" si="23"/>
        <v>0</v>
      </c>
      <c r="AF309" s="2">
        <f t="shared" si="24"/>
        <v>0</v>
      </c>
    </row>
    <row r="310" spans="1:32" x14ac:dyDescent="0.2">
      <c r="A310" s="25" t="s">
        <v>915</v>
      </c>
      <c r="B310" s="26" t="s">
        <v>916</v>
      </c>
      <c r="C310" s="26" t="s">
        <v>752</v>
      </c>
      <c r="D310" s="26" t="s">
        <v>63</v>
      </c>
      <c r="E310" s="26" t="s">
        <v>63</v>
      </c>
      <c r="F310" s="26" t="s">
        <v>63</v>
      </c>
      <c r="G310" s="27">
        <f>INDEX('0_Pivot &amp; Table 1 &amp; Table 2'!$A$70:$AM$765,MATCH($A310,'0_Pivot &amp; Table 1 &amp; Table 2'!$B$70:$B$765,0),MATCH(HHIdata_corr!G$1,'0_Pivot &amp; Table 1 &amp; Table 2'!$A$66:$AM$66,0))</f>
        <v>3839</v>
      </c>
      <c r="H310" s="27">
        <f>INDEX('0_Pivot &amp; Table 1 &amp; Table 2'!$A$70:$AM$765,MATCH($A310,'0_Pivot &amp; Table 1 &amp; Table 2'!$B$70:$B$765,0),MATCH(HHIdata_corr!H$1,'0_Pivot &amp; Table 1 &amp; Table 2'!$A$66:$AM$66,0))</f>
        <v>4637</v>
      </c>
      <c r="I310" s="27">
        <f>INDEX('0_Pivot &amp; Table 1 &amp; Table 2'!$A$70:$AM$765,MATCH($A310,'0_Pivot &amp; Table 1 &amp; Table 2'!$B$70:$B$765,0),MATCH(HHIdata_corr!I$1,'0_Pivot &amp; Table 1 &amp; Table 2'!$A$66:$AM$66,0))</f>
        <v>4241</v>
      </c>
      <c r="J310" s="27">
        <f>INDEX('0_Pivot &amp; Table 1 &amp; Table 2'!$A$70:$AM$765,MATCH($A310,'0_Pivot &amp; Table 1 &amp; Table 2'!$B$70:$B$765,0),MATCH(HHIdata_corr!J$1,'0_Pivot &amp; Table 1 &amp; Table 2'!$A$66:$AM$66,0))</f>
        <v>3637</v>
      </c>
      <c r="K310" s="27">
        <f>INDEX('0_Pivot &amp; Table 1 &amp; Table 2'!$A$70:$AM$765,MATCH($A310,'0_Pivot &amp; Table 1 &amp; Table 2'!$B$70:$B$765,0),MATCH(HHIdata_corr!K$1,'0_Pivot &amp; Table 1 &amp; Table 2'!$A$66:$AM$66,0))</f>
        <v>3460</v>
      </c>
      <c r="L310" s="27">
        <f>INDEX('0_Pivot &amp; Table 1 &amp; Table 2'!$A$70:$AM$765,MATCH($A310,'0_Pivot &amp; Table 1 &amp; Table 2'!$B$70:$B$765,0),MATCH(HHIdata_corr!L$1,'0_Pivot &amp; Table 1 &amp; Table 2'!$A$66:$AM$66,0))</f>
        <v>3829</v>
      </c>
      <c r="M310" s="27">
        <f>INDEX('0_Pivot &amp; Table 1 &amp; Table 2'!$A$70:$AM$765,MATCH($A310,'0_Pivot &amp; Table 1 &amp; Table 2'!$B$70:$B$765,0),MATCH(HHIdata_corr!M$1,'0_Pivot &amp; Table 1 &amp; Table 2'!$A$66:$AM$66,0))</f>
        <v>3269</v>
      </c>
      <c r="N310" s="27">
        <f>INDEX('0_Pivot &amp; Table 1 &amp; Table 2'!$A$70:$AM$765,MATCH($A310,'0_Pivot &amp; Table 1 &amp; Table 2'!$B$70:$B$765,0),MATCH(HHIdata_corr!N$1,'0_Pivot &amp; Table 1 &amp; Table 2'!$A$66:$AM$66,0))</f>
        <v>3164</v>
      </c>
      <c r="O310" s="28">
        <v>3731.1</v>
      </c>
      <c r="P310" s="29" t="s">
        <v>915</v>
      </c>
      <c r="Q310" s="29" t="s">
        <v>916</v>
      </c>
      <c r="R310" s="2">
        <f t="shared" si="20"/>
        <v>4088.5</v>
      </c>
      <c r="S310" s="2">
        <f t="shared" si="21"/>
        <v>3993.75</v>
      </c>
      <c r="T310" s="2" t="str">
        <f t="shared" si="22"/>
        <v/>
      </c>
      <c r="U310" s="2" t="e">
        <f>MATCH($Q310,'6.Indic_Percep'!$B$10:$B$141,0)</f>
        <v>#N/A</v>
      </c>
      <c r="V310" s="2" t="e">
        <f>MATCH($P310,'5.Indic_LM'!$A$10:$A$732,0)</f>
        <v>#N/A</v>
      </c>
      <c r="W310" s="2" t="str">
        <f>IF(COUNT(INDEX('6.Indic_Percep'!$A$10:$AE$141,HHIdata_corr!$U310,MATCH(HHIdata_corr!W$3,'6.Indic_Percep'!$A$10:$AE$10,0)))=1,INDEX('6.Indic_Percep'!$A$10:$AE$141,HHIdata_corr!$U310,MATCH(HHIdata_corr!W$3,'6.Indic_Percep'!$A$10:$AE$10,0)),"")</f>
        <v/>
      </c>
      <c r="X310" s="2" t="str">
        <f>IF(COUNT(INDEX('6.Indic_Percep'!$A$10:$AE$141,HHIdata_corr!$U310,MATCH(HHIdata_corr!X$3,'6.Indic_Percep'!$A$10:$AE$10,0)))=1,INDEX('6.Indic_Percep'!$A$10:$AE$141,HHIdata_corr!$U310,MATCH(HHIdata_corr!X$3,'6.Indic_Percep'!$A$10:$AE$10,0)),"")</f>
        <v/>
      </c>
      <c r="Y310" s="2" t="str">
        <f>IF(COUNT(INDEX('6.Indic_Percep'!$A$10:$AE$141,HHIdata_corr!$U310,MATCH(HHIdata_corr!Y$3,'6.Indic_Percep'!$A$10:$AE$10,0)))=1,INDEX('6.Indic_Percep'!$A$10:$AE$141,HHIdata_corr!$U310,MATCH(HHIdata_corr!Y$3,'6.Indic_Percep'!$A$10:$AE$10,0)),"")</f>
        <v/>
      </c>
      <c r="Z310" s="2" t="str">
        <f>IF(COUNT(INDEX('6.Indic_Percep'!$A$10:$AH$141,HHIdata_corr!$U310,MATCH(HHIdata_corr!Z$3,'6.Indic_Percep'!$A$10:$AH$10,0)))=1,INDEX('6.Indic_Percep'!$A$10:$AH$141,HHIdata_corr!$U310,MATCH(HHIdata_corr!Z$3,'6.Indic_Percep'!$A$10:$AH$10,0)),"")</f>
        <v/>
      </c>
      <c r="AA310" s="2" t="str">
        <f>IF(COUNT(INDEX('6.Indic_Percep'!$A$10:$AH$141,HHIdata_corr!$U310,MATCH(HHIdata_corr!AA$3,'6.Indic_Percep'!$A$10:$AH$10,0)))=1,INDEX('6.Indic_Percep'!$A$10:$AH$141,HHIdata_corr!$U310,MATCH(HHIdata_corr!AA$3,'6.Indic_Percep'!$A$10:$AH$10,0)),"")</f>
        <v/>
      </c>
      <c r="AC310" s="30" t="str">
        <f>IF(COUNT(INDEX('5.Indic_LM'!$A$8:$AL$732,HHIdata_corr!$V310,MATCH(HHIdata_corr!AC$3,'5.Indic_LM'!$A$8:$AL$8,0)))=1,INDEX('5.Indic_LM'!$A$8:$AL$732,HHIdata_corr!$V310,MATCH(HHIdata_corr!AC$3,'5.Indic_LM'!$A$8:$AL$8,0))/100,"")</f>
        <v/>
      </c>
      <c r="AD310" s="30" t="str">
        <f>IF(COUNT(INDEX('5.Indic_LM'!$A$8:$AL$732,HHIdata_corr!$V310,MATCH(HHIdata_corr!AD$3,'5.Indic_LM'!$A$8:$AL$8,0)))=1,INDEX('5.Indic_LM'!$A$8:$AL$732,HHIdata_corr!$V310,MATCH(HHIdata_corr!AD$3,'5.Indic_LM'!$A$8:$AL$8,0))/100,"")</f>
        <v/>
      </c>
      <c r="AE310" s="2">
        <f t="shared" si="23"/>
        <v>0</v>
      </c>
      <c r="AF310" s="2">
        <f t="shared" si="24"/>
        <v>0</v>
      </c>
    </row>
    <row r="311" spans="1:32" x14ac:dyDescent="0.2">
      <c r="A311" s="25" t="s">
        <v>917</v>
      </c>
      <c r="B311" s="26" t="s">
        <v>918</v>
      </c>
      <c r="C311" s="26" t="s">
        <v>752</v>
      </c>
      <c r="D311" s="26" t="s">
        <v>63</v>
      </c>
      <c r="E311" s="26" t="s">
        <v>63</v>
      </c>
      <c r="F311" s="26" t="s">
        <v>63</v>
      </c>
      <c r="G311" s="27">
        <f>INDEX('0_Pivot &amp; Table 1 &amp; Table 2'!$A$70:$AM$765,MATCH($A311,'0_Pivot &amp; Table 1 &amp; Table 2'!$B$70:$B$765,0),MATCH(HHIdata_corr!G$1,'0_Pivot &amp; Table 1 &amp; Table 2'!$A$66:$AM$66,0))</f>
        <v>2266</v>
      </c>
      <c r="H311" s="27">
        <f>INDEX('0_Pivot &amp; Table 1 &amp; Table 2'!$A$70:$AM$765,MATCH($A311,'0_Pivot &amp; Table 1 &amp; Table 2'!$B$70:$B$765,0),MATCH(HHIdata_corr!H$1,'0_Pivot &amp; Table 1 &amp; Table 2'!$A$66:$AM$66,0))</f>
        <v>2541</v>
      </c>
      <c r="I311" s="27">
        <f>INDEX('0_Pivot &amp; Table 1 &amp; Table 2'!$A$70:$AM$765,MATCH($A311,'0_Pivot &amp; Table 1 &amp; Table 2'!$B$70:$B$765,0),MATCH(HHIdata_corr!I$1,'0_Pivot &amp; Table 1 &amp; Table 2'!$A$66:$AM$66,0))</f>
        <v>2218</v>
      </c>
      <c r="J311" s="27">
        <f>INDEX('0_Pivot &amp; Table 1 &amp; Table 2'!$A$70:$AM$765,MATCH($A311,'0_Pivot &amp; Table 1 &amp; Table 2'!$B$70:$B$765,0),MATCH(HHIdata_corr!J$1,'0_Pivot &amp; Table 1 &amp; Table 2'!$A$66:$AM$66,0))</f>
        <v>2333</v>
      </c>
      <c r="K311" s="27">
        <f>INDEX('0_Pivot &amp; Table 1 &amp; Table 2'!$A$70:$AM$765,MATCH($A311,'0_Pivot &amp; Table 1 &amp; Table 2'!$B$70:$B$765,0),MATCH(HHIdata_corr!K$1,'0_Pivot &amp; Table 1 &amp; Table 2'!$A$66:$AM$66,0))</f>
        <v>2006</v>
      </c>
      <c r="L311" s="27">
        <f>INDEX('0_Pivot &amp; Table 1 &amp; Table 2'!$A$70:$AM$765,MATCH($A311,'0_Pivot &amp; Table 1 &amp; Table 2'!$B$70:$B$765,0),MATCH(HHIdata_corr!L$1,'0_Pivot &amp; Table 1 &amp; Table 2'!$A$66:$AM$66,0))</f>
        <v>2786</v>
      </c>
      <c r="M311" s="27">
        <f>INDEX('0_Pivot &amp; Table 1 &amp; Table 2'!$A$70:$AM$765,MATCH($A311,'0_Pivot &amp; Table 1 &amp; Table 2'!$B$70:$B$765,0),MATCH(HHIdata_corr!M$1,'0_Pivot &amp; Table 1 &amp; Table 2'!$A$66:$AM$66,0))</f>
        <v>2277</v>
      </c>
      <c r="N311" s="27">
        <f>INDEX('0_Pivot &amp; Table 1 &amp; Table 2'!$A$70:$AM$765,MATCH($A311,'0_Pivot &amp; Table 1 &amp; Table 2'!$B$70:$B$765,0),MATCH(HHIdata_corr!N$1,'0_Pivot &amp; Table 1 &amp; Table 2'!$A$66:$AM$66,0))</f>
        <v>2279</v>
      </c>
      <c r="O311" s="28">
        <v>2312.5</v>
      </c>
      <c r="P311" s="24" t="s">
        <v>2997</v>
      </c>
      <c r="Q311" s="32" t="s">
        <v>2591</v>
      </c>
      <c r="R311" s="2">
        <f t="shared" si="20"/>
        <v>2339.5</v>
      </c>
      <c r="S311" s="2">
        <f t="shared" si="21"/>
        <v>2274.5</v>
      </c>
      <c r="T311" s="2" t="str">
        <f t="shared" si="22"/>
        <v/>
      </c>
      <c r="U311" s="2">
        <f>MATCH($Q311,'6.Indic_Percep'!$B$10:$B$141,0)</f>
        <v>67</v>
      </c>
      <c r="V311" s="2">
        <f>MATCH($P311,'5.Indic_LM'!$A$10:$A$732,0)</f>
        <v>313</v>
      </c>
      <c r="W311" s="2">
        <f>IF(COUNT(INDEX('6.Indic_Percep'!$A$10:$AE$141,HHIdata_corr!$U311,MATCH(HHIdata_corr!W$3,'6.Indic_Percep'!$A$10:$AE$10,0)))=1,INDEX('6.Indic_Percep'!$A$10:$AE$141,HHIdata_corr!$U311,MATCH(HHIdata_corr!W$3,'6.Indic_Percep'!$A$10:$AE$10,0)),"")</f>
        <v>0.28480340063761955</v>
      </c>
      <c r="X311" s="2">
        <f>IF(COUNT(INDEX('6.Indic_Percep'!$A$10:$AE$141,HHIdata_corr!$U311,MATCH(HHIdata_corr!X$3,'6.Indic_Percep'!$A$10:$AE$10,0)))=1,INDEX('6.Indic_Percep'!$A$10:$AE$141,HHIdata_corr!$U311,MATCH(HHIdata_corr!X$3,'6.Indic_Percep'!$A$10:$AE$10,0)),"")</f>
        <v>0.7331460674157303</v>
      </c>
      <c r="Y311" s="2">
        <f>IF(COUNT(INDEX('6.Indic_Percep'!$A$10:$AE$141,HHIdata_corr!$U311,MATCH(HHIdata_corr!Y$3,'6.Indic_Percep'!$A$10:$AE$10,0)))=1,INDEX('6.Indic_Percep'!$A$10:$AE$141,HHIdata_corr!$U311,MATCH(HHIdata_corr!Y$3,'6.Indic_Percep'!$A$10:$AE$10,0)),"")</f>
        <v>5.526036131774708E-2</v>
      </c>
      <c r="Z311" s="2">
        <f>IF(COUNT(INDEX('6.Indic_Percep'!$A$10:$AH$141,HHIdata_corr!$U311,MATCH(HHIdata_corr!Z$3,'6.Indic_Percep'!$A$10:$AH$10,0)))=1,INDEX('6.Indic_Percep'!$A$10:$AH$141,HHIdata_corr!$U311,MATCH(HHIdata_corr!Z$3,'6.Indic_Percep'!$A$10:$AH$10,0)),"")</f>
        <v>0.27808988764044945</v>
      </c>
      <c r="AA311" s="2">
        <f>IF(COUNT(INDEX('6.Indic_Percep'!$A$10:$AH$141,HHIdata_corr!$U311,MATCH(HHIdata_corr!AA$3,'6.Indic_Percep'!$A$10:$AH$10,0)))=1,INDEX('6.Indic_Percep'!$A$10:$AH$141,HHIdata_corr!$U311,MATCH(HHIdata_corr!AA$3,'6.Indic_Percep'!$A$10:$AH$10,0)),"")</f>
        <v>0.3378249292528866</v>
      </c>
      <c r="AC311" s="30" t="str">
        <f>IF(COUNT(INDEX('5.Indic_LM'!$A$8:$AL$732,HHIdata_corr!$V311,MATCH(HHIdata_corr!AC$3,'5.Indic_LM'!$A$8:$AL$8,0)))=1,INDEX('5.Indic_LM'!$A$8:$AL$732,HHIdata_corr!$V311,MATCH(HHIdata_corr!AC$3,'5.Indic_LM'!$A$8:$AL$8,0))/100,"")</f>
        <v/>
      </c>
      <c r="AD311" s="30" t="str">
        <f>IF(COUNT(INDEX('5.Indic_LM'!$A$8:$AL$732,HHIdata_corr!$V311,MATCH(HHIdata_corr!AD$3,'5.Indic_LM'!$A$8:$AL$8,0)))=1,INDEX('5.Indic_LM'!$A$8:$AL$732,HHIdata_corr!$V311,MATCH(HHIdata_corr!AD$3,'5.Indic_LM'!$A$8:$AL$8,0))/100,"")</f>
        <v/>
      </c>
      <c r="AE311" s="2">
        <f t="shared" si="23"/>
        <v>0</v>
      </c>
      <c r="AF311" s="2">
        <f t="shared" si="24"/>
        <v>0</v>
      </c>
    </row>
    <row r="312" spans="1:32" x14ac:dyDescent="0.2">
      <c r="A312" s="25" t="s">
        <v>919</v>
      </c>
      <c r="B312" s="26" t="s">
        <v>920</v>
      </c>
      <c r="C312" s="26" t="s">
        <v>752</v>
      </c>
      <c r="D312" s="26">
        <v>1017076</v>
      </c>
      <c r="E312" s="26" t="s">
        <v>921</v>
      </c>
      <c r="F312" s="26">
        <v>465252</v>
      </c>
      <c r="G312" s="27">
        <f>INDEX('0_Pivot &amp; Table 1 &amp; Table 2'!$A$70:$AM$765,MATCH($A312,'0_Pivot &amp; Table 1 &amp; Table 2'!$B$70:$B$765,0),MATCH(HHIdata_corr!G$1,'0_Pivot &amp; Table 1 &amp; Table 2'!$A$66:$AM$66,0))</f>
        <v>2193</v>
      </c>
      <c r="H312" s="27">
        <f>INDEX('0_Pivot &amp; Table 1 &amp; Table 2'!$A$70:$AM$765,MATCH($A312,'0_Pivot &amp; Table 1 &amp; Table 2'!$B$70:$B$765,0),MATCH(HHIdata_corr!H$1,'0_Pivot &amp; Table 1 &amp; Table 2'!$A$66:$AM$66,0))</f>
        <v>2951</v>
      </c>
      <c r="I312" s="27">
        <f>INDEX('0_Pivot &amp; Table 1 &amp; Table 2'!$A$70:$AM$765,MATCH($A312,'0_Pivot &amp; Table 1 &amp; Table 2'!$B$70:$B$765,0),MATCH(HHIdata_corr!I$1,'0_Pivot &amp; Table 1 &amp; Table 2'!$A$66:$AM$66,0))</f>
        <v>2671</v>
      </c>
      <c r="J312" s="27">
        <f>INDEX('0_Pivot &amp; Table 1 &amp; Table 2'!$A$70:$AM$765,MATCH($A312,'0_Pivot &amp; Table 1 &amp; Table 2'!$B$70:$B$765,0),MATCH(HHIdata_corr!J$1,'0_Pivot &amp; Table 1 &amp; Table 2'!$A$66:$AM$66,0))</f>
        <v>2519</v>
      </c>
      <c r="K312" s="27">
        <f>INDEX('0_Pivot &amp; Table 1 &amp; Table 2'!$A$70:$AM$765,MATCH($A312,'0_Pivot &amp; Table 1 &amp; Table 2'!$B$70:$B$765,0),MATCH(HHIdata_corr!K$1,'0_Pivot &amp; Table 1 &amp; Table 2'!$A$66:$AM$66,0))</f>
        <v>2728</v>
      </c>
      <c r="L312" s="27">
        <f>INDEX('0_Pivot &amp; Table 1 &amp; Table 2'!$A$70:$AM$765,MATCH($A312,'0_Pivot &amp; Table 1 &amp; Table 2'!$B$70:$B$765,0),MATCH(HHIdata_corr!L$1,'0_Pivot &amp; Table 1 &amp; Table 2'!$A$66:$AM$66,0))</f>
        <v>2672</v>
      </c>
      <c r="M312" s="27">
        <f>INDEX('0_Pivot &amp; Table 1 &amp; Table 2'!$A$70:$AM$765,MATCH($A312,'0_Pivot &amp; Table 1 &amp; Table 2'!$B$70:$B$765,0),MATCH(HHIdata_corr!M$1,'0_Pivot &amp; Table 1 &amp; Table 2'!$A$66:$AM$66,0))</f>
        <v>2572</v>
      </c>
      <c r="N312" s="27">
        <f>INDEX('0_Pivot &amp; Table 1 &amp; Table 2'!$A$70:$AM$765,MATCH($A312,'0_Pivot &amp; Table 1 &amp; Table 2'!$B$70:$B$765,0),MATCH(HHIdata_corr!N$1,'0_Pivot &amp; Table 1 &amp; Table 2'!$A$66:$AM$66,0))</f>
        <v>2598</v>
      </c>
      <c r="O312" s="28">
        <v>2521.9</v>
      </c>
      <c r="P312" s="29" t="s">
        <v>919</v>
      </c>
      <c r="Q312" s="29" t="s">
        <v>920</v>
      </c>
      <c r="R312" s="2">
        <f t="shared" si="20"/>
        <v>2583.5</v>
      </c>
      <c r="S312" s="2">
        <f t="shared" si="21"/>
        <v>2717.25</v>
      </c>
      <c r="T312" s="2" t="str">
        <f t="shared" si="22"/>
        <v/>
      </c>
      <c r="U312" s="2" t="e">
        <f>MATCH($Q312,'6.Indic_Percep'!$B$10:$B$141,0)</f>
        <v>#N/A</v>
      </c>
      <c r="V312" s="2">
        <f>MATCH($P312,'5.Indic_LM'!$A$10:$A$732,0)</f>
        <v>314</v>
      </c>
      <c r="W312" s="2" t="str">
        <f>IF(COUNT(INDEX('6.Indic_Percep'!$A$10:$AE$141,HHIdata_corr!$U312,MATCH(HHIdata_corr!W$3,'6.Indic_Percep'!$A$10:$AE$10,0)))=1,INDEX('6.Indic_Percep'!$A$10:$AE$141,HHIdata_corr!$U312,MATCH(HHIdata_corr!W$3,'6.Indic_Percep'!$A$10:$AE$10,0)),"")</f>
        <v/>
      </c>
      <c r="X312" s="2" t="str">
        <f>IF(COUNT(INDEX('6.Indic_Percep'!$A$10:$AE$141,HHIdata_corr!$U312,MATCH(HHIdata_corr!X$3,'6.Indic_Percep'!$A$10:$AE$10,0)))=1,INDEX('6.Indic_Percep'!$A$10:$AE$141,HHIdata_corr!$U312,MATCH(HHIdata_corr!X$3,'6.Indic_Percep'!$A$10:$AE$10,0)),"")</f>
        <v/>
      </c>
      <c r="Y312" s="2" t="str">
        <f>IF(COUNT(INDEX('6.Indic_Percep'!$A$10:$AE$141,HHIdata_corr!$U312,MATCH(HHIdata_corr!Y$3,'6.Indic_Percep'!$A$10:$AE$10,0)))=1,INDEX('6.Indic_Percep'!$A$10:$AE$141,HHIdata_corr!$U312,MATCH(HHIdata_corr!Y$3,'6.Indic_Percep'!$A$10:$AE$10,0)),"")</f>
        <v/>
      </c>
      <c r="Z312" s="2" t="str">
        <f>IF(COUNT(INDEX('6.Indic_Percep'!$A$10:$AH$141,HHIdata_corr!$U312,MATCH(HHIdata_corr!Z$3,'6.Indic_Percep'!$A$10:$AH$10,0)))=1,INDEX('6.Indic_Percep'!$A$10:$AH$141,HHIdata_corr!$U312,MATCH(HHIdata_corr!Z$3,'6.Indic_Percep'!$A$10:$AH$10,0)),"")</f>
        <v/>
      </c>
      <c r="AA312" s="2" t="str">
        <f>IF(COUNT(INDEX('6.Indic_Percep'!$A$10:$AH$141,HHIdata_corr!$U312,MATCH(HHIdata_corr!AA$3,'6.Indic_Percep'!$A$10:$AH$10,0)))=1,INDEX('6.Indic_Percep'!$A$10:$AH$141,HHIdata_corr!$U312,MATCH(HHIdata_corr!AA$3,'6.Indic_Percep'!$A$10:$AH$10,0)),"")</f>
        <v/>
      </c>
      <c r="AC312" s="30" t="str">
        <f>IF(COUNT(INDEX('5.Indic_LM'!$A$8:$AL$732,HHIdata_corr!$V312,MATCH(HHIdata_corr!AC$3,'5.Indic_LM'!$A$8:$AL$8,0)))=1,INDEX('5.Indic_LM'!$A$8:$AL$732,HHIdata_corr!$V312,MATCH(HHIdata_corr!AC$3,'5.Indic_LM'!$A$8:$AL$8,0))/100,"")</f>
        <v/>
      </c>
      <c r="AD312" s="30" t="str">
        <f>IF(COUNT(INDEX('5.Indic_LM'!$A$8:$AL$732,HHIdata_corr!$V312,MATCH(HHIdata_corr!AD$3,'5.Indic_LM'!$A$8:$AL$8,0)))=1,INDEX('5.Indic_LM'!$A$8:$AL$732,HHIdata_corr!$V312,MATCH(HHIdata_corr!AD$3,'5.Indic_LM'!$A$8:$AL$8,0))/100,"")</f>
        <v/>
      </c>
      <c r="AE312" s="2">
        <f t="shared" si="23"/>
        <v>0</v>
      </c>
      <c r="AF312" s="2">
        <f t="shared" si="24"/>
        <v>0</v>
      </c>
    </row>
    <row r="313" spans="1:32" x14ac:dyDescent="0.2">
      <c r="A313" s="25" t="s">
        <v>922</v>
      </c>
      <c r="B313" s="26" t="s">
        <v>923</v>
      </c>
      <c r="C313" s="26" t="s">
        <v>752</v>
      </c>
      <c r="D313" s="26">
        <v>300174</v>
      </c>
      <c r="E313" s="26" t="s">
        <v>924</v>
      </c>
      <c r="F313" s="26">
        <v>127273</v>
      </c>
      <c r="G313" s="27">
        <f>INDEX('0_Pivot &amp; Table 1 &amp; Table 2'!$A$70:$AM$765,MATCH($A313,'0_Pivot &amp; Table 1 &amp; Table 2'!$B$70:$B$765,0),MATCH(HHIdata_corr!G$1,'0_Pivot &amp; Table 1 &amp; Table 2'!$A$66:$AM$66,0))</f>
        <v>3435</v>
      </c>
      <c r="H313" s="27">
        <f>INDEX('0_Pivot &amp; Table 1 &amp; Table 2'!$A$70:$AM$765,MATCH($A313,'0_Pivot &amp; Table 1 &amp; Table 2'!$B$70:$B$765,0),MATCH(HHIdata_corr!H$1,'0_Pivot &amp; Table 1 &amp; Table 2'!$A$66:$AM$66,0))</f>
        <v>4064</v>
      </c>
      <c r="I313" s="27">
        <f>INDEX('0_Pivot &amp; Table 1 &amp; Table 2'!$A$70:$AM$765,MATCH($A313,'0_Pivot &amp; Table 1 &amp; Table 2'!$B$70:$B$765,0),MATCH(HHIdata_corr!I$1,'0_Pivot &amp; Table 1 &amp; Table 2'!$A$66:$AM$66,0))</f>
        <v>3737</v>
      </c>
      <c r="J313" s="27">
        <f>INDEX('0_Pivot &amp; Table 1 &amp; Table 2'!$A$70:$AM$765,MATCH($A313,'0_Pivot &amp; Table 1 &amp; Table 2'!$B$70:$B$765,0),MATCH(HHIdata_corr!J$1,'0_Pivot &amp; Table 1 &amp; Table 2'!$A$66:$AM$66,0))</f>
        <v>4136</v>
      </c>
      <c r="K313" s="27">
        <f>INDEX('0_Pivot &amp; Table 1 &amp; Table 2'!$A$70:$AM$765,MATCH($A313,'0_Pivot &amp; Table 1 &amp; Table 2'!$B$70:$B$765,0),MATCH(HHIdata_corr!K$1,'0_Pivot &amp; Table 1 &amp; Table 2'!$A$66:$AM$66,0))</f>
        <v>4029</v>
      </c>
      <c r="L313" s="27">
        <f>INDEX('0_Pivot &amp; Table 1 &amp; Table 2'!$A$70:$AM$765,MATCH($A313,'0_Pivot &amp; Table 1 &amp; Table 2'!$B$70:$B$765,0),MATCH(HHIdata_corr!L$1,'0_Pivot &amp; Table 1 &amp; Table 2'!$A$66:$AM$66,0))</f>
        <v>4257</v>
      </c>
      <c r="M313" s="27">
        <f>INDEX('0_Pivot &amp; Table 1 &amp; Table 2'!$A$70:$AM$765,MATCH($A313,'0_Pivot &amp; Table 1 &amp; Table 2'!$B$70:$B$765,0),MATCH(HHIdata_corr!M$1,'0_Pivot &amp; Table 1 &amp; Table 2'!$A$66:$AM$66,0))</f>
        <v>3332</v>
      </c>
      <c r="N313" s="27">
        <f>INDEX('0_Pivot &amp; Table 1 &amp; Table 2'!$A$70:$AM$765,MATCH($A313,'0_Pivot &amp; Table 1 &amp; Table 2'!$B$70:$B$765,0),MATCH(HHIdata_corr!N$1,'0_Pivot &amp; Table 1 &amp; Table 2'!$A$66:$AM$66,0))</f>
        <v>3145</v>
      </c>
      <c r="O313" s="28">
        <v>3732.9</v>
      </c>
      <c r="P313" s="29" t="s">
        <v>922</v>
      </c>
      <c r="Q313" s="29" t="s">
        <v>923</v>
      </c>
      <c r="R313" s="2">
        <f t="shared" si="20"/>
        <v>3843</v>
      </c>
      <c r="S313" s="2">
        <f t="shared" si="21"/>
        <v>3991.5</v>
      </c>
      <c r="T313" s="2" t="str">
        <f t="shared" si="22"/>
        <v/>
      </c>
      <c r="U313" s="2" t="e">
        <f>MATCH($Q313,'6.Indic_Percep'!$B$10:$B$141,0)</f>
        <v>#N/A</v>
      </c>
      <c r="V313" s="2">
        <f>MATCH($P313,'5.Indic_LM'!$A$10:$A$732,0)</f>
        <v>315</v>
      </c>
      <c r="W313" s="2" t="str">
        <f>IF(COUNT(INDEX('6.Indic_Percep'!$A$10:$AE$141,HHIdata_corr!$U313,MATCH(HHIdata_corr!W$3,'6.Indic_Percep'!$A$10:$AE$10,0)))=1,INDEX('6.Indic_Percep'!$A$10:$AE$141,HHIdata_corr!$U313,MATCH(HHIdata_corr!W$3,'6.Indic_Percep'!$A$10:$AE$10,0)),"")</f>
        <v/>
      </c>
      <c r="X313" s="2" t="str">
        <f>IF(COUNT(INDEX('6.Indic_Percep'!$A$10:$AE$141,HHIdata_corr!$U313,MATCH(HHIdata_corr!X$3,'6.Indic_Percep'!$A$10:$AE$10,0)))=1,INDEX('6.Indic_Percep'!$A$10:$AE$141,HHIdata_corr!$U313,MATCH(HHIdata_corr!X$3,'6.Indic_Percep'!$A$10:$AE$10,0)),"")</f>
        <v/>
      </c>
      <c r="Y313" s="2" t="str">
        <f>IF(COUNT(INDEX('6.Indic_Percep'!$A$10:$AE$141,HHIdata_corr!$U313,MATCH(HHIdata_corr!Y$3,'6.Indic_Percep'!$A$10:$AE$10,0)))=1,INDEX('6.Indic_Percep'!$A$10:$AE$141,HHIdata_corr!$U313,MATCH(HHIdata_corr!Y$3,'6.Indic_Percep'!$A$10:$AE$10,0)),"")</f>
        <v/>
      </c>
      <c r="Z313" s="2" t="str">
        <f>IF(COUNT(INDEX('6.Indic_Percep'!$A$10:$AH$141,HHIdata_corr!$U313,MATCH(HHIdata_corr!Z$3,'6.Indic_Percep'!$A$10:$AH$10,0)))=1,INDEX('6.Indic_Percep'!$A$10:$AH$141,HHIdata_corr!$U313,MATCH(HHIdata_corr!Z$3,'6.Indic_Percep'!$A$10:$AH$10,0)),"")</f>
        <v/>
      </c>
      <c r="AA313" s="2" t="str">
        <f>IF(COUNT(INDEX('6.Indic_Percep'!$A$10:$AH$141,HHIdata_corr!$U313,MATCH(HHIdata_corr!AA$3,'6.Indic_Percep'!$A$10:$AH$10,0)))=1,INDEX('6.Indic_Percep'!$A$10:$AH$141,HHIdata_corr!$U313,MATCH(HHIdata_corr!AA$3,'6.Indic_Percep'!$A$10:$AH$10,0)),"")</f>
        <v/>
      </c>
      <c r="AC313" s="30" t="str">
        <f>IF(COUNT(INDEX('5.Indic_LM'!$A$8:$AL$732,HHIdata_corr!$V313,MATCH(HHIdata_corr!AC$3,'5.Indic_LM'!$A$8:$AL$8,0)))=1,INDEX('5.Indic_LM'!$A$8:$AL$732,HHIdata_corr!$V313,MATCH(HHIdata_corr!AC$3,'5.Indic_LM'!$A$8:$AL$8,0))/100,"")</f>
        <v/>
      </c>
      <c r="AD313" s="30" t="str">
        <f>IF(COUNT(INDEX('5.Indic_LM'!$A$8:$AL$732,HHIdata_corr!$V313,MATCH(HHIdata_corr!AD$3,'5.Indic_LM'!$A$8:$AL$8,0)))=1,INDEX('5.Indic_LM'!$A$8:$AL$732,HHIdata_corr!$V313,MATCH(HHIdata_corr!AD$3,'5.Indic_LM'!$A$8:$AL$8,0))/100,"")</f>
        <v/>
      </c>
      <c r="AE313" s="2">
        <f t="shared" si="23"/>
        <v>0</v>
      </c>
      <c r="AF313" s="2">
        <f t="shared" si="24"/>
        <v>0</v>
      </c>
    </row>
    <row r="314" spans="1:32" x14ac:dyDescent="0.2">
      <c r="A314" s="25" t="s">
        <v>925</v>
      </c>
      <c r="B314" s="26" t="s">
        <v>926</v>
      </c>
      <c r="C314" s="26" t="s">
        <v>752</v>
      </c>
      <c r="D314" s="26">
        <v>198530</v>
      </c>
      <c r="E314" s="26" t="s">
        <v>927</v>
      </c>
      <c r="F314" s="26">
        <v>86299</v>
      </c>
      <c r="G314" s="27">
        <f>INDEX('0_Pivot &amp; Table 1 &amp; Table 2'!$A$70:$AM$765,MATCH($A314,'0_Pivot &amp; Table 1 &amp; Table 2'!$B$70:$B$765,0),MATCH(HHIdata_corr!G$1,'0_Pivot &amp; Table 1 &amp; Table 2'!$A$66:$AM$66,0))</f>
        <v>4278</v>
      </c>
      <c r="H314" s="27">
        <f>INDEX('0_Pivot &amp; Table 1 &amp; Table 2'!$A$70:$AM$765,MATCH($A314,'0_Pivot &amp; Table 1 &amp; Table 2'!$B$70:$B$765,0),MATCH(HHIdata_corr!H$1,'0_Pivot &amp; Table 1 &amp; Table 2'!$A$66:$AM$66,0))</f>
        <v>5226</v>
      </c>
      <c r="I314" s="27">
        <f>INDEX('0_Pivot &amp; Table 1 &amp; Table 2'!$A$70:$AM$765,MATCH($A314,'0_Pivot &amp; Table 1 &amp; Table 2'!$B$70:$B$765,0),MATCH(HHIdata_corr!I$1,'0_Pivot &amp; Table 1 &amp; Table 2'!$A$66:$AM$66,0))</f>
        <v>4158</v>
      </c>
      <c r="J314" s="27">
        <f>INDEX('0_Pivot &amp; Table 1 &amp; Table 2'!$A$70:$AM$765,MATCH($A314,'0_Pivot &amp; Table 1 &amp; Table 2'!$B$70:$B$765,0),MATCH(HHIdata_corr!J$1,'0_Pivot &amp; Table 1 &amp; Table 2'!$A$66:$AM$66,0))</f>
        <v>4224</v>
      </c>
      <c r="K314" s="27">
        <f>INDEX('0_Pivot &amp; Table 1 &amp; Table 2'!$A$70:$AM$765,MATCH($A314,'0_Pivot &amp; Table 1 &amp; Table 2'!$B$70:$B$765,0),MATCH(HHIdata_corr!K$1,'0_Pivot &amp; Table 1 &amp; Table 2'!$A$66:$AM$66,0))</f>
        <v>4075</v>
      </c>
      <c r="L314" s="27">
        <f>INDEX('0_Pivot &amp; Table 1 &amp; Table 2'!$A$70:$AM$765,MATCH($A314,'0_Pivot &amp; Table 1 &amp; Table 2'!$B$70:$B$765,0),MATCH(HHIdata_corr!L$1,'0_Pivot &amp; Table 1 &amp; Table 2'!$A$66:$AM$66,0))</f>
        <v>3681</v>
      </c>
      <c r="M314" s="27">
        <f>INDEX('0_Pivot &amp; Table 1 &amp; Table 2'!$A$70:$AM$765,MATCH($A314,'0_Pivot &amp; Table 1 &amp; Table 2'!$B$70:$B$765,0),MATCH(HHIdata_corr!M$1,'0_Pivot &amp; Table 1 &amp; Table 2'!$A$66:$AM$66,0))</f>
        <v>3493</v>
      </c>
      <c r="N314" s="27">
        <f>INDEX('0_Pivot &amp; Table 1 &amp; Table 2'!$A$70:$AM$765,MATCH($A314,'0_Pivot &amp; Table 1 &amp; Table 2'!$B$70:$B$765,0),MATCH(HHIdata_corr!N$1,'0_Pivot &amp; Table 1 &amp; Table 2'!$A$66:$AM$66,0))</f>
        <v>3948</v>
      </c>
      <c r="O314" s="28">
        <v>4071.5</v>
      </c>
      <c r="P314" s="29" t="s">
        <v>925</v>
      </c>
      <c r="Q314" s="29" t="s">
        <v>926</v>
      </c>
      <c r="R314" s="2">
        <f t="shared" si="20"/>
        <v>4471.5</v>
      </c>
      <c r="S314" s="2">
        <f t="shared" si="21"/>
        <v>4420.75</v>
      </c>
      <c r="T314" s="2" t="str">
        <f t="shared" si="22"/>
        <v/>
      </c>
      <c r="U314" s="2" t="e">
        <f>MATCH($Q314,'6.Indic_Percep'!$B$10:$B$141,0)</f>
        <v>#N/A</v>
      </c>
      <c r="V314" s="2">
        <f>MATCH($P314,'5.Indic_LM'!$A$10:$A$732,0)</f>
        <v>317</v>
      </c>
      <c r="W314" s="2" t="str">
        <f>IF(COUNT(INDEX('6.Indic_Percep'!$A$10:$AE$141,HHIdata_corr!$U314,MATCH(HHIdata_corr!W$3,'6.Indic_Percep'!$A$10:$AE$10,0)))=1,INDEX('6.Indic_Percep'!$A$10:$AE$141,HHIdata_corr!$U314,MATCH(HHIdata_corr!W$3,'6.Indic_Percep'!$A$10:$AE$10,0)),"")</f>
        <v/>
      </c>
      <c r="X314" s="2" t="str">
        <f>IF(COUNT(INDEX('6.Indic_Percep'!$A$10:$AE$141,HHIdata_corr!$U314,MATCH(HHIdata_corr!X$3,'6.Indic_Percep'!$A$10:$AE$10,0)))=1,INDEX('6.Indic_Percep'!$A$10:$AE$141,HHIdata_corr!$U314,MATCH(HHIdata_corr!X$3,'6.Indic_Percep'!$A$10:$AE$10,0)),"")</f>
        <v/>
      </c>
      <c r="Y314" s="2" t="str">
        <f>IF(COUNT(INDEX('6.Indic_Percep'!$A$10:$AE$141,HHIdata_corr!$U314,MATCH(HHIdata_corr!Y$3,'6.Indic_Percep'!$A$10:$AE$10,0)))=1,INDEX('6.Indic_Percep'!$A$10:$AE$141,HHIdata_corr!$U314,MATCH(HHIdata_corr!Y$3,'6.Indic_Percep'!$A$10:$AE$10,0)),"")</f>
        <v/>
      </c>
      <c r="Z314" s="2" t="str">
        <f>IF(COUNT(INDEX('6.Indic_Percep'!$A$10:$AH$141,HHIdata_corr!$U314,MATCH(HHIdata_corr!Z$3,'6.Indic_Percep'!$A$10:$AH$10,0)))=1,INDEX('6.Indic_Percep'!$A$10:$AH$141,HHIdata_corr!$U314,MATCH(HHIdata_corr!Z$3,'6.Indic_Percep'!$A$10:$AH$10,0)),"")</f>
        <v/>
      </c>
      <c r="AA314" s="2" t="str">
        <f>IF(COUNT(INDEX('6.Indic_Percep'!$A$10:$AH$141,HHIdata_corr!$U314,MATCH(HHIdata_corr!AA$3,'6.Indic_Percep'!$A$10:$AH$10,0)))=1,INDEX('6.Indic_Percep'!$A$10:$AH$141,HHIdata_corr!$U314,MATCH(HHIdata_corr!AA$3,'6.Indic_Percep'!$A$10:$AH$10,0)),"")</f>
        <v/>
      </c>
      <c r="AC314" s="30" t="str">
        <f>IF(COUNT(INDEX('5.Indic_LM'!$A$8:$AL$732,HHIdata_corr!$V314,MATCH(HHIdata_corr!AC$3,'5.Indic_LM'!$A$8:$AL$8,0)))=1,INDEX('5.Indic_LM'!$A$8:$AL$732,HHIdata_corr!$V314,MATCH(HHIdata_corr!AC$3,'5.Indic_LM'!$A$8:$AL$8,0))/100,"")</f>
        <v/>
      </c>
      <c r="AD314" s="30" t="str">
        <f>IF(COUNT(INDEX('5.Indic_LM'!$A$8:$AL$732,HHIdata_corr!$V314,MATCH(HHIdata_corr!AD$3,'5.Indic_LM'!$A$8:$AL$8,0)))=1,INDEX('5.Indic_LM'!$A$8:$AL$732,HHIdata_corr!$V314,MATCH(HHIdata_corr!AD$3,'5.Indic_LM'!$A$8:$AL$8,0))/100,"")</f>
        <v/>
      </c>
      <c r="AE314" s="2">
        <f t="shared" si="23"/>
        <v>0</v>
      </c>
      <c r="AF314" s="2">
        <f t="shared" si="24"/>
        <v>0</v>
      </c>
    </row>
    <row r="315" spans="1:32" x14ac:dyDescent="0.2">
      <c r="A315" s="25" t="s">
        <v>928</v>
      </c>
      <c r="B315" s="26" t="s">
        <v>929</v>
      </c>
      <c r="C315" s="26" t="s">
        <v>752</v>
      </c>
      <c r="D315" s="26">
        <v>251356</v>
      </c>
      <c r="E315" s="26" t="s">
        <v>930</v>
      </c>
      <c r="F315" s="26">
        <v>116784</v>
      </c>
      <c r="G315" s="27">
        <f>INDEX('0_Pivot &amp; Table 1 &amp; Table 2'!$A$70:$AM$765,MATCH($A315,'0_Pivot &amp; Table 1 &amp; Table 2'!$B$70:$B$765,0),MATCH(HHIdata_corr!G$1,'0_Pivot &amp; Table 1 &amp; Table 2'!$A$66:$AM$66,0))</f>
        <v>5625</v>
      </c>
      <c r="H315" s="27">
        <f>INDEX('0_Pivot &amp; Table 1 &amp; Table 2'!$A$70:$AM$765,MATCH($A315,'0_Pivot &amp; Table 1 &amp; Table 2'!$B$70:$B$765,0),MATCH(HHIdata_corr!H$1,'0_Pivot &amp; Table 1 &amp; Table 2'!$A$66:$AM$66,0))</f>
        <v>6115</v>
      </c>
      <c r="I315" s="27">
        <f>INDEX('0_Pivot &amp; Table 1 &amp; Table 2'!$A$70:$AM$765,MATCH($A315,'0_Pivot &amp; Table 1 &amp; Table 2'!$B$70:$B$765,0),MATCH(HHIdata_corr!I$1,'0_Pivot &amp; Table 1 &amp; Table 2'!$A$66:$AM$66,0))</f>
        <v>5062</v>
      </c>
      <c r="J315" s="27">
        <f>INDEX('0_Pivot &amp; Table 1 &amp; Table 2'!$A$70:$AM$765,MATCH($A315,'0_Pivot &amp; Table 1 &amp; Table 2'!$B$70:$B$765,0),MATCH(HHIdata_corr!J$1,'0_Pivot &amp; Table 1 &amp; Table 2'!$A$66:$AM$66,0))</f>
        <v>5282</v>
      </c>
      <c r="K315" s="27">
        <f>INDEX('0_Pivot &amp; Table 1 &amp; Table 2'!$A$70:$AM$765,MATCH($A315,'0_Pivot &amp; Table 1 &amp; Table 2'!$B$70:$B$765,0),MATCH(HHIdata_corr!K$1,'0_Pivot &amp; Table 1 &amp; Table 2'!$A$66:$AM$66,0))</f>
        <v>4392</v>
      </c>
      <c r="L315" s="27">
        <f>INDEX('0_Pivot &amp; Table 1 &amp; Table 2'!$A$70:$AM$765,MATCH($A315,'0_Pivot &amp; Table 1 &amp; Table 2'!$B$70:$B$765,0),MATCH(HHIdata_corr!L$1,'0_Pivot &amp; Table 1 &amp; Table 2'!$A$66:$AM$66,0))</f>
        <v>5029</v>
      </c>
      <c r="M315" s="27">
        <f>INDEX('0_Pivot &amp; Table 1 &amp; Table 2'!$A$70:$AM$765,MATCH($A315,'0_Pivot &amp; Table 1 &amp; Table 2'!$B$70:$B$765,0),MATCH(HHIdata_corr!M$1,'0_Pivot &amp; Table 1 &amp; Table 2'!$A$66:$AM$66,0))</f>
        <v>4373</v>
      </c>
      <c r="N315" s="27">
        <f>INDEX('0_Pivot &amp; Table 1 &amp; Table 2'!$A$70:$AM$765,MATCH($A315,'0_Pivot &amp; Table 1 &amp; Table 2'!$B$70:$B$765,0),MATCH(HHIdata_corr!N$1,'0_Pivot &amp; Table 1 &amp; Table 2'!$A$66:$AM$66,0))</f>
        <v>4903</v>
      </c>
      <c r="O315" s="28">
        <v>4992.5</v>
      </c>
      <c r="P315" s="29" t="s">
        <v>928</v>
      </c>
      <c r="Q315" s="29" t="s">
        <v>929</v>
      </c>
      <c r="R315" s="2">
        <f t="shared" si="20"/>
        <v>5521</v>
      </c>
      <c r="S315" s="2">
        <f t="shared" si="21"/>
        <v>5212.75</v>
      </c>
      <c r="T315" s="2" t="str">
        <f t="shared" si="22"/>
        <v/>
      </c>
      <c r="U315" s="2" t="e">
        <f>MATCH($Q315,'6.Indic_Percep'!$B$10:$B$141,0)</f>
        <v>#N/A</v>
      </c>
      <c r="V315" s="2">
        <f>MATCH($P315,'5.Indic_LM'!$A$10:$A$732,0)</f>
        <v>318</v>
      </c>
      <c r="W315" s="2" t="str">
        <f>IF(COUNT(INDEX('6.Indic_Percep'!$A$10:$AE$141,HHIdata_corr!$U315,MATCH(HHIdata_corr!W$3,'6.Indic_Percep'!$A$10:$AE$10,0)))=1,INDEX('6.Indic_Percep'!$A$10:$AE$141,HHIdata_corr!$U315,MATCH(HHIdata_corr!W$3,'6.Indic_Percep'!$A$10:$AE$10,0)),"")</f>
        <v/>
      </c>
      <c r="X315" s="2" t="str">
        <f>IF(COUNT(INDEX('6.Indic_Percep'!$A$10:$AE$141,HHIdata_corr!$U315,MATCH(HHIdata_corr!X$3,'6.Indic_Percep'!$A$10:$AE$10,0)))=1,INDEX('6.Indic_Percep'!$A$10:$AE$141,HHIdata_corr!$U315,MATCH(HHIdata_corr!X$3,'6.Indic_Percep'!$A$10:$AE$10,0)),"")</f>
        <v/>
      </c>
      <c r="Y315" s="2" t="str">
        <f>IF(COUNT(INDEX('6.Indic_Percep'!$A$10:$AE$141,HHIdata_corr!$U315,MATCH(HHIdata_corr!Y$3,'6.Indic_Percep'!$A$10:$AE$10,0)))=1,INDEX('6.Indic_Percep'!$A$10:$AE$141,HHIdata_corr!$U315,MATCH(HHIdata_corr!Y$3,'6.Indic_Percep'!$A$10:$AE$10,0)),"")</f>
        <v/>
      </c>
      <c r="Z315" s="2" t="str">
        <f>IF(COUNT(INDEX('6.Indic_Percep'!$A$10:$AH$141,HHIdata_corr!$U315,MATCH(HHIdata_corr!Z$3,'6.Indic_Percep'!$A$10:$AH$10,0)))=1,INDEX('6.Indic_Percep'!$A$10:$AH$141,HHIdata_corr!$U315,MATCH(HHIdata_corr!Z$3,'6.Indic_Percep'!$A$10:$AH$10,0)),"")</f>
        <v/>
      </c>
      <c r="AA315" s="2" t="str">
        <f>IF(COUNT(INDEX('6.Indic_Percep'!$A$10:$AH$141,HHIdata_corr!$U315,MATCH(HHIdata_corr!AA$3,'6.Indic_Percep'!$A$10:$AH$10,0)))=1,INDEX('6.Indic_Percep'!$A$10:$AH$141,HHIdata_corr!$U315,MATCH(HHIdata_corr!AA$3,'6.Indic_Percep'!$A$10:$AH$10,0)),"")</f>
        <v/>
      </c>
      <c r="AC315" s="30" t="str">
        <f>IF(COUNT(INDEX('5.Indic_LM'!$A$8:$AL$732,HHIdata_corr!$V315,MATCH(HHIdata_corr!AC$3,'5.Indic_LM'!$A$8:$AL$8,0)))=1,INDEX('5.Indic_LM'!$A$8:$AL$732,HHIdata_corr!$V315,MATCH(HHIdata_corr!AC$3,'5.Indic_LM'!$A$8:$AL$8,0))/100,"")</f>
        <v/>
      </c>
      <c r="AD315" s="30" t="str">
        <f>IF(COUNT(INDEX('5.Indic_LM'!$A$8:$AL$732,HHIdata_corr!$V315,MATCH(HHIdata_corr!AD$3,'5.Indic_LM'!$A$8:$AL$8,0)))=1,INDEX('5.Indic_LM'!$A$8:$AL$732,HHIdata_corr!$V315,MATCH(HHIdata_corr!AD$3,'5.Indic_LM'!$A$8:$AL$8,0))/100,"")</f>
        <v/>
      </c>
      <c r="AE315" s="2">
        <f t="shared" si="23"/>
        <v>0</v>
      </c>
      <c r="AF315" s="2">
        <f t="shared" si="24"/>
        <v>0</v>
      </c>
    </row>
    <row r="316" spans="1:32" x14ac:dyDescent="0.2">
      <c r="A316" s="25" t="s">
        <v>931</v>
      </c>
      <c r="B316" s="26" t="s">
        <v>932</v>
      </c>
      <c r="C316" s="26" t="s">
        <v>752</v>
      </c>
      <c r="D316" s="26">
        <v>694515</v>
      </c>
      <c r="E316" s="26" t="s">
        <v>933</v>
      </c>
      <c r="F316" s="26">
        <v>325614</v>
      </c>
      <c r="G316" s="27">
        <f>INDEX('0_Pivot &amp; Table 1 &amp; Table 2'!$A$70:$AM$765,MATCH($A316,'0_Pivot &amp; Table 1 &amp; Table 2'!$B$70:$B$765,0),MATCH(HHIdata_corr!G$1,'0_Pivot &amp; Table 1 &amp; Table 2'!$A$66:$AM$66,0))</f>
        <v>2581</v>
      </c>
      <c r="H316" s="27">
        <f>INDEX('0_Pivot &amp; Table 1 &amp; Table 2'!$A$70:$AM$765,MATCH($A316,'0_Pivot &amp; Table 1 &amp; Table 2'!$B$70:$B$765,0),MATCH(HHIdata_corr!H$1,'0_Pivot &amp; Table 1 &amp; Table 2'!$A$66:$AM$66,0))</f>
        <v>2795</v>
      </c>
      <c r="I316" s="27">
        <f>INDEX('0_Pivot &amp; Table 1 &amp; Table 2'!$A$70:$AM$765,MATCH($A316,'0_Pivot &amp; Table 1 &amp; Table 2'!$B$70:$B$765,0),MATCH(HHIdata_corr!I$1,'0_Pivot &amp; Table 1 &amp; Table 2'!$A$66:$AM$66,0))</f>
        <v>2582</v>
      </c>
      <c r="J316" s="27">
        <f>INDEX('0_Pivot &amp; Table 1 &amp; Table 2'!$A$70:$AM$765,MATCH($A316,'0_Pivot &amp; Table 1 &amp; Table 2'!$B$70:$B$765,0),MATCH(HHIdata_corr!J$1,'0_Pivot &amp; Table 1 &amp; Table 2'!$A$66:$AM$66,0))</f>
        <v>2876</v>
      </c>
      <c r="K316" s="27">
        <f>INDEX('0_Pivot &amp; Table 1 &amp; Table 2'!$A$70:$AM$765,MATCH($A316,'0_Pivot &amp; Table 1 &amp; Table 2'!$B$70:$B$765,0),MATCH(HHIdata_corr!K$1,'0_Pivot &amp; Table 1 &amp; Table 2'!$A$66:$AM$66,0))</f>
        <v>2709</v>
      </c>
      <c r="L316" s="27">
        <f>INDEX('0_Pivot &amp; Table 1 &amp; Table 2'!$A$70:$AM$765,MATCH($A316,'0_Pivot &amp; Table 1 &amp; Table 2'!$B$70:$B$765,0),MATCH(HHIdata_corr!L$1,'0_Pivot &amp; Table 1 &amp; Table 2'!$A$66:$AM$66,0))</f>
        <v>2583</v>
      </c>
      <c r="M316" s="27">
        <f>INDEX('0_Pivot &amp; Table 1 &amp; Table 2'!$A$70:$AM$765,MATCH($A316,'0_Pivot &amp; Table 1 &amp; Table 2'!$B$70:$B$765,0),MATCH(HHIdata_corr!M$1,'0_Pivot &amp; Table 1 &amp; Table 2'!$A$66:$AM$66,0))</f>
        <v>2600</v>
      </c>
      <c r="N316" s="27">
        <f>INDEX('0_Pivot &amp; Table 1 &amp; Table 2'!$A$70:$AM$765,MATCH($A316,'0_Pivot &amp; Table 1 &amp; Table 2'!$B$70:$B$765,0),MATCH(HHIdata_corr!N$1,'0_Pivot &amp; Table 1 &amp; Table 2'!$A$66:$AM$66,0))</f>
        <v>3021</v>
      </c>
      <c r="O316" s="28">
        <v>2606.5</v>
      </c>
      <c r="P316" s="29" t="s">
        <v>931</v>
      </c>
      <c r="Q316" s="29" t="s">
        <v>932</v>
      </c>
      <c r="R316" s="2">
        <f t="shared" si="20"/>
        <v>2708.5</v>
      </c>
      <c r="S316" s="2">
        <f t="shared" si="21"/>
        <v>2740.5</v>
      </c>
      <c r="T316" s="2" t="str">
        <f t="shared" si="22"/>
        <v/>
      </c>
      <c r="U316" s="2" t="e">
        <f>MATCH($Q316,'6.Indic_Percep'!$B$10:$B$141,0)</f>
        <v>#N/A</v>
      </c>
      <c r="V316" s="2">
        <f>MATCH($P316,'5.Indic_LM'!$A$10:$A$732,0)</f>
        <v>319</v>
      </c>
      <c r="W316" s="2" t="str">
        <f>IF(COUNT(INDEX('6.Indic_Percep'!$A$10:$AE$141,HHIdata_corr!$U316,MATCH(HHIdata_corr!W$3,'6.Indic_Percep'!$A$10:$AE$10,0)))=1,INDEX('6.Indic_Percep'!$A$10:$AE$141,HHIdata_corr!$U316,MATCH(HHIdata_corr!W$3,'6.Indic_Percep'!$A$10:$AE$10,0)),"")</f>
        <v/>
      </c>
      <c r="X316" s="2" t="str">
        <f>IF(COUNT(INDEX('6.Indic_Percep'!$A$10:$AE$141,HHIdata_corr!$U316,MATCH(HHIdata_corr!X$3,'6.Indic_Percep'!$A$10:$AE$10,0)))=1,INDEX('6.Indic_Percep'!$A$10:$AE$141,HHIdata_corr!$U316,MATCH(HHIdata_corr!X$3,'6.Indic_Percep'!$A$10:$AE$10,0)),"")</f>
        <v/>
      </c>
      <c r="Y316" s="2" t="str">
        <f>IF(COUNT(INDEX('6.Indic_Percep'!$A$10:$AE$141,HHIdata_corr!$U316,MATCH(HHIdata_corr!Y$3,'6.Indic_Percep'!$A$10:$AE$10,0)))=1,INDEX('6.Indic_Percep'!$A$10:$AE$141,HHIdata_corr!$U316,MATCH(HHIdata_corr!Y$3,'6.Indic_Percep'!$A$10:$AE$10,0)),"")</f>
        <v/>
      </c>
      <c r="Z316" s="2" t="str">
        <f>IF(COUNT(INDEX('6.Indic_Percep'!$A$10:$AH$141,HHIdata_corr!$U316,MATCH(HHIdata_corr!Z$3,'6.Indic_Percep'!$A$10:$AH$10,0)))=1,INDEX('6.Indic_Percep'!$A$10:$AH$141,HHIdata_corr!$U316,MATCH(HHIdata_corr!Z$3,'6.Indic_Percep'!$A$10:$AH$10,0)),"")</f>
        <v/>
      </c>
      <c r="AA316" s="2" t="str">
        <f>IF(COUNT(INDEX('6.Indic_Percep'!$A$10:$AH$141,HHIdata_corr!$U316,MATCH(HHIdata_corr!AA$3,'6.Indic_Percep'!$A$10:$AH$10,0)))=1,INDEX('6.Indic_Percep'!$A$10:$AH$141,HHIdata_corr!$U316,MATCH(HHIdata_corr!AA$3,'6.Indic_Percep'!$A$10:$AH$10,0)),"")</f>
        <v/>
      </c>
      <c r="AC316" s="30" t="str">
        <f>IF(COUNT(INDEX('5.Indic_LM'!$A$8:$AL$732,HHIdata_corr!$V316,MATCH(HHIdata_corr!AC$3,'5.Indic_LM'!$A$8:$AL$8,0)))=1,INDEX('5.Indic_LM'!$A$8:$AL$732,HHIdata_corr!$V316,MATCH(HHIdata_corr!AC$3,'5.Indic_LM'!$A$8:$AL$8,0))/100,"")</f>
        <v/>
      </c>
      <c r="AD316" s="30" t="str">
        <f>IF(COUNT(INDEX('5.Indic_LM'!$A$8:$AL$732,HHIdata_corr!$V316,MATCH(HHIdata_corr!AD$3,'5.Indic_LM'!$A$8:$AL$8,0)))=1,INDEX('5.Indic_LM'!$A$8:$AL$732,HHIdata_corr!$V316,MATCH(HHIdata_corr!AD$3,'5.Indic_LM'!$A$8:$AL$8,0))/100,"")</f>
        <v/>
      </c>
      <c r="AE316" s="2">
        <f t="shared" si="23"/>
        <v>0</v>
      </c>
      <c r="AF316" s="2">
        <f t="shared" si="24"/>
        <v>0</v>
      </c>
    </row>
    <row r="317" spans="1:32" x14ac:dyDescent="0.2">
      <c r="A317" s="25" t="s">
        <v>934</v>
      </c>
      <c r="B317" s="26" t="s">
        <v>935</v>
      </c>
      <c r="C317" s="26" t="s">
        <v>752</v>
      </c>
      <c r="D317" s="26">
        <v>86035</v>
      </c>
      <c r="E317" s="26" t="s">
        <v>936</v>
      </c>
      <c r="F317" s="26">
        <v>38411</v>
      </c>
      <c r="G317" s="27">
        <f>INDEX('0_Pivot &amp; Table 1 &amp; Table 2'!$A$70:$AM$765,MATCH($A317,'0_Pivot &amp; Table 1 &amp; Table 2'!$B$70:$B$765,0),MATCH(HHIdata_corr!G$1,'0_Pivot &amp; Table 1 &amp; Table 2'!$A$66:$AM$66,0))</f>
        <v>4712</v>
      </c>
      <c r="H317" s="27">
        <f>INDEX('0_Pivot &amp; Table 1 &amp; Table 2'!$A$70:$AM$765,MATCH($A317,'0_Pivot &amp; Table 1 &amp; Table 2'!$B$70:$B$765,0),MATCH(HHIdata_corr!H$1,'0_Pivot &amp; Table 1 &amp; Table 2'!$A$66:$AM$66,0))</f>
        <v>5511</v>
      </c>
      <c r="I317" s="27">
        <f>INDEX('0_Pivot &amp; Table 1 &amp; Table 2'!$A$70:$AM$765,MATCH($A317,'0_Pivot &amp; Table 1 &amp; Table 2'!$B$70:$B$765,0),MATCH(HHIdata_corr!I$1,'0_Pivot &amp; Table 1 &amp; Table 2'!$A$66:$AM$66,0))</f>
        <v>4367</v>
      </c>
      <c r="J317" s="27">
        <f>INDEX('0_Pivot &amp; Table 1 &amp; Table 2'!$A$70:$AM$765,MATCH($A317,'0_Pivot &amp; Table 1 &amp; Table 2'!$B$70:$B$765,0),MATCH(HHIdata_corr!J$1,'0_Pivot &amp; Table 1 &amp; Table 2'!$A$66:$AM$66,0))</f>
        <v>4563</v>
      </c>
      <c r="K317" s="27">
        <f>INDEX('0_Pivot &amp; Table 1 &amp; Table 2'!$A$70:$AM$765,MATCH($A317,'0_Pivot &amp; Table 1 &amp; Table 2'!$B$70:$B$765,0),MATCH(HHIdata_corr!K$1,'0_Pivot &amp; Table 1 &amp; Table 2'!$A$66:$AM$66,0))</f>
        <v>4424</v>
      </c>
      <c r="L317" s="27">
        <f>INDEX('0_Pivot &amp; Table 1 &amp; Table 2'!$A$70:$AM$765,MATCH($A317,'0_Pivot &amp; Table 1 &amp; Table 2'!$B$70:$B$765,0),MATCH(HHIdata_corr!L$1,'0_Pivot &amp; Table 1 &amp; Table 2'!$A$66:$AM$66,0))</f>
        <v>4604</v>
      </c>
      <c r="M317" s="27">
        <f>INDEX('0_Pivot &amp; Table 1 &amp; Table 2'!$A$70:$AM$765,MATCH($A317,'0_Pivot &amp; Table 1 &amp; Table 2'!$B$70:$B$765,0),MATCH(HHIdata_corr!M$1,'0_Pivot &amp; Table 1 &amp; Table 2'!$A$66:$AM$66,0))</f>
        <v>4446</v>
      </c>
      <c r="N317" s="27">
        <f>INDEX('0_Pivot &amp; Table 1 &amp; Table 2'!$A$70:$AM$765,MATCH($A317,'0_Pivot &amp; Table 1 &amp; Table 2'!$B$70:$B$765,0),MATCH(HHIdata_corr!N$1,'0_Pivot &amp; Table 1 &amp; Table 2'!$A$66:$AM$66,0))</f>
        <v>4557</v>
      </c>
      <c r="O317" s="28">
        <v>4638.2</v>
      </c>
      <c r="P317" s="29" t="s">
        <v>934</v>
      </c>
      <c r="Q317" s="29" t="s">
        <v>935</v>
      </c>
      <c r="R317" s="2">
        <f t="shared" si="20"/>
        <v>4788.25</v>
      </c>
      <c r="S317" s="2">
        <f t="shared" si="21"/>
        <v>4716.25</v>
      </c>
      <c r="T317" s="2" t="str">
        <f t="shared" si="22"/>
        <v/>
      </c>
      <c r="U317" s="2" t="e">
        <f>MATCH($Q317,'6.Indic_Percep'!$B$10:$B$141,0)</f>
        <v>#N/A</v>
      </c>
      <c r="V317" s="2">
        <f>MATCH($P317,'5.Indic_LM'!$A$10:$A$732,0)</f>
        <v>321</v>
      </c>
      <c r="W317" s="2" t="str">
        <f>IF(COUNT(INDEX('6.Indic_Percep'!$A$10:$AE$141,HHIdata_corr!$U317,MATCH(HHIdata_corr!W$3,'6.Indic_Percep'!$A$10:$AE$10,0)))=1,INDEX('6.Indic_Percep'!$A$10:$AE$141,HHIdata_corr!$U317,MATCH(HHIdata_corr!W$3,'6.Indic_Percep'!$A$10:$AE$10,0)),"")</f>
        <v/>
      </c>
      <c r="X317" s="2" t="str">
        <f>IF(COUNT(INDEX('6.Indic_Percep'!$A$10:$AE$141,HHIdata_corr!$U317,MATCH(HHIdata_corr!X$3,'6.Indic_Percep'!$A$10:$AE$10,0)))=1,INDEX('6.Indic_Percep'!$A$10:$AE$141,HHIdata_corr!$U317,MATCH(HHIdata_corr!X$3,'6.Indic_Percep'!$A$10:$AE$10,0)),"")</f>
        <v/>
      </c>
      <c r="Y317" s="2" t="str">
        <f>IF(COUNT(INDEX('6.Indic_Percep'!$A$10:$AE$141,HHIdata_corr!$U317,MATCH(HHIdata_corr!Y$3,'6.Indic_Percep'!$A$10:$AE$10,0)))=1,INDEX('6.Indic_Percep'!$A$10:$AE$141,HHIdata_corr!$U317,MATCH(HHIdata_corr!Y$3,'6.Indic_Percep'!$A$10:$AE$10,0)),"")</f>
        <v/>
      </c>
      <c r="Z317" s="2" t="str">
        <f>IF(COUNT(INDEX('6.Indic_Percep'!$A$10:$AH$141,HHIdata_corr!$U317,MATCH(HHIdata_corr!Z$3,'6.Indic_Percep'!$A$10:$AH$10,0)))=1,INDEX('6.Indic_Percep'!$A$10:$AH$141,HHIdata_corr!$U317,MATCH(HHIdata_corr!Z$3,'6.Indic_Percep'!$A$10:$AH$10,0)),"")</f>
        <v/>
      </c>
      <c r="AA317" s="2" t="str">
        <f>IF(COUNT(INDEX('6.Indic_Percep'!$A$10:$AH$141,HHIdata_corr!$U317,MATCH(HHIdata_corr!AA$3,'6.Indic_Percep'!$A$10:$AH$10,0)))=1,INDEX('6.Indic_Percep'!$A$10:$AH$141,HHIdata_corr!$U317,MATCH(HHIdata_corr!AA$3,'6.Indic_Percep'!$A$10:$AH$10,0)),"")</f>
        <v/>
      </c>
      <c r="AC317" s="30" t="str">
        <f>IF(COUNT(INDEX('5.Indic_LM'!$A$8:$AL$732,HHIdata_corr!$V317,MATCH(HHIdata_corr!AC$3,'5.Indic_LM'!$A$8:$AL$8,0)))=1,INDEX('5.Indic_LM'!$A$8:$AL$732,HHIdata_corr!$V317,MATCH(HHIdata_corr!AC$3,'5.Indic_LM'!$A$8:$AL$8,0))/100,"")</f>
        <v/>
      </c>
      <c r="AD317" s="30" t="str">
        <f>IF(COUNT(INDEX('5.Indic_LM'!$A$8:$AL$732,HHIdata_corr!$V317,MATCH(HHIdata_corr!AD$3,'5.Indic_LM'!$A$8:$AL$8,0)))=1,INDEX('5.Indic_LM'!$A$8:$AL$732,HHIdata_corr!$V317,MATCH(HHIdata_corr!AD$3,'5.Indic_LM'!$A$8:$AL$8,0))/100,"")</f>
        <v/>
      </c>
      <c r="AE317" s="2">
        <f t="shared" si="23"/>
        <v>0</v>
      </c>
      <c r="AF317" s="2">
        <f t="shared" si="24"/>
        <v>0</v>
      </c>
    </row>
    <row r="318" spans="1:32" x14ac:dyDescent="0.2">
      <c r="A318" s="25" t="s">
        <v>937</v>
      </c>
      <c r="B318" s="26" t="s">
        <v>938</v>
      </c>
      <c r="C318" s="26" t="s">
        <v>752</v>
      </c>
      <c r="D318" s="26">
        <v>198222</v>
      </c>
      <c r="E318" s="26" t="s">
        <v>939</v>
      </c>
      <c r="F318" s="26">
        <v>97839</v>
      </c>
      <c r="G318" s="27">
        <f>INDEX('0_Pivot &amp; Table 1 &amp; Table 2'!$A$70:$AM$765,MATCH($A318,'0_Pivot &amp; Table 1 &amp; Table 2'!$B$70:$B$765,0),MATCH(HHIdata_corr!G$1,'0_Pivot &amp; Table 1 &amp; Table 2'!$A$66:$AM$66,0))</f>
        <v>3138</v>
      </c>
      <c r="H318" s="27">
        <f>INDEX('0_Pivot &amp; Table 1 &amp; Table 2'!$A$70:$AM$765,MATCH($A318,'0_Pivot &amp; Table 1 &amp; Table 2'!$B$70:$B$765,0),MATCH(HHIdata_corr!H$1,'0_Pivot &amp; Table 1 &amp; Table 2'!$A$66:$AM$66,0))</f>
        <v>3823</v>
      </c>
      <c r="I318" s="27">
        <f>INDEX('0_Pivot &amp; Table 1 &amp; Table 2'!$A$70:$AM$765,MATCH($A318,'0_Pivot &amp; Table 1 &amp; Table 2'!$B$70:$B$765,0),MATCH(HHIdata_corr!I$1,'0_Pivot &amp; Table 1 &amp; Table 2'!$A$66:$AM$66,0))</f>
        <v>3389</v>
      </c>
      <c r="J318" s="27">
        <f>INDEX('0_Pivot &amp; Table 1 &amp; Table 2'!$A$70:$AM$765,MATCH($A318,'0_Pivot &amp; Table 1 &amp; Table 2'!$B$70:$B$765,0),MATCH(HHIdata_corr!J$1,'0_Pivot &amp; Table 1 &amp; Table 2'!$A$66:$AM$66,0))</f>
        <v>3106</v>
      </c>
      <c r="K318" s="27">
        <f>INDEX('0_Pivot &amp; Table 1 &amp; Table 2'!$A$70:$AM$765,MATCH($A318,'0_Pivot &amp; Table 1 &amp; Table 2'!$B$70:$B$765,0),MATCH(HHIdata_corr!K$1,'0_Pivot &amp; Table 1 &amp; Table 2'!$A$66:$AM$66,0))</f>
        <v>3266</v>
      </c>
      <c r="L318" s="27">
        <f>INDEX('0_Pivot &amp; Table 1 &amp; Table 2'!$A$70:$AM$765,MATCH($A318,'0_Pivot &amp; Table 1 &amp; Table 2'!$B$70:$B$765,0),MATCH(HHIdata_corr!L$1,'0_Pivot &amp; Table 1 &amp; Table 2'!$A$66:$AM$66,0))</f>
        <v>3139</v>
      </c>
      <c r="M318" s="27">
        <f>INDEX('0_Pivot &amp; Table 1 &amp; Table 2'!$A$70:$AM$765,MATCH($A318,'0_Pivot &amp; Table 1 &amp; Table 2'!$B$70:$B$765,0),MATCH(HHIdata_corr!M$1,'0_Pivot &amp; Table 1 &amp; Table 2'!$A$66:$AM$66,0))</f>
        <v>3127</v>
      </c>
      <c r="N318" s="27">
        <f>INDEX('0_Pivot &amp; Table 1 &amp; Table 2'!$A$70:$AM$765,MATCH($A318,'0_Pivot &amp; Table 1 &amp; Table 2'!$B$70:$B$765,0),MATCH(HHIdata_corr!N$1,'0_Pivot &amp; Table 1 &amp; Table 2'!$A$66:$AM$66,0))</f>
        <v>3308</v>
      </c>
      <c r="O318" s="28">
        <v>3289.2</v>
      </c>
      <c r="P318" s="29" t="s">
        <v>937</v>
      </c>
      <c r="Q318" s="29" t="s">
        <v>938</v>
      </c>
      <c r="R318" s="2">
        <f t="shared" si="20"/>
        <v>3364</v>
      </c>
      <c r="S318" s="2">
        <f t="shared" si="21"/>
        <v>3396</v>
      </c>
      <c r="T318" s="2" t="str">
        <f t="shared" si="22"/>
        <v/>
      </c>
      <c r="U318" s="2" t="e">
        <f>MATCH($Q318,'6.Indic_Percep'!$B$10:$B$141,0)</f>
        <v>#N/A</v>
      </c>
      <c r="V318" s="2">
        <f>MATCH($P318,'5.Indic_LM'!$A$10:$A$732,0)</f>
        <v>323</v>
      </c>
      <c r="W318" s="2" t="str">
        <f>IF(COUNT(INDEX('6.Indic_Percep'!$A$10:$AE$141,HHIdata_corr!$U318,MATCH(HHIdata_corr!W$3,'6.Indic_Percep'!$A$10:$AE$10,0)))=1,INDEX('6.Indic_Percep'!$A$10:$AE$141,HHIdata_corr!$U318,MATCH(HHIdata_corr!W$3,'6.Indic_Percep'!$A$10:$AE$10,0)),"")</f>
        <v/>
      </c>
      <c r="X318" s="2" t="str">
        <f>IF(COUNT(INDEX('6.Indic_Percep'!$A$10:$AE$141,HHIdata_corr!$U318,MATCH(HHIdata_corr!X$3,'6.Indic_Percep'!$A$10:$AE$10,0)))=1,INDEX('6.Indic_Percep'!$A$10:$AE$141,HHIdata_corr!$U318,MATCH(HHIdata_corr!X$3,'6.Indic_Percep'!$A$10:$AE$10,0)),"")</f>
        <v/>
      </c>
      <c r="Y318" s="2" t="str">
        <f>IF(COUNT(INDEX('6.Indic_Percep'!$A$10:$AE$141,HHIdata_corr!$U318,MATCH(HHIdata_corr!Y$3,'6.Indic_Percep'!$A$10:$AE$10,0)))=1,INDEX('6.Indic_Percep'!$A$10:$AE$141,HHIdata_corr!$U318,MATCH(HHIdata_corr!Y$3,'6.Indic_Percep'!$A$10:$AE$10,0)),"")</f>
        <v/>
      </c>
      <c r="Z318" s="2" t="str">
        <f>IF(COUNT(INDEX('6.Indic_Percep'!$A$10:$AH$141,HHIdata_corr!$U318,MATCH(HHIdata_corr!Z$3,'6.Indic_Percep'!$A$10:$AH$10,0)))=1,INDEX('6.Indic_Percep'!$A$10:$AH$141,HHIdata_corr!$U318,MATCH(HHIdata_corr!Z$3,'6.Indic_Percep'!$A$10:$AH$10,0)),"")</f>
        <v/>
      </c>
      <c r="AA318" s="2" t="str">
        <f>IF(COUNT(INDEX('6.Indic_Percep'!$A$10:$AH$141,HHIdata_corr!$U318,MATCH(HHIdata_corr!AA$3,'6.Indic_Percep'!$A$10:$AH$10,0)))=1,INDEX('6.Indic_Percep'!$A$10:$AH$141,HHIdata_corr!$U318,MATCH(HHIdata_corr!AA$3,'6.Indic_Percep'!$A$10:$AH$10,0)),"")</f>
        <v/>
      </c>
      <c r="AC318" s="30" t="str">
        <f>IF(COUNT(INDEX('5.Indic_LM'!$A$8:$AL$732,HHIdata_corr!$V318,MATCH(HHIdata_corr!AC$3,'5.Indic_LM'!$A$8:$AL$8,0)))=1,INDEX('5.Indic_LM'!$A$8:$AL$732,HHIdata_corr!$V318,MATCH(HHIdata_corr!AC$3,'5.Indic_LM'!$A$8:$AL$8,0))/100,"")</f>
        <v/>
      </c>
      <c r="AD318" s="30" t="str">
        <f>IF(COUNT(INDEX('5.Indic_LM'!$A$8:$AL$732,HHIdata_corr!$V318,MATCH(HHIdata_corr!AD$3,'5.Indic_LM'!$A$8:$AL$8,0)))=1,INDEX('5.Indic_LM'!$A$8:$AL$732,HHIdata_corr!$V318,MATCH(HHIdata_corr!AD$3,'5.Indic_LM'!$A$8:$AL$8,0))/100,"")</f>
        <v/>
      </c>
      <c r="AE318" s="2">
        <f t="shared" si="23"/>
        <v>0</v>
      </c>
      <c r="AF318" s="2">
        <f t="shared" si="24"/>
        <v>0</v>
      </c>
    </row>
    <row r="319" spans="1:32" x14ac:dyDescent="0.2">
      <c r="A319" s="25" t="s">
        <v>940</v>
      </c>
      <c r="B319" s="26" t="s">
        <v>941</v>
      </c>
      <c r="C319" s="26" t="s">
        <v>752</v>
      </c>
      <c r="D319" s="26" t="s">
        <v>63</v>
      </c>
      <c r="E319" s="26" t="s">
        <v>63</v>
      </c>
      <c r="F319" s="26" t="s">
        <v>63</v>
      </c>
      <c r="G319" s="27">
        <f>INDEX('0_Pivot &amp; Table 1 &amp; Table 2'!$A$70:$AM$765,MATCH($A319,'0_Pivot &amp; Table 1 &amp; Table 2'!$B$70:$B$765,0),MATCH(HHIdata_corr!G$1,'0_Pivot &amp; Table 1 &amp; Table 2'!$A$66:$AM$66,0))</f>
        <v>6077</v>
      </c>
      <c r="H319" s="27">
        <f>INDEX('0_Pivot &amp; Table 1 &amp; Table 2'!$A$70:$AM$765,MATCH($A319,'0_Pivot &amp; Table 1 &amp; Table 2'!$B$70:$B$765,0),MATCH(HHIdata_corr!H$1,'0_Pivot &amp; Table 1 &amp; Table 2'!$A$66:$AM$66,0))</f>
        <v>6458</v>
      </c>
      <c r="I319" s="27">
        <f>INDEX('0_Pivot &amp; Table 1 &amp; Table 2'!$A$70:$AM$765,MATCH($A319,'0_Pivot &amp; Table 1 &amp; Table 2'!$B$70:$B$765,0),MATCH(HHIdata_corr!I$1,'0_Pivot &amp; Table 1 &amp; Table 2'!$A$66:$AM$66,0))</f>
        <v>6069</v>
      </c>
      <c r="J319" s="27">
        <f>INDEX('0_Pivot &amp; Table 1 &amp; Table 2'!$A$70:$AM$765,MATCH($A319,'0_Pivot &amp; Table 1 &amp; Table 2'!$B$70:$B$765,0),MATCH(HHIdata_corr!J$1,'0_Pivot &amp; Table 1 &amp; Table 2'!$A$66:$AM$66,0))</f>
        <v>5644</v>
      </c>
      <c r="K319" s="27">
        <f>INDEX('0_Pivot &amp; Table 1 &amp; Table 2'!$A$70:$AM$765,MATCH($A319,'0_Pivot &amp; Table 1 &amp; Table 2'!$B$70:$B$765,0),MATCH(HHIdata_corr!K$1,'0_Pivot &amp; Table 1 &amp; Table 2'!$A$66:$AM$66,0))</f>
        <v>5476</v>
      </c>
      <c r="L319" s="27">
        <f>INDEX('0_Pivot &amp; Table 1 &amp; Table 2'!$A$70:$AM$765,MATCH($A319,'0_Pivot &amp; Table 1 &amp; Table 2'!$B$70:$B$765,0),MATCH(HHIdata_corr!L$1,'0_Pivot &amp; Table 1 &amp; Table 2'!$A$66:$AM$66,0))</f>
        <v>6536</v>
      </c>
      <c r="M319" s="27">
        <f>INDEX('0_Pivot &amp; Table 1 &amp; Table 2'!$A$70:$AM$765,MATCH($A319,'0_Pivot &amp; Table 1 &amp; Table 2'!$B$70:$B$765,0),MATCH(HHIdata_corr!M$1,'0_Pivot &amp; Table 1 &amp; Table 2'!$A$66:$AM$66,0))</f>
        <v>6006</v>
      </c>
      <c r="N319" s="27">
        <f>INDEX('0_Pivot &amp; Table 1 &amp; Table 2'!$A$70:$AM$765,MATCH($A319,'0_Pivot &amp; Table 1 &amp; Table 2'!$B$70:$B$765,0),MATCH(HHIdata_corr!N$1,'0_Pivot &amp; Table 1 &amp; Table 2'!$A$66:$AM$66,0))</f>
        <v>5898</v>
      </c>
      <c r="O319" s="28">
        <v>6030.3</v>
      </c>
      <c r="P319" s="29" t="s">
        <v>940</v>
      </c>
      <c r="Q319" s="29" t="s">
        <v>941</v>
      </c>
      <c r="R319" s="2">
        <f t="shared" si="20"/>
        <v>6062</v>
      </c>
      <c r="S319" s="2">
        <f t="shared" si="21"/>
        <v>5911.75</v>
      </c>
      <c r="T319" s="2" t="str">
        <f t="shared" si="22"/>
        <v/>
      </c>
      <c r="U319" s="2" t="e">
        <f>MATCH($Q319,'6.Indic_Percep'!$B$10:$B$141,0)</f>
        <v>#N/A</v>
      </c>
      <c r="V319" s="2" t="e">
        <f>MATCH($P319,'5.Indic_LM'!$A$10:$A$732,0)</f>
        <v>#N/A</v>
      </c>
      <c r="W319" s="2" t="str">
        <f>IF(COUNT(INDEX('6.Indic_Percep'!$A$10:$AE$141,HHIdata_corr!$U319,MATCH(HHIdata_corr!W$3,'6.Indic_Percep'!$A$10:$AE$10,0)))=1,INDEX('6.Indic_Percep'!$A$10:$AE$141,HHIdata_corr!$U319,MATCH(HHIdata_corr!W$3,'6.Indic_Percep'!$A$10:$AE$10,0)),"")</f>
        <v/>
      </c>
      <c r="X319" s="2" t="str">
        <f>IF(COUNT(INDEX('6.Indic_Percep'!$A$10:$AE$141,HHIdata_corr!$U319,MATCH(HHIdata_corr!X$3,'6.Indic_Percep'!$A$10:$AE$10,0)))=1,INDEX('6.Indic_Percep'!$A$10:$AE$141,HHIdata_corr!$U319,MATCH(HHIdata_corr!X$3,'6.Indic_Percep'!$A$10:$AE$10,0)),"")</f>
        <v/>
      </c>
      <c r="Y319" s="2" t="str">
        <f>IF(COUNT(INDEX('6.Indic_Percep'!$A$10:$AE$141,HHIdata_corr!$U319,MATCH(HHIdata_corr!Y$3,'6.Indic_Percep'!$A$10:$AE$10,0)))=1,INDEX('6.Indic_Percep'!$A$10:$AE$141,HHIdata_corr!$U319,MATCH(HHIdata_corr!Y$3,'6.Indic_Percep'!$A$10:$AE$10,0)),"")</f>
        <v/>
      </c>
      <c r="Z319" s="2" t="str">
        <f>IF(COUNT(INDEX('6.Indic_Percep'!$A$10:$AH$141,HHIdata_corr!$U319,MATCH(HHIdata_corr!Z$3,'6.Indic_Percep'!$A$10:$AH$10,0)))=1,INDEX('6.Indic_Percep'!$A$10:$AH$141,HHIdata_corr!$U319,MATCH(HHIdata_corr!Z$3,'6.Indic_Percep'!$A$10:$AH$10,0)),"")</f>
        <v/>
      </c>
      <c r="AA319" s="2" t="str">
        <f>IF(COUNT(INDEX('6.Indic_Percep'!$A$10:$AH$141,HHIdata_corr!$U319,MATCH(HHIdata_corr!AA$3,'6.Indic_Percep'!$A$10:$AH$10,0)))=1,INDEX('6.Indic_Percep'!$A$10:$AH$141,HHIdata_corr!$U319,MATCH(HHIdata_corr!AA$3,'6.Indic_Percep'!$A$10:$AH$10,0)),"")</f>
        <v/>
      </c>
      <c r="AC319" s="30" t="str">
        <f>IF(COUNT(INDEX('5.Indic_LM'!$A$8:$AL$732,HHIdata_corr!$V319,MATCH(HHIdata_corr!AC$3,'5.Indic_LM'!$A$8:$AL$8,0)))=1,INDEX('5.Indic_LM'!$A$8:$AL$732,HHIdata_corr!$V319,MATCH(HHIdata_corr!AC$3,'5.Indic_LM'!$A$8:$AL$8,0))/100,"")</f>
        <v/>
      </c>
      <c r="AD319" s="30" t="str">
        <f>IF(COUNT(INDEX('5.Indic_LM'!$A$8:$AL$732,HHIdata_corr!$V319,MATCH(HHIdata_corr!AD$3,'5.Indic_LM'!$A$8:$AL$8,0)))=1,INDEX('5.Indic_LM'!$A$8:$AL$732,HHIdata_corr!$V319,MATCH(HHIdata_corr!AD$3,'5.Indic_LM'!$A$8:$AL$8,0))/100,"")</f>
        <v/>
      </c>
      <c r="AE319" s="2">
        <f t="shared" si="23"/>
        <v>0</v>
      </c>
      <c r="AF319" s="2">
        <f t="shared" si="24"/>
        <v>0</v>
      </c>
    </row>
    <row r="320" spans="1:32" x14ac:dyDescent="0.2">
      <c r="A320" s="25" t="s">
        <v>942</v>
      </c>
      <c r="B320" s="26" t="s">
        <v>943</v>
      </c>
      <c r="C320" s="26" t="s">
        <v>944</v>
      </c>
      <c r="D320" s="26" t="s">
        <v>63</v>
      </c>
      <c r="E320" s="26" t="s">
        <v>63</v>
      </c>
      <c r="F320" s="26" t="s">
        <v>63</v>
      </c>
      <c r="G320" s="27">
        <f>INDEX('0_Pivot &amp; Table 1 &amp; Table 2'!$A$70:$AM$765,MATCH($A320,'0_Pivot &amp; Table 1 &amp; Table 2'!$B$70:$B$765,0),MATCH(HHIdata_corr!G$1,'0_Pivot &amp; Table 1 &amp; Table 2'!$A$66:$AM$66,0))</f>
        <v>3191</v>
      </c>
      <c r="H320" s="27">
        <f>INDEX('0_Pivot &amp; Table 1 &amp; Table 2'!$A$70:$AM$765,MATCH($A320,'0_Pivot &amp; Table 1 &amp; Table 2'!$B$70:$B$765,0),MATCH(HHIdata_corr!H$1,'0_Pivot &amp; Table 1 &amp; Table 2'!$A$66:$AM$66,0))</f>
        <v>3748</v>
      </c>
      <c r="I320" s="27">
        <f>INDEX('0_Pivot &amp; Table 1 &amp; Table 2'!$A$70:$AM$765,MATCH($A320,'0_Pivot &amp; Table 1 &amp; Table 2'!$B$70:$B$765,0),MATCH(HHIdata_corr!I$1,'0_Pivot &amp; Table 1 &amp; Table 2'!$A$66:$AM$66,0))</f>
        <v>3281</v>
      </c>
      <c r="J320" s="27">
        <f>INDEX('0_Pivot &amp; Table 1 &amp; Table 2'!$A$70:$AM$765,MATCH($A320,'0_Pivot &amp; Table 1 &amp; Table 2'!$B$70:$B$765,0),MATCH(HHIdata_corr!J$1,'0_Pivot &amp; Table 1 &amp; Table 2'!$A$66:$AM$66,0))</f>
        <v>3462</v>
      </c>
      <c r="K320" s="27">
        <f>INDEX('0_Pivot &amp; Table 1 &amp; Table 2'!$A$70:$AM$765,MATCH($A320,'0_Pivot &amp; Table 1 &amp; Table 2'!$B$70:$B$765,0),MATCH(HHIdata_corr!K$1,'0_Pivot &amp; Table 1 &amp; Table 2'!$A$66:$AM$66,0))</f>
        <v>3550</v>
      </c>
      <c r="L320" s="27">
        <f>INDEX('0_Pivot &amp; Table 1 &amp; Table 2'!$A$70:$AM$765,MATCH($A320,'0_Pivot &amp; Table 1 &amp; Table 2'!$B$70:$B$765,0),MATCH(HHIdata_corr!L$1,'0_Pivot &amp; Table 1 &amp; Table 2'!$A$66:$AM$66,0))</f>
        <v>4085</v>
      </c>
      <c r="M320" s="27">
        <f>INDEX('0_Pivot &amp; Table 1 &amp; Table 2'!$A$70:$AM$765,MATCH($A320,'0_Pivot &amp; Table 1 &amp; Table 2'!$B$70:$B$765,0),MATCH(HHIdata_corr!M$1,'0_Pivot &amp; Table 1 &amp; Table 2'!$A$66:$AM$66,0))</f>
        <v>3094</v>
      </c>
      <c r="N320" s="27">
        <f>INDEX('0_Pivot &amp; Table 1 &amp; Table 2'!$A$70:$AM$765,MATCH($A320,'0_Pivot &amp; Table 1 &amp; Table 2'!$B$70:$B$765,0),MATCH(HHIdata_corr!N$1,'0_Pivot &amp; Table 1 &amp; Table 2'!$A$66:$AM$66,0))</f>
        <v>3308</v>
      </c>
      <c r="O320" s="28">
        <v>3877.1</v>
      </c>
      <c r="P320" s="24" t="s">
        <v>3013</v>
      </c>
      <c r="Q320" s="29" t="s">
        <v>943</v>
      </c>
      <c r="R320" s="2">
        <f t="shared" si="20"/>
        <v>3420.5</v>
      </c>
      <c r="S320" s="2">
        <f t="shared" si="21"/>
        <v>3510.25</v>
      </c>
      <c r="T320" s="2" t="str">
        <f t="shared" si="22"/>
        <v/>
      </c>
      <c r="U320" s="2">
        <f>MATCH($Q320,'6.Indic_Percep'!$B$10:$B$141,0)</f>
        <v>68</v>
      </c>
      <c r="V320" s="2">
        <f>MATCH($P320,'5.Indic_LM'!$A$10:$A$732,0)</f>
        <v>325</v>
      </c>
      <c r="W320" s="2">
        <f>IF(COUNT(INDEX('6.Indic_Percep'!$A$10:$AE$141,HHIdata_corr!$U320,MATCH(HHIdata_corr!W$3,'6.Indic_Percep'!$A$10:$AE$10,0)))=1,INDEX('6.Indic_Percep'!$A$10:$AE$141,HHIdata_corr!$U320,MATCH(HHIdata_corr!W$3,'6.Indic_Percep'!$A$10:$AE$10,0)),"")</f>
        <v>0.2781725888324873</v>
      </c>
      <c r="X320" s="2">
        <f>IF(COUNT(INDEX('6.Indic_Percep'!$A$10:$AE$141,HHIdata_corr!$U320,MATCH(HHIdata_corr!X$3,'6.Indic_Percep'!$A$10:$AE$10,0)))=1,INDEX('6.Indic_Percep'!$A$10:$AE$141,HHIdata_corr!$U320,MATCH(HHIdata_corr!X$3,'6.Indic_Percep'!$A$10:$AE$10,0)),"")</f>
        <v>0.66124260355029596</v>
      </c>
      <c r="Y320" s="2">
        <f>IF(COUNT(INDEX('6.Indic_Percep'!$A$10:$AE$141,HHIdata_corr!$U320,MATCH(HHIdata_corr!Y$3,'6.Indic_Percep'!$A$10:$AE$10,0)))=1,INDEX('6.Indic_Percep'!$A$10:$AE$141,HHIdata_corr!$U320,MATCH(HHIdata_corr!Y$3,'6.Indic_Percep'!$A$10:$AE$10,0)),"")</f>
        <v>5.1776649746192893E-2</v>
      </c>
      <c r="Z320" s="2">
        <f>IF(COUNT(INDEX('6.Indic_Percep'!$A$10:$AH$141,HHIdata_corr!$U320,MATCH(HHIdata_corr!Z$3,'6.Indic_Percep'!$A$10:$AH$10,0)))=1,INDEX('6.Indic_Percep'!$A$10:$AH$141,HHIdata_corr!$U320,MATCH(HHIdata_corr!Z$3,'6.Indic_Percep'!$A$10:$AH$10,0)),"")</f>
        <v>0.21893491124260359</v>
      </c>
      <c r="AA320" s="2">
        <f>IF(COUNT(INDEX('6.Indic_Percep'!$A$10:$AH$141,HHIdata_corr!$U320,MATCH(HHIdata_corr!AA$3,'6.Indic_Percep'!$A$10:$AH$10,0)))=1,INDEX('6.Indic_Percep'!$A$10:$AH$141,HHIdata_corr!$U320,MATCH(HHIdata_corr!AA$3,'6.Indic_Percep'!$A$10:$AH$10,0)),"")</f>
        <v>0.30253168834289496</v>
      </c>
      <c r="AC320" s="30" t="str">
        <f>IF(COUNT(INDEX('5.Indic_LM'!$A$8:$AL$732,HHIdata_corr!$V320,MATCH(HHIdata_corr!AC$3,'5.Indic_LM'!$A$8:$AL$8,0)))=1,INDEX('5.Indic_LM'!$A$8:$AL$732,HHIdata_corr!$V320,MATCH(HHIdata_corr!AC$3,'5.Indic_LM'!$A$8:$AL$8,0))/100,"")</f>
        <v/>
      </c>
      <c r="AD320" s="30" t="str">
        <f>IF(COUNT(INDEX('5.Indic_LM'!$A$8:$AL$732,HHIdata_corr!$V320,MATCH(HHIdata_corr!AD$3,'5.Indic_LM'!$A$8:$AL$8,0)))=1,INDEX('5.Indic_LM'!$A$8:$AL$732,HHIdata_corr!$V320,MATCH(HHIdata_corr!AD$3,'5.Indic_LM'!$A$8:$AL$8,0))/100,"")</f>
        <v/>
      </c>
      <c r="AE320" s="2">
        <f t="shared" si="23"/>
        <v>0</v>
      </c>
      <c r="AF320" s="2">
        <f t="shared" si="24"/>
        <v>0</v>
      </c>
    </row>
    <row r="321" spans="1:32" x14ac:dyDescent="0.2">
      <c r="A321" s="25" t="s">
        <v>945</v>
      </c>
      <c r="B321" s="26" t="s">
        <v>946</v>
      </c>
      <c r="C321" s="26" t="s">
        <v>944</v>
      </c>
      <c r="D321" s="26" t="s">
        <v>63</v>
      </c>
      <c r="E321" s="26" t="s">
        <v>63</v>
      </c>
      <c r="F321" s="26" t="s">
        <v>63</v>
      </c>
      <c r="G321" s="27">
        <f>INDEX('0_Pivot &amp; Table 1 &amp; Table 2'!$A$70:$AM$765,MATCH($A321,'0_Pivot &amp; Table 1 &amp; Table 2'!$B$70:$B$765,0),MATCH(HHIdata_corr!G$1,'0_Pivot &amp; Table 1 &amp; Table 2'!$A$66:$AM$66,0))</f>
        <v>4984</v>
      </c>
      <c r="H321" s="27">
        <f>INDEX('0_Pivot &amp; Table 1 &amp; Table 2'!$A$70:$AM$765,MATCH($A321,'0_Pivot &amp; Table 1 &amp; Table 2'!$B$70:$B$765,0),MATCH(HHIdata_corr!H$1,'0_Pivot &amp; Table 1 &amp; Table 2'!$A$66:$AM$66,0))</f>
        <v>5896</v>
      </c>
      <c r="I321" s="27">
        <f>INDEX('0_Pivot &amp; Table 1 &amp; Table 2'!$A$70:$AM$765,MATCH($A321,'0_Pivot &amp; Table 1 &amp; Table 2'!$B$70:$B$765,0),MATCH(HHIdata_corr!I$1,'0_Pivot &amp; Table 1 &amp; Table 2'!$A$66:$AM$66,0))</f>
        <v>5239</v>
      </c>
      <c r="J321" s="27">
        <f>INDEX('0_Pivot &amp; Table 1 &amp; Table 2'!$A$70:$AM$765,MATCH($A321,'0_Pivot &amp; Table 1 &amp; Table 2'!$B$70:$B$765,0),MATCH(HHIdata_corr!J$1,'0_Pivot &amp; Table 1 &amp; Table 2'!$A$66:$AM$66,0))</f>
        <v>5162</v>
      </c>
      <c r="K321" s="27">
        <f>INDEX('0_Pivot &amp; Table 1 &amp; Table 2'!$A$70:$AM$765,MATCH($A321,'0_Pivot &amp; Table 1 &amp; Table 2'!$B$70:$B$765,0),MATCH(HHIdata_corr!K$1,'0_Pivot &amp; Table 1 &amp; Table 2'!$A$66:$AM$66,0))</f>
        <v>5232</v>
      </c>
      <c r="L321" s="27">
        <f>INDEX('0_Pivot &amp; Table 1 &amp; Table 2'!$A$70:$AM$765,MATCH($A321,'0_Pivot &amp; Table 1 &amp; Table 2'!$B$70:$B$765,0),MATCH(HHIdata_corr!L$1,'0_Pivot &amp; Table 1 &amp; Table 2'!$A$66:$AM$66,0))</f>
        <v>5408</v>
      </c>
      <c r="M321" s="27">
        <f>INDEX('0_Pivot &amp; Table 1 &amp; Table 2'!$A$70:$AM$765,MATCH($A321,'0_Pivot &amp; Table 1 &amp; Table 2'!$B$70:$B$765,0),MATCH(HHIdata_corr!M$1,'0_Pivot &amp; Table 1 &amp; Table 2'!$A$66:$AM$66,0))</f>
        <v>4318</v>
      </c>
      <c r="N321" s="27">
        <f>INDEX('0_Pivot &amp; Table 1 &amp; Table 2'!$A$70:$AM$765,MATCH($A321,'0_Pivot &amp; Table 1 &amp; Table 2'!$B$70:$B$765,0),MATCH(HHIdata_corr!N$1,'0_Pivot &amp; Table 1 &amp; Table 2'!$A$66:$AM$66,0))</f>
        <v>4867</v>
      </c>
      <c r="O321" s="28">
        <v>5779.9</v>
      </c>
      <c r="P321" s="24" t="s">
        <v>3015</v>
      </c>
      <c r="Q321" s="29" t="s">
        <v>946</v>
      </c>
      <c r="R321" s="2">
        <f t="shared" si="20"/>
        <v>5320.25</v>
      </c>
      <c r="S321" s="2">
        <f t="shared" si="21"/>
        <v>5382.25</v>
      </c>
      <c r="T321" s="2" t="str">
        <f t="shared" si="22"/>
        <v/>
      </c>
      <c r="U321" s="2" t="e">
        <f>MATCH($Q321,'6.Indic_Percep'!$B$10:$B$141,0)</f>
        <v>#N/A</v>
      </c>
      <c r="V321" s="2">
        <f>MATCH($P321,'5.Indic_LM'!$A$10:$A$732,0)</f>
        <v>326</v>
      </c>
      <c r="W321" s="2" t="str">
        <f>IF(COUNT(INDEX('6.Indic_Percep'!$A$10:$AE$141,HHIdata_corr!$U321,MATCH(HHIdata_corr!W$3,'6.Indic_Percep'!$A$10:$AE$10,0)))=1,INDEX('6.Indic_Percep'!$A$10:$AE$141,HHIdata_corr!$U321,MATCH(HHIdata_corr!W$3,'6.Indic_Percep'!$A$10:$AE$10,0)),"")</f>
        <v/>
      </c>
      <c r="X321" s="2" t="str">
        <f>IF(COUNT(INDEX('6.Indic_Percep'!$A$10:$AE$141,HHIdata_corr!$U321,MATCH(HHIdata_corr!X$3,'6.Indic_Percep'!$A$10:$AE$10,0)))=1,INDEX('6.Indic_Percep'!$A$10:$AE$141,HHIdata_corr!$U321,MATCH(HHIdata_corr!X$3,'6.Indic_Percep'!$A$10:$AE$10,0)),"")</f>
        <v/>
      </c>
      <c r="Y321" s="2" t="str">
        <f>IF(COUNT(INDEX('6.Indic_Percep'!$A$10:$AE$141,HHIdata_corr!$U321,MATCH(HHIdata_corr!Y$3,'6.Indic_Percep'!$A$10:$AE$10,0)))=1,INDEX('6.Indic_Percep'!$A$10:$AE$141,HHIdata_corr!$U321,MATCH(HHIdata_corr!Y$3,'6.Indic_Percep'!$A$10:$AE$10,0)),"")</f>
        <v/>
      </c>
      <c r="Z321" s="2" t="str">
        <f>IF(COUNT(INDEX('6.Indic_Percep'!$A$10:$AH$141,HHIdata_corr!$U321,MATCH(HHIdata_corr!Z$3,'6.Indic_Percep'!$A$10:$AH$10,0)))=1,INDEX('6.Indic_Percep'!$A$10:$AH$141,HHIdata_corr!$U321,MATCH(HHIdata_corr!Z$3,'6.Indic_Percep'!$A$10:$AH$10,0)),"")</f>
        <v/>
      </c>
      <c r="AA321" s="2" t="str">
        <f>IF(COUNT(INDEX('6.Indic_Percep'!$A$10:$AH$141,HHIdata_corr!$U321,MATCH(HHIdata_corr!AA$3,'6.Indic_Percep'!$A$10:$AH$10,0)))=1,INDEX('6.Indic_Percep'!$A$10:$AH$141,HHIdata_corr!$U321,MATCH(HHIdata_corr!AA$3,'6.Indic_Percep'!$A$10:$AH$10,0)),"")</f>
        <v/>
      </c>
      <c r="AC321" s="30" t="str">
        <f>IF(COUNT(INDEX('5.Indic_LM'!$A$8:$AL$732,HHIdata_corr!$V321,MATCH(HHIdata_corr!AC$3,'5.Indic_LM'!$A$8:$AL$8,0)))=1,INDEX('5.Indic_LM'!$A$8:$AL$732,HHIdata_corr!$V321,MATCH(HHIdata_corr!AC$3,'5.Indic_LM'!$A$8:$AL$8,0))/100,"")</f>
        <v/>
      </c>
      <c r="AD321" s="30" t="str">
        <f>IF(COUNT(INDEX('5.Indic_LM'!$A$8:$AL$732,HHIdata_corr!$V321,MATCH(HHIdata_corr!AD$3,'5.Indic_LM'!$A$8:$AL$8,0)))=1,INDEX('5.Indic_LM'!$A$8:$AL$732,HHIdata_corr!$V321,MATCH(HHIdata_corr!AD$3,'5.Indic_LM'!$A$8:$AL$8,0))/100,"")</f>
        <v/>
      </c>
      <c r="AE321" s="2">
        <f t="shared" si="23"/>
        <v>0</v>
      </c>
      <c r="AF321" s="2">
        <f t="shared" si="24"/>
        <v>0</v>
      </c>
    </row>
    <row r="322" spans="1:32" x14ac:dyDescent="0.2">
      <c r="A322" s="25" t="s">
        <v>947</v>
      </c>
      <c r="B322" s="26" t="s">
        <v>948</v>
      </c>
      <c r="C322" s="26" t="s">
        <v>944</v>
      </c>
      <c r="D322" s="26" t="s">
        <v>63</v>
      </c>
      <c r="E322" s="26" t="s">
        <v>63</v>
      </c>
      <c r="F322" s="26" t="s">
        <v>63</v>
      </c>
      <c r="G322" s="27">
        <f>INDEX('0_Pivot &amp; Table 1 &amp; Table 2'!$A$70:$AM$765,MATCH($A322,'0_Pivot &amp; Table 1 &amp; Table 2'!$B$70:$B$765,0),MATCH(HHIdata_corr!G$1,'0_Pivot &amp; Table 1 &amp; Table 2'!$A$66:$AM$66,0))</f>
        <v>0</v>
      </c>
      <c r="H322" s="27">
        <f>INDEX('0_Pivot &amp; Table 1 &amp; Table 2'!$A$70:$AM$765,MATCH($A322,'0_Pivot &amp; Table 1 &amp; Table 2'!$B$70:$B$765,0),MATCH(HHIdata_corr!H$1,'0_Pivot &amp; Table 1 &amp; Table 2'!$A$66:$AM$66,0))</f>
        <v>9022</v>
      </c>
      <c r="I322" s="27">
        <f>INDEX('0_Pivot &amp; Table 1 &amp; Table 2'!$A$70:$AM$765,MATCH($A322,'0_Pivot &amp; Table 1 &amp; Table 2'!$B$70:$B$765,0),MATCH(HHIdata_corr!I$1,'0_Pivot &amp; Table 1 &amp; Table 2'!$A$66:$AM$66,0))</f>
        <v>8110</v>
      </c>
      <c r="J322" s="27">
        <f>INDEX('0_Pivot &amp; Table 1 &amp; Table 2'!$A$70:$AM$765,MATCH($A322,'0_Pivot &amp; Table 1 &amp; Table 2'!$B$70:$B$765,0),MATCH(HHIdata_corr!J$1,'0_Pivot &amp; Table 1 &amp; Table 2'!$A$66:$AM$66,0))</f>
        <v>7768</v>
      </c>
      <c r="K322" s="27">
        <f>INDEX('0_Pivot &amp; Table 1 &amp; Table 2'!$A$70:$AM$765,MATCH($A322,'0_Pivot &amp; Table 1 &amp; Table 2'!$B$70:$B$765,0),MATCH(HHIdata_corr!K$1,'0_Pivot &amp; Table 1 &amp; Table 2'!$A$66:$AM$66,0))</f>
        <v>8477</v>
      </c>
      <c r="L322" s="27">
        <f>INDEX('0_Pivot &amp; Table 1 &amp; Table 2'!$A$70:$AM$765,MATCH($A322,'0_Pivot &amp; Table 1 &amp; Table 2'!$B$70:$B$765,0),MATCH(HHIdata_corr!L$1,'0_Pivot &amp; Table 1 &amp; Table 2'!$A$66:$AM$66,0))</f>
        <v>7675</v>
      </c>
      <c r="M322" s="27">
        <f>INDEX('0_Pivot &amp; Table 1 &amp; Table 2'!$A$70:$AM$765,MATCH($A322,'0_Pivot &amp; Table 1 &amp; Table 2'!$B$70:$B$765,0),MATCH(HHIdata_corr!M$1,'0_Pivot &amp; Table 1 &amp; Table 2'!$A$66:$AM$66,0))</f>
        <v>6739</v>
      </c>
      <c r="N322" s="27">
        <f>INDEX('0_Pivot &amp; Table 1 &amp; Table 2'!$A$70:$AM$765,MATCH($A322,'0_Pivot &amp; Table 1 &amp; Table 2'!$B$70:$B$765,0),MATCH(HHIdata_corr!N$1,'0_Pivot &amp; Table 1 &amp; Table 2'!$A$66:$AM$66,0))</f>
        <v>7080</v>
      </c>
      <c r="O322" s="28">
        <v>8069.5</v>
      </c>
      <c r="P322" s="24" t="s">
        <v>3016</v>
      </c>
      <c r="Q322" s="29" t="s">
        <v>948</v>
      </c>
      <c r="R322" s="2">
        <f t="shared" si="20"/>
        <v>6225</v>
      </c>
      <c r="S322" s="2">
        <f t="shared" si="21"/>
        <v>8344.25</v>
      </c>
      <c r="T322" s="2" t="str">
        <f t="shared" si="22"/>
        <v/>
      </c>
      <c r="U322" s="2" t="e">
        <f>MATCH($Q322,'6.Indic_Percep'!$B$10:$B$141,0)</f>
        <v>#N/A</v>
      </c>
      <c r="V322" s="2">
        <f>MATCH($P322,'5.Indic_LM'!$A$10:$A$732,0)</f>
        <v>327</v>
      </c>
      <c r="W322" s="2" t="str">
        <f>IF(COUNT(INDEX('6.Indic_Percep'!$A$10:$AE$141,HHIdata_corr!$U322,MATCH(HHIdata_corr!W$3,'6.Indic_Percep'!$A$10:$AE$10,0)))=1,INDEX('6.Indic_Percep'!$A$10:$AE$141,HHIdata_corr!$U322,MATCH(HHIdata_corr!W$3,'6.Indic_Percep'!$A$10:$AE$10,0)),"")</f>
        <v/>
      </c>
      <c r="X322" s="2" t="str">
        <f>IF(COUNT(INDEX('6.Indic_Percep'!$A$10:$AE$141,HHIdata_corr!$U322,MATCH(HHIdata_corr!X$3,'6.Indic_Percep'!$A$10:$AE$10,0)))=1,INDEX('6.Indic_Percep'!$A$10:$AE$141,HHIdata_corr!$U322,MATCH(HHIdata_corr!X$3,'6.Indic_Percep'!$A$10:$AE$10,0)),"")</f>
        <v/>
      </c>
      <c r="Y322" s="2" t="str">
        <f>IF(COUNT(INDEX('6.Indic_Percep'!$A$10:$AE$141,HHIdata_corr!$U322,MATCH(HHIdata_corr!Y$3,'6.Indic_Percep'!$A$10:$AE$10,0)))=1,INDEX('6.Indic_Percep'!$A$10:$AE$141,HHIdata_corr!$U322,MATCH(HHIdata_corr!Y$3,'6.Indic_Percep'!$A$10:$AE$10,0)),"")</f>
        <v/>
      </c>
      <c r="Z322" s="2" t="str">
        <f>IF(COUNT(INDEX('6.Indic_Percep'!$A$10:$AH$141,HHIdata_corr!$U322,MATCH(HHIdata_corr!Z$3,'6.Indic_Percep'!$A$10:$AH$10,0)))=1,INDEX('6.Indic_Percep'!$A$10:$AH$141,HHIdata_corr!$U322,MATCH(HHIdata_corr!Z$3,'6.Indic_Percep'!$A$10:$AH$10,0)),"")</f>
        <v/>
      </c>
      <c r="AA322" s="2" t="str">
        <f>IF(COUNT(INDEX('6.Indic_Percep'!$A$10:$AH$141,HHIdata_corr!$U322,MATCH(HHIdata_corr!AA$3,'6.Indic_Percep'!$A$10:$AH$10,0)))=1,INDEX('6.Indic_Percep'!$A$10:$AH$141,HHIdata_corr!$U322,MATCH(HHIdata_corr!AA$3,'6.Indic_Percep'!$A$10:$AH$10,0)),"")</f>
        <v/>
      </c>
      <c r="AC322" s="30">
        <f>IF(COUNT(INDEX('5.Indic_LM'!$A$8:$AL$732,HHIdata_corr!$V322,MATCH(HHIdata_corr!AC$3,'5.Indic_LM'!$A$8:$AL$8,0)))=1,INDEX('5.Indic_LM'!$A$8:$AL$732,HHIdata_corr!$V322,MATCH(HHIdata_corr!AC$3,'5.Indic_LM'!$A$8:$AL$8,0))/100,"")</f>
        <v>5.1576967346980356E-2</v>
      </c>
      <c r="AD322" s="30">
        <f>IF(COUNT(INDEX('5.Indic_LM'!$A$8:$AL$732,HHIdata_corr!$V322,MATCH(HHIdata_corr!AD$3,'5.Indic_LM'!$A$8:$AL$8,0)))=1,INDEX('5.Indic_LM'!$A$8:$AL$732,HHIdata_corr!$V322,MATCH(HHIdata_corr!AD$3,'5.Indic_LM'!$A$8:$AL$8,0))/100,"")</f>
        <v>0.52742239093307441</v>
      </c>
      <c r="AE322" s="2">
        <f t="shared" si="23"/>
        <v>1</v>
      </c>
      <c r="AF322" s="2">
        <f t="shared" si="24"/>
        <v>1</v>
      </c>
    </row>
    <row r="323" spans="1:32" x14ac:dyDescent="0.2">
      <c r="A323" s="25" t="s">
        <v>949</v>
      </c>
      <c r="B323" s="26" t="s">
        <v>950</v>
      </c>
      <c r="C323" s="26" t="s">
        <v>944</v>
      </c>
      <c r="D323" s="26" t="s">
        <v>63</v>
      </c>
      <c r="E323" s="26" t="s">
        <v>63</v>
      </c>
      <c r="F323" s="26" t="s">
        <v>63</v>
      </c>
      <c r="G323" s="27">
        <f>INDEX('0_Pivot &amp; Table 1 &amp; Table 2'!$A$70:$AM$765,MATCH($A323,'0_Pivot &amp; Table 1 &amp; Table 2'!$B$70:$B$765,0),MATCH(HHIdata_corr!G$1,'0_Pivot &amp; Table 1 &amp; Table 2'!$A$66:$AM$66,0))</f>
        <v>6755</v>
      </c>
      <c r="H323" s="27">
        <f>INDEX('0_Pivot &amp; Table 1 &amp; Table 2'!$A$70:$AM$765,MATCH($A323,'0_Pivot &amp; Table 1 &amp; Table 2'!$B$70:$B$765,0),MATCH(HHIdata_corr!H$1,'0_Pivot &amp; Table 1 &amp; Table 2'!$A$66:$AM$66,0))</f>
        <v>6336</v>
      </c>
      <c r="I323" s="27">
        <f>INDEX('0_Pivot &amp; Table 1 &amp; Table 2'!$A$70:$AM$765,MATCH($A323,'0_Pivot &amp; Table 1 &amp; Table 2'!$B$70:$B$765,0),MATCH(HHIdata_corr!I$1,'0_Pivot &amp; Table 1 &amp; Table 2'!$A$66:$AM$66,0))</f>
        <v>6167</v>
      </c>
      <c r="J323" s="27">
        <f>INDEX('0_Pivot &amp; Table 1 &amp; Table 2'!$A$70:$AM$765,MATCH($A323,'0_Pivot &amp; Table 1 &amp; Table 2'!$B$70:$B$765,0),MATCH(HHIdata_corr!J$1,'0_Pivot &amp; Table 1 &amp; Table 2'!$A$66:$AM$66,0))</f>
        <v>6762</v>
      </c>
      <c r="K323" s="27">
        <f>INDEX('0_Pivot &amp; Table 1 &amp; Table 2'!$A$70:$AM$765,MATCH($A323,'0_Pivot &amp; Table 1 &amp; Table 2'!$B$70:$B$765,0),MATCH(HHIdata_corr!K$1,'0_Pivot &amp; Table 1 &amp; Table 2'!$A$66:$AM$66,0))</f>
        <v>5383</v>
      </c>
      <c r="L323" s="27">
        <f>INDEX('0_Pivot &amp; Table 1 &amp; Table 2'!$A$70:$AM$765,MATCH($A323,'0_Pivot &amp; Table 1 &amp; Table 2'!$B$70:$B$765,0),MATCH(HHIdata_corr!L$1,'0_Pivot &amp; Table 1 &amp; Table 2'!$A$66:$AM$66,0))</f>
        <v>5177</v>
      </c>
      <c r="M323" s="27">
        <f>INDEX('0_Pivot &amp; Table 1 &amp; Table 2'!$A$70:$AM$765,MATCH($A323,'0_Pivot &amp; Table 1 &amp; Table 2'!$B$70:$B$765,0),MATCH(HHIdata_corr!M$1,'0_Pivot &amp; Table 1 &amp; Table 2'!$A$66:$AM$66,0))</f>
        <v>4750</v>
      </c>
      <c r="N323" s="27">
        <f>INDEX('0_Pivot &amp; Table 1 &amp; Table 2'!$A$70:$AM$765,MATCH($A323,'0_Pivot &amp; Table 1 &amp; Table 2'!$B$70:$B$765,0),MATCH(HHIdata_corr!N$1,'0_Pivot &amp; Table 1 &amp; Table 2'!$A$66:$AM$66,0))</f>
        <v>4814</v>
      </c>
      <c r="O323" s="28">
        <v>6354.3</v>
      </c>
      <c r="P323" s="24" t="s">
        <v>3017</v>
      </c>
      <c r="Q323" s="29" t="s">
        <v>950</v>
      </c>
      <c r="R323" s="2">
        <f t="shared" si="20"/>
        <v>6505</v>
      </c>
      <c r="S323" s="2">
        <f t="shared" si="21"/>
        <v>6162</v>
      </c>
      <c r="T323" s="2" t="str">
        <f t="shared" si="22"/>
        <v/>
      </c>
      <c r="U323" s="2" t="e">
        <f>MATCH($Q323,'6.Indic_Percep'!$B$10:$B$141,0)</f>
        <v>#N/A</v>
      </c>
      <c r="V323" s="2">
        <f>MATCH($P323,'5.Indic_LM'!$A$10:$A$732,0)</f>
        <v>328</v>
      </c>
      <c r="W323" s="2" t="str">
        <f>IF(COUNT(INDEX('6.Indic_Percep'!$A$10:$AE$141,HHIdata_corr!$U323,MATCH(HHIdata_corr!W$3,'6.Indic_Percep'!$A$10:$AE$10,0)))=1,INDEX('6.Indic_Percep'!$A$10:$AE$141,HHIdata_corr!$U323,MATCH(HHIdata_corr!W$3,'6.Indic_Percep'!$A$10:$AE$10,0)),"")</f>
        <v/>
      </c>
      <c r="X323" s="2" t="str">
        <f>IF(COUNT(INDEX('6.Indic_Percep'!$A$10:$AE$141,HHIdata_corr!$U323,MATCH(HHIdata_corr!X$3,'6.Indic_Percep'!$A$10:$AE$10,0)))=1,INDEX('6.Indic_Percep'!$A$10:$AE$141,HHIdata_corr!$U323,MATCH(HHIdata_corr!X$3,'6.Indic_Percep'!$A$10:$AE$10,0)),"")</f>
        <v/>
      </c>
      <c r="Y323" s="2" t="str">
        <f>IF(COUNT(INDEX('6.Indic_Percep'!$A$10:$AE$141,HHIdata_corr!$U323,MATCH(HHIdata_corr!Y$3,'6.Indic_Percep'!$A$10:$AE$10,0)))=1,INDEX('6.Indic_Percep'!$A$10:$AE$141,HHIdata_corr!$U323,MATCH(HHIdata_corr!Y$3,'6.Indic_Percep'!$A$10:$AE$10,0)),"")</f>
        <v/>
      </c>
      <c r="Z323" s="2" t="str">
        <f>IF(COUNT(INDEX('6.Indic_Percep'!$A$10:$AH$141,HHIdata_corr!$U323,MATCH(HHIdata_corr!Z$3,'6.Indic_Percep'!$A$10:$AH$10,0)))=1,INDEX('6.Indic_Percep'!$A$10:$AH$141,HHIdata_corr!$U323,MATCH(HHIdata_corr!Z$3,'6.Indic_Percep'!$A$10:$AH$10,0)),"")</f>
        <v/>
      </c>
      <c r="AA323" s="2" t="str">
        <f>IF(COUNT(INDEX('6.Indic_Percep'!$A$10:$AH$141,HHIdata_corr!$U323,MATCH(HHIdata_corr!AA$3,'6.Indic_Percep'!$A$10:$AH$10,0)))=1,INDEX('6.Indic_Percep'!$A$10:$AH$141,HHIdata_corr!$U323,MATCH(HHIdata_corr!AA$3,'6.Indic_Percep'!$A$10:$AH$10,0)),"")</f>
        <v/>
      </c>
      <c r="AC323" s="30">
        <f>IF(COUNT(INDEX('5.Indic_LM'!$A$8:$AL$732,HHIdata_corr!$V323,MATCH(HHIdata_corr!AC$3,'5.Indic_LM'!$A$8:$AL$8,0)))=1,INDEX('5.Indic_LM'!$A$8:$AL$732,HHIdata_corr!$V323,MATCH(HHIdata_corr!AC$3,'5.Indic_LM'!$A$8:$AL$8,0))/100,"")</f>
        <v>5.5509886211223124E-2</v>
      </c>
      <c r="AD323" s="30">
        <f>IF(COUNT(INDEX('5.Indic_LM'!$A$8:$AL$732,HHIdata_corr!$V323,MATCH(HHIdata_corr!AD$3,'5.Indic_LM'!$A$8:$AL$8,0)))=1,INDEX('5.Indic_LM'!$A$8:$AL$732,HHIdata_corr!$V323,MATCH(HHIdata_corr!AD$3,'5.Indic_LM'!$A$8:$AL$8,0))/100,"")</f>
        <v>0.47868904945268903</v>
      </c>
      <c r="AE323" s="2">
        <f t="shared" si="23"/>
        <v>1</v>
      </c>
      <c r="AF323" s="2">
        <f t="shared" si="24"/>
        <v>1</v>
      </c>
    </row>
    <row r="324" spans="1:32" x14ac:dyDescent="0.2">
      <c r="A324" s="25" t="s">
        <v>951</v>
      </c>
      <c r="B324" s="26" t="s">
        <v>952</v>
      </c>
      <c r="C324" s="26" t="s">
        <v>944</v>
      </c>
      <c r="D324" s="26" t="s">
        <v>63</v>
      </c>
      <c r="E324" s="26" t="s">
        <v>63</v>
      </c>
      <c r="F324" s="26" t="s">
        <v>63</v>
      </c>
      <c r="G324" s="27">
        <f>INDEX('0_Pivot &amp; Table 1 &amp; Table 2'!$A$70:$AM$765,MATCH($A324,'0_Pivot &amp; Table 1 &amp; Table 2'!$B$70:$B$765,0),MATCH(HHIdata_corr!G$1,'0_Pivot &amp; Table 1 &amp; Table 2'!$A$66:$AM$66,0))</f>
        <v>5299</v>
      </c>
      <c r="H324" s="27">
        <f>INDEX('0_Pivot &amp; Table 1 &amp; Table 2'!$A$70:$AM$765,MATCH($A324,'0_Pivot &amp; Table 1 &amp; Table 2'!$B$70:$B$765,0),MATCH(HHIdata_corr!H$1,'0_Pivot &amp; Table 1 &amp; Table 2'!$A$66:$AM$66,0))</f>
        <v>5772</v>
      </c>
      <c r="I324" s="27">
        <f>INDEX('0_Pivot &amp; Table 1 &amp; Table 2'!$A$70:$AM$765,MATCH($A324,'0_Pivot &amp; Table 1 &amp; Table 2'!$B$70:$B$765,0),MATCH(HHIdata_corr!I$1,'0_Pivot &amp; Table 1 &amp; Table 2'!$A$66:$AM$66,0))</f>
        <v>5841</v>
      </c>
      <c r="J324" s="27">
        <f>INDEX('0_Pivot &amp; Table 1 &amp; Table 2'!$A$70:$AM$765,MATCH($A324,'0_Pivot &amp; Table 1 &amp; Table 2'!$B$70:$B$765,0),MATCH(HHIdata_corr!J$1,'0_Pivot &amp; Table 1 &amp; Table 2'!$A$66:$AM$66,0))</f>
        <v>5648</v>
      </c>
      <c r="K324" s="27">
        <f>INDEX('0_Pivot &amp; Table 1 &amp; Table 2'!$A$70:$AM$765,MATCH($A324,'0_Pivot &amp; Table 1 &amp; Table 2'!$B$70:$B$765,0),MATCH(HHIdata_corr!K$1,'0_Pivot &amp; Table 1 &amp; Table 2'!$A$66:$AM$66,0))</f>
        <v>5060</v>
      </c>
      <c r="L324" s="27">
        <f>INDEX('0_Pivot &amp; Table 1 &amp; Table 2'!$A$70:$AM$765,MATCH($A324,'0_Pivot &amp; Table 1 &amp; Table 2'!$B$70:$B$765,0),MATCH(HHIdata_corr!L$1,'0_Pivot &amp; Table 1 &amp; Table 2'!$A$66:$AM$66,0))</f>
        <v>6199</v>
      </c>
      <c r="M324" s="27">
        <f>INDEX('0_Pivot &amp; Table 1 &amp; Table 2'!$A$70:$AM$765,MATCH($A324,'0_Pivot &amp; Table 1 &amp; Table 2'!$B$70:$B$765,0),MATCH(HHIdata_corr!M$1,'0_Pivot &amp; Table 1 &amp; Table 2'!$A$66:$AM$66,0))</f>
        <v>4935</v>
      </c>
      <c r="N324" s="27">
        <f>INDEX('0_Pivot &amp; Table 1 &amp; Table 2'!$A$70:$AM$765,MATCH($A324,'0_Pivot &amp; Table 1 &amp; Table 2'!$B$70:$B$765,0),MATCH(HHIdata_corr!N$1,'0_Pivot &amp; Table 1 &amp; Table 2'!$A$66:$AM$66,0))</f>
        <v>5230</v>
      </c>
      <c r="O324" s="28">
        <v>5943.4</v>
      </c>
      <c r="P324" s="24" t="s">
        <v>3018</v>
      </c>
      <c r="Q324" s="29" t="s">
        <v>952</v>
      </c>
      <c r="R324" s="2">
        <f t="shared" ref="R324:R387" si="25">IF(AVERAGE(G324:J324)&gt;0,AVERAGE(G324:J324))</f>
        <v>5640</v>
      </c>
      <c r="S324" s="2">
        <f t="shared" si="21"/>
        <v>5580.25</v>
      </c>
      <c r="T324" s="2" t="str">
        <f t="shared" si="22"/>
        <v/>
      </c>
      <c r="U324" s="2" t="e">
        <f>MATCH($Q324,'6.Indic_Percep'!$B$10:$B$141,0)</f>
        <v>#N/A</v>
      </c>
      <c r="V324" s="2">
        <f>MATCH($P324,'5.Indic_LM'!$A$10:$A$732,0)</f>
        <v>329</v>
      </c>
      <c r="W324" s="2" t="str">
        <f>IF(COUNT(INDEX('6.Indic_Percep'!$A$10:$AE$141,HHIdata_corr!$U324,MATCH(HHIdata_corr!W$3,'6.Indic_Percep'!$A$10:$AE$10,0)))=1,INDEX('6.Indic_Percep'!$A$10:$AE$141,HHIdata_corr!$U324,MATCH(HHIdata_corr!W$3,'6.Indic_Percep'!$A$10:$AE$10,0)),"")</f>
        <v/>
      </c>
      <c r="X324" s="2" t="str">
        <f>IF(COUNT(INDEX('6.Indic_Percep'!$A$10:$AE$141,HHIdata_corr!$U324,MATCH(HHIdata_corr!X$3,'6.Indic_Percep'!$A$10:$AE$10,0)))=1,INDEX('6.Indic_Percep'!$A$10:$AE$141,HHIdata_corr!$U324,MATCH(HHIdata_corr!X$3,'6.Indic_Percep'!$A$10:$AE$10,0)),"")</f>
        <v/>
      </c>
      <c r="Y324" s="2" t="str">
        <f>IF(COUNT(INDEX('6.Indic_Percep'!$A$10:$AE$141,HHIdata_corr!$U324,MATCH(HHIdata_corr!Y$3,'6.Indic_Percep'!$A$10:$AE$10,0)))=1,INDEX('6.Indic_Percep'!$A$10:$AE$141,HHIdata_corr!$U324,MATCH(HHIdata_corr!Y$3,'6.Indic_Percep'!$A$10:$AE$10,0)),"")</f>
        <v/>
      </c>
      <c r="Z324" s="2" t="str">
        <f>IF(COUNT(INDEX('6.Indic_Percep'!$A$10:$AH$141,HHIdata_corr!$U324,MATCH(HHIdata_corr!Z$3,'6.Indic_Percep'!$A$10:$AH$10,0)))=1,INDEX('6.Indic_Percep'!$A$10:$AH$141,HHIdata_corr!$U324,MATCH(HHIdata_corr!Z$3,'6.Indic_Percep'!$A$10:$AH$10,0)),"")</f>
        <v/>
      </c>
      <c r="AA324" s="2" t="str">
        <f>IF(COUNT(INDEX('6.Indic_Percep'!$A$10:$AH$141,HHIdata_corr!$U324,MATCH(HHIdata_corr!AA$3,'6.Indic_Percep'!$A$10:$AH$10,0)))=1,INDEX('6.Indic_Percep'!$A$10:$AH$141,HHIdata_corr!$U324,MATCH(HHIdata_corr!AA$3,'6.Indic_Percep'!$A$10:$AH$10,0)),"")</f>
        <v/>
      </c>
      <c r="AC324" s="30">
        <f>IF(COUNT(INDEX('5.Indic_LM'!$A$8:$AL$732,HHIdata_corr!$V324,MATCH(HHIdata_corr!AC$3,'5.Indic_LM'!$A$8:$AL$8,0)))=1,INDEX('5.Indic_LM'!$A$8:$AL$732,HHIdata_corr!$V324,MATCH(HHIdata_corr!AC$3,'5.Indic_LM'!$A$8:$AL$8,0))/100,"")</f>
        <v>0.10303284270074904</v>
      </c>
      <c r="AD324" s="30">
        <f>IF(COUNT(INDEX('5.Indic_LM'!$A$8:$AL$732,HHIdata_corr!$V324,MATCH(HHIdata_corr!AD$3,'5.Indic_LM'!$A$8:$AL$8,0)))=1,INDEX('5.Indic_LM'!$A$8:$AL$732,HHIdata_corr!$V324,MATCH(HHIdata_corr!AD$3,'5.Indic_LM'!$A$8:$AL$8,0))/100,"")</f>
        <v>0.39257346393588605</v>
      </c>
      <c r="AE324" s="2">
        <f t="shared" si="23"/>
        <v>1</v>
      </c>
      <c r="AF324" s="2">
        <f t="shared" si="24"/>
        <v>1</v>
      </c>
    </row>
    <row r="325" spans="1:32" x14ac:dyDescent="0.2">
      <c r="A325" s="25" t="s">
        <v>953</v>
      </c>
      <c r="B325" s="26" t="s">
        <v>954</v>
      </c>
      <c r="C325" s="26" t="s">
        <v>944</v>
      </c>
      <c r="D325" s="26" t="s">
        <v>63</v>
      </c>
      <c r="E325" s="26" t="s">
        <v>63</v>
      </c>
      <c r="F325" s="26" t="s">
        <v>63</v>
      </c>
      <c r="G325" s="27">
        <f>INDEX('0_Pivot &amp; Table 1 &amp; Table 2'!$A$70:$AM$765,MATCH($A325,'0_Pivot &amp; Table 1 &amp; Table 2'!$B$70:$B$765,0),MATCH(HHIdata_corr!G$1,'0_Pivot &amp; Table 1 &amp; Table 2'!$A$66:$AM$66,0))</f>
        <v>7689</v>
      </c>
      <c r="H325" s="27">
        <f>INDEX('0_Pivot &amp; Table 1 &amp; Table 2'!$A$70:$AM$765,MATCH($A325,'0_Pivot &amp; Table 1 &amp; Table 2'!$B$70:$B$765,0),MATCH(HHIdata_corr!H$1,'0_Pivot &amp; Table 1 &amp; Table 2'!$A$66:$AM$66,0))</f>
        <v>8295</v>
      </c>
      <c r="I325" s="27">
        <f>INDEX('0_Pivot &amp; Table 1 &amp; Table 2'!$A$70:$AM$765,MATCH($A325,'0_Pivot &amp; Table 1 &amp; Table 2'!$B$70:$B$765,0),MATCH(HHIdata_corr!I$1,'0_Pivot &amp; Table 1 &amp; Table 2'!$A$66:$AM$66,0))</f>
        <v>9167</v>
      </c>
      <c r="J325" s="27">
        <f>INDEX('0_Pivot &amp; Table 1 &amp; Table 2'!$A$70:$AM$765,MATCH($A325,'0_Pivot &amp; Table 1 &amp; Table 2'!$B$70:$B$765,0),MATCH(HHIdata_corr!J$1,'0_Pivot &amp; Table 1 &amp; Table 2'!$A$66:$AM$66,0))</f>
        <v>7738</v>
      </c>
      <c r="K325" s="27">
        <f>INDEX('0_Pivot &amp; Table 1 &amp; Table 2'!$A$70:$AM$765,MATCH($A325,'0_Pivot &amp; Table 1 &amp; Table 2'!$B$70:$B$765,0),MATCH(HHIdata_corr!K$1,'0_Pivot &amp; Table 1 &amp; Table 2'!$A$66:$AM$66,0))</f>
        <v>7037</v>
      </c>
      <c r="L325" s="27">
        <f>INDEX('0_Pivot &amp; Table 1 &amp; Table 2'!$A$70:$AM$765,MATCH($A325,'0_Pivot &amp; Table 1 &amp; Table 2'!$B$70:$B$765,0),MATCH(HHIdata_corr!L$1,'0_Pivot &amp; Table 1 &amp; Table 2'!$A$66:$AM$66,0))</f>
        <v>8750</v>
      </c>
      <c r="M325" s="27">
        <f>INDEX('0_Pivot &amp; Table 1 &amp; Table 2'!$A$70:$AM$765,MATCH($A325,'0_Pivot &amp; Table 1 &amp; Table 2'!$B$70:$B$765,0),MATCH(HHIdata_corr!M$1,'0_Pivot &amp; Table 1 &amp; Table 2'!$A$66:$AM$66,0))</f>
        <v>7685</v>
      </c>
      <c r="N325" s="27">
        <f>INDEX('0_Pivot &amp; Table 1 &amp; Table 2'!$A$70:$AM$765,MATCH($A325,'0_Pivot &amp; Table 1 &amp; Table 2'!$B$70:$B$765,0),MATCH(HHIdata_corr!N$1,'0_Pivot &amp; Table 1 &amp; Table 2'!$A$66:$AM$66,0))</f>
        <v>8646</v>
      </c>
      <c r="O325" s="28">
        <v>8274.1</v>
      </c>
      <c r="P325" s="24" t="s">
        <v>3019</v>
      </c>
      <c r="Q325" s="29" t="s">
        <v>954</v>
      </c>
      <c r="R325" s="2">
        <f t="shared" si="25"/>
        <v>8222.25</v>
      </c>
      <c r="S325" s="2">
        <f t="shared" ref="S325:S388" si="26">IF(AVERAGE(K325:N325)&gt;0,AVERAGE(H325:K325))</f>
        <v>8059.25</v>
      </c>
      <c r="T325" s="2">
        <f t="shared" ref="T325:T388" si="27">IF(R325&gt;7500,1,"")</f>
        <v>1</v>
      </c>
      <c r="U325" s="2" t="e">
        <f>MATCH($Q325,'6.Indic_Percep'!$B$10:$B$141,0)</f>
        <v>#N/A</v>
      </c>
      <c r="V325" s="2">
        <f>MATCH($P325,'5.Indic_LM'!$A$10:$A$732,0)</f>
        <v>330</v>
      </c>
      <c r="W325" s="2" t="str">
        <f>IF(COUNT(INDEX('6.Indic_Percep'!$A$10:$AE$141,HHIdata_corr!$U325,MATCH(HHIdata_corr!W$3,'6.Indic_Percep'!$A$10:$AE$10,0)))=1,INDEX('6.Indic_Percep'!$A$10:$AE$141,HHIdata_corr!$U325,MATCH(HHIdata_corr!W$3,'6.Indic_Percep'!$A$10:$AE$10,0)),"")</f>
        <v/>
      </c>
      <c r="X325" s="2" t="str">
        <f>IF(COUNT(INDEX('6.Indic_Percep'!$A$10:$AE$141,HHIdata_corr!$U325,MATCH(HHIdata_corr!X$3,'6.Indic_Percep'!$A$10:$AE$10,0)))=1,INDEX('6.Indic_Percep'!$A$10:$AE$141,HHIdata_corr!$U325,MATCH(HHIdata_corr!X$3,'6.Indic_Percep'!$A$10:$AE$10,0)),"")</f>
        <v/>
      </c>
      <c r="Y325" s="2" t="str">
        <f>IF(COUNT(INDEX('6.Indic_Percep'!$A$10:$AE$141,HHIdata_corr!$U325,MATCH(HHIdata_corr!Y$3,'6.Indic_Percep'!$A$10:$AE$10,0)))=1,INDEX('6.Indic_Percep'!$A$10:$AE$141,HHIdata_corr!$U325,MATCH(HHIdata_corr!Y$3,'6.Indic_Percep'!$A$10:$AE$10,0)),"")</f>
        <v/>
      </c>
      <c r="Z325" s="2" t="str">
        <f>IF(COUNT(INDEX('6.Indic_Percep'!$A$10:$AH$141,HHIdata_corr!$U325,MATCH(HHIdata_corr!Z$3,'6.Indic_Percep'!$A$10:$AH$10,0)))=1,INDEX('6.Indic_Percep'!$A$10:$AH$141,HHIdata_corr!$U325,MATCH(HHIdata_corr!Z$3,'6.Indic_Percep'!$A$10:$AH$10,0)),"")</f>
        <v/>
      </c>
      <c r="AA325" s="2" t="str">
        <f>IF(COUNT(INDEX('6.Indic_Percep'!$A$10:$AH$141,HHIdata_corr!$U325,MATCH(HHIdata_corr!AA$3,'6.Indic_Percep'!$A$10:$AH$10,0)))=1,INDEX('6.Indic_Percep'!$A$10:$AH$141,HHIdata_corr!$U325,MATCH(HHIdata_corr!AA$3,'6.Indic_Percep'!$A$10:$AH$10,0)),"")</f>
        <v/>
      </c>
      <c r="AC325" s="30">
        <f>IF(COUNT(INDEX('5.Indic_LM'!$A$8:$AL$732,HHIdata_corr!$V325,MATCH(HHIdata_corr!AC$3,'5.Indic_LM'!$A$8:$AL$8,0)))=1,INDEX('5.Indic_LM'!$A$8:$AL$732,HHIdata_corr!$V325,MATCH(HHIdata_corr!AC$3,'5.Indic_LM'!$A$8:$AL$8,0))/100,"")</f>
        <v>0.10623030650243484</v>
      </c>
      <c r="AD325" s="30">
        <f>IF(COUNT(INDEX('5.Indic_LM'!$A$8:$AL$732,HHIdata_corr!$V325,MATCH(HHIdata_corr!AD$3,'5.Indic_LM'!$A$8:$AL$8,0)))=1,INDEX('5.Indic_LM'!$A$8:$AL$732,HHIdata_corr!$V325,MATCH(HHIdata_corr!AD$3,'5.Indic_LM'!$A$8:$AL$8,0))/100,"")</f>
        <v>0.41968032082497847</v>
      </c>
      <c r="AE325" s="2">
        <f t="shared" ref="AE325:AE388" si="28">ROUNDDOWN(COUNT($R325,AC325)/2,0)</f>
        <v>1</v>
      </c>
      <c r="AF325" s="2">
        <f t="shared" ref="AF325:AF388" si="29">ROUNDDOWN(COUNT(R325,AD325)/2,0)</f>
        <v>1</v>
      </c>
    </row>
    <row r="326" spans="1:32" x14ac:dyDescent="0.2">
      <c r="A326" s="25" t="s">
        <v>955</v>
      </c>
      <c r="B326" s="26" t="s">
        <v>956</v>
      </c>
      <c r="C326" s="26" t="s">
        <v>944</v>
      </c>
      <c r="D326" s="26" t="s">
        <v>63</v>
      </c>
      <c r="E326" s="26" t="s">
        <v>63</v>
      </c>
      <c r="F326" s="26" t="s">
        <v>63</v>
      </c>
      <c r="G326" s="27">
        <f>INDEX('0_Pivot &amp; Table 1 &amp; Table 2'!$A$70:$AM$765,MATCH($A326,'0_Pivot &amp; Table 1 &amp; Table 2'!$B$70:$B$765,0),MATCH(HHIdata_corr!G$1,'0_Pivot &amp; Table 1 &amp; Table 2'!$A$66:$AM$66,0))</f>
        <v>7266</v>
      </c>
      <c r="H326" s="27">
        <f>INDEX('0_Pivot &amp; Table 1 &amp; Table 2'!$A$70:$AM$765,MATCH($A326,'0_Pivot &amp; Table 1 &amp; Table 2'!$B$70:$B$765,0),MATCH(HHIdata_corr!H$1,'0_Pivot &amp; Table 1 &amp; Table 2'!$A$66:$AM$66,0))</f>
        <v>7509</v>
      </c>
      <c r="I326" s="27">
        <f>INDEX('0_Pivot &amp; Table 1 &amp; Table 2'!$A$70:$AM$765,MATCH($A326,'0_Pivot &amp; Table 1 &amp; Table 2'!$B$70:$B$765,0),MATCH(HHIdata_corr!I$1,'0_Pivot &amp; Table 1 &amp; Table 2'!$A$66:$AM$66,0))</f>
        <v>7701</v>
      </c>
      <c r="J326" s="27">
        <f>INDEX('0_Pivot &amp; Table 1 &amp; Table 2'!$A$70:$AM$765,MATCH($A326,'0_Pivot &amp; Table 1 &amp; Table 2'!$B$70:$B$765,0),MATCH(HHIdata_corr!J$1,'0_Pivot &amp; Table 1 &amp; Table 2'!$A$66:$AM$66,0))</f>
        <v>7911</v>
      </c>
      <c r="K326" s="27">
        <f>INDEX('0_Pivot &amp; Table 1 &amp; Table 2'!$A$70:$AM$765,MATCH($A326,'0_Pivot &amp; Table 1 &amp; Table 2'!$B$70:$B$765,0),MATCH(HHIdata_corr!K$1,'0_Pivot &amp; Table 1 &amp; Table 2'!$A$66:$AM$66,0))</f>
        <v>7664</v>
      </c>
      <c r="L326" s="27">
        <f>INDEX('0_Pivot &amp; Table 1 &amp; Table 2'!$A$70:$AM$765,MATCH($A326,'0_Pivot &amp; Table 1 &amp; Table 2'!$B$70:$B$765,0),MATCH(HHIdata_corr!L$1,'0_Pivot &amp; Table 1 &amp; Table 2'!$A$66:$AM$66,0))</f>
        <v>7827</v>
      </c>
      <c r="M326" s="27">
        <f>INDEX('0_Pivot &amp; Table 1 &amp; Table 2'!$A$70:$AM$765,MATCH($A326,'0_Pivot &amp; Table 1 &amp; Table 2'!$B$70:$B$765,0),MATCH(HHIdata_corr!M$1,'0_Pivot &amp; Table 1 &amp; Table 2'!$A$66:$AM$66,0))</f>
        <v>5922</v>
      </c>
      <c r="N326" s="27">
        <f>INDEX('0_Pivot &amp; Table 1 &amp; Table 2'!$A$70:$AM$765,MATCH($A326,'0_Pivot &amp; Table 1 &amp; Table 2'!$B$70:$B$765,0),MATCH(HHIdata_corr!N$1,'0_Pivot &amp; Table 1 &amp; Table 2'!$A$66:$AM$66,0))</f>
        <v>6346</v>
      </c>
      <c r="O326" s="28">
        <v>7448.3</v>
      </c>
      <c r="P326" s="24" t="s">
        <v>3021</v>
      </c>
      <c r="Q326" s="29" t="s">
        <v>956</v>
      </c>
      <c r="R326" s="2">
        <f t="shared" si="25"/>
        <v>7596.75</v>
      </c>
      <c r="S326" s="2">
        <f t="shared" si="26"/>
        <v>7696.25</v>
      </c>
      <c r="T326" s="2">
        <f t="shared" si="27"/>
        <v>1</v>
      </c>
      <c r="U326" s="2" t="e">
        <f>MATCH($Q326,'6.Indic_Percep'!$B$10:$B$141,0)</f>
        <v>#N/A</v>
      </c>
      <c r="V326" s="2">
        <f>MATCH($P326,'5.Indic_LM'!$A$10:$A$732,0)</f>
        <v>331</v>
      </c>
      <c r="W326" s="2" t="str">
        <f>IF(COUNT(INDEX('6.Indic_Percep'!$A$10:$AE$141,HHIdata_corr!$U326,MATCH(HHIdata_corr!W$3,'6.Indic_Percep'!$A$10:$AE$10,0)))=1,INDEX('6.Indic_Percep'!$A$10:$AE$141,HHIdata_corr!$U326,MATCH(HHIdata_corr!W$3,'6.Indic_Percep'!$A$10:$AE$10,0)),"")</f>
        <v/>
      </c>
      <c r="X326" s="2" t="str">
        <f>IF(COUNT(INDEX('6.Indic_Percep'!$A$10:$AE$141,HHIdata_corr!$U326,MATCH(HHIdata_corr!X$3,'6.Indic_Percep'!$A$10:$AE$10,0)))=1,INDEX('6.Indic_Percep'!$A$10:$AE$141,HHIdata_corr!$U326,MATCH(HHIdata_corr!X$3,'6.Indic_Percep'!$A$10:$AE$10,0)),"")</f>
        <v/>
      </c>
      <c r="Y326" s="2" t="str">
        <f>IF(COUNT(INDEX('6.Indic_Percep'!$A$10:$AE$141,HHIdata_corr!$U326,MATCH(HHIdata_corr!Y$3,'6.Indic_Percep'!$A$10:$AE$10,0)))=1,INDEX('6.Indic_Percep'!$A$10:$AE$141,HHIdata_corr!$U326,MATCH(HHIdata_corr!Y$3,'6.Indic_Percep'!$A$10:$AE$10,0)),"")</f>
        <v/>
      </c>
      <c r="Z326" s="2" t="str">
        <f>IF(COUNT(INDEX('6.Indic_Percep'!$A$10:$AH$141,HHIdata_corr!$U326,MATCH(HHIdata_corr!Z$3,'6.Indic_Percep'!$A$10:$AH$10,0)))=1,INDEX('6.Indic_Percep'!$A$10:$AH$141,HHIdata_corr!$U326,MATCH(HHIdata_corr!Z$3,'6.Indic_Percep'!$A$10:$AH$10,0)),"")</f>
        <v/>
      </c>
      <c r="AA326" s="2" t="str">
        <f>IF(COUNT(INDEX('6.Indic_Percep'!$A$10:$AH$141,HHIdata_corr!$U326,MATCH(HHIdata_corr!AA$3,'6.Indic_Percep'!$A$10:$AH$10,0)))=1,INDEX('6.Indic_Percep'!$A$10:$AH$141,HHIdata_corr!$U326,MATCH(HHIdata_corr!AA$3,'6.Indic_Percep'!$A$10:$AH$10,0)),"")</f>
        <v/>
      </c>
      <c r="AC326" s="30">
        <f>IF(COUNT(INDEX('5.Indic_LM'!$A$8:$AL$732,HHIdata_corr!$V326,MATCH(HHIdata_corr!AC$3,'5.Indic_LM'!$A$8:$AL$8,0)))=1,INDEX('5.Indic_LM'!$A$8:$AL$732,HHIdata_corr!$V326,MATCH(HHIdata_corr!AC$3,'5.Indic_LM'!$A$8:$AL$8,0))/100,"")</f>
        <v>9.1576211588442133E-2</v>
      </c>
      <c r="AD326" s="30">
        <f>IF(COUNT(INDEX('5.Indic_LM'!$A$8:$AL$732,HHIdata_corr!$V326,MATCH(HHIdata_corr!AD$3,'5.Indic_LM'!$A$8:$AL$8,0)))=1,INDEX('5.Indic_LM'!$A$8:$AL$732,HHIdata_corr!$V326,MATCH(HHIdata_corr!AD$3,'5.Indic_LM'!$A$8:$AL$8,0))/100,"")</f>
        <v>0.43610234743089044</v>
      </c>
      <c r="AE326" s="2">
        <f t="shared" si="28"/>
        <v>1</v>
      </c>
      <c r="AF326" s="2">
        <f t="shared" si="29"/>
        <v>1</v>
      </c>
    </row>
    <row r="327" spans="1:32" x14ac:dyDescent="0.2">
      <c r="A327" s="25" t="s">
        <v>957</v>
      </c>
      <c r="B327" s="26" t="s">
        <v>958</v>
      </c>
      <c r="C327" s="26" t="s">
        <v>959</v>
      </c>
      <c r="D327" s="26">
        <v>2997958</v>
      </c>
      <c r="E327" s="26" t="s">
        <v>960</v>
      </c>
      <c r="F327" s="26">
        <v>1518076</v>
      </c>
      <c r="G327" s="27">
        <f>INDEX('0_Pivot &amp; Table 1 &amp; Table 2'!$A$70:$AM$765,MATCH($A327,'0_Pivot &amp; Table 1 &amp; Table 2'!$B$70:$B$765,0),MATCH(HHIdata_corr!G$1,'0_Pivot &amp; Table 1 &amp; Table 2'!$A$66:$AM$66,0))</f>
        <v>2147</v>
      </c>
      <c r="H327" s="27">
        <f>INDEX('0_Pivot &amp; Table 1 &amp; Table 2'!$A$70:$AM$765,MATCH($A327,'0_Pivot &amp; Table 1 &amp; Table 2'!$B$70:$B$765,0),MATCH(HHIdata_corr!H$1,'0_Pivot &amp; Table 1 &amp; Table 2'!$A$66:$AM$66,0))</f>
        <v>2099</v>
      </c>
      <c r="I327" s="27">
        <f>INDEX('0_Pivot &amp; Table 1 &amp; Table 2'!$A$70:$AM$765,MATCH($A327,'0_Pivot &amp; Table 1 &amp; Table 2'!$B$70:$B$765,0),MATCH(HHIdata_corr!I$1,'0_Pivot &amp; Table 1 &amp; Table 2'!$A$66:$AM$66,0))</f>
        <v>1943</v>
      </c>
      <c r="J327" s="27">
        <f>INDEX('0_Pivot &amp; Table 1 &amp; Table 2'!$A$70:$AM$765,MATCH($A327,'0_Pivot &amp; Table 1 &amp; Table 2'!$B$70:$B$765,0),MATCH(HHIdata_corr!J$1,'0_Pivot &amp; Table 1 &amp; Table 2'!$A$66:$AM$66,0))</f>
        <v>2204</v>
      </c>
      <c r="K327" s="27">
        <f>INDEX('0_Pivot &amp; Table 1 &amp; Table 2'!$A$70:$AM$765,MATCH($A327,'0_Pivot &amp; Table 1 &amp; Table 2'!$B$70:$B$765,0),MATCH(HHIdata_corr!K$1,'0_Pivot &amp; Table 1 &amp; Table 2'!$A$66:$AM$66,0))</f>
        <v>2214</v>
      </c>
      <c r="L327" s="27">
        <f>INDEX('0_Pivot &amp; Table 1 &amp; Table 2'!$A$70:$AM$765,MATCH($A327,'0_Pivot &amp; Table 1 &amp; Table 2'!$B$70:$B$765,0),MATCH(HHIdata_corr!L$1,'0_Pivot &amp; Table 1 &amp; Table 2'!$A$66:$AM$66,0))</f>
        <v>2576</v>
      </c>
      <c r="M327" s="27">
        <f>INDEX('0_Pivot &amp; Table 1 &amp; Table 2'!$A$70:$AM$765,MATCH($A327,'0_Pivot &amp; Table 1 &amp; Table 2'!$B$70:$B$765,0),MATCH(HHIdata_corr!M$1,'0_Pivot &amp; Table 1 &amp; Table 2'!$A$66:$AM$66,0))</f>
        <v>2610</v>
      </c>
      <c r="N327" s="27">
        <f>INDEX('0_Pivot &amp; Table 1 &amp; Table 2'!$A$70:$AM$765,MATCH($A327,'0_Pivot &amp; Table 1 &amp; Table 2'!$B$70:$B$765,0),MATCH(HHIdata_corr!N$1,'0_Pivot &amp; Table 1 &amp; Table 2'!$A$66:$AM$66,0))</f>
        <v>2371</v>
      </c>
      <c r="O327" s="28">
        <v>2502.6999999999998</v>
      </c>
      <c r="P327" s="29" t="s">
        <v>957</v>
      </c>
      <c r="Q327" s="29" t="s">
        <v>958</v>
      </c>
      <c r="R327" s="2">
        <f t="shared" si="25"/>
        <v>2098.25</v>
      </c>
      <c r="S327" s="2">
        <f t="shared" si="26"/>
        <v>2115</v>
      </c>
      <c r="T327" s="2" t="str">
        <f t="shared" si="27"/>
        <v/>
      </c>
      <c r="U327" s="2">
        <f>MATCH($Q327,'6.Indic_Percep'!$B$10:$B$141,0)</f>
        <v>88</v>
      </c>
      <c r="V327" s="2">
        <f>MATCH($P327,'5.Indic_LM'!$A$10:$A$732,0)</f>
        <v>431</v>
      </c>
      <c r="W327" s="2">
        <f>IF(COUNT(INDEX('6.Indic_Percep'!$A$10:$AE$141,HHIdata_corr!$U327,MATCH(HHIdata_corr!W$3,'6.Indic_Percep'!$A$10:$AE$10,0)))=1,INDEX('6.Indic_Percep'!$A$10:$AE$141,HHIdata_corr!$U327,MATCH(HHIdata_corr!W$3,'6.Indic_Percep'!$A$10:$AE$10,0)),"")</f>
        <v>0.41742081447963802</v>
      </c>
      <c r="X327" s="2">
        <f>IF(COUNT(INDEX('6.Indic_Percep'!$A$10:$AE$141,HHIdata_corr!$U327,MATCH(HHIdata_corr!X$3,'6.Indic_Percep'!$A$10:$AE$10,0)))=1,INDEX('6.Indic_Percep'!$A$10:$AE$141,HHIdata_corr!$U327,MATCH(HHIdata_corr!X$3,'6.Indic_Percep'!$A$10:$AE$10,0)),"")</f>
        <v>0.67286821705426358</v>
      </c>
      <c r="Y327" s="2">
        <f>IF(COUNT(INDEX('6.Indic_Percep'!$A$10:$AE$141,HHIdata_corr!$U327,MATCH(HHIdata_corr!Y$3,'6.Indic_Percep'!$A$10:$AE$10,0)))=1,INDEX('6.Indic_Percep'!$A$10:$AE$141,HHIdata_corr!$U327,MATCH(HHIdata_corr!Y$3,'6.Indic_Percep'!$A$10:$AE$10,0)),"")</f>
        <v>0.11312217194570137</v>
      </c>
      <c r="Z327" s="2">
        <f>IF(COUNT(INDEX('6.Indic_Percep'!$A$10:$AH$141,HHIdata_corr!$U327,MATCH(HHIdata_corr!Z$3,'6.Indic_Percep'!$A$10:$AH$10,0)))=1,INDEX('6.Indic_Percep'!$A$10:$AH$141,HHIdata_corr!$U327,MATCH(HHIdata_corr!Z$3,'6.Indic_Percep'!$A$10:$AH$10,0)),"")</f>
        <v>0.17984496124031008</v>
      </c>
      <c r="AA327" s="2">
        <f>IF(COUNT(INDEX('6.Indic_Percep'!$A$10:$AH$141,HHIdata_corr!$U327,MATCH(HHIdata_corr!AA$3,'6.Indic_Percep'!$A$10:$AH$10,0)))=1,INDEX('6.Indic_Percep'!$A$10:$AH$141,HHIdata_corr!$U327,MATCH(HHIdata_corr!AA$3,'6.Indic_Percep'!$A$10:$AH$10,0)),"")</f>
        <v>0.34581404117997827</v>
      </c>
      <c r="AC327" s="30" t="str">
        <f>IF(COUNT(INDEX('5.Indic_LM'!$A$8:$AL$732,HHIdata_corr!$V327,MATCH(HHIdata_corr!AC$3,'5.Indic_LM'!$A$8:$AL$8,0)))=1,INDEX('5.Indic_LM'!$A$8:$AL$732,HHIdata_corr!$V327,MATCH(HHIdata_corr!AC$3,'5.Indic_LM'!$A$8:$AL$8,0))/100,"")</f>
        <v/>
      </c>
      <c r="AD327" s="30" t="str">
        <f>IF(COUNT(INDEX('5.Indic_LM'!$A$8:$AL$732,HHIdata_corr!$V327,MATCH(HHIdata_corr!AD$3,'5.Indic_LM'!$A$8:$AL$8,0)))=1,INDEX('5.Indic_LM'!$A$8:$AL$732,HHIdata_corr!$V327,MATCH(HHIdata_corr!AD$3,'5.Indic_LM'!$A$8:$AL$8,0))/100,"")</f>
        <v/>
      </c>
      <c r="AE327" s="2">
        <f t="shared" si="28"/>
        <v>0</v>
      </c>
      <c r="AF327" s="2">
        <f t="shared" si="29"/>
        <v>0</v>
      </c>
    </row>
    <row r="328" spans="1:32" x14ac:dyDescent="0.2">
      <c r="A328" s="25" t="s">
        <v>961</v>
      </c>
      <c r="B328" s="26" t="s">
        <v>962</v>
      </c>
      <c r="C328" s="26" t="s">
        <v>959</v>
      </c>
      <c r="D328" s="26">
        <v>285599</v>
      </c>
      <c r="E328" s="26" t="s">
        <v>963</v>
      </c>
      <c r="F328" s="26">
        <v>134757</v>
      </c>
      <c r="G328" s="27">
        <f>INDEX('0_Pivot &amp; Table 1 &amp; Table 2'!$A$70:$AM$765,MATCH($A328,'0_Pivot &amp; Table 1 &amp; Table 2'!$B$70:$B$765,0),MATCH(HHIdata_corr!G$1,'0_Pivot &amp; Table 1 &amp; Table 2'!$A$66:$AM$66,0))</f>
        <v>4700</v>
      </c>
      <c r="H328" s="27">
        <f>INDEX('0_Pivot &amp; Table 1 &amp; Table 2'!$A$70:$AM$765,MATCH($A328,'0_Pivot &amp; Table 1 &amp; Table 2'!$B$70:$B$765,0),MATCH(HHIdata_corr!H$1,'0_Pivot &amp; Table 1 &amp; Table 2'!$A$66:$AM$66,0))</f>
        <v>5687</v>
      </c>
      <c r="I328" s="27">
        <f>INDEX('0_Pivot &amp; Table 1 &amp; Table 2'!$A$70:$AM$765,MATCH($A328,'0_Pivot &amp; Table 1 &amp; Table 2'!$B$70:$B$765,0),MATCH(HHIdata_corr!I$1,'0_Pivot &amp; Table 1 &amp; Table 2'!$A$66:$AM$66,0))</f>
        <v>5577</v>
      </c>
      <c r="J328" s="27">
        <f>INDEX('0_Pivot &amp; Table 1 &amp; Table 2'!$A$70:$AM$765,MATCH($A328,'0_Pivot &amp; Table 1 &amp; Table 2'!$B$70:$B$765,0),MATCH(HHIdata_corr!J$1,'0_Pivot &amp; Table 1 &amp; Table 2'!$A$66:$AM$66,0))</f>
        <v>5581</v>
      </c>
      <c r="K328" s="27">
        <f>INDEX('0_Pivot &amp; Table 1 &amp; Table 2'!$A$70:$AM$765,MATCH($A328,'0_Pivot &amp; Table 1 &amp; Table 2'!$B$70:$B$765,0),MATCH(HHIdata_corr!K$1,'0_Pivot &amp; Table 1 &amp; Table 2'!$A$66:$AM$66,0))</f>
        <v>5054</v>
      </c>
      <c r="L328" s="27">
        <f>INDEX('0_Pivot &amp; Table 1 &amp; Table 2'!$A$70:$AM$765,MATCH($A328,'0_Pivot &amp; Table 1 &amp; Table 2'!$B$70:$B$765,0),MATCH(HHIdata_corr!L$1,'0_Pivot &amp; Table 1 &amp; Table 2'!$A$66:$AM$66,0))</f>
        <v>5650</v>
      </c>
      <c r="M328" s="27">
        <f>INDEX('0_Pivot &amp; Table 1 &amp; Table 2'!$A$70:$AM$765,MATCH($A328,'0_Pivot &amp; Table 1 &amp; Table 2'!$B$70:$B$765,0),MATCH(HHIdata_corr!M$1,'0_Pivot &amp; Table 1 &amp; Table 2'!$A$66:$AM$66,0))</f>
        <v>5512</v>
      </c>
      <c r="N328" s="27">
        <f>INDEX('0_Pivot &amp; Table 1 &amp; Table 2'!$A$70:$AM$765,MATCH($A328,'0_Pivot &amp; Table 1 &amp; Table 2'!$B$70:$B$765,0),MATCH(HHIdata_corr!N$1,'0_Pivot &amp; Table 1 &amp; Table 2'!$A$66:$AM$66,0))</f>
        <v>5422</v>
      </c>
      <c r="O328" s="28">
        <v>5693.7</v>
      </c>
      <c r="P328" s="29" t="s">
        <v>961</v>
      </c>
      <c r="Q328" s="29" t="s">
        <v>962</v>
      </c>
      <c r="R328" s="2">
        <f t="shared" si="25"/>
        <v>5386.25</v>
      </c>
      <c r="S328" s="2">
        <f t="shared" si="26"/>
        <v>5474.75</v>
      </c>
      <c r="T328" s="2" t="str">
        <f t="shared" si="27"/>
        <v/>
      </c>
      <c r="U328" s="2">
        <f>MATCH($Q328,'6.Indic_Percep'!$B$10:$B$141,0)</f>
        <v>89</v>
      </c>
      <c r="V328" s="2">
        <f>MATCH($P328,'5.Indic_LM'!$A$10:$A$732,0)</f>
        <v>432</v>
      </c>
      <c r="W328" s="2">
        <f>IF(COUNT(INDEX('6.Indic_Percep'!$A$10:$AE$141,HHIdata_corr!$U328,MATCH(HHIdata_corr!W$3,'6.Indic_Percep'!$A$10:$AE$10,0)))=1,INDEX('6.Indic_Percep'!$A$10:$AE$141,HHIdata_corr!$U328,MATCH(HHIdata_corr!W$3,'6.Indic_Percep'!$A$10:$AE$10,0)),"")</f>
        <v>0.1550468262226847</v>
      </c>
      <c r="X328" s="2">
        <f>IF(COUNT(INDEX('6.Indic_Percep'!$A$10:$AE$141,HHIdata_corr!$U328,MATCH(HHIdata_corr!X$3,'6.Indic_Percep'!$A$10:$AE$10,0)))=1,INDEX('6.Indic_Percep'!$A$10:$AE$141,HHIdata_corr!$U328,MATCH(HHIdata_corr!X$3,'6.Indic_Percep'!$A$10:$AE$10,0)),"")</f>
        <v>0.57092198581560283</v>
      </c>
      <c r="Y328" s="2">
        <f>IF(COUNT(INDEX('6.Indic_Percep'!$A$10:$AE$141,HHIdata_corr!$U328,MATCH(HHIdata_corr!Y$3,'6.Indic_Percep'!$A$10:$AE$10,0)))=1,INDEX('6.Indic_Percep'!$A$10:$AE$141,HHIdata_corr!$U328,MATCH(HHIdata_corr!Y$3,'6.Indic_Percep'!$A$10:$AE$10,0)),"")</f>
        <v>5.7232049947970869E-2</v>
      </c>
      <c r="Z328" s="2">
        <f>IF(COUNT(INDEX('6.Indic_Percep'!$A$10:$AH$141,HHIdata_corr!$U328,MATCH(HHIdata_corr!Z$3,'6.Indic_Percep'!$A$10:$AH$10,0)))=1,INDEX('6.Indic_Percep'!$A$10:$AH$141,HHIdata_corr!$U328,MATCH(HHIdata_corr!Z$3,'6.Indic_Percep'!$A$10:$AH$10,0)),"")</f>
        <v>0.17021276595744678</v>
      </c>
      <c r="AA328" s="2">
        <f>IF(COUNT(INDEX('6.Indic_Percep'!$A$10:$AH$141,HHIdata_corr!$U328,MATCH(HHIdata_corr!AA$3,'6.Indic_Percep'!$A$10:$AH$10,0)))=1,INDEX('6.Indic_Percep'!$A$10:$AH$141,HHIdata_corr!$U328,MATCH(HHIdata_corr!AA$3,'6.Indic_Percep'!$A$10:$AH$10,0)),"")</f>
        <v>0.23835340698592627</v>
      </c>
      <c r="AC328" s="30">
        <f>IF(COUNT(INDEX('5.Indic_LM'!$A$8:$AL$732,HHIdata_corr!$V328,MATCH(HHIdata_corr!AC$3,'5.Indic_LM'!$A$8:$AL$8,0)))=1,INDEX('5.Indic_LM'!$A$8:$AL$732,HHIdata_corr!$V328,MATCH(HHIdata_corr!AC$3,'5.Indic_LM'!$A$8:$AL$8,0))/100,"")</f>
        <v>5.5191777612031222E-2</v>
      </c>
      <c r="AD328" s="30">
        <f>IF(COUNT(INDEX('5.Indic_LM'!$A$8:$AL$732,HHIdata_corr!$V328,MATCH(HHIdata_corr!AD$3,'5.Indic_LM'!$A$8:$AL$8,0)))=1,INDEX('5.Indic_LM'!$A$8:$AL$732,HHIdata_corr!$V328,MATCH(HHIdata_corr!AD$3,'5.Indic_LM'!$A$8:$AL$8,0))/100,"")</f>
        <v>0.52</v>
      </c>
      <c r="AE328" s="2">
        <f t="shared" si="28"/>
        <v>1</v>
      </c>
      <c r="AF328" s="2">
        <f t="shared" si="29"/>
        <v>1</v>
      </c>
    </row>
    <row r="329" spans="1:32" x14ac:dyDescent="0.2">
      <c r="A329" s="25" t="s">
        <v>964</v>
      </c>
      <c r="B329" s="26" t="s">
        <v>965</v>
      </c>
      <c r="C329" s="26" t="s">
        <v>959</v>
      </c>
      <c r="D329" s="26">
        <v>234445</v>
      </c>
      <c r="E329" s="26" t="s">
        <v>966</v>
      </c>
      <c r="F329" s="26">
        <v>113665</v>
      </c>
      <c r="G329" s="27">
        <f>INDEX('0_Pivot &amp; Table 1 &amp; Table 2'!$A$70:$AM$765,MATCH($A329,'0_Pivot &amp; Table 1 &amp; Table 2'!$B$70:$B$765,0),MATCH(HHIdata_corr!G$1,'0_Pivot &amp; Table 1 &amp; Table 2'!$A$66:$AM$66,0))</f>
        <v>5747</v>
      </c>
      <c r="H329" s="27">
        <f>INDEX('0_Pivot &amp; Table 1 &amp; Table 2'!$A$70:$AM$765,MATCH($A329,'0_Pivot &amp; Table 1 &amp; Table 2'!$B$70:$B$765,0),MATCH(HHIdata_corr!H$1,'0_Pivot &amp; Table 1 &amp; Table 2'!$A$66:$AM$66,0))</f>
        <v>6339</v>
      </c>
      <c r="I329" s="27">
        <f>INDEX('0_Pivot &amp; Table 1 &amp; Table 2'!$A$70:$AM$765,MATCH($A329,'0_Pivot &amp; Table 1 &amp; Table 2'!$B$70:$B$765,0),MATCH(HHIdata_corr!I$1,'0_Pivot &amp; Table 1 &amp; Table 2'!$A$66:$AM$66,0))</f>
        <v>5896</v>
      </c>
      <c r="J329" s="27">
        <f>INDEX('0_Pivot &amp; Table 1 &amp; Table 2'!$A$70:$AM$765,MATCH($A329,'0_Pivot &amp; Table 1 &amp; Table 2'!$B$70:$B$765,0),MATCH(HHIdata_corr!J$1,'0_Pivot &amp; Table 1 &amp; Table 2'!$A$66:$AM$66,0))</f>
        <v>6238</v>
      </c>
      <c r="K329" s="27">
        <f>INDEX('0_Pivot &amp; Table 1 &amp; Table 2'!$A$70:$AM$765,MATCH($A329,'0_Pivot &amp; Table 1 &amp; Table 2'!$B$70:$B$765,0),MATCH(HHIdata_corr!K$1,'0_Pivot &amp; Table 1 &amp; Table 2'!$A$66:$AM$66,0))</f>
        <v>5365</v>
      </c>
      <c r="L329" s="27">
        <f>INDEX('0_Pivot &amp; Table 1 &amp; Table 2'!$A$70:$AM$765,MATCH($A329,'0_Pivot &amp; Table 1 &amp; Table 2'!$B$70:$B$765,0),MATCH(HHIdata_corr!L$1,'0_Pivot &amp; Table 1 &amp; Table 2'!$A$66:$AM$66,0))</f>
        <v>6178</v>
      </c>
      <c r="M329" s="27">
        <f>INDEX('0_Pivot &amp; Table 1 &amp; Table 2'!$A$70:$AM$765,MATCH($A329,'0_Pivot &amp; Table 1 &amp; Table 2'!$B$70:$B$765,0),MATCH(HHIdata_corr!M$1,'0_Pivot &amp; Table 1 &amp; Table 2'!$A$66:$AM$66,0))</f>
        <v>6165</v>
      </c>
      <c r="N329" s="27">
        <f>INDEX('0_Pivot &amp; Table 1 &amp; Table 2'!$A$70:$AM$765,MATCH($A329,'0_Pivot &amp; Table 1 &amp; Table 2'!$B$70:$B$765,0),MATCH(HHIdata_corr!N$1,'0_Pivot &amp; Table 1 &amp; Table 2'!$A$66:$AM$66,0))</f>
        <v>6560</v>
      </c>
      <c r="O329" s="28">
        <v>6453.9</v>
      </c>
      <c r="P329" s="29" t="s">
        <v>964</v>
      </c>
      <c r="Q329" s="29" t="s">
        <v>965</v>
      </c>
      <c r="R329" s="2">
        <f t="shared" si="25"/>
        <v>6055</v>
      </c>
      <c r="S329" s="2">
        <f t="shared" si="26"/>
        <v>5959.5</v>
      </c>
      <c r="T329" s="2" t="str">
        <f t="shared" si="27"/>
        <v/>
      </c>
      <c r="U329" s="2" t="e">
        <f>MATCH($Q329,'6.Indic_Percep'!$B$10:$B$141,0)</f>
        <v>#N/A</v>
      </c>
      <c r="V329" s="2">
        <f>MATCH($P329,'5.Indic_LM'!$A$10:$A$732,0)</f>
        <v>433</v>
      </c>
      <c r="W329" s="2" t="str">
        <f>IF(COUNT(INDEX('6.Indic_Percep'!$A$10:$AE$141,HHIdata_corr!$U329,MATCH(HHIdata_corr!W$3,'6.Indic_Percep'!$A$10:$AE$10,0)))=1,INDEX('6.Indic_Percep'!$A$10:$AE$141,HHIdata_corr!$U329,MATCH(HHIdata_corr!W$3,'6.Indic_Percep'!$A$10:$AE$10,0)),"")</f>
        <v/>
      </c>
      <c r="X329" s="2" t="str">
        <f>IF(COUNT(INDEX('6.Indic_Percep'!$A$10:$AE$141,HHIdata_corr!$U329,MATCH(HHIdata_corr!X$3,'6.Indic_Percep'!$A$10:$AE$10,0)))=1,INDEX('6.Indic_Percep'!$A$10:$AE$141,HHIdata_corr!$U329,MATCH(HHIdata_corr!X$3,'6.Indic_Percep'!$A$10:$AE$10,0)),"")</f>
        <v/>
      </c>
      <c r="Y329" s="2" t="str">
        <f>IF(COUNT(INDEX('6.Indic_Percep'!$A$10:$AE$141,HHIdata_corr!$U329,MATCH(HHIdata_corr!Y$3,'6.Indic_Percep'!$A$10:$AE$10,0)))=1,INDEX('6.Indic_Percep'!$A$10:$AE$141,HHIdata_corr!$U329,MATCH(HHIdata_corr!Y$3,'6.Indic_Percep'!$A$10:$AE$10,0)),"")</f>
        <v/>
      </c>
      <c r="Z329" s="2" t="str">
        <f>IF(COUNT(INDEX('6.Indic_Percep'!$A$10:$AH$141,HHIdata_corr!$U329,MATCH(HHIdata_corr!Z$3,'6.Indic_Percep'!$A$10:$AH$10,0)))=1,INDEX('6.Indic_Percep'!$A$10:$AH$141,HHIdata_corr!$U329,MATCH(HHIdata_corr!Z$3,'6.Indic_Percep'!$A$10:$AH$10,0)),"")</f>
        <v/>
      </c>
      <c r="AA329" s="2" t="str">
        <f>IF(COUNT(INDEX('6.Indic_Percep'!$A$10:$AH$141,HHIdata_corr!$U329,MATCH(HHIdata_corr!AA$3,'6.Indic_Percep'!$A$10:$AH$10,0)))=1,INDEX('6.Indic_Percep'!$A$10:$AH$141,HHIdata_corr!$U329,MATCH(HHIdata_corr!AA$3,'6.Indic_Percep'!$A$10:$AH$10,0)),"")</f>
        <v/>
      </c>
      <c r="AC329" s="30" t="str">
        <f>IF(COUNT(INDEX('5.Indic_LM'!$A$8:$AL$732,HHIdata_corr!$V329,MATCH(HHIdata_corr!AC$3,'5.Indic_LM'!$A$8:$AL$8,0)))=1,INDEX('5.Indic_LM'!$A$8:$AL$732,HHIdata_corr!$V329,MATCH(HHIdata_corr!AC$3,'5.Indic_LM'!$A$8:$AL$8,0))/100,"")</f>
        <v/>
      </c>
      <c r="AD329" s="30" t="str">
        <f>IF(COUNT(INDEX('5.Indic_LM'!$A$8:$AL$732,HHIdata_corr!$V329,MATCH(HHIdata_corr!AD$3,'5.Indic_LM'!$A$8:$AL$8,0)))=1,INDEX('5.Indic_LM'!$A$8:$AL$732,HHIdata_corr!$V329,MATCH(HHIdata_corr!AD$3,'5.Indic_LM'!$A$8:$AL$8,0))/100,"")</f>
        <v/>
      </c>
      <c r="AE329" s="2">
        <f t="shared" si="28"/>
        <v>0</v>
      </c>
      <c r="AF329" s="2">
        <f t="shared" si="29"/>
        <v>0</v>
      </c>
    </row>
    <row r="330" spans="1:32" x14ac:dyDescent="0.2">
      <c r="A330" s="25" t="s">
        <v>967</v>
      </c>
      <c r="B330" s="26" t="s">
        <v>968</v>
      </c>
      <c r="C330" s="26" t="s">
        <v>959</v>
      </c>
      <c r="D330" s="26">
        <v>246023</v>
      </c>
      <c r="E330" s="26" t="s">
        <v>969</v>
      </c>
      <c r="F330" s="26">
        <v>119195</v>
      </c>
      <c r="G330" s="27">
        <f>INDEX('0_Pivot &amp; Table 1 &amp; Table 2'!$A$70:$AM$765,MATCH($A330,'0_Pivot &amp; Table 1 &amp; Table 2'!$B$70:$B$765,0),MATCH(HHIdata_corr!G$1,'0_Pivot &amp; Table 1 &amp; Table 2'!$A$66:$AM$66,0))</f>
        <v>6336</v>
      </c>
      <c r="H330" s="27">
        <f>INDEX('0_Pivot &amp; Table 1 &amp; Table 2'!$A$70:$AM$765,MATCH($A330,'0_Pivot &amp; Table 1 &amp; Table 2'!$B$70:$B$765,0),MATCH(HHIdata_corr!H$1,'0_Pivot &amp; Table 1 &amp; Table 2'!$A$66:$AM$66,0))</f>
        <v>5734</v>
      </c>
      <c r="I330" s="27">
        <f>INDEX('0_Pivot &amp; Table 1 &amp; Table 2'!$A$70:$AM$765,MATCH($A330,'0_Pivot &amp; Table 1 &amp; Table 2'!$B$70:$B$765,0),MATCH(HHIdata_corr!I$1,'0_Pivot &amp; Table 1 &amp; Table 2'!$A$66:$AM$66,0))</f>
        <v>6006</v>
      </c>
      <c r="J330" s="27">
        <f>INDEX('0_Pivot &amp; Table 1 &amp; Table 2'!$A$70:$AM$765,MATCH($A330,'0_Pivot &amp; Table 1 &amp; Table 2'!$B$70:$B$765,0),MATCH(HHIdata_corr!J$1,'0_Pivot &amp; Table 1 &amp; Table 2'!$A$66:$AM$66,0))</f>
        <v>5423</v>
      </c>
      <c r="K330" s="27">
        <f>INDEX('0_Pivot &amp; Table 1 &amp; Table 2'!$A$70:$AM$765,MATCH($A330,'0_Pivot &amp; Table 1 &amp; Table 2'!$B$70:$B$765,0),MATCH(HHIdata_corr!K$1,'0_Pivot &amp; Table 1 &amp; Table 2'!$A$66:$AM$66,0))</f>
        <v>5746</v>
      </c>
      <c r="L330" s="27">
        <f>INDEX('0_Pivot &amp; Table 1 &amp; Table 2'!$A$70:$AM$765,MATCH($A330,'0_Pivot &amp; Table 1 &amp; Table 2'!$B$70:$B$765,0),MATCH(HHIdata_corr!L$1,'0_Pivot &amp; Table 1 &amp; Table 2'!$A$66:$AM$66,0))</f>
        <v>5114</v>
      </c>
      <c r="M330" s="27">
        <f>INDEX('0_Pivot &amp; Table 1 &amp; Table 2'!$A$70:$AM$765,MATCH($A330,'0_Pivot &amp; Table 1 &amp; Table 2'!$B$70:$B$765,0),MATCH(HHIdata_corr!M$1,'0_Pivot &amp; Table 1 &amp; Table 2'!$A$66:$AM$66,0))</f>
        <v>5011</v>
      </c>
      <c r="N330" s="27">
        <f>INDEX('0_Pivot &amp; Table 1 &amp; Table 2'!$A$70:$AM$765,MATCH($A330,'0_Pivot &amp; Table 1 &amp; Table 2'!$B$70:$B$765,0),MATCH(HHIdata_corr!N$1,'0_Pivot &amp; Table 1 &amp; Table 2'!$A$66:$AM$66,0))</f>
        <v>5170</v>
      </c>
      <c r="O330" s="28">
        <v>5788.1</v>
      </c>
      <c r="P330" s="29" t="s">
        <v>967</v>
      </c>
      <c r="Q330" s="29" t="s">
        <v>968</v>
      </c>
      <c r="R330" s="2">
        <f t="shared" si="25"/>
        <v>5874.75</v>
      </c>
      <c r="S330" s="2">
        <f t="shared" si="26"/>
        <v>5727.25</v>
      </c>
      <c r="T330" s="2" t="str">
        <f t="shared" si="27"/>
        <v/>
      </c>
      <c r="U330" s="2" t="e">
        <f>MATCH($Q330,'6.Indic_Percep'!$B$10:$B$141,0)</f>
        <v>#N/A</v>
      </c>
      <c r="V330" s="2">
        <f>MATCH($P330,'5.Indic_LM'!$A$10:$A$732,0)</f>
        <v>434</v>
      </c>
      <c r="W330" s="2" t="str">
        <f>IF(COUNT(INDEX('6.Indic_Percep'!$A$10:$AE$141,HHIdata_corr!$U330,MATCH(HHIdata_corr!W$3,'6.Indic_Percep'!$A$10:$AE$10,0)))=1,INDEX('6.Indic_Percep'!$A$10:$AE$141,HHIdata_corr!$U330,MATCH(HHIdata_corr!W$3,'6.Indic_Percep'!$A$10:$AE$10,0)),"")</f>
        <v/>
      </c>
      <c r="X330" s="2" t="str">
        <f>IF(COUNT(INDEX('6.Indic_Percep'!$A$10:$AE$141,HHIdata_corr!$U330,MATCH(HHIdata_corr!X$3,'6.Indic_Percep'!$A$10:$AE$10,0)))=1,INDEX('6.Indic_Percep'!$A$10:$AE$141,HHIdata_corr!$U330,MATCH(HHIdata_corr!X$3,'6.Indic_Percep'!$A$10:$AE$10,0)),"")</f>
        <v/>
      </c>
      <c r="Y330" s="2" t="str">
        <f>IF(COUNT(INDEX('6.Indic_Percep'!$A$10:$AE$141,HHIdata_corr!$U330,MATCH(HHIdata_corr!Y$3,'6.Indic_Percep'!$A$10:$AE$10,0)))=1,INDEX('6.Indic_Percep'!$A$10:$AE$141,HHIdata_corr!$U330,MATCH(HHIdata_corr!Y$3,'6.Indic_Percep'!$A$10:$AE$10,0)),"")</f>
        <v/>
      </c>
      <c r="Z330" s="2" t="str">
        <f>IF(COUNT(INDEX('6.Indic_Percep'!$A$10:$AH$141,HHIdata_corr!$U330,MATCH(HHIdata_corr!Z$3,'6.Indic_Percep'!$A$10:$AH$10,0)))=1,INDEX('6.Indic_Percep'!$A$10:$AH$141,HHIdata_corr!$U330,MATCH(HHIdata_corr!Z$3,'6.Indic_Percep'!$A$10:$AH$10,0)),"")</f>
        <v/>
      </c>
      <c r="AA330" s="2" t="str">
        <f>IF(COUNT(INDEX('6.Indic_Percep'!$A$10:$AH$141,HHIdata_corr!$U330,MATCH(HHIdata_corr!AA$3,'6.Indic_Percep'!$A$10:$AH$10,0)))=1,INDEX('6.Indic_Percep'!$A$10:$AH$141,HHIdata_corr!$U330,MATCH(HHIdata_corr!AA$3,'6.Indic_Percep'!$A$10:$AH$10,0)),"")</f>
        <v/>
      </c>
      <c r="AC330" s="30" t="str">
        <f>IF(COUNT(INDEX('5.Indic_LM'!$A$8:$AL$732,HHIdata_corr!$V330,MATCH(HHIdata_corr!AC$3,'5.Indic_LM'!$A$8:$AL$8,0)))=1,INDEX('5.Indic_LM'!$A$8:$AL$732,HHIdata_corr!$V330,MATCH(HHIdata_corr!AC$3,'5.Indic_LM'!$A$8:$AL$8,0))/100,"")</f>
        <v/>
      </c>
      <c r="AD330" s="30" t="str">
        <f>IF(COUNT(INDEX('5.Indic_LM'!$A$8:$AL$732,HHIdata_corr!$V330,MATCH(HHIdata_corr!AD$3,'5.Indic_LM'!$A$8:$AL$8,0)))=1,INDEX('5.Indic_LM'!$A$8:$AL$732,HHIdata_corr!$V330,MATCH(HHIdata_corr!AD$3,'5.Indic_LM'!$A$8:$AL$8,0))/100,"")</f>
        <v/>
      </c>
      <c r="AE330" s="2">
        <f t="shared" si="28"/>
        <v>0</v>
      </c>
      <c r="AF330" s="2">
        <f t="shared" si="29"/>
        <v>0</v>
      </c>
    </row>
    <row r="331" spans="1:32" x14ac:dyDescent="0.2">
      <c r="A331" s="25" t="s">
        <v>970</v>
      </c>
      <c r="B331" s="26" t="s">
        <v>971</v>
      </c>
      <c r="C331" s="26" t="s">
        <v>959</v>
      </c>
      <c r="D331" s="26">
        <v>325754</v>
      </c>
      <c r="E331" s="26" t="s">
        <v>972</v>
      </c>
      <c r="F331" s="26">
        <v>156465</v>
      </c>
      <c r="G331" s="27">
        <f>INDEX('0_Pivot &amp; Table 1 &amp; Table 2'!$A$70:$AM$765,MATCH($A331,'0_Pivot &amp; Table 1 &amp; Table 2'!$B$70:$B$765,0),MATCH(HHIdata_corr!G$1,'0_Pivot &amp; Table 1 &amp; Table 2'!$A$66:$AM$66,0))</f>
        <v>4728</v>
      </c>
      <c r="H331" s="27">
        <f>INDEX('0_Pivot &amp; Table 1 &amp; Table 2'!$A$70:$AM$765,MATCH($A331,'0_Pivot &amp; Table 1 &amp; Table 2'!$B$70:$B$765,0),MATCH(HHIdata_corr!H$1,'0_Pivot &amp; Table 1 &amp; Table 2'!$A$66:$AM$66,0))</f>
        <v>4805</v>
      </c>
      <c r="I331" s="27">
        <f>INDEX('0_Pivot &amp; Table 1 &amp; Table 2'!$A$70:$AM$765,MATCH($A331,'0_Pivot &amp; Table 1 &amp; Table 2'!$B$70:$B$765,0),MATCH(HHIdata_corr!I$1,'0_Pivot &amp; Table 1 &amp; Table 2'!$A$66:$AM$66,0))</f>
        <v>4852</v>
      </c>
      <c r="J331" s="27">
        <f>INDEX('0_Pivot &amp; Table 1 &amp; Table 2'!$A$70:$AM$765,MATCH($A331,'0_Pivot &amp; Table 1 &amp; Table 2'!$B$70:$B$765,0),MATCH(HHIdata_corr!J$1,'0_Pivot &amp; Table 1 &amp; Table 2'!$A$66:$AM$66,0))</f>
        <v>4944</v>
      </c>
      <c r="K331" s="27">
        <f>INDEX('0_Pivot &amp; Table 1 &amp; Table 2'!$A$70:$AM$765,MATCH($A331,'0_Pivot &amp; Table 1 &amp; Table 2'!$B$70:$B$765,0),MATCH(HHIdata_corr!K$1,'0_Pivot &amp; Table 1 &amp; Table 2'!$A$66:$AM$66,0))</f>
        <v>4718</v>
      </c>
      <c r="L331" s="27">
        <f>INDEX('0_Pivot &amp; Table 1 &amp; Table 2'!$A$70:$AM$765,MATCH($A331,'0_Pivot &amp; Table 1 &amp; Table 2'!$B$70:$B$765,0),MATCH(HHIdata_corr!L$1,'0_Pivot &amp; Table 1 &amp; Table 2'!$A$66:$AM$66,0))</f>
        <v>4871</v>
      </c>
      <c r="M331" s="27">
        <f>INDEX('0_Pivot &amp; Table 1 &amp; Table 2'!$A$70:$AM$765,MATCH($A331,'0_Pivot &amp; Table 1 &amp; Table 2'!$B$70:$B$765,0),MATCH(HHIdata_corr!M$1,'0_Pivot &amp; Table 1 &amp; Table 2'!$A$66:$AM$66,0))</f>
        <v>5030</v>
      </c>
      <c r="N331" s="27">
        <f>INDEX('0_Pivot &amp; Table 1 &amp; Table 2'!$A$70:$AM$765,MATCH($A331,'0_Pivot &amp; Table 1 &amp; Table 2'!$B$70:$B$765,0),MATCH(HHIdata_corr!N$1,'0_Pivot &amp; Table 1 &amp; Table 2'!$A$66:$AM$66,0))</f>
        <v>4721</v>
      </c>
      <c r="O331" s="28">
        <v>5117.7</v>
      </c>
      <c r="P331" s="29" t="s">
        <v>970</v>
      </c>
      <c r="Q331" s="29" t="s">
        <v>971</v>
      </c>
      <c r="R331" s="2">
        <f t="shared" si="25"/>
        <v>4832.25</v>
      </c>
      <c r="S331" s="2">
        <f t="shared" si="26"/>
        <v>4829.75</v>
      </c>
      <c r="T331" s="2" t="str">
        <f t="shared" si="27"/>
        <v/>
      </c>
      <c r="U331" s="2" t="e">
        <f>MATCH($Q331,'6.Indic_Percep'!$B$10:$B$141,0)</f>
        <v>#N/A</v>
      </c>
      <c r="V331" s="2">
        <f>MATCH($P331,'5.Indic_LM'!$A$10:$A$732,0)</f>
        <v>435</v>
      </c>
      <c r="W331" s="2" t="str">
        <f>IF(COUNT(INDEX('6.Indic_Percep'!$A$10:$AE$141,HHIdata_corr!$U331,MATCH(HHIdata_corr!W$3,'6.Indic_Percep'!$A$10:$AE$10,0)))=1,INDEX('6.Indic_Percep'!$A$10:$AE$141,HHIdata_corr!$U331,MATCH(HHIdata_corr!W$3,'6.Indic_Percep'!$A$10:$AE$10,0)),"")</f>
        <v/>
      </c>
      <c r="X331" s="2" t="str">
        <f>IF(COUNT(INDEX('6.Indic_Percep'!$A$10:$AE$141,HHIdata_corr!$U331,MATCH(HHIdata_corr!X$3,'6.Indic_Percep'!$A$10:$AE$10,0)))=1,INDEX('6.Indic_Percep'!$A$10:$AE$141,HHIdata_corr!$U331,MATCH(HHIdata_corr!X$3,'6.Indic_Percep'!$A$10:$AE$10,0)),"")</f>
        <v/>
      </c>
      <c r="Y331" s="2" t="str">
        <f>IF(COUNT(INDEX('6.Indic_Percep'!$A$10:$AE$141,HHIdata_corr!$U331,MATCH(HHIdata_corr!Y$3,'6.Indic_Percep'!$A$10:$AE$10,0)))=1,INDEX('6.Indic_Percep'!$A$10:$AE$141,HHIdata_corr!$U331,MATCH(HHIdata_corr!Y$3,'6.Indic_Percep'!$A$10:$AE$10,0)),"")</f>
        <v/>
      </c>
      <c r="Z331" s="2" t="str">
        <f>IF(COUNT(INDEX('6.Indic_Percep'!$A$10:$AH$141,HHIdata_corr!$U331,MATCH(HHIdata_corr!Z$3,'6.Indic_Percep'!$A$10:$AH$10,0)))=1,INDEX('6.Indic_Percep'!$A$10:$AH$141,HHIdata_corr!$U331,MATCH(HHIdata_corr!Z$3,'6.Indic_Percep'!$A$10:$AH$10,0)),"")</f>
        <v/>
      </c>
      <c r="AA331" s="2" t="str">
        <f>IF(COUNT(INDEX('6.Indic_Percep'!$A$10:$AH$141,HHIdata_corr!$U331,MATCH(HHIdata_corr!AA$3,'6.Indic_Percep'!$A$10:$AH$10,0)))=1,INDEX('6.Indic_Percep'!$A$10:$AH$141,HHIdata_corr!$U331,MATCH(HHIdata_corr!AA$3,'6.Indic_Percep'!$A$10:$AH$10,0)),"")</f>
        <v/>
      </c>
      <c r="AC331" s="30" t="str">
        <f>IF(COUNT(INDEX('5.Indic_LM'!$A$8:$AL$732,HHIdata_corr!$V331,MATCH(HHIdata_corr!AC$3,'5.Indic_LM'!$A$8:$AL$8,0)))=1,INDEX('5.Indic_LM'!$A$8:$AL$732,HHIdata_corr!$V331,MATCH(HHIdata_corr!AC$3,'5.Indic_LM'!$A$8:$AL$8,0))/100,"")</f>
        <v/>
      </c>
      <c r="AD331" s="30" t="str">
        <f>IF(COUNT(INDEX('5.Indic_LM'!$A$8:$AL$732,HHIdata_corr!$V331,MATCH(HHIdata_corr!AD$3,'5.Indic_LM'!$A$8:$AL$8,0)))=1,INDEX('5.Indic_LM'!$A$8:$AL$732,HHIdata_corr!$V331,MATCH(HHIdata_corr!AD$3,'5.Indic_LM'!$A$8:$AL$8,0))/100,"")</f>
        <v/>
      </c>
      <c r="AE331" s="2">
        <f t="shared" si="28"/>
        <v>0</v>
      </c>
      <c r="AF331" s="2">
        <f t="shared" si="29"/>
        <v>0</v>
      </c>
    </row>
    <row r="332" spans="1:32" x14ac:dyDescent="0.2">
      <c r="A332" s="25" t="s">
        <v>973</v>
      </c>
      <c r="B332" s="26" t="s">
        <v>974</v>
      </c>
      <c r="C332" s="26" t="s">
        <v>959</v>
      </c>
      <c r="D332" s="26">
        <v>242042</v>
      </c>
      <c r="E332" s="26" t="s">
        <v>975</v>
      </c>
      <c r="F332" s="26">
        <v>120407</v>
      </c>
      <c r="G332" s="27">
        <f>INDEX('0_Pivot &amp; Table 1 &amp; Table 2'!$A$70:$AM$765,MATCH($A332,'0_Pivot &amp; Table 1 &amp; Table 2'!$B$70:$B$765,0),MATCH(HHIdata_corr!G$1,'0_Pivot &amp; Table 1 &amp; Table 2'!$A$66:$AM$66,0))</f>
        <v>5279</v>
      </c>
      <c r="H332" s="27">
        <f>INDEX('0_Pivot &amp; Table 1 &amp; Table 2'!$A$70:$AM$765,MATCH($A332,'0_Pivot &amp; Table 1 &amp; Table 2'!$B$70:$B$765,0),MATCH(HHIdata_corr!H$1,'0_Pivot &amp; Table 1 &amp; Table 2'!$A$66:$AM$66,0))</f>
        <v>5376</v>
      </c>
      <c r="I332" s="27">
        <f>INDEX('0_Pivot &amp; Table 1 &amp; Table 2'!$A$70:$AM$765,MATCH($A332,'0_Pivot &amp; Table 1 &amp; Table 2'!$B$70:$B$765,0),MATCH(HHIdata_corr!I$1,'0_Pivot &amp; Table 1 &amp; Table 2'!$A$66:$AM$66,0))</f>
        <v>5412</v>
      </c>
      <c r="J332" s="27">
        <f>INDEX('0_Pivot &amp; Table 1 &amp; Table 2'!$A$70:$AM$765,MATCH($A332,'0_Pivot &amp; Table 1 &amp; Table 2'!$B$70:$B$765,0),MATCH(HHIdata_corr!J$1,'0_Pivot &amp; Table 1 &amp; Table 2'!$A$66:$AM$66,0))</f>
        <v>6185</v>
      </c>
      <c r="K332" s="27">
        <f>INDEX('0_Pivot &amp; Table 1 &amp; Table 2'!$A$70:$AM$765,MATCH($A332,'0_Pivot &amp; Table 1 &amp; Table 2'!$B$70:$B$765,0),MATCH(HHIdata_corr!K$1,'0_Pivot &amp; Table 1 &amp; Table 2'!$A$66:$AM$66,0))</f>
        <v>5655</v>
      </c>
      <c r="L332" s="27">
        <f>INDEX('0_Pivot &amp; Table 1 &amp; Table 2'!$A$70:$AM$765,MATCH($A332,'0_Pivot &amp; Table 1 &amp; Table 2'!$B$70:$B$765,0),MATCH(HHIdata_corr!L$1,'0_Pivot &amp; Table 1 &amp; Table 2'!$A$66:$AM$66,0))</f>
        <v>6417</v>
      </c>
      <c r="M332" s="27">
        <f>INDEX('0_Pivot &amp; Table 1 &amp; Table 2'!$A$70:$AM$765,MATCH($A332,'0_Pivot &amp; Table 1 &amp; Table 2'!$B$70:$B$765,0),MATCH(HHIdata_corr!M$1,'0_Pivot &amp; Table 1 &amp; Table 2'!$A$66:$AM$66,0))</f>
        <v>5636</v>
      </c>
      <c r="N332" s="27">
        <f>INDEX('0_Pivot &amp; Table 1 &amp; Table 2'!$A$70:$AM$765,MATCH($A332,'0_Pivot &amp; Table 1 &amp; Table 2'!$B$70:$B$765,0),MATCH(HHIdata_corr!N$1,'0_Pivot &amp; Table 1 &amp; Table 2'!$A$66:$AM$66,0))</f>
        <v>5715</v>
      </c>
      <c r="O332" s="28">
        <v>5853.2</v>
      </c>
      <c r="P332" s="29" t="s">
        <v>973</v>
      </c>
      <c r="Q332" s="29" t="s">
        <v>974</v>
      </c>
      <c r="R332" s="2">
        <f t="shared" si="25"/>
        <v>5563</v>
      </c>
      <c r="S332" s="2">
        <f t="shared" si="26"/>
        <v>5657</v>
      </c>
      <c r="T332" s="2" t="str">
        <f t="shared" si="27"/>
        <v/>
      </c>
      <c r="U332" s="2" t="e">
        <f>MATCH($Q332,'6.Indic_Percep'!$B$10:$B$141,0)</f>
        <v>#N/A</v>
      </c>
      <c r="V332" s="2">
        <f>MATCH($P332,'5.Indic_LM'!$A$10:$A$732,0)</f>
        <v>436</v>
      </c>
      <c r="W332" s="2" t="str">
        <f>IF(COUNT(INDEX('6.Indic_Percep'!$A$10:$AE$141,HHIdata_corr!$U332,MATCH(HHIdata_corr!W$3,'6.Indic_Percep'!$A$10:$AE$10,0)))=1,INDEX('6.Indic_Percep'!$A$10:$AE$141,HHIdata_corr!$U332,MATCH(HHIdata_corr!W$3,'6.Indic_Percep'!$A$10:$AE$10,0)),"")</f>
        <v/>
      </c>
      <c r="X332" s="2" t="str">
        <f>IF(COUNT(INDEX('6.Indic_Percep'!$A$10:$AE$141,HHIdata_corr!$U332,MATCH(HHIdata_corr!X$3,'6.Indic_Percep'!$A$10:$AE$10,0)))=1,INDEX('6.Indic_Percep'!$A$10:$AE$141,HHIdata_corr!$U332,MATCH(HHIdata_corr!X$3,'6.Indic_Percep'!$A$10:$AE$10,0)),"")</f>
        <v/>
      </c>
      <c r="Y332" s="2" t="str">
        <f>IF(COUNT(INDEX('6.Indic_Percep'!$A$10:$AE$141,HHIdata_corr!$U332,MATCH(HHIdata_corr!Y$3,'6.Indic_Percep'!$A$10:$AE$10,0)))=1,INDEX('6.Indic_Percep'!$A$10:$AE$141,HHIdata_corr!$U332,MATCH(HHIdata_corr!Y$3,'6.Indic_Percep'!$A$10:$AE$10,0)),"")</f>
        <v/>
      </c>
      <c r="Z332" s="2" t="str">
        <f>IF(COUNT(INDEX('6.Indic_Percep'!$A$10:$AH$141,HHIdata_corr!$U332,MATCH(HHIdata_corr!Z$3,'6.Indic_Percep'!$A$10:$AH$10,0)))=1,INDEX('6.Indic_Percep'!$A$10:$AH$141,HHIdata_corr!$U332,MATCH(HHIdata_corr!Z$3,'6.Indic_Percep'!$A$10:$AH$10,0)),"")</f>
        <v/>
      </c>
      <c r="AA332" s="2" t="str">
        <f>IF(COUNT(INDEX('6.Indic_Percep'!$A$10:$AH$141,HHIdata_corr!$U332,MATCH(HHIdata_corr!AA$3,'6.Indic_Percep'!$A$10:$AH$10,0)))=1,INDEX('6.Indic_Percep'!$A$10:$AH$141,HHIdata_corr!$U332,MATCH(HHIdata_corr!AA$3,'6.Indic_Percep'!$A$10:$AH$10,0)),"")</f>
        <v/>
      </c>
      <c r="AC332" s="30" t="str">
        <f>IF(COUNT(INDEX('5.Indic_LM'!$A$8:$AL$732,HHIdata_corr!$V332,MATCH(HHIdata_corr!AC$3,'5.Indic_LM'!$A$8:$AL$8,0)))=1,INDEX('5.Indic_LM'!$A$8:$AL$732,HHIdata_corr!$V332,MATCH(HHIdata_corr!AC$3,'5.Indic_LM'!$A$8:$AL$8,0))/100,"")</f>
        <v/>
      </c>
      <c r="AD332" s="30" t="str">
        <f>IF(COUNT(INDEX('5.Indic_LM'!$A$8:$AL$732,HHIdata_corr!$V332,MATCH(HHIdata_corr!AD$3,'5.Indic_LM'!$A$8:$AL$8,0)))=1,INDEX('5.Indic_LM'!$A$8:$AL$732,HHIdata_corr!$V332,MATCH(HHIdata_corr!AD$3,'5.Indic_LM'!$A$8:$AL$8,0))/100,"")</f>
        <v/>
      </c>
      <c r="AE332" s="2">
        <f t="shared" si="28"/>
        <v>0</v>
      </c>
      <c r="AF332" s="2">
        <f t="shared" si="29"/>
        <v>0</v>
      </c>
    </row>
    <row r="333" spans="1:32" x14ac:dyDescent="0.2">
      <c r="A333" s="25" t="s">
        <v>976</v>
      </c>
      <c r="B333" s="26" t="s">
        <v>977</v>
      </c>
      <c r="C333" s="26" t="s">
        <v>959</v>
      </c>
      <c r="D333" s="26">
        <v>255323</v>
      </c>
      <c r="E333" s="26" t="s">
        <v>978</v>
      </c>
      <c r="F333" s="26">
        <v>124649</v>
      </c>
      <c r="G333" s="27">
        <f>INDEX('0_Pivot &amp; Table 1 &amp; Table 2'!$A$70:$AM$765,MATCH($A333,'0_Pivot &amp; Table 1 &amp; Table 2'!$B$70:$B$765,0),MATCH(HHIdata_corr!G$1,'0_Pivot &amp; Table 1 &amp; Table 2'!$A$66:$AM$66,0))</f>
        <v>4317</v>
      </c>
      <c r="H333" s="27">
        <f>INDEX('0_Pivot &amp; Table 1 &amp; Table 2'!$A$70:$AM$765,MATCH($A333,'0_Pivot &amp; Table 1 &amp; Table 2'!$B$70:$B$765,0),MATCH(HHIdata_corr!H$1,'0_Pivot &amp; Table 1 &amp; Table 2'!$A$66:$AM$66,0))</f>
        <v>5397</v>
      </c>
      <c r="I333" s="27">
        <f>INDEX('0_Pivot &amp; Table 1 &amp; Table 2'!$A$70:$AM$765,MATCH($A333,'0_Pivot &amp; Table 1 &amp; Table 2'!$B$70:$B$765,0),MATCH(HHIdata_corr!I$1,'0_Pivot &amp; Table 1 &amp; Table 2'!$A$66:$AM$66,0))</f>
        <v>4863</v>
      </c>
      <c r="J333" s="27">
        <f>INDEX('0_Pivot &amp; Table 1 &amp; Table 2'!$A$70:$AM$765,MATCH($A333,'0_Pivot &amp; Table 1 &amp; Table 2'!$B$70:$B$765,0),MATCH(HHIdata_corr!J$1,'0_Pivot &amp; Table 1 &amp; Table 2'!$A$66:$AM$66,0))</f>
        <v>5434</v>
      </c>
      <c r="K333" s="27">
        <f>INDEX('0_Pivot &amp; Table 1 &amp; Table 2'!$A$70:$AM$765,MATCH($A333,'0_Pivot &amp; Table 1 &amp; Table 2'!$B$70:$B$765,0),MATCH(HHIdata_corr!K$1,'0_Pivot &amp; Table 1 &amp; Table 2'!$A$66:$AM$66,0))</f>
        <v>5070</v>
      </c>
      <c r="L333" s="27">
        <f>INDEX('0_Pivot &amp; Table 1 &amp; Table 2'!$A$70:$AM$765,MATCH($A333,'0_Pivot &amp; Table 1 &amp; Table 2'!$B$70:$B$765,0),MATCH(HHIdata_corr!L$1,'0_Pivot &amp; Table 1 &amp; Table 2'!$A$66:$AM$66,0))</f>
        <v>5795</v>
      </c>
      <c r="M333" s="27">
        <f>INDEX('0_Pivot &amp; Table 1 &amp; Table 2'!$A$70:$AM$765,MATCH($A333,'0_Pivot &amp; Table 1 &amp; Table 2'!$B$70:$B$765,0),MATCH(HHIdata_corr!M$1,'0_Pivot &amp; Table 1 &amp; Table 2'!$A$66:$AM$66,0))</f>
        <v>5178</v>
      </c>
      <c r="N333" s="27">
        <f>INDEX('0_Pivot &amp; Table 1 &amp; Table 2'!$A$70:$AM$765,MATCH($A333,'0_Pivot &amp; Table 1 &amp; Table 2'!$B$70:$B$765,0),MATCH(HHIdata_corr!N$1,'0_Pivot &amp; Table 1 &amp; Table 2'!$A$66:$AM$66,0))</f>
        <v>5526</v>
      </c>
      <c r="O333" s="28">
        <v>5431.4</v>
      </c>
      <c r="P333" s="29" t="s">
        <v>976</v>
      </c>
      <c r="Q333" s="29" t="s">
        <v>977</v>
      </c>
      <c r="R333" s="2">
        <f t="shared" si="25"/>
        <v>5002.75</v>
      </c>
      <c r="S333" s="2">
        <f t="shared" si="26"/>
        <v>5191</v>
      </c>
      <c r="T333" s="2" t="str">
        <f t="shared" si="27"/>
        <v/>
      </c>
      <c r="U333" s="2" t="e">
        <f>MATCH($Q333,'6.Indic_Percep'!$B$10:$B$141,0)</f>
        <v>#N/A</v>
      </c>
      <c r="V333" s="2">
        <f>MATCH($P333,'5.Indic_LM'!$A$10:$A$732,0)</f>
        <v>437</v>
      </c>
      <c r="W333" s="2" t="str">
        <f>IF(COUNT(INDEX('6.Indic_Percep'!$A$10:$AE$141,HHIdata_corr!$U333,MATCH(HHIdata_corr!W$3,'6.Indic_Percep'!$A$10:$AE$10,0)))=1,INDEX('6.Indic_Percep'!$A$10:$AE$141,HHIdata_corr!$U333,MATCH(HHIdata_corr!W$3,'6.Indic_Percep'!$A$10:$AE$10,0)),"")</f>
        <v/>
      </c>
      <c r="X333" s="2" t="str">
        <f>IF(COUNT(INDEX('6.Indic_Percep'!$A$10:$AE$141,HHIdata_corr!$U333,MATCH(HHIdata_corr!X$3,'6.Indic_Percep'!$A$10:$AE$10,0)))=1,INDEX('6.Indic_Percep'!$A$10:$AE$141,HHIdata_corr!$U333,MATCH(HHIdata_corr!X$3,'6.Indic_Percep'!$A$10:$AE$10,0)),"")</f>
        <v/>
      </c>
      <c r="Y333" s="2" t="str">
        <f>IF(COUNT(INDEX('6.Indic_Percep'!$A$10:$AE$141,HHIdata_corr!$U333,MATCH(HHIdata_corr!Y$3,'6.Indic_Percep'!$A$10:$AE$10,0)))=1,INDEX('6.Indic_Percep'!$A$10:$AE$141,HHIdata_corr!$U333,MATCH(HHIdata_corr!Y$3,'6.Indic_Percep'!$A$10:$AE$10,0)),"")</f>
        <v/>
      </c>
      <c r="Z333" s="2" t="str">
        <f>IF(COUNT(INDEX('6.Indic_Percep'!$A$10:$AH$141,HHIdata_corr!$U333,MATCH(HHIdata_corr!Z$3,'6.Indic_Percep'!$A$10:$AH$10,0)))=1,INDEX('6.Indic_Percep'!$A$10:$AH$141,HHIdata_corr!$U333,MATCH(HHIdata_corr!Z$3,'6.Indic_Percep'!$A$10:$AH$10,0)),"")</f>
        <v/>
      </c>
      <c r="AA333" s="2" t="str">
        <f>IF(COUNT(INDEX('6.Indic_Percep'!$A$10:$AH$141,HHIdata_corr!$U333,MATCH(HHIdata_corr!AA$3,'6.Indic_Percep'!$A$10:$AH$10,0)))=1,INDEX('6.Indic_Percep'!$A$10:$AH$141,HHIdata_corr!$U333,MATCH(HHIdata_corr!AA$3,'6.Indic_Percep'!$A$10:$AH$10,0)),"")</f>
        <v/>
      </c>
      <c r="AC333" s="30" t="str">
        <f>IF(COUNT(INDEX('5.Indic_LM'!$A$8:$AL$732,HHIdata_corr!$V333,MATCH(HHIdata_corr!AC$3,'5.Indic_LM'!$A$8:$AL$8,0)))=1,INDEX('5.Indic_LM'!$A$8:$AL$732,HHIdata_corr!$V333,MATCH(HHIdata_corr!AC$3,'5.Indic_LM'!$A$8:$AL$8,0))/100,"")</f>
        <v/>
      </c>
      <c r="AD333" s="30" t="str">
        <f>IF(COUNT(INDEX('5.Indic_LM'!$A$8:$AL$732,HHIdata_corr!$V333,MATCH(HHIdata_corr!AD$3,'5.Indic_LM'!$A$8:$AL$8,0)))=1,INDEX('5.Indic_LM'!$A$8:$AL$732,HHIdata_corr!$V333,MATCH(HHIdata_corr!AD$3,'5.Indic_LM'!$A$8:$AL$8,0))/100,"")</f>
        <v/>
      </c>
      <c r="AE333" s="2">
        <f t="shared" si="28"/>
        <v>0</v>
      </c>
      <c r="AF333" s="2">
        <f t="shared" si="29"/>
        <v>0</v>
      </c>
    </row>
    <row r="334" spans="1:32" x14ac:dyDescent="0.2">
      <c r="A334" s="25" t="s">
        <v>979</v>
      </c>
      <c r="B334" s="26" t="s">
        <v>980</v>
      </c>
      <c r="C334" s="26" t="s">
        <v>959</v>
      </c>
      <c r="D334" s="26">
        <v>186988</v>
      </c>
      <c r="E334" s="26" t="s">
        <v>981</v>
      </c>
      <c r="F334" s="26">
        <v>91051</v>
      </c>
      <c r="G334" s="27">
        <f>INDEX('0_Pivot &amp; Table 1 &amp; Table 2'!$A$70:$AM$765,MATCH($A334,'0_Pivot &amp; Table 1 &amp; Table 2'!$B$70:$B$765,0),MATCH(HHIdata_corr!G$1,'0_Pivot &amp; Table 1 &amp; Table 2'!$A$66:$AM$66,0))</f>
        <v>4837</v>
      </c>
      <c r="H334" s="27">
        <f>INDEX('0_Pivot &amp; Table 1 &amp; Table 2'!$A$70:$AM$765,MATCH($A334,'0_Pivot &amp; Table 1 &amp; Table 2'!$B$70:$B$765,0),MATCH(HHIdata_corr!H$1,'0_Pivot &amp; Table 1 &amp; Table 2'!$A$66:$AM$66,0))</f>
        <v>6272</v>
      </c>
      <c r="I334" s="27">
        <f>INDEX('0_Pivot &amp; Table 1 &amp; Table 2'!$A$70:$AM$765,MATCH($A334,'0_Pivot &amp; Table 1 &amp; Table 2'!$B$70:$B$765,0),MATCH(HHIdata_corr!I$1,'0_Pivot &amp; Table 1 &amp; Table 2'!$A$66:$AM$66,0))</f>
        <v>5831</v>
      </c>
      <c r="J334" s="27">
        <f>INDEX('0_Pivot &amp; Table 1 &amp; Table 2'!$A$70:$AM$765,MATCH($A334,'0_Pivot &amp; Table 1 &amp; Table 2'!$B$70:$B$765,0),MATCH(HHIdata_corr!J$1,'0_Pivot &amp; Table 1 &amp; Table 2'!$A$66:$AM$66,0))</f>
        <v>5880</v>
      </c>
      <c r="K334" s="27">
        <f>INDEX('0_Pivot &amp; Table 1 &amp; Table 2'!$A$70:$AM$765,MATCH($A334,'0_Pivot &amp; Table 1 &amp; Table 2'!$B$70:$B$765,0),MATCH(HHIdata_corr!K$1,'0_Pivot &amp; Table 1 &amp; Table 2'!$A$66:$AM$66,0))</f>
        <v>5237</v>
      </c>
      <c r="L334" s="27">
        <f>INDEX('0_Pivot &amp; Table 1 &amp; Table 2'!$A$70:$AM$765,MATCH($A334,'0_Pivot &amp; Table 1 &amp; Table 2'!$B$70:$B$765,0),MATCH(HHIdata_corr!L$1,'0_Pivot &amp; Table 1 &amp; Table 2'!$A$66:$AM$66,0))</f>
        <v>5957</v>
      </c>
      <c r="M334" s="27">
        <f>INDEX('0_Pivot &amp; Table 1 &amp; Table 2'!$A$70:$AM$765,MATCH($A334,'0_Pivot &amp; Table 1 &amp; Table 2'!$B$70:$B$765,0),MATCH(HHIdata_corr!M$1,'0_Pivot &amp; Table 1 &amp; Table 2'!$A$66:$AM$66,0))</f>
        <v>6221</v>
      </c>
      <c r="N334" s="27">
        <f>INDEX('0_Pivot &amp; Table 1 &amp; Table 2'!$A$70:$AM$765,MATCH($A334,'0_Pivot &amp; Table 1 &amp; Table 2'!$B$70:$B$765,0),MATCH(HHIdata_corr!N$1,'0_Pivot &amp; Table 1 &amp; Table 2'!$A$66:$AM$66,0))</f>
        <v>5582</v>
      </c>
      <c r="O334" s="28">
        <v>5942.9</v>
      </c>
      <c r="P334" s="29" t="s">
        <v>979</v>
      </c>
      <c r="Q334" s="29" t="s">
        <v>980</v>
      </c>
      <c r="R334" s="2">
        <f t="shared" si="25"/>
        <v>5705</v>
      </c>
      <c r="S334" s="2">
        <f t="shared" si="26"/>
        <v>5805</v>
      </c>
      <c r="T334" s="2" t="str">
        <f t="shared" si="27"/>
        <v/>
      </c>
      <c r="U334" s="2" t="e">
        <f>MATCH($Q334,'6.Indic_Percep'!$B$10:$B$141,0)</f>
        <v>#N/A</v>
      </c>
      <c r="V334" s="2">
        <f>MATCH($P334,'5.Indic_LM'!$A$10:$A$732,0)</f>
        <v>438</v>
      </c>
      <c r="W334" s="2" t="str">
        <f>IF(COUNT(INDEX('6.Indic_Percep'!$A$10:$AE$141,HHIdata_corr!$U334,MATCH(HHIdata_corr!W$3,'6.Indic_Percep'!$A$10:$AE$10,0)))=1,INDEX('6.Indic_Percep'!$A$10:$AE$141,HHIdata_corr!$U334,MATCH(HHIdata_corr!W$3,'6.Indic_Percep'!$A$10:$AE$10,0)),"")</f>
        <v/>
      </c>
      <c r="X334" s="2" t="str">
        <f>IF(COUNT(INDEX('6.Indic_Percep'!$A$10:$AE$141,HHIdata_corr!$U334,MATCH(HHIdata_corr!X$3,'6.Indic_Percep'!$A$10:$AE$10,0)))=1,INDEX('6.Indic_Percep'!$A$10:$AE$141,HHIdata_corr!$U334,MATCH(HHIdata_corr!X$3,'6.Indic_Percep'!$A$10:$AE$10,0)),"")</f>
        <v/>
      </c>
      <c r="Y334" s="2" t="str">
        <f>IF(COUNT(INDEX('6.Indic_Percep'!$A$10:$AE$141,HHIdata_corr!$U334,MATCH(HHIdata_corr!Y$3,'6.Indic_Percep'!$A$10:$AE$10,0)))=1,INDEX('6.Indic_Percep'!$A$10:$AE$141,HHIdata_corr!$U334,MATCH(HHIdata_corr!Y$3,'6.Indic_Percep'!$A$10:$AE$10,0)),"")</f>
        <v/>
      </c>
      <c r="Z334" s="2" t="str">
        <f>IF(COUNT(INDEX('6.Indic_Percep'!$A$10:$AH$141,HHIdata_corr!$U334,MATCH(HHIdata_corr!Z$3,'6.Indic_Percep'!$A$10:$AH$10,0)))=1,INDEX('6.Indic_Percep'!$A$10:$AH$141,HHIdata_corr!$U334,MATCH(HHIdata_corr!Z$3,'6.Indic_Percep'!$A$10:$AH$10,0)),"")</f>
        <v/>
      </c>
      <c r="AA334" s="2" t="str">
        <f>IF(COUNT(INDEX('6.Indic_Percep'!$A$10:$AH$141,HHIdata_corr!$U334,MATCH(HHIdata_corr!AA$3,'6.Indic_Percep'!$A$10:$AH$10,0)))=1,INDEX('6.Indic_Percep'!$A$10:$AH$141,HHIdata_corr!$U334,MATCH(HHIdata_corr!AA$3,'6.Indic_Percep'!$A$10:$AH$10,0)),"")</f>
        <v/>
      </c>
      <c r="AC334" s="30" t="str">
        <f>IF(COUNT(INDEX('5.Indic_LM'!$A$8:$AL$732,HHIdata_corr!$V334,MATCH(HHIdata_corr!AC$3,'5.Indic_LM'!$A$8:$AL$8,0)))=1,INDEX('5.Indic_LM'!$A$8:$AL$732,HHIdata_corr!$V334,MATCH(HHIdata_corr!AC$3,'5.Indic_LM'!$A$8:$AL$8,0))/100,"")</f>
        <v/>
      </c>
      <c r="AD334" s="30" t="str">
        <f>IF(COUNT(INDEX('5.Indic_LM'!$A$8:$AL$732,HHIdata_corr!$V334,MATCH(HHIdata_corr!AD$3,'5.Indic_LM'!$A$8:$AL$8,0)))=1,INDEX('5.Indic_LM'!$A$8:$AL$732,HHIdata_corr!$V334,MATCH(HHIdata_corr!AD$3,'5.Indic_LM'!$A$8:$AL$8,0))/100,"")</f>
        <v/>
      </c>
      <c r="AE334" s="2">
        <f t="shared" si="28"/>
        <v>0</v>
      </c>
      <c r="AF334" s="2">
        <f t="shared" si="29"/>
        <v>0</v>
      </c>
    </row>
    <row r="335" spans="1:32" x14ac:dyDescent="0.2">
      <c r="A335" s="25" t="s">
        <v>982</v>
      </c>
      <c r="B335" s="26" t="s">
        <v>983</v>
      </c>
      <c r="C335" s="26" t="s">
        <v>959</v>
      </c>
      <c r="D335" s="26">
        <v>271164</v>
      </c>
      <c r="E335" s="26" t="s">
        <v>984</v>
      </c>
      <c r="F335" s="26">
        <v>136193</v>
      </c>
      <c r="G335" s="27">
        <f>INDEX('0_Pivot &amp; Table 1 &amp; Table 2'!$A$70:$AM$765,MATCH($A335,'0_Pivot &amp; Table 1 &amp; Table 2'!$B$70:$B$765,0),MATCH(HHIdata_corr!G$1,'0_Pivot &amp; Table 1 &amp; Table 2'!$A$66:$AM$66,0))</f>
        <v>5237</v>
      </c>
      <c r="H335" s="27">
        <f>INDEX('0_Pivot &amp; Table 1 &amp; Table 2'!$A$70:$AM$765,MATCH($A335,'0_Pivot &amp; Table 1 &amp; Table 2'!$B$70:$B$765,0),MATCH(HHIdata_corr!H$1,'0_Pivot &amp; Table 1 &amp; Table 2'!$A$66:$AM$66,0))</f>
        <v>5621</v>
      </c>
      <c r="I335" s="27">
        <f>INDEX('0_Pivot &amp; Table 1 &amp; Table 2'!$A$70:$AM$765,MATCH($A335,'0_Pivot &amp; Table 1 &amp; Table 2'!$B$70:$B$765,0),MATCH(HHIdata_corr!I$1,'0_Pivot &amp; Table 1 &amp; Table 2'!$A$66:$AM$66,0))</f>
        <v>4809</v>
      </c>
      <c r="J335" s="27">
        <f>INDEX('0_Pivot &amp; Table 1 &amp; Table 2'!$A$70:$AM$765,MATCH($A335,'0_Pivot &amp; Table 1 &amp; Table 2'!$B$70:$B$765,0),MATCH(HHIdata_corr!J$1,'0_Pivot &amp; Table 1 &amp; Table 2'!$A$66:$AM$66,0))</f>
        <v>6062</v>
      </c>
      <c r="K335" s="27">
        <f>INDEX('0_Pivot &amp; Table 1 &amp; Table 2'!$A$70:$AM$765,MATCH($A335,'0_Pivot &amp; Table 1 &amp; Table 2'!$B$70:$B$765,0),MATCH(HHIdata_corr!K$1,'0_Pivot &amp; Table 1 &amp; Table 2'!$A$66:$AM$66,0))</f>
        <v>5338</v>
      </c>
      <c r="L335" s="27">
        <f>INDEX('0_Pivot &amp; Table 1 &amp; Table 2'!$A$70:$AM$765,MATCH($A335,'0_Pivot &amp; Table 1 &amp; Table 2'!$B$70:$B$765,0),MATCH(HHIdata_corr!L$1,'0_Pivot &amp; Table 1 &amp; Table 2'!$A$66:$AM$66,0))</f>
        <v>6252</v>
      </c>
      <c r="M335" s="27">
        <f>INDEX('0_Pivot &amp; Table 1 &amp; Table 2'!$A$70:$AM$765,MATCH($A335,'0_Pivot &amp; Table 1 &amp; Table 2'!$B$70:$B$765,0),MATCH(HHIdata_corr!M$1,'0_Pivot &amp; Table 1 &amp; Table 2'!$A$66:$AM$66,0))</f>
        <v>5767</v>
      </c>
      <c r="N335" s="27">
        <f>INDEX('0_Pivot &amp; Table 1 &amp; Table 2'!$A$70:$AM$765,MATCH($A335,'0_Pivot &amp; Table 1 &amp; Table 2'!$B$70:$B$765,0),MATCH(HHIdata_corr!N$1,'0_Pivot &amp; Table 1 &amp; Table 2'!$A$66:$AM$66,0))</f>
        <v>5562</v>
      </c>
      <c r="O335" s="28">
        <v>5941.3</v>
      </c>
      <c r="P335" s="29" t="s">
        <v>982</v>
      </c>
      <c r="Q335" s="29" t="s">
        <v>983</v>
      </c>
      <c r="R335" s="2">
        <f t="shared" si="25"/>
        <v>5432.25</v>
      </c>
      <c r="S335" s="2">
        <f t="shared" si="26"/>
        <v>5457.5</v>
      </c>
      <c r="T335" s="2" t="str">
        <f t="shared" si="27"/>
        <v/>
      </c>
      <c r="U335" s="2" t="e">
        <f>MATCH($Q335,'6.Indic_Percep'!$B$10:$B$141,0)</f>
        <v>#N/A</v>
      </c>
      <c r="V335" s="2">
        <f>MATCH($P335,'5.Indic_LM'!$A$10:$A$732,0)</f>
        <v>439</v>
      </c>
      <c r="W335" s="2" t="str">
        <f>IF(COUNT(INDEX('6.Indic_Percep'!$A$10:$AE$141,HHIdata_corr!$U335,MATCH(HHIdata_corr!W$3,'6.Indic_Percep'!$A$10:$AE$10,0)))=1,INDEX('6.Indic_Percep'!$A$10:$AE$141,HHIdata_corr!$U335,MATCH(HHIdata_corr!W$3,'6.Indic_Percep'!$A$10:$AE$10,0)),"")</f>
        <v/>
      </c>
      <c r="X335" s="2" t="str">
        <f>IF(COUNT(INDEX('6.Indic_Percep'!$A$10:$AE$141,HHIdata_corr!$U335,MATCH(HHIdata_corr!X$3,'6.Indic_Percep'!$A$10:$AE$10,0)))=1,INDEX('6.Indic_Percep'!$A$10:$AE$141,HHIdata_corr!$U335,MATCH(HHIdata_corr!X$3,'6.Indic_Percep'!$A$10:$AE$10,0)),"")</f>
        <v/>
      </c>
      <c r="Y335" s="2" t="str">
        <f>IF(COUNT(INDEX('6.Indic_Percep'!$A$10:$AE$141,HHIdata_corr!$U335,MATCH(HHIdata_corr!Y$3,'6.Indic_Percep'!$A$10:$AE$10,0)))=1,INDEX('6.Indic_Percep'!$A$10:$AE$141,HHIdata_corr!$U335,MATCH(HHIdata_corr!Y$3,'6.Indic_Percep'!$A$10:$AE$10,0)),"")</f>
        <v/>
      </c>
      <c r="Z335" s="2" t="str">
        <f>IF(COUNT(INDEX('6.Indic_Percep'!$A$10:$AH$141,HHIdata_corr!$U335,MATCH(HHIdata_corr!Z$3,'6.Indic_Percep'!$A$10:$AH$10,0)))=1,INDEX('6.Indic_Percep'!$A$10:$AH$141,HHIdata_corr!$U335,MATCH(HHIdata_corr!Z$3,'6.Indic_Percep'!$A$10:$AH$10,0)),"")</f>
        <v/>
      </c>
      <c r="AA335" s="2" t="str">
        <f>IF(COUNT(INDEX('6.Indic_Percep'!$A$10:$AH$141,HHIdata_corr!$U335,MATCH(HHIdata_corr!AA$3,'6.Indic_Percep'!$A$10:$AH$10,0)))=1,INDEX('6.Indic_Percep'!$A$10:$AH$141,HHIdata_corr!$U335,MATCH(HHIdata_corr!AA$3,'6.Indic_Percep'!$A$10:$AH$10,0)),"")</f>
        <v/>
      </c>
      <c r="AC335" s="30" t="str">
        <f>IF(COUNT(INDEX('5.Indic_LM'!$A$8:$AL$732,HHIdata_corr!$V335,MATCH(HHIdata_corr!AC$3,'5.Indic_LM'!$A$8:$AL$8,0)))=1,INDEX('5.Indic_LM'!$A$8:$AL$732,HHIdata_corr!$V335,MATCH(HHIdata_corr!AC$3,'5.Indic_LM'!$A$8:$AL$8,0))/100,"")</f>
        <v/>
      </c>
      <c r="AD335" s="30" t="str">
        <f>IF(COUNT(INDEX('5.Indic_LM'!$A$8:$AL$732,HHIdata_corr!$V335,MATCH(HHIdata_corr!AD$3,'5.Indic_LM'!$A$8:$AL$8,0)))=1,INDEX('5.Indic_LM'!$A$8:$AL$732,HHIdata_corr!$V335,MATCH(HHIdata_corr!AD$3,'5.Indic_LM'!$A$8:$AL$8,0))/100,"")</f>
        <v/>
      </c>
      <c r="AE335" s="2">
        <f t="shared" si="28"/>
        <v>0</v>
      </c>
      <c r="AF335" s="2">
        <f t="shared" si="29"/>
        <v>0</v>
      </c>
    </row>
    <row r="336" spans="1:32" x14ac:dyDescent="0.2">
      <c r="A336" s="25" t="s">
        <v>985</v>
      </c>
      <c r="B336" s="26" t="s">
        <v>986</v>
      </c>
      <c r="C336" s="26" t="s">
        <v>959</v>
      </c>
      <c r="D336" s="26">
        <v>148369</v>
      </c>
      <c r="E336" s="26" t="s">
        <v>987</v>
      </c>
      <c r="F336" s="26">
        <v>75078</v>
      </c>
      <c r="G336" s="27">
        <f>INDEX('0_Pivot &amp; Table 1 &amp; Table 2'!$A$70:$AM$765,MATCH($A336,'0_Pivot &amp; Table 1 &amp; Table 2'!$B$70:$B$765,0),MATCH(HHIdata_corr!G$1,'0_Pivot &amp; Table 1 &amp; Table 2'!$A$66:$AM$66,0))</f>
        <v>5560</v>
      </c>
      <c r="H336" s="27">
        <f>INDEX('0_Pivot &amp; Table 1 &amp; Table 2'!$A$70:$AM$765,MATCH($A336,'0_Pivot &amp; Table 1 &amp; Table 2'!$B$70:$B$765,0),MATCH(HHIdata_corr!H$1,'0_Pivot &amp; Table 1 &amp; Table 2'!$A$66:$AM$66,0))</f>
        <v>6443</v>
      </c>
      <c r="I336" s="27">
        <f>INDEX('0_Pivot &amp; Table 1 &amp; Table 2'!$A$70:$AM$765,MATCH($A336,'0_Pivot &amp; Table 1 &amp; Table 2'!$B$70:$B$765,0),MATCH(HHIdata_corr!I$1,'0_Pivot &amp; Table 1 &amp; Table 2'!$A$66:$AM$66,0))</f>
        <v>6127</v>
      </c>
      <c r="J336" s="27">
        <f>INDEX('0_Pivot &amp; Table 1 &amp; Table 2'!$A$70:$AM$765,MATCH($A336,'0_Pivot &amp; Table 1 &amp; Table 2'!$B$70:$B$765,0),MATCH(HHIdata_corr!J$1,'0_Pivot &amp; Table 1 &amp; Table 2'!$A$66:$AM$66,0))</f>
        <v>7573</v>
      </c>
      <c r="K336" s="27">
        <f>INDEX('0_Pivot &amp; Table 1 &amp; Table 2'!$A$70:$AM$765,MATCH($A336,'0_Pivot &amp; Table 1 &amp; Table 2'!$B$70:$B$765,0),MATCH(HHIdata_corr!K$1,'0_Pivot &amp; Table 1 &amp; Table 2'!$A$66:$AM$66,0))</f>
        <v>6443</v>
      </c>
      <c r="L336" s="27">
        <f>INDEX('0_Pivot &amp; Table 1 &amp; Table 2'!$A$70:$AM$765,MATCH($A336,'0_Pivot &amp; Table 1 &amp; Table 2'!$B$70:$B$765,0),MATCH(HHIdata_corr!L$1,'0_Pivot &amp; Table 1 &amp; Table 2'!$A$66:$AM$66,0))</f>
        <v>7262</v>
      </c>
      <c r="M336" s="27">
        <f>INDEX('0_Pivot &amp; Table 1 &amp; Table 2'!$A$70:$AM$765,MATCH($A336,'0_Pivot &amp; Table 1 &amp; Table 2'!$B$70:$B$765,0),MATCH(HHIdata_corr!M$1,'0_Pivot &amp; Table 1 &amp; Table 2'!$A$66:$AM$66,0))</f>
        <v>7235</v>
      </c>
      <c r="N336" s="27">
        <f>INDEX('0_Pivot &amp; Table 1 &amp; Table 2'!$A$70:$AM$765,MATCH($A336,'0_Pivot &amp; Table 1 &amp; Table 2'!$B$70:$B$765,0),MATCH(HHIdata_corr!N$1,'0_Pivot &amp; Table 1 &amp; Table 2'!$A$66:$AM$66,0))</f>
        <v>6327</v>
      </c>
      <c r="O336" s="28">
        <v>6859.3</v>
      </c>
      <c r="P336" s="29" t="s">
        <v>985</v>
      </c>
      <c r="Q336" s="29" t="s">
        <v>986</v>
      </c>
      <c r="R336" s="2">
        <f t="shared" si="25"/>
        <v>6425.75</v>
      </c>
      <c r="S336" s="2">
        <f t="shared" si="26"/>
        <v>6646.5</v>
      </c>
      <c r="T336" s="2" t="str">
        <f t="shared" si="27"/>
        <v/>
      </c>
      <c r="U336" s="2" t="e">
        <f>MATCH($Q336,'6.Indic_Percep'!$B$10:$B$141,0)</f>
        <v>#N/A</v>
      </c>
      <c r="V336" s="2">
        <f>MATCH($P336,'5.Indic_LM'!$A$10:$A$732,0)</f>
        <v>440</v>
      </c>
      <c r="W336" s="2" t="str">
        <f>IF(COUNT(INDEX('6.Indic_Percep'!$A$10:$AE$141,HHIdata_corr!$U336,MATCH(HHIdata_corr!W$3,'6.Indic_Percep'!$A$10:$AE$10,0)))=1,INDEX('6.Indic_Percep'!$A$10:$AE$141,HHIdata_corr!$U336,MATCH(HHIdata_corr!W$3,'6.Indic_Percep'!$A$10:$AE$10,0)),"")</f>
        <v/>
      </c>
      <c r="X336" s="2" t="str">
        <f>IF(COUNT(INDEX('6.Indic_Percep'!$A$10:$AE$141,HHIdata_corr!$U336,MATCH(HHIdata_corr!X$3,'6.Indic_Percep'!$A$10:$AE$10,0)))=1,INDEX('6.Indic_Percep'!$A$10:$AE$141,HHIdata_corr!$U336,MATCH(HHIdata_corr!X$3,'6.Indic_Percep'!$A$10:$AE$10,0)),"")</f>
        <v/>
      </c>
      <c r="Y336" s="2" t="str">
        <f>IF(COUNT(INDEX('6.Indic_Percep'!$A$10:$AE$141,HHIdata_corr!$U336,MATCH(HHIdata_corr!Y$3,'6.Indic_Percep'!$A$10:$AE$10,0)))=1,INDEX('6.Indic_Percep'!$A$10:$AE$141,HHIdata_corr!$U336,MATCH(HHIdata_corr!Y$3,'6.Indic_Percep'!$A$10:$AE$10,0)),"")</f>
        <v/>
      </c>
      <c r="Z336" s="2" t="str">
        <f>IF(COUNT(INDEX('6.Indic_Percep'!$A$10:$AH$141,HHIdata_corr!$U336,MATCH(HHIdata_corr!Z$3,'6.Indic_Percep'!$A$10:$AH$10,0)))=1,INDEX('6.Indic_Percep'!$A$10:$AH$141,HHIdata_corr!$U336,MATCH(HHIdata_corr!Z$3,'6.Indic_Percep'!$A$10:$AH$10,0)),"")</f>
        <v/>
      </c>
      <c r="AA336" s="2" t="str">
        <f>IF(COUNT(INDEX('6.Indic_Percep'!$A$10:$AH$141,HHIdata_corr!$U336,MATCH(HHIdata_corr!AA$3,'6.Indic_Percep'!$A$10:$AH$10,0)))=1,INDEX('6.Indic_Percep'!$A$10:$AH$141,HHIdata_corr!$U336,MATCH(HHIdata_corr!AA$3,'6.Indic_Percep'!$A$10:$AH$10,0)),"")</f>
        <v/>
      </c>
      <c r="AC336" s="30" t="str">
        <f>IF(COUNT(INDEX('5.Indic_LM'!$A$8:$AL$732,HHIdata_corr!$V336,MATCH(HHIdata_corr!AC$3,'5.Indic_LM'!$A$8:$AL$8,0)))=1,INDEX('5.Indic_LM'!$A$8:$AL$732,HHIdata_corr!$V336,MATCH(HHIdata_corr!AC$3,'5.Indic_LM'!$A$8:$AL$8,0))/100,"")</f>
        <v/>
      </c>
      <c r="AD336" s="30" t="str">
        <f>IF(COUNT(INDEX('5.Indic_LM'!$A$8:$AL$732,HHIdata_corr!$V336,MATCH(HHIdata_corr!AD$3,'5.Indic_LM'!$A$8:$AL$8,0)))=1,INDEX('5.Indic_LM'!$A$8:$AL$732,HHIdata_corr!$V336,MATCH(HHIdata_corr!AD$3,'5.Indic_LM'!$A$8:$AL$8,0))/100,"")</f>
        <v/>
      </c>
      <c r="AE336" s="2">
        <f t="shared" si="28"/>
        <v>0</v>
      </c>
      <c r="AF336" s="2">
        <f t="shared" si="29"/>
        <v>0</v>
      </c>
    </row>
    <row r="337" spans="1:32" x14ac:dyDescent="0.2">
      <c r="A337" s="25" t="s">
        <v>988</v>
      </c>
      <c r="B337" s="26" t="s">
        <v>989</v>
      </c>
      <c r="C337" s="26" t="s">
        <v>959</v>
      </c>
      <c r="D337" s="26">
        <v>158424</v>
      </c>
      <c r="E337" s="26" t="s">
        <v>990</v>
      </c>
      <c r="F337" s="26">
        <v>76510</v>
      </c>
      <c r="G337" s="27">
        <f>INDEX('0_Pivot &amp; Table 1 &amp; Table 2'!$A$70:$AM$765,MATCH($A337,'0_Pivot &amp; Table 1 &amp; Table 2'!$B$70:$B$765,0),MATCH(HHIdata_corr!G$1,'0_Pivot &amp; Table 1 &amp; Table 2'!$A$66:$AM$66,0))</f>
        <v>5553</v>
      </c>
      <c r="H337" s="27">
        <f>INDEX('0_Pivot &amp; Table 1 &amp; Table 2'!$A$70:$AM$765,MATCH($A337,'0_Pivot &amp; Table 1 &amp; Table 2'!$B$70:$B$765,0),MATCH(HHIdata_corr!H$1,'0_Pivot &amp; Table 1 &amp; Table 2'!$A$66:$AM$66,0))</f>
        <v>6527</v>
      </c>
      <c r="I337" s="27">
        <f>INDEX('0_Pivot &amp; Table 1 &amp; Table 2'!$A$70:$AM$765,MATCH($A337,'0_Pivot &amp; Table 1 &amp; Table 2'!$B$70:$B$765,0),MATCH(HHIdata_corr!I$1,'0_Pivot &amp; Table 1 &amp; Table 2'!$A$66:$AM$66,0))</f>
        <v>5360</v>
      </c>
      <c r="J337" s="27">
        <f>INDEX('0_Pivot &amp; Table 1 &amp; Table 2'!$A$70:$AM$765,MATCH($A337,'0_Pivot &amp; Table 1 &amp; Table 2'!$B$70:$B$765,0),MATCH(HHIdata_corr!J$1,'0_Pivot &amp; Table 1 &amp; Table 2'!$A$66:$AM$66,0))</f>
        <v>5526</v>
      </c>
      <c r="K337" s="27">
        <f>INDEX('0_Pivot &amp; Table 1 &amp; Table 2'!$A$70:$AM$765,MATCH($A337,'0_Pivot &amp; Table 1 &amp; Table 2'!$B$70:$B$765,0),MATCH(HHIdata_corr!K$1,'0_Pivot &amp; Table 1 &amp; Table 2'!$A$66:$AM$66,0))</f>
        <v>5244</v>
      </c>
      <c r="L337" s="27">
        <f>INDEX('0_Pivot &amp; Table 1 &amp; Table 2'!$A$70:$AM$765,MATCH($A337,'0_Pivot &amp; Table 1 &amp; Table 2'!$B$70:$B$765,0),MATCH(HHIdata_corr!L$1,'0_Pivot &amp; Table 1 &amp; Table 2'!$A$66:$AM$66,0))</f>
        <v>5898</v>
      </c>
      <c r="M337" s="27">
        <f>INDEX('0_Pivot &amp; Table 1 &amp; Table 2'!$A$70:$AM$765,MATCH($A337,'0_Pivot &amp; Table 1 &amp; Table 2'!$B$70:$B$765,0),MATCH(HHIdata_corr!M$1,'0_Pivot &amp; Table 1 &amp; Table 2'!$A$66:$AM$66,0))</f>
        <v>5709</v>
      </c>
      <c r="N337" s="27">
        <f>INDEX('0_Pivot &amp; Table 1 &amp; Table 2'!$A$70:$AM$765,MATCH($A337,'0_Pivot &amp; Table 1 &amp; Table 2'!$B$70:$B$765,0),MATCH(HHIdata_corr!N$1,'0_Pivot &amp; Table 1 &amp; Table 2'!$A$66:$AM$66,0))</f>
        <v>5491</v>
      </c>
      <c r="O337" s="28">
        <v>5978.9</v>
      </c>
      <c r="P337" s="29" t="s">
        <v>988</v>
      </c>
      <c r="Q337" s="29" t="s">
        <v>989</v>
      </c>
      <c r="R337" s="2">
        <f t="shared" si="25"/>
        <v>5741.5</v>
      </c>
      <c r="S337" s="2">
        <f t="shared" si="26"/>
        <v>5664.25</v>
      </c>
      <c r="T337" s="2" t="str">
        <f t="shared" si="27"/>
        <v/>
      </c>
      <c r="U337" s="2" t="e">
        <f>MATCH($Q337,'6.Indic_Percep'!$B$10:$B$141,0)</f>
        <v>#N/A</v>
      </c>
      <c r="V337" s="2">
        <f>MATCH($P337,'5.Indic_LM'!$A$10:$A$732,0)</f>
        <v>441</v>
      </c>
      <c r="W337" s="2" t="str">
        <f>IF(COUNT(INDEX('6.Indic_Percep'!$A$10:$AE$141,HHIdata_corr!$U337,MATCH(HHIdata_corr!W$3,'6.Indic_Percep'!$A$10:$AE$10,0)))=1,INDEX('6.Indic_Percep'!$A$10:$AE$141,HHIdata_corr!$U337,MATCH(HHIdata_corr!W$3,'6.Indic_Percep'!$A$10:$AE$10,0)),"")</f>
        <v/>
      </c>
      <c r="X337" s="2" t="str">
        <f>IF(COUNT(INDEX('6.Indic_Percep'!$A$10:$AE$141,HHIdata_corr!$U337,MATCH(HHIdata_corr!X$3,'6.Indic_Percep'!$A$10:$AE$10,0)))=1,INDEX('6.Indic_Percep'!$A$10:$AE$141,HHIdata_corr!$U337,MATCH(HHIdata_corr!X$3,'6.Indic_Percep'!$A$10:$AE$10,0)),"")</f>
        <v/>
      </c>
      <c r="Y337" s="2" t="str">
        <f>IF(COUNT(INDEX('6.Indic_Percep'!$A$10:$AE$141,HHIdata_corr!$U337,MATCH(HHIdata_corr!Y$3,'6.Indic_Percep'!$A$10:$AE$10,0)))=1,INDEX('6.Indic_Percep'!$A$10:$AE$141,HHIdata_corr!$U337,MATCH(HHIdata_corr!Y$3,'6.Indic_Percep'!$A$10:$AE$10,0)),"")</f>
        <v/>
      </c>
      <c r="Z337" s="2" t="str">
        <f>IF(COUNT(INDEX('6.Indic_Percep'!$A$10:$AH$141,HHIdata_corr!$U337,MATCH(HHIdata_corr!Z$3,'6.Indic_Percep'!$A$10:$AH$10,0)))=1,INDEX('6.Indic_Percep'!$A$10:$AH$141,HHIdata_corr!$U337,MATCH(HHIdata_corr!Z$3,'6.Indic_Percep'!$A$10:$AH$10,0)),"")</f>
        <v/>
      </c>
      <c r="AA337" s="2" t="str">
        <f>IF(COUNT(INDEX('6.Indic_Percep'!$A$10:$AH$141,HHIdata_corr!$U337,MATCH(HHIdata_corr!AA$3,'6.Indic_Percep'!$A$10:$AH$10,0)))=1,INDEX('6.Indic_Percep'!$A$10:$AH$141,HHIdata_corr!$U337,MATCH(HHIdata_corr!AA$3,'6.Indic_Percep'!$A$10:$AH$10,0)),"")</f>
        <v/>
      </c>
      <c r="AC337" s="30" t="str">
        <f>IF(COUNT(INDEX('5.Indic_LM'!$A$8:$AL$732,HHIdata_corr!$V337,MATCH(HHIdata_corr!AC$3,'5.Indic_LM'!$A$8:$AL$8,0)))=1,INDEX('5.Indic_LM'!$A$8:$AL$732,HHIdata_corr!$V337,MATCH(HHIdata_corr!AC$3,'5.Indic_LM'!$A$8:$AL$8,0))/100,"")</f>
        <v/>
      </c>
      <c r="AD337" s="30" t="str">
        <f>IF(COUNT(INDEX('5.Indic_LM'!$A$8:$AL$732,HHIdata_corr!$V337,MATCH(HHIdata_corr!AD$3,'5.Indic_LM'!$A$8:$AL$8,0)))=1,INDEX('5.Indic_LM'!$A$8:$AL$732,HHIdata_corr!$V337,MATCH(HHIdata_corr!AD$3,'5.Indic_LM'!$A$8:$AL$8,0))/100,"")</f>
        <v/>
      </c>
      <c r="AE337" s="2">
        <f t="shared" si="28"/>
        <v>0</v>
      </c>
      <c r="AF337" s="2">
        <f t="shared" si="29"/>
        <v>0</v>
      </c>
    </row>
    <row r="338" spans="1:32" x14ac:dyDescent="0.2">
      <c r="A338" s="25" t="s">
        <v>991</v>
      </c>
      <c r="B338" s="26" t="s">
        <v>992</v>
      </c>
      <c r="C338" s="26" t="s">
        <v>959</v>
      </c>
      <c r="D338" s="26">
        <v>138712</v>
      </c>
      <c r="E338" s="26" t="s">
        <v>993</v>
      </c>
      <c r="F338" s="26">
        <v>69506</v>
      </c>
      <c r="G338" s="27">
        <f>INDEX('0_Pivot &amp; Table 1 &amp; Table 2'!$A$70:$AM$765,MATCH($A338,'0_Pivot &amp; Table 1 &amp; Table 2'!$B$70:$B$765,0),MATCH(HHIdata_corr!G$1,'0_Pivot &amp; Table 1 &amp; Table 2'!$A$66:$AM$66,0))</f>
        <v>5149</v>
      </c>
      <c r="H338" s="27">
        <f>INDEX('0_Pivot &amp; Table 1 &amp; Table 2'!$A$70:$AM$765,MATCH($A338,'0_Pivot &amp; Table 1 &amp; Table 2'!$B$70:$B$765,0),MATCH(HHIdata_corr!H$1,'0_Pivot &amp; Table 1 &amp; Table 2'!$A$66:$AM$66,0))</f>
        <v>5896</v>
      </c>
      <c r="I338" s="27">
        <f>INDEX('0_Pivot &amp; Table 1 &amp; Table 2'!$A$70:$AM$765,MATCH($A338,'0_Pivot &amp; Table 1 &amp; Table 2'!$B$70:$B$765,0),MATCH(HHIdata_corr!I$1,'0_Pivot &amp; Table 1 &amp; Table 2'!$A$66:$AM$66,0))</f>
        <v>5517</v>
      </c>
      <c r="J338" s="27">
        <f>INDEX('0_Pivot &amp; Table 1 &amp; Table 2'!$A$70:$AM$765,MATCH($A338,'0_Pivot &amp; Table 1 &amp; Table 2'!$B$70:$B$765,0),MATCH(HHIdata_corr!J$1,'0_Pivot &amp; Table 1 &amp; Table 2'!$A$66:$AM$66,0))</f>
        <v>5668</v>
      </c>
      <c r="K338" s="27">
        <f>INDEX('0_Pivot &amp; Table 1 &amp; Table 2'!$A$70:$AM$765,MATCH($A338,'0_Pivot &amp; Table 1 &amp; Table 2'!$B$70:$B$765,0),MATCH(HHIdata_corr!K$1,'0_Pivot &amp; Table 1 &amp; Table 2'!$A$66:$AM$66,0))</f>
        <v>5572</v>
      </c>
      <c r="L338" s="27">
        <f>INDEX('0_Pivot &amp; Table 1 &amp; Table 2'!$A$70:$AM$765,MATCH($A338,'0_Pivot &amp; Table 1 &amp; Table 2'!$B$70:$B$765,0),MATCH(HHIdata_corr!L$1,'0_Pivot &amp; Table 1 &amp; Table 2'!$A$66:$AM$66,0))</f>
        <v>6461</v>
      </c>
      <c r="M338" s="27">
        <f>INDEX('0_Pivot &amp; Table 1 &amp; Table 2'!$A$70:$AM$765,MATCH($A338,'0_Pivot &amp; Table 1 &amp; Table 2'!$B$70:$B$765,0),MATCH(HHIdata_corr!M$1,'0_Pivot &amp; Table 1 &amp; Table 2'!$A$66:$AM$66,0))</f>
        <v>6359</v>
      </c>
      <c r="N338" s="27">
        <f>INDEX('0_Pivot &amp; Table 1 &amp; Table 2'!$A$70:$AM$765,MATCH($A338,'0_Pivot &amp; Table 1 &amp; Table 2'!$B$70:$B$765,0),MATCH(HHIdata_corr!N$1,'0_Pivot &amp; Table 1 &amp; Table 2'!$A$66:$AM$66,0))</f>
        <v>5736</v>
      </c>
      <c r="O338" s="28">
        <v>5992.2</v>
      </c>
      <c r="P338" s="29" t="s">
        <v>991</v>
      </c>
      <c r="Q338" s="29" t="s">
        <v>992</v>
      </c>
      <c r="R338" s="2">
        <f t="shared" si="25"/>
        <v>5557.5</v>
      </c>
      <c r="S338" s="2">
        <f t="shared" si="26"/>
        <v>5663.25</v>
      </c>
      <c r="T338" s="2" t="str">
        <f t="shared" si="27"/>
        <v/>
      </c>
      <c r="U338" s="2" t="e">
        <f>MATCH($Q338,'6.Indic_Percep'!$B$10:$B$141,0)</f>
        <v>#N/A</v>
      </c>
      <c r="V338" s="2">
        <f>MATCH($P338,'5.Indic_LM'!$A$10:$A$732,0)</f>
        <v>442</v>
      </c>
      <c r="W338" s="2" t="str">
        <f>IF(COUNT(INDEX('6.Indic_Percep'!$A$10:$AE$141,HHIdata_corr!$U338,MATCH(HHIdata_corr!W$3,'6.Indic_Percep'!$A$10:$AE$10,0)))=1,INDEX('6.Indic_Percep'!$A$10:$AE$141,HHIdata_corr!$U338,MATCH(HHIdata_corr!W$3,'6.Indic_Percep'!$A$10:$AE$10,0)),"")</f>
        <v/>
      </c>
      <c r="X338" s="2" t="str">
        <f>IF(COUNT(INDEX('6.Indic_Percep'!$A$10:$AE$141,HHIdata_corr!$U338,MATCH(HHIdata_corr!X$3,'6.Indic_Percep'!$A$10:$AE$10,0)))=1,INDEX('6.Indic_Percep'!$A$10:$AE$141,HHIdata_corr!$U338,MATCH(HHIdata_corr!X$3,'6.Indic_Percep'!$A$10:$AE$10,0)),"")</f>
        <v/>
      </c>
      <c r="Y338" s="2" t="str">
        <f>IF(COUNT(INDEX('6.Indic_Percep'!$A$10:$AE$141,HHIdata_corr!$U338,MATCH(HHIdata_corr!Y$3,'6.Indic_Percep'!$A$10:$AE$10,0)))=1,INDEX('6.Indic_Percep'!$A$10:$AE$141,HHIdata_corr!$U338,MATCH(HHIdata_corr!Y$3,'6.Indic_Percep'!$A$10:$AE$10,0)),"")</f>
        <v/>
      </c>
      <c r="Z338" s="2" t="str">
        <f>IF(COUNT(INDEX('6.Indic_Percep'!$A$10:$AH$141,HHIdata_corr!$U338,MATCH(HHIdata_corr!Z$3,'6.Indic_Percep'!$A$10:$AH$10,0)))=1,INDEX('6.Indic_Percep'!$A$10:$AH$141,HHIdata_corr!$U338,MATCH(HHIdata_corr!Z$3,'6.Indic_Percep'!$A$10:$AH$10,0)),"")</f>
        <v/>
      </c>
      <c r="AA338" s="2" t="str">
        <f>IF(COUNT(INDEX('6.Indic_Percep'!$A$10:$AH$141,HHIdata_corr!$U338,MATCH(HHIdata_corr!AA$3,'6.Indic_Percep'!$A$10:$AH$10,0)))=1,INDEX('6.Indic_Percep'!$A$10:$AH$141,HHIdata_corr!$U338,MATCH(HHIdata_corr!AA$3,'6.Indic_Percep'!$A$10:$AH$10,0)),"")</f>
        <v/>
      </c>
      <c r="AC338" s="30" t="str">
        <f>IF(COUNT(INDEX('5.Indic_LM'!$A$8:$AL$732,HHIdata_corr!$V338,MATCH(HHIdata_corr!AC$3,'5.Indic_LM'!$A$8:$AL$8,0)))=1,INDEX('5.Indic_LM'!$A$8:$AL$732,HHIdata_corr!$V338,MATCH(HHIdata_corr!AC$3,'5.Indic_LM'!$A$8:$AL$8,0))/100,"")</f>
        <v/>
      </c>
      <c r="AD338" s="30" t="str">
        <f>IF(COUNT(INDEX('5.Indic_LM'!$A$8:$AL$732,HHIdata_corr!$V338,MATCH(HHIdata_corr!AD$3,'5.Indic_LM'!$A$8:$AL$8,0)))=1,INDEX('5.Indic_LM'!$A$8:$AL$732,HHIdata_corr!$V338,MATCH(HHIdata_corr!AD$3,'5.Indic_LM'!$A$8:$AL$8,0))/100,"")</f>
        <v/>
      </c>
      <c r="AE338" s="2">
        <f t="shared" si="28"/>
        <v>0</v>
      </c>
      <c r="AF338" s="2">
        <f t="shared" si="29"/>
        <v>0</v>
      </c>
    </row>
    <row r="339" spans="1:32" x14ac:dyDescent="0.2">
      <c r="A339" s="25" t="s">
        <v>994</v>
      </c>
      <c r="B339" s="26" t="s">
        <v>995</v>
      </c>
      <c r="C339" s="26" t="s">
        <v>959</v>
      </c>
      <c r="D339" s="26">
        <v>134061</v>
      </c>
      <c r="E339" s="26" t="s">
        <v>996</v>
      </c>
      <c r="F339" s="26">
        <v>65200</v>
      </c>
      <c r="G339" s="27">
        <f>INDEX('0_Pivot &amp; Table 1 &amp; Table 2'!$A$70:$AM$765,MATCH($A339,'0_Pivot &amp; Table 1 &amp; Table 2'!$B$70:$B$765,0),MATCH(HHIdata_corr!G$1,'0_Pivot &amp; Table 1 &amp; Table 2'!$A$66:$AM$66,0))</f>
        <v>4800</v>
      </c>
      <c r="H339" s="27">
        <f>INDEX('0_Pivot &amp; Table 1 &amp; Table 2'!$A$70:$AM$765,MATCH($A339,'0_Pivot &amp; Table 1 &amp; Table 2'!$B$70:$B$765,0),MATCH(HHIdata_corr!H$1,'0_Pivot &amp; Table 1 &amp; Table 2'!$A$66:$AM$66,0))</f>
        <v>5585</v>
      </c>
      <c r="I339" s="27">
        <f>INDEX('0_Pivot &amp; Table 1 &amp; Table 2'!$A$70:$AM$765,MATCH($A339,'0_Pivot &amp; Table 1 &amp; Table 2'!$B$70:$B$765,0),MATCH(HHIdata_corr!I$1,'0_Pivot &amp; Table 1 &amp; Table 2'!$A$66:$AM$66,0))</f>
        <v>4906</v>
      </c>
      <c r="J339" s="27">
        <f>INDEX('0_Pivot &amp; Table 1 &amp; Table 2'!$A$70:$AM$765,MATCH($A339,'0_Pivot &amp; Table 1 &amp; Table 2'!$B$70:$B$765,0),MATCH(HHIdata_corr!J$1,'0_Pivot &amp; Table 1 &amp; Table 2'!$A$66:$AM$66,0))</f>
        <v>5818</v>
      </c>
      <c r="K339" s="27">
        <f>INDEX('0_Pivot &amp; Table 1 &amp; Table 2'!$A$70:$AM$765,MATCH($A339,'0_Pivot &amp; Table 1 &amp; Table 2'!$B$70:$B$765,0),MATCH(HHIdata_corr!K$1,'0_Pivot &amp; Table 1 &amp; Table 2'!$A$66:$AM$66,0))</f>
        <v>4640</v>
      </c>
      <c r="L339" s="27">
        <f>INDEX('0_Pivot &amp; Table 1 &amp; Table 2'!$A$70:$AM$765,MATCH($A339,'0_Pivot &amp; Table 1 &amp; Table 2'!$B$70:$B$765,0),MATCH(HHIdata_corr!L$1,'0_Pivot &amp; Table 1 &amp; Table 2'!$A$66:$AM$66,0))</f>
        <v>5746</v>
      </c>
      <c r="M339" s="27">
        <f>INDEX('0_Pivot &amp; Table 1 &amp; Table 2'!$A$70:$AM$765,MATCH($A339,'0_Pivot &amp; Table 1 &amp; Table 2'!$B$70:$B$765,0),MATCH(HHIdata_corr!M$1,'0_Pivot &amp; Table 1 &amp; Table 2'!$A$66:$AM$66,0))</f>
        <v>5879</v>
      </c>
      <c r="N339" s="27">
        <f>INDEX('0_Pivot &amp; Table 1 &amp; Table 2'!$A$70:$AM$765,MATCH($A339,'0_Pivot &amp; Table 1 &amp; Table 2'!$B$70:$B$765,0),MATCH(HHIdata_corr!N$1,'0_Pivot &amp; Table 1 &amp; Table 2'!$A$66:$AM$66,0))</f>
        <v>5498</v>
      </c>
      <c r="O339" s="28">
        <v>5667.4</v>
      </c>
      <c r="P339" s="29" t="s">
        <v>994</v>
      </c>
      <c r="Q339" s="29" t="s">
        <v>995</v>
      </c>
      <c r="R339" s="2">
        <f t="shared" si="25"/>
        <v>5277.25</v>
      </c>
      <c r="S339" s="2">
        <f t="shared" si="26"/>
        <v>5237.25</v>
      </c>
      <c r="T339" s="2" t="str">
        <f t="shared" si="27"/>
        <v/>
      </c>
      <c r="U339" s="2" t="e">
        <f>MATCH($Q339,'6.Indic_Percep'!$B$10:$B$141,0)</f>
        <v>#N/A</v>
      </c>
      <c r="V339" s="2">
        <f>MATCH($P339,'5.Indic_LM'!$A$10:$A$732,0)</f>
        <v>443</v>
      </c>
      <c r="W339" s="2" t="str">
        <f>IF(COUNT(INDEX('6.Indic_Percep'!$A$10:$AE$141,HHIdata_corr!$U339,MATCH(HHIdata_corr!W$3,'6.Indic_Percep'!$A$10:$AE$10,0)))=1,INDEX('6.Indic_Percep'!$A$10:$AE$141,HHIdata_corr!$U339,MATCH(HHIdata_corr!W$3,'6.Indic_Percep'!$A$10:$AE$10,0)),"")</f>
        <v/>
      </c>
      <c r="X339" s="2" t="str">
        <f>IF(COUNT(INDEX('6.Indic_Percep'!$A$10:$AE$141,HHIdata_corr!$U339,MATCH(HHIdata_corr!X$3,'6.Indic_Percep'!$A$10:$AE$10,0)))=1,INDEX('6.Indic_Percep'!$A$10:$AE$141,HHIdata_corr!$U339,MATCH(HHIdata_corr!X$3,'6.Indic_Percep'!$A$10:$AE$10,0)),"")</f>
        <v/>
      </c>
      <c r="Y339" s="2" t="str">
        <f>IF(COUNT(INDEX('6.Indic_Percep'!$A$10:$AE$141,HHIdata_corr!$U339,MATCH(HHIdata_corr!Y$3,'6.Indic_Percep'!$A$10:$AE$10,0)))=1,INDEX('6.Indic_Percep'!$A$10:$AE$141,HHIdata_corr!$U339,MATCH(HHIdata_corr!Y$3,'6.Indic_Percep'!$A$10:$AE$10,0)),"")</f>
        <v/>
      </c>
      <c r="Z339" s="2" t="str">
        <f>IF(COUNT(INDEX('6.Indic_Percep'!$A$10:$AH$141,HHIdata_corr!$U339,MATCH(HHIdata_corr!Z$3,'6.Indic_Percep'!$A$10:$AH$10,0)))=1,INDEX('6.Indic_Percep'!$A$10:$AH$141,HHIdata_corr!$U339,MATCH(HHIdata_corr!Z$3,'6.Indic_Percep'!$A$10:$AH$10,0)),"")</f>
        <v/>
      </c>
      <c r="AA339" s="2" t="str">
        <f>IF(COUNT(INDEX('6.Indic_Percep'!$A$10:$AH$141,HHIdata_corr!$U339,MATCH(HHIdata_corr!AA$3,'6.Indic_Percep'!$A$10:$AH$10,0)))=1,INDEX('6.Indic_Percep'!$A$10:$AH$141,HHIdata_corr!$U339,MATCH(HHIdata_corr!AA$3,'6.Indic_Percep'!$A$10:$AH$10,0)),"")</f>
        <v/>
      </c>
      <c r="AC339" s="30" t="str">
        <f>IF(COUNT(INDEX('5.Indic_LM'!$A$8:$AL$732,HHIdata_corr!$V339,MATCH(HHIdata_corr!AC$3,'5.Indic_LM'!$A$8:$AL$8,0)))=1,INDEX('5.Indic_LM'!$A$8:$AL$732,HHIdata_corr!$V339,MATCH(HHIdata_corr!AC$3,'5.Indic_LM'!$A$8:$AL$8,0))/100,"")</f>
        <v/>
      </c>
      <c r="AD339" s="30" t="str">
        <f>IF(COUNT(INDEX('5.Indic_LM'!$A$8:$AL$732,HHIdata_corr!$V339,MATCH(HHIdata_corr!AD$3,'5.Indic_LM'!$A$8:$AL$8,0)))=1,INDEX('5.Indic_LM'!$A$8:$AL$732,HHIdata_corr!$V339,MATCH(HHIdata_corr!AD$3,'5.Indic_LM'!$A$8:$AL$8,0))/100,"")</f>
        <v/>
      </c>
      <c r="AE339" s="2">
        <f t="shared" si="28"/>
        <v>0</v>
      </c>
      <c r="AF339" s="2">
        <f t="shared" si="29"/>
        <v>0</v>
      </c>
    </row>
    <row r="340" spans="1:32" x14ac:dyDescent="0.2">
      <c r="A340" s="25" t="s">
        <v>997</v>
      </c>
      <c r="B340" s="26" t="s">
        <v>998</v>
      </c>
      <c r="C340" s="26" t="s">
        <v>959</v>
      </c>
      <c r="D340" s="26">
        <v>112051</v>
      </c>
      <c r="E340" s="26" t="s">
        <v>999</v>
      </c>
      <c r="F340" s="26">
        <v>52627</v>
      </c>
      <c r="G340" s="27">
        <f>INDEX('0_Pivot &amp; Table 1 &amp; Table 2'!$A$70:$AM$765,MATCH($A340,'0_Pivot &amp; Table 1 &amp; Table 2'!$B$70:$B$765,0),MATCH(HHIdata_corr!G$1,'0_Pivot &amp; Table 1 &amp; Table 2'!$A$66:$AM$66,0))</f>
        <v>5690</v>
      </c>
      <c r="H340" s="27">
        <f>INDEX('0_Pivot &amp; Table 1 &amp; Table 2'!$A$70:$AM$765,MATCH($A340,'0_Pivot &amp; Table 1 &amp; Table 2'!$B$70:$B$765,0),MATCH(HHIdata_corr!H$1,'0_Pivot &amp; Table 1 &amp; Table 2'!$A$66:$AM$66,0))</f>
        <v>6693</v>
      </c>
      <c r="I340" s="27">
        <f>INDEX('0_Pivot &amp; Table 1 &amp; Table 2'!$A$70:$AM$765,MATCH($A340,'0_Pivot &amp; Table 1 &amp; Table 2'!$B$70:$B$765,0),MATCH(HHIdata_corr!I$1,'0_Pivot &amp; Table 1 &amp; Table 2'!$A$66:$AM$66,0))</f>
        <v>5795</v>
      </c>
      <c r="J340" s="27">
        <f>INDEX('0_Pivot &amp; Table 1 &amp; Table 2'!$A$70:$AM$765,MATCH($A340,'0_Pivot &amp; Table 1 &amp; Table 2'!$B$70:$B$765,0),MATCH(HHIdata_corr!J$1,'0_Pivot &amp; Table 1 &amp; Table 2'!$A$66:$AM$66,0))</f>
        <v>6452</v>
      </c>
      <c r="K340" s="27">
        <f>INDEX('0_Pivot &amp; Table 1 &amp; Table 2'!$A$70:$AM$765,MATCH($A340,'0_Pivot &amp; Table 1 &amp; Table 2'!$B$70:$B$765,0),MATCH(HHIdata_corr!K$1,'0_Pivot &amp; Table 1 &amp; Table 2'!$A$66:$AM$66,0))</f>
        <v>5766</v>
      </c>
      <c r="L340" s="27">
        <f>INDEX('0_Pivot &amp; Table 1 &amp; Table 2'!$A$70:$AM$765,MATCH($A340,'0_Pivot &amp; Table 1 &amp; Table 2'!$B$70:$B$765,0),MATCH(HHIdata_corr!L$1,'0_Pivot &amp; Table 1 &amp; Table 2'!$A$66:$AM$66,0))</f>
        <v>6413</v>
      </c>
      <c r="M340" s="27">
        <f>INDEX('0_Pivot &amp; Table 1 &amp; Table 2'!$A$70:$AM$765,MATCH($A340,'0_Pivot &amp; Table 1 &amp; Table 2'!$B$70:$B$765,0),MATCH(HHIdata_corr!M$1,'0_Pivot &amp; Table 1 &amp; Table 2'!$A$66:$AM$66,0))</f>
        <v>6270</v>
      </c>
      <c r="N340" s="27">
        <f>INDEX('0_Pivot &amp; Table 1 &amp; Table 2'!$A$70:$AM$765,MATCH($A340,'0_Pivot &amp; Table 1 &amp; Table 2'!$B$70:$B$765,0),MATCH(HHIdata_corr!N$1,'0_Pivot &amp; Table 1 &amp; Table 2'!$A$66:$AM$66,0))</f>
        <v>6524</v>
      </c>
      <c r="O340" s="28">
        <v>6537.8</v>
      </c>
      <c r="P340" s="29" t="s">
        <v>997</v>
      </c>
      <c r="Q340" s="29" t="s">
        <v>998</v>
      </c>
      <c r="R340" s="2">
        <f t="shared" si="25"/>
        <v>6157.5</v>
      </c>
      <c r="S340" s="2">
        <f t="shared" si="26"/>
        <v>6176.5</v>
      </c>
      <c r="T340" s="2" t="str">
        <f t="shared" si="27"/>
        <v/>
      </c>
      <c r="U340" s="2" t="e">
        <f>MATCH($Q340,'6.Indic_Percep'!$B$10:$B$141,0)</f>
        <v>#N/A</v>
      </c>
      <c r="V340" s="2">
        <f>MATCH($P340,'5.Indic_LM'!$A$10:$A$732,0)</f>
        <v>444</v>
      </c>
      <c r="W340" s="2" t="str">
        <f>IF(COUNT(INDEX('6.Indic_Percep'!$A$10:$AE$141,HHIdata_corr!$U340,MATCH(HHIdata_corr!W$3,'6.Indic_Percep'!$A$10:$AE$10,0)))=1,INDEX('6.Indic_Percep'!$A$10:$AE$141,HHIdata_corr!$U340,MATCH(HHIdata_corr!W$3,'6.Indic_Percep'!$A$10:$AE$10,0)),"")</f>
        <v/>
      </c>
      <c r="X340" s="2" t="str">
        <f>IF(COUNT(INDEX('6.Indic_Percep'!$A$10:$AE$141,HHIdata_corr!$U340,MATCH(HHIdata_corr!X$3,'6.Indic_Percep'!$A$10:$AE$10,0)))=1,INDEX('6.Indic_Percep'!$A$10:$AE$141,HHIdata_corr!$U340,MATCH(HHIdata_corr!X$3,'6.Indic_Percep'!$A$10:$AE$10,0)),"")</f>
        <v/>
      </c>
      <c r="Y340" s="2" t="str">
        <f>IF(COUNT(INDEX('6.Indic_Percep'!$A$10:$AE$141,HHIdata_corr!$U340,MATCH(HHIdata_corr!Y$3,'6.Indic_Percep'!$A$10:$AE$10,0)))=1,INDEX('6.Indic_Percep'!$A$10:$AE$141,HHIdata_corr!$U340,MATCH(HHIdata_corr!Y$3,'6.Indic_Percep'!$A$10:$AE$10,0)),"")</f>
        <v/>
      </c>
      <c r="Z340" s="2" t="str">
        <f>IF(COUNT(INDEX('6.Indic_Percep'!$A$10:$AH$141,HHIdata_corr!$U340,MATCH(HHIdata_corr!Z$3,'6.Indic_Percep'!$A$10:$AH$10,0)))=1,INDEX('6.Indic_Percep'!$A$10:$AH$141,HHIdata_corr!$U340,MATCH(HHIdata_corr!Z$3,'6.Indic_Percep'!$A$10:$AH$10,0)),"")</f>
        <v/>
      </c>
      <c r="AA340" s="2" t="str">
        <f>IF(COUNT(INDEX('6.Indic_Percep'!$A$10:$AH$141,HHIdata_corr!$U340,MATCH(HHIdata_corr!AA$3,'6.Indic_Percep'!$A$10:$AH$10,0)))=1,INDEX('6.Indic_Percep'!$A$10:$AH$141,HHIdata_corr!$U340,MATCH(HHIdata_corr!AA$3,'6.Indic_Percep'!$A$10:$AH$10,0)),"")</f>
        <v/>
      </c>
      <c r="AC340" s="30" t="str">
        <f>IF(COUNT(INDEX('5.Indic_LM'!$A$8:$AL$732,HHIdata_corr!$V340,MATCH(HHIdata_corr!AC$3,'5.Indic_LM'!$A$8:$AL$8,0)))=1,INDEX('5.Indic_LM'!$A$8:$AL$732,HHIdata_corr!$V340,MATCH(HHIdata_corr!AC$3,'5.Indic_LM'!$A$8:$AL$8,0))/100,"")</f>
        <v/>
      </c>
      <c r="AD340" s="30" t="str">
        <f>IF(COUNT(INDEX('5.Indic_LM'!$A$8:$AL$732,HHIdata_corr!$V340,MATCH(HHIdata_corr!AD$3,'5.Indic_LM'!$A$8:$AL$8,0)))=1,INDEX('5.Indic_LM'!$A$8:$AL$732,HHIdata_corr!$V340,MATCH(HHIdata_corr!AD$3,'5.Indic_LM'!$A$8:$AL$8,0))/100,"")</f>
        <v/>
      </c>
      <c r="AE340" s="2">
        <f t="shared" si="28"/>
        <v>0</v>
      </c>
      <c r="AF340" s="2">
        <f t="shared" si="29"/>
        <v>0</v>
      </c>
    </row>
    <row r="341" spans="1:32" x14ac:dyDescent="0.2">
      <c r="A341" s="25" t="s">
        <v>1000</v>
      </c>
      <c r="B341" s="26" t="s">
        <v>1001</v>
      </c>
      <c r="C341" s="26" t="s">
        <v>959</v>
      </c>
      <c r="D341" s="26">
        <v>108184</v>
      </c>
      <c r="E341" s="26" t="s">
        <v>1002</v>
      </c>
      <c r="F341" s="26">
        <v>50221</v>
      </c>
      <c r="G341" s="27">
        <f>INDEX('0_Pivot &amp; Table 1 &amp; Table 2'!$A$70:$AM$765,MATCH($A341,'0_Pivot &amp; Table 1 &amp; Table 2'!$B$70:$B$765,0),MATCH(HHIdata_corr!G$1,'0_Pivot &amp; Table 1 &amp; Table 2'!$A$66:$AM$66,0))</f>
        <v>6878</v>
      </c>
      <c r="H341" s="27">
        <f>INDEX('0_Pivot &amp; Table 1 &amp; Table 2'!$A$70:$AM$765,MATCH($A341,'0_Pivot &amp; Table 1 &amp; Table 2'!$B$70:$B$765,0),MATCH(HHIdata_corr!H$1,'0_Pivot &amp; Table 1 &amp; Table 2'!$A$66:$AM$66,0))</f>
        <v>7215</v>
      </c>
      <c r="I341" s="27">
        <f>INDEX('0_Pivot &amp; Table 1 &amp; Table 2'!$A$70:$AM$765,MATCH($A341,'0_Pivot &amp; Table 1 &amp; Table 2'!$B$70:$B$765,0),MATCH(HHIdata_corr!I$1,'0_Pivot &amp; Table 1 &amp; Table 2'!$A$66:$AM$66,0))</f>
        <v>6959</v>
      </c>
      <c r="J341" s="27">
        <f>INDEX('0_Pivot &amp; Table 1 &amp; Table 2'!$A$70:$AM$765,MATCH($A341,'0_Pivot &amp; Table 1 &amp; Table 2'!$B$70:$B$765,0),MATCH(HHIdata_corr!J$1,'0_Pivot &amp; Table 1 &amp; Table 2'!$A$66:$AM$66,0))</f>
        <v>8189</v>
      </c>
      <c r="K341" s="27">
        <f>INDEX('0_Pivot &amp; Table 1 &amp; Table 2'!$A$70:$AM$765,MATCH($A341,'0_Pivot &amp; Table 1 &amp; Table 2'!$B$70:$B$765,0),MATCH(HHIdata_corr!K$1,'0_Pivot &amp; Table 1 &amp; Table 2'!$A$66:$AM$66,0))</f>
        <v>7805</v>
      </c>
      <c r="L341" s="27">
        <f>INDEX('0_Pivot &amp; Table 1 &amp; Table 2'!$A$70:$AM$765,MATCH($A341,'0_Pivot &amp; Table 1 &amp; Table 2'!$B$70:$B$765,0),MATCH(HHIdata_corr!L$1,'0_Pivot &amp; Table 1 &amp; Table 2'!$A$66:$AM$66,0))</f>
        <v>7999</v>
      </c>
      <c r="M341" s="27">
        <f>INDEX('0_Pivot &amp; Table 1 &amp; Table 2'!$A$70:$AM$765,MATCH($A341,'0_Pivot &amp; Table 1 &amp; Table 2'!$B$70:$B$765,0),MATCH(HHIdata_corr!M$1,'0_Pivot &amp; Table 1 &amp; Table 2'!$A$66:$AM$66,0))</f>
        <v>7317</v>
      </c>
      <c r="N341" s="27">
        <f>INDEX('0_Pivot &amp; Table 1 &amp; Table 2'!$A$70:$AM$765,MATCH($A341,'0_Pivot &amp; Table 1 &amp; Table 2'!$B$70:$B$765,0),MATCH(HHIdata_corr!N$1,'0_Pivot &amp; Table 1 &amp; Table 2'!$A$66:$AM$66,0))</f>
        <v>6925</v>
      </c>
      <c r="O341" s="28">
        <v>7515.7</v>
      </c>
      <c r="P341" s="29" t="s">
        <v>1000</v>
      </c>
      <c r="Q341" s="29" t="s">
        <v>1001</v>
      </c>
      <c r="R341" s="2">
        <f t="shared" si="25"/>
        <v>7310.25</v>
      </c>
      <c r="S341" s="2">
        <f t="shared" si="26"/>
        <v>7542</v>
      </c>
      <c r="T341" s="2" t="str">
        <f t="shared" si="27"/>
        <v/>
      </c>
      <c r="U341" s="2" t="e">
        <f>MATCH($Q341,'6.Indic_Percep'!$B$10:$B$141,0)</f>
        <v>#N/A</v>
      </c>
      <c r="V341" s="2">
        <f>MATCH($P341,'5.Indic_LM'!$A$10:$A$732,0)</f>
        <v>445</v>
      </c>
      <c r="W341" s="2" t="str">
        <f>IF(COUNT(INDEX('6.Indic_Percep'!$A$10:$AE$141,HHIdata_corr!$U341,MATCH(HHIdata_corr!W$3,'6.Indic_Percep'!$A$10:$AE$10,0)))=1,INDEX('6.Indic_Percep'!$A$10:$AE$141,HHIdata_corr!$U341,MATCH(HHIdata_corr!W$3,'6.Indic_Percep'!$A$10:$AE$10,0)),"")</f>
        <v/>
      </c>
      <c r="X341" s="2" t="str">
        <f>IF(COUNT(INDEX('6.Indic_Percep'!$A$10:$AE$141,HHIdata_corr!$U341,MATCH(HHIdata_corr!X$3,'6.Indic_Percep'!$A$10:$AE$10,0)))=1,INDEX('6.Indic_Percep'!$A$10:$AE$141,HHIdata_corr!$U341,MATCH(HHIdata_corr!X$3,'6.Indic_Percep'!$A$10:$AE$10,0)),"")</f>
        <v/>
      </c>
      <c r="Y341" s="2" t="str">
        <f>IF(COUNT(INDEX('6.Indic_Percep'!$A$10:$AE$141,HHIdata_corr!$U341,MATCH(HHIdata_corr!Y$3,'6.Indic_Percep'!$A$10:$AE$10,0)))=1,INDEX('6.Indic_Percep'!$A$10:$AE$141,HHIdata_corr!$U341,MATCH(HHIdata_corr!Y$3,'6.Indic_Percep'!$A$10:$AE$10,0)),"")</f>
        <v/>
      </c>
      <c r="Z341" s="2" t="str">
        <f>IF(COUNT(INDEX('6.Indic_Percep'!$A$10:$AH$141,HHIdata_corr!$U341,MATCH(HHIdata_corr!Z$3,'6.Indic_Percep'!$A$10:$AH$10,0)))=1,INDEX('6.Indic_Percep'!$A$10:$AH$141,HHIdata_corr!$U341,MATCH(HHIdata_corr!Z$3,'6.Indic_Percep'!$A$10:$AH$10,0)),"")</f>
        <v/>
      </c>
      <c r="AA341" s="2" t="str">
        <f>IF(COUNT(INDEX('6.Indic_Percep'!$A$10:$AH$141,HHIdata_corr!$U341,MATCH(HHIdata_corr!AA$3,'6.Indic_Percep'!$A$10:$AH$10,0)))=1,INDEX('6.Indic_Percep'!$A$10:$AH$141,HHIdata_corr!$U341,MATCH(HHIdata_corr!AA$3,'6.Indic_Percep'!$A$10:$AH$10,0)),"")</f>
        <v/>
      </c>
      <c r="AC341" s="30" t="str">
        <f>IF(COUNT(INDEX('5.Indic_LM'!$A$8:$AL$732,HHIdata_corr!$V341,MATCH(HHIdata_corr!AC$3,'5.Indic_LM'!$A$8:$AL$8,0)))=1,INDEX('5.Indic_LM'!$A$8:$AL$732,HHIdata_corr!$V341,MATCH(HHIdata_corr!AC$3,'5.Indic_LM'!$A$8:$AL$8,0))/100,"")</f>
        <v/>
      </c>
      <c r="AD341" s="30" t="str">
        <f>IF(COUNT(INDEX('5.Indic_LM'!$A$8:$AL$732,HHIdata_corr!$V341,MATCH(HHIdata_corr!AD$3,'5.Indic_LM'!$A$8:$AL$8,0)))=1,INDEX('5.Indic_LM'!$A$8:$AL$732,HHIdata_corr!$V341,MATCH(HHIdata_corr!AD$3,'5.Indic_LM'!$A$8:$AL$8,0))/100,"")</f>
        <v/>
      </c>
      <c r="AE341" s="2">
        <f t="shared" si="28"/>
        <v>0</v>
      </c>
      <c r="AF341" s="2">
        <f t="shared" si="29"/>
        <v>0</v>
      </c>
    </row>
    <row r="342" spans="1:32" x14ac:dyDescent="0.2">
      <c r="A342" s="25" t="s">
        <v>1003</v>
      </c>
      <c r="B342" s="26" t="s">
        <v>1004</v>
      </c>
      <c r="C342" s="26" t="s">
        <v>959</v>
      </c>
      <c r="D342" s="26">
        <v>99208</v>
      </c>
      <c r="E342" s="26" t="s">
        <v>1005</v>
      </c>
      <c r="F342" s="26">
        <v>47515</v>
      </c>
      <c r="G342" s="27">
        <f>INDEX('0_Pivot &amp; Table 1 &amp; Table 2'!$A$70:$AM$765,MATCH($A342,'0_Pivot &amp; Table 1 &amp; Table 2'!$B$70:$B$765,0),MATCH(HHIdata_corr!G$1,'0_Pivot &amp; Table 1 &amp; Table 2'!$A$66:$AM$66,0))</f>
        <v>6488</v>
      </c>
      <c r="H342" s="27">
        <f>INDEX('0_Pivot &amp; Table 1 &amp; Table 2'!$A$70:$AM$765,MATCH($A342,'0_Pivot &amp; Table 1 &amp; Table 2'!$B$70:$B$765,0),MATCH(HHIdata_corr!H$1,'0_Pivot &amp; Table 1 &amp; Table 2'!$A$66:$AM$66,0))</f>
        <v>7292</v>
      </c>
      <c r="I342" s="27">
        <f>INDEX('0_Pivot &amp; Table 1 &amp; Table 2'!$A$70:$AM$765,MATCH($A342,'0_Pivot &amp; Table 1 &amp; Table 2'!$B$70:$B$765,0),MATCH(HHIdata_corr!I$1,'0_Pivot &amp; Table 1 &amp; Table 2'!$A$66:$AM$66,0))</f>
        <v>7251</v>
      </c>
      <c r="J342" s="27">
        <f>INDEX('0_Pivot &amp; Table 1 &amp; Table 2'!$A$70:$AM$765,MATCH($A342,'0_Pivot &amp; Table 1 &amp; Table 2'!$B$70:$B$765,0),MATCH(HHIdata_corr!J$1,'0_Pivot &amp; Table 1 &amp; Table 2'!$A$66:$AM$66,0))</f>
        <v>7439</v>
      </c>
      <c r="K342" s="27">
        <f>INDEX('0_Pivot &amp; Table 1 &amp; Table 2'!$A$70:$AM$765,MATCH($A342,'0_Pivot &amp; Table 1 &amp; Table 2'!$B$70:$B$765,0),MATCH(HHIdata_corr!K$1,'0_Pivot &amp; Table 1 &amp; Table 2'!$A$66:$AM$66,0))</f>
        <v>7352</v>
      </c>
      <c r="L342" s="27">
        <f>INDEX('0_Pivot &amp; Table 1 &amp; Table 2'!$A$70:$AM$765,MATCH($A342,'0_Pivot &amp; Table 1 &amp; Table 2'!$B$70:$B$765,0),MATCH(HHIdata_corr!L$1,'0_Pivot &amp; Table 1 &amp; Table 2'!$A$66:$AM$66,0))</f>
        <v>7733</v>
      </c>
      <c r="M342" s="27">
        <f>INDEX('0_Pivot &amp; Table 1 &amp; Table 2'!$A$70:$AM$765,MATCH($A342,'0_Pivot &amp; Table 1 &amp; Table 2'!$B$70:$B$765,0),MATCH(HHIdata_corr!M$1,'0_Pivot &amp; Table 1 &amp; Table 2'!$A$66:$AM$66,0))</f>
        <v>7218</v>
      </c>
      <c r="N342" s="27">
        <f>INDEX('0_Pivot &amp; Table 1 &amp; Table 2'!$A$70:$AM$765,MATCH($A342,'0_Pivot &amp; Table 1 &amp; Table 2'!$B$70:$B$765,0),MATCH(HHIdata_corr!N$1,'0_Pivot &amp; Table 1 &amp; Table 2'!$A$66:$AM$66,0))</f>
        <v>7128</v>
      </c>
      <c r="O342" s="28">
        <v>7278.3</v>
      </c>
      <c r="P342" s="29" t="s">
        <v>1003</v>
      </c>
      <c r="Q342" s="29" t="s">
        <v>1004</v>
      </c>
      <c r="R342" s="2">
        <f t="shared" si="25"/>
        <v>7117.5</v>
      </c>
      <c r="S342" s="2">
        <f t="shared" si="26"/>
        <v>7333.5</v>
      </c>
      <c r="T342" s="2" t="str">
        <f t="shared" si="27"/>
        <v/>
      </c>
      <c r="U342" s="2" t="e">
        <f>MATCH($Q342,'6.Indic_Percep'!$B$10:$B$141,0)</f>
        <v>#N/A</v>
      </c>
      <c r="V342" s="2">
        <f>MATCH($P342,'5.Indic_LM'!$A$10:$A$732,0)</f>
        <v>446</v>
      </c>
      <c r="W342" s="2" t="str">
        <f>IF(COUNT(INDEX('6.Indic_Percep'!$A$10:$AE$141,HHIdata_corr!$U342,MATCH(HHIdata_corr!W$3,'6.Indic_Percep'!$A$10:$AE$10,0)))=1,INDEX('6.Indic_Percep'!$A$10:$AE$141,HHIdata_corr!$U342,MATCH(HHIdata_corr!W$3,'6.Indic_Percep'!$A$10:$AE$10,0)),"")</f>
        <v/>
      </c>
      <c r="X342" s="2" t="str">
        <f>IF(COUNT(INDEX('6.Indic_Percep'!$A$10:$AE$141,HHIdata_corr!$U342,MATCH(HHIdata_corr!X$3,'6.Indic_Percep'!$A$10:$AE$10,0)))=1,INDEX('6.Indic_Percep'!$A$10:$AE$141,HHIdata_corr!$U342,MATCH(HHIdata_corr!X$3,'6.Indic_Percep'!$A$10:$AE$10,0)),"")</f>
        <v/>
      </c>
      <c r="Y342" s="2" t="str">
        <f>IF(COUNT(INDEX('6.Indic_Percep'!$A$10:$AE$141,HHIdata_corr!$U342,MATCH(HHIdata_corr!Y$3,'6.Indic_Percep'!$A$10:$AE$10,0)))=1,INDEX('6.Indic_Percep'!$A$10:$AE$141,HHIdata_corr!$U342,MATCH(HHIdata_corr!Y$3,'6.Indic_Percep'!$A$10:$AE$10,0)),"")</f>
        <v/>
      </c>
      <c r="Z342" s="2" t="str">
        <f>IF(COUNT(INDEX('6.Indic_Percep'!$A$10:$AH$141,HHIdata_corr!$U342,MATCH(HHIdata_corr!Z$3,'6.Indic_Percep'!$A$10:$AH$10,0)))=1,INDEX('6.Indic_Percep'!$A$10:$AH$141,HHIdata_corr!$U342,MATCH(HHIdata_corr!Z$3,'6.Indic_Percep'!$A$10:$AH$10,0)),"")</f>
        <v/>
      </c>
      <c r="AA342" s="2" t="str">
        <f>IF(COUNT(INDEX('6.Indic_Percep'!$A$10:$AH$141,HHIdata_corr!$U342,MATCH(HHIdata_corr!AA$3,'6.Indic_Percep'!$A$10:$AH$10,0)))=1,INDEX('6.Indic_Percep'!$A$10:$AH$141,HHIdata_corr!$U342,MATCH(HHIdata_corr!AA$3,'6.Indic_Percep'!$A$10:$AH$10,0)),"")</f>
        <v/>
      </c>
      <c r="AC342" s="30" t="str">
        <f>IF(COUNT(INDEX('5.Indic_LM'!$A$8:$AL$732,HHIdata_corr!$V342,MATCH(HHIdata_corr!AC$3,'5.Indic_LM'!$A$8:$AL$8,0)))=1,INDEX('5.Indic_LM'!$A$8:$AL$732,HHIdata_corr!$V342,MATCH(HHIdata_corr!AC$3,'5.Indic_LM'!$A$8:$AL$8,0))/100,"")</f>
        <v/>
      </c>
      <c r="AD342" s="30" t="str">
        <f>IF(COUNT(INDEX('5.Indic_LM'!$A$8:$AL$732,HHIdata_corr!$V342,MATCH(HHIdata_corr!AD$3,'5.Indic_LM'!$A$8:$AL$8,0)))=1,INDEX('5.Indic_LM'!$A$8:$AL$732,HHIdata_corr!$V342,MATCH(HHIdata_corr!AD$3,'5.Indic_LM'!$A$8:$AL$8,0))/100,"")</f>
        <v/>
      </c>
      <c r="AE342" s="2">
        <f t="shared" si="28"/>
        <v>0</v>
      </c>
      <c r="AF342" s="2">
        <f t="shared" si="29"/>
        <v>0</v>
      </c>
    </row>
    <row r="343" spans="1:32" x14ac:dyDescent="0.2">
      <c r="A343" s="25" t="s">
        <v>1006</v>
      </c>
      <c r="B343" s="26" t="s">
        <v>1007</v>
      </c>
      <c r="C343" s="26" t="s">
        <v>959</v>
      </c>
      <c r="D343" s="26">
        <v>85992</v>
      </c>
      <c r="E343" s="26" t="s">
        <v>1008</v>
      </c>
      <c r="F343" s="26">
        <v>43254</v>
      </c>
      <c r="G343" s="27">
        <f>INDEX('0_Pivot &amp; Table 1 &amp; Table 2'!$A$70:$AM$765,MATCH($A343,'0_Pivot &amp; Table 1 &amp; Table 2'!$B$70:$B$765,0),MATCH(HHIdata_corr!G$1,'0_Pivot &amp; Table 1 &amp; Table 2'!$A$66:$AM$66,0))</f>
        <v>7708</v>
      </c>
      <c r="H343" s="27">
        <f>INDEX('0_Pivot &amp; Table 1 &amp; Table 2'!$A$70:$AM$765,MATCH($A343,'0_Pivot &amp; Table 1 &amp; Table 2'!$B$70:$B$765,0),MATCH(HHIdata_corr!H$1,'0_Pivot &amp; Table 1 &amp; Table 2'!$A$66:$AM$66,0))</f>
        <v>7675</v>
      </c>
      <c r="I343" s="27">
        <f>INDEX('0_Pivot &amp; Table 1 &amp; Table 2'!$A$70:$AM$765,MATCH($A343,'0_Pivot &amp; Table 1 &amp; Table 2'!$B$70:$B$765,0),MATCH(HHIdata_corr!I$1,'0_Pivot &amp; Table 1 &amp; Table 2'!$A$66:$AM$66,0))</f>
        <v>8175</v>
      </c>
      <c r="J343" s="27">
        <f>INDEX('0_Pivot &amp; Table 1 &amp; Table 2'!$A$70:$AM$765,MATCH($A343,'0_Pivot &amp; Table 1 &amp; Table 2'!$B$70:$B$765,0),MATCH(HHIdata_corr!J$1,'0_Pivot &amp; Table 1 &amp; Table 2'!$A$66:$AM$66,0))</f>
        <v>7745</v>
      </c>
      <c r="K343" s="27">
        <f>INDEX('0_Pivot &amp; Table 1 &amp; Table 2'!$A$70:$AM$765,MATCH($A343,'0_Pivot &amp; Table 1 &amp; Table 2'!$B$70:$B$765,0),MATCH(HHIdata_corr!K$1,'0_Pivot &amp; Table 1 &amp; Table 2'!$A$66:$AM$66,0))</f>
        <v>7337</v>
      </c>
      <c r="L343" s="27">
        <f>INDEX('0_Pivot &amp; Table 1 &amp; Table 2'!$A$70:$AM$765,MATCH($A343,'0_Pivot &amp; Table 1 &amp; Table 2'!$B$70:$B$765,0),MATCH(HHIdata_corr!L$1,'0_Pivot &amp; Table 1 &amp; Table 2'!$A$66:$AM$66,0))</f>
        <v>7981</v>
      </c>
      <c r="M343" s="27">
        <f>INDEX('0_Pivot &amp; Table 1 &amp; Table 2'!$A$70:$AM$765,MATCH($A343,'0_Pivot &amp; Table 1 &amp; Table 2'!$B$70:$B$765,0),MATCH(HHIdata_corr!M$1,'0_Pivot &amp; Table 1 &amp; Table 2'!$A$66:$AM$66,0))</f>
        <v>7958</v>
      </c>
      <c r="N343" s="27">
        <f>INDEX('0_Pivot &amp; Table 1 &amp; Table 2'!$A$70:$AM$765,MATCH($A343,'0_Pivot &amp; Table 1 &amp; Table 2'!$B$70:$B$765,0),MATCH(HHIdata_corr!N$1,'0_Pivot &amp; Table 1 &amp; Table 2'!$A$66:$AM$66,0))</f>
        <v>8377</v>
      </c>
      <c r="O343" s="28">
        <v>7719.8</v>
      </c>
      <c r="P343" s="29" t="s">
        <v>1006</v>
      </c>
      <c r="Q343" s="29" t="s">
        <v>1007</v>
      </c>
      <c r="R343" s="2">
        <f t="shared" si="25"/>
        <v>7825.75</v>
      </c>
      <c r="S343" s="2">
        <f t="shared" si="26"/>
        <v>7733</v>
      </c>
      <c r="T343" s="2">
        <f t="shared" si="27"/>
        <v>1</v>
      </c>
      <c r="U343" s="2" t="e">
        <f>MATCH($Q343,'6.Indic_Percep'!$B$10:$B$141,0)</f>
        <v>#N/A</v>
      </c>
      <c r="V343" s="2">
        <f>MATCH($P343,'5.Indic_LM'!$A$10:$A$732,0)</f>
        <v>447</v>
      </c>
      <c r="W343" s="2" t="str">
        <f>IF(COUNT(INDEX('6.Indic_Percep'!$A$10:$AE$141,HHIdata_corr!$U343,MATCH(HHIdata_corr!W$3,'6.Indic_Percep'!$A$10:$AE$10,0)))=1,INDEX('6.Indic_Percep'!$A$10:$AE$141,HHIdata_corr!$U343,MATCH(HHIdata_corr!W$3,'6.Indic_Percep'!$A$10:$AE$10,0)),"")</f>
        <v/>
      </c>
      <c r="X343" s="2" t="str">
        <f>IF(COUNT(INDEX('6.Indic_Percep'!$A$10:$AE$141,HHIdata_corr!$U343,MATCH(HHIdata_corr!X$3,'6.Indic_Percep'!$A$10:$AE$10,0)))=1,INDEX('6.Indic_Percep'!$A$10:$AE$141,HHIdata_corr!$U343,MATCH(HHIdata_corr!X$3,'6.Indic_Percep'!$A$10:$AE$10,0)),"")</f>
        <v/>
      </c>
      <c r="Y343" s="2" t="str">
        <f>IF(COUNT(INDEX('6.Indic_Percep'!$A$10:$AE$141,HHIdata_corr!$U343,MATCH(HHIdata_corr!Y$3,'6.Indic_Percep'!$A$10:$AE$10,0)))=1,INDEX('6.Indic_Percep'!$A$10:$AE$141,HHIdata_corr!$U343,MATCH(HHIdata_corr!Y$3,'6.Indic_Percep'!$A$10:$AE$10,0)),"")</f>
        <v/>
      </c>
      <c r="Z343" s="2" t="str">
        <f>IF(COUNT(INDEX('6.Indic_Percep'!$A$10:$AH$141,HHIdata_corr!$U343,MATCH(HHIdata_corr!Z$3,'6.Indic_Percep'!$A$10:$AH$10,0)))=1,INDEX('6.Indic_Percep'!$A$10:$AH$141,HHIdata_corr!$U343,MATCH(HHIdata_corr!Z$3,'6.Indic_Percep'!$A$10:$AH$10,0)),"")</f>
        <v/>
      </c>
      <c r="AA343" s="2" t="str">
        <f>IF(COUNT(INDEX('6.Indic_Percep'!$A$10:$AH$141,HHIdata_corr!$U343,MATCH(HHIdata_corr!AA$3,'6.Indic_Percep'!$A$10:$AH$10,0)))=1,INDEX('6.Indic_Percep'!$A$10:$AH$141,HHIdata_corr!$U343,MATCH(HHIdata_corr!AA$3,'6.Indic_Percep'!$A$10:$AH$10,0)),"")</f>
        <v/>
      </c>
      <c r="AC343" s="30" t="str">
        <f>IF(COUNT(INDEX('5.Indic_LM'!$A$8:$AL$732,HHIdata_corr!$V343,MATCH(HHIdata_corr!AC$3,'5.Indic_LM'!$A$8:$AL$8,0)))=1,INDEX('5.Indic_LM'!$A$8:$AL$732,HHIdata_corr!$V343,MATCH(HHIdata_corr!AC$3,'5.Indic_LM'!$A$8:$AL$8,0))/100,"")</f>
        <v/>
      </c>
      <c r="AD343" s="30" t="str">
        <f>IF(COUNT(INDEX('5.Indic_LM'!$A$8:$AL$732,HHIdata_corr!$V343,MATCH(HHIdata_corr!AD$3,'5.Indic_LM'!$A$8:$AL$8,0)))=1,INDEX('5.Indic_LM'!$A$8:$AL$732,HHIdata_corr!$V343,MATCH(HHIdata_corr!AD$3,'5.Indic_LM'!$A$8:$AL$8,0))/100,"")</f>
        <v/>
      </c>
      <c r="AE343" s="2">
        <f t="shared" si="28"/>
        <v>0</v>
      </c>
      <c r="AF343" s="2">
        <f t="shared" si="29"/>
        <v>0</v>
      </c>
    </row>
    <row r="344" spans="1:32" x14ac:dyDescent="0.2">
      <c r="A344" s="25" t="s">
        <v>1009</v>
      </c>
      <c r="B344" s="26" t="s">
        <v>1010</v>
      </c>
      <c r="C344" s="26" t="s">
        <v>959</v>
      </c>
      <c r="D344" s="26">
        <v>107964</v>
      </c>
      <c r="E344" s="26" t="s">
        <v>1011</v>
      </c>
      <c r="F344" s="26">
        <v>53354</v>
      </c>
      <c r="G344" s="27">
        <f>INDEX('0_Pivot &amp; Table 1 &amp; Table 2'!$A$70:$AM$765,MATCH($A344,'0_Pivot &amp; Table 1 &amp; Table 2'!$B$70:$B$765,0),MATCH(HHIdata_corr!G$1,'0_Pivot &amp; Table 1 &amp; Table 2'!$A$66:$AM$66,0))</f>
        <v>6729</v>
      </c>
      <c r="H344" s="27">
        <f>INDEX('0_Pivot &amp; Table 1 &amp; Table 2'!$A$70:$AM$765,MATCH($A344,'0_Pivot &amp; Table 1 &amp; Table 2'!$B$70:$B$765,0),MATCH(HHIdata_corr!H$1,'0_Pivot &amp; Table 1 &amp; Table 2'!$A$66:$AM$66,0))</f>
        <v>7858</v>
      </c>
      <c r="I344" s="27">
        <f>INDEX('0_Pivot &amp; Table 1 &amp; Table 2'!$A$70:$AM$765,MATCH($A344,'0_Pivot &amp; Table 1 &amp; Table 2'!$B$70:$B$765,0),MATCH(HHIdata_corr!I$1,'0_Pivot &amp; Table 1 &amp; Table 2'!$A$66:$AM$66,0))</f>
        <v>7225</v>
      </c>
      <c r="J344" s="27">
        <f>INDEX('0_Pivot &amp; Table 1 &amp; Table 2'!$A$70:$AM$765,MATCH($A344,'0_Pivot &amp; Table 1 &amp; Table 2'!$B$70:$B$765,0),MATCH(HHIdata_corr!J$1,'0_Pivot &amp; Table 1 &amp; Table 2'!$A$66:$AM$66,0))</f>
        <v>7831</v>
      </c>
      <c r="K344" s="27">
        <f>INDEX('0_Pivot &amp; Table 1 &amp; Table 2'!$A$70:$AM$765,MATCH($A344,'0_Pivot &amp; Table 1 &amp; Table 2'!$B$70:$B$765,0),MATCH(HHIdata_corr!K$1,'0_Pivot &amp; Table 1 &amp; Table 2'!$A$66:$AM$66,0))</f>
        <v>6609</v>
      </c>
      <c r="L344" s="27">
        <f>INDEX('0_Pivot &amp; Table 1 &amp; Table 2'!$A$70:$AM$765,MATCH($A344,'0_Pivot &amp; Table 1 &amp; Table 2'!$B$70:$B$765,0),MATCH(HHIdata_corr!L$1,'0_Pivot &amp; Table 1 &amp; Table 2'!$A$66:$AM$66,0))</f>
        <v>7399</v>
      </c>
      <c r="M344" s="27">
        <f>INDEX('0_Pivot &amp; Table 1 &amp; Table 2'!$A$70:$AM$765,MATCH($A344,'0_Pivot &amp; Table 1 &amp; Table 2'!$B$70:$B$765,0),MATCH(HHIdata_corr!M$1,'0_Pivot &amp; Table 1 &amp; Table 2'!$A$66:$AM$66,0))</f>
        <v>7056</v>
      </c>
      <c r="N344" s="27">
        <f>INDEX('0_Pivot &amp; Table 1 &amp; Table 2'!$A$70:$AM$765,MATCH($A344,'0_Pivot &amp; Table 1 &amp; Table 2'!$B$70:$B$765,0),MATCH(HHIdata_corr!N$1,'0_Pivot &amp; Table 1 &amp; Table 2'!$A$66:$AM$66,0))</f>
        <v>6773</v>
      </c>
      <c r="O344" s="28">
        <v>7297.4</v>
      </c>
      <c r="P344" s="29" t="s">
        <v>1009</v>
      </c>
      <c r="Q344" s="29" t="s">
        <v>1010</v>
      </c>
      <c r="R344" s="2">
        <f t="shared" si="25"/>
        <v>7410.75</v>
      </c>
      <c r="S344" s="2">
        <f t="shared" si="26"/>
        <v>7380.75</v>
      </c>
      <c r="T344" s="2" t="str">
        <f t="shared" si="27"/>
        <v/>
      </c>
      <c r="U344" s="2" t="e">
        <f>MATCH($Q344,'6.Indic_Percep'!$B$10:$B$141,0)</f>
        <v>#N/A</v>
      </c>
      <c r="V344" s="2">
        <f>MATCH($P344,'5.Indic_LM'!$A$10:$A$732,0)</f>
        <v>448</v>
      </c>
      <c r="W344" s="2" t="str">
        <f>IF(COUNT(INDEX('6.Indic_Percep'!$A$10:$AE$141,HHIdata_corr!$U344,MATCH(HHIdata_corr!W$3,'6.Indic_Percep'!$A$10:$AE$10,0)))=1,INDEX('6.Indic_Percep'!$A$10:$AE$141,HHIdata_corr!$U344,MATCH(HHIdata_corr!W$3,'6.Indic_Percep'!$A$10:$AE$10,0)),"")</f>
        <v/>
      </c>
      <c r="X344" s="2" t="str">
        <f>IF(COUNT(INDEX('6.Indic_Percep'!$A$10:$AE$141,HHIdata_corr!$U344,MATCH(HHIdata_corr!X$3,'6.Indic_Percep'!$A$10:$AE$10,0)))=1,INDEX('6.Indic_Percep'!$A$10:$AE$141,HHIdata_corr!$U344,MATCH(HHIdata_corr!X$3,'6.Indic_Percep'!$A$10:$AE$10,0)),"")</f>
        <v/>
      </c>
      <c r="Y344" s="2" t="str">
        <f>IF(COUNT(INDEX('6.Indic_Percep'!$A$10:$AE$141,HHIdata_corr!$U344,MATCH(HHIdata_corr!Y$3,'6.Indic_Percep'!$A$10:$AE$10,0)))=1,INDEX('6.Indic_Percep'!$A$10:$AE$141,HHIdata_corr!$U344,MATCH(HHIdata_corr!Y$3,'6.Indic_Percep'!$A$10:$AE$10,0)),"")</f>
        <v/>
      </c>
      <c r="Z344" s="2" t="str">
        <f>IF(COUNT(INDEX('6.Indic_Percep'!$A$10:$AH$141,HHIdata_corr!$U344,MATCH(HHIdata_corr!Z$3,'6.Indic_Percep'!$A$10:$AH$10,0)))=1,INDEX('6.Indic_Percep'!$A$10:$AH$141,HHIdata_corr!$U344,MATCH(HHIdata_corr!Z$3,'6.Indic_Percep'!$A$10:$AH$10,0)),"")</f>
        <v/>
      </c>
      <c r="AA344" s="2" t="str">
        <f>IF(COUNT(INDEX('6.Indic_Percep'!$A$10:$AH$141,HHIdata_corr!$U344,MATCH(HHIdata_corr!AA$3,'6.Indic_Percep'!$A$10:$AH$10,0)))=1,INDEX('6.Indic_Percep'!$A$10:$AH$141,HHIdata_corr!$U344,MATCH(HHIdata_corr!AA$3,'6.Indic_Percep'!$A$10:$AH$10,0)),"")</f>
        <v/>
      </c>
      <c r="AC344" s="30" t="str">
        <f>IF(COUNT(INDEX('5.Indic_LM'!$A$8:$AL$732,HHIdata_corr!$V344,MATCH(HHIdata_corr!AC$3,'5.Indic_LM'!$A$8:$AL$8,0)))=1,INDEX('5.Indic_LM'!$A$8:$AL$732,HHIdata_corr!$V344,MATCH(HHIdata_corr!AC$3,'5.Indic_LM'!$A$8:$AL$8,0))/100,"")</f>
        <v/>
      </c>
      <c r="AD344" s="30" t="str">
        <f>IF(COUNT(INDEX('5.Indic_LM'!$A$8:$AL$732,HHIdata_corr!$V344,MATCH(HHIdata_corr!AD$3,'5.Indic_LM'!$A$8:$AL$8,0)))=1,INDEX('5.Indic_LM'!$A$8:$AL$732,HHIdata_corr!$V344,MATCH(HHIdata_corr!AD$3,'5.Indic_LM'!$A$8:$AL$8,0))/100,"")</f>
        <v/>
      </c>
      <c r="AE344" s="2">
        <f t="shared" si="28"/>
        <v>0</v>
      </c>
      <c r="AF344" s="2">
        <f t="shared" si="29"/>
        <v>0</v>
      </c>
    </row>
    <row r="345" spans="1:32" x14ac:dyDescent="0.2">
      <c r="A345" s="25" t="s">
        <v>1012</v>
      </c>
      <c r="B345" s="26" t="s">
        <v>1013</v>
      </c>
      <c r="C345" s="26" t="s">
        <v>959</v>
      </c>
      <c r="D345" s="26">
        <v>101195</v>
      </c>
      <c r="E345" s="26" t="s">
        <v>1014</v>
      </c>
      <c r="F345" s="26">
        <v>49318</v>
      </c>
      <c r="G345" s="27">
        <f>INDEX('0_Pivot &amp; Table 1 &amp; Table 2'!$A$70:$AM$765,MATCH($A345,'0_Pivot &amp; Table 1 &amp; Table 2'!$B$70:$B$765,0),MATCH(HHIdata_corr!G$1,'0_Pivot &amp; Table 1 &amp; Table 2'!$A$66:$AM$66,0))</f>
        <v>5144</v>
      </c>
      <c r="H345" s="27">
        <f>INDEX('0_Pivot &amp; Table 1 &amp; Table 2'!$A$70:$AM$765,MATCH($A345,'0_Pivot &amp; Table 1 &amp; Table 2'!$B$70:$B$765,0),MATCH(HHIdata_corr!H$1,'0_Pivot &amp; Table 1 &amp; Table 2'!$A$66:$AM$66,0))</f>
        <v>6376</v>
      </c>
      <c r="I345" s="27">
        <f>INDEX('0_Pivot &amp; Table 1 &amp; Table 2'!$A$70:$AM$765,MATCH($A345,'0_Pivot &amp; Table 1 &amp; Table 2'!$B$70:$B$765,0),MATCH(HHIdata_corr!I$1,'0_Pivot &amp; Table 1 &amp; Table 2'!$A$66:$AM$66,0))</f>
        <v>5444</v>
      </c>
      <c r="J345" s="27">
        <f>INDEX('0_Pivot &amp; Table 1 &amp; Table 2'!$A$70:$AM$765,MATCH($A345,'0_Pivot &amp; Table 1 &amp; Table 2'!$B$70:$B$765,0),MATCH(HHIdata_corr!J$1,'0_Pivot &amp; Table 1 &amp; Table 2'!$A$66:$AM$66,0))</f>
        <v>6069</v>
      </c>
      <c r="K345" s="27">
        <f>INDEX('0_Pivot &amp; Table 1 &amp; Table 2'!$A$70:$AM$765,MATCH($A345,'0_Pivot &amp; Table 1 &amp; Table 2'!$B$70:$B$765,0),MATCH(HHIdata_corr!K$1,'0_Pivot &amp; Table 1 &amp; Table 2'!$A$66:$AM$66,0))</f>
        <v>5802</v>
      </c>
      <c r="L345" s="27">
        <f>INDEX('0_Pivot &amp; Table 1 &amp; Table 2'!$A$70:$AM$765,MATCH($A345,'0_Pivot &amp; Table 1 &amp; Table 2'!$B$70:$B$765,0),MATCH(HHIdata_corr!L$1,'0_Pivot &amp; Table 1 &amp; Table 2'!$A$66:$AM$66,0))</f>
        <v>5667</v>
      </c>
      <c r="M345" s="27">
        <f>INDEX('0_Pivot &amp; Table 1 &amp; Table 2'!$A$70:$AM$765,MATCH($A345,'0_Pivot &amp; Table 1 &amp; Table 2'!$B$70:$B$765,0),MATCH(HHIdata_corr!M$1,'0_Pivot &amp; Table 1 &amp; Table 2'!$A$66:$AM$66,0))</f>
        <v>6127</v>
      </c>
      <c r="N345" s="27">
        <f>INDEX('0_Pivot &amp; Table 1 &amp; Table 2'!$A$70:$AM$765,MATCH($A345,'0_Pivot &amp; Table 1 &amp; Table 2'!$B$70:$B$765,0),MATCH(HHIdata_corr!N$1,'0_Pivot &amp; Table 1 &amp; Table 2'!$A$66:$AM$66,0))</f>
        <v>5769</v>
      </c>
      <c r="O345" s="28">
        <v>6242.2</v>
      </c>
      <c r="P345" s="29" t="s">
        <v>1012</v>
      </c>
      <c r="Q345" s="29" t="s">
        <v>1013</v>
      </c>
      <c r="R345" s="2">
        <f t="shared" si="25"/>
        <v>5758.25</v>
      </c>
      <c r="S345" s="2">
        <f t="shared" si="26"/>
        <v>5922.75</v>
      </c>
      <c r="T345" s="2" t="str">
        <f t="shared" si="27"/>
        <v/>
      </c>
      <c r="U345" s="2" t="e">
        <f>MATCH($Q345,'6.Indic_Percep'!$B$10:$B$141,0)</f>
        <v>#N/A</v>
      </c>
      <c r="V345" s="2">
        <f>MATCH($P345,'5.Indic_LM'!$A$10:$A$732,0)</f>
        <v>449</v>
      </c>
      <c r="W345" s="2" t="str">
        <f>IF(COUNT(INDEX('6.Indic_Percep'!$A$10:$AE$141,HHIdata_corr!$U345,MATCH(HHIdata_corr!W$3,'6.Indic_Percep'!$A$10:$AE$10,0)))=1,INDEX('6.Indic_Percep'!$A$10:$AE$141,HHIdata_corr!$U345,MATCH(HHIdata_corr!W$3,'6.Indic_Percep'!$A$10:$AE$10,0)),"")</f>
        <v/>
      </c>
      <c r="X345" s="2" t="str">
        <f>IF(COUNT(INDEX('6.Indic_Percep'!$A$10:$AE$141,HHIdata_corr!$U345,MATCH(HHIdata_corr!X$3,'6.Indic_Percep'!$A$10:$AE$10,0)))=1,INDEX('6.Indic_Percep'!$A$10:$AE$141,HHIdata_corr!$U345,MATCH(HHIdata_corr!X$3,'6.Indic_Percep'!$A$10:$AE$10,0)),"")</f>
        <v/>
      </c>
      <c r="Y345" s="2" t="str">
        <f>IF(COUNT(INDEX('6.Indic_Percep'!$A$10:$AE$141,HHIdata_corr!$U345,MATCH(HHIdata_corr!Y$3,'6.Indic_Percep'!$A$10:$AE$10,0)))=1,INDEX('6.Indic_Percep'!$A$10:$AE$141,HHIdata_corr!$U345,MATCH(HHIdata_corr!Y$3,'6.Indic_Percep'!$A$10:$AE$10,0)),"")</f>
        <v/>
      </c>
      <c r="Z345" s="2" t="str">
        <f>IF(COUNT(INDEX('6.Indic_Percep'!$A$10:$AH$141,HHIdata_corr!$U345,MATCH(HHIdata_corr!Z$3,'6.Indic_Percep'!$A$10:$AH$10,0)))=1,INDEX('6.Indic_Percep'!$A$10:$AH$141,HHIdata_corr!$U345,MATCH(HHIdata_corr!Z$3,'6.Indic_Percep'!$A$10:$AH$10,0)),"")</f>
        <v/>
      </c>
      <c r="AA345" s="2" t="str">
        <f>IF(COUNT(INDEX('6.Indic_Percep'!$A$10:$AH$141,HHIdata_corr!$U345,MATCH(HHIdata_corr!AA$3,'6.Indic_Percep'!$A$10:$AH$10,0)))=1,INDEX('6.Indic_Percep'!$A$10:$AH$141,HHIdata_corr!$U345,MATCH(HHIdata_corr!AA$3,'6.Indic_Percep'!$A$10:$AH$10,0)),"")</f>
        <v/>
      </c>
      <c r="AC345" s="30" t="str">
        <f>IF(COUNT(INDEX('5.Indic_LM'!$A$8:$AL$732,HHIdata_corr!$V345,MATCH(HHIdata_corr!AC$3,'5.Indic_LM'!$A$8:$AL$8,0)))=1,INDEX('5.Indic_LM'!$A$8:$AL$732,HHIdata_corr!$V345,MATCH(HHIdata_corr!AC$3,'5.Indic_LM'!$A$8:$AL$8,0))/100,"")</f>
        <v/>
      </c>
      <c r="AD345" s="30" t="str">
        <f>IF(COUNT(INDEX('5.Indic_LM'!$A$8:$AL$732,HHIdata_corr!$V345,MATCH(HHIdata_corr!AD$3,'5.Indic_LM'!$A$8:$AL$8,0)))=1,INDEX('5.Indic_LM'!$A$8:$AL$732,HHIdata_corr!$V345,MATCH(HHIdata_corr!AD$3,'5.Indic_LM'!$A$8:$AL$8,0))/100,"")</f>
        <v/>
      </c>
      <c r="AE345" s="2">
        <f t="shared" si="28"/>
        <v>0</v>
      </c>
      <c r="AF345" s="2">
        <f t="shared" si="29"/>
        <v>0</v>
      </c>
    </row>
    <row r="346" spans="1:32" x14ac:dyDescent="0.2">
      <c r="A346" s="25" t="s">
        <v>1015</v>
      </c>
      <c r="B346" s="26" t="s">
        <v>1016</v>
      </c>
      <c r="C346" s="26" t="s">
        <v>1017</v>
      </c>
      <c r="D346" s="26">
        <v>1793902</v>
      </c>
      <c r="E346" s="26" t="s">
        <v>1018</v>
      </c>
      <c r="F346" s="26">
        <v>884500</v>
      </c>
      <c r="G346" s="27">
        <f>INDEX('0_Pivot &amp; Table 1 &amp; Table 2'!$A$70:$AM$765,MATCH($A346,'0_Pivot &amp; Table 1 &amp; Table 2'!$B$70:$B$765,0),MATCH(HHIdata_corr!G$1,'0_Pivot &amp; Table 1 &amp; Table 2'!$A$66:$AM$66,0))</f>
        <v>4496</v>
      </c>
      <c r="H346" s="27">
        <f>INDEX('0_Pivot &amp; Table 1 &amp; Table 2'!$A$70:$AM$765,MATCH($A346,'0_Pivot &amp; Table 1 &amp; Table 2'!$B$70:$B$765,0),MATCH(HHIdata_corr!H$1,'0_Pivot &amp; Table 1 &amp; Table 2'!$A$66:$AM$66,0))</f>
        <v>4688</v>
      </c>
      <c r="I346" s="27">
        <f>INDEX('0_Pivot &amp; Table 1 &amp; Table 2'!$A$70:$AM$765,MATCH($A346,'0_Pivot &amp; Table 1 &amp; Table 2'!$B$70:$B$765,0),MATCH(HHIdata_corr!I$1,'0_Pivot &amp; Table 1 &amp; Table 2'!$A$66:$AM$66,0))</f>
        <v>4520</v>
      </c>
      <c r="J346" s="27">
        <f>INDEX('0_Pivot &amp; Table 1 &amp; Table 2'!$A$70:$AM$765,MATCH($A346,'0_Pivot &amp; Table 1 &amp; Table 2'!$B$70:$B$765,0),MATCH(HHIdata_corr!J$1,'0_Pivot &amp; Table 1 &amp; Table 2'!$A$66:$AM$66,0))</f>
        <v>4886</v>
      </c>
      <c r="K346" s="27">
        <f>INDEX('0_Pivot &amp; Table 1 &amp; Table 2'!$A$70:$AM$765,MATCH($A346,'0_Pivot &amp; Table 1 &amp; Table 2'!$B$70:$B$765,0),MATCH(HHIdata_corr!K$1,'0_Pivot &amp; Table 1 &amp; Table 2'!$A$66:$AM$66,0))</f>
        <v>4540</v>
      </c>
      <c r="L346" s="27">
        <f>INDEX('0_Pivot &amp; Table 1 &amp; Table 2'!$A$70:$AM$765,MATCH($A346,'0_Pivot &amp; Table 1 &amp; Table 2'!$B$70:$B$765,0),MATCH(HHIdata_corr!L$1,'0_Pivot &amp; Table 1 &amp; Table 2'!$A$66:$AM$66,0))</f>
        <v>5347</v>
      </c>
      <c r="M346" s="27">
        <f>INDEX('0_Pivot &amp; Table 1 &amp; Table 2'!$A$70:$AM$765,MATCH($A346,'0_Pivot &amp; Table 1 &amp; Table 2'!$B$70:$B$765,0),MATCH(HHIdata_corr!M$1,'0_Pivot &amp; Table 1 &amp; Table 2'!$A$66:$AM$66,0))</f>
        <v>4181</v>
      </c>
      <c r="N346" s="27">
        <f>INDEX('0_Pivot &amp; Table 1 &amp; Table 2'!$A$70:$AM$765,MATCH($A346,'0_Pivot &amp; Table 1 &amp; Table 2'!$B$70:$B$765,0),MATCH(HHIdata_corr!N$1,'0_Pivot &amp; Table 1 &amp; Table 2'!$A$66:$AM$66,0))</f>
        <v>4404</v>
      </c>
      <c r="O346" s="28">
        <v>4662.8</v>
      </c>
      <c r="P346" s="29" t="s">
        <v>1015</v>
      </c>
      <c r="Q346" s="24" t="s">
        <v>2592</v>
      </c>
      <c r="R346" s="2">
        <f t="shared" si="25"/>
        <v>4647.5</v>
      </c>
      <c r="S346" s="2">
        <f t="shared" si="26"/>
        <v>4658.5</v>
      </c>
      <c r="T346" s="2" t="str">
        <f t="shared" si="27"/>
        <v/>
      </c>
      <c r="U346" s="2">
        <f>MATCH($Q346,'6.Indic_Percep'!$B$10:$B$141,0)</f>
        <v>52</v>
      </c>
      <c r="V346" s="2" t="e">
        <f>MATCH($P346,'5.Indic_LM'!$A$10:$A$732,0)</f>
        <v>#N/A</v>
      </c>
      <c r="W346" s="2">
        <f>IF(COUNT(INDEX('6.Indic_Percep'!$A$10:$AE$141,HHIdata_corr!$U346,MATCH(HHIdata_corr!W$3,'6.Indic_Percep'!$A$10:$AE$10,0)))=1,INDEX('6.Indic_Percep'!$A$10:$AE$141,HHIdata_corr!$U346,MATCH(HHIdata_corr!W$3,'6.Indic_Percep'!$A$10:$AE$10,0)),"")</f>
        <v>0.55715871254162053</v>
      </c>
      <c r="X346" s="2">
        <f>IF(COUNT(INDEX('6.Indic_Percep'!$A$10:$AE$141,HHIdata_corr!$U346,MATCH(HHIdata_corr!X$3,'6.Indic_Percep'!$A$10:$AE$10,0)))=1,INDEX('6.Indic_Percep'!$A$10:$AE$141,HHIdata_corr!$U346,MATCH(HHIdata_corr!X$3,'6.Indic_Percep'!$A$10:$AE$10,0)),"")</f>
        <v>0.76675257731958768</v>
      </c>
      <c r="Y346" s="2">
        <f>IF(COUNT(INDEX('6.Indic_Percep'!$A$10:$AE$141,HHIdata_corr!$U346,MATCH(HHIdata_corr!Y$3,'6.Indic_Percep'!$A$10:$AE$10,0)))=1,INDEX('6.Indic_Percep'!$A$10:$AE$141,HHIdata_corr!$U346,MATCH(HHIdata_corr!Y$3,'6.Indic_Percep'!$A$10:$AE$10,0)),"")</f>
        <v>0.1942286348501665</v>
      </c>
      <c r="Z346" s="2">
        <f>IF(COUNT(INDEX('6.Indic_Percep'!$A$10:$AH$141,HHIdata_corr!$U346,MATCH(HHIdata_corr!Z$3,'6.Indic_Percep'!$A$10:$AH$10,0)))=1,INDEX('6.Indic_Percep'!$A$10:$AH$141,HHIdata_corr!$U346,MATCH(HHIdata_corr!Z$3,'6.Indic_Percep'!$A$10:$AH$10,0)),"")</f>
        <v>0.37113402061855671</v>
      </c>
      <c r="AA346" s="2">
        <f>IF(COUNT(INDEX('6.Indic_Percep'!$A$10:$AH$141,HHIdata_corr!$U346,MATCH(HHIdata_corr!AA$3,'6.Indic_Percep'!$A$10:$AH$10,0)))=1,INDEX('6.Indic_Percep'!$A$10:$AH$141,HHIdata_corr!$U346,MATCH(HHIdata_corr!AA$3,'6.Indic_Percep'!$A$10:$AH$10,0)),"")</f>
        <v>0.47231848633248286</v>
      </c>
      <c r="AC346" s="30" t="str">
        <f>IF(COUNT(INDEX('5.Indic_LM'!$A$8:$AL$732,HHIdata_corr!$V346,MATCH(HHIdata_corr!AC$3,'5.Indic_LM'!$A$8:$AL$8,0)))=1,INDEX('5.Indic_LM'!$A$8:$AL$732,HHIdata_corr!$V346,MATCH(HHIdata_corr!AC$3,'5.Indic_LM'!$A$8:$AL$8,0))/100,"")</f>
        <v/>
      </c>
      <c r="AD346" s="30" t="str">
        <f>IF(COUNT(INDEX('5.Indic_LM'!$A$8:$AL$732,HHIdata_corr!$V346,MATCH(HHIdata_corr!AD$3,'5.Indic_LM'!$A$8:$AL$8,0)))=1,INDEX('5.Indic_LM'!$A$8:$AL$732,HHIdata_corr!$V346,MATCH(HHIdata_corr!AD$3,'5.Indic_LM'!$A$8:$AL$8,0))/100,"")</f>
        <v/>
      </c>
      <c r="AE346" s="2">
        <f t="shared" si="28"/>
        <v>0</v>
      </c>
      <c r="AF346" s="2">
        <f t="shared" si="29"/>
        <v>0</v>
      </c>
    </row>
    <row r="347" spans="1:32" x14ac:dyDescent="0.2">
      <c r="A347" s="25" t="s">
        <v>1019</v>
      </c>
      <c r="B347" s="26" t="s">
        <v>1020</v>
      </c>
      <c r="C347" s="26" t="s">
        <v>1017</v>
      </c>
      <c r="D347" s="26">
        <v>405944</v>
      </c>
      <c r="E347" s="26" t="s">
        <v>1021</v>
      </c>
      <c r="F347" s="26">
        <v>190100</v>
      </c>
      <c r="G347" s="27">
        <f>INDEX('0_Pivot &amp; Table 1 &amp; Table 2'!$A$70:$AM$765,MATCH($A347,'0_Pivot &amp; Table 1 &amp; Table 2'!$B$70:$B$765,0),MATCH(HHIdata_corr!G$1,'0_Pivot &amp; Table 1 &amp; Table 2'!$A$66:$AM$66,0))</f>
        <v>5074</v>
      </c>
      <c r="H347" s="27">
        <f>INDEX('0_Pivot &amp; Table 1 &amp; Table 2'!$A$70:$AM$765,MATCH($A347,'0_Pivot &amp; Table 1 &amp; Table 2'!$B$70:$B$765,0),MATCH(HHIdata_corr!H$1,'0_Pivot &amp; Table 1 &amp; Table 2'!$A$66:$AM$66,0))</f>
        <v>5964</v>
      </c>
      <c r="I347" s="27">
        <f>INDEX('0_Pivot &amp; Table 1 &amp; Table 2'!$A$70:$AM$765,MATCH($A347,'0_Pivot &amp; Table 1 &amp; Table 2'!$B$70:$B$765,0),MATCH(HHIdata_corr!I$1,'0_Pivot &amp; Table 1 &amp; Table 2'!$A$66:$AM$66,0))</f>
        <v>5174</v>
      </c>
      <c r="J347" s="27">
        <f>INDEX('0_Pivot &amp; Table 1 &amp; Table 2'!$A$70:$AM$765,MATCH($A347,'0_Pivot &amp; Table 1 &amp; Table 2'!$B$70:$B$765,0),MATCH(HHIdata_corr!J$1,'0_Pivot &amp; Table 1 &amp; Table 2'!$A$66:$AM$66,0))</f>
        <v>6096</v>
      </c>
      <c r="K347" s="27">
        <f>INDEX('0_Pivot &amp; Table 1 &amp; Table 2'!$A$70:$AM$765,MATCH($A347,'0_Pivot &amp; Table 1 &amp; Table 2'!$B$70:$B$765,0),MATCH(HHIdata_corr!K$1,'0_Pivot &amp; Table 1 &amp; Table 2'!$A$66:$AM$66,0))</f>
        <v>5622</v>
      </c>
      <c r="L347" s="27">
        <f>INDEX('0_Pivot &amp; Table 1 &amp; Table 2'!$A$70:$AM$765,MATCH($A347,'0_Pivot &amp; Table 1 &amp; Table 2'!$B$70:$B$765,0),MATCH(HHIdata_corr!L$1,'0_Pivot &amp; Table 1 &amp; Table 2'!$A$66:$AM$66,0))</f>
        <v>6075</v>
      </c>
      <c r="M347" s="27">
        <f>INDEX('0_Pivot &amp; Table 1 &amp; Table 2'!$A$70:$AM$765,MATCH($A347,'0_Pivot &amp; Table 1 &amp; Table 2'!$B$70:$B$765,0),MATCH(HHIdata_corr!M$1,'0_Pivot &amp; Table 1 &amp; Table 2'!$A$66:$AM$66,0))</f>
        <v>5318</v>
      </c>
      <c r="N347" s="27">
        <f>INDEX('0_Pivot &amp; Table 1 &amp; Table 2'!$A$70:$AM$765,MATCH($A347,'0_Pivot &amp; Table 1 &amp; Table 2'!$B$70:$B$765,0),MATCH(HHIdata_corr!N$1,'0_Pivot &amp; Table 1 &amp; Table 2'!$A$66:$AM$66,0))</f>
        <v>5350</v>
      </c>
      <c r="O347" s="28">
        <v>5641.9</v>
      </c>
      <c r="P347" s="29" t="s">
        <v>1019</v>
      </c>
      <c r="Q347" s="29" t="s">
        <v>1020</v>
      </c>
      <c r="R347" s="2">
        <f t="shared" si="25"/>
        <v>5577</v>
      </c>
      <c r="S347" s="2">
        <f t="shared" si="26"/>
        <v>5714</v>
      </c>
      <c r="T347" s="2" t="str">
        <f t="shared" si="27"/>
        <v/>
      </c>
      <c r="U347" s="2" t="e">
        <f>MATCH($Q347,'6.Indic_Percep'!$B$10:$B$141,0)</f>
        <v>#N/A</v>
      </c>
      <c r="V347" s="2" t="e">
        <f>MATCH($P347,'5.Indic_LM'!$A$10:$A$732,0)</f>
        <v>#N/A</v>
      </c>
      <c r="W347" s="2" t="str">
        <f>IF(COUNT(INDEX('6.Indic_Percep'!$A$10:$AE$141,HHIdata_corr!$U347,MATCH(HHIdata_corr!W$3,'6.Indic_Percep'!$A$10:$AE$10,0)))=1,INDEX('6.Indic_Percep'!$A$10:$AE$141,HHIdata_corr!$U347,MATCH(HHIdata_corr!W$3,'6.Indic_Percep'!$A$10:$AE$10,0)),"")</f>
        <v/>
      </c>
      <c r="X347" s="2" t="str">
        <f>IF(COUNT(INDEX('6.Indic_Percep'!$A$10:$AE$141,HHIdata_corr!$U347,MATCH(HHIdata_corr!X$3,'6.Indic_Percep'!$A$10:$AE$10,0)))=1,INDEX('6.Indic_Percep'!$A$10:$AE$141,HHIdata_corr!$U347,MATCH(HHIdata_corr!X$3,'6.Indic_Percep'!$A$10:$AE$10,0)),"")</f>
        <v/>
      </c>
      <c r="Y347" s="2" t="str">
        <f>IF(COUNT(INDEX('6.Indic_Percep'!$A$10:$AE$141,HHIdata_corr!$U347,MATCH(HHIdata_corr!Y$3,'6.Indic_Percep'!$A$10:$AE$10,0)))=1,INDEX('6.Indic_Percep'!$A$10:$AE$141,HHIdata_corr!$U347,MATCH(HHIdata_corr!Y$3,'6.Indic_Percep'!$A$10:$AE$10,0)),"")</f>
        <v/>
      </c>
      <c r="Z347" s="2" t="str">
        <f>IF(COUNT(INDEX('6.Indic_Percep'!$A$10:$AH$141,HHIdata_corr!$U347,MATCH(HHIdata_corr!Z$3,'6.Indic_Percep'!$A$10:$AH$10,0)))=1,INDEX('6.Indic_Percep'!$A$10:$AH$141,HHIdata_corr!$U347,MATCH(HHIdata_corr!Z$3,'6.Indic_Percep'!$A$10:$AH$10,0)),"")</f>
        <v/>
      </c>
      <c r="AA347" s="2" t="str">
        <f>IF(COUNT(INDEX('6.Indic_Percep'!$A$10:$AH$141,HHIdata_corr!$U347,MATCH(HHIdata_corr!AA$3,'6.Indic_Percep'!$A$10:$AH$10,0)))=1,INDEX('6.Indic_Percep'!$A$10:$AH$141,HHIdata_corr!$U347,MATCH(HHIdata_corr!AA$3,'6.Indic_Percep'!$A$10:$AH$10,0)),"")</f>
        <v/>
      </c>
      <c r="AC347" s="30" t="str">
        <f>IF(COUNT(INDEX('5.Indic_LM'!$A$8:$AL$732,HHIdata_corr!$V347,MATCH(HHIdata_corr!AC$3,'5.Indic_LM'!$A$8:$AL$8,0)))=1,INDEX('5.Indic_LM'!$A$8:$AL$732,HHIdata_corr!$V347,MATCH(HHIdata_corr!AC$3,'5.Indic_LM'!$A$8:$AL$8,0))/100,"")</f>
        <v/>
      </c>
      <c r="AD347" s="30" t="str">
        <f>IF(COUNT(INDEX('5.Indic_LM'!$A$8:$AL$732,HHIdata_corr!$V347,MATCH(HHIdata_corr!AD$3,'5.Indic_LM'!$A$8:$AL$8,0)))=1,INDEX('5.Indic_LM'!$A$8:$AL$732,HHIdata_corr!$V347,MATCH(HHIdata_corr!AD$3,'5.Indic_LM'!$A$8:$AL$8,0))/100,"")</f>
        <v/>
      </c>
      <c r="AE347" s="2">
        <f t="shared" si="28"/>
        <v>0</v>
      </c>
      <c r="AF347" s="2">
        <f t="shared" si="29"/>
        <v>0</v>
      </c>
    </row>
    <row r="348" spans="1:32" x14ac:dyDescent="0.2">
      <c r="A348" s="25" t="s">
        <v>1022</v>
      </c>
      <c r="B348" s="26" t="s">
        <v>1023</v>
      </c>
      <c r="C348" s="26" t="s">
        <v>1017</v>
      </c>
      <c r="D348" s="26">
        <v>162413</v>
      </c>
      <c r="E348" s="26" t="s">
        <v>1024</v>
      </c>
      <c r="F348" s="26">
        <v>73300</v>
      </c>
      <c r="G348" s="27">
        <f>INDEX('0_Pivot &amp; Table 1 &amp; Table 2'!$A$70:$AM$765,MATCH($A348,'0_Pivot &amp; Table 1 &amp; Table 2'!$B$70:$B$765,0),MATCH(HHIdata_corr!G$1,'0_Pivot &amp; Table 1 &amp; Table 2'!$A$66:$AM$66,0))</f>
        <v>7054</v>
      </c>
      <c r="H348" s="27">
        <f>INDEX('0_Pivot &amp; Table 1 &amp; Table 2'!$A$70:$AM$765,MATCH($A348,'0_Pivot &amp; Table 1 &amp; Table 2'!$B$70:$B$765,0),MATCH(HHIdata_corr!H$1,'0_Pivot &amp; Table 1 &amp; Table 2'!$A$66:$AM$66,0))</f>
        <v>7345</v>
      </c>
      <c r="I348" s="27">
        <f>INDEX('0_Pivot &amp; Table 1 &amp; Table 2'!$A$70:$AM$765,MATCH($A348,'0_Pivot &amp; Table 1 &amp; Table 2'!$B$70:$B$765,0),MATCH(HHIdata_corr!I$1,'0_Pivot &amp; Table 1 &amp; Table 2'!$A$66:$AM$66,0))</f>
        <v>7609</v>
      </c>
      <c r="J348" s="27">
        <f>INDEX('0_Pivot &amp; Table 1 &amp; Table 2'!$A$70:$AM$765,MATCH($A348,'0_Pivot &amp; Table 1 &amp; Table 2'!$B$70:$B$765,0),MATCH(HHIdata_corr!J$1,'0_Pivot &amp; Table 1 &amp; Table 2'!$A$66:$AM$66,0))</f>
        <v>7640</v>
      </c>
      <c r="K348" s="27">
        <f>INDEX('0_Pivot &amp; Table 1 &amp; Table 2'!$A$70:$AM$765,MATCH($A348,'0_Pivot &amp; Table 1 &amp; Table 2'!$B$70:$B$765,0),MATCH(HHIdata_corr!K$1,'0_Pivot &amp; Table 1 &amp; Table 2'!$A$66:$AM$66,0))</f>
        <v>8463</v>
      </c>
      <c r="L348" s="27">
        <f>INDEX('0_Pivot &amp; Table 1 &amp; Table 2'!$A$70:$AM$765,MATCH($A348,'0_Pivot &amp; Table 1 &amp; Table 2'!$B$70:$B$765,0),MATCH(HHIdata_corr!L$1,'0_Pivot &amp; Table 1 &amp; Table 2'!$A$66:$AM$66,0))</f>
        <v>8143</v>
      </c>
      <c r="M348" s="27">
        <f>INDEX('0_Pivot &amp; Table 1 &amp; Table 2'!$A$70:$AM$765,MATCH($A348,'0_Pivot &amp; Table 1 &amp; Table 2'!$B$70:$B$765,0),MATCH(HHIdata_corr!M$1,'0_Pivot &amp; Table 1 &amp; Table 2'!$A$66:$AM$66,0))</f>
        <v>7151</v>
      </c>
      <c r="N348" s="27">
        <f>INDEX('0_Pivot &amp; Table 1 &amp; Table 2'!$A$70:$AM$765,MATCH($A348,'0_Pivot &amp; Table 1 &amp; Table 2'!$B$70:$B$765,0),MATCH(HHIdata_corr!N$1,'0_Pivot &amp; Table 1 &amp; Table 2'!$A$66:$AM$66,0))</f>
        <v>6401</v>
      </c>
      <c r="O348" s="28">
        <v>7460.4</v>
      </c>
      <c r="P348" s="29" t="s">
        <v>1022</v>
      </c>
      <c r="Q348" s="29" t="s">
        <v>1023</v>
      </c>
      <c r="R348" s="2">
        <f t="shared" si="25"/>
        <v>7412</v>
      </c>
      <c r="S348" s="2">
        <f t="shared" si="26"/>
        <v>7764.25</v>
      </c>
      <c r="T348" s="2" t="str">
        <f t="shared" si="27"/>
        <v/>
      </c>
      <c r="U348" s="2" t="e">
        <f>MATCH($Q348,'6.Indic_Percep'!$B$10:$B$141,0)</f>
        <v>#N/A</v>
      </c>
      <c r="V348" s="2" t="e">
        <f>MATCH($P348,'5.Indic_LM'!$A$10:$A$732,0)</f>
        <v>#N/A</v>
      </c>
      <c r="W348" s="2" t="str">
        <f>IF(COUNT(INDEX('6.Indic_Percep'!$A$10:$AE$141,HHIdata_corr!$U348,MATCH(HHIdata_corr!W$3,'6.Indic_Percep'!$A$10:$AE$10,0)))=1,INDEX('6.Indic_Percep'!$A$10:$AE$141,HHIdata_corr!$U348,MATCH(HHIdata_corr!W$3,'6.Indic_Percep'!$A$10:$AE$10,0)),"")</f>
        <v/>
      </c>
      <c r="X348" s="2" t="str">
        <f>IF(COUNT(INDEX('6.Indic_Percep'!$A$10:$AE$141,HHIdata_corr!$U348,MATCH(HHIdata_corr!X$3,'6.Indic_Percep'!$A$10:$AE$10,0)))=1,INDEX('6.Indic_Percep'!$A$10:$AE$141,HHIdata_corr!$U348,MATCH(HHIdata_corr!X$3,'6.Indic_Percep'!$A$10:$AE$10,0)),"")</f>
        <v/>
      </c>
      <c r="Y348" s="2" t="str">
        <f>IF(COUNT(INDEX('6.Indic_Percep'!$A$10:$AE$141,HHIdata_corr!$U348,MATCH(HHIdata_corr!Y$3,'6.Indic_Percep'!$A$10:$AE$10,0)))=1,INDEX('6.Indic_Percep'!$A$10:$AE$141,HHIdata_corr!$U348,MATCH(HHIdata_corr!Y$3,'6.Indic_Percep'!$A$10:$AE$10,0)),"")</f>
        <v/>
      </c>
      <c r="Z348" s="2" t="str">
        <f>IF(COUNT(INDEX('6.Indic_Percep'!$A$10:$AH$141,HHIdata_corr!$U348,MATCH(HHIdata_corr!Z$3,'6.Indic_Percep'!$A$10:$AH$10,0)))=1,INDEX('6.Indic_Percep'!$A$10:$AH$141,HHIdata_corr!$U348,MATCH(HHIdata_corr!Z$3,'6.Indic_Percep'!$A$10:$AH$10,0)),"")</f>
        <v/>
      </c>
      <c r="AA348" s="2" t="str">
        <f>IF(COUNT(INDEX('6.Indic_Percep'!$A$10:$AH$141,HHIdata_corr!$U348,MATCH(HHIdata_corr!AA$3,'6.Indic_Percep'!$A$10:$AH$10,0)))=1,INDEX('6.Indic_Percep'!$A$10:$AH$141,HHIdata_corr!$U348,MATCH(HHIdata_corr!AA$3,'6.Indic_Percep'!$A$10:$AH$10,0)),"")</f>
        <v/>
      </c>
      <c r="AC348" s="30" t="str">
        <f>IF(COUNT(INDEX('5.Indic_LM'!$A$8:$AL$732,HHIdata_corr!$V348,MATCH(HHIdata_corr!AC$3,'5.Indic_LM'!$A$8:$AL$8,0)))=1,INDEX('5.Indic_LM'!$A$8:$AL$732,HHIdata_corr!$V348,MATCH(HHIdata_corr!AC$3,'5.Indic_LM'!$A$8:$AL$8,0))/100,"")</f>
        <v/>
      </c>
      <c r="AD348" s="30" t="str">
        <f>IF(COUNT(INDEX('5.Indic_LM'!$A$8:$AL$732,HHIdata_corr!$V348,MATCH(HHIdata_corr!AD$3,'5.Indic_LM'!$A$8:$AL$8,0)))=1,INDEX('5.Indic_LM'!$A$8:$AL$732,HHIdata_corr!$V348,MATCH(HHIdata_corr!AD$3,'5.Indic_LM'!$A$8:$AL$8,0))/100,"")</f>
        <v/>
      </c>
      <c r="AE348" s="2">
        <f t="shared" si="28"/>
        <v>0</v>
      </c>
      <c r="AF348" s="2">
        <f t="shared" si="29"/>
        <v>0</v>
      </c>
    </row>
    <row r="349" spans="1:32" x14ac:dyDescent="0.2">
      <c r="A349" s="25" t="s">
        <v>1025</v>
      </c>
      <c r="B349" s="26" t="s">
        <v>1026</v>
      </c>
      <c r="C349" s="26" t="s">
        <v>1017</v>
      </c>
      <c r="D349" s="26">
        <v>179200</v>
      </c>
      <c r="E349" s="26" t="s">
        <v>1027</v>
      </c>
      <c r="F349" s="26">
        <v>87800</v>
      </c>
      <c r="G349" s="27">
        <f>INDEX('0_Pivot &amp; Table 1 &amp; Table 2'!$A$70:$AM$765,MATCH($A349,'0_Pivot &amp; Table 1 &amp; Table 2'!$B$70:$B$765,0),MATCH(HHIdata_corr!G$1,'0_Pivot &amp; Table 1 &amp; Table 2'!$A$66:$AM$66,0))</f>
        <v>6648</v>
      </c>
      <c r="H349" s="27">
        <f>INDEX('0_Pivot &amp; Table 1 &amp; Table 2'!$A$70:$AM$765,MATCH($A349,'0_Pivot &amp; Table 1 &amp; Table 2'!$B$70:$B$765,0),MATCH(HHIdata_corr!H$1,'0_Pivot &amp; Table 1 &amp; Table 2'!$A$66:$AM$66,0))</f>
        <v>6532</v>
      </c>
      <c r="I349" s="27">
        <f>INDEX('0_Pivot &amp; Table 1 &amp; Table 2'!$A$70:$AM$765,MATCH($A349,'0_Pivot &amp; Table 1 &amp; Table 2'!$B$70:$B$765,0),MATCH(HHIdata_corr!I$1,'0_Pivot &amp; Table 1 &amp; Table 2'!$A$66:$AM$66,0))</f>
        <v>6669</v>
      </c>
      <c r="J349" s="27">
        <f>INDEX('0_Pivot &amp; Table 1 &amp; Table 2'!$A$70:$AM$765,MATCH($A349,'0_Pivot &amp; Table 1 &amp; Table 2'!$B$70:$B$765,0),MATCH(HHIdata_corr!J$1,'0_Pivot &amp; Table 1 &amp; Table 2'!$A$66:$AM$66,0))</f>
        <v>7120</v>
      </c>
      <c r="K349" s="27">
        <f>INDEX('0_Pivot &amp; Table 1 &amp; Table 2'!$A$70:$AM$765,MATCH($A349,'0_Pivot &amp; Table 1 &amp; Table 2'!$B$70:$B$765,0),MATCH(HHIdata_corr!K$1,'0_Pivot &amp; Table 1 &amp; Table 2'!$A$66:$AM$66,0))</f>
        <v>6540</v>
      </c>
      <c r="L349" s="27">
        <f>INDEX('0_Pivot &amp; Table 1 &amp; Table 2'!$A$70:$AM$765,MATCH($A349,'0_Pivot &amp; Table 1 &amp; Table 2'!$B$70:$B$765,0),MATCH(HHIdata_corr!L$1,'0_Pivot &amp; Table 1 &amp; Table 2'!$A$66:$AM$66,0))</f>
        <v>6851</v>
      </c>
      <c r="M349" s="27">
        <f>INDEX('0_Pivot &amp; Table 1 &amp; Table 2'!$A$70:$AM$765,MATCH($A349,'0_Pivot &amp; Table 1 &amp; Table 2'!$B$70:$B$765,0),MATCH(HHIdata_corr!M$1,'0_Pivot &amp; Table 1 &amp; Table 2'!$A$66:$AM$66,0))</f>
        <v>5875</v>
      </c>
      <c r="N349" s="27">
        <f>INDEX('0_Pivot &amp; Table 1 &amp; Table 2'!$A$70:$AM$765,MATCH($A349,'0_Pivot &amp; Table 1 &amp; Table 2'!$B$70:$B$765,0),MATCH(HHIdata_corr!N$1,'0_Pivot &amp; Table 1 &amp; Table 2'!$A$66:$AM$66,0))</f>
        <v>6678</v>
      </c>
      <c r="O349" s="28">
        <v>6747.9</v>
      </c>
      <c r="P349" s="29" t="s">
        <v>1025</v>
      </c>
      <c r="Q349" s="29" t="s">
        <v>1026</v>
      </c>
      <c r="R349" s="2">
        <f t="shared" si="25"/>
        <v>6742.25</v>
      </c>
      <c r="S349" s="2">
        <f t="shared" si="26"/>
        <v>6715.25</v>
      </c>
      <c r="T349" s="2" t="str">
        <f t="shared" si="27"/>
        <v/>
      </c>
      <c r="U349" s="2" t="e">
        <f>MATCH($Q349,'6.Indic_Percep'!$B$10:$B$141,0)</f>
        <v>#N/A</v>
      </c>
      <c r="V349" s="2" t="e">
        <f>MATCH($P349,'5.Indic_LM'!$A$10:$A$732,0)</f>
        <v>#N/A</v>
      </c>
      <c r="W349" s="2" t="str">
        <f>IF(COUNT(INDEX('6.Indic_Percep'!$A$10:$AE$141,HHIdata_corr!$U349,MATCH(HHIdata_corr!W$3,'6.Indic_Percep'!$A$10:$AE$10,0)))=1,INDEX('6.Indic_Percep'!$A$10:$AE$141,HHIdata_corr!$U349,MATCH(HHIdata_corr!W$3,'6.Indic_Percep'!$A$10:$AE$10,0)),"")</f>
        <v/>
      </c>
      <c r="X349" s="2" t="str">
        <f>IF(COUNT(INDEX('6.Indic_Percep'!$A$10:$AE$141,HHIdata_corr!$U349,MATCH(HHIdata_corr!X$3,'6.Indic_Percep'!$A$10:$AE$10,0)))=1,INDEX('6.Indic_Percep'!$A$10:$AE$141,HHIdata_corr!$U349,MATCH(HHIdata_corr!X$3,'6.Indic_Percep'!$A$10:$AE$10,0)),"")</f>
        <v/>
      </c>
      <c r="Y349" s="2" t="str">
        <f>IF(COUNT(INDEX('6.Indic_Percep'!$A$10:$AE$141,HHIdata_corr!$U349,MATCH(HHIdata_corr!Y$3,'6.Indic_Percep'!$A$10:$AE$10,0)))=1,INDEX('6.Indic_Percep'!$A$10:$AE$141,HHIdata_corr!$U349,MATCH(HHIdata_corr!Y$3,'6.Indic_Percep'!$A$10:$AE$10,0)),"")</f>
        <v/>
      </c>
      <c r="Z349" s="2" t="str">
        <f>IF(COUNT(INDEX('6.Indic_Percep'!$A$10:$AH$141,HHIdata_corr!$U349,MATCH(HHIdata_corr!Z$3,'6.Indic_Percep'!$A$10:$AH$10,0)))=1,INDEX('6.Indic_Percep'!$A$10:$AH$141,HHIdata_corr!$U349,MATCH(HHIdata_corr!Z$3,'6.Indic_Percep'!$A$10:$AH$10,0)),"")</f>
        <v/>
      </c>
      <c r="AA349" s="2" t="str">
        <f>IF(COUNT(INDEX('6.Indic_Percep'!$A$10:$AH$141,HHIdata_corr!$U349,MATCH(HHIdata_corr!AA$3,'6.Indic_Percep'!$A$10:$AH$10,0)))=1,INDEX('6.Indic_Percep'!$A$10:$AH$141,HHIdata_corr!$U349,MATCH(HHIdata_corr!AA$3,'6.Indic_Percep'!$A$10:$AH$10,0)),"")</f>
        <v/>
      </c>
      <c r="AC349" s="30" t="str">
        <f>IF(COUNT(INDEX('5.Indic_LM'!$A$8:$AL$732,HHIdata_corr!$V349,MATCH(HHIdata_corr!AC$3,'5.Indic_LM'!$A$8:$AL$8,0)))=1,INDEX('5.Indic_LM'!$A$8:$AL$732,HHIdata_corr!$V349,MATCH(HHIdata_corr!AC$3,'5.Indic_LM'!$A$8:$AL$8,0))/100,"")</f>
        <v/>
      </c>
      <c r="AD349" s="30" t="str">
        <f>IF(COUNT(INDEX('5.Indic_LM'!$A$8:$AL$732,HHIdata_corr!$V349,MATCH(HHIdata_corr!AD$3,'5.Indic_LM'!$A$8:$AL$8,0)))=1,INDEX('5.Indic_LM'!$A$8:$AL$732,HHIdata_corr!$V349,MATCH(HHIdata_corr!AD$3,'5.Indic_LM'!$A$8:$AL$8,0))/100,"")</f>
        <v/>
      </c>
      <c r="AE349" s="2">
        <f t="shared" si="28"/>
        <v>0</v>
      </c>
      <c r="AF349" s="2">
        <f t="shared" si="29"/>
        <v>0</v>
      </c>
    </row>
    <row r="350" spans="1:32" x14ac:dyDescent="0.2">
      <c r="A350" s="25" t="s">
        <v>1028</v>
      </c>
      <c r="B350" s="26" t="s">
        <v>1029</v>
      </c>
      <c r="C350" s="26" t="s">
        <v>1017</v>
      </c>
      <c r="D350" s="26">
        <v>97493</v>
      </c>
      <c r="E350" s="26" t="s">
        <v>1030</v>
      </c>
      <c r="F350" s="26">
        <v>44900</v>
      </c>
      <c r="G350" s="27">
        <f>INDEX('0_Pivot &amp; Table 1 &amp; Table 2'!$A$70:$AM$765,MATCH($A350,'0_Pivot &amp; Table 1 &amp; Table 2'!$B$70:$B$765,0),MATCH(HHIdata_corr!G$1,'0_Pivot &amp; Table 1 &amp; Table 2'!$A$66:$AM$66,0))</f>
        <v>8556</v>
      </c>
      <c r="H350" s="27">
        <f>INDEX('0_Pivot &amp; Table 1 &amp; Table 2'!$A$70:$AM$765,MATCH($A350,'0_Pivot &amp; Table 1 &amp; Table 2'!$B$70:$B$765,0),MATCH(HHIdata_corr!H$1,'0_Pivot &amp; Table 1 &amp; Table 2'!$A$66:$AM$66,0))</f>
        <v>8565</v>
      </c>
      <c r="I350" s="27">
        <f>INDEX('0_Pivot &amp; Table 1 &amp; Table 2'!$A$70:$AM$765,MATCH($A350,'0_Pivot &amp; Table 1 &amp; Table 2'!$B$70:$B$765,0),MATCH(HHIdata_corr!I$1,'0_Pivot &amp; Table 1 &amp; Table 2'!$A$66:$AM$66,0))</f>
        <v>8599</v>
      </c>
      <c r="J350" s="27">
        <f>INDEX('0_Pivot &amp; Table 1 &amp; Table 2'!$A$70:$AM$765,MATCH($A350,'0_Pivot &amp; Table 1 &amp; Table 2'!$B$70:$B$765,0),MATCH(HHIdata_corr!J$1,'0_Pivot &amp; Table 1 &amp; Table 2'!$A$66:$AM$66,0))</f>
        <v>9167</v>
      </c>
      <c r="K350" s="27">
        <f>INDEX('0_Pivot &amp; Table 1 &amp; Table 2'!$A$70:$AM$765,MATCH($A350,'0_Pivot &amp; Table 1 &amp; Table 2'!$B$70:$B$765,0),MATCH(HHIdata_corr!K$1,'0_Pivot &amp; Table 1 &amp; Table 2'!$A$66:$AM$66,0))</f>
        <v>7987</v>
      </c>
      <c r="L350" s="27">
        <f>INDEX('0_Pivot &amp; Table 1 &amp; Table 2'!$A$70:$AM$765,MATCH($A350,'0_Pivot &amp; Table 1 &amp; Table 2'!$B$70:$B$765,0),MATCH(HHIdata_corr!L$1,'0_Pivot &amp; Table 1 &amp; Table 2'!$A$66:$AM$66,0))</f>
        <v>6932</v>
      </c>
      <c r="M350" s="27">
        <f>INDEX('0_Pivot &amp; Table 1 &amp; Table 2'!$A$70:$AM$765,MATCH($A350,'0_Pivot &amp; Table 1 &amp; Table 2'!$B$70:$B$765,0),MATCH(HHIdata_corr!M$1,'0_Pivot &amp; Table 1 &amp; Table 2'!$A$66:$AM$66,0))</f>
        <v>6756</v>
      </c>
      <c r="N350" s="27">
        <f>INDEX('0_Pivot &amp; Table 1 &amp; Table 2'!$A$70:$AM$765,MATCH($A350,'0_Pivot &amp; Table 1 &amp; Table 2'!$B$70:$B$765,0),MATCH(HHIdata_corr!N$1,'0_Pivot &amp; Table 1 &amp; Table 2'!$A$66:$AM$66,0))</f>
        <v>8327</v>
      </c>
      <c r="O350" s="28">
        <v>8203.7000000000007</v>
      </c>
      <c r="P350" s="29" t="s">
        <v>1028</v>
      </c>
      <c r="Q350" s="29" t="s">
        <v>1029</v>
      </c>
      <c r="R350" s="2">
        <f t="shared" si="25"/>
        <v>8721.75</v>
      </c>
      <c r="S350" s="2">
        <f t="shared" si="26"/>
        <v>8579.5</v>
      </c>
      <c r="T350" s="2">
        <f t="shared" si="27"/>
        <v>1</v>
      </c>
      <c r="U350" s="2" t="e">
        <f>MATCH($Q350,'6.Indic_Percep'!$B$10:$B$141,0)</f>
        <v>#N/A</v>
      </c>
      <c r="V350" s="2" t="e">
        <f>MATCH($P350,'5.Indic_LM'!$A$10:$A$732,0)</f>
        <v>#N/A</v>
      </c>
      <c r="W350" s="2" t="str">
        <f>IF(COUNT(INDEX('6.Indic_Percep'!$A$10:$AE$141,HHIdata_corr!$U350,MATCH(HHIdata_corr!W$3,'6.Indic_Percep'!$A$10:$AE$10,0)))=1,INDEX('6.Indic_Percep'!$A$10:$AE$141,HHIdata_corr!$U350,MATCH(HHIdata_corr!W$3,'6.Indic_Percep'!$A$10:$AE$10,0)),"")</f>
        <v/>
      </c>
      <c r="X350" s="2" t="str">
        <f>IF(COUNT(INDEX('6.Indic_Percep'!$A$10:$AE$141,HHIdata_corr!$U350,MATCH(HHIdata_corr!X$3,'6.Indic_Percep'!$A$10:$AE$10,0)))=1,INDEX('6.Indic_Percep'!$A$10:$AE$141,HHIdata_corr!$U350,MATCH(HHIdata_corr!X$3,'6.Indic_Percep'!$A$10:$AE$10,0)),"")</f>
        <v/>
      </c>
      <c r="Y350" s="2" t="str">
        <f>IF(COUNT(INDEX('6.Indic_Percep'!$A$10:$AE$141,HHIdata_corr!$U350,MATCH(HHIdata_corr!Y$3,'6.Indic_Percep'!$A$10:$AE$10,0)))=1,INDEX('6.Indic_Percep'!$A$10:$AE$141,HHIdata_corr!$U350,MATCH(HHIdata_corr!Y$3,'6.Indic_Percep'!$A$10:$AE$10,0)),"")</f>
        <v/>
      </c>
      <c r="Z350" s="2" t="str">
        <f>IF(COUNT(INDEX('6.Indic_Percep'!$A$10:$AH$141,HHIdata_corr!$U350,MATCH(HHIdata_corr!Z$3,'6.Indic_Percep'!$A$10:$AH$10,0)))=1,INDEX('6.Indic_Percep'!$A$10:$AH$141,HHIdata_corr!$U350,MATCH(HHIdata_corr!Z$3,'6.Indic_Percep'!$A$10:$AH$10,0)),"")</f>
        <v/>
      </c>
      <c r="AA350" s="2" t="str">
        <f>IF(COUNT(INDEX('6.Indic_Percep'!$A$10:$AH$141,HHIdata_corr!$U350,MATCH(HHIdata_corr!AA$3,'6.Indic_Percep'!$A$10:$AH$10,0)))=1,INDEX('6.Indic_Percep'!$A$10:$AH$141,HHIdata_corr!$U350,MATCH(HHIdata_corr!AA$3,'6.Indic_Percep'!$A$10:$AH$10,0)),"")</f>
        <v/>
      </c>
      <c r="AC350" s="30" t="str">
        <f>IF(COUNT(INDEX('5.Indic_LM'!$A$8:$AL$732,HHIdata_corr!$V350,MATCH(HHIdata_corr!AC$3,'5.Indic_LM'!$A$8:$AL$8,0)))=1,INDEX('5.Indic_LM'!$A$8:$AL$732,HHIdata_corr!$V350,MATCH(HHIdata_corr!AC$3,'5.Indic_LM'!$A$8:$AL$8,0))/100,"")</f>
        <v/>
      </c>
      <c r="AD350" s="30" t="str">
        <f>IF(COUNT(INDEX('5.Indic_LM'!$A$8:$AL$732,HHIdata_corr!$V350,MATCH(HHIdata_corr!AD$3,'5.Indic_LM'!$A$8:$AL$8,0)))=1,INDEX('5.Indic_LM'!$A$8:$AL$732,HHIdata_corr!$V350,MATCH(HHIdata_corr!AD$3,'5.Indic_LM'!$A$8:$AL$8,0))/100,"")</f>
        <v/>
      </c>
      <c r="AE350" s="2">
        <f t="shared" si="28"/>
        <v>0</v>
      </c>
      <c r="AF350" s="2">
        <f t="shared" si="29"/>
        <v>0</v>
      </c>
    </row>
    <row r="351" spans="1:32" x14ac:dyDescent="0.2">
      <c r="A351" s="25" t="s">
        <v>1031</v>
      </c>
      <c r="B351" s="26" t="s">
        <v>1032</v>
      </c>
      <c r="C351" s="26" t="s">
        <v>1033</v>
      </c>
      <c r="D351" s="26">
        <v>4325591</v>
      </c>
      <c r="E351" s="26" t="s">
        <v>1034</v>
      </c>
      <c r="F351" s="26">
        <v>1950875</v>
      </c>
      <c r="G351" s="27">
        <f>INDEX('0_Pivot &amp; Table 1 &amp; Table 2'!$A$70:$AM$765,MATCH($A351,'0_Pivot &amp; Table 1 &amp; Table 2'!$B$70:$B$765,0),MATCH(HHIdata_corr!G$1,'0_Pivot &amp; Table 1 &amp; Table 2'!$A$66:$AM$66,0))</f>
        <v>1841</v>
      </c>
      <c r="H351" s="27">
        <f>INDEX('0_Pivot &amp; Table 1 &amp; Table 2'!$A$70:$AM$765,MATCH($A351,'0_Pivot &amp; Table 1 &amp; Table 2'!$B$70:$B$765,0),MATCH(HHIdata_corr!H$1,'0_Pivot &amp; Table 1 &amp; Table 2'!$A$66:$AM$66,0))</f>
        <v>2262</v>
      </c>
      <c r="I351" s="27">
        <f>INDEX('0_Pivot &amp; Table 1 &amp; Table 2'!$A$70:$AM$765,MATCH($A351,'0_Pivot &amp; Table 1 &amp; Table 2'!$B$70:$B$765,0),MATCH(HHIdata_corr!I$1,'0_Pivot &amp; Table 1 &amp; Table 2'!$A$66:$AM$66,0))</f>
        <v>1778</v>
      </c>
      <c r="J351" s="27">
        <f>INDEX('0_Pivot &amp; Table 1 &amp; Table 2'!$A$70:$AM$765,MATCH($A351,'0_Pivot &amp; Table 1 &amp; Table 2'!$B$70:$B$765,0),MATCH(HHIdata_corr!J$1,'0_Pivot &amp; Table 1 &amp; Table 2'!$A$66:$AM$66,0))</f>
        <v>1849</v>
      </c>
      <c r="K351" s="27">
        <f>INDEX('0_Pivot &amp; Table 1 &amp; Table 2'!$A$70:$AM$765,MATCH($A351,'0_Pivot &amp; Table 1 &amp; Table 2'!$B$70:$B$765,0),MATCH(HHIdata_corr!K$1,'0_Pivot &amp; Table 1 &amp; Table 2'!$A$66:$AM$66,0))</f>
        <v>1804</v>
      </c>
      <c r="L351" s="27">
        <f>INDEX('0_Pivot &amp; Table 1 &amp; Table 2'!$A$70:$AM$765,MATCH($A351,'0_Pivot &amp; Table 1 &amp; Table 2'!$B$70:$B$765,0),MATCH(HHIdata_corr!L$1,'0_Pivot &amp; Table 1 &amp; Table 2'!$A$66:$AM$66,0))</f>
        <v>2165</v>
      </c>
      <c r="M351" s="27">
        <f>INDEX('0_Pivot &amp; Table 1 &amp; Table 2'!$A$70:$AM$765,MATCH($A351,'0_Pivot &amp; Table 1 &amp; Table 2'!$B$70:$B$765,0),MATCH(HHIdata_corr!M$1,'0_Pivot &amp; Table 1 &amp; Table 2'!$A$66:$AM$66,0))</f>
        <v>1544</v>
      </c>
      <c r="N351" s="27">
        <f>INDEX('0_Pivot &amp; Table 1 &amp; Table 2'!$A$70:$AM$765,MATCH($A351,'0_Pivot &amp; Table 1 &amp; Table 2'!$B$70:$B$765,0),MATCH(HHIdata_corr!N$1,'0_Pivot &amp; Table 1 &amp; Table 2'!$A$66:$AM$66,0))</f>
        <v>1661</v>
      </c>
      <c r="O351" s="28">
        <v>1846.8</v>
      </c>
      <c r="P351" s="29" t="s">
        <v>1031</v>
      </c>
      <c r="Q351" s="29" t="s">
        <v>1032</v>
      </c>
      <c r="R351" s="2">
        <f t="shared" si="25"/>
        <v>1932.5</v>
      </c>
      <c r="S351" s="2">
        <f t="shared" si="26"/>
        <v>1923.25</v>
      </c>
      <c r="T351" s="2" t="str">
        <f t="shared" si="27"/>
        <v/>
      </c>
      <c r="U351" s="2">
        <f>MATCH($Q351,'6.Indic_Percep'!$B$10:$B$141,0)</f>
        <v>69</v>
      </c>
      <c r="V351" s="2">
        <f>MATCH($P351,'5.Indic_LM'!$A$10:$A$732,0)</f>
        <v>333</v>
      </c>
      <c r="W351" s="2">
        <f>IF(COUNT(INDEX('6.Indic_Percep'!$A$10:$AE$141,HHIdata_corr!$U351,MATCH(HHIdata_corr!W$3,'6.Indic_Percep'!$A$10:$AE$10,0)))=1,INDEX('6.Indic_Percep'!$A$10:$AE$141,HHIdata_corr!$U351,MATCH(HHIdata_corr!W$3,'6.Indic_Percep'!$A$10:$AE$10,0)),"")</f>
        <v>0.15</v>
      </c>
      <c r="X351" s="2">
        <f>IF(COUNT(INDEX('6.Indic_Percep'!$A$10:$AE$141,HHIdata_corr!$U351,MATCH(HHIdata_corr!X$3,'6.Indic_Percep'!$A$10:$AE$10,0)))=1,INDEX('6.Indic_Percep'!$A$10:$AE$141,HHIdata_corr!$U351,MATCH(HHIdata_corr!X$3,'6.Indic_Percep'!$A$10:$AE$10,0)),"")</f>
        <v>0.66712141882673937</v>
      </c>
      <c r="Y351" s="2">
        <f>IF(COUNT(INDEX('6.Indic_Percep'!$A$10:$AE$141,HHIdata_corr!$U351,MATCH(HHIdata_corr!Y$3,'6.Indic_Percep'!$A$10:$AE$10,0)))=1,INDEX('6.Indic_Percep'!$A$10:$AE$141,HHIdata_corr!$U351,MATCH(HHIdata_corr!Y$3,'6.Indic_Percep'!$A$10:$AE$10,0)),"")</f>
        <v>9.3749999999999997E-3</v>
      </c>
      <c r="Z351" s="2">
        <f>IF(COUNT(INDEX('6.Indic_Percep'!$A$10:$AH$141,HHIdata_corr!$U351,MATCH(HHIdata_corr!Z$3,'6.Indic_Percep'!$A$10:$AH$10,0)))=1,INDEX('6.Indic_Percep'!$A$10:$AH$141,HHIdata_corr!$U351,MATCH(HHIdata_corr!Z$3,'6.Indic_Percep'!$A$10:$AH$10,0)),"")</f>
        <v>0.242837653478854</v>
      </c>
      <c r="AA351" s="2">
        <f>IF(COUNT(INDEX('6.Indic_Percep'!$A$10:$AH$141,HHIdata_corr!$U351,MATCH(HHIdata_corr!AA$3,'6.Indic_Percep'!$A$10:$AH$10,0)))=1,INDEX('6.Indic_Percep'!$A$10:$AH$141,HHIdata_corr!$U351,MATCH(HHIdata_corr!AA$3,'6.Indic_Percep'!$A$10:$AH$10,0)),"")</f>
        <v>0.26733351807639838</v>
      </c>
      <c r="AC351" s="30">
        <f>IF(COUNT(INDEX('5.Indic_LM'!$A$8:$AL$732,HHIdata_corr!$V351,MATCH(HHIdata_corr!AC$3,'5.Indic_LM'!$A$8:$AL$8,0)))=1,INDEX('5.Indic_LM'!$A$8:$AL$732,HHIdata_corr!$V351,MATCH(HHIdata_corr!AC$3,'5.Indic_LM'!$A$8:$AL$8,0))/100,"")</f>
        <v>6.3377464901403946E-2</v>
      </c>
      <c r="AD351" s="30">
        <f>IF(COUNT(INDEX('5.Indic_LM'!$A$8:$AL$732,HHIdata_corr!$V351,MATCH(HHIdata_corr!AD$3,'5.Indic_LM'!$A$8:$AL$8,0)))=1,INDEX('5.Indic_LM'!$A$8:$AL$732,HHIdata_corr!$V351,MATCH(HHIdata_corr!AD$3,'5.Indic_LM'!$A$8:$AL$8,0))/100,"")</f>
        <v>0.40896044158233669</v>
      </c>
      <c r="AE351" s="2">
        <f t="shared" si="28"/>
        <v>1</v>
      </c>
      <c r="AF351" s="2">
        <f t="shared" si="29"/>
        <v>1</v>
      </c>
    </row>
    <row r="352" spans="1:32" x14ac:dyDescent="0.2">
      <c r="A352" s="25" t="s">
        <v>1035</v>
      </c>
      <c r="B352" s="26" t="s">
        <v>1036</v>
      </c>
      <c r="C352" s="26" t="s">
        <v>1033</v>
      </c>
      <c r="D352" s="26">
        <v>4985668</v>
      </c>
      <c r="E352" s="26" t="s">
        <v>1037</v>
      </c>
      <c r="F352" s="26">
        <v>2343159</v>
      </c>
      <c r="G352" s="27">
        <f>INDEX('0_Pivot &amp; Table 1 &amp; Table 2'!$A$70:$AM$765,MATCH($A352,'0_Pivot &amp; Table 1 &amp; Table 2'!$B$70:$B$765,0),MATCH(HHIdata_corr!G$1,'0_Pivot &amp; Table 1 &amp; Table 2'!$A$66:$AM$66,0))</f>
        <v>1281</v>
      </c>
      <c r="H352" s="27">
        <f>INDEX('0_Pivot &amp; Table 1 &amp; Table 2'!$A$70:$AM$765,MATCH($A352,'0_Pivot &amp; Table 1 &amp; Table 2'!$B$70:$B$765,0),MATCH(HHIdata_corr!H$1,'0_Pivot &amp; Table 1 &amp; Table 2'!$A$66:$AM$66,0))</f>
        <v>1571</v>
      </c>
      <c r="I352" s="27">
        <f>INDEX('0_Pivot &amp; Table 1 &amp; Table 2'!$A$70:$AM$765,MATCH($A352,'0_Pivot &amp; Table 1 &amp; Table 2'!$B$70:$B$765,0),MATCH(HHIdata_corr!I$1,'0_Pivot &amp; Table 1 &amp; Table 2'!$A$66:$AM$66,0))</f>
        <v>1144</v>
      </c>
      <c r="J352" s="27">
        <f>INDEX('0_Pivot &amp; Table 1 &amp; Table 2'!$A$70:$AM$765,MATCH($A352,'0_Pivot &amp; Table 1 &amp; Table 2'!$B$70:$B$765,0),MATCH(HHIdata_corr!J$1,'0_Pivot &amp; Table 1 &amp; Table 2'!$A$66:$AM$66,0))</f>
        <v>1299</v>
      </c>
      <c r="K352" s="27">
        <f>INDEX('0_Pivot &amp; Table 1 &amp; Table 2'!$A$70:$AM$765,MATCH($A352,'0_Pivot &amp; Table 1 &amp; Table 2'!$B$70:$B$765,0),MATCH(HHIdata_corr!K$1,'0_Pivot &amp; Table 1 &amp; Table 2'!$A$66:$AM$66,0))</f>
        <v>1221</v>
      </c>
      <c r="L352" s="27">
        <f>INDEX('0_Pivot &amp; Table 1 &amp; Table 2'!$A$70:$AM$765,MATCH($A352,'0_Pivot &amp; Table 1 &amp; Table 2'!$B$70:$B$765,0),MATCH(HHIdata_corr!L$1,'0_Pivot &amp; Table 1 &amp; Table 2'!$A$66:$AM$66,0))</f>
        <v>1409</v>
      </c>
      <c r="M352" s="27">
        <f>INDEX('0_Pivot &amp; Table 1 &amp; Table 2'!$A$70:$AM$765,MATCH($A352,'0_Pivot &amp; Table 1 &amp; Table 2'!$B$70:$B$765,0),MATCH(HHIdata_corr!M$1,'0_Pivot &amp; Table 1 &amp; Table 2'!$A$66:$AM$66,0))</f>
        <v>1283</v>
      </c>
      <c r="N352" s="27">
        <f>INDEX('0_Pivot &amp; Table 1 &amp; Table 2'!$A$70:$AM$765,MATCH($A352,'0_Pivot &amp; Table 1 &amp; Table 2'!$B$70:$B$765,0),MATCH(HHIdata_corr!N$1,'0_Pivot &amp; Table 1 &amp; Table 2'!$A$66:$AM$66,0))</f>
        <v>1252</v>
      </c>
      <c r="O352" s="28">
        <v>1290.5999999999999</v>
      </c>
      <c r="P352" s="29" t="s">
        <v>1035</v>
      </c>
      <c r="Q352" s="29" t="s">
        <v>1036</v>
      </c>
      <c r="R352" s="2">
        <f t="shared" si="25"/>
        <v>1323.75</v>
      </c>
      <c r="S352" s="2">
        <f t="shared" si="26"/>
        <v>1308.75</v>
      </c>
      <c r="T352" s="2" t="str">
        <f t="shared" si="27"/>
        <v/>
      </c>
      <c r="U352" s="2" t="e">
        <f>MATCH($Q352,'6.Indic_Percep'!$B$10:$B$141,0)</f>
        <v>#N/A</v>
      </c>
      <c r="V352" s="2">
        <f>MATCH($P352,'5.Indic_LM'!$A$10:$A$732,0)</f>
        <v>334</v>
      </c>
      <c r="W352" s="2" t="str">
        <f>IF(COUNT(INDEX('6.Indic_Percep'!$A$10:$AE$141,HHIdata_corr!$U352,MATCH(HHIdata_corr!W$3,'6.Indic_Percep'!$A$10:$AE$10,0)))=1,INDEX('6.Indic_Percep'!$A$10:$AE$141,HHIdata_corr!$U352,MATCH(HHIdata_corr!W$3,'6.Indic_Percep'!$A$10:$AE$10,0)),"")</f>
        <v/>
      </c>
      <c r="X352" s="2" t="str">
        <f>IF(COUNT(INDEX('6.Indic_Percep'!$A$10:$AE$141,HHIdata_corr!$U352,MATCH(HHIdata_corr!X$3,'6.Indic_Percep'!$A$10:$AE$10,0)))=1,INDEX('6.Indic_Percep'!$A$10:$AE$141,HHIdata_corr!$U352,MATCH(HHIdata_corr!X$3,'6.Indic_Percep'!$A$10:$AE$10,0)),"")</f>
        <v/>
      </c>
      <c r="Y352" s="2" t="str">
        <f>IF(COUNT(INDEX('6.Indic_Percep'!$A$10:$AE$141,HHIdata_corr!$U352,MATCH(HHIdata_corr!Y$3,'6.Indic_Percep'!$A$10:$AE$10,0)))=1,INDEX('6.Indic_Percep'!$A$10:$AE$141,HHIdata_corr!$U352,MATCH(HHIdata_corr!Y$3,'6.Indic_Percep'!$A$10:$AE$10,0)),"")</f>
        <v/>
      </c>
      <c r="Z352" s="2" t="str">
        <f>IF(COUNT(INDEX('6.Indic_Percep'!$A$10:$AH$141,HHIdata_corr!$U352,MATCH(HHIdata_corr!Z$3,'6.Indic_Percep'!$A$10:$AH$10,0)))=1,INDEX('6.Indic_Percep'!$A$10:$AH$141,HHIdata_corr!$U352,MATCH(HHIdata_corr!Z$3,'6.Indic_Percep'!$A$10:$AH$10,0)),"")</f>
        <v/>
      </c>
      <c r="AA352" s="2" t="str">
        <f>IF(COUNT(INDEX('6.Indic_Percep'!$A$10:$AH$141,HHIdata_corr!$U352,MATCH(HHIdata_corr!AA$3,'6.Indic_Percep'!$A$10:$AH$10,0)))=1,INDEX('6.Indic_Percep'!$A$10:$AH$141,HHIdata_corr!$U352,MATCH(HHIdata_corr!AA$3,'6.Indic_Percep'!$A$10:$AH$10,0)),"")</f>
        <v/>
      </c>
      <c r="AC352" s="30" t="str">
        <f>IF(COUNT(INDEX('5.Indic_LM'!$A$8:$AL$732,HHIdata_corr!$V352,MATCH(HHIdata_corr!AC$3,'5.Indic_LM'!$A$8:$AL$8,0)))=1,INDEX('5.Indic_LM'!$A$8:$AL$732,HHIdata_corr!$V352,MATCH(HHIdata_corr!AC$3,'5.Indic_LM'!$A$8:$AL$8,0))/100,"")</f>
        <v/>
      </c>
      <c r="AD352" s="30" t="str">
        <f>IF(COUNT(INDEX('5.Indic_LM'!$A$8:$AL$732,HHIdata_corr!$V352,MATCH(HHIdata_corr!AD$3,'5.Indic_LM'!$A$8:$AL$8,0)))=1,INDEX('5.Indic_LM'!$A$8:$AL$732,HHIdata_corr!$V352,MATCH(HHIdata_corr!AD$3,'5.Indic_LM'!$A$8:$AL$8,0))/100,"")</f>
        <v/>
      </c>
      <c r="AE352" s="2">
        <f t="shared" si="28"/>
        <v>0</v>
      </c>
      <c r="AF352" s="2">
        <f t="shared" si="29"/>
        <v>0</v>
      </c>
    </row>
    <row r="353" spans="1:32" x14ac:dyDescent="0.2">
      <c r="A353" s="25" t="s">
        <v>1038</v>
      </c>
      <c r="B353" s="26" t="s">
        <v>1039</v>
      </c>
      <c r="C353" s="26" t="s">
        <v>1033</v>
      </c>
      <c r="D353" s="26">
        <v>3349233</v>
      </c>
      <c r="E353" s="26" t="s">
        <v>1040</v>
      </c>
      <c r="F353" s="26">
        <v>1199258</v>
      </c>
      <c r="G353" s="27">
        <f>INDEX('0_Pivot &amp; Table 1 &amp; Table 2'!$A$70:$AM$765,MATCH($A353,'0_Pivot &amp; Table 1 &amp; Table 2'!$B$70:$B$765,0),MATCH(HHIdata_corr!G$1,'0_Pivot &amp; Table 1 &amp; Table 2'!$A$66:$AM$66,0))</f>
        <v>2654</v>
      </c>
      <c r="H353" s="27">
        <f>INDEX('0_Pivot &amp; Table 1 &amp; Table 2'!$A$70:$AM$765,MATCH($A353,'0_Pivot &amp; Table 1 &amp; Table 2'!$B$70:$B$765,0),MATCH(HHIdata_corr!H$1,'0_Pivot &amp; Table 1 &amp; Table 2'!$A$66:$AM$66,0))</f>
        <v>3750</v>
      </c>
      <c r="I353" s="27">
        <f>INDEX('0_Pivot &amp; Table 1 &amp; Table 2'!$A$70:$AM$765,MATCH($A353,'0_Pivot &amp; Table 1 &amp; Table 2'!$B$70:$B$765,0),MATCH(HHIdata_corr!I$1,'0_Pivot &amp; Table 1 &amp; Table 2'!$A$66:$AM$66,0))</f>
        <v>2346</v>
      </c>
      <c r="J353" s="27">
        <f>INDEX('0_Pivot &amp; Table 1 &amp; Table 2'!$A$70:$AM$765,MATCH($A353,'0_Pivot &amp; Table 1 &amp; Table 2'!$B$70:$B$765,0),MATCH(HHIdata_corr!J$1,'0_Pivot &amp; Table 1 &amp; Table 2'!$A$66:$AM$66,0))</f>
        <v>2159</v>
      </c>
      <c r="K353" s="27">
        <f>INDEX('0_Pivot &amp; Table 1 &amp; Table 2'!$A$70:$AM$765,MATCH($A353,'0_Pivot &amp; Table 1 &amp; Table 2'!$B$70:$B$765,0),MATCH(HHIdata_corr!K$1,'0_Pivot &amp; Table 1 &amp; Table 2'!$A$66:$AM$66,0))</f>
        <v>2162</v>
      </c>
      <c r="L353" s="27">
        <f>INDEX('0_Pivot &amp; Table 1 &amp; Table 2'!$A$70:$AM$765,MATCH($A353,'0_Pivot &amp; Table 1 &amp; Table 2'!$B$70:$B$765,0),MATCH(HHIdata_corr!L$1,'0_Pivot &amp; Table 1 &amp; Table 2'!$A$66:$AM$66,0))</f>
        <v>2706</v>
      </c>
      <c r="M353" s="27">
        <f>INDEX('0_Pivot &amp; Table 1 &amp; Table 2'!$A$70:$AM$765,MATCH($A353,'0_Pivot &amp; Table 1 &amp; Table 2'!$B$70:$B$765,0),MATCH(HHIdata_corr!M$1,'0_Pivot &amp; Table 1 &amp; Table 2'!$A$66:$AM$66,0))</f>
        <v>2409</v>
      </c>
      <c r="N353" s="27">
        <f>INDEX('0_Pivot &amp; Table 1 &amp; Table 2'!$A$70:$AM$765,MATCH($A353,'0_Pivot &amp; Table 1 &amp; Table 2'!$B$70:$B$765,0),MATCH(HHIdata_corr!N$1,'0_Pivot &amp; Table 1 &amp; Table 2'!$A$66:$AM$66,0))</f>
        <v>2370</v>
      </c>
      <c r="O353" s="28">
        <v>2527.6999999999998</v>
      </c>
      <c r="P353" s="29" t="s">
        <v>1038</v>
      </c>
      <c r="Q353" s="32" t="s">
        <v>2593</v>
      </c>
      <c r="R353" s="2">
        <f t="shared" si="25"/>
        <v>2727.25</v>
      </c>
      <c r="S353" s="2">
        <f t="shared" si="26"/>
        <v>2604.25</v>
      </c>
      <c r="T353" s="2" t="str">
        <f t="shared" si="27"/>
        <v/>
      </c>
      <c r="U353" s="2">
        <f>MATCH($Q353,'6.Indic_Percep'!$B$10:$B$141,0)</f>
        <v>71</v>
      </c>
      <c r="V353" s="2">
        <f>MATCH($P353,'5.Indic_LM'!$A$10:$A$732,0)</f>
        <v>335</v>
      </c>
      <c r="W353" s="2">
        <f>IF(COUNT(INDEX('6.Indic_Percep'!$A$10:$AE$141,HHIdata_corr!$U353,MATCH(HHIdata_corr!W$3,'6.Indic_Percep'!$A$10:$AE$10,0)))=1,INDEX('6.Indic_Percep'!$A$10:$AE$141,HHIdata_corr!$U353,MATCH(HHIdata_corr!W$3,'6.Indic_Percep'!$A$10:$AE$10,0)),"")</f>
        <v>8.3503054989816694E-2</v>
      </c>
      <c r="X353" s="2">
        <f>IF(COUNT(INDEX('6.Indic_Percep'!$A$10:$AE$141,HHIdata_corr!$U353,MATCH(HHIdata_corr!X$3,'6.Indic_Percep'!$A$10:$AE$10,0)))=1,INDEX('6.Indic_Percep'!$A$10:$AE$141,HHIdata_corr!$U353,MATCH(HHIdata_corr!X$3,'6.Indic_Percep'!$A$10:$AE$10,0)),"")</f>
        <v>0.62172774869109948</v>
      </c>
      <c r="Y353" s="2">
        <f>IF(COUNT(INDEX('6.Indic_Percep'!$A$10:$AE$141,HHIdata_corr!$U353,MATCH(HHIdata_corr!Y$3,'6.Indic_Percep'!$A$10:$AE$10,0)))=1,INDEX('6.Indic_Percep'!$A$10:$AE$141,HHIdata_corr!$U353,MATCH(HHIdata_corr!Y$3,'6.Indic_Percep'!$A$10:$AE$10,0)),"")</f>
        <v>1.425661914460285E-2</v>
      </c>
      <c r="Z353" s="2">
        <f>IF(COUNT(INDEX('6.Indic_Percep'!$A$10:$AH$141,HHIdata_corr!$U353,MATCH(HHIdata_corr!Z$3,'6.Indic_Percep'!$A$10:$AH$10,0)))=1,INDEX('6.Indic_Percep'!$A$10:$AH$141,HHIdata_corr!$U353,MATCH(HHIdata_corr!Z$3,'6.Indic_Percep'!$A$10:$AH$10,0)),"")</f>
        <v>0.17408376963350786</v>
      </c>
      <c r="AA353" s="2">
        <f>IF(COUNT(INDEX('6.Indic_Percep'!$A$10:$AH$141,HHIdata_corr!$U353,MATCH(HHIdata_corr!AA$3,'6.Indic_Percep'!$A$10:$AH$10,0)))=1,INDEX('6.Indic_Percep'!$A$10:$AH$141,HHIdata_corr!$U353,MATCH(HHIdata_corr!AA$3,'6.Indic_Percep'!$A$10:$AH$10,0)),"")</f>
        <v>0.22339279811475671</v>
      </c>
      <c r="AC353" s="30">
        <f>IF(COUNT(INDEX('5.Indic_LM'!$A$8:$AL$732,HHIdata_corr!$V353,MATCH(HHIdata_corr!AC$3,'5.Indic_LM'!$A$8:$AL$8,0)))=1,INDEX('5.Indic_LM'!$A$8:$AL$732,HHIdata_corr!$V353,MATCH(HHIdata_corr!AC$3,'5.Indic_LM'!$A$8:$AL$8,0))/100,"")</f>
        <v>0.11314512718651887</v>
      </c>
      <c r="AD353" s="30">
        <f>IF(COUNT(INDEX('5.Indic_LM'!$A$8:$AL$732,HHIdata_corr!$V353,MATCH(HHIdata_corr!AD$3,'5.Indic_LM'!$A$8:$AL$8,0)))=1,INDEX('5.Indic_LM'!$A$8:$AL$732,HHIdata_corr!$V353,MATCH(HHIdata_corr!AD$3,'5.Indic_LM'!$A$8:$AL$8,0))/100,"")</f>
        <v>0.43256731466649578</v>
      </c>
      <c r="AE353" s="2">
        <f t="shared" si="28"/>
        <v>1</v>
      </c>
      <c r="AF353" s="2">
        <f t="shared" si="29"/>
        <v>1</v>
      </c>
    </row>
    <row r="354" spans="1:32" x14ac:dyDescent="0.2">
      <c r="A354" s="25" t="s">
        <v>1041</v>
      </c>
      <c r="B354" s="26" t="s">
        <v>1042</v>
      </c>
      <c r="C354" s="26" t="s">
        <v>1033</v>
      </c>
      <c r="D354" s="26">
        <v>1728714</v>
      </c>
      <c r="E354" s="26" t="s">
        <v>1043</v>
      </c>
      <c r="F354" s="26">
        <v>784919</v>
      </c>
      <c r="G354" s="27">
        <f>INDEX('0_Pivot &amp; Table 1 &amp; Table 2'!$A$70:$AM$765,MATCH($A354,'0_Pivot &amp; Table 1 &amp; Table 2'!$B$70:$B$765,0),MATCH(HHIdata_corr!G$1,'0_Pivot &amp; Table 1 &amp; Table 2'!$A$66:$AM$66,0))</f>
        <v>2197</v>
      </c>
      <c r="H354" s="27">
        <f>INDEX('0_Pivot &amp; Table 1 &amp; Table 2'!$A$70:$AM$765,MATCH($A354,'0_Pivot &amp; Table 1 &amp; Table 2'!$B$70:$B$765,0),MATCH(HHIdata_corr!H$1,'0_Pivot &amp; Table 1 &amp; Table 2'!$A$66:$AM$66,0))</f>
        <v>2630</v>
      </c>
      <c r="I354" s="27">
        <f>INDEX('0_Pivot &amp; Table 1 &amp; Table 2'!$A$70:$AM$765,MATCH($A354,'0_Pivot &amp; Table 1 &amp; Table 2'!$B$70:$B$765,0),MATCH(HHIdata_corr!I$1,'0_Pivot &amp; Table 1 &amp; Table 2'!$A$66:$AM$66,0))</f>
        <v>1949</v>
      </c>
      <c r="J354" s="27">
        <f>INDEX('0_Pivot &amp; Table 1 &amp; Table 2'!$A$70:$AM$765,MATCH($A354,'0_Pivot &amp; Table 1 &amp; Table 2'!$B$70:$B$765,0),MATCH(HHIdata_corr!J$1,'0_Pivot &amp; Table 1 &amp; Table 2'!$A$66:$AM$66,0))</f>
        <v>2098</v>
      </c>
      <c r="K354" s="27">
        <f>INDEX('0_Pivot &amp; Table 1 &amp; Table 2'!$A$70:$AM$765,MATCH($A354,'0_Pivot &amp; Table 1 &amp; Table 2'!$B$70:$B$765,0),MATCH(HHIdata_corr!K$1,'0_Pivot &amp; Table 1 &amp; Table 2'!$A$66:$AM$66,0))</f>
        <v>2231</v>
      </c>
      <c r="L354" s="27">
        <f>INDEX('0_Pivot &amp; Table 1 &amp; Table 2'!$A$70:$AM$765,MATCH($A354,'0_Pivot &amp; Table 1 &amp; Table 2'!$B$70:$B$765,0),MATCH(HHIdata_corr!L$1,'0_Pivot &amp; Table 1 &amp; Table 2'!$A$66:$AM$66,0))</f>
        <v>2309</v>
      </c>
      <c r="M354" s="27">
        <f>INDEX('0_Pivot &amp; Table 1 &amp; Table 2'!$A$70:$AM$765,MATCH($A354,'0_Pivot &amp; Table 1 &amp; Table 2'!$B$70:$B$765,0),MATCH(HHIdata_corr!M$1,'0_Pivot &amp; Table 1 &amp; Table 2'!$A$66:$AM$66,0))</f>
        <v>1934</v>
      </c>
      <c r="N354" s="27">
        <f>INDEX('0_Pivot &amp; Table 1 &amp; Table 2'!$A$70:$AM$765,MATCH($A354,'0_Pivot &amp; Table 1 &amp; Table 2'!$B$70:$B$765,0),MATCH(HHIdata_corr!N$1,'0_Pivot &amp; Table 1 &amp; Table 2'!$A$66:$AM$66,0))</f>
        <v>1947</v>
      </c>
      <c r="O354" s="28">
        <v>2117.4</v>
      </c>
      <c r="P354" s="29" t="s">
        <v>1041</v>
      </c>
      <c r="Q354" s="29" t="s">
        <v>1042</v>
      </c>
      <c r="R354" s="2">
        <f t="shared" si="25"/>
        <v>2218.5</v>
      </c>
      <c r="S354" s="2">
        <f t="shared" si="26"/>
        <v>2227</v>
      </c>
      <c r="T354" s="2" t="str">
        <f t="shared" si="27"/>
        <v/>
      </c>
      <c r="U354" s="2">
        <f>MATCH($Q354,'6.Indic_Percep'!$B$10:$B$141,0)</f>
        <v>72</v>
      </c>
      <c r="V354" s="2">
        <f>MATCH($P354,'5.Indic_LM'!$A$10:$A$732,0)</f>
        <v>336</v>
      </c>
      <c r="W354" s="2">
        <f>IF(COUNT(INDEX('6.Indic_Percep'!$A$10:$AE$141,HHIdata_corr!$U354,MATCH(HHIdata_corr!W$3,'6.Indic_Percep'!$A$10:$AE$10,0)))=1,INDEX('6.Indic_Percep'!$A$10:$AE$141,HHIdata_corr!$U354,MATCH(HHIdata_corr!W$3,'6.Indic_Percep'!$A$10:$AE$10,0)),"")</f>
        <v>0.1226215644820296</v>
      </c>
      <c r="X354" s="2">
        <f>IF(COUNT(INDEX('6.Indic_Percep'!$A$10:$AE$141,HHIdata_corr!$U354,MATCH(HHIdata_corr!X$3,'6.Indic_Percep'!$A$10:$AE$10,0)))=1,INDEX('6.Indic_Percep'!$A$10:$AE$141,HHIdata_corr!$U354,MATCH(HHIdata_corr!X$3,'6.Indic_Percep'!$A$10:$AE$10,0)),"")</f>
        <v>0.57348703170028814</v>
      </c>
      <c r="Y354" s="2">
        <f>IF(COUNT(INDEX('6.Indic_Percep'!$A$10:$AE$141,HHIdata_corr!$U354,MATCH(HHIdata_corr!Y$3,'6.Indic_Percep'!$A$10:$AE$10,0)))=1,INDEX('6.Indic_Percep'!$A$10:$AE$141,HHIdata_corr!$U354,MATCH(HHIdata_corr!Y$3,'6.Indic_Percep'!$A$10:$AE$10,0)),"")</f>
        <v>1.2684989429175475E-2</v>
      </c>
      <c r="Z354" s="2">
        <f>IF(COUNT(INDEX('6.Indic_Percep'!$A$10:$AH$141,HHIdata_corr!$U354,MATCH(HHIdata_corr!Z$3,'6.Indic_Percep'!$A$10:$AH$10,0)))=1,INDEX('6.Indic_Percep'!$A$10:$AH$141,HHIdata_corr!$U354,MATCH(HHIdata_corr!Z$3,'6.Indic_Percep'!$A$10:$AH$10,0)),"")</f>
        <v>0.16570605187319884</v>
      </c>
      <c r="AA354" s="2">
        <f>IF(COUNT(INDEX('6.Indic_Percep'!$A$10:$AH$141,HHIdata_corr!$U354,MATCH(HHIdata_corr!AA$3,'6.Indic_Percep'!$A$10:$AH$10,0)))=1,INDEX('6.Indic_Percep'!$A$10:$AH$141,HHIdata_corr!$U354,MATCH(HHIdata_corr!AA$3,'6.Indic_Percep'!$A$10:$AH$10,0)),"")</f>
        <v>0.21862490937117302</v>
      </c>
      <c r="AC354" s="30">
        <f>IF(COUNT(INDEX('5.Indic_LM'!$A$8:$AL$732,HHIdata_corr!$V354,MATCH(HHIdata_corr!AC$3,'5.Indic_LM'!$A$8:$AL$8,0)))=1,INDEX('5.Indic_LM'!$A$8:$AL$732,HHIdata_corr!$V354,MATCH(HHIdata_corr!AC$3,'5.Indic_LM'!$A$8:$AL$8,0))/100,"")</f>
        <v>7.5842484440876615E-2</v>
      </c>
      <c r="AD354" s="30">
        <f>IF(COUNT(INDEX('5.Indic_LM'!$A$8:$AL$732,HHIdata_corr!$V354,MATCH(HHIdata_corr!AD$3,'5.Indic_LM'!$A$8:$AL$8,0)))=1,INDEX('5.Indic_LM'!$A$8:$AL$732,HHIdata_corr!$V354,MATCH(HHIdata_corr!AD$3,'5.Indic_LM'!$A$8:$AL$8,0))/100,"")</f>
        <v>0.47315768157431903</v>
      </c>
      <c r="AE354" s="2">
        <f t="shared" si="28"/>
        <v>1</v>
      </c>
      <c r="AF354" s="2">
        <f t="shared" si="29"/>
        <v>1</v>
      </c>
    </row>
    <row r="355" spans="1:32" x14ac:dyDescent="0.2">
      <c r="A355" s="25" t="s">
        <v>1044</v>
      </c>
      <c r="B355" s="26" t="s">
        <v>1045</v>
      </c>
      <c r="C355" s="26" t="s">
        <v>1033</v>
      </c>
      <c r="D355" s="26">
        <v>995821</v>
      </c>
      <c r="E355" s="26" t="s">
        <v>1046</v>
      </c>
      <c r="F355" s="26">
        <v>333680</v>
      </c>
      <c r="G355" s="27">
        <f>INDEX('0_Pivot &amp; Table 1 &amp; Table 2'!$A$70:$AM$765,MATCH($A355,'0_Pivot &amp; Table 1 &amp; Table 2'!$B$70:$B$765,0),MATCH(HHIdata_corr!G$1,'0_Pivot &amp; Table 1 &amp; Table 2'!$A$66:$AM$66,0))</f>
        <v>4693</v>
      </c>
      <c r="H355" s="27">
        <f>INDEX('0_Pivot &amp; Table 1 &amp; Table 2'!$A$70:$AM$765,MATCH($A355,'0_Pivot &amp; Table 1 &amp; Table 2'!$B$70:$B$765,0),MATCH(HHIdata_corr!H$1,'0_Pivot &amp; Table 1 &amp; Table 2'!$A$66:$AM$66,0))</f>
        <v>4782</v>
      </c>
      <c r="I355" s="27">
        <f>INDEX('0_Pivot &amp; Table 1 &amp; Table 2'!$A$70:$AM$765,MATCH($A355,'0_Pivot &amp; Table 1 &amp; Table 2'!$B$70:$B$765,0),MATCH(HHIdata_corr!I$1,'0_Pivot &amp; Table 1 &amp; Table 2'!$A$66:$AM$66,0))</f>
        <v>3621</v>
      </c>
      <c r="J355" s="27">
        <f>INDEX('0_Pivot &amp; Table 1 &amp; Table 2'!$A$70:$AM$765,MATCH($A355,'0_Pivot &amp; Table 1 &amp; Table 2'!$B$70:$B$765,0),MATCH(HHIdata_corr!J$1,'0_Pivot &amp; Table 1 &amp; Table 2'!$A$66:$AM$66,0))</f>
        <v>3938</v>
      </c>
      <c r="K355" s="27">
        <f>INDEX('0_Pivot &amp; Table 1 &amp; Table 2'!$A$70:$AM$765,MATCH($A355,'0_Pivot &amp; Table 1 &amp; Table 2'!$B$70:$B$765,0),MATCH(HHIdata_corr!K$1,'0_Pivot &amp; Table 1 &amp; Table 2'!$A$66:$AM$66,0))</f>
        <v>3529</v>
      </c>
      <c r="L355" s="27">
        <f>INDEX('0_Pivot &amp; Table 1 &amp; Table 2'!$A$70:$AM$765,MATCH($A355,'0_Pivot &amp; Table 1 &amp; Table 2'!$B$70:$B$765,0),MATCH(HHIdata_corr!L$1,'0_Pivot &amp; Table 1 &amp; Table 2'!$A$66:$AM$66,0))</f>
        <v>4345</v>
      </c>
      <c r="M355" s="27">
        <f>INDEX('0_Pivot &amp; Table 1 &amp; Table 2'!$A$70:$AM$765,MATCH($A355,'0_Pivot &amp; Table 1 &amp; Table 2'!$B$70:$B$765,0),MATCH(HHIdata_corr!M$1,'0_Pivot &amp; Table 1 &amp; Table 2'!$A$66:$AM$66,0))</f>
        <v>4054</v>
      </c>
      <c r="N355" s="27">
        <f>INDEX('0_Pivot &amp; Table 1 &amp; Table 2'!$A$70:$AM$765,MATCH($A355,'0_Pivot &amp; Table 1 &amp; Table 2'!$B$70:$B$765,0),MATCH(HHIdata_corr!N$1,'0_Pivot &amp; Table 1 &amp; Table 2'!$A$66:$AM$66,0))</f>
        <v>3197</v>
      </c>
      <c r="O355" s="28">
        <v>4079.6</v>
      </c>
      <c r="P355" s="29" t="s">
        <v>1044</v>
      </c>
      <c r="Q355" s="29" t="s">
        <v>1045</v>
      </c>
      <c r="R355" s="2">
        <f t="shared" si="25"/>
        <v>4258.5</v>
      </c>
      <c r="S355" s="2">
        <f t="shared" si="26"/>
        <v>3967.5</v>
      </c>
      <c r="T355" s="2" t="str">
        <f t="shared" si="27"/>
        <v/>
      </c>
      <c r="U355" s="2">
        <f>MATCH($Q355,'6.Indic_Percep'!$B$10:$B$141,0)</f>
        <v>73</v>
      </c>
      <c r="V355" s="2">
        <f>MATCH($P355,'5.Indic_LM'!$A$10:$A$732,0)</f>
        <v>337</v>
      </c>
      <c r="W355" s="2">
        <f>IF(COUNT(INDEX('6.Indic_Percep'!$A$10:$AE$141,HHIdata_corr!$U355,MATCH(HHIdata_corr!W$3,'6.Indic_Percep'!$A$10:$AE$10,0)))=1,INDEX('6.Indic_Percep'!$A$10:$AE$141,HHIdata_corr!$U355,MATCH(HHIdata_corr!W$3,'6.Indic_Percep'!$A$10:$AE$10,0)),"")</f>
        <v>3.4239677744209461E-2</v>
      </c>
      <c r="X355" s="2">
        <f>IF(COUNT(INDEX('6.Indic_Percep'!$A$10:$AE$141,HHIdata_corr!$U355,MATCH(HHIdata_corr!X$3,'6.Indic_Percep'!$A$10:$AE$10,0)))=1,INDEX('6.Indic_Percep'!$A$10:$AE$141,HHIdata_corr!$U355,MATCH(HHIdata_corr!X$3,'6.Indic_Percep'!$A$10:$AE$10,0)),"")</f>
        <v>0.53306342780026994</v>
      </c>
      <c r="Y355" s="2">
        <f>IF(COUNT(INDEX('6.Indic_Percep'!$A$10:$AE$141,HHIdata_corr!$U355,MATCH(HHIdata_corr!Y$3,'6.Indic_Percep'!$A$10:$AE$10,0)))=1,INDEX('6.Indic_Percep'!$A$10:$AE$141,HHIdata_corr!$U355,MATCH(HHIdata_corr!Y$3,'6.Indic_Percep'!$A$10:$AE$10,0)),"")</f>
        <v>6.042296072507552E-3</v>
      </c>
      <c r="Z355" s="2">
        <f>IF(COUNT(INDEX('6.Indic_Percep'!$A$10:$AH$141,HHIdata_corr!$U355,MATCH(HHIdata_corr!Z$3,'6.Indic_Percep'!$A$10:$AH$10,0)))=1,INDEX('6.Indic_Percep'!$A$10:$AH$141,HHIdata_corr!$U355,MATCH(HHIdata_corr!Z$3,'6.Indic_Percep'!$A$10:$AH$10,0)),"")</f>
        <v>0.15924426450742243</v>
      </c>
      <c r="AA355" s="2">
        <f>IF(COUNT(INDEX('6.Indic_Percep'!$A$10:$AH$141,HHIdata_corr!$U355,MATCH(HHIdata_corr!AA$3,'6.Indic_Percep'!$A$10:$AH$10,0)))=1,INDEX('6.Indic_Percep'!$A$10:$AH$141,HHIdata_corr!$U355,MATCH(HHIdata_corr!AA$3,'6.Indic_Percep'!$A$10:$AH$10,0)),"")</f>
        <v>0.18314741653110234</v>
      </c>
      <c r="AC355" s="30">
        <f>IF(COUNT(INDEX('5.Indic_LM'!$A$8:$AL$732,HHIdata_corr!$V355,MATCH(HHIdata_corr!AC$3,'5.Indic_LM'!$A$8:$AL$8,0)))=1,INDEX('5.Indic_LM'!$A$8:$AL$732,HHIdata_corr!$V355,MATCH(HHIdata_corr!AC$3,'5.Indic_LM'!$A$8:$AL$8,0))/100,"")</f>
        <v>0.24069799826225882</v>
      </c>
      <c r="AD355" s="30">
        <f>IF(COUNT(INDEX('5.Indic_LM'!$A$8:$AL$732,HHIdata_corr!$V355,MATCH(HHIdata_corr!AD$3,'5.Indic_LM'!$A$8:$AL$8,0)))=1,INDEX('5.Indic_LM'!$A$8:$AL$732,HHIdata_corr!$V355,MATCH(HHIdata_corr!AD$3,'5.Indic_LM'!$A$8:$AL$8,0))/100,"")</f>
        <v>0.31517913576561507</v>
      </c>
      <c r="AE355" s="2">
        <f t="shared" si="28"/>
        <v>1</v>
      </c>
      <c r="AF355" s="2">
        <f t="shared" si="29"/>
        <v>1</v>
      </c>
    </row>
    <row r="356" spans="1:32" x14ac:dyDescent="0.2">
      <c r="A356" s="25" t="s">
        <v>1047</v>
      </c>
      <c r="B356" s="26" t="s">
        <v>1048</v>
      </c>
      <c r="C356" s="26" t="s">
        <v>1033</v>
      </c>
      <c r="D356" s="26">
        <v>688475</v>
      </c>
      <c r="E356" s="26" t="s">
        <v>1049</v>
      </c>
      <c r="F356" s="26">
        <v>305894</v>
      </c>
      <c r="G356" s="27">
        <f>INDEX('0_Pivot &amp; Table 1 &amp; Table 2'!$A$70:$AM$765,MATCH($A356,'0_Pivot &amp; Table 1 &amp; Table 2'!$B$70:$B$765,0),MATCH(HHIdata_corr!G$1,'0_Pivot &amp; Table 1 &amp; Table 2'!$A$66:$AM$66,0))</f>
        <v>3120</v>
      </c>
      <c r="H356" s="27">
        <f>INDEX('0_Pivot &amp; Table 1 &amp; Table 2'!$A$70:$AM$765,MATCH($A356,'0_Pivot &amp; Table 1 &amp; Table 2'!$B$70:$B$765,0),MATCH(HHIdata_corr!H$1,'0_Pivot &amp; Table 1 &amp; Table 2'!$A$66:$AM$66,0))</f>
        <v>3445</v>
      </c>
      <c r="I356" s="27">
        <f>INDEX('0_Pivot &amp; Table 1 &amp; Table 2'!$A$70:$AM$765,MATCH($A356,'0_Pivot &amp; Table 1 &amp; Table 2'!$B$70:$B$765,0),MATCH(HHIdata_corr!I$1,'0_Pivot &amp; Table 1 &amp; Table 2'!$A$66:$AM$66,0))</f>
        <v>3044</v>
      </c>
      <c r="J356" s="27">
        <f>INDEX('0_Pivot &amp; Table 1 &amp; Table 2'!$A$70:$AM$765,MATCH($A356,'0_Pivot &amp; Table 1 &amp; Table 2'!$B$70:$B$765,0),MATCH(HHIdata_corr!J$1,'0_Pivot &amp; Table 1 &amp; Table 2'!$A$66:$AM$66,0))</f>
        <v>3111</v>
      </c>
      <c r="K356" s="27">
        <f>INDEX('0_Pivot &amp; Table 1 &amp; Table 2'!$A$70:$AM$765,MATCH($A356,'0_Pivot &amp; Table 1 &amp; Table 2'!$B$70:$B$765,0),MATCH(HHIdata_corr!K$1,'0_Pivot &amp; Table 1 &amp; Table 2'!$A$66:$AM$66,0))</f>
        <v>2519</v>
      </c>
      <c r="L356" s="27">
        <f>INDEX('0_Pivot &amp; Table 1 &amp; Table 2'!$A$70:$AM$765,MATCH($A356,'0_Pivot &amp; Table 1 &amp; Table 2'!$B$70:$B$765,0),MATCH(HHIdata_corr!L$1,'0_Pivot &amp; Table 1 &amp; Table 2'!$A$66:$AM$66,0))</f>
        <v>2715</v>
      </c>
      <c r="M356" s="27">
        <f>INDEX('0_Pivot &amp; Table 1 &amp; Table 2'!$A$70:$AM$765,MATCH($A356,'0_Pivot &amp; Table 1 &amp; Table 2'!$B$70:$B$765,0),MATCH(HHIdata_corr!M$1,'0_Pivot &amp; Table 1 &amp; Table 2'!$A$66:$AM$66,0))</f>
        <v>2963</v>
      </c>
      <c r="N356" s="27">
        <f>INDEX('0_Pivot &amp; Table 1 &amp; Table 2'!$A$70:$AM$765,MATCH($A356,'0_Pivot &amp; Table 1 &amp; Table 2'!$B$70:$B$765,0),MATCH(HHIdata_corr!N$1,'0_Pivot &amp; Table 1 &amp; Table 2'!$A$66:$AM$66,0))</f>
        <v>2790</v>
      </c>
      <c r="O356" s="28">
        <v>2979.7</v>
      </c>
      <c r="P356" s="29" t="s">
        <v>1047</v>
      </c>
      <c r="Q356" s="29" t="s">
        <v>1048</v>
      </c>
      <c r="R356" s="2">
        <f t="shared" si="25"/>
        <v>3180</v>
      </c>
      <c r="S356" s="2">
        <f t="shared" si="26"/>
        <v>3029.75</v>
      </c>
      <c r="T356" s="2" t="str">
        <f t="shared" si="27"/>
        <v/>
      </c>
      <c r="U356" s="2" t="e">
        <f>MATCH($Q356,'6.Indic_Percep'!$B$10:$B$141,0)</f>
        <v>#N/A</v>
      </c>
      <c r="V356" s="2">
        <f>MATCH($P356,'5.Indic_LM'!$A$10:$A$732,0)</f>
        <v>338</v>
      </c>
      <c r="W356" s="2" t="str">
        <f>IF(COUNT(INDEX('6.Indic_Percep'!$A$10:$AE$141,HHIdata_corr!$U356,MATCH(HHIdata_corr!W$3,'6.Indic_Percep'!$A$10:$AE$10,0)))=1,INDEX('6.Indic_Percep'!$A$10:$AE$141,HHIdata_corr!$U356,MATCH(HHIdata_corr!W$3,'6.Indic_Percep'!$A$10:$AE$10,0)),"")</f>
        <v/>
      </c>
      <c r="X356" s="2" t="str">
        <f>IF(COUNT(INDEX('6.Indic_Percep'!$A$10:$AE$141,HHIdata_corr!$U356,MATCH(HHIdata_corr!X$3,'6.Indic_Percep'!$A$10:$AE$10,0)))=1,INDEX('6.Indic_Percep'!$A$10:$AE$141,HHIdata_corr!$U356,MATCH(HHIdata_corr!X$3,'6.Indic_Percep'!$A$10:$AE$10,0)),"")</f>
        <v/>
      </c>
      <c r="Y356" s="2" t="str">
        <f>IF(COUNT(INDEX('6.Indic_Percep'!$A$10:$AE$141,HHIdata_corr!$U356,MATCH(HHIdata_corr!Y$3,'6.Indic_Percep'!$A$10:$AE$10,0)))=1,INDEX('6.Indic_Percep'!$A$10:$AE$141,HHIdata_corr!$U356,MATCH(HHIdata_corr!Y$3,'6.Indic_Percep'!$A$10:$AE$10,0)),"")</f>
        <v/>
      </c>
      <c r="Z356" s="2" t="str">
        <f>IF(COUNT(INDEX('6.Indic_Percep'!$A$10:$AH$141,HHIdata_corr!$U356,MATCH(HHIdata_corr!Z$3,'6.Indic_Percep'!$A$10:$AH$10,0)))=1,INDEX('6.Indic_Percep'!$A$10:$AH$141,HHIdata_corr!$U356,MATCH(HHIdata_corr!Z$3,'6.Indic_Percep'!$A$10:$AH$10,0)),"")</f>
        <v/>
      </c>
      <c r="AA356" s="2" t="str">
        <f>IF(COUNT(INDEX('6.Indic_Percep'!$A$10:$AH$141,HHIdata_corr!$U356,MATCH(HHIdata_corr!AA$3,'6.Indic_Percep'!$A$10:$AH$10,0)))=1,INDEX('6.Indic_Percep'!$A$10:$AH$141,HHIdata_corr!$U356,MATCH(HHIdata_corr!AA$3,'6.Indic_Percep'!$A$10:$AH$10,0)),"")</f>
        <v/>
      </c>
      <c r="AC356" s="30">
        <f>IF(COUNT(INDEX('5.Indic_LM'!$A$8:$AL$732,HHIdata_corr!$V356,MATCH(HHIdata_corr!AC$3,'5.Indic_LM'!$A$8:$AL$8,0)))=1,INDEX('5.Indic_LM'!$A$8:$AL$732,HHIdata_corr!$V356,MATCH(HHIdata_corr!AC$3,'5.Indic_LM'!$A$8:$AL$8,0))/100,"")</f>
        <v>9.8817839802578356E-2</v>
      </c>
      <c r="AD356" s="30">
        <f>IF(COUNT(INDEX('5.Indic_LM'!$A$8:$AL$732,HHIdata_corr!$V356,MATCH(HHIdata_corr!AD$3,'5.Indic_LM'!$A$8:$AL$8,0)))=1,INDEX('5.Indic_LM'!$A$8:$AL$732,HHIdata_corr!$V356,MATCH(HHIdata_corr!AD$3,'5.Indic_LM'!$A$8:$AL$8,0))/100,"")</f>
        <v>0.44434550571460241</v>
      </c>
      <c r="AE356" s="2">
        <f t="shared" si="28"/>
        <v>1</v>
      </c>
      <c r="AF356" s="2">
        <f t="shared" si="29"/>
        <v>1</v>
      </c>
    </row>
    <row r="357" spans="1:32" x14ac:dyDescent="0.2">
      <c r="A357" s="25" t="s">
        <v>1050</v>
      </c>
      <c r="B357" s="26" t="s">
        <v>1051</v>
      </c>
      <c r="C357" s="26" t="s">
        <v>1033</v>
      </c>
      <c r="D357" s="26">
        <v>791543</v>
      </c>
      <c r="E357" s="26" t="s">
        <v>1052</v>
      </c>
      <c r="F357" s="26">
        <v>374081</v>
      </c>
      <c r="G357" s="27">
        <f>INDEX('0_Pivot &amp; Table 1 &amp; Table 2'!$A$70:$AM$765,MATCH($A357,'0_Pivot &amp; Table 1 &amp; Table 2'!$B$70:$B$765,0),MATCH(HHIdata_corr!G$1,'0_Pivot &amp; Table 1 &amp; Table 2'!$A$66:$AM$66,0))</f>
        <v>2306</v>
      </c>
      <c r="H357" s="27">
        <f>INDEX('0_Pivot &amp; Table 1 &amp; Table 2'!$A$70:$AM$765,MATCH($A357,'0_Pivot &amp; Table 1 &amp; Table 2'!$B$70:$B$765,0),MATCH(HHIdata_corr!H$1,'0_Pivot &amp; Table 1 &amp; Table 2'!$A$66:$AM$66,0))</f>
        <v>2681</v>
      </c>
      <c r="I357" s="27">
        <f>INDEX('0_Pivot &amp; Table 1 &amp; Table 2'!$A$70:$AM$765,MATCH($A357,'0_Pivot &amp; Table 1 &amp; Table 2'!$B$70:$B$765,0),MATCH(HHIdata_corr!I$1,'0_Pivot &amp; Table 1 &amp; Table 2'!$A$66:$AM$66,0))</f>
        <v>2264</v>
      </c>
      <c r="J357" s="27">
        <f>INDEX('0_Pivot &amp; Table 1 &amp; Table 2'!$A$70:$AM$765,MATCH($A357,'0_Pivot &amp; Table 1 &amp; Table 2'!$B$70:$B$765,0),MATCH(HHIdata_corr!J$1,'0_Pivot &amp; Table 1 &amp; Table 2'!$A$66:$AM$66,0))</f>
        <v>2354</v>
      </c>
      <c r="K357" s="27">
        <f>INDEX('0_Pivot &amp; Table 1 &amp; Table 2'!$A$70:$AM$765,MATCH($A357,'0_Pivot &amp; Table 1 &amp; Table 2'!$B$70:$B$765,0),MATCH(HHIdata_corr!K$1,'0_Pivot &amp; Table 1 &amp; Table 2'!$A$66:$AM$66,0))</f>
        <v>2014</v>
      </c>
      <c r="L357" s="27">
        <f>INDEX('0_Pivot &amp; Table 1 &amp; Table 2'!$A$70:$AM$765,MATCH($A357,'0_Pivot &amp; Table 1 &amp; Table 2'!$B$70:$B$765,0),MATCH(HHIdata_corr!L$1,'0_Pivot &amp; Table 1 &amp; Table 2'!$A$66:$AM$66,0))</f>
        <v>2779</v>
      </c>
      <c r="M357" s="27">
        <f>INDEX('0_Pivot &amp; Table 1 &amp; Table 2'!$A$70:$AM$765,MATCH($A357,'0_Pivot &amp; Table 1 &amp; Table 2'!$B$70:$B$765,0),MATCH(HHIdata_corr!M$1,'0_Pivot &amp; Table 1 &amp; Table 2'!$A$66:$AM$66,0))</f>
        <v>2752</v>
      </c>
      <c r="N357" s="27">
        <f>INDEX('0_Pivot &amp; Table 1 &amp; Table 2'!$A$70:$AM$765,MATCH($A357,'0_Pivot &amp; Table 1 &amp; Table 2'!$B$70:$B$765,0),MATCH(HHIdata_corr!N$1,'0_Pivot &amp; Table 1 &amp; Table 2'!$A$66:$AM$66,0))</f>
        <v>2404</v>
      </c>
      <c r="O357" s="28">
        <v>2431.8000000000002</v>
      </c>
      <c r="P357" s="29" t="s">
        <v>1050</v>
      </c>
      <c r="Q357" s="29" t="s">
        <v>1051</v>
      </c>
      <c r="R357" s="2">
        <f t="shared" si="25"/>
        <v>2401.25</v>
      </c>
      <c r="S357" s="2">
        <f t="shared" si="26"/>
        <v>2328.25</v>
      </c>
      <c r="T357" s="2" t="str">
        <f t="shared" si="27"/>
        <v/>
      </c>
      <c r="U357" s="2" t="e">
        <f>MATCH($Q357,'6.Indic_Percep'!$B$10:$B$141,0)</f>
        <v>#N/A</v>
      </c>
      <c r="V357" s="2">
        <f>MATCH($P357,'5.Indic_LM'!$A$10:$A$732,0)</f>
        <v>339</v>
      </c>
      <c r="W357" s="2" t="str">
        <f>IF(COUNT(INDEX('6.Indic_Percep'!$A$10:$AE$141,HHIdata_corr!$U357,MATCH(HHIdata_corr!W$3,'6.Indic_Percep'!$A$10:$AE$10,0)))=1,INDEX('6.Indic_Percep'!$A$10:$AE$141,HHIdata_corr!$U357,MATCH(HHIdata_corr!W$3,'6.Indic_Percep'!$A$10:$AE$10,0)),"")</f>
        <v/>
      </c>
      <c r="X357" s="2" t="str">
        <f>IF(COUNT(INDEX('6.Indic_Percep'!$A$10:$AE$141,HHIdata_corr!$U357,MATCH(HHIdata_corr!X$3,'6.Indic_Percep'!$A$10:$AE$10,0)))=1,INDEX('6.Indic_Percep'!$A$10:$AE$141,HHIdata_corr!$U357,MATCH(HHIdata_corr!X$3,'6.Indic_Percep'!$A$10:$AE$10,0)),"")</f>
        <v/>
      </c>
      <c r="Y357" s="2" t="str">
        <f>IF(COUNT(INDEX('6.Indic_Percep'!$A$10:$AE$141,HHIdata_corr!$U357,MATCH(HHIdata_corr!Y$3,'6.Indic_Percep'!$A$10:$AE$10,0)))=1,INDEX('6.Indic_Percep'!$A$10:$AE$141,HHIdata_corr!$U357,MATCH(HHIdata_corr!Y$3,'6.Indic_Percep'!$A$10:$AE$10,0)),"")</f>
        <v/>
      </c>
      <c r="Z357" s="2" t="str">
        <f>IF(COUNT(INDEX('6.Indic_Percep'!$A$10:$AH$141,HHIdata_corr!$U357,MATCH(HHIdata_corr!Z$3,'6.Indic_Percep'!$A$10:$AH$10,0)))=1,INDEX('6.Indic_Percep'!$A$10:$AH$141,HHIdata_corr!$U357,MATCH(HHIdata_corr!Z$3,'6.Indic_Percep'!$A$10:$AH$10,0)),"")</f>
        <v/>
      </c>
      <c r="AA357" s="2" t="str">
        <f>IF(COUNT(INDEX('6.Indic_Percep'!$A$10:$AH$141,HHIdata_corr!$U357,MATCH(HHIdata_corr!AA$3,'6.Indic_Percep'!$A$10:$AH$10,0)))=1,INDEX('6.Indic_Percep'!$A$10:$AH$141,HHIdata_corr!$U357,MATCH(HHIdata_corr!AA$3,'6.Indic_Percep'!$A$10:$AH$10,0)),"")</f>
        <v/>
      </c>
      <c r="AC357" s="30">
        <f>IF(COUNT(INDEX('5.Indic_LM'!$A$8:$AL$732,HHIdata_corr!$V357,MATCH(HHIdata_corr!AC$3,'5.Indic_LM'!$A$8:$AL$8,0)))=1,INDEX('5.Indic_LM'!$A$8:$AL$732,HHIdata_corr!$V357,MATCH(HHIdata_corr!AC$3,'5.Indic_LM'!$A$8:$AL$8,0))/100,"")</f>
        <v>0.20213378086789738</v>
      </c>
      <c r="AD357" s="30">
        <f>IF(COUNT(INDEX('5.Indic_LM'!$A$8:$AL$732,HHIdata_corr!$V357,MATCH(HHIdata_corr!AD$3,'5.Indic_LM'!$A$8:$AL$8,0)))=1,INDEX('5.Indic_LM'!$A$8:$AL$732,HHIdata_corr!$V357,MATCH(HHIdata_corr!AD$3,'5.Indic_LM'!$A$8:$AL$8,0))/100,"")</f>
        <v>0.29757024694317907</v>
      </c>
      <c r="AE357" s="2">
        <f t="shared" si="28"/>
        <v>1</v>
      </c>
      <c r="AF357" s="2">
        <f t="shared" si="29"/>
        <v>1</v>
      </c>
    </row>
    <row r="358" spans="1:32" x14ac:dyDescent="0.2">
      <c r="A358" s="25" t="s">
        <v>1053</v>
      </c>
      <c r="B358" s="26" t="s">
        <v>1054</v>
      </c>
      <c r="C358" s="26" t="s">
        <v>1033</v>
      </c>
      <c r="D358" s="26">
        <v>726049</v>
      </c>
      <c r="E358" s="26" t="s">
        <v>1055</v>
      </c>
      <c r="F358" s="26">
        <v>279658</v>
      </c>
      <c r="G358" s="27">
        <f>INDEX('0_Pivot &amp; Table 1 &amp; Table 2'!$A$70:$AM$765,MATCH($A358,'0_Pivot &amp; Table 1 &amp; Table 2'!$B$70:$B$765,0),MATCH(HHIdata_corr!G$1,'0_Pivot &amp; Table 1 &amp; Table 2'!$A$66:$AM$66,0))</f>
        <v>3183</v>
      </c>
      <c r="H358" s="27">
        <f>INDEX('0_Pivot &amp; Table 1 &amp; Table 2'!$A$70:$AM$765,MATCH($A358,'0_Pivot &amp; Table 1 &amp; Table 2'!$B$70:$B$765,0),MATCH(HHIdata_corr!H$1,'0_Pivot &amp; Table 1 &amp; Table 2'!$A$66:$AM$66,0))</f>
        <v>3960</v>
      </c>
      <c r="I358" s="27">
        <f>INDEX('0_Pivot &amp; Table 1 &amp; Table 2'!$A$70:$AM$765,MATCH($A358,'0_Pivot &amp; Table 1 &amp; Table 2'!$B$70:$B$765,0),MATCH(HHIdata_corr!I$1,'0_Pivot &amp; Table 1 &amp; Table 2'!$A$66:$AM$66,0))</f>
        <v>3200</v>
      </c>
      <c r="J358" s="27">
        <f>INDEX('0_Pivot &amp; Table 1 &amp; Table 2'!$A$70:$AM$765,MATCH($A358,'0_Pivot &amp; Table 1 &amp; Table 2'!$B$70:$B$765,0),MATCH(HHIdata_corr!J$1,'0_Pivot &amp; Table 1 &amp; Table 2'!$A$66:$AM$66,0))</f>
        <v>3323</v>
      </c>
      <c r="K358" s="27">
        <f>INDEX('0_Pivot &amp; Table 1 &amp; Table 2'!$A$70:$AM$765,MATCH($A358,'0_Pivot &amp; Table 1 &amp; Table 2'!$B$70:$B$765,0),MATCH(HHIdata_corr!K$1,'0_Pivot &amp; Table 1 &amp; Table 2'!$A$66:$AM$66,0))</f>
        <v>2867</v>
      </c>
      <c r="L358" s="27">
        <f>INDEX('0_Pivot &amp; Table 1 &amp; Table 2'!$A$70:$AM$765,MATCH($A358,'0_Pivot &amp; Table 1 &amp; Table 2'!$B$70:$B$765,0),MATCH(HHIdata_corr!L$1,'0_Pivot &amp; Table 1 &amp; Table 2'!$A$66:$AM$66,0))</f>
        <v>3002</v>
      </c>
      <c r="M358" s="27">
        <f>INDEX('0_Pivot &amp; Table 1 &amp; Table 2'!$A$70:$AM$765,MATCH($A358,'0_Pivot &amp; Table 1 &amp; Table 2'!$B$70:$B$765,0),MATCH(HHIdata_corr!M$1,'0_Pivot &amp; Table 1 &amp; Table 2'!$A$66:$AM$66,0))</f>
        <v>3454</v>
      </c>
      <c r="N358" s="27">
        <f>INDEX('0_Pivot &amp; Table 1 &amp; Table 2'!$A$70:$AM$765,MATCH($A358,'0_Pivot &amp; Table 1 &amp; Table 2'!$B$70:$B$765,0),MATCH(HHIdata_corr!N$1,'0_Pivot &amp; Table 1 &amp; Table 2'!$A$66:$AM$66,0))</f>
        <v>2878</v>
      </c>
      <c r="O358" s="28">
        <v>3239.9</v>
      </c>
      <c r="P358" s="29" t="s">
        <v>1053</v>
      </c>
      <c r="Q358" s="29" t="s">
        <v>1054</v>
      </c>
      <c r="R358" s="2">
        <f t="shared" si="25"/>
        <v>3416.5</v>
      </c>
      <c r="S358" s="2">
        <f t="shared" si="26"/>
        <v>3337.5</v>
      </c>
      <c r="T358" s="2" t="str">
        <f t="shared" si="27"/>
        <v/>
      </c>
      <c r="U358" s="2" t="e">
        <f>MATCH($Q358,'6.Indic_Percep'!$B$10:$B$141,0)</f>
        <v>#N/A</v>
      </c>
      <c r="V358" s="2">
        <f>MATCH($P358,'5.Indic_LM'!$A$10:$A$732,0)</f>
        <v>340</v>
      </c>
      <c r="W358" s="2" t="str">
        <f>IF(COUNT(INDEX('6.Indic_Percep'!$A$10:$AE$141,HHIdata_corr!$U358,MATCH(HHIdata_corr!W$3,'6.Indic_Percep'!$A$10:$AE$10,0)))=1,INDEX('6.Indic_Percep'!$A$10:$AE$141,HHIdata_corr!$U358,MATCH(HHIdata_corr!W$3,'6.Indic_Percep'!$A$10:$AE$10,0)),"")</f>
        <v/>
      </c>
      <c r="X358" s="2" t="str">
        <f>IF(COUNT(INDEX('6.Indic_Percep'!$A$10:$AE$141,HHIdata_corr!$U358,MATCH(HHIdata_corr!X$3,'6.Indic_Percep'!$A$10:$AE$10,0)))=1,INDEX('6.Indic_Percep'!$A$10:$AE$141,HHIdata_corr!$U358,MATCH(HHIdata_corr!X$3,'6.Indic_Percep'!$A$10:$AE$10,0)),"")</f>
        <v/>
      </c>
      <c r="Y358" s="2" t="str">
        <f>IF(COUNT(INDEX('6.Indic_Percep'!$A$10:$AE$141,HHIdata_corr!$U358,MATCH(HHIdata_corr!Y$3,'6.Indic_Percep'!$A$10:$AE$10,0)))=1,INDEX('6.Indic_Percep'!$A$10:$AE$141,HHIdata_corr!$U358,MATCH(HHIdata_corr!Y$3,'6.Indic_Percep'!$A$10:$AE$10,0)),"")</f>
        <v/>
      </c>
      <c r="Z358" s="2" t="str">
        <f>IF(COUNT(INDEX('6.Indic_Percep'!$A$10:$AH$141,HHIdata_corr!$U358,MATCH(HHIdata_corr!Z$3,'6.Indic_Percep'!$A$10:$AH$10,0)))=1,INDEX('6.Indic_Percep'!$A$10:$AH$141,HHIdata_corr!$U358,MATCH(HHIdata_corr!Z$3,'6.Indic_Percep'!$A$10:$AH$10,0)),"")</f>
        <v/>
      </c>
      <c r="AA358" s="2" t="str">
        <f>IF(COUNT(INDEX('6.Indic_Percep'!$A$10:$AH$141,HHIdata_corr!$U358,MATCH(HHIdata_corr!AA$3,'6.Indic_Percep'!$A$10:$AH$10,0)))=1,INDEX('6.Indic_Percep'!$A$10:$AH$141,HHIdata_corr!$U358,MATCH(HHIdata_corr!AA$3,'6.Indic_Percep'!$A$10:$AH$10,0)),"")</f>
        <v/>
      </c>
      <c r="AC358" s="30">
        <f>IF(COUNT(INDEX('5.Indic_LM'!$A$8:$AL$732,HHIdata_corr!$V358,MATCH(HHIdata_corr!AC$3,'5.Indic_LM'!$A$8:$AL$8,0)))=1,INDEX('5.Indic_LM'!$A$8:$AL$732,HHIdata_corr!$V358,MATCH(HHIdata_corr!AC$3,'5.Indic_LM'!$A$8:$AL$8,0))/100,"")</f>
        <v>0.10237533263156517</v>
      </c>
      <c r="AD358" s="30">
        <f>IF(COUNT(INDEX('5.Indic_LM'!$A$8:$AL$732,HHIdata_corr!$V358,MATCH(HHIdata_corr!AD$3,'5.Indic_LM'!$A$8:$AL$8,0)))=1,INDEX('5.Indic_LM'!$A$8:$AL$732,HHIdata_corr!$V358,MATCH(HHIdata_corr!AD$3,'5.Indic_LM'!$A$8:$AL$8,0))/100,"")</f>
        <v>0.42090367905222065</v>
      </c>
      <c r="AE358" s="2">
        <f t="shared" si="28"/>
        <v>1</v>
      </c>
      <c r="AF358" s="2">
        <f t="shared" si="29"/>
        <v>1</v>
      </c>
    </row>
    <row r="359" spans="1:32" x14ac:dyDescent="0.2">
      <c r="A359" s="25" t="s">
        <v>1056</v>
      </c>
      <c r="B359" s="26" t="s">
        <v>1057</v>
      </c>
      <c r="C359" s="26" t="s">
        <v>1033</v>
      </c>
      <c r="D359" s="26">
        <v>790044</v>
      </c>
      <c r="E359" s="26" t="s">
        <v>1058</v>
      </c>
      <c r="F359" s="26">
        <v>383640</v>
      </c>
      <c r="G359" s="27">
        <f>INDEX('0_Pivot &amp; Table 1 &amp; Table 2'!$A$70:$AM$765,MATCH($A359,'0_Pivot &amp; Table 1 &amp; Table 2'!$B$70:$B$765,0),MATCH(HHIdata_corr!G$1,'0_Pivot &amp; Table 1 &amp; Table 2'!$A$66:$AM$66,0))</f>
        <v>2124</v>
      </c>
      <c r="H359" s="27">
        <f>INDEX('0_Pivot &amp; Table 1 &amp; Table 2'!$A$70:$AM$765,MATCH($A359,'0_Pivot &amp; Table 1 &amp; Table 2'!$B$70:$B$765,0),MATCH(HHIdata_corr!H$1,'0_Pivot &amp; Table 1 &amp; Table 2'!$A$66:$AM$66,0))</f>
        <v>2630</v>
      </c>
      <c r="I359" s="27">
        <f>INDEX('0_Pivot &amp; Table 1 &amp; Table 2'!$A$70:$AM$765,MATCH($A359,'0_Pivot &amp; Table 1 &amp; Table 2'!$B$70:$B$765,0),MATCH(HHIdata_corr!I$1,'0_Pivot &amp; Table 1 &amp; Table 2'!$A$66:$AM$66,0))</f>
        <v>2177</v>
      </c>
      <c r="J359" s="27">
        <f>INDEX('0_Pivot &amp; Table 1 &amp; Table 2'!$A$70:$AM$765,MATCH($A359,'0_Pivot &amp; Table 1 &amp; Table 2'!$B$70:$B$765,0),MATCH(HHIdata_corr!J$1,'0_Pivot &amp; Table 1 &amp; Table 2'!$A$66:$AM$66,0))</f>
        <v>2198</v>
      </c>
      <c r="K359" s="27">
        <f>INDEX('0_Pivot &amp; Table 1 &amp; Table 2'!$A$70:$AM$765,MATCH($A359,'0_Pivot &amp; Table 1 &amp; Table 2'!$B$70:$B$765,0),MATCH(HHIdata_corr!K$1,'0_Pivot &amp; Table 1 &amp; Table 2'!$A$66:$AM$66,0))</f>
        <v>2001</v>
      </c>
      <c r="L359" s="27">
        <f>INDEX('0_Pivot &amp; Table 1 &amp; Table 2'!$A$70:$AM$765,MATCH($A359,'0_Pivot &amp; Table 1 &amp; Table 2'!$B$70:$B$765,0),MATCH(HHIdata_corr!L$1,'0_Pivot &amp; Table 1 &amp; Table 2'!$A$66:$AM$66,0))</f>
        <v>2391</v>
      </c>
      <c r="M359" s="27">
        <f>INDEX('0_Pivot &amp; Table 1 &amp; Table 2'!$A$70:$AM$765,MATCH($A359,'0_Pivot &amp; Table 1 &amp; Table 2'!$B$70:$B$765,0),MATCH(HHIdata_corr!M$1,'0_Pivot &amp; Table 1 &amp; Table 2'!$A$66:$AM$66,0))</f>
        <v>2223</v>
      </c>
      <c r="N359" s="27">
        <f>INDEX('0_Pivot &amp; Table 1 &amp; Table 2'!$A$70:$AM$765,MATCH($A359,'0_Pivot &amp; Table 1 &amp; Table 2'!$B$70:$B$765,0),MATCH(HHIdata_corr!N$1,'0_Pivot &amp; Table 1 &amp; Table 2'!$A$66:$AM$66,0))</f>
        <v>2005</v>
      </c>
      <c r="O359" s="28">
        <v>2222.8000000000002</v>
      </c>
      <c r="P359" s="29" t="s">
        <v>1056</v>
      </c>
      <c r="Q359" s="29" t="s">
        <v>1057</v>
      </c>
      <c r="R359" s="2">
        <f t="shared" si="25"/>
        <v>2282.25</v>
      </c>
      <c r="S359" s="2">
        <f t="shared" si="26"/>
        <v>2251.5</v>
      </c>
      <c r="T359" s="2" t="str">
        <f t="shared" si="27"/>
        <v/>
      </c>
      <c r="U359" s="2">
        <f>MATCH($Q359,'6.Indic_Percep'!$B$10:$B$141,0)</f>
        <v>74</v>
      </c>
      <c r="V359" s="2">
        <f>MATCH($P359,'5.Indic_LM'!$A$10:$A$732,0)</f>
        <v>341</v>
      </c>
      <c r="W359" s="2">
        <f>IF(COUNT(INDEX('6.Indic_Percep'!$A$10:$AE$141,HHIdata_corr!$U359,MATCH(HHIdata_corr!W$3,'6.Indic_Percep'!$A$10:$AE$10,0)))=1,INDEX('6.Indic_Percep'!$A$10:$AE$141,HHIdata_corr!$U359,MATCH(HHIdata_corr!W$3,'6.Indic_Percep'!$A$10:$AE$10,0)),"")</f>
        <v>0.3262486716259298</v>
      </c>
      <c r="X359" s="2">
        <f>IF(COUNT(INDEX('6.Indic_Percep'!$A$10:$AE$141,HHIdata_corr!$U359,MATCH(HHIdata_corr!X$3,'6.Indic_Percep'!$A$10:$AE$10,0)))=1,INDEX('6.Indic_Percep'!$A$10:$AE$141,HHIdata_corr!$U359,MATCH(HHIdata_corr!X$3,'6.Indic_Percep'!$A$10:$AE$10,0)),"")</f>
        <v>0.63929618768328444</v>
      </c>
      <c r="Y359" s="2">
        <f>IF(COUNT(INDEX('6.Indic_Percep'!$A$10:$AE$141,HHIdata_corr!$U359,MATCH(HHIdata_corr!Y$3,'6.Indic_Percep'!$A$10:$AE$10,0)))=1,INDEX('6.Indic_Percep'!$A$10:$AE$141,HHIdata_corr!$U359,MATCH(HHIdata_corr!Y$3,'6.Indic_Percep'!$A$10:$AE$10,0)),"")</f>
        <v>5.5260361317747073E-2</v>
      </c>
      <c r="Z359" s="2">
        <f>IF(COUNT(INDEX('6.Indic_Percep'!$A$10:$AH$141,HHIdata_corr!$U359,MATCH(HHIdata_corr!Z$3,'6.Indic_Percep'!$A$10:$AH$10,0)))=1,INDEX('6.Indic_Percep'!$A$10:$AH$141,HHIdata_corr!$U359,MATCH(HHIdata_corr!Z$3,'6.Indic_Percep'!$A$10:$AH$10,0)),"")</f>
        <v>0.23900293255131966</v>
      </c>
      <c r="AA359" s="2">
        <f>IF(COUNT(INDEX('6.Indic_Percep'!$A$10:$AH$141,HHIdata_corr!$U359,MATCH(HHIdata_corr!AA$3,'6.Indic_Percep'!$A$10:$AH$10,0)))=1,INDEX('6.Indic_Percep'!$A$10:$AH$141,HHIdata_corr!$U359,MATCH(HHIdata_corr!AA$3,'6.Indic_Percep'!$A$10:$AH$10,0)),"")</f>
        <v>0.31495203829457025</v>
      </c>
      <c r="AC359" s="30">
        <f>IF(COUNT(INDEX('5.Indic_LM'!$A$8:$AL$732,HHIdata_corr!$V359,MATCH(HHIdata_corr!AC$3,'5.Indic_LM'!$A$8:$AL$8,0)))=1,INDEX('5.Indic_LM'!$A$8:$AL$732,HHIdata_corr!$V359,MATCH(HHIdata_corr!AC$3,'5.Indic_LM'!$A$8:$AL$8,0))/100,"")</f>
        <v>7.4374266535857214E-2</v>
      </c>
      <c r="AD359" s="30">
        <f>IF(COUNT(INDEX('5.Indic_LM'!$A$8:$AL$732,HHIdata_corr!$V359,MATCH(HHIdata_corr!AD$3,'5.Indic_LM'!$A$8:$AL$8,0)))=1,INDEX('5.Indic_LM'!$A$8:$AL$732,HHIdata_corr!$V359,MATCH(HHIdata_corr!AD$3,'5.Indic_LM'!$A$8:$AL$8,0))/100,"")</f>
        <v>0.466250838722095</v>
      </c>
      <c r="AE359" s="2">
        <f t="shared" si="28"/>
        <v>1</v>
      </c>
      <c r="AF359" s="2">
        <f t="shared" si="29"/>
        <v>1</v>
      </c>
    </row>
    <row r="360" spans="1:32" x14ac:dyDescent="0.2">
      <c r="A360" s="25" t="s">
        <v>1059</v>
      </c>
      <c r="B360" s="26" t="s">
        <v>1060</v>
      </c>
      <c r="C360" s="26" t="s">
        <v>1033</v>
      </c>
      <c r="D360" s="26">
        <v>634134</v>
      </c>
      <c r="E360" s="26" t="s">
        <v>1061</v>
      </c>
      <c r="F360" s="26">
        <v>236392</v>
      </c>
      <c r="G360" s="27">
        <f>INDEX('0_Pivot &amp; Table 1 &amp; Table 2'!$A$70:$AM$765,MATCH($A360,'0_Pivot &amp; Table 1 &amp; Table 2'!$B$70:$B$765,0),MATCH(HHIdata_corr!G$1,'0_Pivot &amp; Table 1 &amp; Table 2'!$A$66:$AM$66,0))</f>
        <v>3927</v>
      </c>
      <c r="H360" s="27">
        <f>INDEX('0_Pivot &amp; Table 1 &amp; Table 2'!$A$70:$AM$765,MATCH($A360,'0_Pivot &amp; Table 1 &amp; Table 2'!$B$70:$B$765,0),MATCH(HHIdata_corr!H$1,'0_Pivot &amp; Table 1 &amp; Table 2'!$A$66:$AM$66,0))</f>
        <v>4018</v>
      </c>
      <c r="I360" s="27">
        <f>INDEX('0_Pivot &amp; Table 1 &amp; Table 2'!$A$70:$AM$765,MATCH($A360,'0_Pivot &amp; Table 1 &amp; Table 2'!$B$70:$B$765,0),MATCH(HHIdata_corr!I$1,'0_Pivot &amp; Table 1 &amp; Table 2'!$A$66:$AM$66,0))</f>
        <v>3591</v>
      </c>
      <c r="J360" s="27">
        <f>INDEX('0_Pivot &amp; Table 1 &amp; Table 2'!$A$70:$AM$765,MATCH($A360,'0_Pivot &amp; Table 1 &amp; Table 2'!$B$70:$B$765,0),MATCH(HHIdata_corr!J$1,'0_Pivot &amp; Table 1 &amp; Table 2'!$A$66:$AM$66,0))</f>
        <v>3860</v>
      </c>
      <c r="K360" s="27">
        <f>INDEX('0_Pivot &amp; Table 1 &amp; Table 2'!$A$70:$AM$765,MATCH($A360,'0_Pivot &amp; Table 1 &amp; Table 2'!$B$70:$B$765,0),MATCH(HHIdata_corr!K$1,'0_Pivot &amp; Table 1 &amp; Table 2'!$A$66:$AM$66,0))</f>
        <v>3005</v>
      </c>
      <c r="L360" s="27">
        <f>INDEX('0_Pivot &amp; Table 1 &amp; Table 2'!$A$70:$AM$765,MATCH($A360,'0_Pivot &amp; Table 1 &amp; Table 2'!$B$70:$B$765,0),MATCH(HHIdata_corr!L$1,'0_Pivot &amp; Table 1 &amp; Table 2'!$A$66:$AM$66,0))</f>
        <v>3880</v>
      </c>
      <c r="M360" s="27">
        <f>INDEX('0_Pivot &amp; Table 1 &amp; Table 2'!$A$70:$AM$765,MATCH($A360,'0_Pivot &amp; Table 1 &amp; Table 2'!$B$70:$B$765,0),MATCH(HHIdata_corr!M$1,'0_Pivot &amp; Table 1 &amp; Table 2'!$A$66:$AM$66,0))</f>
        <v>3671</v>
      </c>
      <c r="N360" s="27">
        <f>INDEX('0_Pivot &amp; Table 1 &amp; Table 2'!$A$70:$AM$765,MATCH($A360,'0_Pivot &amp; Table 1 &amp; Table 2'!$B$70:$B$765,0),MATCH(HHIdata_corr!N$1,'0_Pivot &amp; Table 1 &amp; Table 2'!$A$66:$AM$66,0))</f>
        <v>3443</v>
      </c>
      <c r="O360" s="28">
        <v>3683.5</v>
      </c>
      <c r="P360" s="29" t="s">
        <v>1059</v>
      </c>
      <c r="Q360" s="29" t="s">
        <v>1060</v>
      </c>
      <c r="R360" s="2">
        <f t="shared" si="25"/>
        <v>3849</v>
      </c>
      <c r="S360" s="2">
        <f t="shared" si="26"/>
        <v>3618.5</v>
      </c>
      <c r="T360" s="2" t="str">
        <f t="shared" si="27"/>
        <v/>
      </c>
      <c r="U360" s="2" t="e">
        <f>MATCH($Q360,'6.Indic_Percep'!$B$10:$B$141,0)</f>
        <v>#N/A</v>
      </c>
      <c r="V360" s="2">
        <f>MATCH($P360,'5.Indic_LM'!$A$10:$A$732,0)</f>
        <v>342</v>
      </c>
      <c r="W360" s="2" t="str">
        <f>IF(COUNT(INDEX('6.Indic_Percep'!$A$10:$AE$141,HHIdata_corr!$U360,MATCH(HHIdata_corr!W$3,'6.Indic_Percep'!$A$10:$AE$10,0)))=1,INDEX('6.Indic_Percep'!$A$10:$AE$141,HHIdata_corr!$U360,MATCH(HHIdata_corr!W$3,'6.Indic_Percep'!$A$10:$AE$10,0)),"")</f>
        <v/>
      </c>
      <c r="X360" s="2" t="str">
        <f>IF(COUNT(INDEX('6.Indic_Percep'!$A$10:$AE$141,HHIdata_corr!$U360,MATCH(HHIdata_corr!X$3,'6.Indic_Percep'!$A$10:$AE$10,0)))=1,INDEX('6.Indic_Percep'!$A$10:$AE$141,HHIdata_corr!$U360,MATCH(HHIdata_corr!X$3,'6.Indic_Percep'!$A$10:$AE$10,0)),"")</f>
        <v/>
      </c>
      <c r="Y360" s="2" t="str">
        <f>IF(COUNT(INDEX('6.Indic_Percep'!$A$10:$AE$141,HHIdata_corr!$U360,MATCH(HHIdata_corr!Y$3,'6.Indic_Percep'!$A$10:$AE$10,0)))=1,INDEX('6.Indic_Percep'!$A$10:$AE$141,HHIdata_corr!$U360,MATCH(HHIdata_corr!Y$3,'6.Indic_Percep'!$A$10:$AE$10,0)),"")</f>
        <v/>
      </c>
      <c r="Z360" s="2" t="str">
        <f>IF(COUNT(INDEX('6.Indic_Percep'!$A$10:$AH$141,HHIdata_corr!$U360,MATCH(HHIdata_corr!Z$3,'6.Indic_Percep'!$A$10:$AH$10,0)))=1,INDEX('6.Indic_Percep'!$A$10:$AH$141,HHIdata_corr!$U360,MATCH(HHIdata_corr!Z$3,'6.Indic_Percep'!$A$10:$AH$10,0)),"")</f>
        <v/>
      </c>
      <c r="AA360" s="2" t="str">
        <f>IF(COUNT(INDEX('6.Indic_Percep'!$A$10:$AH$141,HHIdata_corr!$U360,MATCH(HHIdata_corr!AA$3,'6.Indic_Percep'!$A$10:$AH$10,0)))=1,INDEX('6.Indic_Percep'!$A$10:$AH$141,HHIdata_corr!$U360,MATCH(HHIdata_corr!AA$3,'6.Indic_Percep'!$A$10:$AH$10,0)),"")</f>
        <v/>
      </c>
      <c r="AC360" s="30">
        <f>IF(COUNT(INDEX('5.Indic_LM'!$A$8:$AL$732,HHIdata_corr!$V360,MATCH(HHIdata_corr!AC$3,'5.Indic_LM'!$A$8:$AL$8,0)))=1,INDEX('5.Indic_LM'!$A$8:$AL$732,HHIdata_corr!$V360,MATCH(HHIdata_corr!AC$3,'5.Indic_LM'!$A$8:$AL$8,0))/100,"")</f>
        <v>0.1418232269414785</v>
      </c>
      <c r="AD360" s="30">
        <f>IF(COUNT(INDEX('5.Indic_LM'!$A$8:$AL$732,HHIdata_corr!$V360,MATCH(HHIdata_corr!AD$3,'5.Indic_LM'!$A$8:$AL$8,0)))=1,INDEX('5.Indic_LM'!$A$8:$AL$732,HHIdata_corr!$V360,MATCH(HHIdata_corr!AD$3,'5.Indic_LM'!$A$8:$AL$8,0))/100,"")</f>
        <v>0.35980275908431009</v>
      </c>
      <c r="AE360" s="2">
        <f t="shared" si="28"/>
        <v>1</v>
      </c>
      <c r="AF360" s="2">
        <f t="shared" si="29"/>
        <v>1</v>
      </c>
    </row>
    <row r="361" spans="1:32" x14ac:dyDescent="0.2">
      <c r="A361" s="25" t="s">
        <v>1062</v>
      </c>
      <c r="B361" s="26" t="s">
        <v>1063</v>
      </c>
      <c r="C361" s="26" t="s">
        <v>1033</v>
      </c>
      <c r="D361" s="26">
        <v>556272</v>
      </c>
      <c r="E361" s="26" t="s">
        <v>1064</v>
      </c>
      <c r="F361" s="26">
        <v>251872</v>
      </c>
      <c r="G361" s="27">
        <f>INDEX('0_Pivot &amp; Table 1 &amp; Table 2'!$A$70:$AM$765,MATCH($A361,'0_Pivot &amp; Table 1 &amp; Table 2'!$B$70:$B$765,0),MATCH(HHIdata_corr!G$1,'0_Pivot &amp; Table 1 &amp; Table 2'!$A$66:$AM$66,0))</f>
        <v>2685</v>
      </c>
      <c r="H361" s="27">
        <f>INDEX('0_Pivot &amp; Table 1 &amp; Table 2'!$A$70:$AM$765,MATCH($A361,'0_Pivot &amp; Table 1 &amp; Table 2'!$B$70:$B$765,0),MATCH(HHIdata_corr!H$1,'0_Pivot &amp; Table 1 &amp; Table 2'!$A$66:$AM$66,0))</f>
        <v>3027</v>
      </c>
      <c r="I361" s="27">
        <f>INDEX('0_Pivot &amp; Table 1 &amp; Table 2'!$A$70:$AM$765,MATCH($A361,'0_Pivot &amp; Table 1 &amp; Table 2'!$B$70:$B$765,0),MATCH(HHIdata_corr!I$1,'0_Pivot &amp; Table 1 &amp; Table 2'!$A$66:$AM$66,0))</f>
        <v>2637</v>
      </c>
      <c r="J361" s="27">
        <f>INDEX('0_Pivot &amp; Table 1 &amp; Table 2'!$A$70:$AM$765,MATCH($A361,'0_Pivot &amp; Table 1 &amp; Table 2'!$B$70:$B$765,0),MATCH(HHIdata_corr!J$1,'0_Pivot &amp; Table 1 &amp; Table 2'!$A$66:$AM$66,0))</f>
        <v>2582</v>
      </c>
      <c r="K361" s="27">
        <f>INDEX('0_Pivot &amp; Table 1 &amp; Table 2'!$A$70:$AM$765,MATCH($A361,'0_Pivot &amp; Table 1 &amp; Table 2'!$B$70:$B$765,0),MATCH(HHIdata_corr!K$1,'0_Pivot &amp; Table 1 &amp; Table 2'!$A$66:$AM$66,0))</f>
        <v>2640</v>
      </c>
      <c r="L361" s="27">
        <f>INDEX('0_Pivot &amp; Table 1 &amp; Table 2'!$A$70:$AM$765,MATCH($A361,'0_Pivot &amp; Table 1 &amp; Table 2'!$B$70:$B$765,0),MATCH(HHIdata_corr!L$1,'0_Pivot &amp; Table 1 &amp; Table 2'!$A$66:$AM$66,0))</f>
        <v>2699</v>
      </c>
      <c r="M361" s="27">
        <f>INDEX('0_Pivot &amp; Table 1 &amp; Table 2'!$A$70:$AM$765,MATCH($A361,'0_Pivot &amp; Table 1 &amp; Table 2'!$B$70:$B$765,0),MATCH(HHIdata_corr!M$1,'0_Pivot &amp; Table 1 &amp; Table 2'!$A$66:$AM$66,0))</f>
        <v>2971</v>
      </c>
      <c r="N361" s="27">
        <f>INDEX('0_Pivot &amp; Table 1 &amp; Table 2'!$A$70:$AM$765,MATCH($A361,'0_Pivot &amp; Table 1 &amp; Table 2'!$B$70:$B$765,0),MATCH(HHIdata_corr!N$1,'0_Pivot &amp; Table 1 &amp; Table 2'!$A$66:$AM$66,0))</f>
        <v>2657</v>
      </c>
      <c r="O361" s="28">
        <v>2701.7</v>
      </c>
      <c r="P361" s="29" t="s">
        <v>1062</v>
      </c>
      <c r="Q361" s="29" t="s">
        <v>1063</v>
      </c>
      <c r="R361" s="2">
        <f t="shared" si="25"/>
        <v>2732.75</v>
      </c>
      <c r="S361" s="2">
        <f t="shared" si="26"/>
        <v>2721.5</v>
      </c>
      <c r="T361" s="2" t="str">
        <f t="shared" si="27"/>
        <v/>
      </c>
      <c r="U361" s="2" t="e">
        <f>MATCH($Q361,'6.Indic_Percep'!$B$10:$B$141,0)</f>
        <v>#N/A</v>
      </c>
      <c r="V361" s="2">
        <f>MATCH($P361,'5.Indic_LM'!$A$10:$A$732,0)</f>
        <v>343</v>
      </c>
      <c r="W361" s="2" t="str">
        <f>IF(COUNT(INDEX('6.Indic_Percep'!$A$10:$AE$141,HHIdata_corr!$U361,MATCH(HHIdata_corr!W$3,'6.Indic_Percep'!$A$10:$AE$10,0)))=1,INDEX('6.Indic_Percep'!$A$10:$AE$141,HHIdata_corr!$U361,MATCH(HHIdata_corr!W$3,'6.Indic_Percep'!$A$10:$AE$10,0)),"")</f>
        <v/>
      </c>
      <c r="X361" s="2" t="str">
        <f>IF(COUNT(INDEX('6.Indic_Percep'!$A$10:$AE$141,HHIdata_corr!$U361,MATCH(HHIdata_corr!X$3,'6.Indic_Percep'!$A$10:$AE$10,0)))=1,INDEX('6.Indic_Percep'!$A$10:$AE$141,HHIdata_corr!$U361,MATCH(HHIdata_corr!X$3,'6.Indic_Percep'!$A$10:$AE$10,0)),"")</f>
        <v/>
      </c>
      <c r="Y361" s="2" t="str">
        <f>IF(COUNT(INDEX('6.Indic_Percep'!$A$10:$AE$141,HHIdata_corr!$U361,MATCH(HHIdata_corr!Y$3,'6.Indic_Percep'!$A$10:$AE$10,0)))=1,INDEX('6.Indic_Percep'!$A$10:$AE$141,HHIdata_corr!$U361,MATCH(HHIdata_corr!Y$3,'6.Indic_Percep'!$A$10:$AE$10,0)),"")</f>
        <v/>
      </c>
      <c r="Z361" s="2" t="str">
        <f>IF(COUNT(INDEX('6.Indic_Percep'!$A$10:$AH$141,HHIdata_corr!$U361,MATCH(HHIdata_corr!Z$3,'6.Indic_Percep'!$A$10:$AH$10,0)))=1,INDEX('6.Indic_Percep'!$A$10:$AH$141,HHIdata_corr!$U361,MATCH(HHIdata_corr!Z$3,'6.Indic_Percep'!$A$10:$AH$10,0)),"")</f>
        <v/>
      </c>
      <c r="AA361" s="2" t="str">
        <f>IF(COUNT(INDEX('6.Indic_Percep'!$A$10:$AH$141,HHIdata_corr!$U361,MATCH(HHIdata_corr!AA$3,'6.Indic_Percep'!$A$10:$AH$10,0)))=1,INDEX('6.Indic_Percep'!$A$10:$AH$141,HHIdata_corr!$U361,MATCH(HHIdata_corr!AA$3,'6.Indic_Percep'!$A$10:$AH$10,0)),"")</f>
        <v/>
      </c>
      <c r="AC361" s="30">
        <f>IF(COUNT(INDEX('5.Indic_LM'!$A$8:$AL$732,HHIdata_corr!$V361,MATCH(HHIdata_corr!AC$3,'5.Indic_LM'!$A$8:$AL$8,0)))=1,INDEX('5.Indic_LM'!$A$8:$AL$732,HHIdata_corr!$V361,MATCH(HHIdata_corr!AC$3,'5.Indic_LM'!$A$8:$AL$8,0))/100,"")</f>
        <v>6.8235846105724113E-2</v>
      </c>
      <c r="AD361" s="30">
        <f>IF(COUNT(INDEX('5.Indic_LM'!$A$8:$AL$732,HHIdata_corr!$V361,MATCH(HHIdata_corr!AD$3,'5.Indic_LM'!$A$8:$AL$8,0)))=1,INDEX('5.Indic_LM'!$A$8:$AL$732,HHIdata_corr!$V361,MATCH(HHIdata_corr!AD$3,'5.Indic_LM'!$A$8:$AL$8,0))/100,"")</f>
        <v>0.49996392451256388</v>
      </c>
      <c r="AE361" s="2">
        <f t="shared" si="28"/>
        <v>1</v>
      </c>
      <c r="AF361" s="2">
        <f t="shared" si="29"/>
        <v>1</v>
      </c>
    </row>
    <row r="362" spans="1:32" x14ac:dyDescent="0.2">
      <c r="A362" s="25" t="s">
        <v>1065</v>
      </c>
      <c r="B362" s="26" t="s">
        <v>1066</v>
      </c>
      <c r="C362" s="26" t="s">
        <v>1033</v>
      </c>
      <c r="D362" s="26">
        <v>516802</v>
      </c>
      <c r="E362" s="26" t="s">
        <v>1067</v>
      </c>
      <c r="F362" s="26">
        <v>241144</v>
      </c>
      <c r="G362" s="27">
        <f>INDEX('0_Pivot &amp; Table 1 &amp; Table 2'!$A$70:$AM$765,MATCH($A362,'0_Pivot &amp; Table 1 &amp; Table 2'!$B$70:$B$765,0),MATCH(HHIdata_corr!G$1,'0_Pivot &amp; Table 1 &amp; Table 2'!$A$66:$AM$66,0))</f>
        <v>2364</v>
      </c>
      <c r="H362" s="27">
        <f>INDEX('0_Pivot &amp; Table 1 &amp; Table 2'!$A$70:$AM$765,MATCH($A362,'0_Pivot &amp; Table 1 &amp; Table 2'!$B$70:$B$765,0),MATCH(HHIdata_corr!H$1,'0_Pivot &amp; Table 1 &amp; Table 2'!$A$66:$AM$66,0))</f>
        <v>2739</v>
      </c>
      <c r="I362" s="27">
        <f>INDEX('0_Pivot &amp; Table 1 &amp; Table 2'!$A$70:$AM$765,MATCH($A362,'0_Pivot &amp; Table 1 &amp; Table 2'!$B$70:$B$765,0),MATCH(HHIdata_corr!I$1,'0_Pivot &amp; Table 1 &amp; Table 2'!$A$66:$AM$66,0))</f>
        <v>2578</v>
      </c>
      <c r="J362" s="27">
        <f>INDEX('0_Pivot &amp; Table 1 &amp; Table 2'!$A$70:$AM$765,MATCH($A362,'0_Pivot &amp; Table 1 &amp; Table 2'!$B$70:$B$765,0),MATCH(HHIdata_corr!J$1,'0_Pivot &amp; Table 1 &amp; Table 2'!$A$66:$AM$66,0))</f>
        <v>2364</v>
      </c>
      <c r="K362" s="27">
        <f>INDEX('0_Pivot &amp; Table 1 &amp; Table 2'!$A$70:$AM$765,MATCH($A362,'0_Pivot &amp; Table 1 &amp; Table 2'!$B$70:$B$765,0),MATCH(HHIdata_corr!K$1,'0_Pivot &amp; Table 1 &amp; Table 2'!$A$66:$AM$66,0))</f>
        <v>2295</v>
      </c>
      <c r="L362" s="27">
        <f>INDEX('0_Pivot &amp; Table 1 &amp; Table 2'!$A$70:$AM$765,MATCH($A362,'0_Pivot &amp; Table 1 &amp; Table 2'!$B$70:$B$765,0),MATCH(HHIdata_corr!L$1,'0_Pivot &amp; Table 1 &amp; Table 2'!$A$66:$AM$66,0))</f>
        <v>2438</v>
      </c>
      <c r="M362" s="27">
        <f>INDEX('0_Pivot &amp; Table 1 &amp; Table 2'!$A$70:$AM$765,MATCH($A362,'0_Pivot &amp; Table 1 &amp; Table 2'!$B$70:$B$765,0),MATCH(HHIdata_corr!M$1,'0_Pivot &amp; Table 1 &amp; Table 2'!$A$66:$AM$66,0))</f>
        <v>2569</v>
      </c>
      <c r="N362" s="27">
        <f>INDEX('0_Pivot &amp; Table 1 &amp; Table 2'!$A$70:$AM$765,MATCH($A362,'0_Pivot &amp; Table 1 &amp; Table 2'!$B$70:$B$765,0),MATCH(HHIdata_corr!N$1,'0_Pivot &amp; Table 1 &amp; Table 2'!$A$66:$AM$66,0))</f>
        <v>2655</v>
      </c>
      <c r="O362" s="28">
        <v>2459.1999999999998</v>
      </c>
      <c r="P362" s="29" t="s">
        <v>1065</v>
      </c>
      <c r="Q362" s="29" t="s">
        <v>1066</v>
      </c>
      <c r="R362" s="2">
        <f t="shared" si="25"/>
        <v>2511.25</v>
      </c>
      <c r="S362" s="2">
        <f t="shared" si="26"/>
        <v>2494</v>
      </c>
      <c r="T362" s="2" t="str">
        <f t="shared" si="27"/>
        <v/>
      </c>
      <c r="U362" s="2">
        <f>MATCH($Q362,'6.Indic_Percep'!$B$10:$B$141,0)</f>
        <v>75</v>
      </c>
      <c r="V362" s="2">
        <f>MATCH($P362,'5.Indic_LM'!$A$10:$A$732,0)</f>
        <v>344</v>
      </c>
      <c r="W362" s="2">
        <f>IF(COUNT(INDEX('6.Indic_Percep'!$A$10:$AE$141,HHIdata_corr!$U362,MATCH(HHIdata_corr!W$3,'6.Indic_Percep'!$A$10:$AE$10,0)))=1,INDEX('6.Indic_Percep'!$A$10:$AE$141,HHIdata_corr!$U362,MATCH(HHIdata_corr!W$3,'6.Indic_Percep'!$A$10:$AE$10,0)),"")</f>
        <v>0.34951456310679607</v>
      </c>
      <c r="X362" s="2">
        <f>IF(COUNT(INDEX('6.Indic_Percep'!$A$10:$AE$141,HHIdata_corr!$U362,MATCH(HHIdata_corr!X$3,'6.Indic_Percep'!$A$10:$AE$10,0)))=1,INDEX('6.Indic_Percep'!$A$10:$AE$141,HHIdata_corr!$U362,MATCH(HHIdata_corr!X$3,'6.Indic_Percep'!$A$10:$AE$10,0)),"")</f>
        <v>0.76764705882352946</v>
      </c>
      <c r="Y362" s="2">
        <f>IF(COUNT(INDEX('6.Indic_Percep'!$A$10:$AE$141,HHIdata_corr!$U362,MATCH(HHIdata_corr!Y$3,'6.Indic_Percep'!$A$10:$AE$10,0)))=1,INDEX('6.Indic_Percep'!$A$10:$AE$141,HHIdata_corr!$U362,MATCH(HHIdata_corr!Y$3,'6.Indic_Percep'!$A$10:$AE$10,0)),"")</f>
        <v>5.070118662351672E-2</v>
      </c>
      <c r="Z362" s="2">
        <f>IF(COUNT(INDEX('6.Indic_Percep'!$A$10:$AH$141,HHIdata_corr!$U362,MATCH(HHIdata_corr!Z$3,'6.Indic_Percep'!$A$10:$AH$10,0)))=1,INDEX('6.Indic_Percep'!$A$10:$AH$141,HHIdata_corr!$U362,MATCH(HHIdata_corr!Z$3,'6.Indic_Percep'!$A$10:$AH$10,0)),"")</f>
        <v>0.28088235294117647</v>
      </c>
      <c r="AA362" s="2">
        <f>IF(COUNT(INDEX('6.Indic_Percep'!$A$10:$AH$141,HHIdata_corr!$U362,MATCH(HHIdata_corr!AA$3,'6.Indic_Percep'!$A$10:$AH$10,0)))=1,INDEX('6.Indic_Percep'!$A$10:$AH$141,HHIdata_corr!$U362,MATCH(HHIdata_corr!AA$3,'6.Indic_Percep'!$A$10:$AH$10,0)),"")</f>
        <v>0.36218629037375472</v>
      </c>
      <c r="AC362" s="30">
        <f>IF(COUNT(INDEX('5.Indic_LM'!$A$8:$AL$732,HHIdata_corr!$V362,MATCH(HHIdata_corr!AC$3,'5.Indic_LM'!$A$8:$AL$8,0)))=1,INDEX('5.Indic_LM'!$A$8:$AL$732,HHIdata_corr!$V362,MATCH(HHIdata_corr!AC$3,'5.Indic_LM'!$A$8:$AL$8,0))/100,"")</f>
        <v>0.2162425124369691</v>
      </c>
      <c r="AD362" s="30">
        <f>IF(COUNT(INDEX('5.Indic_LM'!$A$8:$AL$732,HHIdata_corr!$V362,MATCH(HHIdata_corr!AD$3,'5.Indic_LM'!$A$8:$AL$8,0)))=1,INDEX('5.Indic_LM'!$A$8:$AL$732,HHIdata_corr!$V362,MATCH(HHIdata_corr!AD$3,'5.Indic_LM'!$A$8:$AL$8,0))/100,"")</f>
        <v>0.32255457037463198</v>
      </c>
      <c r="AE362" s="2">
        <f t="shared" si="28"/>
        <v>1</v>
      </c>
      <c r="AF362" s="2">
        <f t="shared" si="29"/>
        <v>1</v>
      </c>
    </row>
    <row r="363" spans="1:32" x14ac:dyDescent="0.2">
      <c r="A363" s="25" t="s">
        <v>1068</v>
      </c>
      <c r="B363" s="26" t="s">
        <v>1069</v>
      </c>
      <c r="C363" s="26" t="s">
        <v>1033</v>
      </c>
      <c r="D363" s="26">
        <v>128037</v>
      </c>
      <c r="E363" s="26" t="s">
        <v>1070</v>
      </c>
      <c r="F363" s="26">
        <v>58051</v>
      </c>
      <c r="G363" s="27">
        <f>INDEX('0_Pivot &amp; Table 1 &amp; Table 2'!$A$70:$AM$765,MATCH($A363,'0_Pivot &amp; Table 1 &amp; Table 2'!$B$70:$B$765,0),MATCH(HHIdata_corr!G$1,'0_Pivot &amp; Table 1 &amp; Table 2'!$A$66:$AM$66,0))</f>
        <v>3580</v>
      </c>
      <c r="H363" s="27">
        <f>INDEX('0_Pivot &amp; Table 1 &amp; Table 2'!$A$70:$AM$765,MATCH($A363,'0_Pivot &amp; Table 1 &amp; Table 2'!$B$70:$B$765,0),MATCH(HHIdata_corr!H$1,'0_Pivot &amp; Table 1 &amp; Table 2'!$A$66:$AM$66,0))</f>
        <v>4001</v>
      </c>
      <c r="I363" s="27">
        <f>INDEX('0_Pivot &amp; Table 1 &amp; Table 2'!$A$70:$AM$765,MATCH($A363,'0_Pivot &amp; Table 1 &amp; Table 2'!$B$70:$B$765,0),MATCH(HHIdata_corr!I$1,'0_Pivot &amp; Table 1 &amp; Table 2'!$A$66:$AM$66,0))</f>
        <v>3779</v>
      </c>
      <c r="J363" s="27">
        <f>INDEX('0_Pivot &amp; Table 1 &amp; Table 2'!$A$70:$AM$765,MATCH($A363,'0_Pivot &amp; Table 1 &amp; Table 2'!$B$70:$B$765,0),MATCH(HHIdata_corr!J$1,'0_Pivot &amp; Table 1 &amp; Table 2'!$A$66:$AM$66,0))</f>
        <v>3423</v>
      </c>
      <c r="K363" s="27">
        <f>INDEX('0_Pivot &amp; Table 1 &amp; Table 2'!$A$70:$AM$765,MATCH($A363,'0_Pivot &amp; Table 1 &amp; Table 2'!$B$70:$B$765,0),MATCH(HHIdata_corr!K$1,'0_Pivot &amp; Table 1 &amp; Table 2'!$A$66:$AM$66,0))</f>
        <v>3270</v>
      </c>
      <c r="L363" s="27">
        <f>INDEX('0_Pivot &amp; Table 1 &amp; Table 2'!$A$70:$AM$765,MATCH($A363,'0_Pivot &amp; Table 1 &amp; Table 2'!$B$70:$B$765,0),MATCH(HHIdata_corr!L$1,'0_Pivot &amp; Table 1 &amp; Table 2'!$A$66:$AM$66,0))</f>
        <v>3249</v>
      </c>
      <c r="M363" s="27">
        <f>INDEX('0_Pivot &amp; Table 1 &amp; Table 2'!$A$70:$AM$765,MATCH($A363,'0_Pivot &amp; Table 1 &amp; Table 2'!$B$70:$B$765,0),MATCH(HHIdata_corr!M$1,'0_Pivot &amp; Table 1 &amp; Table 2'!$A$66:$AM$66,0))</f>
        <v>2903</v>
      </c>
      <c r="N363" s="27">
        <f>INDEX('0_Pivot &amp; Table 1 &amp; Table 2'!$A$70:$AM$765,MATCH($A363,'0_Pivot &amp; Table 1 &amp; Table 2'!$B$70:$B$765,0),MATCH(HHIdata_corr!N$1,'0_Pivot &amp; Table 1 &amp; Table 2'!$A$66:$AM$66,0))</f>
        <v>3311</v>
      </c>
      <c r="O363" s="28">
        <v>3408.9</v>
      </c>
      <c r="P363" s="29" t="s">
        <v>1068</v>
      </c>
      <c r="Q363" s="29" t="s">
        <v>1069</v>
      </c>
      <c r="R363" s="2">
        <f t="shared" si="25"/>
        <v>3695.75</v>
      </c>
      <c r="S363" s="2">
        <f t="shared" si="26"/>
        <v>3618.25</v>
      </c>
      <c r="T363" s="2" t="str">
        <f t="shared" si="27"/>
        <v/>
      </c>
      <c r="U363" s="2" t="e">
        <f>MATCH($Q363,'6.Indic_Percep'!$B$10:$B$141,0)</f>
        <v>#N/A</v>
      </c>
      <c r="V363" s="2">
        <f>MATCH($P363,'5.Indic_LM'!$A$10:$A$732,0)</f>
        <v>345</v>
      </c>
      <c r="W363" s="2" t="str">
        <f>IF(COUNT(INDEX('6.Indic_Percep'!$A$10:$AE$141,HHIdata_corr!$U363,MATCH(HHIdata_corr!W$3,'6.Indic_Percep'!$A$10:$AE$10,0)))=1,INDEX('6.Indic_Percep'!$A$10:$AE$141,HHIdata_corr!$U363,MATCH(HHIdata_corr!W$3,'6.Indic_Percep'!$A$10:$AE$10,0)),"")</f>
        <v/>
      </c>
      <c r="X363" s="2" t="str">
        <f>IF(COUNT(INDEX('6.Indic_Percep'!$A$10:$AE$141,HHIdata_corr!$U363,MATCH(HHIdata_corr!X$3,'6.Indic_Percep'!$A$10:$AE$10,0)))=1,INDEX('6.Indic_Percep'!$A$10:$AE$141,HHIdata_corr!$U363,MATCH(HHIdata_corr!X$3,'6.Indic_Percep'!$A$10:$AE$10,0)),"")</f>
        <v/>
      </c>
      <c r="Y363" s="2" t="str">
        <f>IF(COUNT(INDEX('6.Indic_Percep'!$A$10:$AE$141,HHIdata_corr!$U363,MATCH(HHIdata_corr!Y$3,'6.Indic_Percep'!$A$10:$AE$10,0)))=1,INDEX('6.Indic_Percep'!$A$10:$AE$141,HHIdata_corr!$U363,MATCH(HHIdata_corr!Y$3,'6.Indic_Percep'!$A$10:$AE$10,0)),"")</f>
        <v/>
      </c>
      <c r="Z363" s="2" t="str">
        <f>IF(COUNT(INDEX('6.Indic_Percep'!$A$10:$AH$141,HHIdata_corr!$U363,MATCH(HHIdata_corr!Z$3,'6.Indic_Percep'!$A$10:$AH$10,0)))=1,INDEX('6.Indic_Percep'!$A$10:$AH$141,HHIdata_corr!$U363,MATCH(HHIdata_corr!Z$3,'6.Indic_Percep'!$A$10:$AH$10,0)),"")</f>
        <v/>
      </c>
      <c r="AA363" s="2" t="str">
        <f>IF(COUNT(INDEX('6.Indic_Percep'!$A$10:$AH$141,HHIdata_corr!$U363,MATCH(HHIdata_corr!AA$3,'6.Indic_Percep'!$A$10:$AH$10,0)))=1,INDEX('6.Indic_Percep'!$A$10:$AH$141,HHIdata_corr!$U363,MATCH(HHIdata_corr!AA$3,'6.Indic_Percep'!$A$10:$AH$10,0)),"")</f>
        <v/>
      </c>
      <c r="AC363" s="30">
        <f>IF(COUNT(INDEX('5.Indic_LM'!$A$8:$AL$732,HHIdata_corr!$V363,MATCH(HHIdata_corr!AC$3,'5.Indic_LM'!$A$8:$AL$8,0)))=1,INDEX('5.Indic_LM'!$A$8:$AL$732,HHIdata_corr!$V363,MATCH(HHIdata_corr!AC$3,'5.Indic_LM'!$A$8:$AL$8,0))/100,"")</f>
        <v>6.5608721890484056E-2</v>
      </c>
      <c r="AD363" s="30">
        <f>IF(COUNT(INDEX('5.Indic_LM'!$A$8:$AL$732,HHIdata_corr!$V363,MATCH(HHIdata_corr!AD$3,'5.Indic_LM'!$A$8:$AL$8,0)))=1,INDEX('5.Indic_LM'!$A$8:$AL$732,HHIdata_corr!$V363,MATCH(HHIdata_corr!AD$3,'5.Indic_LM'!$A$8:$AL$8,0))/100,"")</f>
        <v>0.45767616090712743</v>
      </c>
      <c r="AE363" s="2">
        <f t="shared" si="28"/>
        <v>1</v>
      </c>
      <c r="AF363" s="2">
        <f t="shared" si="29"/>
        <v>1</v>
      </c>
    </row>
    <row r="364" spans="1:32" x14ac:dyDescent="0.2">
      <c r="A364" s="25" t="s">
        <v>1071</v>
      </c>
      <c r="B364" s="26" t="s">
        <v>1072</v>
      </c>
      <c r="C364" s="26" t="s">
        <v>1033</v>
      </c>
      <c r="D364" s="26">
        <v>241386</v>
      </c>
      <c r="E364" s="26" t="s">
        <v>1073</v>
      </c>
      <c r="F364" s="26">
        <v>110820</v>
      </c>
      <c r="G364" s="27">
        <f>INDEX('0_Pivot &amp; Table 1 &amp; Table 2'!$A$70:$AM$765,MATCH($A364,'0_Pivot &amp; Table 1 &amp; Table 2'!$B$70:$B$765,0),MATCH(HHIdata_corr!G$1,'0_Pivot &amp; Table 1 &amp; Table 2'!$A$66:$AM$66,0))</f>
        <v>3376</v>
      </c>
      <c r="H364" s="27">
        <f>INDEX('0_Pivot &amp; Table 1 &amp; Table 2'!$A$70:$AM$765,MATCH($A364,'0_Pivot &amp; Table 1 &amp; Table 2'!$B$70:$B$765,0),MATCH(HHIdata_corr!H$1,'0_Pivot &amp; Table 1 &amp; Table 2'!$A$66:$AM$66,0))</f>
        <v>3853</v>
      </c>
      <c r="I364" s="27">
        <f>INDEX('0_Pivot &amp; Table 1 &amp; Table 2'!$A$70:$AM$765,MATCH($A364,'0_Pivot &amp; Table 1 &amp; Table 2'!$B$70:$B$765,0),MATCH(HHIdata_corr!I$1,'0_Pivot &amp; Table 1 &amp; Table 2'!$A$66:$AM$66,0))</f>
        <v>3338</v>
      </c>
      <c r="J364" s="27">
        <f>INDEX('0_Pivot &amp; Table 1 &amp; Table 2'!$A$70:$AM$765,MATCH($A364,'0_Pivot &amp; Table 1 &amp; Table 2'!$B$70:$B$765,0),MATCH(HHIdata_corr!J$1,'0_Pivot &amp; Table 1 &amp; Table 2'!$A$66:$AM$66,0))</f>
        <v>2988</v>
      </c>
      <c r="K364" s="27">
        <f>INDEX('0_Pivot &amp; Table 1 &amp; Table 2'!$A$70:$AM$765,MATCH($A364,'0_Pivot &amp; Table 1 &amp; Table 2'!$B$70:$B$765,0),MATCH(HHIdata_corr!K$1,'0_Pivot &amp; Table 1 &amp; Table 2'!$A$66:$AM$66,0))</f>
        <v>3222</v>
      </c>
      <c r="L364" s="27">
        <f>INDEX('0_Pivot &amp; Table 1 &amp; Table 2'!$A$70:$AM$765,MATCH($A364,'0_Pivot &amp; Table 1 &amp; Table 2'!$B$70:$B$765,0),MATCH(HHIdata_corr!L$1,'0_Pivot &amp; Table 1 &amp; Table 2'!$A$66:$AM$66,0))</f>
        <v>3130</v>
      </c>
      <c r="M364" s="27">
        <f>INDEX('0_Pivot &amp; Table 1 &amp; Table 2'!$A$70:$AM$765,MATCH($A364,'0_Pivot &amp; Table 1 &amp; Table 2'!$B$70:$B$765,0),MATCH(HHIdata_corr!M$1,'0_Pivot &amp; Table 1 &amp; Table 2'!$A$66:$AM$66,0))</f>
        <v>3030</v>
      </c>
      <c r="N364" s="27">
        <f>INDEX('0_Pivot &amp; Table 1 &amp; Table 2'!$A$70:$AM$765,MATCH($A364,'0_Pivot &amp; Table 1 &amp; Table 2'!$B$70:$B$765,0),MATCH(HHIdata_corr!N$1,'0_Pivot &amp; Table 1 &amp; Table 2'!$A$66:$AM$66,0))</f>
        <v>3235</v>
      </c>
      <c r="O364" s="28">
        <v>3279</v>
      </c>
      <c r="P364" s="29" t="s">
        <v>1071</v>
      </c>
      <c r="Q364" s="29" t="s">
        <v>1072</v>
      </c>
      <c r="R364" s="2">
        <f t="shared" si="25"/>
        <v>3388.75</v>
      </c>
      <c r="S364" s="2">
        <f t="shared" si="26"/>
        <v>3350.25</v>
      </c>
      <c r="T364" s="2" t="str">
        <f t="shared" si="27"/>
        <v/>
      </c>
      <c r="U364" s="2" t="e">
        <f>MATCH($Q364,'6.Indic_Percep'!$B$10:$B$141,0)</f>
        <v>#N/A</v>
      </c>
      <c r="V364" s="2">
        <f>MATCH($P364,'5.Indic_LM'!$A$10:$A$732,0)</f>
        <v>346</v>
      </c>
      <c r="W364" s="2" t="str">
        <f>IF(COUNT(INDEX('6.Indic_Percep'!$A$10:$AE$141,HHIdata_corr!$U364,MATCH(HHIdata_corr!W$3,'6.Indic_Percep'!$A$10:$AE$10,0)))=1,INDEX('6.Indic_Percep'!$A$10:$AE$141,HHIdata_corr!$U364,MATCH(HHIdata_corr!W$3,'6.Indic_Percep'!$A$10:$AE$10,0)),"")</f>
        <v/>
      </c>
      <c r="X364" s="2" t="str">
        <f>IF(COUNT(INDEX('6.Indic_Percep'!$A$10:$AE$141,HHIdata_corr!$U364,MATCH(HHIdata_corr!X$3,'6.Indic_Percep'!$A$10:$AE$10,0)))=1,INDEX('6.Indic_Percep'!$A$10:$AE$141,HHIdata_corr!$U364,MATCH(HHIdata_corr!X$3,'6.Indic_Percep'!$A$10:$AE$10,0)),"")</f>
        <v/>
      </c>
      <c r="Y364" s="2" t="str">
        <f>IF(COUNT(INDEX('6.Indic_Percep'!$A$10:$AE$141,HHIdata_corr!$U364,MATCH(HHIdata_corr!Y$3,'6.Indic_Percep'!$A$10:$AE$10,0)))=1,INDEX('6.Indic_Percep'!$A$10:$AE$141,HHIdata_corr!$U364,MATCH(HHIdata_corr!Y$3,'6.Indic_Percep'!$A$10:$AE$10,0)),"")</f>
        <v/>
      </c>
      <c r="Z364" s="2" t="str">
        <f>IF(COUNT(INDEX('6.Indic_Percep'!$A$10:$AH$141,HHIdata_corr!$U364,MATCH(HHIdata_corr!Z$3,'6.Indic_Percep'!$A$10:$AH$10,0)))=1,INDEX('6.Indic_Percep'!$A$10:$AH$141,HHIdata_corr!$U364,MATCH(HHIdata_corr!Z$3,'6.Indic_Percep'!$A$10:$AH$10,0)),"")</f>
        <v/>
      </c>
      <c r="AA364" s="2" t="str">
        <f>IF(COUNT(INDEX('6.Indic_Percep'!$A$10:$AH$141,HHIdata_corr!$U364,MATCH(HHIdata_corr!AA$3,'6.Indic_Percep'!$A$10:$AH$10,0)))=1,INDEX('6.Indic_Percep'!$A$10:$AH$141,HHIdata_corr!$U364,MATCH(HHIdata_corr!AA$3,'6.Indic_Percep'!$A$10:$AH$10,0)),"")</f>
        <v/>
      </c>
      <c r="AC364" s="30">
        <f>IF(COUNT(INDEX('5.Indic_LM'!$A$8:$AL$732,HHIdata_corr!$V364,MATCH(HHIdata_corr!AC$3,'5.Indic_LM'!$A$8:$AL$8,0)))=1,INDEX('5.Indic_LM'!$A$8:$AL$732,HHIdata_corr!$V364,MATCH(HHIdata_corr!AC$3,'5.Indic_LM'!$A$8:$AL$8,0))/100,"")</f>
        <v>7.9890024217894706E-2</v>
      </c>
      <c r="AD364" s="30">
        <f>IF(COUNT(INDEX('5.Indic_LM'!$A$8:$AL$732,HHIdata_corr!$V364,MATCH(HHIdata_corr!AD$3,'5.Indic_LM'!$A$8:$AL$8,0)))=1,INDEX('5.Indic_LM'!$A$8:$AL$732,HHIdata_corr!$V364,MATCH(HHIdata_corr!AD$3,'5.Indic_LM'!$A$8:$AL$8,0))/100,"")</f>
        <v>0.48013162259894498</v>
      </c>
      <c r="AE364" s="2">
        <f t="shared" si="28"/>
        <v>1</v>
      </c>
      <c r="AF364" s="2">
        <f t="shared" si="29"/>
        <v>1</v>
      </c>
    </row>
    <row r="365" spans="1:32" x14ac:dyDescent="0.2">
      <c r="A365" s="25" t="s">
        <v>1074</v>
      </c>
      <c r="B365" s="26" t="s">
        <v>1075</v>
      </c>
      <c r="C365" s="26" t="s">
        <v>1033</v>
      </c>
      <c r="D365" s="26">
        <v>231445</v>
      </c>
      <c r="E365" s="26" t="s">
        <v>1076</v>
      </c>
      <c r="F365" s="26">
        <v>103016</v>
      </c>
      <c r="G365" s="27">
        <f>INDEX('0_Pivot &amp; Table 1 &amp; Table 2'!$A$70:$AM$765,MATCH($A365,'0_Pivot &amp; Table 1 &amp; Table 2'!$B$70:$B$765,0),MATCH(HHIdata_corr!G$1,'0_Pivot &amp; Table 1 &amp; Table 2'!$A$66:$AM$66,0))</f>
        <v>3508</v>
      </c>
      <c r="H365" s="27">
        <f>INDEX('0_Pivot &amp; Table 1 &amp; Table 2'!$A$70:$AM$765,MATCH($A365,'0_Pivot &amp; Table 1 &amp; Table 2'!$B$70:$B$765,0),MATCH(HHIdata_corr!H$1,'0_Pivot &amp; Table 1 &amp; Table 2'!$A$66:$AM$66,0))</f>
        <v>4423</v>
      </c>
      <c r="I365" s="27">
        <f>INDEX('0_Pivot &amp; Table 1 &amp; Table 2'!$A$70:$AM$765,MATCH($A365,'0_Pivot &amp; Table 1 &amp; Table 2'!$B$70:$B$765,0),MATCH(HHIdata_corr!I$1,'0_Pivot &amp; Table 1 &amp; Table 2'!$A$66:$AM$66,0))</f>
        <v>3336</v>
      </c>
      <c r="J365" s="27">
        <f>INDEX('0_Pivot &amp; Table 1 &amp; Table 2'!$A$70:$AM$765,MATCH($A365,'0_Pivot &amp; Table 1 &amp; Table 2'!$B$70:$B$765,0),MATCH(HHIdata_corr!J$1,'0_Pivot &amp; Table 1 &amp; Table 2'!$A$66:$AM$66,0))</f>
        <v>3696</v>
      </c>
      <c r="K365" s="27">
        <f>INDEX('0_Pivot &amp; Table 1 &amp; Table 2'!$A$70:$AM$765,MATCH($A365,'0_Pivot &amp; Table 1 &amp; Table 2'!$B$70:$B$765,0),MATCH(HHIdata_corr!K$1,'0_Pivot &amp; Table 1 &amp; Table 2'!$A$66:$AM$66,0))</f>
        <v>3272</v>
      </c>
      <c r="L365" s="27">
        <f>INDEX('0_Pivot &amp; Table 1 &amp; Table 2'!$A$70:$AM$765,MATCH($A365,'0_Pivot &amp; Table 1 &amp; Table 2'!$B$70:$B$765,0),MATCH(HHIdata_corr!L$1,'0_Pivot &amp; Table 1 &amp; Table 2'!$A$66:$AM$66,0))</f>
        <v>4032</v>
      </c>
      <c r="M365" s="27">
        <f>INDEX('0_Pivot &amp; Table 1 &amp; Table 2'!$A$70:$AM$765,MATCH($A365,'0_Pivot &amp; Table 1 &amp; Table 2'!$B$70:$B$765,0),MATCH(HHIdata_corr!M$1,'0_Pivot &amp; Table 1 &amp; Table 2'!$A$66:$AM$66,0))</f>
        <v>3703</v>
      </c>
      <c r="N365" s="27">
        <f>INDEX('0_Pivot &amp; Table 1 &amp; Table 2'!$A$70:$AM$765,MATCH($A365,'0_Pivot &amp; Table 1 &amp; Table 2'!$B$70:$B$765,0),MATCH(HHIdata_corr!N$1,'0_Pivot &amp; Table 1 &amp; Table 2'!$A$66:$AM$66,0))</f>
        <v>3312</v>
      </c>
      <c r="O365" s="28">
        <v>3660.7</v>
      </c>
      <c r="P365" s="29" t="s">
        <v>1074</v>
      </c>
      <c r="Q365" s="29" t="s">
        <v>1075</v>
      </c>
      <c r="R365" s="2">
        <f t="shared" si="25"/>
        <v>3740.75</v>
      </c>
      <c r="S365" s="2">
        <f t="shared" si="26"/>
        <v>3681.75</v>
      </c>
      <c r="T365" s="2" t="str">
        <f t="shared" si="27"/>
        <v/>
      </c>
      <c r="U365" s="2" t="e">
        <f>MATCH($Q365,'6.Indic_Percep'!$B$10:$B$141,0)</f>
        <v>#N/A</v>
      </c>
      <c r="V365" s="2">
        <f>MATCH($P365,'5.Indic_LM'!$A$10:$A$732,0)</f>
        <v>347</v>
      </c>
      <c r="W365" s="2" t="str">
        <f>IF(COUNT(INDEX('6.Indic_Percep'!$A$10:$AE$141,HHIdata_corr!$U365,MATCH(HHIdata_corr!W$3,'6.Indic_Percep'!$A$10:$AE$10,0)))=1,INDEX('6.Indic_Percep'!$A$10:$AE$141,HHIdata_corr!$U365,MATCH(HHIdata_corr!W$3,'6.Indic_Percep'!$A$10:$AE$10,0)),"")</f>
        <v/>
      </c>
      <c r="X365" s="2" t="str">
        <f>IF(COUNT(INDEX('6.Indic_Percep'!$A$10:$AE$141,HHIdata_corr!$U365,MATCH(HHIdata_corr!X$3,'6.Indic_Percep'!$A$10:$AE$10,0)))=1,INDEX('6.Indic_Percep'!$A$10:$AE$141,HHIdata_corr!$U365,MATCH(HHIdata_corr!X$3,'6.Indic_Percep'!$A$10:$AE$10,0)),"")</f>
        <v/>
      </c>
      <c r="Y365" s="2" t="str">
        <f>IF(COUNT(INDEX('6.Indic_Percep'!$A$10:$AE$141,HHIdata_corr!$U365,MATCH(HHIdata_corr!Y$3,'6.Indic_Percep'!$A$10:$AE$10,0)))=1,INDEX('6.Indic_Percep'!$A$10:$AE$141,HHIdata_corr!$U365,MATCH(HHIdata_corr!Y$3,'6.Indic_Percep'!$A$10:$AE$10,0)),"")</f>
        <v/>
      </c>
      <c r="Z365" s="2" t="str">
        <f>IF(COUNT(INDEX('6.Indic_Percep'!$A$10:$AH$141,HHIdata_corr!$U365,MATCH(HHIdata_corr!Z$3,'6.Indic_Percep'!$A$10:$AH$10,0)))=1,INDEX('6.Indic_Percep'!$A$10:$AH$141,HHIdata_corr!$U365,MATCH(HHIdata_corr!Z$3,'6.Indic_Percep'!$A$10:$AH$10,0)),"")</f>
        <v/>
      </c>
      <c r="AA365" s="2" t="str">
        <f>IF(COUNT(INDEX('6.Indic_Percep'!$A$10:$AH$141,HHIdata_corr!$U365,MATCH(HHIdata_corr!AA$3,'6.Indic_Percep'!$A$10:$AH$10,0)))=1,INDEX('6.Indic_Percep'!$A$10:$AH$141,HHIdata_corr!$U365,MATCH(HHIdata_corr!AA$3,'6.Indic_Percep'!$A$10:$AH$10,0)),"")</f>
        <v/>
      </c>
      <c r="AC365" s="30">
        <f>IF(COUNT(INDEX('5.Indic_LM'!$A$8:$AL$732,HHIdata_corr!$V365,MATCH(HHIdata_corr!AC$3,'5.Indic_LM'!$A$8:$AL$8,0)))=1,INDEX('5.Indic_LM'!$A$8:$AL$732,HHIdata_corr!$V365,MATCH(HHIdata_corr!AC$3,'5.Indic_LM'!$A$8:$AL$8,0))/100,"")</f>
        <v>8.1566209023100383E-2</v>
      </c>
      <c r="AD365" s="30">
        <f>IF(COUNT(INDEX('5.Indic_LM'!$A$8:$AL$732,HHIdata_corr!$V365,MATCH(HHIdata_corr!AD$3,'5.Indic_LM'!$A$8:$AL$8,0)))=1,INDEX('5.Indic_LM'!$A$8:$AL$732,HHIdata_corr!$V365,MATCH(HHIdata_corr!AD$3,'5.Indic_LM'!$A$8:$AL$8,0))/100,"")</f>
        <v>0.45518802432343974</v>
      </c>
      <c r="AE365" s="2">
        <f t="shared" si="28"/>
        <v>1</v>
      </c>
      <c r="AF365" s="2">
        <f t="shared" si="29"/>
        <v>1</v>
      </c>
    </row>
    <row r="366" spans="1:32" x14ac:dyDescent="0.2">
      <c r="A366" s="25" t="s">
        <v>1077</v>
      </c>
      <c r="B366" s="26" t="s">
        <v>1078</v>
      </c>
      <c r="C366" s="26" t="s">
        <v>1033</v>
      </c>
      <c r="D366" s="26">
        <v>278329</v>
      </c>
      <c r="E366" s="26" t="s">
        <v>1079</v>
      </c>
      <c r="F366" s="26">
        <v>127152</v>
      </c>
      <c r="G366" s="27">
        <f>INDEX('0_Pivot &amp; Table 1 &amp; Table 2'!$A$70:$AM$765,MATCH($A366,'0_Pivot &amp; Table 1 &amp; Table 2'!$B$70:$B$765,0),MATCH(HHIdata_corr!G$1,'0_Pivot &amp; Table 1 &amp; Table 2'!$A$66:$AM$66,0))</f>
        <v>3404</v>
      </c>
      <c r="H366" s="27">
        <f>INDEX('0_Pivot &amp; Table 1 &amp; Table 2'!$A$70:$AM$765,MATCH($A366,'0_Pivot &amp; Table 1 &amp; Table 2'!$B$70:$B$765,0),MATCH(HHIdata_corr!H$1,'0_Pivot &amp; Table 1 &amp; Table 2'!$A$66:$AM$66,0))</f>
        <v>4154</v>
      </c>
      <c r="I366" s="27">
        <f>INDEX('0_Pivot &amp; Table 1 &amp; Table 2'!$A$70:$AM$765,MATCH($A366,'0_Pivot &amp; Table 1 &amp; Table 2'!$B$70:$B$765,0),MATCH(HHIdata_corr!I$1,'0_Pivot &amp; Table 1 &amp; Table 2'!$A$66:$AM$66,0))</f>
        <v>3315</v>
      </c>
      <c r="J366" s="27">
        <f>INDEX('0_Pivot &amp; Table 1 &amp; Table 2'!$A$70:$AM$765,MATCH($A366,'0_Pivot &amp; Table 1 &amp; Table 2'!$B$70:$B$765,0),MATCH(HHIdata_corr!J$1,'0_Pivot &amp; Table 1 &amp; Table 2'!$A$66:$AM$66,0))</f>
        <v>3482</v>
      </c>
      <c r="K366" s="27">
        <f>INDEX('0_Pivot &amp; Table 1 &amp; Table 2'!$A$70:$AM$765,MATCH($A366,'0_Pivot &amp; Table 1 &amp; Table 2'!$B$70:$B$765,0),MATCH(HHIdata_corr!K$1,'0_Pivot &amp; Table 1 &amp; Table 2'!$A$66:$AM$66,0))</f>
        <v>2877</v>
      </c>
      <c r="L366" s="27">
        <f>INDEX('0_Pivot &amp; Table 1 &amp; Table 2'!$A$70:$AM$765,MATCH($A366,'0_Pivot &amp; Table 1 &amp; Table 2'!$B$70:$B$765,0),MATCH(HHIdata_corr!L$1,'0_Pivot &amp; Table 1 &amp; Table 2'!$A$66:$AM$66,0))</f>
        <v>3409</v>
      </c>
      <c r="M366" s="27">
        <f>INDEX('0_Pivot &amp; Table 1 &amp; Table 2'!$A$70:$AM$765,MATCH($A366,'0_Pivot &amp; Table 1 &amp; Table 2'!$B$70:$B$765,0),MATCH(HHIdata_corr!M$1,'0_Pivot &amp; Table 1 &amp; Table 2'!$A$66:$AM$66,0))</f>
        <v>3579</v>
      </c>
      <c r="N366" s="27">
        <f>INDEX('0_Pivot &amp; Table 1 &amp; Table 2'!$A$70:$AM$765,MATCH($A366,'0_Pivot &amp; Table 1 &amp; Table 2'!$B$70:$B$765,0),MATCH(HHIdata_corr!N$1,'0_Pivot &amp; Table 1 &amp; Table 2'!$A$66:$AM$66,0))</f>
        <v>3025</v>
      </c>
      <c r="O366" s="28">
        <v>3327.4</v>
      </c>
      <c r="P366" s="29" t="s">
        <v>1077</v>
      </c>
      <c r="Q366" s="29" t="s">
        <v>1078</v>
      </c>
      <c r="R366" s="2">
        <f t="shared" si="25"/>
        <v>3588.75</v>
      </c>
      <c r="S366" s="2">
        <f t="shared" si="26"/>
        <v>3457</v>
      </c>
      <c r="T366" s="2" t="str">
        <f t="shared" si="27"/>
        <v/>
      </c>
      <c r="U366" s="2" t="e">
        <f>MATCH($Q366,'6.Indic_Percep'!$B$10:$B$141,0)</f>
        <v>#N/A</v>
      </c>
      <c r="V366" s="2">
        <f>MATCH($P366,'5.Indic_LM'!$A$10:$A$732,0)</f>
        <v>348</v>
      </c>
      <c r="W366" s="2" t="str">
        <f>IF(COUNT(INDEX('6.Indic_Percep'!$A$10:$AE$141,HHIdata_corr!$U366,MATCH(HHIdata_corr!W$3,'6.Indic_Percep'!$A$10:$AE$10,0)))=1,INDEX('6.Indic_Percep'!$A$10:$AE$141,HHIdata_corr!$U366,MATCH(HHIdata_corr!W$3,'6.Indic_Percep'!$A$10:$AE$10,0)),"")</f>
        <v/>
      </c>
      <c r="X366" s="2" t="str">
        <f>IF(COUNT(INDEX('6.Indic_Percep'!$A$10:$AE$141,HHIdata_corr!$U366,MATCH(HHIdata_corr!X$3,'6.Indic_Percep'!$A$10:$AE$10,0)))=1,INDEX('6.Indic_Percep'!$A$10:$AE$141,HHIdata_corr!$U366,MATCH(HHIdata_corr!X$3,'6.Indic_Percep'!$A$10:$AE$10,0)),"")</f>
        <v/>
      </c>
      <c r="Y366" s="2" t="str">
        <f>IF(COUNT(INDEX('6.Indic_Percep'!$A$10:$AE$141,HHIdata_corr!$U366,MATCH(HHIdata_corr!Y$3,'6.Indic_Percep'!$A$10:$AE$10,0)))=1,INDEX('6.Indic_Percep'!$A$10:$AE$141,HHIdata_corr!$U366,MATCH(HHIdata_corr!Y$3,'6.Indic_Percep'!$A$10:$AE$10,0)),"")</f>
        <v/>
      </c>
      <c r="Z366" s="2" t="str">
        <f>IF(COUNT(INDEX('6.Indic_Percep'!$A$10:$AH$141,HHIdata_corr!$U366,MATCH(HHIdata_corr!Z$3,'6.Indic_Percep'!$A$10:$AH$10,0)))=1,INDEX('6.Indic_Percep'!$A$10:$AH$141,HHIdata_corr!$U366,MATCH(HHIdata_corr!Z$3,'6.Indic_Percep'!$A$10:$AH$10,0)),"")</f>
        <v/>
      </c>
      <c r="AA366" s="2" t="str">
        <f>IF(COUNT(INDEX('6.Indic_Percep'!$A$10:$AH$141,HHIdata_corr!$U366,MATCH(HHIdata_corr!AA$3,'6.Indic_Percep'!$A$10:$AH$10,0)))=1,INDEX('6.Indic_Percep'!$A$10:$AH$141,HHIdata_corr!$U366,MATCH(HHIdata_corr!AA$3,'6.Indic_Percep'!$A$10:$AH$10,0)),"")</f>
        <v/>
      </c>
      <c r="AC366" s="30">
        <f>IF(COUNT(INDEX('5.Indic_LM'!$A$8:$AL$732,HHIdata_corr!$V366,MATCH(HHIdata_corr!AC$3,'5.Indic_LM'!$A$8:$AL$8,0)))=1,INDEX('5.Indic_LM'!$A$8:$AL$732,HHIdata_corr!$V366,MATCH(HHIdata_corr!AC$3,'5.Indic_LM'!$A$8:$AL$8,0))/100,"")</f>
        <v>5.7624977440895141E-2</v>
      </c>
      <c r="AD366" s="30">
        <f>IF(COUNT(INDEX('5.Indic_LM'!$A$8:$AL$732,HHIdata_corr!$V366,MATCH(HHIdata_corr!AD$3,'5.Indic_LM'!$A$8:$AL$8,0)))=1,INDEX('5.Indic_LM'!$A$8:$AL$732,HHIdata_corr!$V366,MATCH(HHIdata_corr!AD$3,'5.Indic_LM'!$A$8:$AL$8,0))/100,"")</f>
        <v>0.49862299223966794</v>
      </c>
      <c r="AE366" s="2">
        <f t="shared" si="28"/>
        <v>1</v>
      </c>
      <c r="AF366" s="2">
        <f t="shared" si="29"/>
        <v>1</v>
      </c>
    </row>
    <row r="367" spans="1:32" x14ac:dyDescent="0.2">
      <c r="A367" s="25" t="s">
        <v>1080</v>
      </c>
      <c r="B367" s="26" t="s">
        <v>1081</v>
      </c>
      <c r="C367" s="26" t="s">
        <v>1033</v>
      </c>
      <c r="D367" s="26">
        <v>220301</v>
      </c>
      <c r="E367" s="26" t="s">
        <v>1082</v>
      </c>
      <c r="F367" s="26">
        <v>100892</v>
      </c>
      <c r="G367" s="27">
        <f>INDEX('0_Pivot &amp; Table 1 &amp; Table 2'!$A$70:$AM$765,MATCH($A367,'0_Pivot &amp; Table 1 &amp; Table 2'!$B$70:$B$765,0),MATCH(HHIdata_corr!G$1,'0_Pivot &amp; Table 1 &amp; Table 2'!$A$66:$AM$66,0))</f>
        <v>3590</v>
      </c>
      <c r="H367" s="27">
        <f>INDEX('0_Pivot &amp; Table 1 &amp; Table 2'!$A$70:$AM$765,MATCH($A367,'0_Pivot &amp; Table 1 &amp; Table 2'!$B$70:$B$765,0),MATCH(HHIdata_corr!H$1,'0_Pivot &amp; Table 1 &amp; Table 2'!$A$66:$AM$66,0))</f>
        <v>4044</v>
      </c>
      <c r="I367" s="27">
        <f>INDEX('0_Pivot &amp; Table 1 &amp; Table 2'!$A$70:$AM$765,MATCH($A367,'0_Pivot &amp; Table 1 &amp; Table 2'!$B$70:$B$765,0),MATCH(HHIdata_corr!I$1,'0_Pivot &amp; Table 1 &amp; Table 2'!$A$66:$AM$66,0))</f>
        <v>3598</v>
      </c>
      <c r="J367" s="27">
        <f>INDEX('0_Pivot &amp; Table 1 &amp; Table 2'!$A$70:$AM$765,MATCH($A367,'0_Pivot &amp; Table 1 &amp; Table 2'!$B$70:$B$765,0),MATCH(HHIdata_corr!J$1,'0_Pivot &amp; Table 1 &amp; Table 2'!$A$66:$AM$66,0))</f>
        <v>3355</v>
      </c>
      <c r="K367" s="27">
        <f>INDEX('0_Pivot &amp; Table 1 &amp; Table 2'!$A$70:$AM$765,MATCH($A367,'0_Pivot &amp; Table 1 &amp; Table 2'!$B$70:$B$765,0),MATCH(HHIdata_corr!K$1,'0_Pivot &amp; Table 1 &amp; Table 2'!$A$66:$AM$66,0))</f>
        <v>3364</v>
      </c>
      <c r="L367" s="27">
        <f>INDEX('0_Pivot &amp; Table 1 &amp; Table 2'!$A$70:$AM$765,MATCH($A367,'0_Pivot &amp; Table 1 &amp; Table 2'!$B$70:$B$765,0),MATCH(HHIdata_corr!L$1,'0_Pivot &amp; Table 1 &amp; Table 2'!$A$66:$AM$66,0))</f>
        <v>3986</v>
      </c>
      <c r="M367" s="27">
        <f>INDEX('0_Pivot &amp; Table 1 &amp; Table 2'!$A$70:$AM$765,MATCH($A367,'0_Pivot &amp; Table 1 &amp; Table 2'!$B$70:$B$765,0),MATCH(HHIdata_corr!M$1,'0_Pivot &amp; Table 1 &amp; Table 2'!$A$66:$AM$66,0))</f>
        <v>3637</v>
      </c>
      <c r="N367" s="27">
        <f>INDEX('0_Pivot &amp; Table 1 &amp; Table 2'!$A$70:$AM$765,MATCH($A367,'0_Pivot &amp; Table 1 &amp; Table 2'!$B$70:$B$765,0),MATCH(HHIdata_corr!N$1,'0_Pivot &amp; Table 1 &amp; Table 2'!$A$66:$AM$66,0))</f>
        <v>2899</v>
      </c>
      <c r="O367" s="28">
        <v>3406.7</v>
      </c>
      <c r="P367" s="29" t="s">
        <v>1080</v>
      </c>
      <c r="Q367" s="29" t="s">
        <v>1081</v>
      </c>
      <c r="R367" s="2">
        <f t="shared" si="25"/>
        <v>3646.75</v>
      </c>
      <c r="S367" s="2">
        <f t="shared" si="26"/>
        <v>3590.25</v>
      </c>
      <c r="T367" s="2" t="str">
        <f t="shared" si="27"/>
        <v/>
      </c>
      <c r="U367" s="2" t="e">
        <f>MATCH($Q367,'6.Indic_Percep'!$B$10:$B$141,0)</f>
        <v>#N/A</v>
      </c>
      <c r="V367" s="2">
        <f>MATCH($P367,'5.Indic_LM'!$A$10:$A$732,0)</f>
        <v>349</v>
      </c>
      <c r="W367" s="2" t="str">
        <f>IF(COUNT(INDEX('6.Indic_Percep'!$A$10:$AE$141,HHIdata_corr!$U367,MATCH(HHIdata_corr!W$3,'6.Indic_Percep'!$A$10:$AE$10,0)))=1,INDEX('6.Indic_Percep'!$A$10:$AE$141,HHIdata_corr!$U367,MATCH(HHIdata_corr!W$3,'6.Indic_Percep'!$A$10:$AE$10,0)),"")</f>
        <v/>
      </c>
      <c r="X367" s="2" t="str">
        <f>IF(COUNT(INDEX('6.Indic_Percep'!$A$10:$AE$141,HHIdata_corr!$U367,MATCH(HHIdata_corr!X$3,'6.Indic_Percep'!$A$10:$AE$10,0)))=1,INDEX('6.Indic_Percep'!$A$10:$AE$141,HHIdata_corr!$U367,MATCH(HHIdata_corr!X$3,'6.Indic_Percep'!$A$10:$AE$10,0)),"")</f>
        <v/>
      </c>
      <c r="Y367" s="2" t="str">
        <f>IF(COUNT(INDEX('6.Indic_Percep'!$A$10:$AE$141,HHIdata_corr!$U367,MATCH(HHIdata_corr!Y$3,'6.Indic_Percep'!$A$10:$AE$10,0)))=1,INDEX('6.Indic_Percep'!$A$10:$AE$141,HHIdata_corr!$U367,MATCH(HHIdata_corr!Y$3,'6.Indic_Percep'!$A$10:$AE$10,0)),"")</f>
        <v/>
      </c>
      <c r="Z367" s="2" t="str">
        <f>IF(COUNT(INDEX('6.Indic_Percep'!$A$10:$AH$141,HHIdata_corr!$U367,MATCH(HHIdata_corr!Z$3,'6.Indic_Percep'!$A$10:$AH$10,0)))=1,INDEX('6.Indic_Percep'!$A$10:$AH$141,HHIdata_corr!$U367,MATCH(HHIdata_corr!Z$3,'6.Indic_Percep'!$A$10:$AH$10,0)),"")</f>
        <v/>
      </c>
      <c r="AA367" s="2" t="str">
        <f>IF(COUNT(INDEX('6.Indic_Percep'!$A$10:$AH$141,HHIdata_corr!$U367,MATCH(HHIdata_corr!AA$3,'6.Indic_Percep'!$A$10:$AH$10,0)))=1,INDEX('6.Indic_Percep'!$A$10:$AH$141,HHIdata_corr!$U367,MATCH(HHIdata_corr!AA$3,'6.Indic_Percep'!$A$10:$AH$10,0)),"")</f>
        <v/>
      </c>
      <c r="AC367" s="30">
        <f>IF(COUNT(INDEX('5.Indic_LM'!$A$8:$AL$732,HHIdata_corr!$V367,MATCH(HHIdata_corr!AC$3,'5.Indic_LM'!$A$8:$AL$8,0)))=1,INDEX('5.Indic_LM'!$A$8:$AL$732,HHIdata_corr!$V367,MATCH(HHIdata_corr!AC$3,'5.Indic_LM'!$A$8:$AL$8,0))/100,"")</f>
        <v>8.8539644327094824E-2</v>
      </c>
      <c r="AD367" s="30">
        <f>IF(COUNT(INDEX('5.Indic_LM'!$A$8:$AL$732,HHIdata_corr!$V367,MATCH(HHIdata_corr!AD$3,'5.Indic_LM'!$A$8:$AL$8,0)))=1,INDEX('5.Indic_LM'!$A$8:$AL$732,HHIdata_corr!$V367,MATCH(HHIdata_corr!AD$3,'5.Indic_LM'!$A$8:$AL$8,0))/100,"")</f>
        <v>0.4288926962801895</v>
      </c>
      <c r="AE367" s="2">
        <f t="shared" si="28"/>
        <v>1</v>
      </c>
      <c r="AF367" s="2">
        <f t="shared" si="29"/>
        <v>1</v>
      </c>
    </row>
    <row r="368" spans="1:32" x14ac:dyDescent="0.2">
      <c r="A368" s="25" t="s">
        <v>1083</v>
      </c>
      <c r="B368" s="26" t="s">
        <v>1084</v>
      </c>
      <c r="C368" s="26" t="s">
        <v>1033</v>
      </c>
      <c r="D368" s="26">
        <v>237939</v>
      </c>
      <c r="E368" s="26" t="s">
        <v>1085</v>
      </c>
      <c r="F368" s="26">
        <v>98737</v>
      </c>
      <c r="G368" s="27">
        <f>INDEX('0_Pivot &amp; Table 1 &amp; Table 2'!$A$70:$AM$765,MATCH($A368,'0_Pivot &amp; Table 1 &amp; Table 2'!$B$70:$B$765,0),MATCH(HHIdata_corr!G$1,'0_Pivot &amp; Table 1 &amp; Table 2'!$A$66:$AM$66,0))</f>
        <v>3809</v>
      </c>
      <c r="H368" s="27">
        <f>INDEX('0_Pivot &amp; Table 1 &amp; Table 2'!$A$70:$AM$765,MATCH($A368,'0_Pivot &amp; Table 1 &amp; Table 2'!$B$70:$B$765,0),MATCH(HHIdata_corr!H$1,'0_Pivot &amp; Table 1 &amp; Table 2'!$A$66:$AM$66,0))</f>
        <v>4250</v>
      </c>
      <c r="I368" s="27">
        <f>INDEX('0_Pivot &amp; Table 1 &amp; Table 2'!$A$70:$AM$765,MATCH($A368,'0_Pivot &amp; Table 1 &amp; Table 2'!$B$70:$B$765,0),MATCH(HHIdata_corr!I$1,'0_Pivot &amp; Table 1 &amp; Table 2'!$A$66:$AM$66,0))</f>
        <v>3595</v>
      </c>
      <c r="J368" s="27">
        <f>INDEX('0_Pivot &amp; Table 1 &amp; Table 2'!$A$70:$AM$765,MATCH($A368,'0_Pivot &amp; Table 1 &amp; Table 2'!$B$70:$B$765,0),MATCH(HHIdata_corr!J$1,'0_Pivot &amp; Table 1 &amp; Table 2'!$A$66:$AM$66,0))</f>
        <v>3844</v>
      </c>
      <c r="K368" s="27">
        <f>INDEX('0_Pivot &amp; Table 1 &amp; Table 2'!$A$70:$AM$765,MATCH($A368,'0_Pivot &amp; Table 1 &amp; Table 2'!$B$70:$B$765,0),MATCH(HHIdata_corr!K$1,'0_Pivot &amp; Table 1 &amp; Table 2'!$A$66:$AM$66,0))</f>
        <v>3327</v>
      </c>
      <c r="L368" s="27">
        <f>INDEX('0_Pivot &amp; Table 1 &amp; Table 2'!$A$70:$AM$765,MATCH($A368,'0_Pivot &amp; Table 1 &amp; Table 2'!$B$70:$B$765,0),MATCH(HHIdata_corr!L$1,'0_Pivot &amp; Table 1 &amp; Table 2'!$A$66:$AM$66,0))</f>
        <v>3698</v>
      </c>
      <c r="M368" s="27">
        <f>INDEX('0_Pivot &amp; Table 1 &amp; Table 2'!$A$70:$AM$765,MATCH($A368,'0_Pivot &amp; Table 1 &amp; Table 2'!$B$70:$B$765,0),MATCH(HHIdata_corr!M$1,'0_Pivot &amp; Table 1 &amp; Table 2'!$A$66:$AM$66,0))</f>
        <v>3699</v>
      </c>
      <c r="N368" s="27">
        <f>INDEX('0_Pivot &amp; Table 1 &amp; Table 2'!$A$70:$AM$765,MATCH($A368,'0_Pivot &amp; Table 1 &amp; Table 2'!$B$70:$B$765,0),MATCH(HHIdata_corr!N$1,'0_Pivot &amp; Table 1 &amp; Table 2'!$A$66:$AM$66,0))</f>
        <v>3194</v>
      </c>
      <c r="O368" s="28">
        <v>3590.4</v>
      </c>
      <c r="P368" s="29" t="s">
        <v>1083</v>
      </c>
      <c r="Q368" s="29" t="s">
        <v>1084</v>
      </c>
      <c r="R368" s="2">
        <f t="shared" si="25"/>
        <v>3874.5</v>
      </c>
      <c r="S368" s="2">
        <f t="shared" si="26"/>
        <v>3754</v>
      </c>
      <c r="T368" s="2" t="str">
        <f t="shared" si="27"/>
        <v/>
      </c>
      <c r="U368" s="2" t="e">
        <f>MATCH($Q368,'6.Indic_Percep'!$B$10:$B$141,0)</f>
        <v>#N/A</v>
      </c>
      <c r="V368" s="2">
        <f>MATCH($P368,'5.Indic_LM'!$A$10:$A$732,0)</f>
        <v>350</v>
      </c>
      <c r="W368" s="2" t="str">
        <f>IF(COUNT(INDEX('6.Indic_Percep'!$A$10:$AE$141,HHIdata_corr!$U368,MATCH(HHIdata_corr!W$3,'6.Indic_Percep'!$A$10:$AE$10,0)))=1,INDEX('6.Indic_Percep'!$A$10:$AE$141,HHIdata_corr!$U368,MATCH(HHIdata_corr!W$3,'6.Indic_Percep'!$A$10:$AE$10,0)),"")</f>
        <v/>
      </c>
      <c r="X368" s="2" t="str">
        <f>IF(COUNT(INDEX('6.Indic_Percep'!$A$10:$AE$141,HHIdata_corr!$U368,MATCH(HHIdata_corr!X$3,'6.Indic_Percep'!$A$10:$AE$10,0)))=1,INDEX('6.Indic_Percep'!$A$10:$AE$141,HHIdata_corr!$U368,MATCH(HHIdata_corr!X$3,'6.Indic_Percep'!$A$10:$AE$10,0)),"")</f>
        <v/>
      </c>
      <c r="Y368" s="2" t="str">
        <f>IF(COUNT(INDEX('6.Indic_Percep'!$A$10:$AE$141,HHIdata_corr!$U368,MATCH(HHIdata_corr!Y$3,'6.Indic_Percep'!$A$10:$AE$10,0)))=1,INDEX('6.Indic_Percep'!$A$10:$AE$141,HHIdata_corr!$U368,MATCH(HHIdata_corr!Y$3,'6.Indic_Percep'!$A$10:$AE$10,0)),"")</f>
        <v/>
      </c>
      <c r="Z368" s="2" t="str">
        <f>IF(COUNT(INDEX('6.Indic_Percep'!$A$10:$AH$141,HHIdata_corr!$U368,MATCH(HHIdata_corr!Z$3,'6.Indic_Percep'!$A$10:$AH$10,0)))=1,INDEX('6.Indic_Percep'!$A$10:$AH$141,HHIdata_corr!$U368,MATCH(HHIdata_corr!Z$3,'6.Indic_Percep'!$A$10:$AH$10,0)),"")</f>
        <v/>
      </c>
      <c r="AA368" s="2" t="str">
        <f>IF(COUNT(INDEX('6.Indic_Percep'!$A$10:$AH$141,HHIdata_corr!$U368,MATCH(HHIdata_corr!AA$3,'6.Indic_Percep'!$A$10:$AH$10,0)))=1,INDEX('6.Indic_Percep'!$A$10:$AH$141,HHIdata_corr!$U368,MATCH(HHIdata_corr!AA$3,'6.Indic_Percep'!$A$10:$AH$10,0)),"")</f>
        <v/>
      </c>
      <c r="AC368" s="30">
        <f>IF(COUNT(INDEX('5.Indic_LM'!$A$8:$AL$732,HHIdata_corr!$V368,MATCH(HHIdata_corr!AC$3,'5.Indic_LM'!$A$8:$AL$8,0)))=1,INDEX('5.Indic_LM'!$A$8:$AL$732,HHIdata_corr!$V368,MATCH(HHIdata_corr!AC$3,'5.Indic_LM'!$A$8:$AL$8,0))/100,"")</f>
        <v>9.2928148987039133E-2</v>
      </c>
      <c r="AD368" s="30">
        <f>IF(COUNT(INDEX('5.Indic_LM'!$A$8:$AL$732,HHIdata_corr!$V368,MATCH(HHIdata_corr!AD$3,'5.Indic_LM'!$A$8:$AL$8,0)))=1,INDEX('5.Indic_LM'!$A$8:$AL$732,HHIdata_corr!$V368,MATCH(HHIdata_corr!AD$3,'5.Indic_LM'!$A$8:$AL$8,0))/100,"")</f>
        <v>0.45095539197181322</v>
      </c>
      <c r="AE368" s="2">
        <f t="shared" si="28"/>
        <v>1</v>
      </c>
      <c r="AF368" s="2">
        <f t="shared" si="29"/>
        <v>1</v>
      </c>
    </row>
    <row r="369" spans="1:32" x14ac:dyDescent="0.2">
      <c r="A369" s="25" t="s">
        <v>1086</v>
      </c>
      <c r="B369" s="26" t="s">
        <v>1087</v>
      </c>
      <c r="C369" s="26" t="s">
        <v>1033</v>
      </c>
      <c r="D369" s="26">
        <v>97618</v>
      </c>
      <c r="E369" s="26" t="s">
        <v>1088</v>
      </c>
      <c r="F369" s="26">
        <v>40825</v>
      </c>
      <c r="G369" s="27">
        <f>INDEX('0_Pivot &amp; Table 1 &amp; Table 2'!$A$70:$AM$765,MATCH($A369,'0_Pivot &amp; Table 1 &amp; Table 2'!$B$70:$B$765,0),MATCH(HHIdata_corr!G$1,'0_Pivot &amp; Table 1 &amp; Table 2'!$A$66:$AM$66,0))</f>
        <v>4950</v>
      </c>
      <c r="H369" s="27">
        <f>INDEX('0_Pivot &amp; Table 1 &amp; Table 2'!$A$70:$AM$765,MATCH($A369,'0_Pivot &amp; Table 1 &amp; Table 2'!$B$70:$B$765,0),MATCH(HHIdata_corr!H$1,'0_Pivot &amp; Table 1 &amp; Table 2'!$A$66:$AM$66,0))</f>
        <v>5199</v>
      </c>
      <c r="I369" s="27">
        <f>INDEX('0_Pivot &amp; Table 1 &amp; Table 2'!$A$70:$AM$765,MATCH($A369,'0_Pivot &amp; Table 1 &amp; Table 2'!$B$70:$B$765,0),MATCH(HHIdata_corr!I$1,'0_Pivot &amp; Table 1 &amp; Table 2'!$A$66:$AM$66,0))</f>
        <v>4417</v>
      </c>
      <c r="J369" s="27">
        <f>INDEX('0_Pivot &amp; Table 1 &amp; Table 2'!$A$70:$AM$765,MATCH($A369,'0_Pivot &amp; Table 1 &amp; Table 2'!$B$70:$B$765,0),MATCH(HHIdata_corr!J$1,'0_Pivot &amp; Table 1 &amp; Table 2'!$A$66:$AM$66,0))</f>
        <v>4633</v>
      </c>
      <c r="K369" s="27">
        <f>INDEX('0_Pivot &amp; Table 1 &amp; Table 2'!$A$70:$AM$765,MATCH($A369,'0_Pivot &amp; Table 1 &amp; Table 2'!$B$70:$B$765,0),MATCH(HHIdata_corr!K$1,'0_Pivot &amp; Table 1 &amp; Table 2'!$A$66:$AM$66,0))</f>
        <v>4843</v>
      </c>
      <c r="L369" s="27">
        <f>INDEX('0_Pivot &amp; Table 1 &amp; Table 2'!$A$70:$AM$765,MATCH($A369,'0_Pivot &amp; Table 1 &amp; Table 2'!$B$70:$B$765,0),MATCH(HHIdata_corr!L$1,'0_Pivot &amp; Table 1 &amp; Table 2'!$A$66:$AM$66,0))</f>
        <v>4845</v>
      </c>
      <c r="M369" s="27">
        <f>INDEX('0_Pivot &amp; Table 1 &amp; Table 2'!$A$70:$AM$765,MATCH($A369,'0_Pivot &amp; Table 1 &amp; Table 2'!$B$70:$B$765,0),MATCH(HHIdata_corr!M$1,'0_Pivot &amp; Table 1 &amp; Table 2'!$A$66:$AM$66,0))</f>
        <v>4853</v>
      </c>
      <c r="N369" s="27">
        <f>INDEX('0_Pivot &amp; Table 1 &amp; Table 2'!$A$70:$AM$765,MATCH($A369,'0_Pivot &amp; Table 1 &amp; Table 2'!$B$70:$B$765,0),MATCH(HHIdata_corr!N$1,'0_Pivot &amp; Table 1 &amp; Table 2'!$A$66:$AM$66,0))</f>
        <v>4662</v>
      </c>
      <c r="O369" s="28">
        <v>4775</v>
      </c>
      <c r="P369" s="29" t="s">
        <v>1086</v>
      </c>
      <c r="Q369" s="29" t="s">
        <v>1087</v>
      </c>
      <c r="R369" s="2">
        <f t="shared" si="25"/>
        <v>4799.75</v>
      </c>
      <c r="S369" s="2">
        <f t="shared" si="26"/>
        <v>4773</v>
      </c>
      <c r="T369" s="2" t="str">
        <f t="shared" si="27"/>
        <v/>
      </c>
      <c r="U369" s="2" t="e">
        <f>MATCH($Q369,'6.Indic_Percep'!$B$10:$B$141,0)</f>
        <v>#N/A</v>
      </c>
      <c r="V369" s="2">
        <f>MATCH($P369,'5.Indic_LM'!$A$10:$A$732,0)</f>
        <v>351</v>
      </c>
      <c r="W369" s="2" t="str">
        <f>IF(COUNT(INDEX('6.Indic_Percep'!$A$10:$AE$141,HHIdata_corr!$U369,MATCH(HHIdata_corr!W$3,'6.Indic_Percep'!$A$10:$AE$10,0)))=1,INDEX('6.Indic_Percep'!$A$10:$AE$141,HHIdata_corr!$U369,MATCH(HHIdata_corr!W$3,'6.Indic_Percep'!$A$10:$AE$10,0)),"")</f>
        <v/>
      </c>
      <c r="X369" s="2" t="str">
        <f>IF(COUNT(INDEX('6.Indic_Percep'!$A$10:$AE$141,HHIdata_corr!$U369,MATCH(HHIdata_corr!X$3,'6.Indic_Percep'!$A$10:$AE$10,0)))=1,INDEX('6.Indic_Percep'!$A$10:$AE$141,HHIdata_corr!$U369,MATCH(HHIdata_corr!X$3,'6.Indic_Percep'!$A$10:$AE$10,0)),"")</f>
        <v/>
      </c>
      <c r="Y369" s="2" t="str">
        <f>IF(COUNT(INDEX('6.Indic_Percep'!$A$10:$AE$141,HHIdata_corr!$U369,MATCH(HHIdata_corr!Y$3,'6.Indic_Percep'!$A$10:$AE$10,0)))=1,INDEX('6.Indic_Percep'!$A$10:$AE$141,HHIdata_corr!$U369,MATCH(HHIdata_corr!Y$3,'6.Indic_Percep'!$A$10:$AE$10,0)),"")</f>
        <v/>
      </c>
      <c r="Z369" s="2" t="str">
        <f>IF(COUNT(INDEX('6.Indic_Percep'!$A$10:$AH$141,HHIdata_corr!$U369,MATCH(HHIdata_corr!Z$3,'6.Indic_Percep'!$A$10:$AH$10,0)))=1,INDEX('6.Indic_Percep'!$A$10:$AH$141,HHIdata_corr!$U369,MATCH(HHIdata_corr!Z$3,'6.Indic_Percep'!$A$10:$AH$10,0)),"")</f>
        <v/>
      </c>
      <c r="AA369" s="2" t="str">
        <f>IF(COUNT(INDEX('6.Indic_Percep'!$A$10:$AH$141,HHIdata_corr!$U369,MATCH(HHIdata_corr!AA$3,'6.Indic_Percep'!$A$10:$AH$10,0)))=1,INDEX('6.Indic_Percep'!$A$10:$AH$141,HHIdata_corr!$U369,MATCH(HHIdata_corr!AA$3,'6.Indic_Percep'!$A$10:$AH$10,0)),"")</f>
        <v/>
      </c>
      <c r="AC369" s="30">
        <f>IF(COUNT(INDEX('5.Indic_LM'!$A$8:$AL$732,HHIdata_corr!$V369,MATCH(HHIdata_corr!AC$3,'5.Indic_LM'!$A$8:$AL$8,0)))=1,INDEX('5.Indic_LM'!$A$8:$AL$732,HHIdata_corr!$V369,MATCH(HHIdata_corr!AC$3,'5.Indic_LM'!$A$8:$AL$8,0))/100,"")</f>
        <v>6.2690798081116439E-2</v>
      </c>
      <c r="AD369" s="30">
        <f>IF(COUNT(INDEX('5.Indic_LM'!$A$8:$AL$732,HHIdata_corr!$V369,MATCH(HHIdata_corr!AD$3,'5.Indic_LM'!$A$8:$AL$8,0)))=1,INDEX('5.Indic_LM'!$A$8:$AL$732,HHIdata_corr!$V369,MATCH(HHIdata_corr!AD$3,'5.Indic_LM'!$A$8:$AL$8,0))/100,"")</f>
        <v>0.46526424295286051</v>
      </c>
      <c r="AE369" s="2">
        <f t="shared" si="28"/>
        <v>1</v>
      </c>
      <c r="AF369" s="2">
        <f t="shared" si="29"/>
        <v>1</v>
      </c>
    </row>
    <row r="370" spans="1:32" x14ac:dyDescent="0.2">
      <c r="A370" s="25" t="s">
        <v>1089</v>
      </c>
      <c r="B370" s="26" t="s">
        <v>1090</v>
      </c>
      <c r="C370" s="26" t="s">
        <v>1033</v>
      </c>
      <c r="D370" s="26">
        <v>121193</v>
      </c>
      <c r="E370" s="26" t="s">
        <v>1091</v>
      </c>
      <c r="F370" s="26">
        <v>44238</v>
      </c>
      <c r="G370" s="27">
        <f>INDEX('0_Pivot &amp; Table 1 &amp; Table 2'!$A$70:$AM$765,MATCH($A370,'0_Pivot &amp; Table 1 &amp; Table 2'!$B$70:$B$765,0),MATCH(HHIdata_corr!G$1,'0_Pivot &amp; Table 1 &amp; Table 2'!$A$66:$AM$66,0))</f>
        <v>4157</v>
      </c>
      <c r="H370" s="27">
        <f>INDEX('0_Pivot &amp; Table 1 &amp; Table 2'!$A$70:$AM$765,MATCH($A370,'0_Pivot &amp; Table 1 &amp; Table 2'!$B$70:$B$765,0),MATCH(HHIdata_corr!H$1,'0_Pivot &amp; Table 1 &amp; Table 2'!$A$66:$AM$66,0))</f>
        <v>4879</v>
      </c>
      <c r="I370" s="27">
        <f>INDEX('0_Pivot &amp; Table 1 &amp; Table 2'!$A$70:$AM$765,MATCH($A370,'0_Pivot &amp; Table 1 &amp; Table 2'!$B$70:$B$765,0),MATCH(HHIdata_corr!I$1,'0_Pivot &amp; Table 1 &amp; Table 2'!$A$66:$AM$66,0))</f>
        <v>3802</v>
      </c>
      <c r="J370" s="27">
        <f>INDEX('0_Pivot &amp; Table 1 &amp; Table 2'!$A$70:$AM$765,MATCH($A370,'0_Pivot &amp; Table 1 &amp; Table 2'!$B$70:$B$765,0),MATCH(HHIdata_corr!J$1,'0_Pivot &amp; Table 1 &amp; Table 2'!$A$66:$AM$66,0))</f>
        <v>3906</v>
      </c>
      <c r="K370" s="27">
        <f>INDEX('0_Pivot &amp; Table 1 &amp; Table 2'!$A$70:$AM$765,MATCH($A370,'0_Pivot &amp; Table 1 &amp; Table 2'!$B$70:$B$765,0),MATCH(HHIdata_corr!K$1,'0_Pivot &amp; Table 1 &amp; Table 2'!$A$66:$AM$66,0))</f>
        <v>3381</v>
      </c>
      <c r="L370" s="27">
        <f>INDEX('0_Pivot &amp; Table 1 &amp; Table 2'!$A$70:$AM$765,MATCH($A370,'0_Pivot &amp; Table 1 &amp; Table 2'!$B$70:$B$765,0),MATCH(HHIdata_corr!L$1,'0_Pivot &amp; Table 1 &amp; Table 2'!$A$66:$AM$66,0))</f>
        <v>3909</v>
      </c>
      <c r="M370" s="27">
        <f>INDEX('0_Pivot &amp; Table 1 &amp; Table 2'!$A$70:$AM$765,MATCH($A370,'0_Pivot &amp; Table 1 &amp; Table 2'!$B$70:$B$765,0),MATCH(HHIdata_corr!M$1,'0_Pivot &amp; Table 1 &amp; Table 2'!$A$66:$AM$66,0))</f>
        <v>3557</v>
      </c>
      <c r="N370" s="27">
        <f>INDEX('0_Pivot &amp; Table 1 &amp; Table 2'!$A$70:$AM$765,MATCH($A370,'0_Pivot &amp; Table 1 &amp; Table 2'!$B$70:$B$765,0),MATCH(HHIdata_corr!N$1,'0_Pivot &amp; Table 1 &amp; Table 2'!$A$66:$AM$66,0))</f>
        <v>3626</v>
      </c>
      <c r="O370" s="28">
        <v>3837.2</v>
      </c>
      <c r="P370" s="29" t="s">
        <v>1089</v>
      </c>
      <c r="Q370" s="29" t="s">
        <v>1090</v>
      </c>
      <c r="R370" s="2">
        <f t="shared" si="25"/>
        <v>4186</v>
      </c>
      <c r="S370" s="2">
        <f t="shared" si="26"/>
        <v>3992</v>
      </c>
      <c r="T370" s="2" t="str">
        <f t="shared" si="27"/>
        <v/>
      </c>
      <c r="U370" s="2" t="e">
        <f>MATCH($Q370,'6.Indic_Percep'!$B$10:$B$141,0)</f>
        <v>#N/A</v>
      </c>
      <c r="V370" s="2">
        <f>MATCH($P370,'5.Indic_LM'!$A$10:$A$732,0)</f>
        <v>352</v>
      </c>
      <c r="W370" s="2" t="str">
        <f>IF(COUNT(INDEX('6.Indic_Percep'!$A$10:$AE$141,HHIdata_corr!$U370,MATCH(HHIdata_corr!W$3,'6.Indic_Percep'!$A$10:$AE$10,0)))=1,INDEX('6.Indic_Percep'!$A$10:$AE$141,HHIdata_corr!$U370,MATCH(HHIdata_corr!W$3,'6.Indic_Percep'!$A$10:$AE$10,0)),"")</f>
        <v/>
      </c>
      <c r="X370" s="2" t="str">
        <f>IF(COUNT(INDEX('6.Indic_Percep'!$A$10:$AE$141,HHIdata_corr!$U370,MATCH(HHIdata_corr!X$3,'6.Indic_Percep'!$A$10:$AE$10,0)))=1,INDEX('6.Indic_Percep'!$A$10:$AE$141,HHIdata_corr!$U370,MATCH(HHIdata_corr!X$3,'6.Indic_Percep'!$A$10:$AE$10,0)),"")</f>
        <v/>
      </c>
      <c r="Y370" s="2" t="str">
        <f>IF(COUNT(INDEX('6.Indic_Percep'!$A$10:$AE$141,HHIdata_corr!$U370,MATCH(HHIdata_corr!Y$3,'6.Indic_Percep'!$A$10:$AE$10,0)))=1,INDEX('6.Indic_Percep'!$A$10:$AE$141,HHIdata_corr!$U370,MATCH(HHIdata_corr!Y$3,'6.Indic_Percep'!$A$10:$AE$10,0)),"")</f>
        <v/>
      </c>
      <c r="Z370" s="2" t="str">
        <f>IF(COUNT(INDEX('6.Indic_Percep'!$A$10:$AH$141,HHIdata_corr!$U370,MATCH(HHIdata_corr!Z$3,'6.Indic_Percep'!$A$10:$AH$10,0)))=1,INDEX('6.Indic_Percep'!$A$10:$AH$141,HHIdata_corr!$U370,MATCH(HHIdata_corr!Z$3,'6.Indic_Percep'!$A$10:$AH$10,0)),"")</f>
        <v/>
      </c>
      <c r="AA370" s="2" t="str">
        <f>IF(COUNT(INDEX('6.Indic_Percep'!$A$10:$AH$141,HHIdata_corr!$U370,MATCH(HHIdata_corr!AA$3,'6.Indic_Percep'!$A$10:$AH$10,0)))=1,INDEX('6.Indic_Percep'!$A$10:$AH$141,HHIdata_corr!$U370,MATCH(HHIdata_corr!AA$3,'6.Indic_Percep'!$A$10:$AH$10,0)),"")</f>
        <v/>
      </c>
      <c r="AC370" s="30">
        <f>IF(COUNT(INDEX('5.Indic_LM'!$A$8:$AL$732,HHIdata_corr!$V370,MATCH(HHIdata_corr!AC$3,'5.Indic_LM'!$A$8:$AL$8,0)))=1,INDEX('5.Indic_LM'!$A$8:$AL$732,HHIdata_corr!$V370,MATCH(HHIdata_corr!AC$3,'5.Indic_LM'!$A$8:$AL$8,0))/100,"")</f>
        <v>0.12554564145153285</v>
      </c>
      <c r="AD370" s="30">
        <f>IF(COUNT(INDEX('5.Indic_LM'!$A$8:$AL$732,HHIdata_corr!$V370,MATCH(HHIdata_corr!AD$3,'5.Indic_LM'!$A$8:$AL$8,0)))=1,INDEX('5.Indic_LM'!$A$8:$AL$732,HHIdata_corr!$V370,MATCH(HHIdata_corr!AD$3,'5.Indic_LM'!$A$8:$AL$8,0))/100,"")</f>
        <v>0.40543099344723865</v>
      </c>
      <c r="AE370" s="2">
        <f t="shared" si="28"/>
        <v>1</v>
      </c>
      <c r="AF370" s="2">
        <f t="shared" si="29"/>
        <v>1</v>
      </c>
    </row>
    <row r="371" spans="1:32" x14ac:dyDescent="0.2">
      <c r="A371" s="25" t="s">
        <v>1092</v>
      </c>
      <c r="B371" s="26" t="s">
        <v>1093</v>
      </c>
      <c r="C371" s="26" t="s">
        <v>1033</v>
      </c>
      <c r="D371" s="26">
        <v>403145</v>
      </c>
      <c r="E371" s="26" t="s">
        <v>1094</v>
      </c>
      <c r="F371" s="26">
        <v>138536</v>
      </c>
      <c r="G371" s="27">
        <f>INDEX('0_Pivot &amp; Table 1 &amp; Table 2'!$A$70:$AM$765,MATCH($A371,'0_Pivot &amp; Table 1 &amp; Table 2'!$B$70:$B$765,0),MATCH(HHIdata_corr!G$1,'0_Pivot &amp; Table 1 &amp; Table 2'!$A$66:$AM$66,0))</f>
        <v>4405</v>
      </c>
      <c r="H371" s="27">
        <f>INDEX('0_Pivot &amp; Table 1 &amp; Table 2'!$A$70:$AM$765,MATCH($A371,'0_Pivot &amp; Table 1 &amp; Table 2'!$B$70:$B$765,0),MATCH(HHIdata_corr!H$1,'0_Pivot &amp; Table 1 &amp; Table 2'!$A$66:$AM$66,0))</f>
        <v>5112</v>
      </c>
      <c r="I371" s="27">
        <f>INDEX('0_Pivot &amp; Table 1 &amp; Table 2'!$A$70:$AM$765,MATCH($A371,'0_Pivot &amp; Table 1 &amp; Table 2'!$B$70:$B$765,0),MATCH(HHIdata_corr!I$1,'0_Pivot &amp; Table 1 &amp; Table 2'!$A$66:$AM$66,0))</f>
        <v>4502</v>
      </c>
      <c r="J371" s="27">
        <f>INDEX('0_Pivot &amp; Table 1 &amp; Table 2'!$A$70:$AM$765,MATCH($A371,'0_Pivot &amp; Table 1 &amp; Table 2'!$B$70:$B$765,0),MATCH(HHIdata_corr!J$1,'0_Pivot &amp; Table 1 &amp; Table 2'!$A$66:$AM$66,0))</f>
        <v>4362</v>
      </c>
      <c r="K371" s="27">
        <f>INDEX('0_Pivot &amp; Table 1 &amp; Table 2'!$A$70:$AM$765,MATCH($A371,'0_Pivot &amp; Table 1 &amp; Table 2'!$B$70:$B$765,0),MATCH(HHIdata_corr!K$1,'0_Pivot &amp; Table 1 &amp; Table 2'!$A$66:$AM$66,0))</f>
        <v>4177</v>
      </c>
      <c r="L371" s="27">
        <f>INDEX('0_Pivot &amp; Table 1 &amp; Table 2'!$A$70:$AM$765,MATCH($A371,'0_Pivot &amp; Table 1 &amp; Table 2'!$B$70:$B$765,0),MATCH(HHIdata_corr!L$1,'0_Pivot &amp; Table 1 &amp; Table 2'!$A$66:$AM$66,0))</f>
        <v>4977</v>
      </c>
      <c r="M371" s="27">
        <f>INDEX('0_Pivot &amp; Table 1 &amp; Table 2'!$A$70:$AM$765,MATCH($A371,'0_Pivot &amp; Table 1 &amp; Table 2'!$B$70:$B$765,0),MATCH(HHIdata_corr!M$1,'0_Pivot &amp; Table 1 &amp; Table 2'!$A$66:$AM$66,0))</f>
        <v>4591</v>
      </c>
      <c r="N371" s="27">
        <f>INDEX('0_Pivot &amp; Table 1 &amp; Table 2'!$A$70:$AM$765,MATCH($A371,'0_Pivot &amp; Table 1 &amp; Table 2'!$B$70:$B$765,0),MATCH(HHIdata_corr!N$1,'0_Pivot &amp; Table 1 &amp; Table 2'!$A$66:$AM$66,0))</f>
        <v>3972</v>
      </c>
      <c r="O371" s="28">
        <v>4499.3999999999996</v>
      </c>
      <c r="P371" s="29" t="s">
        <v>1092</v>
      </c>
      <c r="Q371" s="29" t="s">
        <v>1093</v>
      </c>
      <c r="R371" s="2">
        <f t="shared" si="25"/>
        <v>4595.25</v>
      </c>
      <c r="S371" s="2">
        <f t="shared" si="26"/>
        <v>4538.25</v>
      </c>
      <c r="T371" s="2" t="str">
        <f t="shared" si="27"/>
        <v/>
      </c>
      <c r="U371" s="2" t="e">
        <f>MATCH($Q371,'6.Indic_Percep'!$B$10:$B$141,0)</f>
        <v>#N/A</v>
      </c>
      <c r="V371" s="2">
        <f>MATCH($P371,'5.Indic_LM'!$A$10:$A$732,0)</f>
        <v>353</v>
      </c>
      <c r="W371" s="2" t="str">
        <f>IF(COUNT(INDEX('6.Indic_Percep'!$A$10:$AE$141,HHIdata_corr!$U371,MATCH(HHIdata_corr!W$3,'6.Indic_Percep'!$A$10:$AE$10,0)))=1,INDEX('6.Indic_Percep'!$A$10:$AE$141,HHIdata_corr!$U371,MATCH(HHIdata_corr!W$3,'6.Indic_Percep'!$A$10:$AE$10,0)),"")</f>
        <v/>
      </c>
      <c r="X371" s="2" t="str">
        <f>IF(COUNT(INDEX('6.Indic_Percep'!$A$10:$AE$141,HHIdata_corr!$U371,MATCH(HHIdata_corr!X$3,'6.Indic_Percep'!$A$10:$AE$10,0)))=1,INDEX('6.Indic_Percep'!$A$10:$AE$141,HHIdata_corr!$U371,MATCH(HHIdata_corr!X$3,'6.Indic_Percep'!$A$10:$AE$10,0)),"")</f>
        <v/>
      </c>
      <c r="Y371" s="2" t="str">
        <f>IF(COUNT(INDEX('6.Indic_Percep'!$A$10:$AE$141,HHIdata_corr!$U371,MATCH(HHIdata_corr!Y$3,'6.Indic_Percep'!$A$10:$AE$10,0)))=1,INDEX('6.Indic_Percep'!$A$10:$AE$141,HHIdata_corr!$U371,MATCH(HHIdata_corr!Y$3,'6.Indic_Percep'!$A$10:$AE$10,0)),"")</f>
        <v/>
      </c>
      <c r="Z371" s="2" t="str">
        <f>IF(COUNT(INDEX('6.Indic_Percep'!$A$10:$AH$141,HHIdata_corr!$U371,MATCH(HHIdata_corr!Z$3,'6.Indic_Percep'!$A$10:$AH$10,0)))=1,INDEX('6.Indic_Percep'!$A$10:$AH$141,HHIdata_corr!$U371,MATCH(HHIdata_corr!Z$3,'6.Indic_Percep'!$A$10:$AH$10,0)),"")</f>
        <v/>
      </c>
      <c r="AA371" s="2" t="str">
        <f>IF(COUNT(INDEX('6.Indic_Percep'!$A$10:$AH$141,HHIdata_corr!$U371,MATCH(HHIdata_corr!AA$3,'6.Indic_Percep'!$A$10:$AH$10,0)))=1,INDEX('6.Indic_Percep'!$A$10:$AH$141,HHIdata_corr!$U371,MATCH(HHIdata_corr!AA$3,'6.Indic_Percep'!$A$10:$AH$10,0)),"")</f>
        <v/>
      </c>
      <c r="AC371" s="30">
        <f>IF(COUNT(INDEX('5.Indic_LM'!$A$8:$AL$732,HHIdata_corr!$V371,MATCH(HHIdata_corr!AC$3,'5.Indic_LM'!$A$8:$AL$8,0)))=1,INDEX('5.Indic_LM'!$A$8:$AL$732,HHIdata_corr!$V371,MATCH(HHIdata_corr!AC$3,'5.Indic_LM'!$A$8:$AL$8,0))/100,"")</f>
        <v>0.1482914880587875</v>
      </c>
      <c r="AD371" s="30">
        <f>IF(COUNT(INDEX('5.Indic_LM'!$A$8:$AL$732,HHIdata_corr!$V371,MATCH(HHIdata_corr!AD$3,'5.Indic_LM'!$A$8:$AL$8,0)))=1,INDEX('5.Indic_LM'!$A$8:$AL$732,HHIdata_corr!$V371,MATCH(HHIdata_corr!AD$3,'5.Indic_LM'!$A$8:$AL$8,0))/100,"")</f>
        <v>0.37589859154929578</v>
      </c>
      <c r="AE371" s="2">
        <f t="shared" si="28"/>
        <v>1</v>
      </c>
      <c r="AF371" s="2">
        <f t="shared" si="29"/>
        <v>1</v>
      </c>
    </row>
    <row r="372" spans="1:32" x14ac:dyDescent="0.2">
      <c r="A372" s="25" t="s">
        <v>1095</v>
      </c>
      <c r="B372" s="26" t="s">
        <v>1096</v>
      </c>
      <c r="C372" s="26" t="s">
        <v>1033</v>
      </c>
      <c r="D372" s="26">
        <v>126483</v>
      </c>
      <c r="E372" s="26" t="s">
        <v>1097</v>
      </c>
      <c r="F372" s="26">
        <v>52070</v>
      </c>
      <c r="G372" s="27">
        <f>INDEX('0_Pivot &amp; Table 1 &amp; Table 2'!$A$70:$AM$765,MATCH($A372,'0_Pivot &amp; Table 1 &amp; Table 2'!$B$70:$B$765,0),MATCH(HHIdata_corr!G$1,'0_Pivot &amp; Table 1 &amp; Table 2'!$A$66:$AM$66,0))</f>
        <v>4816</v>
      </c>
      <c r="H372" s="27">
        <f>INDEX('0_Pivot &amp; Table 1 &amp; Table 2'!$A$70:$AM$765,MATCH($A372,'0_Pivot &amp; Table 1 &amp; Table 2'!$B$70:$B$765,0),MATCH(HHIdata_corr!H$1,'0_Pivot &amp; Table 1 &amp; Table 2'!$A$66:$AM$66,0))</f>
        <v>5368</v>
      </c>
      <c r="I372" s="27">
        <f>INDEX('0_Pivot &amp; Table 1 &amp; Table 2'!$A$70:$AM$765,MATCH($A372,'0_Pivot &amp; Table 1 &amp; Table 2'!$B$70:$B$765,0),MATCH(HHIdata_corr!I$1,'0_Pivot &amp; Table 1 &amp; Table 2'!$A$66:$AM$66,0))</f>
        <v>4136</v>
      </c>
      <c r="J372" s="27">
        <f>INDEX('0_Pivot &amp; Table 1 &amp; Table 2'!$A$70:$AM$765,MATCH($A372,'0_Pivot &amp; Table 1 &amp; Table 2'!$B$70:$B$765,0),MATCH(HHIdata_corr!J$1,'0_Pivot &amp; Table 1 &amp; Table 2'!$A$66:$AM$66,0))</f>
        <v>4172</v>
      </c>
      <c r="K372" s="27">
        <f>INDEX('0_Pivot &amp; Table 1 &amp; Table 2'!$A$70:$AM$765,MATCH($A372,'0_Pivot &amp; Table 1 &amp; Table 2'!$B$70:$B$765,0),MATCH(HHIdata_corr!K$1,'0_Pivot &amp; Table 1 &amp; Table 2'!$A$66:$AM$66,0))</f>
        <v>4105</v>
      </c>
      <c r="L372" s="27">
        <f>INDEX('0_Pivot &amp; Table 1 &amp; Table 2'!$A$70:$AM$765,MATCH($A372,'0_Pivot &amp; Table 1 &amp; Table 2'!$B$70:$B$765,0),MATCH(HHIdata_corr!L$1,'0_Pivot &amp; Table 1 &amp; Table 2'!$A$66:$AM$66,0))</f>
        <v>3652</v>
      </c>
      <c r="M372" s="27">
        <f>INDEX('0_Pivot &amp; Table 1 &amp; Table 2'!$A$70:$AM$765,MATCH($A372,'0_Pivot &amp; Table 1 &amp; Table 2'!$B$70:$B$765,0),MATCH(HHIdata_corr!M$1,'0_Pivot &amp; Table 1 &amp; Table 2'!$A$66:$AM$66,0))</f>
        <v>4194</v>
      </c>
      <c r="N372" s="27">
        <f>INDEX('0_Pivot &amp; Table 1 &amp; Table 2'!$A$70:$AM$765,MATCH($A372,'0_Pivot &amp; Table 1 &amp; Table 2'!$B$70:$B$765,0),MATCH(HHIdata_corr!N$1,'0_Pivot &amp; Table 1 &amp; Table 2'!$A$66:$AM$66,0))</f>
        <v>4082</v>
      </c>
      <c r="O372" s="28">
        <v>4353.7</v>
      </c>
      <c r="P372" s="29" t="s">
        <v>1095</v>
      </c>
      <c r="Q372" s="29" t="s">
        <v>1096</v>
      </c>
      <c r="R372" s="2">
        <f t="shared" si="25"/>
        <v>4623</v>
      </c>
      <c r="S372" s="2">
        <f t="shared" si="26"/>
        <v>4445.25</v>
      </c>
      <c r="T372" s="2" t="str">
        <f t="shared" si="27"/>
        <v/>
      </c>
      <c r="U372" s="2" t="e">
        <f>MATCH($Q372,'6.Indic_Percep'!$B$10:$B$141,0)</f>
        <v>#N/A</v>
      </c>
      <c r="V372" s="2">
        <f>MATCH($P372,'5.Indic_LM'!$A$10:$A$732,0)</f>
        <v>354</v>
      </c>
      <c r="W372" s="2" t="str">
        <f>IF(COUNT(INDEX('6.Indic_Percep'!$A$10:$AE$141,HHIdata_corr!$U372,MATCH(HHIdata_corr!W$3,'6.Indic_Percep'!$A$10:$AE$10,0)))=1,INDEX('6.Indic_Percep'!$A$10:$AE$141,HHIdata_corr!$U372,MATCH(HHIdata_corr!W$3,'6.Indic_Percep'!$A$10:$AE$10,0)),"")</f>
        <v/>
      </c>
      <c r="X372" s="2" t="str">
        <f>IF(COUNT(INDEX('6.Indic_Percep'!$A$10:$AE$141,HHIdata_corr!$U372,MATCH(HHIdata_corr!X$3,'6.Indic_Percep'!$A$10:$AE$10,0)))=1,INDEX('6.Indic_Percep'!$A$10:$AE$141,HHIdata_corr!$U372,MATCH(HHIdata_corr!X$3,'6.Indic_Percep'!$A$10:$AE$10,0)),"")</f>
        <v/>
      </c>
      <c r="Y372" s="2" t="str">
        <f>IF(COUNT(INDEX('6.Indic_Percep'!$A$10:$AE$141,HHIdata_corr!$U372,MATCH(HHIdata_corr!Y$3,'6.Indic_Percep'!$A$10:$AE$10,0)))=1,INDEX('6.Indic_Percep'!$A$10:$AE$141,HHIdata_corr!$U372,MATCH(HHIdata_corr!Y$3,'6.Indic_Percep'!$A$10:$AE$10,0)),"")</f>
        <v/>
      </c>
      <c r="Z372" s="2" t="str">
        <f>IF(COUNT(INDEX('6.Indic_Percep'!$A$10:$AH$141,HHIdata_corr!$U372,MATCH(HHIdata_corr!Z$3,'6.Indic_Percep'!$A$10:$AH$10,0)))=1,INDEX('6.Indic_Percep'!$A$10:$AH$141,HHIdata_corr!$U372,MATCH(HHIdata_corr!Z$3,'6.Indic_Percep'!$A$10:$AH$10,0)),"")</f>
        <v/>
      </c>
      <c r="AA372" s="2" t="str">
        <f>IF(COUNT(INDEX('6.Indic_Percep'!$A$10:$AH$141,HHIdata_corr!$U372,MATCH(HHIdata_corr!AA$3,'6.Indic_Percep'!$A$10:$AH$10,0)))=1,INDEX('6.Indic_Percep'!$A$10:$AH$141,HHIdata_corr!$U372,MATCH(HHIdata_corr!AA$3,'6.Indic_Percep'!$A$10:$AH$10,0)),"")</f>
        <v/>
      </c>
      <c r="AC372" s="30">
        <f>IF(COUNT(INDEX('5.Indic_LM'!$A$8:$AL$732,HHIdata_corr!$V372,MATCH(HHIdata_corr!AC$3,'5.Indic_LM'!$A$8:$AL$8,0)))=1,INDEX('5.Indic_LM'!$A$8:$AL$732,HHIdata_corr!$V372,MATCH(HHIdata_corr!AC$3,'5.Indic_LM'!$A$8:$AL$8,0))/100,"")</f>
        <v>0.10859442108594422</v>
      </c>
      <c r="AD372" s="30">
        <f>IF(COUNT(INDEX('5.Indic_LM'!$A$8:$AL$732,HHIdata_corr!$V372,MATCH(HHIdata_corr!AD$3,'5.Indic_LM'!$A$8:$AL$8,0)))=1,INDEX('5.Indic_LM'!$A$8:$AL$732,HHIdata_corr!$V372,MATCH(HHIdata_corr!AD$3,'5.Indic_LM'!$A$8:$AL$8,0))/100,"")</f>
        <v>0.35774673357746734</v>
      </c>
      <c r="AE372" s="2">
        <f t="shared" si="28"/>
        <v>1</v>
      </c>
      <c r="AF372" s="2">
        <f t="shared" si="29"/>
        <v>1</v>
      </c>
    </row>
    <row r="373" spans="1:32" x14ac:dyDescent="0.2">
      <c r="A373" s="25" t="s">
        <v>1098</v>
      </c>
      <c r="B373" s="26" t="s">
        <v>1099</v>
      </c>
      <c r="C373" s="26" t="s">
        <v>1033</v>
      </c>
      <c r="D373" s="26">
        <v>152076</v>
      </c>
      <c r="E373" s="26" t="s">
        <v>1100</v>
      </c>
      <c r="F373" s="26">
        <v>60849</v>
      </c>
      <c r="G373" s="27">
        <f>INDEX('0_Pivot &amp; Table 1 &amp; Table 2'!$A$70:$AM$765,MATCH($A373,'0_Pivot &amp; Table 1 &amp; Table 2'!$B$70:$B$765,0),MATCH(HHIdata_corr!G$1,'0_Pivot &amp; Table 1 &amp; Table 2'!$A$66:$AM$66,0))</f>
        <v>4780</v>
      </c>
      <c r="H373" s="27">
        <f>INDEX('0_Pivot &amp; Table 1 &amp; Table 2'!$A$70:$AM$765,MATCH($A373,'0_Pivot &amp; Table 1 &amp; Table 2'!$B$70:$B$765,0),MATCH(HHIdata_corr!H$1,'0_Pivot &amp; Table 1 &amp; Table 2'!$A$66:$AM$66,0))</f>
        <v>6308</v>
      </c>
      <c r="I373" s="27">
        <f>INDEX('0_Pivot &amp; Table 1 &amp; Table 2'!$A$70:$AM$765,MATCH($A373,'0_Pivot &amp; Table 1 &amp; Table 2'!$B$70:$B$765,0),MATCH(HHIdata_corr!I$1,'0_Pivot &amp; Table 1 &amp; Table 2'!$A$66:$AM$66,0))</f>
        <v>5398</v>
      </c>
      <c r="J373" s="27">
        <f>INDEX('0_Pivot &amp; Table 1 &amp; Table 2'!$A$70:$AM$765,MATCH($A373,'0_Pivot &amp; Table 1 &amp; Table 2'!$B$70:$B$765,0),MATCH(HHIdata_corr!J$1,'0_Pivot &amp; Table 1 &amp; Table 2'!$A$66:$AM$66,0))</f>
        <v>4701</v>
      </c>
      <c r="K373" s="27">
        <f>INDEX('0_Pivot &amp; Table 1 &amp; Table 2'!$A$70:$AM$765,MATCH($A373,'0_Pivot &amp; Table 1 &amp; Table 2'!$B$70:$B$765,0),MATCH(HHIdata_corr!K$1,'0_Pivot &amp; Table 1 &amp; Table 2'!$A$66:$AM$66,0))</f>
        <v>4891</v>
      </c>
      <c r="L373" s="27">
        <f>INDEX('0_Pivot &amp; Table 1 &amp; Table 2'!$A$70:$AM$765,MATCH($A373,'0_Pivot &amp; Table 1 &amp; Table 2'!$B$70:$B$765,0),MATCH(HHIdata_corr!L$1,'0_Pivot &amp; Table 1 &amp; Table 2'!$A$66:$AM$66,0))</f>
        <v>4710</v>
      </c>
      <c r="M373" s="27">
        <f>INDEX('0_Pivot &amp; Table 1 &amp; Table 2'!$A$70:$AM$765,MATCH($A373,'0_Pivot &amp; Table 1 &amp; Table 2'!$B$70:$B$765,0),MATCH(HHIdata_corr!M$1,'0_Pivot &amp; Table 1 &amp; Table 2'!$A$66:$AM$66,0))</f>
        <v>3929</v>
      </c>
      <c r="N373" s="27">
        <f>INDEX('0_Pivot &amp; Table 1 &amp; Table 2'!$A$70:$AM$765,MATCH($A373,'0_Pivot &amp; Table 1 &amp; Table 2'!$B$70:$B$765,0),MATCH(HHIdata_corr!N$1,'0_Pivot &amp; Table 1 &amp; Table 2'!$A$66:$AM$66,0))</f>
        <v>4469</v>
      </c>
      <c r="O373" s="28">
        <v>5028.8</v>
      </c>
      <c r="P373" s="29" t="s">
        <v>1098</v>
      </c>
      <c r="Q373" s="29" t="s">
        <v>1099</v>
      </c>
      <c r="R373" s="2">
        <f t="shared" si="25"/>
        <v>5296.75</v>
      </c>
      <c r="S373" s="2">
        <f t="shared" si="26"/>
        <v>5324.5</v>
      </c>
      <c r="T373" s="2" t="str">
        <f t="shared" si="27"/>
        <v/>
      </c>
      <c r="U373" s="2" t="e">
        <f>MATCH($Q373,'6.Indic_Percep'!$B$10:$B$141,0)</f>
        <v>#N/A</v>
      </c>
      <c r="V373" s="2">
        <f>MATCH($P373,'5.Indic_LM'!$A$10:$A$732,0)</f>
        <v>355</v>
      </c>
      <c r="W373" s="2" t="str">
        <f>IF(COUNT(INDEX('6.Indic_Percep'!$A$10:$AE$141,HHIdata_corr!$U373,MATCH(HHIdata_corr!W$3,'6.Indic_Percep'!$A$10:$AE$10,0)))=1,INDEX('6.Indic_Percep'!$A$10:$AE$141,HHIdata_corr!$U373,MATCH(HHIdata_corr!W$3,'6.Indic_Percep'!$A$10:$AE$10,0)),"")</f>
        <v/>
      </c>
      <c r="X373" s="2" t="str">
        <f>IF(COUNT(INDEX('6.Indic_Percep'!$A$10:$AE$141,HHIdata_corr!$U373,MATCH(HHIdata_corr!X$3,'6.Indic_Percep'!$A$10:$AE$10,0)))=1,INDEX('6.Indic_Percep'!$A$10:$AE$141,HHIdata_corr!$U373,MATCH(HHIdata_corr!X$3,'6.Indic_Percep'!$A$10:$AE$10,0)),"")</f>
        <v/>
      </c>
      <c r="Y373" s="2" t="str">
        <f>IF(COUNT(INDEX('6.Indic_Percep'!$A$10:$AE$141,HHIdata_corr!$U373,MATCH(HHIdata_corr!Y$3,'6.Indic_Percep'!$A$10:$AE$10,0)))=1,INDEX('6.Indic_Percep'!$A$10:$AE$141,HHIdata_corr!$U373,MATCH(HHIdata_corr!Y$3,'6.Indic_Percep'!$A$10:$AE$10,0)),"")</f>
        <v/>
      </c>
      <c r="Z373" s="2" t="str">
        <f>IF(COUNT(INDEX('6.Indic_Percep'!$A$10:$AH$141,HHIdata_corr!$U373,MATCH(HHIdata_corr!Z$3,'6.Indic_Percep'!$A$10:$AH$10,0)))=1,INDEX('6.Indic_Percep'!$A$10:$AH$141,HHIdata_corr!$U373,MATCH(HHIdata_corr!Z$3,'6.Indic_Percep'!$A$10:$AH$10,0)),"")</f>
        <v/>
      </c>
      <c r="AA373" s="2" t="str">
        <f>IF(COUNT(INDEX('6.Indic_Percep'!$A$10:$AH$141,HHIdata_corr!$U373,MATCH(HHIdata_corr!AA$3,'6.Indic_Percep'!$A$10:$AH$10,0)))=1,INDEX('6.Indic_Percep'!$A$10:$AH$141,HHIdata_corr!$U373,MATCH(HHIdata_corr!AA$3,'6.Indic_Percep'!$A$10:$AH$10,0)),"")</f>
        <v/>
      </c>
      <c r="AC373" s="30">
        <f>IF(COUNT(INDEX('5.Indic_LM'!$A$8:$AL$732,HHIdata_corr!$V373,MATCH(HHIdata_corr!AC$3,'5.Indic_LM'!$A$8:$AL$8,0)))=1,INDEX('5.Indic_LM'!$A$8:$AL$732,HHIdata_corr!$V373,MATCH(HHIdata_corr!AC$3,'5.Indic_LM'!$A$8:$AL$8,0))/100,"")</f>
        <v>0.16683028238147485</v>
      </c>
      <c r="AD373" s="30">
        <f>IF(COUNT(INDEX('5.Indic_LM'!$A$8:$AL$732,HHIdata_corr!$V373,MATCH(HHIdata_corr!AD$3,'5.Indic_LM'!$A$8:$AL$8,0)))=1,INDEX('5.Indic_LM'!$A$8:$AL$732,HHIdata_corr!$V373,MATCH(HHIdata_corr!AD$3,'5.Indic_LM'!$A$8:$AL$8,0))/100,"")</f>
        <v>0.32281919501068318</v>
      </c>
      <c r="AE373" s="2">
        <f t="shared" si="28"/>
        <v>1</v>
      </c>
      <c r="AF373" s="2">
        <f t="shared" si="29"/>
        <v>1</v>
      </c>
    </row>
    <row r="374" spans="1:32" x14ac:dyDescent="0.2">
      <c r="A374" s="25" t="s">
        <v>1101</v>
      </c>
      <c r="B374" s="26" t="s">
        <v>1102</v>
      </c>
      <c r="C374" s="26" t="s">
        <v>1033</v>
      </c>
      <c r="D374" s="26">
        <v>210773</v>
      </c>
      <c r="E374" s="26" t="s">
        <v>1103</v>
      </c>
      <c r="F374" s="26">
        <v>78014</v>
      </c>
      <c r="G374" s="27">
        <f>INDEX('0_Pivot &amp; Table 1 &amp; Table 2'!$A$70:$AM$765,MATCH($A374,'0_Pivot &amp; Table 1 &amp; Table 2'!$B$70:$B$765,0),MATCH(HHIdata_corr!G$1,'0_Pivot &amp; Table 1 &amp; Table 2'!$A$66:$AM$66,0))</f>
        <v>8333</v>
      </c>
      <c r="H374" s="27">
        <f>INDEX('0_Pivot &amp; Table 1 &amp; Table 2'!$A$70:$AM$765,MATCH($A374,'0_Pivot &amp; Table 1 &amp; Table 2'!$B$70:$B$765,0),MATCH(HHIdata_corr!H$1,'0_Pivot &amp; Table 1 &amp; Table 2'!$A$66:$AM$66,0))</f>
        <v>8056</v>
      </c>
      <c r="I374" s="27">
        <f>INDEX('0_Pivot &amp; Table 1 &amp; Table 2'!$A$70:$AM$765,MATCH($A374,'0_Pivot &amp; Table 1 &amp; Table 2'!$B$70:$B$765,0),MATCH(HHIdata_corr!I$1,'0_Pivot &amp; Table 1 &amp; Table 2'!$A$66:$AM$66,0))</f>
        <v>7253</v>
      </c>
      <c r="J374" s="27">
        <f>INDEX('0_Pivot &amp; Table 1 &amp; Table 2'!$A$70:$AM$765,MATCH($A374,'0_Pivot &amp; Table 1 &amp; Table 2'!$B$70:$B$765,0),MATCH(HHIdata_corr!J$1,'0_Pivot &amp; Table 1 &amp; Table 2'!$A$66:$AM$66,0))</f>
        <v>8143</v>
      </c>
      <c r="K374" s="27">
        <f>INDEX('0_Pivot &amp; Table 1 &amp; Table 2'!$A$70:$AM$765,MATCH($A374,'0_Pivot &amp; Table 1 &amp; Table 2'!$B$70:$B$765,0),MATCH(HHIdata_corr!K$1,'0_Pivot &amp; Table 1 &amp; Table 2'!$A$66:$AM$66,0))</f>
        <v>6667</v>
      </c>
      <c r="L374" s="27">
        <f>INDEX('0_Pivot &amp; Table 1 &amp; Table 2'!$A$70:$AM$765,MATCH($A374,'0_Pivot &amp; Table 1 &amp; Table 2'!$B$70:$B$765,0),MATCH(HHIdata_corr!L$1,'0_Pivot &amp; Table 1 &amp; Table 2'!$A$66:$AM$66,0))</f>
        <v>7500</v>
      </c>
      <c r="M374" s="27">
        <f>INDEX('0_Pivot &amp; Table 1 &amp; Table 2'!$A$70:$AM$765,MATCH($A374,'0_Pivot &amp; Table 1 &amp; Table 2'!$B$70:$B$765,0),MATCH(HHIdata_corr!M$1,'0_Pivot &amp; Table 1 &amp; Table 2'!$A$66:$AM$66,0))</f>
        <v>7569</v>
      </c>
      <c r="N374" s="27">
        <f>INDEX('0_Pivot &amp; Table 1 &amp; Table 2'!$A$70:$AM$765,MATCH($A374,'0_Pivot &amp; Table 1 &amp; Table 2'!$B$70:$B$765,0),MATCH(HHIdata_corr!N$1,'0_Pivot &amp; Table 1 &amp; Table 2'!$A$66:$AM$66,0))</f>
        <v>6972</v>
      </c>
      <c r="O374" s="28">
        <v>8029.5</v>
      </c>
      <c r="P374" s="29" t="s">
        <v>1101</v>
      </c>
      <c r="Q374" s="29" t="s">
        <v>1102</v>
      </c>
      <c r="R374" s="2">
        <f t="shared" si="25"/>
        <v>7946.25</v>
      </c>
      <c r="S374" s="2">
        <f t="shared" si="26"/>
        <v>7529.75</v>
      </c>
      <c r="T374" s="2">
        <f t="shared" si="27"/>
        <v>1</v>
      </c>
      <c r="U374" s="2" t="e">
        <f>MATCH($Q374,'6.Indic_Percep'!$B$10:$B$141,0)</f>
        <v>#N/A</v>
      </c>
      <c r="V374" s="2">
        <f>MATCH($P374,'5.Indic_LM'!$A$10:$A$732,0)</f>
        <v>356</v>
      </c>
      <c r="W374" s="2" t="str">
        <f>IF(COUNT(INDEX('6.Indic_Percep'!$A$10:$AE$141,HHIdata_corr!$U374,MATCH(HHIdata_corr!W$3,'6.Indic_Percep'!$A$10:$AE$10,0)))=1,INDEX('6.Indic_Percep'!$A$10:$AE$141,HHIdata_corr!$U374,MATCH(HHIdata_corr!W$3,'6.Indic_Percep'!$A$10:$AE$10,0)),"")</f>
        <v/>
      </c>
      <c r="X374" s="2" t="str">
        <f>IF(COUNT(INDEX('6.Indic_Percep'!$A$10:$AE$141,HHIdata_corr!$U374,MATCH(HHIdata_corr!X$3,'6.Indic_Percep'!$A$10:$AE$10,0)))=1,INDEX('6.Indic_Percep'!$A$10:$AE$141,HHIdata_corr!$U374,MATCH(HHIdata_corr!X$3,'6.Indic_Percep'!$A$10:$AE$10,0)),"")</f>
        <v/>
      </c>
      <c r="Y374" s="2" t="str">
        <f>IF(COUNT(INDEX('6.Indic_Percep'!$A$10:$AE$141,HHIdata_corr!$U374,MATCH(HHIdata_corr!Y$3,'6.Indic_Percep'!$A$10:$AE$10,0)))=1,INDEX('6.Indic_Percep'!$A$10:$AE$141,HHIdata_corr!$U374,MATCH(HHIdata_corr!Y$3,'6.Indic_Percep'!$A$10:$AE$10,0)),"")</f>
        <v/>
      </c>
      <c r="Z374" s="2" t="str">
        <f>IF(COUNT(INDEX('6.Indic_Percep'!$A$10:$AH$141,HHIdata_corr!$U374,MATCH(HHIdata_corr!Z$3,'6.Indic_Percep'!$A$10:$AH$10,0)))=1,INDEX('6.Indic_Percep'!$A$10:$AH$141,HHIdata_corr!$U374,MATCH(HHIdata_corr!Z$3,'6.Indic_Percep'!$A$10:$AH$10,0)),"")</f>
        <v/>
      </c>
      <c r="AA374" s="2" t="str">
        <f>IF(COUNT(INDEX('6.Indic_Percep'!$A$10:$AH$141,HHIdata_corr!$U374,MATCH(HHIdata_corr!AA$3,'6.Indic_Percep'!$A$10:$AH$10,0)))=1,INDEX('6.Indic_Percep'!$A$10:$AH$141,HHIdata_corr!$U374,MATCH(HHIdata_corr!AA$3,'6.Indic_Percep'!$A$10:$AH$10,0)),"")</f>
        <v/>
      </c>
      <c r="AC374" s="30">
        <f>IF(COUNT(INDEX('5.Indic_LM'!$A$8:$AL$732,HHIdata_corr!$V374,MATCH(HHIdata_corr!AC$3,'5.Indic_LM'!$A$8:$AL$8,0)))=1,INDEX('5.Indic_LM'!$A$8:$AL$732,HHIdata_corr!$V374,MATCH(HHIdata_corr!AC$3,'5.Indic_LM'!$A$8:$AL$8,0))/100,"")</f>
        <v>0.13487612828884193</v>
      </c>
      <c r="AD374" s="30">
        <f>IF(COUNT(INDEX('5.Indic_LM'!$A$8:$AL$732,HHIdata_corr!$V374,MATCH(HHIdata_corr!AD$3,'5.Indic_LM'!$A$8:$AL$8,0)))=1,INDEX('5.Indic_LM'!$A$8:$AL$732,HHIdata_corr!$V374,MATCH(HHIdata_corr!AD$3,'5.Indic_LM'!$A$8:$AL$8,0))/100,"")</f>
        <v>0.38789475705780679</v>
      </c>
      <c r="AE374" s="2">
        <f t="shared" si="28"/>
        <v>1</v>
      </c>
      <c r="AF374" s="2">
        <f t="shared" si="29"/>
        <v>1</v>
      </c>
    </row>
    <row r="375" spans="1:32" x14ac:dyDescent="0.2">
      <c r="A375" s="25" t="s">
        <v>1104</v>
      </c>
      <c r="B375" s="26" t="s">
        <v>1105</v>
      </c>
      <c r="C375" s="26" t="s">
        <v>1033</v>
      </c>
      <c r="D375" s="26">
        <v>212090</v>
      </c>
      <c r="E375" s="26" t="s">
        <v>1106</v>
      </c>
      <c r="F375" s="26">
        <v>91294</v>
      </c>
      <c r="G375" s="27">
        <f>INDEX('0_Pivot &amp; Table 1 &amp; Table 2'!$A$70:$AM$765,MATCH($A375,'0_Pivot &amp; Table 1 &amp; Table 2'!$B$70:$B$765,0),MATCH(HHIdata_corr!G$1,'0_Pivot &amp; Table 1 &amp; Table 2'!$A$66:$AM$66,0))</f>
        <v>5335</v>
      </c>
      <c r="H375" s="27">
        <f>INDEX('0_Pivot &amp; Table 1 &amp; Table 2'!$A$70:$AM$765,MATCH($A375,'0_Pivot &amp; Table 1 &amp; Table 2'!$B$70:$B$765,0),MATCH(HHIdata_corr!H$1,'0_Pivot &amp; Table 1 &amp; Table 2'!$A$66:$AM$66,0))</f>
        <v>5638</v>
      </c>
      <c r="I375" s="27">
        <f>INDEX('0_Pivot &amp; Table 1 &amp; Table 2'!$A$70:$AM$765,MATCH($A375,'0_Pivot &amp; Table 1 &amp; Table 2'!$B$70:$B$765,0),MATCH(HHIdata_corr!I$1,'0_Pivot &amp; Table 1 &amp; Table 2'!$A$66:$AM$66,0))</f>
        <v>5004</v>
      </c>
      <c r="J375" s="27">
        <f>INDEX('0_Pivot &amp; Table 1 &amp; Table 2'!$A$70:$AM$765,MATCH($A375,'0_Pivot &amp; Table 1 &amp; Table 2'!$B$70:$B$765,0),MATCH(HHIdata_corr!J$1,'0_Pivot &amp; Table 1 &amp; Table 2'!$A$66:$AM$66,0))</f>
        <v>4683</v>
      </c>
      <c r="K375" s="27">
        <f>INDEX('0_Pivot &amp; Table 1 &amp; Table 2'!$A$70:$AM$765,MATCH($A375,'0_Pivot &amp; Table 1 &amp; Table 2'!$B$70:$B$765,0),MATCH(HHIdata_corr!K$1,'0_Pivot &amp; Table 1 &amp; Table 2'!$A$66:$AM$66,0))</f>
        <v>4589</v>
      </c>
      <c r="L375" s="27">
        <f>INDEX('0_Pivot &amp; Table 1 &amp; Table 2'!$A$70:$AM$765,MATCH($A375,'0_Pivot &amp; Table 1 &amp; Table 2'!$B$70:$B$765,0),MATCH(HHIdata_corr!L$1,'0_Pivot &amp; Table 1 &amp; Table 2'!$A$66:$AM$66,0))</f>
        <v>4969</v>
      </c>
      <c r="M375" s="27">
        <f>INDEX('0_Pivot &amp; Table 1 &amp; Table 2'!$A$70:$AM$765,MATCH($A375,'0_Pivot &amp; Table 1 &amp; Table 2'!$B$70:$B$765,0),MATCH(HHIdata_corr!M$1,'0_Pivot &amp; Table 1 &amp; Table 2'!$A$66:$AM$66,0))</f>
        <v>4139</v>
      </c>
      <c r="N375" s="27">
        <f>INDEX('0_Pivot &amp; Table 1 &amp; Table 2'!$A$70:$AM$765,MATCH($A375,'0_Pivot &amp; Table 1 &amp; Table 2'!$B$70:$B$765,0),MATCH(HHIdata_corr!N$1,'0_Pivot &amp; Table 1 &amp; Table 2'!$A$66:$AM$66,0))</f>
        <v>4007</v>
      </c>
      <c r="O375" s="28">
        <v>4852.6000000000004</v>
      </c>
      <c r="P375" s="29" t="s">
        <v>1104</v>
      </c>
      <c r="Q375" s="29" t="s">
        <v>1105</v>
      </c>
      <c r="R375" s="2">
        <f t="shared" si="25"/>
        <v>5165</v>
      </c>
      <c r="S375" s="2">
        <f t="shared" si="26"/>
        <v>4978.5</v>
      </c>
      <c r="T375" s="2" t="str">
        <f t="shared" si="27"/>
        <v/>
      </c>
      <c r="U375" s="2" t="e">
        <f>MATCH($Q375,'6.Indic_Percep'!$B$10:$B$141,0)</f>
        <v>#N/A</v>
      </c>
      <c r="V375" s="2">
        <f>MATCH($P375,'5.Indic_LM'!$A$10:$A$732,0)</f>
        <v>357</v>
      </c>
      <c r="W375" s="2" t="str">
        <f>IF(COUNT(INDEX('6.Indic_Percep'!$A$10:$AE$141,HHIdata_corr!$U375,MATCH(HHIdata_corr!W$3,'6.Indic_Percep'!$A$10:$AE$10,0)))=1,INDEX('6.Indic_Percep'!$A$10:$AE$141,HHIdata_corr!$U375,MATCH(HHIdata_corr!W$3,'6.Indic_Percep'!$A$10:$AE$10,0)),"")</f>
        <v/>
      </c>
      <c r="X375" s="2" t="str">
        <f>IF(COUNT(INDEX('6.Indic_Percep'!$A$10:$AE$141,HHIdata_corr!$U375,MATCH(HHIdata_corr!X$3,'6.Indic_Percep'!$A$10:$AE$10,0)))=1,INDEX('6.Indic_Percep'!$A$10:$AE$141,HHIdata_corr!$U375,MATCH(HHIdata_corr!X$3,'6.Indic_Percep'!$A$10:$AE$10,0)),"")</f>
        <v/>
      </c>
      <c r="Y375" s="2" t="str">
        <f>IF(COUNT(INDEX('6.Indic_Percep'!$A$10:$AE$141,HHIdata_corr!$U375,MATCH(HHIdata_corr!Y$3,'6.Indic_Percep'!$A$10:$AE$10,0)))=1,INDEX('6.Indic_Percep'!$A$10:$AE$141,HHIdata_corr!$U375,MATCH(HHIdata_corr!Y$3,'6.Indic_Percep'!$A$10:$AE$10,0)),"")</f>
        <v/>
      </c>
      <c r="Z375" s="2" t="str">
        <f>IF(COUNT(INDEX('6.Indic_Percep'!$A$10:$AH$141,HHIdata_corr!$U375,MATCH(HHIdata_corr!Z$3,'6.Indic_Percep'!$A$10:$AH$10,0)))=1,INDEX('6.Indic_Percep'!$A$10:$AH$141,HHIdata_corr!$U375,MATCH(HHIdata_corr!Z$3,'6.Indic_Percep'!$A$10:$AH$10,0)),"")</f>
        <v/>
      </c>
      <c r="AA375" s="2" t="str">
        <f>IF(COUNT(INDEX('6.Indic_Percep'!$A$10:$AH$141,HHIdata_corr!$U375,MATCH(HHIdata_corr!AA$3,'6.Indic_Percep'!$A$10:$AH$10,0)))=1,INDEX('6.Indic_Percep'!$A$10:$AH$141,HHIdata_corr!$U375,MATCH(HHIdata_corr!AA$3,'6.Indic_Percep'!$A$10:$AH$10,0)),"")</f>
        <v/>
      </c>
      <c r="AC375" s="30">
        <f>IF(COUNT(INDEX('5.Indic_LM'!$A$8:$AL$732,HHIdata_corr!$V375,MATCH(HHIdata_corr!AC$3,'5.Indic_LM'!$A$8:$AL$8,0)))=1,INDEX('5.Indic_LM'!$A$8:$AL$732,HHIdata_corr!$V375,MATCH(HHIdata_corr!AC$3,'5.Indic_LM'!$A$8:$AL$8,0))/100,"")</f>
        <v>0.21093197916153103</v>
      </c>
      <c r="AD375" s="30">
        <f>IF(COUNT(INDEX('5.Indic_LM'!$A$8:$AL$732,HHIdata_corr!$V375,MATCH(HHIdata_corr!AD$3,'5.Indic_LM'!$A$8:$AL$8,0)))=1,INDEX('5.Indic_LM'!$A$8:$AL$732,HHIdata_corr!$V375,MATCH(HHIdata_corr!AD$3,'5.Indic_LM'!$A$8:$AL$8,0))/100,"")</f>
        <v>0.34491199526697236</v>
      </c>
      <c r="AE375" s="2">
        <f t="shared" si="28"/>
        <v>1</v>
      </c>
      <c r="AF375" s="2">
        <f t="shared" si="29"/>
        <v>1</v>
      </c>
    </row>
    <row r="376" spans="1:32" x14ac:dyDescent="0.2">
      <c r="A376" s="25" t="s">
        <v>1107</v>
      </c>
      <c r="B376" s="26" t="s">
        <v>1108</v>
      </c>
      <c r="C376" s="26" t="s">
        <v>1033</v>
      </c>
      <c r="D376" s="26">
        <v>478975</v>
      </c>
      <c r="E376" s="26" t="s">
        <v>1109</v>
      </c>
      <c r="F376" s="26">
        <v>210842</v>
      </c>
      <c r="G376" s="27">
        <f>INDEX('0_Pivot &amp; Table 1 &amp; Table 2'!$A$70:$AM$765,MATCH($A376,'0_Pivot &amp; Table 1 &amp; Table 2'!$B$70:$B$765,0),MATCH(HHIdata_corr!G$1,'0_Pivot &amp; Table 1 &amp; Table 2'!$A$66:$AM$66,0))</f>
        <v>3744</v>
      </c>
      <c r="H376" s="27">
        <f>INDEX('0_Pivot &amp; Table 1 &amp; Table 2'!$A$70:$AM$765,MATCH($A376,'0_Pivot &amp; Table 1 &amp; Table 2'!$B$70:$B$765,0),MATCH(HHIdata_corr!H$1,'0_Pivot &amp; Table 1 &amp; Table 2'!$A$66:$AM$66,0))</f>
        <v>4808</v>
      </c>
      <c r="I376" s="27">
        <f>INDEX('0_Pivot &amp; Table 1 &amp; Table 2'!$A$70:$AM$765,MATCH($A376,'0_Pivot &amp; Table 1 &amp; Table 2'!$B$70:$B$765,0),MATCH(HHIdata_corr!I$1,'0_Pivot &amp; Table 1 &amp; Table 2'!$A$66:$AM$66,0))</f>
        <v>3771</v>
      </c>
      <c r="J376" s="27">
        <f>INDEX('0_Pivot &amp; Table 1 &amp; Table 2'!$A$70:$AM$765,MATCH($A376,'0_Pivot &amp; Table 1 &amp; Table 2'!$B$70:$B$765,0),MATCH(HHIdata_corr!J$1,'0_Pivot &amp; Table 1 &amp; Table 2'!$A$66:$AM$66,0))</f>
        <v>4116</v>
      </c>
      <c r="K376" s="27">
        <f>INDEX('0_Pivot &amp; Table 1 &amp; Table 2'!$A$70:$AM$765,MATCH($A376,'0_Pivot &amp; Table 1 &amp; Table 2'!$B$70:$B$765,0),MATCH(HHIdata_corr!K$1,'0_Pivot &amp; Table 1 &amp; Table 2'!$A$66:$AM$66,0))</f>
        <v>3661</v>
      </c>
      <c r="L376" s="27">
        <f>INDEX('0_Pivot &amp; Table 1 &amp; Table 2'!$A$70:$AM$765,MATCH($A376,'0_Pivot &amp; Table 1 &amp; Table 2'!$B$70:$B$765,0),MATCH(HHIdata_corr!L$1,'0_Pivot &amp; Table 1 &amp; Table 2'!$A$66:$AM$66,0))</f>
        <v>4274</v>
      </c>
      <c r="M376" s="27">
        <f>INDEX('0_Pivot &amp; Table 1 &amp; Table 2'!$A$70:$AM$765,MATCH($A376,'0_Pivot &amp; Table 1 &amp; Table 2'!$B$70:$B$765,0),MATCH(HHIdata_corr!M$1,'0_Pivot &amp; Table 1 &amp; Table 2'!$A$66:$AM$66,0))</f>
        <v>3509</v>
      </c>
      <c r="N376" s="27">
        <f>INDEX('0_Pivot &amp; Table 1 &amp; Table 2'!$A$70:$AM$765,MATCH($A376,'0_Pivot &amp; Table 1 &amp; Table 2'!$B$70:$B$765,0),MATCH(HHIdata_corr!N$1,'0_Pivot &amp; Table 1 &amp; Table 2'!$A$66:$AM$66,0))</f>
        <v>3152</v>
      </c>
      <c r="O376" s="28">
        <v>3867.5</v>
      </c>
      <c r="P376" s="29" t="s">
        <v>1107</v>
      </c>
      <c r="Q376" s="29" t="s">
        <v>1108</v>
      </c>
      <c r="R376" s="2">
        <f t="shared" si="25"/>
        <v>4109.75</v>
      </c>
      <c r="S376" s="2">
        <f t="shared" si="26"/>
        <v>4089</v>
      </c>
      <c r="T376" s="2" t="str">
        <f t="shared" si="27"/>
        <v/>
      </c>
      <c r="U376" s="2" t="e">
        <f>MATCH($Q376,'6.Indic_Percep'!$B$10:$B$141,0)</f>
        <v>#N/A</v>
      </c>
      <c r="V376" s="2">
        <f>MATCH($P376,'5.Indic_LM'!$A$10:$A$732,0)</f>
        <v>358</v>
      </c>
      <c r="W376" s="2" t="str">
        <f>IF(COUNT(INDEX('6.Indic_Percep'!$A$10:$AE$141,HHIdata_corr!$U376,MATCH(HHIdata_corr!W$3,'6.Indic_Percep'!$A$10:$AE$10,0)))=1,INDEX('6.Indic_Percep'!$A$10:$AE$141,HHIdata_corr!$U376,MATCH(HHIdata_corr!W$3,'6.Indic_Percep'!$A$10:$AE$10,0)),"")</f>
        <v/>
      </c>
      <c r="X376" s="2" t="str">
        <f>IF(COUNT(INDEX('6.Indic_Percep'!$A$10:$AE$141,HHIdata_corr!$U376,MATCH(HHIdata_corr!X$3,'6.Indic_Percep'!$A$10:$AE$10,0)))=1,INDEX('6.Indic_Percep'!$A$10:$AE$141,HHIdata_corr!$U376,MATCH(HHIdata_corr!X$3,'6.Indic_Percep'!$A$10:$AE$10,0)),"")</f>
        <v/>
      </c>
      <c r="Y376" s="2" t="str">
        <f>IF(COUNT(INDEX('6.Indic_Percep'!$A$10:$AE$141,HHIdata_corr!$U376,MATCH(HHIdata_corr!Y$3,'6.Indic_Percep'!$A$10:$AE$10,0)))=1,INDEX('6.Indic_Percep'!$A$10:$AE$141,HHIdata_corr!$U376,MATCH(HHIdata_corr!Y$3,'6.Indic_Percep'!$A$10:$AE$10,0)),"")</f>
        <v/>
      </c>
      <c r="Z376" s="2" t="str">
        <f>IF(COUNT(INDEX('6.Indic_Percep'!$A$10:$AH$141,HHIdata_corr!$U376,MATCH(HHIdata_corr!Z$3,'6.Indic_Percep'!$A$10:$AH$10,0)))=1,INDEX('6.Indic_Percep'!$A$10:$AH$141,HHIdata_corr!$U376,MATCH(HHIdata_corr!Z$3,'6.Indic_Percep'!$A$10:$AH$10,0)),"")</f>
        <v/>
      </c>
      <c r="AA376" s="2" t="str">
        <f>IF(COUNT(INDEX('6.Indic_Percep'!$A$10:$AH$141,HHIdata_corr!$U376,MATCH(HHIdata_corr!AA$3,'6.Indic_Percep'!$A$10:$AH$10,0)))=1,INDEX('6.Indic_Percep'!$A$10:$AH$141,HHIdata_corr!$U376,MATCH(HHIdata_corr!AA$3,'6.Indic_Percep'!$A$10:$AH$10,0)),"")</f>
        <v/>
      </c>
      <c r="AC376" s="30">
        <f>IF(COUNT(INDEX('5.Indic_LM'!$A$8:$AL$732,HHIdata_corr!$V376,MATCH(HHIdata_corr!AC$3,'5.Indic_LM'!$A$8:$AL$8,0)))=1,INDEX('5.Indic_LM'!$A$8:$AL$732,HHIdata_corr!$V376,MATCH(HHIdata_corr!AC$3,'5.Indic_LM'!$A$8:$AL$8,0))/100,"")</f>
        <v>0.15402363678314149</v>
      </c>
      <c r="AD376" s="30">
        <f>IF(COUNT(INDEX('5.Indic_LM'!$A$8:$AL$732,HHIdata_corr!$V376,MATCH(HHIdata_corr!AD$3,'5.Indic_LM'!$A$8:$AL$8,0)))=1,INDEX('5.Indic_LM'!$A$8:$AL$732,HHIdata_corr!$V376,MATCH(HHIdata_corr!AD$3,'5.Indic_LM'!$A$8:$AL$8,0))/100,"")</f>
        <v>0.33567193067910894</v>
      </c>
      <c r="AE376" s="2">
        <f t="shared" si="28"/>
        <v>1</v>
      </c>
      <c r="AF376" s="2">
        <f t="shared" si="29"/>
        <v>1</v>
      </c>
    </row>
    <row r="377" spans="1:32" x14ac:dyDescent="0.2">
      <c r="A377" s="25" t="s">
        <v>1110</v>
      </c>
      <c r="B377" s="26" t="s">
        <v>1111</v>
      </c>
      <c r="C377" s="26" t="s">
        <v>1033</v>
      </c>
      <c r="D377" s="26">
        <v>535598</v>
      </c>
      <c r="E377" s="26" t="s">
        <v>1112</v>
      </c>
      <c r="F377" s="26">
        <v>253212</v>
      </c>
      <c r="G377" s="27">
        <f>INDEX('0_Pivot &amp; Table 1 &amp; Table 2'!$A$70:$AM$765,MATCH($A377,'0_Pivot &amp; Table 1 &amp; Table 2'!$B$70:$B$765,0),MATCH(HHIdata_corr!G$1,'0_Pivot &amp; Table 1 &amp; Table 2'!$A$66:$AM$66,0))</f>
        <v>2455</v>
      </c>
      <c r="H377" s="27">
        <f>INDEX('0_Pivot &amp; Table 1 &amp; Table 2'!$A$70:$AM$765,MATCH($A377,'0_Pivot &amp; Table 1 &amp; Table 2'!$B$70:$B$765,0),MATCH(HHIdata_corr!H$1,'0_Pivot &amp; Table 1 &amp; Table 2'!$A$66:$AM$66,0))</f>
        <v>3267</v>
      </c>
      <c r="I377" s="27">
        <f>INDEX('0_Pivot &amp; Table 1 &amp; Table 2'!$A$70:$AM$765,MATCH($A377,'0_Pivot &amp; Table 1 &amp; Table 2'!$B$70:$B$765,0),MATCH(HHIdata_corr!I$1,'0_Pivot &amp; Table 1 &amp; Table 2'!$A$66:$AM$66,0))</f>
        <v>2622</v>
      </c>
      <c r="J377" s="27">
        <f>INDEX('0_Pivot &amp; Table 1 &amp; Table 2'!$A$70:$AM$765,MATCH($A377,'0_Pivot &amp; Table 1 &amp; Table 2'!$B$70:$B$765,0),MATCH(HHIdata_corr!J$1,'0_Pivot &amp; Table 1 &amp; Table 2'!$A$66:$AM$66,0))</f>
        <v>2589</v>
      </c>
      <c r="K377" s="27">
        <f>INDEX('0_Pivot &amp; Table 1 &amp; Table 2'!$A$70:$AM$765,MATCH($A377,'0_Pivot &amp; Table 1 &amp; Table 2'!$B$70:$B$765,0),MATCH(HHIdata_corr!K$1,'0_Pivot &amp; Table 1 &amp; Table 2'!$A$66:$AM$66,0))</f>
        <v>2346</v>
      </c>
      <c r="L377" s="27">
        <f>INDEX('0_Pivot &amp; Table 1 &amp; Table 2'!$A$70:$AM$765,MATCH($A377,'0_Pivot &amp; Table 1 &amp; Table 2'!$B$70:$B$765,0),MATCH(HHIdata_corr!L$1,'0_Pivot &amp; Table 1 &amp; Table 2'!$A$66:$AM$66,0))</f>
        <v>2606</v>
      </c>
      <c r="M377" s="27">
        <f>INDEX('0_Pivot &amp; Table 1 &amp; Table 2'!$A$70:$AM$765,MATCH($A377,'0_Pivot &amp; Table 1 &amp; Table 2'!$B$70:$B$765,0),MATCH(HHIdata_corr!M$1,'0_Pivot &amp; Table 1 &amp; Table 2'!$A$66:$AM$66,0))</f>
        <v>2535</v>
      </c>
      <c r="N377" s="27">
        <f>INDEX('0_Pivot &amp; Table 1 &amp; Table 2'!$A$70:$AM$765,MATCH($A377,'0_Pivot &amp; Table 1 &amp; Table 2'!$B$70:$B$765,0),MATCH(HHIdata_corr!N$1,'0_Pivot &amp; Table 1 &amp; Table 2'!$A$66:$AM$66,0))</f>
        <v>2589</v>
      </c>
      <c r="O377" s="28">
        <v>2595.3000000000002</v>
      </c>
      <c r="P377" s="29" t="s">
        <v>1110</v>
      </c>
      <c r="Q377" s="29" t="s">
        <v>1111</v>
      </c>
      <c r="R377" s="2">
        <f t="shared" si="25"/>
        <v>2733.25</v>
      </c>
      <c r="S377" s="2">
        <f t="shared" si="26"/>
        <v>2706</v>
      </c>
      <c r="T377" s="2" t="str">
        <f t="shared" si="27"/>
        <v/>
      </c>
      <c r="U377" s="2" t="e">
        <f>MATCH($Q377,'6.Indic_Percep'!$B$10:$B$141,0)</f>
        <v>#N/A</v>
      </c>
      <c r="V377" s="2">
        <f>MATCH($P377,'5.Indic_LM'!$A$10:$A$732,0)</f>
        <v>359</v>
      </c>
      <c r="W377" s="2" t="str">
        <f>IF(COUNT(INDEX('6.Indic_Percep'!$A$10:$AE$141,HHIdata_corr!$U377,MATCH(HHIdata_corr!W$3,'6.Indic_Percep'!$A$10:$AE$10,0)))=1,INDEX('6.Indic_Percep'!$A$10:$AE$141,HHIdata_corr!$U377,MATCH(HHIdata_corr!W$3,'6.Indic_Percep'!$A$10:$AE$10,0)),"")</f>
        <v/>
      </c>
      <c r="X377" s="2" t="str">
        <f>IF(COUNT(INDEX('6.Indic_Percep'!$A$10:$AE$141,HHIdata_corr!$U377,MATCH(HHIdata_corr!X$3,'6.Indic_Percep'!$A$10:$AE$10,0)))=1,INDEX('6.Indic_Percep'!$A$10:$AE$141,HHIdata_corr!$U377,MATCH(HHIdata_corr!X$3,'6.Indic_Percep'!$A$10:$AE$10,0)),"")</f>
        <v/>
      </c>
      <c r="Y377" s="2" t="str">
        <f>IF(COUNT(INDEX('6.Indic_Percep'!$A$10:$AE$141,HHIdata_corr!$U377,MATCH(HHIdata_corr!Y$3,'6.Indic_Percep'!$A$10:$AE$10,0)))=1,INDEX('6.Indic_Percep'!$A$10:$AE$141,HHIdata_corr!$U377,MATCH(HHIdata_corr!Y$3,'6.Indic_Percep'!$A$10:$AE$10,0)),"")</f>
        <v/>
      </c>
      <c r="Z377" s="2" t="str">
        <f>IF(COUNT(INDEX('6.Indic_Percep'!$A$10:$AH$141,HHIdata_corr!$U377,MATCH(HHIdata_corr!Z$3,'6.Indic_Percep'!$A$10:$AH$10,0)))=1,INDEX('6.Indic_Percep'!$A$10:$AH$141,HHIdata_corr!$U377,MATCH(HHIdata_corr!Z$3,'6.Indic_Percep'!$A$10:$AH$10,0)),"")</f>
        <v/>
      </c>
      <c r="AA377" s="2" t="str">
        <f>IF(COUNT(INDEX('6.Indic_Percep'!$A$10:$AH$141,HHIdata_corr!$U377,MATCH(HHIdata_corr!AA$3,'6.Indic_Percep'!$A$10:$AH$10,0)))=1,INDEX('6.Indic_Percep'!$A$10:$AH$141,HHIdata_corr!$U377,MATCH(HHIdata_corr!AA$3,'6.Indic_Percep'!$A$10:$AH$10,0)),"")</f>
        <v/>
      </c>
      <c r="AC377" s="30">
        <f>IF(COUNT(INDEX('5.Indic_LM'!$A$8:$AL$732,HHIdata_corr!$V377,MATCH(HHIdata_corr!AC$3,'5.Indic_LM'!$A$8:$AL$8,0)))=1,INDEX('5.Indic_LM'!$A$8:$AL$732,HHIdata_corr!$V377,MATCH(HHIdata_corr!AC$3,'5.Indic_LM'!$A$8:$AL$8,0))/100,"")</f>
        <v>0.17276053190790194</v>
      </c>
      <c r="AD377" s="30">
        <f>IF(COUNT(INDEX('5.Indic_LM'!$A$8:$AL$732,HHIdata_corr!$V377,MATCH(HHIdata_corr!AD$3,'5.Indic_LM'!$A$8:$AL$8,0)))=1,INDEX('5.Indic_LM'!$A$8:$AL$732,HHIdata_corr!$V377,MATCH(HHIdata_corr!AD$3,'5.Indic_LM'!$A$8:$AL$8,0))/100,"")</f>
        <v>0.38305781321883148</v>
      </c>
      <c r="AE377" s="2">
        <f t="shared" si="28"/>
        <v>1</v>
      </c>
      <c r="AF377" s="2">
        <f t="shared" si="29"/>
        <v>1</v>
      </c>
    </row>
    <row r="378" spans="1:32" x14ac:dyDescent="0.2">
      <c r="A378" s="25" t="s">
        <v>1113</v>
      </c>
      <c r="B378" s="26" t="s">
        <v>1114</v>
      </c>
      <c r="C378" s="26" t="s">
        <v>1033</v>
      </c>
      <c r="D378" s="26">
        <v>477611</v>
      </c>
      <c r="E378" s="26" t="s">
        <v>1115</v>
      </c>
      <c r="F378" s="26">
        <v>221578</v>
      </c>
      <c r="G378" s="27">
        <f>INDEX('0_Pivot &amp; Table 1 &amp; Table 2'!$A$70:$AM$765,MATCH($A378,'0_Pivot &amp; Table 1 &amp; Table 2'!$B$70:$B$765,0),MATCH(HHIdata_corr!G$1,'0_Pivot &amp; Table 1 &amp; Table 2'!$A$66:$AM$66,0))</f>
        <v>2172</v>
      </c>
      <c r="H378" s="27">
        <f>INDEX('0_Pivot &amp; Table 1 &amp; Table 2'!$A$70:$AM$765,MATCH($A378,'0_Pivot &amp; Table 1 &amp; Table 2'!$B$70:$B$765,0),MATCH(HHIdata_corr!H$1,'0_Pivot &amp; Table 1 &amp; Table 2'!$A$66:$AM$66,0))</f>
        <v>2814</v>
      </c>
      <c r="I378" s="27">
        <f>INDEX('0_Pivot &amp; Table 1 &amp; Table 2'!$A$70:$AM$765,MATCH($A378,'0_Pivot &amp; Table 1 &amp; Table 2'!$B$70:$B$765,0),MATCH(HHIdata_corr!I$1,'0_Pivot &amp; Table 1 &amp; Table 2'!$A$66:$AM$66,0))</f>
        <v>2635</v>
      </c>
      <c r="J378" s="27">
        <f>INDEX('0_Pivot &amp; Table 1 &amp; Table 2'!$A$70:$AM$765,MATCH($A378,'0_Pivot &amp; Table 1 &amp; Table 2'!$B$70:$B$765,0),MATCH(HHIdata_corr!J$1,'0_Pivot &amp; Table 1 &amp; Table 2'!$A$66:$AM$66,0))</f>
        <v>2698</v>
      </c>
      <c r="K378" s="27">
        <f>INDEX('0_Pivot &amp; Table 1 &amp; Table 2'!$A$70:$AM$765,MATCH($A378,'0_Pivot &amp; Table 1 &amp; Table 2'!$B$70:$B$765,0),MATCH(HHIdata_corr!K$1,'0_Pivot &amp; Table 1 &amp; Table 2'!$A$66:$AM$66,0))</f>
        <v>2208</v>
      </c>
      <c r="L378" s="27">
        <f>INDEX('0_Pivot &amp; Table 1 &amp; Table 2'!$A$70:$AM$765,MATCH($A378,'0_Pivot &amp; Table 1 &amp; Table 2'!$B$70:$B$765,0),MATCH(HHIdata_corr!L$1,'0_Pivot &amp; Table 1 &amp; Table 2'!$A$66:$AM$66,0))</f>
        <v>2409</v>
      </c>
      <c r="M378" s="27">
        <f>INDEX('0_Pivot &amp; Table 1 &amp; Table 2'!$A$70:$AM$765,MATCH($A378,'0_Pivot &amp; Table 1 &amp; Table 2'!$B$70:$B$765,0),MATCH(HHIdata_corr!M$1,'0_Pivot &amp; Table 1 &amp; Table 2'!$A$66:$AM$66,0))</f>
        <v>2527</v>
      </c>
      <c r="N378" s="27">
        <f>INDEX('0_Pivot &amp; Table 1 &amp; Table 2'!$A$70:$AM$765,MATCH($A378,'0_Pivot &amp; Table 1 &amp; Table 2'!$B$70:$B$765,0),MATCH(HHIdata_corr!N$1,'0_Pivot &amp; Table 1 &amp; Table 2'!$A$66:$AM$66,0))</f>
        <v>2330</v>
      </c>
      <c r="O378" s="28">
        <v>2408.4</v>
      </c>
      <c r="P378" s="29" t="s">
        <v>1113</v>
      </c>
      <c r="Q378" s="29" t="s">
        <v>1114</v>
      </c>
      <c r="R378" s="2">
        <f t="shared" si="25"/>
        <v>2579.75</v>
      </c>
      <c r="S378" s="2">
        <f t="shared" si="26"/>
        <v>2588.75</v>
      </c>
      <c r="T378" s="2" t="str">
        <f t="shared" si="27"/>
        <v/>
      </c>
      <c r="U378" s="2" t="e">
        <f>MATCH($Q378,'6.Indic_Percep'!$B$10:$B$141,0)</f>
        <v>#N/A</v>
      </c>
      <c r="V378" s="2">
        <f>MATCH($P378,'5.Indic_LM'!$A$10:$A$732,0)</f>
        <v>360</v>
      </c>
      <c r="W378" s="2" t="str">
        <f>IF(COUNT(INDEX('6.Indic_Percep'!$A$10:$AE$141,HHIdata_corr!$U378,MATCH(HHIdata_corr!W$3,'6.Indic_Percep'!$A$10:$AE$10,0)))=1,INDEX('6.Indic_Percep'!$A$10:$AE$141,HHIdata_corr!$U378,MATCH(HHIdata_corr!W$3,'6.Indic_Percep'!$A$10:$AE$10,0)),"")</f>
        <v/>
      </c>
      <c r="X378" s="2" t="str">
        <f>IF(COUNT(INDEX('6.Indic_Percep'!$A$10:$AE$141,HHIdata_corr!$U378,MATCH(HHIdata_corr!X$3,'6.Indic_Percep'!$A$10:$AE$10,0)))=1,INDEX('6.Indic_Percep'!$A$10:$AE$141,HHIdata_corr!$U378,MATCH(HHIdata_corr!X$3,'6.Indic_Percep'!$A$10:$AE$10,0)),"")</f>
        <v/>
      </c>
      <c r="Y378" s="2" t="str">
        <f>IF(COUNT(INDEX('6.Indic_Percep'!$A$10:$AE$141,HHIdata_corr!$U378,MATCH(HHIdata_corr!Y$3,'6.Indic_Percep'!$A$10:$AE$10,0)))=1,INDEX('6.Indic_Percep'!$A$10:$AE$141,HHIdata_corr!$U378,MATCH(HHIdata_corr!Y$3,'6.Indic_Percep'!$A$10:$AE$10,0)),"")</f>
        <v/>
      </c>
      <c r="Z378" s="2" t="str">
        <f>IF(COUNT(INDEX('6.Indic_Percep'!$A$10:$AH$141,HHIdata_corr!$U378,MATCH(HHIdata_corr!Z$3,'6.Indic_Percep'!$A$10:$AH$10,0)))=1,INDEX('6.Indic_Percep'!$A$10:$AH$141,HHIdata_corr!$U378,MATCH(HHIdata_corr!Z$3,'6.Indic_Percep'!$A$10:$AH$10,0)),"")</f>
        <v/>
      </c>
      <c r="AA378" s="2" t="str">
        <f>IF(COUNT(INDEX('6.Indic_Percep'!$A$10:$AH$141,HHIdata_corr!$U378,MATCH(HHIdata_corr!AA$3,'6.Indic_Percep'!$A$10:$AH$10,0)))=1,INDEX('6.Indic_Percep'!$A$10:$AH$141,HHIdata_corr!$U378,MATCH(HHIdata_corr!AA$3,'6.Indic_Percep'!$A$10:$AH$10,0)),"")</f>
        <v/>
      </c>
      <c r="AC378" s="30">
        <f>IF(COUNT(INDEX('5.Indic_LM'!$A$8:$AL$732,HHIdata_corr!$V378,MATCH(HHIdata_corr!AC$3,'5.Indic_LM'!$A$8:$AL$8,0)))=1,INDEX('5.Indic_LM'!$A$8:$AL$732,HHIdata_corr!$V378,MATCH(HHIdata_corr!AC$3,'5.Indic_LM'!$A$8:$AL$8,0))/100,"")</f>
        <v>0.1609878487208431</v>
      </c>
      <c r="AD378" s="30">
        <f>IF(COUNT(INDEX('5.Indic_LM'!$A$8:$AL$732,HHIdata_corr!$V378,MATCH(HHIdata_corr!AD$3,'5.Indic_LM'!$A$8:$AL$8,0)))=1,INDEX('5.Indic_LM'!$A$8:$AL$732,HHIdata_corr!$V378,MATCH(HHIdata_corr!AD$3,'5.Indic_LM'!$A$8:$AL$8,0))/100,"")</f>
        <v>0.39688368541372215</v>
      </c>
      <c r="AE378" s="2">
        <f t="shared" si="28"/>
        <v>1</v>
      </c>
      <c r="AF378" s="2">
        <f t="shared" si="29"/>
        <v>1</v>
      </c>
    </row>
    <row r="379" spans="1:32" x14ac:dyDescent="0.2">
      <c r="A379" s="25" t="s">
        <v>1116</v>
      </c>
      <c r="B379" s="26" t="s">
        <v>1117</v>
      </c>
      <c r="C379" s="26" t="s">
        <v>1033</v>
      </c>
      <c r="D379" s="26">
        <v>372132</v>
      </c>
      <c r="E379" s="26" t="s">
        <v>1118</v>
      </c>
      <c r="F379" s="26">
        <v>179034</v>
      </c>
      <c r="G379" s="27">
        <f>INDEX('0_Pivot &amp; Table 1 &amp; Table 2'!$A$70:$AM$765,MATCH($A379,'0_Pivot &amp; Table 1 &amp; Table 2'!$B$70:$B$765,0),MATCH(HHIdata_corr!G$1,'0_Pivot &amp; Table 1 &amp; Table 2'!$A$66:$AM$66,0))</f>
        <v>2441</v>
      </c>
      <c r="H379" s="27">
        <f>INDEX('0_Pivot &amp; Table 1 &amp; Table 2'!$A$70:$AM$765,MATCH($A379,'0_Pivot &amp; Table 1 &amp; Table 2'!$B$70:$B$765,0),MATCH(HHIdata_corr!H$1,'0_Pivot &amp; Table 1 &amp; Table 2'!$A$66:$AM$66,0))</f>
        <v>2905</v>
      </c>
      <c r="I379" s="27">
        <f>INDEX('0_Pivot &amp; Table 1 &amp; Table 2'!$A$70:$AM$765,MATCH($A379,'0_Pivot &amp; Table 1 &amp; Table 2'!$B$70:$B$765,0),MATCH(HHIdata_corr!I$1,'0_Pivot &amp; Table 1 &amp; Table 2'!$A$66:$AM$66,0))</f>
        <v>2527</v>
      </c>
      <c r="J379" s="27">
        <f>INDEX('0_Pivot &amp; Table 1 &amp; Table 2'!$A$70:$AM$765,MATCH($A379,'0_Pivot &amp; Table 1 &amp; Table 2'!$B$70:$B$765,0),MATCH(HHIdata_corr!J$1,'0_Pivot &amp; Table 1 &amp; Table 2'!$A$66:$AM$66,0))</f>
        <v>2596</v>
      </c>
      <c r="K379" s="27">
        <f>INDEX('0_Pivot &amp; Table 1 &amp; Table 2'!$A$70:$AM$765,MATCH($A379,'0_Pivot &amp; Table 1 &amp; Table 2'!$B$70:$B$765,0),MATCH(HHIdata_corr!K$1,'0_Pivot &amp; Table 1 &amp; Table 2'!$A$66:$AM$66,0))</f>
        <v>2195</v>
      </c>
      <c r="L379" s="27">
        <f>INDEX('0_Pivot &amp; Table 1 &amp; Table 2'!$A$70:$AM$765,MATCH($A379,'0_Pivot &amp; Table 1 &amp; Table 2'!$B$70:$B$765,0),MATCH(HHIdata_corr!L$1,'0_Pivot &amp; Table 1 &amp; Table 2'!$A$66:$AM$66,0))</f>
        <v>2568</v>
      </c>
      <c r="M379" s="27">
        <f>INDEX('0_Pivot &amp; Table 1 &amp; Table 2'!$A$70:$AM$765,MATCH($A379,'0_Pivot &amp; Table 1 &amp; Table 2'!$B$70:$B$765,0),MATCH(HHIdata_corr!M$1,'0_Pivot &amp; Table 1 &amp; Table 2'!$A$66:$AM$66,0))</f>
        <v>2545</v>
      </c>
      <c r="N379" s="27">
        <f>INDEX('0_Pivot &amp; Table 1 &amp; Table 2'!$A$70:$AM$765,MATCH($A379,'0_Pivot &amp; Table 1 &amp; Table 2'!$B$70:$B$765,0),MATCH(HHIdata_corr!N$1,'0_Pivot &amp; Table 1 &amp; Table 2'!$A$66:$AM$66,0))</f>
        <v>2175</v>
      </c>
      <c r="O379" s="28">
        <v>2475.1</v>
      </c>
      <c r="P379" s="29" t="s">
        <v>1116</v>
      </c>
      <c r="Q379" s="29" t="s">
        <v>1117</v>
      </c>
      <c r="R379" s="2">
        <f t="shared" si="25"/>
        <v>2617.25</v>
      </c>
      <c r="S379" s="2">
        <f t="shared" si="26"/>
        <v>2555.75</v>
      </c>
      <c r="T379" s="2" t="str">
        <f t="shared" si="27"/>
        <v/>
      </c>
      <c r="U379" s="2" t="e">
        <f>MATCH($Q379,'6.Indic_Percep'!$B$10:$B$141,0)</f>
        <v>#N/A</v>
      </c>
      <c r="V379" s="2">
        <f>MATCH($P379,'5.Indic_LM'!$A$10:$A$732,0)</f>
        <v>361</v>
      </c>
      <c r="W379" s="2" t="str">
        <f>IF(COUNT(INDEX('6.Indic_Percep'!$A$10:$AE$141,HHIdata_corr!$U379,MATCH(HHIdata_corr!W$3,'6.Indic_Percep'!$A$10:$AE$10,0)))=1,INDEX('6.Indic_Percep'!$A$10:$AE$141,HHIdata_corr!$U379,MATCH(HHIdata_corr!W$3,'6.Indic_Percep'!$A$10:$AE$10,0)),"")</f>
        <v/>
      </c>
      <c r="X379" s="2" t="str">
        <f>IF(COUNT(INDEX('6.Indic_Percep'!$A$10:$AE$141,HHIdata_corr!$U379,MATCH(HHIdata_corr!X$3,'6.Indic_Percep'!$A$10:$AE$10,0)))=1,INDEX('6.Indic_Percep'!$A$10:$AE$141,HHIdata_corr!$U379,MATCH(HHIdata_corr!X$3,'6.Indic_Percep'!$A$10:$AE$10,0)),"")</f>
        <v/>
      </c>
      <c r="Y379" s="2" t="str">
        <f>IF(COUNT(INDEX('6.Indic_Percep'!$A$10:$AE$141,HHIdata_corr!$U379,MATCH(HHIdata_corr!Y$3,'6.Indic_Percep'!$A$10:$AE$10,0)))=1,INDEX('6.Indic_Percep'!$A$10:$AE$141,HHIdata_corr!$U379,MATCH(HHIdata_corr!Y$3,'6.Indic_Percep'!$A$10:$AE$10,0)),"")</f>
        <v/>
      </c>
      <c r="Z379" s="2" t="str">
        <f>IF(COUNT(INDEX('6.Indic_Percep'!$A$10:$AH$141,HHIdata_corr!$U379,MATCH(HHIdata_corr!Z$3,'6.Indic_Percep'!$A$10:$AH$10,0)))=1,INDEX('6.Indic_Percep'!$A$10:$AH$141,HHIdata_corr!$U379,MATCH(HHIdata_corr!Z$3,'6.Indic_Percep'!$A$10:$AH$10,0)),"")</f>
        <v/>
      </c>
      <c r="AA379" s="2" t="str">
        <f>IF(COUNT(INDEX('6.Indic_Percep'!$A$10:$AH$141,HHIdata_corr!$U379,MATCH(HHIdata_corr!AA$3,'6.Indic_Percep'!$A$10:$AH$10,0)))=1,INDEX('6.Indic_Percep'!$A$10:$AH$141,HHIdata_corr!$U379,MATCH(HHIdata_corr!AA$3,'6.Indic_Percep'!$A$10:$AH$10,0)),"")</f>
        <v/>
      </c>
      <c r="AC379" s="30">
        <f>IF(COUNT(INDEX('5.Indic_LM'!$A$8:$AL$732,HHIdata_corr!$V379,MATCH(HHIdata_corr!AC$3,'5.Indic_LM'!$A$8:$AL$8,0)))=1,INDEX('5.Indic_LM'!$A$8:$AL$732,HHIdata_corr!$V379,MATCH(HHIdata_corr!AC$3,'5.Indic_LM'!$A$8:$AL$8,0))/100,"")</f>
        <v>6.5984234554444493E-2</v>
      </c>
      <c r="AD379" s="30">
        <f>IF(COUNT(INDEX('5.Indic_LM'!$A$8:$AL$732,HHIdata_corr!$V379,MATCH(HHIdata_corr!AD$3,'5.Indic_LM'!$A$8:$AL$8,0)))=1,INDEX('5.Indic_LM'!$A$8:$AL$732,HHIdata_corr!$V379,MATCH(HHIdata_corr!AD$3,'5.Indic_LM'!$A$8:$AL$8,0))/100,"")</f>
        <v>0.48045779820861567</v>
      </c>
      <c r="AE379" s="2">
        <f t="shared" si="28"/>
        <v>1</v>
      </c>
      <c r="AF379" s="2">
        <f t="shared" si="29"/>
        <v>1</v>
      </c>
    </row>
    <row r="380" spans="1:32" x14ac:dyDescent="0.2">
      <c r="A380" s="25" t="s">
        <v>1119</v>
      </c>
      <c r="B380" s="26" t="s">
        <v>1120</v>
      </c>
      <c r="C380" s="26" t="s">
        <v>1033</v>
      </c>
      <c r="D380" s="26">
        <v>171890</v>
      </c>
      <c r="E380" s="26" t="s">
        <v>1121</v>
      </c>
      <c r="F380" s="26">
        <v>68678</v>
      </c>
      <c r="G380" s="27">
        <f>INDEX('0_Pivot &amp; Table 1 &amp; Table 2'!$A$70:$AM$765,MATCH($A380,'0_Pivot &amp; Table 1 &amp; Table 2'!$B$70:$B$765,0),MATCH(HHIdata_corr!G$1,'0_Pivot &amp; Table 1 &amp; Table 2'!$A$66:$AM$66,0))</f>
        <v>4366</v>
      </c>
      <c r="H380" s="27">
        <f>INDEX('0_Pivot &amp; Table 1 &amp; Table 2'!$A$70:$AM$765,MATCH($A380,'0_Pivot &amp; Table 1 &amp; Table 2'!$B$70:$B$765,0),MATCH(HHIdata_corr!H$1,'0_Pivot &amp; Table 1 &amp; Table 2'!$A$66:$AM$66,0))</f>
        <v>5005</v>
      </c>
      <c r="I380" s="27">
        <f>INDEX('0_Pivot &amp; Table 1 &amp; Table 2'!$A$70:$AM$765,MATCH($A380,'0_Pivot &amp; Table 1 &amp; Table 2'!$B$70:$B$765,0),MATCH(HHIdata_corr!I$1,'0_Pivot &amp; Table 1 &amp; Table 2'!$A$66:$AM$66,0))</f>
        <v>4417</v>
      </c>
      <c r="J380" s="27">
        <f>INDEX('0_Pivot &amp; Table 1 &amp; Table 2'!$A$70:$AM$765,MATCH($A380,'0_Pivot &amp; Table 1 &amp; Table 2'!$B$70:$B$765,0),MATCH(HHIdata_corr!J$1,'0_Pivot &amp; Table 1 &amp; Table 2'!$A$66:$AM$66,0))</f>
        <v>4578</v>
      </c>
      <c r="K380" s="27">
        <f>INDEX('0_Pivot &amp; Table 1 &amp; Table 2'!$A$70:$AM$765,MATCH($A380,'0_Pivot &amp; Table 1 &amp; Table 2'!$B$70:$B$765,0),MATCH(HHIdata_corr!K$1,'0_Pivot &amp; Table 1 &amp; Table 2'!$A$66:$AM$66,0))</f>
        <v>3888</v>
      </c>
      <c r="L380" s="27">
        <f>INDEX('0_Pivot &amp; Table 1 &amp; Table 2'!$A$70:$AM$765,MATCH($A380,'0_Pivot &amp; Table 1 &amp; Table 2'!$B$70:$B$765,0),MATCH(HHIdata_corr!L$1,'0_Pivot &amp; Table 1 &amp; Table 2'!$A$66:$AM$66,0))</f>
        <v>4468</v>
      </c>
      <c r="M380" s="27">
        <f>INDEX('0_Pivot &amp; Table 1 &amp; Table 2'!$A$70:$AM$765,MATCH($A380,'0_Pivot &amp; Table 1 &amp; Table 2'!$B$70:$B$765,0),MATCH(HHIdata_corr!M$1,'0_Pivot &amp; Table 1 &amp; Table 2'!$A$66:$AM$66,0))</f>
        <v>4553</v>
      </c>
      <c r="N380" s="27">
        <f>INDEX('0_Pivot &amp; Table 1 &amp; Table 2'!$A$70:$AM$765,MATCH($A380,'0_Pivot &amp; Table 1 &amp; Table 2'!$B$70:$B$765,0),MATCH(HHIdata_corr!N$1,'0_Pivot &amp; Table 1 &amp; Table 2'!$A$66:$AM$66,0))</f>
        <v>3839</v>
      </c>
      <c r="O380" s="28">
        <v>4415.7</v>
      </c>
      <c r="P380" s="29" t="s">
        <v>1119</v>
      </c>
      <c r="Q380" s="29" t="s">
        <v>1120</v>
      </c>
      <c r="R380" s="2">
        <f t="shared" si="25"/>
        <v>4591.5</v>
      </c>
      <c r="S380" s="2">
        <f t="shared" si="26"/>
        <v>4472</v>
      </c>
      <c r="T380" s="2" t="str">
        <f t="shared" si="27"/>
        <v/>
      </c>
      <c r="U380" s="2" t="e">
        <f>MATCH($Q380,'6.Indic_Percep'!$B$10:$B$141,0)</f>
        <v>#N/A</v>
      </c>
      <c r="V380" s="2">
        <f>MATCH($P380,'5.Indic_LM'!$A$10:$A$732,0)</f>
        <v>362</v>
      </c>
      <c r="W380" s="2" t="str">
        <f>IF(COUNT(INDEX('6.Indic_Percep'!$A$10:$AE$141,HHIdata_corr!$U380,MATCH(HHIdata_corr!W$3,'6.Indic_Percep'!$A$10:$AE$10,0)))=1,INDEX('6.Indic_Percep'!$A$10:$AE$141,HHIdata_corr!$U380,MATCH(HHIdata_corr!W$3,'6.Indic_Percep'!$A$10:$AE$10,0)),"")</f>
        <v/>
      </c>
      <c r="X380" s="2" t="str">
        <f>IF(COUNT(INDEX('6.Indic_Percep'!$A$10:$AE$141,HHIdata_corr!$U380,MATCH(HHIdata_corr!X$3,'6.Indic_Percep'!$A$10:$AE$10,0)))=1,INDEX('6.Indic_Percep'!$A$10:$AE$141,HHIdata_corr!$U380,MATCH(HHIdata_corr!X$3,'6.Indic_Percep'!$A$10:$AE$10,0)),"")</f>
        <v/>
      </c>
      <c r="Y380" s="2" t="str">
        <f>IF(COUNT(INDEX('6.Indic_Percep'!$A$10:$AE$141,HHIdata_corr!$U380,MATCH(HHIdata_corr!Y$3,'6.Indic_Percep'!$A$10:$AE$10,0)))=1,INDEX('6.Indic_Percep'!$A$10:$AE$141,HHIdata_corr!$U380,MATCH(HHIdata_corr!Y$3,'6.Indic_Percep'!$A$10:$AE$10,0)),"")</f>
        <v/>
      </c>
      <c r="Z380" s="2" t="str">
        <f>IF(COUNT(INDEX('6.Indic_Percep'!$A$10:$AH$141,HHIdata_corr!$U380,MATCH(HHIdata_corr!Z$3,'6.Indic_Percep'!$A$10:$AH$10,0)))=1,INDEX('6.Indic_Percep'!$A$10:$AH$141,HHIdata_corr!$U380,MATCH(HHIdata_corr!Z$3,'6.Indic_Percep'!$A$10:$AH$10,0)),"")</f>
        <v/>
      </c>
      <c r="AA380" s="2" t="str">
        <f>IF(COUNT(INDEX('6.Indic_Percep'!$A$10:$AH$141,HHIdata_corr!$U380,MATCH(HHIdata_corr!AA$3,'6.Indic_Percep'!$A$10:$AH$10,0)))=1,INDEX('6.Indic_Percep'!$A$10:$AH$141,HHIdata_corr!$U380,MATCH(HHIdata_corr!AA$3,'6.Indic_Percep'!$A$10:$AH$10,0)),"")</f>
        <v/>
      </c>
      <c r="AC380" s="30">
        <f>IF(COUNT(INDEX('5.Indic_LM'!$A$8:$AL$732,HHIdata_corr!$V380,MATCH(HHIdata_corr!AC$3,'5.Indic_LM'!$A$8:$AL$8,0)))=1,INDEX('5.Indic_LM'!$A$8:$AL$732,HHIdata_corr!$V380,MATCH(HHIdata_corr!AC$3,'5.Indic_LM'!$A$8:$AL$8,0))/100,"")</f>
        <v>7.637491086660228E-2</v>
      </c>
      <c r="AD380" s="30">
        <f>IF(COUNT(INDEX('5.Indic_LM'!$A$8:$AL$732,HHIdata_corr!$V380,MATCH(HHIdata_corr!AD$3,'5.Indic_LM'!$A$8:$AL$8,0)))=1,INDEX('5.Indic_LM'!$A$8:$AL$732,HHIdata_corr!$V380,MATCH(HHIdata_corr!AD$3,'5.Indic_LM'!$A$8:$AL$8,0))/100,"")</f>
        <v>0.48113513074402697</v>
      </c>
      <c r="AE380" s="2">
        <f t="shared" si="28"/>
        <v>1</v>
      </c>
      <c r="AF380" s="2">
        <f t="shared" si="29"/>
        <v>1</v>
      </c>
    </row>
    <row r="381" spans="1:32" x14ac:dyDescent="0.2">
      <c r="A381" s="25" t="s">
        <v>1122</v>
      </c>
      <c r="B381" s="26" t="s">
        <v>1123</v>
      </c>
      <c r="C381" s="26" t="s">
        <v>1033</v>
      </c>
      <c r="D381" s="26">
        <v>248600</v>
      </c>
      <c r="E381" s="26" t="s">
        <v>1124</v>
      </c>
      <c r="F381" s="26">
        <v>100514</v>
      </c>
      <c r="G381" s="27">
        <f>INDEX('0_Pivot &amp; Table 1 &amp; Table 2'!$A$70:$AM$765,MATCH($A381,'0_Pivot &amp; Table 1 &amp; Table 2'!$B$70:$B$765,0),MATCH(HHIdata_corr!G$1,'0_Pivot &amp; Table 1 &amp; Table 2'!$A$66:$AM$66,0))</f>
        <v>4112</v>
      </c>
      <c r="H381" s="27">
        <f>INDEX('0_Pivot &amp; Table 1 &amp; Table 2'!$A$70:$AM$765,MATCH($A381,'0_Pivot &amp; Table 1 &amp; Table 2'!$B$70:$B$765,0),MATCH(HHIdata_corr!H$1,'0_Pivot &amp; Table 1 &amp; Table 2'!$A$66:$AM$66,0))</f>
        <v>5119</v>
      </c>
      <c r="I381" s="27">
        <f>INDEX('0_Pivot &amp; Table 1 &amp; Table 2'!$A$70:$AM$765,MATCH($A381,'0_Pivot &amp; Table 1 &amp; Table 2'!$B$70:$B$765,0),MATCH(HHIdata_corr!I$1,'0_Pivot &amp; Table 1 &amp; Table 2'!$A$66:$AM$66,0))</f>
        <v>3595</v>
      </c>
      <c r="J381" s="27">
        <f>INDEX('0_Pivot &amp; Table 1 &amp; Table 2'!$A$70:$AM$765,MATCH($A381,'0_Pivot &amp; Table 1 &amp; Table 2'!$B$70:$B$765,0),MATCH(HHIdata_corr!J$1,'0_Pivot &amp; Table 1 &amp; Table 2'!$A$66:$AM$66,0))</f>
        <v>4255</v>
      </c>
      <c r="K381" s="27">
        <f>INDEX('0_Pivot &amp; Table 1 &amp; Table 2'!$A$70:$AM$765,MATCH($A381,'0_Pivot &amp; Table 1 &amp; Table 2'!$B$70:$B$765,0),MATCH(HHIdata_corr!K$1,'0_Pivot &amp; Table 1 &amp; Table 2'!$A$66:$AM$66,0))</f>
        <v>3526</v>
      </c>
      <c r="L381" s="27">
        <f>INDEX('0_Pivot &amp; Table 1 &amp; Table 2'!$A$70:$AM$765,MATCH($A381,'0_Pivot &amp; Table 1 &amp; Table 2'!$B$70:$B$765,0),MATCH(HHIdata_corr!L$1,'0_Pivot &amp; Table 1 &amp; Table 2'!$A$66:$AM$66,0))</f>
        <v>4024</v>
      </c>
      <c r="M381" s="27">
        <f>INDEX('0_Pivot &amp; Table 1 &amp; Table 2'!$A$70:$AM$765,MATCH($A381,'0_Pivot &amp; Table 1 &amp; Table 2'!$B$70:$B$765,0),MATCH(HHIdata_corr!M$1,'0_Pivot &amp; Table 1 &amp; Table 2'!$A$66:$AM$66,0))</f>
        <v>4236</v>
      </c>
      <c r="N381" s="27">
        <f>INDEX('0_Pivot &amp; Table 1 &amp; Table 2'!$A$70:$AM$765,MATCH($A381,'0_Pivot &amp; Table 1 &amp; Table 2'!$B$70:$B$765,0),MATCH(HHIdata_corr!N$1,'0_Pivot &amp; Table 1 &amp; Table 2'!$A$66:$AM$66,0))</f>
        <v>3248</v>
      </c>
      <c r="O381" s="28">
        <v>3851.8</v>
      </c>
      <c r="P381" s="29" t="s">
        <v>1122</v>
      </c>
      <c r="Q381" s="29" t="s">
        <v>1123</v>
      </c>
      <c r="R381" s="2">
        <f t="shared" si="25"/>
        <v>4270.25</v>
      </c>
      <c r="S381" s="2">
        <f t="shared" si="26"/>
        <v>4123.75</v>
      </c>
      <c r="T381" s="2" t="str">
        <f t="shared" si="27"/>
        <v/>
      </c>
      <c r="U381" s="2" t="e">
        <f>MATCH($Q381,'6.Indic_Percep'!$B$10:$B$141,0)</f>
        <v>#N/A</v>
      </c>
      <c r="V381" s="2">
        <f>MATCH($P381,'5.Indic_LM'!$A$10:$A$732,0)</f>
        <v>363</v>
      </c>
      <c r="W381" s="2" t="str">
        <f>IF(COUNT(INDEX('6.Indic_Percep'!$A$10:$AE$141,HHIdata_corr!$U381,MATCH(HHIdata_corr!W$3,'6.Indic_Percep'!$A$10:$AE$10,0)))=1,INDEX('6.Indic_Percep'!$A$10:$AE$141,HHIdata_corr!$U381,MATCH(HHIdata_corr!W$3,'6.Indic_Percep'!$A$10:$AE$10,0)),"")</f>
        <v/>
      </c>
      <c r="X381" s="2" t="str">
        <f>IF(COUNT(INDEX('6.Indic_Percep'!$A$10:$AE$141,HHIdata_corr!$U381,MATCH(HHIdata_corr!X$3,'6.Indic_Percep'!$A$10:$AE$10,0)))=1,INDEX('6.Indic_Percep'!$A$10:$AE$141,HHIdata_corr!$U381,MATCH(HHIdata_corr!X$3,'6.Indic_Percep'!$A$10:$AE$10,0)),"")</f>
        <v/>
      </c>
      <c r="Y381" s="2" t="str">
        <f>IF(COUNT(INDEX('6.Indic_Percep'!$A$10:$AE$141,HHIdata_corr!$U381,MATCH(HHIdata_corr!Y$3,'6.Indic_Percep'!$A$10:$AE$10,0)))=1,INDEX('6.Indic_Percep'!$A$10:$AE$141,HHIdata_corr!$U381,MATCH(HHIdata_corr!Y$3,'6.Indic_Percep'!$A$10:$AE$10,0)),"")</f>
        <v/>
      </c>
      <c r="Z381" s="2" t="str">
        <f>IF(COUNT(INDEX('6.Indic_Percep'!$A$10:$AH$141,HHIdata_corr!$U381,MATCH(HHIdata_corr!Z$3,'6.Indic_Percep'!$A$10:$AH$10,0)))=1,INDEX('6.Indic_Percep'!$A$10:$AH$141,HHIdata_corr!$U381,MATCH(HHIdata_corr!Z$3,'6.Indic_Percep'!$A$10:$AH$10,0)),"")</f>
        <v/>
      </c>
      <c r="AA381" s="2" t="str">
        <f>IF(COUNT(INDEX('6.Indic_Percep'!$A$10:$AH$141,HHIdata_corr!$U381,MATCH(HHIdata_corr!AA$3,'6.Indic_Percep'!$A$10:$AH$10,0)))=1,INDEX('6.Indic_Percep'!$A$10:$AH$141,HHIdata_corr!$U381,MATCH(HHIdata_corr!AA$3,'6.Indic_Percep'!$A$10:$AH$10,0)),"")</f>
        <v/>
      </c>
      <c r="AC381" s="30">
        <f>IF(COUNT(INDEX('5.Indic_LM'!$A$8:$AL$732,HHIdata_corr!$V381,MATCH(HHIdata_corr!AC$3,'5.Indic_LM'!$A$8:$AL$8,0)))=1,INDEX('5.Indic_LM'!$A$8:$AL$732,HHIdata_corr!$V381,MATCH(HHIdata_corr!AC$3,'5.Indic_LM'!$A$8:$AL$8,0))/100,"")</f>
        <v>6.9288515030664563E-2</v>
      </c>
      <c r="AD381" s="30">
        <f>IF(COUNT(INDEX('5.Indic_LM'!$A$8:$AL$732,HHIdata_corr!$V381,MATCH(HHIdata_corr!AD$3,'5.Indic_LM'!$A$8:$AL$8,0)))=1,INDEX('5.Indic_LM'!$A$8:$AL$732,HHIdata_corr!$V381,MATCH(HHIdata_corr!AD$3,'5.Indic_LM'!$A$8:$AL$8,0))/100,"")</f>
        <v>0.51110694058111861</v>
      </c>
      <c r="AE381" s="2">
        <f t="shared" si="28"/>
        <v>1</v>
      </c>
      <c r="AF381" s="2">
        <f t="shared" si="29"/>
        <v>1</v>
      </c>
    </row>
    <row r="382" spans="1:32" x14ac:dyDescent="0.2">
      <c r="A382" s="25" t="s">
        <v>1125</v>
      </c>
      <c r="B382" s="26" t="s">
        <v>1126</v>
      </c>
      <c r="C382" s="26" t="s">
        <v>1033</v>
      </c>
      <c r="D382" s="26">
        <v>202152</v>
      </c>
      <c r="E382" s="26" t="s">
        <v>1127</v>
      </c>
      <c r="F382" s="26">
        <v>95396</v>
      </c>
      <c r="G382" s="27">
        <f>INDEX('0_Pivot &amp; Table 1 &amp; Table 2'!$A$70:$AM$765,MATCH($A382,'0_Pivot &amp; Table 1 &amp; Table 2'!$B$70:$B$765,0),MATCH(HHIdata_corr!G$1,'0_Pivot &amp; Table 1 &amp; Table 2'!$A$66:$AM$66,0))</f>
        <v>3377</v>
      </c>
      <c r="H382" s="27">
        <f>INDEX('0_Pivot &amp; Table 1 &amp; Table 2'!$A$70:$AM$765,MATCH($A382,'0_Pivot &amp; Table 1 &amp; Table 2'!$B$70:$B$765,0),MATCH(HHIdata_corr!H$1,'0_Pivot &amp; Table 1 &amp; Table 2'!$A$66:$AM$66,0))</f>
        <v>3872</v>
      </c>
      <c r="I382" s="27">
        <f>INDEX('0_Pivot &amp; Table 1 &amp; Table 2'!$A$70:$AM$765,MATCH($A382,'0_Pivot &amp; Table 1 &amp; Table 2'!$B$70:$B$765,0),MATCH(HHIdata_corr!I$1,'0_Pivot &amp; Table 1 &amp; Table 2'!$A$66:$AM$66,0))</f>
        <v>3329</v>
      </c>
      <c r="J382" s="27">
        <f>INDEX('0_Pivot &amp; Table 1 &amp; Table 2'!$A$70:$AM$765,MATCH($A382,'0_Pivot &amp; Table 1 &amp; Table 2'!$B$70:$B$765,0),MATCH(HHIdata_corr!J$1,'0_Pivot &amp; Table 1 &amp; Table 2'!$A$66:$AM$66,0))</f>
        <v>3392</v>
      </c>
      <c r="K382" s="27">
        <f>INDEX('0_Pivot &amp; Table 1 &amp; Table 2'!$A$70:$AM$765,MATCH($A382,'0_Pivot &amp; Table 1 &amp; Table 2'!$B$70:$B$765,0),MATCH(HHIdata_corr!K$1,'0_Pivot &amp; Table 1 &amp; Table 2'!$A$66:$AM$66,0))</f>
        <v>3005</v>
      </c>
      <c r="L382" s="27">
        <f>INDEX('0_Pivot &amp; Table 1 &amp; Table 2'!$A$70:$AM$765,MATCH($A382,'0_Pivot &amp; Table 1 &amp; Table 2'!$B$70:$B$765,0),MATCH(HHIdata_corr!L$1,'0_Pivot &amp; Table 1 &amp; Table 2'!$A$66:$AM$66,0))</f>
        <v>3155</v>
      </c>
      <c r="M382" s="27">
        <f>INDEX('0_Pivot &amp; Table 1 &amp; Table 2'!$A$70:$AM$765,MATCH($A382,'0_Pivot &amp; Table 1 &amp; Table 2'!$B$70:$B$765,0),MATCH(HHIdata_corr!M$1,'0_Pivot &amp; Table 1 &amp; Table 2'!$A$66:$AM$66,0))</f>
        <v>3234</v>
      </c>
      <c r="N382" s="27">
        <f>INDEX('0_Pivot &amp; Table 1 &amp; Table 2'!$A$70:$AM$765,MATCH($A382,'0_Pivot &amp; Table 1 &amp; Table 2'!$B$70:$B$765,0),MATCH(HHIdata_corr!N$1,'0_Pivot &amp; Table 1 &amp; Table 2'!$A$66:$AM$66,0))</f>
        <v>2691</v>
      </c>
      <c r="O382" s="28">
        <v>3363.6</v>
      </c>
      <c r="P382" s="29" t="s">
        <v>1125</v>
      </c>
      <c r="Q382" s="29" t="s">
        <v>1126</v>
      </c>
      <c r="R382" s="2">
        <f t="shared" si="25"/>
        <v>3492.5</v>
      </c>
      <c r="S382" s="2">
        <f t="shared" si="26"/>
        <v>3399.5</v>
      </c>
      <c r="T382" s="2" t="str">
        <f t="shared" si="27"/>
        <v/>
      </c>
      <c r="U382" s="2" t="e">
        <f>MATCH($Q382,'6.Indic_Percep'!$B$10:$B$141,0)</f>
        <v>#N/A</v>
      </c>
      <c r="V382" s="2">
        <f>MATCH($P382,'5.Indic_LM'!$A$10:$A$732,0)</f>
        <v>364</v>
      </c>
      <c r="W382" s="2" t="str">
        <f>IF(COUNT(INDEX('6.Indic_Percep'!$A$10:$AE$141,HHIdata_corr!$U382,MATCH(HHIdata_corr!W$3,'6.Indic_Percep'!$A$10:$AE$10,0)))=1,INDEX('6.Indic_Percep'!$A$10:$AE$141,HHIdata_corr!$U382,MATCH(HHIdata_corr!W$3,'6.Indic_Percep'!$A$10:$AE$10,0)),"")</f>
        <v/>
      </c>
      <c r="X382" s="2" t="str">
        <f>IF(COUNT(INDEX('6.Indic_Percep'!$A$10:$AE$141,HHIdata_corr!$U382,MATCH(HHIdata_corr!X$3,'6.Indic_Percep'!$A$10:$AE$10,0)))=1,INDEX('6.Indic_Percep'!$A$10:$AE$141,HHIdata_corr!$U382,MATCH(HHIdata_corr!X$3,'6.Indic_Percep'!$A$10:$AE$10,0)),"")</f>
        <v/>
      </c>
      <c r="Y382" s="2" t="str">
        <f>IF(COUNT(INDEX('6.Indic_Percep'!$A$10:$AE$141,HHIdata_corr!$U382,MATCH(HHIdata_corr!Y$3,'6.Indic_Percep'!$A$10:$AE$10,0)))=1,INDEX('6.Indic_Percep'!$A$10:$AE$141,HHIdata_corr!$U382,MATCH(HHIdata_corr!Y$3,'6.Indic_Percep'!$A$10:$AE$10,0)),"")</f>
        <v/>
      </c>
      <c r="Z382" s="2" t="str">
        <f>IF(COUNT(INDEX('6.Indic_Percep'!$A$10:$AH$141,HHIdata_corr!$U382,MATCH(HHIdata_corr!Z$3,'6.Indic_Percep'!$A$10:$AH$10,0)))=1,INDEX('6.Indic_Percep'!$A$10:$AH$141,HHIdata_corr!$U382,MATCH(HHIdata_corr!Z$3,'6.Indic_Percep'!$A$10:$AH$10,0)),"")</f>
        <v/>
      </c>
      <c r="AA382" s="2" t="str">
        <f>IF(COUNT(INDEX('6.Indic_Percep'!$A$10:$AH$141,HHIdata_corr!$U382,MATCH(HHIdata_corr!AA$3,'6.Indic_Percep'!$A$10:$AH$10,0)))=1,INDEX('6.Indic_Percep'!$A$10:$AH$141,HHIdata_corr!$U382,MATCH(HHIdata_corr!AA$3,'6.Indic_Percep'!$A$10:$AH$10,0)),"")</f>
        <v/>
      </c>
      <c r="AC382" s="30">
        <f>IF(COUNT(INDEX('5.Indic_LM'!$A$8:$AL$732,HHIdata_corr!$V382,MATCH(HHIdata_corr!AC$3,'5.Indic_LM'!$A$8:$AL$8,0)))=1,INDEX('5.Indic_LM'!$A$8:$AL$732,HHIdata_corr!$V382,MATCH(HHIdata_corr!AC$3,'5.Indic_LM'!$A$8:$AL$8,0))/100,"")</f>
        <v>0.20395177494976557</v>
      </c>
      <c r="AD382" s="30">
        <f>IF(COUNT(INDEX('5.Indic_LM'!$A$8:$AL$732,HHIdata_corr!$V382,MATCH(HHIdata_corr!AD$3,'5.Indic_LM'!$A$8:$AL$8,0)))=1,INDEX('5.Indic_LM'!$A$8:$AL$732,HHIdata_corr!$V382,MATCH(HHIdata_corr!AD$3,'5.Indic_LM'!$A$8:$AL$8,0))/100,"")</f>
        <v>0.35417950435365037</v>
      </c>
      <c r="AE382" s="2">
        <f t="shared" si="28"/>
        <v>1</v>
      </c>
      <c r="AF382" s="2">
        <f t="shared" si="29"/>
        <v>1</v>
      </c>
    </row>
    <row r="383" spans="1:32" x14ac:dyDescent="0.2">
      <c r="A383" s="25" t="s">
        <v>1128</v>
      </c>
      <c r="B383" s="26" t="s">
        <v>1129</v>
      </c>
      <c r="C383" s="26" t="s">
        <v>1033</v>
      </c>
      <c r="D383" s="26">
        <v>199978</v>
      </c>
      <c r="E383" s="26" t="s">
        <v>1130</v>
      </c>
      <c r="F383" s="26">
        <v>98071</v>
      </c>
      <c r="G383" s="27">
        <f>INDEX('0_Pivot &amp; Table 1 &amp; Table 2'!$A$70:$AM$765,MATCH($A383,'0_Pivot &amp; Table 1 &amp; Table 2'!$B$70:$B$765,0),MATCH(HHIdata_corr!G$1,'0_Pivot &amp; Table 1 &amp; Table 2'!$A$66:$AM$66,0))</f>
        <v>3924</v>
      </c>
      <c r="H383" s="27">
        <f>INDEX('0_Pivot &amp; Table 1 &amp; Table 2'!$A$70:$AM$765,MATCH($A383,'0_Pivot &amp; Table 1 &amp; Table 2'!$B$70:$B$765,0),MATCH(HHIdata_corr!H$1,'0_Pivot &amp; Table 1 &amp; Table 2'!$A$66:$AM$66,0))</f>
        <v>4408</v>
      </c>
      <c r="I383" s="27">
        <f>INDEX('0_Pivot &amp; Table 1 &amp; Table 2'!$A$70:$AM$765,MATCH($A383,'0_Pivot &amp; Table 1 &amp; Table 2'!$B$70:$B$765,0),MATCH(HHIdata_corr!I$1,'0_Pivot &amp; Table 1 &amp; Table 2'!$A$66:$AM$66,0))</f>
        <v>3842</v>
      </c>
      <c r="J383" s="27">
        <f>INDEX('0_Pivot &amp; Table 1 &amp; Table 2'!$A$70:$AM$765,MATCH($A383,'0_Pivot &amp; Table 1 &amp; Table 2'!$B$70:$B$765,0),MATCH(HHIdata_corr!J$1,'0_Pivot &amp; Table 1 &amp; Table 2'!$A$66:$AM$66,0))</f>
        <v>3782</v>
      </c>
      <c r="K383" s="27">
        <f>INDEX('0_Pivot &amp; Table 1 &amp; Table 2'!$A$70:$AM$765,MATCH($A383,'0_Pivot &amp; Table 1 &amp; Table 2'!$B$70:$B$765,0),MATCH(HHIdata_corr!K$1,'0_Pivot &amp; Table 1 &amp; Table 2'!$A$66:$AM$66,0))</f>
        <v>3644</v>
      </c>
      <c r="L383" s="27">
        <f>INDEX('0_Pivot &amp; Table 1 &amp; Table 2'!$A$70:$AM$765,MATCH($A383,'0_Pivot &amp; Table 1 &amp; Table 2'!$B$70:$B$765,0),MATCH(HHIdata_corr!L$1,'0_Pivot &amp; Table 1 &amp; Table 2'!$A$66:$AM$66,0))</f>
        <v>3997</v>
      </c>
      <c r="M383" s="27">
        <f>INDEX('0_Pivot &amp; Table 1 &amp; Table 2'!$A$70:$AM$765,MATCH($A383,'0_Pivot &amp; Table 1 &amp; Table 2'!$B$70:$B$765,0),MATCH(HHIdata_corr!M$1,'0_Pivot &amp; Table 1 &amp; Table 2'!$A$66:$AM$66,0))</f>
        <v>4196</v>
      </c>
      <c r="N383" s="27">
        <f>INDEX('0_Pivot &amp; Table 1 &amp; Table 2'!$A$70:$AM$765,MATCH($A383,'0_Pivot &amp; Table 1 &amp; Table 2'!$B$70:$B$765,0),MATCH(HHIdata_corr!N$1,'0_Pivot &amp; Table 1 &amp; Table 2'!$A$66:$AM$66,0))</f>
        <v>3736</v>
      </c>
      <c r="O383" s="28">
        <v>3968.6</v>
      </c>
      <c r="P383" s="29" t="s">
        <v>1128</v>
      </c>
      <c r="Q383" s="29" t="s">
        <v>1129</v>
      </c>
      <c r="R383" s="2">
        <f t="shared" si="25"/>
        <v>3989</v>
      </c>
      <c r="S383" s="2">
        <f t="shared" si="26"/>
        <v>3919</v>
      </c>
      <c r="T383" s="2" t="str">
        <f t="shared" si="27"/>
        <v/>
      </c>
      <c r="U383" s="2" t="e">
        <f>MATCH($Q383,'6.Indic_Percep'!$B$10:$B$141,0)</f>
        <v>#N/A</v>
      </c>
      <c r="V383" s="2">
        <f>MATCH($P383,'5.Indic_LM'!$A$10:$A$732,0)</f>
        <v>365</v>
      </c>
      <c r="W383" s="2" t="str">
        <f>IF(COUNT(INDEX('6.Indic_Percep'!$A$10:$AE$141,HHIdata_corr!$U383,MATCH(HHIdata_corr!W$3,'6.Indic_Percep'!$A$10:$AE$10,0)))=1,INDEX('6.Indic_Percep'!$A$10:$AE$141,HHIdata_corr!$U383,MATCH(HHIdata_corr!W$3,'6.Indic_Percep'!$A$10:$AE$10,0)),"")</f>
        <v/>
      </c>
      <c r="X383" s="2" t="str">
        <f>IF(COUNT(INDEX('6.Indic_Percep'!$A$10:$AE$141,HHIdata_corr!$U383,MATCH(HHIdata_corr!X$3,'6.Indic_Percep'!$A$10:$AE$10,0)))=1,INDEX('6.Indic_Percep'!$A$10:$AE$141,HHIdata_corr!$U383,MATCH(HHIdata_corr!X$3,'6.Indic_Percep'!$A$10:$AE$10,0)),"")</f>
        <v/>
      </c>
      <c r="Y383" s="2" t="str">
        <f>IF(COUNT(INDEX('6.Indic_Percep'!$A$10:$AE$141,HHIdata_corr!$U383,MATCH(HHIdata_corr!Y$3,'6.Indic_Percep'!$A$10:$AE$10,0)))=1,INDEX('6.Indic_Percep'!$A$10:$AE$141,HHIdata_corr!$U383,MATCH(HHIdata_corr!Y$3,'6.Indic_Percep'!$A$10:$AE$10,0)),"")</f>
        <v/>
      </c>
      <c r="Z383" s="2" t="str">
        <f>IF(COUNT(INDEX('6.Indic_Percep'!$A$10:$AH$141,HHIdata_corr!$U383,MATCH(HHIdata_corr!Z$3,'6.Indic_Percep'!$A$10:$AH$10,0)))=1,INDEX('6.Indic_Percep'!$A$10:$AH$141,HHIdata_corr!$U383,MATCH(HHIdata_corr!Z$3,'6.Indic_Percep'!$A$10:$AH$10,0)),"")</f>
        <v/>
      </c>
      <c r="AA383" s="2" t="str">
        <f>IF(COUNT(INDEX('6.Indic_Percep'!$A$10:$AH$141,HHIdata_corr!$U383,MATCH(HHIdata_corr!AA$3,'6.Indic_Percep'!$A$10:$AH$10,0)))=1,INDEX('6.Indic_Percep'!$A$10:$AH$141,HHIdata_corr!$U383,MATCH(HHIdata_corr!AA$3,'6.Indic_Percep'!$A$10:$AH$10,0)),"")</f>
        <v/>
      </c>
      <c r="AC383" s="30">
        <f>IF(COUNT(INDEX('5.Indic_LM'!$A$8:$AL$732,HHIdata_corr!$V383,MATCH(HHIdata_corr!AC$3,'5.Indic_LM'!$A$8:$AL$8,0)))=1,INDEX('5.Indic_LM'!$A$8:$AL$732,HHIdata_corr!$V383,MATCH(HHIdata_corr!AC$3,'5.Indic_LM'!$A$8:$AL$8,0))/100,"")</f>
        <v>0.14450723282328831</v>
      </c>
      <c r="AD383" s="30">
        <f>IF(COUNT(INDEX('5.Indic_LM'!$A$8:$AL$732,HHIdata_corr!$V383,MATCH(HHIdata_corr!AD$3,'5.Indic_LM'!$A$8:$AL$8,0)))=1,INDEX('5.Indic_LM'!$A$8:$AL$732,HHIdata_corr!$V383,MATCH(HHIdata_corr!AD$3,'5.Indic_LM'!$A$8:$AL$8,0))/100,"")</f>
        <v>0.37721153272180991</v>
      </c>
      <c r="AE383" s="2">
        <f t="shared" si="28"/>
        <v>1</v>
      </c>
      <c r="AF383" s="2">
        <f t="shared" si="29"/>
        <v>1</v>
      </c>
    </row>
    <row r="384" spans="1:32" x14ac:dyDescent="0.2">
      <c r="A384" s="25" t="s">
        <v>1131</v>
      </c>
      <c r="B384" s="26" t="s">
        <v>1132</v>
      </c>
      <c r="C384" s="26" t="s">
        <v>1033</v>
      </c>
      <c r="D384" s="26">
        <v>235149</v>
      </c>
      <c r="E384" s="26" t="s">
        <v>1133</v>
      </c>
      <c r="F384" s="26">
        <v>107769</v>
      </c>
      <c r="G384" s="27">
        <f>INDEX('0_Pivot &amp; Table 1 &amp; Table 2'!$A$70:$AM$765,MATCH($A384,'0_Pivot &amp; Table 1 &amp; Table 2'!$B$70:$B$765,0),MATCH(HHIdata_corr!G$1,'0_Pivot &amp; Table 1 &amp; Table 2'!$A$66:$AM$66,0))</f>
        <v>2566</v>
      </c>
      <c r="H384" s="27">
        <f>INDEX('0_Pivot &amp; Table 1 &amp; Table 2'!$A$70:$AM$765,MATCH($A384,'0_Pivot &amp; Table 1 &amp; Table 2'!$B$70:$B$765,0),MATCH(HHIdata_corr!H$1,'0_Pivot &amp; Table 1 &amp; Table 2'!$A$66:$AM$66,0))</f>
        <v>3760</v>
      </c>
      <c r="I384" s="27">
        <f>INDEX('0_Pivot &amp; Table 1 &amp; Table 2'!$A$70:$AM$765,MATCH($A384,'0_Pivot &amp; Table 1 &amp; Table 2'!$B$70:$B$765,0),MATCH(HHIdata_corr!I$1,'0_Pivot &amp; Table 1 &amp; Table 2'!$A$66:$AM$66,0))</f>
        <v>3091</v>
      </c>
      <c r="J384" s="27">
        <f>INDEX('0_Pivot &amp; Table 1 &amp; Table 2'!$A$70:$AM$765,MATCH($A384,'0_Pivot &amp; Table 1 &amp; Table 2'!$B$70:$B$765,0),MATCH(HHIdata_corr!J$1,'0_Pivot &amp; Table 1 &amp; Table 2'!$A$66:$AM$66,0))</f>
        <v>2592</v>
      </c>
      <c r="K384" s="27">
        <f>INDEX('0_Pivot &amp; Table 1 &amp; Table 2'!$A$70:$AM$765,MATCH($A384,'0_Pivot &amp; Table 1 &amp; Table 2'!$B$70:$B$765,0),MATCH(HHIdata_corr!K$1,'0_Pivot &amp; Table 1 &amp; Table 2'!$A$66:$AM$66,0))</f>
        <v>2737</v>
      </c>
      <c r="L384" s="27">
        <f>INDEX('0_Pivot &amp; Table 1 &amp; Table 2'!$A$70:$AM$765,MATCH($A384,'0_Pivot &amp; Table 1 &amp; Table 2'!$B$70:$B$765,0),MATCH(HHIdata_corr!L$1,'0_Pivot &amp; Table 1 &amp; Table 2'!$A$66:$AM$66,0))</f>
        <v>2876</v>
      </c>
      <c r="M384" s="27">
        <f>INDEX('0_Pivot &amp; Table 1 &amp; Table 2'!$A$70:$AM$765,MATCH($A384,'0_Pivot &amp; Table 1 &amp; Table 2'!$B$70:$B$765,0),MATCH(HHIdata_corr!M$1,'0_Pivot &amp; Table 1 &amp; Table 2'!$A$66:$AM$66,0))</f>
        <v>2788</v>
      </c>
      <c r="N384" s="27">
        <f>INDEX('0_Pivot &amp; Table 1 &amp; Table 2'!$A$70:$AM$765,MATCH($A384,'0_Pivot &amp; Table 1 &amp; Table 2'!$B$70:$B$765,0),MATCH(HHIdata_corr!N$1,'0_Pivot &amp; Table 1 &amp; Table 2'!$A$66:$AM$66,0))</f>
        <v>2514</v>
      </c>
      <c r="O384" s="28">
        <v>2819.9</v>
      </c>
      <c r="P384" s="29" t="s">
        <v>1131</v>
      </c>
      <c r="Q384" s="29" t="s">
        <v>1132</v>
      </c>
      <c r="R384" s="2">
        <f t="shared" si="25"/>
        <v>3002.25</v>
      </c>
      <c r="S384" s="2">
        <f t="shared" si="26"/>
        <v>3045</v>
      </c>
      <c r="T384" s="2" t="str">
        <f t="shared" si="27"/>
        <v/>
      </c>
      <c r="U384" s="2" t="e">
        <f>MATCH($Q384,'6.Indic_Percep'!$B$10:$B$141,0)</f>
        <v>#N/A</v>
      </c>
      <c r="V384" s="2">
        <f>MATCH($P384,'5.Indic_LM'!$A$10:$A$732,0)</f>
        <v>366</v>
      </c>
      <c r="W384" s="2" t="str">
        <f>IF(COUNT(INDEX('6.Indic_Percep'!$A$10:$AE$141,HHIdata_corr!$U384,MATCH(HHIdata_corr!W$3,'6.Indic_Percep'!$A$10:$AE$10,0)))=1,INDEX('6.Indic_Percep'!$A$10:$AE$141,HHIdata_corr!$U384,MATCH(HHIdata_corr!W$3,'6.Indic_Percep'!$A$10:$AE$10,0)),"")</f>
        <v/>
      </c>
      <c r="X384" s="2" t="str">
        <f>IF(COUNT(INDEX('6.Indic_Percep'!$A$10:$AE$141,HHIdata_corr!$U384,MATCH(HHIdata_corr!X$3,'6.Indic_Percep'!$A$10:$AE$10,0)))=1,INDEX('6.Indic_Percep'!$A$10:$AE$141,HHIdata_corr!$U384,MATCH(HHIdata_corr!X$3,'6.Indic_Percep'!$A$10:$AE$10,0)),"")</f>
        <v/>
      </c>
      <c r="Y384" s="2" t="str">
        <f>IF(COUNT(INDEX('6.Indic_Percep'!$A$10:$AE$141,HHIdata_corr!$U384,MATCH(HHIdata_corr!Y$3,'6.Indic_Percep'!$A$10:$AE$10,0)))=1,INDEX('6.Indic_Percep'!$A$10:$AE$141,HHIdata_corr!$U384,MATCH(HHIdata_corr!Y$3,'6.Indic_Percep'!$A$10:$AE$10,0)),"")</f>
        <v/>
      </c>
      <c r="Z384" s="2" t="str">
        <f>IF(COUNT(INDEX('6.Indic_Percep'!$A$10:$AH$141,HHIdata_corr!$U384,MATCH(HHIdata_corr!Z$3,'6.Indic_Percep'!$A$10:$AH$10,0)))=1,INDEX('6.Indic_Percep'!$A$10:$AH$141,HHIdata_corr!$U384,MATCH(HHIdata_corr!Z$3,'6.Indic_Percep'!$A$10:$AH$10,0)),"")</f>
        <v/>
      </c>
      <c r="AA384" s="2" t="str">
        <f>IF(COUNT(INDEX('6.Indic_Percep'!$A$10:$AH$141,HHIdata_corr!$U384,MATCH(HHIdata_corr!AA$3,'6.Indic_Percep'!$A$10:$AH$10,0)))=1,INDEX('6.Indic_Percep'!$A$10:$AH$141,HHIdata_corr!$U384,MATCH(HHIdata_corr!AA$3,'6.Indic_Percep'!$A$10:$AH$10,0)),"")</f>
        <v/>
      </c>
      <c r="AC384" s="30">
        <f>IF(COUNT(INDEX('5.Indic_LM'!$A$8:$AL$732,HHIdata_corr!$V384,MATCH(HHIdata_corr!AC$3,'5.Indic_LM'!$A$8:$AL$8,0)))=1,INDEX('5.Indic_LM'!$A$8:$AL$732,HHIdata_corr!$V384,MATCH(HHIdata_corr!AC$3,'5.Indic_LM'!$A$8:$AL$8,0))/100,"")</f>
        <v>7.0023900373181264E-2</v>
      </c>
      <c r="AD384" s="30">
        <f>IF(COUNT(INDEX('5.Indic_LM'!$A$8:$AL$732,HHIdata_corr!$V384,MATCH(HHIdata_corr!AD$3,'5.Indic_LM'!$A$8:$AL$8,0)))=1,INDEX('5.Indic_LM'!$A$8:$AL$732,HHIdata_corr!$V384,MATCH(HHIdata_corr!AD$3,'5.Indic_LM'!$A$8:$AL$8,0))/100,"")</f>
        <v>0.48982032789634788</v>
      </c>
      <c r="AE384" s="2">
        <f t="shared" si="28"/>
        <v>1</v>
      </c>
      <c r="AF384" s="2">
        <f t="shared" si="29"/>
        <v>1</v>
      </c>
    </row>
    <row r="385" spans="1:32" x14ac:dyDescent="0.2">
      <c r="A385" s="25" t="s">
        <v>1134</v>
      </c>
      <c r="B385" s="26" t="s">
        <v>1135</v>
      </c>
      <c r="C385" s="26" t="s">
        <v>1033</v>
      </c>
      <c r="D385" s="26">
        <v>190737</v>
      </c>
      <c r="E385" s="26" t="s">
        <v>1136</v>
      </c>
      <c r="F385" s="26">
        <v>83622</v>
      </c>
      <c r="G385" s="27">
        <f>INDEX('0_Pivot &amp; Table 1 &amp; Table 2'!$A$70:$AM$765,MATCH($A385,'0_Pivot &amp; Table 1 &amp; Table 2'!$B$70:$B$765,0),MATCH(HHIdata_corr!G$1,'0_Pivot &amp; Table 1 &amp; Table 2'!$A$66:$AM$66,0))</f>
        <v>4594</v>
      </c>
      <c r="H385" s="27">
        <f>INDEX('0_Pivot &amp; Table 1 &amp; Table 2'!$A$70:$AM$765,MATCH($A385,'0_Pivot &amp; Table 1 &amp; Table 2'!$B$70:$B$765,0),MATCH(HHIdata_corr!H$1,'0_Pivot &amp; Table 1 &amp; Table 2'!$A$66:$AM$66,0))</f>
        <v>4831</v>
      </c>
      <c r="I385" s="27">
        <f>INDEX('0_Pivot &amp; Table 1 &amp; Table 2'!$A$70:$AM$765,MATCH($A385,'0_Pivot &amp; Table 1 &amp; Table 2'!$B$70:$B$765,0),MATCH(HHIdata_corr!I$1,'0_Pivot &amp; Table 1 &amp; Table 2'!$A$66:$AM$66,0))</f>
        <v>4845</v>
      </c>
      <c r="J385" s="27">
        <f>INDEX('0_Pivot &amp; Table 1 &amp; Table 2'!$A$70:$AM$765,MATCH($A385,'0_Pivot &amp; Table 1 &amp; Table 2'!$B$70:$B$765,0),MATCH(HHIdata_corr!J$1,'0_Pivot &amp; Table 1 &amp; Table 2'!$A$66:$AM$66,0))</f>
        <v>4323</v>
      </c>
      <c r="K385" s="27">
        <f>INDEX('0_Pivot &amp; Table 1 &amp; Table 2'!$A$70:$AM$765,MATCH($A385,'0_Pivot &amp; Table 1 &amp; Table 2'!$B$70:$B$765,0),MATCH(HHIdata_corr!K$1,'0_Pivot &amp; Table 1 &amp; Table 2'!$A$66:$AM$66,0))</f>
        <v>3970</v>
      </c>
      <c r="L385" s="27">
        <f>INDEX('0_Pivot &amp; Table 1 &amp; Table 2'!$A$70:$AM$765,MATCH($A385,'0_Pivot &amp; Table 1 &amp; Table 2'!$B$70:$B$765,0),MATCH(HHIdata_corr!L$1,'0_Pivot &amp; Table 1 &amp; Table 2'!$A$66:$AM$66,0))</f>
        <v>4161</v>
      </c>
      <c r="M385" s="27">
        <f>INDEX('0_Pivot &amp; Table 1 &amp; Table 2'!$A$70:$AM$765,MATCH($A385,'0_Pivot &amp; Table 1 &amp; Table 2'!$B$70:$B$765,0),MATCH(HHIdata_corr!M$1,'0_Pivot &amp; Table 1 &amp; Table 2'!$A$66:$AM$66,0))</f>
        <v>3825</v>
      </c>
      <c r="N385" s="27">
        <f>INDEX('0_Pivot &amp; Table 1 &amp; Table 2'!$A$70:$AM$765,MATCH($A385,'0_Pivot &amp; Table 1 &amp; Table 2'!$B$70:$B$765,0),MATCH(HHIdata_corr!N$1,'0_Pivot &amp; Table 1 &amp; Table 2'!$A$66:$AM$66,0))</f>
        <v>3666</v>
      </c>
      <c r="O385" s="28">
        <v>4381.5</v>
      </c>
      <c r="P385" s="29" t="s">
        <v>1134</v>
      </c>
      <c r="Q385" s="29" t="s">
        <v>1135</v>
      </c>
      <c r="R385" s="2">
        <f t="shared" si="25"/>
        <v>4648.25</v>
      </c>
      <c r="S385" s="2">
        <f t="shared" si="26"/>
        <v>4492.25</v>
      </c>
      <c r="T385" s="2" t="str">
        <f t="shared" si="27"/>
        <v/>
      </c>
      <c r="U385" s="2" t="e">
        <f>MATCH($Q385,'6.Indic_Percep'!$B$10:$B$141,0)</f>
        <v>#N/A</v>
      </c>
      <c r="V385" s="2">
        <f>MATCH($P385,'5.Indic_LM'!$A$10:$A$732,0)</f>
        <v>367</v>
      </c>
      <c r="W385" s="2" t="str">
        <f>IF(COUNT(INDEX('6.Indic_Percep'!$A$10:$AE$141,HHIdata_corr!$U385,MATCH(HHIdata_corr!W$3,'6.Indic_Percep'!$A$10:$AE$10,0)))=1,INDEX('6.Indic_Percep'!$A$10:$AE$141,HHIdata_corr!$U385,MATCH(HHIdata_corr!W$3,'6.Indic_Percep'!$A$10:$AE$10,0)),"")</f>
        <v/>
      </c>
      <c r="X385" s="2" t="str">
        <f>IF(COUNT(INDEX('6.Indic_Percep'!$A$10:$AE$141,HHIdata_corr!$U385,MATCH(HHIdata_corr!X$3,'6.Indic_Percep'!$A$10:$AE$10,0)))=1,INDEX('6.Indic_Percep'!$A$10:$AE$141,HHIdata_corr!$U385,MATCH(HHIdata_corr!X$3,'6.Indic_Percep'!$A$10:$AE$10,0)),"")</f>
        <v/>
      </c>
      <c r="Y385" s="2" t="str">
        <f>IF(COUNT(INDEX('6.Indic_Percep'!$A$10:$AE$141,HHIdata_corr!$U385,MATCH(HHIdata_corr!Y$3,'6.Indic_Percep'!$A$10:$AE$10,0)))=1,INDEX('6.Indic_Percep'!$A$10:$AE$141,HHIdata_corr!$U385,MATCH(HHIdata_corr!Y$3,'6.Indic_Percep'!$A$10:$AE$10,0)),"")</f>
        <v/>
      </c>
      <c r="Z385" s="2" t="str">
        <f>IF(COUNT(INDEX('6.Indic_Percep'!$A$10:$AH$141,HHIdata_corr!$U385,MATCH(HHIdata_corr!Z$3,'6.Indic_Percep'!$A$10:$AH$10,0)))=1,INDEX('6.Indic_Percep'!$A$10:$AH$141,HHIdata_corr!$U385,MATCH(HHIdata_corr!Z$3,'6.Indic_Percep'!$A$10:$AH$10,0)),"")</f>
        <v/>
      </c>
      <c r="AA385" s="2" t="str">
        <f>IF(COUNT(INDEX('6.Indic_Percep'!$A$10:$AH$141,HHIdata_corr!$U385,MATCH(HHIdata_corr!AA$3,'6.Indic_Percep'!$A$10:$AH$10,0)))=1,INDEX('6.Indic_Percep'!$A$10:$AH$141,HHIdata_corr!$U385,MATCH(HHIdata_corr!AA$3,'6.Indic_Percep'!$A$10:$AH$10,0)),"")</f>
        <v/>
      </c>
      <c r="AC385" s="30">
        <f>IF(COUNT(INDEX('5.Indic_LM'!$A$8:$AL$732,HHIdata_corr!$V385,MATCH(HHIdata_corr!AC$3,'5.Indic_LM'!$A$8:$AL$8,0)))=1,INDEX('5.Indic_LM'!$A$8:$AL$732,HHIdata_corr!$V385,MATCH(HHIdata_corr!AC$3,'5.Indic_LM'!$A$8:$AL$8,0))/100,"")</f>
        <v>4.8260953798778435E-2</v>
      </c>
      <c r="AD385" s="30">
        <f>IF(COUNT(INDEX('5.Indic_LM'!$A$8:$AL$732,HHIdata_corr!$V385,MATCH(HHIdata_corr!AD$3,'5.Indic_LM'!$A$8:$AL$8,0)))=1,INDEX('5.Indic_LM'!$A$8:$AL$732,HHIdata_corr!$V385,MATCH(HHIdata_corr!AD$3,'5.Indic_LM'!$A$8:$AL$8,0))/100,"")</f>
        <v>0.51938065279236478</v>
      </c>
      <c r="AE385" s="2">
        <f t="shared" si="28"/>
        <v>1</v>
      </c>
      <c r="AF385" s="2">
        <f t="shared" si="29"/>
        <v>1</v>
      </c>
    </row>
    <row r="386" spans="1:32" x14ac:dyDescent="0.2">
      <c r="A386" s="25" t="s">
        <v>1137</v>
      </c>
      <c r="B386" s="26" t="s">
        <v>1138</v>
      </c>
      <c r="C386" s="26" t="s">
        <v>1033</v>
      </c>
      <c r="D386" s="26">
        <v>230592</v>
      </c>
      <c r="E386" s="26" t="s">
        <v>1139</v>
      </c>
      <c r="F386" s="26">
        <v>90752</v>
      </c>
      <c r="G386" s="27">
        <f>INDEX('0_Pivot &amp; Table 1 &amp; Table 2'!$A$70:$AM$765,MATCH($A386,'0_Pivot &amp; Table 1 &amp; Table 2'!$B$70:$B$765,0),MATCH(HHIdata_corr!G$1,'0_Pivot &amp; Table 1 &amp; Table 2'!$A$66:$AM$66,0))</f>
        <v>4439</v>
      </c>
      <c r="H386" s="27">
        <f>INDEX('0_Pivot &amp; Table 1 &amp; Table 2'!$A$70:$AM$765,MATCH($A386,'0_Pivot &amp; Table 1 &amp; Table 2'!$B$70:$B$765,0),MATCH(HHIdata_corr!H$1,'0_Pivot &amp; Table 1 &amp; Table 2'!$A$66:$AM$66,0))</f>
        <v>4740</v>
      </c>
      <c r="I386" s="27">
        <f>INDEX('0_Pivot &amp; Table 1 &amp; Table 2'!$A$70:$AM$765,MATCH($A386,'0_Pivot &amp; Table 1 &amp; Table 2'!$B$70:$B$765,0),MATCH(HHIdata_corr!I$1,'0_Pivot &amp; Table 1 &amp; Table 2'!$A$66:$AM$66,0))</f>
        <v>4308</v>
      </c>
      <c r="J386" s="27">
        <f>INDEX('0_Pivot &amp; Table 1 &amp; Table 2'!$A$70:$AM$765,MATCH($A386,'0_Pivot &amp; Table 1 &amp; Table 2'!$B$70:$B$765,0),MATCH(HHIdata_corr!J$1,'0_Pivot &amp; Table 1 &amp; Table 2'!$A$66:$AM$66,0))</f>
        <v>4630</v>
      </c>
      <c r="K386" s="27">
        <f>INDEX('0_Pivot &amp; Table 1 &amp; Table 2'!$A$70:$AM$765,MATCH($A386,'0_Pivot &amp; Table 1 &amp; Table 2'!$B$70:$B$765,0),MATCH(HHIdata_corr!K$1,'0_Pivot &amp; Table 1 &amp; Table 2'!$A$66:$AM$66,0))</f>
        <v>3893</v>
      </c>
      <c r="L386" s="27">
        <f>INDEX('0_Pivot &amp; Table 1 &amp; Table 2'!$A$70:$AM$765,MATCH($A386,'0_Pivot &amp; Table 1 &amp; Table 2'!$B$70:$B$765,0),MATCH(HHIdata_corr!L$1,'0_Pivot &amp; Table 1 &amp; Table 2'!$A$66:$AM$66,0))</f>
        <v>4017</v>
      </c>
      <c r="M386" s="27">
        <f>INDEX('0_Pivot &amp; Table 1 &amp; Table 2'!$A$70:$AM$765,MATCH($A386,'0_Pivot &amp; Table 1 &amp; Table 2'!$B$70:$B$765,0),MATCH(HHIdata_corr!M$1,'0_Pivot &amp; Table 1 &amp; Table 2'!$A$66:$AM$66,0))</f>
        <v>3985</v>
      </c>
      <c r="N386" s="27">
        <f>INDEX('0_Pivot &amp; Table 1 &amp; Table 2'!$A$70:$AM$765,MATCH($A386,'0_Pivot &amp; Table 1 &amp; Table 2'!$B$70:$B$765,0),MATCH(HHIdata_corr!N$1,'0_Pivot &amp; Table 1 &amp; Table 2'!$A$66:$AM$66,0))</f>
        <v>3832</v>
      </c>
      <c r="O386" s="28">
        <v>4260.8</v>
      </c>
      <c r="P386" s="29" t="s">
        <v>1137</v>
      </c>
      <c r="Q386" s="29" t="s">
        <v>1138</v>
      </c>
      <c r="R386" s="2">
        <f t="shared" si="25"/>
        <v>4529.25</v>
      </c>
      <c r="S386" s="2">
        <f t="shared" si="26"/>
        <v>4392.75</v>
      </c>
      <c r="T386" s="2" t="str">
        <f t="shared" si="27"/>
        <v/>
      </c>
      <c r="U386" s="2" t="e">
        <f>MATCH($Q386,'6.Indic_Percep'!$B$10:$B$141,0)</f>
        <v>#N/A</v>
      </c>
      <c r="V386" s="2">
        <f>MATCH($P386,'5.Indic_LM'!$A$10:$A$732,0)</f>
        <v>368</v>
      </c>
      <c r="W386" s="2" t="str">
        <f>IF(COUNT(INDEX('6.Indic_Percep'!$A$10:$AE$141,HHIdata_corr!$U386,MATCH(HHIdata_corr!W$3,'6.Indic_Percep'!$A$10:$AE$10,0)))=1,INDEX('6.Indic_Percep'!$A$10:$AE$141,HHIdata_corr!$U386,MATCH(HHIdata_corr!W$3,'6.Indic_Percep'!$A$10:$AE$10,0)),"")</f>
        <v/>
      </c>
      <c r="X386" s="2" t="str">
        <f>IF(COUNT(INDEX('6.Indic_Percep'!$A$10:$AE$141,HHIdata_corr!$U386,MATCH(HHIdata_corr!X$3,'6.Indic_Percep'!$A$10:$AE$10,0)))=1,INDEX('6.Indic_Percep'!$A$10:$AE$141,HHIdata_corr!$U386,MATCH(HHIdata_corr!X$3,'6.Indic_Percep'!$A$10:$AE$10,0)),"")</f>
        <v/>
      </c>
      <c r="Y386" s="2" t="str">
        <f>IF(COUNT(INDEX('6.Indic_Percep'!$A$10:$AE$141,HHIdata_corr!$U386,MATCH(HHIdata_corr!Y$3,'6.Indic_Percep'!$A$10:$AE$10,0)))=1,INDEX('6.Indic_Percep'!$A$10:$AE$141,HHIdata_corr!$U386,MATCH(HHIdata_corr!Y$3,'6.Indic_Percep'!$A$10:$AE$10,0)),"")</f>
        <v/>
      </c>
      <c r="Z386" s="2" t="str">
        <f>IF(COUNT(INDEX('6.Indic_Percep'!$A$10:$AH$141,HHIdata_corr!$U386,MATCH(HHIdata_corr!Z$3,'6.Indic_Percep'!$A$10:$AH$10,0)))=1,INDEX('6.Indic_Percep'!$A$10:$AH$141,HHIdata_corr!$U386,MATCH(HHIdata_corr!Z$3,'6.Indic_Percep'!$A$10:$AH$10,0)),"")</f>
        <v/>
      </c>
      <c r="AA386" s="2" t="str">
        <f>IF(COUNT(INDEX('6.Indic_Percep'!$A$10:$AH$141,HHIdata_corr!$U386,MATCH(HHIdata_corr!AA$3,'6.Indic_Percep'!$A$10:$AH$10,0)))=1,INDEX('6.Indic_Percep'!$A$10:$AH$141,HHIdata_corr!$U386,MATCH(HHIdata_corr!AA$3,'6.Indic_Percep'!$A$10:$AH$10,0)),"")</f>
        <v/>
      </c>
      <c r="AC386" s="30">
        <f>IF(COUNT(INDEX('5.Indic_LM'!$A$8:$AL$732,HHIdata_corr!$V386,MATCH(HHIdata_corr!AC$3,'5.Indic_LM'!$A$8:$AL$8,0)))=1,INDEX('5.Indic_LM'!$A$8:$AL$732,HHIdata_corr!$V386,MATCH(HHIdata_corr!AC$3,'5.Indic_LM'!$A$8:$AL$8,0))/100,"")</f>
        <v>7.4900945540925495E-2</v>
      </c>
      <c r="AD386" s="30">
        <f>IF(COUNT(INDEX('5.Indic_LM'!$A$8:$AL$732,HHIdata_corr!$V386,MATCH(HHIdata_corr!AD$3,'5.Indic_LM'!$A$8:$AL$8,0)))=1,INDEX('5.Indic_LM'!$A$8:$AL$732,HHIdata_corr!$V386,MATCH(HHIdata_corr!AD$3,'5.Indic_LM'!$A$8:$AL$8,0))/100,"")</f>
        <v>0.46152901112564831</v>
      </c>
      <c r="AE386" s="2">
        <f t="shared" si="28"/>
        <v>1</v>
      </c>
      <c r="AF386" s="2">
        <f t="shared" si="29"/>
        <v>1</v>
      </c>
    </row>
    <row r="387" spans="1:32" x14ac:dyDescent="0.2">
      <c r="A387" s="25" t="s">
        <v>1140</v>
      </c>
      <c r="B387" s="26" t="s">
        <v>1141</v>
      </c>
      <c r="C387" s="26" t="s">
        <v>1033</v>
      </c>
      <c r="D387" s="26" t="s">
        <v>63</v>
      </c>
      <c r="E387" s="26" t="s">
        <v>63</v>
      </c>
      <c r="F387" s="26" t="s">
        <v>63</v>
      </c>
      <c r="G387" s="27">
        <f>INDEX('0_Pivot &amp; Table 1 &amp; Table 2'!$A$70:$AM$765,MATCH($A387,'0_Pivot &amp; Table 1 &amp; Table 2'!$B$70:$B$765,0),MATCH(HHIdata_corr!G$1,'0_Pivot &amp; Table 1 &amp; Table 2'!$A$66:$AM$66,0))</f>
        <v>6093</v>
      </c>
      <c r="H387" s="27">
        <f>INDEX('0_Pivot &amp; Table 1 &amp; Table 2'!$A$70:$AM$765,MATCH($A387,'0_Pivot &amp; Table 1 &amp; Table 2'!$B$70:$B$765,0),MATCH(HHIdata_corr!H$1,'0_Pivot &amp; Table 1 &amp; Table 2'!$A$66:$AM$66,0))</f>
        <v>6658</v>
      </c>
      <c r="I387" s="27">
        <f>INDEX('0_Pivot &amp; Table 1 &amp; Table 2'!$A$70:$AM$765,MATCH($A387,'0_Pivot &amp; Table 1 &amp; Table 2'!$B$70:$B$765,0),MATCH(HHIdata_corr!I$1,'0_Pivot &amp; Table 1 &amp; Table 2'!$A$66:$AM$66,0))</f>
        <v>5747</v>
      </c>
      <c r="J387" s="27">
        <f>INDEX('0_Pivot &amp; Table 1 &amp; Table 2'!$A$70:$AM$765,MATCH($A387,'0_Pivot &amp; Table 1 &amp; Table 2'!$B$70:$B$765,0),MATCH(HHIdata_corr!J$1,'0_Pivot &amp; Table 1 &amp; Table 2'!$A$66:$AM$66,0))</f>
        <v>6166</v>
      </c>
      <c r="K387" s="27">
        <f>INDEX('0_Pivot &amp; Table 1 &amp; Table 2'!$A$70:$AM$765,MATCH($A387,'0_Pivot &amp; Table 1 &amp; Table 2'!$B$70:$B$765,0),MATCH(HHIdata_corr!K$1,'0_Pivot &amp; Table 1 &amp; Table 2'!$A$66:$AM$66,0))</f>
        <v>5844</v>
      </c>
      <c r="L387" s="27">
        <f>INDEX('0_Pivot &amp; Table 1 &amp; Table 2'!$A$70:$AM$765,MATCH($A387,'0_Pivot &amp; Table 1 &amp; Table 2'!$B$70:$B$765,0),MATCH(HHIdata_corr!L$1,'0_Pivot &amp; Table 1 &amp; Table 2'!$A$66:$AM$66,0))</f>
        <v>5089</v>
      </c>
      <c r="M387" s="27">
        <f>INDEX('0_Pivot &amp; Table 1 &amp; Table 2'!$A$70:$AM$765,MATCH($A387,'0_Pivot &amp; Table 1 &amp; Table 2'!$B$70:$B$765,0),MATCH(HHIdata_corr!M$1,'0_Pivot &amp; Table 1 &amp; Table 2'!$A$66:$AM$66,0))</f>
        <v>5351</v>
      </c>
      <c r="N387" s="27">
        <f>INDEX('0_Pivot &amp; Table 1 &amp; Table 2'!$A$70:$AM$765,MATCH($A387,'0_Pivot &amp; Table 1 &amp; Table 2'!$B$70:$B$765,0),MATCH(HHIdata_corr!N$1,'0_Pivot &amp; Table 1 &amp; Table 2'!$A$66:$AM$66,0))</f>
        <v>5011</v>
      </c>
      <c r="O387" s="28">
        <v>5704</v>
      </c>
      <c r="P387" s="29" t="s">
        <v>1140</v>
      </c>
      <c r="Q387" s="29" t="s">
        <v>1141</v>
      </c>
      <c r="R387" s="2">
        <f t="shared" si="25"/>
        <v>6166</v>
      </c>
      <c r="S387" s="2">
        <f t="shared" si="26"/>
        <v>6103.75</v>
      </c>
      <c r="T387" s="2" t="str">
        <f t="shared" si="27"/>
        <v/>
      </c>
      <c r="U387" s="2" t="e">
        <f>MATCH($Q387,'6.Indic_Percep'!$B$10:$B$141,0)</f>
        <v>#N/A</v>
      </c>
      <c r="V387" s="2" t="e">
        <f>MATCH($P387,'5.Indic_LM'!$A$10:$A$732,0)</f>
        <v>#N/A</v>
      </c>
      <c r="W387" s="2" t="str">
        <f>IF(COUNT(INDEX('6.Indic_Percep'!$A$10:$AE$141,HHIdata_corr!$U387,MATCH(HHIdata_corr!W$3,'6.Indic_Percep'!$A$10:$AE$10,0)))=1,INDEX('6.Indic_Percep'!$A$10:$AE$141,HHIdata_corr!$U387,MATCH(HHIdata_corr!W$3,'6.Indic_Percep'!$A$10:$AE$10,0)),"")</f>
        <v/>
      </c>
      <c r="X387" s="2" t="str">
        <f>IF(COUNT(INDEX('6.Indic_Percep'!$A$10:$AE$141,HHIdata_corr!$U387,MATCH(HHIdata_corr!X$3,'6.Indic_Percep'!$A$10:$AE$10,0)))=1,INDEX('6.Indic_Percep'!$A$10:$AE$141,HHIdata_corr!$U387,MATCH(HHIdata_corr!X$3,'6.Indic_Percep'!$A$10:$AE$10,0)),"")</f>
        <v/>
      </c>
      <c r="Y387" s="2" t="str">
        <f>IF(COUNT(INDEX('6.Indic_Percep'!$A$10:$AE$141,HHIdata_corr!$U387,MATCH(HHIdata_corr!Y$3,'6.Indic_Percep'!$A$10:$AE$10,0)))=1,INDEX('6.Indic_Percep'!$A$10:$AE$141,HHIdata_corr!$U387,MATCH(HHIdata_corr!Y$3,'6.Indic_Percep'!$A$10:$AE$10,0)),"")</f>
        <v/>
      </c>
      <c r="Z387" s="2" t="str">
        <f>IF(COUNT(INDEX('6.Indic_Percep'!$A$10:$AH$141,HHIdata_corr!$U387,MATCH(HHIdata_corr!Z$3,'6.Indic_Percep'!$A$10:$AH$10,0)))=1,INDEX('6.Indic_Percep'!$A$10:$AH$141,HHIdata_corr!$U387,MATCH(HHIdata_corr!Z$3,'6.Indic_Percep'!$A$10:$AH$10,0)),"")</f>
        <v/>
      </c>
      <c r="AA387" s="2" t="str">
        <f>IF(COUNT(INDEX('6.Indic_Percep'!$A$10:$AH$141,HHIdata_corr!$U387,MATCH(HHIdata_corr!AA$3,'6.Indic_Percep'!$A$10:$AH$10,0)))=1,INDEX('6.Indic_Percep'!$A$10:$AH$141,HHIdata_corr!$U387,MATCH(HHIdata_corr!AA$3,'6.Indic_Percep'!$A$10:$AH$10,0)),"")</f>
        <v/>
      </c>
      <c r="AC387" s="30" t="str">
        <f>IF(COUNT(INDEX('5.Indic_LM'!$A$8:$AL$732,HHIdata_corr!$V387,MATCH(HHIdata_corr!AC$3,'5.Indic_LM'!$A$8:$AL$8,0)))=1,INDEX('5.Indic_LM'!$A$8:$AL$732,HHIdata_corr!$V387,MATCH(HHIdata_corr!AC$3,'5.Indic_LM'!$A$8:$AL$8,0))/100,"")</f>
        <v/>
      </c>
      <c r="AD387" s="30" t="str">
        <f>IF(COUNT(INDEX('5.Indic_LM'!$A$8:$AL$732,HHIdata_corr!$V387,MATCH(HHIdata_corr!AD$3,'5.Indic_LM'!$A$8:$AL$8,0)))=1,INDEX('5.Indic_LM'!$A$8:$AL$732,HHIdata_corr!$V387,MATCH(HHIdata_corr!AD$3,'5.Indic_LM'!$A$8:$AL$8,0))/100,"")</f>
        <v/>
      </c>
      <c r="AE387" s="2">
        <f t="shared" si="28"/>
        <v>0</v>
      </c>
      <c r="AF387" s="2">
        <f t="shared" si="29"/>
        <v>0</v>
      </c>
    </row>
    <row r="388" spans="1:32" x14ac:dyDescent="0.2">
      <c r="A388" s="25" t="s">
        <v>1142</v>
      </c>
      <c r="B388" s="26" t="s">
        <v>1143</v>
      </c>
      <c r="C388" s="26" t="s">
        <v>1033</v>
      </c>
      <c r="D388" s="26">
        <v>128719</v>
      </c>
      <c r="E388" s="26" t="s">
        <v>1144</v>
      </c>
      <c r="F388" s="26">
        <v>59904</v>
      </c>
      <c r="G388" s="27">
        <f>INDEX('0_Pivot &amp; Table 1 &amp; Table 2'!$A$70:$AM$765,MATCH($A388,'0_Pivot &amp; Table 1 &amp; Table 2'!$B$70:$B$765,0),MATCH(HHIdata_corr!G$1,'0_Pivot &amp; Table 1 &amp; Table 2'!$A$66:$AM$66,0))</f>
        <v>4057</v>
      </c>
      <c r="H388" s="27">
        <f>INDEX('0_Pivot &amp; Table 1 &amp; Table 2'!$A$70:$AM$765,MATCH($A388,'0_Pivot &amp; Table 1 &amp; Table 2'!$B$70:$B$765,0),MATCH(HHIdata_corr!H$1,'0_Pivot &amp; Table 1 &amp; Table 2'!$A$66:$AM$66,0))</f>
        <v>4723</v>
      </c>
      <c r="I388" s="27">
        <f>INDEX('0_Pivot &amp; Table 1 &amp; Table 2'!$A$70:$AM$765,MATCH($A388,'0_Pivot &amp; Table 1 &amp; Table 2'!$B$70:$B$765,0),MATCH(HHIdata_corr!I$1,'0_Pivot &amp; Table 1 &amp; Table 2'!$A$66:$AM$66,0))</f>
        <v>4073</v>
      </c>
      <c r="J388" s="27">
        <f>INDEX('0_Pivot &amp; Table 1 &amp; Table 2'!$A$70:$AM$765,MATCH($A388,'0_Pivot &amp; Table 1 &amp; Table 2'!$B$70:$B$765,0),MATCH(HHIdata_corr!J$1,'0_Pivot &amp; Table 1 &amp; Table 2'!$A$66:$AM$66,0))</f>
        <v>3941</v>
      </c>
      <c r="K388" s="27">
        <f>INDEX('0_Pivot &amp; Table 1 &amp; Table 2'!$A$70:$AM$765,MATCH($A388,'0_Pivot &amp; Table 1 &amp; Table 2'!$B$70:$B$765,0),MATCH(HHIdata_corr!K$1,'0_Pivot &amp; Table 1 &amp; Table 2'!$A$66:$AM$66,0))</f>
        <v>3569</v>
      </c>
      <c r="L388" s="27">
        <f>INDEX('0_Pivot &amp; Table 1 &amp; Table 2'!$A$70:$AM$765,MATCH($A388,'0_Pivot &amp; Table 1 &amp; Table 2'!$B$70:$B$765,0),MATCH(HHIdata_corr!L$1,'0_Pivot &amp; Table 1 &amp; Table 2'!$A$66:$AM$66,0))</f>
        <v>4015</v>
      </c>
      <c r="M388" s="27">
        <f>INDEX('0_Pivot &amp; Table 1 &amp; Table 2'!$A$70:$AM$765,MATCH($A388,'0_Pivot &amp; Table 1 &amp; Table 2'!$B$70:$B$765,0),MATCH(HHIdata_corr!M$1,'0_Pivot &amp; Table 1 &amp; Table 2'!$A$66:$AM$66,0))</f>
        <v>3776</v>
      </c>
      <c r="N388" s="27">
        <f>INDEX('0_Pivot &amp; Table 1 &amp; Table 2'!$A$70:$AM$765,MATCH($A388,'0_Pivot &amp; Table 1 &amp; Table 2'!$B$70:$B$765,0),MATCH(HHIdata_corr!N$1,'0_Pivot &amp; Table 1 &amp; Table 2'!$A$66:$AM$66,0))</f>
        <v>3794</v>
      </c>
      <c r="O388" s="28">
        <v>4055.6</v>
      </c>
      <c r="P388" s="29" t="s">
        <v>1142</v>
      </c>
      <c r="Q388" s="29" t="s">
        <v>1143</v>
      </c>
      <c r="R388" s="2">
        <f t="shared" ref="R388:R451" si="30">IF(AVERAGE(G388:J388)&gt;0,AVERAGE(G388:J388))</f>
        <v>4198.5</v>
      </c>
      <c r="S388" s="2">
        <f t="shared" si="26"/>
        <v>4076.5</v>
      </c>
      <c r="T388" s="2" t="str">
        <f t="shared" si="27"/>
        <v/>
      </c>
      <c r="U388" s="2" t="e">
        <f>MATCH($Q388,'6.Indic_Percep'!$B$10:$B$141,0)</f>
        <v>#N/A</v>
      </c>
      <c r="V388" s="2">
        <f>MATCH($P388,'5.Indic_LM'!$A$10:$A$732,0)</f>
        <v>369</v>
      </c>
      <c r="W388" s="2" t="str">
        <f>IF(COUNT(INDEX('6.Indic_Percep'!$A$10:$AE$141,HHIdata_corr!$U388,MATCH(HHIdata_corr!W$3,'6.Indic_Percep'!$A$10:$AE$10,0)))=1,INDEX('6.Indic_Percep'!$A$10:$AE$141,HHIdata_corr!$U388,MATCH(HHIdata_corr!W$3,'6.Indic_Percep'!$A$10:$AE$10,0)),"")</f>
        <v/>
      </c>
      <c r="X388" s="2" t="str">
        <f>IF(COUNT(INDEX('6.Indic_Percep'!$A$10:$AE$141,HHIdata_corr!$U388,MATCH(HHIdata_corr!X$3,'6.Indic_Percep'!$A$10:$AE$10,0)))=1,INDEX('6.Indic_Percep'!$A$10:$AE$141,HHIdata_corr!$U388,MATCH(HHIdata_corr!X$3,'6.Indic_Percep'!$A$10:$AE$10,0)),"")</f>
        <v/>
      </c>
      <c r="Y388" s="2" t="str">
        <f>IF(COUNT(INDEX('6.Indic_Percep'!$A$10:$AE$141,HHIdata_corr!$U388,MATCH(HHIdata_corr!Y$3,'6.Indic_Percep'!$A$10:$AE$10,0)))=1,INDEX('6.Indic_Percep'!$A$10:$AE$141,HHIdata_corr!$U388,MATCH(HHIdata_corr!Y$3,'6.Indic_Percep'!$A$10:$AE$10,0)),"")</f>
        <v/>
      </c>
      <c r="Z388" s="2" t="str">
        <f>IF(COUNT(INDEX('6.Indic_Percep'!$A$10:$AH$141,HHIdata_corr!$U388,MATCH(HHIdata_corr!Z$3,'6.Indic_Percep'!$A$10:$AH$10,0)))=1,INDEX('6.Indic_Percep'!$A$10:$AH$141,HHIdata_corr!$U388,MATCH(HHIdata_corr!Z$3,'6.Indic_Percep'!$A$10:$AH$10,0)),"")</f>
        <v/>
      </c>
      <c r="AA388" s="2" t="str">
        <f>IF(COUNT(INDEX('6.Indic_Percep'!$A$10:$AH$141,HHIdata_corr!$U388,MATCH(HHIdata_corr!AA$3,'6.Indic_Percep'!$A$10:$AH$10,0)))=1,INDEX('6.Indic_Percep'!$A$10:$AH$141,HHIdata_corr!$U388,MATCH(HHIdata_corr!AA$3,'6.Indic_Percep'!$A$10:$AH$10,0)),"")</f>
        <v/>
      </c>
      <c r="AC388" s="30">
        <f>IF(COUNT(INDEX('5.Indic_LM'!$A$8:$AL$732,HHIdata_corr!$V388,MATCH(HHIdata_corr!AC$3,'5.Indic_LM'!$A$8:$AL$8,0)))=1,INDEX('5.Indic_LM'!$A$8:$AL$732,HHIdata_corr!$V388,MATCH(HHIdata_corr!AC$3,'5.Indic_LM'!$A$8:$AL$8,0))/100,"")</f>
        <v>0.10577360024873837</v>
      </c>
      <c r="AD388" s="30">
        <f>IF(COUNT(INDEX('5.Indic_LM'!$A$8:$AL$732,HHIdata_corr!$V388,MATCH(HHIdata_corr!AD$3,'5.Indic_LM'!$A$8:$AL$8,0)))=1,INDEX('5.Indic_LM'!$A$8:$AL$732,HHIdata_corr!$V388,MATCH(HHIdata_corr!AD$3,'5.Indic_LM'!$A$8:$AL$8,0))/100,"")</f>
        <v>0.42218566884312736</v>
      </c>
      <c r="AE388" s="2">
        <f t="shared" si="28"/>
        <v>1</v>
      </c>
      <c r="AF388" s="2">
        <f t="shared" si="29"/>
        <v>1</v>
      </c>
    </row>
    <row r="389" spans="1:32" x14ac:dyDescent="0.2">
      <c r="A389" s="25" t="s">
        <v>1145</v>
      </c>
      <c r="B389" s="26" t="s">
        <v>1146</v>
      </c>
      <c r="C389" s="26" t="s">
        <v>1033</v>
      </c>
      <c r="D389" s="26">
        <v>170261</v>
      </c>
      <c r="E389" s="26" t="s">
        <v>1147</v>
      </c>
      <c r="F389" s="26">
        <v>80303</v>
      </c>
      <c r="G389" s="27">
        <f>INDEX('0_Pivot &amp; Table 1 &amp; Table 2'!$A$70:$AM$765,MATCH($A389,'0_Pivot &amp; Table 1 &amp; Table 2'!$B$70:$B$765,0),MATCH(HHIdata_corr!G$1,'0_Pivot &amp; Table 1 &amp; Table 2'!$A$66:$AM$66,0))</f>
        <v>3472</v>
      </c>
      <c r="H389" s="27">
        <f>INDEX('0_Pivot &amp; Table 1 &amp; Table 2'!$A$70:$AM$765,MATCH($A389,'0_Pivot &amp; Table 1 &amp; Table 2'!$B$70:$B$765,0),MATCH(HHIdata_corr!H$1,'0_Pivot &amp; Table 1 &amp; Table 2'!$A$66:$AM$66,0))</f>
        <v>3614</v>
      </c>
      <c r="I389" s="27">
        <f>INDEX('0_Pivot &amp; Table 1 &amp; Table 2'!$A$70:$AM$765,MATCH($A389,'0_Pivot &amp; Table 1 &amp; Table 2'!$B$70:$B$765,0),MATCH(HHIdata_corr!I$1,'0_Pivot &amp; Table 1 &amp; Table 2'!$A$66:$AM$66,0))</f>
        <v>3316</v>
      </c>
      <c r="J389" s="27">
        <f>INDEX('0_Pivot &amp; Table 1 &amp; Table 2'!$A$70:$AM$765,MATCH($A389,'0_Pivot &amp; Table 1 &amp; Table 2'!$B$70:$B$765,0),MATCH(HHIdata_corr!J$1,'0_Pivot &amp; Table 1 &amp; Table 2'!$A$66:$AM$66,0))</f>
        <v>3391</v>
      </c>
      <c r="K389" s="27">
        <f>INDEX('0_Pivot &amp; Table 1 &amp; Table 2'!$A$70:$AM$765,MATCH($A389,'0_Pivot &amp; Table 1 &amp; Table 2'!$B$70:$B$765,0),MATCH(HHIdata_corr!K$1,'0_Pivot &amp; Table 1 &amp; Table 2'!$A$66:$AM$66,0))</f>
        <v>2911</v>
      </c>
      <c r="L389" s="27">
        <f>INDEX('0_Pivot &amp; Table 1 &amp; Table 2'!$A$70:$AM$765,MATCH($A389,'0_Pivot &amp; Table 1 &amp; Table 2'!$B$70:$B$765,0),MATCH(HHIdata_corr!L$1,'0_Pivot &amp; Table 1 &amp; Table 2'!$A$66:$AM$66,0))</f>
        <v>3465</v>
      </c>
      <c r="M389" s="27">
        <f>INDEX('0_Pivot &amp; Table 1 &amp; Table 2'!$A$70:$AM$765,MATCH($A389,'0_Pivot &amp; Table 1 &amp; Table 2'!$B$70:$B$765,0),MATCH(HHIdata_corr!M$1,'0_Pivot &amp; Table 1 &amp; Table 2'!$A$66:$AM$66,0))</f>
        <v>3305</v>
      </c>
      <c r="N389" s="27">
        <f>INDEX('0_Pivot &amp; Table 1 &amp; Table 2'!$A$70:$AM$765,MATCH($A389,'0_Pivot &amp; Table 1 &amp; Table 2'!$B$70:$B$765,0),MATCH(HHIdata_corr!N$1,'0_Pivot &amp; Table 1 &amp; Table 2'!$A$66:$AM$66,0))</f>
        <v>2976</v>
      </c>
      <c r="O389" s="28">
        <v>3215.6</v>
      </c>
      <c r="P389" s="29" t="s">
        <v>1145</v>
      </c>
      <c r="Q389" s="29" t="s">
        <v>1146</v>
      </c>
      <c r="R389" s="2">
        <f t="shared" si="30"/>
        <v>3448.25</v>
      </c>
      <c r="S389" s="2">
        <f t="shared" ref="S389:S452" si="31">IF(AVERAGE(K389:N389)&gt;0,AVERAGE(H389:K389))</f>
        <v>3308</v>
      </c>
      <c r="T389" s="2" t="str">
        <f t="shared" ref="T389:T452" si="32">IF(R389&gt;7500,1,"")</f>
        <v/>
      </c>
      <c r="U389" s="2" t="e">
        <f>MATCH($Q389,'6.Indic_Percep'!$B$10:$B$141,0)</f>
        <v>#N/A</v>
      </c>
      <c r="V389" s="2">
        <f>MATCH($P389,'5.Indic_LM'!$A$10:$A$732,0)</f>
        <v>370</v>
      </c>
      <c r="W389" s="2" t="str">
        <f>IF(COUNT(INDEX('6.Indic_Percep'!$A$10:$AE$141,HHIdata_corr!$U389,MATCH(HHIdata_corr!W$3,'6.Indic_Percep'!$A$10:$AE$10,0)))=1,INDEX('6.Indic_Percep'!$A$10:$AE$141,HHIdata_corr!$U389,MATCH(HHIdata_corr!W$3,'6.Indic_Percep'!$A$10:$AE$10,0)),"")</f>
        <v/>
      </c>
      <c r="X389" s="2" t="str">
        <f>IF(COUNT(INDEX('6.Indic_Percep'!$A$10:$AE$141,HHIdata_corr!$U389,MATCH(HHIdata_corr!X$3,'6.Indic_Percep'!$A$10:$AE$10,0)))=1,INDEX('6.Indic_Percep'!$A$10:$AE$141,HHIdata_corr!$U389,MATCH(HHIdata_corr!X$3,'6.Indic_Percep'!$A$10:$AE$10,0)),"")</f>
        <v/>
      </c>
      <c r="Y389" s="2" t="str">
        <f>IF(COUNT(INDEX('6.Indic_Percep'!$A$10:$AE$141,HHIdata_corr!$U389,MATCH(HHIdata_corr!Y$3,'6.Indic_Percep'!$A$10:$AE$10,0)))=1,INDEX('6.Indic_Percep'!$A$10:$AE$141,HHIdata_corr!$U389,MATCH(HHIdata_corr!Y$3,'6.Indic_Percep'!$A$10:$AE$10,0)),"")</f>
        <v/>
      </c>
      <c r="Z389" s="2" t="str">
        <f>IF(COUNT(INDEX('6.Indic_Percep'!$A$10:$AH$141,HHIdata_corr!$U389,MATCH(HHIdata_corr!Z$3,'6.Indic_Percep'!$A$10:$AH$10,0)))=1,INDEX('6.Indic_Percep'!$A$10:$AH$141,HHIdata_corr!$U389,MATCH(HHIdata_corr!Z$3,'6.Indic_Percep'!$A$10:$AH$10,0)),"")</f>
        <v/>
      </c>
      <c r="AA389" s="2" t="str">
        <f>IF(COUNT(INDEX('6.Indic_Percep'!$A$10:$AH$141,HHIdata_corr!$U389,MATCH(HHIdata_corr!AA$3,'6.Indic_Percep'!$A$10:$AH$10,0)))=1,INDEX('6.Indic_Percep'!$A$10:$AH$141,HHIdata_corr!$U389,MATCH(HHIdata_corr!AA$3,'6.Indic_Percep'!$A$10:$AH$10,0)),"")</f>
        <v/>
      </c>
      <c r="AC389" s="30">
        <f>IF(COUNT(INDEX('5.Indic_LM'!$A$8:$AL$732,HHIdata_corr!$V389,MATCH(HHIdata_corr!AC$3,'5.Indic_LM'!$A$8:$AL$8,0)))=1,INDEX('5.Indic_LM'!$A$8:$AL$732,HHIdata_corr!$V389,MATCH(HHIdata_corr!AC$3,'5.Indic_LM'!$A$8:$AL$8,0))/100,"")</f>
        <v>0.14216766572637518</v>
      </c>
      <c r="AD389" s="30">
        <f>IF(COUNT(INDEX('5.Indic_LM'!$A$8:$AL$732,HHIdata_corr!$V389,MATCH(HHIdata_corr!AD$3,'5.Indic_LM'!$A$8:$AL$8,0)))=1,INDEX('5.Indic_LM'!$A$8:$AL$732,HHIdata_corr!$V389,MATCH(HHIdata_corr!AD$3,'5.Indic_LM'!$A$8:$AL$8,0))/100,"")</f>
        <v>0.36517983074753174</v>
      </c>
      <c r="AE389" s="2">
        <f t="shared" ref="AE389:AE452" si="33">ROUNDDOWN(COUNT($R389,AC389)/2,0)</f>
        <v>1</v>
      </c>
      <c r="AF389" s="2">
        <f t="shared" ref="AF389:AF452" si="34">ROUNDDOWN(COUNT(R389,AD389)/2,0)</f>
        <v>1</v>
      </c>
    </row>
    <row r="390" spans="1:32" x14ac:dyDescent="0.2">
      <c r="A390" s="25" t="s">
        <v>1148</v>
      </c>
      <c r="B390" s="26" t="s">
        <v>1149</v>
      </c>
      <c r="C390" s="26" t="s">
        <v>1033</v>
      </c>
      <c r="D390" s="26">
        <v>192545</v>
      </c>
      <c r="E390" s="26" t="s">
        <v>1150</v>
      </c>
      <c r="F390" s="26">
        <v>87960</v>
      </c>
      <c r="G390" s="27">
        <f>INDEX('0_Pivot &amp; Table 1 &amp; Table 2'!$A$70:$AM$765,MATCH($A390,'0_Pivot &amp; Table 1 &amp; Table 2'!$B$70:$B$765,0),MATCH(HHIdata_corr!G$1,'0_Pivot &amp; Table 1 &amp; Table 2'!$A$66:$AM$66,0))</f>
        <v>3514</v>
      </c>
      <c r="H390" s="27">
        <f>INDEX('0_Pivot &amp; Table 1 &amp; Table 2'!$A$70:$AM$765,MATCH($A390,'0_Pivot &amp; Table 1 &amp; Table 2'!$B$70:$B$765,0),MATCH(HHIdata_corr!H$1,'0_Pivot &amp; Table 1 &amp; Table 2'!$A$66:$AM$66,0))</f>
        <v>4054</v>
      </c>
      <c r="I390" s="27">
        <f>INDEX('0_Pivot &amp; Table 1 &amp; Table 2'!$A$70:$AM$765,MATCH($A390,'0_Pivot &amp; Table 1 &amp; Table 2'!$B$70:$B$765,0),MATCH(HHIdata_corr!I$1,'0_Pivot &amp; Table 1 &amp; Table 2'!$A$66:$AM$66,0))</f>
        <v>3781</v>
      </c>
      <c r="J390" s="27">
        <f>INDEX('0_Pivot &amp; Table 1 &amp; Table 2'!$A$70:$AM$765,MATCH($A390,'0_Pivot &amp; Table 1 &amp; Table 2'!$B$70:$B$765,0),MATCH(HHIdata_corr!J$1,'0_Pivot &amp; Table 1 &amp; Table 2'!$A$66:$AM$66,0))</f>
        <v>3527</v>
      </c>
      <c r="K390" s="27">
        <f>INDEX('0_Pivot &amp; Table 1 &amp; Table 2'!$A$70:$AM$765,MATCH($A390,'0_Pivot &amp; Table 1 &amp; Table 2'!$B$70:$B$765,0),MATCH(HHIdata_corr!K$1,'0_Pivot &amp; Table 1 &amp; Table 2'!$A$66:$AM$66,0))</f>
        <v>3113</v>
      </c>
      <c r="L390" s="27">
        <f>INDEX('0_Pivot &amp; Table 1 &amp; Table 2'!$A$70:$AM$765,MATCH($A390,'0_Pivot &amp; Table 1 &amp; Table 2'!$B$70:$B$765,0),MATCH(HHIdata_corr!L$1,'0_Pivot &amp; Table 1 &amp; Table 2'!$A$66:$AM$66,0))</f>
        <v>3466</v>
      </c>
      <c r="M390" s="27">
        <f>INDEX('0_Pivot &amp; Table 1 &amp; Table 2'!$A$70:$AM$765,MATCH($A390,'0_Pivot &amp; Table 1 &amp; Table 2'!$B$70:$B$765,0),MATCH(HHIdata_corr!M$1,'0_Pivot &amp; Table 1 &amp; Table 2'!$A$66:$AM$66,0))</f>
        <v>3621</v>
      </c>
      <c r="N390" s="27">
        <f>INDEX('0_Pivot &amp; Table 1 &amp; Table 2'!$A$70:$AM$765,MATCH($A390,'0_Pivot &amp; Table 1 &amp; Table 2'!$B$70:$B$765,0),MATCH(HHIdata_corr!N$1,'0_Pivot &amp; Table 1 &amp; Table 2'!$A$66:$AM$66,0))</f>
        <v>3431</v>
      </c>
      <c r="O390" s="28">
        <v>3500.7</v>
      </c>
      <c r="P390" s="29" t="s">
        <v>1148</v>
      </c>
      <c r="Q390" s="29" t="s">
        <v>1149</v>
      </c>
      <c r="R390" s="2">
        <f t="shared" si="30"/>
        <v>3719</v>
      </c>
      <c r="S390" s="2">
        <f t="shared" si="31"/>
        <v>3618.75</v>
      </c>
      <c r="T390" s="2" t="str">
        <f t="shared" si="32"/>
        <v/>
      </c>
      <c r="U390" s="2" t="e">
        <f>MATCH($Q390,'6.Indic_Percep'!$B$10:$B$141,0)</f>
        <v>#N/A</v>
      </c>
      <c r="V390" s="2">
        <f>MATCH($P390,'5.Indic_LM'!$A$10:$A$732,0)</f>
        <v>371</v>
      </c>
      <c r="W390" s="2" t="str">
        <f>IF(COUNT(INDEX('6.Indic_Percep'!$A$10:$AE$141,HHIdata_corr!$U390,MATCH(HHIdata_corr!W$3,'6.Indic_Percep'!$A$10:$AE$10,0)))=1,INDEX('6.Indic_Percep'!$A$10:$AE$141,HHIdata_corr!$U390,MATCH(HHIdata_corr!W$3,'6.Indic_Percep'!$A$10:$AE$10,0)),"")</f>
        <v/>
      </c>
      <c r="X390" s="2" t="str">
        <f>IF(COUNT(INDEX('6.Indic_Percep'!$A$10:$AE$141,HHIdata_corr!$U390,MATCH(HHIdata_corr!X$3,'6.Indic_Percep'!$A$10:$AE$10,0)))=1,INDEX('6.Indic_Percep'!$A$10:$AE$141,HHIdata_corr!$U390,MATCH(HHIdata_corr!X$3,'6.Indic_Percep'!$A$10:$AE$10,0)),"")</f>
        <v/>
      </c>
      <c r="Y390" s="2" t="str">
        <f>IF(COUNT(INDEX('6.Indic_Percep'!$A$10:$AE$141,HHIdata_corr!$U390,MATCH(HHIdata_corr!Y$3,'6.Indic_Percep'!$A$10:$AE$10,0)))=1,INDEX('6.Indic_Percep'!$A$10:$AE$141,HHIdata_corr!$U390,MATCH(HHIdata_corr!Y$3,'6.Indic_Percep'!$A$10:$AE$10,0)),"")</f>
        <v/>
      </c>
      <c r="Z390" s="2" t="str">
        <f>IF(COUNT(INDEX('6.Indic_Percep'!$A$10:$AH$141,HHIdata_corr!$U390,MATCH(HHIdata_corr!Z$3,'6.Indic_Percep'!$A$10:$AH$10,0)))=1,INDEX('6.Indic_Percep'!$A$10:$AH$141,HHIdata_corr!$U390,MATCH(HHIdata_corr!Z$3,'6.Indic_Percep'!$A$10:$AH$10,0)),"")</f>
        <v/>
      </c>
      <c r="AA390" s="2" t="str">
        <f>IF(COUNT(INDEX('6.Indic_Percep'!$A$10:$AH$141,HHIdata_corr!$U390,MATCH(HHIdata_corr!AA$3,'6.Indic_Percep'!$A$10:$AH$10,0)))=1,INDEX('6.Indic_Percep'!$A$10:$AH$141,HHIdata_corr!$U390,MATCH(HHIdata_corr!AA$3,'6.Indic_Percep'!$A$10:$AH$10,0)),"")</f>
        <v/>
      </c>
      <c r="AC390" s="30">
        <f>IF(COUNT(INDEX('5.Indic_LM'!$A$8:$AL$732,HHIdata_corr!$V390,MATCH(HHIdata_corr!AC$3,'5.Indic_LM'!$A$8:$AL$8,0)))=1,INDEX('5.Indic_LM'!$A$8:$AL$732,HHIdata_corr!$V390,MATCH(HHIdata_corr!AC$3,'5.Indic_LM'!$A$8:$AL$8,0))/100,"")</f>
        <v>7.9944577991452992E-2</v>
      </c>
      <c r="AD390" s="30">
        <f>IF(COUNT(INDEX('5.Indic_LM'!$A$8:$AL$732,HHIdata_corr!$V390,MATCH(HHIdata_corr!AD$3,'5.Indic_LM'!$A$8:$AL$8,0)))=1,INDEX('5.Indic_LM'!$A$8:$AL$732,HHIdata_corr!$V390,MATCH(HHIdata_corr!AD$3,'5.Indic_LM'!$A$8:$AL$8,0))/100,"")</f>
        <v>0.47503305288461539</v>
      </c>
      <c r="AE390" s="2">
        <f t="shared" si="33"/>
        <v>1</v>
      </c>
      <c r="AF390" s="2">
        <f t="shared" si="34"/>
        <v>1</v>
      </c>
    </row>
    <row r="391" spans="1:32" x14ac:dyDescent="0.2">
      <c r="A391" s="25" t="s">
        <v>1151</v>
      </c>
      <c r="B391" s="26" t="s">
        <v>1152</v>
      </c>
      <c r="C391" s="26" t="s">
        <v>1033</v>
      </c>
      <c r="D391" s="26">
        <v>197631</v>
      </c>
      <c r="E391" s="26" t="s">
        <v>1153</v>
      </c>
      <c r="F391" s="26">
        <v>90577</v>
      </c>
      <c r="G391" s="27">
        <f>INDEX('0_Pivot &amp; Table 1 &amp; Table 2'!$A$70:$AM$765,MATCH($A391,'0_Pivot &amp; Table 1 &amp; Table 2'!$B$70:$B$765,0),MATCH(HHIdata_corr!G$1,'0_Pivot &amp; Table 1 &amp; Table 2'!$A$66:$AM$66,0))</f>
        <v>2813</v>
      </c>
      <c r="H391" s="27">
        <f>INDEX('0_Pivot &amp; Table 1 &amp; Table 2'!$A$70:$AM$765,MATCH($A391,'0_Pivot &amp; Table 1 &amp; Table 2'!$B$70:$B$765,0),MATCH(HHIdata_corr!H$1,'0_Pivot &amp; Table 1 &amp; Table 2'!$A$66:$AM$66,0))</f>
        <v>3362</v>
      </c>
      <c r="I391" s="27">
        <f>INDEX('0_Pivot &amp; Table 1 &amp; Table 2'!$A$70:$AM$765,MATCH($A391,'0_Pivot &amp; Table 1 &amp; Table 2'!$B$70:$B$765,0),MATCH(HHIdata_corr!I$1,'0_Pivot &amp; Table 1 &amp; Table 2'!$A$66:$AM$66,0))</f>
        <v>2566</v>
      </c>
      <c r="J391" s="27">
        <f>INDEX('0_Pivot &amp; Table 1 &amp; Table 2'!$A$70:$AM$765,MATCH($A391,'0_Pivot &amp; Table 1 &amp; Table 2'!$B$70:$B$765,0),MATCH(HHIdata_corr!J$1,'0_Pivot &amp; Table 1 &amp; Table 2'!$A$66:$AM$66,0))</f>
        <v>2530</v>
      </c>
      <c r="K391" s="27">
        <f>INDEX('0_Pivot &amp; Table 1 &amp; Table 2'!$A$70:$AM$765,MATCH($A391,'0_Pivot &amp; Table 1 &amp; Table 2'!$B$70:$B$765,0),MATCH(HHIdata_corr!K$1,'0_Pivot &amp; Table 1 &amp; Table 2'!$A$66:$AM$66,0))</f>
        <v>2432</v>
      </c>
      <c r="L391" s="27">
        <f>INDEX('0_Pivot &amp; Table 1 &amp; Table 2'!$A$70:$AM$765,MATCH($A391,'0_Pivot &amp; Table 1 &amp; Table 2'!$B$70:$B$765,0),MATCH(HHIdata_corr!L$1,'0_Pivot &amp; Table 1 &amp; Table 2'!$A$66:$AM$66,0))</f>
        <v>2782</v>
      </c>
      <c r="M391" s="27">
        <f>INDEX('0_Pivot &amp; Table 1 &amp; Table 2'!$A$70:$AM$765,MATCH($A391,'0_Pivot &amp; Table 1 &amp; Table 2'!$B$70:$B$765,0),MATCH(HHIdata_corr!M$1,'0_Pivot &amp; Table 1 &amp; Table 2'!$A$66:$AM$66,0))</f>
        <v>2829</v>
      </c>
      <c r="N391" s="27">
        <f>INDEX('0_Pivot &amp; Table 1 &amp; Table 2'!$A$70:$AM$765,MATCH($A391,'0_Pivot &amp; Table 1 &amp; Table 2'!$B$70:$B$765,0),MATCH(HHIdata_corr!N$1,'0_Pivot &amp; Table 1 &amp; Table 2'!$A$66:$AM$66,0))</f>
        <v>2556</v>
      </c>
      <c r="O391" s="28">
        <v>2651.7</v>
      </c>
      <c r="P391" s="29" t="s">
        <v>1151</v>
      </c>
      <c r="Q391" s="29" t="s">
        <v>1152</v>
      </c>
      <c r="R391" s="2">
        <f t="shared" si="30"/>
        <v>2817.75</v>
      </c>
      <c r="S391" s="2">
        <f t="shared" si="31"/>
        <v>2722.5</v>
      </c>
      <c r="T391" s="2" t="str">
        <f t="shared" si="32"/>
        <v/>
      </c>
      <c r="U391" s="2" t="e">
        <f>MATCH($Q391,'6.Indic_Percep'!$B$10:$B$141,0)</f>
        <v>#N/A</v>
      </c>
      <c r="V391" s="2">
        <f>MATCH($P391,'5.Indic_LM'!$A$10:$A$732,0)</f>
        <v>372</v>
      </c>
      <c r="W391" s="2" t="str">
        <f>IF(COUNT(INDEX('6.Indic_Percep'!$A$10:$AE$141,HHIdata_corr!$U391,MATCH(HHIdata_corr!W$3,'6.Indic_Percep'!$A$10:$AE$10,0)))=1,INDEX('6.Indic_Percep'!$A$10:$AE$141,HHIdata_corr!$U391,MATCH(HHIdata_corr!W$3,'6.Indic_Percep'!$A$10:$AE$10,0)),"")</f>
        <v/>
      </c>
      <c r="X391" s="2" t="str">
        <f>IF(COUNT(INDEX('6.Indic_Percep'!$A$10:$AE$141,HHIdata_corr!$U391,MATCH(HHIdata_corr!X$3,'6.Indic_Percep'!$A$10:$AE$10,0)))=1,INDEX('6.Indic_Percep'!$A$10:$AE$141,HHIdata_corr!$U391,MATCH(HHIdata_corr!X$3,'6.Indic_Percep'!$A$10:$AE$10,0)),"")</f>
        <v/>
      </c>
      <c r="Y391" s="2" t="str">
        <f>IF(COUNT(INDEX('6.Indic_Percep'!$A$10:$AE$141,HHIdata_corr!$U391,MATCH(HHIdata_corr!Y$3,'6.Indic_Percep'!$A$10:$AE$10,0)))=1,INDEX('6.Indic_Percep'!$A$10:$AE$141,HHIdata_corr!$U391,MATCH(HHIdata_corr!Y$3,'6.Indic_Percep'!$A$10:$AE$10,0)),"")</f>
        <v/>
      </c>
      <c r="Z391" s="2" t="str">
        <f>IF(COUNT(INDEX('6.Indic_Percep'!$A$10:$AH$141,HHIdata_corr!$U391,MATCH(HHIdata_corr!Z$3,'6.Indic_Percep'!$A$10:$AH$10,0)))=1,INDEX('6.Indic_Percep'!$A$10:$AH$141,HHIdata_corr!$U391,MATCH(HHIdata_corr!Z$3,'6.Indic_Percep'!$A$10:$AH$10,0)),"")</f>
        <v/>
      </c>
      <c r="AA391" s="2" t="str">
        <f>IF(COUNT(INDEX('6.Indic_Percep'!$A$10:$AH$141,HHIdata_corr!$U391,MATCH(HHIdata_corr!AA$3,'6.Indic_Percep'!$A$10:$AH$10,0)))=1,INDEX('6.Indic_Percep'!$A$10:$AH$141,HHIdata_corr!$U391,MATCH(HHIdata_corr!AA$3,'6.Indic_Percep'!$A$10:$AH$10,0)),"")</f>
        <v/>
      </c>
      <c r="AC391" s="30">
        <f>IF(COUNT(INDEX('5.Indic_LM'!$A$8:$AL$732,HHIdata_corr!$V391,MATCH(HHIdata_corr!AC$3,'5.Indic_LM'!$A$8:$AL$8,0)))=1,INDEX('5.Indic_LM'!$A$8:$AL$732,HHIdata_corr!$V391,MATCH(HHIdata_corr!AC$3,'5.Indic_LM'!$A$8:$AL$8,0))/100,"")</f>
        <v>7.9835124466084706E-2</v>
      </c>
      <c r="AD391" s="30">
        <f>IF(COUNT(INDEX('5.Indic_LM'!$A$8:$AL$732,HHIdata_corr!$V391,MATCH(HHIdata_corr!AD$3,'5.Indic_LM'!$A$8:$AL$8,0)))=1,INDEX('5.Indic_LM'!$A$8:$AL$732,HHIdata_corr!$V391,MATCH(HHIdata_corr!AD$3,'5.Indic_LM'!$A$8:$AL$8,0))/100,"")</f>
        <v>0.46775649726660268</v>
      </c>
      <c r="AE391" s="2">
        <f t="shared" si="33"/>
        <v>1</v>
      </c>
      <c r="AF391" s="2">
        <f t="shared" si="34"/>
        <v>1</v>
      </c>
    </row>
    <row r="392" spans="1:32" x14ac:dyDescent="0.2">
      <c r="A392" s="25" t="s">
        <v>1154</v>
      </c>
      <c r="B392" s="26" t="s">
        <v>1155</v>
      </c>
      <c r="C392" s="26" t="s">
        <v>1033</v>
      </c>
      <c r="D392" s="26">
        <v>192917</v>
      </c>
      <c r="E392" s="26" t="s">
        <v>1156</v>
      </c>
      <c r="F392" s="26">
        <v>89261</v>
      </c>
      <c r="G392" s="27">
        <f>INDEX('0_Pivot &amp; Table 1 &amp; Table 2'!$A$70:$AM$765,MATCH($A392,'0_Pivot &amp; Table 1 &amp; Table 2'!$B$70:$B$765,0),MATCH(HHIdata_corr!G$1,'0_Pivot &amp; Table 1 &amp; Table 2'!$A$66:$AM$66,0))</f>
        <v>2878</v>
      </c>
      <c r="H392" s="27">
        <f>INDEX('0_Pivot &amp; Table 1 &amp; Table 2'!$A$70:$AM$765,MATCH($A392,'0_Pivot &amp; Table 1 &amp; Table 2'!$B$70:$B$765,0),MATCH(HHIdata_corr!H$1,'0_Pivot &amp; Table 1 &amp; Table 2'!$A$66:$AM$66,0))</f>
        <v>3289</v>
      </c>
      <c r="I392" s="27">
        <f>INDEX('0_Pivot &amp; Table 1 &amp; Table 2'!$A$70:$AM$765,MATCH($A392,'0_Pivot &amp; Table 1 &amp; Table 2'!$B$70:$B$765,0),MATCH(HHIdata_corr!I$1,'0_Pivot &amp; Table 1 &amp; Table 2'!$A$66:$AM$66,0))</f>
        <v>2757</v>
      </c>
      <c r="J392" s="27">
        <f>INDEX('0_Pivot &amp; Table 1 &amp; Table 2'!$A$70:$AM$765,MATCH($A392,'0_Pivot &amp; Table 1 &amp; Table 2'!$B$70:$B$765,0),MATCH(HHIdata_corr!J$1,'0_Pivot &amp; Table 1 &amp; Table 2'!$A$66:$AM$66,0))</f>
        <v>2829</v>
      </c>
      <c r="K392" s="27">
        <f>INDEX('0_Pivot &amp; Table 1 &amp; Table 2'!$A$70:$AM$765,MATCH($A392,'0_Pivot &amp; Table 1 &amp; Table 2'!$B$70:$B$765,0),MATCH(HHIdata_corr!K$1,'0_Pivot &amp; Table 1 &amp; Table 2'!$A$66:$AM$66,0))</f>
        <v>2779</v>
      </c>
      <c r="L392" s="27">
        <f>INDEX('0_Pivot &amp; Table 1 &amp; Table 2'!$A$70:$AM$765,MATCH($A392,'0_Pivot &amp; Table 1 &amp; Table 2'!$B$70:$B$765,0),MATCH(HHIdata_corr!L$1,'0_Pivot &amp; Table 1 &amp; Table 2'!$A$66:$AM$66,0))</f>
        <v>2597</v>
      </c>
      <c r="M392" s="27">
        <f>INDEX('0_Pivot &amp; Table 1 &amp; Table 2'!$A$70:$AM$765,MATCH($A392,'0_Pivot &amp; Table 1 &amp; Table 2'!$B$70:$B$765,0),MATCH(HHIdata_corr!M$1,'0_Pivot &amp; Table 1 &amp; Table 2'!$A$66:$AM$66,0))</f>
        <v>2833</v>
      </c>
      <c r="N392" s="27">
        <f>INDEX('0_Pivot &amp; Table 1 &amp; Table 2'!$A$70:$AM$765,MATCH($A392,'0_Pivot &amp; Table 1 &amp; Table 2'!$B$70:$B$765,0),MATCH(HHIdata_corr!N$1,'0_Pivot &amp; Table 1 &amp; Table 2'!$A$66:$AM$66,0))</f>
        <v>2802</v>
      </c>
      <c r="O392" s="28">
        <v>2837.5</v>
      </c>
      <c r="P392" s="29" t="s">
        <v>1154</v>
      </c>
      <c r="Q392" s="29" t="s">
        <v>1155</v>
      </c>
      <c r="R392" s="2">
        <f t="shared" si="30"/>
        <v>2938.25</v>
      </c>
      <c r="S392" s="2">
        <f t="shared" si="31"/>
        <v>2913.5</v>
      </c>
      <c r="T392" s="2" t="str">
        <f t="shared" si="32"/>
        <v/>
      </c>
      <c r="U392" s="2" t="e">
        <f>MATCH($Q392,'6.Indic_Percep'!$B$10:$B$141,0)</f>
        <v>#N/A</v>
      </c>
      <c r="V392" s="2">
        <f>MATCH($P392,'5.Indic_LM'!$A$10:$A$732,0)</f>
        <v>373</v>
      </c>
      <c r="W392" s="2" t="str">
        <f>IF(COUNT(INDEX('6.Indic_Percep'!$A$10:$AE$141,HHIdata_corr!$U392,MATCH(HHIdata_corr!W$3,'6.Indic_Percep'!$A$10:$AE$10,0)))=1,INDEX('6.Indic_Percep'!$A$10:$AE$141,HHIdata_corr!$U392,MATCH(HHIdata_corr!W$3,'6.Indic_Percep'!$A$10:$AE$10,0)),"")</f>
        <v/>
      </c>
      <c r="X392" s="2" t="str">
        <f>IF(COUNT(INDEX('6.Indic_Percep'!$A$10:$AE$141,HHIdata_corr!$U392,MATCH(HHIdata_corr!X$3,'6.Indic_Percep'!$A$10:$AE$10,0)))=1,INDEX('6.Indic_Percep'!$A$10:$AE$141,HHIdata_corr!$U392,MATCH(HHIdata_corr!X$3,'6.Indic_Percep'!$A$10:$AE$10,0)),"")</f>
        <v/>
      </c>
      <c r="Y392" s="2" t="str">
        <f>IF(COUNT(INDEX('6.Indic_Percep'!$A$10:$AE$141,HHIdata_corr!$U392,MATCH(HHIdata_corr!Y$3,'6.Indic_Percep'!$A$10:$AE$10,0)))=1,INDEX('6.Indic_Percep'!$A$10:$AE$141,HHIdata_corr!$U392,MATCH(HHIdata_corr!Y$3,'6.Indic_Percep'!$A$10:$AE$10,0)),"")</f>
        <v/>
      </c>
      <c r="Z392" s="2" t="str">
        <f>IF(COUNT(INDEX('6.Indic_Percep'!$A$10:$AH$141,HHIdata_corr!$U392,MATCH(HHIdata_corr!Z$3,'6.Indic_Percep'!$A$10:$AH$10,0)))=1,INDEX('6.Indic_Percep'!$A$10:$AH$141,HHIdata_corr!$U392,MATCH(HHIdata_corr!Z$3,'6.Indic_Percep'!$A$10:$AH$10,0)),"")</f>
        <v/>
      </c>
      <c r="AA392" s="2" t="str">
        <f>IF(COUNT(INDEX('6.Indic_Percep'!$A$10:$AH$141,HHIdata_corr!$U392,MATCH(HHIdata_corr!AA$3,'6.Indic_Percep'!$A$10:$AH$10,0)))=1,INDEX('6.Indic_Percep'!$A$10:$AH$141,HHIdata_corr!$U392,MATCH(HHIdata_corr!AA$3,'6.Indic_Percep'!$A$10:$AH$10,0)),"")</f>
        <v/>
      </c>
      <c r="AC392" s="30">
        <f>IF(COUNT(INDEX('5.Indic_LM'!$A$8:$AL$732,HHIdata_corr!$V392,MATCH(HHIdata_corr!AC$3,'5.Indic_LM'!$A$8:$AL$8,0)))=1,INDEX('5.Indic_LM'!$A$8:$AL$732,HHIdata_corr!$V392,MATCH(HHIdata_corr!AC$3,'5.Indic_LM'!$A$8:$AL$8,0))/100,"")</f>
        <v>9.0939063210550244E-2</v>
      </c>
      <c r="AD392" s="30">
        <f>IF(COUNT(INDEX('5.Indic_LM'!$A$8:$AL$732,HHIdata_corr!$V392,MATCH(HHIdata_corr!AD$3,'5.Indic_LM'!$A$8:$AL$8,0)))=1,INDEX('5.Indic_LM'!$A$8:$AL$732,HHIdata_corr!$V392,MATCH(HHIdata_corr!AD$3,'5.Indic_LM'!$A$8:$AL$8,0))/100,"")</f>
        <v>0.45278308321964533</v>
      </c>
      <c r="AE392" s="2">
        <f t="shared" si="33"/>
        <v>1</v>
      </c>
      <c r="AF392" s="2">
        <f t="shared" si="34"/>
        <v>1</v>
      </c>
    </row>
    <row r="393" spans="1:32" x14ac:dyDescent="0.2">
      <c r="A393" s="25" t="s">
        <v>1157</v>
      </c>
      <c r="B393" s="26" t="s">
        <v>1158</v>
      </c>
      <c r="C393" s="26" t="s">
        <v>1033</v>
      </c>
      <c r="D393" s="26">
        <v>113446</v>
      </c>
      <c r="E393" s="26" t="s">
        <v>1159</v>
      </c>
      <c r="F393" s="26">
        <v>50435</v>
      </c>
      <c r="G393" s="27">
        <f>INDEX('0_Pivot &amp; Table 1 &amp; Table 2'!$A$70:$AM$765,MATCH($A393,'0_Pivot &amp; Table 1 &amp; Table 2'!$B$70:$B$765,0),MATCH(HHIdata_corr!G$1,'0_Pivot &amp; Table 1 &amp; Table 2'!$A$66:$AM$66,0))</f>
        <v>4119</v>
      </c>
      <c r="H393" s="27">
        <f>INDEX('0_Pivot &amp; Table 1 &amp; Table 2'!$A$70:$AM$765,MATCH($A393,'0_Pivot &amp; Table 1 &amp; Table 2'!$B$70:$B$765,0),MATCH(HHIdata_corr!H$1,'0_Pivot &amp; Table 1 &amp; Table 2'!$A$66:$AM$66,0))</f>
        <v>4596</v>
      </c>
      <c r="I393" s="27">
        <f>INDEX('0_Pivot &amp; Table 1 &amp; Table 2'!$A$70:$AM$765,MATCH($A393,'0_Pivot &amp; Table 1 &amp; Table 2'!$B$70:$B$765,0),MATCH(HHIdata_corr!I$1,'0_Pivot &amp; Table 1 &amp; Table 2'!$A$66:$AM$66,0))</f>
        <v>3613</v>
      </c>
      <c r="J393" s="27">
        <f>INDEX('0_Pivot &amp; Table 1 &amp; Table 2'!$A$70:$AM$765,MATCH($A393,'0_Pivot &amp; Table 1 &amp; Table 2'!$B$70:$B$765,0),MATCH(HHIdata_corr!J$1,'0_Pivot &amp; Table 1 &amp; Table 2'!$A$66:$AM$66,0))</f>
        <v>3798</v>
      </c>
      <c r="K393" s="27">
        <f>INDEX('0_Pivot &amp; Table 1 &amp; Table 2'!$A$70:$AM$765,MATCH($A393,'0_Pivot &amp; Table 1 &amp; Table 2'!$B$70:$B$765,0),MATCH(HHIdata_corr!K$1,'0_Pivot &amp; Table 1 &amp; Table 2'!$A$66:$AM$66,0))</f>
        <v>3661</v>
      </c>
      <c r="L393" s="27">
        <f>INDEX('0_Pivot &amp; Table 1 &amp; Table 2'!$A$70:$AM$765,MATCH($A393,'0_Pivot &amp; Table 1 &amp; Table 2'!$B$70:$B$765,0),MATCH(HHIdata_corr!L$1,'0_Pivot &amp; Table 1 &amp; Table 2'!$A$66:$AM$66,0))</f>
        <v>3972</v>
      </c>
      <c r="M393" s="27">
        <f>INDEX('0_Pivot &amp; Table 1 &amp; Table 2'!$A$70:$AM$765,MATCH($A393,'0_Pivot &amp; Table 1 &amp; Table 2'!$B$70:$B$765,0),MATCH(HHIdata_corr!M$1,'0_Pivot &amp; Table 1 &amp; Table 2'!$A$66:$AM$66,0))</f>
        <v>4309</v>
      </c>
      <c r="N393" s="27">
        <f>INDEX('0_Pivot &amp; Table 1 &amp; Table 2'!$A$70:$AM$765,MATCH($A393,'0_Pivot &amp; Table 1 &amp; Table 2'!$B$70:$B$765,0),MATCH(HHIdata_corr!N$1,'0_Pivot &amp; Table 1 &amp; Table 2'!$A$66:$AM$66,0))</f>
        <v>3825</v>
      </c>
      <c r="O393" s="28">
        <v>3965.7</v>
      </c>
      <c r="P393" s="29" t="s">
        <v>1157</v>
      </c>
      <c r="Q393" s="29" t="s">
        <v>1158</v>
      </c>
      <c r="R393" s="2">
        <f t="shared" si="30"/>
        <v>4031.5</v>
      </c>
      <c r="S393" s="2">
        <f t="shared" si="31"/>
        <v>3917</v>
      </c>
      <c r="T393" s="2" t="str">
        <f t="shared" si="32"/>
        <v/>
      </c>
      <c r="U393" s="2" t="e">
        <f>MATCH($Q393,'6.Indic_Percep'!$B$10:$B$141,0)</f>
        <v>#N/A</v>
      </c>
      <c r="V393" s="2">
        <f>MATCH($P393,'5.Indic_LM'!$A$10:$A$732,0)</f>
        <v>374</v>
      </c>
      <c r="W393" s="2" t="str">
        <f>IF(COUNT(INDEX('6.Indic_Percep'!$A$10:$AE$141,HHIdata_corr!$U393,MATCH(HHIdata_corr!W$3,'6.Indic_Percep'!$A$10:$AE$10,0)))=1,INDEX('6.Indic_Percep'!$A$10:$AE$141,HHIdata_corr!$U393,MATCH(HHIdata_corr!W$3,'6.Indic_Percep'!$A$10:$AE$10,0)),"")</f>
        <v/>
      </c>
      <c r="X393" s="2" t="str">
        <f>IF(COUNT(INDEX('6.Indic_Percep'!$A$10:$AE$141,HHIdata_corr!$U393,MATCH(HHIdata_corr!X$3,'6.Indic_Percep'!$A$10:$AE$10,0)))=1,INDEX('6.Indic_Percep'!$A$10:$AE$141,HHIdata_corr!$U393,MATCH(HHIdata_corr!X$3,'6.Indic_Percep'!$A$10:$AE$10,0)),"")</f>
        <v/>
      </c>
      <c r="Y393" s="2" t="str">
        <f>IF(COUNT(INDEX('6.Indic_Percep'!$A$10:$AE$141,HHIdata_corr!$U393,MATCH(HHIdata_corr!Y$3,'6.Indic_Percep'!$A$10:$AE$10,0)))=1,INDEX('6.Indic_Percep'!$A$10:$AE$141,HHIdata_corr!$U393,MATCH(HHIdata_corr!Y$3,'6.Indic_Percep'!$A$10:$AE$10,0)),"")</f>
        <v/>
      </c>
      <c r="Z393" s="2" t="str">
        <f>IF(COUNT(INDEX('6.Indic_Percep'!$A$10:$AH$141,HHIdata_corr!$U393,MATCH(HHIdata_corr!Z$3,'6.Indic_Percep'!$A$10:$AH$10,0)))=1,INDEX('6.Indic_Percep'!$A$10:$AH$141,HHIdata_corr!$U393,MATCH(HHIdata_corr!Z$3,'6.Indic_Percep'!$A$10:$AH$10,0)),"")</f>
        <v/>
      </c>
      <c r="AA393" s="2" t="str">
        <f>IF(COUNT(INDEX('6.Indic_Percep'!$A$10:$AH$141,HHIdata_corr!$U393,MATCH(HHIdata_corr!AA$3,'6.Indic_Percep'!$A$10:$AH$10,0)))=1,INDEX('6.Indic_Percep'!$A$10:$AH$141,HHIdata_corr!$U393,MATCH(HHIdata_corr!AA$3,'6.Indic_Percep'!$A$10:$AH$10,0)),"")</f>
        <v/>
      </c>
      <c r="AC393" s="30">
        <f>IF(COUNT(INDEX('5.Indic_LM'!$A$8:$AL$732,HHIdata_corr!$V393,MATCH(HHIdata_corr!AC$3,'5.Indic_LM'!$A$8:$AL$8,0)))=1,INDEX('5.Indic_LM'!$A$8:$AL$732,HHIdata_corr!$V393,MATCH(HHIdata_corr!AC$3,'5.Indic_LM'!$A$8:$AL$8,0))/100,"")</f>
        <v>8.0152798171721301E-2</v>
      </c>
      <c r="AD393" s="30">
        <f>IF(COUNT(INDEX('5.Indic_LM'!$A$8:$AL$732,HHIdata_corr!$V393,MATCH(HHIdata_corr!AD$3,'5.Indic_LM'!$A$8:$AL$8,0)))=1,INDEX('5.Indic_LM'!$A$8:$AL$732,HHIdata_corr!$V393,MATCH(HHIdata_corr!AD$3,'5.Indic_LM'!$A$8:$AL$8,0))/100,"")</f>
        <v>0.46970157987126976</v>
      </c>
      <c r="AE393" s="2">
        <f t="shared" si="33"/>
        <v>1</v>
      </c>
      <c r="AF393" s="2">
        <f t="shared" si="34"/>
        <v>1</v>
      </c>
    </row>
    <row r="394" spans="1:32" x14ac:dyDescent="0.2">
      <c r="A394" s="25" t="s">
        <v>1160</v>
      </c>
      <c r="B394" s="26" t="s">
        <v>1161</v>
      </c>
      <c r="C394" s="26" t="s">
        <v>1033</v>
      </c>
      <c r="D394" s="26">
        <v>136846</v>
      </c>
      <c r="E394" s="26" t="s">
        <v>1162</v>
      </c>
      <c r="F394" s="26">
        <v>62671</v>
      </c>
      <c r="G394" s="27">
        <f>INDEX('0_Pivot &amp; Table 1 &amp; Table 2'!$A$70:$AM$765,MATCH($A394,'0_Pivot &amp; Table 1 &amp; Table 2'!$B$70:$B$765,0),MATCH(HHIdata_corr!G$1,'0_Pivot &amp; Table 1 &amp; Table 2'!$A$66:$AM$66,0))</f>
        <v>3557</v>
      </c>
      <c r="H394" s="27">
        <f>INDEX('0_Pivot &amp; Table 1 &amp; Table 2'!$A$70:$AM$765,MATCH($A394,'0_Pivot &amp; Table 1 &amp; Table 2'!$B$70:$B$765,0),MATCH(HHIdata_corr!H$1,'0_Pivot &amp; Table 1 &amp; Table 2'!$A$66:$AM$66,0))</f>
        <v>4131</v>
      </c>
      <c r="I394" s="27">
        <f>INDEX('0_Pivot &amp; Table 1 &amp; Table 2'!$A$70:$AM$765,MATCH($A394,'0_Pivot &amp; Table 1 &amp; Table 2'!$B$70:$B$765,0),MATCH(HHIdata_corr!I$1,'0_Pivot &amp; Table 1 &amp; Table 2'!$A$66:$AM$66,0))</f>
        <v>3264</v>
      </c>
      <c r="J394" s="27">
        <f>INDEX('0_Pivot &amp; Table 1 &amp; Table 2'!$A$70:$AM$765,MATCH($A394,'0_Pivot &amp; Table 1 &amp; Table 2'!$B$70:$B$765,0),MATCH(HHIdata_corr!J$1,'0_Pivot &amp; Table 1 &amp; Table 2'!$A$66:$AM$66,0))</f>
        <v>3239</v>
      </c>
      <c r="K394" s="27">
        <f>INDEX('0_Pivot &amp; Table 1 &amp; Table 2'!$A$70:$AM$765,MATCH($A394,'0_Pivot &amp; Table 1 &amp; Table 2'!$B$70:$B$765,0),MATCH(HHIdata_corr!K$1,'0_Pivot &amp; Table 1 &amp; Table 2'!$A$66:$AM$66,0))</f>
        <v>2761</v>
      </c>
      <c r="L394" s="27">
        <f>INDEX('0_Pivot &amp; Table 1 &amp; Table 2'!$A$70:$AM$765,MATCH($A394,'0_Pivot &amp; Table 1 &amp; Table 2'!$B$70:$B$765,0),MATCH(HHIdata_corr!L$1,'0_Pivot &amp; Table 1 &amp; Table 2'!$A$66:$AM$66,0))</f>
        <v>3453</v>
      </c>
      <c r="M394" s="27">
        <f>INDEX('0_Pivot &amp; Table 1 &amp; Table 2'!$A$70:$AM$765,MATCH($A394,'0_Pivot &amp; Table 1 &amp; Table 2'!$B$70:$B$765,0),MATCH(HHIdata_corr!M$1,'0_Pivot &amp; Table 1 &amp; Table 2'!$A$66:$AM$66,0))</f>
        <v>3070</v>
      </c>
      <c r="N394" s="27">
        <f>INDEX('0_Pivot &amp; Table 1 &amp; Table 2'!$A$70:$AM$765,MATCH($A394,'0_Pivot &amp; Table 1 &amp; Table 2'!$B$70:$B$765,0),MATCH(HHIdata_corr!N$1,'0_Pivot &amp; Table 1 &amp; Table 2'!$A$66:$AM$66,0))</f>
        <v>3042</v>
      </c>
      <c r="O394" s="28">
        <v>3294.3</v>
      </c>
      <c r="P394" s="29" t="s">
        <v>1160</v>
      </c>
      <c r="Q394" s="29" t="s">
        <v>1161</v>
      </c>
      <c r="R394" s="2">
        <f t="shared" si="30"/>
        <v>3547.75</v>
      </c>
      <c r="S394" s="2">
        <f t="shared" si="31"/>
        <v>3348.75</v>
      </c>
      <c r="T394" s="2" t="str">
        <f t="shared" si="32"/>
        <v/>
      </c>
      <c r="U394" s="2" t="e">
        <f>MATCH($Q394,'6.Indic_Percep'!$B$10:$B$141,0)</f>
        <v>#N/A</v>
      </c>
      <c r="V394" s="2">
        <f>MATCH($P394,'5.Indic_LM'!$A$10:$A$732,0)</f>
        <v>375</v>
      </c>
      <c r="W394" s="2" t="str">
        <f>IF(COUNT(INDEX('6.Indic_Percep'!$A$10:$AE$141,HHIdata_corr!$U394,MATCH(HHIdata_corr!W$3,'6.Indic_Percep'!$A$10:$AE$10,0)))=1,INDEX('6.Indic_Percep'!$A$10:$AE$141,HHIdata_corr!$U394,MATCH(HHIdata_corr!W$3,'6.Indic_Percep'!$A$10:$AE$10,0)),"")</f>
        <v/>
      </c>
      <c r="X394" s="2" t="str">
        <f>IF(COUNT(INDEX('6.Indic_Percep'!$A$10:$AE$141,HHIdata_corr!$U394,MATCH(HHIdata_corr!X$3,'6.Indic_Percep'!$A$10:$AE$10,0)))=1,INDEX('6.Indic_Percep'!$A$10:$AE$141,HHIdata_corr!$U394,MATCH(HHIdata_corr!X$3,'6.Indic_Percep'!$A$10:$AE$10,0)),"")</f>
        <v/>
      </c>
      <c r="Y394" s="2" t="str">
        <f>IF(COUNT(INDEX('6.Indic_Percep'!$A$10:$AE$141,HHIdata_corr!$U394,MATCH(HHIdata_corr!Y$3,'6.Indic_Percep'!$A$10:$AE$10,0)))=1,INDEX('6.Indic_Percep'!$A$10:$AE$141,HHIdata_corr!$U394,MATCH(HHIdata_corr!Y$3,'6.Indic_Percep'!$A$10:$AE$10,0)),"")</f>
        <v/>
      </c>
      <c r="Z394" s="2" t="str">
        <f>IF(COUNT(INDEX('6.Indic_Percep'!$A$10:$AH$141,HHIdata_corr!$U394,MATCH(HHIdata_corr!Z$3,'6.Indic_Percep'!$A$10:$AH$10,0)))=1,INDEX('6.Indic_Percep'!$A$10:$AH$141,HHIdata_corr!$U394,MATCH(HHIdata_corr!Z$3,'6.Indic_Percep'!$A$10:$AH$10,0)),"")</f>
        <v/>
      </c>
      <c r="AA394" s="2" t="str">
        <f>IF(COUNT(INDEX('6.Indic_Percep'!$A$10:$AH$141,HHIdata_corr!$U394,MATCH(HHIdata_corr!AA$3,'6.Indic_Percep'!$A$10:$AH$10,0)))=1,INDEX('6.Indic_Percep'!$A$10:$AH$141,HHIdata_corr!$U394,MATCH(HHIdata_corr!AA$3,'6.Indic_Percep'!$A$10:$AH$10,0)),"")</f>
        <v/>
      </c>
      <c r="AC394" s="30">
        <f>IF(COUNT(INDEX('5.Indic_LM'!$A$8:$AL$732,HHIdata_corr!$V394,MATCH(HHIdata_corr!AC$3,'5.Indic_LM'!$A$8:$AL$8,0)))=1,INDEX('5.Indic_LM'!$A$8:$AL$732,HHIdata_corr!$V394,MATCH(HHIdata_corr!AC$3,'5.Indic_LM'!$A$8:$AL$8,0))/100,"")</f>
        <v>7.2047142649085266E-2</v>
      </c>
      <c r="AD394" s="30">
        <f>IF(COUNT(INDEX('5.Indic_LM'!$A$8:$AL$732,HHIdata_corr!$V394,MATCH(HHIdata_corr!AD$3,'5.Indic_LM'!$A$8:$AL$8,0)))=1,INDEX('5.Indic_LM'!$A$8:$AL$732,HHIdata_corr!$V394,MATCH(HHIdata_corr!AD$3,'5.Indic_LM'!$A$8:$AL$8,0))/100,"")</f>
        <v>0.45541132185388911</v>
      </c>
      <c r="AE394" s="2">
        <f t="shared" si="33"/>
        <v>1</v>
      </c>
      <c r="AF394" s="2">
        <f t="shared" si="34"/>
        <v>1</v>
      </c>
    </row>
    <row r="395" spans="1:32" x14ac:dyDescent="0.2">
      <c r="A395" s="25" t="s">
        <v>1163</v>
      </c>
      <c r="B395" s="26" t="s">
        <v>1164</v>
      </c>
      <c r="C395" s="26" t="s">
        <v>1033</v>
      </c>
      <c r="D395" s="26">
        <v>77815</v>
      </c>
      <c r="E395" s="26" t="s">
        <v>1165</v>
      </c>
      <c r="F395" s="26">
        <v>33498</v>
      </c>
      <c r="G395" s="27">
        <f>INDEX('0_Pivot &amp; Table 1 &amp; Table 2'!$A$70:$AM$765,MATCH($A395,'0_Pivot &amp; Table 1 &amp; Table 2'!$B$70:$B$765,0),MATCH(HHIdata_corr!G$1,'0_Pivot &amp; Table 1 &amp; Table 2'!$A$66:$AM$66,0))</f>
        <v>5097</v>
      </c>
      <c r="H395" s="27">
        <f>INDEX('0_Pivot &amp; Table 1 &amp; Table 2'!$A$70:$AM$765,MATCH($A395,'0_Pivot &amp; Table 1 &amp; Table 2'!$B$70:$B$765,0),MATCH(HHIdata_corr!H$1,'0_Pivot &amp; Table 1 &amp; Table 2'!$A$66:$AM$66,0))</f>
        <v>5764</v>
      </c>
      <c r="I395" s="27">
        <f>INDEX('0_Pivot &amp; Table 1 &amp; Table 2'!$A$70:$AM$765,MATCH($A395,'0_Pivot &amp; Table 1 &amp; Table 2'!$B$70:$B$765,0),MATCH(HHIdata_corr!I$1,'0_Pivot &amp; Table 1 &amp; Table 2'!$A$66:$AM$66,0))</f>
        <v>5154</v>
      </c>
      <c r="J395" s="27">
        <f>INDEX('0_Pivot &amp; Table 1 &amp; Table 2'!$A$70:$AM$765,MATCH($A395,'0_Pivot &amp; Table 1 &amp; Table 2'!$B$70:$B$765,0),MATCH(HHIdata_corr!J$1,'0_Pivot &amp; Table 1 &amp; Table 2'!$A$66:$AM$66,0))</f>
        <v>5634</v>
      </c>
      <c r="K395" s="27">
        <f>INDEX('0_Pivot &amp; Table 1 &amp; Table 2'!$A$70:$AM$765,MATCH($A395,'0_Pivot &amp; Table 1 &amp; Table 2'!$B$70:$B$765,0),MATCH(HHIdata_corr!K$1,'0_Pivot &amp; Table 1 &amp; Table 2'!$A$66:$AM$66,0))</f>
        <v>4831</v>
      </c>
      <c r="L395" s="27">
        <f>INDEX('0_Pivot &amp; Table 1 &amp; Table 2'!$A$70:$AM$765,MATCH($A395,'0_Pivot &amp; Table 1 &amp; Table 2'!$B$70:$B$765,0),MATCH(HHIdata_corr!L$1,'0_Pivot &amp; Table 1 &amp; Table 2'!$A$66:$AM$66,0))</f>
        <v>4354</v>
      </c>
      <c r="M395" s="27">
        <f>INDEX('0_Pivot &amp; Table 1 &amp; Table 2'!$A$70:$AM$765,MATCH($A395,'0_Pivot &amp; Table 1 &amp; Table 2'!$B$70:$B$765,0),MATCH(HHIdata_corr!M$1,'0_Pivot &amp; Table 1 &amp; Table 2'!$A$66:$AM$66,0))</f>
        <v>4797</v>
      </c>
      <c r="N395" s="27">
        <f>INDEX('0_Pivot &amp; Table 1 &amp; Table 2'!$A$70:$AM$765,MATCH($A395,'0_Pivot &amp; Table 1 &amp; Table 2'!$B$70:$B$765,0),MATCH(HHIdata_corr!N$1,'0_Pivot &amp; Table 1 &amp; Table 2'!$A$66:$AM$66,0))</f>
        <v>5429</v>
      </c>
      <c r="O395" s="28">
        <v>5281.5</v>
      </c>
      <c r="P395" s="29" t="s">
        <v>1163</v>
      </c>
      <c r="Q395" s="29" t="s">
        <v>1164</v>
      </c>
      <c r="R395" s="2">
        <f t="shared" si="30"/>
        <v>5412.25</v>
      </c>
      <c r="S395" s="2">
        <f t="shared" si="31"/>
        <v>5345.75</v>
      </c>
      <c r="T395" s="2" t="str">
        <f t="shared" si="32"/>
        <v/>
      </c>
      <c r="U395" s="2" t="e">
        <f>MATCH($Q395,'6.Indic_Percep'!$B$10:$B$141,0)</f>
        <v>#N/A</v>
      </c>
      <c r="V395" s="2">
        <f>MATCH($P395,'5.Indic_LM'!$A$10:$A$732,0)</f>
        <v>376</v>
      </c>
      <c r="W395" s="2" t="str">
        <f>IF(COUNT(INDEX('6.Indic_Percep'!$A$10:$AE$141,HHIdata_corr!$U395,MATCH(HHIdata_corr!W$3,'6.Indic_Percep'!$A$10:$AE$10,0)))=1,INDEX('6.Indic_Percep'!$A$10:$AE$141,HHIdata_corr!$U395,MATCH(HHIdata_corr!W$3,'6.Indic_Percep'!$A$10:$AE$10,0)),"")</f>
        <v/>
      </c>
      <c r="X395" s="2" t="str">
        <f>IF(COUNT(INDEX('6.Indic_Percep'!$A$10:$AE$141,HHIdata_corr!$U395,MATCH(HHIdata_corr!X$3,'6.Indic_Percep'!$A$10:$AE$10,0)))=1,INDEX('6.Indic_Percep'!$A$10:$AE$141,HHIdata_corr!$U395,MATCH(HHIdata_corr!X$3,'6.Indic_Percep'!$A$10:$AE$10,0)),"")</f>
        <v/>
      </c>
      <c r="Y395" s="2" t="str">
        <f>IF(COUNT(INDEX('6.Indic_Percep'!$A$10:$AE$141,HHIdata_corr!$U395,MATCH(HHIdata_corr!Y$3,'6.Indic_Percep'!$A$10:$AE$10,0)))=1,INDEX('6.Indic_Percep'!$A$10:$AE$141,HHIdata_corr!$U395,MATCH(HHIdata_corr!Y$3,'6.Indic_Percep'!$A$10:$AE$10,0)),"")</f>
        <v/>
      </c>
      <c r="Z395" s="2" t="str">
        <f>IF(COUNT(INDEX('6.Indic_Percep'!$A$10:$AH$141,HHIdata_corr!$U395,MATCH(HHIdata_corr!Z$3,'6.Indic_Percep'!$A$10:$AH$10,0)))=1,INDEX('6.Indic_Percep'!$A$10:$AH$141,HHIdata_corr!$U395,MATCH(HHIdata_corr!Z$3,'6.Indic_Percep'!$A$10:$AH$10,0)),"")</f>
        <v/>
      </c>
      <c r="AA395" s="2" t="str">
        <f>IF(COUNT(INDEX('6.Indic_Percep'!$A$10:$AH$141,HHIdata_corr!$U395,MATCH(HHIdata_corr!AA$3,'6.Indic_Percep'!$A$10:$AH$10,0)))=1,INDEX('6.Indic_Percep'!$A$10:$AH$141,HHIdata_corr!$U395,MATCH(HHIdata_corr!AA$3,'6.Indic_Percep'!$A$10:$AH$10,0)),"")</f>
        <v/>
      </c>
      <c r="AC395" s="30">
        <f>IF(COUNT(INDEX('5.Indic_LM'!$A$8:$AL$732,HHIdata_corr!$V395,MATCH(HHIdata_corr!AC$3,'5.Indic_LM'!$A$8:$AL$8,0)))=1,INDEX('5.Indic_LM'!$A$8:$AL$732,HHIdata_corr!$V395,MATCH(HHIdata_corr!AC$3,'5.Indic_LM'!$A$8:$AL$8,0))/100,"")</f>
        <v>9.4993556062258358E-2</v>
      </c>
      <c r="AD395" s="30">
        <f>IF(COUNT(INDEX('5.Indic_LM'!$A$8:$AL$732,HHIdata_corr!$V395,MATCH(HHIdata_corr!AD$3,'5.Indic_LM'!$A$8:$AL$8,0)))=1,INDEX('5.Indic_LM'!$A$8:$AL$732,HHIdata_corr!$V395,MATCH(HHIdata_corr!AD$3,'5.Indic_LM'!$A$8:$AL$8,0))/100,"")</f>
        <v>0.43442054129077029</v>
      </c>
      <c r="AE395" s="2">
        <f t="shared" si="33"/>
        <v>1</v>
      </c>
      <c r="AF395" s="2">
        <f t="shared" si="34"/>
        <v>1</v>
      </c>
    </row>
    <row r="396" spans="1:32" x14ac:dyDescent="0.2">
      <c r="A396" s="25" t="s">
        <v>1166</v>
      </c>
      <c r="B396" s="26" t="s">
        <v>1167</v>
      </c>
      <c r="C396" s="26" t="s">
        <v>1033</v>
      </c>
      <c r="D396" s="26">
        <v>184914</v>
      </c>
      <c r="E396" s="26" t="s">
        <v>1168</v>
      </c>
      <c r="F396" s="26">
        <v>76254</v>
      </c>
      <c r="G396" s="27">
        <f>INDEX('0_Pivot &amp; Table 1 &amp; Table 2'!$A$70:$AM$765,MATCH($A396,'0_Pivot &amp; Table 1 &amp; Table 2'!$B$70:$B$765,0),MATCH(HHIdata_corr!G$1,'0_Pivot &amp; Table 1 &amp; Table 2'!$A$66:$AM$66,0))</f>
        <v>4708</v>
      </c>
      <c r="H396" s="27">
        <f>INDEX('0_Pivot &amp; Table 1 &amp; Table 2'!$A$70:$AM$765,MATCH($A396,'0_Pivot &amp; Table 1 &amp; Table 2'!$B$70:$B$765,0),MATCH(HHIdata_corr!H$1,'0_Pivot &amp; Table 1 &amp; Table 2'!$A$66:$AM$66,0))</f>
        <v>5762</v>
      </c>
      <c r="I396" s="27">
        <f>INDEX('0_Pivot &amp; Table 1 &amp; Table 2'!$A$70:$AM$765,MATCH($A396,'0_Pivot &amp; Table 1 &amp; Table 2'!$B$70:$B$765,0),MATCH(HHIdata_corr!I$1,'0_Pivot &amp; Table 1 &amp; Table 2'!$A$66:$AM$66,0))</f>
        <v>4708</v>
      </c>
      <c r="J396" s="27">
        <f>INDEX('0_Pivot &amp; Table 1 &amp; Table 2'!$A$70:$AM$765,MATCH($A396,'0_Pivot &amp; Table 1 &amp; Table 2'!$B$70:$B$765,0),MATCH(HHIdata_corr!J$1,'0_Pivot &amp; Table 1 &amp; Table 2'!$A$66:$AM$66,0))</f>
        <v>4563</v>
      </c>
      <c r="K396" s="27">
        <f>INDEX('0_Pivot &amp; Table 1 &amp; Table 2'!$A$70:$AM$765,MATCH($A396,'0_Pivot &amp; Table 1 &amp; Table 2'!$B$70:$B$765,0),MATCH(HHIdata_corr!K$1,'0_Pivot &amp; Table 1 &amp; Table 2'!$A$66:$AM$66,0))</f>
        <v>5001</v>
      </c>
      <c r="L396" s="27">
        <f>INDEX('0_Pivot &amp; Table 1 &amp; Table 2'!$A$70:$AM$765,MATCH($A396,'0_Pivot &amp; Table 1 &amp; Table 2'!$B$70:$B$765,0),MATCH(HHIdata_corr!L$1,'0_Pivot &amp; Table 1 &amp; Table 2'!$A$66:$AM$66,0))</f>
        <v>4477</v>
      </c>
      <c r="M396" s="27">
        <f>INDEX('0_Pivot &amp; Table 1 &amp; Table 2'!$A$70:$AM$765,MATCH($A396,'0_Pivot &amp; Table 1 &amp; Table 2'!$B$70:$B$765,0),MATCH(HHIdata_corr!M$1,'0_Pivot &amp; Table 1 &amp; Table 2'!$A$66:$AM$66,0))</f>
        <v>4180</v>
      </c>
      <c r="N396" s="27">
        <f>INDEX('0_Pivot &amp; Table 1 &amp; Table 2'!$A$70:$AM$765,MATCH($A396,'0_Pivot &amp; Table 1 &amp; Table 2'!$B$70:$B$765,0),MATCH(HHIdata_corr!N$1,'0_Pivot &amp; Table 1 &amp; Table 2'!$A$66:$AM$66,0))</f>
        <v>3912</v>
      </c>
      <c r="O396" s="28">
        <v>4697.5</v>
      </c>
      <c r="P396" s="29" t="s">
        <v>1166</v>
      </c>
      <c r="Q396" s="29" t="s">
        <v>1167</v>
      </c>
      <c r="R396" s="2">
        <f t="shared" si="30"/>
        <v>4935.25</v>
      </c>
      <c r="S396" s="2">
        <f t="shared" si="31"/>
        <v>5008.5</v>
      </c>
      <c r="T396" s="2" t="str">
        <f t="shared" si="32"/>
        <v/>
      </c>
      <c r="U396" s="2" t="e">
        <f>MATCH($Q396,'6.Indic_Percep'!$B$10:$B$141,0)</f>
        <v>#N/A</v>
      </c>
      <c r="V396" s="2">
        <f>MATCH($P396,'5.Indic_LM'!$A$10:$A$732,0)</f>
        <v>377</v>
      </c>
      <c r="W396" s="2" t="str">
        <f>IF(COUNT(INDEX('6.Indic_Percep'!$A$10:$AE$141,HHIdata_corr!$U396,MATCH(HHIdata_corr!W$3,'6.Indic_Percep'!$A$10:$AE$10,0)))=1,INDEX('6.Indic_Percep'!$A$10:$AE$141,HHIdata_corr!$U396,MATCH(HHIdata_corr!W$3,'6.Indic_Percep'!$A$10:$AE$10,0)),"")</f>
        <v/>
      </c>
      <c r="X396" s="2" t="str">
        <f>IF(COUNT(INDEX('6.Indic_Percep'!$A$10:$AE$141,HHIdata_corr!$U396,MATCH(HHIdata_corr!X$3,'6.Indic_Percep'!$A$10:$AE$10,0)))=1,INDEX('6.Indic_Percep'!$A$10:$AE$141,HHIdata_corr!$U396,MATCH(HHIdata_corr!X$3,'6.Indic_Percep'!$A$10:$AE$10,0)),"")</f>
        <v/>
      </c>
      <c r="Y396" s="2" t="str">
        <f>IF(COUNT(INDEX('6.Indic_Percep'!$A$10:$AE$141,HHIdata_corr!$U396,MATCH(HHIdata_corr!Y$3,'6.Indic_Percep'!$A$10:$AE$10,0)))=1,INDEX('6.Indic_Percep'!$A$10:$AE$141,HHIdata_corr!$U396,MATCH(HHIdata_corr!Y$3,'6.Indic_Percep'!$A$10:$AE$10,0)),"")</f>
        <v/>
      </c>
      <c r="Z396" s="2" t="str">
        <f>IF(COUNT(INDEX('6.Indic_Percep'!$A$10:$AH$141,HHIdata_corr!$U396,MATCH(HHIdata_corr!Z$3,'6.Indic_Percep'!$A$10:$AH$10,0)))=1,INDEX('6.Indic_Percep'!$A$10:$AH$141,HHIdata_corr!$U396,MATCH(HHIdata_corr!Z$3,'6.Indic_Percep'!$A$10:$AH$10,0)),"")</f>
        <v/>
      </c>
      <c r="AA396" s="2" t="str">
        <f>IF(COUNT(INDEX('6.Indic_Percep'!$A$10:$AH$141,HHIdata_corr!$U396,MATCH(HHIdata_corr!AA$3,'6.Indic_Percep'!$A$10:$AH$10,0)))=1,INDEX('6.Indic_Percep'!$A$10:$AH$141,HHIdata_corr!$U396,MATCH(HHIdata_corr!AA$3,'6.Indic_Percep'!$A$10:$AH$10,0)),"")</f>
        <v/>
      </c>
      <c r="AC396" s="30">
        <f>IF(COUNT(INDEX('5.Indic_LM'!$A$8:$AL$732,HHIdata_corr!$V396,MATCH(HHIdata_corr!AC$3,'5.Indic_LM'!$A$8:$AL$8,0)))=1,INDEX('5.Indic_LM'!$A$8:$AL$732,HHIdata_corr!$V396,MATCH(HHIdata_corr!AC$3,'5.Indic_LM'!$A$8:$AL$8,0))/100,"")</f>
        <v>7.9701935504459795E-2</v>
      </c>
      <c r="AD396" s="30">
        <f>IF(COUNT(INDEX('5.Indic_LM'!$A$8:$AL$732,HHIdata_corr!$V396,MATCH(HHIdata_corr!AD$3,'5.Indic_LM'!$A$8:$AL$8,0)))=1,INDEX('5.Indic_LM'!$A$8:$AL$732,HHIdata_corr!$V396,MATCH(HHIdata_corr!AD$3,'5.Indic_LM'!$A$8:$AL$8,0))/100,"")</f>
        <v>0.46530420768776631</v>
      </c>
      <c r="AE396" s="2">
        <f t="shared" si="33"/>
        <v>1</v>
      </c>
      <c r="AF396" s="2">
        <f t="shared" si="34"/>
        <v>1</v>
      </c>
    </row>
    <row r="397" spans="1:32" x14ac:dyDescent="0.2">
      <c r="A397" s="25" t="s">
        <v>1169</v>
      </c>
      <c r="B397" s="26" t="s">
        <v>1170</v>
      </c>
      <c r="C397" s="26" t="s">
        <v>1033</v>
      </c>
      <c r="D397" s="26">
        <v>102235</v>
      </c>
      <c r="E397" s="26" t="s">
        <v>1171</v>
      </c>
      <c r="F397" s="26">
        <v>43592</v>
      </c>
      <c r="G397" s="27">
        <f>INDEX('0_Pivot &amp; Table 1 &amp; Table 2'!$A$70:$AM$765,MATCH($A397,'0_Pivot &amp; Table 1 &amp; Table 2'!$B$70:$B$765,0),MATCH(HHIdata_corr!G$1,'0_Pivot &amp; Table 1 &amp; Table 2'!$A$66:$AM$66,0))</f>
        <v>4132</v>
      </c>
      <c r="H397" s="27">
        <f>INDEX('0_Pivot &amp; Table 1 &amp; Table 2'!$A$70:$AM$765,MATCH($A397,'0_Pivot &amp; Table 1 &amp; Table 2'!$B$70:$B$765,0),MATCH(HHIdata_corr!H$1,'0_Pivot &amp; Table 1 &amp; Table 2'!$A$66:$AM$66,0))</f>
        <v>5119</v>
      </c>
      <c r="I397" s="27">
        <f>INDEX('0_Pivot &amp; Table 1 &amp; Table 2'!$A$70:$AM$765,MATCH($A397,'0_Pivot &amp; Table 1 &amp; Table 2'!$B$70:$B$765,0),MATCH(HHIdata_corr!I$1,'0_Pivot &amp; Table 1 &amp; Table 2'!$A$66:$AM$66,0))</f>
        <v>3843</v>
      </c>
      <c r="J397" s="27">
        <f>INDEX('0_Pivot &amp; Table 1 &amp; Table 2'!$A$70:$AM$765,MATCH($A397,'0_Pivot &amp; Table 1 &amp; Table 2'!$B$70:$B$765,0),MATCH(HHIdata_corr!J$1,'0_Pivot &amp; Table 1 &amp; Table 2'!$A$66:$AM$66,0))</f>
        <v>4022</v>
      </c>
      <c r="K397" s="27">
        <f>INDEX('0_Pivot &amp; Table 1 &amp; Table 2'!$A$70:$AM$765,MATCH($A397,'0_Pivot &amp; Table 1 &amp; Table 2'!$B$70:$B$765,0),MATCH(HHIdata_corr!K$1,'0_Pivot &amp; Table 1 &amp; Table 2'!$A$66:$AM$66,0))</f>
        <v>3679</v>
      </c>
      <c r="L397" s="27">
        <f>INDEX('0_Pivot &amp; Table 1 &amp; Table 2'!$A$70:$AM$765,MATCH($A397,'0_Pivot &amp; Table 1 &amp; Table 2'!$B$70:$B$765,0),MATCH(HHIdata_corr!L$1,'0_Pivot &amp; Table 1 &amp; Table 2'!$A$66:$AM$66,0))</f>
        <v>3773</v>
      </c>
      <c r="M397" s="27">
        <f>INDEX('0_Pivot &amp; Table 1 &amp; Table 2'!$A$70:$AM$765,MATCH($A397,'0_Pivot &amp; Table 1 &amp; Table 2'!$B$70:$B$765,0),MATCH(HHIdata_corr!M$1,'0_Pivot &amp; Table 1 &amp; Table 2'!$A$66:$AM$66,0))</f>
        <v>4092</v>
      </c>
      <c r="N397" s="27">
        <f>INDEX('0_Pivot &amp; Table 1 &amp; Table 2'!$A$70:$AM$765,MATCH($A397,'0_Pivot &amp; Table 1 &amp; Table 2'!$B$70:$B$765,0),MATCH(HHIdata_corr!N$1,'0_Pivot &amp; Table 1 &amp; Table 2'!$A$66:$AM$66,0))</f>
        <v>3674</v>
      </c>
      <c r="O397" s="28">
        <v>4007.9</v>
      </c>
      <c r="P397" s="29" t="s">
        <v>1169</v>
      </c>
      <c r="Q397" s="29" t="s">
        <v>1170</v>
      </c>
      <c r="R397" s="2">
        <f t="shared" si="30"/>
        <v>4279</v>
      </c>
      <c r="S397" s="2">
        <f t="shared" si="31"/>
        <v>4165.75</v>
      </c>
      <c r="T397" s="2" t="str">
        <f t="shared" si="32"/>
        <v/>
      </c>
      <c r="U397" s="2" t="e">
        <f>MATCH($Q397,'6.Indic_Percep'!$B$10:$B$141,0)</f>
        <v>#N/A</v>
      </c>
      <c r="V397" s="2">
        <f>MATCH($P397,'5.Indic_LM'!$A$10:$A$732,0)</f>
        <v>378</v>
      </c>
      <c r="W397" s="2" t="str">
        <f>IF(COUNT(INDEX('6.Indic_Percep'!$A$10:$AE$141,HHIdata_corr!$U397,MATCH(HHIdata_corr!W$3,'6.Indic_Percep'!$A$10:$AE$10,0)))=1,INDEX('6.Indic_Percep'!$A$10:$AE$141,HHIdata_corr!$U397,MATCH(HHIdata_corr!W$3,'6.Indic_Percep'!$A$10:$AE$10,0)),"")</f>
        <v/>
      </c>
      <c r="X397" s="2" t="str">
        <f>IF(COUNT(INDEX('6.Indic_Percep'!$A$10:$AE$141,HHIdata_corr!$U397,MATCH(HHIdata_corr!X$3,'6.Indic_Percep'!$A$10:$AE$10,0)))=1,INDEX('6.Indic_Percep'!$A$10:$AE$141,HHIdata_corr!$U397,MATCH(HHIdata_corr!X$3,'6.Indic_Percep'!$A$10:$AE$10,0)),"")</f>
        <v/>
      </c>
      <c r="Y397" s="2" t="str">
        <f>IF(COUNT(INDEX('6.Indic_Percep'!$A$10:$AE$141,HHIdata_corr!$U397,MATCH(HHIdata_corr!Y$3,'6.Indic_Percep'!$A$10:$AE$10,0)))=1,INDEX('6.Indic_Percep'!$A$10:$AE$141,HHIdata_corr!$U397,MATCH(HHIdata_corr!Y$3,'6.Indic_Percep'!$A$10:$AE$10,0)),"")</f>
        <v/>
      </c>
      <c r="Z397" s="2" t="str">
        <f>IF(COUNT(INDEX('6.Indic_Percep'!$A$10:$AH$141,HHIdata_corr!$U397,MATCH(HHIdata_corr!Z$3,'6.Indic_Percep'!$A$10:$AH$10,0)))=1,INDEX('6.Indic_Percep'!$A$10:$AH$141,HHIdata_corr!$U397,MATCH(HHIdata_corr!Z$3,'6.Indic_Percep'!$A$10:$AH$10,0)),"")</f>
        <v/>
      </c>
      <c r="AA397" s="2" t="str">
        <f>IF(COUNT(INDEX('6.Indic_Percep'!$A$10:$AH$141,HHIdata_corr!$U397,MATCH(HHIdata_corr!AA$3,'6.Indic_Percep'!$A$10:$AH$10,0)))=1,INDEX('6.Indic_Percep'!$A$10:$AH$141,HHIdata_corr!$U397,MATCH(HHIdata_corr!AA$3,'6.Indic_Percep'!$A$10:$AH$10,0)),"")</f>
        <v/>
      </c>
      <c r="AC397" s="30">
        <f>IF(COUNT(INDEX('5.Indic_LM'!$A$8:$AL$732,HHIdata_corr!$V397,MATCH(HHIdata_corr!AC$3,'5.Indic_LM'!$A$8:$AL$8,0)))=1,INDEX('5.Indic_LM'!$A$8:$AL$732,HHIdata_corr!$V397,MATCH(HHIdata_corr!AC$3,'5.Indic_LM'!$A$8:$AL$8,0))/100,"")</f>
        <v>0.12502238939638188</v>
      </c>
      <c r="AD397" s="30">
        <f>IF(COUNT(INDEX('5.Indic_LM'!$A$8:$AL$732,HHIdata_corr!$V397,MATCH(HHIdata_corr!AD$3,'5.Indic_LM'!$A$8:$AL$8,0)))=1,INDEX('5.Indic_LM'!$A$8:$AL$732,HHIdata_corr!$V397,MATCH(HHIdata_corr!AD$3,'5.Indic_LM'!$A$8:$AL$8,0))/100,"")</f>
        <v>0.40372559555794374</v>
      </c>
      <c r="AE397" s="2">
        <f t="shared" si="33"/>
        <v>1</v>
      </c>
      <c r="AF397" s="2">
        <f t="shared" si="34"/>
        <v>1</v>
      </c>
    </row>
    <row r="398" spans="1:32" x14ac:dyDescent="0.2">
      <c r="A398" s="25" t="s">
        <v>1172</v>
      </c>
      <c r="B398" s="26" t="s">
        <v>1173</v>
      </c>
      <c r="C398" s="26" t="s">
        <v>1033</v>
      </c>
      <c r="D398" s="26">
        <v>76576</v>
      </c>
      <c r="E398" s="26" t="s">
        <v>1174</v>
      </c>
      <c r="F398" s="26">
        <v>29025</v>
      </c>
      <c r="G398" s="27">
        <f>INDEX('0_Pivot &amp; Table 1 &amp; Table 2'!$A$70:$AM$765,MATCH($A398,'0_Pivot &amp; Table 1 &amp; Table 2'!$B$70:$B$765,0),MATCH(HHIdata_corr!G$1,'0_Pivot &amp; Table 1 &amp; Table 2'!$A$66:$AM$66,0))</f>
        <v>5419</v>
      </c>
      <c r="H398" s="27">
        <f>INDEX('0_Pivot &amp; Table 1 &amp; Table 2'!$A$70:$AM$765,MATCH($A398,'0_Pivot &amp; Table 1 &amp; Table 2'!$B$70:$B$765,0),MATCH(HHIdata_corr!H$1,'0_Pivot &amp; Table 1 &amp; Table 2'!$A$66:$AM$66,0))</f>
        <v>5650</v>
      </c>
      <c r="I398" s="27">
        <f>INDEX('0_Pivot &amp; Table 1 &amp; Table 2'!$A$70:$AM$765,MATCH($A398,'0_Pivot &amp; Table 1 &amp; Table 2'!$B$70:$B$765,0),MATCH(HHIdata_corr!I$1,'0_Pivot &amp; Table 1 &amp; Table 2'!$A$66:$AM$66,0))</f>
        <v>4330</v>
      </c>
      <c r="J398" s="27">
        <f>INDEX('0_Pivot &amp; Table 1 &amp; Table 2'!$A$70:$AM$765,MATCH($A398,'0_Pivot &amp; Table 1 &amp; Table 2'!$B$70:$B$765,0),MATCH(HHIdata_corr!J$1,'0_Pivot &amp; Table 1 &amp; Table 2'!$A$66:$AM$66,0))</f>
        <v>4380</v>
      </c>
      <c r="K398" s="27">
        <f>INDEX('0_Pivot &amp; Table 1 &amp; Table 2'!$A$70:$AM$765,MATCH($A398,'0_Pivot &amp; Table 1 &amp; Table 2'!$B$70:$B$765,0),MATCH(HHIdata_corr!K$1,'0_Pivot &amp; Table 1 &amp; Table 2'!$A$66:$AM$66,0))</f>
        <v>4620</v>
      </c>
      <c r="L398" s="27">
        <f>INDEX('0_Pivot &amp; Table 1 &amp; Table 2'!$A$70:$AM$765,MATCH($A398,'0_Pivot &amp; Table 1 &amp; Table 2'!$B$70:$B$765,0),MATCH(HHIdata_corr!L$1,'0_Pivot &amp; Table 1 &amp; Table 2'!$A$66:$AM$66,0))</f>
        <v>4097</v>
      </c>
      <c r="M398" s="27">
        <f>INDEX('0_Pivot &amp; Table 1 &amp; Table 2'!$A$70:$AM$765,MATCH($A398,'0_Pivot &amp; Table 1 &amp; Table 2'!$B$70:$B$765,0),MATCH(HHIdata_corr!M$1,'0_Pivot &amp; Table 1 &amp; Table 2'!$A$66:$AM$66,0))</f>
        <v>4915</v>
      </c>
      <c r="N398" s="27">
        <f>INDEX('0_Pivot &amp; Table 1 &amp; Table 2'!$A$70:$AM$765,MATCH($A398,'0_Pivot &amp; Table 1 &amp; Table 2'!$B$70:$B$765,0),MATCH(HHIdata_corr!N$1,'0_Pivot &amp; Table 1 &amp; Table 2'!$A$66:$AM$66,0))</f>
        <v>4252</v>
      </c>
      <c r="O398" s="28">
        <v>4714.3999999999996</v>
      </c>
      <c r="P398" s="29" t="s">
        <v>1172</v>
      </c>
      <c r="Q398" s="29" t="s">
        <v>1173</v>
      </c>
      <c r="R398" s="2">
        <f t="shared" si="30"/>
        <v>4944.75</v>
      </c>
      <c r="S398" s="2">
        <f t="shared" si="31"/>
        <v>4745</v>
      </c>
      <c r="T398" s="2" t="str">
        <f t="shared" si="32"/>
        <v/>
      </c>
      <c r="U398" s="2" t="e">
        <f>MATCH($Q398,'6.Indic_Percep'!$B$10:$B$141,0)</f>
        <v>#N/A</v>
      </c>
      <c r="V398" s="2">
        <f>MATCH($P398,'5.Indic_LM'!$A$10:$A$732,0)</f>
        <v>379</v>
      </c>
      <c r="W398" s="2" t="str">
        <f>IF(COUNT(INDEX('6.Indic_Percep'!$A$10:$AE$141,HHIdata_corr!$U398,MATCH(HHIdata_corr!W$3,'6.Indic_Percep'!$A$10:$AE$10,0)))=1,INDEX('6.Indic_Percep'!$A$10:$AE$141,HHIdata_corr!$U398,MATCH(HHIdata_corr!W$3,'6.Indic_Percep'!$A$10:$AE$10,0)),"")</f>
        <v/>
      </c>
      <c r="X398" s="2" t="str">
        <f>IF(COUNT(INDEX('6.Indic_Percep'!$A$10:$AE$141,HHIdata_corr!$U398,MATCH(HHIdata_corr!X$3,'6.Indic_Percep'!$A$10:$AE$10,0)))=1,INDEX('6.Indic_Percep'!$A$10:$AE$141,HHIdata_corr!$U398,MATCH(HHIdata_corr!X$3,'6.Indic_Percep'!$A$10:$AE$10,0)),"")</f>
        <v/>
      </c>
      <c r="Y398" s="2" t="str">
        <f>IF(COUNT(INDEX('6.Indic_Percep'!$A$10:$AE$141,HHIdata_corr!$U398,MATCH(HHIdata_corr!Y$3,'6.Indic_Percep'!$A$10:$AE$10,0)))=1,INDEX('6.Indic_Percep'!$A$10:$AE$141,HHIdata_corr!$U398,MATCH(HHIdata_corr!Y$3,'6.Indic_Percep'!$A$10:$AE$10,0)),"")</f>
        <v/>
      </c>
      <c r="Z398" s="2" t="str">
        <f>IF(COUNT(INDEX('6.Indic_Percep'!$A$10:$AH$141,HHIdata_corr!$U398,MATCH(HHIdata_corr!Z$3,'6.Indic_Percep'!$A$10:$AH$10,0)))=1,INDEX('6.Indic_Percep'!$A$10:$AH$141,HHIdata_corr!$U398,MATCH(HHIdata_corr!Z$3,'6.Indic_Percep'!$A$10:$AH$10,0)),"")</f>
        <v/>
      </c>
      <c r="AA398" s="2" t="str">
        <f>IF(COUNT(INDEX('6.Indic_Percep'!$A$10:$AH$141,HHIdata_corr!$U398,MATCH(HHIdata_corr!AA$3,'6.Indic_Percep'!$A$10:$AH$10,0)))=1,INDEX('6.Indic_Percep'!$A$10:$AH$141,HHIdata_corr!$U398,MATCH(HHIdata_corr!AA$3,'6.Indic_Percep'!$A$10:$AH$10,0)),"")</f>
        <v/>
      </c>
      <c r="AC398" s="30">
        <f>IF(COUNT(INDEX('5.Indic_LM'!$A$8:$AL$732,HHIdata_corr!$V398,MATCH(HHIdata_corr!AC$3,'5.Indic_LM'!$A$8:$AL$8,0)))=1,INDEX('5.Indic_LM'!$A$8:$AL$732,HHIdata_corr!$V398,MATCH(HHIdata_corr!AC$3,'5.Indic_LM'!$A$8:$AL$8,0))/100,"")</f>
        <v>0.25614393999003332</v>
      </c>
      <c r="AD398" s="30">
        <f>IF(COUNT(INDEX('5.Indic_LM'!$A$8:$AL$732,HHIdata_corr!$V398,MATCH(HHIdata_corr!AD$3,'5.Indic_LM'!$A$8:$AL$8,0)))=1,INDEX('5.Indic_LM'!$A$8:$AL$732,HHIdata_corr!$V398,MATCH(HHIdata_corr!AD$3,'5.Indic_LM'!$A$8:$AL$8,0))/100,"")</f>
        <v>0.33827077923781046</v>
      </c>
      <c r="AE398" s="2">
        <f t="shared" si="33"/>
        <v>1</v>
      </c>
      <c r="AF398" s="2">
        <f t="shared" si="34"/>
        <v>1</v>
      </c>
    </row>
    <row r="399" spans="1:32" x14ac:dyDescent="0.2">
      <c r="A399" s="25" t="s">
        <v>1175</v>
      </c>
      <c r="B399" s="26" t="s">
        <v>1176</v>
      </c>
      <c r="C399" s="26" t="s">
        <v>1033</v>
      </c>
      <c r="D399" s="26">
        <v>59591</v>
      </c>
      <c r="E399" s="26" t="s">
        <v>1177</v>
      </c>
      <c r="F399" s="26">
        <v>20535</v>
      </c>
      <c r="G399" s="27">
        <f>INDEX('0_Pivot &amp; Table 1 &amp; Table 2'!$A$70:$AM$765,MATCH($A399,'0_Pivot &amp; Table 1 &amp; Table 2'!$B$70:$B$765,0),MATCH(HHIdata_corr!G$1,'0_Pivot &amp; Table 1 &amp; Table 2'!$A$66:$AM$66,0))</f>
        <v>7992</v>
      </c>
      <c r="H399" s="27">
        <f>INDEX('0_Pivot &amp; Table 1 &amp; Table 2'!$A$70:$AM$765,MATCH($A399,'0_Pivot &amp; Table 1 &amp; Table 2'!$B$70:$B$765,0),MATCH(HHIdata_corr!H$1,'0_Pivot &amp; Table 1 &amp; Table 2'!$A$66:$AM$66,0))</f>
        <v>7641</v>
      </c>
      <c r="I399" s="27">
        <f>INDEX('0_Pivot &amp; Table 1 &amp; Table 2'!$A$70:$AM$765,MATCH($A399,'0_Pivot &amp; Table 1 &amp; Table 2'!$B$70:$B$765,0),MATCH(HHIdata_corr!I$1,'0_Pivot &amp; Table 1 &amp; Table 2'!$A$66:$AM$66,0))</f>
        <v>7144</v>
      </c>
      <c r="J399" s="27">
        <f>INDEX('0_Pivot &amp; Table 1 &amp; Table 2'!$A$70:$AM$765,MATCH($A399,'0_Pivot &amp; Table 1 &amp; Table 2'!$B$70:$B$765,0),MATCH(HHIdata_corr!J$1,'0_Pivot &amp; Table 1 &amp; Table 2'!$A$66:$AM$66,0))</f>
        <v>7046</v>
      </c>
      <c r="K399" s="27">
        <f>INDEX('0_Pivot &amp; Table 1 &amp; Table 2'!$A$70:$AM$765,MATCH($A399,'0_Pivot &amp; Table 1 &amp; Table 2'!$B$70:$B$765,0),MATCH(HHIdata_corr!K$1,'0_Pivot &amp; Table 1 &amp; Table 2'!$A$66:$AM$66,0))</f>
        <v>7398</v>
      </c>
      <c r="L399" s="27">
        <f>INDEX('0_Pivot &amp; Table 1 &amp; Table 2'!$A$70:$AM$765,MATCH($A399,'0_Pivot &amp; Table 1 &amp; Table 2'!$B$70:$B$765,0),MATCH(HHIdata_corr!L$1,'0_Pivot &amp; Table 1 &amp; Table 2'!$A$66:$AM$66,0))</f>
        <v>8272</v>
      </c>
      <c r="M399" s="27">
        <f>INDEX('0_Pivot &amp; Table 1 &amp; Table 2'!$A$70:$AM$765,MATCH($A399,'0_Pivot &amp; Table 1 &amp; Table 2'!$B$70:$B$765,0),MATCH(HHIdata_corr!M$1,'0_Pivot &amp; Table 1 &amp; Table 2'!$A$66:$AM$66,0))</f>
        <v>7886</v>
      </c>
      <c r="N399" s="27">
        <f>INDEX('0_Pivot &amp; Table 1 &amp; Table 2'!$A$70:$AM$765,MATCH($A399,'0_Pivot &amp; Table 1 &amp; Table 2'!$B$70:$B$765,0),MATCH(HHIdata_corr!N$1,'0_Pivot &amp; Table 1 &amp; Table 2'!$A$66:$AM$66,0))</f>
        <v>8353</v>
      </c>
      <c r="O399" s="28">
        <v>7953.2</v>
      </c>
      <c r="P399" s="29" t="s">
        <v>1175</v>
      </c>
      <c r="Q399" s="29" t="s">
        <v>1176</v>
      </c>
      <c r="R399" s="2">
        <f t="shared" si="30"/>
        <v>7455.75</v>
      </c>
      <c r="S399" s="2">
        <f t="shared" si="31"/>
        <v>7307.25</v>
      </c>
      <c r="T399" s="2" t="str">
        <f t="shared" si="32"/>
        <v/>
      </c>
      <c r="U399" s="2" t="e">
        <f>MATCH($Q399,'6.Indic_Percep'!$B$10:$B$141,0)</f>
        <v>#N/A</v>
      </c>
      <c r="V399" s="2">
        <f>MATCH($P399,'5.Indic_LM'!$A$10:$A$732,0)</f>
        <v>380</v>
      </c>
      <c r="W399" s="2" t="str">
        <f>IF(COUNT(INDEX('6.Indic_Percep'!$A$10:$AE$141,HHIdata_corr!$U399,MATCH(HHIdata_corr!W$3,'6.Indic_Percep'!$A$10:$AE$10,0)))=1,INDEX('6.Indic_Percep'!$A$10:$AE$141,HHIdata_corr!$U399,MATCH(HHIdata_corr!W$3,'6.Indic_Percep'!$A$10:$AE$10,0)),"")</f>
        <v/>
      </c>
      <c r="X399" s="2" t="str">
        <f>IF(COUNT(INDEX('6.Indic_Percep'!$A$10:$AE$141,HHIdata_corr!$U399,MATCH(HHIdata_corr!X$3,'6.Indic_Percep'!$A$10:$AE$10,0)))=1,INDEX('6.Indic_Percep'!$A$10:$AE$141,HHIdata_corr!$U399,MATCH(HHIdata_corr!X$3,'6.Indic_Percep'!$A$10:$AE$10,0)),"")</f>
        <v/>
      </c>
      <c r="Y399" s="2" t="str">
        <f>IF(COUNT(INDEX('6.Indic_Percep'!$A$10:$AE$141,HHIdata_corr!$U399,MATCH(HHIdata_corr!Y$3,'6.Indic_Percep'!$A$10:$AE$10,0)))=1,INDEX('6.Indic_Percep'!$A$10:$AE$141,HHIdata_corr!$U399,MATCH(HHIdata_corr!Y$3,'6.Indic_Percep'!$A$10:$AE$10,0)),"")</f>
        <v/>
      </c>
      <c r="Z399" s="2" t="str">
        <f>IF(COUNT(INDEX('6.Indic_Percep'!$A$10:$AH$141,HHIdata_corr!$U399,MATCH(HHIdata_corr!Z$3,'6.Indic_Percep'!$A$10:$AH$10,0)))=1,INDEX('6.Indic_Percep'!$A$10:$AH$141,HHIdata_corr!$U399,MATCH(HHIdata_corr!Z$3,'6.Indic_Percep'!$A$10:$AH$10,0)),"")</f>
        <v/>
      </c>
      <c r="AA399" s="2" t="str">
        <f>IF(COUNT(INDEX('6.Indic_Percep'!$A$10:$AH$141,HHIdata_corr!$U399,MATCH(HHIdata_corr!AA$3,'6.Indic_Percep'!$A$10:$AH$10,0)))=1,INDEX('6.Indic_Percep'!$A$10:$AH$141,HHIdata_corr!$U399,MATCH(HHIdata_corr!AA$3,'6.Indic_Percep'!$A$10:$AH$10,0)),"")</f>
        <v/>
      </c>
      <c r="AC399" s="30">
        <f>IF(COUNT(INDEX('5.Indic_LM'!$A$8:$AL$732,HHIdata_corr!$V399,MATCH(HHIdata_corr!AC$3,'5.Indic_LM'!$A$8:$AL$8,0)))=1,INDEX('5.Indic_LM'!$A$8:$AL$732,HHIdata_corr!$V399,MATCH(HHIdata_corr!AC$3,'5.Indic_LM'!$A$8:$AL$8,0))/100,"")</f>
        <v>9.8756652596806743E-2</v>
      </c>
      <c r="AD399" s="30">
        <f>IF(COUNT(INDEX('5.Indic_LM'!$A$8:$AL$732,HHIdata_corr!$V399,MATCH(HHIdata_corr!AD$3,'5.Indic_LM'!$A$8:$AL$8,0)))=1,INDEX('5.Indic_LM'!$A$8:$AL$732,HHIdata_corr!$V399,MATCH(HHIdata_corr!AD$3,'5.Indic_LM'!$A$8:$AL$8,0))/100,"")</f>
        <v>0.40828500642319687</v>
      </c>
      <c r="AE399" s="2">
        <f t="shared" si="33"/>
        <v>1</v>
      </c>
      <c r="AF399" s="2">
        <f t="shared" si="34"/>
        <v>1</v>
      </c>
    </row>
    <row r="400" spans="1:32" x14ac:dyDescent="0.2">
      <c r="A400" s="25" t="s">
        <v>1178</v>
      </c>
      <c r="B400" s="26" t="s">
        <v>1179</v>
      </c>
      <c r="C400" s="26" t="s">
        <v>1033</v>
      </c>
      <c r="D400" s="26">
        <v>150140</v>
      </c>
      <c r="E400" s="26" t="s">
        <v>1180</v>
      </c>
      <c r="F400" s="26">
        <v>57964</v>
      </c>
      <c r="G400" s="27">
        <f>INDEX('0_Pivot &amp; Table 1 &amp; Table 2'!$A$70:$AM$765,MATCH($A400,'0_Pivot &amp; Table 1 &amp; Table 2'!$B$70:$B$765,0),MATCH(HHIdata_corr!G$1,'0_Pivot &amp; Table 1 &amp; Table 2'!$A$66:$AM$66,0))</f>
        <v>4842</v>
      </c>
      <c r="H400" s="27">
        <f>INDEX('0_Pivot &amp; Table 1 &amp; Table 2'!$A$70:$AM$765,MATCH($A400,'0_Pivot &amp; Table 1 &amp; Table 2'!$B$70:$B$765,0),MATCH(HHIdata_corr!H$1,'0_Pivot &amp; Table 1 &amp; Table 2'!$A$66:$AM$66,0))</f>
        <v>4899</v>
      </c>
      <c r="I400" s="27">
        <f>INDEX('0_Pivot &amp; Table 1 &amp; Table 2'!$A$70:$AM$765,MATCH($A400,'0_Pivot &amp; Table 1 &amp; Table 2'!$B$70:$B$765,0),MATCH(HHIdata_corr!I$1,'0_Pivot &amp; Table 1 &amp; Table 2'!$A$66:$AM$66,0))</f>
        <v>4050</v>
      </c>
      <c r="J400" s="27">
        <f>INDEX('0_Pivot &amp; Table 1 &amp; Table 2'!$A$70:$AM$765,MATCH($A400,'0_Pivot &amp; Table 1 &amp; Table 2'!$B$70:$B$765,0),MATCH(HHIdata_corr!J$1,'0_Pivot &amp; Table 1 &amp; Table 2'!$A$66:$AM$66,0))</f>
        <v>4743</v>
      </c>
      <c r="K400" s="27">
        <f>INDEX('0_Pivot &amp; Table 1 &amp; Table 2'!$A$70:$AM$765,MATCH($A400,'0_Pivot &amp; Table 1 &amp; Table 2'!$B$70:$B$765,0),MATCH(HHIdata_corr!K$1,'0_Pivot &amp; Table 1 &amp; Table 2'!$A$66:$AM$66,0))</f>
        <v>4408</v>
      </c>
      <c r="L400" s="27">
        <f>INDEX('0_Pivot &amp; Table 1 &amp; Table 2'!$A$70:$AM$765,MATCH($A400,'0_Pivot &amp; Table 1 &amp; Table 2'!$B$70:$B$765,0),MATCH(HHIdata_corr!L$1,'0_Pivot &amp; Table 1 &amp; Table 2'!$A$66:$AM$66,0))</f>
        <v>4698</v>
      </c>
      <c r="M400" s="27">
        <f>INDEX('0_Pivot &amp; Table 1 &amp; Table 2'!$A$70:$AM$765,MATCH($A400,'0_Pivot &amp; Table 1 &amp; Table 2'!$B$70:$B$765,0),MATCH(HHIdata_corr!M$1,'0_Pivot &amp; Table 1 &amp; Table 2'!$A$66:$AM$66,0))</f>
        <v>4269</v>
      </c>
      <c r="N400" s="27">
        <f>INDEX('0_Pivot &amp; Table 1 &amp; Table 2'!$A$70:$AM$765,MATCH($A400,'0_Pivot &amp; Table 1 &amp; Table 2'!$B$70:$B$765,0),MATCH(HHIdata_corr!N$1,'0_Pivot &amp; Table 1 &amp; Table 2'!$A$66:$AM$66,0))</f>
        <v>3912</v>
      </c>
      <c r="O400" s="28">
        <v>4570.8</v>
      </c>
      <c r="P400" s="29" t="s">
        <v>1178</v>
      </c>
      <c r="Q400" s="29" t="s">
        <v>1179</v>
      </c>
      <c r="R400" s="2">
        <f t="shared" si="30"/>
        <v>4633.5</v>
      </c>
      <c r="S400" s="2">
        <f t="shared" si="31"/>
        <v>4525</v>
      </c>
      <c r="T400" s="2" t="str">
        <f t="shared" si="32"/>
        <v/>
      </c>
      <c r="U400" s="2" t="e">
        <f>MATCH($Q400,'6.Indic_Percep'!$B$10:$B$141,0)</f>
        <v>#N/A</v>
      </c>
      <c r="V400" s="2">
        <f>MATCH($P400,'5.Indic_LM'!$A$10:$A$732,0)</f>
        <v>381</v>
      </c>
      <c r="W400" s="2" t="str">
        <f>IF(COUNT(INDEX('6.Indic_Percep'!$A$10:$AE$141,HHIdata_corr!$U400,MATCH(HHIdata_corr!W$3,'6.Indic_Percep'!$A$10:$AE$10,0)))=1,INDEX('6.Indic_Percep'!$A$10:$AE$141,HHIdata_corr!$U400,MATCH(HHIdata_corr!W$3,'6.Indic_Percep'!$A$10:$AE$10,0)),"")</f>
        <v/>
      </c>
      <c r="X400" s="2" t="str">
        <f>IF(COUNT(INDEX('6.Indic_Percep'!$A$10:$AE$141,HHIdata_corr!$U400,MATCH(HHIdata_corr!X$3,'6.Indic_Percep'!$A$10:$AE$10,0)))=1,INDEX('6.Indic_Percep'!$A$10:$AE$141,HHIdata_corr!$U400,MATCH(HHIdata_corr!X$3,'6.Indic_Percep'!$A$10:$AE$10,0)),"")</f>
        <v/>
      </c>
      <c r="Y400" s="2" t="str">
        <f>IF(COUNT(INDEX('6.Indic_Percep'!$A$10:$AE$141,HHIdata_corr!$U400,MATCH(HHIdata_corr!Y$3,'6.Indic_Percep'!$A$10:$AE$10,0)))=1,INDEX('6.Indic_Percep'!$A$10:$AE$141,HHIdata_corr!$U400,MATCH(HHIdata_corr!Y$3,'6.Indic_Percep'!$A$10:$AE$10,0)),"")</f>
        <v/>
      </c>
      <c r="Z400" s="2" t="str">
        <f>IF(COUNT(INDEX('6.Indic_Percep'!$A$10:$AH$141,HHIdata_corr!$U400,MATCH(HHIdata_corr!Z$3,'6.Indic_Percep'!$A$10:$AH$10,0)))=1,INDEX('6.Indic_Percep'!$A$10:$AH$141,HHIdata_corr!$U400,MATCH(HHIdata_corr!Z$3,'6.Indic_Percep'!$A$10:$AH$10,0)),"")</f>
        <v/>
      </c>
      <c r="AA400" s="2" t="str">
        <f>IF(COUNT(INDEX('6.Indic_Percep'!$A$10:$AH$141,HHIdata_corr!$U400,MATCH(HHIdata_corr!AA$3,'6.Indic_Percep'!$A$10:$AH$10,0)))=1,INDEX('6.Indic_Percep'!$A$10:$AH$141,HHIdata_corr!$U400,MATCH(HHIdata_corr!AA$3,'6.Indic_Percep'!$A$10:$AH$10,0)),"")</f>
        <v/>
      </c>
      <c r="AC400" s="30">
        <f>IF(COUNT(INDEX('5.Indic_LM'!$A$8:$AL$732,HHIdata_corr!$V400,MATCH(HHIdata_corr!AC$3,'5.Indic_LM'!$A$8:$AL$8,0)))=1,INDEX('5.Indic_LM'!$A$8:$AL$732,HHIdata_corr!$V400,MATCH(HHIdata_corr!AC$3,'5.Indic_LM'!$A$8:$AL$8,0))/100,"")</f>
        <v>9.9259259259259255E-2</v>
      </c>
      <c r="AD400" s="30">
        <f>IF(COUNT(INDEX('5.Indic_LM'!$A$8:$AL$732,HHIdata_corr!$V400,MATCH(HHIdata_corr!AD$3,'5.Indic_LM'!$A$8:$AL$8,0)))=1,INDEX('5.Indic_LM'!$A$8:$AL$732,HHIdata_corr!$V400,MATCH(HHIdata_corr!AD$3,'5.Indic_LM'!$A$8:$AL$8,0))/100,"")</f>
        <v>0.38827631352282516</v>
      </c>
      <c r="AE400" s="2">
        <f t="shared" si="33"/>
        <v>1</v>
      </c>
      <c r="AF400" s="2">
        <f t="shared" si="34"/>
        <v>1</v>
      </c>
    </row>
    <row r="401" spans="1:32" x14ac:dyDescent="0.2">
      <c r="A401" s="25" t="s">
        <v>1181</v>
      </c>
      <c r="B401" s="26" t="s">
        <v>1182</v>
      </c>
      <c r="C401" s="26" t="s">
        <v>1033</v>
      </c>
      <c r="D401" s="26">
        <v>142996</v>
      </c>
      <c r="E401" s="26" t="s">
        <v>1183</v>
      </c>
      <c r="F401" s="26">
        <v>65134</v>
      </c>
      <c r="G401" s="27">
        <f>INDEX('0_Pivot &amp; Table 1 &amp; Table 2'!$A$70:$AM$765,MATCH($A401,'0_Pivot &amp; Table 1 &amp; Table 2'!$B$70:$B$765,0),MATCH(HHIdata_corr!G$1,'0_Pivot &amp; Table 1 &amp; Table 2'!$A$66:$AM$66,0))</f>
        <v>3293</v>
      </c>
      <c r="H401" s="27">
        <f>INDEX('0_Pivot &amp; Table 1 &amp; Table 2'!$A$70:$AM$765,MATCH($A401,'0_Pivot &amp; Table 1 &amp; Table 2'!$B$70:$B$765,0),MATCH(HHIdata_corr!H$1,'0_Pivot &amp; Table 1 &amp; Table 2'!$A$66:$AM$66,0))</f>
        <v>3562</v>
      </c>
      <c r="I401" s="27">
        <f>INDEX('0_Pivot &amp; Table 1 &amp; Table 2'!$A$70:$AM$765,MATCH($A401,'0_Pivot &amp; Table 1 &amp; Table 2'!$B$70:$B$765,0),MATCH(HHIdata_corr!I$1,'0_Pivot &amp; Table 1 &amp; Table 2'!$A$66:$AM$66,0))</f>
        <v>2866</v>
      </c>
      <c r="J401" s="27">
        <f>INDEX('0_Pivot &amp; Table 1 &amp; Table 2'!$A$70:$AM$765,MATCH($A401,'0_Pivot &amp; Table 1 &amp; Table 2'!$B$70:$B$765,0),MATCH(HHIdata_corr!J$1,'0_Pivot &amp; Table 1 &amp; Table 2'!$A$66:$AM$66,0))</f>
        <v>2867</v>
      </c>
      <c r="K401" s="27">
        <f>INDEX('0_Pivot &amp; Table 1 &amp; Table 2'!$A$70:$AM$765,MATCH($A401,'0_Pivot &amp; Table 1 &amp; Table 2'!$B$70:$B$765,0),MATCH(HHIdata_corr!K$1,'0_Pivot &amp; Table 1 &amp; Table 2'!$A$66:$AM$66,0))</f>
        <v>2816</v>
      </c>
      <c r="L401" s="27">
        <f>INDEX('0_Pivot &amp; Table 1 &amp; Table 2'!$A$70:$AM$765,MATCH($A401,'0_Pivot &amp; Table 1 &amp; Table 2'!$B$70:$B$765,0),MATCH(HHIdata_corr!L$1,'0_Pivot &amp; Table 1 &amp; Table 2'!$A$66:$AM$66,0))</f>
        <v>3374</v>
      </c>
      <c r="M401" s="27">
        <f>INDEX('0_Pivot &amp; Table 1 &amp; Table 2'!$A$70:$AM$765,MATCH($A401,'0_Pivot &amp; Table 1 &amp; Table 2'!$B$70:$B$765,0),MATCH(HHIdata_corr!M$1,'0_Pivot &amp; Table 1 &amp; Table 2'!$A$66:$AM$66,0))</f>
        <v>3160</v>
      </c>
      <c r="N401" s="27">
        <f>INDEX('0_Pivot &amp; Table 1 &amp; Table 2'!$A$70:$AM$765,MATCH($A401,'0_Pivot &amp; Table 1 &amp; Table 2'!$B$70:$B$765,0),MATCH(HHIdata_corr!N$1,'0_Pivot &amp; Table 1 &amp; Table 2'!$A$66:$AM$66,0))</f>
        <v>2810</v>
      </c>
      <c r="O401" s="28">
        <v>3089.2</v>
      </c>
      <c r="P401" s="29" t="s">
        <v>1181</v>
      </c>
      <c r="Q401" s="29" t="s">
        <v>1182</v>
      </c>
      <c r="R401" s="2">
        <f t="shared" si="30"/>
        <v>3147</v>
      </c>
      <c r="S401" s="2">
        <f t="shared" si="31"/>
        <v>3027.75</v>
      </c>
      <c r="T401" s="2" t="str">
        <f t="shared" si="32"/>
        <v/>
      </c>
      <c r="U401" s="2" t="e">
        <f>MATCH($Q401,'6.Indic_Percep'!$B$10:$B$141,0)</f>
        <v>#N/A</v>
      </c>
      <c r="V401" s="2">
        <f>MATCH($P401,'5.Indic_LM'!$A$10:$A$732,0)</f>
        <v>382</v>
      </c>
      <c r="W401" s="2" t="str">
        <f>IF(COUNT(INDEX('6.Indic_Percep'!$A$10:$AE$141,HHIdata_corr!$U401,MATCH(HHIdata_corr!W$3,'6.Indic_Percep'!$A$10:$AE$10,0)))=1,INDEX('6.Indic_Percep'!$A$10:$AE$141,HHIdata_corr!$U401,MATCH(HHIdata_corr!W$3,'6.Indic_Percep'!$A$10:$AE$10,0)),"")</f>
        <v/>
      </c>
      <c r="X401" s="2" t="str">
        <f>IF(COUNT(INDEX('6.Indic_Percep'!$A$10:$AE$141,HHIdata_corr!$U401,MATCH(HHIdata_corr!X$3,'6.Indic_Percep'!$A$10:$AE$10,0)))=1,INDEX('6.Indic_Percep'!$A$10:$AE$141,HHIdata_corr!$U401,MATCH(HHIdata_corr!X$3,'6.Indic_Percep'!$A$10:$AE$10,0)),"")</f>
        <v/>
      </c>
      <c r="Y401" s="2" t="str">
        <f>IF(COUNT(INDEX('6.Indic_Percep'!$A$10:$AE$141,HHIdata_corr!$U401,MATCH(HHIdata_corr!Y$3,'6.Indic_Percep'!$A$10:$AE$10,0)))=1,INDEX('6.Indic_Percep'!$A$10:$AE$141,HHIdata_corr!$U401,MATCH(HHIdata_corr!Y$3,'6.Indic_Percep'!$A$10:$AE$10,0)),"")</f>
        <v/>
      </c>
      <c r="Z401" s="2" t="str">
        <f>IF(COUNT(INDEX('6.Indic_Percep'!$A$10:$AH$141,HHIdata_corr!$U401,MATCH(HHIdata_corr!Z$3,'6.Indic_Percep'!$A$10:$AH$10,0)))=1,INDEX('6.Indic_Percep'!$A$10:$AH$141,HHIdata_corr!$U401,MATCH(HHIdata_corr!Z$3,'6.Indic_Percep'!$A$10:$AH$10,0)),"")</f>
        <v/>
      </c>
      <c r="AA401" s="2" t="str">
        <f>IF(COUNT(INDEX('6.Indic_Percep'!$A$10:$AH$141,HHIdata_corr!$U401,MATCH(HHIdata_corr!AA$3,'6.Indic_Percep'!$A$10:$AH$10,0)))=1,INDEX('6.Indic_Percep'!$A$10:$AH$141,HHIdata_corr!$U401,MATCH(HHIdata_corr!AA$3,'6.Indic_Percep'!$A$10:$AH$10,0)),"")</f>
        <v/>
      </c>
      <c r="AC401" s="30">
        <f>IF(COUNT(INDEX('5.Indic_LM'!$A$8:$AL$732,HHIdata_corr!$V401,MATCH(HHIdata_corr!AC$3,'5.Indic_LM'!$A$8:$AL$8,0)))=1,INDEX('5.Indic_LM'!$A$8:$AL$732,HHIdata_corr!$V401,MATCH(HHIdata_corr!AC$3,'5.Indic_LM'!$A$8:$AL$8,0))/100,"")</f>
        <v>0.14477720964207452</v>
      </c>
      <c r="AD401" s="30">
        <f>IF(COUNT(INDEX('5.Indic_LM'!$A$8:$AL$732,HHIdata_corr!$V401,MATCH(HHIdata_corr!AD$3,'5.Indic_LM'!$A$8:$AL$8,0)))=1,INDEX('5.Indic_LM'!$A$8:$AL$732,HHIdata_corr!$V401,MATCH(HHIdata_corr!AD$3,'5.Indic_LM'!$A$8:$AL$8,0))/100,"")</f>
        <v>0.3244397370343316</v>
      </c>
      <c r="AE401" s="2">
        <f t="shared" si="33"/>
        <v>1</v>
      </c>
      <c r="AF401" s="2">
        <f t="shared" si="34"/>
        <v>1</v>
      </c>
    </row>
    <row r="402" spans="1:32" x14ac:dyDescent="0.2">
      <c r="A402" s="25" t="s">
        <v>1184</v>
      </c>
      <c r="B402" s="26" t="s">
        <v>1185</v>
      </c>
      <c r="C402" s="26" t="s">
        <v>1033</v>
      </c>
      <c r="D402" s="26">
        <v>138293</v>
      </c>
      <c r="E402" s="26" t="s">
        <v>1186</v>
      </c>
      <c r="F402" s="26">
        <v>62589</v>
      </c>
      <c r="G402" s="27">
        <f>INDEX('0_Pivot &amp; Table 1 &amp; Table 2'!$A$70:$AM$765,MATCH($A402,'0_Pivot &amp; Table 1 &amp; Table 2'!$B$70:$B$765,0),MATCH(HHIdata_corr!G$1,'0_Pivot &amp; Table 1 &amp; Table 2'!$A$66:$AM$66,0))</f>
        <v>3224</v>
      </c>
      <c r="H402" s="27">
        <f>INDEX('0_Pivot &amp; Table 1 &amp; Table 2'!$A$70:$AM$765,MATCH($A402,'0_Pivot &amp; Table 1 &amp; Table 2'!$B$70:$B$765,0),MATCH(HHIdata_corr!H$1,'0_Pivot &amp; Table 1 &amp; Table 2'!$A$66:$AM$66,0))</f>
        <v>4264</v>
      </c>
      <c r="I402" s="27">
        <f>INDEX('0_Pivot &amp; Table 1 &amp; Table 2'!$A$70:$AM$765,MATCH($A402,'0_Pivot &amp; Table 1 &amp; Table 2'!$B$70:$B$765,0),MATCH(HHIdata_corr!I$1,'0_Pivot &amp; Table 1 &amp; Table 2'!$A$66:$AM$66,0))</f>
        <v>3900</v>
      </c>
      <c r="J402" s="27">
        <f>INDEX('0_Pivot &amp; Table 1 &amp; Table 2'!$A$70:$AM$765,MATCH($A402,'0_Pivot &amp; Table 1 &amp; Table 2'!$B$70:$B$765,0),MATCH(HHIdata_corr!J$1,'0_Pivot &amp; Table 1 &amp; Table 2'!$A$66:$AM$66,0))</f>
        <v>3395</v>
      </c>
      <c r="K402" s="27">
        <f>INDEX('0_Pivot &amp; Table 1 &amp; Table 2'!$A$70:$AM$765,MATCH($A402,'0_Pivot &amp; Table 1 &amp; Table 2'!$B$70:$B$765,0),MATCH(HHIdata_corr!K$1,'0_Pivot &amp; Table 1 &amp; Table 2'!$A$66:$AM$66,0))</f>
        <v>3033</v>
      </c>
      <c r="L402" s="27">
        <f>INDEX('0_Pivot &amp; Table 1 &amp; Table 2'!$A$70:$AM$765,MATCH($A402,'0_Pivot &amp; Table 1 &amp; Table 2'!$B$70:$B$765,0),MATCH(HHIdata_corr!L$1,'0_Pivot &amp; Table 1 &amp; Table 2'!$A$66:$AM$66,0))</f>
        <v>3256</v>
      </c>
      <c r="M402" s="27">
        <f>INDEX('0_Pivot &amp; Table 1 &amp; Table 2'!$A$70:$AM$765,MATCH($A402,'0_Pivot &amp; Table 1 &amp; Table 2'!$B$70:$B$765,0),MATCH(HHIdata_corr!M$1,'0_Pivot &amp; Table 1 &amp; Table 2'!$A$66:$AM$66,0))</f>
        <v>3292</v>
      </c>
      <c r="N402" s="27">
        <f>INDEX('0_Pivot &amp; Table 1 &amp; Table 2'!$A$70:$AM$765,MATCH($A402,'0_Pivot &amp; Table 1 &amp; Table 2'!$B$70:$B$765,0),MATCH(HHIdata_corr!N$1,'0_Pivot &amp; Table 1 &amp; Table 2'!$A$66:$AM$66,0))</f>
        <v>3013</v>
      </c>
      <c r="O402" s="28">
        <v>3452.6</v>
      </c>
      <c r="P402" s="29" t="s">
        <v>1184</v>
      </c>
      <c r="Q402" s="29" t="s">
        <v>1185</v>
      </c>
      <c r="R402" s="2">
        <f t="shared" si="30"/>
        <v>3695.75</v>
      </c>
      <c r="S402" s="2">
        <f t="shared" si="31"/>
        <v>3648</v>
      </c>
      <c r="T402" s="2" t="str">
        <f t="shared" si="32"/>
        <v/>
      </c>
      <c r="U402" s="2" t="e">
        <f>MATCH($Q402,'6.Indic_Percep'!$B$10:$B$141,0)</f>
        <v>#N/A</v>
      </c>
      <c r="V402" s="2">
        <f>MATCH($P402,'5.Indic_LM'!$A$10:$A$732,0)</f>
        <v>383</v>
      </c>
      <c r="W402" s="2" t="str">
        <f>IF(COUNT(INDEX('6.Indic_Percep'!$A$10:$AE$141,HHIdata_corr!$U402,MATCH(HHIdata_corr!W$3,'6.Indic_Percep'!$A$10:$AE$10,0)))=1,INDEX('6.Indic_Percep'!$A$10:$AE$141,HHIdata_corr!$U402,MATCH(HHIdata_corr!W$3,'6.Indic_Percep'!$A$10:$AE$10,0)),"")</f>
        <v/>
      </c>
      <c r="X402" s="2" t="str">
        <f>IF(COUNT(INDEX('6.Indic_Percep'!$A$10:$AE$141,HHIdata_corr!$U402,MATCH(HHIdata_corr!X$3,'6.Indic_Percep'!$A$10:$AE$10,0)))=1,INDEX('6.Indic_Percep'!$A$10:$AE$141,HHIdata_corr!$U402,MATCH(HHIdata_corr!X$3,'6.Indic_Percep'!$A$10:$AE$10,0)),"")</f>
        <v/>
      </c>
      <c r="Y402" s="2" t="str">
        <f>IF(COUNT(INDEX('6.Indic_Percep'!$A$10:$AE$141,HHIdata_corr!$U402,MATCH(HHIdata_corr!Y$3,'6.Indic_Percep'!$A$10:$AE$10,0)))=1,INDEX('6.Indic_Percep'!$A$10:$AE$141,HHIdata_corr!$U402,MATCH(HHIdata_corr!Y$3,'6.Indic_Percep'!$A$10:$AE$10,0)),"")</f>
        <v/>
      </c>
      <c r="Z402" s="2" t="str">
        <f>IF(COUNT(INDEX('6.Indic_Percep'!$A$10:$AH$141,HHIdata_corr!$U402,MATCH(HHIdata_corr!Z$3,'6.Indic_Percep'!$A$10:$AH$10,0)))=1,INDEX('6.Indic_Percep'!$A$10:$AH$141,HHIdata_corr!$U402,MATCH(HHIdata_corr!Z$3,'6.Indic_Percep'!$A$10:$AH$10,0)),"")</f>
        <v/>
      </c>
      <c r="AA402" s="2" t="str">
        <f>IF(COUNT(INDEX('6.Indic_Percep'!$A$10:$AH$141,HHIdata_corr!$U402,MATCH(HHIdata_corr!AA$3,'6.Indic_Percep'!$A$10:$AH$10,0)))=1,INDEX('6.Indic_Percep'!$A$10:$AH$141,HHIdata_corr!$U402,MATCH(HHIdata_corr!AA$3,'6.Indic_Percep'!$A$10:$AH$10,0)),"")</f>
        <v/>
      </c>
      <c r="AC402" s="30">
        <f>IF(COUNT(INDEX('5.Indic_LM'!$A$8:$AL$732,HHIdata_corr!$V402,MATCH(HHIdata_corr!AC$3,'5.Indic_LM'!$A$8:$AL$8,0)))=1,INDEX('5.Indic_LM'!$A$8:$AL$732,HHIdata_corr!$V402,MATCH(HHIdata_corr!AC$3,'5.Indic_LM'!$A$8:$AL$8,0))/100,"")</f>
        <v>0.11315644192947345</v>
      </c>
      <c r="AD402" s="30">
        <f>IF(COUNT(INDEX('5.Indic_LM'!$A$8:$AL$732,HHIdata_corr!$V402,MATCH(HHIdata_corr!AD$3,'5.Indic_LM'!$A$8:$AL$8,0)))=1,INDEX('5.Indic_LM'!$A$8:$AL$732,HHIdata_corr!$V402,MATCH(HHIdata_corr!AD$3,'5.Indic_LM'!$A$8:$AL$8,0))/100,"")</f>
        <v>0.36950296735905042</v>
      </c>
      <c r="AE402" s="2">
        <f t="shared" si="33"/>
        <v>1</v>
      </c>
      <c r="AF402" s="2">
        <f t="shared" si="34"/>
        <v>1</v>
      </c>
    </row>
    <row r="403" spans="1:32" x14ac:dyDescent="0.2">
      <c r="A403" s="25" t="s">
        <v>1187</v>
      </c>
      <c r="B403" s="26" t="s">
        <v>1188</v>
      </c>
      <c r="C403" s="26" t="s">
        <v>1033</v>
      </c>
      <c r="D403" s="26">
        <v>69999</v>
      </c>
      <c r="E403" s="26" t="s">
        <v>1189</v>
      </c>
      <c r="F403" s="26">
        <v>28555</v>
      </c>
      <c r="G403" s="27">
        <f>INDEX('0_Pivot &amp; Table 1 &amp; Table 2'!$A$70:$AM$765,MATCH($A403,'0_Pivot &amp; Table 1 &amp; Table 2'!$B$70:$B$765,0),MATCH(HHIdata_corr!G$1,'0_Pivot &amp; Table 1 &amp; Table 2'!$A$66:$AM$66,0))</f>
        <v>6000</v>
      </c>
      <c r="H403" s="27">
        <f>INDEX('0_Pivot &amp; Table 1 &amp; Table 2'!$A$70:$AM$765,MATCH($A403,'0_Pivot &amp; Table 1 &amp; Table 2'!$B$70:$B$765,0),MATCH(HHIdata_corr!H$1,'0_Pivot &amp; Table 1 &amp; Table 2'!$A$66:$AM$66,0))</f>
        <v>7833</v>
      </c>
      <c r="I403" s="27">
        <f>INDEX('0_Pivot &amp; Table 1 &amp; Table 2'!$A$70:$AM$765,MATCH($A403,'0_Pivot &amp; Table 1 &amp; Table 2'!$B$70:$B$765,0),MATCH(HHIdata_corr!I$1,'0_Pivot &amp; Table 1 &amp; Table 2'!$A$66:$AM$66,0))</f>
        <v>6788</v>
      </c>
      <c r="J403" s="27">
        <f>INDEX('0_Pivot &amp; Table 1 &amp; Table 2'!$A$70:$AM$765,MATCH($A403,'0_Pivot &amp; Table 1 &amp; Table 2'!$B$70:$B$765,0),MATCH(HHIdata_corr!J$1,'0_Pivot &amp; Table 1 &amp; Table 2'!$A$66:$AM$66,0))</f>
        <v>4887</v>
      </c>
      <c r="K403" s="27">
        <f>INDEX('0_Pivot &amp; Table 1 &amp; Table 2'!$A$70:$AM$765,MATCH($A403,'0_Pivot &amp; Table 1 &amp; Table 2'!$B$70:$B$765,0),MATCH(HHIdata_corr!K$1,'0_Pivot &amp; Table 1 &amp; Table 2'!$A$66:$AM$66,0))</f>
        <v>5934</v>
      </c>
      <c r="L403" s="27">
        <f>INDEX('0_Pivot &amp; Table 1 &amp; Table 2'!$A$70:$AM$765,MATCH($A403,'0_Pivot &amp; Table 1 &amp; Table 2'!$B$70:$B$765,0),MATCH(HHIdata_corr!L$1,'0_Pivot &amp; Table 1 &amp; Table 2'!$A$66:$AM$66,0))</f>
        <v>6770</v>
      </c>
      <c r="M403" s="27">
        <f>INDEX('0_Pivot &amp; Table 1 &amp; Table 2'!$A$70:$AM$765,MATCH($A403,'0_Pivot &amp; Table 1 &amp; Table 2'!$B$70:$B$765,0),MATCH(HHIdata_corr!M$1,'0_Pivot &amp; Table 1 &amp; Table 2'!$A$66:$AM$66,0))</f>
        <v>5477</v>
      </c>
      <c r="N403" s="27">
        <f>INDEX('0_Pivot &amp; Table 1 &amp; Table 2'!$A$70:$AM$765,MATCH($A403,'0_Pivot &amp; Table 1 &amp; Table 2'!$B$70:$B$765,0),MATCH(HHIdata_corr!N$1,'0_Pivot &amp; Table 1 &amp; Table 2'!$A$66:$AM$66,0))</f>
        <v>4886</v>
      </c>
      <c r="O403" s="28">
        <v>6233.7</v>
      </c>
      <c r="P403" s="29" t="s">
        <v>1187</v>
      </c>
      <c r="Q403" s="29" t="s">
        <v>1188</v>
      </c>
      <c r="R403" s="2">
        <f t="shared" si="30"/>
        <v>6377</v>
      </c>
      <c r="S403" s="2">
        <f t="shared" si="31"/>
        <v>6360.5</v>
      </c>
      <c r="T403" s="2" t="str">
        <f t="shared" si="32"/>
        <v/>
      </c>
      <c r="U403" s="2" t="e">
        <f>MATCH($Q403,'6.Indic_Percep'!$B$10:$B$141,0)</f>
        <v>#N/A</v>
      </c>
      <c r="V403" s="2">
        <f>MATCH($P403,'5.Indic_LM'!$A$10:$A$732,0)</f>
        <v>384</v>
      </c>
      <c r="W403" s="2" t="str">
        <f>IF(COUNT(INDEX('6.Indic_Percep'!$A$10:$AE$141,HHIdata_corr!$U403,MATCH(HHIdata_corr!W$3,'6.Indic_Percep'!$A$10:$AE$10,0)))=1,INDEX('6.Indic_Percep'!$A$10:$AE$141,HHIdata_corr!$U403,MATCH(HHIdata_corr!W$3,'6.Indic_Percep'!$A$10:$AE$10,0)),"")</f>
        <v/>
      </c>
      <c r="X403" s="2" t="str">
        <f>IF(COUNT(INDEX('6.Indic_Percep'!$A$10:$AE$141,HHIdata_corr!$U403,MATCH(HHIdata_corr!X$3,'6.Indic_Percep'!$A$10:$AE$10,0)))=1,INDEX('6.Indic_Percep'!$A$10:$AE$141,HHIdata_corr!$U403,MATCH(HHIdata_corr!X$3,'6.Indic_Percep'!$A$10:$AE$10,0)),"")</f>
        <v/>
      </c>
      <c r="Y403" s="2" t="str">
        <f>IF(COUNT(INDEX('6.Indic_Percep'!$A$10:$AE$141,HHIdata_corr!$U403,MATCH(HHIdata_corr!Y$3,'6.Indic_Percep'!$A$10:$AE$10,0)))=1,INDEX('6.Indic_Percep'!$A$10:$AE$141,HHIdata_corr!$U403,MATCH(HHIdata_corr!Y$3,'6.Indic_Percep'!$A$10:$AE$10,0)),"")</f>
        <v/>
      </c>
      <c r="Z403" s="2" t="str">
        <f>IF(COUNT(INDEX('6.Indic_Percep'!$A$10:$AH$141,HHIdata_corr!$U403,MATCH(HHIdata_corr!Z$3,'6.Indic_Percep'!$A$10:$AH$10,0)))=1,INDEX('6.Indic_Percep'!$A$10:$AH$141,HHIdata_corr!$U403,MATCH(HHIdata_corr!Z$3,'6.Indic_Percep'!$A$10:$AH$10,0)),"")</f>
        <v/>
      </c>
      <c r="AA403" s="2" t="str">
        <f>IF(COUNT(INDEX('6.Indic_Percep'!$A$10:$AH$141,HHIdata_corr!$U403,MATCH(HHIdata_corr!AA$3,'6.Indic_Percep'!$A$10:$AH$10,0)))=1,INDEX('6.Indic_Percep'!$A$10:$AH$141,HHIdata_corr!$U403,MATCH(HHIdata_corr!AA$3,'6.Indic_Percep'!$A$10:$AH$10,0)),"")</f>
        <v/>
      </c>
      <c r="AC403" s="30">
        <f>IF(COUNT(INDEX('5.Indic_LM'!$A$8:$AL$732,HHIdata_corr!$V403,MATCH(HHIdata_corr!AC$3,'5.Indic_LM'!$A$8:$AL$8,0)))=1,INDEX('5.Indic_LM'!$A$8:$AL$732,HHIdata_corr!$V403,MATCH(HHIdata_corr!AC$3,'5.Indic_LM'!$A$8:$AL$8,0))/100,"")</f>
        <v>6.1795682746338315E-2</v>
      </c>
      <c r="AD403" s="30">
        <f>IF(COUNT(INDEX('5.Indic_LM'!$A$8:$AL$732,HHIdata_corr!$V403,MATCH(HHIdata_corr!AD$3,'5.Indic_LM'!$A$8:$AL$8,0)))=1,INDEX('5.Indic_LM'!$A$8:$AL$732,HHIdata_corr!$V403,MATCH(HHIdata_corr!AD$3,'5.Indic_LM'!$A$8:$AL$8,0))/100,"")</f>
        <v>0.47960711763441521</v>
      </c>
      <c r="AE403" s="2">
        <f t="shared" si="33"/>
        <v>1</v>
      </c>
      <c r="AF403" s="2">
        <f t="shared" si="34"/>
        <v>1</v>
      </c>
    </row>
    <row r="404" spans="1:32" x14ac:dyDescent="0.2">
      <c r="A404" s="25" t="s">
        <v>1190</v>
      </c>
      <c r="B404" s="26" t="s">
        <v>1191</v>
      </c>
      <c r="C404" s="26" t="s">
        <v>1033</v>
      </c>
      <c r="D404" s="26">
        <v>63872</v>
      </c>
      <c r="E404" s="26" t="s">
        <v>1192</v>
      </c>
      <c r="F404" s="26">
        <v>25132</v>
      </c>
      <c r="G404" s="27">
        <f>INDEX('0_Pivot &amp; Table 1 &amp; Table 2'!$A$70:$AM$765,MATCH($A404,'0_Pivot &amp; Table 1 &amp; Table 2'!$B$70:$B$765,0),MATCH(HHIdata_corr!G$1,'0_Pivot &amp; Table 1 &amp; Table 2'!$A$66:$AM$66,0))</f>
        <v>7812</v>
      </c>
      <c r="H404" s="27">
        <f>INDEX('0_Pivot &amp; Table 1 &amp; Table 2'!$A$70:$AM$765,MATCH($A404,'0_Pivot &amp; Table 1 &amp; Table 2'!$B$70:$B$765,0),MATCH(HHIdata_corr!H$1,'0_Pivot &amp; Table 1 &amp; Table 2'!$A$66:$AM$66,0))</f>
        <v>7853</v>
      </c>
      <c r="I404" s="27">
        <f>INDEX('0_Pivot &amp; Table 1 &amp; Table 2'!$A$70:$AM$765,MATCH($A404,'0_Pivot &amp; Table 1 &amp; Table 2'!$B$70:$B$765,0),MATCH(HHIdata_corr!I$1,'0_Pivot &amp; Table 1 &amp; Table 2'!$A$66:$AM$66,0))</f>
        <v>6740</v>
      </c>
      <c r="J404" s="27">
        <f>INDEX('0_Pivot &amp; Table 1 &amp; Table 2'!$A$70:$AM$765,MATCH($A404,'0_Pivot &amp; Table 1 &amp; Table 2'!$B$70:$B$765,0),MATCH(HHIdata_corr!J$1,'0_Pivot &amp; Table 1 &amp; Table 2'!$A$66:$AM$66,0))</f>
        <v>6771</v>
      </c>
      <c r="K404" s="27">
        <f>INDEX('0_Pivot &amp; Table 1 &amp; Table 2'!$A$70:$AM$765,MATCH($A404,'0_Pivot &amp; Table 1 &amp; Table 2'!$B$70:$B$765,0),MATCH(HHIdata_corr!K$1,'0_Pivot &amp; Table 1 &amp; Table 2'!$A$66:$AM$66,0))</f>
        <v>6970</v>
      </c>
      <c r="L404" s="27">
        <f>INDEX('0_Pivot &amp; Table 1 &amp; Table 2'!$A$70:$AM$765,MATCH($A404,'0_Pivot &amp; Table 1 &amp; Table 2'!$B$70:$B$765,0),MATCH(HHIdata_corr!L$1,'0_Pivot &amp; Table 1 &amp; Table 2'!$A$66:$AM$66,0))</f>
        <v>7988</v>
      </c>
      <c r="M404" s="27">
        <f>INDEX('0_Pivot &amp; Table 1 &amp; Table 2'!$A$70:$AM$765,MATCH($A404,'0_Pivot &amp; Table 1 &amp; Table 2'!$B$70:$B$765,0),MATCH(HHIdata_corr!M$1,'0_Pivot &amp; Table 1 &amp; Table 2'!$A$66:$AM$66,0))</f>
        <v>6366</v>
      </c>
      <c r="N404" s="27">
        <f>INDEX('0_Pivot &amp; Table 1 &amp; Table 2'!$A$70:$AM$765,MATCH($A404,'0_Pivot &amp; Table 1 &amp; Table 2'!$B$70:$B$765,0),MATCH(HHIdata_corr!N$1,'0_Pivot &amp; Table 1 &amp; Table 2'!$A$66:$AM$66,0))</f>
        <v>7606</v>
      </c>
      <c r="O404" s="28">
        <v>7341.3</v>
      </c>
      <c r="P404" s="29" t="s">
        <v>1190</v>
      </c>
      <c r="Q404" s="29" t="s">
        <v>1191</v>
      </c>
      <c r="R404" s="2">
        <f t="shared" si="30"/>
        <v>7294</v>
      </c>
      <c r="S404" s="2">
        <f t="shared" si="31"/>
        <v>7083.5</v>
      </c>
      <c r="T404" s="2" t="str">
        <f t="shared" si="32"/>
        <v/>
      </c>
      <c r="U404" s="2" t="e">
        <f>MATCH($Q404,'6.Indic_Percep'!$B$10:$B$141,0)</f>
        <v>#N/A</v>
      </c>
      <c r="V404" s="2">
        <f>MATCH($P404,'5.Indic_LM'!$A$10:$A$732,0)</f>
        <v>385</v>
      </c>
      <c r="W404" s="2" t="str">
        <f>IF(COUNT(INDEX('6.Indic_Percep'!$A$10:$AE$141,HHIdata_corr!$U404,MATCH(HHIdata_corr!W$3,'6.Indic_Percep'!$A$10:$AE$10,0)))=1,INDEX('6.Indic_Percep'!$A$10:$AE$141,HHIdata_corr!$U404,MATCH(HHIdata_corr!W$3,'6.Indic_Percep'!$A$10:$AE$10,0)),"")</f>
        <v/>
      </c>
      <c r="X404" s="2" t="str">
        <f>IF(COUNT(INDEX('6.Indic_Percep'!$A$10:$AE$141,HHIdata_corr!$U404,MATCH(HHIdata_corr!X$3,'6.Indic_Percep'!$A$10:$AE$10,0)))=1,INDEX('6.Indic_Percep'!$A$10:$AE$141,HHIdata_corr!$U404,MATCH(HHIdata_corr!X$3,'6.Indic_Percep'!$A$10:$AE$10,0)),"")</f>
        <v/>
      </c>
      <c r="Y404" s="2" t="str">
        <f>IF(COUNT(INDEX('6.Indic_Percep'!$A$10:$AE$141,HHIdata_corr!$U404,MATCH(HHIdata_corr!Y$3,'6.Indic_Percep'!$A$10:$AE$10,0)))=1,INDEX('6.Indic_Percep'!$A$10:$AE$141,HHIdata_corr!$U404,MATCH(HHIdata_corr!Y$3,'6.Indic_Percep'!$A$10:$AE$10,0)),"")</f>
        <v/>
      </c>
      <c r="Z404" s="2" t="str">
        <f>IF(COUNT(INDEX('6.Indic_Percep'!$A$10:$AH$141,HHIdata_corr!$U404,MATCH(HHIdata_corr!Z$3,'6.Indic_Percep'!$A$10:$AH$10,0)))=1,INDEX('6.Indic_Percep'!$A$10:$AH$141,HHIdata_corr!$U404,MATCH(HHIdata_corr!Z$3,'6.Indic_Percep'!$A$10:$AH$10,0)),"")</f>
        <v/>
      </c>
      <c r="AA404" s="2" t="str">
        <f>IF(COUNT(INDEX('6.Indic_Percep'!$A$10:$AH$141,HHIdata_corr!$U404,MATCH(HHIdata_corr!AA$3,'6.Indic_Percep'!$A$10:$AH$10,0)))=1,INDEX('6.Indic_Percep'!$A$10:$AH$141,HHIdata_corr!$U404,MATCH(HHIdata_corr!AA$3,'6.Indic_Percep'!$A$10:$AH$10,0)),"")</f>
        <v/>
      </c>
      <c r="AC404" s="30">
        <f>IF(COUNT(INDEX('5.Indic_LM'!$A$8:$AL$732,HHIdata_corr!$V404,MATCH(HHIdata_corr!AC$3,'5.Indic_LM'!$A$8:$AL$8,0)))=1,INDEX('5.Indic_LM'!$A$8:$AL$732,HHIdata_corr!$V404,MATCH(HHIdata_corr!AC$3,'5.Indic_LM'!$A$8:$AL$8,0))/100,"")</f>
        <v>8.2155011263960118E-2</v>
      </c>
      <c r="AD404" s="30">
        <f>IF(COUNT(INDEX('5.Indic_LM'!$A$8:$AL$732,HHIdata_corr!$V404,MATCH(HHIdata_corr!AD$3,'5.Indic_LM'!$A$8:$AL$8,0)))=1,INDEX('5.Indic_LM'!$A$8:$AL$732,HHIdata_corr!$V404,MATCH(HHIdata_corr!AD$3,'5.Indic_LM'!$A$8:$AL$8,0))/100,"")</f>
        <v>0.46131940117273001</v>
      </c>
      <c r="AE404" s="2">
        <f t="shared" si="33"/>
        <v>1</v>
      </c>
      <c r="AF404" s="2">
        <f t="shared" si="34"/>
        <v>1</v>
      </c>
    </row>
    <row r="405" spans="1:32" x14ac:dyDescent="0.2">
      <c r="A405" s="25" t="s">
        <v>1193</v>
      </c>
      <c r="B405" s="26" t="s">
        <v>1194</v>
      </c>
      <c r="C405" s="26" t="s">
        <v>1033</v>
      </c>
      <c r="D405" s="26">
        <v>54629</v>
      </c>
      <c r="E405" s="26" t="s">
        <v>1195</v>
      </c>
      <c r="F405" s="26">
        <v>21865</v>
      </c>
      <c r="G405" s="27">
        <f>INDEX('0_Pivot &amp; Table 1 &amp; Table 2'!$A$70:$AM$765,MATCH($A405,'0_Pivot &amp; Table 1 &amp; Table 2'!$B$70:$B$765,0),MATCH(HHIdata_corr!G$1,'0_Pivot &amp; Table 1 &amp; Table 2'!$A$66:$AM$66,0))</f>
        <v>9091</v>
      </c>
      <c r="H405" s="27">
        <f>INDEX('0_Pivot &amp; Table 1 &amp; Table 2'!$A$70:$AM$765,MATCH($A405,'0_Pivot &amp; Table 1 &amp; Table 2'!$B$70:$B$765,0),MATCH(HHIdata_corr!H$1,'0_Pivot &amp; Table 1 &amp; Table 2'!$A$66:$AM$66,0))</f>
        <v>9222</v>
      </c>
      <c r="I405" s="27">
        <f>INDEX('0_Pivot &amp; Table 1 &amp; Table 2'!$A$70:$AM$765,MATCH($A405,'0_Pivot &amp; Table 1 &amp; Table 2'!$B$70:$B$765,0),MATCH(HHIdata_corr!I$1,'0_Pivot &amp; Table 1 &amp; Table 2'!$A$66:$AM$66,0))</f>
        <v>8167</v>
      </c>
      <c r="J405" s="27">
        <f>INDEX('0_Pivot &amp; Table 1 &amp; Table 2'!$A$70:$AM$765,MATCH($A405,'0_Pivot &amp; Table 1 &amp; Table 2'!$B$70:$B$765,0),MATCH(HHIdata_corr!J$1,'0_Pivot &amp; Table 1 &amp; Table 2'!$A$66:$AM$66,0))</f>
        <v>8856</v>
      </c>
      <c r="K405" s="27">
        <f>INDEX('0_Pivot &amp; Table 1 &amp; Table 2'!$A$70:$AM$765,MATCH($A405,'0_Pivot &amp; Table 1 &amp; Table 2'!$B$70:$B$765,0),MATCH(HHIdata_corr!K$1,'0_Pivot &amp; Table 1 &amp; Table 2'!$A$66:$AM$66,0))</f>
        <v>6737</v>
      </c>
      <c r="L405" s="27">
        <f>INDEX('0_Pivot &amp; Table 1 &amp; Table 2'!$A$70:$AM$765,MATCH($A405,'0_Pivot &amp; Table 1 &amp; Table 2'!$B$70:$B$765,0),MATCH(HHIdata_corr!L$1,'0_Pivot &amp; Table 1 &amp; Table 2'!$A$66:$AM$66,0))</f>
        <v>8167</v>
      </c>
      <c r="M405" s="27">
        <f>INDEX('0_Pivot &amp; Table 1 &amp; Table 2'!$A$70:$AM$765,MATCH($A405,'0_Pivot &amp; Table 1 &amp; Table 2'!$B$70:$B$765,0),MATCH(HHIdata_corr!M$1,'0_Pivot &amp; Table 1 &amp; Table 2'!$A$66:$AM$66,0))</f>
        <v>8064</v>
      </c>
      <c r="N405" s="27">
        <f>INDEX('0_Pivot &amp; Table 1 &amp; Table 2'!$A$70:$AM$765,MATCH($A405,'0_Pivot &amp; Table 1 &amp; Table 2'!$B$70:$B$765,0),MATCH(HHIdata_corr!N$1,'0_Pivot &amp; Table 1 &amp; Table 2'!$A$66:$AM$66,0))</f>
        <v>7514</v>
      </c>
      <c r="O405" s="28">
        <v>8250.7999999999993</v>
      </c>
      <c r="P405" s="29" t="s">
        <v>1193</v>
      </c>
      <c r="Q405" s="29" t="s">
        <v>1194</v>
      </c>
      <c r="R405" s="2">
        <f t="shared" si="30"/>
        <v>8834</v>
      </c>
      <c r="S405" s="2">
        <f t="shared" si="31"/>
        <v>8245.5</v>
      </c>
      <c r="T405" s="2">
        <f t="shared" si="32"/>
        <v>1</v>
      </c>
      <c r="U405" s="2" t="e">
        <f>MATCH($Q405,'6.Indic_Percep'!$B$10:$B$141,0)</f>
        <v>#N/A</v>
      </c>
      <c r="V405" s="2">
        <f>MATCH($P405,'5.Indic_LM'!$A$10:$A$732,0)</f>
        <v>386</v>
      </c>
      <c r="W405" s="2" t="str">
        <f>IF(COUNT(INDEX('6.Indic_Percep'!$A$10:$AE$141,HHIdata_corr!$U405,MATCH(HHIdata_corr!W$3,'6.Indic_Percep'!$A$10:$AE$10,0)))=1,INDEX('6.Indic_Percep'!$A$10:$AE$141,HHIdata_corr!$U405,MATCH(HHIdata_corr!W$3,'6.Indic_Percep'!$A$10:$AE$10,0)),"")</f>
        <v/>
      </c>
      <c r="X405" s="2" t="str">
        <f>IF(COUNT(INDEX('6.Indic_Percep'!$A$10:$AE$141,HHIdata_corr!$U405,MATCH(HHIdata_corr!X$3,'6.Indic_Percep'!$A$10:$AE$10,0)))=1,INDEX('6.Indic_Percep'!$A$10:$AE$141,HHIdata_corr!$U405,MATCH(HHIdata_corr!X$3,'6.Indic_Percep'!$A$10:$AE$10,0)),"")</f>
        <v/>
      </c>
      <c r="Y405" s="2" t="str">
        <f>IF(COUNT(INDEX('6.Indic_Percep'!$A$10:$AE$141,HHIdata_corr!$U405,MATCH(HHIdata_corr!Y$3,'6.Indic_Percep'!$A$10:$AE$10,0)))=1,INDEX('6.Indic_Percep'!$A$10:$AE$141,HHIdata_corr!$U405,MATCH(HHIdata_corr!Y$3,'6.Indic_Percep'!$A$10:$AE$10,0)),"")</f>
        <v/>
      </c>
      <c r="Z405" s="2" t="str">
        <f>IF(COUNT(INDEX('6.Indic_Percep'!$A$10:$AH$141,HHIdata_corr!$U405,MATCH(HHIdata_corr!Z$3,'6.Indic_Percep'!$A$10:$AH$10,0)))=1,INDEX('6.Indic_Percep'!$A$10:$AH$141,HHIdata_corr!$U405,MATCH(HHIdata_corr!Z$3,'6.Indic_Percep'!$A$10:$AH$10,0)),"")</f>
        <v/>
      </c>
      <c r="AA405" s="2" t="str">
        <f>IF(COUNT(INDEX('6.Indic_Percep'!$A$10:$AH$141,HHIdata_corr!$U405,MATCH(HHIdata_corr!AA$3,'6.Indic_Percep'!$A$10:$AH$10,0)))=1,INDEX('6.Indic_Percep'!$A$10:$AH$141,HHIdata_corr!$U405,MATCH(HHIdata_corr!AA$3,'6.Indic_Percep'!$A$10:$AH$10,0)),"")</f>
        <v/>
      </c>
      <c r="AC405" s="30">
        <f>IF(COUNT(INDEX('5.Indic_LM'!$A$8:$AL$732,HHIdata_corr!$V405,MATCH(HHIdata_corr!AC$3,'5.Indic_LM'!$A$8:$AL$8,0)))=1,INDEX('5.Indic_LM'!$A$8:$AL$732,HHIdata_corr!$V405,MATCH(HHIdata_corr!AC$3,'5.Indic_LM'!$A$8:$AL$8,0))/100,"")</f>
        <v>0.17177376991770266</v>
      </c>
      <c r="AD405" s="30">
        <f>IF(COUNT(INDEX('5.Indic_LM'!$A$8:$AL$732,HHIdata_corr!$V405,MATCH(HHIdata_corr!AD$3,'5.Indic_LM'!$A$8:$AL$8,0)))=1,INDEX('5.Indic_LM'!$A$8:$AL$732,HHIdata_corr!$V405,MATCH(HHIdata_corr!AD$3,'5.Indic_LM'!$A$8:$AL$8,0))/100,"")</f>
        <v>0.38465557695675012</v>
      </c>
      <c r="AE405" s="2">
        <f t="shared" si="33"/>
        <v>1</v>
      </c>
      <c r="AF405" s="2">
        <f t="shared" si="34"/>
        <v>1</v>
      </c>
    </row>
    <row r="406" spans="1:32" x14ac:dyDescent="0.2">
      <c r="A406" s="25" t="s">
        <v>1196</v>
      </c>
      <c r="B406" s="26" t="s">
        <v>1197</v>
      </c>
      <c r="C406" s="26" t="s">
        <v>1033</v>
      </c>
      <c r="D406" s="26">
        <v>88255</v>
      </c>
      <c r="E406" s="26" t="s">
        <v>1198</v>
      </c>
      <c r="F406" s="26">
        <v>42800</v>
      </c>
      <c r="G406" s="27">
        <f>INDEX('0_Pivot &amp; Table 1 &amp; Table 2'!$A$70:$AM$765,MATCH($A406,'0_Pivot &amp; Table 1 &amp; Table 2'!$B$70:$B$765,0),MATCH(HHIdata_corr!G$1,'0_Pivot &amp; Table 1 &amp; Table 2'!$A$66:$AM$66,0))</f>
        <v>4848</v>
      </c>
      <c r="H406" s="27">
        <f>INDEX('0_Pivot &amp; Table 1 &amp; Table 2'!$A$70:$AM$765,MATCH($A406,'0_Pivot &amp; Table 1 &amp; Table 2'!$B$70:$B$765,0),MATCH(HHIdata_corr!H$1,'0_Pivot &amp; Table 1 &amp; Table 2'!$A$66:$AM$66,0))</f>
        <v>4746</v>
      </c>
      <c r="I406" s="27">
        <f>INDEX('0_Pivot &amp; Table 1 &amp; Table 2'!$A$70:$AM$765,MATCH($A406,'0_Pivot &amp; Table 1 &amp; Table 2'!$B$70:$B$765,0),MATCH(HHIdata_corr!I$1,'0_Pivot &amp; Table 1 &amp; Table 2'!$A$66:$AM$66,0))</f>
        <v>5010</v>
      </c>
      <c r="J406" s="27">
        <f>INDEX('0_Pivot &amp; Table 1 &amp; Table 2'!$A$70:$AM$765,MATCH($A406,'0_Pivot &amp; Table 1 &amp; Table 2'!$B$70:$B$765,0),MATCH(HHIdata_corr!J$1,'0_Pivot &amp; Table 1 &amp; Table 2'!$A$66:$AM$66,0))</f>
        <v>4469</v>
      </c>
      <c r="K406" s="27">
        <f>INDEX('0_Pivot &amp; Table 1 &amp; Table 2'!$A$70:$AM$765,MATCH($A406,'0_Pivot &amp; Table 1 &amp; Table 2'!$B$70:$B$765,0),MATCH(HHIdata_corr!K$1,'0_Pivot &amp; Table 1 &amp; Table 2'!$A$66:$AM$66,0))</f>
        <v>3935</v>
      </c>
      <c r="L406" s="27">
        <f>INDEX('0_Pivot &amp; Table 1 &amp; Table 2'!$A$70:$AM$765,MATCH($A406,'0_Pivot &amp; Table 1 &amp; Table 2'!$B$70:$B$765,0),MATCH(HHIdata_corr!L$1,'0_Pivot &amp; Table 1 &amp; Table 2'!$A$66:$AM$66,0))</f>
        <v>4699</v>
      </c>
      <c r="M406" s="27">
        <f>INDEX('0_Pivot &amp; Table 1 &amp; Table 2'!$A$70:$AM$765,MATCH($A406,'0_Pivot &amp; Table 1 &amp; Table 2'!$B$70:$B$765,0),MATCH(HHIdata_corr!M$1,'0_Pivot &amp; Table 1 &amp; Table 2'!$A$66:$AM$66,0))</f>
        <v>4212</v>
      </c>
      <c r="N406" s="27">
        <f>INDEX('0_Pivot &amp; Table 1 &amp; Table 2'!$A$70:$AM$765,MATCH($A406,'0_Pivot &amp; Table 1 &amp; Table 2'!$B$70:$B$765,0),MATCH(HHIdata_corr!N$1,'0_Pivot &amp; Table 1 &amp; Table 2'!$A$66:$AM$66,0))</f>
        <v>4212</v>
      </c>
      <c r="O406" s="28">
        <v>4458</v>
      </c>
      <c r="P406" s="29" t="s">
        <v>1196</v>
      </c>
      <c r="Q406" s="29" t="s">
        <v>1197</v>
      </c>
      <c r="R406" s="2">
        <f t="shared" si="30"/>
        <v>4768.25</v>
      </c>
      <c r="S406" s="2">
        <f t="shared" si="31"/>
        <v>4540</v>
      </c>
      <c r="T406" s="2" t="str">
        <f t="shared" si="32"/>
        <v/>
      </c>
      <c r="U406" s="2" t="e">
        <f>MATCH($Q406,'6.Indic_Percep'!$B$10:$B$141,0)</f>
        <v>#N/A</v>
      </c>
      <c r="V406" s="2">
        <f>MATCH($P406,'5.Indic_LM'!$A$10:$A$732,0)</f>
        <v>387</v>
      </c>
      <c r="W406" s="2" t="str">
        <f>IF(COUNT(INDEX('6.Indic_Percep'!$A$10:$AE$141,HHIdata_corr!$U406,MATCH(HHIdata_corr!W$3,'6.Indic_Percep'!$A$10:$AE$10,0)))=1,INDEX('6.Indic_Percep'!$A$10:$AE$141,HHIdata_corr!$U406,MATCH(HHIdata_corr!W$3,'6.Indic_Percep'!$A$10:$AE$10,0)),"")</f>
        <v/>
      </c>
      <c r="X406" s="2" t="str">
        <f>IF(COUNT(INDEX('6.Indic_Percep'!$A$10:$AE$141,HHIdata_corr!$U406,MATCH(HHIdata_corr!X$3,'6.Indic_Percep'!$A$10:$AE$10,0)))=1,INDEX('6.Indic_Percep'!$A$10:$AE$141,HHIdata_corr!$U406,MATCH(HHIdata_corr!X$3,'6.Indic_Percep'!$A$10:$AE$10,0)),"")</f>
        <v/>
      </c>
      <c r="Y406" s="2" t="str">
        <f>IF(COUNT(INDEX('6.Indic_Percep'!$A$10:$AE$141,HHIdata_corr!$U406,MATCH(HHIdata_corr!Y$3,'6.Indic_Percep'!$A$10:$AE$10,0)))=1,INDEX('6.Indic_Percep'!$A$10:$AE$141,HHIdata_corr!$U406,MATCH(HHIdata_corr!Y$3,'6.Indic_Percep'!$A$10:$AE$10,0)),"")</f>
        <v/>
      </c>
      <c r="Z406" s="2" t="str">
        <f>IF(COUNT(INDEX('6.Indic_Percep'!$A$10:$AH$141,HHIdata_corr!$U406,MATCH(HHIdata_corr!Z$3,'6.Indic_Percep'!$A$10:$AH$10,0)))=1,INDEX('6.Indic_Percep'!$A$10:$AH$141,HHIdata_corr!$U406,MATCH(HHIdata_corr!Z$3,'6.Indic_Percep'!$A$10:$AH$10,0)),"")</f>
        <v/>
      </c>
      <c r="AA406" s="2" t="str">
        <f>IF(COUNT(INDEX('6.Indic_Percep'!$A$10:$AH$141,HHIdata_corr!$U406,MATCH(HHIdata_corr!AA$3,'6.Indic_Percep'!$A$10:$AH$10,0)))=1,INDEX('6.Indic_Percep'!$A$10:$AH$141,HHIdata_corr!$U406,MATCH(HHIdata_corr!AA$3,'6.Indic_Percep'!$A$10:$AH$10,0)),"")</f>
        <v/>
      </c>
      <c r="AC406" s="30">
        <f>IF(COUNT(INDEX('5.Indic_LM'!$A$8:$AL$732,HHIdata_corr!$V406,MATCH(HHIdata_corr!AC$3,'5.Indic_LM'!$A$8:$AL$8,0)))=1,INDEX('5.Indic_LM'!$A$8:$AL$732,HHIdata_corr!$V406,MATCH(HHIdata_corr!AC$3,'5.Indic_LM'!$A$8:$AL$8,0))/100,"")</f>
        <v>0.18756963234123827</v>
      </c>
      <c r="AD406" s="30">
        <f>IF(COUNT(INDEX('5.Indic_LM'!$A$8:$AL$732,HHIdata_corr!$V406,MATCH(HHIdata_corr!AD$3,'5.Indic_LM'!$A$8:$AL$8,0)))=1,INDEX('5.Indic_LM'!$A$8:$AL$732,HHIdata_corr!$V406,MATCH(HHIdata_corr!AD$3,'5.Indic_LM'!$A$8:$AL$8,0))/100,"")</f>
        <v>0.35866425274550373</v>
      </c>
      <c r="AE406" s="2">
        <f t="shared" si="33"/>
        <v>1</v>
      </c>
      <c r="AF406" s="2">
        <f t="shared" si="34"/>
        <v>1</v>
      </c>
    </row>
    <row r="407" spans="1:32" x14ac:dyDescent="0.2">
      <c r="A407" s="25" t="s">
        <v>1199</v>
      </c>
      <c r="B407" s="26" t="s">
        <v>1200</v>
      </c>
      <c r="C407" s="26" t="s">
        <v>1033</v>
      </c>
      <c r="D407" s="26">
        <v>55324</v>
      </c>
      <c r="E407" s="26" t="s">
        <v>1201</v>
      </c>
      <c r="F407" s="26">
        <v>20295</v>
      </c>
      <c r="G407" s="27">
        <f>INDEX('0_Pivot &amp; Table 1 &amp; Table 2'!$A$70:$AM$765,MATCH($A407,'0_Pivot &amp; Table 1 &amp; Table 2'!$B$70:$B$765,0),MATCH(HHIdata_corr!G$1,'0_Pivot &amp; Table 1 &amp; Table 2'!$A$66:$AM$66,0))</f>
        <v>9500</v>
      </c>
      <c r="H407" s="27">
        <f>INDEX('0_Pivot &amp; Table 1 &amp; Table 2'!$A$70:$AM$765,MATCH($A407,'0_Pivot &amp; Table 1 &amp; Table 2'!$B$70:$B$765,0),MATCH(HHIdata_corr!H$1,'0_Pivot &amp; Table 1 &amp; Table 2'!$A$66:$AM$66,0))</f>
        <v>7619</v>
      </c>
      <c r="I407" s="27">
        <f>INDEX('0_Pivot &amp; Table 1 &amp; Table 2'!$A$70:$AM$765,MATCH($A407,'0_Pivot &amp; Table 1 &amp; Table 2'!$B$70:$B$765,0),MATCH(HHIdata_corr!I$1,'0_Pivot &amp; Table 1 &amp; Table 2'!$A$66:$AM$66,0))</f>
        <v>8750</v>
      </c>
      <c r="J407" s="27">
        <f>INDEX('0_Pivot &amp; Table 1 &amp; Table 2'!$A$70:$AM$765,MATCH($A407,'0_Pivot &amp; Table 1 &amp; Table 2'!$B$70:$B$765,0),MATCH(HHIdata_corr!J$1,'0_Pivot &amp; Table 1 &amp; Table 2'!$A$66:$AM$66,0))</f>
        <v>7083</v>
      </c>
      <c r="K407" s="27">
        <f>INDEX('0_Pivot &amp; Table 1 &amp; Table 2'!$A$70:$AM$765,MATCH($A407,'0_Pivot &amp; Table 1 &amp; Table 2'!$B$70:$B$765,0),MATCH(HHIdata_corr!K$1,'0_Pivot &amp; Table 1 &amp; Table 2'!$A$66:$AM$66,0))</f>
        <v>8833</v>
      </c>
      <c r="L407" s="27">
        <f>INDEX('0_Pivot &amp; Table 1 &amp; Table 2'!$A$70:$AM$765,MATCH($A407,'0_Pivot &amp; Table 1 &amp; Table 2'!$B$70:$B$765,0),MATCH(HHIdata_corr!L$1,'0_Pivot &amp; Table 1 &amp; Table 2'!$A$66:$AM$66,0))</f>
        <v>8636</v>
      </c>
      <c r="M407" s="27">
        <f>INDEX('0_Pivot &amp; Table 1 &amp; Table 2'!$A$70:$AM$765,MATCH($A407,'0_Pivot &amp; Table 1 &amp; Table 2'!$B$70:$B$765,0),MATCH(HHIdata_corr!M$1,'0_Pivot &amp; Table 1 &amp; Table 2'!$A$66:$AM$66,0))</f>
        <v>8450</v>
      </c>
      <c r="N407" s="27">
        <f>INDEX('0_Pivot &amp; Table 1 &amp; Table 2'!$A$70:$AM$765,MATCH($A407,'0_Pivot &amp; Table 1 &amp; Table 2'!$B$70:$B$765,0),MATCH(HHIdata_corr!N$1,'0_Pivot &amp; Table 1 &amp; Table 2'!$A$66:$AM$66,0))</f>
        <v>7576</v>
      </c>
      <c r="O407" s="28">
        <v>8425.7999999999993</v>
      </c>
      <c r="P407" s="29" t="s">
        <v>1199</v>
      </c>
      <c r="Q407" s="29" t="s">
        <v>1200</v>
      </c>
      <c r="R407" s="2">
        <f t="shared" si="30"/>
        <v>8238</v>
      </c>
      <c r="S407" s="2">
        <f t="shared" si="31"/>
        <v>8071.25</v>
      </c>
      <c r="T407" s="2">
        <f t="shared" si="32"/>
        <v>1</v>
      </c>
      <c r="U407" s="2" t="e">
        <f>MATCH($Q407,'6.Indic_Percep'!$B$10:$B$141,0)</f>
        <v>#N/A</v>
      </c>
      <c r="V407" s="2">
        <f>MATCH($P407,'5.Indic_LM'!$A$10:$A$732,0)</f>
        <v>388</v>
      </c>
      <c r="W407" s="2" t="str">
        <f>IF(COUNT(INDEX('6.Indic_Percep'!$A$10:$AE$141,HHIdata_corr!$U407,MATCH(HHIdata_corr!W$3,'6.Indic_Percep'!$A$10:$AE$10,0)))=1,INDEX('6.Indic_Percep'!$A$10:$AE$141,HHIdata_corr!$U407,MATCH(HHIdata_corr!W$3,'6.Indic_Percep'!$A$10:$AE$10,0)),"")</f>
        <v/>
      </c>
      <c r="X407" s="2" t="str">
        <f>IF(COUNT(INDEX('6.Indic_Percep'!$A$10:$AE$141,HHIdata_corr!$U407,MATCH(HHIdata_corr!X$3,'6.Indic_Percep'!$A$10:$AE$10,0)))=1,INDEX('6.Indic_Percep'!$A$10:$AE$141,HHIdata_corr!$U407,MATCH(HHIdata_corr!X$3,'6.Indic_Percep'!$A$10:$AE$10,0)),"")</f>
        <v/>
      </c>
      <c r="Y407" s="2" t="str">
        <f>IF(COUNT(INDEX('6.Indic_Percep'!$A$10:$AE$141,HHIdata_corr!$U407,MATCH(HHIdata_corr!Y$3,'6.Indic_Percep'!$A$10:$AE$10,0)))=1,INDEX('6.Indic_Percep'!$A$10:$AE$141,HHIdata_corr!$U407,MATCH(HHIdata_corr!Y$3,'6.Indic_Percep'!$A$10:$AE$10,0)),"")</f>
        <v/>
      </c>
      <c r="Z407" s="2" t="str">
        <f>IF(COUNT(INDEX('6.Indic_Percep'!$A$10:$AH$141,HHIdata_corr!$U407,MATCH(HHIdata_corr!Z$3,'6.Indic_Percep'!$A$10:$AH$10,0)))=1,INDEX('6.Indic_Percep'!$A$10:$AH$141,HHIdata_corr!$U407,MATCH(HHIdata_corr!Z$3,'6.Indic_Percep'!$A$10:$AH$10,0)),"")</f>
        <v/>
      </c>
      <c r="AA407" s="2" t="str">
        <f>IF(COUNT(INDEX('6.Indic_Percep'!$A$10:$AH$141,HHIdata_corr!$U407,MATCH(HHIdata_corr!AA$3,'6.Indic_Percep'!$A$10:$AH$10,0)))=1,INDEX('6.Indic_Percep'!$A$10:$AH$141,HHIdata_corr!$U407,MATCH(HHIdata_corr!AA$3,'6.Indic_Percep'!$A$10:$AH$10,0)),"")</f>
        <v/>
      </c>
      <c r="AC407" s="30">
        <f>IF(COUNT(INDEX('5.Indic_LM'!$A$8:$AL$732,HHIdata_corr!$V407,MATCH(HHIdata_corr!AC$3,'5.Indic_LM'!$A$8:$AL$8,0)))=1,INDEX('5.Indic_LM'!$A$8:$AL$732,HHIdata_corr!$V407,MATCH(HHIdata_corr!AC$3,'5.Indic_LM'!$A$8:$AL$8,0))/100,"")</f>
        <v>0.19240795792362225</v>
      </c>
      <c r="AD407" s="30">
        <f>IF(COUNT(INDEX('5.Indic_LM'!$A$8:$AL$732,HHIdata_corr!$V407,MATCH(HHIdata_corr!AD$3,'5.Indic_LM'!$A$8:$AL$8,0)))=1,INDEX('5.Indic_LM'!$A$8:$AL$732,HHIdata_corr!$V407,MATCH(HHIdata_corr!AD$3,'5.Indic_LM'!$A$8:$AL$8,0))/100,"")</f>
        <v>0.36404482048936659</v>
      </c>
      <c r="AE407" s="2">
        <f t="shared" si="33"/>
        <v>1</v>
      </c>
      <c r="AF407" s="2">
        <f t="shared" si="34"/>
        <v>1</v>
      </c>
    </row>
    <row r="408" spans="1:32" x14ac:dyDescent="0.2">
      <c r="A408" s="25" t="s">
        <v>1202</v>
      </c>
      <c r="B408" s="26" t="s">
        <v>1203</v>
      </c>
      <c r="C408" s="26" t="s">
        <v>1033</v>
      </c>
      <c r="D408" s="26">
        <v>76551</v>
      </c>
      <c r="E408" s="26" t="s">
        <v>1204</v>
      </c>
      <c r="F408" s="26">
        <v>25917</v>
      </c>
      <c r="G408" s="27">
        <f>INDEX('0_Pivot &amp; Table 1 &amp; Table 2'!$A$70:$AM$765,MATCH($A408,'0_Pivot &amp; Table 1 &amp; Table 2'!$B$70:$B$765,0),MATCH(HHIdata_corr!G$1,'0_Pivot &amp; Table 1 &amp; Table 2'!$A$66:$AM$66,0))</f>
        <v>8016</v>
      </c>
      <c r="H408" s="27">
        <f>INDEX('0_Pivot &amp; Table 1 &amp; Table 2'!$A$70:$AM$765,MATCH($A408,'0_Pivot &amp; Table 1 &amp; Table 2'!$B$70:$B$765,0),MATCH(HHIdata_corr!H$1,'0_Pivot &amp; Table 1 &amp; Table 2'!$A$66:$AM$66,0))</f>
        <v>8725</v>
      </c>
      <c r="I408" s="27">
        <f>INDEX('0_Pivot &amp; Table 1 &amp; Table 2'!$A$70:$AM$765,MATCH($A408,'0_Pivot &amp; Table 1 &amp; Table 2'!$B$70:$B$765,0),MATCH(HHIdata_corr!I$1,'0_Pivot &amp; Table 1 &amp; Table 2'!$A$66:$AM$66,0))</f>
        <v>7246</v>
      </c>
      <c r="J408" s="27">
        <f>INDEX('0_Pivot &amp; Table 1 &amp; Table 2'!$A$70:$AM$765,MATCH($A408,'0_Pivot &amp; Table 1 &amp; Table 2'!$B$70:$B$765,0),MATCH(HHIdata_corr!J$1,'0_Pivot &amp; Table 1 &amp; Table 2'!$A$66:$AM$66,0))</f>
        <v>6259</v>
      </c>
      <c r="K408" s="27">
        <f>INDEX('0_Pivot &amp; Table 1 &amp; Table 2'!$A$70:$AM$765,MATCH($A408,'0_Pivot &amp; Table 1 &amp; Table 2'!$B$70:$B$765,0),MATCH(HHIdata_corr!K$1,'0_Pivot &amp; Table 1 &amp; Table 2'!$A$66:$AM$66,0))</f>
        <v>6504</v>
      </c>
      <c r="L408" s="27">
        <f>INDEX('0_Pivot &amp; Table 1 &amp; Table 2'!$A$70:$AM$765,MATCH($A408,'0_Pivot &amp; Table 1 &amp; Table 2'!$B$70:$B$765,0),MATCH(HHIdata_corr!L$1,'0_Pivot &amp; Table 1 &amp; Table 2'!$A$66:$AM$66,0))</f>
        <v>9423</v>
      </c>
      <c r="M408" s="27">
        <f>INDEX('0_Pivot &amp; Table 1 &amp; Table 2'!$A$70:$AM$765,MATCH($A408,'0_Pivot &amp; Table 1 &amp; Table 2'!$B$70:$B$765,0),MATCH(HHIdata_corr!M$1,'0_Pivot &amp; Table 1 &amp; Table 2'!$A$66:$AM$66,0))</f>
        <v>6649</v>
      </c>
      <c r="N408" s="27">
        <f>INDEX('0_Pivot &amp; Table 1 &amp; Table 2'!$A$70:$AM$765,MATCH($A408,'0_Pivot &amp; Table 1 &amp; Table 2'!$B$70:$B$765,0),MATCH(HHIdata_corr!N$1,'0_Pivot &amp; Table 1 &amp; Table 2'!$A$66:$AM$66,0))</f>
        <v>5389</v>
      </c>
      <c r="O408" s="28">
        <v>7666.6</v>
      </c>
      <c r="P408" s="29" t="s">
        <v>1202</v>
      </c>
      <c r="Q408" s="29" t="s">
        <v>1203</v>
      </c>
      <c r="R408" s="2">
        <f t="shared" si="30"/>
        <v>7561.5</v>
      </c>
      <c r="S408" s="2">
        <f t="shared" si="31"/>
        <v>7183.5</v>
      </c>
      <c r="T408" s="2">
        <f t="shared" si="32"/>
        <v>1</v>
      </c>
      <c r="U408" s="2" t="e">
        <f>MATCH($Q408,'6.Indic_Percep'!$B$10:$B$141,0)</f>
        <v>#N/A</v>
      </c>
      <c r="V408" s="2">
        <f>MATCH($P408,'5.Indic_LM'!$A$10:$A$732,0)</f>
        <v>390</v>
      </c>
      <c r="W408" s="2" t="str">
        <f>IF(COUNT(INDEX('6.Indic_Percep'!$A$10:$AE$141,HHIdata_corr!$U408,MATCH(HHIdata_corr!W$3,'6.Indic_Percep'!$A$10:$AE$10,0)))=1,INDEX('6.Indic_Percep'!$A$10:$AE$141,HHIdata_corr!$U408,MATCH(HHIdata_corr!W$3,'6.Indic_Percep'!$A$10:$AE$10,0)),"")</f>
        <v/>
      </c>
      <c r="X408" s="2" t="str">
        <f>IF(COUNT(INDEX('6.Indic_Percep'!$A$10:$AE$141,HHIdata_corr!$U408,MATCH(HHIdata_corr!X$3,'6.Indic_Percep'!$A$10:$AE$10,0)))=1,INDEX('6.Indic_Percep'!$A$10:$AE$141,HHIdata_corr!$U408,MATCH(HHIdata_corr!X$3,'6.Indic_Percep'!$A$10:$AE$10,0)),"")</f>
        <v/>
      </c>
      <c r="Y408" s="2" t="str">
        <f>IF(COUNT(INDEX('6.Indic_Percep'!$A$10:$AE$141,HHIdata_corr!$U408,MATCH(HHIdata_corr!Y$3,'6.Indic_Percep'!$A$10:$AE$10,0)))=1,INDEX('6.Indic_Percep'!$A$10:$AE$141,HHIdata_corr!$U408,MATCH(HHIdata_corr!Y$3,'6.Indic_Percep'!$A$10:$AE$10,0)),"")</f>
        <v/>
      </c>
      <c r="Z408" s="2" t="str">
        <f>IF(COUNT(INDEX('6.Indic_Percep'!$A$10:$AH$141,HHIdata_corr!$U408,MATCH(HHIdata_corr!Z$3,'6.Indic_Percep'!$A$10:$AH$10,0)))=1,INDEX('6.Indic_Percep'!$A$10:$AH$141,HHIdata_corr!$U408,MATCH(HHIdata_corr!Z$3,'6.Indic_Percep'!$A$10:$AH$10,0)),"")</f>
        <v/>
      </c>
      <c r="AA408" s="2" t="str">
        <f>IF(COUNT(INDEX('6.Indic_Percep'!$A$10:$AH$141,HHIdata_corr!$U408,MATCH(HHIdata_corr!AA$3,'6.Indic_Percep'!$A$10:$AH$10,0)))=1,INDEX('6.Indic_Percep'!$A$10:$AH$141,HHIdata_corr!$U408,MATCH(HHIdata_corr!AA$3,'6.Indic_Percep'!$A$10:$AH$10,0)),"")</f>
        <v/>
      </c>
      <c r="AC408" s="30">
        <f>IF(COUNT(INDEX('5.Indic_LM'!$A$8:$AL$732,HHIdata_corr!$V408,MATCH(HHIdata_corr!AC$3,'5.Indic_LM'!$A$8:$AL$8,0)))=1,INDEX('5.Indic_LM'!$A$8:$AL$732,HHIdata_corr!$V408,MATCH(HHIdata_corr!AC$3,'5.Indic_LM'!$A$8:$AL$8,0))/100,"")</f>
        <v>0.1789110618378911</v>
      </c>
      <c r="AD408" s="30">
        <f>IF(COUNT(INDEX('5.Indic_LM'!$A$8:$AL$732,HHIdata_corr!$V408,MATCH(HHIdata_corr!AD$3,'5.Indic_LM'!$A$8:$AL$8,0)))=1,INDEX('5.Indic_LM'!$A$8:$AL$732,HHIdata_corr!$V408,MATCH(HHIdata_corr!AD$3,'5.Indic_LM'!$A$8:$AL$8,0))/100,"")</f>
        <v>0.32096969696969696</v>
      </c>
      <c r="AE408" s="2">
        <f t="shared" si="33"/>
        <v>1</v>
      </c>
      <c r="AF408" s="2">
        <f t="shared" si="34"/>
        <v>1</v>
      </c>
    </row>
    <row r="409" spans="1:32" x14ac:dyDescent="0.2">
      <c r="A409" s="25" t="s">
        <v>1205</v>
      </c>
      <c r="B409" s="26" t="s">
        <v>1206</v>
      </c>
      <c r="C409" s="26" t="s">
        <v>1033</v>
      </c>
      <c r="D409" s="26">
        <v>95471</v>
      </c>
      <c r="E409" s="26" t="s">
        <v>1207</v>
      </c>
      <c r="F409" s="26">
        <v>45764</v>
      </c>
      <c r="G409" s="27">
        <f>INDEX('0_Pivot &amp; Table 1 &amp; Table 2'!$A$70:$AM$765,MATCH($A409,'0_Pivot &amp; Table 1 &amp; Table 2'!$B$70:$B$765,0),MATCH(HHIdata_corr!G$1,'0_Pivot &amp; Table 1 &amp; Table 2'!$A$66:$AM$66,0))</f>
        <v>3838</v>
      </c>
      <c r="H409" s="27">
        <f>INDEX('0_Pivot &amp; Table 1 &amp; Table 2'!$A$70:$AM$765,MATCH($A409,'0_Pivot &amp; Table 1 &amp; Table 2'!$B$70:$B$765,0),MATCH(HHIdata_corr!H$1,'0_Pivot &amp; Table 1 &amp; Table 2'!$A$66:$AM$66,0))</f>
        <v>4989</v>
      </c>
      <c r="I409" s="27">
        <f>INDEX('0_Pivot &amp; Table 1 &amp; Table 2'!$A$70:$AM$765,MATCH($A409,'0_Pivot &amp; Table 1 &amp; Table 2'!$B$70:$B$765,0),MATCH(HHIdata_corr!I$1,'0_Pivot &amp; Table 1 &amp; Table 2'!$A$66:$AM$66,0))</f>
        <v>3932</v>
      </c>
      <c r="J409" s="27">
        <f>INDEX('0_Pivot &amp; Table 1 &amp; Table 2'!$A$70:$AM$765,MATCH($A409,'0_Pivot &amp; Table 1 &amp; Table 2'!$B$70:$B$765,0),MATCH(HHIdata_corr!J$1,'0_Pivot &amp; Table 1 &amp; Table 2'!$A$66:$AM$66,0))</f>
        <v>3321</v>
      </c>
      <c r="K409" s="27">
        <f>INDEX('0_Pivot &amp; Table 1 &amp; Table 2'!$A$70:$AM$765,MATCH($A409,'0_Pivot &amp; Table 1 &amp; Table 2'!$B$70:$B$765,0),MATCH(HHIdata_corr!K$1,'0_Pivot &amp; Table 1 &amp; Table 2'!$A$66:$AM$66,0))</f>
        <v>3942</v>
      </c>
      <c r="L409" s="27">
        <f>INDEX('0_Pivot &amp; Table 1 &amp; Table 2'!$A$70:$AM$765,MATCH($A409,'0_Pivot &amp; Table 1 &amp; Table 2'!$B$70:$B$765,0),MATCH(HHIdata_corr!L$1,'0_Pivot &amp; Table 1 &amp; Table 2'!$A$66:$AM$66,0))</f>
        <v>3844</v>
      </c>
      <c r="M409" s="27">
        <f>INDEX('0_Pivot &amp; Table 1 &amp; Table 2'!$A$70:$AM$765,MATCH($A409,'0_Pivot &amp; Table 1 &amp; Table 2'!$B$70:$B$765,0),MATCH(HHIdata_corr!M$1,'0_Pivot &amp; Table 1 &amp; Table 2'!$A$66:$AM$66,0))</f>
        <v>3685</v>
      </c>
      <c r="N409" s="27">
        <f>INDEX('0_Pivot &amp; Table 1 &amp; Table 2'!$A$70:$AM$765,MATCH($A409,'0_Pivot &amp; Table 1 &amp; Table 2'!$B$70:$B$765,0),MATCH(HHIdata_corr!N$1,'0_Pivot &amp; Table 1 &amp; Table 2'!$A$66:$AM$66,0))</f>
        <v>3464</v>
      </c>
      <c r="O409" s="28">
        <v>3908.1</v>
      </c>
      <c r="P409" s="29" t="s">
        <v>1205</v>
      </c>
      <c r="Q409" s="29" t="s">
        <v>1206</v>
      </c>
      <c r="R409" s="2">
        <f t="shared" si="30"/>
        <v>4020</v>
      </c>
      <c r="S409" s="2">
        <f t="shared" si="31"/>
        <v>4046</v>
      </c>
      <c r="T409" s="2" t="str">
        <f t="shared" si="32"/>
        <v/>
      </c>
      <c r="U409" s="2" t="e">
        <f>MATCH($Q409,'6.Indic_Percep'!$B$10:$B$141,0)</f>
        <v>#N/A</v>
      </c>
      <c r="V409" s="2">
        <f>MATCH($P409,'5.Indic_LM'!$A$10:$A$732,0)</f>
        <v>391</v>
      </c>
      <c r="W409" s="2" t="str">
        <f>IF(COUNT(INDEX('6.Indic_Percep'!$A$10:$AE$141,HHIdata_corr!$U409,MATCH(HHIdata_corr!W$3,'6.Indic_Percep'!$A$10:$AE$10,0)))=1,INDEX('6.Indic_Percep'!$A$10:$AE$141,HHIdata_corr!$U409,MATCH(HHIdata_corr!W$3,'6.Indic_Percep'!$A$10:$AE$10,0)),"")</f>
        <v/>
      </c>
      <c r="X409" s="2" t="str">
        <f>IF(COUNT(INDEX('6.Indic_Percep'!$A$10:$AE$141,HHIdata_corr!$U409,MATCH(HHIdata_corr!X$3,'6.Indic_Percep'!$A$10:$AE$10,0)))=1,INDEX('6.Indic_Percep'!$A$10:$AE$141,HHIdata_corr!$U409,MATCH(HHIdata_corr!X$3,'6.Indic_Percep'!$A$10:$AE$10,0)),"")</f>
        <v/>
      </c>
      <c r="Y409" s="2" t="str">
        <f>IF(COUNT(INDEX('6.Indic_Percep'!$A$10:$AE$141,HHIdata_corr!$U409,MATCH(HHIdata_corr!Y$3,'6.Indic_Percep'!$A$10:$AE$10,0)))=1,INDEX('6.Indic_Percep'!$A$10:$AE$141,HHIdata_corr!$U409,MATCH(HHIdata_corr!Y$3,'6.Indic_Percep'!$A$10:$AE$10,0)),"")</f>
        <v/>
      </c>
      <c r="Z409" s="2" t="str">
        <f>IF(COUNT(INDEX('6.Indic_Percep'!$A$10:$AH$141,HHIdata_corr!$U409,MATCH(HHIdata_corr!Z$3,'6.Indic_Percep'!$A$10:$AH$10,0)))=1,INDEX('6.Indic_Percep'!$A$10:$AH$141,HHIdata_corr!$U409,MATCH(HHIdata_corr!Z$3,'6.Indic_Percep'!$A$10:$AH$10,0)),"")</f>
        <v/>
      </c>
      <c r="AA409" s="2" t="str">
        <f>IF(COUNT(INDEX('6.Indic_Percep'!$A$10:$AH$141,HHIdata_corr!$U409,MATCH(HHIdata_corr!AA$3,'6.Indic_Percep'!$A$10:$AH$10,0)))=1,INDEX('6.Indic_Percep'!$A$10:$AH$141,HHIdata_corr!$U409,MATCH(HHIdata_corr!AA$3,'6.Indic_Percep'!$A$10:$AH$10,0)),"")</f>
        <v/>
      </c>
      <c r="AC409" s="30" t="str">
        <f>IF(COUNT(INDEX('5.Indic_LM'!$A$8:$AL$732,HHIdata_corr!$V409,MATCH(HHIdata_corr!AC$3,'5.Indic_LM'!$A$8:$AL$8,0)))=1,INDEX('5.Indic_LM'!$A$8:$AL$732,HHIdata_corr!$V409,MATCH(HHIdata_corr!AC$3,'5.Indic_LM'!$A$8:$AL$8,0))/100,"")</f>
        <v/>
      </c>
      <c r="AD409" s="30" t="str">
        <f>IF(COUNT(INDEX('5.Indic_LM'!$A$8:$AL$732,HHIdata_corr!$V409,MATCH(HHIdata_corr!AD$3,'5.Indic_LM'!$A$8:$AL$8,0)))=1,INDEX('5.Indic_LM'!$A$8:$AL$732,HHIdata_corr!$V409,MATCH(HHIdata_corr!AD$3,'5.Indic_LM'!$A$8:$AL$8,0))/100,"")</f>
        <v/>
      </c>
      <c r="AE409" s="2">
        <f t="shared" si="33"/>
        <v>0</v>
      </c>
      <c r="AF409" s="2">
        <f t="shared" si="34"/>
        <v>0</v>
      </c>
    </row>
    <row r="410" spans="1:32" x14ac:dyDescent="0.2">
      <c r="A410" s="25" t="s">
        <v>1208</v>
      </c>
      <c r="B410" s="26" t="s">
        <v>1209</v>
      </c>
      <c r="C410" s="26" t="s">
        <v>1033</v>
      </c>
      <c r="D410" s="26">
        <v>261396</v>
      </c>
      <c r="E410" s="26" t="s">
        <v>1210</v>
      </c>
      <c r="F410" s="26">
        <v>105163</v>
      </c>
      <c r="G410" s="27">
        <f>INDEX('0_Pivot &amp; Table 1 &amp; Table 2'!$A$70:$AM$765,MATCH($A410,'0_Pivot &amp; Table 1 &amp; Table 2'!$B$70:$B$765,0),MATCH(HHIdata_corr!G$1,'0_Pivot &amp; Table 1 &amp; Table 2'!$A$66:$AM$66,0))</f>
        <v>4984</v>
      </c>
      <c r="H410" s="27">
        <f>INDEX('0_Pivot &amp; Table 1 &amp; Table 2'!$A$70:$AM$765,MATCH($A410,'0_Pivot &amp; Table 1 &amp; Table 2'!$B$70:$B$765,0),MATCH(HHIdata_corr!H$1,'0_Pivot &amp; Table 1 &amp; Table 2'!$A$66:$AM$66,0))</f>
        <v>6204</v>
      </c>
      <c r="I410" s="27">
        <f>INDEX('0_Pivot &amp; Table 1 &amp; Table 2'!$A$70:$AM$765,MATCH($A410,'0_Pivot &amp; Table 1 &amp; Table 2'!$B$70:$B$765,0),MATCH(HHIdata_corr!I$1,'0_Pivot &amp; Table 1 &amp; Table 2'!$A$66:$AM$66,0))</f>
        <v>4729</v>
      </c>
      <c r="J410" s="27">
        <f>INDEX('0_Pivot &amp; Table 1 &amp; Table 2'!$A$70:$AM$765,MATCH($A410,'0_Pivot &amp; Table 1 &amp; Table 2'!$B$70:$B$765,0),MATCH(HHIdata_corr!J$1,'0_Pivot &amp; Table 1 &amp; Table 2'!$A$66:$AM$66,0))</f>
        <v>5317</v>
      </c>
      <c r="K410" s="27">
        <f>INDEX('0_Pivot &amp; Table 1 &amp; Table 2'!$A$70:$AM$765,MATCH($A410,'0_Pivot &amp; Table 1 &amp; Table 2'!$B$70:$B$765,0),MATCH(HHIdata_corr!K$1,'0_Pivot &amp; Table 1 &amp; Table 2'!$A$66:$AM$66,0))</f>
        <v>5111</v>
      </c>
      <c r="L410" s="27">
        <f>INDEX('0_Pivot &amp; Table 1 &amp; Table 2'!$A$70:$AM$765,MATCH($A410,'0_Pivot &amp; Table 1 &amp; Table 2'!$B$70:$B$765,0),MATCH(HHIdata_corr!L$1,'0_Pivot &amp; Table 1 &amp; Table 2'!$A$66:$AM$66,0))</f>
        <v>5167</v>
      </c>
      <c r="M410" s="27">
        <f>INDEX('0_Pivot &amp; Table 1 &amp; Table 2'!$A$70:$AM$765,MATCH($A410,'0_Pivot &amp; Table 1 &amp; Table 2'!$B$70:$B$765,0),MATCH(HHIdata_corr!M$1,'0_Pivot &amp; Table 1 &amp; Table 2'!$A$66:$AM$66,0))</f>
        <v>5142</v>
      </c>
      <c r="N410" s="27">
        <f>INDEX('0_Pivot &amp; Table 1 &amp; Table 2'!$A$70:$AM$765,MATCH($A410,'0_Pivot &amp; Table 1 &amp; Table 2'!$B$70:$B$765,0),MATCH(HHIdata_corr!N$1,'0_Pivot &amp; Table 1 &amp; Table 2'!$A$66:$AM$66,0))</f>
        <v>3955</v>
      </c>
      <c r="O410" s="28">
        <v>5022.1000000000004</v>
      </c>
      <c r="P410" s="29" t="s">
        <v>1208</v>
      </c>
      <c r="Q410" s="29" t="s">
        <v>1209</v>
      </c>
      <c r="R410" s="2">
        <f t="shared" si="30"/>
        <v>5308.5</v>
      </c>
      <c r="S410" s="2">
        <f t="shared" si="31"/>
        <v>5340.25</v>
      </c>
      <c r="T410" s="2" t="str">
        <f t="shared" si="32"/>
        <v/>
      </c>
      <c r="U410" s="2" t="e">
        <f>MATCH($Q410,'6.Indic_Percep'!$B$10:$B$141,0)</f>
        <v>#N/A</v>
      </c>
      <c r="V410" s="2">
        <f>MATCH($P410,'5.Indic_LM'!$A$10:$A$732,0)</f>
        <v>392</v>
      </c>
      <c r="W410" s="2" t="str">
        <f>IF(COUNT(INDEX('6.Indic_Percep'!$A$10:$AE$141,HHIdata_corr!$U410,MATCH(HHIdata_corr!W$3,'6.Indic_Percep'!$A$10:$AE$10,0)))=1,INDEX('6.Indic_Percep'!$A$10:$AE$141,HHIdata_corr!$U410,MATCH(HHIdata_corr!W$3,'6.Indic_Percep'!$A$10:$AE$10,0)),"")</f>
        <v/>
      </c>
      <c r="X410" s="2" t="str">
        <f>IF(COUNT(INDEX('6.Indic_Percep'!$A$10:$AE$141,HHIdata_corr!$U410,MATCH(HHIdata_corr!X$3,'6.Indic_Percep'!$A$10:$AE$10,0)))=1,INDEX('6.Indic_Percep'!$A$10:$AE$141,HHIdata_corr!$U410,MATCH(HHIdata_corr!X$3,'6.Indic_Percep'!$A$10:$AE$10,0)),"")</f>
        <v/>
      </c>
      <c r="Y410" s="2" t="str">
        <f>IF(COUNT(INDEX('6.Indic_Percep'!$A$10:$AE$141,HHIdata_corr!$U410,MATCH(HHIdata_corr!Y$3,'6.Indic_Percep'!$A$10:$AE$10,0)))=1,INDEX('6.Indic_Percep'!$A$10:$AE$141,HHIdata_corr!$U410,MATCH(HHIdata_corr!Y$3,'6.Indic_Percep'!$A$10:$AE$10,0)),"")</f>
        <v/>
      </c>
      <c r="Z410" s="2" t="str">
        <f>IF(COUNT(INDEX('6.Indic_Percep'!$A$10:$AH$141,HHIdata_corr!$U410,MATCH(HHIdata_corr!Z$3,'6.Indic_Percep'!$A$10:$AH$10,0)))=1,INDEX('6.Indic_Percep'!$A$10:$AH$141,HHIdata_corr!$U410,MATCH(HHIdata_corr!Z$3,'6.Indic_Percep'!$A$10:$AH$10,0)),"")</f>
        <v/>
      </c>
      <c r="AA410" s="2" t="str">
        <f>IF(COUNT(INDEX('6.Indic_Percep'!$A$10:$AH$141,HHIdata_corr!$U410,MATCH(HHIdata_corr!AA$3,'6.Indic_Percep'!$A$10:$AH$10,0)))=1,INDEX('6.Indic_Percep'!$A$10:$AH$141,HHIdata_corr!$U410,MATCH(HHIdata_corr!AA$3,'6.Indic_Percep'!$A$10:$AH$10,0)),"")</f>
        <v/>
      </c>
      <c r="AC410" s="30">
        <f>IF(COUNT(INDEX('5.Indic_LM'!$A$8:$AL$732,HHIdata_corr!$V410,MATCH(HHIdata_corr!AC$3,'5.Indic_LM'!$A$8:$AL$8,0)))=1,INDEX('5.Indic_LM'!$A$8:$AL$732,HHIdata_corr!$V410,MATCH(HHIdata_corr!AC$3,'5.Indic_LM'!$A$8:$AL$8,0))/100,"")</f>
        <v>0.21460817224215767</v>
      </c>
      <c r="AD410" s="30">
        <f>IF(COUNT(INDEX('5.Indic_LM'!$A$8:$AL$732,HHIdata_corr!$V410,MATCH(HHIdata_corr!AD$3,'5.Indic_LM'!$A$8:$AL$8,0)))=1,INDEX('5.Indic_LM'!$A$8:$AL$732,HHIdata_corr!$V410,MATCH(HHIdata_corr!AD$3,'5.Indic_LM'!$A$8:$AL$8,0))/100,"")</f>
        <v>0.29227611220434463</v>
      </c>
      <c r="AE410" s="2">
        <f t="shared" si="33"/>
        <v>1</v>
      </c>
      <c r="AF410" s="2">
        <f t="shared" si="34"/>
        <v>1</v>
      </c>
    </row>
    <row r="411" spans="1:32" x14ac:dyDescent="0.2">
      <c r="A411" s="25" t="s">
        <v>1211</v>
      </c>
      <c r="B411" s="26" t="s">
        <v>1212</v>
      </c>
      <c r="C411" s="26" t="s">
        <v>1033</v>
      </c>
      <c r="D411" s="26">
        <v>286019</v>
      </c>
      <c r="E411" s="26" t="s">
        <v>1213</v>
      </c>
      <c r="F411" s="26">
        <v>132066</v>
      </c>
      <c r="G411" s="27">
        <f>INDEX('0_Pivot &amp; Table 1 &amp; Table 2'!$A$70:$AM$765,MATCH($A411,'0_Pivot &amp; Table 1 &amp; Table 2'!$B$70:$B$765,0),MATCH(HHIdata_corr!G$1,'0_Pivot &amp; Table 1 &amp; Table 2'!$A$66:$AM$66,0))</f>
        <v>3660</v>
      </c>
      <c r="H411" s="27">
        <f>INDEX('0_Pivot &amp; Table 1 &amp; Table 2'!$A$70:$AM$765,MATCH($A411,'0_Pivot &amp; Table 1 &amp; Table 2'!$B$70:$B$765,0),MATCH(HHIdata_corr!H$1,'0_Pivot &amp; Table 1 &amp; Table 2'!$A$66:$AM$66,0))</f>
        <v>3980</v>
      </c>
      <c r="I411" s="27">
        <f>INDEX('0_Pivot &amp; Table 1 &amp; Table 2'!$A$70:$AM$765,MATCH($A411,'0_Pivot &amp; Table 1 &amp; Table 2'!$B$70:$B$765,0),MATCH(HHIdata_corr!I$1,'0_Pivot &amp; Table 1 &amp; Table 2'!$A$66:$AM$66,0))</f>
        <v>3491</v>
      </c>
      <c r="J411" s="27">
        <f>INDEX('0_Pivot &amp; Table 1 &amp; Table 2'!$A$70:$AM$765,MATCH($A411,'0_Pivot &amp; Table 1 &amp; Table 2'!$B$70:$B$765,0),MATCH(HHIdata_corr!J$1,'0_Pivot &amp; Table 1 &amp; Table 2'!$A$66:$AM$66,0))</f>
        <v>3522</v>
      </c>
      <c r="K411" s="27">
        <f>INDEX('0_Pivot &amp; Table 1 &amp; Table 2'!$A$70:$AM$765,MATCH($A411,'0_Pivot &amp; Table 1 &amp; Table 2'!$B$70:$B$765,0),MATCH(HHIdata_corr!K$1,'0_Pivot &amp; Table 1 &amp; Table 2'!$A$66:$AM$66,0))</f>
        <v>3155</v>
      </c>
      <c r="L411" s="27">
        <f>INDEX('0_Pivot &amp; Table 1 &amp; Table 2'!$A$70:$AM$765,MATCH($A411,'0_Pivot &amp; Table 1 &amp; Table 2'!$B$70:$B$765,0),MATCH(HHIdata_corr!L$1,'0_Pivot &amp; Table 1 &amp; Table 2'!$A$66:$AM$66,0))</f>
        <v>4303</v>
      </c>
      <c r="M411" s="27">
        <f>INDEX('0_Pivot &amp; Table 1 &amp; Table 2'!$A$70:$AM$765,MATCH($A411,'0_Pivot &amp; Table 1 &amp; Table 2'!$B$70:$B$765,0),MATCH(HHIdata_corr!M$1,'0_Pivot &amp; Table 1 &amp; Table 2'!$A$66:$AM$66,0))</f>
        <v>3606</v>
      </c>
      <c r="N411" s="27">
        <f>INDEX('0_Pivot &amp; Table 1 &amp; Table 2'!$A$70:$AM$765,MATCH($A411,'0_Pivot &amp; Table 1 &amp; Table 2'!$B$70:$B$765,0),MATCH(HHIdata_corr!N$1,'0_Pivot &amp; Table 1 &amp; Table 2'!$A$66:$AM$66,0))</f>
        <v>3075</v>
      </c>
      <c r="O411" s="28">
        <v>3596.1</v>
      </c>
      <c r="P411" s="29" t="s">
        <v>1211</v>
      </c>
      <c r="Q411" s="29" t="s">
        <v>1212</v>
      </c>
      <c r="R411" s="2">
        <f t="shared" si="30"/>
        <v>3663.25</v>
      </c>
      <c r="S411" s="2">
        <f t="shared" si="31"/>
        <v>3537</v>
      </c>
      <c r="T411" s="2" t="str">
        <f t="shared" si="32"/>
        <v/>
      </c>
      <c r="U411" s="2" t="e">
        <f>MATCH($Q411,'6.Indic_Percep'!$B$10:$B$141,0)</f>
        <v>#N/A</v>
      </c>
      <c r="V411" s="2">
        <f>MATCH($P411,'5.Indic_LM'!$A$10:$A$732,0)</f>
        <v>393</v>
      </c>
      <c r="W411" s="2" t="str">
        <f>IF(COUNT(INDEX('6.Indic_Percep'!$A$10:$AE$141,HHIdata_corr!$U411,MATCH(HHIdata_corr!W$3,'6.Indic_Percep'!$A$10:$AE$10,0)))=1,INDEX('6.Indic_Percep'!$A$10:$AE$141,HHIdata_corr!$U411,MATCH(HHIdata_corr!W$3,'6.Indic_Percep'!$A$10:$AE$10,0)),"")</f>
        <v/>
      </c>
      <c r="X411" s="2" t="str">
        <f>IF(COUNT(INDEX('6.Indic_Percep'!$A$10:$AE$141,HHIdata_corr!$U411,MATCH(HHIdata_corr!X$3,'6.Indic_Percep'!$A$10:$AE$10,0)))=1,INDEX('6.Indic_Percep'!$A$10:$AE$141,HHIdata_corr!$U411,MATCH(HHIdata_corr!X$3,'6.Indic_Percep'!$A$10:$AE$10,0)),"")</f>
        <v/>
      </c>
      <c r="Y411" s="2" t="str">
        <f>IF(COUNT(INDEX('6.Indic_Percep'!$A$10:$AE$141,HHIdata_corr!$U411,MATCH(HHIdata_corr!Y$3,'6.Indic_Percep'!$A$10:$AE$10,0)))=1,INDEX('6.Indic_Percep'!$A$10:$AE$141,HHIdata_corr!$U411,MATCH(HHIdata_corr!Y$3,'6.Indic_Percep'!$A$10:$AE$10,0)),"")</f>
        <v/>
      </c>
      <c r="Z411" s="2" t="str">
        <f>IF(COUNT(INDEX('6.Indic_Percep'!$A$10:$AH$141,HHIdata_corr!$U411,MATCH(HHIdata_corr!Z$3,'6.Indic_Percep'!$A$10:$AH$10,0)))=1,INDEX('6.Indic_Percep'!$A$10:$AH$141,HHIdata_corr!$U411,MATCH(HHIdata_corr!Z$3,'6.Indic_Percep'!$A$10:$AH$10,0)),"")</f>
        <v/>
      </c>
      <c r="AA411" s="2" t="str">
        <f>IF(COUNT(INDEX('6.Indic_Percep'!$A$10:$AH$141,HHIdata_corr!$U411,MATCH(HHIdata_corr!AA$3,'6.Indic_Percep'!$A$10:$AH$10,0)))=1,INDEX('6.Indic_Percep'!$A$10:$AH$141,HHIdata_corr!$U411,MATCH(HHIdata_corr!AA$3,'6.Indic_Percep'!$A$10:$AH$10,0)),"")</f>
        <v/>
      </c>
      <c r="AC411" s="30">
        <f>IF(COUNT(INDEX('5.Indic_LM'!$A$8:$AL$732,HHIdata_corr!$V411,MATCH(HHIdata_corr!AC$3,'5.Indic_LM'!$A$8:$AL$8,0)))=1,INDEX('5.Indic_LM'!$A$8:$AL$732,HHIdata_corr!$V411,MATCH(HHIdata_corr!AC$3,'5.Indic_LM'!$A$8:$AL$8,0))/100,"")</f>
        <v>5.1394108906564116E-2</v>
      </c>
      <c r="AD411" s="30">
        <f>IF(COUNT(INDEX('5.Indic_LM'!$A$8:$AL$732,HHIdata_corr!$V411,MATCH(HHIdata_corr!AD$3,'5.Indic_LM'!$A$8:$AL$8,0)))=1,INDEX('5.Indic_LM'!$A$8:$AL$732,HHIdata_corr!$V411,MATCH(HHIdata_corr!AD$3,'5.Indic_LM'!$A$8:$AL$8,0))/100,"")</f>
        <v>0.51307228389126824</v>
      </c>
      <c r="AE411" s="2">
        <f t="shared" si="33"/>
        <v>1</v>
      </c>
      <c r="AF411" s="2">
        <f t="shared" si="34"/>
        <v>1</v>
      </c>
    </row>
    <row r="412" spans="1:32" x14ac:dyDescent="0.2">
      <c r="A412" s="25" t="s">
        <v>1214</v>
      </c>
      <c r="B412" s="26" t="s">
        <v>1215</v>
      </c>
      <c r="C412" s="26" t="s">
        <v>1033</v>
      </c>
      <c r="D412" s="26">
        <v>352535</v>
      </c>
      <c r="E412" s="26" t="s">
        <v>1216</v>
      </c>
      <c r="F412" s="26">
        <v>173817</v>
      </c>
      <c r="G412" s="27">
        <f>INDEX('0_Pivot &amp; Table 1 &amp; Table 2'!$A$70:$AM$765,MATCH($A412,'0_Pivot &amp; Table 1 &amp; Table 2'!$B$70:$B$765,0),MATCH(HHIdata_corr!G$1,'0_Pivot &amp; Table 1 &amp; Table 2'!$A$66:$AM$66,0))</f>
        <v>3132</v>
      </c>
      <c r="H412" s="27">
        <f>INDEX('0_Pivot &amp; Table 1 &amp; Table 2'!$A$70:$AM$765,MATCH($A412,'0_Pivot &amp; Table 1 &amp; Table 2'!$B$70:$B$765,0),MATCH(HHIdata_corr!H$1,'0_Pivot &amp; Table 1 &amp; Table 2'!$A$66:$AM$66,0))</f>
        <v>3505</v>
      </c>
      <c r="I412" s="27">
        <f>INDEX('0_Pivot &amp; Table 1 &amp; Table 2'!$A$70:$AM$765,MATCH($A412,'0_Pivot &amp; Table 1 &amp; Table 2'!$B$70:$B$765,0),MATCH(HHIdata_corr!I$1,'0_Pivot &amp; Table 1 &amp; Table 2'!$A$66:$AM$66,0))</f>
        <v>2756</v>
      </c>
      <c r="J412" s="27">
        <f>INDEX('0_Pivot &amp; Table 1 &amp; Table 2'!$A$70:$AM$765,MATCH($A412,'0_Pivot &amp; Table 1 &amp; Table 2'!$B$70:$B$765,0),MATCH(HHIdata_corr!J$1,'0_Pivot &amp; Table 1 &amp; Table 2'!$A$66:$AM$66,0))</f>
        <v>2957</v>
      </c>
      <c r="K412" s="27">
        <f>INDEX('0_Pivot &amp; Table 1 &amp; Table 2'!$A$70:$AM$765,MATCH($A412,'0_Pivot &amp; Table 1 &amp; Table 2'!$B$70:$B$765,0),MATCH(HHIdata_corr!K$1,'0_Pivot &amp; Table 1 &amp; Table 2'!$A$66:$AM$66,0))</f>
        <v>2692</v>
      </c>
      <c r="L412" s="27">
        <f>INDEX('0_Pivot &amp; Table 1 &amp; Table 2'!$A$70:$AM$765,MATCH($A412,'0_Pivot &amp; Table 1 &amp; Table 2'!$B$70:$B$765,0),MATCH(HHIdata_corr!L$1,'0_Pivot &amp; Table 1 &amp; Table 2'!$A$66:$AM$66,0))</f>
        <v>2902</v>
      </c>
      <c r="M412" s="27">
        <f>INDEX('0_Pivot &amp; Table 1 &amp; Table 2'!$A$70:$AM$765,MATCH($A412,'0_Pivot &amp; Table 1 &amp; Table 2'!$B$70:$B$765,0),MATCH(HHIdata_corr!M$1,'0_Pivot &amp; Table 1 &amp; Table 2'!$A$66:$AM$66,0))</f>
        <v>2812</v>
      </c>
      <c r="N412" s="27">
        <f>INDEX('0_Pivot &amp; Table 1 &amp; Table 2'!$A$70:$AM$765,MATCH($A412,'0_Pivot &amp; Table 1 &amp; Table 2'!$B$70:$B$765,0),MATCH(HHIdata_corr!N$1,'0_Pivot &amp; Table 1 &amp; Table 2'!$A$66:$AM$66,0))</f>
        <v>2558</v>
      </c>
      <c r="O412" s="28">
        <v>2871.4</v>
      </c>
      <c r="P412" s="29" t="s">
        <v>1214</v>
      </c>
      <c r="Q412" s="29" t="s">
        <v>1215</v>
      </c>
      <c r="R412" s="2">
        <f t="shared" si="30"/>
        <v>3087.5</v>
      </c>
      <c r="S412" s="2">
        <f t="shared" si="31"/>
        <v>2977.5</v>
      </c>
      <c r="T412" s="2" t="str">
        <f t="shared" si="32"/>
        <v/>
      </c>
      <c r="U412" s="2" t="e">
        <f>MATCH($Q412,'6.Indic_Percep'!$B$10:$B$141,0)</f>
        <v>#N/A</v>
      </c>
      <c r="V412" s="2">
        <f>MATCH($P412,'5.Indic_LM'!$A$10:$A$732,0)</f>
        <v>394</v>
      </c>
      <c r="W412" s="2" t="str">
        <f>IF(COUNT(INDEX('6.Indic_Percep'!$A$10:$AE$141,HHIdata_corr!$U412,MATCH(HHIdata_corr!W$3,'6.Indic_Percep'!$A$10:$AE$10,0)))=1,INDEX('6.Indic_Percep'!$A$10:$AE$141,HHIdata_corr!$U412,MATCH(HHIdata_corr!W$3,'6.Indic_Percep'!$A$10:$AE$10,0)),"")</f>
        <v/>
      </c>
      <c r="X412" s="2" t="str">
        <f>IF(COUNT(INDEX('6.Indic_Percep'!$A$10:$AE$141,HHIdata_corr!$U412,MATCH(HHIdata_corr!X$3,'6.Indic_Percep'!$A$10:$AE$10,0)))=1,INDEX('6.Indic_Percep'!$A$10:$AE$141,HHIdata_corr!$U412,MATCH(HHIdata_corr!X$3,'6.Indic_Percep'!$A$10:$AE$10,0)),"")</f>
        <v/>
      </c>
      <c r="Y412" s="2" t="str">
        <f>IF(COUNT(INDEX('6.Indic_Percep'!$A$10:$AE$141,HHIdata_corr!$U412,MATCH(HHIdata_corr!Y$3,'6.Indic_Percep'!$A$10:$AE$10,0)))=1,INDEX('6.Indic_Percep'!$A$10:$AE$141,HHIdata_corr!$U412,MATCH(HHIdata_corr!Y$3,'6.Indic_Percep'!$A$10:$AE$10,0)),"")</f>
        <v/>
      </c>
      <c r="Z412" s="2" t="str">
        <f>IF(COUNT(INDEX('6.Indic_Percep'!$A$10:$AH$141,HHIdata_corr!$U412,MATCH(HHIdata_corr!Z$3,'6.Indic_Percep'!$A$10:$AH$10,0)))=1,INDEX('6.Indic_Percep'!$A$10:$AH$141,HHIdata_corr!$U412,MATCH(HHIdata_corr!Z$3,'6.Indic_Percep'!$A$10:$AH$10,0)),"")</f>
        <v/>
      </c>
      <c r="AA412" s="2" t="str">
        <f>IF(COUNT(INDEX('6.Indic_Percep'!$A$10:$AH$141,HHIdata_corr!$U412,MATCH(HHIdata_corr!AA$3,'6.Indic_Percep'!$A$10:$AH$10,0)))=1,INDEX('6.Indic_Percep'!$A$10:$AH$141,HHIdata_corr!$U412,MATCH(HHIdata_corr!AA$3,'6.Indic_Percep'!$A$10:$AH$10,0)),"")</f>
        <v/>
      </c>
      <c r="AC412" s="30">
        <f>IF(COUNT(INDEX('5.Indic_LM'!$A$8:$AL$732,HHIdata_corr!$V412,MATCH(HHIdata_corr!AC$3,'5.Indic_LM'!$A$8:$AL$8,0)))=1,INDEX('5.Indic_LM'!$A$8:$AL$732,HHIdata_corr!$V412,MATCH(HHIdata_corr!AC$3,'5.Indic_LM'!$A$8:$AL$8,0))/100,"")</f>
        <v>0.28164848853684282</v>
      </c>
      <c r="AD412" s="30">
        <f>IF(COUNT(INDEX('5.Indic_LM'!$A$8:$AL$732,HHIdata_corr!$V412,MATCH(HHIdata_corr!AD$3,'5.Indic_LM'!$A$8:$AL$8,0)))=1,INDEX('5.Indic_LM'!$A$8:$AL$732,HHIdata_corr!$V412,MATCH(HHIdata_corr!AD$3,'5.Indic_LM'!$A$8:$AL$8,0))/100,"")</f>
        <v>0.31782375930698059</v>
      </c>
      <c r="AE412" s="2">
        <f t="shared" si="33"/>
        <v>1</v>
      </c>
      <c r="AF412" s="2">
        <f t="shared" si="34"/>
        <v>1</v>
      </c>
    </row>
    <row r="413" spans="1:32" x14ac:dyDescent="0.2">
      <c r="A413" s="25" t="s">
        <v>1217</v>
      </c>
      <c r="B413" s="26" t="s">
        <v>1218</v>
      </c>
      <c r="C413" s="26" t="s">
        <v>1033</v>
      </c>
      <c r="D413" s="26">
        <v>182580</v>
      </c>
      <c r="E413" s="26" t="s">
        <v>1219</v>
      </c>
      <c r="F413" s="26">
        <v>79710</v>
      </c>
      <c r="G413" s="27">
        <f>INDEX('0_Pivot &amp; Table 1 &amp; Table 2'!$A$70:$AM$765,MATCH($A413,'0_Pivot &amp; Table 1 &amp; Table 2'!$B$70:$B$765,0),MATCH(HHIdata_corr!G$1,'0_Pivot &amp; Table 1 &amp; Table 2'!$A$66:$AM$66,0))</f>
        <v>4386</v>
      </c>
      <c r="H413" s="27">
        <f>INDEX('0_Pivot &amp; Table 1 &amp; Table 2'!$A$70:$AM$765,MATCH($A413,'0_Pivot &amp; Table 1 &amp; Table 2'!$B$70:$B$765,0),MATCH(HHIdata_corr!H$1,'0_Pivot &amp; Table 1 &amp; Table 2'!$A$66:$AM$66,0))</f>
        <v>4718</v>
      </c>
      <c r="I413" s="27">
        <f>INDEX('0_Pivot &amp; Table 1 &amp; Table 2'!$A$70:$AM$765,MATCH($A413,'0_Pivot &amp; Table 1 &amp; Table 2'!$B$70:$B$765,0),MATCH(HHIdata_corr!I$1,'0_Pivot &amp; Table 1 &amp; Table 2'!$A$66:$AM$66,0))</f>
        <v>4030</v>
      </c>
      <c r="J413" s="27">
        <f>INDEX('0_Pivot &amp; Table 1 &amp; Table 2'!$A$70:$AM$765,MATCH($A413,'0_Pivot &amp; Table 1 &amp; Table 2'!$B$70:$B$765,0),MATCH(HHIdata_corr!J$1,'0_Pivot &amp; Table 1 &amp; Table 2'!$A$66:$AM$66,0))</f>
        <v>4204</v>
      </c>
      <c r="K413" s="27">
        <f>INDEX('0_Pivot &amp; Table 1 &amp; Table 2'!$A$70:$AM$765,MATCH($A413,'0_Pivot &amp; Table 1 &amp; Table 2'!$B$70:$B$765,0),MATCH(HHIdata_corr!K$1,'0_Pivot &amp; Table 1 &amp; Table 2'!$A$66:$AM$66,0))</f>
        <v>3946</v>
      </c>
      <c r="L413" s="27">
        <f>INDEX('0_Pivot &amp; Table 1 &amp; Table 2'!$A$70:$AM$765,MATCH($A413,'0_Pivot &amp; Table 1 &amp; Table 2'!$B$70:$B$765,0),MATCH(HHIdata_corr!L$1,'0_Pivot &amp; Table 1 &amp; Table 2'!$A$66:$AM$66,0))</f>
        <v>4212</v>
      </c>
      <c r="M413" s="27">
        <f>INDEX('0_Pivot &amp; Table 1 &amp; Table 2'!$A$70:$AM$765,MATCH($A413,'0_Pivot &amp; Table 1 &amp; Table 2'!$B$70:$B$765,0),MATCH(HHIdata_corr!M$1,'0_Pivot &amp; Table 1 &amp; Table 2'!$A$66:$AM$66,0))</f>
        <v>4296</v>
      </c>
      <c r="N413" s="27">
        <f>INDEX('0_Pivot &amp; Table 1 &amp; Table 2'!$A$70:$AM$765,MATCH($A413,'0_Pivot &amp; Table 1 &amp; Table 2'!$B$70:$B$765,0),MATCH(HHIdata_corr!N$1,'0_Pivot &amp; Table 1 &amp; Table 2'!$A$66:$AM$66,0))</f>
        <v>3432</v>
      </c>
      <c r="O413" s="28">
        <v>4187.8999999999996</v>
      </c>
      <c r="P413" s="29" t="s">
        <v>1217</v>
      </c>
      <c r="Q413" s="29" t="s">
        <v>1218</v>
      </c>
      <c r="R413" s="2">
        <f t="shared" si="30"/>
        <v>4334.5</v>
      </c>
      <c r="S413" s="2">
        <f t="shared" si="31"/>
        <v>4224.5</v>
      </c>
      <c r="T413" s="2" t="str">
        <f t="shared" si="32"/>
        <v/>
      </c>
      <c r="U413" s="2" t="e">
        <f>MATCH($Q413,'6.Indic_Percep'!$B$10:$B$141,0)</f>
        <v>#N/A</v>
      </c>
      <c r="V413" s="2">
        <f>MATCH($P413,'5.Indic_LM'!$A$10:$A$732,0)</f>
        <v>395</v>
      </c>
      <c r="W413" s="2" t="str">
        <f>IF(COUNT(INDEX('6.Indic_Percep'!$A$10:$AE$141,HHIdata_corr!$U413,MATCH(HHIdata_corr!W$3,'6.Indic_Percep'!$A$10:$AE$10,0)))=1,INDEX('6.Indic_Percep'!$A$10:$AE$141,HHIdata_corr!$U413,MATCH(HHIdata_corr!W$3,'6.Indic_Percep'!$A$10:$AE$10,0)),"")</f>
        <v/>
      </c>
      <c r="X413" s="2" t="str">
        <f>IF(COUNT(INDEX('6.Indic_Percep'!$A$10:$AE$141,HHIdata_corr!$U413,MATCH(HHIdata_corr!X$3,'6.Indic_Percep'!$A$10:$AE$10,0)))=1,INDEX('6.Indic_Percep'!$A$10:$AE$141,HHIdata_corr!$U413,MATCH(HHIdata_corr!X$3,'6.Indic_Percep'!$A$10:$AE$10,0)),"")</f>
        <v/>
      </c>
      <c r="Y413" s="2" t="str">
        <f>IF(COUNT(INDEX('6.Indic_Percep'!$A$10:$AE$141,HHIdata_corr!$U413,MATCH(HHIdata_corr!Y$3,'6.Indic_Percep'!$A$10:$AE$10,0)))=1,INDEX('6.Indic_Percep'!$A$10:$AE$141,HHIdata_corr!$U413,MATCH(HHIdata_corr!Y$3,'6.Indic_Percep'!$A$10:$AE$10,0)),"")</f>
        <v/>
      </c>
      <c r="Z413" s="2" t="str">
        <f>IF(COUNT(INDEX('6.Indic_Percep'!$A$10:$AH$141,HHIdata_corr!$U413,MATCH(HHIdata_corr!Z$3,'6.Indic_Percep'!$A$10:$AH$10,0)))=1,INDEX('6.Indic_Percep'!$A$10:$AH$141,HHIdata_corr!$U413,MATCH(HHIdata_corr!Z$3,'6.Indic_Percep'!$A$10:$AH$10,0)),"")</f>
        <v/>
      </c>
      <c r="AA413" s="2" t="str">
        <f>IF(COUNT(INDEX('6.Indic_Percep'!$A$10:$AH$141,HHIdata_corr!$U413,MATCH(HHIdata_corr!AA$3,'6.Indic_Percep'!$A$10:$AH$10,0)))=1,INDEX('6.Indic_Percep'!$A$10:$AH$141,HHIdata_corr!$U413,MATCH(HHIdata_corr!AA$3,'6.Indic_Percep'!$A$10:$AH$10,0)),"")</f>
        <v/>
      </c>
      <c r="AC413" s="30">
        <f>IF(COUNT(INDEX('5.Indic_LM'!$A$8:$AL$732,HHIdata_corr!$V413,MATCH(HHIdata_corr!AC$3,'5.Indic_LM'!$A$8:$AL$8,0)))=1,INDEX('5.Indic_LM'!$A$8:$AL$732,HHIdata_corr!$V413,MATCH(HHIdata_corr!AC$3,'5.Indic_LM'!$A$8:$AL$8,0))/100,"")</f>
        <v>7.5235109717868343E-2</v>
      </c>
      <c r="AD413" s="30">
        <f>IF(COUNT(INDEX('5.Indic_LM'!$A$8:$AL$732,HHIdata_corr!$V413,MATCH(HHIdata_corr!AD$3,'5.Indic_LM'!$A$8:$AL$8,0)))=1,INDEX('5.Indic_LM'!$A$8:$AL$732,HHIdata_corr!$V413,MATCH(HHIdata_corr!AD$3,'5.Indic_LM'!$A$8:$AL$8,0))/100,"")</f>
        <v>0.48182363363772657</v>
      </c>
      <c r="AE413" s="2">
        <f t="shared" si="33"/>
        <v>1</v>
      </c>
      <c r="AF413" s="2">
        <f t="shared" si="34"/>
        <v>1</v>
      </c>
    </row>
    <row r="414" spans="1:32" x14ac:dyDescent="0.2">
      <c r="A414" s="25" t="s">
        <v>1220</v>
      </c>
      <c r="B414" s="26" t="s">
        <v>1221</v>
      </c>
      <c r="C414" s="26" t="s">
        <v>1033</v>
      </c>
      <c r="D414" s="26">
        <v>285118</v>
      </c>
      <c r="E414" s="26" t="s">
        <v>1222</v>
      </c>
      <c r="F414" s="26">
        <v>133669</v>
      </c>
      <c r="G414" s="27">
        <f>INDEX('0_Pivot &amp; Table 1 &amp; Table 2'!$A$70:$AM$765,MATCH($A414,'0_Pivot &amp; Table 1 &amp; Table 2'!$B$70:$B$765,0),MATCH(HHIdata_corr!G$1,'0_Pivot &amp; Table 1 &amp; Table 2'!$A$66:$AM$66,0))</f>
        <v>3991</v>
      </c>
      <c r="H414" s="27">
        <f>INDEX('0_Pivot &amp; Table 1 &amp; Table 2'!$A$70:$AM$765,MATCH($A414,'0_Pivot &amp; Table 1 &amp; Table 2'!$B$70:$B$765,0),MATCH(HHIdata_corr!H$1,'0_Pivot &amp; Table 1 &amp; Table 2'!$A$66:$AM$66,0))</f>
        <v>4313</v>
      </c>
      <c r="I414" s="27">
        <f>INDEX('0_Pivot &amp; Table 1 &amp; Table 2'!$A$70:$AM$765,MATCH($A414,'0_Pivot &amp; Table 1 &amp; Table 2'!$B$70:$B$765,0),MATCH(HHIdata_corr!I$1,'0_Pivot &amp; Table 1 &amp; Table 2'!$A$66:$AM$66,0))</f>
        <v>4114</v>
      </c>
      <c r="J414" s="27">
        <f>INDEX('0_Pivot &amp; Table 1 &amp; Table 2'!$A$70:$AM$765,MATCH($A414,'0_Pivot &amp; Table 1 &amp; Table 2'!$B$70:$B$765,0),MATCH(HHIdata_corr!J$1,'0_Pivot &amp; Table 1 &amp; Table 2'!$A$66:$AM$66,0))</f>
        <v>3884</v>
      </c>
      <c r="K414" s="27">
        <f>INDEX('0_Pivot &amp; Table 1 &amp; Table 2'!$A$70:$AM$765,MATCH($A414,'0_Pivot &amp; Table 1 &amp; Table 2'!$B$70:$B$765,0),MATCH(HHIdata_corr!K$1,'0_Pivot &amp; Table 1 &amp; Table 2'!$A$66:$AM$66,0))</f>
        <v>4052</v>
      </c>
      <c r="L414" s="27">
        <f>INDEX('0_Pivot &amp; Table 1 &amp; Table 2'!$A$70:$AM$765,MATCH($A414,'0_Pivot &amp; Table 1 &amp; Table 2'!$B$70:$B$765,0),MATCH(HHIdata_corr!L$1,'0_Pivot &amp; Table 1 &amp; Table 2'!$A$66:$AM$66,0))</f>
        <v>3908</v>
      </c>
      <c r="M414" s="27">
        <f>INDEX('0_Pivot &amp; Table 1 &amp; Table 2'!$A$70:$AM$765,MATCH($A414,'0_Pivot &amp; Table 1 &amp; Table 2'!$B$70:$B$765,0),MATCH(HHIdata_corr!M$1,'0_Pivot &amp; Table 1 &amp; Table 2'!$A$66:$AM$66,0))</f>
        <v>4457</v>
      </c>
      <c r="N414" s="27">
        <f>INDEX('0_Pivot &amp; Table 1 &amp; Table 2'!$A$70:$AM$765,MATCH($A414,'0_Pivot &amp; Table 1 &amp; Table 2'!$B$70:$B$765,0),MATCH(HHIdata_corr!N$1,'0_Pivot &amp; Table 1 &amp; Table 2'!$A$66:$AM$66,0))</f>
        <v>4309</v>
      </c>
      <c r="O414" s="28">
        <v>4062.3</v>
      </c>
      <c r="P414" s="29" t="s">
        <v>1220</v>
      </c>
      <c r="Q414" s="29" t="s">
        <v>1221</v>
      </c>
      <c r="R414" s="2">
        <f t="shared" si="30"/>
        <v>4075.5</v>
      </c>
      <c r="S414" s="2">
        <f t="shared" si="31"/>
        <v>4090.75</v>
      </c>
      <c r="T414" s="2" t="str">
        <f t="shared" si="32"/>
        <v/>
      </c>
      <c r="U414" s="2" t="e">
        <f>MATCH($Q414,'6.Indic_Percep'!$B$10:$B$141,0)</f>
        <v>#N/A</v>
      </c>
      <c r="V414" s="2">
        <f>MATCH($P414,'5.Indic_LM'!$A$10:$A$732,0)</f>
        <v>396</v>
      </c>
      <c r="W414" s="2" t="str">
        <f>IF(COUNT(INDEX('6.Indic_Percep'!$A$10:$AE$141,HHIdata_corr!$U414,MATCH(HHIdata_corr!W$3,'6.Indic_Percep'!$A$10:$AE$10,0)))=1,INDEX('6.Indic_Percep'!$A$10:$AE$141,HHIdata_corr!$U414,MATCH(HHIdata_corr!W$3,'6.Indic_Percep'!$A$10:$AE$10,0)),"")</f>
        <v/>
      </c>
      <c r="X414" s="2" t="str">
        <f>IF(COUNT(INDEX('6.Indic_Percep'!$A$10:$AE$141,HHIdata_corr!$U414,MATCH(HHIdata_corr!X$3,'6.Indic_Percep'!$A$10:$AE$10,0)))=1,INDEX('6.Indic_Percep'!$A$10:$AE$141,HHIdata_corr!$U414,MATCH(HHIdata_corr!X$3,'6.Indic_Percep'!$A$10:$AE$10,0)),"")</f>
        <v/>
      </c>
      <c r="Y414" s="2" t="str">
        <f>IF(COUNT(INDEX('6.Indic_Percep'!$A$10:$AE$141,HHIdata_corr!$U414,MATCH(HHIdata_corr!Y$3,'6.Indic_Percep'!$A$10:$AE$10,0)))=1,INDEX('6.Indic_Percep'!$A$10:$AE$141,HHIdata_corr!$U414,MATCH(HHIdata_corr!Y$3,'6.Indic_Percep'!$A$10:$AE$10,0)),"")</f>
        <v/>
      </c>
      <c r="Z414" s="2" t="str">
        <f>IF(COUNT(INDEX('6.Indic_Percep'!$A$10:$AH$141,HHIdata_corr!$U414,MATCH(HHIdata_corr!Z$3,'6.Indic_Percep'!$A$10:$AH$10,0)))=1,INDEX('6.Indic_Percep'!$A$10:$AH$141,HHIdata_corr!$U414,MATCH(HHIdata_corr!Z$3,'6.Indic_Percep'!$A$10:$AH$10,0)),"")</f>
        <v/>
      </c>
      <c r="AA414" s="2" t="str">
        <f>IF(COUNT(INDEX('6.Indic_Percep'!$A$10:$AH$141,HHIdata_corr!$U414,MATCH(HHIdata_corr!AA$3,'6.Indic_Percep'!$A$10:$AH$10,0)))=1,INDEX('6.Indic_Percep'!$A$10:$AH$141,HHIdata_corr!$U414,MATCH(HHIdata_corr!AA$3,'6.Indic_Percep'!$A$10:$AH$10,0)),"")</f>
        <v/>
      </c>
      <c r="AC414" s="30">
        <f>IF(COUNT(INDEX('5.Indic_LM'!$A$8:$AL$732,HHIdata_corr!$V414,MATCH(HHIdata_corr!AC$3,'5.Indic_LM'!$A$8:$AL$8,0)))=1,INDEX('5.Indic_LM'!$A$8:$AL$732,HHIdata_corr!$V414,MATCH(HHIdata_corr!AC$3,'5.Indic_LM'!$A$8:$AL$8,0))/100,"")</f>
        <v>6.5908397912747316E-2</v>
      </c>
      <c r="AD414" s="30">
        <f>IF(COUNT(INDEX('5.Indic_LM'!$A$8:$AL$732,HHIdata_corr!$V414,MATCH(HHIdata_corr!AD$3,'5.Indic_LM'!$A$8:$AL$8,0)))=1,INDEX('5.Indic_LM'!$A$8:$AL$732,HHIdata_corr!$V414,MATCH(HHIdata_corr!AD$3,'5.Indic_LM'!$A$8:$AL$8,0))/100,"")</f>
        <v>0.51673012421109554</v>
      </c>
      <c r="AE414" s="2">
        <f t="shared" si="33"/>
        <v>1</v>
      </c>
      <c r="AF414" s="2">
        <f t="shared" si="34"/>
        <v>1</v>
      </c>
    </row>
    <row r="415" spans="1:32" x14ac:dyDescent="0.2">
      <c r="A415" s="25" t="s">
        <v>1223</v>
      </c>
      <c r="B415" s="26" t="s">
        <v>1224</v>
      </c>
      <c r="C415" s="26" t="s">
        <v>1033</v>
      </c>
      <c r="D415" s="26">
        <v>182139</v>
      </c>
      <c r="E415" s="26" t="s">
        <v>1225</v>
      </c>
      <c r="F415" s="26">
        <v>84939</v>
      </c>
      <c r="G415" s="27">
        <f>INDEX('0_Pivot &amp; Table 1 &amp; Table 2'!$A$70:$AM$765,MATCH($A415,'0_Pivot &amp; Table 1 &amp; Table 2'!$B$70:$B$765,0),MATCH(HHIdata_corr!G$1,'0_Pivot &amp; Table 1 &amp; Table 2'!$A$66:$AM$66,0))</f>
        <v>3086</v>
      </c>
      <c r="H415" s="27">
        <f>INDEX('0_Pivot &amp; Table 1 &amp; Table 2'!$A$70:$AM$765,MATCH($A415,'0_Pivot &amp; Table 1 &amp; Table 2'!$B$70:$B$765,0),MATCH(HHIdata_corr!H$1,'0_Pivot &amp; Table 1 &amp; Table 2'!$A$66:$AM$66,0))</f>
        <v>3962</v>
      </c>
      <c r="I415" s="27">
        <f>INDEX('0_Pivot &amp; Table 1 &amp; Table 2'!$A$70:$AM$765,MATCH($A415,'0_Pivot &amp; Table 1 &amp; Table 2'!$B$70:$B$765,0),MATCH(HHIdata_corr!I$1,'0_Pivot &amp; Table 1 &amp; Table 2'!$A$66:$AM$66,0))</f>
        <v>3298</v>
      </c>
      <c r="J415" s="27">
        <f>INDEX('0_Pivot &amp; Table 1 &amp; Table 2'!$A$70:$AM$765,MATCH($A415,'0_Pivot &amp; Table 1 &amp; Table 2'!$B$70:$B$765,0),MATCH(HHIdata_corr!J$1,'0_Pivot &amp; Table 1 &amp; Table 2'!$A$66:$AM$66,0))</f>
        <v>3812</v>
      </c>
      <c r="K415" s="27">
        <f>INDEX('0_Pivot &amp; Table 1 &amp; Table 2'!$A$70:$AM$765,MATCH($A415,'0_Pivot &amp; Table 1 &amp; Table 2'!$B$70:$B$765,0),MATCH(HHIdata_corr!K$1,'0_Pivot &amp; Table 1 &amp; Table 2'!$A$66:$AM$66,0))</f>
        <v>3652</v>
      </c>
      <c r="L415" s="27">
        <f>INDEX('0_Pivot &amp; Table 1 &amp; Table 2'!$A$70:$AM$765,MATCH($A415,'0_Pivot &amp; Table 1 &amp; Table 2'!$B$70:$B$765,0),MATCH(HHIdata_corr!L$1,'0_Pivot &amp; Table 1 &amp; Table 2'!$A$66:$AM$66,0))</f>
        <v>3991</v>
      </c>
      <c r="M415" s="27">
        <f>INDEX('0_Pivot &amp; Table 1 &amp; Table 2'!$A$70:$AM$765,MATCH($A415,'0_Pivot &amp; Table 1 &amp; Table 2'!$B$70:$B$765,0),MATCH(HHIdata_corr!M$1,'0_Pivot &amp; Table 1 &amp; Table 2'!$A$66:$AM$66,0))</f>
        <v>3361</v>
      </c>
      <c r="N415" s="27">
        <f>INDEX('0_Pivot &amp; Table 1 &amp; Table 2'!$A$70:$AM$765,MATCH($A415,'0_Pivot &amp; Table 1 &amp; Table 2'!$B$70:$B$765,0),MATCH(HHIdata_corr!N$1,'0_Pivot &amp; Table 1 &amp; Table 2'!$A$66:$AM$66,0))</f>
        <v>3254</v>
      </c>
      <c r="O415" s="28">
        <v>3525.6</v>
      </c>
      <c r="P415" s="29" t="s">
        <v>1223</v>
      </c>
      <c r="Q415" s="29" t="s">
        <v>1224</v>
      </c>
      <c r="R415" s="2">
        <f t="shared" si="30"/>
        <v>3539.5</v>
      </c>
      <c r="S415" s="2">
        <f t="shared" si="31"/>
        <v>3681</v>
      </c>
      <c r="T415" s="2" t="str">
        <f t="shared" si="32"/>
        <v/>
      </c>
      <c r="U415" s="2" t="e">
        <f>MATCH($Q415,'6.Indic_Percep'!$B$10:$B$141,0)</f>
        <v>#N/A</v>
      </c>
      <c r="V415" s="2">
        <f>MATCH($P415,'5.Indic_LM'!$A$10:$A$732,0)</f>
        <v>397</v>
      </c>
      <c r="W415" s="2" t="str">
        <f>IF(COUNT(INDEX('6.Indic_Percep'!$A$10:$AE$141,HHIdata_corr!$U415,MATCH(HHIdata_corr!W$3,'6.Indic_Percep'!$A$10:$AE$10,0)))=1,INDEX('6.Indic_Percep'!$A$10:$AE$141,HHIdata_corr!$U415,MATCH(HHIdata_corr!W$3,'6.Indic_Percep'!$A$10:$AE$10,0)),"")</f>
        <v/>
      </c>
      <c r="X415" s="2" t="str">
        <f>IF(COUNT(INDEX('6.Indic_Percep'!$A$10:$AE$141,HHIdata_corr!$U415,MATCH(HHIdata_corr!X$3,'6.Indic_Percep'!$A$10:$AE$10,0)))=1,INDEX('6.Indic_Percep'!$A$10:$AE$141,HHIdata_corr!$U415,MATCH(HHIdata_corr!X$3,'6.Indic_Percep'!$A$10:$AE$10,0)),"")</f>
        <v/>
      </c>
      <c r="Y415" s="2" t="str">
        <f>IF(COUNT(INDEX('6.Indic_Percep'!$A$10:$AE$141,HHIdata_corr!$U415,MATCH(HHIdata_corr!Y$3,'6.Indic_Percep'!$A$10:$AE$10,0)))=1,INDEX('6.Indic_Percep'!$A$10:$AE$141,HHIdata_corr!$U415,MATCH(HHIdata_corr!Y$3,'6.Indic_Percep'!$A$10:$AE$10,0)),"")</f>
        <v/>
      </c>
      <c r="Z415" s="2" t="str">
        <f>IF(COUNT(INDEX('6.Indic_Percep'!$A$10:$AH$141,HHIdata_corr!$U415,MATCH(HHIdata_corr!Z$3,'6.Indic_Percep'!$A$10:$AH$10,0)))=1,INDEX('6.Indic_Percep'!$A$10:$AH$141,HHIdata_corr!$U415,MATCH(HHIdata_corr!Z$3,'6.Indic_Percep'!$A$10:$AH$10,0)),"")</f>
        <v/>
      </c>
      <c r="AA415" s="2" t="str">
        <f>IF(COUNT(INDEX('6.Indic_Percep'!$A$10:$AH$141,HHIdata_corr!$U415,MATCH(HHIdata_corr!AA$3,'6.Indic_Percep'!$A$10:$AH$10,0)))=1,INDEX('6.Indic_Percep'!$A$10:$AH$141,HHIdata_corr!$U415,MATCH(HHIdata_corr!AA$3,'6.Indic_Percep'!$A$10:$AH$10,0)),"")</f>
        <v/>
      </c>
      <c r="AC415" s="30">
        <f>IF(COUNT(INDEX('5.Indic_LM'!$A$8:$AL$732,HHIdata_corr!$V415,MATCH(HHIdata_corr!AC$3,'5.Indic_LM'!$A$8:$AL$8,0)))=1,INDEX('5.Indic_LM'!$A$8:$AL$732,HHIdata_corr!$V415,MATCH(HHIdata_corr!AC$3,'5.Indic_LM'!$A$8:$AL$8,0))/100,"")</f>
        <v>9.153180278509597E-2</v>
      </c>
      <c r="AD415" s="30">
        <f>IF(COUNT(INDEX('5.Indic_LM'!$A$8:$AL$732,HHIdata_corr!$V415,MATCH(HHIdata_corr!AD$3,'5.Indic_LM'!$A$8:$AL$8,0)))=1,INDEX('5.Indic_LM'!$A$8:$AL$732,HHIdata_corr!$V415,MATCH(HHIdata_corr!AD$3,'5.Indic_LM'!$A$8:$AL$8,0))/100,"")</f>
        <v>0.42837347886087068</v>
      </c>
      <c r="AE415" s="2">
        <f t="shared" si="33"/>
        <v>1</v>
      </c>
      <c r="AF415" s="2">
        <f t="shared" si="34"/>
        <v>1</v>
      </c>
    </row>
    <row r="416" spans="1:32" x14ac:dyDescent="0.2">
      <c r="A416" s="25" t="s">
        <v>1226</v>
      </c>
      <c r="B416" s="26" t="s">
        <v>1227</v>
      </c>
      <c r="C416" s="26" t="s">
        <v>1033</v>
      </c>
      <c r="D416" s="26">
        <v>211428</v>
      </c>
      <c r="E416" s="26" t="s">
        <v>1228</v>
      </c>
      <c r="F416" s="26">
        <v>96813</v>
      </c>
      <c r="G416" s="27">
        <f>INDEX('0_Pivot &amp; Table 1 &amp; Table 2'!$A$70:$AM$765,MATCH($A416,'0_Pivot &amp; Table 1 &amp; Table 2'!$B$70:$B$765,0),MATCH(HHIdata_corr!G$1,'0_Pivot &amp; Table 1 &amp; Table 2'!$A$66:$AM$66,0))</f>
        <v>3617</v>
      </c>
      <c r="H416" s="27">
        <f>INDEX('0_Pivot &amp; Table 1 &amp; Table 2'!$A$70:$AM$765,MATCH($A416,'0_Pivot &amp; Table 1 &amp; Table 2'!$B$70:$B$765,0),MATCH(HHIdata_corr!H$1,'0_Pivot &amp; Table 1 &amp; Table 2'!$A$66:$AM$66,0))</f>
        <v>4136</v>
      </c>
      <c r="I416" s="27">
        <f>INDEX('0_Pivot &amp; Table 1 &amp; Table 2'!$A$70:$AM$765,MATCH($A416,'0_Pivot &amp; Table 1 &amp; Table 2'!$B$70:$B$765,0),MATCH(HHIdata_corr!I$1,'0_Pivot &amp; Table 1 &amp; Table 2'!$A$66:$AM$66,0))</f>
        <v>3406</v>
      </c>
      <c r="J416" s="27">
        <f>INDEX('0_Pivot &amp; Table 1 &amp; Table 2'!$A$70:$AM$765,MATCH($A416,'0_Pivot &amp; Table 1 &amp; Table 2'!$B$70:$B$765,0),MATCH(HHIdata_corr!J$1,'0_Pivot &amp; Table 1 &amp; Table 2'!$A$66:$AM$66,0))</f>
        <v>3414</v>
      </c>
      <c r="K416" s="27">
        <f>INDEX('0_Pivot &amp; Table 1 &amp; Table 2'!$A$70:$AM$765,MATCH($A416,'0_Pivot &amp; Table 1 &amp; Table 2'!$B$70:$B$765,0),MATCH(HHIdata_corr!K$1,'0_Pivot &amp; Table 1 &amp; Table 2'!$A$66:$AM$66,0))</f>
        <v>3213</v>
      </c>
      <c r="L416" s="27">
        <f>INDEX('0_Pivot &amp; Table 1 &amp; Table 2'!$A$70:$AM$765,MATCH($A416,'0_Pivot &amp; Table 1 &amp; Table 2'!$B$70:$B$765,0),MATCH(HHIdata_corr!L$1,'0_Pivot &amp; Table 1 &amp; Table 2'!$A$66:$AM$66,0))</f>
        <v>3766</v>
      </c>
      <c r="M416" s="27">
        <f>INDEX('0_Pivot &amp; Table 1 &amp; Table 2'!$A$70:$AM$765,MATCH($A416,'0_Pivot &amp; Table 1 &amp; Table 2'!$B$70:$B$765,0),MATCH(HHIdata_corr!M$1,'0_Pivot &amp; Table 1 &amp; Table 2'!$A$66:$AM$66,0))</f>
        <v>3700</v>
      </c>
      <c r="N416" s="27">
        <f>INDEX('0_Pivot &amp; Table 1 &amp; Table 2'!$A$70:$AM$765,MATCH($A416,'0_Pivot &amp; Table 1 &amp; Table 2'!$B$70:$B$765,0),MATCH(HHIdata_corr!N$1,'0_Pivot &amp; Table 1 &amp; Table 2'!$A$66:$AM$66,0))</f>
        <v>2940</v>
      </c>
      <c r="O416" s="28">
        <v>3490.8</v>
      </c>
      <c r="P416" s="29" t="s">
        <v>1226</v>
      </c>
      <c r="Q416" s="29" t="s">
        <v>1227</v>
      </c>
      <c r="R416" s="2">
        <f t="shared" si="30"/>
        <v>3643.25</v>
      </c>
      <c r="S416" s="2">
        <f t="shared" si="31"/>
        <v>3542.25</v>
      </c>
      <c r="T416" s="2" t="str">
        <f t="shared" si="32"/>
        <v/>
      </c>
      <c r="U416" s="2" t="e">
        <f>MATCH($Q416,'6.Indic_Percep'!$B$10:$B$141,0)</f>
        <v>#N/A</v>
      </c>
      <c r="V416" s="2">
        <f>MATCH($P416,'5.Indic_LM'!$A$10:$A$732,0)</f>
        <v>398</v>
      </c>
      <c r="W416" s="2" t="str">
        <f>IF(COUNT(INDEX('6.Indic_Percep'!$A$10:$AE$141,HHIdata_corr!$U416,MATCH(HHIdata_corr!W$3,'6.Indic_Percep'!$A$10:$AE$10,0)))=1,INDEX('6.Indic_Percep'!$A$10:$AE$141,HHIdata_corr!$U416,MATCH(HHIdata_corr!W$3,'6.Indic_Percep'!$A$10:$AE$10,0)),"")</f>
        <v/>
      </c>
      <c r="X416" s="2" t="str">
        <f>IF(COUNT(INDEX('6.Indic_Percep'!$A$10:$AE$141,HHIdata_corr!$U416,MATCH(HHIdata_corr!X$3,'6.Indic_Percep'!$A$10:$AE$10,0)))=1,INDEX('6.Indic_Percep'!$A$10:$AE$141,HHIdata_corr!$U416,MATCH(HHIdata_corr!X$3,'6.Indic_Percep'!$A$10:$AE$10,0)),"")</f>
        <v/>
      </c>
      <c r="Y416" s="2" t="str">
        <f>IF(COUNT(INDEX('6.Indic_Percep'!$A$10:$AE$141,HHIdata_corr!$U416,MATCH(HHIdata_corr!Y$3,'6.Indic_Percep'!$A$10:$AE$10,0)))=1,INDEX('6.Indic_Percep'!$A$10:$AE$141,HHIdata_corr!$U416,MATCH(HHIdata_corr!Y$3,'6.Indic_Percep'!$A$10:$AE$10,0)),"")</f>
        <v/>
      </c>
      <c r="Z416" s="2" t="str">
        <f>IF(COUNT(INDEX('6.Indic_Percep'!$A$10:$AH$141,HHIdata_corr!$U416,MATCH(HHIdata_corr!Z$3,'6.Indic_Percep'!$A$10:$AH$10,0)))=1,INDEX('6.Indic_Percep'!$A$10:$AH$141,HHIdata_corr!$U416,MATCH(HHIdata_corr!Z$3,'6.Indic_Percep'!$A$10:$AH$10,0)),"")</f>
        <v/>
      </c>
      <c r="AA416" s="2" t="str">
        <f>IF(COUNT(INDEX('6.Indic_Percep'!$A$10:$AH$141,HHIdata_corr!$U416,MATCH(HHIdata_corr!AA$3,'6.Indic_Percep'!$A$10:$AH$10,0)))=1,INDEX('6.Indic_Percep'!$A$10:$AH$141,HHIdata_corr!$U416,MATCH(HHIdata_corr!AA$3,'6.Indic_Percep'!$A$10:$AH$10,0)),"")</f>
        <v/>
      </c>
      <c r="AC416" s="30">
        <f>IF(COUNT(INDEX('5.Indic_LM'!$A$8:$AL$732,HHIdata_corr!$V416,MATCH(HHIdata_corr!AC$3,'5.Indic_LM'!$A$8:$AL$8,0)))=1,INDEX('5.Indic_LM'!$A$8:$AL$732,HHIdata_corr!$V416,MATCH(HHIdata_corr!AC$3,'5.Indic_LM'!$A$8:$AL$8,0))/100,"")</f>
        <v>4.612138940218001E-2</v>
      </c>
      <c r="AD416" s="30">
        <f>IF(COUNT(INDEX('5.Indic_LM'!$A$8:$AL$732,HHIdata_corr!$V416,MATCH(HHIdata_corr!AD$3,'5.Indic_LM'!$A$8:$AL$8,0)))=1,INDEX('5.Indic_LM'!$A$8:$AL$732,HHIdata_corr!$V416,MATCH(HHIdata_corr!AD$3,'5.Indic_LM'!$A$8:$AL$8,0))/100,"")</f>
        <v>0.50387487001473796</v>
      </c>
      <c r="AE416" s="2">
        <f t="shared" si="33"/>
        <v>1</v>
      </c>
      <c r="AF416" s="2">
        <f t="shared" si="34"/>
        <v>1</v>
      </c>
    </row>
    <row r="417" spans="1:32" x14ac:dyDescent="0.2">
      <c r="A417" s="25" t="s">
        <v>1229</v>
      </c>
      <c r="B417" s="26" t="s">
        <v>1230</v>
      </c>
      <c r="C417" s="26" t="s">
        <v>1033</v>
      </c>
      <c r="D417" s="26">
        <v>258398</v>
      </c>
      <c r="E417" s="26" t="s">
        <v>1231</v>
      </c>
      <c r="F417" s="26">
        <v>123421</v>
      </c>
      <c r="G417" s="27">
        <f>INDEX('0_Pivot &amp; Table 1 &amp; Table 2'!$A$70:$AM$765,MATCH($A417,'0_Pivot &amp; Table 1 &amp; Table 2'!$B$70:$B$765,0),MATCH(HHIdata_corr!G$1,'0_Pivot &amp; Table 1 &amp; Table 2'!$A$66:$AM$66,0))</f>
        <v>3377</v>
      </c>
      <c r="H417" s="27">
        <f>INDEX('0_Pivot &amp; Table 1 &amp; Table 2'!$A$70:$AM$765,MATCH($A417,'0_Pivot &amp; Table 1 &amp; Table 2'!$B$70:$B$765,0),MATCH(HHIdata_corr!H$1,'0_Pivot &amp; Table 1 &amp; Table 2'!$A$66:$AM$66,0))</f>
        <v>4032</v>
      </c>
      <c r="I417" s="27">
        <f>INDEX('0_Pivot &amp; Table 1 &amp; Table 2'!$A$70:$AM$765,MATCH($A417,'0_Pivot &amp; Table 1 &amp; Table 2'!$B$70:$B$765,0),MATCH(HHIdata_corr!I$1,'0_Pivot &amp; Table 1 &amp; Table 2'!$A$66:$AM$66,0))</f>
        <v>3385</v>
      </c>
      <c r="J417" s="27">
        <f>INDEX('0_Pivot &amp; Table 1 &amp; Table 2'!$A$70:$AM$765,MATCH($A417,'0_Pivot &amp; Table 1 &amp; Table 2'!$B$70:$B$765,0),MATCH(HHIdata_corr!J$1,'0_Pivot &amp; Table 1 &amp; Table 2'!$A$66:$AM$66,0))</f>
        <v>3481</v>
      </c>
      <c r="K417" s="27">
        <f>INDEX('0_Pivot &amp; Table 1 &amp; Table 2'!$A$70:$AM$765,MATCH($A417,'0_Pivot &amp; Table 1 &amp; Table 2'!$B$70:$B$765,0),MATCH(HHIdata_corr!K$1,'0_Pivot &amp; Table 1 &amp; Table 2'!$A$66:$AM$66,0))</f>
        <v>2883</v>
      </c>
      <c r="L417" s="27">
        <f>INDEX('0_Pivot &amp; Table 1 &amp; Table 2'!$A$70:$AM$765,MATCH($A417,'0_Pivot &amp; Table 1 &amp; Table 2'!$B$70:$B$765,0),MATCH(HHIdata_corr!L$1,'0_Pivot &amp; Table 1 &amp; Table 2'!$A$66:$AM$66,0))</f>
        <v>3453</v>
      </c>
      <c r="M417" s="27">
        <f>INDEX('0_Pivot &amp; Table 1 &amp; Table 2'!$A$70:$AM$765,MATCH($A417,'0_Pivot &amp; Table 1 &amp; Table 2'!$B$70:$B$765,0),MATCH(HHIdata_corr!M$1,'0_Pivot &amp; Table 1 &amp; Table 2'!$A$66:$AM$66,0))</f>
        <v>3563</v>
      </c>
      <c r="N417" s="27">
        <f>INDEX('0_Pivot &amp; Table 1 &amp; Table 2'!$A$70:$AM$765,MATCH($A417,'0_Pivot &amp; Table 1 &amp; Table 2'!$B$70:$B$765,0),MATCH(HHIdata_corr!N$1,'0_Pivot &amp; Table 1 &amp; Table 2'!$A$66:$AM$66,0))</f>
        <v>3159</v>
      </c>
      <c r="O417" s="28">
        <v>3428.2</v>
      </c>
      <c r="P417" s="29" t="s">
        <v>1229</v>
      </c>
      <c r="Q417" s="29" t="s">
        <v>1230</v>
      </c>
      <c r="R417" s="2">
        <f t="shared" si="30"/>
        <v>3568.75</v>
      </c>
      <c r="S417" s="2">
        <f t="shared" si="31"/>
        <v>3445.25</v>
      </c>
      <c r="T417" s="2" t="str">
        <f t="shared" si="32"/>
        <v/>
      </c>
      <c r="U417" s="2" t="e">
        <f>MATCH($Q417,'6.Indic_Percep'!$B$10:$B$141,0)</f>
        <v>#N/A</v>
      </c>
      <c r="V417" s="2">
        <f>MATCH($P417,'5.Indic_LM'!$A$10:$A$732,0)</f>
        <v>399</v>
      </c>
      <c r="W417" s="2" t="str">
        <f>IF(COUNT(INDEX('6.Indic_Percep'!$A$10:$AE$141,HHIdata_corr!$U417,MATCH(HHIdata_corr!W$3,'6.Indic_Percep'!$A$10:$AE$10,0)))=1,INDEX('6.Indic_Percep'!$A$10:$AE$141,HHIdata_corr!$U417,MATCH(HHIdata_corr!W$3,'6.Indic_Percep'!$A$10:$AE$10,0)),"")</f>
        <v/>
      </c>
      <c r="X417" s="2" t="str">
        <f>IF(COUNT(INDEX('6.Indic_Percep'!$A$10:$AE$141,HHIdata_corr!$U417,MATCH(HHIdata_corr!X$3,'6.Indic_Percep'!$A$10:$AE$10,0)))=1,INDEX('6.Indic_Percep'!$A$10:$AE$141,HHIdata_corr!$U417,MATCH(HHIdata_corr!X$3,'6.Indic_Percep'!$A$10:$AE$10,0)),"")</f>
        <v/>
      </c>
      <c r="Y417" s="2" t="str">
        <f>IF(COUNT(INDEX('6.Indic_Percep'!$A$10:$AE$141,HHIdata_corr!$U417,MATCH(HHIdata_corr!Y$3,'6.Indic_Percep'!$A$10:$AE$10,0)))=1,INDEX('6.Indic_Percep'!$A$10:$AE$141,HHIdata_corr!$U417,MATCH(HHIdata_corr!Y$3,'6.Indic_Percep'!$A$10:$AE$10,0)),"")</f>
        <v/>
      </c>
      <c r="Z417" s="2" t="str">
        <f>IF(COUNT(INDEX('6.Indic_Percep'!$A$10:$AH$141,HHIdata_corr!$U417,MATCH(HHIdata_corr!Z$3,'6.Indic_Percep'!$A$10:$AH$10,0)))=1,INDEX('6.Indic_Percep'!$A$10:$AH$141,HHIdata_corr!$U417,MATCH(HHIdata_corr!Z$3,'6.Indic_Percep'!$A$10:$AH$10,0)),"")</f>
        <v/>
      </c>
      <c r="AA417" s="2" t="str">
        <f>IF(COUNT(INDEX('6.Indic_Percep'!$A$10:$AH$141,HHIdata_corr!$U417,MATCH(HHIdata_corr!AA$3,'6.Indic_Percep'!$A$10:$AH$10,0)))=1,INDEX('6.Indic_Percep'!$A$10:$AH$141,HHIdata_corr!$U417,MATCH(HHIdata_corr!AA$3,'6.Indic_Percep'!$A$10:$AH$10,0)),"")</f>
        <v/>
      </c>
      <c r="AC417" s="30">
        <f>IF(COUNT(INDEX('5.Indic_LM'!$A$8:$AL$732,HHIdata_corr!$V417,MATCH(HHIdata_corr!AC$3,'5.Indic_LM'!$A$8:$AL$8,0)))=1,INDEX('5.Indic_LM'!$A$8:$AL$732,HHIdata_corr!$V417,MATCH(HHIdata_corr!AC$3,'5.Indic_LM'!$A$8:$AL$8,0))/100,"")</f>
        <v>8.9417111103262351E-2</v>
      </c>
      <c r="AD417" s="30">
        <f>IF(COUNT(INDEX('5.Indic_LM'!$A$8:$AL$732,HHIdata_corr!$V417,MATCH(HHIdata_corr!AD$3,'5.Indic_LM'!$A$8:$AL$8,0)))=1,INDEX('5.Indic_LM'!$A$8:$AL$732,HHIdata_corr!$V417,MATCH(HHIdata_corr!AD$3,'5.Indic_LM'!$A$8:$AL$8,0))/100,"")</f>
        <v>0.4645260716514204</v>
      </c>
      <c r="AE417" s="2">
        <f t="shared" si="33"/>
        <v>1</v>
      </c>
      <c r="AF417" s="2">
        <f t="shared" si="34"/>
        <v>1</v>
      </c>
    </row>
    <row r="418" spans="1:32" x14ac:dyDescent="0.2">
      <c r="A418" s="25" t="s">
        <v>1232</v>
      </c>
      <c r="B418" s="26" t="s">
        <v>1233</v>
      </c>
      <c r="C418" s="26" t="s">
        <v>1033</v>
      </c>
      <c r="D418" s="26">
        <v>185544</v>
      </c>
      <c r="E418" s="26" t="s">
        <v>1234</v>
      </c>
      <c r="F418" s="26">
        <v>75943</v>
      </c>
      <c r="G418" s="27">
        <f>INDEX('0_Pivot &amp; Table 1 &amp; Table 2'!$A$70:$AM$765,MATCH($A418,'0_Pivot &amp; Table 1 &amp; Table 2'!$B$70:$B$765,0),MATCH(HHIdata_corr!G$1,'0_Pivot &amp; Table 1 &amp; Table 2'!$A$66:$AM$66,0))</f>
        <v>5698</v>
      </c>
      <c r="H418" s="27">
        <f>INDEX('0_Pivot &amp; Table 1 &amp; Table 2'!$A$70:$AM$765,MATCH($A418,'0_Pivot &amp; Table 1 &amp; Table 2'!$B$70:$B$765,0),MATCH(HHIdata_corr!H$1,'0_Pivot &amp; Table 1 &amp; Table 2'!$A$66:$AM$66,0))</f>
        <v>6559</v>
      </c>
      <c r="I418" s="27">
        <f>INDEX('0_Pivot &amp; Table 1 &amp; Table 2'!$A$70:$AM$765,MATCH($A418,'0_Pivot &amp; Table 1 &amp; Table 2'!$B$70:$B$765,0),MATCH(HHIdata_corr!I$1,'0_Pivot &amp; Table 1 &amp; Table 2'!$A$66:$AM$66,0))</f>
        <v>5503</v>
      </c>
      <c r="J418" s="27">
        <f>INDEX('0_Pivot &amp; Table 1 &amp; Table 2'!$A$70:$AM$765,MATCH($A418,'0_Pivot &amp; Table 1 &amp; Table 2'!$B$70:$B$765,0),MATCH(HHIdata_corr!J$1,'0_Pivot &amp; Table 1 &amp; Table 2'!$A$66:$AM$66,0))</f>
        <v>5756</v>
      </c>
      <c r="K418" s="27">
        <f>INDEX('0_Pivot &amp; Table 1 &amp; Table 2'!$A$70:$AM$765,MATCH($A418,'0_Pivot &amp; Table 1 &amp; Table 2'!$B$70:$B$765,0),MATCH(HHIdata_corr!K$1,'0_Pivot &amp; Table 1 &amp; Table 2'!$A$66:$AM$66,0))</f>
        <v>5782</v>
      </c>
      <c r="L418" s="27">
        <f>INDEX('0_Pivot &amp; Table 1 &amp; Table 2'!$A$70:$AM$765,MATCH($A418,'0_Pivot &amp; Table 1 &amp; Table 2'!$B$70:$B$765,0),MATCH(HHIdata_corr!L$1,'0_Pivot &amp; Table 1 &amp; Table 2'!$A$66:$AM$66,0))</f>
        <v>6318</v>
      </c>
      <c r="M418" s="27">
        <f>INDEX('0_Pivot &amp; Table 1 &amp; Table 2'!$A$70:$AM$765,MATCH($A418,'0_Pivot &amp; Table 1 &amp; Table 2'!$B$70:$B$765,0),MATCH(HHIdata_corr!M$1,'0_Pivot &amp; Table 1 &amp; Table 2'!$A$66:$AM$66,0))</f>
        <v>5700</v>
      </c>
      <c r="N418" s="27">
        <f>INDEX('0_Pivot &amp; Table 1 &amp; Table 2'!$A$70:$AM$765,MATCH($A418,'0_Pivot &amp; Table 1 &amp; Table 2'!$B$70:$B$765,0),MATCH(HHIdata_corr!N$1,'0_Pivot &amp; Table 1 &amp; Table 2'!$A$66:$AM$66,0))</f>
        <v>5078</v>
      </c>
      <c r="O418" s="28">
        <v>5744.6</v>
      </c>
      <c r="P418" s="29" t="s">
        <v>1232</v>
      </c>
      <c r="Q418" s="29" t="s">
        <v>1233</v>
      </c>
      <c r="R418" s="2">
        <f t="shared" si="30"/>
        <v>5879</v>
      </c>
      <c r="S418" s="2">
        <f t="shared" si="31"/>
        <v>5900</v>
      </c>
      <c r="T418" s="2" t="str">
        <f t="shared" si="32"/>
        <v/>
      </c>
      <c r="U418" s="2" t="e">
        <f>MATCH($Q418,'6.Indic_Percep'!$B$10:$B$141,0)</f>
        <v>#N/A</v>
      </c>
      <c r="V418" s="2">
        <f>MATCH($P418,'5.Indic_LM'!$A$10:$A$732,0)</f>
        <v>400</v>
      </c>
      <c r="W418" s="2" t="str">
        <f>IF(COUNT(INDEX('6.Indic_Percep'!$A$10:$AE$141,HHIdata_corr!$U418,MATCH(HHIdata_corr!W$3,'6.Indic_Percep'!$A$10:$AE$10,0)))=1,INDEX('6.Indic_Percep'!$A$10:$AE$141,HHIdata_corr!$U418,MATCH(HHIdata_corr!W$3,'6.Indic_Percep'!$A$10:$AE$10,0)),"")</f>
        <v/>
      </c>
      <c r="X418" s="2" t="str">
        <f>IF(COUNT(INDEX('6.Indic_Percep'!$A$10:$AE$141,HHIdata_corr!$U418,MATCH(HHIdata_corr!X$3,'6.Indic_Percep'!$A$10:$AE$10,0)))=1,INDEX('6.Indic_Percep'!$A$10:$AE$141,HHIdata_corr!$U418,MATCH(HHIdata_corr!X$3,'6.Indic_Percep'!$A$10:$AE$10,0)),"")</f>
        <v/>
      </c>
      <c r="Y418" s="2" t="str">
        <f>IF(COUNT(INDEX('6.Indic_Percep'!$A$10:$AE$141,HHIdata_corr!$U418,MATCH(HHIdata_corr!Y$3,'6.Indic_Percep'!$A$10:$AE$10,0)))=1,INDEX('6.Indic_Percep'!$A$10:$AE$141,HHIdata_corr!$U418,MATCH(HHIdata_corr!Y$3,'6.Indic_Percep'!$A$10:$AE$10,0)),"")</f>
        <v/>
      </c>
      <c r="Z418" s="2" t="str">
        <f>IF(COUNT(INDEX('6.Indic_Percep'!$A$10:$AH$141,HHIdata_corr!$U418,MATCH(HHIdata_corr!Z$3,'6.Indic_Percep'!$A$10:$AH$10,0)))=1,INDEX('6.Indic_Percep'!$A$10:$AH$141,HHIdata_corr!$U418,MATCH(HHIdata_corr!Z$3,'6.Indic_Percep'!$A$10:$AH$10,0)),"")</f>
        <v/>
      </c>
      <c r="AA418" s="2" t="str">
        <f>IF(COUNT(INDEX('6.Indic_Percep'!$A$10:$AH$141,HHIdata_corr!$U418,MATCH(HHIdata_corr!AA$3,'6.Indic_Percep'!$A$10:$AH$10,0)))=1,INDEX('6.Indic_Percep'!$A$10:$AH$141,HHIdata_corr!$U418,MATCH(HHIdata_corr!AA$3,'6.Indic_Percep'!$A$10:$AH$10,0)),"")</f>
        <v/>
      </c>
      <c r="AC418" s="30">
        <f>IF(COUNT(INDEX('5.Indic_LM'!$A$8:$AL$732,HHIdata_corr!$V418,MATCH(HHIdata_corr!AC$3,'5.Indic_LM'!$A$8:$AL$8,0)))=1,INDEX('5.Indic_LM'!$A$8:$AL$732,HHIdata_corr!$V418,MATCH(HHIdata_corr!AC$3,'5.Indic_LM'!$A$8:$AL$8,0))/100,"")</f>
        <v>9.5576007354384221E-2</v>
      </c>
      <c r="AD418" s="30">
        <f>IF(COUNT(INDEX('5.Indic_LM'!$A$8:$AL$732,HHIdata_corr!$V418,MATCH(HHIdata_corr!AD$3,'5.Indic_LM'!$A$8:$AL$8,0)))=1,INDEX('5.Indic_LM'!$A$8:$AL$732,HHIdata_corr!$V418,MATCH(HHIdata_corr!AD$3,'5.Indic_LM'!$A$8:$AL$8,0))/100,"")</f>
        <v>0.46176071395370455</v>
      </c>
      <c r="AE418" s="2">
        <f t="shared" si="33"/>
        <v>1</v>
      </c>
      <c r="AF418" s="2">
        <f t="shared" si="34"/>
        <v>1</v>
      </c>
    </row>
    <row r="419" spans="1:32" x14ac:dyDescent="0.2">
      <c r="A419" s="25" t="s">
        <v>1235</v>
      </c>
      <c r="B419" s="26" t="s">
        <v>1236</v>
      </c>
      <c r="C419" s="26" t="s">
        <v>1033</v>
      </c>
      <c r="D419" s="26">
        <v>311971</v>
      </c>
      <c r="E419" s="26" t="s">
        <v>1237</v>
      </c>
      <c r="F419" s="26">
        <v>142098</v>
      </c>
      <c r="G419" s="27">
        <f>INDEX('0_Pivot &amp; Table 1 &amp; Table 2'!$A$70:$AM$765,MATCH($A419,'0_Pivot &amp; Table 1 &amp; Table 2'!$B$70:$B$765,0),MATCH(HHIdata_corr!G$1,'0_Pivot &amp; Table 1 &amp; Table 2'!$A$66:$AM$66,0))</f>
        <v>2571</v>
      </c>
      <c r="H419" s="27">
        <f>INDEX('0_Pivot &amp; Table 1 &amp; Table 2'!$A$70:$AM$765,MATCH($A419,'0_Pivot &amp; Table 1 &amp; Table 2'!$B$70:$B$765,0),MATCH(HHIdata_corr!H$1,'0_Pivot &amp; Table 1 &amp; Table 2'!$A$66:$AM$66,0))</f>
        <v>2743</v>
      </c>
      <c r="I419" s="27">
        <f>INDEX('0_Pivot &amp; Table 1 &amp; Table 2'!$A$70:$AM$765,MATCH($A419,'0_Pivot &amp; Table 1 &amp; Table 2'!$B$70:$B$765,0),MATCH(HHIdata_corr!I$1,'0_Pivot &amp; Table 1 &amp; Table 2'!$A$66:$AM$66,0))</f>
        <v>2688</v>
      </c>
      <c r="J419" s="27">
        <f>INDEX('0_Pivot &amp; Table 1 &amp; Table 2'!$A$70:$AM$765,MATCH($A419,'0_Pivot &amp; Table 1 &amp; Table 2'!$B$70:$B$765,0),MATCH(HHIdata_corr!J$1,'0_Pivot &amp; Table 1 &amp; Table 2'!$A$66:$AM$66,0))</f>
        <v>2855</v>
      </c>
      <c r="K419" s="27">
        <f>INDEX('0_Pivot &amp; Table 1 &amp; Table 2'!$A$70:$AM$765,MATCH($A419,'0_Pivot &amp; Table 1 &amp; Table 2'!$B$70:$B$765,0),MATCH(HHIdata_corr!K$1,'0_Pivot &amp; Table 1 &amp; Table 2'!$A$66:$AM$66,0))</f>
        <v>2368</v>
      </c>
      <c r="L419" s="27">
        <f>INDEX('0_Pivot &amp; Table 1 &amp; Table 2'!$A$70:$AM$765,MATCH($A419,'0_Pivot &amp; Table 1 &amp; Table 2'!$B$70:$B$765,0),MATCH(HHIdata_corr!L$1,'0_Pivot &amp; Table 1 &amp; Table 2'!$A$66:$AM$66,0))</f>
        <v>2370</v>
      </c>
      <c r="M419" s="27">
        <f>INDEX('0_Pivot &amp; Table 1 &amp; Table 2'!$A$70:$AM$765,MATCH($A419,'0_Pivot &amp; Table 1 &amp; Table 2'!$B$70:$B$765,0),MATCH(HHIdata_corr!M$1,'0_Pivot &amp; Table 1 &amp; Table 2'!$A$66:$AM$66,0))</f>
        <v>2692</v>
      </c>
      <c r="N419" s="27">
        <f>INDEX('0_Pivot &amp; Table 1 &amp; Table 2'!$A$70:$AM$765,MATCH($A419,'0_Pivot &amp; Table 1 &amp; Table 2'!$B$70:$B$765,0),MATCH(HHIdata_corr!N$1,'0_Pivot &amp; Table 1 &amp; Table 2'!$A$66:$AM$66,0))</f>
        <v>2584</v>
      </c>
      <c r="O419" s="28">
        <v>2540.4</v>
      </c>
      <c r="P419" s="29" t="s">
        <v>1235</v>
      </c>
      <c r="Q419" s="29" t="s">
        <v>1236</v>
      </c>
      <c r="R419" s="2">
        <f t="shared" si="30"/>
        <v>2714.25</v>
      </c>
      <c r="S419" s="2">
        <f t="shared" si="31"/>
        <v>2663.5</v>
      </c>
      <c r="T419" s="2" t="str">
        <f t="shared" si="32"/>
        <v/>
      </c>
      <c r="U419" s="2" t="e">
        <f>MATCH($Q419,'6.Indic_Percep'!$B$10:$B$141,0)</f>
        <v>#N/A</v>
      </c>
      <c r="V419" s="2">
        <f>MATCH($P419,'5.Indic_LM'!$A$10:$A$732,0)</f>
        <v>401</v>
      </c>
      <c r="W419" s="2" t="str">
        <f>IF(COUNT(INDEX('6.Indic_Percep'!$A$10:$AE$141,HHIdata_corr!$U419,MATCH(HHIdata_corr!W$3,'6.Indic_Percep'!$A$10:$AE$10,0)))=1,INDEX('6.Indic_Percep'!$A$10:$AE$141,HHIdata_corr!$U419,MATCH(HHIdata_corr!W$3,'6.Indic_Percep'!$A$10:$AE$10,0)),"")</f>
        <v/>
      </c>
      <c r="X419" s="2" t="str">
        <f>IF(COUNT(INDEX('6.Indic_Percep'!$A$10:$AE$141,HHIdata_corr!$U419,MATCH(HHIdata_corr!X$3,'6.Indic_Percep'!$A$10:$AE$10,0)))=1,INDEX('6.Indic_Percep'!$A$10:$AE$141,HHIdata_corr!$U419,MATCH(HHIdata_corr!X$3,'6.Indic_Percep'!$A$10:$AE$10,0)),"")</f>
        <v/>
      </c>
      <c r="Y419" s="2" t="str">
        <f>IF(COUNT(INDEX('6.Indic_Percep'!$A$10:$AE$141,HHIdata_corr!$U419,MATCH(HHIdata_corr!Y$3,'6.Indic_Percep'!$A$10:$AE$10,0)))=1,INDEX('6.Indic_Percep'!$A$10:$AE$141,HHIdata_corr!$U419,MATCH(HHIdata_corr!Y$3,'6.Indic_Percep'!$A$10:$AE$10,0)),"")</f>
        <v/>
      </c>
      <c r="Z419" s="2" t="str">
        <f>IF(COUNT(INDEX('6.Indic_Percep'!$A$10:$AH$141,HHIdata_corr!$U419,MATCH(HHIdata_corr!Z$3,'6.Indic_Percep'!$A$10:$AH$10,0)))=1,INDEX('6.Indic_Percep'!$A$10:$AH$141,HHIdata_corr!$U419,MATCH(HHIdata_corr!Z$3,'6.Indic_Percep'!$A$10:$AH$10,0)),"")</f>
        <v/>
      </c>
      <c r="AA419" s="2" t="str">
        <f>IF(COUNT(INDEX('6.Indic_Percep'!$A$10:$AH$141,HHIdata_corr!$U419,MATCH(HHIdata_corr!AA$3,'6.Indic_Percep'!$A$10:$AH$10,0)))=1,INDEX('6.Indic_Percep'!$A$10:$AH$141,HHIdata_corr!$U419,MATCH(HHIdata_corr!AA$3,'6.Indic_Percep'!$A$10:$AH$10,0)),"")</f>
        <v/>
      </c>
      <c r="AC419" s="30">
        <f>IF(COUNT(INDEX('5.Indic_LM'!$A$8:$AL$732,HHIdata_corr!$V419,MATCH(HHIdata_corr!AC$3,'5.Indic_LM'!$A$8:$AL$8,0)))=1,INDEX('5.Indic_LM'!$A$8:$AL$732,HHIdata_corr!$V419,MATCH(HHIdata_corr!AC$3,'5.Indic_LM'!$A$8:$AL$8,0))/100,"")</f>
        <v>0.10088234579204512</v>
      </c>
      <c r="AD419" s="30">
        <f>IF(COUNT(INDEX('5.Indic_LM'!$A$8:$AL$732,HHIdata_corr!$V419,MATCH(HHIdata_corr!AD$3,'5.Indic_LM'!$A$8:$AL$8,0)))=1,INDEX('5.Indic_LM'!$A$8:$AL$732,HHIdata_corr!$V419,MATCH(HHIdata_corr!AD$3,'5.Indic_LM'!$A$8:$AL$8,0))/100,"")</f>
        <v>0.46358804417400606</v>
      </c>
      <c r="AE419" s="2">
        <f t="shared" si="33"/>
        <v>1</v>
      </c>
      <c r="AF419" s="2">
        <f t="shared" si="34"/>
        <v>1</v>
      </c>
    </row>
    <row r="420" spans="1:32" x14ac:dyDescent="0.2">
      <c r="A420" s="25" t="s">
        <v>1238</v>
      </c>
      <c r="B420" s="26" t="s">
        <v>1239</v>
      </c>
      <c r="C420" s="26" t="s">
        <v>1033</v>
      </c>
      <c r="D420" s="26">
        <v>172033</v>
      </c>
      <c r="E420" s="26" t="s">
        <v>1240</v>
      </c>
      <c r="F420" s="26">
        <v>80402</v>
      </c>
      <c r="G420" s="27">
        <f>INDEX('0_Pivot &amp; Table 1 &amp; Table 2'!$A$70:$AM$765,MATCH($A420,'0_Pivot &amp; Table 1 &amp; Table 2'!$B$70:$B$765,0),MATCH(HHIdata_corr!G$1,'0_Pivot &amp; Table 1 &amp; Table 2'!$A$66:$AM$66,0))</f>
        <v>4085</v>
      </c>
      <c r="H420" s="27">
        <f>INDEX('0_Pivot &amp; Table 1 &amp; Table 2'!$A$70:$AM$765,MATCH($A420,'0_Pivot &amp; Table 1 &amp; Table 2'!$B$70:$B$765,0),MATCH(HHIdata_corr!H$1,'0_Pivot &amp; Table 1 &amp; Table 2'!$A$66:$AM$66,0))</f>
        <v>3966</v>
      </c>
      <c r="I420" s="27">
        <f>INDEX('0_Pivot &amp; Table 1 &amp; Table 2'!$A$70:$AM$765,MATCH($A420,'0_Pivot &amp; Table 1 &amp; Table 2'!$B$70:$B$765,0),MATCH(HHIdata_corr!I$1,'0_Pivot &amp; Table 1 &amp; Table 2'!$A$66:$AM$66,0))</f>
        <v>3546</v>
      </c>
      <c r="J420" s="27">
        <f>INDEX('0_Pivot &amp; Table 1 &amp; Table 2'!$A$70:$AM$765,MATCH($A420,'0_Pivot &amp; Table 1 &amp; Table 2'!$B$70:$B$765,0),MATCH(HHIdata_corr!J$1,'0_Pivot &amp; Table 1 &amp; Table 2'!$A$66:$AM$66,0))</f>
        <v>3938</v>
      </c>
      <c r="K420" s="27">
        <f>INDEX('0_Pivot &amp; Table 1 &amp; Table 2'!$A$70:$AM$765,MATCH($A420,'0_Pivot &amp; Table 1 &amp; Table 2'!$B$70:$B$765,0),MATCH(HHIdata_corr!K$1,'0_Pivot &amp; Table 1 &amp; Table 2'!$A$66:$AM$66,0))</f>
        <v>3375</v>
      </c>
      <c r="L420" s="27">
        <f>INDEX('0_Pivot &amp; Table 1 &amp; Table 2'!$A$70:$AM$765,MATCH($A420,'0_Pivot &amp; Table 1 &amp; Table 2'!$B$70:$B$765,0),MATCH(HHIdata_corr!L$1,'0_Pivot &amp; Table 1 &amp; Table 2'!$A$66:$AM$66,0))</f>
        <v>3902</v>
      </c>
      <c r="M420" s="27">
        <f>INDEX('0_Pivot &amp; Table 1 &amp; Table 2'!$A$70:$AM$765,MATCH($A420,'0_Pivot &amp; Table 1 &amp; Table 2'!$B$70:$B$765,0),MATCH(HHIdata_corr!M$1,'0_Pivot &amp; Table 1 &amp; Table 2'!$A$66:$AM$66,0))</f>
        <v>3978</v>
      </c>
      <c r="N420" s="27">
        <f>INDEX('0_Pivot &amp; Table 1 &amp; Table 2'!$A$70:$AM$765,MATCH($A420,'0_Pivot &amp; Table 1 &amp; Table 2'!$B$70:$B$765,0),MATCH(HHIdata_corr!N$1,'0_Pivot &amp; Table 1 &amp; Table 2'!$A$66:$AM$66,0))</f>
        <v>3654</v>
      </c>
      <c r="O420" s="28">
        <v>3828.2</v>
      </c>
      <c r="P420" s="29" t="s">
        <v>1238</v>
      </c>
      <c r="Q420" s="29" t="s">
        <v>1239</v>
      </c>
      <c r="R420" s="2">
        <f t="shared" si="30"/>
        <v>3883.75</v>
      </c>
      <c r="S420" s="2">
        <f t="shared" si="31"/>
        <v>3706.25</v>
      </c>
      <c r="T420" s="2" t="str">
        <f t="shared" si="32"/>
        <v/>
      </c>
      <c r="U420" s="2" t="e">
        <f>MATCH($Q420,'6.Indic_Percep'!$B$10:$B$141,0)</f>
        <v>#N/A</v>
      </c>
      <c r="V420" s="2">
        <f>MATCH($P420,'5.Indic_LM'!$A$10:$A$732,0)</f>
        <v>402</v>
      </c>
      <c r="W420" s="2" t="str">
        <f>IF(COUNT(INDEX('6.Indic_Percep'!$A$10:$AE$141,HHIdata_corr!$U420,MATCH(HHIdata_corr!W$3,'6.Indic_Percep'!$A$10:$AE$10,0)))=1,INDEX('6.Indic_Percep'!$A$10:$AE$141,HHIdata_corr!$U420,MATCH(HHIdata_corr!W$3,'6.Indic_Percep'!$A$10:$AE$10,0)),"")</f>
        <v/>
      </c>
      <c r="X420" s="2" t="str">
        <f>IF(COUNT(INDEX('6.Indic_Percep'!$A$10:$AE$141,HHIdata_corr!$U420,MATCH(HHIdata_corr!X$3,'6.Indic_Percep'!$A$10:$AE$10,0)))=1,INDEX('6.Indic_Percep'!$A$10:$AE$141,HHIdata_corr!$U420,MATCH(HHIdata_corr!X$3,'6.Indic_Percep'!$A$10:$AE$10,0)),"")</f>
        <v/>
      </c>
      <c r="Y420" s="2" t="str">
        <f>IF(COUNT(INDEX('6.Indic_Percep'!$A$10:$AE$141,HHIdata_corr!$U420,MATCH(HHIdata_corr!Y$3,'6.Indic_Percep'!$A$10:$AE$10,0)))=1,INDEX('6.Indic_Percep'!$A$10:$AE$141,HHIdata_corr!$U420,MATCH(HHIdata_corr!Y$3,'6.Indic_Percep'!$A$10:$AE$10,0)),"")</f>
        <v/>
      </c>
      <c r="Z420" s="2" t="str">
        <f>IF(COUNT(INDEX('6.Indic_Percep'!$A$10:$AH$141,HHIdata_corr!$U420,MATCH(HHIdata_corr!Z$3,'6.Indic_Percep'!$A$10:$AH$10,0)))=1,INDEX('6.Indic_Percep'!$A$10:$AH$141,HHIdata_corr!$U420,MATCH(HHIdata_corr!Z$3,'6.Indic_Percep'!$A$10:$AH$10,0)),"")</f>
        <v/>
      </c>
      <c r="AA420" s="2" t="str">
        <f>IF(COUNT(INDEX('6.Indic_Percep'!$A$10:$AH$141,HHIdata_corr!$U420,MATCH(HHIdata_corr!AA$3,'6.Indic_Percep'!$A$10:$AH$10,0)))=1,INDEX('6.Indic_Percep'!$A$10:$AH$141,HHIdata_corr!$U420,MATCH(HHIdata_corr!AA$3,'6.Indic_Percep'!$A$10:$AH$10,0)),"")</f>
        <v/>
      </c>
      <c r="AC420" s="30">
        <f>IF(COUNT(INDEX('5.Indic_LM'!$A$8:$AL$732,HHIdata_corr!$V420,MATCH(HHIdata_corr!AC$3,'5.Indic_LM'!$A$8:$AL$8,0)))=1,INDEX('5.Indic_LM'!$A$8:$AL$732,HHIdata_corr!$V420,MATCH(HHIdata_corr!AC$3,'5.Indic_LM'!$A$8:$AL$8,0))/100,"")</f>
        <v>0.24419630512357951</v>
      </c>
      <c r="AD420" s="30">
        <f>IF(COUNT(INDEX('5.Indic_LM'!$A$8:$AL$732,HHIdata_corr!$V420,MATCH(HHIdata_corr!AD$3,'5.Indic_LM'!$A$8:$AL$8,0)))=1,INDEX('5.Indic_LM'!$A$8:$AL$732,HHIdata_corr!$V420,MATCH(HHIdata_corr!AD$3,'5.Indic_LM'!$A$8:$AL$8,0))/100,"")</f>
        <v>0.33478003239271559</v>
      </c>
      <c r="AE420" s="2">
        <f t="shared" si="33"/>
        <v>1</v>
      </c>
      <c r="AF420" s="2">
        <f t="shared" si="34"/>
        <v>1</v>
      </c>
    </row>
    <row r="421" spans="1:32" x14ac:dyDescent="0.2">
      <c r="A421" s="25" t="s">
        <v>1241</v>
      </c>
      <c r="B421" s="26" t="s">
        <v>1242</v>
      </c>
      <c r="C421" s="26" t="s">
        <v>1033</v>
      </c>
      <c r="D421" s="26">
        <v>187872</v>
      </c>
      <c r="E421" s="26" t="s">
        <v>1243</v>
      </c>
      <c r="F421" s="26">
        <v>81035</v>
      </c>
      <c r="G421" s="27">
        <f>INDEX('0_Pivot &amp; Table 1 &amp; Table 2'!$A$70:$AM$765,MATCH($A421,'0_Pivot &amp; Table 1 &amp; Table 2'!$B$70:$B$765,0),MATCH(HHIdata_corr!G$1,'0_Pivot &amp; Table 1 &amp; Table 2'!$A$66:$AM$66,0))</f>
        <v>4022</v>
      </c>
      <c r="H421" s="27">
        <f>INDEX('0_Pivot &amp; Table 1 &amp; Table 2'!$A$70:$AM$765,MATCH($A421,'0_Pivot &amp; Table 1 &amp; Table 2'!$B$70:$B$765,0),MATCH(HHIdata_corr!H$1,'0_Pivot &amp; Table 1 &amp; Table 2'!$A$66:$AM$66,0))</f>
        <v>4601</v>
      </c>
      <c r="I421" s="27">
        <f>INDEX('0_Pivot &amp; Table 1 &amp; Table 2'!$A$70:$AM$765,MATCH($A421,'0_Pivot &amp; Table 1 &amp; Table 2'!$B$70:$B$765,0),MATCH(HHIdata_corr!I$1,'0_Pivot &amp; Table 1 &amp; Table 2'!$A$66:$AM$66,0))</f>
        <v>4242</v>
      </c>
      <c r="J421" s="27">
        <f>INDEX('0_Pivot &amp; Table 1 &amp; Table 2'!$A$70:$AM$765,MATCH($A421,'0_Pivot &amp; Table 1 &amp; Table 2'!$B$70:$B$765,0),MATCH(HHIdata_corr!J$1,'0_Pivot &amp; Table 1 &amp; Table 2'!$A$66:$AM$66,0))</f>
        <v>4107</v>
      </c>
      <c r="K421" s="27">
        <f>INDEX('0_Pivot &amp; Table 1 &amp; Table 2'!$A$70:$AM$765,MATCH($A421,'0_Pivot &amp; Table 1 &amp; Table 2'!$B$70:$B$765,0),MATCH(HHIdata_corr!K$1,'0_Pivot &amp; Table 1 &amp; Table 2'!$A$66:$AM$66,0))</f>
        <v>3892</v>
      </c>
      <c r="L421" s="27">
        <f>INDEX('0_Pivot &amp; Table 1 &amp; Table 2'!$A$70:$AM$765,MATCH($A421,'0_Pivot &amp; Table 1 &amp; Table 2'!$B$70:$B$765,0),MATCH(HHIdata_corr!L$1,'0_Pivot &amp; Table 1 &amp; Table 2'!$A$66:$AM$66,0))</f>
        <v>4122</v>
      </c>
      <c r="M421" s="27">
        <f>INDEX('0_Pivot &amp; Table 1 &amp; Table 2'!$A$70:$AM$765,MATCH($A421,'0_Pivot &amp; Table 1 &amp; Table 2'!$B$70:$B$765,0),MATCH(HHIdata_corr!M$1,'0_Pivot &amp; Table 1 &amp; Table 2'!$A$66:$AM$66,0))</f>
        <v>3820</v>
      </c>
      <c r="N421" s="27">
        <f>INDEX('0_Pivot &amp; Table 1 &amp; Table 2'!$A$70:$AM$765,MATCH($A421,'0_Pivot &amp; Table 1 &amp; Table 2'!$B$70:$B$765,0),MATCH(HHIdata_corr!N$1,'0_Pivot &amp; Table 1 &amp; Table 2'!$A$66:$AM$66,0))</f>
        <v>3289</v>
      </c>
      <c r="O421" s="28">
        <v>3945</v>
      </c>
      <c r="P421" s="29" t="s">
        <v>1241</v>
      </c>
      <c r="Q421" s="29" t="s">
        <v>1242</v>
      </c>
      <c r="R421" s="2">
        <f t="shared" si="30"/>
        <v>4243</v>
      </c>
      <c r="S421" s="2">
        <f t="shared" si="31"/>
        <v>4210.5</v>
      </c>
      <c r="T421" s="2" t="str">
        <f t="shared" si="32"/>
        <v/>
      </c>
      <c r="U421" s="2" t="e">
        <f>MATCH($Q421,'6.Indic_Percep'!$B$10:$B$141,0)</f>
        <v>#N/A</v>
      </c>
      <c r="V421" s="2">
        <f>MATCH($P421,'5.Indic_LM'!$A$10:$A$732,0)</f>
        <v>403</v>
      </c>
      <c r="W421" s="2" t="str">
        <f>IF(COUNT(INDEX('6.Indic_Percep'!$A$10:$AE$141,HHIdata_corr!$U421,MATCH(HHIdata_corr!W$3,'6.Indic_Percep'!$A$10:$AE$10,0)))=1,INDEX('6.Indic_Percep'!$A$10:$AE$141,HHIdata_corr!$U421,MATCH(HHIdata_corr!W$3,'6.Indic_Percep'!$A$10:$AE$10,0)),"")</f>
        <v/>
      </c>
      <c r="X421" s="2" t="str">
        <f>IF(COUNT(INDEX('6.Indic_Percep'!$A$10:$AE$141,HHIdata_corr!$U421,MATCH(HHIdata_corr!X$3,'6.Indic_Percep'!$A$10:$AE$10,0)))=1,INDEX('6.Indic_Percep'!$A$10:$AE$141,HHIdata_corr!$U421,MATCH(HHIdata_corr!X$3,'6.Indic_Percep'!$A$10:$AE$10,0)),"")</f>
        <v/>
      </c>
      <c r="Y421" s="2" t="str">
        <f>IF(COUNT(INDEX('6.Indic_Percep'!$A$10:$AE$141,HHIdata_corr!$U421,MATCH(HHIdata_corr!Y$3,'6.Indic_Percep'!$A$10:$AE$10,0)))=1,INDEX('6.Indic_Percep'!$A$10:$AE$141,HHIdata_corr!$U421,MATCH(HHIdata_corr!Y$3,'6.Indic_Percep'!$A$10:$AE$10,0)),"")</f>
        <v/>
      </c>
      <c r="Z421" s="2" t="str">
        <f>IF(COUNT(INDEX('6.Indic_Percep'!$A$10:$AH$141,HHIdata_corr!$U421,MATCH(HHIdata_corr!Z$3,'6.Indic_Percep'!$A$10:$AH$10,0)))=1,INDEX('6.Indic_Percep'!$A$10:$AH$141,HHIdata_corr!$U421,MATCH(HHIdata_corr!Z$3,'6.Indic_Percep'!$A$10:$AH$10,0)),"")</f>
        <v/>
      </c>
      <c r="AA421" s="2" t="str">
        <f>IF(COUNT(INDEX('6.Indic_Percep'!$A$10:$AH$141,HHIdata_corr!$U421,MATCH(HHIdata_corr!AA$3,'6.Indic_Percep'!$A$10:$AH$10,0)))=1,INDEX('6.Indic_Percep'!$A$10:$AH$141,HHIdata_corr!$U421,MATCH(HHIdata_corr!AA$3,'6.Indic_Percep'!$A$10:$AH$10,0)),"")</f>
        <v/>
      </c>
      <c r="AC421" s="30">
        <f>IF(COUNT(INDEX('5.Indic_LM'!$A$8:$AL$732,HHIdata_corr!$V421,MATCH(HHIdata_corr!AC$3,'5.Indic_LM'!$A$8:$AL$8,0)))=1,INDEX('5.Indic_LM'!$A$8:$AL$732,HHIdata_corr!$V421,MATCH(HHIdata_corr!AC$3,'5.Indic_LM'!$A$8:$AL$8,0))/100,"")</f>
        <v>5.681290377063717E-2</v>
      </c>
      <c r="AD421" s="30">
        <f>IF(COUNT(INDEX('5.Indic_LM'!$A$8:$AL$732,HHIdata_corr!$V421,MATCH(HHIdata_corr!AD$3,'5.Indic_LM'!$A$8:$AL$8,0)))=1,INDEX('5.Indic_LM'!$A$8:$AL$732,HHIdata_corr!$V421,MATCH(HHIdata_corr!AD$3,'5.Indic_LM'!$A$8:$AL$8,0))/100,"")</f>
        <v>0.48143774015116331</v>
      </c>
      <c r="AE421" s="2">
        <f t="shared" si="33"/>
        <v>1</v>
      </c>
      <c r="AF421" s="2">
        <f t="shared" si="34"/>
        <v>1</v>
      </c>
    </row>
    <row r="422" spans="1:32" x14ac:dyDescent="0.2">
      <c r="A422" s="25" t="s">
        <v>1244</v>
      </c>
      <c r="B422" s="26" t="s">
        <v>1245</v>
      </c>
      <c r="C422" s="26" t="s">
        <v>1033</v>
      </c>
      <c r="D422" s="26">
        <v>229844</v>
      </c>
      <c r="E422" s="26" t="s">
        <v>1246</v>
      </c>
      <c r="F422" s="26">
        <v>107437</v>
      </c>
      <c r="G422" s="27">
        <f>INDEX('0_Pivot &amp; Table 1 &amp; Table 2'!$A$70:$AM$765,MATCH($A422,'0_Pivot &amp; Table 1 &amp; Table 2'!$B$70:$B$765,0),MATCH(HHIdata_corr!G$1,'0_Pivot &amp; Table 1 &amp; Table 2'!$A$66:$AM$66,0))</f>
        <v>2733</v>
      </c>
      <c r="H422" s="27">
        <f>INDEX('0_Pivot &amp; Table 1 &amp; Table 2'!$A$70:$AM$765,MATCH($A422,'0_Pivot &amp; Table 1 &amp; Table 2'!$B$70:$B$765,0),MATCH(HHIdata_corr!H$1,'0_Pivot &amp; Table 1 &amp; Table 2'!$A$66:$AM$66,0))</f>
        <v>3376</v>
      </c>
      <c r="I422" s="27">
        <f>INDEX('0_Pivot &amp; Table 1 &amp; Table 2'!$A$70:$AM$765,MATCH($A422,'0_Pivot &amp; Table 1 &amp; Table 2'!$B$70:$B$765,0),MATCH(HHIdata_corr!I$1,'0_Pivot &amp; Table 1 &amp; Table 2'!$A$66:$AM$66,0))</f>
        <v>2828</v>
      </c>
      <c r="J422" s="27">
        <f>INDEX('0_Pivot &amp; Table 1 &amp; Table 2'!$A$70:$AM$765,MATCH($A422,'0_Pivot &amp; Table 1 &amp; Table 2'!$B$70:$B$765,0),MATCH(HHIdata_corr!J$1,'0_Pivot &amp; Table 1 &amp; Table 2'!$A$66:$AM$66,0))</f>
        <v>2570</v>
      </c>
      <c r="K422" s="27">
        <f>INDEX('0_Pivot &amp; Table 1 &amp; Table 2'!$A$70:$AM$765,MATCH($A422,'0_Pivot &amp; Table 1 &amp; Table 2'!$B$70:$B$765,0),MATCH(HHIdata_corr!K$1,'0_Pivot &amp; Table 1 &amp; Table 2'!$A$66:$AM$66,0))</f>
        <v>2422</v>
      </c>
      <c r="L422" s="27">
        <f>INDEX('0_Pivot &amp; Table 1 &amp; Table 2'!$A$70:$AM$765,MATCH($A422,'0_Pivot &amp; Table 1 &amp; Table 2'!$B$70:$B$765,0),MATCH(HHIdata_corr!L$1,'0_Pivot &amp; Table 1 &amp; Table 2'!$A$66:$AM$66,0))</f>
        <v>2583</v>
      </c>
      <c r="M422" s="27">
        <f>INDEX('0_Pivot &amp; Table 1 &amp; Table 2'!$A$70:$AM$765,MATCH($A422,'0_Pivot &amp; Table 1 &amp; Table 2'!$B$70:$B$765,0),MATCH(HHIdata_corr!M$1,'0_Pivot &amp; Table 1 &amp; Table 2'!$A$66:$AM$66,0))</f>
        <v>2913</v>
      </c>
      <c r="N422" s="27">
        <f>INDEX('0_Pivot &amp; Table 1 &amp; Table 2'!$A$70:$AM$765,MATCH($A422,'0_Pivot &amp; Table 1 &amp; Table 2'!$B$70:$B$765,0),MATCH(HHIdata_corr!N$1,'0_Pivot &amp; Table 1 &amp; Table 2'!$A$66:$AM$66,0))</f>
        <v>2589</v>
      </c>
      <c r="O422" s="28">
        <v>2647.6</v>
      </c>
      <c r="P422" s="29" t="s">
        <v>1244</v>
      </c>
      <c r="Q422" s="29" t="s">
        <v>1245</v>
      </c>
      <c r="R422" s="2">
        <f t="shared" si="30"/>
        <v>2876.75</v>
      </c>
      <c r="S422" s="2">
        <f t="shared" si="31"/>
        <v>2799</v>
      </c>
      <c r="T422" s="2" t="str">
        <f t="shared" si="32"/>
        <v/>
      </c>
      <c r="U422" s="2" t="e">
        <f>MATCH($Q422,'6.Indic_Percep'!$B$10:$B$141,0)</f>
        <v>#N/A</v>
      </c>
      <c r="V422" s="2">
        <f>MATCH($P422,'5.Indic_LM'!$A$10:$A$732,0)</f>
        <v>404</v>
      </c>
      <c r="W422" s="2" t="str">
        <f>IF(COUNT(INDEX('6.Indic_Percep'!$A$10:$AE$141,HHIdata_corr!$U422,MATCH(HHIdata_corr!W$3,'6.Indic_Percep'!$A$10:$AE$10,0)))=1,INDEX('6.Indic_Percep'!$A$10:$AE$141,HHIdata_corr!$U422,MATCH(HHIdata_corr!W$3,'6.Indic_Percep'!$A$10:$AE$10,0)),"")</f>
        <v/>
      </c>
      <c r="X422" s="2" t="str">
        <f>IF(COUNT(INDEX('6.Indic_Percep'!$A$10:$AE$141,HHIdata_corr!$U422,MATCH(HHIdata_corr!X$3,'6.Indic_Percep'!$A$10:$AE$10,0)))=1,INDEX('6.Indic_Percep'!$A$10:$AE$141,HHIdata_corr!$U422,MATCH(HHIdata_corr!X$3,'6.Indic_Percep'!$A$10:$AE$10,0)),"")</f>
        <v/>
      </c>
      <c r="Y422" s="2" t="str">
        <f>IF(COUNT(INDEX('6.Indic_Percep'!$A$10:$AE$141,HHIdata_corr!$U422,MATCH(HHIdata_corr!Y$3,'6.Indic_Percep'!$A$10:$AE$10,0)))=1,INDEX('6.Indic_Percep'!$A$10:$AE$141,HHIdata_corr!$U422,MATCH(HHIdata_corr!Y$3,'6.Indic_Percep'!$A$10:$AE$10,0)),"")</f>
        <v/>
      </c>
      <c r="Z422" s="2" t="str">
        <f>IF(COUNT(INDEX('6.Indic_Percep'!$A$10:$AH$141,HHIdata_corr!$U422,MATCH(HHIdata_corr!Z$3,'6.Indic_Percep'!$A$10:$AH$10,0)))=1,INDEX('6.Indic_Percep'!$A$10:$AH$141,HHIdata_corr!$U422,MATCH(HHIdata_corr!Z$3,'6.Indic_Percep'!$A$10:$AH$10,0)),"")</f>
        <v/>
      </c>
      <c r="AA422" s="2" t="str">
        <f>IF(COUNT(INDEX('6.Indic_Percep'!$A$10:$AH$141,HHIdata_corr!$U422,MATCH(HHIdata_corr!AA$3,'6.Indic_Percep'!$A$10:$AH$10,0)))=1,INDEX('6.Indic_Percep'!$A$10:$AH$141,HHIdata_corr!$U422,MATCH(HHIdata_corr!AA$3,'6.Indic_Percep'!$A$10:$AH$10,0)),"")</f>
        <v/>
      </c>
      <c r="AC422" s="30">
        <f>IF(COUNT(INDEX('5.Indic_LM'!$A$8:$AL$732,HHIdata_corr!$V422,MATCH(HHIdata_corr!AC$3,'5.Indic_LM'!$A$8:$AL$8,0)))=1,INDEX('5.Indic_LM'!$A$8:$AL$732,HHIdata_corr!$V422,MATCH(HHIdata_corr!AC$3,'5.Indic_LM'!$A$8:$AL$8,0))/100,"")</f>
        <v>5.9252257406532172E-2</v>
      </c>
      <c r="AD422" s="30">
        <f>IF(COUNT(INDEX('5.Indic_LM'!$A$8:$AL$732,HHIdata_corr!$V422,MATCH(HHIdata_corr!AD$3,'5.Indic_LM'!$A$8:$AL$8,0)))=1,INDEX('5.Indic_LM'!$A$8:$AL$732,HHIdata_corr!$V422,MATCH(HHIdata_corr!AD$3,'5.Indic_LM'!$A$8:$AL$8,0))/100,"")</f>
        <v>0.4837111017138877</v>
      </c>
      <c r="AE422" s="2">
        <f t="shared" si="33"/>
        <v>1</v>
      </c>
      <c r="AF422" s="2">
        <f t="shared" si="34"/>
        <v>1</v>
      </c>
    </row>
    <row r="423" spans="1:32" x14ac:dyDescent="0.2">
      <c r="A423" s="25" t="s">
        <v>1247</v>
      </c>
      <c r="B423" s="26" t="s">
        <v>1248</v>
      </c>
      <c r="C423" s="26" t="s">
        <v>1033</v>
      </c>
      <c r="D423" s="26">
        <v>169133</v>
      </c>
      <c r="E423" s="26" t="s">
        <v>1249</v>
      </c>
      <c r="F423" s="26">
        <v>70048</v>
      </c>
      <c r="G423" s="27">
        <f>INDEX('0_Pivot &amp; Table 1 &amp; Table 2'!$A$70:$AM$765,MATCH($A423,'0_Pivot &amp; Table 1 &amp; Table 2'!$B$70:$B$765,0),MATCH(HHIdata_corr!G$1,'0_Pivot &amp; Table 1 &amp; Table 2'!$A$66:$AM$66,0))</f>
        <v>4641</v>
      </c>
      <c r="H423" s="27">
        <f>INDEX('0_Pivot &amp; Table 1 &amp; Table 2'!$A$70:$AM$765,MATCH($A423,'0_Pivot &amp; Table 1 &amp; Table 2'!$B$70:$B$765,0),MATCH(HHIdata_corr!H$1,'0_Pivot &amp; Table 1 &amp; Table 2'!$A$66:$AM$66,0))</f>
        <v>5127</v>
      </c>
      <c r="I423" s="27">
        <f>INDEX('0_Pivot &amp; Table 1 &amp; Table 2'!$A$70:$AM$765,MATCH($A423,'0_Pivot &amp; Table 1 &amp; Table 2'!$B$70:$B$765,0),MATCH(HHIdata_corr!I$1,'0_Pivot &amp; Table 1 &amp; Table 2'!$A$66:$AM$66,0))</f>
        <v>4257</v>
      </c>
      <c r="J423" s="27">
        <f>INDEX('0_Pivot &amp; Table 1 &amp; Table 2'!$A$70:$AM$765,MATCH($A423,'0_Pivot &amp; Table 1 &amp; Table 2'!$B$70:$B$765,0),MATCH(HHIdata_corr!J$1,'0_Pivot &amp; Table 1 &amp; Table 2'!$A$66:$AM$66,0))</f>
        <v>4824</v>
      </c>
      <c r="K423" s="27">
        <f>INDEX('0_Pivot &amp; Table 1 &amp; Table 2'!$A$70:$AM$765,MATCH($A423,'0_Pivot &amp; Table 1 &amp; Table 2'!$B$70:$B$765,0),MATCH(HHIdata_corr!K$1,'0_Pivot &amp; Table 1 &amp; Table 2'!$A$66:$AM$66,0))</f>
        <v>4412</v>
      </c>
      <c r="L423" s="27">
        <f>INDEX('0_Pivot &amp; Table 1 &amp; Table 2'!$A$70:$AM$765,MATCH($A423,'0_Pivot &amp; Table 1 &amp; Table 2'!$B$70:$B$765,0),MATCH(HHIdata_corr!L$1,'0_Pivot &amp; Table 1 &amp; Table 2'!$A$66:$AM$66,0))</f>
        <v>4964</v>
      </c>
      <c r="M423" s="27">
        <f>INDEX('0_Pivot &amp; Table 1 &amp; Table 2'!$A$70:$AM$765,MATCH($A423,'0_Pivot &amp; Table 1 &amp; Table 2'!$B$70:$B$765,0),MATCH(HHIdata_corr!M$1,'0_Pivot &amp; Table 1 &amp; Table 2'!$A$66:$AM$66,0))</f>
        <v>5196</v>
      </c>
      <c r="N423" s="27">
        <f>INDEX('0_Pivot &amp; Table 1 &amp; Table 2'!$A$70:$AM$765,MATCH($A423,'0_Pivot &amp; Table 1 &amp; Table 2'!$B$70:$B$765,0),MATCH(HHIdata_corr!N$1,'0_Pivot &amp; Table 1 &amp; Table 2'!$A$66:$AM$66,0))</f>
        <v>3769</v>
      </c>
      <c r="O423" s="28">
        <v>4617.8</v>
      </c>
      <c r="P423" s="29" t="s">
        <v>1247</v>
      </c>
      <c r="Q423" s="29" t="s">
        <v>1248</v>
      </c>
      <c r="R423" s="2">
        <f t="shared" si="30"/>
        <v>4712.25</v>
      </c>
      <c r="S423" s="2">
        <f t="shared" si="31"/>
        <v>4655</v>
      </c>
      <c r="T423" s="2" t="str">
        <f t="shared" si="32"/>
        <v/>
      </c>
      <c r="U423" s="2" t="e">
        <f>MATCH($Q423,'6.Indic_Percep'!$B$10:$B$141,0)</f>
        <v>#N/A</v>
      </c>
      <c r="V423" s="2">
        <f>MATCH($P423,'5.Indic_LM'!$A$10:$A$732,0)</f>
        <v>405</v>
      </c>
      <c r="W423" s="2" t="str">
        <f>IF(COUNT(INDEX('6.Indic_Percep'!$A$10:$AE$141,HHIdata_corr!$U423,MATCH(HHIdata_corr!W$3,'6.Indic_Percep'!$A$10:$AE$10,0)))=1,INDEX('6.Indic_Percep'!$A$10:$AE$141,HHIdata_corr!$U423,MATCH(HHIdata_corr!W$3,'6.Indic_Percep'!$A$10:$AE$10,0)),"")</f>
        <v/>
      </c>
      <c r="X423" s="2" t="str">
        <f>IF(COUNT(INDEX('6.Indic_Percep'!$A$10:$AE$141,HHIdata_corr!$U423,MATCH(HHIdata_corr!X$3,'6.Indic_Percep'!$A$10:$AE$10,0)))=1,INDEX('6.Indic_Percep'!$A$10:$AE$141,HHIdata_corr!$U423,MATCH(HHIdata_corr!X$3,'6.Indic_Percep'!$A$10:$AE$10,0)),"")</f>
        <v/>
      </c>
      <c r="Y423" s="2" t="str">
        <f>IF(COUNT(INDEX('6.Indic_Percep'!$A$10:$AE$141,HHIdata_corr!$U423,MATCH(HHIdata_corr!Y$3,'6.Indic_Percep'!$A$10:$AE$10,0)))=1,INDEX('6.Indic_Percep'!$A$10:$AE$141,HHIdata_corr!$U423,MATCH(HHIdata_corr!Y$3,'6.Indic_Percep'!$A$10:$AE$10,0)),"")</f>
        <v/>
      </c>
      <c r="Z423" s="2" t="str">
        <f>IF(COUNT(INDEX('6.Indic_Percep'!$A$10:$AH$141,HHIdata_corr!$U423,MATCH(HHIdata_corr!Z$3,'6.Indic_Percep'!$A$10:$AH$10,0)))=1,INDEX('6.Indic_Percep'!$A$10:$AH$141,HHIdata_corr!$U423,MATCH(HHIdata_corr!Z$3,'6.Indic_Percep'!$A$10:$AH$10,0)),"")</f>
        <v/>
      </c>
      <c r="AA423" s="2" t="str">
        <f>IF(COUNT(INDEX('6.Indic_Percep'!$A$10:$AH$141,HHIdata_corr!$U423,MATCH(HHIdata_corr!AA$3,'6.Indic_Percep'!$A$10:$AH$10,0)))=1,INDEX('6.Indic_Percep'!$A$10:$AH$141,HHIdata_corr!$U423,MATCH(HHIdata_corr!AA$3,'6.Indic_Percep'!$A$10:$AH$10,0)),"")</f>
        <v/>
      </c>
      <c r="AC423" s="30">
        <f>IF(COUNT(INDEX('5.Indic_LM'!$A$8:$AL$732,HHIdata_corr!$V423,MATCH(HHIdata_corr!AC$3,'5.Indic_LM'!$A$8:$AL$8,0)))=1,INDEX('5.Indic_LM'!$A$8:$AL$732,HHIdata_corr!$V423,MATCH(HHIdata_corr!AC$3,'5.Indic_LM'!$A$8:$AL$8,0))/100,"")</f>
        <v>0.15687048806071449</v>
      </c>
      <c r="AD423" s="30">
        <f>IF(COUNT(INDEX('5.Indic_LM'!$A$8:$AL$732,HHIdata_corr!$V423,MATCH(HHIdata_corr!AD$3,'5.Indic_LM'!$A$8:$AL$8,0)))=1,INDEX('5.Indic_LM'!$A$8:$AL$732,HHIdata_corr!$V423,MATCH(HHIdata_corr!AD$3,'5.Indic_LM'!$A$8:$AL$8,0))/100,"")</f>
        <v>0.40894675140371445</v>
      </c>
      <c r="AE423" s="2">
        <f t="shared" si="33"/>
        <v>1</v>
      </c>
      <c r="AF423" s="2">
        <f t="shared" si="34"/>
        <v>1</v>
      </c>
    </row>
    <row r="424" spans="1:32" x14ac:dyDescent="0.2">
      <c r="A424" s="25" t="s">
        <v>1250</v>
      </c>
      <c r="B424" s="26" t="s">
        <v>1251</v>
      </c>
      <c r="C424" s="26" t="s">
        <v>1033</v>
      </c>
      <c r="D424" s="26">
        <v>159751</v>
      </c>
      <c r="E424" s="26" t="s">
        <v>1252</v>
      </c>
      <c r="F424" s="26">
        <v>73569</v>
      </c>
      <c r="G424" s="27">
        <f>INDEX('0_Pivot &amp; Table 1 &amp; Table 2'!$A$70:$AM$765,MATCH($A424,'0_Pivot &amp; Table 1 &amp; Table 2'!$B$70:$B$765,0),MATCH(HHIdata_corr!G$1,'0_Pivot &amp; Table 1 &amp; Table 2'!$A$66:$AM$66,0))</f>
        <v>3552</v>
      </c>
      <c r="H424" s="27">
        <f>INDEX('0_Pivot &amp; Table 1 &amp; Table 2'!$A$70:$AM$765,MATCH($A424,'0_Pivot &amp; Table 1 &amp; Table 2'!$B$70:$B$765,0),MATCH(HHIdata_corr!H$1,'0_Pivot &amp; Table 1 &amp; Table 2'!$A$66:$AM$66,0))</f>
        <v>3757</v>
      </c>
      <c r="I424" s="27">
        <f>INDEX('0_Pivot &amp; Table 1 &amp; Table 2'!$A$70:$AM$765,MATCH($A424,'0_Pivot &amp; Table 1 &amp; Table 2'!$B$70:$B$765,0),MATCH(HHIdata_corr!I$1,'0_Pivot &amp; Table 1 &amp; Table 2'!$A$66:$AM$66,0))</f>
        <v>3212</v>
      </c>
      <c r="J424" s="27">
        <f>INDEX('0_Pivot &amp; Table 1 &amp; Table 2'!$A$70:$AM$765,MATCH($A424,'0_Pivot &amp; Table 1 &amp; Table 2'!$B$70:$B$765,0),MATCH(HHIdata_corr!J$1,'0_Pivot &amp; Table 1 &amp; Table 2'!$A$66:$AM$66,0))</f>
        <v>2924</v>
      </c>
      <c r="K424" s="27">
        <f>INDEX('0_Pivot &amp; Table 1 &amp; Table 2'!$A$70:$AM$765,MATCH($A424,'0_Pivot &amp; Table 1 &amp; Table 2'!$B$70:$B$765,0),MATCH(HHIdata_corr!K$1,'0_Pivot &amp; Table 1 &amp; Table 2'!$A$66:$AM$66,0))</f>
        <v>3032</v>
      </c>
      <c r="L424" s="27">
        <f>INDEX('0_Pivot &amp; Table 1 &amp; Table 2'!$A$70:$AM$765,MATCH($A424,'0_Pivot &amp; Table 1 &amp; Table 2'!$B$70:$B$765,0),MATCH(HHIdata_corr!L$1,'0_Pivot &amp; Table 1 &amp; Table 2'!$A$66:$AM$66,0))</f>
        <v>3061</v>
      </c>
      <c r="M424" s="27">
        <f>INDEX('0_Pivot &amp; Table 1 &amp; Table 2'!$A$70:$AM$765,MATCH($A424,'0_Pivot &amp; Table 1 &amp; Table 2'!$B$70:$B$765,0),MATCH(HHIdata_corr!M$1,'0_Pivot &amp; Table 1 &amp; Table 2'!$A$66:$AM$66,0))</f>
        <v>3529</v>
      </c>
      <c r="N424" s="27">
        <f>INDEX('0_Pivot &amp; Table 1 &amp; Table 2'!$A$70:$AM$765,MATCH($A424,'0_Pivot &amp; Table 1 &amp; Table 2'!$B$70:$B$765,0),MATCH(HHIdata_corr!N$1,'0_Pivot &amp; Table 1 &amp; Table 2'!$A$66:$AM$66,0))</f>
        <v>3082</v>
      </c>
      <c r="O424" s="28">
        <v>3270.4</v>
      </c>
      <c r="P424" s="29" t="s">
        <v>1250</v>
      </c>
      <c r="Q424" s="29" t="s">
        <v>1251</v>
      </c>
      <c r="R424" s="2">
        <f t="shared" si="30"/>
        <v>3361.25</v>
      </c>
      <c r="S424" s="2">
        <f t="shared" si="31"/>
        <v>3231.25</v>
      </c>
      <c r="T424" s="2" t="str">
        <f t="shared" si="32"/>
        <v/>
      </c>
      <c r="U424" s="2" t="e">
        <f>MATCH($Q424,'6.Indic_Percep'!$B$10:$B$141,0)</f>
        <v>#N/A</v>
      </c>
      <c r="V424" s="2">
        <f>MATCH($P424,'5.Indic_LM'!$A$10:$A$732,0)</f>
        <v>406</v>
      </c>
      <c r="W424" s="2" t="str">
        <f>IF(COUNT(INDEX('6.Indic_Percep'!$A$10:$AE$141,HHIdata_corr!$U424,MATCH(HHIdata_corr!W$3,'6.Indic_Percep'!$A$10:$AE$10,0)))=1,INDEX('6.Indic_Percep'!$A$10:$AE$141,HHIdata_corr!$U424,MATCH(HHIdata_corr!W$3,'6.Indic_Percep'!$A$10:$AE$10,0)),"")</f>
        <v/>
      </c>
      <c r="X424" s="2" t="str">
        <f>IF(COUNT(INDEX('6.Indic_Percep'!$A$10:$AE$141,HHIdata_corr!$U424,MATCH(HHIdata_corr!X$3,'6.Indic_Percep'!$A$10:$AE$10,0)))=1,INDEX('6.Indic_Percep'!$A$10:$AE$141,HHIdata_corr!$U424,MATCH(HHIdata_corr!X$3,'6.Indic_Percep'!$A$10:$AE$10,0)),"")</f>
        <v/>
      </c>
      <c r="Y424" s="2" t="str">
        <f>IF(COUNT(INDEX('6.Indic_Percep'!$A$10:$AE$141,HHIdata_corr!$U424,MATCH(HHIdata_corr!Y$3,'6.Indic_Percep'!$A$10:$AE$10,0)))=1,INDEX('6.Indic_Percep'!$A$10:$AE$141,HHIdata_corr!$U424,MATCH(HHIdata_corr!Y$3,'6.Indic_Percep'!$A$10:$AE$10,0)),"")</f>
        <v/>
      </c>
      <c r="Z424" s="2" t="str">
        <f>IF(COUNT(INDEX('6.Indic_Percep'!$A$10:$AH$141,HHIdata_corr!$U424,MATCH(HHIdata_corr!Z$3,'6.Indic_Percep'!$A$10:$AH$10,0)))=1,INDEX('6.Indic_Percep'!$A$10:$AH$141,HHIdata_corr!$U424,MATCH(HHIdata_corr!Z$3,'6.Indic_Percep'!$A$10:$AH$10,0)),"")</f>
        <v/>
      </c>
      <c r="AA424" s="2" t="str">
        <f>IF(COUNT(INDEX('6.Indic_Percep'!$A$10:$AH$141,HHIdata_corr!$U424,MATCH(HHIdata_corr!AA$3,'6.Indic_Percep'!$A$10:$AH$10,0)))=1,INDEX('6.Indic_Percep'!$A$10:$AH$141,HHIdata_corr!$U424,MATCH(HHIdata_corr!AA$3,'6.Indic_Percep'!$A$10:$AH$10,0)),"")</f>
        <v/>
      </c>
      <c r="AC424" s="30">
        <f>IF(COUNT(INDEX('5.Indic_LM'!$A$8:$AL$732,HHIdata_corr!$V424,MATCH(HHIdata_corr!AC$3,'5.Indic_LM'!$A$8:$AL$8,0)))=1,INDEX('5.Indic_LM'!$A$8:$AL$732,HHIdata_corr!$V424,MATCH(HHIdata_corr!AC$3,'5.Indic_LM'!$A$8:$AL$8,0))/100,"")</f>
        <v>6.9566350512393307E-2</v>
      </c>
      <c r="AD424" s="30">
        <f>IF(COUNT(INDEX('5.Indic_LM'!$A$8:$AL$732,HHIdata_corr!$V424,MATCH(HHIdata_corr!AD$3,'5.Indic_LM'!$A$8:$AL$8,0)))=1,INDEX('5.Indic_LM'!$A$8:$AL$732,HHIdata_corr!$V424,MATCH(HHIdata_corr!AD$3,'5.Indic_LM'!$A$8:$AL$8,0))/100,"")</f>
        <v>0.48426445265597506</v>
      </c>
      <c r="AE424" s="2">
        <f t="shared" si="33"/>
        <v>1</v>
      </c>
      <c r="AF424" s="2">
        <f t="shared" si="34"/>
        <v>1</v>
      </c>
    </row>
    <row r="425" spans="1:32" x14ac:dyDescent="0.2">
      <c r="A425" s="25" t="s">
        <v>1253</v>
      </c>
      <c r="B425" s="26" t="s">
        <v>1254</v>
      </c>
      <c r="C425" s="26" t="s">
        <v>1033</v>
      </c>
      <c r="D425" s="26">
        <v>133371</v>
      </c>
      <c r="E425" s="26" t="s">
        <v>1255</v>
      </c>
      <c r="F425" s="26">
        <v>60343</v>
      </c>
      <c r="G425" s="27">
        <f>INDEX('0_Pivot &amp; Table 1 &amp; Table 2'!$A$70:$AM$765,MATCH($A425,'0_Pivot &amp; Table 1 &amp; Table 2'!$B$70:$B$765,0),MATCH(HHIdata_corr!G$1,'0_Pivot &amp; Table 1 &amp; Table 2'!$A$66:$AM$66,0))</f>
        <v>3590</v>
      </c>
      <c r="H425" s="27">
        <f>INDEX('0_Pivot &amp; Table 1 &amp; Table 2'!$A$70:$AM$765,MATCH($A425,'0_Pivot &amp; Table 1 &amp; Table 2'!$B$70:$B$765,0),MATCH(HHIdata_corr!H$1,'0_Pivot &amp; Table 1 &amp; Table 2'!$A$66:$AM$66,0))</f>
        <v>4153</v>
      </c>
      <c r="I425" s="27">
        <f>INDEX('0_Pivot &amp; Table 1 &amp; Table 2'!$A$70:$AM$765,MATCH($A425,'0_Pivot &amp; Table 1 &amp; Table 2'!$B$70:$B$765,0),MATCH(HHIdata_corr!I$1,'0_Pivot &amp; Table 1 &amp; Table 2'!$A$66:$AM$66,0))</f>
        <v>3563</v>
      </c>
      <c r="J425" s="27">
        <f>INDEX('0_Pivot &amp; Table 1 &amp; Table 2'!$A$70:$AM$765,MATCH($A425,'0_Pivot &amp; Table 1 &amp; Table 2'!$B$70:$B$765,0),MATCH(HHIdata_corr!J$1,'0_Pivot &amp; Table 1 &amp; Table 2'!$A$66:$AM$66,0))</f>
        <v>3567</v>
      </c>
      <c r="K425" s="27">
        <f>INDEX('0_Pivot &amp; Table 1 &amp; Table 2'!$A$70:$AM$765,MATCH($A425,'0_Pivot &amp; Table 1 &amp; Table 2'!$B$70:$B$765,0),MATCH(HHIdata_corr!K$1,'0_Pivot &amp; Table 1 &amp; Table 2'!$A$66:$AM$66,0))</f>
        <v>3317</v>
      </c>
      <c r="L425" s="27">
        <f>INDEX('0_Pivot &amp; Table 1 &amp; Table 2'!$A$70:$AM$765,MATCH($A425,'0_Pivot &amp; Table 1 &amp; Table 2'!$B$70:$B$765,0),MATCH(HHIdata_corr!L$1,'0_Pivot &amp; Table 1 &amp; Table 2'!$A$66:$AM$66,0))</f>
        <v>3546</v>
      </c>
      <c r="M425" s="27">
        <f>INDEX('0_Pivot &amp; Table 1 &amp; Table 2'!$A$70:$AM$765,MATCH($A425,'0_Pivot &amp; Table 1 &amp; Table 2'!$B$70:$B$765,0),MATCH(HHIdata_corr!M$1,'0_Pivot &amp; Table 1 &amp; Table 2'!$A$66:$AM$66,0))</f>
        <v>3854</v>
      </c>
      <c r="N425" s="27">
        <f>INDEX('0_Pivot &amp; Table 1 &amp; Table 2'!$A$70:$AM$765,MATCH($A425,'0_Pivot &amp; Table 1 &amp; Table 2'!$B$70:$B$765,0),MATCH(HHIdata_corr!N$1,'0_Pivot &amp; Table 1 &amp; Table 2'!$A$66:$AM$66,0))</f>
        <v>3203</v>
      </c>
      <c r="O425" s="28">
        <v>3556</v>
      </c>
      <c r="P425" s="29" t="s">
        <v>1253</v>
      </c>
      <c r="Q425" s="29" t="s">
        <v>1254</v>
      </c>
      <c r="R425" s="2">
        <f t="shared" si="30"/>
        <v>3718.25</v>
      </c>
      <c r="S425" s="2">
        <f t="shared" si="31"/>
        <v>3650</v>
      </c>
      <c r="T425" s="2" t="str">
        <f t="shared" si="32"/>
        <v/>
      </c>
      <c r="U425" s="2" t="e">
        <f>MATCH($Q425,'6.Indic_Percep'!$B$10:$B$141,0)</f>
        <v>#N/A</v>
      </c>
      <c r="V425" s="2">
        <f>MATCH($P425,'5.Indic_LM'!$A$10:$A$732,0)</f>
        <v>407</v>
      </c>
      <c r="W425" s="2" t="str">
        <f>IF(COUNT(INDEX('6.Indic_Percep'!$A$10:$AE$141,HHIdata_corr!$U425,MATCH(HHIdata_corr!W$3,'6.Indic_Percep'!$A$10:$AE$10,0)))=1,INDEX('6.Indic_Percep'!$A$10:$AE$141,HHIdata_corr!$U425,MATCH(HHIdata_corr!W$3,'6.Indic_Percep'!$A$10:$AE$10,0)),"")</f>
        <v/>
      </c>
      <c r="X425" s="2" t="str">
        <f>IF(COUNT(INDEX('6.Indic_Percep'!$A$10:$AE$141,HHIdata_corr!$U425,MATCH(HHIdata_corr!X$3,'6.Indic_Percep'!$A$10:$AE$10,0)))=1,INDEX('6.Indic_Percep'!$A$10:$AE$141,HHIdata_corr!$U425,MATCH(HHIdata_corr!X$3,'6.Indic_Percep'!$A$10:$AE$10,0)),"")</f>
        <v/>
      </c>
      <c r="Y425" s="2" t="str">
        <f>IF(COUNT(INDEX('6.Indic_Percep'!$A$10:$AE$141,HHIdata_corr!$U425,MATCH(HHIdata_corr!Y$3,'6.Indic_Percep'!$A$10:$AE$10,0)))=1,INDEX('6.Indic_Percep'!$A$10:$AE$141,HHIdata_corr!$U425,MATCH(HHIdata_corr!Y$3,'6.Indic_Percep'!$A$10:$AE$10,0)),"")</f>
        <v/>
      </c>
      <c r="Z425" s="2" t="str">
        <f>IF(COUNT(INDEX('6.Indic_Percep'!$A$10:$AH$141,HHIdata_corr!$U425,MATCH(HHIdata_corr!Z$3,'6.Indic_Percep'!$A$10:$AH$10,0)))=1,INDEX('6.Indic_Percep'!$A$10:$AH$141,HHIdata_corr!$U425,MATCH(HHIdata_corr!Z$3,'6.Indic_Percep'!$A$10:$AH$10,0)),"")</f>
        <v/>
      </c>
      <c r="AA425" s="2" t="str">
        <f>IF(COUNT(INDEX('6.Indic_Percep'!$A$10:$AH$141,HHIdata_corr!$U425,MATCH(HHIdata_corr!AA$3,'6.Indic_Percep'!$A$10:$AH$10,0)))=1,INDEX('6.Indic_Percep'!$A$10:$AH$141,HHIdata_corr!$U425,MATCH(HHIdata_corr!AA$3,'6.Indic_Percep'!$A$10:$AH$10,0)),"")</f>
        <v/>
      </c>
      <c r="AC425" s="30">
        <f>IF(COUNT(INDEX('5.Indic_LM'!$A$8:$AL$732,HHIdata_corr!$V425,MATCH(HHIdata_corr!AC$3,'5.Indic_LM'!$A$8:$AL$8,0)))=1,INDEX('5.Indic_LM'!$A$8:$AL$732,HHIdata_corr!$V425,MATCH(HHIdata_corr!AC$3,'5.Indic_LM'!$A$8:$AL$8,0))/100,"")</f>
        <v>0.10441411603471906</v>
      </c>
      <c r="AD425" s="30">
        <f>IF(COUNT(INDEX('5.Indic_LM'!$A$8:$AL$732,HHIdata_corr!$V425,MATCH(HHIdata_corr!AD$3,'5.Indic_LM'!$A$8:$AL$8,0)))=1,INDEX('5.Indic_LM'!$A$8:$AL$732,HHIdata_corr!$V425,MATCH(HHIdata_corr!AD$3,'5.Indic_LM'!$A$8:$AL$8,0))/100,"")</f>
        <v>0.39595934216537232</v>
      </c>
      <c r="AE425" s="2">
        <f t="shared" si="33"/>
        <v>1</v>
      </c>
      <c r="AF425" s="2">
        <f t="shared" si="34"/>
        <v>1</v>
      </c>
    </row>
    <row r="426" spans="1:32" x14ac:dyDescent="0.2">
      <c r="A426" s="25" t="s">
        <v>1256</v>
      </c>
      <c r="B426" s="26" t="s">
        <v>1257</v>
      </c>
      <c r="C426" s="26" t="s">
        <v>1033</v>
      </c>
      <c r="D426" s="26">
        <v>152840</v>
      </c>
      <c r="E426" s="26" t="s">
        <v>1258</v>
      </c>
      <c r="F426" s="26">
        <v>68668</v>
      </c>
      <c r="G426" s="27">
        <f>INDEX('0_Pivot &amp; Table 1 &amp; Table 2'!$A$70:$AM$765,MATCH($A426,'0_Pivot &amp; Table 1 &amp; Table 2'!$B$70:$B$765,0),MATCH(HHIdata_corr!G$1,'0_Pivot &amp; Table 1 &amp; Table 2'!$A$66:$AM$66,0))</f>
        <v>3535</v>
      </c>
      <c r="H426" s="27">
        <f>INDEX('0_Pivot &amp; Table 1 &amp; Table 2'!$A$70:$AM$765,MATCH($A426,'0_Pivot &amp; Table 1 &amp; Table 2'!$B$70:$B$765,0),MATCH(HHIdata_corr!H$1,'0_Pivot &amp; Table 1 &amp; Table 2'!$A$66:$AM$66,0))</f>
        <v>4119</v>
      </c>
      <c r="I426" s="27">
        <f>INDEX('0_Pivot &amp; Table 1 &amp; Table 2'!$A$70:$AM$765,MATCH($A426,'0_Pivot &amp; Table 1 &amp; Table 2'!$B$70:$B$765,0),MATCH(HHIdata_corr!I$1,'0_Pivot &amp; Table 1 &amp; Table 2'!$A$66:$AM$66,0))</f>
        <v>3509</v>
      </c>
      <c r="J426" s="27">
        <f>INDEX('0_Pivot &amp; Table 1 &amp; Table 2'!$A$70:$AM$765,MATCH($A426,'0_Pivot &amp; Table 1 &amp; Table 2'!$B$70:$B$765,0),MATCH(HHIdata_corr!J$1,'0_Pivot &amp; Table 1 &amp; Table 2'!$A$66:$AM$66,0))</f>
        <v>3935</v>
      </c>
      <c r="K426" s="27">
        <f>INDEX('0_Pivot &amp; Table 1 &amp; Table 2'!$A$70:$AM$765,MATCH($A426,'0_Pivot &amp; Table 1 &amp; Table 2'!$B$70:$B$765,0),MATCH(HHIdata_corr!K$1,'0_Pivot &amp; Table 1 &amp; Table 2'!$A$66:$AM$66,0))</f>
        <v>3247</v>
      </c>
      <c r="L426" s="27">
        <f>INDEX('0_Pivot &amp; Table 1 &amp; Table 2'!$A$70:$AM$765,MATCH($A426,'0_Pivot &amp; Table 1 &amp; Table 2'!$B$70:$B$765,0),MATCH(HHIdata_corr!L$1,'0_Pivot &amp; Table 1 &amp; Table 2'!$A$66:$AM$66,0))</f>
        <v>3748</v>
      </c>
      <c r="M426" s="27">
        <f>INDEX('0_Pivot &amp; Table 1 &amp; Table 2'!$A$70:$AM$765,MATCH($A426,'0_Pivot &amp; Table 1 &amp; Table 2'!$B$70:$B$765,0),MATCH(HHIdata_corr!M$1,'0_Pivot &amp; Table 1 &amp; Table 2'!$A$66:$AM$66,0))</f>
        <v>4012</v>
      </c>
      <c r="N426" s="27">
        <f>INDEX('0_Pivot &amp; Table 1 &amp; Table 2'!$A$70:$AM$765,MATCH($A426,'0_Pivot &amp; Table 1 &amp; Table 2'!$B$70:$B$765,0),MATCH(HHIdata_corr!N$1,'0_Pivot &amp; Table 1 &amp; Table 2'!$A$66:$AM$66,0))</f>
        <v>3525</v>
      </c>
      <c r="O426" s="28">
        <v>3722</v>
      </c>
      <c r="P426" s="29" t="s">
        <v>1256</v>
      </c>
      <c r="Q426" s="29" t="s">
        <v>1257</v>
      </c>
      <c r="R426" s="2">
        <f t="shared" si="30"/>
        <v>3774.5</v>
      </c>
      <c r="S426" s="2">
        <f t="shared" si="31"/>
        <v>3702.5</v>
      </c>
      <c r="T426" s="2" t="str">
        <f t="shared" si="32"/>
        <v/>
      </c>
      <c r="U426" s="2" t="e">
        <f>MATCH($Q426,'6.Indic_Percep'!$B$10:$B$141,0)</f>
        <v>#N/A</v>
      </c>
      <c r="V426" s="2">
        <f>MATCH($P426,'5.Indic_LM'!$A$10:$A$732,0)</f>
        <v>408</v>
      </c>
      <c r="W426" s="2" t="str">
        <f>IF(COUNT(INDEX('6.Indic_Percep'!$A$10:$AE$141,HHIdata_corr!$U426,MATCH(HHIdata_corr!W$3,'6.Indic_Percep'!$A$10:$AE$10,0)))=1,INDEX('6.Indic_Percep'!$A$10:$AE$141,HHIdata_corr!$U426,MATCH(HHIdata_corr!W$3,'6.Indic_Percep'!$A$10:$AE$10,0)),"")</f>
        <v/>
      </c>
      <c r="X426" s="2" t="str">
        <f>IF(COUNT(INDEX('6.Indic_Percep'!$A$10:$AE$141,HHIdata_corr!$U426,MATCH(HHIdata_corr!X$3,'6.Indic_Percep'!$A$10:$AE$10,0)))=1,INDEX('6.Indic_Percep'!$A$10:$AE$141,HHIdata_corr!$U426,MATCH(HHIdata_corr!X$3,'6.Indic_Percep'!$A$10:$AE$10,0)),"")</f>
        <v/>
      </c>
      <c r="Y426" s="2" t="str">
        <f>IF(COUNT(INDEX('6.Indic_Percep'!$A$10:$AE$141,HHIdata_corr!$U426,MATCH(HHIdata_corr!Y$3,'6.Indic_Percep'!$A$10:$AE$10,0)))=1,INDEX('6.Indic_Percep'!$A$10:$AE$141,HHIdata_corr!$U426,MATCH(HHIdata_corr!Y$3,'6.Indic_Percep'!$A$10:$AE$10,0)),"")</f>
        <v/>
      </c>
      <c r="Z426" s="2" t="str">
        <f>IF(COUNT(INDEX('6.Indic_Percep'!$A$10:$AH$141,HHIdata_corr!$U426,MATCH(HHIdata_corr!Z$3,'6.Indic_Percep'!$A$10:$AH$10,0)))=1,INDEX('6.Indic_Percep'!$A$10:$AH$141,HHIdata_corr!$U426,MATCH(HHIdata_corr!Z$3,'6.Indic_Percep'!$A$10:$AH$10,0)),"")</f>
        <v/>
      </c>
      <c r="AA426" s="2" t="str">
        <f>IF(COUNT(INDEX('6.Indic_Percep'!$A$10:$AH$141,HHIdata_corr!$U426,MATCH(HHIdata_corr!AA$3,'6.Indic_Percep'!$A$10:$AH$10,0)))=1,INDEX('6.Indic_Percep'!$A$10:$AH$141,HHIdata_corr!$U426,MATCH(HHIdata_corr!AA$3,'6.Indic_Percep'!$A$10:$AH$10,0)),"")</f>
        <v/>
      </c>
      <c r="AC426" s="30">
        <f>IF(COUNT(INDEX('5.Indic_LM'!$A$8:$AL$732,HHIdata_corr!$V426,MATCH(HHIdata_corr!AC$3,'5.Indic_LM'!$A$8:$AL$8,0)))=1,INDEX('5.Indic_LM'!$A$8:$AL$732,HHIdata_corr!$V426,MATCH(HHIdata_corr!AC$3,'5.Indic_LM'!$A$8:$AL$8,0))/100,"")</f>
        <v>0.10212181761339695</v>
      </c>
      <c r="AD426" s="30">
        <f>IF(COUNT(INDEX('5.Indic_LM'!$A$8:$AL$732,HHIdata_corr!$V426,MATCH(HHIdata_corr!AD$3,'5.Indic_LM'!$A$8:$AL$8,0)))=1,INDEX('5.Indic_LM'!$A$8:$AL$732,HHIdata_corr!$V426,MATCH(HHIdata_corr!AD$3,'5.Indic_LM'!$A$8:$AL$8,0))/100,"")</f>
        <v>0.45509983824708777</v>
      </c>
      <c r="AE426" s="2">
        <f t="shared" si="33"/>
        <v>1</v>
      </c>
      <c r="AF426" s="2">
        <f t="shared" si="34"/>
        <v>1</v>
      </c>
    </row>
    <row r="427" spans="1:32" x14ac:dyDescent="0.2">
      <c r="A427" s="25" t="s">
        <v>1259</v>
      </c>
      <c r="B427" s="26" t="s">
        <v>1260</v>
      </c>
      <c r="C427" s="26" t="s">
        <v>1033</v>
      </c>
      <c r="D427" s="26">
        <v>97459</v>
      </c>
      <c r="E427" s="26" t="s">
        <v>1261</v>
      </c>
      <c r="F427" s="26">
        <v>45249</v>
      </c>
      <c r="G427" s="27">
        <f>INDEX('0_Pivot &amp; Table 1 &amp; Table 2'!$A$70:$AM$765,MATCH($A427,'0_Pivot &amp; Table 1 &amp; Table 2'!$B$70:$B$765,0),MATCH(HHIdata_corr!G$1,'0_Pivot &amp; Table 1 &amp; Table 2'!$A$66:$AM$66,0))</f>
        <v>4297</v>
      </c>
      <c r="H427" s="27">
        <f>INDEX('0_Pivot &amp; Table 1 &amp; Table 2'!$A$70:$AM$765,MATCH($A427,'0_Pivot &amp; Table 1 &amp; Table 2'!$B$70:$B$765,0),MATCH(HHIdata_corr!H$1,'0_Pivot &amp; Table 1 &amp; Table 2'!$A$66:$AM$66,0))</f>
        <v>5156</v>
      </c>
      <c r="I427" s="27">
        <f>INDEX('0_Pivot &amp; Table 1 &amp; Table 2'!$A$70:$AM$765,MATCH($A427,'0_Pivot &amp; Table 1 &amp; Table 2'!$B$70:$B$765,0),MATCH(HHIdata_corr!I$1,'0_Pivot &amp; Table 1 &amp; Table 2'!$A$66:$AM$66,0))</f>
        <v>4189</v>
      </c>
      <c r="J427" s="27">
        <f>INDEX('0_Pivot &amp; Table 1 &amp; Table 2'!$A$70:$AM$765,MATCH($A427,'0_Pivot &amp; Table 1 &amp; Table 2'!$B$70:$B$765,0),MATCH(HHIdata_corr!J$1,'0_Pivot &amp; Table 1 &amp; Table 2'!$A$66:$AM$66,0))</f>
        <v>4252</v>
      </c>
      <c r="K427" s="27">
        <f>INDEX('0_Pivot &amp; Table 1 &amp; Table 2'!$A$70:$AM$765,MATCH($A427,'0_Pivot &amp; Table 1 &amp; Table 2'!$B$70:$B$765,0),MATCH(HHIdata_corr!K$1,'0_Pivot &amp; Table 1 &amp; Table 2'!$A$66:$AM$66,0))</f>
        <v>4124</v>
      </c>
      <c r="L427" s="27">
        <f>INDEX('0_Pivot &amp; Table 1 &amp; Table 2'!$A$70:$AM$765,MATCH($A427,'0_Pivot &amp; Table 1 &amp; Table 2'!$B$70:$B$765,0),MATCH(HHIdata_corr!L$1,'0_Pivot &amp; Table 1 &amp; Table 2'!$A$66:$AM$66,0))</f>
        <v>4621</v>
      </c>
      <c r="M427" s="27">
        <f>INDEX('0_Pivot &amp; Table 1 &amp; Table 2'!$A$70:$AM$765,MATCH($A427,'0_Pivot &amp; Table 1 &amp; Table 2'!$B$70:$B$765,0),MATCH(HHIdata_corr!M$1,'0_Pivot &amp; Table 1 &amp; Table 2'!$A$66:$AM$66,0))</f>
        <v>4508</v>
      </c>
      <c r="N427" s="27">
        <f>INDEX('0_Pivot &amp; Table 1 &amp; Table 2'!$A$70:$AM$765,MATCH($A427,'0_Pivot &amp; Table 1 &amp; Table 2'!$B$70:$B$765,0),MATCH(HHIdata_corr!N$1,'0_Pivot &amp; Table 1 &amp; Table 2'!$A$66:$AM$66,0))</f>
        <v>4766</v>
      </c>
      <c r="O427" s="28">
        <v>4618.1000000000004</v>
      </c>
      <c r="P427" s="29" t="s">
        <v>1259</v>
      </c>
      <c r="Q427" s="29" t="s">
        <v>1260</v>
      </c>
      <c r="R427" s="2">
        <f t="shared" si="30"/>
        <v>4473.5</v>
      </c>
      <c r="S427" s="2">
        <f t="shared" si="31"/>
        <v>4430.25</v>
      </c>
      <c r="T427" s="2" t="str">
        <f t="shared" si="32"/>
        <v/>
      </c>
      <c r="U427" s="2" t="e">
        <f>MATCH($Q427,'6.Indic_Percep'!$B$10:$B$141,0)</f>
        <v>#N/A</v>
      </c>
      <c r="V427" s="2">
        <f>MATCH($P427,'5.Indic_LM'!$A$10:$A$732,0)</f>
        <v>409</v>
      </c>
      <c r="W427" s="2" t="str">
        <f>IF(COUNT(INDEX('6.Indic_Percep'!$A$10:$AE$141,HHIdata_corr!$U427,MATCH(HHIdata_corr!W$3,'6.Indic_Percep'!$A$10:$AE$10,0)))=1,INDEX('6.Indic_Percep'!$A$10:$AE$141,HHIdata_corr!$U427,MATCH(HHIdata_corr!W$3,'6.Indic_Percep'!$A$10:$AE$10,0)),"")</f>
        <v/>
      </c>
      <c r="X427" s="2" t="str">
        <f>IF(COUNT(INDEX('6.Indic_Percep'!$A$10:$AE$141,HHIdata_corr!$U427,MATCH(HHIdata_corr!X$3,'6.Indic_Percep'!$A$10:$AE$10,0)))=1,INDEX('6.Indic_Percep'!$A$10:$AE$141,HHIdata_corr!$U427,MATCH(HHIdata_corr!X$3,'6.Indic_Percep'!$A$10:$AE$10,0)),"")</f>
        <v/>
      </c>
      <c r="Y427" s="2" t="str">
        <f>IF(COUNT(INDEX('6.Indic_Percep'!$A$10:$AE$141,HHIdata_corr!$U427,MATCH(HHIdata_corr!Y$3,'6.Indic_Percep'!$A$10:$AE$10,0)))=1,INDEX('6.Indic_Percep'!$A$10:$AE$141,HHIdata_corr!$U427,MATCH(HHIdata_corr!Y$3,'6.Indic_Percep'!$A$10:$AE$10,0)),"")</f>
        <v/>
      </c>
      <c r="Z427" s="2" t="str">
        <f>IF(COUNT(INDEX('6.Indic_Percep'!$A$10:$AH$141,HHIdata_corr!$U427,MATCH(HHIdata_corr!Z$3,'6.Indic_Percep'!$A$10:$AH$10,0)))=1,INDEX('6.Indic_Percep'!$A$10:$AH$141,HHIdata_corr!$U427,MATCH(HHIdata_corr!Z$3,'6.Indic_Percep'!$A$10:$AH$10,0)),"")</f>
        <v/>
      </c>
      <c r="AA427" s="2" t="str">
        <f>IF(COUNT(INDEX('6.Indic_Percep'!$A$10:$AH$141,HHIdata_corr!$U427,MATCH(HHIdata_corr!AA$3,'6.Indic_Percep'!$A$10:$AH$10,0)))=1,INDEX('6.Indic_Percep'!$A$10:$AH$141,HHIdata_corr!$U427,MATCH(HHIdata_corr!AA$3,'6.Indic_Percep'!$A$10:$AH$10,0)),"")</f>
        <v/>
      </c>
      <c r="AC427" s="30">
        <f>IF(COUNT(INDEX('5.Indic_LM'!$A$8:$AL$732,HHIdata_corr!$V427,MATCH(HHIdata_corr!AC$3,'5.Indic_LM'!$A$8:$AL$8,0)))=1,INDEX('5.Indic_LM'!$A$8:$AL$732,HHIdata_corr!$V427,MATCH(HHIdata_corr!AC$3,'5.Indic_LM'!$A$8:$AL$8,0))/100,"")</f>
        <v>0.12225113103425418</v>
      </c>
      <c r="AD427" s="30">
        <f>IF(COUNT(INDEX('5.Indic_LM'!$A$8:$AL$732,HHIdata_corr!$V427,MATCH(HHIdata_corr!AD$3,'5.Indic_LM'!$A$8:$AL$8,0)))=1,INDEX('5.Indic_LM'!$A$8:$AL$732,HHIdata_corr!$V427,MATCH(HHIdata_corr!AD$3,'5.Indic_LM'!$A$8:$AL$8,0))/100,"")</f>
        <v>0.43020764628871616</v>
      </c>
      <c r="AE427" s="2">
        <f t="shared" si="33"/>
        <v>1</v>
      </c>
      <c r="AF427" s="2">
        <f t="shared" si="34"/>
        <v>1</v>
      </c>
    </row>
    <row r="428" spans="1:32" x14ac:dyDescent="0.2">
      <c r="A428" s="25" t="s">
        <v>1262</v>
      </c>
      <c r="B428" s="26" t="s">
        <v>1263</v>
      </c>
      <c r="C428" s="26" t="s">
        <v>1033</v>
      </c>
      <c r="D428" s="26">
        <v>153718</v>
      </c>
      <c r="E428" s="26" t="s">
        <v>1264</v>
      </c>
      <c r="F428" s="26">
        <v>59925</v>
      </c>
      <c r="G428" s="27">
        <f>INDEX('0_Pivot &amp; Table 1 &amp; Table 2'!$A$70:$AM$765,MATCH($A428,'0_Pivot &amp; Table 1 &amp; Table 2'!$B$70:$B$765,0),MATCH(HHIdata_corr!G$1,'0_Pivot &amp; Table 1 &amp; Table 2'!$A$66:$AM$66,0))</f>
        <v>3992</v>
      </c>
      <c r="H428" s="27">
        <f>INDEX('0_Pivot &amp; Table 1 &amp; Table 2'!$A$70:$AM$765,MATCH($A428,'0_Pivot &amp; Table 1 &amp; Table 2'!$B$70:$B$765,0),MATCH(HHIdata_corr!H$1,'0_Pivot &amp; Table 1 &amp; Table 2'!$A$66:$AM$66,0))</f>
        <v>4839</v>
      </c>
      <c r="I428" s="27">
        <f>INDEX('0_Pivot &amp; Table 1 &amp; Table 2'!$A$70:$AM$765,MATCH($A428,'0_Pivot &amp; Table 1 &amp; Table 2'!$B$70:$B$765,0),MATCH(HHIdata_corr!I$1,'0_Pivot &amp; Table 1 &amp; Table 2'!$A$66:$AM$66,0))</f>
        <v>4106</v>
      </c>
      <c r="J428" s="27">
        <f>INDEX('0_Pivot &amp; Table 1 &amp; Table 2'!$A$70:$AM$765,MATCH($A428,'0_Pivot &amp; Table 1 &amp; Table 2'!$B$70:$B$765,0),MATCH(HHIdata_corr!J$1,'0_Pivot &amp; Table 1 &amp; Table 2'!$A$66:$AM$66,0))</f>
        <v>4004</v>
      </c>
      <c r="K428" s="27">
        <f>INDEX('0_Pivot &amp; Table 1 &amp; Table 2'!$A$70:$AM$765,MATCH($A428,'0_Pivot &amp; Table 1 &amp; Table 2'!$B$70:$B$765,0),MATCH(HHIdata_corr!K$1,'0_Pivot &amp; Table 1 &amp; Table 2'!$A$66:$AM$66,0))</f>
        <v>3506</v>
      </c>
      <c r="L428" s="27">
        <f>INDEX('0_Pivot &amp; Table 1 &amp; Table 2'!$A$70:$AM$765,MATCH($A428,'0_Pivot &amp; Table 1 &amp; Table 2'!$B$70:$B$765,0),MATCH(HHIdata_corr!L$1,'0_Pivot &amp; Table 1 &amp; Table 2'!$A$66:$AM$66,0))</f>
        <v>3851</v>
      </c>
      <c r="M428" s="27">
        <f>INDEX('0_Pivot &amp; Table 1 &amp; Table 2'!$A$70:$AM$765,MATCH($A428,'0_Pivot &amp; Table 1 &amp; Table 2'!$B$70:$B$765,0),MATCH(HHIdata_corr!M$1,'0_Pivot &amp; Table 1 &amp; Table 2'!$A$66:$AM$66,0))</f>
        <v>4544</v>
      </c>
      <c r="N428" s="27">
        <f>INDEX('0_Pivot &amp; Table 1 &amp; Table 2'!$A$70:$AM$765,MATCH($A428,'0_Pivot &amp; Table 1 &amp; Table 2'!$B$70:$B$765,0),MATCH(HHIdata_corr!N$1,'0_Pivot &amp; Table 1 &amp; Table 2'!$A$66:$AM$66,0))</f>
        <v>4616</v>
      </c>
      <c r="O428" s="28">
        <v>4104.3999999999996</v>
      </c>
      <c r="P428" s="29" t="s">
        <v>1262</v>
      </c>
      <c r="Q428" s="29" t="s">
        <v>1263</v>
      </c>
      <c r="R428" s="2">
        <f t="shared" si="30"/>
        <v>4235.25</v>
      </c>
      <c r="S428" s="2">
        <f t="shared" si="31"/>
        <v>4113.75</v>
      </c>
      <c r="T428" s="2" t="str">
        <f t="shared" si="32"/>
        <v/>
      </c>
      <c r="U428" s="2" t="e">
        <f>MATCH($Q428,'6.Indic_Percep'!$B$10:$B$141,0)</f>
        <v>#N/A</v>
      </c>
      <c r="V428" s="2">
        <f>MATCH($P428,'5.Indic_LM'!$A$10:$A$732,0)</f>
        <v>410</v>
      </c>
      <c r="W428" s="2" t="str">
        <f>IF(COUNT(INDEX('6.Indic_Percep'!$A$10:$AE$141,HHIdata_corr!$U428,MATCH(HHIdata_corr!W$3,'6.Indic_Percep'!$A$10:$AE$10,0)))=1,INDEX('6.Indic_Percep'!$A$10:$AE$141,HHIdata_corr!$U428,MATCH(HHIdata_corr!W$3,'6.Indic_Percep'!$A$10:$AE$10,0)),"")</f>
        <v/>
      </c>
      <c r="X428" s="2" t="str">
        <f>IF(COUNT(INDEX('6.Indic_Percep'!$A$10:$AE$141,HHIdata_corr!$U428,MATCH(HHIdata_corr!X$3,'6.Indic_Percep'!$A$10:$AE$10,0)))=1,INDEX('6.Indic_Percep'!$A$10:$AE$141,HHIdata_corr!$U428,MATCH(HHIdata_corr!X$3,'6.Indic_Percep'!$A$10:$AE$10,0)),"")</f>
        <v/>
      </c>
      <c r="Y428" s="2" t="str">
        <f>IF(COUNT(INDEX('6.Indic_Percep'!$A$10:$AE$141,HHIdata_corr!$U428,MATCH(HHIdata_corr!Y$3,'6.Indic_Percep'!$A$10:$AE$10,0)))=1,INDEX('6.Indic_Percep'!$A$10:$AE$141,HHIdata_corr!$U428,MATCH(HHIdata_corr!Y$3,'6.Indic_Percep'!$A$10:$AE$10,0)),"")</f>
        <v/>
      </c>
      <c r="Z428" s="2" t="str">
        <f>IF(COUNT(INDEX('6.Indic_Percep'!$A$10:$AH$141,HHIdata_corr!$U428,MATCH(HHIdata_corr!Z$3,'6.Indic_Percep'!$A$10:$AH$10,0)))=1,INDEX('6.Indic_Percep'!$A$10:$AH$141,HHIdata_corr!$U428,MATCH(HHIdata_corr!Z$3,'6.Indic_Percep'!$A$10:$AH$10,0)),"")</f>
        <v/>
      </c>
      <c r="AA428" s="2" t="str">
        <f>IF(COUNT(INDEX('6.Indic_Percep'!$A$10:$AH$141,HHIdata_corr!$U428,MATCH(HHIdata_corr!AA$3,'6.Indic_Percep'!$A$10:$AH$10,0)))=1,INDEX('6.Indic_Percep'!$A$10:$AH$141,HHIdata_corr!$U428,MATCH(HHIdata_corr!AA$3,'6.Indic_Percep'!$A$10:$AH$10,0)),"")</f>
        <v/>
      </c>
      <c r="AC428" s="30">
        <f>IF(COUNT(INDEX('5.Indic_LM'!$A$8:$AL$732,HHIdata_corr!$V428,MATCH(HHIdata_corr!AC$3,'5.Indic_LM'!$A$8:$AL$8,0)))=1,INDEX('5.Indic_LM'!$A$8:$AL$732,HHIdata_corr!$V428,MATCH(HHIdata_corr!AC$3,'5.Indic_LM'!$A$8:$AL$8,0))/100,"")</f>
        <v>8.3182850818430701E-2</v>
      </c>
      <c r="AD428" s="30">
        <f>IF(COUNT(INDEX('5.Indic_LM'!$A$8:$AL$732,HHIdata_corr!$V428,MATCH(HHIdata_corr!AD$3,'5.Indic_LM'!$A$8:$AL$8,0)))=1,INDEX('5.Indic_LM'!$A$8:$AL$732,HHIdata_corr!$V428,MATCH(HHIdata_corr!AD$3,'5.Indic_LM'!$A$8:$AL$8,0))/100,"")</f>
        <v>0.45946408807595968</v>
      </c>
      <c r="AE428" s="2">
        <f t="shared" si="33"/>
        <v>1</v>
      </c>
      <c r="AF428" s="2">
        <f t="shared" si="34"/>
        <v>1</v>
      </c>
    </row>
    <row r="429" spans="1:32" x14ac:dyDescent="0.2">
      <c r="A429" s="25" t="s">
        <v>1265</v>
      </c>
      <c r="B429" s="26" t="s">
        <v>1266</v>
      </c>
      <c r="C429" s="26" t="s">
        <v>1033</v>
      </c>
      <c r="D429" s="26">
        <v>118015</v>
      </c>
      <c r="E429" s="26" t="s">
        <v>1267</v>
      </c>
      <c r="F429" s="26">
        <v>42085</v>
      </c>
      <c r="G429" s="27">
        <f>INDEX('0_Pivot &amp; Table 1 &amp; Table 2'!$A$70:$AM$765,MATCH($A429,'0_Pivot &amp; Table 1 &amp; Table 2'!$B$70:$B$765,0),MATCH(HHIdata_corr!G$1,'0_Pivot &amp; Table 1 &amp; Table 2'!$A$66:$AM$66,0))</f>
        <v>5187</v>
      </c>
      <c r="H429" s="27">
        <f>INDEX('0_Pivot &amp; Table 1 &amp; Table 2'!$A$70:$AM$765,MATCH($A429,'0_Pivot &amp; Table 1 &amp; Table 2'!$B$70:$B$765,0),MATCH(HHIdata_corr!H$1,'0_Pivot &amp; Table 1 &amp; Table 2'!$A$66:$AM$66,0))</f>
        <v>6046</v>
      </c>
      <c r="I429" s="27">
        <f>INDEX('0_Pivot &amp; Table 1 &amp; Table 2'!$A$70:$AM$765,MATCH($A429,'0_Pivot &amp; Table 1 &amp; Table 2'!$B$70:$B$765,0),MATCH(HHIdata_corr!I$1,'0_Pivot &amp; Table 1 &amp; Table 2'!$A$66:$AM$66,0))</f>
        <v>4984</v>
      </c>
      <c r="J429" s="27">
        <f>INDEX('0_Pivot &amp; Table 1 &amp; Table 2'!$A$70:$AM$765,MATCH($A429,'0_Pivot &amp; Table 1 &amp; Table 2'!$B$70:$B$765,0),MATCH(HHIdata_corr!J$1,'0_Pivot &amp; Table 1 &amp; Table 2'!$A$66:$AM$66,0))</f>
        <v>5693</v>
      </c>
      <c r="K429" s="27">
        <f>INDEX('0_Pivot &amp; Table 1 &amp; Table 2'!$A$70:$AM$765,MATCH($A429,'0_Pivot &amp; Table 1 &amp; Table 2'!$B$70:$B$765,0),MATCH(HHIdata_corr!K$1,'0_Pivot &amp; Table 1 &amp; Table 2'!$A$66:$AM$66,0))</f>
        <v>5451</v>
      </c>
      <c r="L429" s="27">
        <f>INDEX('0_Pivot &amp; Table 1 &amp; Table 2'!$A$70:$AM$765,MATCH($A429,'0_Pivot &amp; Table 1 &amp; Table 2'!$B$70:$B$765,0),MATCH(HHIdata_corr!L$1,'0_Pivot &amp; Table 1 &amp; Table 2'!$A$66:$AM$66,0))</f>
        <v>5117</v>
      </c>
      <c r="M429" s="27">
        <f>INDEX('0_Pivot &amp; Table 1 &amp; Table 2'!$A$70:$AM$765,MATCH($A429,'0_Pivot &amp; Table 1 &amp; Table 2'!$B$70:$B$765,0),MATCH(HHIdata_corr!M$1,'0_Pivot &amp; Table 1 &amp; Table 2'!$A$66:$AM$66,0))</f>
        <v>5159</v>
      </c>
      <c r="N429" s="27">
        <f>INDEX('0_Pivot &amp; Table 1 &amp; Table 2'!$A$70:$AM$765,MATCH($A429,'0_Pivot &amp; Table 1 &amp; Table 2'!$B$70:$B$765,0),MATCH(HHIdata_corr!N$1,'0_Pivot &amp; Table 1 &amp; Table 2'!$A$66:$AM$66,0))</f>
        <v>4347</v>
      </c>
      <c r="O429" s="28">
        <v>5508.6</v>
      </c>
      <c r="P429" s="29" t="s">
        <v>1265</v>
      </c>
      <c r="Q429" s="29" t="s">
        <v>1266</v>
      </c>
      <c r="R429" s="2">
        <f t="shared" si="30"/>
        <v>5477.5</v>
      </c>
      <c r="S429" s="2">
        <f t="shared" si="31"/>
        <v>5543.5</v>
      </c>
      <c r="T429" s="2" t="str">
        <f t="shared" si="32"/>
        <v/>
      </c>
      <c r="U429" s="2" t="e">
        <f>MATCH($Q429,'6.Indic_Percep'!$B$10:$B$141,0)</f>
        <v>#N/A</v>
      </c>
      <c r="V429" s="2">
        <f>MATCH($P429,'5.Indic_LM'!$A$10:$A$732,0)</f>
        <v>411</v>
      </c>
      <c r="W429" s="2" t="str">
        <f>IF(COUNT(INDEX('6.Indic_Percep'!$A$10:$AE$141,HHIdata_corr!$U429,MATCH(HHIdata_corr!W$3,'6.Indic_Percep'!$A$10:$AE$10,0)))=1,INDEX('6.Indic_Percep'!$A$10:$AE$141,HHIdata_corr!$U429,MATCH(HHIdata_corr!W$3,'6.Indic_Percep'!$A$10:$AE$10,0)),"")</f>
        <v/>
      </c>
      <c r="X429" s="2" t="str">
        <f>IF(COUNT(INDEX('6.Indic_Percep'!$A$10:$AE$141,HHIdata_corr!$U429,MATCH(HHIdata_corr!X$3,'6.Indic_Percep'!$A$10:$AE$10,0)))=1,INDEX('6.Indic_Percep'!$A$10:$AE$141,HHIdata_corr!$U429,MATCH(HHIdata_corr!X$3,'6.Indic_Percep'!$A$10:$AE$10,0)),"")</f>
        <v/>
      </c>
      <c r="Y429" s="2" t="str">
        <f>IF(COUNT(INDEX('6.Indic_Percep'!$A$10:$AE$141,HHIdata_corr!$U429,MATCH(HHIdata_corr!Y$3,'6.Indic_Percep'!$A$10:$AE$10,0)))=1,INDEX('6.Indic_Percep'!$A$10:$AE$141,HHIdata_corr!$U429,MATCH(HHIdata_corr!Y$3,'6.Indic_Percep'!$A$10:$AE$10,0)),"")</f>
        <v/>
      </c>
      <c r="Z429" s="2" t="str">
        <f>IF(COUNT(INDEX('6.Indic_Percep'!$A$10:$AH$141,HHIdata_corr!$U429,MATCH(HHIdata_corr!Z$3,'6.Indic_Percep'!$A$10:$AH$10,0)))=1,INDEX('6.Indic_Percep'!$A$10:$AH$141,HHIdata_corr!$U429,MATCH(HHIdata_corr!Z$3,'6.Indic_Percep'!$A$10:$AH$10,0)),"")</f>
        <v/>
      </c>
      <c r="AA429" s="2" t="str">
        <f>IF(COUNT(INDEX('6.Indic_Percep'!$A$10:$AH$141,HHIdata_corr!$U429,MATCH(HHIdata_corr!AA$3,'6.Indic_Percep'!$A$10:$AH$10,0)))=1,INDEX('6.Indic_Percep'!$A$10:$AH$141,HHIdata_corr!$U429,MATCH(HHIdata_corr!AA$3,'6.Indic_Percep'!$A$10:$AH$10,0)),"")</f>
        <v/>
      </c>
      <c r="AC429" s="30">
        <f>IF(COUNT(INDEX('5.Indic_LM'!$A$8:$AL$732,HHIdata_corr!$V429,MATCH(HHIdata_corr!AC$3,'5.Indic_LM'!$A$8:$AL$8,0)))=1,INDEX('5.Indic_LM'!$A$8:$AL$732,HHIdata_corr!$V429,MATCH(HHIdata_corr!AC$3,'5.Indic_LM'!$A$8:$AL$8,0))/100,"")</f>
        <v>0.10194700435368738</v>
      </c>
      <c r="AD429" s="30">
        <f>IF(COUNT(INDEX('5.Indic_LM'!$A$8:$AL$732,HHIdata_corr!$V429,MATCH(HHIdata_corr!AD$3,'5.Indic_LM'!$A$8:$AL$8,0)))=1,INDEX('5.Indic_LM'!$A$8:$AL$732,HHIdata_corr!$V429,MATCH(HHIdata_corr!AD$3,'5.Indic_LM'!$A$8:$AL$8,0))/100,"")</f>
        <v>0.44683794116997061</v>
      </c>
      <c r="AE429" s="2">
        <f t="shared" si="33"/>
        <v>1</v>
      </c>
      <c r="AF429" s="2">
        <f t="shared" si="34"/>
        <v>1</v>
      </c>
    </row>
    <row r="430" spans="1:32" x14ac:dyDescent="0.2">
      <c r="A430" s="25" t="s">
        <v>1268</v>
      </c>
      <c r="B430" s="26" t="s">
        <v>1269</v>
      </c>
      <c r="C430" s="26" t="s">
        <v>1033</v>
      </c>
      <c r="D430" s="26">
        <v>85030</v>
      </c>
      <c r="E430" s="26" t="s">
        <v>1270</v>
      </c>
      <c r="F430" s="26">
        <v>37101</v>
      </c>
      <c r="G430" s="27">
        <f>INDEX('0_Pivot &amp; Table 1 &amp; Table 2'!$A$70:$AM$765,MATCH($A430,'0_Pivot &amp; Table 1 &amp; Table 2'!$B$70:$B$765,0),MATCH(HHIdata_corr!G$1,'0_Pivot &amp; Table 1 &amp; Table 2'!$A$66:$AM$66,0))</f>
        <v>5826</v>
      </c>
      <c r="H430" s="27">
        <f>INDEX('0_Pivot &amp; Table 1 &amp; Table 2'!$A$70:$AM$765,MATCH($A430,'0_Pivot &amp; Table 1 &amp; Table 2'!$B$70:$B$765,0),MATCH(HHIdata_corr!H$1,'0_Pivot &amp; Table 1 &amp; Table 2'!$A$66:$AM$66,0))</f>
        <v>5982</v>
      </c>
      <c r="I430" s="27">
        <f>INDEX('0_Pivot &amp; Table 1 &amp; Table 2'!$A$70:$AM$765,MATCH($A430,'0_Pivot &amp; Table 1 &amp; Table 2'!$B$70:$B$765,0),MATCH(HHIdata_corr!I$1,'0_Pivot &amp; Table 1 &amp; Table 2'!$A$66:$AM$66,0))</f>
        <v>5602</v>
      </c>
      <c r="J430" s="27">
        <f>INDEX('0_Pivot &amp; Table 1 &amp; Table 2'!$A$70:$AM$765,MATCH($A430,'0_Pivot &amp; Table 1 &amp; Table 2'!$B$70:$B$765,0),MATCH(HHIdata_corr!J$1,'0_Pivot &amp; Table 1 &amp; Table 2'!$A$66:$AM$66,0))</f>
        <v>4914</v>
      </c>
      <c r="K430" s="27">
        <f>INDEX('0_Pivot &amp; Table 1 &amp; Table 2'!$A$70:$AM$765,MATCH($A430,'0_Pivot &amp; Table 1 &amp; Table 2'!$B$70:$B$765,0),MATCH(HHIdata_corr!K$1,'0_Pivot &amp; Table 1 &amp; Table 2'!$A$66:$AM$66,0))</f>
        <v>5414</v>
      </c>
      <c r="L430" s="27">
        <f>INDEX('0_Pivot &amp; Table 1 &amp; Table 2'!$A$70:$AM$765,MATCH($A430,'0_Pivot &amp; Table 1 &amp; Table 2'!$B$70:$B$765,0),MATCH(HHIdata_corr!L$1,'0_Pivot &amp; Table 1 &amp; Table 2'!$A$66:$AM$66,0))</f>
        <v>5658</v>
      </c>
      <c r="M430" s="27">
        <f>INDEX('0_Pivot &amp; Table 1 &amp; Table 2'!$A$70:$AM$765,MATCH($A430,'0_Pivot &amp; Table 1 &amp; Table 2'!$B$70:$B$765,0),MATCH(HHIdata_corr!M$1,'0_Pivot &amp; Table 1 &amp; Table 2'!$A$66:$AM$66,0))</f>
        <v>5568</v>
      </c>
      <c r="N430" s="27">
        <f>INDEX('0_Pivot &amp; Table 1 &amp; Table 2'!$A$70:$AM$765,MATCH($A430,'0_Pivot &amp; Table 1 &amp; Table 2'!$B$70:$B$765,0),MATCH(HHIdata_corr!N$1,'0_Pivot &amp; Table 1 &amp; Table 2'!$A$66:$AM$66,0))</f>
        <v>5195</v>
      </c>
      <c r="O430" s="28">
        <v>5526.3</v>
      </c>
      <c r="P430" s="29" t="s">
        <v>1268</v>
      </c>
      <c r="Q430" s="29" t="s">
        <v>1269</v>
      </c>
      <c r="R430" s="2">
        <f t="shared" si="30"/>
        <v>5581</v>
      </c>
      <c r="S430" s="2">
        <f t="shared" si="31"/>
        <v>5478</v>
      </c>
      <c r="T430" s="2" t="str">
        <f t="shared" si="32"/>
        <v/>
      </c>
      <c r="U430" s="2" t="e">
        <f>MATCH($Q430,'6.Indic_Percep'!$B$10:$B$141,0)</f>
        <v>#N/A</v>
      </c>
      <c r="V430" s="2">
        <f>MATCH($P430,'5.Indic_LM'!$A$10:$A$732,0)</f>
        <v>412</v>
      </c>
      <c r="W430" s="2" t="str">
        <f>IF(COUNT(INDEX('6.Indic_Percep'!$A$10:$AE$141,HHIdata_corr!$U430,MATCH(HHIdata_corr!W$3,'6.Indic_Percep'!$A$10:$AE$10,0)))=1,INDEX('6.Indic_Percep'!$A$10:$AE$141,HHIdata_corr!$U430,MATCH(HHIdata_corr!W$3,'6.Indic_Percep'!$A$10:$AE$10,0)),"")</f>
        <v/>
      </c>
      <c r="X430" s="2" t="str">
        <f>IF(COUNT(INDEX('6.Indic_Percep'!$A$10:$AE$141,HHIdata_corr!$U430,MATCH(HHIdata_corr!X$3,'6.Indic_Percep'!$A$10:$AE$10,0)))=1,INDEX('6.Indic_Percep'!$A$10:$AE$141,HHIdata_corr!$U430,MATCH(HHIdata_corr!X$3,'6.Indic_Percep'!$A$10:$AE$10,0)),"")</f>
        <v/>
      </c>
      <c r="Y430" s="2" t="str">
        <f>IF(COUNT(INDEX('6.Indic_Percep'!$A$10:$AE$141,HHIdata_corr!$U430,MATCH(HHIdata_corr!Y$3,'6.Indic_Percep'!$A$10:$AE$10,0)))=1,INDEX('6.Indic_Percep'!$A$10:$AE$141,HHIdata_corr!$U430,MATCH(HHIdata_corr!Y$3,'6.Indic_Percep'!$A$10:$AE$10,0)),"")</f>
        <v/>
      </c>
      <c r="Z430" s="2" t="str">
        <f>IF(COUNT(INDEX('6.Indic_Percep'!$A$10:$AH$141,HHIdata_corr!$U430,MATCH(HHIdata_corr!Z$3,'6.Indic_Percep'!$A$10:$AH$10,0)))=1,INDEX('6.Indic_Percep'!$A$10:$AH$141,HHIdata_corr!$U430,MATCH(HHIdata_corr!Z$3,'6.Indic_Percep'!$A$10:$AH$10,0)),"")</f>
        <v/>
      </c>
      <c r="AA430" s="2" t="str">
        <f>IF(COUNT(INDEX('6.Indic_Percep'!$A$10:$AH$141,HHIdata_corr!$U430,MATCH(HHIdata_corr!AA$3,'6.Indic_Percep'!$A$10:$AH$10,0)))=1,INDEX('6.Indic_Percep'!$A$10:$AH$141,HHIdata_corr!$U430,MATCH(HHIdata_corr!AA$3,'6.Indic_Percep'!$A$10:$AH$10,0)),"")</f>
        <v/>
      </c>
      <c r="AC430" s="30">
        <f>IF(COUNT(INDEX('5.Indic_LM'!$A$8:$AL$732,HHIdata_corr!$V430,MATCH(HHIdata_corr!AC$3,'5.Indic_LM'!$A$8:$AL$8,0)))=1,INDEX('5.Indic_LM'!$A$8:$AL$732,HHIdata_corr!$V430,MATCH(HHIdata_corr!AC$3,'5.Indic_LM'!$A$8:$AL$8,0))/100,"")</f>
        <v>0.22626616604088443</v>
      </c>
      <c r="AD430" s="30">
        <f>IF(COUNT(INDEX('5.Indic_LM'!$A$8:$AL$732,HHIdata_corr!$V430,MATCH(HHIdata_corr!AD$3,'5.Indic_LM'!$A$8:$AL$8,0)))=1,INDEX('5.Indic_LM'!$A$8:$AL$732,HHIdata_corr!$V430,MATCH(HHIdata_corr!AD$3,'5.Indic_LM'!$A$8:$AL$8,0))/100,"")</f>
        <v>0.32791939924906133</v>
      </c>
      <c r="AE430" s="2">
        <f t="shared" si="33"/>
        <v>1</v>
      </c>
      <c r="AF430" s="2">
        <f t="shared" si="34"/>
        <v>1</v>
      </c>
    </row>
    <row r="431" spans="1:32" x14ac:dyDescent="0.2">
      <c r="A431" s="25" t="s">
        <v>1271</v>
      </c>
      <c r="B431" s="26" t="s">
        <v>1272</v>
      </c>
      <c r="C431" s="26" t="s">
        <v>1033</v>
      </c>
      <c r="D431" s="26">
        <v>98414</v>
      </c>
      <c r="E431" s="26" t="s">
        <v>1273</v>
      </c>
      <c r="F431" s="26">
        <v>33517</v>
      </c>
      <c r="G431" s="27">
        <f>INDEX('0_Pivot &amp; Table 1 &amp; Table 2'!$A$70:$AM$765,MATCH($A431,'0_Pivot &amp; Table 1 &amp; Table 2'!$B$70:$B$765,0),MATCH(HHIdata_corr!G$1,'0_Pivot &amp; Table 1 &amp; Table 2'!$A$66:$AM$66,0))</f>
        <v>6249</v>
      </c>
      <c r="H431" s="27">
        <f>INDEX('0_Pivot &amp; Table 1 &amp; Table 2'!$A$70:$AM$765,MATCH($A431,'0_Pivot &amp; Table 1 &amp; Table 2'!$B$70:$B$765,0),MATCH(HHIdata_corr!H$1,'0_Pivot &amp; Table 1 &amp; Table 2'!$A$66:$AM$66,0))</f>
        <v>6964</v>
      </c>
      <c r="I431" s="27">
        <f>INDEX('0_Pivot &amp; Table 1 &amp; Table 2'!$A$70:$AM$765,MATCH($A431,'0_Pivot &amp; Table 1 &amp; Table 2'!$B$70:$B$765,0),MATCH(HHIdata_corr!I$1,'0_Pivot &amp; Table 1 &amp; Table 2'!$A$66:$AM$66,0))</f>
        <v>6171</v>
      </c>
      <c r="J431" s="27">
        <f>INDEX('0_Pivot &amp; Table 1 &amp; Table 2'!$A$70:$AM$765,MATCH($A431,'0_Pivot &amp; Table 1 &amp; Table 2'!$B$70:$B$765,0),MATCH(HHIdata_corr!J$1,'0_Pivot &amp; Table 1 &amp; Table 2'!$A$66:$AM$66,0))</f>
        <v>5826</v>
      </c>
      <c r="K431" s="27">
        <f>INDEX('0_Pivot &amp; Table 1 &amp; Table 2'!$A$70:$AM$765,MATCH($A431,'0_Pivot &amp; Table 1 &amp; Table 2'!$B$70:$B$765,0),MATCH(HHIdata_corr!K$1,'0_Pivot &amp; Table 1 &amp; Table 2'!$A$66:$AM$66,0))</f>
        <v>5449</v>
      </c>
      <c r="L431" s="27">
        <f>INDEX('0_Pivot &amp; Table 1 &amp; Table 2'!$A$70:$AM$765,MATCH($A431,'0_Pivot &amp; Table 1 &amp; Table 2'!$B$70:$B$765,0),MATCH(HHIdata_corr!L$1,'0_Pivot &amp; Table 1 &amp; Table 2'!$A$66:$AM$66,0))</f>
        <v>5520</v>
      </c>
      <c r="M431" s="27">
        <f>INDEX('0_Pivot &amp; Table 1 &amp; Table 2'!$A$70:$AM$765,MATCH($A431,'0_Pivot &amp; Table 1 &amp; Table 2'!$B$70:$B$765,0),MATCH(HHIdata_corr!M$1,'0_Pivot &amp; Table 1 &amp; Table 2'!$A$66:$AM$66,0))</f>
        <v>6506</v>
      </c>
      <c r="N431" s="27">
        <f>INDEX('0_Pivot &amp; Table 1 &amp; Table 2'!$A$70:$AM$765,MATCH($A431,'0_Pivot &amp; Table 1 &amp; Table 2'!$B$70:$B$765,0),MATCH(HHIdata_corr!N$1,'0_Pivot &amp; Table 1 &amp; Table 2'!$A$66:$AM$66,0))</f>
        <v>5050</v>
      </c>
      <c r="O431" s="28">
        <v>5707.8</v>
      </c>
      <c r="P431" s="29" t="s">
        <v>1271</v>
      </c>
      <c r="Q431" s="29" t="s">
        <v>1272</v>
      </c>
      <c r="R431" s="2">
        <f t="shared" si="30"/>
        <v>6302.5</v>
      </c>
      <c r="S431" s="2">
        <f t="shared" si="31"/>
        <v>6102.5</v>
      </c>
      <c r="T431" s="2" t="str">
        <f t="shared" si="32"/>
        <v/>
      </c>
      <c r="U431" s="2" t="e">
        <f>MATCH($Q431,'6.Indic_Percep'!$B$10:$B$141,0)</f>
        <v>#N/A</v>
      </c>
      <c r="V431" s="2">
        <f>MATCH($P431,'5.Indic_LM'!$A$10:$A$732,0)</f>
        <v>413</v>
      </c>
      <c r="W431" s="2" t="str">
        <f>IF(COUNT(INDEX('6.Indic_Percep'!$A$10:$AE$141,HHIdata_corr!$U431,MATCH(HHIdata_corr!W$3,'6.Indic_Percep'!$A$10:$AE$10,0)))=1,INDEX('6.Indic_Percep'!$A$10:$AE$141,HHIdata_corr!$U431,MATCH(HHIdata_corr!W$3,'6.Indic_Percep'!$A$10:$AE$10,0)),"")</f>
        <v/>
      </c>
      <c r="X431" s="2" t="str">
        <f>IF(COUNT(INDEX('6.Indic_Percep'!$A$10:$AE$141,HHIdata_corr!$U431,MATCH(HHIdata_corr!X$3,'6.Indic_Percep'!$A$10:$AE$10,0)))=1,INDEX('6.Indic_Percep'!$A$10:$AE$141,HHIdata_corr!$U431,MATCH(HHIdata_corr!X$3,'6.Indic_Percep'!$A$10:$AE$10,0)),"")</f>
        <v/>
      </c>
      <c r="Y431" s="2" t="str">
        <f>IF(COUNT(INDEX('6.Indic_Percep'!$A$10:$AE$141,HHIdata_corr!$U431,MATCH(HHIdata_corr!Y$3,'6.Indic_Percep'!$A$10:$AE$10,0)))=1,INDEX('6.Indic_Percep'!$A$10:$AE$141,HHIdata_corr!$U431,MATCH(HHIdata_corr!Y$3,'6.Indic_Percep'!$A$10:$AE$10,0)),"")</f>
        <v/>
      </c>
      <c r="Z431" s="2" t="str">
        <f>IF(COUNT(INDEX('6.Indic_Percep'!$A$10:$AH$141,HHIdata_corr!$U431,MATCH(HHIdata_corr!Z$3,'6.Indic_Percep'!$A$10:$AH$10,0)))=1,INDEX('6.Indic_Percep'!$A$10:$AH$141,HHIdata_corr!$U431,MATCH(HHIdata_corr!Z$3,'6.Indic_Percep'!$A$10:$AH$10,0)),"")</f>
        <v/>
      </c>
      <c r="AA431" s="2" t="str">
        <f>IF(COUNT(INDEX('6.Indic_Percep'!$A$10:$AH$141,HHIdata_corr!$U431,MATCH(HHIdata_corr!AA$3,'6.Indic_Percep'!$A$10:$AH$10,0)))=1,INDEX('6.Indic_Percep'!$A$10:$AH$141,HHIdata_corr!$U431,MATCH(HHIdata_corr!AA$3,'6.Indic_Percep'!$A$10:$AH$10,0)),"")</f>
        <v/>
      </c>
      <c r="AC431" s="30">
        <f>IF(COUNT(INDEX('5.Indic_LM'!$A$8:$AL$732,HHIdata_corr!$V431,MATCH(HHIdata_corr!AC$3,'5.Indic_LM'!$A$8:$AL$8,0)))=1,INDEX('5.Indic_LM'!$A$8:$AL$732,HHIdata_corr!$V431,MATCH(HHIdata_corr!AC$3,'5.Indic_LM'!$A$8:$AL$8,0))/100,"")</f>
        <v>0.19410716407271</v>
      </c>
      <c r="AD431" s="30">
        <f>IF(COUNT(INDEX('5.Indic_LM'!$A$8:$AL$732,HHIdata_corr!$V431,MATCH(HHIdata_corr!AD$3,'5.Indic_LM'!$A$8:$AL$8,0)))=1,INDEX('5.Indic_LM'!$A$8:$AL$732,HHIdata_corr!$V431,MATCH(HHIdata_corr!AD$3,'5.Indic_LM'!$A$8:$AL$8,0))/100,"")</f>
        <v>0.31548532731376977</v>
      </c>
      <c r="AE431" s="2">
        <f t="shared" si="33"/>
        <v>1</v>
      </c>
      <c r="AF431" s="2">
        <f t="shared" si="34"/>
        <v>1</v>
      </c>
    </row>
    <row r="432" spans="1:32" x14ac:dyDescent="0.2">
      <c r="A432" s="25" t="s">
        <v>1274</v>
      </c>
      <c r="B432" s="26" t="s">
        <v>1275</v>
      </c>
      <c r="C432" s="26" t="s">
        <v>1033</v>
      </c>
      <c r="D432" s="26">
        <v>55405</v>
      </c>
      <c r="E432" s="26" t="s">
        <v>1276</v>
      </c>
      <c r="F432" s="26">
        <v>21456</v>
      </c>
      <c r="G432" s="27">
        <f>INDEX('0_Pivot &amp; Table 1 &amp; Table 2'!$A$70:$AM$765,MATCH($A432,'0_Pivot &amp; Table 1 &amp; Table 2'!$B$70:$B$765,0),MATCH(HHIdata_corr!G$1,'0_Pivot &amp; Table 1 &amp; Table 2'!$A$66:$AM$66,0))</f>
        <v>5943</v>
      </c>
      <c r="H432" s="27">
        <f>INDEX('0_Pivot &amp; Table 1 &amp; Table 2'!$A$70:$AM$765,MATCH($A432,'0_Pivot &amp; Table 1 &amp; Table 2'!$B$70:$B$765,0),MATCH(HHIdata_corr!H$1,'0_Pivot &amp; Table 1 &amp; Table 2'!$A$66:$AM$66,0))</f>
        <v>7458</v>
      </c>
      <c r="I432" s="27">
        <f>INDEX('0_Pivot &amp; Table 1 &amp; Table 2'!$A$70:$AM$765,MATCH($A432,'0_Pivot &amp; Table 1 &amp; Table 2'!$B$70:$B$765,0),MATCH(HHIdata_corr!I$1,'0_Pivot &amp; Table 1 &amp; Table 2'!$A$66:$AM$66,0))</f>
        <v>6319</v>
      </c>
      <c r="J432" s="27">
        <f>INDEX('0_Pivot &amp; Table 1 &amp; Table 2'!$A$70:$AM$765,MATCH($A432,'0_Pivot &amp; Table 1 &amp; Table 2'!$B$70:$B$765,0),MATCH(HHIdata_corr!J$1,'0_Pivot &amp; Table 1 &amp; Table 2'!$A$66:$AM$66,0))</f>
        <v>6278</v>
      </c>
      <c r="K432" s="27">
        <f>INDEX('0_Pivot &amp; Table 1 &amp; Table 2'!$A$70:$AM$765,MATCH($A432,'0_Pivot &amp; Table 1 &amp; Table 2'!$B$70:$B$765,0),MATCH(HHIdata_corr!K$1,'0_Pivot &amp; Table 1 &amp; Table 2'!$A$66:$AM$66,0))</f>
        <v>5479</v>
      </c>
      <c r="L432" s="27">
        <f>INDEX('0_Pivot &amp; Table 1 &amp; Table 2'!$A$70:$AM$765,MATCH($A432,'0_Pivot &amp; Table 1 &amp; Table 2'!$B$70:$B$765,0),MATCH(HHIdata_corr!L$1,'0_Pivot &amp; Table 1 &amp; Table 2'!$A$66:$AM$66,0))</f>
        <v>5749</v>
      </c>
      <c r="M432" s="27">
        <f>INDEX('0_Pivot &amp; Table 1 &amp; Table 2'!$A$70:$AM$765,MATCH($A432,'0_Pivot &amp; Table 1 &amp; Table 2'!$B$70:$B$765,0),MATCH(HHIdata_corr!M$1,'0_Pivot &amp; Table 1 &amp; Table 2'!$A$66:$AM$66,0))</f>
        <v>6268</v>
      </c>
      <c r="N432" s="27">
        <f>INDEX('0_Pivot &amp; Table 1 &amp; Table 2'!$A$70:$AM$765,MATCH($A432,'0_Pivot &amp; Table 1 &amp; Table 2'!$B$70:$B$765,0),MATCH(HHIdata_corr!N$1,'0_Pivot &amp; Table 1 &amp; Table 2'!$A$66:$AM$66,0))</f>
        <v>5648</v>
      </c>
      <c r="O432" s="28">
        <v>6065.1</v>
      </c>
      <c r="P432" s="29" t="s">
        <v>1274</v>
      </c>
      <c r="Q432" s="29" t="s">
        <v>1275</v>
      </c>
      <c r="R432" s="2">
        <f t="shared" si="30"/>
        <v>6499.5</v>
      </c>
      <c r="S432" s="2">
        <f t="shared" si="31"/>
        <v>6383.5</v>
      </c>
      <c r="T432" s="2" t="str">
        <f t="shared" si="32"/>
        <v/>
      </c>
      <c r="U432" s="2" t="e">
        <f>MATCH($Q432,'6.Indic_Percep'!$B$10:$B$141,0)</f>
        <v>#N/A</v>
      </c>
      <c r="V432" s="2">
        <f>MATCH($P432,'5.Indic_LM'!$A$10:$A$732,0)</f>
        <v>414</v>
      </c>
      <c r="W432" s="2" t="str">
        <f>IF(COUNT(INDEX('6.Indic_Percep'!$A$10:$AE$141,HHIdata_corr!$U432,MATCH(HHIdata_corr!W$3,'6.Indic_Percep'!$A$10:$AE$10,0)))=1,INDEX('6.Indic_Percep'!$A$10:$AE$141,HHIdata_corr!$U432,MATCH(HHIdata_corr!W$3,'6.Indic_Percep'!$A$10:$AE$10,0)),"")</f>
        <v/>
      </c>
      <c r="X432" s="2" t="str">
        <f>IF(COUNT(INDEX('6.Indic_Percep'!$A$10:$AE$141,HHIdata_corr!$U432,MATCH(HHIdata_corr!X$3,'6.Indic_Percep'!$A$10:$AE$10,0)))=1,INDEX('6.Indic_Percep'!$A$10:$AE$141,HHIdata_corr!$U432,MATCH(HHIdata_corr!X$3,'6.Indic_Percep'!$A$10:$AE$10,0)),"")</f>
        <v/>
      </c>
      <c r="Y432" s="2" t="str">
        <f>IF(COUNT(INDEX('6.Indic_Percep'!$A$10:$AE$141,HHIdata_corr!$U432,MATCH(HHIdata_corr!Y$3,'6.Indic_Percep'!$A$10:$AE$10,0)))=1,INDEX('6.Indic_Percep'!$A$10:$AE$141,HHIdata_corr!$U432,MATCH(HHIdata_corr!Y$3,'6.Indic_Percep'!$A$10:$AE$10,0)),"")</f>
        <v/>
      </c>
      <c r="Z432" s="2" t="str">
        <f>IF(COUNT(INDEX('6.Indic_Percep'!$A$10:$AH$141,HHIdata_corr!$U432,MATCH(HHIdata_corr!Z$3,'6.Indic_Percep'!$A$10:$AH$10,0)))=1,INDEX('6.Indic_Percep'!$A$10:$AH$141,HHIdata_corr!$U432,MATCH(HHIdata_corr!Z$3,'6.Indic_Percep'!$A$10:$AH$10,0)),"")</f>
        <v/>
      </c>
      <c r="AA432" s="2" t="str">
        <f>IF(COUNT(INDEX('6.Indic_Percep'!$A$10:$AH$141,HHIdata_corr!$U432,MATCH(HHIdata_corr!AA$3,'6.Indic_Percep'!$A$10:$AH$10,0)))=1,INDEX('6.Indic_Percep'!$A$10:$AH$141,HHIdata_corr!$U432,MATCH(HHIdata_corr!AA$3,'6.Indic_Percep'!$A$10:$AH$10,0)),"")</f>
        <v/>
      </c>
      <c r="AC432" s="30">
        <f>IF(COUNT(INDEX('5.Indic_LM'!$A$8:$AL$732,HHIdata_corr!$V432,MATCH(HHIdata_corr!AC$3,'5.Indic_LM'!$A$8:$AL$8,0)))=1,INDEX('5.Indic_LM'!$A$8:$AL$732,HHIdata_corr!$V432,MATCH(HHIdata_corr!AC$3,'5.Indic_LM'!$A$8:$AL$8,0))/100,"")</f>
        <v>0.19126169105954016</v>
      </c>
      <c r="AD432" s="30">
        <f>IF(COUNT(INDEX('5.Indic_LM'!$A$8:$AL$732,HHIdata_corr!$V432,MATCH(HHIdata_corr!AD$3,'5.Indic_LM'!$A$8:$AL$8,0)))=1,INDEX('5.Indic_LM'!$A$8:$AL$732,HHIdata_corr!$V432,MATCH(HHIdata_corr!AD$3,'5.Indic_LM'!$A$8:$AL$8,0))/100,"")</f>
        <v>0.38129160939058243</v>
      </c>
      <c r="AE432" s="2">
        <f t="shared" si="33"/>
        <v>1</v>
      </c>
      <c r="AF432" s="2">
        <f t="shared" si="34"/>
        <v>1</v>
      </c>
    </row>
    <row r="433" spans="1:32" x14ac:dyDescent="0.2">
      <c r="A433" s="25" t="s">
        <v>1277</v>
      </c>
      <c r="B433" s="26" t="s">
        <v>1278</v>
      </c>
      <c r="C433" s="26" t="s">
        <v>1033</v>
      </c>
      <c r="D433" s="26">
        <v>97645</v>
      </c>
      <c r="E433" s="26" t="s">
        <v>1279</v>
      </c>
      <c r="F433" s="26">
        <v>42867</v>
      </c>
      <c r="G433" s="27">
        <f>INDEX('0_Pivot &amp; Table 1 &amp; Table 2'!$A$70:$AM$765,MATCH($A433,'0_Pivot &amp; Table 1 &amp; Table 2'!$B$70:$B$765,0),MATCH(HHIdata_corr!G$1,'0_Pivot &amp; Table 1 &amp; Table 2'!$A$66:$AM$66,0))</f>
        <v>5195</v>
      </c>
      <c r="H433" s="27">
        <f>INDEX('0_Pivot &amp; Table 1 &amp; Table 2'!$A$70:$AM$765,MATCH($A433,'0_Pivot &amp; Table 1 &amp; Table 2'!$B$70:$B$765,0),MATCH(HHIdata_corr!H$1,'0_Pivot &amp; Table 1 &amp; Table 2'!$A$66:$AM$66,0))</f>
        <v>5694</v>
      </c>
      <c r="I433" s="27">
        <f>INDEX('0_Pivot &amp; Table 1 &amp; Table 2'!$A$70:$AM$765,MATCH($A433,'0_Pivot &amp; Table 1 &amp; Table 2'!$B$70:$B$765,0),MATCH(HHIdata_corr!I$1,'0_Pivot &amp; Table 1 &amp; Table 2'!$A$66:$AM$66,0))</f>
        <v>4986</v>
      </c>
      <c r="J433" s="27">
        <f>INDEX('0_Pivot &amp; Table 1 &amp; Table 2'!$A$70:$AM$765,MATCH($A433,'0_Pivot &amp; Table 1 &amp; Table 2'!$B$70:$B$765,0),MATCH(HHIdata_corr!J$1,'0_Pivot &amp; Table 1 &amp; Table 2'!$A$66:$AM$66,0))</f>
        <v>4569</v>
      </c>
      <c r="K433" s="27">
        <f>INDEX('0_Pivot &amp; Table 1 &amp; Table 2'!$A$70:$AM$765,MATCH($A433,'0_Pivot &amp; Table 1 &amp; Table 2'!$B$70:$B$765,0),MATCH(HHIdata_corr!K$1,'0_Pivot &amp; Table 1 &amp; Table 2'!$A$66:$AM$66,0))</f>
        <v>3910</v>
      </c>
      <c r="L433" s="27">
        <f>INDEX('0_Pivot &amp; Table 1 &amp; Table 2'!$A$70:$AM$765,MATCH($A433,'0_Pivot &amp; Table 1 &amp; Table 2'!$B$70:$B$765,0),MATCH(HHIdata_corr!L$1,'0_Pivot &amp; Table 1 &amp; Table 2'!$A$66:$AM$66,0))</f>
        <v>4735</v>
      </c>
      <c r="M433" s="27">
        <f>INDEX('0_Pivot &amp; Table 1 &amp; Table 2'!$A$70:$AM$765,MATCH($A433,'0_Pivot &amp; Table 1 &amp; Table 2'!$B$70:$B$765,0),MATCH(HHIdata_corr!M$1,'0_Pivot &amp; Table 1 &amp; Table 2'!$A$66:$AM$66,0))</f>
        <v>4438</v>
      </c>
      <c r="N433" s="27">
        <f>INDEX('0_Pivot &amp; Table 1 &amp; Table 2'!$A$70:$AM$765,MATCH($A433,'0_Pivot &amp; Table 1 &amp; Table 2'!$B$70:$B$765,0),MATCH(HHIdata_corr!N$1,'0_Pivot &amp; Table 1 &amp; Table 2'!$A$66:$AM$66,0))</f>
        <v>3818</v>
      </c>
      <c r="O433" s="28">
        <v>4667.1000000000004</v>
      </c>
      <c r="P433" s="29" t="s">
        <v>1277</v>
      </c>
      <c r="Q433" s="29" t="s">
        <v>1278</v>
      </c>
      <c r="R433" s="2">
        <f t="shared" si="30"/>
        <v>5111</v>
      </c>
      <c r="S433" s="2">
        <f t="shared" si="31"/>
        <v>4789.75</v>
      </c>
      <c r="T433" s="2" t="str">
        <f t="shared" si="32"/>
        <v/>
      </c>
      <c r="U433" s="2" t="e">
        <f>MATCH($Q433,'6.Indic_Percep'!$B$10:$B$141,0)</f>
        <v>#N/A</v>
      </c>
      <c r="V433" s="2">
        <f>MATCH($P433,'5.Indic_LM'!$A$10:$A$732,0)</f>
        <v>415</v>
      </c>
      <c r="W433" s="2" t="str">
        <f>IF(COUNT(INDEX('6.Indic_Percep'!$A$10:$AE$141,HHIdata_corr!$U433,MATCH(HHIdata_corr!W$3,'6.Indic_Percep'!$A$10:$AE$10,0)))=1,INDEX('6.Indic_Percep'!$A$10:$AE$141,HHIdata_corr!$U433,MATCH(HHIdata_corr!W$3,'6.Indic_Percep'!$A$10:$AE$10,0)),"")</f>
        <v/>
      </c>
      <c r="X433" s="2" t="str">
        <f>IF(COUNT(INDEX('6.Indic_Percep'!$A$10:$AE$141,HHIdata_corr!$U433,MATCH(HHIdata_corr!X$3,'6.Indic_Percep'!$A$10:$AE$10,0)))=1,INDEX('6.Indic_Percep'!$A$10:$AE$141,HHIdata_corr!$U433,MATCH(HHIdata_corr!X$3,'6.Indic_Percep'!$A$10:$AE$10,0)),"")</f>
        <v/>
      </c>
      <c r="Y433" s="2" t="str">
        <f>IF(COUNT(INDEX('6.Indic_Percep'!$A$10:$AE$141,HHIdata_corr!$U433,MATCH(HHIdata_corr!Y$3,'6.Indic_Percep'!$A$10:$AE$10,0)))=1,INDEX('6.Indic_Percep'!$A$10:$AE$141,HHIdata_corr!$U433,MATCH(HHIdata_corr!Y$3,'6.Indic_Percep'!$A$10:$AE$10,0)),"")</f>
        <v/>
      </c>
      <c r="Z433" s="2" t="str">
        <f>IF(COUNT(INDEX('6.Indic_Percep'!$A$10:$AH$141,HHIdata_corr!$U433,MATCH(HHIdata_corr!Z$3,'6.Indic_Percep'!$A$10:$AH$10,0)))=1,INDEX('6.Indic_Percep'!$A$10:$AH$141,HHIdata_corr!$U433,MATCH(HHIdata_corr!Z$3,'6.Indic_Percep'!$A$10:$AH$10,0)),"")</f>
        <v/>
      </c>
      <c r="AA433" s="2" t="str">
        <f>IF(COUNT(INDEX('6.Indic_Percep'!$A$10:$AH$141,HHIdata_corr!$U433,MATCH(HHIdata_corr!AA$3,'6.Indic_Percep'!$A$10:$AH$10,0)))=1,INDEX('6.Indic_Percep'!$A$10:$AH$141,HHIdata_corr!$U433,MATCH(HHIdata_corr!AA$3,'6.Indic_Percep'!$A$10:$AH$10,0)),"")</f>
        <v/>
      </c>
      <c r="AC433" s="30">
        <f>IF(COUNT(INDEX('5.Indic_LM'!$A$8:$AL$732,HHIdata_corr!$V433,MATCH(HHIdata_corr!AC$3,'5.Indic_LM'!$A$8:$AL$8,0)))=1,INDEX('5.Indic_LM'!$A$8:$AL$732,HHIdata_corr!$V433,MATCH(HHIdata_corr!AC$3,'5.Indic_LM'!$A$8:$AL$8,0))/100,"")</f>
        <v>0.13497628069337947</v>
      </c>
      <c r="AD433" s="30">
        <f>IF(COUNT(INDEX('5.Indic_LM'!$A$8:$AL$732,HHIdata_corr!$V433,MATCH(HHIdata_corr!AD$3,'5.Indic_LM'!$A$8:$AL$8,0)))=1,INDEX('5.Indic_LM'!$A$8:$AL$732,HHIdata_corr!$V433,MATCH(HHIdata_corr!AD$3,'5.Indic_LM'!$A$8:$AL$8,0))/100,"")</f>
        <v>0.33875346838917564</v>
      </c>
      <c r="AE433" s="2">
        <f t="shared" si="33"/>
        <v>1</v>
      </c>
      <c r="AF433" s="2">
        <f t="shared" si="34"/>
        <v>1</v>
      </c>
    </row>
    <row r="434" spans="1:32" x14ac:dyDescent="0.2">
      <c r="A434" s="25" t="s">
        <v>1280</v>
      </c>
      <c r="B434" s="26" t="s">
        <v>1281</v>
      </c>
      <c r="C434" s="26" t="s">
        <v>1282</v>
      </c>
      <c r="D434" s="26">
        <v>706832</v>
      </c>
      <c r="E434" s="26" t="s">
        <v>1283</v>
      </c>
      <c r="F434" s="26">
        <v>413042</v>
      </c>
      <c r="G434" s="27">
        <f>INDEX('0_Pivot &amp; Table 1 &amp; Table 2'!$A$70:$AM$765,MATCH($A434,'0_Pivot &amp; Table 1 &amp; Table 2'!$B$70:$B$765,0),MATCH(HHIdata_corr!G$1,'0_Pivot &amp; Table 1 &amp; Table 2'!$A$66:$AM$66,0))</f>
        <v>9193</v>
      </c>
      <c r="H434" s="27">
        <f>INDEX('0_Pivot &amp; Table 1 &amp; Table 2'!$A$70:$AM$765,MATCH($A434,'0_Pivot &amp; Table 1 &amp; Table 2'!$B$70:$B$765,0),MATCH(HHIdata_corr!H$1,'0_Pivot &amp; Table 1 &amp; Table 2'!$A$66:$AM$66,0))</f>
        <v>8580</v>
      </c>
      <c r="I434" s="27">
        <f>INDEX('0_Pivot &amp; Table 1 &amp; Table 2'!$A$70:$AM$765,MATCH($A434,'0_Pivot &amp; Table 1 &amp; Table 2'!$B$70:$B$765,0),MATCH(HHIdata_corr!I$1,'0_Pivot &amp; Table 1 &amp; Table 2'!$A$66:$AM$66,0))</f>
        <v>8058</v>
      </c>
      <c r="J434" s="27">
        <f>INDEX('0_Pivot &amp; Table 1 &amp; Table 2'!$A$70:$AM$765,MATCH($A434,'0_Pivot &amp; Table 1 &amp; Table 2'!$B$70:$B$765,0),MATCH(HHIdata_corr!J$1,'0_Pivot &amp; Table 1 &amp; Table 2'!$A$66:$AM$66,0))</f>
        <v>8581</v>
      </c>
      <c r="K434" s="27">
        <f>INDEX('0_Pivot &amp; Table 1 &amp; Table 2'!$A$70:$AM$765,MATCH($A434,'0_Pivot &amp; Table 1 &amp; Table 2'!$B$70:$B$765,0),MATCH(HHIdata_corr!K$1,'0_Pivot &amp; Table 1 &amp; Table 2'!$A$66:$AM$66,0))</f>
        <v>8480</v>
      </c>
      <c r="L434" s="27">
        <f>INDEX('0_Pivot &amp; Table 1 &amp; Table 2'!$A$70:$AM$765,MATCH($A434,'0_Pivot &amp; Table 1 &amp; Table 2'!$B$70:$B$765,0),MATCH(HHIdata_corr!L$1,'0_Pivot &amp; Table 1 &amp; Table 2'!$A$66:$AM$66,0))</f>
        <v>8334</v>
      </c>
      <c r="M434" s="27">
        <f>INDEX('0_Pivot &amp; Table 1 &amp; Table 2'!$A$70:$AM$765,MATCH($A434,'0_Pivot &amp; Table 1 &amp; Table 2'!$B$70:$B$765,0),MATCH(HHIdata_corr!M$1,'0_Pivot &amp; Table 1 &amp; Table 2'!$A$66:$AM$66,0))</f>
        <v>7670</v>
      </c>
      <c r="N434" s="27">
        <f>INDEX('0_Pivot &amp; Table 1 &amp; Table 2'!$A$70:$AM$765,MATCH($A434,'0_Pivot &amp; Table 1 &amp; Table 2'!$B$70:$B$765,0),MATCH(HHIdata_corr!N$1,'0_Pivot &amp; Table 1 &amp; Table 2'!$A$66:$AM$66,0))</f>
        <v>7598</v>
      </c>
      <c r="O434" s="28">
        <v>8524</v>
      </c>
      <c r="P434" s="29" t="s">
        <v>1280</v>
      </c>
      <c r="Q434" s="29" t="s">
        <v>1281</v>
      </c>
      <c r="R434" s="2">
        <f t="shared" si="30"/>
        <v>8603</v>
      </c>
      <c r="S434" s="2">
        <f t="shared" si="31"/>
        <v>8424.75</v>
      </c>
      <c r="T434" s="2">
        <f t="shared" si="32"/>
        <v>1</v>
      </c>
      <c r="U434" s="2">
        <f>MATCH($Q434,'6.Indic_Percep'!$B$10:$B$141,0)</f>
        <v>86</v>
      </c>
      <c r="V434" s="2">
        <f>MATCH($P434,'5.Indic_LM'!$A$10:$A$732,0)</f>
        <v>425</v>
      </c>
      <c r="W434" s="2">
        <f>IF(COUNT(INDEX('6.Indic_Percep'!$A$10:$AE$141,HHIdata_corr!$U434,MATCH(HHIdata_corr!W$3,'6.Indic_Percep'!$A$10:$AE$10,0)))=1,INDEX('6.Indic_Percep'!$A$10:$AE$141,HHIdata_corr!$U434,MATCH(HHIdata_corr!W$3,'6.Indic_Percep'!$A$10:$AE$10,0)),"")</f>
        <v>0.57638888888888884</v>
      </c>
      <c r="X434" s="2">
        <f>IF(COUNT(INDEX('6.Indic_Percep'!$A$10:$AE$141,HHIdata_corr!$U434,MATCH(HHIdata_corr!X$3,'6.Indic_Percep'!$A$10:$AE$10,0)))=1,INDEX('6.Indic_Percep'!$A$10:$AE$141,HHIdata_corr!$U434,MATCH(HHIdata_corr!X$3,'6.Indic_Percep'!$A$10:$AE$10,0)),"")</f>
        <v>0.79463087248322151</v>
      </c>
      <c r="Y434" s="2">
        <f>IF(COUNT(INDEX('6.Indic_Percep'!$A$10:$AE$141,HHIdata_corr!$U434,MATCH(HHIdata_corr!Y$3,'6.Indic_Percep'!$A$10:$AE$10,0)))=1,INDEX('6.Indic_Percep'!$A$10:$AE$141,HHIdata_corr!$U434,MATCH(HHIdata_corr!Y$3,'6.Indic_Percep'!$A$10:$AE$10,0)),"")</f>
        <v>0.17129629629629628</v>
      </c>
      <c r="Z434" s="2">
        <f>IF(COUNT(INDEX('6.Indic_Percep'!$A$10:$AH$141,HHIdata_corr!$U434,MATCH(HHIdata_corr!Z$3,'6.Indic_Percep'!$A$10:$AH$10,0)))=1,INDEX('6.Indic_Percep'!$A$10:$AH$141,HHIdata_corr!$U434,MATCH(HHIdata_corr!Z$3,'6.Indic_Percep'!$A$10:$AH$10,0)),"")</f>
        <v>0.37852348993288587</v>
      </c>
      <c r="AA434" s="2">
        <f>IF(COUNT(INDEX('6.Indic_Percep'!$A$10:$AH$141,HHIdata_corr!$U434,MATCH(HHIdata_corr!AA$3,'6.Indic_Percep'!$A$10:$AH$10,0)))=1,INDEX('6.Indic_Percep'!$A$10:$AH$141,HHIdata_corr!$U434,MATCH(HHIdata_corr!AA$3,'6.Indic_Percep'!$A$10:$AH$10,0)),"")</f>
        <v>0.48020988690032307</v>
      </c>
      <c r="AC434" s="30">
        <f>IF(COUNT(INDEX('5.Indic_LM'!$A$8:$AL$732,HHIdata_corr!$V434,MATCH(HHIdata_corr!AC$3,'5.Indic_LM'!$A$8:$AL$8,0)))=1,INDEX('5.Indic_LM'!$A$8:$AL$732,HHIdata_corr!$V434,MATCH(HHIdata_corr!AC$3,'5.Indic_LM'!$A$8:$AL$8,0))/100,"")</f>
        <v>0.115234375</v>
      </c>
      <c r="AD434" s="30">
        <f>IF(COUNT(INDEX('5.Indic_LM'!$A$8:$AL$732,HHIdata_corr!$V434,MATCH(HHIdata_corr!AD$3,'5.Indic_LM'!$A$8:$AL$8,0)))=1,INDEX('5.Indic_LM'!$A$8:$AL$732,HHIdata_corr!$V434,MATCH(HHIdata_corr!AD$3,'5.Indic_LM'!$A$8:$AL$8,0))/100,"")</f>
        <v>0.47053231939163503</v>
      </c>
      <c r="AE434" s="2">
        <f t="shared" si="33"/>
        <v>1</v>
      </c>
      <c r="AF434" s="2">
        <f t="shared" si="34"/>
        <v>1</v>
      </c>
    </row>
    <row r="435" spans="1:32" x14ac:dyDescent="0.2">
      <c r="A435" s="25" t="s">
        <v>1284</v>
      </c>
      <c r="B435" s="26" t="s">
        <v>1285</v>
      </c>
      <c r="C435" s="26" t="s">
        <v>1282</v>
      </c>
      <c r="D435" s="26">
        <v>381874</v>
      </c>
      <c r="E435" s="26" t="s">
        <v>1286</v>
      </c>
      <c r="F435" s="26">
        <v>213940</v>
      </c>
      <c r="G435" s="27">
        <f>INDEX('0_Pivot &amp; Table 1 &amp; Table 2'!$A$70:$AM$765,MATCH($A435,'0_Pivot &amp; Table 1 &amp; Table 2'!$B$70:$B$765,0),MATCH(HHIdata_corr!G$1,'0_Pivot &amp; Table 1 &amp; Table 2'!$A$66:$AM$66,0))</f>
        <v>4805</v>
      </c>
      <c r="H435" s="27">
        <f>INDEX('0_Pivot &amp; Table 1 &amp; Table 2'!$A$70:$AM$765,MATCH($A435,'0_Pivot &amp; Table 1 &amp; Table 2'!$B$70:$B$765,0),MATCH(HHIdata_corr!H$1,'0_Pivot &amp; Table 1 &amp; Table 2'!$A$66:$AM$66,0))</f>
        <v>4445</v>
      </c>
      <c r="I435" s="27">
        <f>INDEX('0_Pivot &amp; Table 1 &amp; Table 2'!$A$70:$AM$765,MATCH($A435,'0_Pivot &amp; Table 1 &amp; Table 2'!$B$70:$B$765,0),MATCH(HHIdata_corr!I$1,'0_Pivot &amp; Table 1 &amp; Table 2'!$A$66:$AM$66,0))</f>
        <v>4342</v>
      </c>
      <c r="J435" s="27">
        <f>INDEX('0_Pivot &amp; Table 1 &amp; Table 2'!$A$70:$AM$765,MATCH($A435,'0_Pivot &amp; Table 1 &amp; Table 2'!$B$70:$B$765,0),MATCH(HHIdata_corr!J$1,'0_Pivot &amp; Table 1 &amp; Table 2'!$A$66:$AM$66,0))</f>
        <v>4740</v>
      </c>
      <c r="K435" s="27">
        <f>INDEX('0_Pivot &amp; Table 1 &amp; Table 2'!$A$70:$AM$765,MATCH($A435,'0_Pivot &amp; Table 1 &amp; Table 2'!$B$70:$B$765,0),MATCH(HHIdata_corr!K$1,'0_Pivot &amp; Table 1 &amp; Table 2'!$A$66:$AM$66,0))</f>
        <v>5781</v>
      </c>
      <c r="L435" s="27">
        <f>INDEX('0_Pivot &amp; Table 1 &amp; Table 2'!$A$70:$AM$765,MATCH($A435,'0_Pivot &amp; Table 1 &amp; Table 2'!$B$70:$B$765,0),MATCH(HHIdata_corr!L$1,'0_Pivot &amp; Table 1 &amp; Table 2'!$A$66:$AM$66,0))</f>
        <v>6227</v>
      </c>
      <c r="M435" s="27">
        <f>INDEX('0_Pivot &amp; Table 1 &amp; Table 2'!$A$70:$AM$765,MATCH($A435,'0_Pivot &amp; Table 1 &amp; Table 2'!$B$70:$B$765,0),MATCH(HHIdata_corr!M$1,'0_Pivot &amp; Table 1 &amp; Table 2'!$A$66:$AM$66,0))</f>
        <v>6029</v>
      </c>
      <c r="N435" s="27">
        <f>INDEX('0_Pivot &amp; Table 1 &amp; Table 2'!$A$70:$AM$765,MATCH($A435,'0_Pivot &amp; Table 1 &amp; Table 2'!$B$70:$B$765,0),MATCH(HHIdata_corr!N$1,'0_Pivot &amp; Table 1 &amp; Table 2'!$A$66:$AM$66,0))</f>
        <v>6129</v>
      </c>
      <c r="O435" s="28">
        <v>5206.3</v>
      </c>
      <c r="P435" s="29" t="s">
        <v>1284</v>
      </c>
      <c r="Q435" s="29" t="s">
        <v>1285</v>
      </c>
      <c r="R435" s="2">
        <f t="shared" si="30"/>
        <v>4583</v>
      </c>
      <c r="S435" s="2">
        <f t="shared" si="31"/>
        <v>4827</v>
      </c>
      <c r="T435" s="2" t="str">
        <f t="shared" si="32"/>
        <v/>
      </c>
      <c r="U435" s="2" t="e">
        <f>MATCH($Q435,'6.Indic_Percep'!$B$10:$B$141,0)</f>
        <v>#N/A</v>
      </c>
      <c r="V435" s="2">
        <f>MATCH($P435,'5.Indic_LM'!$A$10:$A$732,0)</f>
        <v>426</v>
      </c>
      <c r="W435" s="2" t="str">
        <f>IF(COUNT(INDEX('6.Indic_Percep'!$A$10:$AE$141,HHIdata_corr!$U435,MATCH(HHIdata_corr!W$3,'6.Indic_Percep'!$A$10:$AE$10,0)))=1,INDEX('6.Indic_Percep'!$A$10:$AE$141,HHIdata_corr!$U435,MATCH(HHIdata_corr!W$3,'6.Indic_Percep'!$A$10:$AE$10,0)),"")</f>
        <v/>
      </c>
      <c r="X435" s="2" t="str">
        <f>IF(COUNT(INDEX('6.Indic_Percep'!$A$10:$AE$141,HHIdata_corr!$U435,MATCH(HHIdata_corr!X$3,'6.Indic_Percep'!$A$10:$AE$10,0)))=1,INDEX('6.Indic_Percep'!$A$10:$AE$141,HHIdata_corr!$U435,MATCH(HHIdata_corr!X$3,'6.Indic_Percep'!$A$10:$AE$10,0)),"")</f>
        <v/>
      </c>
      <c r="Y435" s="2" t="str">
        <f>IF(COUNT(INDEX('6.Indic_Percep'!$A$10:$AE$141,HHIdata_corr!$U435,MATCH(HHIdata_corr!Y$3,'6.Indic_Percep'!$A$10:$AE$10,0)))=1,INDEX('6.Indic_Percep'!$A$10:$AE$141,HHIdata_corr!$U435,MATCH(HHIdata_corr!Y$3,'6.Indic_Percep'!$A$10:$AE$10,0)),"")</f>
        <v/>
      </c>
      <c r="Z435" s="2" t="str">
        <f>IF(COUNT(INDEX('6.Indic_Percep'!$A$10:$AH$141,HHIdata_corr!$U435,MATCH(HHIdata_corr!Z$3,'6.Indic_Percep'!$A$10:$AH$10,0)))=1,INDEX('6.Indic_Percep'!$A$10:$AH$141,HHIdata_corr!$U435,MATCH(HHIdata_corr!Z$3,'6.Indic_Percep'!$A$10:$AH$10,0)),"")</f>
        <v/>
      </c>
      <c r="AA435" s="2" t="str">
        <f>IF(COUNT(INDEX('6.Indic_Percep'!$A$10:$AH$141,HHIdata_corr!$U435,MATCH(HHIdata_corr!AA$3,'6.Indic_Percep'!$A$10:$AH$10,0)))=1,INDEX('6.Indic_Percep'!$A$10:$AH$141,HHIdata_corr!$U435,MATCH(HHIdata_corr!AA$3,'6.Indic_Percep'!$A$10:$AH$10,0)),"")</f>
        <v/>
      </c>
      <c r="AC435" s="30">
        <f>IF(COUNT(INDEX('5.Indic_LM'!$A$8:$AL$732,HHIdata_corr!$V435,MATCH(HHIdata_corr!AC$3,'5.Indic_LM'!$A$8:$AL$8,0)))=1,INDEX('5.Indic_LM'!$A$8:$AL$732,HHIdata_corr!$V435,MATCH(HHIdata_corr!AC$3,'5.Indic_LM'!$A$8:$AL$8,0))/100,"")</f>
        <v>6.1471755666821871E-2</v>
      </c>
      <c r="AD435" s="30">
        <f>IF(COUNT(INDEX('5.Indic_LM'!$A$8:$AL$732,HHIdata_corr!$V435,MATCH(HHIdata_corr!AD$3,'5.Indic_LM'!$A$8:$AL$8,0)))=1,INDEX('5.Indic_LM'!$A$8:$AL$732,HHIdata_corr!$V435,MATCH(HHIdata_corr!AD$3,'5.Indic_LM'!$A$8:$AL$8,0))/100,"")</f>
        <v>0.54672383895179666</v>
      </c>
      <c r="AE435" s="2">
        <f t="shared" si="33"/>
        <v>1</v>
      </c>
      <c r="AF435" s="2">
        <f t="shared" si="34"/>
        <v>1</v>
      </c>
    </row>
    <row r="436" spans="1:32" x14ac:dyDescent="0.2">
      <c r="A436" s="25" t="s">
        <v>1287</v>
      </c>
      <c r="B436" s="26" t="s">
        <v>1288</v>
      </c>
      <c r="C436" s="26" t="s">
        <v>1289</v>
      </c>
      <c r="D436" s="26">
        <v>493500</v>
      </c>
      <c r="E436" s="26" t="s">
        <v>1290</v>
      </c>
      <c r="F436" s="26">
        <v>204167</v>
      </c>
      <c r="G436" s="27">
        <f>INDEX('0_Pivot &amp; Table 1 &amp; Table 2'!$A$70:$AM$765,MATCH($A436,'0_Pivot &amp; Table 1 &amp; Table 2'!$B$70:$B$765,0),MATCH(HHIdata_corr!G$1,'0_Pivot &amp; Table 1 &amp; Table 2'!$A$66:$AM$66,0))</f>
        <v>2738</v>
      </c>
      <c r="H436" s="27">
        <f>INDEX('0_Pivot &amp; Table 1 &amp; Table 2'!$A$70:$AM$765,MATCH($A436,'0_Pivot &amp; Table 1 &amp; Table 2'!$B$70:$B$765,0),MATCH(HHIdata_corr!H$1,'0_Pivot &amp; Table 1 &amp; Table 2'!$A$66:$AM$66,0))</f>
        <v>2674</v>
      </c>
      <c r="I436" s="27">
        <f>INDEX('0_Pivot &amp; Table 1 &amp; Table 2'!$A$70:$AM$765,MATCH($A436,'0_Pivot &amp; Table 1 &amp; Table 2'!$B$70:$B$765,0),MATCH(HHIdata_corr!I$1,'0_Pivot &amp; Table 1 &amp; Table 2'!$A$66:$AM$66,0))</f>
        <v>2569</v>
      </c>
      <c r="J436" s="27">
        <f>INDEX('0_Pivot &amp; Table 1 &amp; Table 2'!$A$70:$AM$765,MATCH($A436,'0_Pivot &amp; Table 1 &amp; Table 2'!$B$70:$B$765,0),MATCH(HHIdata_corr!J$1,'0_Pivot &amp; Table 1 &amp; Table 2'!$A$66:$AM$66,0))</f>
        <v>2831</v>
      </c>
      <c r="K436" s="27">
        <f>INDEX('0_Pivot &amp; Table 1 &amp; Table 2'!$A$70:$AM$765,MATCH($A436,'0_Pivot &amp; Table 1 &amp; Table 2'!$B$70:$B$765,0),MATCH(HHIdata_corr!K$1,'0_Pivot &amp; Table 1 &amp; Table 2'!$A$66:$AM$66,0))</f>
        <v>2737</v>
      </c>
      <c r="L436" s="27">
        <f>INDEX('0_Pivot &amp; Table 1 &amp; Table 2'!$A$70:$AM$765,MATCH($A436,'0_Pivot &amp; Table 1 &amp; Table 2'!$B$70:$B$765,0),MATCH(HHIdata_corr!L$1,'0_Pivot &amp; Table 1 &amp; Table 2'!$A$66:$AM$66,0))</f>
        <v>3118</v>
      </c>
      <c r="M436" s="27">
        <f>INDEX('0_Pivot &amp; Table 1 &amp; Table 2'!$A$70:$AM$765,MATCH($A436,'0_Pivot &amp; Table 1 &amp; Table 2'!$B$70:$B$765,0),MATCH(HHIdata_corr!M$1,'0_Pivot &amp; Table 1 &amp; Table 2'!$A$66:$AM$66,0))</f>
        <v>3200</v>
      </c>
      <c r="N436" s="27">
        <f>INDEX('0_Pivot &amp; Table 1 &amp; Table 2'!$A$70:$AM$765,MATCH($A436,'0_Pivot &amp; Table 1 &amp; Table 2'!$B$70:$B$765,0),MATCH(HHIdata_corr!N$1,'0_Pivot &amp; Table 1 &amp; Table 2'!$A$66:$AM$66,0))</f>
        <v>3160</v>
      </c>
      <c r="O436" s="28">
        <v>2860.3</v>
      </c>
      <c r="P436" s="29" t="s">
        <v>1287</v>
      </c>
      <c r="Q436" s="29" t="s">
        <v>1288</v>
      </c>
      <c r="R436" s="2">
        <f t="shared" si="30"/>
        <v>2703</v>
      </c>
      <c r="S436" s="2">
        <f t="shared" si="31"/>
        <v>2702.75</v>
      </c>
      <c r="T436" s="2" t="str">
        <f t="shared" si="32"/>
        <v/>
      </c>
      <c r="U436" s="2">
        <f>MATCH($Q436,'6.Indic_Percep'!$B$10:$B$141,0)</f>
        <v>87</v>
      </c>
      <c r="V436" s="2">
        <f>MATCH($P436,'5.Indic_LM'!$A$10:$A$732,0)</f>
        <v>429</v>
      </c>
      <c r="W436" s="2">
        <f>IF(COUNT(INDEX('6.Indic_Percep'!$A$10:$AE$141,HHIdata_corr!$U436,MATCH(HHIdata_corr!W$3,'6.Indic_Percep'!$A$10:$AE$10,0)))=1,INDEX('6.Indic_Percep'!$A$10:$AE$141,HHIdata_corr!$U436,MATCH(HHIdata_corr!W$3,'6.Indic_Percep'!$A$10:$AE$10,0)),"")</f>
        <v>0.54335894621295289</v>
      </c>
      <c r="X436" s="2">
        <f>IF(COUNT(INDEX('6.Indic_Percep'!$A$10:$AE$141,HHIdata_corr!$U436,MATCH(HHIdata_corr!X$3,'6.Indic_Percep'!$A$10:$AE$10,0)))=1,INDEX('6.Indic_Percep'!$A$10:$AE$141,HHIdata_corr!$U436,MATCH(HHIdata_corr!X$3,'6.Indic_Percep'!$A$10:$AE$10,0)),"")</f>
        <v>0.78796169630642943</v>
      </c>
      <c r="Y436" s="2">
        <f>IF(COUNT(INDEX('6.Indic_Percep'!$A$10:$AE$141,HHIdata_corr!$U436,MATCH(HHIdata_corr!Y$3,'6.Indic_Percep'!$A$10:$AE$10,0)))=1,INDEX('6.Indic_Percep'!$A$10:$AE$141,HHIdata_corr!$U436,MATCH(HHIdata_corr!Y$3,'6.Indic_Percep'!$A$10:$AE$10,0)),"")</f>
        <v>0.13721185510428102</v>
      </c>
      <c r="Z436" s="2">
        <f>IF(COUNT(INDEX('6.Indic_Percep'!$A$10:$AH$141,HHIdata_corr!$U436,MATCH(HHIdata_corr!Z$3,'6.Indic_Percep'!$A$10:$AH$10,0)))=1,INDEX('6.Indic_Percep'!$A$10:$AH$141,HHIdata_corr!$U436,MATCH(HHIdata_corr!Z$3,'6.Indic_Percep'!$A$10:$AH$10,0)),"")</f>
        <v>0.41176470588235292</v>
      </c>
      <c r="AA436" s="2">
        <f>IF(COUNT(INDEX('6.Indic_Percep'!$A$10:$AH$141,HHIdata_corr!$U436,MATCH(HHIdata_corr!AA$3,'6.Indic_Percep'!$A$10:$AH$10,0)))=1,INDEX('6.Indic_Percep'!$A$10:$AH$141,HHIdata_corr!$U436,MATCH(HHIdata_corr!AA$3,'6.Indic_Percep'!$A$10:$AH$10,0)),"")</f>
        <v>0.47007430087650404</v>
      </c>
      <c r="AC436" s="30">
        <f>IF(COUNT(INDEX('5.Indic_LM'!$A$8:$AL$732,HHIdata_corr!$V436,MATCH(HHIdata_corr!AC$3,'5.Indic_LM'!$A$8:$AL$8,0)))=1,INDEX('5.Indic_LM'!$A$8:$AL$732,HHIdata_corr!$V436,MATCH(HHIdata_corr!AC$3,'5.Indic_LM'!$A$8:$AL$8,0))/100,"")</f>
        <v>6.3479302086897033E-2</v>
      </c>
      <c r="AD436" s="30">
        <f>IF(COUNT(INDEX('5.Indic_LM'!$A$8:$AL$732,HHIdata_corr!$V436,MATCH(HHIdata_corr!AD$3,'5.Indic_LM'!$A$8:$AL$8,0)))=1,INDEX('5.Indic_LM'!$A$8:$AL$732,HHIdata_corr!$V436,MATCH(HHIdata_corr!AD$3,'5.Indic_LM'!$A$8:$AL$8,0))/100,"")</f>
        <v>0.48957150188162851</v>
      </c>
      <c r="AE436" s="2">
        <f t="shared" si="33"/>
        <v>1</v>
      </c>
      <c r="AF436" s="2">
        <f t="shared" si="34"/>
        <v>1</v>
      </c>
    </row>
    <row r="437" spans="1:32" x14ac:dyDescent="0.2">
      <c r="A437" s="25" t="s">
        <v>1291</v>
      </c>
      <c r="B437" s="26" t="s">
        <v>1292</v>
      </c>
      <c r="C437" s="26" t="s">
        <v>1293</v>
      </c>
      <c r="D437" s="26">
        <v>931918</v>
      </c>
      <c r="E437" s="26" t="s">
        <v>1294</v>
      </c>
      <c r="F437" s="26">
        <v>491000</v>
      </c>
      <c r="G437" s="27">
        <f>INDEX('0_Pivot &amp; Table 1 &amp; Table 2'!$A$70:$AM$765,MATCH($A437,'0_Pivot &amp; Table 1 &amp; Table 2'!$B$70:$B$765,0),MATCH(HHIdata_corr!G$1,'0_Pivot &amp; Table 1 &amp; Table 2'!$A$66:$AM$66,0))</f>
        <v>2760</v>
      </c>
      <c r="H437" s="27">
        <f>INDEX('0_Pivot &amp; Table 1 &amp; Table 2'!$A$70:$AM$765,MATCH($A437,'0_Pivot &amp; Table 1 &amp; Table 2'!$B$70:$B$765,0),MATCH(HHIdata_corr!H$1,'0_Pivot &amp; Table 1 &amp; Table 2'!$A$66:$AM$66,0))</f>
        <v>3000</v>
      </c>
      <c r="I437" s="27">
        <f>INDEX('0_Pivot &amp; Table 1 &amp; Table 2'!$A$70:$AM$765,MATCH($A437,'0_Pivot &amp; Table 1 &amp; Table 2'!$B$70:$B$765,0),MATCH(HHIdata_corr!I$1,'0_Pivot &amp; Table 1 &amp; Table 2'!$A$66:$AM$66,0))</f>
        <v>2893</v>
      </c>
      <c r="J437" s="27">
        <f>INDEX('0_Pivot &amp; Table 1 &amp; Table 2'!$A$70:$AM$765,MATCH($A437,'0_Pivot &amp; Table 1 &amp; Table 2'!$B$70:$B$765,0),MATCH(HHIdata_corr!J$1,'0_Pivot &amp; Table 1 &amp; Table 2'!$A$66:$AM$66,0))</f>
        <v>3233</v>
      </c>
      <c r="K437" s="27">
        <f>INDEX('0_Pivot &amp; Table 1 &amp; Table 2'!$A$70:$AM$765,MATCH($A437,'0_Pivot &amp; Table 1 &amp; Table 2'!$B$70:$B$765,0),MATCH(HHIdata_corr!K$1,'0_Pivot &amp; Table 1 &amp; Table 2'!$A$66:$AM$66,0))</f>
        <v>3026</v>
      </c>
      <c r="L437" s="27">
        <f>INDEX('0_Pivot &amp; Table 1 &amp; Table 2'!$A$70:$AM$765,MATCH($A437,'0_Pivot &amp; Table 1 &amp; Table 2'!$B$70:$B$765,0),MATCH(HHIdata_corr!L$1,'0_Pivot &amp; Table 1 &amp; Table 2'!$A$66:$AM$66,0))</f>
        <v>3750</v>
      </c>
      <c r="M437" s="27">
        <f>INDEX('0_Pivot &amp; Table 1 &amp; Table 2'!$A$70:$AM$765,MATCH($A437,'0_Pivot &amp; Table 1 &amp; Table 2'!$B$70:$B$765,0),MATCH(HHIdata_corr!M$1,'0_Pivot &amp; Table 1 &amp; Table 2'!$A$66:$AM$66,0))</f>
        <v>2990</v>
      </c>
      <c r="N437" s="27">
        <f>INDEX('0_Pivot &amp; Table 1 &amp; Table 2'!$A$70:$AM$765,MATCH($A437,'0_Pivot &amp; Table 1 &amp; Table 2'!$B$70:$B$765,0),MATCH(HHIdata_corr!N$1,'0_Pivot &amp; Table 1 &amp; Table 2'!$A$66:$AM$66,0))</f>
        <v>3089</v>
      </c>
      <c r="O437" s="28">
        <v>3433.9</v>
      </c>
      <c r="P437" s="29" t="s">
        <v>1291</v>
      </c>
      <c r="Q437" s="32" t="s">
        <v>2594</v>
      </c>
      <c r="R437" s="2">
        <f t="shared" si="30"/>
        <v>2971.5</v>
      </c>
      <c r="S437" s="2">
        <f t="shared" si="31"/>
        <v>3038</v>
      </c>
      <c r="T437" s="2" t="str">
        <f t="shared" si="32"/>
        <v/>
      </c>
      <c r="U437" s="2">
        <f>MATCH($Q437,'6.Indic_Percep'!$B$10:$B$141,0)</f>
        <v>77</v>
      </c>
      <c r="V437" s="2">
        <f>MATCH($P437,'5.Indic_LM'!$A$10:$A$732,0)</f>
        <v>420</v>
      </c>
      <c r="W437" s="2">
        <f>IF(COUNT(INDEX('6.Indic_Percep'!$A$10:$AE$141,HHIdata_corr!$U437,MATCH(HHIdata_corr!W$3,'6.Indic_Percep'!$A$10:$AE$10,0)))=1,INDEX('6.Indic_Percep'!$A$10:$AE$141,HHIdata_corr!$U437,MATCH(HHIdata_corr!W$3,'6.Indic_Percep'!$A$10:$AE$10,0)),"")</f>
        <v>0.48021978021978023</v>
      </c>
      <c r="X437" s="2">
        <f>IF(COUNT(INDEX('6.Indic_Percep'!$A$10:$AE$141,HHIdata_corr!$U437,MATCH(HHIdata_corr!X$3,'6.Indic_Percep'!$A$10:$AE$10,0)))=1,INDEX('6.Indic_Percep'!$A$10:$AE$141,HHIdata_corr!$U437,MATCH(HHIdata_corr!X$3,'6.Indic_Percep'!$A$10:$AE$10,0)),"")</f>
        <v>0.75679347826086951</v>
      </c>
      <c r="Y437" s="2">
        <f>IF(COUNT(INDEX('6.Indic_Percep'!$A$10:$AE$141,HHIdata_corr!$U437,MATCH(HHIdata_corr!Y$3,'6.Indic_Percep'!$A$10:$AE$10,0)))=1,INDEX('6.Indic_Percep'!$A$10:$AE$141,HHIdata_corr!$U437,MATCH(HHIdata_corr!Y$3,'6.Indic_Percep'!$A$10:$AE$10,0)),"")</f>
        <v>0.11648351648351649</v>
      </c>
      <c r="Z437" s="2">
        <f>IF(COUNT(INDEX('6.Indic_Percep'!$A$10:$AH$141,HHIdata_corr!$U437,MATCH(HHIdata_corr!Z$3,'6.Indic_Percep'!$A$10:$AH$10,0)))=1,INDEX('6.Indic_Percep'!$A$10:$AH$141,HHIdata_corr!$U437,MATCH(HHIdata_corr!Z$3,'6.Indic_Percep'!$A$10:$AH$10,0)),"")</f>
        <v>0.27173913043478259</v>
      </c>
      <c r="AA437" s="2">
        <f>IF(COUNT(INDEX('6.Indic_Percep'!$A$10:$AH$141,HHIdata_corr!$U437,MATCH(HHIdata_corr!AA$3,'6.Indic_Percep'!$A$10:$AH$10,0)))=1,INDEX('6.Indic_Percep'!$A$10:$AH$141,HHIdata_corr!$U437,MATCH(HHIdata_corr!AA$3,'6.Indic_Percep'!$A$10:$AH$10,0)),"")</f>
        <v>0.40630897634973717</v>
      </c>
      <c r="AC437" s="30" t="str">
        <f>IF(COUNT(INDEX('5.Indic_LM'!$A$8:$AL$732,HHIdata_corr!$V437,MATCH(HHIdata_corr!AC$3,'5.Indic_LM'!$A$8:$AL$8,0)))=1,INDEX('5.Indic_LM'!$A$8:$AL$732,HHIdata_corr!$V437,MATCH(HHIdata_corr!AC$3,'5.Indic_LM'!$A$8:$AL$8,0))/100,"")</f>
        <v/>
      </c>
      <c r="AD437" s="30" t="str">
        <f>IF(COUNT(INDEX('5.Indic_LM'!$A$8:$AL$732,HHIdata_corr!$V437,MATCH(HHIdata_corr!AD$3,'5.Indic_LM'!$A$8:$AL$8,0)))=1,INDEX('5.Indic_LM'!$A$8:$AL$732,HHIdata_corr!$V437,MATCH(HHIdata_corr!AD$3,'5.Indic_LM'!$A$8:$AL$8,0))/100,"")</f>
        <v/>
      </c>
      <c r="AE437" s="2">
        <f t="shared" si="33"/>
        <v>0</v>
      </c>
      <c r="AF437" s="2">
        <f t="shared" si="34"/>
        <v>0</v>
      </c>
    </row>
    <row r="438" spans="1:32" x14ac:dyDescent="0.2">
      <c r="A438" s="25" t="s">
        <v>1295</v>
      </c>
      <c r="B438" s="26" t="s">
        <v>1296</v>
      </c>
      <c r="C438" s="26" t="s">
        <v>1293</v>
      </c>
      <c r="D438" s="26">
        <v>92251</v>
      </c>
      <c r="E438" s="26" t="s">
        <v>1297</v>
      </c>
      <c r="F438" s="26">
        <v>46800</v>
      </c>
      <c r="G438" s="27">
        <f>INDEX('0_Pivot &amp; Table 1 &amp; Table 2'!$A$70:$AM$765,MATCH($A438,'0_Pivot &amp; Table 1 &amp; Table 2'!$B$70:$B$765,0),MATCH(HHIdata_corr!G$1,'0_Pivot &amp; Table 1 &amp; Table 2'!$A$66:$AM$66,0))</f>
        <v>6036</v>
      </c>
      <c r="H438" s="27">
        <f>INDEX('0_Pivot &amp; Table 1 &amp; Table 2'!$A$70:$AM$765,MATCH($A438,'0_Pivot &amp; Table 1 &amp; Table 2'!$B$70:$B$765,0),MATCH(HHIdata_corr!H$1,'0_Pivot &amp; Table 1 &amp; Table 2'!$A$66:$AM$66,0))</f>
        <v>6948</v>
      </c>
      <c r="I438" s="27">
        <f>INDEX('0_Pivot &amp; Table 1 &amp; Table 2'!$A$70:$AM$765,MATCH($A438,'0_Pivot &amp; Table 1 &amp; Table 2'!$B$70:$B$765,0),MATCH(HHIdata_corr!I$1,'0_Pivot &amp; Table 1 &amp; Table 2'!$A$66:$AM$66,0))</f>
        <v>6740</v>
      </c>
      <c r="J438" s="27">
        <f>INDEX('0_Pivot &amp; Table 1 &amp; Table 2'!$A$70:$AM$765,MATCH($A438,'0_Pivot &amp; Table 1 &amp; Table 2'!$B$70:$B$765,0),MATCH(HHIdata_corr!J$1,'0_Pivot &amp; Table 1 &amp; Table 2'!$A$66:$AM$66,0))</f>
        <v>6525</v>
      </c>
      <c r="K438" s="27">
        <f>INDEX('0_Pivot &amp; Table 1 &amp; Table 2'!$A$70:$AM$765,MATCH($A438,'0_Pivot &amp; Table 1 &amp; Table 2'!$B$70:$B$765,0),MATCH(HHIdata_corr!K$1,'0_Pivot &amp; Table 1 &amp; Table 2'!$A$66:$AM$66,0))</f>
        <v>6783</v>
      </c>
      <c r="L438" s="27">
        <f>INDEX('0_Pivot &amp; Table 1 &amp; Table 2'!$A$70:$AM$765,MATCH($A438,'0_Pivot &amp; Table 1 &amp; Table 2'!$B$70:$B$765,0),MATCH(HHIdata_corr!L$1,'0_Pivot &amp; Table 1 &amp; Table 2'!$A$66:$AM$66,0))</f>
        <v>7250</v>
      </c>
      <c r="M438" s="27">
        <f>INDEX('0_Pivot &amp; Table 1 &amp; Table 2'!$A$70:$AM$765,MATCH($A438,'0_Pivot &amp; Table 1 &amp; Table 2'!$B$70:$B$765,0),MATCH(HHIdata_corr!M$1,'0_Pivot &amp; Table 1 &amp; Table 2'!$A$66:$AM$66,0))</f>
        <v>6583</v>
      </c>
      <c r="N438" s="27">
        <f>INDEX('0_Pivot &amp; Table 1 &amp; Table 2'!$A$70:$AM$765,MATCH($A438,'0_Pivot &amp; Table 1 &amp; Table 2'!$B$70:$B$765,0),MATCH(HHIdata_corr!N$1,'0_Pivot &amp; Table 1 &amp; Table 2'!$A$66:$AM$66,0))</f>
        <v>7128</v>
      </c>
      <c r="O438" s="28">
        <v>7285.5</v>
      </c>
      <c r="P438" s="29" t="s">
        <v>1295</v>
      </c>
      <c r="Q438" s="32" t="s">
        <v>2595</v>
      </c>
      <c r="R438" s="2">
        <f t="shared" si="30"/>
        <v>6562.25</v>
      </c>
      <c r="S438" s="2">
        <f t="shared" si="31"/>
        <v>6749</v>
      </c>
      <c r="T438" s="2" t="str">
        <f t="shared" si="32"/>
        <v/>
      </c>
      <c r="U438" s="2">
        <f>MATCH($Q438,'6.Indic_Percep'!$B$10:$B$141,0)</f>
        <v>78</v>
      </c>
      <c r="V438" s="2">
        <f>MATCH($P438,'5.Indic_LM'!$A$10:$A$732,0)</f>
        <v>421</v>
      </c>
      <c r="W438" s="2" t="str">
        <f>IF(COUNT(INDEX('6.Indic_Percep'!$A$10:$AE$141,HHIdata_corr!$U438,MATCH(HHIdata_corr!W$3,'6.Indic_Percep'!$A$10:$AE$10,0)))=1,INDEX('6.Indic_Percep'!$A$10:$AE$141,HHIdata_corr!$U438,MATCH(HHIdata_corr!W$3,'6.Indic_Percep'!$A$10:$AE$10,0)),"")</f>
        <v/>
      </c>
      <c r="X438" s="2" t="str">
        <f>IF(COUNT(INDEX('6.Indic_Percep'!$A$10:$AE$141,HHIdata_corr!$U438,MATCH(HHIdata_corr!X$3,'6.Indic_Percep'!$A$10:$AE$10,0)))=1,INDEX('6.Indic_Percep'!$A$10:$AE$141,HHIdata_corr!$U438,MATCH(HHIdata_corr!X$3,'6.Indic_Percep'!$A$10:$AE$10,0)),"")</f>
        <v/>
      </c>
      <c r="Y438" s="2" t="str">
        <f>IF(COUNT(INDEX('6.Indic_Percep'!$A$10:$AE$141,HHIdata_corr!$U438,MATCH(HHIdata_corr!Y$3,'6.Indic_Percep'!$A$10:$AE$10,0)))=1,INDEX('6.Indic_Percep'!$A$10:$AE$141,HHIdata_corr!$U438,MATCH(HHIdata_corr!Y$3,'6.Indic_Percep'!$A$10:$AE$10,0)),"")</f>
        <v/>
      </c>
      <c r="Z438" s="2" t="str">
        <f>IF(COUNT(INDEX('6.Indic_Percep'!$A$10:$AH$141,HHIdata_corr!$U438,MATCH(HHIdata_corr!Z$3,'6.Indic_Percep'!$A$10:$AH$10,0)))=1,INDEX('6.Indic_Percep'!$A$10:$AH$141,HHIdata_corr!$U438,MATCH(HHIdata_corr!Z$3,'6.Indic_Percep'!$A$10:$AH$10,0)),"")</f>
        <v/>
      </c>
      <c r="AA438" s="2" t="str">
        <f>IF(COUNT(INDEX('6.Indic_Percep'!$A$10:$AH$141,HHIdata_corr!$U438,MATCH(HHIdata_corr!AA$3,'6.Indic_Percep'!$A$10:$AH$10,0)))=1,INDEX('6.Indic_Percep'!$A$10:$AH$141,HHIdata_corr!$U438,MATCH(HHIdata_corr!AA$3,'6.Indic_Percep'!$A$10:$AH$10,0)),"")</f>
        <v/>
      </c>
      <c r="AC438" s="30">
        <f>IF(COUNT(INDEX('5.Indic_LM'!$A$8:$AL$732,HHIdata_corr!$V438,MATCH(HHIdata_corr!AC$3,'5.Indic_LM'!$A$8:$AL$8,0)))=1,INDEX('5.Indic_LM'!$A$8:$AL$732,HHIdata_corr!$V438,MATCH(HHIdata_corr!AC$3,'5.Indic_LM'!$A$8:$AL$8,0))/100,"")</f>
        <v>7.4119323966605574E-2</v>
      </c>
      <c r="AD438" s="30">
        <f>IF(COUNT(INDEX('5.Indic_LM'!$A$8:$AL$732,HHIdata_corr!$V438,MATCH(HHIdata_corr!AD$3,'5.Indic_LM'!$A$8:$AL$8,0)))=1,INDEX('5.Indic_LM'!$A$8:$AL$732,HHIdata_corr!$V438,MATCH(HHIdata_corr!AD$3,'5.Indic_LM'!$A$8:$AL$8,0))/100,"")</f>
        <v>0.53023824068417835</v>
      </c>
      <c r="AE438" s="2">
        <f t="shared" si="33"/>
        <v>1</v>
      </c>
      <c r="AF438" s="2">
        <f t="shared" si="34"/>
        <v>1</v>
      </c>
    </row>
    <row r="439" spans="1:32" x14ac:dyDescent="0.2">
      <c r="A439" s="25" t="s">
        <v>1298</v>
      </c>
      <c r="B439" s="26" t="s">
        <v>1299</v>
      </c>
      <c r="C439" s="26" t="s">
        <v>1293</v>
      </c>
      <c r="D439" s="26">
        <v>87842</v>
      </c>
      <c r="E439" s="26" t="s">
        <v>1300</v>
      </c>
      <c r="F439" s="26">
        <v>46900</v>
      </c>
      <c r="G439" s="27">
        <f>INDEX('0_Pivot &amp; Table 1 &amp; Table 2'!$A$70:$AM$765,MATCH($A439,'0_Pivot &amp; Table 1 &amp; Table 2'!$B$70:$B$765,0),MATCH(HHIdata_corr!G$1,'0_Pivot &amp; Table 1 &amp; Table 2'!$A$66:$AM$66,0))</f>
        <v>6060</v>
      </c>
      <c r="H439" s="27">
        <f>INDEX('0_Pivot &amp; Table 1 &amp; Table 2'!$A$70:$AM$765,MATCH($A439,'0_Pivot &amp; Table 1 &amp; Table 2'!$B$70:$B$765,0),MATCH(HHIdata_corr!H$1,'0_Pivot &amp; Table 1 &amp; Table 2'!$A$66:$AM$66,0))</f>
        <v>6385</v>
      </c>
      <c r="I439" s="27">
        <f>INDEX('0_Pivot &amp; Table 1 &amp; Table 2'!$A$70:$AM$765,MATCH($A439,'0_Pivot &amp; Table 1 &amp; Table 2'!$B$70:$B$765,0),MATCH(HHIdata_corr!I$1,'0_Pivot &amp; Table 1 &amp; Table 2'!$A$66:$AM$66,0))</f>
        <v>6571</v>
      </c>
      <c r="J439" s="27">
        <f>INDEX('0_Pivot &amp; Table 1 &amp; Table 2'!$A$70:$AM$765,MATCH($A439,'0_Pivot &amp; Table 1 &amp; Table 2'!$B$70:$B$765,0),MATCH(HHIdata_corr!J$1,'0_Pivot &amp; Table 1 &amp; Table 2'!$A$66:$AM$66,0))</f>
        <v>6834</v>
      </c>
      <c r="K439" s="27">
        <f>INDEX('0_Pivot &amp; Table 1 &amp; Table 2'!$A$70:$AM$765,MATCH($A439,'0_Pivot &amp; Table 1 &amp; Table 2'!$B$70:$B$765,0),MATCH(HHIdata_corr!K$1,'0_Pivot &amp; Table 1 &amp; Table 2'!$A$66:$AM$66,0))</f>
        <v>6745</v>
      </c>
      <c r="L439" s="27">
        <f>INDEX('0_Pivot &amp; Table 1 &amp; Table 2'!$A$70:$AM$765,MATCH($A439,'0_Pivot &amp; Table 1 &amp; Table 2'!$B$70:$B$765,0),MATCH(HHIdata_corr!L$1,'0_Pivot &amp; Table 1 &amp; Table 2'!$A$66:$AM$66,0))</f>
        <v>6730</v>
      </c>
      <c r="M439" s="27">
        <f>INDEX('0_Pivot &amp; Table 1 &amp; Table 2'!$A$70:$AM$765,MATCH($A439,'0_Pivot &amp; Table 1 &amp; Table 2'!$B$70:$B$765,0),MATCH(HHIdata_corr!M$1,'0_Pivot &amp; Table 1 &amp; Table 2'!$A$66:$AM$66,0))</f>
        <v>6162</v>
      </c>
      <c r="N439" s="27">
        <f>INDEX('0_Pivot &amp; Table 1 &amp; Table 2'!$A$70:$AM$765,MATCH($A439,'0_Pivot &amp; Table 1 &amp; Table 2'!$B$70:$B$765,0),MATCH(HHIdata_corr!N$1,'0_Pivot &amp; Table 1 &amp; Table 2'!$A$66:$AM$66,0))</f>
        <v>6253</v>
      </c>
      <c r="O439" s="28">
        <v>6867</v>
      </c>
      <c r="P439" s="29" t="s">
        <v>1298</v>
      </c>
      <c r="Q439" s="29" t="s">
        <v>1299</v>
      </c>
      <c r="R439" s="2">
        <f t="shared" si="30"/>
        <v>6462.5</v>
      </c>
      <c r="S439" s="2">
        <f t="shared" si="31"/>
        <v>6633.75</v>
      </c>
      <c r="T439" s="2" t="str">
        <f t="shared" si="32"/>
        <v/>
      </c>
      <c r="U439" s="2">
        <f>MATCH($Q439,'6.Indic_Percep'!$B$10:$B$141,0)</f>
        <v>79</v>
      </c>
      <c r="V439" s="2">
        <f>MATCH($P439,'5.Indic_LM'!$A$10:$A$732,0)</f>
        <v>422</v>
      </c>
      <c r="W439" s="2" t="str">
        <f>IF(COUNT(INDEX('6.Indic_Percep'!$A$10:$AE$141,HHIdata_corr!$U439,MATCH(HHIdata_corr!W$3,'6.Indic_Percep'!$A$10:$AE$10,0)))=1,INDEX('6.Indic_Percep'!$A$10:$AE$141,HHIdata_corr!$U439,MATCH(HHIdata_corr!W$3,'6.Indic_Percep'!$A$10:$AE$10,0)),"")</f>
        <v/>
      </c>
      <c r="X439" s="2" t="str">
        <f>IF(COUNT(INDEX('6.Indic_Percep'!$A$10:$AE$141,HHIdata_corr!$U439,MATCH(HHIdata_corr!X$3,'6.Indic_Percep'!$A$10:$AE$10,0)))=1,INDEX('6.Indic_Percep'!$A$10:$AE$141,HHIdata_corr!$U439,MATCH(HHIdata_corr!X$3,'6.Indic_Percep'!$A$10:$AE$10,0)),"")</f>
        <v/>
      </c>
      <c r="Y439" s="2" t="str">
        <f>IF(COUNT(INDEX('6.Indic_Percep'!$A$10:$AE$141,HHIdata_corr!$U439,MATCH(HHIdata_corr!Y$3,'6.Indic_Percep'!$A$10:$AE$10,0)))=1,INDEX('6.Indic_Percep'!$A$10:$AE$141,HHIdata_corr!$U439,MATCH(HHIdata_corr!Y$3,'6.Indic_Percep'!$A$10:$AE$10,0)),"")</f>
        <v/>
      </c>
      <c r="Z439" s="2" t="str">
        <f>IF(COUNT(INDEX('6.Indic_Percep'!$A$10:$AH$141,HHIdata_corr!$U439,MATCH(HHIdata_corr!Z$3,'6.Indic_Percep'!$A$10:$AH$10,0)))=1,INDEX('6.Indic_Percep'!$A$10:$AH$141,HHIdata_corr!$U439,MATCH(HHIdata_corr!Z$3,'6.Indic_Percep'!$A$10:$AH$10,0)),"")</f>
        <v/>
      </c>
      <c r="AA439" s="2" t="str">
        <f>IF(COUNT(INDEX('6.Indic_Percep'!$A$10:$AH$141,HHIdata_corr!$U439,MATCH(HHIdata_corr!AA$3,'6.Indic_Percep'!$A$10:$AH$10,0)))=1,INDEX('6.Indic_Percep'!$A$10:$AH$141,HHIdata_corr!$U439,MATCH(HHIdata_corr!AA$3,'6.Indic_Percep'!$A$10:$AH$10,0)),"")</f>
        <v/>
      </c>
      <c r="AC439" s="30">
        <f>IF(COUNT(INDEX('5.Indic_LM'!$A$8:$AL$732,HHIdata_corr!$V439,MATCH(HHIdata_corr!AC$3,'5.Indic_LM'!$A$8:$AL$8,0)))=1,INDEX('5.Indic_LM'!$A$8:$AL$732,HHIdata_corr!$V439,MATCH(HHIdata_corr!AC$3,'5.Indic_LM'!$A$8:$AL$8,0))/100,"")</f>
        <v>5.1323828920570261E-2</v>
      </c>
      <c r="AD439" s="30">
        <f>IF(COUNT(INDEX('5.Indic_LM'!$A$8:$AL$732,HHIdata_corr!$V439,MATCH(HHIdata_corr!AD$3,'5.Indic_LM'!$A$8:$AL$8,0)))=1,INDEX('5.Indic_LM'!$A$8:$AL$732,HHIdata_corr!$V439,MATCH(HHIdata_corr!AD$3,'5.Indic_LM'!$A$8:$AL$8,0))/100,"")</f>
        <v>0.56075931232091702</v>
      </c>
      <c r="AE439" s="2">
        <f t="shared" si="33"/>
        <v>1</v>
      </c>
      <c r="AF439" s="2">
        <f t="shared" si="34"/>
        <v>1</v>
      </c>
    </row>
    <row r="440" spans="1:32" x14ac:dyDescent="0.2">
      <c r="A440" s="25" t="s">
        <v>1301</v>
      </c>
      <c r="B440" s="26" t="s">
        <v>1302</v>
      </c>
      <c r="C440" s="26" t="s">
        <v>1293</v>
      </c>
      <c r="D440" s="26">
        <v>109392</v>
      </c>
      <c r="E440" s="26" t="s">
        <v>1303</v>
      </c>
      <c r="F440" s="26">
        <v>51200</v>
      </c>
      <c r="G440" s="27">
        <f>INDEX('0_Pivot &amp; Table 1 &amp; Table 2'!$A$70:$AM$765,MATCH($A440,'0_Pivot &amp; Table 1 &amp; Table 2'!$B$70:$B$765,0),MATCH(HHIdata_corr!G$1,'0_Pivot &amp; Table 1 &amp; Table 2'!$A$66:$AM$66,0))</f>
        <v>4598</v>
      </c>
      <c r="H440" s="27">
        <f>INDEX('0_Pivot &amp; Table 1 &amp; Table 2'!$A$70:$AM$765,MATCH($A440,'0_Pivot &amp; Table 1 &amp; Table 2'!$B$70:$B$765,0),MATCH(HHIdata_corr!H$1,'0_Pivot &amp; Table 1 &amp; Table 2'!$A$66:$AM$66,0))</f>
        <v>5538</v>
      </c>
      <c r="I440" s="27">
        <f>INDEX('0_Pivot &amp; Table 1 &amp; Table 2'!$A$70:$AM$765,MATCH($A440,'0_Pivot &amp; Table 1 &amp; Table 2'!$B$70:$B$765,0),MATCH(HHIdata_corr!I$1,'0_Pivot &amp; Table 1 &amp; Table 2'!$A$66:$AM$66,0))</f>
        <v>6350</v>
      </c>
      <c r="J440" s="27">
        <f>INDEX('0_Pivot &amp; Table 1 &amp; Table 2'!$A$70:$AM$765,MATCH($A440,'0_Pivot &amp; Table 1 &amp; Table 2'!$B$70:$B$765,0),MATCH(HHIdata_corr!J$1,'0_Pivot &amp; Table 1 &amp; Table 2'!$A$66:$AM$66,0))</f>
        <v>4776</v>
      </c>
      <c r="K440" s="27">
        <f>INDEX('0_Pivot &amp; Table 1 &amp; Table 2'!$A$70:$AM$765,MATCH($A440,'0_Pivot &amp; Table 1 &amp; Table 2'!$B$70:$B$765,0),MATCH(HHIdata_corr!K$1,'0_Pivot &amp; Table 1 &amp; Table 2'!$A$66:$AM$66,0))</f>
        <v>4113</v>
      </c>
      <c r="L440" s="27">
        <f>INDEX('0_Pivot &amp; Table 1 &amp; Table 2'!$A$70:$AM$765,MATCH($A440,'0_Pivot &amp; Table 1 &amp; Table 2'!$B$70:$B$765,0),MATCH(HHIdata_corr!L$1,'0_Pivot &amp; Table 1 &amp; Table 2'!$A$66:$AM$66,0))</f>
        <v>5828</v>
      </c>
      <c r="M440" s="27">
        <f>INDEX('0_Pivot &amp; Table 1 &amp; Table 2'!$A$70:$AM$765,MATCH($A440,'0_Pivot &amp; Table 1 &amp; Table 2'!$B$70:$B$765,0),MATCH(HHIdata_corr!M$1,'0_Pivot &amp; Table 1 &amp; Table 2'!$A$66:$AM$66,0))</f>
        <v>6050</v>
      </c>
      <c r="N440" s="27">
        <f>INDEX('0_Pivot &amp; Table 1 &amp; Table 2'!$A$70:$AM$765,MATCH($A440,'0_Pivot &amp; Table 1 &amp; Table 2'!$B$70:$B$765,0),MATCH(HHIdata_corr!N$1,'0_Pivot &amp; Table 1 &amp; Table 2'!$A$66:$AM$66,0))</f>
        <v>6757</v>
      </c>
      <c r="O440" s="28">
        <v>6161.8</v>
      </c>
      <c r="P440" s="29" t="s">
        <v>1301</v>
      </c>
      <c r="Q440" s="29" t="s">
        <v>1302</v>
      </c>
      <c r="R440" s="2">
        <f t="shared" si="30"/>
        <v>5315.5</v>
      </c>
      <c r="S440" s="2">
        <f t="shared" si="31"/>
        <v>5194.25</v>
      </c>
      <c r="T440" s="2" t="str">
        <f t="shared" si="32"/>
        <v/>
      </c>
      <c r="U440" s="2">
        <f>MATCH($Q440,'6.Indic_Percep'!$B$10:$B$141,0)</f>
        <v>80</v>
      </c>
      <c r="V440" s="2">
        <f>MATCH($P440,'5.Indic_LM'!$A$10:$A$732,0)</f>
        <v>423</v>
      </c>
      <c r="W440" s="2" t="str">
        <f>IF(COUNT(INDEX('6.Indic_Percep'!$A$10:$AE$141,HHIdata_corr!$U440,MATCH(HHIdata_corr!W$3,'6.Indic_Percep'!$A$10:$AE$10,0)))=1,INDEX('6.Indic_Percep'!$A$10:$AE$141,HHIdata_corr!$U440,MATCH(HHIdata_corr!W$3,'6.Indic_Percep'!$A$10:$AE$10,0)),"")</f>
        <v/>
      </c>
      <c r="X440" s="2" t="str">
        <f>IF(COUNT(INDEX('6.Indic_Percep'!$A$10:$AE$141,HHIdata_corr!$U440,MATCH(HHIdata_corr!X$3,'6.Indic_Percep'!$A$10:$AE$10,0)))=1,INDEX('6.Indic_Percep'!$A$10:$AE$141,HHIdata_corr!$U440,MATCH(HHIdata_corr!X$3,'6.Indic_Percep'!$A$10:$AE$10,0)),"")</f>
        <v/>
      </c>
      <c r="Y440" s="2" t="str">
        <f>IF(COUNT(INDEX('6.Indic_Percep'!$A$10:$AE$141,HHIdata_corr!$U440,MATCH(HHIdata_corr!Y$3,'6.Indic_Percep'!$A$10:$AE$10,0)))=1,INDEX('6.Indic_Percep'!$A$10:$AE$141,HHIdata_corr!$U440,MATCH(HHIdata_corr!Y$3,'6.Indic_Percep'!$A$10:$AE$10,0)),"")</f>
        <v/>
      </c>
      <c r="Z440" s="2" t="str">
        <f>IF(COUNT(INDEX('6.Indic_Percep'!$A$10:$AH$141,HHIdata_corr!$U440,MATCH(HHIdata_corr!Z$3,'6.Indic_Percep'!$A$10:$AH$10,0)))=1,INDEX('6.Indic_Percep'!$A$10:$AH$141,HHIdata_corr!$U440,MATCH(HHIdata_corr!Z$3,'6.Indic_Percep'!$A$10:$AH$10,0)),"")</f>
        <v/>
      </c>
      <c r="AA440" s="2" t="str">
        <f>IF(COUNT(INDEX('6.Indic_Percep'!$A$10:$AH$141,HHIdata_corr!$U440,MATCH(HHIdata_corr!AA$3,'6.Indic_Percep'!$A$10:$AH$10,0)))=1,INDEX('6.Indic_Percep'!$A$10:$AH$141,HHIdata_corr!$U440,MATCH(HHIdata_corr!AA$3,'6.Indic_Percep'!$A$10:$AH$10,0)),"")</f>
        <v/>
      </c>
      <c r="AC440" s="30">
        <f>IF(COUNT(INDEX('5.Indic_LM'!$A$8:$AL$732,HHIdata_corr!$V440,MATCH(HHIdata_corr!AC$3,'5.Indic_LM'!$A$8:$AL$8,0)))=1,INDEX('5.Indic_LM'!$A$8:$AL$732,HHIdata_corr!$V440,MATCH(HHIdata_corr!AC$3,'5.Indic_LM'!$A$8:$AL$8,0))/100,"")</f>
        <v>4.9145299145299151E-2</v>
      </c>
      <c r="AD440" s="30">
        <f>IF(COUNT(INDEX('5.Indic_LM'!$A$8:$AL$732,HHIdata_corr!$V440,MATCH(HHIdata_corr!AD$3,'5.Indic_LM'!$A$8:$AL$8,0)))=1,INDEX('5.Indic_LM'!$A$8:$AL$732,HHIdata_corr!$V440,MATCH(HHIdata_corr!AD$3,'5.Indic_LM'!$A$8:$AL$8,0))/100,"")</f>
        <v>0.51704989154013015</v>
      </c>
      <c r="AE440" s="2">
        <f t="shared" si="33"/>
        <v>1</v>
      </c>
      <c r="AF440" s="2">
        <f t="shared" si="34"/>
        <v>1</v>
      </c>
    </row>
    <row r="441" spans="1:32" x14ac:dyDescent="0.2">
      <c r="A441" s="25" t="s">
        <v>1304</v>
      </c>
      <c r="B441" s="26" t="s">
        <v>1305</v>
      </c>
      <c r="C441" s="26" t="s">
        <v>1306</v>
      </c>
      <c r="D441" s="26" t="s">
        <v>63</v>
      </c>
      <c r="E441" s="26" t="s">
        <v>63</v>
      </c>
      <c r="F441" s="26" t="s">
        <v>63</v>
      </c>
      <c r="G441" s="27">
        <f>INDEX('0_Pivot &amp; Table 1 &amp; Table 2'!$A$70:$AM$765,MATCH($A441,'0_Pivot &amp; Table 1 &amp; Table 2'!$B$70:$B$765,0),MATCH(HHIdata_corr!G$1,'0_Pivot &amp; Table 1 &amp; Table 2'!$A$66:$AM$66,0))</f>
        <v>4469</v>
      </c>
      <c r="H441" s="27">
        <f>INDEX('0_Pivot &amp; Table 1 &amp; Table 2'!$A$70:$AM$765,MATCH($A441,'0_Pivot &amp; Table 1 &amp; Table 2'!$B$70:$B$765,0),MATCH(HHIdata_corr!H$1,'0_Pivot &amp; Table 1 &amp; Table 2'!$A$66:$AM$66,0))</f>
        <v>4807</v>
      </c>
      <c r="I441" s="27">
        <f>INDEX('0_Pivot &amp; Table 1 &amp; Table 2'!$A$70:$AM$765,MATCH($A441,'0_Pivot &amp; Table 1 &amp; Table 2'!$B$70:$B$765,0),MATCH(HHIdata_corr!I$1,'0_Pivot &amp; Table 1 &amp; Table 2'!$A$66:$AM$66,0))</f>
        <v>4810</v>
      </c>
      <c r="J441" s="27">
        <f>INDEX('0_Pivot &amp; Table 1 &amp; Table 2'!$A$70:$AM$765,MATCH($A441,'0_Pivot &amp; Table 1 &amp; Table 2'!$B$70:$B$765,0),MATCH(HHIdata_corr!J$1,'0_Pivot &amp; Table 1 &amp; Table 2'!$A$66:$AM$66,0))</f>
        <v>4788</v>
      </c>
      <c r="K441" s="27">
        <f>INDEX('0_Pivot &amp; Table 1 &amp; Table 2'!$A$70:$AM$765,MATCH($A441,'0_Pivot &amp; Table 1 &amp; Table 2'!$B$70:$B$765,0),MATCH(HHIdata_corr!K$1,'0_Pivot &amp; Table 1 &amp; Table 2'!$A$66:$AM$66,0))</f>
        <v>4931</v>
      </c>
      <c r="L441" s="27">
        <f>INDEX('0_Pivot &amp; Table 1 &amp; Table 2'!$A$70:$AM$765,MATCH($A441,'0_Pivot &amp; Table 1 &amp; Table 2'!$B$70:$B$765,0),MATCH(HHIdata_corr!L$1,'0_Pivot &amp; Table 1 &amp; Table 2'!$A$66:$AM$66,0))</f>
        <v>5209</v>
      </c>
      <c r="M441" s="27">
        <f>INDEX('0_Pivot &amp; Table 1 &amp; Table 2'!$A$70:$AM$765,MATCH($A441,'0_Pivot &amp; Table 1 &amp; Table 2'!$B$70:$B$765,0),MATCH(HHIdata_corr!M$1,'0_Pivot &amp; Table 1 &amp; Table 2'!$A$66:$AM$66,0))</f>
        <v>4669</v>
      </c>
      <c r="N441" s="27">
        <f>INDEX('0_Pivot &amp; Table 1 &amp; Table 2'!$A$70:$AM$765,MATCH($A441,'0_Pivot &amp; Table 1 &amp; Table 2'!$B$70:$B$765,0),MATCH(HHIdata_corr!N$1,'0_Pivot &amp; Table 1 &amp; Table 2'!$A$66:$AM$66,0))</f>
        <v>4767</v>
      </c>
      <c r="O441" s="28">
        <v>4526.7</v>
      </c>
      <c r="P441" s="24" t="s">
        <v>3035</v>
      </c>
      <c r="Q441" s="32" t="s">
        <v>2596</v>
      </c>
      <c r="R441" s="2">
        <f t="shared" si="30"/>
        <v>4718.5</v>
      </c>
      <c r="S441" s="2">
        <f t="shared" si="31"/>
        <v>4834</v>
      </c>
      <c r="T441" s="2" t="str">
        <f t="shared" si="32"/>
        <v/>
      </c>
      <c r="U441" s="2">
        <f>MATCH($Q441,'6.Indic_Percep'!$B$10:$B$141,0)</f>
        <v>90</v>
      </c>
      <c r="V441" s="2">
        <f>MATCH($P441,'5.Indic_LM'!$A$10:$A$732,0)</f>
        <v>451</v>
      </c>
      <c r="W441" s="2">
        <f>IF(COUNT(INDEX('6.Indic_Percep'!$A$10:$AE$141,HHIdata_corr!$U441,MATCH(HHIdata_corr!W$3,'6.Indic_Percep'!$A$10:$AE$10,0)))=1,INDEX('6.Indic_Percep'!$A$10:$AE$141,HHIdata_corr!$U441,MATCH(HHIdata_corr!W$3,'6.Indic_Percep'!$A$10:$AE$10,0)),"")</f>
        <v>0.30661040787623067</v>
      </c>
      <c r="X441" s="2">
        <f>IF(COUNT(INDEX('6.Indic_Percep'!$A$10:$AE$141,HHIdata_corr!$U441,MATCH(HHIdata_corr!X$3,'6.Indic_Percep'!$A$10:$AE$10,0)))=1,INDEX('6.Indic_Percep'!$A$10:$AE$141,HHIdata_corr!$U441,MATCH(HHIdata_corr!X$3,'6.Indic_Percep'!$A$10:$AE$10,0)),"")</f>
        <v>0.85871559633027517</v>
      </c>
      <c r="Y441" s="2">
        <f>IF(COUNT(INDEX('6.Indic_Percep'!$A$10:$AE$141,HHIdata_corr!$U441,MATCH(HHIdata_corr!Y$3,'6.Indic_Percep'!$A$10:$AE$10,0)))=1,INDEX('6.Indic_Percep'!$A$10:$AE$141,HHIdata_corr!$U441,MATCH(HHIdata_corr!Y$3,'6.Indic_Percep'!$A$10:$AE$10,0)),"")</f>
        <v>0.1237693389592124</v>
      </c>
      <c r="Z441" s="2">
        <f>IF(COUNT(INDEX('6.Indic_Percep'!$A$10:$AH$141,HHIdata_corr!$U441,MATCH(HHIdata_corr!Z$3,'6.Indic_Percep'!$A$10:$AH$10,0)))=1,INDEX('6.Indic_Percep'!$A$10:$AH$141,HHIdata_corr!$U441,MATCH(HHIdata_corr!Z$3,'6.Indic_Percep'!$A$10:$AH$10,0)),"")</f>
        <v>0.49724770642201838</v>
      </c>
      <c r="AA441" s="2">
        <f>IF(COUNT(INDEX('6.Indic_Percep'!$A$10:$AH$141,HHIdata_corr!$U441,MATCH(HHIdata_corr!AA$3,'6.Indic_Percep'!$A$10:$AH$10,0)))=1,INDEX('6.Indic_Percep'!$A$10:$AH$141,HHIdata_corr!$U441,MATCH(HHIdata_corr!AA$3,'6.Indic_Percep'!$A$10:$AH$10,0)),"")</f>
        <v>0.4465857623969342</v>
      </c>
      <c r="AC441" s="30" t="str">
        <f>IF(COUNT(INDEX('5.Indic_LM'!$A$8:$AL$732,HHIdata_corr!$V441,MATCH(HHIdata_corr!AC$3,'5.Indic_LM'!$A$8:$AL$8,0)))=1,INDEX('5.Indic_LM'!$A$8:$AL$732,HHIdata_corr!$V441,MATCH(HHIdata_corr!AC$3,'5.Indic_LM'!$A$8:$AL$8,0))/100,"")</f>
        <v/>
      </c>
      <c r="AD441" s="30" t="str">
        <f>IF(COUNT(INDEX('5.Indic_LM'!$A$8:$AL$732,HHIdata_corr!$V441,MATCH(HHIdata_corr!AD$3,'5.Indic_LM'!$A$8:$AL$8,0)))=1,INDEX('5.Indic_LM'!$A$8:$AL$732,HHIdata_corr!$V441,MATCH(HHIdata_corr!AD$3,'5.Indic_LM'!$A$8:$AL$8,0))/100,"")</f>
        <v/>
      </c>
      <c r="AE441" s="2">
        <f t="shared" si="33"/>
        <v>0</v>
      </c>
      <c r="AF441" s="2">
        <f t="shared" si="34"/>
        <v>0</v>
      </c>
    </row>
    <row r="442" spans="1:32" x14ac:dyDescent="0.2">
      <c r="A442" s="25" t="s">
        <v>1307</v>
      </c>
      <c r="B442" s="26" t="s">
        <v>1308</v>
      </c>
      <c r="C442" s="26" t="s">
        <v>1309</v>
      </c>
      <c r="D442" s="26">
        <v>1070027</v>
      </c>
      <c r="E442" s="26" t="s">
        <v>1310</v>
      </c>
      <c r="F442" s="26">
        <v>558000</v>
      </c>
      <c r="G442" s="27">
        <f>INDEX('0_Pivot &amp; Table 1 &amp; Table 2'!$A$70:$AM$765,MATCH($A442,'0_Pivot &amp; Table 1 &amp; Table 2'!$B$70:$B$765,0),MATCH(HHIdata_corr!G$1,'0_Pivot &amp; Table 1 &amp; Table 2'!$A$66:$AM$66,0))</f>
        <v>2000</v>
      </c>
      <c r="H442" s="27">
        <f>INDEX('0_Pivot &amp; Table 1 &amp; Table 2'!$A$70:$AM$765,MATCH($A442,'0_Pivot &amp; Table 1 &amp; Table 2'!$B$70:$B$765,0),MATCH(HHIdata_corr!H$1,'0_Pivot &amp; Table 1 &amp; Table 2'!$A$66:$AM$66,0))</f>
        <v>2653</v>
      </c>
      <c r="I442" s="27">
        <f>INDEX('0_Pivot &amp; Table 1 &amp; Table 2'!$A$70:$AM$765,MATCH($A442,'0_Pivot &amp; Table 1 &amp; Table 2'!$B$70:$B$765,0),MATCH(HHIdata_corr!I$1,'0_Pivot &amp; Table 1 &amp; Table 2'!$A$66:$AM$66,0))</f>
        <v>2265</v>
      </c>
      <c r="J442" s="27">
        <f>INDEX('0_Pivot &amp; Table 1 &amp; Table 2'!$A$70:$AM$765,MATCH($A442,'0_Pivot &amp; Table 1 &amp; Table 2'!$B$70:$B$765,0),MATCH(HHIdata_corr!J$1,'0_Pivot &amp; Table 1 &amp; Table 2'!$A$66:$AM$66,0))</f>
        <v>2239</v>
      </c>
      <c r="K442" s="27">
        <f>INDEX('0_Pivot &amp; Table 1 &amp; Table 2'!$A$70:$AM$765,MATCH($A442,'0_Pivot &amp; Table 1 &amp; Table 2'!$B$70:$B$765,0),MATCH(HHIdata_corr!K$1,'0_Pivot &amp; Table 1 &amp; Table 2'!$A$66:$AM$66,0))</f>
        <v>2047</v>
      </c>
      <c r="L442" s="27">
        <f>INDEX('0_Pivot &amp; Table 1 &amp; Table 2'!$A$70:$AM$765,MATCH($A442,'0_Pivot &amp; Table 1 &amp; Table 2'!$B$70:$B$765,0),MATCH(HHIdata_corr!L$1,'0_Pivot &amp; Table 1 &amp; Table 2'!$A$66:$AM$66,0))</f>
        <v>2390</v>
      </c>
      <c r="M442" s="27">
        <f>INDEX('0_Pivot &amp; Table 1 &amp; Table 2'!$A$70:$AM$765,MATCH($A442,'0_Pivot &amp; Table 1 &amp; Table 2'!$B$70:$B$765,0),MATCH(HHIdata_corr!M$1,'0_Pivot &amp; Table 1 &amp; Table 2'!$A$66:$AM$66,0))</f>
        <v>2749</v>
      </c>
      <c r="N442" s="27">
        <f>INDEX('0_Pivot &amp; Table 1 &amp; Table 2'!$A$70:$AM$765,MATCH($A442,'0_Pivot &amp; Table 1 &amp; Table 2'!$B$70:$B$765,0),MATCH(HHIdata_corr!N$1,'0_Pivot &amp; Table 1 &amp; Table 2'!$A$66:$AM$66,0))</f>
        <v>2292</v>
      </c>
      <c r="O442" s="28">
        <v>2238.4</v>
      </c>
      <c r="P442" s="29" t="s">
        <v>1307</v>
      </c>
      <c r="Q442" s="29" t="s">
        <v>1308</v>
      </c>
      <c r="R442" s="2">
        <f t="shared" si="30"/>
        <v>2289.25</v>
      </c>
      <c r="S442" s="2">
        <f t="shared" si="31"/>
        <v>2301</v>
      </c>
      <c r="T442" s="2" t="str">
        <f t="shared" si="32"/>
        <v/>
      </c>
      <c r="U442" s="2" t="e">
        <f>MATCH($Q442,'6.Indic_Percep'!$B$10:$B$141,0)</f>
        <v>#N/A</v>
      </c>
      <c r="V442" s="2">
        <f>MATCH($P442,'5.Indic_LM'!$A$10:$A$732,0)</f>
        <v>453</v>
      </c>
      <c r="W442" s="2" t="str">
        <f>IF(COUNT(INDEX('6.Indic_Percep'!$A$10:$AE$141,HHIdata_corr!$U442,MATCH(HHIdata_corr!W$3,'6.Indic_Percep'!$A$10:$AE$10,0)))=1,INDEX('6.Indic_Percep'!$A$10:$AE$141,HHIdata_corr!$U442,MATCH(HHIdata_corr!W$3,'6.Indic_Percep'!$A$10:$AE$10,0)),"")</f>
        <v/>
      </c>
      <c r="X442" s="2" t="str">
        <f>IF(COUNT(INDEX('6.Indic_Percep'!$A$10:$AE$141,HHIdata_corr!$U442,MATCH(HHIdata_corr!X$3,'6.Indic_Percep'!$A$10:$AE$10,0)))=1,INDEX('6.Indic_Percep'!$A$10:$AE$141,HHIdata_corr!$U442,MATCH(HHIdata_corr!X$3,'6.Indic_Percep'!$A$10:$AE$10,0)),"")</f>
        <v/>
      </c>
      <c r="Y442" s="2" t="str">
        <f>IF(COUNT(INDEX('6.Indic_Percep'!$A$10:$AE$141,HHIdata_corr!$U442,MATCH(HHIdata_corr!Y$3,'6.Indic_Percep'!$A$10:$AE$10,0)))=1,INDEX('6.Indic_Percep'!$A$10:$AE$141,HHIdata_corr!$U442,MATCH(HHIdata_corr!Y$3,'6.Indic_Percep'!$A$10:$AE$10,0)),"")</f>
        <v/>
      </c>
      <c r="Z442" s="2" t="str">
        <f>IF(COUNT(INDEX('6.Indic_Percep'!$A$10:$AH$141,HHIdata_corr!$U442,MATCH(HHIdata_corr!Z$3,'6.Indic_Percep'!$A$10:$AH$10,0)))=1,INDEX('6.Indic_Percep'!$A$10:$AH$141,HHIdata_corr!$U442,MATCH(HHIdata_corr!Z$3,'6.Indic_Percep'!$A$10:$AH$10,0)),"")</f>
        <v/>
      </c>
      <c r="AA442" s="2" t="str">
        <f>IF(COUNT(INDEX('6.Indic_Percep'!$A$10:$AH$141,HHIdata_corr!$U442,MATCH(HHIdata_corr!AA$3,'6.Indic_Percep'!$A$10:$AH$10,0)))=1,INDEX('6.Indic_Percep'!$A$10:$AH$141,HHIdata_corr!$U442,MATCH(HHIdata_corr!AA$3,'6.Indic_Percep'!$A$10:$AH$10,0)),"")</f>
        <v/>
      </c>
      <c r="AC442" s="30">
        <f>IF(COUNT(INDEX('5.Indic_LM'!$A$8:$AL$732,HHIdata_corr!$V442,MATCH(HHIdata_corr!AC$3,'5.Indic_LM'!$A$8:$AL$8,0)))=1,INDEX('5.Indic_LM'!$A$8:$AL$732,HHIdata_corr!$V442,MATCH(HHIdata_corr!AC$3,'5.Indic_LM'!$A$8:$AL$8,0))/100,"")</f>
        <v>3.5109673556948759E-2</v>
      </c>
      <c r="AD442" s="30">
        <f>IF(COUNT(INDEX('5.Indic_LM'!$A$8:$AL$732,HHIdata_corr!$V442,MATCH(HHIdata_corr!AD$3,'5.Indic_LM'!$A$8:$AL$8,0)))=1,INDEX('5.Indic_LM'!$A$8:$AL$732,HHIdata_corr!$V442,MATCH(HHIdata_corr!AD$3,'5.Indic_LM'!$A$8:$AL$8,0))/100,"")</f>
        <v>0.55361102169286625</v>
      </c>
      <c r="AE442" s="2">
        <f t="shared" si="33"/>
        <v>1</v>
      </c>
      <c r="AF442" s="2">
        <f t="shared" si="34"/>
        <v>1</v>
      </c>
    </row>
    <row r="443" spans="1:32" x14ac:dyDescent="0.2">
      <c r="A443" s="25" t="s">
        <v>1311</v>
      </c>
      <c r="B443" s="26" t="s">
        <v>1312</v>
      </c>
      <c r="C443" s="26" t="s">
        <v>1309</v>
      </c>
      <c r="D443" s="26">
        <v>2771661</v>
      </c>
      <c r="E443" s="26" t="s">
        <v>1313</v>
      </c>
      <c r="F443" s="26">
        <v>1528000</v>
      </c>
      <c r="G443" s="27">
        <f>INDEX('0_Pivot &amp; Table 1 &amp; Table 2'!$A$70:$AM$765,MATCH($A443,'0_Pivot &amp; Table 1 &amp; Table 2'!$B$70:$B$765,0),MATCH(HHIdata_corr!G$1,'0_Pivot &amp; Table 1 &amp; Table 2'!$A$66:$AM$66,0))</f>
        <v>1109</v>
      </c>
      <c r="H443" s="27">
        <f>INDEX('0_Pivot &amp; Table 1 &amp; Table 2'!$A$70:$AM$765,MATCH($A443,'0_Pivot &amp; Table 1 &amp; Table 2'!$B$70:$B$765,0),MATCH(HHIdata_corr!H$1,'0_Pivot &amp; Table 1 &amp; Table 2'!$A$66:$AM$66,0))</f>
        <v>1476</v>
      </c>
      <c r="I443" s="27">
        <f>INDEX('0_Pivot &amp; Table 1 &amp; Table 2'!$A$70:$AM$765,MATCH($A443,'0_Pivot &amp; Table 1 &amp; Table 2'!$B$70:$B$765,0),MATCH(HHIdata_corr!I$1,'0_Pivot &amp; Table 1 &amp; Table 2'!$A$66:$AM$66,0))</f>
        <v>1312</v>
      </c>
      <c r="J443" s="27">
        <f>INDEX('0_Pivot &amp; Table 1 &amp; Table 2'!$A$70:$AM$765,MATCH($A443,'0_Pivot &amp; Table 1 &amp; Table 2'!$B$70:$B$765,0),MATCH(HHIdata_corr!J$1,'0_Pivot &amp; Table 1 &amp; Table 2'!$A$66:$AM$66,0))</f>
        <v>1341</v>
      </c>
      <c r="K443" s="27">
        <f>INDEX('0_Pivot &amp; Table 1 &amp; Table 2'!$A$70:$AM$765,MATCH($A443,'0_Pivot &amp; Table 1 &amp; Table 2'!$B$70:$B$765,0),MATCH(HHIdata_corr!K$1,'0_Pivot &amp; Table 1 &amp; Table 2'!$A$66:$AM$66,0))</f>
        <v>1364</v>
      </c>
      <c r="L443" s="27">
        <f>INDEX('0_Pivot &amp; Table 1 &amp; Table 2'!$A$70:$AM$765,MATCH($A443,'0_Pivot &amp; Table 1 &amp; Table 2'!$B$70:$B$765,0),MATCH(HHIdata_corr!L$1,'0_Pivot &amp; Table 1 &amp; Table 2'!$A$66:$AM$66,0))</f>
        <v>1696</v>
      </c>
      <c r="M443" s="27">
        <f>INDEX('0_Pivot &amp; Table 1 &amp; Table 2'!$A$70:$AM$765,MATCH($A443,'0_Pivot &amp; Table 1 &amp; Table 2'!$B$70:$B$765,0),MATCH(HHIdata_corr!M$1,'0_Pivot &amp; Table 1 &amp; Table 2'!$A$66:$AM$66,0))</f>
        <v>1502</v>
      </c>
      <c r="N443" s="27">
        <f>INDEX('0_Pivot &amp; Table 1 &amp; Table 2'!$A$70:$AM$765,MATCH($A443,'0_Pivot &amp; Table 1 &amp; Table 2'!$B$70:$B$765,0),MATCH(HHIdata_corr!N$1,'0_Pivot &amp; Table 1 &amp; Table 2'!$A$66:$AM$66,0))</f>
        <v>1536</v>
      </c>
      <c r="O443" s="28">
        <v>1355.1</v>
      </c>
      <c r="P443" s="29" t="s">
        <v>1311</v>
      </c>
      <c r="Q443" s="32" t="s">
        <v>2597</v>
      </c>
      <c r="R443" s="2">
        <f t="shared" si="30"/>
        <v>1309.5</v>
      </c>
      <c r="S443" s="2">
        <f t="shared" si="31"/>
        <v>1373.25</v>
      </c>
      <c r="T443" s="2" t="str">
        <f t="shared" si="32"/>
        <v/>
      </c>
      <c r="U443" s="2">
        <f>MATCH($Q443,'6.Indic_Percep'!$B$10:$B$141,0)</f>
        <v>91</v>
      </c>
      <c r="V443" s="2">
        <f>MATCH($P443,'5.Indic_LM'!$A$10:$A$732,0)</f>
        <v>454</v>
      </c>
      <c r="W443" s="2">
        <f>IF(COUNT(INDEX('6.Indic_Percep'!$A$10:$AE$141,HHIdata_corr!$U443,MATCH(HHIdata_corr!W$3,'6.Indic_Percep'!$A$10:$AE$10,0)))=1,INDEX('6.Indic_Percep'!$A$10:$AE$141,HHIdata_corr!$U443,MATCH(HHIdata_corr!W$3,'6.Indic_Percep'!$A$10:$AE$10,0)),"")</f>
        <v>0.45843230403800483</v>
      </c>
      <c r="X443" s="2">
        <f>IF(COUNT(INDEX('6.Indic_Percep'!$A$10:$AE$141,HHIdata_corr!$U443,MATCH(HHIdata_corr!X$3,'6.Indic_Percep'!$A$10:$AE$10,0)))=1,INDEX('6.Indic_Percep'!$A$10:$AE$141,HHIdata_corr!$U443,MATCH(HHIdata_corr!X$3,'6.Indic_Percep'!$A$10:$AE$10,0)),"")</f>
        <v>0.78436657681940702</v>
      </c>
      <c r="Y443" s="2">
        <f>IF(COUNT(INDEX('6.Indic_Percep'!$A$10:$AE$141,HHIdata_corr!$U443,MATCH(HHIdata_corr!Y$3,'6.Indic_Percep'!$A$10:$AE$10,0)))=1,INDEX('6.Indic_Percep'!$A$10:$AE$141,HHIdata_corr!$U443,MATCH(HHIdata_corr!Y$3,'6.Indic_Percep'!$A$10:$AE$10,0)),"")</f>
        <v>0.14964370546318292</v>
      </c>
      <c r="Z443" s="2">
        <f>IF(COUNT(INDEX('6.Indic_Percep'!$A$10:$AH$141,HHIdata_corr!$U443,MATCH(HHIdata_corr!Z$3,'6.Indic_Percep'!$A$10:$AH$10,0)))=1,INDEX('6.Indic_Percep'!$A$10:$AH$141,HHIdata_corr!$U443,MATCH(HHIdata_corr!Z$3,'6.Indic_Percep'!$A$10:$AH$10,0)),"")</f>
        <v>0.41509433962264153</v>
      </c>
      <c r="AA443" s="2">
        <f>IF(COUNT(INDEX('6.Indic_Percep'!$A$10:$AH$141,HHIdata_corr!$U443,MATCH(HHIdata_corr!AA$3,'6.Indic_Percep'!$A$10:$AH$10,0)))=1,INDEX('6.Indic_Percep'!$A$10:$AH$141,HHIdata_corr!$U443,MATCH(HHIdata_corr!AA$3,'6.Indic_Percep'!$A$10:$AH$10,0)),"")</f>
        <v>0.45188423148580914</v>
      </c>
      <c r="AC443" s="30">
        <f>IF(COUNT(INDEX('5.Indic_LM'!$A$8:$AL$732,HHIdata_corr!$V443,MATCH(HHIdata_corr!AC$3,'5.Indic_LM'!$A$8:$AL$8,0)))=1,INDEX('5.Indic_LM'!$A$8:$AL$732,HHIdata_corr!$V443,MATCH(HHIdata_corr!AC$3,'5.Indic_LM'!$A$8:$AL$8,0))/100,"")</f>
        <v>3.3883673249163748E-2</v>
      </c>
      <c r="AD443" s="30" t="str">
        <f>IF(COUNT(INDEX('5.Indic_LM'!$A$8:$AL$732,HHIdata_corr!$V443,MATCH(HHIdata_corr!AD$3,'5.Indic_LM'!$A$8:$AL$8,0)))=1,INDEX('5.Indic_LM'!$A$8:$AL$732,HHIdata_corr!$V443,MATCH(HHIdata_corr!AD$3,'5.Indic_LM'!$A$8:$AL$8,0))/100,"")</f>
        <v/>
      </c>
      <c r="AE443" s="2">
        <f t="shared" si="33"/>
        <v>1</v>
      </c>
      <c r="AF443" s="2">
        <f t="shared" si="34"/>
        <v>0</v>
      </c>
    </row>
    <row r="444" spans="1:32" x14ac:dyDescent="0.2">
      <c r="A444" s="25" t="s">
        <v>1314</v>
      </c>
      <c r="B444" s="26" t="s">
        <v>1315</v>
      </c>
      <c r="C444" s="26" t="s">
        <v>1309</v>
      </c>
      <c r="D444" s="26">
        <v>1818563</v>
      </c>
      <c r="E444" s="26" t="s">
        <v>1316</v>
      </c>
      <c r="F444" s="26">
        <v>932000</v>
      </c>
      <c r="G444" s="27">
        <f>INDEX('0_Pivot &amp; Table 1 &amp; Table 2'!$A$70:$AM$765,MATCH($A444,'0_Pivot &amp; Table 1 &amp; Table 2'!$B$70:$B$765,0),MATCH(HHIdata_corr!G$1,'0_Pivot &amp; Table 1 &amp; Table 2'!$A$66:$AM$66,0))</f>
        <v>1453</v>
      </c>
      <c r="H444" s="27">
        <f>INDEX('0_Pivot &amp; Table 1 &amp; Table 2'!$A$70:$AM$765,MATCH($A444,'0_Pivot &amp; Table 1 &amp; Table 2'!$B$70:$B$765,0),MATCH(HHIdata_corr!H$1,'0_Pivot &amp; Table 1 &amp; Table 2'!$A$66:$AM$66,0))</f>
        <v>1784</v>
      </c>
      <c r="I444" s="27">
        <f>INDEX('0_Pivot &amp; Table 1 &amp; Table 2'!$A$70:$AM$765,MATCH($A444,'0_Pivot &amp; Table 1 &amp; Table 2'!$B$70:$B$765,0),MATCH(HHIdata_corr!I$1,'0_Pivot &amp; Table 1 &amp; Table 2'!$A$66:$AM$66,0))</f>
        <v>1759</v>
      </c>
      <c r="J444" s="27">
        <f>INDEX('0_Pivot &amp; Table 1 &amp; Table 2'!$A$70:$AM$765,MATCH($A444,'0_Pivot &amp; Table 1 &amp; Table 2'!$B$70:$B$765,0),MATCH(HHIdata_corr!J$1,'0_Pivot &amp; Table 1 &amp; Table 2'!$A$66:$AM$66,0))</f>
        <v>1870</v>
      </c>
      <c r="K444" s="27">
        <f>INDEX('0_Pivot &amp; Table 1 &amp; Table 2'!$A$70:$AM$765,MATCH($A444,'0_Pivot &amp; Table 1 &amp; Table 2'!$B$70:$B$765,0),MATCH(HHIdata_corr!K$1,'0_Pivot &amp; Table 1 &amp; Table 2'!$A$66:$AM$66,0))</f>
        <v>1651</v>
      </c>
      <c r="L444" s="27">
        <f>INDEX('0_Pivot &amp; Table 1 &amp; Table 2'!$A$70:$AM$765,MATCH($A444,'0_Pivot &amp; Table 1 &amp; Table 2'!$B$70:$B$765,0),MATCH(HHIdata_corr!L$1,'0_Pivot &amp; Table 1 &amp; Table 2'!$A$66:$AM$66,0))</f>
        <v>2083</v>
      </c>
      <c r="M444" s="27">
        <f>INDEX('0_Pivot &amp; Table 1 &amp; Table 2'!$A$70:$AM$765,MATCH($A444,'0_Pivot &amp; Table 1 &amp; Table 2'!$B$70:$B$765,0),MATCH(HHIdata_corr!M$1,'0_Pivot &amp; Table 1 &amp; Table 2'!$A$66:$AM$66,0))</f>
        <v>2121</v>
      </c>
      <c r="N444" s="27">
        <f>INDEX('0_Pivot &amp; Table 1 &amp; Table 2'!$A$70:$AM$765,MATCH($A444,'0_Pivot &amp; Table 1 &amp; Table 2'!$B$70:$B$765,0),MATCH(HHIdata_corr!N$1,'0_Pivot &amp; Table 1 &amp; Table 2'!$A$66:$AM$66,0))</f>
        <v>1842</v>
      </c>
      <c r="O444" s="28">
        <v>1733.7</v>
      </c>
      <c r="P444" s="29" t="s">
        <v>1314</v>
      </c>
      <c r="Q444" s="32" t="s">
        <v>2598</v>
      </c>
      <c r="R444" s="2">
        <f t="shared" si="30"/>
        <v>1716.5</v>
      </c>
      <c r="S444" s="2">
        <f t="shared" si="31"/>
        <v>1766</v>
      </c>
      <c r="T444" s="2" t="str">
        <f t="shared" si="32"/>
        <v/>
      </c>
      <c r="U444" s="2">
        <f>MATCH($Q444,'6.Indic_Percep'!$B$10:$B$141,0)</f>
        <v>92</v>
      </c>
      <c r="V444" s="2">
        <f>MATCH($P444,'5.Indic_LM'!$A$10:$A$732,0)</f>
        <v>455</v>
      </c>
      <c r="W444" s="2">
        <f>IF(COUNT(INDEX('6.Indic_Percep'!$A$10:$AE$141,HHIdata_corr!$U444,MATCH(HHIdata_corr!W$3,'6.Indic_Percep'!$A$10:$AE$10,0)))=1,INDEX('6.Indic_Percep'!$A$10:$AE$141,HHIdata_corr!$U444,MATCH(HHIdata_corr!W$3,'6.Indic_Percep'!$A$10:$AE$10,0)),"")</f>
        <v>0.39501779359430611</v>
      </c>
      <c r="X444" s="2">
        <f>IF(COUNT(INDEX('6.Indic_Percep'!$A$10:$AE$141,HHIdata_corr!$U444,MATCH(HHIdata_corr!X$3,'6.Indic_Percep'!$A$10:$AE$10,0)))=1,INDEX('6.Indic_Percep'!$A$10:$AE$141,HHIdata_corr!$U444,MATCH(HHIdata_corr!X$3,'6.Indic_Percep'!$A$10:$AE$10,0)),"")</f>
        <v>0.78328611898016998</v>
      </c>
      <c r="Y444" s="2">
        <f>IF(COUNT(INDEX('6.Indic_Percep'!$A$10:$AE$141,HHIdata_corr!$U444,MATCH(HHIdata_corr!Y$3,'6.Indic_Percep'!$A$10:$AE$10,0)))=1,INDEX('6.Indic_Percep'!$A$10:$AE$141,HHIdata_corr!$U444,MATCH(HHIdata_corr!Y$3,'6.Indic_Percep'!$A$10:$AE$10,0)),"")</f>
        <v>0.10557532621589563</v>
      </c>
      <c r="Z444" s="2">
        <f>IF(COUNT(INDEX('6.Indic_Percep'!$A$10:$AH$141,HHIdata_corr!$U444,MATCH(HHIdata_corr!Z$3,'6.Indic_Percep'!$A$10:$AH$10,0)))=1,INDEX('6.Indic_Percep'!$A$10:$AH$141,HHIdata_corr!$U444,MATCH(HHIdata_corr!Z$3,'6.Indic_Percep'!$A$10:$AH$10,0)),"")</f>
        <v>0.42776203966005666</v>
      </c>
      <c r="AA444" s="2">
        <f>IF(COUNT(INDEX('6.Indic_Percep'!$A$10:$AH$141,HHIdata_corr!$U444,MATCH(HHIdata_corr!AA$3,'6.Indic_Percep'!$A$10:$AH$10,0)))=1,INDEX('6.Indic_Percep'!$A$10:$AH$141,HHIdata_corr!$U444,MATCH(HHIdata_corr!AA$3,'6.Indic_Percep'!$A$10:$AH$10,0)),"")</f>
        <v>0.42791031961260706</v>
      </c>
      <c r="AC444" s="30">
        <f>IF(COUNT(INDEX('5.Indic_LM'!$A$8:$AL$732,HHIdata_corr!$V444,MATCH(HHIdata_corr!AC$3,'5.Indic_LM'!$A$8:$AL$8,0)))=1,INDEX('5.Indic_LM'!$A$8:$AL$732,HHIdata_corr!$V444,MATCH(HHIdata_corr!AC$3,'5.Indic_LM'!$A$8:$AL$8,0))/100,"")</f>
        <v>3.7931034482758585E-2</v>
      </c>
      <c r="AD444" s="30" t="str">
        <f>IF(COUNT(INDEX('5.Indic_LM'!$A$8:$AL$732,HHIdata_corr!$V444,MATCH(HHIdata_corr!AD$3,'5.Indic_LM'!$A$8:$AL$8,0)))=1,INDEX('5.Indic_LM'!$A$8:$AL$732,HHIdata_corr!$V444,MATCH(HHIdata_corr!AD$3,'5.Indic_LM'!$A$8:$AL$8,0))/100,"")</f>
        <v/>
      </c>
      <c r="AE444" s="2">
        <f t="shared" si="33"/>
        <v>1</v>
      </c>
      <c r="AF444" s="2">
        <f t="shared" si="34"/>
        <v>0</v>
      </c>
    </row>
    <row r="445" spans="1:32" x14ac:dyDescent="0.2">
      <c r="A445" s="25" t="s">
        <v>1317</v>
      </c>
      <c r="B445" s="26" t="s">
        <v>1318</v>
      </c>
      <c r="C445" s="26" t="s">
        <v>1309</v>
      </c>
      <c r="D445" s="26">
        <v>875154</v>
      </c>
      <c r="E445" s="26" t="s">
        <v>1319</v>
      </c>
      <c r="F445" s="26">
        <v>485000</v>
      </c>
      <c r="G445" s="27">
        <f>INDEX('0_Pivot &amp; Table 1 &amp; Table 2'!$A$70:$AM$765,MATCH($A445,'0_Pivot &amp; Table 1 &amp; Table 2'!$B$70:$B$765,0),MATCH(HHIdata_corr!G$1,'0_Pivot &amp; Table 1 &amp; Table 2'!$A$66:$AM$66,0))</f>
        <v>1593</v>
      </c>
      <c r="H445" s="27">
        <f>INDEX('0_Pivot &amp; Table 1 &amp; Table 2'!$A$70:$AM$765,MATCH($A445,'0_Pivot &amp; Table 1 &amp; Table 2'!$B$70:$B$765,0),MATCH(HHIdata_corr!H$1,'0_Pivot &amp; Table 1 &amp; Table 2'!$A$66:$AM$66,0))</f>
        <v>1954</v>
      </c>
      <c r="I445" s="27">
        <f>INDEX('0_Pivot &amp; Table 1 &amp; Table 2'!$A$70:$AM$765,MATCH($A445,'0_Pivot &amp; Table 1 &amp; Table 2'!$B$70:$B$765,0),MATCH(HHIdata_corr!I$1,'0_Pivot &amp; Table 1 &amp; Table 2'!$A$66:$AM$66,0))</f>
        <v>1760</v>
      </c>
      <c r="J445" s="27">
        <f>INDEX('0_Pivot &amp; Table 1 &amp; Table 2'!$A$70:$AM$765,MATCH($A445,'0_Pivot &amp; Table 1 &amp; Table 2'!$B$70:$B$765,0),MATCH(HHIdata_corr!J$1,'0_Pivot &amp; Table 1 &amp; Table 2'!$A$66:$AM$66,0))</f>
        <v>1727</v>
      </c>
      <c r="K445" s="27">
        <f>INDEX('0_Pivot &amp; Table 1 &amp; Table 2'!$A$70:$AM$765,MATCH($A445,'0_Pivot &amp; Table 1 &amp; Table 2'!$B$70:$B$765,0),MATCH(HHIdata_corr!K$1,'0_Pivot &amp; Table 1 &amp; Table 2'!$A$66:$AM$66,0))</f>
        <v>1457</v>
      </c>
      <c r="L445" s="27">
        <f>INDEX('0_Pivot &amp; Table 1 &amp; Table 2'!$A$70:$AM$765,MATCH($A445,'0_Pivot &amp; Table 1 &amp; Table 2'!$B$70:$B$765,0),MATCH(HHIdata_corr!L$1,'0_Pivot &amp; Table 1 &amp; Table 2'!$A$66:$AM$66,0))</f>
        <v>1849</v>
      </c>
      <c r="M445" s="27">
        <f>INDEX('0_Pivot &amp; Table 1 &amp; Table 2'!$A$70:$AM$765,MATCH($A445,'0_Pivot &amp; Table 1 &amp; Table 2'!$B$70:$B$765,0),MATCH(HHIdata_corr!M$1,'0_Pivot &amp; Table 1 &amp; Table 2'!$A$66:$AM$66,0))</f>
        <v>1804</v>
      </c>
      <c r="N445" s="27">
        <f>INDEX('0_Pivot &amp; Table 1 &amp; Table 2'!$A$70:$AM$765,MATCH($A445,'0_Pivot &amp; Table 1 &amp; Table 2'!$B$70:$B$765,0),MATCH(HHIdata_corr!N$1,'0_Pivot &amp; Table 1 &amp; Table 2'!$A$66:$AM$66,0))</f>
        <v>1861</v>
      </c>
      <c r="O445" s="28">
        <v>1682.8</v>
      </c>
      <c r="P445" s="29" t="s">
        <v>1317</v>
      </c>
      <c r="Q445" s="29" t="s">
        <v>1318</v>
      </c>
      <c r="R445" s="2">
        <f t="shared" si="30"/>
        <v>1758.5</v>
      </c>
      <c r="S445" s="2">
        <f t="shared" si="31"/>
        <v>1724.5</v>
      </c>
      <c r="T445" s="2" t="str">
        <f t="shared" si="32"/>
        <v/>
      </c>
      <c r="U445" s="2" t="e">
        <f>MATCH($Q445,'6.Indic_Percep'!$B$10:$B$141,0)</f>
        <v>#N/A</v>
      </c>
      <c r="V445" s="2">
        <f>MATCH($P445,'5.Indic_LM'!$A$10:$A$732,0)</f>
        <v>456</v>
      </c>
      <c r="W445" s="2" t="str">
        <f>IF(COUNT(INDEX('6.Indic_Percep'!$A$10:$AE$141,HHIdata_corr!$U445,MATCH(HHIdata_corr!W$3,'6.Indic_Percep'!$A$10:$AE$10,0)))=1,INDEX('6.Indic_Percep'!$A$10:$AE$141,HHIdata_corr!$U445,MATCH(HHIdata_corr!W$3,'6.Indic_Percep'!$A$10:$AE$10,0)),"")</f>
        <v/>
      </c>
      <c r="X445" s="2" t="str">
        <f>IF(COUNT(INDEX('6.Indic_Percep'!$A$10:$AE$141,HHIdata_corr!$U445,MATCH(HHIdata_corr!X$3,'6.Indic_Percep'!$A$10:$AE$10,0)))=1,INDEX('6.Indic_Percep'!$A$10:$AE$141,HHIdata_corr!$U445,MATCH(HHIdata_corr!X$3,'6.Indic_Percep'!$A$10:$AE$10,0)),"")</f>
        <v/>
      </c>
      <c r="Y445" s="2" t="str">
        <f>IF(COUNT(INDEX('6.Indic_Percep'!$A$10:$AE$141,HHIdata_corr!$U445,MATCH(HHIdata_corr!Y$3,'6.Indic_Percep'!$A$10:$AE$10,0)))=1,INDEX('6.Indic_Percep'!$A$10:$AE$141,HHIdata_corr!$U445,MATCH(HHIdata_corr!Y$3,'6.Indic_Percep'!$A$10:$AE$10,0)),"")</f>
        <v/>
      </c>
      <c r="Z445" s="2" t="str">
        <f>IF(COUNT(INDEX('6.Indic_Percep'!$A$10:$AH$141,HHIdata_corr!$U445,MATCH(HHIdata_corr!Z$3,'6.Indic_Percep'!$A$10:$AH$10,0)))=1,INDEX('6.Indic_Percep'!$A$10:$AH$141,HHIdata_corr!$U445,MATCH(HHIdata_corr!Z$3,'6.Indic_Percep'!$A$10:$AH$10,0)),"")</f>
        <v/>
      </c>
      <c r="AA445" s="2" t="str">
        <f>IF(COUNT(INDEX('6.Indic_Percep'!$A$10:$AH$141,HHIdata_corr!$U445,MATCH(HHIdata_corr!AA$3,'6.Indic_Percep'!$A$10:$AH$10,0)))=1,INDEX('6.Indic_Percep'!$A$10:$AH$141,HHIdata_corr!$U445,MATCH(HHIdata_corr!AA$3,'6.Indic_Percep'!$A$10:$AH$10,0)),"")</f>
        <v/>
      </c>
      <c r="AC445" s="30">
        <f>IF(COUNT(INDEX('5.Indic_LM'!$A$8:$AL$732,HHIdata_corr!$V445,MATCH(HHIdata_corr!AC$3,'5.Indic_LM'!$A$8:$AL$8,0)))=1,INDEX('5.Indic_LM'!$A$8:$AL$732,HHIdata_corr!$V445,MATCH(HHIdata_corr!AC$3,'5.Indic_LM'!$A$8:$AL$8,0))/100,"")</f>
        <v>3.4482758620689613E-2</v>
      </c>
      <c r="AD445" s="30" t="str">
        <f>IF(COUNT(INDEX('5.Indic_LM'!$A$8:$AL$732,HHIdata_corr!$V445,MATCH(HHIdata_corr!AD$3,'5.Indic_LM'!$A$8:$AL$8,0)))=1,INDEX('5.Indic_LM'!$A$8:$AL$732,HHIdata_corr!$V445,MATCH(HHIdata_corr!AD$3,'5.Indic_LM'!$A$8:$AL$8,0))/100,"")</f>
        <v/>
      </c>
      <c r="AE445" s="2">
        <f t="shared" si="33"/>
        <v>1</v>
      </c>
      <c r="AF445" s="2">
        <f t="shared" si="34"/>
        <v>0</v>
      </c>
    </row>
    <row r="446" spans="1:32" x14ac:dyDescent="0.2">
      <c r="A446" s="25" t="s">
        <v>1320</v>
      </c>
      <c r="B446" s="26" t="s">
        <v>1321</v>
      </c>
      <c r="C446" s="26" t="s">
        <v>1309</v>
      </c>
      <c r="D446" s="26">
        <v>761702</v>
      </c>
      <c r="E446" s="26" t="s">
        <v>1322</v>
      </c>
      <c r="F446" s="26">
        <v>404000</v>
      </c>
      <c r="G446" s="27">
        <f>INDEX('0_Pivot &amp; Table 1 &amp; Table 2'!$A$70:$AM$765,MATCH($A446,'0_Pivot &amp; Table 1 &amp; Table 2'!$B$70:$B$765,0),MATCH(HHIdata_corr!G$1,'0_Pivot &amp; Table 1 &amp; Table 2'!$A$66:$AM$66,0))</f>
        <v>2005</v>
      </c>
      <c r="H446" s="27">
        <f>INDEX('0_Pivot &amp; Table 1 &amp; Table 2'!$A$70:$AM$765,MATCH($A446,'0_Pivot &amp; Table 1 &amp; Table 2'!$B$70:$B$765,0),MATCH(HHIdata_corr!H$1,'0_Pivot &amp; Table 1 &amp; Table 2'!$A$66:$AM$66,0))</f>
        <v>2197</v>
      </c>
      <c r="I446" s="27">
        <f>INDEX('0_Pivot &amp; Table 1 &amp; Table 2'!$A$70:$AM$765,MATCH($A446,'0_Pivot &amp; Table 1 &amp; Table 2'!$B$70:$B$765,0),MATCH(HHIdata_corr!I$1,'0_Pivot &amp; Table 1 &amp; Table 2'!$A$66:$AM$66,0))</f>
        <v>2223</v>
      </c>
      <c r="J446" s="27">
        <f>INDEX('0_Pivot &amp; Table 1 &amp; Table 2'!$A$70:$AM$765,MATCH($A446,'0_Pivot &amp; Table 1 &amp; Table 2'!$B$70:$B$765,0),MATCH(HHIdata_corr!J$1,'0_Pivot &amp; Table 1 &amp; Table 2'!$A$66:$AM$66,0))</f>
        <v>1960</v>
      </c>
      <c r="K446" s="27">
        <f>INDEX('0_Pivot &amp; Table 1 &amp; Table 2'!$A$70:$AM$765,MATCH($A446,'0_Pivot &amp; Table 1 &amp; Table 2'!$B$70:$B$765,0),MATCH(HHIdata_corr!K$1,'0_Pivot &amp; Table 1 &amp; Table 2'!$A$66:$AM$66,0))</f>
        <v>2080</v>
      </c>
      <c r="L446" s="27">
        <f>INDEX('0_Pivot &amp; Table 1 &amp; Table 2'!$A$70:$AM$765,MATCH($A446,'0_Pivot &amp; Table 1 &amp; Table 2'!$B$70:$B$765,0),MATCH(HHIdata_corr!L$1,'0_Pivot &amp; Table 1 &amp; Table 2'!$A$66:$AM$66,0))</f>
        <v>2341</v>
      </c>
      <c r="M446" s="27">
        <f>INDEX('0_Pivot &amp; Table 1 &amp; Table 2'!$A$70:$AM$765,MATCH($A446,'0_Pivot &amp; Table 1 &amp; Table 2'!$B$70:$B$765,0),MATCH(HHIdata_corr!M$1,'0_Pivot &amp; Table 1 &amp; Table 2'!$A$66:$AM$66,0))</f>
        <v>2479</v>
      </c>
      <c r="N446" s="27">
        <f>INDEX('0_Pivot &amp; Table 1 &amp; Table 2'!$A$70:$AM$765,MATCH($A446,'0_Pivot &amp; Table 1 &amp; Table 2'!$B$70:$B$765,0),MATCH(HHIdata_corr!N$1,'0_Pivot &amp; Table 1 &amp; Table 2'!$A$66:$AM$66,0))</f>
        <v>2345</v>
      </c>
      <c r="O446" s="28">
        <v>2134.6</v>
      </c>
      <c r="P446" s="29" t="s">
        <v>1320</v>
      </c>
      <c r="Q446" s="29" t="s">
        <v>1321</v>
      </c>
      <c r="R446" s="2">
        <f t="shared" si="30"/>
        <v>2096.25</v>
      </c>
      <c r="S446" s="2">
        <f t="shared" si="31"/>
        <v>2115</v>
      </c>
      <c r="T446" s="2" t="str">
        <f t="shared" si="32"/>
        <v/>
      </c>
      <c r="U446" s="2" t="e">
        <f>MATCH($Q446,'6.Indic_Percep'!$B$10:$B$141,0)</f>
        <v>#N/A</v>
      </c>
      <c r="V446" s="2">
        <f>MATCH($P446,'5.Indic_LM'!$A$10:$A$732,0)</f>
        <v>457</v>
      </c>
      <c r="W446" s="2" t="str">
        <f>IF(COUNT(INDEX('6.Indic_Percep'!$A$10:$AE$141,HHIdata_corr!$U446,MATCH(HHIdata_corr!W$3,'6.Indic_Percep'!$A$10:$AE$10,0)))=1,INDEX('6.Indic_Percep'!$A$10:$AE$141,HHIdata_corr!$U446,MATCH(HHIdata_corr!W$3,'6.Indic_Percep'!$A$10:$AE$10,0)),"")</f>
        <v/>
      </c>
      <c r="X446" s="2" t="str">
        <f>IF(COUNT(INDEX('6.Indic_Percep'!$A$10:$AE$141,HHIdata_corr!$U446,MATCH(HHIdata_corr!X$3,'6.Indic_Percep'!$A$10:$AE$10,0)))=1,INDEX('6.Indic_Percep'!$A$10:$AE$141,HHIdata_corr!$U446,MATCH(HHIdata_corr!X$3,'6.Indic_Percep'!$A$10:$AE$10,0)),"")</f>
        <v/>
      </c>
      <c r="Y446" s="2" t="str">
        <f>IF(COUNT(INDEX('6.Indic_Percep'!$A$10:$AE$141,HHIdata_corr!$U446,MATCH(HHIdata_corr!Y$3,'6.Indic_Percep'!$A$10:$AE$10,0)))=1,INDEX('6.Indic_Percep'!$A$10:$AE$141,HHIdata_corr!$U446,MATCH(HHIdata_corr!Y$3,'6.Indic_Percep'!$A$10:$AE$10,0)),"")</f>
        <v/>
      </c>
      <c r="Z446" s="2" t="str">
        <f>IF(COUNT(INDEX('6.Indic_Percep'!$A$10:$AH$141,HHIdata_corr!$U446,MATCH(HHIdata_corr!Z$3,'6.Indic_Percep'!$A$10:$AH$10,0)))=1,INDEX('6.Indic_Percep'!$A$10:$AH$141,HHIdata_corr!$U446,MATCH(HHIdata_corr!Z$3,'6.Indic_Percep'!$A$10:$AH$10,0)),"")</f>
        <v/>
      </c>
      <c r="AA446" s="2" t="str">
        <f>IF(COUNT(INDEX('6.Indic_Percep'!$A$10:$AH$141,HHIdata_corr!$U446,MATCH(HHIdata_corr!AA$3,'6.Indic_Percep'!$A$10:$AH$10,0)))=1,INDEX('6.Indic_Percep'!$A$10:$AH$141,HHIdata_corr!$U446,MATCH(HHIdata_corr!AA$3,'6.Indic_Percep'!$A$10:$AH$10,0)),"")</f>
        <v/>
      </c>
      <c r="AC446" s="30">
        <f>IF(COUNT(INDEX('5.Indic_LM'!$A$8:$AL$732,HHIdata_corr!$V446,MATCH(HHIdata_corr!AC$3,'5.Indic_LM'!$A$8:$AL$8,0)))=1,INDEX('5.Indic_LM'!$A$8:$AL$732,HHIdata_corr!$V446,MATCH(HHIdata_corr!AC$3,'5.Indic_LM'!$A$8:$AL$8,0))/100,"")</f>
        <v>4.1836734693877498E-2</v>
      </c>
      <c r="AD446" s="30" t="str">
        <f>IF(COUNT(INDEX('5.Indic_LM'!$A$8:$AL$732,HHIdata_corr!$V446,MATCH(HHIdata_corr!AD$3,'5.Indic_LM'!$A$8:$AL$8,0)))=1,INDEX('5.Indic_LM'!$A$8:$AL$732,HHIdata_corr!$V446,MATCH(HHIdata_corr!AD$3,'5.Indic_LM'!$A$8:$AL$8,0))/100,"")</f>
        <v/>
      </c>
      <c r="AE446" s="2">
        <f t="shared" si="33"/>
        <v>1</v>
      </c>
      <c r="AF446" s="2">
        <f t="shared" si="34"/>
        <v>0</v>
      </c>
    </row>
    <row r="447" spans="1:32" x14ac:dyDescent="0.2">
      <c r="A447" s="25" t="s">
        <v>1323</v>
      </c>
      <c r="B447" s="26" t="s">
        <v>1324</v>
      </c>
      <c r="C447" s="26" t="s">
        <v>1309</v>
      </c>
      <c r="D447" s="26">
        <v>313503</v>
      </c>
      <c r="E447" s="26" t="s">
        <v>1325</v>
      </c>
      <c r="F447" s="26">
        <v>166000</v>
      </c>
      <c r="G447" s="27">
        <f>INDEX('0_Pivot &amp; Table 1 &amp; Table 2'!$A$70:$AM$765,MATCH($A447,'0_Pivot &amp; Table 1 &amp; Table 2'!$B$70:$B$765,0),MATCH(HHIdata_corr!G$1,'0_Pivot &amp; Table 1 &amp; Table 2'!$A$66:$AM$66,0))</f>
        <v>2800</v>
      </c>
      <c r="H447" s="27">
        <f>INDEX('0_Pivot &amp; Table 1 &amp; Table 2'!$A$70:$AM$765,MATCH($A447,'0_Pivot &amp; Table 1 &amp; Table 2'!$B$70:$B$765,0),MATCH(HHIdata_corr!H$1,'0_Pivot &amp; Table 1 &amp; Table 2'!$A$66:$AM$66,0))</f>
        <v>3338</v>
      </c>
      <c r="I447" s="27">
        <f>INDEX('0_Pivot &amp; Table 1 &amp; Table 2'!$A$70:$AM$765,MATCH($A447,'0_Pivot &amp; Table 1 &amp; Table 2'!$B$70:$B$765,0),MATCH(HHIdata_corr!I$1,'0_Pivot &amp; Table 1 &amp; Table 2'!$A$66:$AM$66,0))</f>
        <v>3051</v>
      </c>
      <c r="J447" s="27">
        <f>INDEX('0_Pivot &amp; Table 1 &amp; Table 2'!$A$70:$AM$765,MATCH($A447,'0_Pivot &amp; Table 1 &amp; Table 2'!$B$70:$B$765,0),MATCH(HHIdata_corr!J$1,'0_Pivot &amp; Table 1 &amp; Table 2'!$A$66:$AM$66,0))</f>
        <v>3080</v>
      </c>
      <c r="K447" s="27">
        <f>INDEX('0_Pivot &amp; Table 1 &amp; Table 2'!$A$70:$AM$765,MATCH($A447,'0_Pivot &amp; Table 1 &amp; Table 2'!$B$70:$B$765,0),MATCH(HHIdata_corr!K$1,'0_Pivot &amp; Table 1 &amp; Table 2'!$A$66:$AM$66,0))</f>
        <v>2885</v>
      </c>
      <c r="L447" s="27">
        <f>INDEX('0_Pivot &amp; Table 1 &amp; Table 2'!$A$70:$AM$765,MATCH($A447,'0_Pivot &amp; Table 1 &amp; Table 2'!$B$70:$B$765,0),MATCH(HHIdata_corr!L$1,'0_Pivot &amp; Table 1 &amp; Table 2'!$A$66:$AM$66,0))</f>
        <v>3149</v>
      </c>
      <c r="M447" s="27">
        <f>INDEX('0_Pivot &amp; Table 1 &amp; Table 2'!$A$70:$AM$765,MATCH($A447,'0_Pivot &amp; Table 1 &amp; Table 2'!$B$70:$B$765,0),MATCH(HHIdata_corr!M$1,'0_Pivot &amp; Table 1 &amp; Table 2'!$A$66:$AM$66,0))</f>
        <v>3173</v>
      </c>
      <c r="N447" s="27">
        <f>INDEX('0_Pivot &amp; Table 1 &amp; Table 2'!$A$70:$AM$765,MATCH($A447,'0_Pivot &amp; Table 1 &amp; Table 2'!$B$70:$B$765,0),MATCH(HHIdata_corr!N$1,'0_Pivot &amp; Table 1 &amp; Table 2'!$A$66:$AM$66,0))</f>
        <v>3232</v>
      </c>
      <c r="O447" s="28">
        <v>3011.6</v>
      </c>
      <c r="P447" s="29" t="s">
        <v>1323</v>
      </c>
      <c r="Q447" s="29" t="s">
        <v>1324</v>
      </c>
      <c r="R447" s="2">
        <f t="shared" si="30"/>
        <v>3067.25</v>
      </c>
      <c r="S447" s="2">
        <f t="shared" si="31"/>
        <v>3088.5</v>
      </c>
      <c r="T447" s="2" t="str">
        <f t="shared" si="32"/>
        <v/>
      </c>
      <c r="U447" s="2" t="e">
        <f>MATCH($Q447,'6.Indic_Percep'!$B$10:$B$141,0)</f>
        <v>#N/A</v>
      </c>
      <c r="V447" s="2">
        <f>MATCH($P447,'5.Indic_LM'!$A$10:$A$732,0)</f>
        <v>458</v>
      </c>
      <c r="W447" s="2" t="str">
        <f>IF(COUNT(INDEX('6.Indic_Percep'!$A$10:$AE$141,HHIdata_corr!$U447,MATCH(HHIdata_corr!W$3,'6.Indic_Percep'!$A$10:$AE$10,0)))=1,INDEX('6.Indic_Percep'!$A$10:$AE$141,HHIdata_corr!$U447,MATCH(HHIdata_corr!W$3,'6.Indic_Percep'!$A$10:$AE$10,0)),"")</f>
        <v/>
      </c>
      <c r="X447" s="2" t="str">
        <f>IF(COUNT(INDEX('6.Indic_Percep'!$A$10:$AE$141,HHIdata_corr!$U447,MATCH(HHIdata_corr!X$3,'6.Indic_Percep'!$A$10:$AE$10,0)))=1,INDEX('6.Indic_Percep'!$A$10:$AE$141,HHIdata_corr!$U447,MATCH(HHIdata_corr!X$3,'6.Indic_Percep'!$A$10:$AE$10,0)),"")</f>
        <v/>
      </c>
      <c r="Y447" s="2" t="str">
        <f>IF(COUNT(INDEX('6.Indic_Percep'!$A$10:$AE$141,HHIdata_corr!$U447,MATCH(HHIdata_corr!Y$3,'6.Indic_Percep'!$A$10:$AE$10,0)))=1,INDEX('6.Indic_Percep'!$A$10:$AE$141,HHIdata_corr!$U447,MATCH(HHIdata_corr!Y$3,'6.Indic_Percep'!$A$10:$AE$10,0)),"")</f>
        <v/>
      </c>
      <c r="Z447" s="2" t="str">
        <f>IF(COUNT(INDEX('6.Indic_Percep'!$A$10:$AH$141,HHIdata_corr!$U447,MATCH(HHIdata_corr!Z$3,'6.Indic_Percep'!$A$10:$AH$10,0)))=1,INDEX('6.Indic_Percep'!$A$10:$AH$141,HHIdata_corr!$U447,MATCH(HHIdata_corr!Z$3,'6.Indic_Percep'!$A$10:$AH$10,0)),"")</f>
        <v/>
      </c>
      <c r="AA447" s="2" t="str">
        <f>IF(COUNT(INDEX('6.Indic_Percep'!$A$10:$AH$141,HHIdata_corr!$U447,MATCH(HHIdata_corr!AA$3,'6.Indic_Percep'!$A$10:$AH$10,0)))=1,INDEX('6.Indic_Percep'!$A$10:$AH$141,HHIdata_corr!$U447,MATCH(HHIdata_corr!AA$3,'6.Indic_Percep'!$A$10:$AH$10,0)),"")</f>
        <v/>
      </c>
      <c r="AC447" s="30">
        <f>IF(COUNT(INDEX('5.Indic_LM'!$A$8:$AL$732,HHIdata_corr!$V447,MATCH(HHIdata_corr!AC$3,'5.Indic_LM'!$A$8:$AL$8,0)))=1,INDEX('5.Indic_LM'!$A$8:$AL$732,HHIdata_corr!$V447,MATCH(HHIdata_corr!AC$3,'5.Indic_LM'!$A$8:$AL$8,0))/100,"")</f>
        <v>3.2454361054766734E-2</v>
      </c>
      <c r="AD447" s="30" t="str">
        <f>IF(COUNT(INDEX('5.Indic_LM'!$A$8:$AL$732,HHIdata_corr!$V447,MATCH(HHIdata_corr!AD$3,'5.Indic_LM'!$A$8:$AL$8,0)))=1,INDEX('5.Indic_LM'!$A$8:$AL$732,HHIdata_corr!$V447,MATCH(HHIdata_corr!AD$3,'5.Indic_LM'!$A$8:$AL$8,0))/100,"")</f>
        <v/>
      </c>
      <c r="AE447" s="2">
        <f t="shared" si="33"/>
        <v>1</v>
      </c>
      <c r="AF447" s="2">
        <f t="shared" si="34"/>
        <v>0</v>
      </c>
    </row>
    <row r="448" spans="1:32" x14ac:dyDescent="0.2">
      <c r="A448" s="25" t="s">
        <v>1326</v>
      </c>
      <c r="B448" s="26" t="s">
        <v>1327</v>
      </c>
      <c r="C448" s="26" t="s">
        <v>1309</v>
      </c>
      <c r="D448" s="26">
        <v>538549</v>
      </c>
      <c r="E448" s="26" t="s">
        <v>1328</v>
      </c>
      <c r="F448" s="26">
        <v>282000</v>
      </c>
      <c r="G448" s="27">
        <f>INDEX('0_Pivot &amp; Table 1 &amp; Table 2'!$A$70:$AM$765,MATCH($A448,'0_Pivot &amp; Table 1 &amp; Table 2'!$B$70:$B$765,0),MATCH(HHIdata_corr!G$1,'0_Pivot &amp; Table 1 &amp; Table 2'!$A$66:$AM$66,0))</f>
        <v>2217</v>
      </c>
      <c r="H448" s="27">
        <f>INDEX('0_Pivot &amp; Table 1 &amp; Table 2'!$A$70:$AM$765,MATCH($A448,'0_Pivot &amp; Table 1 &amp; Table 2'!$B$70:$B$765,0),MATCH(HHIdata_corr!H$1,'0_Pivot &amp; Table 1 &amp; Table 2'!$A$66:$AM$66,0))</f>
        <v>2545</v>
      </c>
      <c r="I448" s="27">
        <f>INDEX('0_Pivot &amp; Table 1 &amp; Table 2'!$A$70:$AM$765,MATCH($A448,'0_Pivot &amp; Table 1 &amp; Table 2'!$B$70:$B$765,0),MATCH(HHIdata_corr!I$1,'0_Pivot &amp; Table 1 &amp; Table 2'!$A$66:$AM$66,0))</f>
        <v>2539</v>
      </c>
      <c r="J448" s="27">
        <f>INDEX('0_Pivot &amp; Table 1 &amp; Table 2'!$A$70:$AM$765,MATCH($A448,'0_Pivot &amp; Table 1 &amp; Table 2'!$B$70:$B$765,0),MATCH(HHIdata_corr!J$1,'0_Pivot &amp; Table 1 &amp; Table 2'!$A$66:$AM$66,0))</f>
        <v>2875</v>
      </c>
      <c r="K448" s="27">
        <f>INDEX('0_Pivot &amp; Table 1 &amp; Table 2'!$A$70:$AM$765,MATCH($A448,'0_Pivot &amp; Table 1 &amp; Table 2'!$B$70:$B$765,0),MATCH(HHIdata_corr!K$1,'0_Pivot &amp; Table 1 &amp; Table 2'!$A$66:$AM$66,0))</f>
        <v>2464</v>
      </c>
      <c r="L448" s="27">
        <f>INDEX('0_Pivot &amp; Table 1 &amp; Table 2'!$A$70:$AM$765,MATCH($A448,'0_Pivot &amp; Table 1 &amp; Table 2'!$B$70:$B$765,0),MATCH(HHIdata_corr!L$1,'0_Pivot &amp; Table 1 &amp; Table 2'!$A$66:$AM$66,0))</f>
        <v>3183</v>
      </c>
      <c r="M448" s="27">
        <f>INDEX('0_Pivot &amp; Table 1 &amp; Table 2'!$A$70:$AM$765,MATCH($A448,'0_Pivot &amp; Table 1 &amp; Table 2'!$B$70:$B$765,0),MATCH(HHIdata_corr!M$1,'0_Pivot &amp; Table 1 &amp; Table 2'!$A$66:$AM$66,0))</f>
        <v>2723</v>
      </c>
      <c r="N448" s="27">
        <f>INDEX('0_Pivot &amp; Table 1 &amp; Table 2'!$A$70:$AM$765,MATCH($A448,'0_Pivot &amp; Table 1 &amp; Table 2'!$B$70:$B$765,0),MATCH(HHIdata_corr!N$1,'0_Pivot &amp; Table 1 &amp; Table 2'!$A$66:$AM$66,0))</f>
        <v>2745</v>
      </c>
      <c r="O448" s="28">
        <v>2574.8000000000002</v>
      </c>
      <c r="P448" s="29" t="s">
        <v>1326</v>
      </c>
      <c r="Q448" s="29" t="s">
        <v>1327</v>
      </c>
      <c r="R448" s="2">
        <f t="shared" si="30"/>
        <v>2544</v>
      </c>
      <c r="S448" s="2">
        <f t="shared" si="31"/>
        <v>2605.75</v>
      </c>
      <c r="T448" s="2" t="str">
        <f t="shared" si="32"/>
        <v/>
      </c>
      <c r="U448" s="2">
        <f>MATCH($Q448,'6.Indic_Percep'!$B$10:$B$141,0)</f>
        <v>93</v>
      </c>
      <c r="V448" s="2">
        <f>MATCH($P448,'5.Indic_LM'!$A$10:$A$732,0)</f>
        <v>459</v>
      </c>
      <c r="W448" s="2">
        <f>IF(COUNT(INDEX('6.Indic_Percep'!$A$10:$AE$141,HHIdata_corr!$U448,MATCH(HHIdata_corr!W$3,'6.Indic_Percep'!$A$10:$AE$10,0)))=1,INDEX('6.Indic_Percep'!$A$10:$AE$141,HHIdata_corr!$U448,MATCH(HHIdata_corr!W$3,'6.Indic_Percep'!$A$10:$AE$10,0)),"")</f>
        <v>0.30944254835039814</v>
      </c>
      <c r="X448" s="2">
        <f>IF(COUNT(INDEX('6.Indic_Percep'!$A$10:$AE$141,HHIdata_corr!$U448,MATCH(HHIdata_corr!X$3,'6.Indic_Percep'!$A$10:$AE$10,0)))=1,INDEX('6.Indic_Percep'!$A$10:$AE$141,HHIdata_corr!$U448,MATCH(HHIdata_corr!X$3,'6.Indic_Percep'!$A$10:$AE$10,0)),"")</f>
        <v>0.7773049645390071</v>
      </c>
      <c r="Y448" s="2">
        <f>IF(COUNT(INDEX('6.Indic_Percep'!$A$10:$AE$141,HHIdata_corr!$U448,MATCH(HHIdata_corr!Y$3,'6.Indic_Percep'!$A$10:$AE$10,0)))=1,INDEX('6.Indic_Percep'!$A$10:$AE$141,HHIdata_corr!$U448,MATCH(HHIdata_corr!Y$3,'6.Indic_Percep'!$A$10:$AE$10,0)),"")</f>
        <v>8.5324232081911255E-2</v>
      </c>
      <c r="Z448" s="2">
        <f>IF(COUNT(INDEX('6.Indic_Percep'!$A$10:$AH$141,HHIdata_corr!$U448,MATCH(HHIdata_corr!Z$3,'6.Indic_Percep'!$A$10:$AH$10,0)))=1,INDEX('6.Indic_Percep'!$A$10:$AH$141,HHIdata_corr!$U448,MATCH(HHIdata_corr!Z$3,'6.Indic_Percep'!$A$10:$AH$10,0)),"")</f>
        <v>0.45106382978723403</v>
      </c>
      <c r="AA448" s="2">
        <f>IF(COUNT(INDEX('6.Indic_Percep'!$A$10:$AH$141,HHIdata_corr!$U448,MATCH(HHIdata_corr!AA$3,'6.Indic_Percep'!$A$10:$AH$10,0)))=1,INDEX('6.Indic_Percep'!$A$10:$AH$141,HHIdata_corr!$U448,MATCH(HHIdata_corr!AA$3,'6.Indic_Percep'!$A$10:$AH$10,0)),"")</f>
        <v>0.40578389368963763</v>
      </c>
      <c r="AC448" s="30">
        <f>IF(COUNT(INDEX('5.Indic_LM'!$A$8:$AL$732,HHIdata_corr!$V448,MATCH(HHIdata_corr!AC$3,'5.Indic_LM'!$A$8:$AL$8,0)))=1,INDEX('5.Indic_LM'!$A$8:$AL$732,HHIdata_corr!$V448,MATCH(HHIdata_corr!AC$3,'5.Indic_LM'!$A$8:$AL$8,0))/100,"")</f>
        <v>2.6442307692307709E-2</v>
      </c>
      <c r="AD448" s="30" t="str">
        <f>IF(COUNT(INDEX('5.Indic_LM'!$A$8:$AL$732,HHIdata_corr!$V448,MATCH(HHIdata_corr!AD$3,'5.Indic_LM'!$A$8:$AL$8,0)))=1,INDEX('5.Indic_LM'!$A$8:$AL$732,HHIdata_corr!$V448,MATCH(HHIdata_corr!AD$3,'5.Indic_LM'!$A$8:$AL$8,0))/100,"")</f>
        <v/>
      </c>
      <c r="AE448" s="2">
        <f t="shared" si="33"/>
        <v>1</v>
      </c>
      <c r="AF448" s="2">
        <f t="shared" si="34"/>
        <v>0</v>
      </c>
    </row>
    <row r="449" spans="1:32" x14ac:dyDescent="0.2">
      <c r="A449" s="25" t="s">
        <v>1329</v>
      </c>
      <c r="B449" s="26" t="s">
        <v>1330</v>
      </c>
      <c r="C449" s="26" t="s">
        <v>1309</v>
      </c>
      <c r="D449" s="26">
        <v>401566</v>
      </c>
      <c r="E449" s="26" t="s">
        <v>1331</v>
      </c>
      <c r="F449" s="26">
        <v>207000</v>
      </c>
      <c r="G449" s="27">
        <f>INDEX('0_Pivot &amp; Table 1 &amp; Table 2'!$A$70:$AM$765,MATCH($A449,'0_Pivot &amp; Table 1 &amp; Table 2'!$B$70:$B$765,0),MATCH(HHIdata_corr!G$1,'0_Pivot &amp; Table 1 &amp; Table 2'!$A$66:$AM$66,0))</f>
        <v>2706</v>
      </c>
      <c r="H449" s="27">
        <f>INDEX('0_Pivot &amp; Table 1 &amp; Table 2'!$A$70:$AM$765,MATCH($A449,'0_Pivot &amp; Table 1 &amp; Table 2'!$B$70:$B$765,0),MATCH(HHIdata_corr!H$1,'0_Pivot &amp; Table 1 &amp; Table 2'!$A$66:$AM$66,0))</f>
        <v>3307</v>
      </c>
      <c r="I449" s="27">
        <f>INDEX('0_Pivot &amp; Table 1 &amp; Table 2'!$A$70:$AM$765,MATCH($A449,'0_Pivot &amp; Table 1 &amp; Table 2'!$B$70:$B$765,0),MATCH(HHIdata_corr!I$1,'0_Pivot &amp; Table 1 &amp; Table 2'!$A$66:$AM$66,0))</f>
        <v>2761</v>
      </c>
      <c r="J449" s="27">
        <f>INDEX('0_Pivot &amp; Table 1 &amp; Table 2'!$A$70:$AM$765,MATCH($A449,'0_Pivot &amp; Table 1 &amp; Table 2'!$B$70:$B$765,0),MATCH(HHIdata_corr!J$1,'0_Pivot &amp; Table 1 &amp; Table 2'!$A$66:$AM$66,0))</f>
        <v>3011</v>
      </c>
      <c r="K449" s="27">
        <f>INDEX('0_Pivot &amp; Table 1 &amp; Table 2'!$A$70:$AM$765,MATCH($A449,'0_Pivot &amp; Table 1 &amp; Table 2'!$B$70:$B$765,0),MATCH(HHIdata_corr!K$1,'0_Pivot &amp; Table 1 &amp; Table 2'!$A$66:$AM$66,0))</f>
        <v>2797</v>
      </c>
      <c r="L449" s="27">
        <f>INDEX('0_Pivot &amp; Table 1 &amp; Table 2'!$A$70:$AM$765,MATCH($A449,'0_Pivot &amp; Table 1 &amp; Table 2'!$B$70:$B$765,0),MATCH(HHIdata_corr!L$1,'0_Pivot &amp; Table 1 &amp; Table 2'!$A$66:$AM$66,0))</f>
        <v>3201</v>
      </c>
      <c r="M449" s="27">
        <f>INDEX('0_Pivot &amp; Table 1 &amp; Table 2'!$A$70:$AM$765,MATCH($A449,'0_Pivot &amp; Table 1 &amp; Table 2'!$B$70:$B$765,0),MATCH(HHIdata_corr!M$1,'0_Pivot &amp; Table 1 &amp; Table 2'!$A$66:$AM$66,0))</f>
        <v>3297</v>
      </c>
      <c r="N449" s="27">
        <f>INDEX('0_Pivot &amp; Table 1 &amp; Table 2'!$A$70:$AM$765,MATCH($A449,'0_Pivot &amp; Table 1 &amp; Table 2'!$B$70:$B$765,0),MATCH(HHIdata_corr!N$1,'0_Pivot &amp; Table 1 &amp; Table 2'!$A$66:$AM$66,0))</f>
        <v>2755</v>
      </c>
      <c r="O449" s="28">
        <v>2941</v>
      </c>
      <c r="P449" s="29" t="s">
        <v>1329</v>
      </c>
      <c r="Q449" s="29" t="s">
        <v>1330</v>
      </c>
      <c r="R449" s="2">
        <f t="shared" si="30"/>
        <v>2946.25</v>
      </c>
      <c r="S449" s="2">
        <f t="shared" si="31"/>
        <v>2969</v>
      </c>
      <c r="T449" s="2" t="str">
        <f t="shared" si="32"/>
        <v/>
      </c>
      <c r="U449" s="2" t="e">
        <f>MATCH($Q449,'6.Indic_Percep'!$B$10:$B$141,0)</f>
        <v>#N/A</v>
      </c>
      <c r="V449" s="2">
        <f>MATCH($P449,'5.Indic_LM'!$A$10:$A$732,0)</f>
        <v>460</v>
      </c>
      <c r="W449" s="2" t="str">
        <f>IF(COUNT(INDEX('6.Indic_Percep'!$A$10:$AE$141,HHIdata_corr!$U449,MATCH(HHIdata_corr!W$3,'6.Indic_Percep'!$A$10:$AE$10,0)))=1,INDEX('6.Indic_Percep'!$A$10:$AE$141,HHIdata_corr!$U449,MATCH(HHIdata_corr!W$3,'6.Indic_Percep'!$A$10:$AE$10,0)),"")</f>
        <v/>
      </c>
      <c r="X449" s="2" t="str">
        <f>IF(COUNT(INDEX('6.Indic_Percep'!$A$10:$AE$141,HHIdata_corr!$U449,MATCH(HHIdata_corr!X$3,'6.Indic_Percep'!$A$10:$AE$10,0)))=1,INDEX('6.Indic_Percep'!$A$10:$AE$141,HHIdata_corr!$U449,MATCH(HHIdata_corr!X$3,'6.Indic_Percep'!$A$10:$AE$10,0)),"")</f>
        <v/>
      </c>
      <c r="Y449" s="2" t="str">
        <f>IF(COUNT(INDEX('6.Indic_Percep'!$A$10:$AE$141,HHIdata_corr!$U449,MATCH(HHIdata_corr!Y$3,'6.Indic_Percep'!$A$10:$AE$10,0)))=1,INDEX('6.Indic_Percep'!$A$10:$AE$141,HHIdata_corr!$U449,MATCH(HHIdata_corr!Y$3,'6.Indic_Percep'!$A$10:$AE$10,0)),"")</f>
        <v/>
      </c>
      <c r="Z449" s="2" t="str">
        <f>IF(COUNT(INDEX('6.Indic_Percep'!$A$10:$AH$141,HHIdata_corr!$U449,MATCH(HHIdata_corr!Z$3,'6.Indic_Percep'!$A$10:$AH$10,0)))=1,INDEX('6.Indic_Percep'!$A$10:$AH$141,HHIdata_corr!$U449,MATCH(HHIdata_corr!Z$3,'6.Indic_Percep'!$A$10:$AH$10,0)),"")</f>
        <v/>
      </c>
      <c r="AA449" s="2" t="str">
        <f>IF(COUNT(INDEX('6.Indic_Percep'!$A$10:$AH$141,HHIdata_corr!$U449,MATCH(HHIdata_corr!AA$3,'6.Indic_Percep'!$A$10:$AH$10,0)))=1,INDEX('6.Indic_Percep'!$A$10:$AH$141,HHIdata_corr!$U449,MATCH(HHIdata_corr!AA$3,'6.Indic_Percep'!$A$10:$AH$10,0)),"")</f>
        <v/>
      </c>
      <c r="AC449" s="30">
        <f>IF(COUNT(INDEX('5.Indic_LM'!$A$8:$AL$732,HHIdata_corr!$V449,MATCH(HHIdata_corr!AC$3,'5.Indic_LM'!$A$8:$AL$8,0)))=1,INDEX('5.Indic_LM'!$A$8:$AL$732,HHIdata_corr!$V449,MATCH(HHIdata_corr!AC$3,'5.Indic_LM'!$A$8:$AL$8,0))/100,"")</f>
        <v>4.4692737430167551E-2</v>
      </c>
      <c r="AD449" s="30" t="str">
        <f>IF(COUNT(INDEX('5.Indic_LM'!$A$8:$AL$732,HHIdata_corr!$V449,MATCH(HHIdata_corr!AD$3,'5.Indic_LM'!$A$8:$AL$8,0)))=1,INDEX('5.Indic_LM'!$A$8:$AL$732,HHIdata_corr!$V449,MATCH(HHIdata_corr!AD$3,'5.Indic_LM'!$A$8:$AL$8,0))/100,"")</f>
        <v/>
      </c>
      <c r="AE449" s="2">
        <f t="shared" si="33"/>
        <v>1</v>
      </c>
      <c r="AF449" s="2">
        <f t="shared" si="34"/>
        <v>0</v>
      </c>
    </row>
    <row r="450" spans="1:32" x14ac:dyDescent="0.2">
      <c r="A450" s="25" t="s">
        <v>1332</v>
      </c>
      <c r="B450" s="26" t="s">
        <v>1333</v>
      </c>
      <c r="C450" s="26" t="s">
        <v>1309</v>
      </c>
      <c r="D450" s="26">
        <v>407348</v>
      </c>
      <c r="E450" s="26" t="s">
        <v>1334</v>
      </c>
      <c r="F450" s="26">
        <v>213000</v>
      </c>
      <c r="G450" s="27">
        <f>INDEX('0_Pivot &amp; Table 1 &amp; Table 2'!$A$70:$AM$765,MATCH($A450,'0_Pivot &amp; Table 1 &amp; Table 2'!$B$70:$B$765,0),MATCH(HHIdata_corr!G$1,'0_Pivot &amp; Table 1 &amp; Table 2'!$A$66:$AM$66,0))</f>
        <v>2724</v>
      </c>
      <c r="H450" s="27">
        <f>INDEX('0_Pivot &amp; Table 1 &amp; Table 2'!$A$70:$AM$765,MATCH($A450,'0_Pivot &amp; Table 1 &amp; Table 2'!$B$70:$B$765,0),MATCH(HHIdata_corr!H$1,'0_Pivot &amp; Table 1 &amp; Table 2'!$A$66:$AM$66,0))</f>
        <v>3251</v>
      </c>
      <c r="I450" s="27">
        <f>INDEX('0_Pivot &amp; Table 1 &amp; Table 2'!$A$70:$AM$765,MATCH($A450,'0_Pivot &amp; Table 1 &amp; Table 2'!$B$70:$B$765,0),MATCH(HHIdata_corr!I$1,'0_Pivot &amp; Table 1 &amp; Table 2'!$A$66:$AM$66,0))</f>
        <v>3122</v>
      </c>
      <c r="J450" s="27">
        <f>INDEX('0_Pivot &amp; Table 1 &amp; Table 2'!$A$70:$AM$765,MATCH($A450,'0_Pivot &amp; Table 1 &amp; Table 2'!$B$70:$B$765,0),MATCH(HHIdata_corr!J$1,'0_Pivot &amp; Table 1 &amp; Table 2'!$A$66:$AM$66,0))</f>
        <v>2667</v>
      </c>
      <c r="K450" s="27">
        <f>INDEX('0_Pivot &amp; Table 1 &amp; Table 2'!$A$70:$AM$765,MATCH($A450,'0_Pivot &amp; Table 1 &amp; Table 2'!$B$70:$B$765,0),MATCH(HHIdata_corr!K$1,'0_Pivot &amp; Table 1 &amp; Table 2'!$A$66:$AM$66,0))</f>
        <v>2670</v>
      </c>
      <c r="L450" s="27">
        <f>INDEX('0_Pivot &amp; Table 1 &amp; Table 2'!$A$70:$AM$765,MATCH($A450,'0_Pivot &amp; Table 1 &amp; Table 2'!$B$70:$B$765,0),MATCH(HHIdata_corr!L$1,'0_Pivot &amp; Table 1 &amp; Table 2'!$A$66:$AM$66,0))</f>
        <v>2874</v>
      </c>
      <c r="M450" s="27">
        <f>INDEX('0_Pivot &amp; Table 1 &amp; Table 2'!$A$70:$AM$765,MATCH($A450,'0_Pivot &amp; Table 1 &amp; Table 2'!$B$70:$B$765,0),MATCH(HHIdata_corr!M$1,'0_Pivot &amp; Table 1 &amp; Table 2'!$A$66:$AM$66,0))</f>
        <v>2958</v>
      </c>
      <c r="N450" s="27">
        <f>INDEX('0_Pivot &amp; Table 1 &amp; Table 2'!$A$70:$AM$765,MATCH($A450,'0_Pivot &amp; Table 1 &amp; Table 2'!$B$70:$B$765,0),MATCH(HHIdata_corr!N$1,'0_Pivot &amp; Table 1 &amp; Table 2'!$A$66:$AM$66,0))</f>
        <v>2959</v>
      </c>
      <c r="O450" s="28">
        <v>2810.4</v>
      </c>
      <c r="P450" s="29" t="s">
        <v>1332</v>
      </c>
      <c r="Q450" s="29" t="s">
        <v>1333</v>
      </c>
      <c r="R450" s="2">
        <f t="shared" si="30"/>
        <v>2941</v>
      </c>
      <c r="S450" s="2">
        <f t="shared" si="31"/>
        <v>2927.5</v>
      </c>
      <c r="T450" s="2" t="str">
        <f t="shared" si="32"/>
        <v/>
      </c>
      <c r="U450" s="2" t="e">
        <f>MATCH($Q450,'6.Indic_Percep'!$B$10:$B$141,0)</f>
        <v>#N/A</v>
      </c>
      <c r="V450" s="2">
        <f>MATCH($P450,'5.Indic_LM'!$A$10:$A$732,0)</f>
        <v>461</v>
      </c>
      <c r="W450" s="2" t="str">
        <f>IF(COUNT(INDEX('6.Indic_Percep'!$A$10:$AE$141,HHIdata_corr!$U450,MATCH(HHIdata_corr!W$3,'6.Indic_Percep'!$A$10:$AE$10,0)))=1,INDEX('6.Indic_Percep'!$A$10:$AE$141,HHIdata_corr!$U450,MATCH(HHIdata_corr!W$3,'6.Indic_Percep'!$A$10:$AE$10,0)),"")</f>
        <v/>
      </c>
      <c r="X450" s="2" t="str">
        <f>IF(COUNT(INDEX('6.Indic_Percep'!$A$10:$AE$141,HHIdata_corr!$U450,MATCH(HHIdata_corr!X$3,'6.Indic_Percep'!$A$10:$AE$10,0)))=1,INDEX('6.Indic_Percep'!$A$10:$AE$141,HHIdata_corr!$U450,MATCH(HHIdata_corr!X$3,'6.Indic_Percep'!$A$10:$AE$10,0)),"")</f>
        <v/>
      </c>
      <c r="Y450" s="2" t="str">
        <f>IF(COUNT(INDEX('6.Indic_Percep'!$A$10:$AE$141,HHIdata_corr!$U450,MATCH(HHIdata_corr!Y$3,'6.Indic_Percep'!$A$10:$AE$10,0)))=1,INDEX('6.Indic_Percep'!$A$10:$AE$141,HHIdata_corr!$U450,MATCH(HHIdata_corr!Y$3,'6.Indic_Percep'!$A$10:$AE$10,0)),"")</f>
        <v/>
      </c>
      <c r="Z450" s="2" t="str">
        <f>IF(COUNT(INDEX('6.Indic_Percep'!$A$10:$AH$141,HHIdata_corr!$U450,MATCH(HHIdata_corr!Z$3,'6.Indic_Percep'!$A$10:$AH$10,0)))=1,INDEX('6.Indic_Percep'!$A$10:$AH$141,HHIdata_corr!$U450,MATCH(HHIdata_corr!Z$3,'6.Indic_Percep'!$A$10:$AH$10,0)),"")</f>
        <v/>
      </c>
      <c r="AA450" s="2" t="str">
        <f>IF(COUNT(INDEX('6.Indic_Percep'!$A$10:$AH$141,HHIdata_corr!$U450,MATCH(HHIdata_corr!AA$3,'6.Indic_Percep'!$A$10:$AH$10,0)))=1,INDEX('6.Indic_Percep'!$A$10:$AH$141,HHIdata_corr!$U450,MATCH(HHIdata_corr!AA$3,'6.Indic_Percep'!$A$10:$AH$10,0)),"")</f>
        <v/>
      </c>
      <c r="AC450" s="30">
        <f>IF(COUNT(INDEX('5.Indic_LM'!$A$8:$AL$732,HHIdata_corr!$V450,MATCH(HHIdata_corr!AC$3,'5.Indic_LM'!$A$8:$AL$8,0)))=1,INDEX('5.Indic_LM'!$A$8:$AL$732,HHIdata_corr!$V450,MATCH(HHIdata_corr!AC$3,'5.Indic_LM'!$A$8:$AL$8,0))/100,"")</f>
        <v>4.8780487804878092E-2</v>
      </c>
      <c r="AD450" s="30" t="str">
        <f>IF(COUNT(INDEX('5.Indic_LM'!$A$8:$AL$732,HHIdata_corr!$V450,MATCH(HHIdata_corr!AD$3,'5.Indic_LM'!$A$8:$AL$8,0)))=1,INDEX('5.Indic_LM'!$A$8:$AL$732,HHIdata_corr!$V450,MATCH(HHIdata_corr!AD$3,'5.Indic_LM'!$A$8:$AL$8,0))/100,"")</f>
        <v/>
      </c>
      <c r="AE450" s="2">
        <f t="shared" si="33"/>
        <v>1</v>
      </c>
      <c r="AF450" s="2">
        <f t="shared" si="34"/>
        <v>0</v>
      </c>
    </row>
    <row r="451" spans="1:32" x14ac:dyDescent="0.2">
      <c r="A451" s="25" t="s">
        <v>1335</v>
      </c>
      <c r="B451" s="26" t="s">
        <v>1336</v>
      </c>
      <c r="C451" s="26" t="s">
        <v>1309</v>
      </c>
      <c r="D451" s="26">
        <v>282913</v>
      </c>
      <c r="E451" s="26" t="s">
        <v>1337</v>
      </c>
      <c r="F451" s="26">
        <v>138000</v>
      </c>
      <c r="G451" s="27">
        <f>INDEX('0_Pivot &amp; Table 1 &amp; Table 2'!$A$70:$AM$765,MATCH($A451,'0_Pivot &amp; Table 1 &amp; Table 2'!$B$70:$B$765,0),MATCH(HHIdata_corr!G$1,'0_Pivot &amp; Table 1 &amp; Table 2'!$A$66:$AM$66,0))</f>
        <v>3658</v>
      </c>
      <c r="H451" s="27">
        <f>INDEX('0_Pivot &amp; Table 1 &amp; Table 2'!$A$70:$AM$765,MATCH($A451,'0_Pivot &amp; Table 1 &amp; Table 2'!$B$70:$B$765,0),MATCH(HHIdata_corr!H$1,'0_Pivot &amp; Table 1 &amp; Table 2'!$A$66:$AM$66,0))</f>
        <v>4563</v>
      </c>
      <c r="I451" s="27">
        <f>INDEX('0_Pivot &amp; Table 1 &amp; Table 2'!$A$70:$AM$765,MATCH($A451,'0_Pivot &amp; Table 1 &amp; Table 2'!$B$70:$B$765,0),MATCH(HHIdata_corr!I$1,'0_Pivot &amp; Table 1 &amp; Table 2'!$A$66:$AM$66,0))</f>
        <v>3811</v>
      </c>
      <c r="J451" s="27">
        <f>INDEX('0_Pivot &amp; Table 1 &amp; Table 2'!$A$70:$AM$765,MATCH($A451,'0_Pivot &amp; Table 1 &amp; Table 2'!$B$70:$B$765,0),MATCH(HHIdata_corr!J$1,'0_Pivot &amp; Table 1 &amp; Table 2'!$A$66:$AM$66,0))</f>
        <v>3717</v>
      </c>
      <c r="K451" s="27">
        <f>INDEX('0_Pivot &amp; Table 1 &amp; Table 2'!$A$70:$AM$765,MATCH($A451,'0_Pivot &amp; Table 1 &amp; Table 2'!$B$70:$B$765,0),MATCH(HHIdata_corr!K$1,'0_Pivot &amp; Table 1 &amp; Table 2'!$A$66:$AM$66,0))</f>
        <v>3144</v>
      </c>
      <c r="L451" s="27">
        <f>INDEX('0_Pivot &amp; Table 1 &amp; Table 2'!$A$70:$AM$765,MATCH($A451,'0_Pivot &amp; Table 1 &amp; Table 2'!$B$70:$B$765,0),MATCH(HHIdata_corr!L$1,'0_Pivot &amp; Table 1 &amp; Table 2'!$A$66:$AM$66,0))</f>
        <v>3735</v>
      </c>
      <c r="M451" s="27">
        <f>INDEX('0_Pivot &amp; Table 1 &amp; Table 2'!$A$70:$AM$765,MATCH($A451,'0_Pivot &amp; Table 1 &amp; Table 2'!$B$70:$B$765,0),MATCH(HHIdata_corr!M$1,'0_Pivot &amp; Table 1 &amp; Table 2'!$A$66:$AM$66,0))</f>
        <v>3768</v>
      </c>
      <c r="N451" s="27">
        <f>INDEX('0_Pivot &amp; Table 1 &amp; Table 2'!$A$70:$AM$765,MATCH($A451,'0_Pivot &amp; Table 1 &amp; Table 2'!$B$70:$B$765,0),MATCH(HHIdata_corr!N$1,'0_Pivot &amp; Table 1 &amp; Table 2'!$A$66:$AM$66,0))</f>
        <v>3943</v>
      </c>
      <c r="O451" s="28">
        <v>3776</v>
      </c>
      <c r="P451" s="29" t="s">
        <v>1335</v>
      </c>
      <c r="Q451" s="29" t="s">
        <v>1336</v>
      </c>
      <c r="R451" s="2">
        <f t="shared" si="30"/>
        <v>3937.25</v>
      </c>
      <c r="S451" s="2">
        <f t="shared" si="31"/>
        <v>3808.75</v>
      </c>
      <c r="T451" s="2" t="str">
        <f t="shared" si="32"/>
        <v/>
      </c>
      <c r="U451" s="2" t="e">
        <f>MATCH($Q451,'6.Indic_Percep'!$B$10:$B$141,0)</f>
        <v>#N/A</v>
      </c>
      <c r="V451" s="2">
        <f>MATCH($P451,'5.Indic_LM'!$A$10:$A$732,0)</f>
        <v>462</v>
      </c>
      <c r="W451" s="2" t="str">
        <f>IF(COUNT(INDEX('6.Indic_Percep'!$A$10:$AE$141,HHIdata_corr!$U451,MATCH(HHIdata_corr!W$3,'6.Indic_Percep'!$A$10:$AE$10,0)))=1,INDEX('6.Indic_Percep'!$A$10:$AE$141,HHIdata_corr!$U451,MATCH(HHIdata_corr!W$3,'6.Indic_Percep'!$A$10:$AE$10,0)),"")</f>
        <v/>
      </c>
      <c r="X451" s="2" t="str">
        <f>IF(COUNT(INDEX('6.Indic_Percep'!$A$10:$AE$141,HHIdata_corr!$U451,MATCH(HHIdata_corr!X$3,'6.Indic_Percep'!$A$10:$AE$10,0)))=1,INDEX('6.Indic_Percep'!$A$10:$AE$141,HHIdata_corr!$U451,MATCH(HHIdata_corr!X$3,'6.Indic_Percep'!$A$10:$AE$10,0)),"")</f>
        <v/>
      </c>
      <c r="Y451" s="2" t="str">
        <f>IF(COUNT(INDEX('6.Indic_Percep'!$A$10:$AE$141,HHIdata_corr!$U451,MATCH(HHIdata_corr!Y$3,'6.Indic_Percep'!$A$10:$AE$10,0)))=1,INDEX('6.Indic_Percep'!$A$10:$AE$141,HHIdata_corr!$U451,MATCH(HHIdata_corr!Y$3,'6.Indic_Percep'!$A$10:$AE$10,0)),"")</f>
        <v/>
      </c>
      <c r="Z451" s="2" t="str">
        <f>IF(COUNT(INDEX('6.Indic_Percep'!$A$10:$AH$141,HHIdata_corr!$U451,MATCH(HHIdata_corr!Z$3,'6.Indic_Percep'!$A$10:$AH$10,0)))=1,INDEX('6.Indic_Percep'!$A$10:$AH$141,HHIdata_corr!$U451,MATCH(HHIdata_corr!Z$3,'6.Indic_Percep'!$A$10:$AH$10,0)),"")</f>
        <v/>
      </c>
      <c r="AA451" s="2" t="str">
        <f>IF(COUNT(INDEX('6.Indic_Percep'!$A$10:$AH$141,HHIdata_corr!$U451,MATCH(HHIdata_corr!AA$3,'6.Indic_Percep'!$A$10:$AH$10,0)))=1,INDEX('6.Indic_Percep'!$A$10:$AH$141,HHIdata_corr!$U451,MATCH(HHIdata_corr!AA$3,'6.Indic_Percep'!$A$10:$AH$10,0)),"")</f>
        <v/>
      </c>
      <c r="AC451" s="30">
        <f>IF(COUNT(INDEX('5.Indic_LM'!$A$8:$AL$732,HHIdata_corr!$V451,MATCH(HHIdata_corr!AC$3,'5.Indic_LM'!$A$8:$AL$8,0)))=1,INDEX('5.Indic_LM'!$A$8:$AL$732,HHIdata_corr!$V451,MATCH(HHIdata_corr!AC$3,'5.Indic_LM'!$A$8:$AL$8,0))/100,"")</f>
        <v>4.2452830188679291E-2</v>
      </c>
      <c r="AD451" s="30" t="str">
        <f>IF(COUNT(INDEX('5.Indic_LM'!$A$8:$AL$732,HHIdata_corr!$V451,MATCH(HHIdata_corr!AD$3,'5.Indic_LM'!$A$8:$AL$8,0)))=1,INDEX('5.Indic_LM'!$A$8:$AL$732,HHIdata_corr!$V451,MATCH(HHIdata_corr!AD$3,'5.Indic_LM'!$A$8:$AL$8,0))/100,"")</f>
        <v/>
      </c>
      <c r="AE451" s="2">
        <f t="shared" si="33"/>
        <v>1</v>
      </c>
      <c r="AF451" s="2">
        <f t="shared" si="34"/>
        <v>0</v>
      </c>
    </row>
    <row r="452" spans="1:32" x14ac:dyDescent="0.2">
      <c r="A452" s="25" t="s">
        <v>1338</v>
      </c>
      <c r="B452" s="26" t="s">
        <v>1339</v>
      </c>
      <c r="C452" s="26" t="s">
        <v>1309</v>
      </c>
      <c r="D452" s="26">
        <v>369164</v>
      </c>
      <c r="E452" s="26" t="s">
        <v>1340</v>
      </c>
      <c r="F452" s="26">
        <v>193000</v>
      </c>
      <c r="G452" s="27">
        <f>INDEX('0_Pivot &amp; Table 1 &amp; Table 2'!$A$70:$AM$765,MATCH($A452,'0_Pivot &amp; Table 1 &amp; Table 2'!$B$70:$B$765,0),MATCH(HHIdata_corr!G$1,'0_Pivot &amp; Table 1 &amp; Table 2'!$A$66:$AM$66,0))</f>
        <v>2389</v>
      </c>
      <c r="H452" s="27">
        <f>INDEX('0_Pivot &amp; Table 1 &amp; Table 2'!$A$70:$AM$765,MATCH($A452,'0_Pivot &amp; Table 1 &amp; Table 2'!$B$70:$B$765,0),MATCH(HHIdata_corr!H$1,'0_Pivot &amp; Table 1 &amp; Table 2'!$A$66:$AM$66,0))</f>
        <v>2923</v>
      </c>
      <c r="I452" s="27">
        <f>INDEX('0_Pivot &amp; Table 1 &amp; Table 2'!$A$70:$AM$765,MATCH($A452,'0_Pivot &amp; Table 1 &amp; Table 2'!$B$70:$B$765,0),MATCH(HHIdata_corr!I$1,'0_Pivot &amp; Table 1 &amp; Table 2'!$A$66:$AM$66,0))</f>
        <v>2807</v>
      </c>
      <c r="J452" s="27">
        <f>INDEX('0_Pivot &amp; Table 1 &amp; Table 2'!$A$70:$AM$765,MATCH($A452,'0_Pivot &amp; Table 1 &amp; Table 2'!$B$70:$B$765,0),MATCH(HHIdata_corr!J$1,'0_Pivot &amp; Table 1 &amp; Table 2'!$A$66:$AM$66,0))</f>
        <v>2696</v>
      </c>
      <c r="K452" s="27">
        <f>INDEX('0_Pivot &amp; Table 1 &amp; Table 2'!$A$70:$AM$765,MATCH($A452,'0_Pivot &amp; Table 1 &amp; Table 2'!$B$70:$B$765,0),MATCH(HHIdata_corr!K$1,'0_Pivot &amp; Table 1 &amp; Table 2'!$A$66:$AM$66,0))</f>
        <v>2440</v>
      </c>
      <c r="L452" s="27">
        <f>INDEX('0_Pivot &amp; Table 1 &amp; Table 2'!$A$70:$AM$765,MATCH($A452,'0_Pivot &amp; Table 1 &amp; Table 2'!$B$70:$B$765,0),MATCH(HHIdata_corr!L$1,'0_Pivot &amp; Table 1 &amp; Table 2'!$A$66:$AM$66,0))</f>
        <v>2761</v>
      </c>
      <c r="M452" s="27">
        <f>INDEX('0_Pivot &amp; Table 1 &amp; Table 2'!$A$70:$AM$765,MATCH($A452,'0_Pivot &amp; Table 1 &amp; Table 2'!$B$70:$B$765,0),MATCH(HHIdata_corr!M$1,'0_Pivot &amp; Table 1 &amp; Table 2'!$A$66:$AM$66,0))</f>
        <v>2789</v>
      </c>
      <c r="N452" s="27">
        <f>INDEX('0_Pivot &amp; Table 1 &amp; Table 2'!$A$70:$AM$765,MATCH($A452,'0_Pivot &amp; Table 1 &amp; Table 2'!$B$70:$B$765,0),MATCH(HHIdata_corr!N$1,'0_Pivot &amp; Table 1 &amp; Table 2'!$A$66:$AM$66,0))</f>
        <v>2845</v>
      </c>
      <c r="O452" s="28">
        <v>2663.3</v>
      </c>
      <c r="P452" s="29" t="s">
        <v>1338</v>
      </c>
      <c r="Q452" s="29" t="s">
        <v>1339</v>
      </c>
      <c r="R452" s="2">
        <f t="shared" ref="R452:R515" si="35">IF(AVERAGE(G452:J452)&gt;0,AVERAGE(G452:J452))</f>
        <v>2703.75</v>
      </c>
      <c r="S452" s="2">
        <f t="shared" si="31"/>
        <v>2716.5</v>
      </c>
      <c r="T452" s="2" t="str">
        <f t="shared" si="32"/>
        <v/>
      </c>
      <c r="U452" s="2" t="e">
        <f>MATCH($Q452,'6.Indic_Percep'!$B$10:$B$141,0)</f>
        <v>#N/A</v>
      </c>
      <c r="V452" s="2">
        <f>MATCH($P452,'5.Indic_LM'!$A$10:$A$732,0)</f>
        <v>463</v>
      </c>
      <c r="W452" s="2" t="str">
        <f>IF(COUNT(INDEX('6.Indic_Percep'!$A$10:$AE$141,HHIdata_corr!$U452,MATCH(HHIdata_corr!W$3,'6.Indic_Percep'!$A$10:$AE$10,0)))=1,INDEX('6.Indic_Percep'!$A$10:$AE$141,HHIdata_corr!$U452,MATCH(HHIdata_corr!W$3,'6.Indic_Percep'!$A$10:$AE$10,0)),"")</f>
        <v/>
      </c>
      <c r="X452" s="2" t="str">
        <f>IF(COUNT(INDEX('6.Indic_Percep'!$A$10:$AE$141,HHIdata_corr!$U452,MATCH(HHIdata_corr!X$3,'6.Indic_Percep'!$A$10:$AE$10,0)))=1,INDEX('6.Indic_Percep'!$A$10:$AE$141,HHIdata_corr!$U452,MATCH(HHIdata_corr!X$3,'6.Indic_Percep'!$A$10:$AE$10,0)),"")</f>
        <v/>
      </c>
      <c r="Y452" s="2" t="str">
        <f>IF(COUNT(INDEX('6.Indic_Percep'!$A$10:$AE$141,HHIdata_corr!$U452,MATCH(HHIdata_corr!Y$3,'6.Indic_Percep'!$A$10:$AE$10,0)))=1,INDEX('6.Indic_Percep'!$A$10:$AE$141,HHIdata_corr!$U452,MATCH(HHIdata_corr!Y$3,'6.Indic_Percep'!$A$10:$AE$10,0)),"")</f>
        <v/>
      </c>
      <c r="Z452" s="2" t="str">
        <f>IF(COUNT(INDEX('6.Indic_Percep'!$A$10:$AH$141,HHIdata_corr!$U452,MATCH(HHIdata_corr!Z$3,'6.Indic_Percep'!$A$10:$AH$10,0)))=1,INDEX('6.Indic_Percep'!$A$10:$AH$141,HHIdata_corr!$U452,MATCH(HHIdata_corr!Z$3,'6.Indic_Percep'!$A$10:$AH$10,0)),"")</f>
        <v/>
      </c>
      <c r="AA452" s="2" t="str">
        <f>IF(COUNT(INDEX('6.Indic_Percep'!$A$10:$AH$141,HHIdata_corr!$U452,MATCH(HHIdata_corr!AA$3,'6.Indic_Percep'!$A$10:$AH$10,0)))=1,INDEX('6.Indic_Percep'!$A$10:$AH$141,HHIdata_corr!$U452,MATCH(HHIdata_corr!AA$3,'6.Indic_Percep'!$A$10:$AH$10,0)),"")</f>
        <v/>
      </c>
      <c r="AC452" s="30">
        <f>IF(COUNT(INDEX('5.Indic_LM'!$A$8:$AL$732,HHIdata_corr!$V452,MATCH(HHIdata_corr!AC$3,'5.Indic_LM'!$A$8:$AL$8,0)))=1,INDEX('5.Indic_LM'!$A$8:$AL$732,HHIdata_corr!$V452,MATCH(HHIdata_corr!AC$3,'5.Indic_LM'!$A$8:$AL$8,0))/100,"")</f>
        <v>3.5714285714285698E-2</v>
      </c>
      <c r="AD452" s="30" t="str">
        <f>IF(COUNT(INDEX('5.Indic_LM'!$A$8:$AL$732,HHIdata_corr!$V452,MATCH(HHIdata_corr!AD$3,'5.Indic_LM'!$A$8:$AL$8,0)))=1,INDEX('5.Indic_LM'!$A$8:$AL$732,HHIdata_corr!$V452,MATCH(HHIdata_corr!AD$3,'5.Indic_LM'!$A$8:$AL$8,0))/100,"")</f>
        <v/>
      </c>
      <c r="AE452" s="2">
        <f t="shared" si="33"/>
        <v>1</v>
      </c>
      <c r="AF452" s="2">
        <f t="shared" si="34"/>
        <v>0</v>
      </c>
    </row>
    <row r="453" spans="1:32" x14ac:dyDescent="0.2">
      <c r="A453" s="25" t="s">
        <v>1341</v>
      </c>
      <c r="B453" s="26" t="s">
        <v>1342</v>
      </c>
      <c r="C453" s="26" t="s">
        <v>1309</v>
      </c>
      <c r="D453" s="26">
        <v>327909</v>
      </c>
      <c r="E453" s="26" t="s">
        <v>1343</v>
      </c>
      <c r="F453" s="26">
        <v>174000</v>
      </c>
      <c r="G453" s="27">
        <f>INDEX('0_Pivot &amp; Table 1 &amp; Table 2'!$A$70:$AM$765,MATCH($A453,'0_Pivot &amp; Table 1 &amp; Table 2'!$B$70:$B$765,0),MATCH(HHIdata_corr!G$1,'0_Pivot &amp; Table 1 &amp; Table 2'!$A$66:$AM$66,0))</f>
        <v>3140</v>
      </c>
      <c r="H453" s="27">
        <f>INDEX('0_Pivot &amp; Table 1 &amp; Table 2'!$A$70:$AM$765,MATCH($A453,'0_Pivot &amp; Table 1 &amp; Table 2'!$B$70:$B$765,0),MATCH(HHIdata_corr!H$1,'0_Pivot &amp; Table 1 &amp; Table 2'!$A$66:$AM$66,0))</f>
        <v>3421</v>
      </c>
      <c r="I453" s="27">
        <f>INDEX('0_Pivot &amp; Table 1 &amp; Table 2'!$A$70:$AM$765,MATCH($A453,'0_Pivot &amp; Table 1 &amp; Table 2'!$B$70:$B$765,0),MATCH(HHIdata_corr!I$1,'0_Pivot &amp; Table 1 &amp; Table 2'!$A$66:$AM$66,0))</f>
        <v>2932</v>
      </c>
      <c r="J453" s="27">
        <f>INDEX('0_Pivot &amp; Table 1 &amp; Table 2'!$A$70:$AM$765,MATCH($A453,'0_Pivot &amp; Table 1 &amp; Table 2'!$B$70:$B$765,0),MATCH(HHIdata_corr!J$1,'0_Pivot &amp; Table 1 &amp; Table 2'!$A$66:$AM$66,0))</f>
        <v>3190</v>
      </c>
      <c r="K453" s="27">
        <f>INDEX('0_Pivot &amp; Table 1 &amp; Table 2'!$A$70:$AM$765,MATCH($A453,'0_Pivot &amp; Table 1 &amp; Table 2'!$B$70:$B$765,0),MATCH(HHIdata_corr!K$1,'0_Pivot &amp; Table 1 &amp; Table 2'!$A$66:$AM$66,0))</f>
        <v>3081</v>
      </c>
      <c r="L453" s="27">
        <f>INDEX('0_Pivot &amp; Table 1 &amp; Table 2'!$A$70:$AM$765,MATCH($A453,'0_Pivot &amp; Table 1 &amp; Table 2'!$B$70:$B$765,0),MATCH(HHIdata_corr!L$1,'0_Pivot &amp; Table 1 &amp; Table 2'!$A$66:$AM$66,0))</f>
        <v>3290</v>
      </c>
      <c r="M453" s="27">
        <f>INDEX('0_Pivot &amp; Table 1 &amp; Table 2'!$A$70:$AM$765,MATCH($A453,'0_Pivot &amp; Table 1 &amp; Table 2'!$B$70:$B$765,0),MATCH(HHIdata_corr!M$1,'0_Pivot &amp; Table 1 &amp; Table 2'!$A$66:$AM$66,0))</f>
        <v>3027</v>
      </c>
      <c r="N453" s="27">
        <f>INDEX('0_Pivot &amp; Table 1 &amp; Table 2'!$A$70:$AM$765,MATCH($A453,'0_Pivot &amp; Table 1 &amp; Table 2'!$B$70:$B$765,0),MATCH(HHIdata_corr!N$1,'0_Pivot &amp; Table 1 &amp; Table 2'!$A$66:$AM$66,0))</f>
        <v>2916</v>
      </c>
      <c r="O453" s="28">
        <v>2976</v>
      </c>
      <c r="P453" s="29" t="s">
        <v>1341</v>
      </c>
      <c r="Q453" s="29" t="s">
        <v>1342</v>
      </c>
      <c r="R453" s="2">
        <f t="shared" si="35"/>
        <v>3170.75</v>
      </c>
      <c r="S453" s="2">
        <f t="shared" ref="S453:S516" si="36">IF(AVERAGE(K453:N453)&gt;0,AVERAGE(H453:K453))</f>
        <v>3156</v>
      </c>
      <c r="T453" s="2" t="str">
        <f t="shared" ref="T453:T516" si="37">IF(R453&gt;7500,1,"")</f>
        <v/>
      </c>
      <c r="U453" s="2" t="e">
        <f>MATCH($Q453,'6.Indic_Percep'!$B$10:$B$141,0)</f>
        <v>#N/A</v>
      </c>
      <c r="V453" s="2">
        <f>MATCH($P453,'5.Indic_LM'!$A$10:$A$732,0)</f>
        <v>464</v>
      </c>
      <c r="W453" s="2" t="str">
        <f>IF(COUNT(INDEX('6.Indic_Percep'!$A$10:$AE$141,HHIdata_corr!$U453,MATCH(HHIdata_corr!W$3,'6.Indic_Percep'!$A$10:$AE$10,0)))=1,INDEX('6.Indic_Percep'!$A$10:$AE$141,HHIdata_corr!$U453,MATCH(HHIdata_corr!W$3,'6.Indic_Percep'!$A$10:$AE$10,0)),"")</f>
        <v/>
      </c>
      <c r="X453" s="2" t="str">
        <f>IF(COUNT(INDEX('6.Indic_Percep'!$A$10:$AE$141,HHIdata_corr!$U453,MATCH(HHIdata_corr!X$3,'6.Indic_Percep'!$A$10:$AE$10,0)))=1,INDEX('6.Indic_Percep'!$A$10:$AE$141,HHIdata_corr!$U453,MATCH(HHIdata_corr!X$3,'6.Indic_Percep'!$A$10:$AE$10,0)),"")</f>
        <v/>
      </c>
      <c r="Y453" s="2" t="str">
        <f>IF(COUNT(INDEX('6.Indic_Percep'!$A$10:$AE$141,HHIdata_corr!$U453,MATCH(HHIdata_corr!Y$3,'6.Indic_Percep'!$A$10:$AE$10,0)))=1,INDEX('6.Indic_Percep'!$A$10:$AE$141,HHIdata_corr!$U453,MATCH(HHIdata_corr!Y$3,'6.Indic_Percep'!$A$10:$AE$10,0)),"")</f>
        <v/>
      </c>
      <c r="Z453" s="2" t="str">
        <f>IF(COUNT(INDEX('6.Indic_Percep'!$A$10:$AH$141,HHIdata_corr!$U453,MATCH(HHIdata_corr!Z$3,'6.Indic_Percep'!$A$10:$AH$10,0)))=1,INDEX('6.Indic_Percep'!$A$10:$AH$141,HHIdata_corr!$U453,MATCH(HHIdata_corr!Z$3,'6.Indic_Percep'!$A$10:$AH$10,0)),"")</f>
        <v/>
      </c>
      <c r="AA453" s="2" t="str">
        <f>IF(COUNT(INDEX('6.Indic_Percep'!$A$10:$AH$141,HHIdata_corr!$U453,MATCH(HHIdata_corr!AA$3,'6.Indic_Percep'!$A$10:$AH$10,0)))=1,INDEX('6.Indic_Percep'!$A$10:$AH$141,HHIdata_corr!$U453,MATCH(HHIdata_corr!AA$3,'6.Indic_Percep'!$A$10:$AH$10,0)),"")</f>
        <v/>
      </c>
      <c r="AC453" s="30">
        <f>IF(COUNT(INDEX('5.Indic_LM'!$A$8:$AL$732,HHIdata_corr!$V453,MATCH(HHIdata_corr!AC$3,'5.Indic_LM'!$A$8:$AL$8,0)))=1,INDEX('5.Indic_LM'!$A$8:$AL$732,HHIdata_corr!$V453,MATCH(HHIdata_corr!AC$3,'5.Indic_LM'!$A$8:$AL$8,0))/100,"")</f>
        <v>2.9197080291970767E-2</v>
      </c>
      <c r="AD453" s="30" t="str">
        <f>IF(COUNT(INDEX('5.Indic_LM'!$A$8:$AL$732,HHIdata_corr!$V453,MATCH(HHIdata_corr!AD$3,'5.Indic_LM'!$A$8:$AL$8,0)))=1,INDEX('5.Indic_LM'!$A$8:$AL$732,HHIdata_corr!$V453,MATCH(HHIdata_corr!AD$3,'5.Indic_LM'!$A$8:$AL$8,0))/100,"")</f>
        <v/>
      </c>
      <c r="AE453" s="2">
        <f t="shared" ref="AE453:AE516" si="38">ROUNDDOWN(COUNT($R453,AC453)/2,0)</f>
        <v>1</v>
      </c>
      <c r="AF453" s="2">
        <f t="shared" ref="AF453:AF516" si="39">ROUNDDOWN(COUNT(R453,AD453)/2,0)</f>
        <v>0</v>
      </c>
    </row>
    <row r="454" spans="1:32" x14ac:dyDescent="0.2">
      <c r="A454" s="25" t="s">
        <v>1344</v>
      </c>
      <c r="B454" s="26" t="s">
        <v>1345</v>
      </c>
      <c r="C454" s="26" t="s">
        <v>1309</v>
      </c>
      <c r="D454" s="26">
        <v>236260</v>
      </c>
      <c r="E454" s="26" t="s">
        <v>1346</v>
      </c>
      <c r="F454" s="26">
        <v>118000</v>
      </c>
      <c r="G454" s="27">
        <f>INDEX('0_Pivot &amp; Table 1 &amp; Table 2'!$A$70:$AM$765,MATCH($A454,'0_Pivot &amp; Table 1 &amp; Table 2'!$B$70:$B$765,0),MATCH(HHIdata_corr!G$1,'0_Pivot &amp; Table 1 &amp; Table 2'!$A$66:$AM$66,0))</f>
        <v>2834</v>
      </c>
      <c r="H454" s="27">
        <f>INDEX('0_Pivot &amp; Table 1 &amp; Table 2'!$A$70:$AM$765,MATCH($A454,'0_Pivot &amp; Table 1 &amp; Table 2'!$B$70:$B$765,0),MATCH(HHIdata_corr!H$1,'0_Pivot &amp; Table 1 &amp; Table 2'!$A$66:$AM$66,0))</f>
        <v>3558</v>
      </c>
      <c r="I454" s="27">
        <f>INDEX('0_Pivot &amp; Table 1 &amp; Table 2'!$A$70:$AM$765,MATCH($A454,'0_Pivot &amp; Table 1 &amp; Table 2'!$B$70:$B$765,0),MATCH(HHIdata_corr!I$1,'0_Pivot &amp; Table 1 &amp; Table 2'!$A$66:$AM$66,0))</f>
        <v>3373</v>
      </c>
      <c r="J454" s="27">
        <f>INDEX('0_Pivot &amp; Table 1 &amp; Table 2'!$A$70:$AM$765,MATCH($A454,'0_Pivot &amp; Table 1 &amp; Table 2'!$B$70:$B$765,0),MATCH(HHIdata_corr!J$1,'0_Pivot &amp; Table 1 &amp; Table 2'!$A$66:$AM$66,0))</f>
        <v>3571</v>
      </c>
      <c r="K454" s="27">
        <f>INDEX('0_Pivot &amp; Table 1 &amp; Table 2'!$A$70:$AM$765,MATCH($A454,'0_Pivot &amp; Table 1 &amp; Table 2'!$B$70:$B$765,0),MATCH(HHIdata_corr!K$1,'0_Pivot &amp; Table 1 &amp; Table 2'!$A$66:$AM$66,0))</f>
        <v>2592</v>
      </c>
      <c r="L454" s="27">
        <f>INDEX('0_Pivot &amp; Table 1 &amp; Table 2'!$A$70:$AM$765,MATCH($A454,'0_Pivot &amp; Table 1 &amp; Table 2'!$B$70:$B$765,0),MATCH(HHIdata_corr!L$1,'0_Pivot &amp; Table 1 &amp; Table 2'!$A$66:$AM$66,0))</f>
        <v>3056</v>
      </c>
      <c r="M454" s="27">
        <f>INDEX('0_Pivot &amp; Table 1 &amp; Table 2'!$A$70:$AM$765,MATCH($A454,'0_Pivot &amp; Table 1 &amp; Table 2'!$B$70:$B$765,0),MATCH(HHIdata_corr!M$1,'0_Pivot &amp; Table 1 &amp; Table 2'!$A$66:$AM$66,0))</f>
        <v>3500</v>
      </c>
      <c r="N454" s="27">
        <f>INDEX('0_Pivot &amp; Table 1 &amp; Table 2'!$A$70:$AM$765,MATCH($A454,'0_Pivot &amp; Table 1 &amp; Table 2'!$B$70:$B$765,0),MATCH(HHIdata_corr!N$1,'0_Pivot &amp; Table 1 &amp; Table 2'!$A$66:$AM$66,0))</f>
        <v>3098</v>
      </c>
      <c r="O454" s="28">
        <v>3141.7</v>
      </c>
      <c r="P454" s="29" t="s">
        <v>1344</v>
      </c>
      <c r="Q454" s="29" t="s">
        <v>1345</v>
      </c>
      <c r="R454" s="2">
        <f t="shared" si="35"/>
        <v>3334</v>
      </c>
      <c r="S454" s="2">
        <f t="shared" si="36"/>
        <v>3273.5</v>
      </c>
      <c r="T454" s="2" t="str">
        <f t="shared" si="37"/>
        <v/>
      </c>
      <c r="U454" s="2" t="e">
        <f>MATCH($Q454,'6.Indic_Percep'!$B$10:$B$141,0)</f>
        <v>#N/A</v>
      </c>
      <c r="V454" s="2">
        <f>MATCH($P454,'5.Indic_LM'!$A$10:$A$732,0)</f>
        <v>465</v>
      </c>
      <c r="W454" s="2" t="str">
        <f>IF(COUNT(INDEX('6.Indic_Percep'!$A$10:$AE$141,HHIdata_corr!$U454,MATCH(HHIdata_corr!W$3,'6.Indic_Percep'!$A$10:$AE$10,0)))=1,INDEX('6.Indic_Percep'!$A$10:$AE$141,HHIdata_corr!$U454,MATCH(HHIdata_corr!W$3,'6.Indic_Percep'!$A$10:$AE$10,0)),"")</f>
        <v/>
      </c>
      <c r="X454" s="2" t="str">
        <f>IF(COUNT(INDEX('6.Indic_Percep'!$A$10:$AE$141,HHIdata_corr!$U454,MATCH(HHIdata_corr!X$3,'6.Indic_Percep'!$A$10:$AE$10,0)))=1,INDEX('6.Indic_Percep'!$A$10:$AE$141,HHIdata_corr!$U454,MATCH(HHIdata_corr!X$3,'6.Indic_Percep'!$A$10:$AE$10,0)),"")</f>
        <v/>
      </c>
      <c r="Y454" s="2" t="str">
        <f>IF(COUNT(INDEX('6.Indic_Percep'!$A$10:$AE$141,HHIdata_corr!$U454,MATCH(HHIdata_corr!Y$3,'6.Indic_Percep'!$A$10:$AE$10,0)))=1,INDEX('6.Indic_Percep'!$A$10:$AE$141,HHIdata_corr!$U454,MATCH(HHIdata_corr!Y$3,'6.Indic_Percep'!$A$10:$AE$10,0)),"")</f>
        <v/>
      </c>
      <c r="Z454" s="2" t="str">
        <f>IF(COUNT(INDEX('6.Indic_Percep'!$A$10:$AH$141,HHIdata_corr!$U454,MATCH(HHIdata_corr!Z$3,'6.Indic_Percep'!$A$10:$AH$10,0)))=1,INDEX('6.Indic_Percep'!$A$10:$AH$141,HHIdata_corr!$U454,MATCH(HHIdata_corr!Z$3,'6.Indic_Percep'!$A$10:$AH$10,0)),"")</f>
        <v/>
      </c>
      <c r="AA454" s="2" t="str">
        <f>IF(COUNT(INDEX('6.Indic_Percep'!$A$10:$AH$141,HHIdata_corr!$U454,MATCH(HHIdata_corr!AA$3,'6.Indic_Percep'!$A$10:$AH$10,0)))=1,INDEX('6.Indic_Percep'!$A$10:$AH$141,HHIdata_corr!$U454,MATCH(HHIdata_corr!AA$3,'6.Indic_Percep'!$A$10:$AH$10,0)),"")</f>
        <v/>
      </c>
      <c r="AC454" s="30">
        <f>IF(COUNT(INDEX('5.Indic_LM'!$A$8:$AL$732,HHIdata_corr!$V454,MATCH(HHIdata_corr!AC$3,'5.Indic_LM'!$A$8:$AL$8,0)))=1,INDEX('5.Indic_LM'!$A$8:$AL$732,HHIdata_corr!$V454,MATCH(HHIdata_corr!AC$3,'5.Indic_LM'!$A$8:$AL$8,0))/100,"")</f>
        <v>3.398058252427183E-2</v>
      </c>
      <c r="AD454" s="30" t="str">
        <f>IF(COUNT(INDEX('5.Indic_LM'!$A$8:$AL$732,HHIdata_corr!$V454,MATCH(HHIdata_corr!AD$3,'5.Indic_LM'!$A$8:$AL$8,0)))=1,INDEX('5.Indic_LM'!$A$8:$AL$732,HHIdata_corr!$V454,MATCH(HHIdata_corr!AD$3,'5.Indic_LM'!$A$8:$AL$8,0))/100,"")</f>
        <v/>
      </c>
      <c r="AE454" s="2">
        <f t="shared" si="38"/>
        <v>1</v>
      </c>
      <c r="AF454" s="2">
        <f t="shared" si="39"/>
        <v>0</v>
      </c>
    </row>
    <row r="455" spans="1:32" x14ac:dyDescent="0.2">
      <c r="A455" s="25" t="s">
        <v>1347</v>
      </c>
      <c r="B455" s="26" t="s">
        <v>1348</v>
      </c>
      <c r="C455" s="26" t="s">
        <v>1309</v>
      </c>
      <c r="D455" s="26">
        <v>261607</v>
      </c>
      <c r="E455" s="26" t="s">
        <v>1349</v>
      </c>
      <c r="F455" s="26">
        <v>136000</v>
      </c>
      <c r="G455" s="27">
        <f>INDEX('0_Pivot &amp; Table 1 &amp; Table 2'!$A$70:$AM$765,MATCH($A455,'0_Pivot &amp; Table 1 &amp; Table 2'!$B$70:$B$765,0),MATCH(HHIdata_corr!G$1,'0_Pivot &amp; Table 1 &amp; Table 2'!$A$66:$AM$66,0))</f>
        <v>3209</v>
      </c>
      <c r="H455" s="27">
        <f>INDEX('0_Pivot &amp; Table 1 &amp; Table 2'!$A$70:$AM$765,MATCH($A455,'0_Pivot &amp; Table 1 &amp; Table 2'!$B$70:$B$765,0),MATCH(HHIdata_corr!H$1,'0_Pivot &amp; Table 1 &amp; Table 2'!$A$66:$AM$66,0))</f>
        <v>3814</v>
      </c>
      <c r="I455" s="27">
        <f>INDEX('0_Pivot &amp; Table 1 &amp; Table 2'!$A$70:$AM$765,MATCH($A455,'0_Pivot &amp; Table 1 &amp; Table 2'!$B$70:$B$765,0),MATCH(HHIdata_corr!I$1,'0_Pivot &amp; Table 1 &amp; Table 2'!$A$66:$AM$66,0))</f>
        <v>3133</v>
      </c>
      <c r="J455" s="27">
        <f>INDEX('0_Pivot &amp; Table 1 &amp; Table 2'!$A$70:$AM$765,MATCH($A455,'0_Pivot &amp; Table 1 &amp; Table 2'!$B$70:$B$765,0),MATCH(HHIdata_corr!J$1,'0_Pivot &amp; Table 1 &amp; Table 2'!$A$66:$AM$66,0))</f>
        <v>3676</v>
      </c>
      <c r="K455" s="27">
        <f>INDEX('0_Pivot &amp; Table 1 &amp; Table 2'!$A$70:$AM$765,MATCH($A455,'0_Pivot &amp; Table 1 &amp; Table 2'!$B$70:$B$765,0),MATCH(HHIdata_corr!K$1,'0_Pivot &amp; Table 1 &amp; Table 2'!$A$66:$AM$66,0))</f>
        <v>3158</v>
      </c>
      <c r="L455" s="27">
        <f>INDEX('0_Pivot &amp; Table 1 &amp; Table 2'!$A$70:$AM$765,MATCH($A455,'0_Pivot &amp; Table 1 &amp; Table 2'!$B$70:$B$765,0),MATCH(HHIdata_corr!L$1,'0_Pivot &amp; Table 1 &amp; Table 2'!$A$66:$AM$66,0))</f>
        <v>3662</v>
      </c>
      <c r="M455" s="27">
        <f>INDEX('0_Pivot &amp; Table 1 &amp; Table 2'!$A$70:$AM$765,MATCH($A455,'0_Pivot &amp; Table 1 &amp; Table 2'!$B$70:$B$765,0),MATCH(HHIdata_corr!M$1,'0_Pivot &amp; Table 1 &amp; Table 2'!$A$66:$AM$66,0))</f>
        <v>3572</v>
      </c>
      <c r="N455" s="27">
        <f>INDEX('0_Pivot &amp; Table 1 &amp; Table 2'!$A$70:$AM$765,MATCH($A455,'0_Pivot &amp; Table 1 &amp; Table 2'!$B$70:$B$765,0),MATCH(HHIdata_corr!N$1,'0_Pivot &amp; Table 1 &amp; Table 2'!$A$66:$AM$66,0))</f>
        <v>3515</v>
      </c>
      <c r="O455" s="28">
        <v>3369.8</v>
      </c>
      <c r="P455" s="29" t="s">
        <v>1347</v>
      </c>
      <c r="Q455" s="29" t="s">
        <v>1348</v>
      </c>
      <c r="R455" s="2">
        <f t="shared" si="35"/>
        <v>3458</v>
      </c>
      <c r="S455" s="2">
        <f t="shared" si="36"/>
        <v>3445.25</v>
      </c>
      <c r="T455" s="2" t="str">
        <f t="shared" si="37"/>
        <v/>
      </c>
      <c r="U455" s="2" t="e">
        <f>MATCH($Q455,'6.Indic_Percep'!$B$10:$B$141,0)</f>
        <v>#N/A</v>
      </c>
      <c r="V455" s="2">
        <f>MATCH($P455,'5.Indic_LM'!$A$10:$A$732,0)</f>
        <v>466</v>
      </c>
      <c r="W455" s="2" t="str">
        <f>IF(COUNT(INDEX('6.Indic_Percep'!$A$10:$AE$141,HHIdata_corr!$U455,MATCH(HHIdata_corr!W$3,'6.Indic_Percep'!$A$10:$AE$10,0)))=1,INDEX('6.Indic_Percep'!$A$10:$AE$141,HHIdata_corr!$U455,MATCH(HHIdata_corr!W$3,'6.Indic_Percep'!$A$10:$AE$10,0)),"")</f>
        <v/>
      </c>
      <c r="X455" s="2" t="str">
        <f>IF(COUNT(INDEX('6.Indic_Percep'!$A$10:$AE$141,HHIdata_corr!$U455,MATCH(HHIdata_corr!X$3,'6.Indic_Percep'!$A$10:$AE$10,0)))=1,INDEX('6.Indic_Percep'!$A$10:$AE$141,HHIdata_corr!$U455,MATCH(HHIdata_corr!X$3,'6.Indic_Percep'!$A$10:$AE$10,0)),"")</f>
        <v/>
      </c>
      <c r="Y455" s="2" t="str">
        <f>IF(COUNT(INDEX('6.Indic_Percep'!$A$10:$AE$141,HHIdata_corr!$U455,MATCH(HHIdata_corr!Y$3,'6.Indic_Percep'!$A$10:$AE$10,0)))=1,INDEX('6.Indic_Percep'!$A$10:$AE$141,HHIdata_corr!$U455,MATCH(HHIdata_corr!Y$3,'6.Indic_Percep'!$A$10:$AE$10,0)),"")</f>
        <v/>
      </c>
      <c r="Z455" s="2" t="str">
        <f>IF(COUNT(INDEX('6.Indic_Percep'!$A$10:$AH$141,HHIdata_corr!$U455,MATCH(HHIdata_corr!Z$3,'6.Indic_Percep'!$A$10:$AH$10,0)))=1,INDEX('6.Indic_Percep'!$A$10:$AH$141,HHIdata_corr!$U455,MATCH(HHIdata_corr!Z$3,'6.Indic_Percep'!$A$10:$AH$10,0)),"")</f>
        <v/>
      </c>
      <c r="AA455" s="2" t="str">
        <f>IF(COUNT(INDEX('6.Indic_Percep'!$A$10:$AH$141,HHIdata_corr!$U455,MATCH(HHIdata_corr!AA$3,'6.Indic_Percep'!$A$10:$AH$10,0)))=1,INDEX('6.Indic_Percep'!$A$10:$AH$141,HHIdata_corr!$U455,MATCH(HHIdata_corr!AA$3,'6.Indic_Percep'!$A$10:$AH$10,0)),"")</f>
        <v/>
      </c>
      <c r="AC455" s="30">
        <f>IF(COUNT(INDEX('5.Indic_LM'!$A$8:$AL$732,HHIdata_corr!$V455,MATCH(HHIdata_corr!AC$3,'5.Indic_LM'!$A$8:$AL$8,0)))=1,INDEX('5.Indic_LM'!$A$8:$AL$732,HHIdata_corr!$V455,MATCH(HHIdata_corr!AC$3,'5.Indic_LM'!$A$8:$AL$8,0))/100,"")</f>
        <v>3.8251366120218622E-2</v>
      </c>
      <c r="AD455" s="30" t="str">
        <f>IF(COUNT(INDEX('5.Indic_LM'!$A$8:$AL$732,HHIdata_corr!$V455,MATCH(HHIdata_corr!AD$3,'5.Indic_LM'!$A$8:$AL$8,0)))=1,INDEX('5.Indic_LM'!$A$8:$AL$732,HHIdata_corr!$V455,MATCH(HHIdata_corr!AD$3,'5.Indic_LM'!$A$8:$AL$8,0))/100,"")</f>
        <v/>
      </c>
      <c r="AE455" s="2">
        <f t="shared" si="38"/>
        <v>1</v>
      </c>
      <c r="AF455" s="2">
        <f t="shared" si="39"/>
        <v>0</v>
      </c>
    </row>
    <row r="456" spans="1:32" x14ac:dyDescent="0.2">
      <c r="A456" s="25" t="s">
        <v>1350</v>
      </c>
      <c r="B456" s="26" t="s">
        <v>1351</v>
      </c>
      <c r="C456" s="26" t="s">
        <v>1309</v>
      </c>
      <c r="D456" s="26">
        <v>166601</v>
      </c>
      <c r="E456" s="26" t="s">
        <v>1352</v>
      </c>
      <c r="F456" s="26">
        <v>82000</v>
      </c>
      <c r="G456" s="27">
        <f>INDEX('0_Pivot &amp; Table 1 &amp; Table 2'!$A$70:$AM$765,MATCH($A456,'0_Pivot &amp; Table 1 &amp; Table 2'!$B$70:$B$765,0),MATCH(HHIdata_corr!G$1,'0_Pivot &amp; Table 1 &amp; Table 2'!$A$66:$AM$66,0))</f>
        <v>3569</v>
      </c>
      <c r="H456" s="27">
        <f>INDEX('0_Pivot &amp; Table 1 &amp; Table 2'!$A$70:$AM$765,MATCH($A456,'0_Pivot &amp; Table 1 &amp; Table 2'!$B$70:$B$765,0),MATCH(HHIdata_corr!H$1,'0_Pivot &amp; Table 1 &amp; Table 2'!$A$66:$AM$66,0))</f>
        <v>3833</v>
      </c>
      <c r="I456" s="27">
        <f>INDEX('0_Pivot &amp; Table 1 &amp; Table 2'!$A$70:$AM$765,MATCH($A456,'0_Pivot &amp; Table 1 &amp; Table 2'!$B$70:$B$765,0),MATCH(HHIdata_corr!I$1,'0_Pivot &amp; Table 1 &amp; Table 2'!$A$66:$AM$66,0))</f>
        <v>3786</v>
      </c>
      <c r="J456" s="27">
        <f>INDEX('0_Pivot &amp; Table 1 &amp; Table 2'!$A$70:$AM$765,MATCH($A456,'0_Pivot &amp; Table 1 &amp; Table 2'!$B$70:$B$765,0),MATCH(HHIdata_corr!J$1,'0_Pivot &amp; Table 1 &amp; Table 2'!$A$66:$AM$66,0))</f>
        <v>3624</v>
      </c>
      <c r="K456" s="27">
        <f>INDEX('0_Pivot &amp; Table 1 &amp; Table 2'!$A$70:$AM$765,MATCH($A456,'0_Pivot &amp; Table 1 &amp; Table 2'!$B$70:$B$765,0),MATCH(HHIdata_corr!K$1,'0_Pivot &amp; Table 1 &amp; Table 2'!$A$66:$AM$66,0))</f>
        <v>3140</v>
      </c>
      <c r="L456" s="27">
        <f>INDEX('0_Pivot &amp; Table 1 &amp; Table 2'!$A$70:$AM$765,MATCH($A456,'0_Pivot &amp; Table 1 &amp; Table 2'!$B$70:$B$765,0),MATCH(HHIdata_corr!L$1,'0_Pivot &amp; Table 1 &amp; Table 2'!$A$66:$AM$66,0))</f>
        <v>3967</v>
      </c>
      <c r="M456" s="27">
        <f>INDEX('0_Pivot &amp; Table 1 &amp; Table 2'!$A$70:$AM$765,MATCH($A456,'0_Pivot &amp; Table 1 &amp; Table 2'!$B$70:$B$765,0),MATCH(HHIdata_corr!M$1,'0_Pivot &amp; Table 1 &amp; Table 2'!$A$66:$AM$66,0))</f>
        <v>4347</v>
      </c>
      <c r="N456" s="27">
        <f>INDEX('0_Pivot &amp; Table 1 &amp; Table 2'!$A$70:$AM$765,MATCH($A456,'0_Pivot &amp; Table 1 &amp; Table 2'!$B$70:$B$765,0),MATCH(HHIdata_corr!N$1,'0_Pivot &amp; Table 1 &amp; Table 2'!$A$66:$AM$66,0))</f>
        <v>3697</v>
      </c>
      <c r="O456" s="28">
        <v>3717</v>
      </c>
      <c r="P456" s="29" t="s">
        <v>1350</v>
      </c>
      <c r="Q456" s="29" t="s">
        <v>1351</v>
      </c>
      <c r="R456" s="2">
        <f t="shared" si="35"/>
        <v>3703</v>
      </c>
      <c r="S456" s="2">
        <f t="shared" si="36"/>
        <v>3595.75</v>
      </c>
      <c r="T456" s="2" t="str">
        <f t="shared" si="37"/>
        <v/>
      </c>
      <c r="U456" s="2" t="e">
        <f>MATCH($Q456,'6.Indic_Percep'!$B$10:$B$141,0)</f>
        <v>#N/A</v>
      </c>
      <c r="V456" s="2">
        <f>MATCH($P456,'5.Indic_LM'!$A$10:$A$732,0)</f>
        <v>467</v>
      </c>
      <c r="W456" s="2" t="str">
        <f>IF(COUNT(INDEX('6.Indic_Percep'!$A$10:$AE$141,HHIdata_corr!$U456,MATCH(HHIdata_corr!W$3,'6.Indic_Percep'!$A$10:$AE$10,0)))=1,INDEX('6.Indic_Percep'!$A$10:$AE$141,HHIdata_corr!$U456,MATCH(HHIdata_corr!W$3,'6.Indic_Percep'!$A$10:$AE$10,0)),"")</f>
        <v/>
      </c>
      <c r="X456" s="2" t="str">
        <f>IF(COUNT(INDEX('6.Indic_Percep'!$A$10:$AE$141,HHIdata_corr!$U456,MATCH(HHIdata_corr!X$3,'6.Indic_Percep'!$A$10:$AE$10,0)))=1,INDEX('6.Indic_Percep'!$A$10:$AE$141,HHIdata_corr!$U456,MATCH(HHIdata_corr!X$3,'6.Indic_Percep'!$A$10:$AE$10,0)),"")</f>
        <v/>
      </c>
      <c r="Y456" s="2" t="str">
        <f>IF(COUNT(INDEX('6.Indic_Percep'!$A$10:$AE$141,HHIdata_corr!$U456,MATCH(HHIdata_corr!Y$3,'6.Indic_Percep'!$A$10:$AE$10,0)))=1,INDEX('6.Indic_Percep'!$A$10:$AE$141,HHIdata_corr!$U456,MATCH(HHIdata_corr!Y$3,'6.Indic_Percep'!$A$10:$AE$10,0)),"")</f>
        <v/>
      </c>
      <c r="Z456" s="2" t="str">
        <f>IF(COUNT(INDEX('6.Indic_Percep'!$A$10:$AH$141,HHIdata_corr!$U456,MATCH(HHIdata_corr!Z$3,'6.Indic_Percep'!$A$10:$AH$10,0)))=1,INDEX('6.Indic_Percep'!$A$10:$AH$141,HHIdata_corr!$U456,MATCH(HHIdata_corr!Z$3,'6.Indic_Percep'!$A$10:$AH$10,0)),"")</f>
        <v/>
      </c>
      <c r="AA456" s="2" t="str">
        <f>IF(COUNT(INDEX('6.Indic_Percep'!$A$10:$AH$141,HHIdata_corr!$U456,MATCH(HHIdata_corr!AA$3,'6.Indic_Percep'!$A$10:$AH$10,0)))=1,INDEX('6.Indic_Percep'!$A$10:$AH$141,HHIdata_corr!$U456,MATCH(HHIdata_corr!AA$3,'6.Indic_Percep'!$A$10:$AH$10,0)),"")</f>
        <v/>
      </c>
      <c r="AC456" s="30">
        <f>IF(COUNT(INDEX('5.Indic_LM'!$A$8:$AL$732,HHIdata_corr!$V456,MATCH(HHIdata_corr!AC$3,'5.Indic_LM'!$A$8:$AL$8,0)))=1,INDEX('5.Indic_LM'!$A$8:$AL$732,HHIdata_corr!$V456,MATCH(HHIdata_corr!AC$3,'5.Indic_LM'!$A$8:$AL$8,0))/100,"")</f>
        <v>4.7244094488188997E-2</v>
      </c>
      <c r="AD456" s="30" t="str">
        <f>IF(COUNT(INDEX('5.Indic_LM'!$A$8:$AL$732,HHIdata_corr!$V456,MATCH(HHIdata_corr!AD$3,'5.Indic_LM'!$A$8:$AL$8,0)))=1,INDEX('5.Indic_LM'!$A$8:$AL$732,HHIdata_corr!$V456,MATCH(HHIdata_corr!AD$3,'5.Indic_LM'!$A$8:$AL$8,0))/100,"")</f>
        <v/>
      </c>
      <c r="AE456" s="2">
        <f t="shared" si="38"/>
        <v>1</v>
      </c>
      <c r="AF456" s="2">
        <f t="shared" si="39"/>
        <v>0</v>
      </c>
    </row>
    <row r="457" spans="1:32" x14ac:dyDescent="0.2">
      <c r="A457" s="25" t="s">
        <v>1353</v>
      </c>
      <c r="B457" s="26" t="s">
        <v>1354</v>
      </c>
      <c r="C457" s="26" t="s">
        <v>1309</v>
      </c>
      <c r="D457" s="26">
        <v>128763</v>
      </c>
      <c r="E457" s="26" t="s">
        <v>1355</v>
      </c>
      <c r="F457" s="26">
        <v>64000</v>
      </c>
      <c r="G457" s="27">
        <f>INDEX('0_Pivot &amp; Table 1 &amp; Table 2'!$A$70:$AM$765,MATCH($A457,'0_Pivot &amp; Table 1 &amp; Table 2'!$B$70:$B$765,0),MATCH(HHIdata_corr!G$1,'0_Pivot &amp; Table 1 &amp; Table 2'!$A$66:$AM$66,0))</f>
        <v>3874</v>
      </c>
      <c r="H457" s="27">
        <f>INDEX('0_Pivot &amp; Table 1 &amp; Table 2'!$A$70:$AM$765,MATCH($A457,'0_Pivot &amp; Table 1 &amp; Table 2'!$B$70:$B$765,0),MATCH(HHIdata_corr!H$1,'0_Pivot &amp; Table 1 &amp; Table 2'!$A$66:$AM$66,0))</f>
        <v>4195</v>
      </c>
      <c r="I457" s="27">
        <f>INDEX('0_Pivot &amp; Table 1 &amp; Table 2'!$A$70:$AM$765,MATCH($A457,'0_Pivot &amp; Table 1 &amp; Table 2'!$B$70:$B$765,0),MATCH(HHIdata_corr!I$1,'0_Pivot &amp; Table 1 &amp; Table 2'!$A$66:$AM$66,0))</f>
        <v>3868</v>
      </c>
      <c r="J457" s="27">
        <f>INDEX('0_Pivot &amp; Table 1 &amp; Table 2'!$A$70:$AM$765,MATCH($A457,'0_Pivot &amp; Table 1 &amp; Table 2'!$B$70:$B$765,0),MATCH(HHIdata_corr!J$1,'0_Pivot &amp; Table 1 &amp; Table 2'!$A$66:$AM$66,0))</f>
        <v>3672</v>
      </c>
      <c r="K457" s="27">
        <f>INDEX('0_Pivot &amp; Table 1 &amp; Table 2'!$A$70:$AM$765,MATCH($A457,'0_Pivot &amp; Table 1 &amp; Table 2'!$B$70:$B$765,0),MATCH(HHIdata_corr!K$1,'0_Pivot &amp; Table 1 &amp; Table 2'!$A$66:$AM$66,0))</f>
        <v>3091</v>
      </c>
      <c r="L457" s="27">
        <f>INDEX('0_Pivot &amp; Table 1 &amp; Table 2'!$A$70:$AM$765,MATCH($A457,'0_Pivot &amp; Table 1 &amp; Table 2'!$B$70:$B$765,0),MATCH(HHIdata_corr!L$1,'0_Pivot &amp; Table 1 &amp; Table 2'!$A$66:$AM$66,0))</f>
        <v>3652</v>
      </c>
      <c r="M457" s="27">
        <f>INDEX('0_Pivot &amp; Table 1 &amp; Table 2'!$A$70:$AM$765,MATCH($A457,'0_Pivot &amp; Table 1 &amp; Table 2'!$B$70:$B$765,0),MATCH(HHIdata_corr!M$1,'0_Pivot &amp; Table 1 &amp; Table 2'!$A$66:$AM$66,0))</f>
        <v>4040</v>
      </c>
      <c r="N457" s="27">
        <f>INDEX('0_Pivot &amp; Table 1 &amp; Table 2'!$A$70:$AM$765,MATCH($A457,'0_Pivot &amp; Table 1 &amp; Table 2'!$B$70:$B$765,0),MATCH(HHIdata_corr!N$1,'0_Pivot &amp; Table 1 &amp; Table 2'!$A$66:$AM$66,0))</f>
        <v>4261</v>
      </c>
      <c r="O457" s="28">
        <v>3849.7</v>
      </c>
      <c r="P457" s="29" t="s">
        <v>1353</v>
      </c>
      <c r="Q457" s="29" t="s">
        <v>1354</v>
      </c>
      <c r="R457" s="2">
        <f t="shared" si="35"/>
        <v>3902.25</v>
      </c>
      <c r="S457" s="2">
        <f t="shared" si="36"/>
        <v>3706.5</v>
      </c>
      <c r="T457" s="2" t="str">
        <f t="shared" si="37"/>
        <v/>
      </c>
      <c r="U457" s="2" t="e">
        <f>MATCH($Q457,'6.Indic_Percep'!$B$10:$B$141,0)</f>
        <v>#N/A</v>
      </c>
      <c r="V457" s="2">
        <f>MATCH($P457,'5.Indic_LM'!$A$10:$A$732,0)</f>
        <v>469</v>
      </c>
      <c r="W457" s="2" t="str">
        <f>IF(COUNT(INDEX('6.Indic_Percep'!$A$10:$AE$141,HHIdata_corr!$U457,MATCH(HHIdata_corr!W$3,'6.Indic_Percep'!$A$10:$AE$10,0)))=1,INDEX('6.Indic_Percep'!$A$10:$AE$141,HHIdata_corr!$U457,MATCH(HHIdata_corr!W$3,'6.Indic_Percep'!$A$10:$AE$10,0)),"")</f>
        <v/>
      </c>
      <c r="X457" s="2" t="str">
        <f>IF(COUNT(INDEX('6.Indic_Percep'!$A$10:$AE$141,HHIdata_corr!$U457,MATCH(HHIdata_corr!X$3,'6.Indic_Percep'!$A$10:$AE$10,0)))=1,INDEX('6.Indic_Percep'!$A$10:$AE$141,HHIdata_corr!$U457,MATCH(HHIdata_corr!X$3,'6.Indic_Percep'!$A$10:$AE$10,0)),"")</f>
        <v/>
      </c>
      <c r="Y457" s="2" t="str">
        <f>IF(COUNT(INDEX('6.Indic_Percep'!$A$10:$AE$141,HHIdata_corr!$U457,MATCH(HHIdata_corr!Y$3,'6.Indic_Percep'!$A$10:$AE$10,0)))=1,INDEX('6.Indic_Percep'!$A$10:$AE$141,HHIdata_corr!$U457,MATCH(HHIdata_corr!Y$3,'6.Indic_Percep'!$A$10:$AE$10,0)),"")</f>
        <v/>
      </c>
      <c r="Z457" s="2" t="str">
        <f>IF(COUNT(INDEX('6.Indic_Percep'!$A$10:$AH$141,HHIdata_corr!$U457,MATCH(HHIdata_corr!Z$3,'6.Indic_Percep'!$A$10:$AH$10,0)))=1,INDEX('6.Indic_Percep'!$A$10:$AH$141,HHIdata_corr!$U457,MATCH(HHIdata_corr!Z$3,'6.Indic_Percep'!$A$10:$AH$10,0)),"")</f>
        <v/>
      </c>
      <c r="AA457" s="2" t="str">
        <f>IF(COUNT(INDEX('6.Indic_Percep'!$A$10:$AH$141,HHIdata_corr!$U457,MATCH(HHIdata_corr!AA$3,'6.Indic_Percep'!$A$10:$AH$10,0)))=1,INDEX('6.Indic_Percep'!$A$10:$AH$141,HHIdata_corr!$U457,MATCH(HHIdata_corr!AA$3,'6.Indic_Percep'!$A$10:$AH$10,0)),"")</f>
        <v/>
      </c>
      <c r="AC457" s="30">
        <f>IF(COUNT(INDEX('5.Indic_LM'!$A$8:$AL$732,HHIdata_corr!$V457,MATCH(HHIdata_corr!AC$3,'5.Indic_LM'!$A$8:$AL$8,0)))=1,INDEX('5.Indic_LM'!$A$8:$AL$732,HHIdata_corr!$V457,MATCH(HHIdata_corr!AC$3,'5.Indic_LM'!$A$8:$AL$8,0))/100,"")</f>
        <v>1.2048192771084376E-2</v>
      </c>
      <c r="AD457" s="30" t="str">
        <f>IF(COUNT(INDEX('5.Indic_LM'!$A$8:$AL$732,HHIdata_corr!$V457,MATCH(HHIdata_corr!AD$3,'5.Indic_LM'!$A$8:$AL$8,0)))=1,INDEX('5.Indic_LM'!$A$8:$AL$732,HHIdata_corr!$V457,MATCH(HHIdata_corr!AD$3,'5.Indic_LM'!$A$8:$AL$8,0))/100,"")</f>
        <v/>
      </c>
      <c r="AE457" s="2">
        <f t="shared" si="38"/>
        <v>1</v>
      </c>
      <c r="AF457" s="2">
        <f t="shared" si="39"/>
        <v>0</v>
      </c>
    </row>
    <row r="458" spans="1:32" x14ac:dyDescent="0.2">
      <c r="A458" s="25" t="s">
        <v>1356</v>
      </c>
      <c r="B458" s="26" t="s">
        <v>1357</v>
      </c>
      <c r="C458" s="26" t="s">
        <v>1309</v>
      </c>
      <c r="D458" s="26">
        <v>107943</v>
      </c>
      <c r="E458" s="26" t="s">
        <v>1358</v>
      </c>
      <c r="F458" s="26">
        <v>61000</v>
      </c>
      <c r="G458" s="27">
        <f>INDEX('0_Pivot &amp; Table 1 &amp; Table 2'!$A$70:$AM$765,MATCH($A458,'0_Pivot &amp; Table 1 &amp; Table 2'!$B$70:$B$765,0),MATCH(HHIdata_corr!G$1,'0_Pivot &amp; Table 1 &amp; Table 2'!$A$66:$AM$66,0))</f>
        <v>5473</v>
      </c>
      <c r="H458" s="27">
        <f>INDEX('0_Pivot &amp; Table 1 &amp; Table 2'!$A$70:$AM$765,MATCH($A458,'0_Pivot &amp; Table 1 &amp; Table 2'!$B$70:$B$765,0),MATCH(HHIdata_corr!H$1,'0_Pivot &amp; Table 1 &amp; Table 2'!$A$66:$AM$66,0))</f>
        <v>6470</v>
      </c>
      <c r="I458" s="27">
        <f>INDEX('0_Pivot &amp; Table 1 &amp; Table 2'!$A$70:$AM$765,MATCH($A458,'0_Pivot &amp; Table 1 &amp; Table 2'!$B$70:$B$765,0),MATCH(HHIdata_corr!I$1,'0_Pivot &amp; Table 1 &amp; Table 2'!$A$66:$AM$66,0))</f>
        <v>5619</v>
      </c>
      <c r="J458" s="27">
        <f>INDEX('0_Pivot &amp; Table 1 &amp; Table 2'!$A$70:$AM$765,MATCH($A458,'0_Pivot &amp; Table 1 &amp; Table 2'!$B$70:$B$765,0),MATCH(HHIdata_corr!J$1,'0_Pivot &amp; Table 1 &amp; Table 2'!$A$66:$AM$66,0))</f>
        <v>5312</v>
      </c>
      <c r="K458" s="27">
        <f>INDEX('0_Pivot &amp; Table 1 &amp; Table 2'!$A$70:$AM$765,MATCH($A458,'0_Pivot &amp; Table 1 &amp; Table 2'!$B$70:$B$765,0),MATCH(HHIdata_corr!K$1,'0_Pivot &amp; Table 1 &amp; Table 2'!$A$66:$AM$66,0))</f>
        <v>5496</v>
      </c>
      <c r="L458" s="27">
        <f>INDEX('0_Pivot &amp; Table 1 &amp; Table 2'!$A$70:$AM$765,MATCH($A458,'0_Pivot &amp; Table 1 &amp; Table 2'!$B$70:$B$765,0),MATCH(HHIdata_corr!L$1,'0_Pivot &amp; Table 1 &amp; Table 2'!$A$66:$AM$66,0))</f>
        <v>5029</v>
      </c>
      <c r="M458" s="27">
        <f>INDEX('0_Pivot &amp; Table 1 &amp; Table 2'!$A$70:$AM$765,MATCH($A458,'0_Pivot &amp; Table 1 &amp; Table 2'!$B$70:$B$765,0),MATCH(HHIdata_corr!M$1,'0_Pivot &amp; Table 1 &amp; Table 2'!$A$66:$AM$66,0))</f>
        <v>5461</v>
      </c>
      <c r="N458" s="27">
        <f>INDEX('0_Pivot &amp; Table 1 &amp; Table 2'!$A$70:$AM$765,MATCH($A458,'0_Pivot &amp; Table 1 &amp; Table 2'!$B$70:$B$765,0),MATCH(HHIdata_corr!N$1,'0_Pivot &amp; Table 1 &amp; Table 2'!$A$66:$AM$66,0))</f>
        <v>5451</v>
      </c>
      <c r="O458" s="28">
        <v>5465.9</v>
      </c>
      <c r="P458" s="29" t="s">
        <v>1356</v>
      </c>
      <c r="Q458" s="29" t="s">
        <v>1357</v>
      </c>
      <c r="R458" s="2">
        <f t="shared" si="35"/>
        <v>5718.5</v>
      </c>
      <c r="S458" s="2">
        <f t="shared" si="36"/>
        <v>5724.25</v>
      </c>
      <c r="T458" s="2" t="str">
        <f t="shared" si="37"/>
        <v/>
      </c>
      <c r="U458" s="2" t="e">
        <f>MATCH($Q458,'6.Indic_Percep'!$B$10:$B$141,0)</f>
        <v>#N/A</v>
      </c>
      <c r="V458" s="2">
        <f>MATCH($P458,'5.Indic_LM'!$A$10:$A$732,0)</f>
        <v>470</v>
      </c>
      <c r="W458" s="2" t="str">
        <f>IF(COUNT(INDEX('6.Indic_Percep'!$A$10:$AE$141,HHIdata_corr!$U458,MATCH(HHIdata_corr!W$3,'6.Indic_Percep'!$A$10:$AE$10,0)))=1,INDEX('6.Indic_Percep'!$A$10:$AE$141,HHIdata_corr!$U458,MATCH(HHIdata_corr!W$3,'6.Indic_Percep'!$A$10:$AE$10,0)),"")</f>
        <v/>
      </c>
      <c r="X458" s="2" t="str">
        <f>IF(COUNT(INDEX('6.Indic_Percep'!$A$10:$AE$141,HHIdata_corr!$U458,MATCH(HHIdata_corr!X$3,'6.Indic_Percep'!$A$10:$AE$10,0)))=1,INDEX('6.Indic_Percep'!$A$10:$AE$141,HHIdata_corr!$U458,MATCH(HHIdata_corr!X$3,'6.Indic_Percep'!$A$10:$AE$10,0)),"")</f>
        <v/>
      </c>
      <c r="Y458" s="2" t="str">
        <f>IF(COUNT(INDEX('6.Indic_Percep'!$A$10:$AE$141,HHIdata_corr!$U458,MATCH(HHIdata_corr!Y$3,'6.Indic_Percep'!$A$10:$AE$10,0)))=1,INDEX('6.Indic_Percep'!$A$10:$AE$141,HHIdata_corr!$U458,MATCH(HHIdata_corr!Y$3,'6.Indic_Percep'!$A$10:$AE$10,0)),"")</f>
        <v/>
      </c>
      <c r="Z458" s="2" t="str">
        <f>IF(COUNT(INDEX('6.Indic_Percep'!$A$10:$AH$141,HHIdata_corr!$U458,MATCH(HHIdata_corr!Z$3,'6.Indic_Percep'!$A$10:$AH$10,0)))=1,INDEX('6.Indic_Percep'!$A$10:$AH$141,HHIdata_corr!$U458,MATCH(HHIdata_corr!Z$3,'6.Indic_Percep'!$A$10:$AH$10,0)),"")</f>
        <v/>
      </c>
      <c r="AA458" s="2" t="str">
        <f>IF(COUNT(INDEX('6.Indic_Percep'!$A$10:$AH$141,HHIdata_corr!$U458,MATCH(HHIdata_corr!AA$3,'6.Indic_Percep'!$A$10:$AH$10,0)))=1,INDEX('6.Indic_Percep'!$A$10:$AH$141,HHIdata_corr!$U458,MATCH(HHIdata_corr!AA$3,'6.Indic_Percep'!$A$10:$AH$10,0)),"")</f>
        <v/>
      </c>
      <c r="AC458" s="30" t="str">
        <f>IF(COUNT(INDEX('5.Indic_LM'!$A$8:$AL$732,HHIdata_corr!$V458,MATCH(HHIdata_corr!AC$3,'5.Indic_LM'!$A$8:$AL$8,0)))=1,INDEX('5.Indic_LM'!$A$8:$AL$732,HHIdata_corr!$V458,MATCH(HHIdata_corr!AC$3,'5.Indic_LM'!$A$8:$AL$8,0))/100,"")</f>
        <v/>
      </c>
      <c r="AD458" s="30" t="str">
        <f>IF(COUNT(INDEX('5.Indic_LM'!$A$8:$AL$732,HHIdata_corr!$V458,MATCH(HHIdata_corr!AD$3,'5.Indic_LM'!$A$8:$AL$8,0)))=1,INDEX('5.Indic_LM'!$A$8:$AL$732,HHIdata_corr!$V458,MATCH(HHIdata_corr!AD$3,'5.Indic_LM'!$A$8:$AL$8,0))/100,"")</f>
        <v/>
      </c>
      <c r="AE458" s="2">
        <f t="shared" si="38"/>
        <v>0</v>
      </c>
      <c r="AF458" s="2">
        <f t="shared" si="39"/>
        <v>0</v>
      </c>
    </row>
    <row r="459" spans="1:32" x14ac:dyDescent="0.2">
      <c r="A459" s="25" t="s">
        <v>1359</v>
      </c>
      <c r="B459" s="26" t="s">
        <v>1360</v>
      </c>
      <c r="C459" s="26" t="s">
        <v>1309</v>
      </c>
      <c r="D459" s="26">
        <v>113329</v>
      </c>
      <c r="E459" s="26" t="s">
        <v>1361</v>
      </c>
      <c r="F459" s="26">
        <v>54000</v>
      </c>
      <c r="G459" s="27">
        <f>INDEX('0_Pivot &amp; Table 1 &amp; Table 2'!$A$70:$AM$765,MATCH($A459,'0_Pivot &amp; Table 1 &amp; Table 2'!$B$70:$B$765,0),MATCH(HHIdata_corr!G$1,'0_Pivot &amp; Table 1 &amp; Table 2'!$A$66:$AM$66,0))</f>
        <v>5212</v>
      </c>
      <c r="H459" s="27">
        <f>INDEX('0_Pivot &amp; Table 1 &amp; Table 2'!$A$70:$AM$765,MATCH($A459,'0_Pivot &amp; Table 1 &amp; Table 2'!$B$70:$B$765,0),MATCH(HHIdata_corr!H$1,'0_Pivot &amp; Table 1 &amp; Table 2'!$A$66:$AM$66,0))</f>
        <v>5818</v>
      </c>
      <c r="I459" s="27">
        <f>INDEX('0_Pivot &amp; Table 1 &amp; Table 2'!$A$70:$AM$765,MATCH($A459,'0_Pivot &amp; Table 1 &amp; Table 2'!$B$70:$B$765,0),MATCH(HHIdata_corr!I$1,'0_Pivot &amp; Table 1 &amp; Table 2'!$A$66:$AM$66,0))</f>
        <v>5338</v>
      </c>
      <c r="J459" s="27">
        <f>INDEX('0_Pivot &amp; Table 1 &amp; Table 2'!$A$70:$AM$765,MATCH($A459,'0_Pivot &amp; Table 1 &amp; Table 2'!$B$70:$B$765,0),MATCH(HHIdata_corr!J$1,'0_Pivot &amp; Table 1 &amp; Table 2'!$A$66:$AM$66,0))</f>
        <v>5375</v>
      </c>
      <c r="K459" s="27">
        <f>INDEX('0_Pivot &amp; Table 1 &amp; Table 2'!$A$70:$AM$765,MATCH($A459,'0_Pivot &amp; Table 1 &amp; Table 2'!$B$70:$B$765,0),MATCH(HHIdata_corr!K$1,'0_Pivot &amp; Table 1 &amp; Table 2'!$A$66:$AM$66,0))</f>
        <v>4727</v>
      </c>
      <c r="L459" s="27">
        <f>INDEX('0_Pivot &amp; Table 1 &amp; Table 2'!$A$70:$AM$765,MATCH($A459,'0_Pivot &amp; Table 1 &amp; Table 2'!$B$70:$B$765,0),MATCH(HHIdata_corr!L$1,'0_Pivot &amp; Table 1 &amp; Table 2'!$A$66:$AM$66,0))</f>
        <v>5690</v>
      </c>
      <c r="M459" s="27">
        <f>INDEX('0_Pivot &amp; Table 1 &amp; Table 2'!$A$70:$AM$765,MATCH($A459,'0_Pivot &amp; Table 1 &amp; Table 2'!$B$70:$B$765,0),MATCH(HHIdata_corr!M$1,'0_Pivot &amp; Table 1 &amp; Table 2'!$A$66:$AM$66,0))</f>
        <v>5567</v>
      </c>
      <c r="N459" s="27">
        <f>INDEX('0_Pivot &amp; Table 1 &amp; Table 2'!$A$70:$AM$765,MATCH($A459,'0_Pivot &amp; Table 1 &amp; Table 2'!$B$70:$B$765,0),MATCH(HHIdata_corr!N$1,'0_Pivot &amp; Table 1 &amp; Table 2'!$A$66:$AM$66,0))</f>
        <v>4578</v>
      </c>
      <c r="O459" s="28">
        <v>5386</v>
      </c>
      <c r="P459" s="29" t="s">
        <v>1359</v>
      </c>
      <c r="Q459" s="29" t="s">
        <v>1360</v>
      </c>
      <c r="R459" s="2">
        <f t="shared" si="35"/>
        <v>5435.75</v>
      </c>
      <c r="S459" s="2">
        <f t="shared" si="36"/>
        <v>5314.5</v>
      </c>
      <c r="T459" s="2" t="str">
        <f t="shared" si="37"/>
        <v/>
      </c>
      <c r="U459" s="2" t="e">
        <f>MATCH($Q459,'6.Indic_Percep'!$B$10:$B$141,0)</f>
        <v>#N/A</v>
      </c>
      <c r="V459" s="2">
        <f>MATCH($P459,'5.Indic_LM'!$A$10:$A$732,0)</f>
        <v>471</v>
      </c>
      <c r="W459" s="2" t="str">
        <f>IF(COUNT(INDEX('6.Indic_Percep'!$A$10:$AE$141,HHIdata_corr!$U459,MATCH(HHIdata_corr!W$3,'6.Indic_Percep'!$A$10:$AE$10,0)))=1,INDEX('6.Indic_Percep'!$A$10:$AE$141,HHIdata_corr!$U459,MATCH(HHIdata_corr!W$3,'6.Indic_Percep'!$A$10:$AE$10,0)),"")</f>
        <v/>
      </c>
      <c r="X459" s="2" t="str">
        <f>IF(COUNT(INDEX('6.Indic_Percep'!$A$10:$AE$141,HHIdata_corr!$U459,MATCH(HHIdata_corr!X$3,'6.Indic_Percep'!$A$10:$AE$10,0)))=1,INDEX('6.Indic_Percep'!$A$10:$AE$141,HHIdata_corr!$U459,MATCH(HHIdata_corr!X$3,'6.Indic_Percep'!$A$10:$AE$10,0)),"")</f>
        <v/>
      </c>
      <c r="Y459" s="2" t="str">
        <f>IF(COUNT(INDEX('6.Indic_Percep'!$A$10:$AE$141,HHIdata_corr!$U459,MATCH(HHIdata_corr!Y$3,'6.Indic_Percep'!$A$10:$AE$10,0)))=1,INDEX('6.Indic_Percep'!$A$10:$AE$141,HHIdata_corr!$U459,MATCH(HHIdata_corr!Y$3,'6.Indic_Percep'!$A$10:$AE$10,0)),"")</f>
        <v/>
      </c>
      <c r="Z459" s="2" t="str">
        <f>IF(COUNT(INDEX('6.Indic_Percep'!$A$10:$AH$141,HHIdata_corr!$U459,MATCH(HHIdata_corr!Z$3,'6.Indic_Percep'!$A$10:$AH$10,0)))=1,INDEX('6.Indic_Percep'!$A$10:$AH$141,HHIdata_corr!$U459,MATCH(HHIdata_corr!Z$3,'6.Indic_Percep'!$A$10:$AH$10,0)),"")</f>
        <v/>
      </c>
      <c r="AA459" s="2" t="str">
        <f>IF(COUNT(INDEX('6.Indic_Percep'!$A$10:$AH$141,HHIdata_corr!$U459,MATCH(HHIdata_corr!AA$3,'6.Indic_Percep'!$A$10:$AH$10,0)))=1,INDEX('6.Indic_Percep'!$A$10:$AH$141,HHIdata_corr!$U459,MATCH(HHIdata_corr!AA$3,'6.Indic_Percep'!$A$10:$AH$10,0)),"")</f>
        <v/>
      </c>
      <c r="AC459" s="30">
        <f>IF(COUNT(INDEX('5.Indic_LM'!$A$8:$AL$732,HHIdata_corr!$V459,MATCH(HHIdata_corr!AC$3,'5.Indic_LM'!$A$8:$AL$8,0)))=1,INDEX('5.Indic_LM'!$A$8:$AL$732,HHIdata_corr!$V459,MATCH(HHIdata_corr!AC$3,'5.Indic_LM'!$A$8:$AL$8,0))/100,"")</f>
        <v>2.9411764705882359E-2</v>
      </c>
      <c r="AD459" s="30" t="str">
        <f>IF(COUNT(INDEX('5.Indic_LM'!$A$8:$AL$732,HHIdata_corr!$V459,MATCH(HHIdata_corr!AD$3,'5.Indic_LM'!$A$8:$AL$8,0)))=1,INDEX('5.Indic_LM'!$A$8:$AL$732,HHIdata_corr!$V459,MATCH(HHIdata_corr!AD$3,'5.Indic_LM'!$A$8:$AL$8,0))/100,"")</f>
        <v/>
      </c>
      <c r="AE459" s="2">
        <f t="shared" si="38"/>
        <v>1</v>
      </c>
      <c r="AF459" s="2">
        <f t="shared" si="39"/>
        <v>0</v>
      </c>
    </row>
    <row r="460" spans="1:32" x14ac:dyDescent="0.2">
      <c r="A460" s="25" t="s">
        <v>1362</v>
      </c>
      <c r="B460" s="26" t="s">
        <v>1363</v>
      </c>
      <c r="C460" s="26" t="s">
        <v>1309</v>
      </c>
      <c r="D460" s="26">
        <v>71196</v>
      </c>
      <c r="E460" s="26" t="s">
        <v>1364</v>
      </c>
      <c r="F460" s="26">
        <v>36000</v>
      </c>
      <c r="G460" s="27">
        <f>INDEX('0_Pivot &amp; Table 1 &amp; Table 2'!$A$70:$AM$765,MATCH($A460,'0_Pivot &amp; Table 1 &amp; Table 2'!$B$70:$B$765,0),MATCH(HHIdata_corr!G$1,'0_Pivot &amp; Table 1 &amp; Table 2'!$A$66:$AM$66,0))</f>
        <v>3847</v>
      </c>
      <c r="H460" s="27">
        <f>INDEX('0_Pivot &amp; Table 1 &amp; Table 2'!$A$70:$AM$765,MATCH($A460,'0_Pivot &amp; Table 1 &amp; Table 2'!$B$70:$B$765,0),MATCH(HHIdata_corr!H$1,'0_Pivot &amp; Table 1 &amp; Table 2'!$A$66:$AM$66,0))</f>
        <v>4612</v>
      </c>
      <c r="I460" s="27">
        <f>INDEX('0_Pivot &amp; Table 1 &amp; Table 2'!$A$70:$AM$765,MATCH($A460,'0_Pivot &amp; Table 1 &amp; Table 2'!$B$70:$B$765,0),MATCH(HHIdata_corr!I$1,'0_Pivot &amp; Table 1 &amp; Table 2'!$A$66:$AM$66,0))</f>
        <v>3503</v>
      </c>
      <c r="J460" s="27">
        <f>INDEX('0_Pivot &amp; Table 1 &amp; Table 2'!$A$70:$AM$765,MATCH($A460,'0_Pivot &amp; Table 1 &amp; Table 2'!$B$70:$B$765,0),MATCH(HHIdata_corr!J$1,'0_Pivot &amp; Table 1 &amp; Table 2'!$A$66:$AM$66,0))</f>
        <v>3979</v>
      </c>
      <c r="K460" s="27">
        <f>INDEX('0_Pivot &amp; Table 1 &amp; Table 2'!$A$70:$AM$765,MATCH($A460,'0_Pivot &amp; Table 1 &amp; Table 2'!$B$70:$B$765,0),MATCH(HHIdata_corr!K$1,'0_Pivot &amp; Table 1 &amp; Table 2'!$A$66:$AM$66,0))</f>
        <v>3680</v>
      </c>
      <c r="L460" s="27">
        <f>INDEX('0_Pivot &amp; Table 1 &amp; Table 2'!$A$70:$AM$765,MATCH($A460,'0_Pivot &amp; Table 1 &amp; Table 2'!$B$70:$B$765,0),MATCH(HHIdata_corr!L$1,'0_Pivot &amp; Table 1 &amp; Table 2'!$A$66:$AM$66,0))</f>
        <v>4063</v>
      </c>
      <c r="M460" s="27">
        <f>INDEX('0_Pivot &amp; Table 1 &amp; Table 2'!$A$70:$AM$765,MATCH($A460,'0_Pivot &amp; Table 1 &amp; Table 2'!$B$70:$B$765,0),MATCH(HHIdata_corr!M$1,'0_Pivot &amp; Table 1 &amp; Table 2'!$A$66:$AM$66,0))</f>
        <v>4107</v>
      </c>
      <c r="N460" s="27">
        <f>INDEX('0_Pivot &amp; Table 1 &amp; Table 2'!$A$70:$AM$765,MATCH($A460,'0_Pivot &amp; Table 1 &amp; Table 2'!$B$70:$B$765,0),MATCH(HHIdata_corr!N$1,'0_Pivot &amp; Table 1 &amp; Table 2'!$A$66:$AM$66,0))</f>
        <v>4008</v>
      </c>
      <c r="O460" s="28">
        <v>3842</v>
      </c>
      <c r="P460" s="29" t="s">
        <v>1362</v>
      </c>
      <c r="Q460" s="29" t="s">
        <v>1363</v>
      </c>
      <c r="R460" s="2">
        <f t="shared" si="35"/>
        <v>3985.25</v>
      </c>
      <c r="S460" s="2">
        <f t="shared" si="36"/>
        <v>3943.5</v>
      </c>
      <c r="T460" s="2" t="str">
        <f t="shared" si="37"/>
        <v/>
      </c>
      <c r="U460" s="2" t="e">
        <f>MATCH($Q460,'6.Indic_Percep'!$B$10:$B$141,0)</f>
        <v>#N/A</v>
      </c>
      <c r="V460" s="2">
        <f>MATCH($P460,'5.Indic_LM'!$A$10:$A$732,0)</f>
        <v>472</v>
      </c>
      <c r="W460" s="2" t="str">
        <f>IF(COUNT(INDEX('6.Indic_Percep'!$A$10:$AE$141,HHIdata_corr!$U460,MATCH(HHIdata_corr!W$3,'6.Indic_Percep'!$A$10:$AE$10,0)))=1,INDEX('6.Indic_Percep'!$A$10:$AE$141,HHIdata_corr!$U460,MATCH(HHIdata_corr!W$3,'6.Indic_Percep'!$A$10:$AE$10,0)),"")</f>
        <v/>
      </c>
      <c r="X460" s="2" t="str">
        <f>IF(COUNT(INDEX('6.Indic_Percep'!$A$10:$AE$141,HHIdata_corr!$U460,MATCH(HHIdata_corr!X$3,'6.Indic_Percep'!$A$10:$AE$10,0)))=1,INDEX('6.Indic_Percep'!$A$10:$AE$141,HHIdata_corr!$U460,MATCH(HHIdata_corr!X$3,'6.Indic_Percep'!$A$10:$AE$10,0)),"")</f>
        <v/>
      </c>
      <c r="Y460" s="2" t="str">
        <f>IF(COUNT(INDEX('6.Indic_Percep'!$A$10:$AE$141,HHIdata_corr!$U460,MATCH(HHIdata_corr!Y$3,'6.Indic_Percep'!$A$10:$AE$10,0)))=1,INDEX('6.Indic_Percep'!$A$10:$AE$141,HHIdata_corr!$U460,MATCH(HHIdata_corr!Y$3,'6.Indic_Percep'!$A$10:$AE$10,0)),"")</f>
        <v/>
      </c>
      <c r="Z460" s="2" t="str">
        <f>IF(COUNT(INDEX('6.Indic_Percep'!$A$10:$AH$141,HHIdata_corr!$U460,MATCH(HHIdata_corr!Z$3,'6.Indic_Percep'!$A$10:$AH$10,0)))=1,INDEX('6.Indic_Percep'!$A$10:$AH$141,HHIdata_corr!$U460,MATCH(HHIdata_corr!Z$3,'6.Indic_Percep'!$A$10:$AH$10,0)),"")</f>
        <v/>
      </c>
      <c r="AA460" s="2" t="str">
        <f>IF(COUNT(INDEX('6.Indic_Percep'!$A$10:$AH$141,HHIdata_corr!$U460,MATCH(HHIdata_corr!AA$3,'6.Indic_Percep'!$A$10:$AH$10,0)))=1,INDEX('6.Indic_Percep'!$A$10:$AH$141,HHIdata_corr!$U460,MATCH(HHIdata_corr!AA$3,'6.Indic_Percep'!$A$10:$AH$10,0)),"")</f>
        <v/>
      </c>
      <c r="AC460" s="30">
        <f>IF(COUNT(INDEX('5.Indic_LM'!$A$8:$AL$732,HHIdata_corr!$V460,MATCH(HHIdata_corr!AC$3,'5.Indic_LM'!$A$8:$AL$8,0)))=1,INDEX('5.Indic_LM'!$A$8:$AL$732,HHIdata_corr!$V460,MATCH(HHIdata_corr!AC$3,'5.Indic_LM'!$A$8:$AL$8,0))/100,"")</f>
        <v>1.6666666666666718E-2</v>
      </c>
      <c r="AD460" s="30" t="str">
        <f>IF(COUNT(INDEX('5.Indic_LM'!$A$8:$AL$732,HHIdata_corr!$V460,MATCH(HHIdata_corr!AD$3,'5.Indic_LM'!$A$8:$AL$8,0)))=1,INDEX('5.Indic_LM'!$A$8:$AL$732,HHIdata_corr!$V460,MATCH(HHIdata_corr!AD$3,'5.Indic_LM'!$A$8:$AL$8,0))/100,"")</f>
        <v/>
      </c>
      <c r="AE460" s="2">
        <f t="shared" si="38"/>
        <v>1</v>
      </c>
      <c r="AF460" s="2">
        <f t="shared" si="39"/>
        <v>0</v>
      </c>
    </row>
    <row r="461" spans="1:32" x14ac:dyDescent="0.2">
      <c r="A461" s="25" t="s">
        <v>1365</v>
      </c>
      <c r="B461" s="26" t="s">
        <v>1366</v>
      </c>
      <c r="C461" s="26" t="s">
        <v>1309</v>
      </c>
      <c r="D461" s="26">
        <v>114279</v>
      </c>
      <c r="E461" s="26" t="s">
        <v>1367</v>
      </c>
      <c r="F461" s="26">
        <v>56000</v>
      </c>
      <c r="G461" s="27">
        <f>INDEX('0_Pivot &amp; Table 1 &amp; Table 2'!$A$70:$AM$765,MATCH($A461,'0_Pivot &amp; Table 1 &amp; Table 2'!$B$70:$B$765,0),MATCH(HHIdata_corr!G$1,'0_Pivot &amp; Table 1 &amp; Table 2'!$A$66:$AM$66,0))</f>
        <v>4225</v>
      </c>
      <c r="H461" s="27">
        <f>INDEX('0_Pivot &amp; Table 1 &amp; Table 2'!$A$70:$AM$765,MATCH($A461,'0_Pivot &amp; Table 1 &amp; Table 2'!$B$70:$B$765,0),MATCH(HHIdata_corr!H$1,'0_Pivot &amp; Table 1 &amp; Table 2'!$A$66:$AM$66,0))</f>
        <v>4602</v>
      </c>
      <c r="I461" s="27">
        <f>INDEX('0_Pivot &amp; Table 1 &amp; Table 2'!$A$70:$AM$765,MATCH($A461,'0_Pivot &amp; Table 1 &amp; Table 2'!$B$70:$B$765,0),MATCH(HHIdata_corr!I$1,'0_Pivot &amp; Table 1 &amp; Table 2'!$A$66:$AM$66,0))</f>
        <v>3994</v>
      </c>
      <c r="J461" s="27">
        <f>INDEX('0_Pivot &amp; Table 1 &amp; Table 2'!$A$70:$AM$765,MATCH($A461,'0_Pivot &amp; Table 1 &amp; Table 2'!$B$70:$B$765,0),MATCH(HHIdata_corr!J$1,'0_Pivot &amp; Table 1 &amp; Table 2'!$A$66:$AM$66,0))</f>
        <v>3980</v>
      </c>
      <c r="K461" s="27">
        <f>INDEX('0_Pivot &amp; Table 1 &amp; Table 2'!$A$70:$AM$765,MATCH($A461,'0_Pivot &amp; Table 1 &amp; Table 2'!$B$70:$B$765,0),MATCH(HHIdata_corr!K$1,'0_Pivot &amp; Table 1 &amp; Table 2'!$A$66:$AM$66,0))</f>
        <v>3696</v>
      </c>
      <c r="L461" s="27">
        <f>INDEX('0_Pivot &amp; Table 1 &amp; Table 2'!$A$70:$AM$765,MATCH($A461,'0_Pivot &amp; Table 1 &amp; Table 2'!$B$70:$B$765,0),MATCH(HHIdata_corr!L$1,'0_Pivot &amp; Table 1 &amp; Table 2'!$A$66:$AM$66,0))</f>
        <v>4404</v>
      </c>
      <c r="M461" s="27">
        <f>INDEX('0_Pivot &amp; Table 1 &amp; Table 2'!$A$70:$AM$765,MATCH($A461,'0_Pivot &amp; Table 1 &amp; Table 2'!$B$70:$B$765,0),MATCH(HHIdata_corr!M$1,'0_Pivot &amp; Table 1 &amp; Table 2'!$A$66:$AM$66,0))</f>
        <v>4353</v>
      </c>
      <c r="N461" s="27">
        <f>INDEX('0_Pivot &amp; Table 1 &amp; Table 2'!$A$70:$AM$765,MATCH($A461,'0_Pivot &amp; Table 1 &amp; Table 2'!$B$70:$B$765,0),MATCH(HHIdata_corr!N$1,'0_Pivot &amp; Table 1 &amp; Table 2'!$A$66:$AM$66,0))</f>
        <v>3697</v>
      </c>
      <c r="O461" s="28">
        <v>4146.8</v>
      </c>
      <c r="P461" s="29" t="s">
        <v>1365</v>
      </c>
      <c r="Q461" s="29" t="s">
        <v>1366</v>
      </c>
      <c r="R461" s="2">
        <f t="shared" si="35"/>
        <v>4200.25</v>
      </c>
      <c r="S461" s="2">
        <f t="shared" si="36"/>
        <v>4068</v>
      </c>
      <c r="T461" s="2" t="str">
        <f t="shared" si="37"/>
        <v/>
      </c>
      <c r="U461" s="2" t="e">
        <f>MATCH($Q461,'6.Indic_Percep'!$B$10:$B$141,0)</f>
        <v>#N/A</v>
      </c>
      <c r="V461" s="2">
        <f>MATCH($P461,'5.Indic_LM'!$A$10:$A$732,0)</f>
        <v>473</v>
      </c>
      <c r="W461" s="2" t="str">
        <f>IF(COUNT(INDEX('6.Indic_Percep'!$A$10:$AE$141,HHIdata_corr!$U461,MATCH(HHIdata_corr!W$3,'6.Indic_Percep'!$A$10:$AE$10,0)))=1,INDEX('6.Indic_Percep'!$A$10:$AE$141,HHIdata_corr!$U461,MATCH(HHIdata_corr!W$3,'6.Indic_Percep'!$A$10:$AE$10,0)),"")</f>
        <v/>
      </c>
      <c r="X461" s="2" t="str">
        <f>IF(COUNT(INDEX('6.Indic_Percep'!$A$10:$AE$141,HHIdata_corr!$U461,MATCH(HHIdata_corr!X$3,'6.Indic_Percep'!$A$10:$AE$10,0)))=1,INDEX('6.Indic_Percep'!$A$10:$AE$141,HHIdata_corr!$U461,MATCH(HHIdata_corr!X$3,'6.Indic_Percep'!$A$10:$AE$10,0)),"")</f>
        <v/>
      </c>
      <c r="Y461" s="2" t="str">
        <f>IF(COUNT(INDEX('6.Indic_Percep'!$A$10:$AE$141,HHIdata_corr!$U461,MATCH(HHIdata_corr!Y$3,'6.Indic_Percep'!$A$10:$AE$10,0)))=1,INDEX('6.Indic_Percep'!$A$10:$AE$141,HHIdata_corr!$U461,MATCH(HHIdata_corr!Y$3,'6.Indic_Percep'!$A$10:$AE$10,0)),"")</f>
        <v/>
      </c>
      <c r="Z461" s="2" t="str">
        <f>IF(COUNT(INDEX('6.Indic_Percep'!$A$10:$AH$141,HHIdata_corr!$U461,MATCH(HHIdata_corr!Z$3,'6.Indic_Percep'!$A$10:$AH$10,0)))=1,INDEX('6.Indic_Percep'!$A$10:$AH$141,HHIdata_corr!$U461,MATCH(HHIdata_corr!Z$3,'6.Indic_Percep'!$A$10:$AH$10,0)),"")</f>
        <v/>
      </c>
      <c r="AA461" s="2" t="str">
        <f>IF(COUNT(INDEX('6.Indic_Percep'!$A$10:$AH$141,HHIdata_corr!$U461,MATCH(HHIdata_corr!AA$3,'6.Indic_Percep'!$A$10:$AH$10,0)))=1,INDEX('6.Indic_Percep'!$A$10:$AH$141,HHIdata_corr!$U461,MATCH(HHIdata_corr!AA$3,'6.Indic_Percep'!$A$10:$AH$10,0)),"")</f>
        <v/>
      </c>
      <c r="AC461" s="30">
        <f>IF(COUNT(INDEX('5.Indic_LM'!$A$8:$AL$732,HHIdata_corr!$V461,MATCH(HHIdata_corr!AC$3,'5.Indic_LM'!$A$8:$AL$8,0)))=1,INDEX('5.Indic_LM'!$A$8:$AL$732,HHIdata_corr!$V461,MATCH(HHIdata_corr!AC$3,'5.Indic_LM'!$A$8:$AL$8,0))/100,"")</f>
        <v>5.0000000000000044E-2</v>
      </c>
      <c r="AD461" s="30" t="str">
        <f>IF(COUNT(INDEX('5.Indic_LM'!$A$8:$AL$732,HHIdata_corr!$V461,MATCH(HHIdata_corr!AD$3,'5.Indic_LM'!$A$8:$AL$8,0)))=1,INDEX('5.Indic_LM'!$A$8:$AL$732,HHIdata_corr!$V461,MATCH(HHIdata_corr!AD$3,'5.Indic_LM'!$A$8:$AL$8,0))/100,"")</f>
        <v/>
      </c>
      <c r="AE461" s="2">
        <f t="shared" si="38"/>
        <v>1</v>
      </c>
      <c r="AF461" s="2">
        <f t="shared" si="39"/>
        <v>0</v>
      </c>
    </row>
    <row r="462" spans="1:32" x14ac:dyDescent="0.2">
      <c r="A462" s="25" t="s">
        <v>1368</v>
      </c>
      <c r="B462" s="26" t="s">
        <v>1369</v>
      </c>
      <c r="C462" s="26" t="s">
        <v>1309</v>
      </c>
      <c r="D462" s="26">
        <v>273358</v>
      </c>
      <c r="E462" s="26" t="s">
        <v>1370</v>
      </c>
      <c r="F462" s="26">
        <v>142000</v>
      </c>
      <c r="G462" s="27">
        <f>INDEX('0_Pivot &amp; Table 1 &amp; Table 2'!$A$70:$AM$765,MATCH($A462,'0_Pivot &amp; Table 1 &amp; Table 2'!$B$70:$B$765,0),MATCH(HHIdata_corr!G$1,'0_Pivot &amp; Table 1 &amp; Table 2'!$A$66:$AM$66,0))</f>
        <v>3249</v>
      </c>
      <c r="H462" s="27">
        <f>INDEX('0_Pivot &amp; Table 1 &amp; Table 2'!$A$70:$AM$765,MATCH($A462,'0_Pivot &amp; Table 1 &amp; Table 2'!$B$70:$B$765,0),MATCH(HHIdata_corr!H$1,'0_Pivot &amp; Table 1 &amp; Table 2'!$A$66:$AM$66,0))</f>
        <v>3518</v>
      </c>
      <c r="I462" s="27">
        <f>INDEX('0_Pivot &amp; Table 1 &amp; Table 2'!$A$70:$AM$765,MATCH($A462,'0_Pivot &amp; Table 1 &amp; Table 2'!$B$70:$B$765,0),MATCH(HHIdata_corr!I$1,'0_Pivot &amp; Table 1 &amp; Table 2'!$A$66:$AM$66,0))</f>
        <v>3409</v>
      </c>
      <c r="J462" s="27">
        <f>INDEX('0_Pivot &amp; Table 1 &amp; Table 2'!$A$70:$AM$765,MATCH($A462,'0_Pivot &amp; Table 1 &amp; Table 2'!$B$70:$B$765,0),MATCH(HHIdata_corr!J$1,'0_Pivot &amp; Table 1 &amp; Table 2'!$A$66:$AM$66,0))</f>
        <v>3496</v>
      </c>
      <c r="K462" s="27">
        <f>INDEX('0_Pivot &amp; Table 1 &amp; Table 2'!$A$70:$AM$765,MATCH($A462,'0_Pivot &amp; Table 1 &amp; Table 2'!$B$70:$B$765,0),MATCH(HHIdata_corr!K$1,'0_Pivot &amp; Table 1 &amp; Table 2'!$A$66:$AM$66,0))</f>
        <v>3001</v>
      </c>
      <c r="L462" s="27">
        <f>INDEX('0_Pivot &amp; Table 1 &amp; Table 2'!$A$70:$AM$765,MATCH($A462,'0_Pivot &amp; Table 1 &amp; Table 2'!$B$70:$B$765,0),MATCH(HHIdata_corr!L$1,'0_Pivot &amp; Table 1 &amp; Table 2'!$A$66:$AM$66,0))</f>
        <v>3488</v>
      </c>
      <c r="M462" s="27">
        <f>INDEX('0_Pivot &amp; Table 1 &amp; Table 2'!$A$70:$AM$765,MATCH($A462,'0_Pivot &amp; Table 1 &amp; Table 2'!$B$70:$B$765,0),MATCH(HHIdata_corr!M$1,'0_Pivot &amp; Table 1 &amp; Table 2'!$A$66:$AM$66,0))</f>
        <v>3647</v>
      </c>
      <c r="N462" s="27">
        <f>INDEX('0_Pivot &amp; Table 1 &amp; Table 2'!$A$70:$AM$765,MATCH($A462,'0_Pivot &amp; Table 1 &amp; Table 2'!$B$70:$B$765,0),MATCH(HHIdata_corr!N$1,'0_Pivot &amp; Table 1 &amp; Table 2'!$A$66:$AM$66,0))</f>
        <v>3133</v>
      </c>
      <c r="O462" s="28">
        <v>3350.5</v>
      </c>
      <c r="P462" s="29" t="s">
        <v>1368</v>
      </c>
      <c r="Q462" s="29" t="s">
        <v>1369</v>
      </c>
      <c r="R462" s="2">
        <f t="shared" si="35"/>
        <v>3418</v>
      </c>
      <c r="S462" s="2">
        <f t="shared" si="36"/>
        <v>3356</v>
      </c>
      <c r="T462" s="2" t="str">
        <f t="shared" si="37"/>
        <v/>
      </c>
      <c r="U462" s="2" t="e">
        <f>MATCH($Q462,'6.Indic_Percep'!$B$10:$B$141,0)</f>
        <v>#N/A</v>
      </c>
      <c r="V462" s="2">
        <f>MATCH($P462,'5.Indic_LM'!$A$10:$A$732,0)</f>
        <v>474</v>
      </c>
      <c r="W462" s="2" t="str">
        <f>IF(COUNT(INDEX('6.Indic_Percep'!$A$10:$AE$141,HHIdata_corr!$U462,MATCH(HHIdata_corr!W$3,'6.Indic_Percep'!$A$10:$AE$10,0)))=1,INDEX('6.Indic_Percep'!$A$10:$AE$141,HHIdata_corr!$U462,MATCH(HHIdata_corr!W$3,'6.Indic_Percep'!$A$10:$AE$10,0)),"")</f>
        <v/>
      </c>
      <c r="X462" s="2" t="str">
        <f>IF(COUNT(INDEX('6.Indic_Percep'!$A$10:$AE$141,HHIdata_corr!$U462,MATCH(HHIdata_corr!X$3,'6.Indic_Percep'!$A$10:$AE$10,0)))=1,INDEX('6.Indic_Percep'!$A$10:$AE$141,HHIdata_corr!$U462,MATCH(HHIdata_corr!X$3,'6.Indic_Percep'!$A$10:$AE$10,0)),"")</f>
        <v/>
      </c>
      <c r="Y462" s="2" t="str">
        <f>IF(COUNT(INDEX('6.Indic_Percep'!$A$10:$AE$141,HHIdata_corr!$U462,MATCH(HHIdata_corr!Y$3,'6.Indic_Percep'!$A$10:$AE$10,0)))=1,INDEX('6.Indic_Percep'!$A$10:$AE$141,HHIdata_corr!$U462,MATCH(HHIdata_corr!Y$3,'6.Indic_Percep'!$A$10:$AE$10,0)),"")</f>
        <v/>
      </c>
      <c r="Z462" s="2" t="str">
        <f>IF(COUNT(INDEX('6.Indic_Percep'!$A$10:$AH$141,HHIdata_corr!$U462,MATCH(HHIdata_corr!Z$3,'6.Indic_Percep'!$A$10:$AH$10,0)))=1,INDEX('6.Indic_Percep'!$A$10:$AH$141,HHIdata_corr!$U462,MATCH(HHIdata_corr!Z$3,'6.Indic_Percep'!$A$10:$AH$10,0)),"")</f>
        <v/>
      </c>
      <c r="AA462" s="2" t="str">
        <f>IF(COUNT(INDEX('6.Indic_Percep'!$A$10:$AH$141,HHIdata_corr!$U462,MATCH(HHIdata_corr!AA$3,'6.Indic_Percep'!$A$10:$AH$10,0)))=1,INDEX('6.Indic_Percep'!$A$10:$AH$141,HHIdata_corr!$U462,MATCH(HHIdata_corr!AA$3,'6.Indic_Percep'!$A$10:$AH$10,0)),"")</f>
        <v/>
      </c>
      <c r="AC462" s="30">
        <f>IF(COUNT(INDEX('5.Indic_LM'!$A$8:$AL$732,HHIdata_corr!$V462,MATCH(HHIdata_corr!AC$3,'5.Indic_LM'!$A$8:$AL$8,0)))=1,INDEX('5.Indic_LM'!$A$8:$AL$732,HHIdata_corr!$V462,MATCH(HHIdata_corr!AC$3,'5.Indic_LM'!$A$8:$AL$8,0))/100,"")</f>
        <v>2.5641025641025661E-2</v>
      </c>
      <c r="AD462" s="30" t="str">
        <f>IF(COUNT(INDEX('5.Indic_LM'!$A$8:$AL$732,HHIdata_corr!$V462,MATCH(HHIdata_corr!AD$3,'5.Indic_LM'!$A$8:$AL$8,0)))=1,INDEX('5.Indic_LM'!$A$8:$AL$732,HHIdata_corr!$V462,MATCH(HHIdata_corr!AD$3,'5.Indic_LM'!$A$8:$AL$8,0))/100,"")</f>
        <v/>
      </c>
      <c r="AE462" s="2">
        <f t="shared" si="38"/>
        <v>1</v>
      </c>
      <c r="AF462" s="2">
        <f t="shared" si="39"/>
        <v>0</v>
      </c>
    </row>
    <row r="463" spans="1:32" x14ac:dyDescent="0.2">
      <c r="A463" s="25" t="s">
        <v>1371</v>
      </c>
      <c r="B463" s="26" t="s">
        <v>1372</v>
      </c>
      <c r="C463" s="26" t="s">
        <v>1309</v>
      </c>
      <c r="D463" s="26">
        <v>182891</v>
      </c>
      <c r="E463" s="26" t="s">
        <v>1373</v>
      </c>
      <c r="F463" s="26">
        <v>98000</v>
      </c>
      <c r="G463" s="27">
        <f>INDEX('0_Pivot &amp; Table 1 &amp; Table 2'!$A$70:$AM$765,MATCH($A463,'0_Pivot &amp; Table 1 &amp; Table 2'!$B$70:$B$765,0),MATCH(HHIdata_corr!G$1,'0_Pivot &amp; Table 1 &amp; Table 2'!$A$66:$AM$66,0))</f>
        <v>2938</v>
      </c>
      <c r="H463" s="27">
        <f>INDEX('0_Pivot &amp; Table 1 &amp; Table 2'!$A$70:$AM$765,MATCH($A463,'0_Pivot &amp; Table 1 &amp; Table 2'!$B$70:$B$765,0),MATCH(HHIdata_corr!H$1,'0_Pivot &amp; Table 1 &amp; Table 2'!$A$66:$AM$66,0))</f>
        <v>3087</v>
      </c>
      <c r="I463" s="27">
        <f>INDEX('0_Pivot &amp; Table 1 &amp; Table 2'!$A$70:$AM$765,MATCH($A463,'0_Pivot &amp; Table 1 &amp; Table 2'!$B$70:$B$765,0),MATCH(HHIdata_corr!I$1,'0_Pivot &amp; Table 1 &amp; Table 2'!$A$66:$AM$66,0))</f>
        <v>2842</v>
      </c>
      <c r="J463" s="27">
        <f>INDEX('0_Pivot &amp; Table 1 &amp; Table 2'!$A$70:$AM$765,MATCH($A463,'0_Pivot &amp; Table 1 &amp; Table 2'!$B$70:$B$765,0),MATCH(HHIdata_corr!J$1,'0_Pivot &amp; Table 1 &amp; Table 2'!$A$66:$AM$66,0))</f>
        <v>3380</v>
      </c>
      <c r="K463" s="27">
        <f>INDEX('0_Pivot &amp; Table 1 &amp; Table 2'!$A$70:$AM$765,MATCH($A463,'0_Pivot &amp; Table 1 &amp; Table 2'!$B$70:$B$765,0),MATCH(HHIdata_corr!K$1,'0_Pivot &amp; Table 1 &amp; Table 2'!$A$66:$AM$66,0))</f>
        <v>2703</v>
      </c>
      <c r="L463" s="27">
        <f>INDEX('0_Pivot &amp; Table 1 &amp; Table 2'!$A$70:$AM$765,MATCH($A463,'0_Pivot &amp; Table 1 &amp; Table 2'!$B$70:$B$765,0),MATCH(HHIdata_corr!L$1,'0_Pivot &amp; Table 1 &amp; Table 2'!$A$66:$AM$66,0))</f>
        <v>3295</v>
      </c>
      <c r="M463" s="27">
        <f>INDEX('0_Pivot &amp; Table 1 &amp; Table 2'!$A$70:$AM$765,MATCH($A463,'0_Pivot &amp; Table 1 &amp; Table 2'!$B$70:$B$765,0),MATCH(HHIdata_corr!M$1,'0_Pivot &amp; Table 1 &amp; Table 2'!$A$66:$AM$66,0))</f>
        <v>3575</v>
      </c>
      <c r="N463" s="27">
        <f>INDEX('0_Pivot &amp; Table 1 &amp; Table 2'!$A$70:$AM$765,MATCH($A463,'0_Pivot &amp; Table 1 &amp; Table 2'!$B$70:$B$765,0),MATCH(HHIdata_corr!N$1,'0_Pivot &amp; Table 1 &amp; Table 2'!$A$66:$AM$66,0))</f>
        <v>2892</v>
      </c>
      <c r="O463" s="28">
        <v>3093.7</v>
      </c>
      <c r="P463" s="29" t="s">
        <v>1371</v>
      </c>
      <c r="Q463" s="29" t="s">
        <v>1372</v>
      </c>
      <c r="R463" s="2">
        <f t="shared" si="35"/>
        <v>3061.75</v>
      </c>
      <c r="S463" s="2">
        <f t="shared" si="36"/>
        <v>3003</v>
      </c>
      <c r="T463" s="2" t="str">
        <f t="shared" si="37"/>
        <v/>
      </c>
      <c r="U463" s="2" t="e">
        <f>MATCH($Q463,'6.Indic_Percep'!$B$10:$B$141,0)</f>
        <v>#N/A</v>
      </c>
      <c r="V463" s="2">
        <f>MATCH($P463,'5.Indic_LM'!$A$10:$A$732,0)</f>
        <v>475</v>
      </c>
      <c r="W463" s="2" t="str">
        <f>IF(COUNT(INDEX('6.Indic_Percep'!$A$10:$AE$141,HHIdata_corr!$U463,MATCH(HHIdata_corr!W$3,'6.Indic_Percep'!$A$10:$AE$10,0)))=1,INDEX('6.Indic_Percep'!$A$10:$AE$141,HHIdata_corr!$U463,MATCH(HHIdata_corr!W$3,'6.Indic_Percep'!$A$10:$AE$10,0)),"")</f>
        <v/>
      </c>
      <c r="X463" s="2" t="str">
        <f>IF(COUNT(INDEX('6.Indic_Percep'!$A$10:$AE$141,HHIdata_corr!$U463,MATCH(HHIdata_corr!X$3,'6.Indic_Percep'!$A$10:$AE$10,0)))=1,INDEX('6.Indic_Percep'!$A$10:$AE$141,HHIdata_corr!$U463,MATCH(HHIdata_corr!X$3,'6.Indic_Percep'!$A$10:$AE$10,0)),"")</f>
        <v/>
      </c>
      <c r="Y463" s="2" t="str">
        <f>IF(COUNT(INDEX('6.Indic_Percep'!$A$10:$AE$141,HHIdata_corr!$U463,MATCH(HHIdata_corr!Y$3,'6.Indic_Percep'!$A$10:$AE$10,0)))=1,INDEX('6.Indic_Percep'!$A$10:$AE$141,HHIdata_corr!$U463,MATCH(HHIdata_corr!Y$3,'6.Indic_Percep'!$A$10:$AE$10,0)),"")</f>
        <v/>
      </c>
      <c r="Z463" s="2" t="str">
        <f>IF(COUNT(INDEX('6.Indic_Percep'!$A$10:$AH$141,HHIdata_corr!$U463,MATCH(HHIdata_corr!Z$3,'6.Indic_Percep'!$A$10:$AH$10,0)))=1,INDEX('6.Indic_Percep'!$A$10:$AH$141,HHIdata_corr!$U463,MATCH(HHIdata_corr!Z$3,'6.Indic_Percep'!$A$10:$AH$10,0)),"")</f>
        <v/>
      </c>
      <c r="AA463" s="2" t="str">
        <f>IF(COUNT(INDEX('6.Indic_Percep'!$A$10:$AH$141,HHIdata_corr!$U463,MATCH(HHIdata_corr!AA$3,'6.Indic_Percep'!$A$10:$AH$10,0)))=1,INDEX('6.Indic_Percep'!$A$10:$AH$141,HHIdata_corr!$U463,MATCH(HHIdata_corr!AA$3,'6.Indic_Percep'!$A$10:$AH$10,0)),"")</f>
        <v/>
      </c>
      <c r="AC463" s="30">
        <f>IF(COUNT(INDEX('5.Indic_LM'!$A$8:$AL$732,HHIdata_corr!$V463,MATCH(HHIdata_corr!AC$3,'5.Indic_LM'!$A$8:$AL$8,0)))=1,INDEX('5.Indic_LM'!$A$8:$AL$732,HHIdata_corr!$V463,MATCH(HHIdata_corr!AC$3,'5.Indic_LM'!$A$8:$AL$8,0))/100,"")</f>
        <v>3.3898305084745783E-2</v>
      </c>
      <c r="AD463" s="30" t="str">
        <f>IF(COUNT(INDEX('5.Indic_LM'!$A$8:$AL$732,HHIdata_corr!$V463,MATCH(HHIdata_corr!AD$3,'5.Indic_LM'!$A$8:$AL$8,0)))=1,INDEX('5.Indic_LM'!$A$8:$AL$732,HHIdata_corr!$V463,MATCH(HHIdata_corr!AD$3,'5.Indic_LM'!$A$8:$AL$8,0))/100,"")</f>
        <v/>
      </c>
      <c r="AE463" s="2">
        <f t="shared" si="38"/>
        <v>1</v>
      </c>
      <c r="AF463" s="2">
        <f t="shared" si="39"/>
        <v>0</v>
      </c>
    </row>
    <row r="464" spans="1:32" x14ac:dyDescent="0.2">
      <c r="A464" s="25" t="s">
        <v>1374</v>
      </c>
      <c r="B464" s="26" t="s">
        <v>1375</v>
      </c>
      <c r="C464" s="26" t="s">
        <v>1309</v>
      </c>
      <c r="D464" s="26">
        <v>183168</v>
      </c>
      <c r="E464" s="26" t="s">
        <v>1376</v>
      </c>
      <c r="F464" s="26">
        <v>90000</v>
      </c>
      <c r="G464" s="27">
        <f>INDEX('0_Pivot &amp; Table 1 &amp; Table 2'!$A$70:$AM$765,MATCH($A464,'0_Pivot &amp; Table 1 &amp; Table 2'!$B$70:$B$765,0),MATCH(HHIdata_corr!G$1,'0_Pivot &amp; Table 1 &amp; Table 2'!$A$66:$AM$66,0))</f>
        <v>3235</v>
      </c>
      <c r="H464" s="27">
        <f>INDEX('0_Pivot &amp; Table 1 &amp; Table 2'!$A$70:$AM$765,MATCH($A464,'0_Pivot &amp; Table 1 &amp; Table 2'!$B$70:$B$765,0),MATCH(HHIdata_corr!H$1,'0_Pivot &amp; Table 1 &amp; Table 2'!$A$66:$AM$66,0))</f>
        <v>3650</v>
      </c>
      <c r="I464" s="27">
        <f>INDEX('0_Pivot &amp; Table 1 &amp; Table 2'!$A$70:$AM$765,MATCH($A464,'0_Pivot &amp; Table 1 &amp; Table 2'!$B$70:$B$765,0),MATCH(HHIdata_corr!I$1,'0_Pivot &amp; Table 1 &amp; Table 2'!$A$66:$AM$66,0))</f>
        <v>3434</v>
      </c>
      <c r="J464" s="27">
        <f>INDEX('0_Pivot &amp; Table 1 &amp; Table 2'!$A$70:$AM$765,MATCH($A464,'0_Pivot &amp; Table 1 &amp; Table 2'!$B$70:$B$765,0),MATCH(HHIdata_corr!J$1,'0_Pivot &amp; Table 1 &amp; Table 2'!$A$66:$AM$66,0))</f>
        <v>3273</v>
      </c>
      <c r="K464" s="27">
        <f>INDEX('0_Pivot &amp; Table 1 &amp; Table 2'!$A$70:$AM$765,MATCH($A464,'0_Pivot &amp; Table 1 &amp; Table 2'!$B$70:$B$765,0),MATCH(HHIdata_corr!K$1,'0_Pivot &amp; Table 1 &amp; Table 2'!$A$66:$AM$66,0))</f>
        <v>2665</v>
      </c>
      <c r="L464" s="27">
        <f>INDEX('0_Pivot &amp; Table 1 &amp; Table 2'!$A$70:$AM$765,MATCH($A464,'0_Pivot &amp; Table 1 &amp; Table 2'!$B$70:$B$765,0),MATCH(HHIdata_corr!L$1,'0_Pivot &amp; Table 1 &amp; Table 2'!$A$66:$AM$66,0))</f>
        <v>3664</v>
      </c>
      <c r="M464" s="27">
        <f>INDEX('0_Pivot &amp; Table 1 &amp; Table 2'!$A$70:$AM$765,MATCH($A464,'0_Pivot &amp; Table 1 &amp; Table 2'!$B$70:$B$765,0),MATCH(HHIdata_corr!M$1,'0_Pivot &amp; Table 1 &amp; Table 2'!$A$66:$AM$66,0))</f>
        <v>3619</v>
      </c>
      <c r="N464" s="27">
        <f>INDEX('0_Pivot &amp; Table 1 &amp; Table 2'!$A$70:$AM$765,MATCH($A464,'0_Pivot &amp; Table 1 &amp; Table 2'!$B$70:$B$765,0),MATCH(HHIdata_corr!N$1,'0_Pivot &amp; Table 1 &amp; Table 2'!$A$66:$AM$66,0))</f>
        <v>3465</v>
      </c>
      <c r="O464" s="28">
        <v>3246.4</v>
      </c>
      <c r="P464" s="29" t="s">
        <v>1374</v>
      </c>
      <c r="Q464" s="29" t="s">
        <v>1375</v>
      </c>
      <c r="R464" s="2">
        <f t="shared" si="35"/>
        <v>3398</v>
      </c>
      <c r="S464" s="2">
        <f t="shared" si="36"/>
        <v>3255.5</v>
      </c>
      <c r="T464" s="2" t="str">
        <f t="shared" si="37"/>
        <v/>
      </c>
      <c r="U464" s="2" t="e">
        <f>MATCH($Q464,'6.Indic_Percep'!$B$10:$B$141,0)</f>
        <v>#N/A</v>
      </c>
      <c r="V464" s="2">
        <f>MATCH($P464,'5.Indic_LM'!$A$10:$A$732,0)</f>
        <v>476</v>
      </c>
      <c r="W464" s="2" t="str">
        <f>IF(COUNT(INDEX('6.Indic_Percep'!$A$10:$AE$141,HHIdata_corr!$U464,MATCH(HHIdata_corr!W$3,'6.Indic_Percep'!$A$10:$AE$10,0)))=1,INDEX('6.Indic_Percep'!$A$10:$AE$141,HHIdata_corr!$U464,MATCH(HHIdata_corr!W$3,'6.Indic_Percep'!$A$10:$AE$10,0)),"")</f>
        <v/>
      </c>
      <c r="X464" s="2" t="str">
        <f>IF(COUNT(INDEX('6.Indic_Percep'!$A$10:$AE$141,HHIdata_corr!$U464,MATCH(HHIdata_corr!X$3,'6.Indic_Percep'!$A$10:$AE$10,0)))=1,INDEX('6.Indic_Percep'!$A$10:$AE$141,HHIdata_corr!$U464,MATCH(HHIdata_corr!X$3,'6.Indic_Percep'!$A$10:$AE$10,0)),"")</f>
        <v/>
      </c>
      <c r="Y464" s="2" t="str">
        <f>IF(COUNT(INDEX('6.Indic_Percep'!$A$10:$AE$141,HHIdata_corr!$U464,MATCH(HHIdata_corr!Y$3,'6.Indic_Percep'!$A$10:$AE$10,0)))=1,INDEX('6.Indic_Percep'!$A$10:$AE$141,HHIdata_corr!$U464,MATCH(HHIdata_corr!Y$3,'6.Indic_Percep'!$A$10:$AE$10,0)),"")</f>
        <v/>
      </c>
      <c r="Z464" s="2" t="str">
        <f>IF(COUNT(INDEX('6.Indic_Percep'!$A$10:$AH$141,HHIdata_corr!$U464,MATCH(HHIdata_corr!Z$3,'6.Indic_Percep'!$A$10:$AH$10,0)))=1,INDEX('6.Indic_Percep'!$A$10:$AH$141,HHIdata_corr!$U464,MATCH(HHIdata_corr!Z$3,'6.Indic_Percep'!$A$10:$AH$10,0)),"")</f>
        <v/>
      </c>
      <c r="AA464" s="2" t="str">
        <f>IF(COUNT(INDEX('6.Indic_Percep'!$A$10:$AH$141,HHIdata_corr!$U464,MATCH(HHIdata_corr!AA$3,'6.Indic_Percep'!$A$10:$AH$10,0)))=1,INDEX('6.Indic_Percep'!$A$10:$AH$141,HHIdata_corr!$U464,MATCH(HHIdata_corr!AA$3,'6.Indic_Percep'!$A$10:$AH$10,0)),"")</f>
        <v/>
      </c>
      <c r="AC464" s="30">
        <f>IF(COUNT(INDEX('5.Indic_LM'!$A$8:$AL$732,HHIdata_corr!$V464,MATCH(HHIdata_corr!AC$3,'5.Indic_LM'!$A$8:$AL$8,0)))=1,INDEX('5.Indic_LM'!$A$8:$AL$732,HHIdata_corr!$V464,MATCH(HHIdata_corr!AC$3,'5.Indic_LM'!$A$8:$AL$8,0))/100,"")</f>
        <v>3.2258064516129004E-2</v>
      </c>
      <c r="AD464" s="30" t="str">
        <f>IF(COUNT(INDEX('5.Indic_LM'!$A$8:$AL$732,HHIdata_corr!$V464,MATCH(HHIdata_corr!AD$3,'5.Indic_LM'!$A$8:$AL$8,0)))=1,INDEX('5.Indic_LM'!$A$8:$AL$732,HHIdata_corr!$V464,MATCH(HHIdata_corr!AD$3,'5.Indic_LM'!$A$8:$AL$8,0))/100,"")</f>
        <v/>
      </c>
      <c r="AE464" s="2">
        <f t="shared" si="38"/>
        <v>1</v>
      </c>
      <c r="AF464" s="2">
        <f t="shared" si="39"/>
        <v>0</v>
      </c>
    </row>
    <row r="465" spans="1:32" x14ac:dyDescent="0.2">
      <c r="A465" s="25" t="s">
        <v>1377</v>
      </c>
      <c r="B465" s="26" t="s">
        <v>1378</v>
      </c>
      <c r="C465" s="26" t="s">
        <v>1309</v>
      </c>
      <c r="D465" s="26">
        <v>348171</v>
      </c>
      <c r="E465" s="26" t="s">
        <v>1379</v>
      </c>
      <c r="F465" s="26">
        <v>192000</v>
      </c>
      <c r="G465" s="27">
        <f>INDEX('0_Pivot &amp; Table 1 &amp; Table 2'!$A$70:$AM$765,MATCH($A465,'0_Pivot &amp; Table 1 &amp; Table 2'!$B$70:$B$765,0),MATCH(HHIdata_corr!G$1,'0_Pivot &amp; Table 1 &amp; Table 2'!$A$66:$AM$66,0))</f>
        <v>2786</v>
      </c>
      <c r="H465" s="27">
        <f>INDEX('0_Pivot &amp; Table 1 &amp; Table 2'!$A$70:$AM$765,MATCH($A465,'0_Pivot &amp; Table 1 &amp; Table 2'!$B$70:$B$765,0),MATCH(HHIdata_corr!H$1,'0_Pivot &amp; Table 1 &amp; Table 2'!$A$66:$AM$66,0))</f>
        <v>2971</v>
      </c>
      <c r="I465" s="27">
        <f>INDEX('0_Pivot &amp; Table 1 &amp; Table 2'!$A$70:$AM$765,MATCH($A465,'0_Pivot &amp; Table 1 &amp; Table 2'!$B$70:$B$765,0),MATCH(HHIdata_corr!I$1,'0_Pivot &amp; Table 1 &amp; Table 2'!$A$66:$AM$66,0))</f>
        <v>3076</v>
      </c>
      <c r="J465" s="27">
        <f>INDEX('0_Pivot &amp; Table 1 &amp; Table 2'!$A$70:$AM$765,MATCH($A465,'0_Pivot &amp; Table 1 &amp; Table 2'!$B$70:$B$765,0),MATCH(HHIdata_corr!J$1,'0_Pivot &amp; Table 1 &amp; Table 2'!$A$66:$AM$66,0))</f>
        <v>2811</v>
      </c>
      <c r="K465" s="27">
        <f>INDEX('0_Pivot &amp; Table 1 &amp; Table 2'!$A$70:$AM$765,MATCH($A465,'0_Pivot &amp; Table 1 &amp; Table 2'!$B$70:$B$765,0),MATCH(HHIdata_corr!K$1,'0_Pivot &amp; Table 1 &amp; Table 2'!$A$66:$AM$66,0))</f>
        <v>2710</v>
      </c>
      <c r="L465" s="27">
        <f>INDEX('0_Pivot &amp; Table 1 &amp; Table 2'!$A$70:$AM$765,MATCH($A465,'0_Pivot &amp; Table 1 &amp; Table 2'!$B$70:$B$765,0),MATCH(HHIdata_corr!L$1,'0_Pivot &amp; Table 1 &amp; Table 2'!$A$66:$AM$66,0))</f>
        <v>2924</v>
      </c>
      <c r="M465" s="27">
        <f>INDEX('0_Pivot &amp; Table 1 &amp; Table 2'!$A$70:$AM$765,MATCH($A465,'0_Pivot &amp; Table 1 &amp; Table 2'!$B$70:$B$765,0),MATCH(HHIdata_corr!M$1,'0_Pivot &amp; Table 1 &amp; Table 2'!$A$66:$AM$66,0))</f>
        <v>2991</v>
      </c>
      <c r="N465" s="27">
        <f>INDEX('0_Pivot &amp; Table 1 &amp; Table 2'!$A$70:$AM$765,MATCH($A465,'0_Pivot &amp; Table 1 &amp; Table 2'!$B$70:$B$765,0),MATCH(HHIdata_corr!N$1,'0_Pivot &amp; Table 1 &amp; Table 2'!$A$66:$AM$66,0))</f>
        <v>3350</v>
      </c>
      <c r="O465" s="28">
        <v>2833.2</v>
      </c>
      <c r="P465" s="29" t="s">
        <v>1377</v>
      </c>
      <c r="Q465" s="29" t="s">
        <v>1378</v>
      </c>
      <c r="R465" s="2">
        <f t="shared" si="35"/>
        <v>2911</v>
      </c>
      <c r="S465" s="2">
        <f t="shared" si="36"/>
        <v>2892</v>
      </c>
      <c r="T465" s="2" t="str">
        <f t="shared" si="37"/>
        <v/>
      </c>
      <c r="U465" s="2" t="e">
        <f>MATCH($Q465,'6.Indic_Percep'!$B$10:$B$141,0)</f>
        <v>#N/A</v>
      </c>
      <c r="V465" s="2">
        <f>MATCH($P465,'5.Indic_LM'!$A$10:$A$732,0)</f>
        <v>477</v>
      </c>
      <c r="W465" s="2" t="str">
        <f>IF(COUNT(INDEX('6.Indic_Percep'!$A$10:$AE$141,HHIdata_corr!$U465,MATCH(HHIdata_corr!W$3,'6.Indic_Percep'!$A$10:$AE$10,0)))=1,INDEX('6.Indic_Percep'!$A$10:$AE$141,HHIdata_corr!$U465,MATCH(HHIdata_corr!W$3,'6.Indic_Percep'!$A$10:$AE$10,0)),"")</f>
        <v/>
      </c>
      <c r="X465" s="2" t="str">
        <f>IF(COUNT(INDEX('6.Indic_Percep'!$A$10:$AE$141,HHIdata_corr!$U465,MATCH(HHIdata_corr!X$3,'6.Indic_Percep'!$A$10:$AE$10,0)))=1,INDEX('6.Indic_Percep'!$A$10:$AE$141,HHIdata_corr!$U465,MATCH(HHIdata_corr!X$3,'6.Indic_Percep'!$A$10:$AE$10,0)),"")</f>
        <v/>
      </c>
      <c r="Y465" s="2" t="str">
        <f>IF(COUNT(INDEX('6.Indic_Percep'!$A$10:$AE$141,HHIdata_corr!$U465,MATCH(HHIdata_corr!Y$3,'6.Indic_Percep'!$A$10:$AE$10,0)))=1,INDEX('6.Indic_Percep'!$A$10:$AE$141,HHIdata_corr!$U465,MATCH(HHIdata_corr!Y$3,'6.Indic_Percep'!$A$10:$AE$10,0)),"")</f>
        <v/>
      </c>
      <c r="Z465" s="2" t="str">
        <f>IF(COUNT(INDEX('6.Indic_Percep'!$A$10:$AH$141,HHIdata_corr!$U465,MATCH(HHIdata_corr!Z$3,'6.Indic_Percep'!$A$10:$AH$10,0)))=1,INDEX('6.Indic_Percep'!$A$10:$AH$141,HHIdata_corr!$U465,MATCH(HHIdata_corr!Z$3,'6.Indic_Percep'!$A$10:$AH$10,0)),"")</f>
        <v/>
      </c>
      <c r="AA465" s="2" t="str">
        <f>IF(COUNT(INDEX('6.Indic_Percep'!$A$10:$AH$141,HHIdata_corr!$U465,MATCH(HHIdata_corr!AA$3,'6.Indic_Percep'!$A$10:$AH$10,0)))=1,INDEX('6.Indic_Percep'!$A$10:$AH$141,HHIdata_corr!$U465,MATCH(HHIdata_corr!AA$3,'6.Indic_Percep'!$A$10:$AH$10,0)),"")</f>
        <v/>
      </c>
      <c r="AC465" s="30">
        <f>IF(COUNT(INDEX('5.Indic_LM'!$A$8:$AL$732,HHIdata_corr!$V465,MATCH(HHIdata_corr!AC$3,'5.Indic_LM'!$A$8:$AL$8,0)))=1,INDEX('5.Indic_LM'!$A$8:$AL$732,HHIdata_corr!$V465,MATCH(HHIdata_corr!AC$3,'5.Indic_LM'!$A$8:$AL$8,0))/100,"")</f>
        <v>2.8846153846153855E-2</v>
      </c>
      <c r="AD465" s="30" t="str">
        <f>IF(COUNT(INDEX('5.Indic_LM'!$A$8:$AL$732,HHIdata_corr!$V465,MATCH(HHIdata_corr!AD$3,'5.Indic_LM'!$A$8:$AL$8,0)))=1,INDEX('5.Indic_LM'!$A$8:$AL$732,HHIdata_corr!$V465,MATCH(HHIdata_corr!AD$3,'5.Indic_LM'!$A$8:$AL$8,0))/100,"")</f>
        <v/>
      </c>
      <c r="AE465" s="2">
        <f t="shared" si="38"/>
        <v>1</v>
      </c>
      <c r="AF465" s="2">
        <f t="shared" si="39"/>
        <v>0</v>
      </c>
    </row>
    <row r="466" spans="1:32" x14ac:dyDescent="0.2">
      <c r="A466" s="25" t="s">
        <v>1380</v>
      </c>
      <c r="B466" s="26" t="s">
        <v>1381</v>
      </c>
      <c r="C466" s="26" t="s">
        <v>1309</v>
      </c>
      <c r="D466" s="26">
        <v>351503</v>
      </c>
      <c r="E466" s="26" t="s">
        <v>1382</v>
      </c>
      <c r="F466" s="26">
        <v>187000</v>
      </c>
      <c r="G466" s="27">
        <f>INDEX('0_Pivot &amp; Table 1 &amp; Table 2'!$A$70:$AM$765,MATCH($A466,'0_Pivot &amp; Table 1 &amp; Table 2'!$B$70:$B$765,0),MATCH(HHIdata_corr!G$1,'0_Pivot &amp; Table 1 &amp; Table 2'!$A$66:$AM$66,0))</f>
        <v>2778</v>
      </c>
      <c r="H466" s="27">
        <f>INDEX('0_Pivot &amp; Table 1 &amp; Table 2'!$A$70:$AM$765,MATCH($A466,'0_Pivot &amp; Table 1 &amp; Table 2'!$B$70:$B$765,0),MATCH(HHIdata_corr!H$1,'0_Pivot &amp; Table 1 &amp; Table 2'!$A$66:$AM$66,0))</f>
        <v>2868</v>
      </c>
      <c r="I466" s="27">
        <f>INDEX('0_Pivot &amp; Table 1 &amp; Table 2'!$A$70:$AM$765,MATCH($A466,'0_Pivot &amp; Table 1 &amp; Table 2'!$B$70:$B$765,0),MATCH(HHIdata_corr!I$1,'0_Pivot &amp; Table 1 &amp; Table 2'!$A$66:$AM$66,0))</f>
        <v>2886</v>
      </c>
      <c r="J466" s="27">
        <f>INDEX('0_Pivot &amp; Table 1 &amp; Table 2'!$A$70:$AM$765,MATCH($A466,'0_Pivot &amp; Table 1 &amp; Table 2'!$B$70:$B$765,0),MATCH(HHIdata_corr!J$1,'0_Pivot &amp; Table 1 &amp; Table 2'!$A$66:$AM$66,0))</f>
        <v>2755</v>
      </c>
      <c r="K466" s="27">
        <f>INDEX('0_Pivot &amp; Table 1 &amp; Table 2'!$A$70:$AM$765,MATCH($A466,'0_Pivot &amp; Table 1 &amp; Table 2'!$B$70:$B$765,0),MATCH(HHIdata_corr!K$1,'0_Pivot &amp; Table 1 &amp; Table 2'!$A$66:$AM$66,0))</f>
        <v>2799</v>
      </c>
      <c r="L466" s="27">
        <f>INDEX('0_Pivot &amp; Table 1 &amp; Table 2'!$A$70:$AM$765,MATCH($A466,'0_Pivot &amp; Table 1 &amp; Table 2'!$B$70:$B$765,0),MATCH(HHIdata_corr!L$1,'0_Pivot &amp; Table 1 &amp; Table 2'!$A$66:$AM$66,0))</f>
        <v>2955</v>
      </c>
      <c r="M466" s="27">
        <f>INDEX('0_Pivot &amp; Table 1 &amp; Table 2'!$A$70:$AM$765,MATCH($A466,'0_Pivot &amp; Table 1 &amp; Table 2'!$B$70:$B$765,0),MATCH(HHIdata_corr!M$1,'0_Pivot &amp; Table 1 &amp; Table 2'!$A$66:$AM$66,0))</f>
        <v>3178</v>
      </c>
      <c r="N466" s="27">
        <f>INDEX('0_Pivot &amp; Table 1 &amp; Table 2'!$A$70:$AM$765,MATCH($A466,'0_Pivot &amp; Table 1 &amp; Table 2'!$B$70:$B$765,0),MATCH(HHIdata_corr!N$1,'0_Pivot &amp; Table 1 &amp; Table 2'!$A$66:$AM$66,0))</f>
        <v>2909</v>
      </c>
      <c r="O466" s="28">
        <v>2851.4</v>
      </c>
      <c r="P466" s="29" t="s">
        <v>1380</v>
      </c>
      <c r="Q466" s="29" t="s">
        <v>1381</v>
      </c>
      <c r="R466" s="2">
        <f t="shared" si="35"/>
        <v>2821.75</v>
      </c>
      <c r="S466" s="2">
        <f t="shared" si="36"/>
        <v>2827</v>
      </c>
      <c r="T466" s="2" t="str">
        <f t="shared" si="37"/>
        <v/>
      </c>
      <c r="U466" s="2" t="e">
        <f>MATCH($Q466,'6.Indic_Percep'!$B$10:$B$141,0)</f>
        <v>#N/A</v>
      </c>
      <c r="V466" s="2">
        <f>MATCH($P466,'5.Indic_LM'!$A$10:$A$732,0)</f>
        <v>478</v>
      </c>
      <c r="W466" s="2" t="str">
        <f>IF(COUNT(INDEX('6.Indic_Percep'!$A$10:$AE$141,HHIdata_corr!$U466,MATCH(HHIdata_corr!W$3,'6.Indic_Percep'!$A$10:$AE$10,0)))=1,INDEX('6.Indic_Percep'!$A$10:$AE$141,HHIdata_corr!$U466,MATCH(HHIdata_corr!W$3,'6.Indic_Percep'!$A$10:$AE$10,0)),"")</f>
        <v/>
      </c>
      <c r="X466" s="2" t="str">
        <f>IF(COUNT(INDEX('6.Indic_Percep'!$A$10:$AE$141,HHIdata_corr!$U466,MATCH(HHIdata_corr!X$3,'6.Indic_Percep'!$A$10:$AE$10,0)))=1,INDEX('6.Indic_Percep'!$A$10:$AE$141,HHIdata_corr!$U466,MATCH(HHIdata_corr!X$3,'6.Indic_Percep'!$A$10:$AE$10,0)),"")</f>
        <v/>
      </c>
      <c r="Y466" s="2" t="str">
        <f>IF(COUNT(INDEX('6.Indic_Percep'!$A$10:$AE$141,HHIdata_corr!$U466,MATCH(HHIdata_corr!Y$3,'6.Indic_Percep'!$A$10:$AE$10,0)))=1,INDEX('6.Indic_Percep'!$A$10:$AE$141,HHIdata_corr!$U466,MATCH(HHIdata_corr!Y$3,'6.Indic_Percep'!$A$10:$AE$10,0)),"")</f>
        <v/>
      </c>
      <c r="Z466" s="2" t="str">
        <f>IF(COUNT(INDEX('6.Indic_Percep'!$A$10:$AH$141,HHIdata_corr!$U466,MATCH(HHIdata_corr!Z$3,'6.Indic_Percep'!$A$10:$AH$10,0)))=1,INDEX('6.Indic_Percep'!$A$10:$AH$141,HHIdata_corr!$U466,MATCH(HHIdata_corr!Z$3,'6.Indic_Percep'!$A$10:$AH$10,0)),"")</f>
        <v/>
      </c>
      <c r="AA466" s="2" t="str">
        <f>IF(COUNT(INDEX('6.Indic_Percep'!$A$10:$AH$141,HHIdata_corr!$U466,MATCH(HHIdata_corr!AA$3,'6.Indic_Percep'!$A$10:$AH$10,0)))=1,INDEX('6.Indic_Percep'!$A$10:$AH$141,HHIdata_corr!$U466,MATCH(HHIdata_corr!AA$3,'6.Indic_Percep'!$A$10:$AH$10,0)),"")</f>
        <v/>
      </c>
      <c r="AC466" s="30">
        <f>IF(COUNT(INDEX('5.Indic_LM'!$A$8:$AL$732,HHIdata_corr!$V466,MATCH(HHIdata_corr!AC$3,'5.Indic_LM'!$A$8:$AL$8,0)))=1,INDEX('5.Indic_LM'!$A$8:$AL$732,HHIdata_corr!$V466,MATCH(HHIdata_corr!AC$3,'5.Indic_LM'!$A$8:$AL$8,0))/100,"")</f>
        <v>4.3010752688172005E-2</v>
      </c>
      <c r="AD466" s="30" t="str">
        <f>IF(COUNT(INDEX('5.Indic_LM'!$A$8:$AL$732,HHIdata_corr!$V466,MATCH(HHIdata_corr!AD$3,'5.Indic_LM'!$A$8:$AL$8,0)))=1,INDEX('5.Indic_LM'!$A$8:$AL$732,HHIdata_corr!$V466,MATCH(HHIdata_corr!AD$3,'5.Indic_LM'!$A$8:$AL$8,0))/100,"")</f>
        <v/>
      </c>
      <c r="AE466" s="2">
        <f t="shared" si="38"/>
        <v>1</v>
      </c>
      <c r="AF466" s="2">
        <f t="shared" si="39"/>
        <v>0</v>
      </c>
    </row>
    <row r="467" spans="1:32" x14ac:dyDescent="0.2">
      <c r="A467" s="25" t="s">
        <v>1383</v>
      </c>
      <c r="B467" s="26" t="s">
        <v>1384</v>
      </c>
      <c r="C467" s="26" t="s">
        <v>1309</v>
      </c>
      <c r="D467" s="26">
        <v>150224</v>
      </c>
      <c r="E467" s="26" t="s">
        <v>1385</v>
      </c>
      <c r="F467" s="26">
        <v>79000</v>
      </c>
      <c r="G467" s="27">
        <f>INDEX('0_Pivot &amp; Table 1 &amp; Table 2'!$A$70:$AM$765,MATCH($A467,'0_Pivot &amp; Table 1 &amp; Table 2'!$B$70:$B$765,0),MATCH(HHIdata_corr!G$1,'0_Pivot &amp; Table 1 &amp; Table 2'!$A$66:$AM$66,0))</f>
        <v>3858</v>
      </c>
      <c r="H467" s="27">
        <f>INDEX('0_Pivot &amp; Table 1 &amp; Table 2'!$A$70:$AM$765,MATCH($A467,'0_Pivot &amp; Table 1 &amp; Table 2'!$B$70:$B$765,0),MATCH(HHIdata_corr!H$1,'0_Pivot &amp; Table 1 &amp; Table 2'!$A$66:$AM$66,0))</f>
        <v>4173</v>
      </c>
      <c r="I467" s="27">
        <f>INDEX('0_Pivot &amp; Table 1 &amp; Table 2'!$A$70:$AM$765,MATCH($A467,'0_Pivot &amp; Table 1 &amp; Table 2'!$B$70:$B$765,0),MATCH(HHIdata_corr!I$1,'0_Pivot &amp; Table 1 &amp; Table 2'!$A$66:$AM$66,0))</f>
        <v>3968</v>
      </c>
      <c r="J467" s="27">
        <f>INDEX('0_Pivot &amp; Table 1 &amp; Table 2'!$A$70:$AM$765,MATCH($A467,'0_Pivot &amp; Table 1 &amp; Table 2'!$B$70:$B$765,0),MATCH(HHIdata_corr!J$1,'0_Pivot &amp; Table 1 &amp; Table 2'!$A$66:$AM$66,0))</f>
        <v>3782</v>
      </c>
      <c r="K467" s="27">
        <f>INDEX('0_Pivot &amp; Table 1 &amp; Table 2'!$A$70:$AM$765,MATCH($A467,'0_Pivot &amp; Table 1 &amp; Table 2'!$B$70:$B$765,0),MATCH(HHIdata_corr!K$1,'0_Pivot &amp; Table 1 &amp; Table 2'!$A$66:$AM$66,0))</f>
        <v>3449</v>
      </c>
      <c r="L467" s="27">
        <f>INDEX('0_Pivot &amp; Table 1 &amp; Table 2'!$A$70:$AM$765,MATCH($A467,'0_Pivot &amp; Table 1 &amp; Table 2'!$B$70:$B$765,0),MATCH(HHIdata_corr!L$1,'0_Pivot &amp; Table 1 &amp; Table 2'!$A$66:$AM$66,0))</f>
        <v>3941</v>
      </c>
      <c r="M467" s="27">
        <f>INDEX('0_Pivot &amp; Table 1 &amp; Table 2'!$A$70:$AM$765,MATCH($A467,'0_Pivot &amp; Table 1 &amp; Table 2'!$B$70:$B$765,0),MATCH(HHIdata_corr!M$1,'0_Pivot &amp; Table 1 &amp; Table 2'!$A$66:$AM$66,0))</f>
        <v>4084</v>
      </c>
      <c r="N467" s="27">
        <f>INDEX('0_Pivot &amp; Table 1 &amp; Table 2'!$A$70:$AM$765,MATCH($A467,'0_Pivot &amp; Table 1 &amp; Table 2'!$B$70:$B$765,0),MATCH(HHIdata_corr!N$1,'0_Pivot &amp; Table 1 &amp; Table 2'!$A$66:$AM$66,0))</f>
        <v>3674</v>
      </c>
      <c r="O467" s="28">
        <v>3733</v>
      </c>
      <c r="P467" s="29" t="s">
        <v>1383</v>
      </c>
      <c r="Q467" s="29" t="s">
        <v>1384</v>
      </c>
      <c r="R467" s="2">
        <f t="shared" si="35"/>
        <v>3945.25</v>
      </c>
      <c r="S467" s="2">
        <f t="shared" si="36"/>
        <v>3843</v>
      </c>
      <c r="T467" s="2" t="str">
        <f t="shared" si="37"/>
        <v/>
      </c>
      <c r="U467" s="2" t="e">
        <f>MATCH($Q467,'6.Indic_Percep'!$B$10:$B$141,0)</f>
        <v>#N/A</v>
      </c>
      <c r="V467" s="2">
        <f>MATCH($P467,'5.Indic_LM'!$A$10:$A$732,0)</f>
        <v>479</v>
      </c>
      <c r="W467" s="2" t="str">
        <f>IF(COUNT(INDEX('6.Indic_Percep'!$A$10:$AE$141,HHIdata_corr!$U467,MATCH(HHIdata_corr!W$3,'6.Indic_Percep'!$A$10:$AE$10,0)))=1,INDEX('6.Indic_Percep'!$A$10:$AE$141,HHIdata_corr!$U467,MATCH(HHIdata_corr!W$3,'6.Indic_Percep'!$A$10:$AE$10,0)),"")</f>
        <v/>
      </c>
      <c r="X467" s="2" t="str">
        <f>IF(COUNT(INDEX('6.Indic_Percep'!$A$10:$AE$141,HHIdata_corr!$U467,MATCH(HHIdata_corr!X$3,'6.Indic_Percep'!$A$10:$AE$10,0)))=1,INDEX('6.Indic_Percep'!$A$10:$AE$141,HHIdata_corr!$U467,MATCH(HHIdata_corr!X$3,'6.Indic_Percep'!$A$10:$AE$10,0)),"")</f>
        <v/>
      </c>
      <c r="Y467" s="2" t="str">
        <f>IF(COUNT(INDEX('6.Indic_Percep'!$A$10:$AE$141,HHIdata_corr!$U467,MATCH(HHIdata_corr!Y$3,'6.Indic_Percep'!$A$10:$AE$10,0)))=1,INDEX('6.Indic_Percep'!$A$10:$AE$141,HHIdata_corr!$U467,MATCH(HHIdata_corr!Y$3,'6.Indic_Percep'!$A$10:$AE$10,0)),"")</f>
        <v/>
      </c>
      <c r="Z467" s="2" t="str">
        <f>IF(COUNT(INDEX('6.Indic_Percep'!$A$10:$AH$141,HHIdata_corr!$U467,MATCH(HHIdata_corr!Z$3,'6.Indic_Percep'!$A$10:$AH$10,0)))=1,INDEX('6.Indic_Percep'!$A$10:$AH$141,HHIdata_corr!$U467,MATCH(HHIdata_corr!Z$3,'6.Indic_Percep'!$A$10:$AH$10,0)),"")</f>
        <v/>
      </c>
      <c r="AA467" s="2" t="str">
        <f>IF(COUNT(INDEX('6.Indic_Percep'!$A$10:$AH$141,HHIdata_corr!$U467,MATCH(HHIdata_corr!AA$3,'6.Indic_Percep'!$A$10:$AH$10,0)))=1,INDEX('6.Indic_Percep'!$A$10:$AH$141,HHIdata_corr!$U467,MATCH(HHIdata_corr!AA$3,'6.Indic_Percep'!$A$10:$AH$10,0)),"")</f>
        <v/>
      </c>
      <c r="AC467" s="30">
        <f>IF(COUNT(INDEX('5.Indic_LM'!$A$8:$AL$732,HHIdata_corr!$V467,MATCH(HHIdata_corr!AC$3,'5.Indic_LM'!$A$8:$AL$8,0)))=1,INDEX('5.Indic_LM'!$A$8:$AL$732,HHIdata_corr!$V467,MATCH(HHIdata_corr!AC$3,'5.Indic_LM'!$A$8:$AL$8,0))/100,"")</f>
        <v>3.0303030303030276E-2</v>
      </c>
      <c r="AD467" s="30" t="str">
        <f>IF(COUNT(INDEX('5.Indic_LM'!$A$8:$AL$732,HHIdata_corr!$V467,MATCH(HHIdata_corr!AD$3,'5.Indic_LM'!$A$8:$AL$8,0)))=1,INDEX('5.Indic_LM'!$A$8:$AL$732,HHIdata_corr!$V467,MATCH(HHIdata_corr!AD$3,'5.Indic_LM'!$A$8:$AL$8,0))/100,"")</f>
        <v/>
      </c>
      <c r="AE467" s="2">
        <f t="shared" si="38"/>
        <v>1</v>
      </c>
      <c r="AF467" s="2">
        <f t="shared" si="39"/>
        <v>0</v>
      </c>
    </row>
    <row r="468" spans="1:32" x14ac:dyDescent="0.2">
      <c r="A468" s="25" t="s">
        <v>1386</v>
      </c>
      <c r="B468" s="26" t="s">
        <v>1387</v>
      </c>
      <c r="C468" s="26" t="s">
        <v>1309</v>
      </c>
      <c r="D468" s="26">
        <v>116756</v>
      </c>
      <c r="E468" s="26" t="s">
        <v>1388</v>
      </c>
      <c r="F468" s="26">
        <v>59000</v>
      </c>
      <c r="G468" s="27">
        <f>INDEX('0_Pivot &amp; Table 1 &amp; Table 2'!$A$70:$AM$765,MATCH($A468,'0_Pivot &amp; Table 1 &amp; Table 2'!$B$70:$B$765,0),MATCH(HHIdata_corr!G$1,'0_Pivot &amp; Table 1 &amp; Table 2'!$A$66:$AM$66,0))</f>
        <v>3748</v>
      </c>
      <c r="H468" s="27">
        <f>INDEX('0_Pivot &amp; Table 1 &amp; Table 2'!$A$70:$AM$765,MATCH($A468,'0_Pivot &amp; Table 1 &amp; Table 2'!$B$70:$B$765,0),MATCH(HHIdata_corr!H$1,'0_Pivot &amp; Table 1 &amp; Table 2'!$A$66:$AM$66,0))</f>
        <v>4048</v>
      </c>
      <c r="I468" s="27">
        <f>INDEX('0_Pivot &amp; Table 1 &amp; Table 2'!$A$70:$AM$765,MATCH($A468,'0_Pivot &amp; Table 1 &amp; Table 2'!$B$70:$B$765,0),MATCH(HHIdata_corr!I$1,'0_Pivot &amp; Table 1 &amp; Table 2'!$A$66:$AM$66,0))</f>
        <v>3928</v>
      </c>
      <c r="J468" s="27">
        <f>INDEX('0_Pivot &amp; Table 1 &amp; Table 2'!$A$70:$AM$765,MATCH($A468,'0_Pivot &amp; Table 1 &amp; Table 2'!$B$70:$B$765,0),MATCH(HHIdata_corr!J$1,'0_Pivot &amp; Table 1 &amp; Table 2'!$A$66:$AM$66,0))</f>
        <v>3628</v>
      </c>
      <c r="K468" s="27">
        <f>INDEX('0_Pivot &amp; Table 1 &amp; Table 2'!$A$70:$AM$765,MATCH($A468,'0_Pivot &amp; Table 1 &amp; Table 2'!$B$70:$B$765,0),MATCH(HHIdata_corr!K$1,'0_Pivot &amp; Table 1 &amp; Table 2'!$A$66:$AM$66,0))</f>
        <v>3060</v>
      </c>
      <c r="L468" s="27">
        <f>INDEX('0_Pivot &amp; Table 1 &amp; Table 2'!$A$70:$AM$765,MATCH($A468,'0_Pivot &amp; Table 1 &amp; Table 2'!$B$70:$B$765,0),MATCH(HHIdata_corr!L$1,'0_Pivot &amp; Table 1 &amp; Table 2'!$A$66:$AM$66,0))</f>
        <v>3886</v>
      </c>
      <c r="M468" s="27">
        <f>INDEX('0_Pivot &amp; Table 1 &amp; Table 2'!$A$70:$AM$765,MATCH($A468,'0_Pivot &amp; Table 1 &amp; Table 2'!$B$70:$B$765,0),MATCH(HHIdata_corr!M$1,'0_Pivot &amp; Table 1 &amp; Table 2'!$A$66:$AM$66,0))</f>
        <v>4234</v>
      </c>
      <c r="N468" s="27">
        <f>INDEX('0_Pivot &amp; Table 1 &amp; Table 2'!$A$70:$AM$765,MATCH($A468,'0_Pivot &amp; Table 1 &amp; Table 2'!$B$70:$B$765,0),MATCH(HHIdata_corr!N$1,'0_Pivot &amp; Table 1 &amp; Table 2'!$A$66:$AM$66,0))</f>
        <v>3931</v>
      </c>
      <c r="O468" s="28">
        <v>3722.1</v>
      </c>
      <c r="P468" s="29" t="s">
        <v>1386</v>
      </c>
      <c r="Q468" s="29" t="s">
        <v>1387</v>
      </c>
      <c r="R468" s="2">
        <f t="shared" si="35"/>
        <v>3838</v>
      </c>
      <c r="S468" s="2">
        <f t="shared" si="36"/>
        <v>3666</v>
      </c>
      <c r="T468" s="2" t="str">
        <f t="shared" si="37"/>
        <v/>
      </c>
      <c r="U468" s="2" t="e">
        <f>MATCH($Q468,'6.Indic_Percep'!$B$10:$B$141,0)</f>
        <v>#N/A</v>
      </c>
      <c r="V468" s="2">
        <f>MATCH($P468,'5.Indic_LM'!$A$10:$A$732,0)</f>
        <v>480</v>
      </c>
      <c r="W468" s="2" t="str">
        <f>IF(COUNT(INDEX('6.Indic_Percep'!$A$10:$AE$141,HHIdata_corr!$U468,MATCH(HHIdata_corr!W$3,'6.Indic_Percep'!$A$10:$AE$10,0)))=1,INDEX('6.Indic_Percep'!$A$10:$AE$141,HHIdata_corr!$U468,MATCH(HHIdata_corr!W$3,'6.Indic_Percep'!$A$10:$AE$10,0)),"")</f>
        <v/>
      </c>
      <c r="X468" s="2" t="str">
        <f>IF(COUNT(INDEX('6.Indic_Percep'!$A$10:$AE$141,HHIdata_corr!$U468,MATCH(HHIdata_corr!X$3,'6.Indic_Percep'!$A$10:$AE$10,0)))=1,INDEX('6.Indic_Percep'!$A$10:$AE$141,HHIdata_corr!$U468,MATCH(HHIdata_corr!X$3,'6.Indic_Percep'!$A$10:$AE$10,0)),"")</f>
        <v/>
      </c>
      <c r="Y468" s="2" t="str">
        <f>IF(COUNT(INDEX('6.Indic_Percep'!$A$10:$AE$141,HHIdata_corr!$U468,MATCH(HHIdata_corr!Y$3,'6.Indic_Percep'!$A$10:$AE$10,0)))=1,INDEX('6.Indic_Percep'!$A$10:$AE$141,HHIdata_corr!$U468,MATCH(HHIdata_corr!Y$3,'6.Indic_Percep'!$A$10:$AE$10,0)),"")</f>
        <v/>
      </c>
      <c r="Z468" s="2" t="str">
        <f>IF(COUNT(INDEX('6.Indic_Percep'!$A$10:$AH$141,HHIdata_corr!$U468,MATCH(HHIdata_corr!Z$3,'6.Indic_Percep'!$A$10:$AH$10,0)))=1,INDEX('6.Indic_Percep'!$A$10:$AH$141,HHIdata_corr!$U468,MATCH(HHIdata_corr!Z$3,'6.Indic_Percep'!$A$10:$AH$10,0)),"")</f>
        <v/>
      </c>
      <c r="AA468" s="2" t="str">
        <f>IF(COUNT(INDEX('6.Indic_Percep'!$A$10:$AH$141,HHIdata_corr!$U468,MATCH(HHIdata_corr!AA$3,'6.Indic_Percep'!$A$10:$AH$10,0)))=1,INDEX('6.Indic_Percep'!$A$10:$AH$141,HHIdata_corr!$U468,MATCH(HHIdata_corr!AA$3,'6.Indic_Percep'!$A$10:$AH$10,0)),"")</f>
        <v/>
      </c>
      <c r="AC468" s="30">
        <f>IF(COUNT(INDEX('5.Indic_LM'!$A$8:$AL$732,HHIdata_corr!$V468,MATCH(HHIdata_corr!AC$3,'5.Indic_LM'!$A$8:$AL$8,0)))=1,INDEX('5.Indic_LM'!$A$8:$AL$732,HHIdata_corr!$V468,MATCH(HHIdata_corr!AC$3,'5.Indic_LM'!$A$8:$AL$8,0))/100,"")</f>
        <v>3.0612244897959218E-2</v>
      </c>
      <c r="AD468" s="30" t="str">
        <f>IF(COUNT(INDEX('5.Indic_LM'!$A$8:$AL$732,HHIdata_corr!$V468,MATCH(HHIdata_corr!AD$3,'5.Indic_LM'!$A$8:$AL$8,0)))=1,INDEX('5.Indic_LM'!$A$8:$AL$732,HHIdata_corr!$V468,MATCH(HHIdata_corr!AD$3,'5.Indic_LM'!$A$8:$AL$8,0))/100,"")</f>
        <v/>
      </c>
      <c r="AE468" s="2">
        <f t="shared" si="38"/>
        <v>1</v>
      </c>
      <c r="AF468" s="2">
        <f t="shared" si="39"/>
        <v>0</v>
      </c>
    </row>
    <row r="469" spans="1:32" x14ac:dyDescent="0.2">
      <c r="A469" s="25" t="s">
        <v>1389</v>
      </c>
      <c r="B469" s="26" t="s">
        <v>1390</v>
      </c>
      <c r="C469" s="26" t="s">
        <v>1309</v>
      </c>
      <c r="D469" s="26">
        <v>287778</v>
      </c>
      <c r="E469" s="26" t="s">
        <v>1391</v>
      </c>
      <c r="F469" s="26">
        <v>153000</v>
      </c>
      <c r="G469" s="27">
        <f>INDEX('0_Pivot &amp; Table 1 &amp; Table 2'!$A$70:$AM$765,MATCH($A469,'0_Pivot &amp; Table 1 &amp; Table 2'!$B$70:$B$765,0),MATCH(HHIdata_corr!G$1,'0_Pivot &amp; Table 1 &amp; Table 2'!$A$66:$AM$66,0))</f>
        <v>3023</v>
      </c>
      <c r="H469" s="27">
        <f>INDEX('0_Pivot &amp; Table 1 &amp; Table 2'!$A$70:$AM$765,MATCH($A469,'0_Pivot &amp; Table 1 &amp; Table 2'!$B$70:$B$765,0),MATCH(HHIdata_corr!H$1,'0_Pivot &amp; Table 1 &amp; Table 2'!$A$66:$AM$66,0))</f>
        <v>3233</v>
      </c>
      <c r="I469" s="27">
        <f>INDEX('0_Pivot &amp; Table 1 &amp; Table 2'!$A$70:$AM$765,MATCH($A469,'0_Pivot &amp; Table 1 &amp; Table 2'!$B$70:$B$765,0),MATCH(HHIdata_corr!I$1,'0_Pivot &amp; Table 1 &amp; Table 2'!$A$66:$AM$66,0))</f>
        <v>2936</v>
      </c>
      <c r="J469" s="27">
        <f>INDEX('0_Pivot &amp; Table 1 &amp; Table 2'!$A$70:$AM$765,MATCH($A469,'0_Pivot &amp; Table 1 &amp; Table 2'!$B$70:$B$765,0),MATCH(HHIdata_corr!J$1,'0_Pivot &amp; Table 1 &amp; Table 2'!$A$66:$AM$66,0))</f>
        <v>2961</v>
      </c>
      <c r="K469" s="27">
        <f>INDEX('0_Pivot &amp; Table 1 &amp; Table 2'!$A$70:$AM$765,MATCH($A469,'0_Pivot &amp; Table 1 &amp; Table 2'!$B$70:$B$765,0),MATCH(HHIdata_corr!K$1,'0_Pivot &amp; Table 1 &amp; Table 2'!$A$66:$AM$66,0))</f>
        <v>3037</v>
      </c>
      <c r="L469" s="27">
        <f>INDEX('0_Pivot &amp; Table 1 &amp; Table 2'!$A$70:$AM$765,MATCH($A469,'0_Pivot &amp; Table 1 &amp; Table 2'!$B$70:$B$765,0),MATCH(HHIdata_corr!L$1,'0_Pivot &amp; Table 1 &amp; Table 2'!$A$66:$AM$66,0))</f>
        <v>3350</v>
      </c>
      <c r="M469" s="27">
        <f>INDEX('0_Pivot &amp; Table 1 &amp; Table 2'!$A$70:$AM$765,MATCH($A469,'0_Pivot &amp; Table 1 &amp; Table 2'!$B$70:$B$765,0),MATCH(HHIdata_corr!M$1,'0_Pivot &amp; Table 1 &amp; Table 2'!$A$66:$AM$66,0))</f>
        <v>3360</v>
      </c>
      <c r="N469" s="27">
        <f>INDEX('0_Pivot &amp; Table 1 &amp; Table 2'!$A$70:$AM$765,MATCH($A469,'0_Pivot &amp; Table 1 &amp; Table 2'!$B$70:$B$765,0),MATCH(HHIdata_corr!N$1,'0_Pivot &amp; Table 1 &amp; Table 2'!$A$66:$AM$66,0))</f>
        <v>3374</v>
      </c>
      <c r="O469" s="28">
        <v>3120.8</v>
      </c>
      <c r="P469" s="29" t="s">
        <v>1389</v>
      </c>
      <c r="Q469" s="29" t="s">
        <v>1390</v>
      </c>
      <c r="R469" s="2">
        <f t="shared" si="35"/>
        <v>3038.25</v>
      </c>
      <c r="S469" s="2">
        <f t="shared" si="36"/>
        <v>3041.75</v>
      </c>
      <c r="T469" s="2" t="str">
        <f t="shared" si="37"/>
        <v/>
      </c>
      <c r="U469" s="2" t="e">
        <f>MATCH($Q469,'6.Indic_Percep'!$B$10:$B$141,0)</f>
        <v>#N/A</v>
      </c>
      <c r="V469" s="2">
        <f>MATCH($P469,'5.Indic_LM'!$A$10:$A$732,0)</f>
        <v>481</v>
      </c>
      <c r="W469" s="2" t="str">
        <f>IF(COUNT(INDEX('6.Indic_Percep'!$A$10:$AE$141,HHIdata_corr!$U469,MATCH(HHIdata_corr!W$3,'6.Indic_Percep'!$A$10:$AE$10,0)))=1,INDEX('6.Indic_Percep'!$A$10:$AE$141,HHIdata_corr!$U469,MATCH(HHIdata_corr!W$3,'6.Indic_Percep'!$A$10:$AE$10,0)),"")</f>
        <v/>
      </c>
      <c r="X469" s="2" t="str">
        <f>IF(COUNT(INDEX('6.Indic_Percep'!$A$10:$AE$141,HHIdata_corr!$U469,MATCH(HHIdata_corr!X$3,'6.Indic_Percep'!$A$10:$AE$10,0)))=1,INDEX('6.Indic_Percep'!$A$10:$AE$141,HHIdata_corr!$U469,MATCH(HHIdata_corr!X$3,'6.Indic_Percep'!$A$10:$AE$10,0)),"")</f>
        <v/>
      </c>
      <c r="Y469" s="2" t="str">
        <f>IF(COUNT(INDEX('6.Indic_Percep'!$A$10:$AE$141,HHIdata_corr!$U469,MATCH(HHIdata_corr!Y$3,'6.Indic_Percep'!$A$10:$AE$10,0)))=1,INDEX('6.Indic_Percep'!$A$10:$AE$141,HHIdata_corr!$U469,MATCH(HHIdata_corr!Y$3,'6.Indic_Percep'!$A$10:$AE$10,0)),"")</f>
        <v/>
      </c>
      <c r="Z469" s="2" t="str">
        <f>IF(COUNT(INDEX('6.Indic_Percep'!$A$10:$AH$141,HHIdata_corr!$U469,MATCH(HHIdata_corr!Z$3,'6.Indic_Percep'!$A$10:$AH$10,0)))=1,INDEX('6.Indic_Percep'!$A$10:$AH$141,HHIdata_corr!$U469,MATCH(HHIdata_corr!Z$3,'6.Indic_Percep'!$A$10:$AH$10,0)),"")</f>
        <v/>
      </c>
      <c r="AA469" s="2" t="str">
        <f>IF(COUNT(INDEX('6.Indic_Percep'!$A$10:$AH$141,HHIdata_corr!$U469,MATCH(HHIdata_corr!AA$3,'6.Indic_Percep'!$A$10:$AH$10,0)))=1,INDEX('6.Indic_Percep'!$A$10:$AH$141,HHIdata_corr!$U469,MATCH(HHIdata_corr!AA$3,'6.Indic_Percep'!$A$10:$AH$10,0)),"")</f>
        <v/>
      </c>
      <c r="AC469" s="30">
        <f>IF(COUNT(INDEX('5.Indic_LM'!$A$8:$AL$732,HHIdata_corr!$V469,MATCH(HHIdata_corr!AC$3,'5.Indic_LM'!$A$8:$AL$8,0)))=1,INDEX('5.Indic_LM'!$A$8:$AL$732,HHIdata_corr!$V469,MATCH(HHIdata_corr!AC$3,'5.Indic_LM'!$A$8:$AL$8,0))/100,"")</f>
        <v>2.4390243902439046E-2</v>
      </c>
      <c r="AD469" s="30" t="str">
        <f>IF(COUNT(INDEX('5.Indic_LM'!$A$8:$AL$732,HHIdata_corr!$V469,MATCH(HHIdata_corr!AD$3,'5.Indic_LM'!$A$8:$AL$8,0)))=1,INDEX('5.Indic_LM'!$A$8:$AL$732,HHIdata_corr!$V469,MATCH(HHIdata_corr!AD$3,'5.Indic_LM'!$A$8:$AL$8,0))/100,"")</f>
        <v/>
      </c>
      <c r="AE469" s="2">
        <f t="shared" si="38"/>
        <v>1</v>
      </c>
      <c r="AF469" s="2">
        <f t="shared" si="39"/>
        <v>0</v>
      </c>
    </row>
    <row r="470" spans="1:32" x14ac:dyDescent="0.2">
      <c r="A470" s="25" t="s">
        <v>1392</v>
      </c>
      <c r="B470" s="26" t="s">
        <v>1393</v>
      </c>
      <c r="C470" s="26" t="s">
        <v>1309</v>
      </c>
      <c r="D470" s="26">
        <v>198725</v>
      </c>
      <c r="E470" s="26" t="s">
        <v>1394</v>
      </c>
      <c r="F470" s="26">
        <v>107000</v>
      </c>
      <c r="G470" s="27">
        <f>INDEX('0_Pivot &amp; Table 1 &amp; Table 2'!$A$70:$AM$765,MATCH($A470,'0_Pivot &amp; Table 1 &amp; Table 2'!$B$70:$B$765,0),MATCH(HHIdata_corr!G$1,'0_Pivot &amp; Table 1 &amp; Table 2'!$A$66:$AM$66,0))</f>
        <v>3268</v>
      </c>
      <c r="H470" s="27">
        <f>INDEX('0_Pivot &amp; Table 1 &amp; Table 2'!$A$70:$AM$765,MATCH($A470,'0_Pivot &amp; Table 1 &amp; Table 2'!$B$70:$B$765,0),MATCH(HHIdata_corr!H$1,'0_Pivot &amp; Table 1 &amp; Table 2'!$A$66:$AM$66,0))</f>
        <v>4083</v>
      </c>
      <c r="I470" s="27">
        <f>INDEX('0_Pivot &amp; Table 1 &amp; Table 2'!$A$70:$AM$765,MATCH($A470,'0_Pivot &amp; Table 1 &amp; Table 2'!$B$70:$B$765,0),MATCH(HHIdata_corr!I$1,'0_Pivot &amp; Table 1 &amp; Table 2'!$A$66:$AM$66,0))</f>
        <v>3460</v>
      </c>
      <c r="J470" s="27">
        <f>INDEX('0_Pivot &amp; Table 1 &amp; Table 2'!$A$70:$AM$765,MATCH($A470,'0_Pivot &amp; Table 1 &amp; Table 2'!$B$70:$B$765,0),MATCH(HHIdata_corr!J$1,'0_Pivot &amp; Table 1 &amp; Table 2'!$A$66:$AM$66,0))</f>
        <v>3260</v>
      </c>
      <c r="K470" s="27">
        <f>INDEX('0_Pivot &amp; Table 1 &amp; Table 2'!$A$70:$AM$765,MATCH($A470,'0_Pivot &amp; Table 1 &amp; Table 2'!$B$70:$B$765,0),MATCH(HHIdata_corr!K$1,'0_Pivot &amp; Table 1 &amp; Table 2'!$A$66:$AM$66,0))</f>
        <v>3027</v>
      </c>
      <c r="L470" s="27">
        <f>INDEX('0_Pivot &amp; Table 1 &amp; Table 2'!$A$70:$AM$765,MATCH($A470,'0_Pivot &amp; Table 1 &amp; Table 2'!$B$70:$B$765,0),MATCH(HHIdata_corr!L$1,'0_Pivot &amp; Table 1 &amp; Table 2'!$A$66:$AM$66,0))</f>
        <v>3625</v>
      </c>
      <c r="M470" s="27">
        <f>INDEX('0_Pivot &amp; Table 1 &amp; Table 2'!$A$70:$AM$765,MATCH($A470,'0_Pivot &amp; Table 1 &amp; Table 2'!$B$70:$B$765,0),MATCH(HHIdata_corr!M$1,'0_Pivot &amp; Table 1 &amp; Table 2'!$A$66:$AM$66,0))</f>
        <v>3951</v>
      </c>
      <c r="N470" s="27">
        <f>INDEX('0_Pivot &amp; Table 1 &amp; Table 2'!$A$70:$AM$765,MATCH($A470,'0_Pivot &amp; Table 1 &amp; Table 2'!$B$70:$B$765,0),MATCH(HHIdata_corr!N$1,'0_Pivot &amp; Table 1 &amp; Table 2'!$A$66:$AM$66,0))</f>
        <v>3760</v>
      </c>
      <c r="O470" s="28">
        <v>3484.3</v>
      </c>
      <c r="P470" s="29" t="s">
        <v>1392</v>
      </c>
      <c r="Q470" s="29" t="s">
        <v>1393</v>
      </c>
      <c r="R470" s="2">
        <f t="shared" si="35"/>
        <v>3517.75</v>
      </c>
      <c r="S470" s="2">
        <f t="shared" si="36"/>
        <v>3457.5</v>
      </c>
      <c r="T470" s="2" t="str">
        <f t="shared" si="37"/>
        <v/>
      </c>
      <c r="U470" s="2" t="e">
        <f>MATCH($Q470,'6.Indic_Percep'!$B$10:$B$141,0)</f>
        <v>#N/A</v>
      </c>
      <c r="V470" s="2">
        <f>MATCH($P470,'5.Indic_LM'!$A$10:$A$732,0)</f>
        <v>482</v>
      </c>
      <c r="W470" s="2" t="str">
        <f>IF(COUNT(INDEX('6.Indic_Percep'!$A$10:$AE$141,HHIdata_corr!$U470,MATCH(HHIdata_corr!W$3,'6.Indic_Percep'!$A$10:$AE$10,0)))=1,INDEX('6.Indic_Percep'!$A$10:$AE$141,HHIdata_corr!$U470,MATCH(HHIdata_corr!W$3,'6.Indic_Percep'!$A$10:$AE$10,0)),"")</f>
        <v/>
      </c>
      <c r="X470" s="2" t="str">
        <f>IF(COUNT(INDEX('6.Indic_Percep'!$A$10:$AE$141,HHIdata_corr!$U470,MATCH(HHIdata_corr!X$3,'6.Indic_Percep'!$A$10:$AE$10,0)))=1,INDEX('6.Indic_Percep'!$A$10:$AE$141,HHIdata_corr!$U470,MATCH(HHIdata_corr!X$3,'6.Indic_Percep'!$A$10:$AE$10,0)),"")</f>
        <v/>
      </c>
      <c r="Y470" s="2" t="str">
        <f>IF(COUNT(INDEX('6.Indic_Percep'!$A$10:$AE$141,HHIdata_corr!$U470,MATCH(HHIdata_corr!Y$3,'6.Indic_Percep'!$A$10:$AE$10,0)))=1,INDEX('6.Indic_Percep'!$A$10:$AE$141,HHIdata_corr!$U470,MATCH(HHIdata_corr!Y$3,'6.Indic_Percep'!$A$10:$AE$10,0)),"")</f>
        <v/>
      </c>
      <c r="Z470" s="2" t="str">
        <f>IF(COUNT(INDEX('6.Indic_Percep'!$A$10:$AH$141,HHIdata_corr!$U470,MATCH(HHIdata_corr!Z$3,'6.Indic_Percep'!$A$10:$AH$10,0)))=1,INDEX('6.Indic_Percep'!$A$10:$AH$141,HHIdata_corr!$U470,MATCH(HHIdata_corr!Z$3,'6.Indic_Percep'!$A$10:$AH$10,0)),"")</f>
        <v/>
      </c>
      <c r="AA470" s="2" t="str">
        <f>IF(COUNT(INDEX('6.Indic_Percep'!$A$10:$AH$141,HHIdata_corr!$U470,MATCH(HHIdata_corr!AA$3,'6.Indic_Percep'!$A$10:$AH$10,0)))=1,INDEX('6.Indic_Percep'!$A$10:$AH$141,HHIdata_corr!$U470,MATCH(HHIdata_corr!AA$3,'6.Indic_Percep'!$A$10:$AH$10,0)),"")</f>
        <v/>
      </c>
      <c r="AC470" s="30">
        <f>IF(COUNT(INDEX('5.Indic_LM'!$A$8:$AL$732,HHIdata_corr!$V470,MATCH(HHIdata_corr!AC$3,'5.Indic_LM'!$A$8:$AL$8,0)))=1,INDEX('5.Indic_LM'!$A$8:$AL$732,HHIdata_corr!$V470,MATCH(HHIdata_corr!AC$3,'5.Indic_LM'!$A$8:$AL$8,0))/100,"")</f>
        <v>3.125E-2</v>
      </c>
      <c r="AD470" s="30" t="str">
        <f>IF(COUNT(INDEX('5.Indic_LM'!$A$8:$AL$732,HHIdata_corr!$V470,MATCH(HHIdata_corr!AD$3,'5.Indic_LM'!$A$8:$AL$8,0)))=1,INDEX('5.Indic_LM'!$A$8:$AL$732,HHIdata_corr!$V470,MATCH(HHIdata_corr!AD$3,'5.Indic_LM'!$A$8:$AL$8,0))/100,"")</f>
        <v/>
      </c>
      <c r="AE470" s="2">
        <f t="shared" si="38"/>
        <v>1</v>
      </c>
      <c r="AF470" s="2">
        <f t="shared" si="39"/>
        <v>0</v>
      </c>
    </row>
    <row r="471" spans="1:32" x14ac:dyDescent="0.2">
      <c r="A471" s="25" t="s">
        <v>1395</v>
      </c>
      <c r="B471" s="26" t="s">
        <v>1396</v>
      </c>
      <c r="C471" s="26" t="s">
        <v>1309</v>
      </c>
      <c r="D471" s="26">
        <v>151360</v>
      </c>
      <c r="E471" s="26" t="s">
        <v>1397</v>
      </c>
      <c r="F471" s="26">
        <v>78000</v>
      </c>
      <c r="G471" s="27">
        <f>INDEX('0_Pivot &amp; Table 1 &amp; Table 2'!$A$70:$AM$765,MATCH($A471,'0_Pivot &amp; Table 1 &amp; Table 2'!$B$70:$B$765,0),MATCH(HHIdata_corr!G$1,'0_Pivot &amp; Table 1 &amp; Table 2'!$A$66:$AM$66,0))</f>
        <v>3743</v>
      </c>
      <c r="H471" s="27">
        <f>INDEX('0_Pivot &amp; Table 1 &amp; Table 2'!$A$70:$AM$765,MATCH($A471,'0_Pivot &amp; Table 1 &amp; Table 2'!$B$70:$B$765,0),MATCH(HHIdata_corr!H$1,'0_Pivot &amp; Table 1 &amp; Table 2'!$A$66:$AM$66,0))</f>
        <v>4350</v>
      </c>
      <c r="I471" s="27">
        <f>INDEX('0_Pivot &amp; Table 1 &amp; Table 2'!$A$70:$AM$765,MATCH($A471,'0_Pivot &amp; Table 1 &amp; Table 2'!$B$70:$B$765,0),MATCH(HHIdata_corr!I$1,'0_Pivot &amp; Table 1 &amp; Table 2'!$A$66:$AM$66,0))</f>
        <v>3810</v>
      </c>
      <c r="J471" s="27">
        <f>INDEX('0_Pivot &amp; Table 1 &amp; Table 2'!$A$70:$AM$765,MATCH($A471,'0_Pivot &amp; Table 1 &amp; Table 2'!$B$70:$B$765,0),MATCH(HHIdata_corr!J$1,'0_Pivot &amp; Table 1 &amp; Table 2'!$A$66:$AM$66,0))</f>
        <v>4304</v>
      </c>
      <c r="K471" s="27">
        <f>INDEX('0_Pivot &amp; Table 1 &amp; Table 2'!$A$70:$AM$765,MATCH($A471,'0_Pivot &amp; Table 1 &amp; Table 2'!$B$70:$B$765,0),MATCH(HHIdata_corr!K$1,'0_Pivot &amp; Table 1 &amp; Table 2'!$A$66:$AM$66,0))</f>
        <v>3440</v>
      </c>
      <c r="L471" s="27">
        <f>INDEX('0_Pivot &amp; Table 1 &amp; Table 2'!$A$70:$AM$765,MATCH($A471,'0_Pivot &amp; Table 1 &amp; Table 2'!$B$70:$B$765,0),MATCH(HHIdata_corr!L$1,'0_Pivot &amp; Table 1 &amp; Table 2'!$A$66:$AM$66,0))</f>
        <v>3770</v>
      </c>
      <c r="M471" s="27">
        <f>INDEX('0_Pivot &amp; Table 1 &amp; Table 2'!$A$70:$AM$765,MATCH($A471,'0_Pivot &amp; Table 1 &amp; Table 2'!$B$70:$B$765,0),MATCH(HHIdata_corr!M$1,'0_Pivot &amp; Table 1 &amp; Table 2'!$A$66:$AM$66,0))</f>
        <v>4003</v>
      </c>
      <c r="N471" s="27">
        <f>INDEX('0_Pivot &amp; Table 1 &amp; Table 2'!$A$70:$AM$765,MATCH($A471,'0_Pivot &amp; Table 1 &amp; Table 2'!$B$70:$B$765,0),MATCH(HHIdata_corr!N$1,'0_Pivot &amp; Table 1 &amp; Table 2'!$A$66:$AM$66,0))</f>
        <v>4275</v>
      </c>
      <c r="O471" s="28">
        <v>3883</v>
      </c>
      <c r="P471" s="29" t="s">
        <v>1395</v>
      </c>
      <c r="Q471" s="29" t="s">
        <v>1396</v>
      </c>
      <c r="R471" s="2">
        <f t="shared" si="35"/>
        <v>4051.75</v>
      </c>
      <c r="S471" s="2">
        <f t="shared" si="36"/>
        <v>3976</v>
      </c>
      <c r="T471" s="2" t="str">
        <f t="shared" si="37"/>
        <v/>
      </c>
      <c r="U471" s="2" t="e">
        <f>MATCH($Q471,'6.Indic_Percep'!$B$10:$B$141,0)</f>
        <v>#N/A</v>
      </c>
      <c r="V471" s="2">
        <f>MATCH($P471,'5.Indic_LM'!$A$10:$A$732,0)</f>
        <v>483</v>
      </c>
      <c r="W471" s="2" t="str">
        <f>IF(COUNT(INDEX('6.Indic_Percep'!$A$10:$AE$141,HHIdata_corr!$U471,MATCH(HHIdata_corr!W$3,'6.Indic_Percep'!$A$10:$AE$10,0)))=1,INDEX('6.Indic_Percep'!$A$10:$AE$141,HHIdata_corr!$U471,MATCH(HHIdata_corr!W$3,'6.Indic_Percep'!$A$10:$AE$10,0)),"")</f>
        <v/>
      </c>
      <c r="X471" s="2" t="str">
        <f>IF(COUNT(INDEX('6.Indic_Percep'!$A$10:$AE$141,HHIdata_corr!$U471,MATCH(HHIdata_corr!X$3,'6.Indic_Percep'!$A$10:$AE$10,0)))=1,INDEX('6.Indic_Percep'!$A$10:$AE$141,HHIdata_corr!$U471,MATCH(HHIdata_corr!X$3,'6.Indic_Percep'!$A$10:$AE$10,0)),"")</f>
        <v/>
      </c>
      <c r="Y471" s="2" t="str">
        <f>IF(COUNT(INDEX('6.Indic_Percep'!$A$10:$AE$141,HHIdata_corr!$U471,MATCH(HHIdata_corr!Y$3,'6.Indic_Percep'!$A$10:$AE$10,0)))=1,INDEX('6.Indic_Percep'!$A$10:$AE$141,HHIdata_corr!$U471,MATCH(HHIdata_corr!Y$3,'6.Indic_Percep'!$A$10:$AE$10,0)),"")</f>
        <v/>
      </c>
      <c r="Z471" s="2" t="str">
        <f>IF(COUNT(INDEX('6.Indic_Percep'!$A$10:$AH$141,HHIdata_corr!$U471,MATCH(HHIdata_corr!Z$3,'6.Indic_Percep'!$A$10:$AH$10,0)))=1,INDEX('6.Indic_Percep'!$A$10:$AH$141,HHIdata_corr!$U471,MATCH(HHIdata_corr!Z$3,'6.Indic_Percep'!$A$10:$AH$10,0)),"")</f>
        <v/>
      </c>
      <c r="AA471" s="2" t="str">
        <f>IF(COUNT(INDEX('6.Indic_Percep'!$A$10:$AH$141,HHIdata_corr!$U471,MATCH(HHIdata_corr!AA$3,'6.Indic_Percep'!$A$10:$AH$10,0)))=1,INDEX('6.Indic_Percep'!$A$10:$AH$141,HHIdata_corr!$U471,MATCH(HHIdata_corr!AA$3,'6.Indic_Percep'!$A$10:$AH$10,0)),"")</f>
        <v/>
      </c>
      <c r="AC471" s="30">
        <f>IF(COUNT(INDEX('5.Indic_LM'!$A$8:$AL$732,HHIdata_corr!$V471,MATCH(HHIdata_corr!AC$3,'5.Indic_LM'!$A$8:$AL$8,0)))=1,INDEX('5.Indic_LM'!$A$8:$AL$732,HHIdata_corr!$V471,MATCH(HHIdata_corr!AC$3,'5.Indic_LM'!$A$8:$AL$8,0))/100,"")</f>
        <v>2.5477707006369421E-2</v>
      </c>
      <c r="AD471" s="30" t="str">
        <f>IF(COUNT(INDEX('5.Indic_LM'!$A$8:$AL$732,HHIdata_corr!$V471,MATCH(HHIdata_corr!AD$3,'5.Indic_LM'!$A$8:$AL$8,0)))=1,INDEX('5.Indic_LM'!$A$8:$AL$732,HHIdata_corr!$V471,MATCH(HHIdata_corr!AD$3,'5.Indic_LM'!$A$8:$AL$8,0))/100,"")</f>
        <v/>
      </c>
      <c r="AE471" s="2">
        <f t="shared" si="38"/>
        <v>1</v>
      </c>
      <c r="AF471" s="2">
        <f t="shared" si="39"/>
        <v>0</v>
      </c>
    </row>
    <row r="472" spans="1:32" x14ac:dyDescent="0.2">
      <c r="A472" s="25" t="s">
        <v>1398</v>
      </c>
      <c r="B472" s="26" t="s">
        <v>1399</v>
      </c>
      <c r="C472" s="26" t="s">
        <v>1309</v>
      </c>
      <c r="D472" s="26">
        <v>117352</v>
      </c>
      <c r="E472" s="26" t="s">
        <v>1400</v>
      </c>
      <c r="F472" s="26">
        <v>62000</v>
      </c>
      <c r="G472" s="27">
        <f>INDEX('0_Pivot &amp; Table 1 &amp; Table 2'!$A$70:$AM$765,MATCH($A472,'0_Pivot &amp; Table 1 &amp; Table 2'!$B$70:$B$765,0),MATCH(HHIdata_corr!G$1,'0_Pivot &amp; Table 1 &amp; Table 2'!$A$66:$AM$66,0))</f>
        <v>3837</v>
      </c>
      <c r="H472" s="27">
        <f>INDEX('0_Pivot &amp; Table 1 &amp; Table 2'!$A$70:$AM$765,MATCH($A472,'0_Pivot &amp; Table 1 &amp; Table 2'!$B$70:$B$765,0),MATCH(HHIdata_corr!H$1,'0_Pivot &amp; Table 1 &amp; Table 2'!$A$66:$AM$66,0))</f>
        <v>4373</v>
      </c>
      <c r="I472" s="27">
        <f>INDEX('0_Pivot &amp; Table 1 &amp; Table 2'!$A$70:$AM$765,MATCH($A472,'0_Pivot &amp; Table 1 &amp; Table 2'!$B$70:$B$765,0),MATCH(HHIdata_corr!I$1,'0_Pivot &amp; Table 1 &amp; Table 2'!$A$66:$AM$66,0))</f>
        <v>4237</v>
      </c>
      <c r="J472" s="27">
        <f>INDEX('0_Pivot &amp; Table 1 &amp; Table 2'!$A$70:$AM$765,MATCH($A472,'0_Pivot &amp; Table 1 &amp; Table 2'!$B$70:$B$765,0),MATCH(HHIdata_corr!J$1,'0_Pivot &amp; Table 1 &amp; Table 2'!$A$66:$AM$66,0))</f>
        <v>3924</v>
      </c>
      <c r="K472" s="27">
        <f>INDEX('0_Pivot &amp; Table 1 &amp; Table 2'!$A$70:$AM$765,MATCH($A472,'0_Pivot &amp; Table 1 &amp; Table 2'!$B$70:$B$765,0),MATCH(HHIdata_corr!K$1,'0_Pivot &amp; Table 1 &amp; Table 2'!$A$66:$AM$66,0))</f>
        <v>3459</v>
      </c>
      <c r="L472" s="27">
        <f>INDEX('0_Pivot &amp; Table 1 &amp; Table 2'!$A$70:$AM$765,MATCH($A472,'0_Pivot &amp; Table 1 &amp; Table 2'!$B$70:$B$765,0),MATCH(HHIdata_corr!L$1,'0_Pivot &amp; Table 1 &amp; Table 2'!$A$66:$AM$66,0))</f>
        <v>3981</v>
      </c>
      <c r="M472" s="27">
        <f>INDEX('0_Pivot &amp; Table 1 &amp; Table 2'!$A$70:$AM$765,MATCH($A472,'0_Pivot &amp; Table 1 &amp; Table 2'!$B$70:$B$765,0),MATCH(HHIdata_corr!M$1,'0_Pivot &amp; Table 1 &amp; Table 2'!$A$66:$AM$66,0))</f>
        <v>3752</v>
      </c>
      <c r="N472" s="27">
        <f>INDEX('0_Pivot &amp; Table 1 &amp; Table 2'!$A$70:$AM$765,MATCH($A472,'0_Pivot &amp; Table 1 &amp; Table 2'!$B$70:$B$765,0),MATCH(HHIdata_corr!N$1,'0_Pivot &amp; Table 1 &amp; Table 2'!$A$66:$AM$66,0))</f>
        <v>4045</v>
      </c>
      <c r="O472" s="28">
        <v>3876.1</v>
      </c>
      <c r="P472" s="29" t="s">
        <v>1398</v>
      </c>
      <c r="Q472" s="29" t="s">
        <v>1399</v>
      </c>
      <c r="R472" s="2">
        <f t="shared" si="35"/>
        <v>4092.75</v>
      </c>
      <c r="S472" s="2">
        <f t="shared" si="36"/>
        <v>3998.25</v>
      </c>
      <c r="T472" s="2" t="str">
        <f t="shared" si="37"/>
        <v/>
      </c>
      <c r="U472" s="2" t="e">
        <f>MATCH($Q472,'6.Indic_Percep'!$B$10:$B$141,0)</f>
        <v>#N/A</v>
      </c>
      <c r="V472" s="2">
        <f>MATCH($P472,'5.Indic_LM'!$A$10:$A$732,0)</f>
        <v>484</v>
      </c>
      <c r="W472" s="2" t="str">
        <f>IF(COUNT(INDEX('6.Indic_Percep'!$A$10:$AE$141,HHIdata_corr!$U472,MATCH(HHIdata_corr!W$3,'6.Indic_Percep'!$A$10:$AE$10,0)))=1,INDEX('6.Indic_Percep'!$A$10:$AE$141,HHIdata_corr!$U472,MATCH(HHIdata_corr!W$3,'6.Indic_Percep'!$A$10:$AE$10,0)),"")</f>
        <v/>
      </c>
      <c r="X472" s="2" t="str">
        <f>IF(COUNT(INDEX('6.Indic_Percep'!$A$10:$AE$141,HHIdata_corr!$U472,MATCH(HHIdata_corr!X$3,'6.Indic_Percep'!$A$10:$AE$10,0)))=1,INDEX('6.Indic_Percep'!$A$10:$AE$141,HHIdata_corr!$U472,MATCH(HHIdata_corr!X$3,'6.Indic_Percep'!$A$10:$AE$10,0)),"")</f>
        <v/>
      </c>
      <c r="Y472" s="2" t="str">
        <f>IF(COUNT(INDEX('6.Indic_Percep'!$A$10:$AE$141,HHIdata_corr!$U472,MATCH(HHIdata_corr!Y$3,'6.Indic_Percep'!$A$10:$AE$10,0)))=1,INDEX('6.Indic_Percep'!$A$10:$AE$141,HHIdata_corr!$U472,MATCH(HHIdata_corr!Y$3,'6.Indic_Percep'!$A$10:$AE$10,0)),"")</f>
        <v/>
      </c>
      <c r="Z472" s="2" t="str">
        <f>IF(COUNT(INDEX('6.Indic_Percep'!$A$10:$AH$141,HHIdata_corr!$U472,MATCH(HHIdata_corr!Z$3,'6.Indic_Percep'!$A$10:$AH$10,0)))=1,INDEX('6.Indic_Percep'!$A$10:$AH$141,HHIdata_corr!$U472,MATCH(HHIdata_corr!Z$3,'6.Indic_Percep'!$A$10:$AH$10,0)),"")</f>
        <v/>
      </c>
      <c r="AA472" s="2" t="str">
        <f>IF(COUNT(INDEX('6.Indic_Percep'!$A$10:$AH$141,HHIdata_corr!$U472,MATCH(HHIdata_corr!AA$3,'6.Indic_Percep'!$A$10:$AH$10,0)))=1,INDEX('6.Indic_Percep'!$A$10:$AH$141,HHIdata_corr!$U472,MATCH(HHIdata_corr!AA$3,'6.Indic_Percep'!$A$10:$AH$10,0)),"")</f>
        <v/>
      </c>
      <c r="AC472" s="30">
        <f>IF(COUNT(INDEX('5.Indic_LM'!$A$8:$AL$732,HHIdata_corr!$V472,MATCH(HHIdata_corr!AC$3,'5.Indic_LM'!$A$8:$AL$8,0)))=1,INDEX('5.Indic_LM'!$A$8:$AL$732,HHIdata_corr!$V472,MATCH(HHIdata_corr!AC$3,'5.Indic_LM'!$A$8:$AL$8,0))/100,"")</f>
        <v>9.2592592592593004E-3</v>
      </c>
      <c r="AD472" s="30" t="str">
        <f>IF(COUNT(INDEX('5.Indic_LM'!$A$8:$AL$732,HHIdata_corr!$V472,MATCH(HHIdata_corr!AD$3,'5.Indic_LM'!$A$8:$AL$8,0)))=1,INDEX('5.Indic_LM'!$A$8:$AL$732,HHIdata_corr!$V472,MATCH(HHIdata_corr!AD$3,'5.Indic_LM'!$A$8:$AL$8,0))/100,"")</f>
        <v/>
      </c>
      <c r="AE472" s="2">
        <f t="shared" si="38"/>
        <v>1</v>
      </c>
      <c r="AF472" s="2">
        <f t="shared" si="39"/>
        <v>0</v>
      </c>
    </row>
    <row r="473" spans="1:32" x14ac:dyDescent="0.2">
      <c r="A473" s="25" t="s">
        <v>1401</v>
      </c>
      <c r="B473" s="26" t="s">
        <v>1402</v>
      </c>
      <c r="C473" s="26" t="s">
        <v>1309</v>
      </c>
      <c r="D473" s="26">
        <v>135170</v>
      </c>
      <c r="E473" s="26" t="s">
        <v>1403</v>
      </c>
      <c r="F473" s="26">
        <v>74000</v>
      </c>
      <c r="G473" s="27">
        <f>INDEX('0_Pivot &amp; Table 1 &amp; Table 2'!$A$70:$AM$765,MATCH($A473,'0_Pivot &amp; Table 1 &amp; Table 2'!$B$70:$B$765,0),MATCH(HHIdata_corr!G$1,'0_Pivot &amp; Table 1 &amp; Table 2'!$A$66:$AM$66,0))</f>
        <v>3178</v>
      </c>
      <c r="H473" s="27">
        <f>INDEX('0_Pivot &amp; Table 1 &amp; Table 2'!$A$70:$AM$765,MATCH($A473,'0_Pivot &amp; Table 1 &amp; Table 2'!$B$70:$B$765,0),MATCH(HHIdata_corr!H$1,'0_Pivot &amp; Table 1 &amp; Table 2'!$A$66:$AM$66,0))</f>
        <v>4166</v>
      </c>
      <c r="I473" s="27">
        <f>INDEX('0_Pivot &amp; Table 1 &amp; Table 2'!$A$70:$AM$765,MATCH($A473,'0_Pivot &amp; Table 1 &amp; Table 2'!$B$70:$B$765,0),MATCH(HHIdata_corr!I$1,'0_Pivot &amp; Table 1 &amp; Table 2'!$A$66:$AM$66,0))</f>
        <v>3738</v>
      </c>
      <c r="J473" s="27">
        <f>INDEX('0_Pivot &amp; Table 1 &amp; Table 2'!$A$70:$AM$765,MATCH($A473,'0_Pivot &amp; Table 1 &amp; Table 2'!$B$70:$B$765,0),MATCH(HHIdata_corr!J$1,'0_Pivot &amp; Table 1 &amp; Table 2'!$A$66:$AM$66,0))</f>
        <v>3370</v>
      </c>
      <c r="K473" s="27">
        <f>INDEX('0_Pivot &amp; Table 1 &amp; Table 2'!$A$70:$AM$765,MATCH($A473,'0_Pivot &amp; Table 1 &amp; Table 2'!$B$70:$B$765,0),MATCH(HHIdata_corr!K$1,'0_Pivot &amp; Table 1 &amp; Table 2'!$A$66:$AM$66,0))</f>
        <v>2877</v>
      </c>
      <c r="L473" s="27">
        <f>INDEX('0_Pivot &amp; Table 1 &amp; Table 2'!$A$70:$AM$765,MATCH($A473,'0_Pivot &amp; Table 1 &amp; Table 2'!$B$70:$B$765,0),MATCH(HHIdata_corr!L$1,'0_Pivot &amp; Table 1 &amp; Table 2'!$A$66:$AM$66,0))</f>
        <v>3398</v>
      </c>
      <c r="M473" s="27">
        <f>INDEX('0_Pivot &amp; Table 1 &amp; Table 2'!$A$70:$AM$765,MATCH($A473,'0_Pivot &amp; Table 1 &amp; Table 2'!$B$70:$B$765,0),MATCH(HHIdata_corr!M$1,'0_Pivot &amp; Table 1 &amp; Table 2'!$A$66:$AM$66,0))</f>
        <v>4053</v>
      </c>
      <c r="N473" s="27">
        <f>INDEX('0_Pivot &amp; Table 1 &amp; Table 2'!$A$70:$AM$765,MATCH($A473,'0_Pivot &amp; Table 1 &amp; Table 2'!$B$70:$B$765,0),MATCH(HHIdata_corr!N$1,'0_Pivot &amp; Table 1 &amp; Table 2'!$A$66:$AM$66,0))</f>
        <v>3781</v>
      </c>
      <c r="O473" s="28">
        <v>3427.9</v>
      </c>
      <c r="P473" s="29" t="s">
        <v>1401</v>
      </c>
      <c r="Q473" s="29" t="s">
        <v>1402</v>
      </c>
      <c r="R473" s="2">
        <f t="shared" si="35"/>
        <v>3613</v>
      </c>
      <c r="S473" s="2">
        <f t="shared" si="36"/>
        <v>3537.75</v>
      </c>
      <c r="T473" s="2" t="str">
        <f t="shared" si="37"/>
        <v/>
      </c>
      <c r="U473" s="2" t="e">
        <f>MATCH($Q473,'6.Indic_Percep'!$B$10:$B$141,0)</f>
        <v>#N/A</v>
      </c>
      <c r="V473" s="2">
        <f>MATCH($P473,'5.Indic_LM'!$A$10:$A$732,0)</f>
        <v>485</v>
      </c>
      <c r="W473" s="2" t="str">
        <f>IF(COUNT(INDEX('6.Indic_Percep'!$A$10:$AE$141,HHIdata_corr!$U473,MATCH(HHIdata_corr!W$3,'6.Indic_Percep'!$A$10:$AE$10,0)))=1,INDEX('6.Indic_Percep'!$A$10:$AE$141,HHIdata_corr!$U473,MATCH(HHIdata_corr!W$3,'6.Indic_Percep'!$A$10:$AE$10,0)),"")</f>
        <v/>
      </c>
      <c r="X473" s="2" t="str">
        <f>IF(COUNT(INDEX('6.Indic_Percep'!$A$10:$AE$141,HHIdata_corr!$U473,MATCH(HHIdata_corr!X$3,'6.Indic_Percep'!$A$10:$AE$10,0)))=1,INDEX('6.Indic_Percep'!$A$10:$AE$141,HHIdata_corr!$U473,MATCH(HHIdata_corr!X$3,'6.Indic_Percep'!$A$10:$AE$10,0)),"")</f>
        <v/>
      </c>
      <c r="Y473" s="2" t="str">
        <f>IF(COUNT(INDEX('6.Indic_Percep'!$A$10:$AE$141,HHIdata_corr!$U473,MATCH(HHIdata_corr!Y$3,'6.Indic_Percep'!$A$10:$AE$10,0)))=1,INDEX('6.Indic_Percep'!$A$10:$AE$141,HHIdata_corr!$U473,MATCH(HHIdata_corr!Y$3,'6.Indic_Percep'!$A$10:$AE$10,0)),"")</f>
        <v/>
      </c>
      <c r="Z473" s="2" t="str">
        <f>IF(COUNT(INDEX('6.Indic_Percep'!$A$10:$AH$141,HHIdata_corr!$U473,MATCH(HHIdata_corr!Z$3,'6.Indic_Percep'!$A$10:$AH$10,0)))=1,INDEX('6.Indic_Percep'!$A$10:$AH$141,HHIdata_corr!$U473,MATCH(HHIdata_corr!Z$3,'6.Indic_Percep'!$A$10:$AH$10,0)),"")</f>
        <v/>
      </c>
      <c r="AA473" s="2" t="str">
        <f>IF(COUNT(INDEX('6.Indic_Percep'!$A$10:$AH$141,HHIdata_corr!$U473,MATCH(HHIdata_corr!AA$3,'6.Indic_Percep'!$A$10:$AH$10,0)))=1,INDEX('6.Indic_Percep'!$A$10:$AH$141,HHIdata_corr!$U473,MATCH(HHIdata_corr!AA$3,'6.Indic_Percep'!$A$10:$AH$10,0)),"")</f>
        <v/>
      </c>
      <c r="AC473" s="30">
        <f>IF(COUNT(INDEX('5.Indic_LM'!$A$8:$AL$732,HHIdata_corr!$V473,MATCH(HHIdata_corr!AC$3,'5.Indic_LM'!$A$8:$AL$8,0)))=1,INDEX('5.Indic_LM'!$A$8:$AL$732,HHIdata_corr!$V473,MATCH(HHIdata_corr!AC$3,'5.Indic_LM'!$A$8:$AL$8,0))/100,"")</f>
        <v>2.5000000000000022E-2</v>
      </c>
      <c r="AD473" s="30" t="str">
        <f>IF(COUNT(INDEX('5.Indic_LM'!$A$8:$AL$732,HHIdata_corr!$V473,MATCH(HHIdata_corr!AD$3,'5.Indic_LM'!$A$8:$AL$8,0)))=1,INDEX('5.Indic_LM'!$A$8:$AL$732,HHIdata_corr!$V473,MATCH(HHIdata_corr!AD$3,'5.Indic_LM'!$A$8:$AL$8,0))/100,"")</f>
        <v/>
      </c>
      <c r="AE473" s="2">
        <f t="shared" si="38"/>
        <v>1</v>
      </c>
      <c r="AF473" s="2">
        <f t="shared" si="39"/>
        <v>0</v>
      </c>
    </row>
    <row r="474" spans="1:32" x14ac:dyDescent="0.2">
      <c r="A474" s="25" t="s">
        <v>1404</v>
      </c>
      <c r="B474" s="26" t="s">
        <v>1405</v>
      </c>
      <c r="C474" s="26" t="s">
        <v>1309</v>
      </c>
      <c r="D474" s="26">
        <v>125762</v>
      </c>
      <c r="E474" s="26" t="s">
        <v>1406</v>
      </c>
      <c r="F474" s="26">
        <v>63000</v>
      </c>
      <c r="G474" s="27">
        <f>INDEX('0_Pivot &amp; Table 1 &amp; Table 2'!$A$70:$AM$765,MATCH($A474,'0_Pivot &amp; Table 1 &amp; Table 2'!$B$70:$B$765,0),MATCH(HHIdata_corr!G$1,'0_Pivot &amp; Table 1 &amp; Table 2'!$A$66:$AM$66,0))</f>
        <v>3098</v>
      </c>
      <c r="H474" s="27">
        <f>INDEX('0_Pivot &amp; Table 1 &amp; Table 2'!$A$70:$AM$765,MATCH($A474,'0_Pivot &amp; Table 1 &amp; Table 2'!$B$70:$B$765,0),MATCH(HHIdata_corr!H$1,'0_Pivot &amp; Table 1 &amp; Table 2'!$A$66:$AM$66,0))</f>
        <v>4283</v>
      </c>
      <c r="I474" s="27">
        <f>INDEX('0_Pivot &amp; Table 1 &amp; Table 2'!$A$70:$AM$765,MATCH($A474,'0_Pivot &amp; Table 1 &amp; Table 2'!$B$70:$B$765,0),MATCH(HHIdata_corr!I$1,'0_Pivot &amp; Table 1 &amp; Table 2'!$A$66:$AM$66,0))</f>
        <v>3877</v>
      </c>
      <c r="J474" s="27">
        <f>INDEX('0_Pivot &amp; Table 1 &amp; Table 2'!$A$70:$AM$765,MATCH($A474,'0_Pivot &amp; Table 1 &amp; Table 2'!$B$70:$B$765,0),MATCH(HHIdata_corr!J$1,'0_Pivot &amp; Table 1 &amp; Table 2'!$A$66:$AM$66,0))</f>
        <v>3539</v>
      </c>
      <c r="K474" s="27">
        <f>INDEX('0_Pivot &amp; Table 1 &amp; Table 2'!$A$70:$AM$765,MATCH($A474,'0_Pivot &amp; Table 1 &amp; Table 2'!$B$70:$B$765,0),MATCH(HHIdata_corr!K$1,'0_Pivot &amp; Table 1 &amp; Table 2'!$A$66:$AM$66,0))</f>
        <v>3106</v>
      </c>
      <c r="L474" s="27">
        <f>INDEX('0_Pivot &amp; Table 1 &amp; Table 2'!$A$70:$AM$765,MATCH($A474,'0_Pivot &amp; Table 1 &amp; Table 2'!$B$70:$B$765,0),MATCH(HHIdata_corr!L$1,'0_Pivot &amp; Table 1 &amp; Table 2'!$A$66:$AM$66,0))</f>
        <v>3904</v>
      </c>
      <c r="M474" s="27">
        <f>INDEX('0_Pivot &amp; Table 1 &amp; Table 2'!$A$70:$AM$765,MATCH($A474,'0_Pivot &amp; Table 1 &amp; Table 2'!$B$70:$B$765,0),MATCH(HHIdata_corr!M$1,'0_Pivot &amp; Table 1 &amp; Table 2'!$A$66:$AM$66,0))</f>
        <v>3815</v>
      </c>
      <c r="N474" s="27">
        <f>INDEX('0_Pivot &amp; Table 1 &amp; Table 2'!$A$70:$AM$765,MATCH($A474,'0_Pivot &amp; Table 1 &amp; Table 2'!$B$70:$B$765,0),MATCH(HHIdata_corr!N$1,'0_Pivot &amp; Table 1 &amp; Table 2'!$A$66:$AM$66,0))</f>
        <v>3512</v>
      </c>
      <c r="O474" s="28">
        <v>3567.2</v>
      </c>
      <c r="P474" s="29" t="s">
        <v>1404</v>
      </c>
      <c r="Q474" s="29" t="s">
        <v>1405</v>
      </c>
      <c r="R474" s="2">
        <f t="shared" si="35"/>
        <v>3699.25</v>
      </c>
      <c r="S474" s="2">
        <f t="shared" si="36"/>
        <v>3701.25</v>
      </c>
      <c r="T474" s="2" t="str">
        <f t="shared" si="37"/>
        <v/>
      </c>
      <c r="U474" s="2" t="e">
        <f>MATCH($Q474,'6.Indic_Percep'!$B$10:$B$141,0)</f>
        <v>#N/A</v>
      </c>
      <c r="V474" s="2">
        <f>MATCH($P474,'5.Indic_LM'!$A$10:$A$732,0)</f>
        <v>486</v>
      </c>
      <c r="W474" s="2" t="str">
        <f>IF(COUNT(INDEX('6.Indic_Percep'!$A$10:$AE$141,HHIdata_corr!$U474,MATCH(HHIdata_corr!W$3,'6.Indic_Percep'!$A$10:$AE$10,0)))=1,INDEX('6.Indic_Percep'!$A$10:$AE$141,HHIdata_corr!$U474,MATCH(HHIdata_corr!W$3,'6.Indic_Percep'!$A$10:$AE$10,0)),"")</f>
        <v/>
      </c>
      <c r="X474" s="2" t="str">
        <f>IF(COUNT(INDEX('6.Indic_Percep'!$A$10:$AE$141,HHIdata_corr!$U474,MATCH(HHIdata_corr!X$3,'6.Indic_Percep'!$A$10:$AE$10,0)))=1,INDEX('6.Indic_Percep'!$A$10:$AE$141,HHIdata_corr!$U474,MATCH(HHIdata_corr!X$3,'6.Indic_Percep'!$A$10:$AE$10,0)),"")</f>
        <v/>
      </c>
      <c r="Y474" s="2" t="str">
        <f>IF(COUNT(INDEX('6.Indic_Percep'!$A$10:$AE$141,HHIdata_corr!$U474,MATCH(HHIdata_corr!Y$3,'6.Indic_Percep'!$A$10:$AE$10,0)))=1,INDEX('6.Indic_Percep'!$A$10:$AE$141,HHIdata_corr!$U474,MATCH(HHIdata_corr!Y$3,'6.Indic_Percep'!$A$10:$AE$10,0)),"")</f>
        <v/>
      </c>
      <c r="Z474" s="2" t="str">
        <f>IF(COUNT(INDEX('6.Indic_Percep'!$A$10:$AH$141,HHIdata_corr!$U474,MATCH(HHIdata_corr!Z$3,'6.Indic_Percep'!$A$10:$AH$10,0)))=1,INDEX('6.Indic_Percep'!$A$10:$AH$141,HHIdata_corr!$U474,MATCH(HHIdata_corr!Z$3,'6.Indic_Percep'!$A$10:$AH$10,0)),"")</f>
        <v/>
      </c>
      <c r="AA474" s="2" t="str">
        <f>IF(COUNT(INDEX('6.Indic_Percep'!$A$10:$AH$141,HHIdata_corr!$U474,MATCH(HHIdata_corr!AA$3,'6.Indic_Percep'!$A$10:$AH$10,0)))=1,INDEX('6.Indic_Percep'!$A$10:$AH$141,HHIdata_corr!$U474,MATCH(HHIdata_corr!AA$3,'6.Indic_Percep'!$A$10:$AH$10,0)),"")</f>
        <v/>
      </c>
      <c r="AC474" s="30">
        <f>IF(COUNT(INDEX('5.Indic_LM'!$A$8:$AL$732,HHIdata_corr!$V474,MATCH(HHIdata_corr!AC$3,'5.Indic_LM'!$A$8:$AL$8,0)))=1,INDEX('5.Indic_LM'!$A$8:$AL$732,HHIdata_corr!$V474,MATCH(HHIdata_corr!AC$3,'5.Indic_LM'!$A$8:$AL$8,0))/100,"")</f>
        <v>3.2258064516129004E-2</v>
      </c>
      <c r="AD474" s="30" t="str">
        <f>IF(COUNT(INDEX('5.Indic_LM'!$A$8:$AL$732,HHIdata_corr!$V474,MATCH(HHIdata_corr!AD$3,'5.Indic_LM'!$A$8:$AL$8,0)))=1,INDEX('5.Indic_LM'!$A$8:$AL$732,HHIdata_corr!$V474,MATCH(HHIdata_corr!AD$3,'5.Indic_LM'!$A$8:$AL$8,0))/100,"")</f>
        <v/>
      </c>
      <c r="AE474" s="2">
        <f t="shared" si="38"/>
        <v>1</v>
      </c>
      <c r="AF474" s="2">
        <f t="shared" si="39"/>
        <v>0</v>
      </c>
    </row>
    <row r="475" spans="1:32" x14ac:dyDescent="0.2">
      <c r="A475" s="25" t="s">
        <v>1407</v>
      </c>
      <c r="B475" s="26" t="s">
        <v>1408</v>
      </c>
      <c r="C475" s="26" t="s">
        <v>1309</v>
      </c>
      <c r="D475" s="26">
        <v>88263</v>
      </c>
      <c r="E475" s="26" t="s">
        <v>1409</v>
      </c>
      <c r="F475" s="26">
        <v>48000</v>
      </c>
      <c r="G475" s="27">
        <f>INDEX('0_Pivot &amp; Table 1 &amp; Table 2'!$A$70:$AM$765,MATCH($A475,'0_Pivot &amp; Table 1 &amp; Table 2'!$B$70:$B$765,0),MATCH(HHIdata_corr!G$1,'0_Pivot &amp; Table 1 &amp; Table 2'!$A$66:$AM$66,0))</f>
        <v>3870</v>
      </c>
      <c r="H475" s="27">
        <f>INDEX('0_Pivot &amp; Table 1 &amp; Table 2'!$A$70:$AM$765,MATCH($A475,'0_Pivot &amp; Table 1 &amp; Table 2'!$B$70:$B$765,0),MATCH(HHIdata_corr!H$1,'0_Pivot &amp; Table 1 &amp; Table 2'!$A$66:$AM$66,0))</f>
        <v>4369</v>
      </c>
      <c r="I475" s="27">
        <f>INDEX('0_Pivot &amp; Table 1 &amp; Table 2'!$A$70:$AM$765,MATCH($A475,'0_Pivot &amp; Table 1 &amp; Table 2'!$B$70:$B$765,0),MATCH(HHIdata_corr!I$1,'0_Pivot &amp; Table 1 &amp; Table 2'!$A$66:$AM$66,0))</f>
        <v>4164</v>
      </c>
      <c r="J475" s="27">
        <f>INDEX('0_Pivot &amp; Table 1 &amp; Table 2'!$A$70:$AM$765,MATCH($A475,'0_Pivot &amp; Table 1 &amp; Table 2'!$B$70:$B$765,0),MATCH(HHIdata_corr!J$1,'0_Pivot &amp; Table 1 &amp; Table 2'!$A$66:$AM$66,0))</f>
        <v>3984</v>
      </c>
      <c r="K475" s="27">
        <f>INDEX('0_Pivot &amp; Table 1 &amp; Table 2'!$A$70:$AM$765,MATCH($A475,'0_Pivot &amp; Table 1 &amp; Table 2'!$B$70:$B$765,0),MATCH(HHIdata_corr!K$1,'0_Pivot &amp; Table 1 &amp; Table 2'!$A$66:$AM$66,0))</f>
        <v>3500</v>
      </c>
      <c r="L475" s="27">
        <f>INDEX('0_Pivot &amp; Table 1 &amp; Table 2'!$A$70:$AM$765,MATCH($A475,'0_Pivot &amp; Table 1 &amp; Table 2'!$B$70:$B$765,0),MATCH(HHIdata_corr!L$1,'0_Pivot &amp; Table 1 &amp; Table 2'!$A$66:$AM$66,0))</f>
        <v>3998</v>
      </c>
      <c r="M475" s="27">
        <f>INDEX('0_Pivot &amp; Table 1 &amp; Table 2'!$A$70:$AM$765,MATCH($A475,'0_Pivot &amp; Table 1 &amp; Table 2'!$B$70:$B$765,0),MATCH(HHIdata_corr!M$1,'0_Pivot &amp; Table 1 &amp; Table 2'!$A$66:$AM$66,0))</f>
        <v>4117</v>
      </c>
      <c r="N475" s="27">
        <f>INDEX('0_Pivot &amp; Table 1 &amp; Table 2'!$A$70:$AM$765,MATCH($A475,'0_Pivot &amp; Table 1 &amp; Table 2'!$B$70:$B$765,0),MATCH(HHIdata_corr!N$1,'0_Pivot &amp; Table 1 &amp; Table 2'!$A$66:$AM$66,0))</f>
        <v>3719</v>
      </c>
      <c r="O475" s="28">
        <v>4029.8</v>
      </c>
      <c r="P475" s="29" t="s">
        <v>1407</v>
      </c>
      <c r="Q475" s="29" t="s">
        <v>1408</v>
      </c>
      <c r="R475" s="2">
        <f t="shared" si="35"/>
        <v>4096.75</v>
      </c>
      <c r="S475" s="2">
        <f t="shared" si="36"/>
        <v>4004.25</v>
      </c>
      <c r="T475" s="2" t="str">
        <f t="shared" si="37"/>
        <v/>
      </c>
      <c r="U475" s="2" t="e">
        <f>MATCH($Q475,'6.Indic_Percep'!$B$10:$B$141,0)</f>
        <v>#N/A</v>
      </c>
      <c r="V475" s="2">
        <f>MATCH($P475,'5.Indic_LM'!$A$10:$A$732,0)</f>
        <v>487</v>
      </c>
      <c r="W475" s="2" t="str">
        <f>IF(COUNT(INDEX('6.Indic_Percep'!$A$10:$AE$141,HHIdata_corr!$U475,MATCH(HHIdata_corr!W$3,'6.Indic_Percep'!$A$10:$AE$10,0)))=1,INDEX('6.Indic_Percep'!$A$10:$AE$141,HHIdata_corr!$U475,MATCH(HHIdata_corr!W$3,'6.Indic_Percep'!$A$10:$AE$10,0)),"")</f>
        <v/>
      </c>
      <c r="X475" s="2" t="str">
        <f>IF(COUNT(INDEX('6.Indic_Percep'!$A$10:$AE$141,HHIdata_corr!$U475,MATCH(HHIdata_corr!X$3,'6.Indic_Percep'!$A$10:$AE$10,0)))=1,INDEX('6.Indic_Percep'!$A$10:$AE$141,HHIdata_corr!$U475,MATCH(HHIdata_corr!X$3,'6.Indic_Percep'!$A$10:$AE$10,0)),"")</f>
        <v/>
      </c>
      <c r="Y475" s="2" t="str">
        <f>IF(COUNT(INDEX('6.Indic_Percep'!$A$10:$AE$141,HHIdata_corr!$U475,MATCH(HHIdata_corr!Y$3,'6.Indic_Percep'!$A$10:$AE$10,0)))=1,INDEX('6.Indic_Percep'!$A$10:$AE$141,HHIdata_corr!$U475,MATCH(HHIdata_corr!Y$3,'6.Indic_Percep'!$A$10:$AE$10,0)),"")</f>
        <v/>
      </c>
      <c r="Z475" s="2" t="str">
        <f>IF(COUNT(INDEX('6.Indic_Percep'!$A$10:$AH$141,HHIdata_corr!$U475,MATCH(HHIdata_corr!Z$3,'6.Indic_Percep'!$A$10:$AH$10,0)))=1,INDEX('6.Indic_Percep'!$A$10:$AH$141,HHIdata_corr!$U475,MATCH(HHIdata_corr!Z$3,'6.Indic_Percep'!$A$10:$AH$10,0)),"")</f>
        <v/>
      </c>
      <c r="AA475" s="2" t="str">
        <f>IF(COUNT(INDEX('6.Indic_Percep'!$A$10:$AH$141,HHIdata_corr!$U475,MATCH(HHIdata_corr!AA$3,'6.Indic_Percep'!$A$10:$AH$10,0)))=1,INDEX('6.Indic_Percep'!$A$10:$AH$141,HHIdata_corr!$U475,MATCH(HHIdata_corr!AA$3,'6.Indic_Percep'!$A$10:$AH$10,0)),"")</f>
        <v/>
      </c>
      <c r="AC475" s="30">
        <f>IF(COUNT(INDEX('5.Indic_LM'!$A$8:$AL$732,HHIdata_corr!$V475,MATCH(HHIdata_corr!AC$3,'5.Indic_LM'!$A$8:$AL$8,0)))=1,INDEX('5.Indic_LM'!$A$8:$AL$732,HHIdata_corr!$V475,MATCH(HHIdata_corr!AC$3,'5.Indic_LM'!$A$8:$AL$8,0))/100,"")</f>
        <v>3.9473684210526327E-2</v>
      </c>
      <c r="AD475" s="30" t="str">
        <f>IF(COUNT(INDEX('5.Indic_LM'!$A$8:$AL$732,HHIdata_corr!$V475,MATCH(HHIdata_corr!AD$3,'5.Indic_LM'!$A$8:$AL$8,0)))=1,INDEX('5.Indic_LM'!$A$8:$AL$732,HHIdata_corr!$V475,MATCH(HHIdata_corr!AD$3,'5.Indic_LM'!$A$8:$AL$8,0))/100,"")</f>
        <v/>
      </c>
      <c r="AE475" s="2">
        <f t="shared" si="38"/>
        <v>1</v>
      </c>
      <c r="AF475" s="2">
        <f t="shared" si="39"/>
        <v>0</v>
      </c>
    </row>
    <row r="476" spans="1:32" x14ac:dyDescent="0.2">
      <c r="A476" s="25" t="s">
        <v>1410</v>
      </c>
      <c r="B476" s="26" t="s">
        <v>1411</v>
      </c>
      <c r="C476" s="26" t="s">
        <v>1309</v>
      </c>
      <c r="D476" s="26">
        <v>70013</v>
      </c>
      <c r="E476" s="26" t="s">
        <v>1412</v>
      </c>
      <c r="F476" s="26">
        <v>35000</v>
      </c>
      <c r="G476" s="27">
        <f>INDEX('0_Pivot &amp; Table 1 &amp; Table 2'!$A$70:$AM$765,MATCH($A476,'0_Pivot &amp; Table 1 &amp; Table 2'!$B$70:$B$765,0),MATCH(HHIdata_corr!G$1,'0_Pivot &amp; Table 1 &amp; Table 2'!$A$66:$AM$66,0))</f>
        <v>5092</v>
      </c>
      <c r="H476" s="27">
        <f>INDEX('0_Pivot &amp; Table 1 &amp; Table 2'!$A$70:$AM$765,MATCH($A476,'0_Pivot &amp; Table 1 &amp; Table 2'!$B$70:$B$765,0),MATCH(HHIdata_corr!H$1,'0_Pivot &amp; Table 1 &amp; Table 2'!$A$66:$AM$66,0))</f>
        <v>4852</v>
      </c>
      <c r="I476" s="27">
        <f>INDEX('0_Pivot &amp; Table 1 &amp; Table 2'!$A$70:$AM$765,MATCH($A476,'0_Pivot &amp; Table 1 &amp; Table 2'!$B$70:$B$765,0),MATCH(HHIdata_corr!I$1,'0_Pivot &amp; Table 1 &amp; Table 2'!$A$66:$AM$66,0))</f>
        <v>4783</v>
      </c>
      <c r="J476" s="27">
        <f>INDEX('0_Pivot &amp; Table 1 &amp; Table 2'!$A$70:$AM$765,MATCH($A476,'0_Pivot &amp; Table 1 &amp; Table 2'!$B$70:$B$765,0),MATCH(HHIdata_corr!J$1,'0_Pivot &amp; Table 1 &amp; Table 2'!$A$66:$AM$66,0))</f>
        <v>4698</v>
      </c>
      <c r="K476" s="27">
        <f>INDEX('0_Pivot &amp; Table 1 &amp; Table 2'!$A$70:$AM$765,MATCH($A476,'0_Pivot &amp; Table 1 &amp; Table 2'!$B$70:$B$765,0),MATCH(HHIdata_corr!K$1,'0_Pivot &amp; Table 1 &amp; Table 2'!$A$66:$AM$66,0))</f>
        <v>4780</v>
      </c>
      <c r="L476" s="27">
        <f>INDEX('0_Pivot &amp; Table 1 &amp; Table 2'!$A$70:$AM$765,MATCH($A476,'0_Pivot &amp; Table 1 &amp; Table 2'!$B$70:$B$765,0),MATCH(HHIdata_corr!L$1,'0_Pivot &amp; Table 1 &amp; Table 2'!$A$66:$AM$66,0))</f>
        <v>4763</v>
      </c>
      <c r="M476" s="27">
        <f>INDEX('0_Pivot &amp; Table 1 &amp; Table 2'!$A$70:$AM$765,MATCH($A476,'0_Pivot &amp; Table 1 &amp; Table 2'!$B$70:$B$765,0),MATCH(HHIdata_corr!M$1,'0_Pivot &amp; Table 1 &amp; Table 2'!$A$66:$AM$66,0))</f>
        <v>4964</v>
      </c>
      <c r="N476" s="27">
        <f>INDEX('0_Pivot &amp; Table 1 &amp; Table 2'!$A$70:$AM$765,MATCH($A476,'0_Pivot &amp; Table 1 &amp; Table 2'!$B$70:$B$765,0),MATCH(HHIdata_corr!N$1,'0_Pivot &amp; Table 1 &amp; Table 2'!$A$66:$AM$66,0))</f>
        <v>4541</v>
      </c>
      <c r="O476" s="28">
        <v>4808.3999999999996</v>
      </c>
      <c r="P476" s="29" t="s">
        <v>1410</v>
      </c>
      <c r="Q476" s="29" t="s">
        <v>1411</v>
      </c>
      <c r="R476" s="2">
        <f t="shared" si="35"/>
        <v>4856.25</v>
      </c>
      <c r="S476" s="2">
        <f t="shared" si="36"/>
        <v>4778.25</v>
      </c>
      <c r="T476" s="2" t="str">
        <f t="shared" si="37"/>
        <v/>
      </c>
      <c r="U476" s="2" t="e">
        <f>MATCH($Q476,'6.Indic_Percep'!$B$10:$B$141,0)</f>
        <v>#N/A</v>
      </c>
      <c r="V476" s="2">
        <f>MATCH($P476,'5.Indic_LM'!$A$10:$A$732,0)</f>
        <v>488</v>
      </c>
      <c r="W476" s="2" t="str">
        <f>IF(COUNT(INDEX('6.Indic_Percep'!$A$10:$AE$141,HHIdata_corr!$U476,MATCH(HHIdata_corr!W$3,'6.Indic_Percep'!$A$10:$AE$10,0)))=1,INDEX('6.Indic_Percep'!$A$10:$AE$141,HHIdata_corr!$U476,MATCH(HHIdata_corr!W$3,'6.Indic_Percep'!$A$10:$AE$10,0)),"")</f>
        <v/>
      </c>
      <c r="X476" s="2" t="str">
        <f>IF(COUNT(INDEX('6.Indic_Percep'!$A$10:$AE$141,HHIdata_corr!$U476,MATCH(HHIdata_corr!X$3,'6.Indic_Percep'!$A$10:$AE$10,0)))=1,INDEX('6.Indic_Percep'!$A$10:$AE$141,HHIdata_corr!$U476,MATCH(HHIdata_corr!X$3,'6.Indic_Percep'!$A$10:$AE$10,0)),"")</f>
        <v/>
      </c>
      <c r="Y476" s="2" t="str">
        <f>IF(COUNT(INDEX('6.Indic_Percep'!$A$10:$AE$141,HHIdata_corr!$U476,MATCH(HHIdata_corr!Y$3,'6.Indic_Percep'!$A$10:$AE$10,0)))=1,INDEX('6.Indic_Percep'!$A$10:$AE$141,HHIdata_corr!$U476,MATCH(HHIdata_corr!Y$3,'6.Indic_Percep'!$A$10:$AE$10,0)),"")</f>
        <v/>
      </c>
      <c r="Z476" s="2" t="str">
        <f>IF(COUNT(INDEX('6.Indic_Percep'!$A$10:$AH$141,HHIdata_corr!$U476,MATCH(HHIdata_corr!Z$3,'6.Indic_Percep'!$A$10:$AH$10,0)))=1,INDEX('6.Indic_Percep'!$A$10:$AH$141,HHIdata_corr!$U476,MATCH(HHIdata_corr!Z$3,'6.Indic_Percep'!$A$10:$AH$10,0)),"")</f>
        <v/>
      </c>
      <c r="AA476" s="2" t="str">
        <f>IF(COUNT(INDEX('6.Indic_Percep'!$A$10:$AH$141,HHIdata_corr!$U476,MATCH(HHIdata_corr!AA$3,'6.Indic_Percep'!$A$10:$AH$10,0)))=1,INDEX('6.Indic_Percep'!$A$10:$AH$141,HHIdata_corr!$U476,MATCH(HHIdata_corr!AA$3,'6.Indic_Percep'!$A$10:$AH$10,0)),"")</f>
        <v/>
      </c>
      <c r="AC476" s="30">
        <f>IF(COUNT(INDEX('5.Indic_LM'!$A$8:$AL$732,HHIdata_corr!$V476,MATCH(HHIdata_corr!AC$3,'5.Indic_LM'!$A$8:$AL$8,0)))=1,INDEX('5.Indic_LM'!$A$8:$AL$732,HHIdata_corr!$V476,MATCH(HHIdata_corr!AC$3,'5.Indic_LM'!$A$8:$AL$8,0))/100,"")</f>
        <v>3.0303030303030276E-2</v>
      </c>
      <c r="AD476" s="30" t="str">
        <f>IF(COUNT(INDEX('5.Indic_LM'!$A$8:$AL$732,HHIdata_corr!$V476,MATCH(HHIdata_corr!AD$3,'5.Indic_LM'!$A$8:$AL$8,0)))=1,INDEX('5.Indic_LM'!$A$8:$AL$732,HHIdata_corr!$V476,MATCH(HHIdata_corr!AD$3,'5.Indic_LM'!$A$8:$AL$8,0))/100,"")</f>
        <v/>
      </c>
      <c r="AE476" s="2">
        <f t="shared" si="38"/>
        <v>1</v>
      </c>
      <c r="AF476" s="2">
        <f t="shared" si="39"/>
        <v>0</v>
      </c>
    </row>
    <row r="477" spans="1:32" x14ac:dyDescent="0.2">
      <c r="A477" s="25" t="s">
        <v>1413</v>
      </c>
      <c r="B477" s="26" t="s">
        <v>1414</v>
      </c>
      <c r="C477" s="26" t="s">
        <v>1415</v>
      </c>
      <c r="D477" s="26" t="s">
        <v>63</v>
      </c>
      <c r="E477" s="26" t="s">
        <v>63</v>
      </c>
      <c r="F477" s="26" t="s">
        <v>63</v>
      </c>
      <c r="G477" s="27">
        <f>INDEX('0_Pivot &amp; Table 1 &amp; Table 2'!$A$70:$AM$765,MATCH($A477,'0_Pivot &amp; Table 1 &amp; Table 2'!$B$70:$B$765,0),MATCH(HHIdata_corr!G$1,'0_Pivot &amp; Table 1 &amp; Table 2'!$A$66:$AM$66,0))</f>
        <v>1851</v>
      </c>
      <c r="H477" s="27">
        <f>INDEX('0_Pivot &amp; Table 1 &amp; Table 2'!$A$70:$AM$765,MATCH($A477,'0_Pivot &amp; Table 1 &amp; Table 2'!$B$70:$B$765,0),MATCH(HHIdata_corr!H$1,'0_Pivot &amp; Table 1 &amp; Table 2'!$A$66:$AM$66,0))</f>
        <v>1955</v>
      </c>
      <c r="I477" s="27">
        <f>INDEX('0_Pivot &amp; Table 1 &amp; Table 2'!$A$70:$AM$765,MATCH($A477,'0_Pivot &amp; Table 1 &amp; Table 2'!$B$70:$B$765,0),MATCH(HHIdata_corr!I$1,'0_Pivot &amp; Table 1 &amp; Table 2'!$A$66:$AM$66,0))</f>
        <v>1925</v>
      </c>
      <c r="J477" s="27">
        <f>INDEX('0_Pivot &amp; Table 1 &amp; Table 2'!$A$70:$AM$765,MATCH($A477,'0_Pivot &amp; Table 1 &amp; Table 2'!$B$70:$B$765,0),MATCH(HHIdata_corr!J$1,'0_Pivot &amp; Table 1 &amp; Table 2'!$A$66:$AM$66,0))</f>
        <v>1899</v>
      </c>
      <c r="K477" s="27">
        <f>INDEX('0_Pivot &amp; Table 1 &amp; Table 2'!$A$70:$AM$765,MATCH($A477,'0_Pivot &amp; Table 1 &amp; Table 2'!$B$70:$B$765,0),MATCH(HHIdata_corr!K$1,'0_Pivot &amp; Table 1 &amp; Table 2'!$A$66:$AM$66,0))</f>
        <v>1844</v>
      </c>
      <c r="L477" s="27">
        <f>INDEX('0_Pivot &amp; Table 1 &amp; Table 2'!$A$70:$AM$765,MATCH($A477,'0_Pivot &amp; Table 1 &amp; Table 2'!$B$70:$B$765,0),MATCH(HHIdata_corr!L$1,'0_Pivot &amp; Table 1 &amp; Table 2'!$A$66:$AM$66,0))</f>
        <v>2374</v>
      </c>
      <c r="M477" s="27">
        <f>INDEX('0_Pivot &amp; Table 1 &amp; Table 2'!$A$70:$AM$765,MATCH($A477,'0_Pivot &amp; Table 1 &amp; Table 2'!$B$70:$B$765,0),MATCH(HHIdata_corr!M$1,'0_Pivot &amp; Table 1 &amp; Table 2'!$A$66:$AM$66,0))</f>
        <v>1981</v>
      </c>
      <c r="N477" s="27">
        <f>INDEX('0_Pivot &amp; Table 1 &amp; Table 2'!$A$70:$AM$765,MATCH($A477,'0_Pivot &amp; Table 1 &amp; Table 2'!$B$70:$B$765,0),MATCH(HHIdata_corr!N$1,'0_Pivot &amp; Table 1 &amp; Table 2'!$A$66:$AM$66,0))</f>
        <v>2204</v>
      </c>
      <c r="O477" s="28">
        <v>2018.5</v>
      </c>
      <c r="P477" s="24" t="s">
        <v>3045</v>
      </c>
      <c r="Q477" s="29" t="s">
        <v>1414</v>
      </c>
      <c r="R477" s="2">
        <f t="shared" si="35"/>
        <v>1907.5</v>
      </c>
      <c r="S477" s="2">
        <f t="shared" si="36"/>
        <v>1905.75</v>
      </c>
      <c r="T477" s="2" t="str">
        <f t="shared" si="37"/>
        <v/>
      </c>
      <c r="U477" s="2">
        <f>MATCH($Q477,'6.Indic_Percep'!$B$10:$B$141,0)</f>
        <v>96</v>
      </c>
      <c r="V477" s="2">
        <f>MATCH($P477,'5.Indic_LM'!$A$10:$A$732,0)</f>
        <v>491</v>
      </c>
      <c r="W477" s="2">
        <f>IF(COUNT(INDEX('6.Indic_Percep'!$A$10:$AE$141,HHIdata_corr!$U477,MATCH(HHIdata_corr!W$3,'6.Indic_Percep'!$A$10:$AE$10,0)))=1,INDEX('6.Indic_Percep'!$A$10:$AE$141,HHIdata_corr!$U477,MATCH(HHIdata_corr!W$3,'6.Indic_Percep'!$A$10:$AE$10,0)),"")</f>
        <v>0.62660944206008595</v>
      </c>
      <c r="X477" s="2">
        <f>IF(COUNT(INDEX('6.Indic_Percep'!$A$10:$AE$141,HHIdata_corr!$U477,MATCH(HHIdata_corr!X$3,'6.Indic_Percep'!$A$10:$AE$10,0)))=1,INDEX('6.Indic_Percep'!$A$10:$AE$141,HHIdata_corr!$U477,MATCH(HHIdata_corr!X$3,'6.Indic_Percep'!$A$10:$AE$10,0)),"")</f>
        <v>0.76261937244201916</v>
      </c>
      <c r="Y477" s="2">
        <f>IF(COUNT(INDEX('6.Indic_Percep'!$A$10:$AE$141,HHIdata_corr!$U477,MATCH(HHIdata_corr!Y$3,'6.Indic_Percep'!$A$10:$AE$10,0)))=1,INDEX('6.Indic_Percep'!$A$10:$AE$141,HHIdata_corr!$U477,MATCH(HHIdata_corr!Y$3,'6.Indic_Percep'!$A$10:$AE$10,0)),"")</f>
        <v>0.19313304721030045</v>
      </c>
      <c r="Z477" s="2">
        <f>IF(COUNT(INDEX('6.Indic_Percep'!$A$10:$AH$141,HHIdata_corr!$U477,MATCH(HHIdata_corr!Z$3,'6.Indic_Percep'!$A$10:$AH$10,0)))=1,INDEX('6.Indic_Percep'!$A$10:$AH$141,HHIdata_corr!$U477,MATCH(HHIdata_corr!Z$3,'6.Indic_Percep'!$A$10:$AH$10,0)),"")</f>
        <v>0.30150068212824016</v>
      </c>
      <c r="AA477" s="2">
        <f>IF(COUNT(INDEX('6.Indic_Percep'!$A$10:$AH$141,HHIdata_corr!$U477,MATCH(HHIdata_corr!AA$3,'6.Indic_Percep'!$A$10:$AH$10,0)))=1,INDEX('6.Indic_Percep'!$A$10:$AH$141,HHIdata_corr!$U477,MATCH(HHIdata_corr!AA$3,'6.Indic_Percep'!$A$10:$AH$10,0)),"")</f>
        <v>0.47096563596016144</v>
      </c>
      <c r="AC477" s="30" t="str">
        <f>IF(COUNT(INDEX('5.Indic_LM'!$A$8:$AL$732,HHIdata_corr!$V477,MATCH(HHIdata_corr!AC$3,'5.Indic_LM'!$A$8:$AL$8,0)))=1,INDEX('5.Indic_LM'!$A$8:$AL$732,HHIdata_corr!$V477,MATCH(HHIdata_corr!AC$3,'5.Indic_LM'!$A$8:$AL$8,0))/100,"")</f>
        <v/>
      </c>
      <c r="AD477" s="30" t="str">
        <f>IF(COUNT(INDEX('5.Indic_LM'!$A$8:$AL$732,HHIdata_corr!$V477,MATCH(HHIdata_corr!AD$3,'5.Indic_LM'!$A$8:$AL$8,0)))=1,INDEX('5.Indic_LM'!$A$8:$AL$732,HHIdata_corr!$V477,MATCH(HHIdata_corr!AD$3,'5.Indic_LM'!$A$8:$AL$8,0))/100,"")</f>
        <v/>
      </c>
      <c r="AE477" s="2">
        <f t="shared" si="38"/>
        <v>0</v>
      </c>
      <c r="AF477" s="2">
        <f t="shared" si="39"/>
        <v>0</v>
      </c>
    </row>
    <row r="478" spans="1:32" x14ac:dyDescent="0.2">
      <c r="A478" s="25" t="s">
        <v>1416</v>
      </c>
      <c r="B478" s="26" t="s">
        <v>1417</v>
      </c>
      <c r="C478" s="26" t="s">
        <v>1415</v>
      </c>
      <c r="D478" s="26" t="s">
        <v>63</v>
      </c>
      <c r="E478" s="26" t="s">
        <v>63</v>
      </c>
      <c r="F478" s="26" t="s">
        <v>63</v>
      </c>
      <c r="G478" s="27">
        <f>INDEX('0_Pivot &amp; Table 1 &amp; Table 2'!$A$70:$AM$765,MATCH($A478,'0_Pivot &amp; Table 1 &amp; Table 2'!$B$70:$B$765,0),MATCH(HHIdata_corr!G$1,'0_Pivot &amp; Table 1 &amp; Table 2'!$A$66:$AM$66,0))</f>
        <v>3009</v>
      </c>
      <c r="H478" s="27">
        <f>INDEX('0_Pivot &amp; Table 1 &amp; Table 2'!$A$70:$AM$765,MATCH($A478,'0_Pivot &amp; Table 1 &amp; Table 2'!$B$70:$B$765,0),MATCH(HHIdata_corr!H$1,'0_Pivot &amp; Table 1 &amp; Table 2'!$A$66:$AM$66,0))</f>
        <v>3442</v>
      </c>
      <c r="I478" s="27">
        <f>INDEX('0_Pivot &amp; Table 1 &amp; Table 2'!$A$70:$AM$765,MATCH($A478,'0_Pivot &amp; Table 1 &amp; Table 2'!$B$70:$B$765,0),MATCH(HHIdata_corr!I$1,'0_Pivot &amp; Table 1 &amp; Table 2'!$A$66:$AM$66,0))</f>
        <v>3230</v>
      </c>
      <c r="J478" s="27">
        <f>INDEX('0_Pivot &amp; Table 1 &amp; Table 2'!$A$70:$AM$765,MATCH($A478,'0_Pivot &amp; Table 1 &amp; Table 2'!$B$70:$B$765,0),MATCH(HHIdata_corr!J$1,'0_Pivot &amp; Table 1 &amp; Table 2'!$A$66:$AM$66,0))</f>
        <v>3130</v>
      </c>
      <c r="K478" s="27">
        <f>INDEX('0_Pivot &amp; Table 1 &amp; Table 2'!$A$70:$AM$765,MATCH($A478,'0_Pivot &amp; Table 1 &amp; Table 2'!$B$70:$B$765,0),MATCH(HHIdata_corr!K$1,'0_Pivot &amp; Table 1 &amp; Table 2'!$A$66:$AM$66,0))</f>
        <v>3374</v>
      </c>
      <c r="L478" s="27">
        <f>INDEX('0_Pivot &amp; Table 1 &amp; Table 2'!$A$70:$AM$765,MATCH($A478,'0_Pivot &amp; Table 1 &amp; Table 2'!$B$70:$B$765,0),MATCH(HHIdata_corr!L$1,'0_Pivot &amp; Table 1 &amp; Table 2'!$A$66:$AM$66,0))</f>
        <v>3221</v>
      </c>
      <c r="M478" s="27">
        <f>INDEX('0_Pivot &amp; Table 1 &amp; Table 2'!$A$70:$AM$765,MATCH($A478,'0_Pivot &amp; Table 1 &amp; Table 2'!$B$70:$B$765,0),MATCH(HHIdata_corr!M$1,'0_Pivot &amp; Table 1 &amp; Table 2'!$A$66:$AM$66,0))</f>
        <v>3133</v>
      </c>
      <c r="N478" s="27">
        <f>INDEX('0_Pivot &amp; Table 1 &amp; Table 2'!$A$70:$AM$765,MATCH($A478,'0_Pivot &amp; Table 1 &amp; Table 2'!$B$70:$B$765,0),MATCH(HHIdata_corr!N$1,'0_Pivot &amp; Table 1 &amp; Table 2'!$A$66:$AM$66,0))</f>
        <v>3135</v>
      </c>
      <c r="O478" s="28">
        <v>3238.5</v>
      </c>
      <c r="P478" s="24" t="s">
        <v>3046</v>
      </c>
      <c r="Q478" s="29" t="s">
        <v>1417</v>
      </c>
      <c r="R478" s="2">
        <f t="shared" si="35"/>
        <v>3202.75</v>
      </c>
      <c r="S478" s="2">
        <f t="shared" si="36"/>
        <v>3294</v>
      </c>
      <c r="T478" s="2" t="str">
        <f t="shared" si="37"/>
        <v/>
      </c>
      <c r="U478" s="2" t="e">
        <f>MATCH($Q478,'6.Indic_Percep'!$B$10:$B$141,0)</f>
        <v>#N/A</v>
      </c>
      <c r="V478" s="2">
        <f>MATCH($P478,'5.Indic_LM'!$A$10:$A$732,0)</f>
        <v>492</v>
      </c>
      <c r="W478" s="2" t="str">
        <f>IF(COUNT(INDEX('6.Indic_Percep'!$A$10:$AE$141,HHIdata_corr!$U478,MATCH(HHIdata_corr!W$3,'6.Indic_Percep'!$A$10:$AE$10,0)))=1,INDEX('6.Indic_Percep'!$A$10:$AE$141,HHIdata_corr!$U478,MATCH(HHIdata_corr!W$3,'6.Indic_Percep'!$A$10:$AE$10,0)),"")</f>
        <v/>
      </c>
      <c r="X478" s="2" t="str">
        <f>IF(COUNT(INDEX('6.Indic_Percep'!$A$10:$AE$141,HHIdata_corr!$U478,MATCH(HHIdata_corr!X$3,'6.Indic_Percep'!$A$10:$AE$10,0)))=1,INDEX('6.Indic_Percep'!$A$10:$AE$141,HHIdata_corr!$U478,MATCH(HHIdata_corr!X$3,'6.Indic_Percep'!$A$10:$AE$10,0)),"")</f>
        <v/>
      </c>
      <c r="Y478" s="2" t="str">
        <f>IF(COUNT(INDEX('6.Indic_Percep'!$A$10:$AE$141,HHIdata_corr!$U478,MATCH(HHIdata_corr!Y$3,'6.Indic_Percep'!$A$10:$AE$10,0)))=1,INDEX('6.Indic_Percep'!$A$10:$AE$141,HHIdata_corr!$U478,MATCH(HHIdata_corr!Y$3,'6.Indic_Percep'!$A$10:$AE$10,0)),"")</f>
        <v/>
      </c>
      <c r="Z478" s="2" t="str">
        <f>IF(COUNT(INDEX('6.Indic_Percep'!$A$10:$AH$141,HHIdata_corr!$U478,MATCH(HHIdata_corr!Z$3,'6.Indic_Percep'!$A$10:$AH$10,0)))=1,INDEX('6.Indic_Percep'!$A$10:$AH$141,HHIdata_corr!$U478,MATCH(HHIdata_corr!Z$3,'6.Indic_Percep'!$A$10:$AH$10,0)),"")</f>
        <v/>
      </c>
      <c r="AA478" s="2" t="str">
        <f>IF(COUNT(INDEX('6.Indic_Percep'!$A$10:$AH$141,HHIdata_corr!$U478,MATCH(HHIdata_corr!AA$3,'6.Indic_Percep'!$A$10:$AH$10,0)))=1,INDEX('6.Indic_Percep'!$A$10:$AH$141,HHIdata_corr!$U478,MATCH(HHIdata_corr!AA$3,'6.Indic_Percep'!$A$10:$AH$10,0)),"")</f>
        <v/>
      </c>
      <c r="AC478" s="30" t="str">
        <f>IF(COUNT(INDEX('5.Indic_LM'!$A$8:$AL$732,HHIdata_corr!$V478,MATCH(HHIdata_corr!AC$3,'5.Indic_LM'!$A$8:$AL$8,0)))=1,INDEX('5.Indic_LM'!$A$8:$AL$732,HHIdata_corr!$V478,MATCH(HHIdata_corr!AC$3,'5.Indic_LM'!$A$8:$AL$8,0))/100,"")</f>
        <v/>
      </c>
      <c r="AD478" s="30" t="str">
        <f>IF(COUNT(INDEX('5.Indic_LM'!$A$8:$AL$732,HHIdata_corr!$V478,MATCH(HHIdata_corr!AD$3,'5.Indic_LM'!$A$8:$AL$8,0)))=1,INDEX('5.Indic_LM'!$A$8:$AL$732,HHIdata_corr!$V478,MATCH(HHIdata_corr!AD$3,'5.Indic_LM'!$A$8:$AL$8,0))/100,"")</f>
        <v/>
      </c>
      <c r="AE478" s="2">
        <f t="shared" si="38"/>
        <v>0</v>
      </c>
      <c r="AF478" s="2">
        <f t="shared" si="39"/>
        <v>0</v>
      </c>
    </row>
    <row r="479" spans="1:32" x14ac:dyDescent="0.2">
      <c r="A479" s="25" t="s">
        <v>1418</v>
      </c>
      <c r="B479" s="26" t="s">
        <v>1419</v>
      </c>
      <c r="C479" s="26" t="s">
        <v>1415</v>
      </c>
      <c r="D479" s="26" t="s">
        <v>63</v>
      </c>
      <c r="E479" s="26" t="s">
        <v>63</v>
      </c>
      <c r="F479" s="26" t="s">
        <v>63</v>
      </c>
      <c r="G479" s="27">
        <f>INDEX('0_Pivot &amp; Table 1 &amp; Table 2'!$A$70:$AM$765,MATCH($A479,'0_Pivot &amp; Table 1 &amp; Table 2'!$B$70:$B$765,0),MATCH(HHIdata_corr!G$1,'0_Pivot &amp; Table 1 &amp; Table 2'!$A$66:$AM$66,0))</f>
        <v>2413</v>
      </c>
      <c r="H479" s="27">
        <f>INDEX('0_Pivot &amp; Table 1 &amp; Table 2'!$A$70:$AM$765,MATCH($A479,'0_Pivot &amp; Table 1 &amp; Table 2'!$B$70:$B$765,0),MATCH(HHIdata_corr!H$1,'0_Pivot &amp; Table 1 &amp; Table 2'!$A$66:$AM$66,0))</f>
        <v>2594</v>
      </c>
      <c r="I479" s="27">
        <f>INDEX('0_Pivot &amp; Table 1 &amp; Table 2'!$A$70:$AM$765,MATCH($A479,'0_Pivot &amp; Table 1 &amp; Table 2'!$B$70:$B$765,0),MATCH(HHIdata_corr!I$1,'0_Pivot &amp; Table 1 &amp; Table 2'!$A$66:$AM$66,0))</f>
        <v>2195</v>
      </c>
      <c r="J479" s="27">
        <f>INDEX('0_Pivot &amp; Table 1 &amp; Table 2'!$A$70:$AM$765,MATCH($A479,'0_Pivot &amp; Table 1 &amp; Table 2'!$B$70:$B$765,0),MATCH(HHIdata_corr!J$1,'0_Pivot &amp; Table 1 &amp; Table 2'!$A$66:$AM$66,0))</f>
        <v>2314</v>
      </c>
      <c r="K479" s="27">
        <f>INDEX('0_Pivot &amp; Table 1 &amp; Table 2'!$A$70:$AM$765,MATCH($A479,'0_Pivot &amp; Table 1 &amp; Table 2'!$B$70:$B$765,0),MATCH(HHIdata_corr!K$1,'0_Pivot &amp; Table 1 &amp; Table 2'!$A$66:$AM$66,0))</f>
        <v>2265</v>
      </c>
      <c r="L479" s="27">
        <f>INDEX('0_Pivot &amp; Table 1 &amp; Table 2'!$A$70:$AM$765,MATCH($A479,'0_Pivot &amp; Table 1 &amp; Table 2'!$B$70:$B$765,0),MATCH(HHIdata_corr!L$1,'0_Pivot &amp; Table 1 &amp; Table 2'!$A$66:$AM$66,0))</f>
        <v>2984</v>
      </c>
      <c r="M479" s="27">
        <f>INDEX('0_Pivot &amp; Table 1 &amp; Table 2'!$A$70:$AM$765,MATCH($A479,'0_Pivot &amp; Table 1 &amp; Table 2'!$B$70:$B$765,0),MATCH(HHIdata_corr!M$1,'0_Pivot &amp; Table 1 &amp; Table 2'!$A$66:$AM$66,0))</f>
        <v>2502</v>
      </c>
      <c r="N479" s="27">
        <f>INDEX('0_Pivot &amp; Table 1 &amp; Table 2'!$A$70:$AM$765,MATCH($A479,'0_Pivot &amp; Table 1 &amp; Table 2'!$B$70:$B$765,0),MATCH(HHIdata_corr!N$1,'0_Pivot &amp; Table 1 &amp; Table 2'!$A$66:$AM$66,0))</f>
        <v>2649</v>
      </c>
      <c r="O479" s="28">
        <v>2473.5</v>
      </c>
      <c r="P479" s="24" t="s">
        <v>3048</v>
      </c>
      <c r="Q479" s="29" t="s">
        <v>1419</v>
      </c>
      <c r="R479" s="2">
        <f t="shared" si="35"/>
        <v>2379</v>
      </c>
      <c r="S479" s="2">
        <f t="shared" si="36"/>
        <v>2342</v>
      </c>
      <c r="T479" s="2" t="str">
        <f t="shared" si="37"/>
        <v/>
      </c>
      <c r="U479" s="2">
        <f>MATCH($Q479,'6.Indic_Percep'!$B$10:$B$141,0)</f>
        <v>97</v>
      </c>
      <c r="V479" s="2">
        <f>MATCH($P479,'5.Indic_LM'!$A$10:$A$732,0)</f>
        <v>493</v>
      </c>
      <c r="W479" s="2">
        <f>IF(COUNT(INDEX('6.Indic_Percep'!$A$10:$AE$141,HHIdata_corr!$U479,MATCH(HHIdata_corr!W$3,'6.Indic_Percep'!$A$10:$AE$10,0)))=1,INDEX('6.Indic_Percep'!$A$10:$AE$141,HHIdata_corr!$U479,MATCH(HHIdata_corr!W$3,'6.Indic_Percep'!$A$10:$AE$10,0)),"")</f>
        <v>0.51535087719298256</v>
      </c>
      <c r="X479" s="2">
        <f>IF(COUNT(INDEX('6.Indic_Percep'!$A$10:$AE$141,HHIdata_corr!$U479,MATCH(HHIdata_corr!X$3,'6.Indic_Percep'!$A$10:$AE$10,0)))=1,INDEX('6.Indic_Percep'!$A$10:$AE$141,HHIdata_corr!$U479,MATCH(HHIdata_corr!X$3,'6.Indic_Percep'!$A$10:$AE$10,0)),"")</f>
        <v>0.79030144167758842</v>
      </c>
      <c r="Y479" s="2">
        <f>IF(COUNT(INDEX('6.Indic_Percep'!$A$10:$AE$141,HHIdata_corr!$U479,MATCH(HHIdata_corr!Y$3,'6.Indic_Percep'!$A$10:$AE$10,0)))=1,INDEX('6.Indic_Percep'!$A$10:$AE$141,HHIdata_corr!$U479,MATCH(HHIdata_corr!Y$3,'6.Indic_Percep'!$A$10:$AE$10,0)),"")</f>
        <v>0.12390350877192985</v>
      </c>
      <c r="Z479" s="2">
        <f>IF(COUNT(INDEX('6.Indic_Percep'!$A$10:$AH$141,HHIdata_corr!$U479,MATCH(HHIdata_corr!Z$3,'6.Indic_Percep'!$A$10:$AH$10,0)))=1,INDEX('6.Indic_Percep'!$A$10:$AH$141,HHIdata_corr!$U479,MATCH(HHIdata_corr!Z$3,'6.Indic_Percep'!$A$10:$AH$10,0)),"")</f>
        <v>0.25032765399737877</v>
      </c>
      <c r="AA479" s="2">
        <f>IF(COUNT(INDEX('6.Indic_Percep'!$A$10:$AH$141,HHIdata_corr!$U479,MATCH(HHIdata_corr!AA$3,'6.Indic_Percep'!$A$10:$AH$10,0)))=1,INDEX('6.Indic_Percep'!$A$10:$AH$141,HHIdata_corr!$U479,MATCH(HHIdata_corr!AA$3,'6.Indic_Percep'!$A$10:$AH$10,0)),"")</f>
        <v>0.41997087040996994</v>
      </c>
      <c r="AC479" s="30" t="str">
        <f>IF(COUNT(INDEX('5.Indic_LM'!$A$8:$AL$732,HHIdata_corr!$V479,MATCH(HHIdata_corr!AC$3,'5.Indic_LM'!$A$8:$AL$8,0)))=1,INDEX('5.Indic_LM'!$A$8:$AL$732,HHIdata_corr!$V479,MATCH(HHIdata_corr!AC$3,'5.Indic_LM'!$A$8:$AL$8,0))/100,"")</f>
        <v/>
      </c>
      <c r="AD479" s="30" t="str">
        <f>IF(COUNT(INDEX('5.Indic_LM'!$A$8:$AL$732,HHIdata_corr!$V479,MATCH(HHIdata_corr!AD$3,'5.Indic_LM'!$A$8:$AL$8,0)))=1,INDEX('5.Indic_LM'!$A$8:$AL$732,HHIdata_corr!$V479,MATCH(HHIdata_corr!AD$3,'5.Indic_LM'!$A$8:$AL$8,0))/100,"")</f>
        <v/>
      </c>
      <c r="AE479" s="2">
        <f t="shared" si="38"/>
        <v>0</v>
      </c>
      <c r="AF479" s="2">
        <f t="shared" si="39"/>
        <v>0</v>
      </c>
    </row>
    <row r="480" spans="1:32" x14ac:dyDescent="0.2">
      <c r="A480" s="25" t="s">
        <v>1420</v>
      </c>
      <c r="B480" s="26" t="s">
        <v>1421</v>
      </c>
      <c r="C480" s="26" t="s">
        <v>1415</v>
      </c>
      <c r="D480" s="26" t="s">
        <v>63</v>
      </c>
      <c r="E480" s="26" t="s">
        <v>63</v>
      </c>
      <c r="F480" s="26" t="s">
        <v>63</v>
      </c>
      <c r="G480" s="27">
        <f>INDEX('0_Pivot &amp; Table 1 &amp; Table 2'!$A$70:$AM$765,MATCH($A480,'0_Pivot &amp; Table 1 &amp; Table 2'!$B$70:$B$765,0),MATCH(HHIdata_corr!G$1,'0_Pivot &amp; Table 1 &amp; Table 2'!$A$66:$AM$66,0))</f>
        <v>2511</v>
      </c>
      <c r="H480" s="27">
        <f>INDEX('0_Pivot &amp; Table 1 &amp; Table 2'!$A$70:$AM$765,MATCH($A480,'0_Pivot &amp; Table 1 &amp; Table 2'!$B$70:$B$765,0),MATCH(HHIdata_corr!H$1,'0_Pivot &amp; Table 1 &amp; Table 2'!$A$66:$AM$66,0))</f>
        <v>2757</v>
      </c>
      <c r="I480" s="27">
        <f>INDEX('0_Pivot &amp; Table 1 &amp; Table 2'!$A$70:$AM$765,MATCH($A480,'0_Pivot &amp; Table 1 &amp; Table 2'!$B$70:$B$765,0),MATCH(HHIdata_corr!I$1,'0_Pivot &amp; Table 1 &amp; Table 2'!$A$66:$AM$66,0))</f>
        <v>2503</v>
      </c>
      <c r="J480" s="27">
        <f>INDEX('0_Pivot &amp; Table 1 &amp; Table 2'!$A$70:$AM$765,MATCH($A480,'0_Pivot &amp; Table 1 &amp; Table 2'!$B$70:$B$765,0),MATCH(HHIdata_corr!J$1,'0_Pivot &amp; Table 1 &amp; Table 2'!$A$66:$AM$66,0))</f>
        <v>2488</v>
      </c>
      <c r="K480" s="27">
        <f>INDEX('0_Pivot &amp; Table 1 &amp; Table 2'!$A$70:$AM$765,MATCH($A480,'0_Pivot &amp; Table 1 &amp; Table 2'!$B$70:$B$765,0),MATCH(HHIdata_corr!K$1,'0_Pivot &amp; Table 1 &amp; Table 2'!$A$66:$AM$66,0))</f>
        <v>2712</v>
      </c>
      <c r="L480" s="27">
        <f>INDEX('0_Pivot &amp; Table 1 &amp; Table 2'!$A$70:$AM$765,MATCH($A480,'0_Pivot &amp; Table 1 &amp; Table 2'!$B$70:$B$765,0),MATCH(HHIdata_corr!L$1,'0_Pivot &amp; Table 1 &amp; Table 2'!$A$66:$AM$66,0))</f>
        <v>2992</v>
      </c>
      <c r="M480" s="27">
        <f>INDEX('0_Pivot &amp; Table 1 &amp; Table 2'!$A$70:$AM$765,MATCH($A480,'0_Pivot &amp; Table 1 &amp; Table 2'!$B$70:$B$765,0),MATCH(HHIdata_corr!M$1,'0_Pivot &amp; Table 1 &amp; Table 2'!$A$66:$AM$66,0))</f>
        <v>2426</v>
      </c>
      <c r="N480" s="27">
        <f>INDEX('0_Pivot &amp; Table 1 &amp; Table 2'!$A$70:$AM$765,MATCH($A480,'0_Pivot &amp; Table 1 &amp; Table 2'!$B$70:$B$765,0),MATCH(HHIdata_corr!N$1,'0_Pivot &amp; Table 1 &amp; Table 2'!$A$66:$AM$66,0))</f>
        <v>2654</v>
      </c>
      <c r="O480" s="28">
        <v>2643.3</v>
      </c>
      <c r="P480" s="24" t="s">
        <v>3049</v>
      </c>
      <c r="Q480" s="29" t="s">
        <v>1421</v>
      </c>
      <c r="R480" s="2">
        <f t="shared" si="35"/>
        <v>2564.75</v>
      </c>
      <c r="S480" s="2">
        <f t="shared" si="36"/>
        <v>2615</v>
      </c>
      <c r="T480" s="2" t="str">
        <f t="shared" si="37"/>
        <v/>
      </c>
      <c r="U480" s="2" t="e">
        <f>MATCH($Q480,'6.Indic_Percep'!$B$10:$B$141,0)</f>
        <v>#N/A</v>
      </c>
      <c r="V480" s="2">
        <f>MATCH($P480,'5.Indic_LM'!$A$10:$A$732,0)</f>
        <v>494</v>
      </c>
      <c r="W480" s="2" t="str">
        <f>IF(COUNT(INDEX('6.Indic_Percep'!$A$10:$AE$141,HHIdata_corr!$U480,MATCH(HHIdata_corr!W$3,'6.Indic_Percep'!$A$10:$AE$10,0)))=1,INDEX('6.Indic_Percep'!$A$10:$AE$141,HHIdata_corr!$U480,MATCH(HHIdata_corr!W$3,'6.Indic_Percep'!$A$10:$AE$10,0)),"")</f>
        <v/>
      </c>
      <c r="X480" s="2" t="str">
        <f>IF(COUNT(INDEX('6.Indic_Percep'!$A$10:$AE$141,HHIdata_corr!$U480,MATCH(HHIdata_corr!X$3,'6.Indic_Percep'!$A$10:$AE$10,0)))=1,INDEX('6.Indic_Percep'!$A$10:$AE$141,HHIdata_corr!$U480,MATCH(HHIdata_corr!X$3,'6.Indic_Percep'!$A$10:$AE$10,0)),"")</f>
        <v/>
      </c>
      <c r="Y480" s="2" t="str">
        <f>IF(COUNT(INDEX('6.Indic_Percep'!$A$10:$AE$141,HHIdata_corr!$U480,MATCH(HHIdata_corr!Y$3,'6.Indic_Percep'!$A$10:$AE$10,0)))=1,INDEX('6.Indic_Percep'!$A$10:$AE$141,HHIdata_corr!$U480,MATCH(HHIdata_corr!Y$3,'6.Indic_Percep'!$A$10:$AE$10,0)),"")</f>
        <v/>
      </c>
      <c r="Z480" s="2" t="str">
        <f>IF(COUNT(INDEX('6.Indic_Percep'!$A$10:$AH$141,HHIdata_corr!$U480,MATCH(HHIdata_corr!Z$3,'6.Indic_Percep'!$A$10:$AH$10,0)))=1,INDEX('6.Indic_Percep'!$A$10:$AH$141,HHIdata_corr!$U480,MATCH(HHIdata_corr!Z$3,'6.Indic_Percep'!$A$10:$AH$10,0)),"")</f>
        <v/>
      </c>
      <c r="AA480" s="2" t="str">
        <f>IF(COUNT(INDEX('6.Indic_Percep'!$A$10:$AH$141,HHIdata_corr!$U480,MATCH(HHIdata_corr!AA$3,'6.Indic_Percep'!$A$10:$AH$10,0)))=1,INDEX('6.Indic_Percep'!$A$10:$AH$141,HHIdata_corr!$U480,MATCH(HHIdata_corr!AA$3,'6.Indic_Percep'!$A$10:$AH$10,0)),"")</f>
        <v/>
      </c>
      <c r="AC480" s="30" t="str">
        <f>IF(COUNT(INDEX('5.Indic_LM'!$A$8:$AL$732,HHIdata_corr!$V480,MATCH(HHIdata_corr!AC$3,'5.Indic_LM'!$A$8:$AL$8,0)))=1,INDEX('5.Indic_LM'!$A$8:$AL$732,HHIdata_corr!$V480,MATCH(HHIdata_corr!AC$3,'5.Indic_LM'!$A$8:$AL$8,0))/100,"")</f>
        <v/>
      </c>
      <c r="AD480" s="30" t="str">
        <f>IF(COUNT(INDEX('5.Indic_LM'!$A$8:$AL$732,HHIdata_corr!$V480,MATCH(HHIdata_corr!AD$3,'5.Indic_LM'!$A$8:$AL$8,0)))=1,INDEX('5.Indic_LM'!$A$8:$AL$732,HHIdata_corr!$V480,MATCH(HHIdata_corr!AD$3,'5.Indic_LM'!$A$8:$AL$8,0))/100,"")</f>
        <v/>
      </c>
      <c r="AE480" s="2">
        <f t="shared" si="38"/>
        <v>0</v>
      </c>
      <c r="AF480" s="2">
        <f t="shared" si="39"/>
        <v>0</v>
      </c>
    </row>
    <row r="481" spans="1:32" x14ac:dyDescent="0.2">
      <c r="A481" s="25" t="s">
        <v>1422</v>
      </c>
      <c r="B481" s="26" t="s">
        <v>1423</v>
      </c>
      <c r="C481" s="26" t="s">
        <v>1415</v>
      </c>
      <c r="D481" s="26" t="s">
        <v>63</v>
      </c>
      <c r="E481" s="26" t="s">
        <v>63</v>
      </c>
      <c r="F481" s="26" t="s">
        <v>63</v>
      </c>
      <c r="G481" s="27">
        <f>INDEX('0_Pivot &amp; Table 1 &amp; Table 2'!$A$70:$AM$765,MATCH($A481,'0_Pivot &amp; Table 1 &amp; Table 2'!$B$70:$B$765,0),MATCH(HHIdata_corr!G$1,'0_Pivot &amp; Table 1 &amp; Table 2'!$A$66:$AM$66,0))</f>
        <v>3221</v>
      </c>
      <c r="H481" s="27">
        <f>INDEX('0_Pivot &amp; Table 1 &amp; Table 2'!$A$70:$AM$765,MATCH($A481,'0_Pivot &amp; Table 1 &amp; Table 2'!$B$70:$B$765,0),MATCH(HHIdata_corr!H$1,'0_Pivot &amp; Table 1 &amp; Table 2'!$A$66:$AM$66,0))</f>
        <v>3128</v>
      </c>
      <c r="I481" s="27">
        <f>INDEX('0_Pivot &amp; Table 1 &amp; Table 2'!$A$70:$AM$765,MATCH($A481,'0_Pivot &amp; Table 1 &amp; Table 2'!$B$70:$B$765,0),MATCH(HHIdata_corr!I$1,'0_Pivot &amp; Table 1 &amp; Table 2'!$A$66:$AM$66,0))</f>
        <v>2952</v>
      </c>
      <c r="J481" s="27">
        <f>INDEX('0_Pivot &amp; Table 1 &amp; Table 2'!$A$70:$AM$765,MATCH($A481,'0_Pivot &amp; Table 1 &amp; Table 2'!$B$70:$B$765,0),MATCH(HHIdata_corr!J$1,'0_Pivot &amp; Table 1 &amp; Table 2'!$A$66:$AM$66,0))</f>
        <v>3004</v>
      </c>
      <c r="K481" s="27">
        <f>INDEX('0_Pivot &amp; Table 1 &amp; Table 2'!$A$70:$AM$765,MATCH($A481,'0_Pivot &amp; Table 1 &amp; Table 2'!$B$70:$B$765,0),MATCH(HHIdata_corr!K$1,'0_Pivot &amp; Table 1 &amp; Table 2'!$A$66:$AM$66,0))</f>
        <v>3008</v>
      </c>
      <c r="L481" s="27">
        <f>INDEX('0_Pivot &amp; Table 1 &amp; Table 2'!$A$70:$AM$765,MATCH($A481,'0_Pivot &amp; Table 1 &amp; Table 2'!$B$70:$B$765,0),MATCH(HHIdata_corr!L$1,'0_Pivot &amp; Table 1 &amp; Table 2'!$A$66:$AM$66,0))</f>
        <v>3095</v>
      </c>
      <c r="M481" s="27">
        <f>INDEX('0_Pivot &amp; Table 1 &amp; Table 2'!$A$70:$AM$765,MATCH($A481,'0_Pivot &amp; Table 1 &amp; Table 2'!$B$70:$B$765,0),MATCH(HHIdata_corr!M$1,'0_Pivot &amp; Table 1 &amp; Table 2'!$A$66:$AM$66,0))</f>
        <v>2938</v>
      </c>
      <c r="N481" s="27">
        <f>INDEX('0_Pivot &amp; Table 1 &amp; Table 2'!$A$70:$AM$765,MATCH($A481,'0_Pivot &amp; Table 1 &amp; Table 2'!$B$70:$B$765,0),MATCH(HHIdata_corr!N$1,'0_Pivot &amp; Table 1 &amp; Table 2'!$A$66:$AM$66,0))</f>
        <v>2815</v>
      </c>
      <c r="O481" s="28">
        <v>3024.2</v>
      </c>
      <c r="P481" s="24" t="s">
        <v>3051</v>
      </c>
      <c r="Q481" s="29" t="s">
        <v>1423</v>
      </c>
      <c r="R481" s="2">
        <f t="shared" si="35"/>
        <v>3076.25</v>
      </c>
      <c r="S481" s="2">
        <f t="shared" si="36"/>
        <v>3023</v>
      </c>
      <c r="T481" s="2" t="str">
        <f t="shared" si="37"/>
        <v/>
      </c>
      <c r="U481" s="2" t="e">
        <f>MATCH($Q481,'6.Indic_Percep'!$B$10:$B$141,0)</f>
        <v>#N/A</v>
      </c>
      <c r="V481" s="2">
        <f>MATCH($P481,'5.Indic_LM'!$A$10:$A$732,0)</f>
        <v>495</v>
      </c>
      <c r="W481" s="2" t="str">
        <f>IF(COUNT(INDEX('6.Indic_Percep'!$A$10:$AE$141,HHIdata_corr!$U481,MATCH(HHIdata_corr!W$3,'6.Indic_Percep'!$A$10:$AE$10,0)))=1,INDEX('6.Indic_Percep'!$A$10:$AE$141,HHIdata_corr!$U481,MATCH(HHIdata_corr!W$3,'6.Indic_Percep'!$A$10:$AE$10,0)),"")</f>
        <v/>
      </c>
      <c r="X481" s="2" t="str">
        <f>IF(COUNT(INDEX('6.Indic_Percep'!$A$10:$AE$141,HHIdata_corr!$U481,MATCH(HHIdata_corr!X$3,'6.Indic_Percep'!$A$10:$AE$10,0)))=1,INDEX('6.Indic_Percep'!$A$10:$AE$141,HHIdata_corr!$U481,MATCH(HHIdata_corr!X$3,'6.Indic_Percep'!$A$10:$AE$10,0)),"")</f>
        <v/>
      </c>
      <c r="Y481" s="2" t="str">
        <f>IF(COUNT(INDEX('6.Indic_Percep'!$A$10:$AE$141,HHIdata_corr!$U481,MATCH(HHIdata_corr!Y$3,'6.Indic_Percep'!$A$10:$AE$10,0)))=1,INDEX('6.Indic_Percep'!$A$10:$AE$141,HHIdata_corr!$U481,MATCH(HHIdata_corr!Y$3,'6.Indic_Percep'!$A$10:$AE$10,0)),"")</f>
        <v/>
      </c>
      <c r="Z481" s="2" t="str">
        <f>IF(COUNT(INDEX('6.Indic_Percep'!$A$10:$AH$141,HHIdata_corr!$U481,MATCH(HHIdata_corr!Z$3,'6.Indic_Percep'!$A$10:$AH$10,0)))=1,INDEX('6.Indic_Percep'!$A$10:$AH$141,HHIdata_corr!$U481,MATCH(HHIdata_corr!Z$3,'6.Indic_Percep'!$A$10:$AH$10,0)),"")</f>
        <v/>
      </c>
      <c r="AA481" s="2" t="str">
        <f>IF(COUNT(INDEX('6.Indic_Percep'!$A$10:$AH$141,HHIdata_corr!$U481,MATCH(HHIdata_corr!AA$3,'6.Indic_Percep'!$A$10:$AH$10,0)))=1,INDEX('6.Indic_Percep'!$A$10:$AH$141,HHIdata_corr!$U481,MATCH(HHIdata_corr!AA$3,'6.Indic_Percep'!$A$10:$AH$10,0)),"")</f>
        <v/>
      </c>
      <c r="AC481" s="30" t="str">
        <f>IF(COUNT(INDEX('5.Indic_LM'!$A$8:$AL$732,HHIdata_corr!$V481,MATCH(HHIdata_corr!AC$3,'5.Indic_LM'!$A$8:$AL$8,0)))=1,INDEX('5.Indic_LM'!$A$8:$AL$732,HHIdata_corr!$V481,MATCH(HHIdata_corr!AC$3,'5.Indic_LM'!$A$8:$AL$8,0))/100,"")</f>
        <v/>
      </c>
      <c r="AD481" s="30" t="str">
        <f>IF(COUNT(INDEX('5.Indic_LM'!$A$8:$AL$732,HHIdata_corr!$V481,MATCH(HHIdata_corr!AD$3,'5.Indic_LM'!$A$8:$AL$8,0)))=1,INDEX('5.Indic_LM'!$A$8:$AL$732,HHIdata_corr!$V481,MATCH(HHIdata_corr!AD$3,'5.Indic_LM'!$A$8:$AL$8,0))/100,"")</f>
        <v/>
      </c>
      <c r="AE481" s="2">
        <f t="shared" si="38"/>
        <v>0</v>
      </c>
      <c r="AF481" s="2">
        <f t="shared" si="39"/>
        <v>0</v>
      </c>
    </row>
    <row r="482" spans="1:32" x14ac:dyDescent="0.2">
      <c r="A482" s="25" t="s">
        <v>1424</v>
      </c>
      <c r="B482" s="26" t="s">
        <v>1425</v>
      </c>
      <c r="C482" s="26" t="s">
        <v>1415</v>
      </c>
      <c r="D482" s="26" t="s">
        <v>63</v>
      </c>
      <c r="E482" s="26" t="s">
        <v>63</v>
      </c>
      <c r="F482" s="26" t="s">
        <v>63</v>
      </c>
      <c r="G482" s="27">
        <f>INDEX('0_Pivot &amp; Table 1 &amp; Table 2'!$A$70:$AM$765,MATCH($A482,'0_Pivot &amp; Table 1 &amp; Table 2'!$B$70:$B$765,0),MATCH(HHIdata_corr!G$1,'0_Pivot &amp; Table 1 &amp; Table 2'!$A$66:$AM$66,0))</f>
        <v>2535</v>
      </c>
      <c r="H482" s="27">
        <f>INDEX('0_Pivot &amp; Table 1 &amp; Table 2'!$A$70:$AM$765,MATCH($A482,'0_Pivot &amp; Table 1 &amp; Table 2'!$B$70:$B$765,0),MATCH(HHIdata_corr!H$1,'0_Pivot &amp; Table 1 &amp; Table 2'!$A$66:$AM$66,0))</f>
        <v>2941</v>
      </c>
      <c r="I482" s="27">
        <f>INDEX('0_Pivot &amp; Table 1 &amp; Table 2'!$A$70:$AM$765,MATCH($A482,'0_Pivot &amp; Table 1 &amp; Table 2'!$B$70:$B$765,0),MATCH(HHIdata_corr!I$1,'0_Pivot &amp; Table 1 &amp; Table 2'!$A$66:$AM$66,0))</f>
        <v>2297</v>
      </c>
      <c r="J482" s="27">
        <f>INDEX('0_Pivot &amp; Table 1 &amp; Table 2'!$A$70:$AM$765,MATCH($A482,'0_Pivot &amp; Table 1 &amp; Table 2'!$B$70:$B$765,0),MATCH(HHIdata_corr!J$1,'0_Pivot &amp; Table 1 &amp; Table 2'!$A$66:$AM$66,0))</f>
        <v>2662</v>
      </c>
      <c r="K482" s="27">
        <f>INDEX('0_Pivot &amp; Table 1 &amp; Table 2'!$A$70:$AM$765,MATCH($A482,'0_Pivot &amp; Table 1 &amp; Table 2'!$B$70:$B$765,0),MATCH(HHIdata_corr!K$1,'0_Pivot &amp; Table 1 &amp; Table 2'!$A$66:$AM$66,0))</f>
        <v>2787</v>
      </c>
      <c r="L482" s="27">
        <f>INDEX('0_Pivot &amp; Table 1 &amp; Table 2'!$A$70:$AM$765,MATCH($A482,'0_Pivot &amp; Table 1 &amp; Table 2'!$B$70:$B$765,0),MATCH(HHIdata_corr!L$1,'0_Pivot &amp; Table 1 &amp; Table 2'!$A$66:$AM$66,0))</f>
        <v>2759</v>
      </c>
      <c r="M482" s="27">
        <f>INDEX('0_Pivot &amp; Table 1 &amp; Table 2'!$A$70:$AM$765,MATCH($A482,'0_Pivot &amp; Table 1 &amp; Table 2'!$B$70:$B$765,0),MATCH(HHIdata_corr!M$1,'0_Pivot &amp; Table 1 &amp; Table 2'!$A$66:$AM$66,0))</f>
        <v>2425</v>
      </c>
      <c r="N482" s="27">
        <f>INDEX('0_Pivot &amp; Table 1 &amp; Table 2'!$A$70:$AM$765,MATCH($A482,'0_Pivot &amp; Table 1 &amp; Table 2'!$B$70:$B$765,0),MATCH(HHIdata_corr!N$1,'0_Pivot &amp; Table 1 &amp; Table 2'!$A$66:$AM$66,0))</f>
        <v>2658</v>
      </c>
      <c r="O482" s="28">
        <v>2591.6</v>
      </c>
      <c r="P482" s="24" t="s">
        <v>3053</v>
      </c>
      <c r="Q482" s="29" t="s">
        <v>1425</v>
      </c>
      <c r="R482" s="2">
        <f t="shared" si="35"/>
        <v>2608.75</v>
      </c>
      <c r="S482" s="2">
        <f t="shared" si="36"/>
        <v>2671.75</v>
      </c>
      <c r="T482" s="2" t="str">
        <f t="shared" si="37"/>
        <v/>
      </c>
      <c r="U482" s="2" t="e">
        <f>MATCH($Q482,'6.Indic_Percep'!$B$10:$B$141,0)</f>
        <v>#N/A</v>
      </c>
      <c r="V482" s="2">
        <f>MATCH($P482,'5.Indic_LM'!$A$10:$A$732,0)</f>
        <v>496</v>
      </c>
      <c r="W482" s="2" t="str">
        <f>IF(COUNT(INDEX('6.Indic_Percep'!$A$10:$AE$141,HHIdata_corr!$U482,MATCH(HHIdata_corr!W$3,'6.Indic_Percep'!$A$10:$AE$10,0)))=1,INDEX('6.Indic_Percep'!$A$10:$AE$141,HHIdata_corr!$U482,MATCH(HHIdata_corr!W$3,'6.Indic_Percep'!$A$10:$AE$10,0)),"")</f>
        <v/>
      </c>
      <c r="X482" s="2" t="str">
        <f>IF(COUNT(INDEX('6.Indic_Percep'!$A$10:$AE$141,HHIdata_corr!$U482,MATCH(HHIdata_corr!X$3,'6.Indic_Percep'!$A$10:$AE$10,0)))=1,INDEX('6.Indic_Percep'!$A$10:$AE$141,HHIdata_corr!$U482,MATCH(HHIdata_corr!X$3,'6.Indic_Percep'!$A$10:$AE$10,0)),"")</f>
        <v/>
      </c>
      <c r="Y482" s="2" t="str">
        <f>IF(COUNT(INDEX('6.Indic_Percep'!$A$10:$AE$141,HHIdata_corr!$U482,MATCH(HHIdata_corr!Y$3,'6.Indic_Percep'!$A$10:$AE$10,0)))=1,INDEX('6.Indic_Percep'!$A$10:$AE$141,HHIdata_corr!$U482,MATCH(HHIdata_corr!Y$3,'6.Indic_Percep'!$A$10:$AE$10,0)),"")</f>
        <v/>
      </c>
      <c r="Z482" s="2" t="str">
        <f>IF(COUNT(INDEX('6.Indic_Percep'!$A$10:$AH$141,HHIdata_corr!$U482,MATCH(HHIdata_corr!Z$3,'6.Indic_Percep'!$A$10:$AH$10,0)))=1,INDEX('6.Indic_Percep'!$A$10:$AH$141,HHIdata_corr!$U482,MATCH(HHIdata_corr!Z$3,'6.Indic_Percep'!$A$10:$AH$10,0)),"")</f>
        <v/>
      </c>
      <c r="AA482" s="2" t="str">
        <f>IF(COUNT(INDEX('6.Indic_Percep'!$A$10:$AH$141,HHIdata_corr!$U482,MATCH(HHIdata_corr!AA$3,'6.Indic_Percep'!$A$10:$AH$10,0)))=1,INDEX('6.Indic_Percep'!$A$10:$AH$141,HHIdata_corr!$U482,MATCH(HHIdata_corr!AA$3,'6.Indic_Percep'!$A$10:$AH$10,0)),"")</f>
        <v/>
      </c>
      <c r="AC482" s="30" t="str">
        <f>IF(COUNT(INDEX('5.Indic_LM'!$A$8:$AL$732,HHIdata_corr!$V482,MATCH(HHIdata_corr!AC$3,'5.Indic_LM'!$A$8:$AL$8,0)))=1,INDEX('5.Indic_LM'!$A$8:$AL$732,HHIdata_corr!$V482,MATCH(HHIdata_corr!AC$3,'5.Indic_LM'!$A$8:$AL$8,0))/100,"")</f>
        <v/>
      </c>
      <c r="AD482" s="30" t="str">
        <f>IF(COUNT(INDEX('5.Indic_LM'!$A$8:$AL$732,HHIdata_corr!$V482,MATCH(HHIdata_corr!AD$3,'5.Indic_LM'!$A$8:$AL$8,0)))=1,INDEX('5.Indic_LM'!$A$8:$AL$732,HHIdata_corr!$V482,MATCH(HHIdata_corr!AD$3,'5.Indic_LM'!$A$8:$AL$8,0))/100,"")</f>
        <v/>
      </c>
      <c r="AE482" s="2">
        <f t="shared" si="38"/>
        <v>0</v>
      </c>
      <c r="AF482" s="2">
        <f t="shared" si="39"/>
        <v>0</v>
      </c>
    </row>
    <row r="483" spans="1:32" x14ac:dyDescent="0.2">
      <c r="A483" s="25" t="s">
        <v>1426</v>
      </c>
      <c r="B483" s="26" t="s">
        <v>1427</v>
      </c>
      <c r="C483" s="26" t="s">
        <v>1415</v>
      </c>
      <c r="D483" s="26" t="s">
        <v>63</v>
      </c>
      <c r="E483" s="26" t="s">
        <v>63</v>
      </c>
      <c r="F483" s="26" t="s">
        <v>63</v>
      </c>
      <c r="G483" s="27">
        <f>INDEX('0_Pivot &amp; Table 1 &amp; Table 2'!$A$70:$AM$765,MATCH($A483,'0_Pivot &amp; Table 1 &amp; Table 2'!$B$70:$B$765,0),MATCH(HHIdata_corr!G$1,'0_Pivot &amp; Table 1 &amp; Table 2'!$A$66:$AM$66,0))</f>
        <v>3726</v>
      </c>
      <c r="H483" s="27">
        <f>INDEX('0_Pivot &amp; Table 1 &amp; Table 2'!$A$70:$AM$765,MATCH($A483,'0_Pivot &amp; Table 1 &amp; Table 2'!$B$70:$B$765,0),MATCH(HHIdata_corr!H$1,'0_Pivot &amp; Table 1 &amp; Table 2'!$A$66:$AM$66,0))</f>
        <v>3938</v>
      </c>
      <c r="I483" s="27">
        <f>INDEX('0_Pivot &amp; Table 1 &amp; Table 2'!$A$70:$AM$765,MATCH($A483,'0_Pivot &amp; Table 1 &amp; Table 2'!$B$70:$B$765,0),MATCH(HHIdata_corr!I$1,'0_Pivot &amp; Table 1 &amp; Table 2'!$A$66:$AM$66,0))</f>
        <v>3383</v>
      </c>
      <c r="J483" s="27">
        <f>INDEX('0_Pivot &amp; Table 1 &amp; Table 2'!$A$70:$AM$765,MATCH($A483,'0_Pivot &amp; Table 1 &amp; Table 2'!$B$70:$B$765,0),MATCH(HHIdata_corr!J$1,'0_Pivot &amp; Table 1 &amp; Table 2'!$A$66:$AM$66,0))</f>
        <v>3638</v>
      </c>
      <c r="K483" s="27">
        <f>INDEX('0_Pivot &amp; Table 1 &amp; Table 2'!$A$70:$AM$765,MATCH($A483,'0_Pivot &amp; Table 1 &amp; Table 2'!$B$70:$B$765,0),MATCH(HHIdata_corr!K$1,'0_Pivot &amp; Table 1 &amp; Table 2'!$A$66:$AM$66,0))</f>
        <v>3435</v>
      </c>
      <c r="L483" s="27">
        <f>INDEX('0_Pivot &amp; Table 1 &amp; Table 2'!$A$70:$AM$765,MATCH($A483,'0_Pivot &amp; Table 1 &amp; Table 2'!$B$70:$B$765,0),MATCH(HHIdata_corr!L$1,'0_Pivot &amp; Table 1 &amp; Table 2'!$A$66:$AM$66,0))</f>
        <v>3962</v>
      </c>
      <c r="M483" s="27">
        <f>INDEX('0_Pivot &amp; Table 1 &amp; Table 2'!$A$70:$AM$765,MATCH($A483,'0_Pivot &amp; Table 1 &amp; Table 2'!$B$70:$B$765,0),MATCH(HHIdata_corr!M$1,'0_Pivot &amp; Table 1 &amp; Table 2'!$A$66:$AM$66,0))</f>
        <v>3640</v>
      </c>
      <c r="N483" s="27">
        <f>INDEX('0_Pivot &amp; Table 1 &amp; Table 2'!$A$70:$AM$765,MATCH($A483,'0_Pivot &amp; Table 1 &amp; Table 2'!$B$70:$B$765,0),MATCH(HHIdata_corr!N$1,'0_Pivot &amp; Table 1 &amp; Table 2'!$A$66:$AM$66,0))</f>
        <v>4001</v>
      </c>
      <c r="O483" s="28">
        <v>3696.7</v>
      </c>
      <c r="P483" s="24" t="s">
        <v>3054</v>
      </c>
      <c r="Q483" s="29" t="s">
        <v>1427</v>
      </c>
      <c r="R483" s="2">
        <f t="shared" si="35"/>
        <v>3671.25</v>
      </c>
      <c r="S483" s="2">
        <f t="shared" si="36"/>
        <v>3598.5</v>
      </c>
      <c r="T483" s="2" t="str">
        <f t="shared" si="37"/>
        <v/>
      </c>
      <c r="U483" s="2" t="e">
        <f>MATCH($Q483,'6.Indic_Percep'!$B$10:$B$141,0)</f>
        <v>#N/A</v>
      </c>
      <c r="V483" s="2">
        <f>MATCH($P483,'5.Indic_LM'!$A$10:$A$732,0)</f>
        <v>497</v>
      </c>
      <c r="W483" s="2" t="str">
        <f>IF(COUNT(INDEX('6.Indic_Percep'!$A$10:$AE$141,HHIdata_corr!$U483,MATCH(HHIdata_corr!W$3,'6.Indic_Percep'!$A$10:$AE$10,0)))=1,INDEX('6.Indic_Percep'!$A$10:$AE$141,HHIdata_corr!$U483,MATCH(HHIdata_corr!W$3,'6.Indic_Percep'!$A$10:$AE$10,0)),"")</f>
        <v/>
      </c>
      <c r="X483" s="2" t="str">
        <f>IF(COUNT(INDEX('6.Indic_Percep'!$A$10:$AE$141,HHIdata_corr!$U483,MATCH(HHIdata_corr!X$3,'6.Indic_Percep'!$A$10:$AE$10,0)))=1,INDEX('6.Indic_Percep'!$A$10:$AE$141,HHIdata_corr!$U483,MATCH(HHIdata_corr!X$3,'6.Indic_Percep'!$A$10:$AE$10,0)),"")</f>
        <v/>
      </c>
      <c r="Y483" s="2" t="str">
        <f>IF(COUNT(INDEX('6.Indic_Percep'!$A$10:$AE$141,HHIdata_corr!$U483,MATCH(HHIdata_corr!Y$3,'6.Indic_Percep'!$A$10:$AE$10,0)))=1,INDEX('6.Indic_Percep'!$A$10:$AE$141,HHIdata_corr!$U483,MATCH(HHIdata_corr!Y$3,'6.Indic_Percep'!$A$10:$AE$10,0)),"")</f>
        <v/>
      </c>
      <c r="Z483" s="2" t="str">
        <f>IF(COUNT(INDEX('6.Indic_Percep'!$A$10:$AH$141,HHIdata_corr!$U483,MATCH(HHIdata_corr!Z$3,'6.Indic_Percep'!$A$10:$AH$10,0)))=1,INDEX('6.Indic_Percep'!$A$10:$AH$141,HHIdata_corr!$U483,MATCH(HHIdata_corr!Z$3,'6.Indic_Percep'!$A$10:$AH$10,0)),"")</f>
        <v/>
      </c>
      <c r="AA483" s="2" t="str">
        <f>IF(COUNT(INDEX('6.Indic_Percep'!$A$10:$AH$141,HHIdata_corr!$U483,MATCH(HHIdata_corr!AA$3,'6.Indic_Percep'!$A$10:$AH$10,0)))=1,INDEX('6.Indic_Percep'!$A$10:$AH$141,HHIdata_corr!$U483,MATCH(HHIdata_corr!AA$3,'6.Indic_Percep'!$A$10:$AH$10,0)),"")</f>
        <v/>
      </c>
      <c r="AC483" s="30" t="str">
        <f>IF(COUNT(INDEX('5.Indic_LM'!$A$8:$AL$732,HHIdata_corr!$V483,MATCH(HHIdata_corr!AC$3,'5.Indic_LM'!$A$8:$AL$8,0)))=1,INDEX('5.Indic_LM'!$A$8:$AL$732,HHIdata_corr!$V483,MATCH(HHIdata_corr!AC$3,'5.Indic_LM'!$A$8:$AL$8,0))/100,"")</f>
        <v/>
      </c>
      <c r="AD483" s="30" t="str">
        <f>IF(COUNT(INDEX('5.Indic_LM'!$A$8:$AL$732,HHIdata_corr!$V483,MATCH(HHIdata_corr!AD$3,'5.Indic_LM'!$A$8:$AL$8,0)))=1,INDEX('5.Indic_LM'!$A$8:$AL$732,HHIdata_corr!$V483,MATCH(HHIdata_corr!AD$3,'5.Indic_LM'!$A$8:$AL$8,0))/100,"")</f>
        <v/>
      </c>
      <c r="AE483" s="2">
        <f t="shared" si="38"/>
        <v>0</v>
      </c>
      <c r="AF483" s="2">
        <f t="shared" si="39"/>
        <v>0</v>
      </c>
    </row>
    <row r="484" spans="1:32" x14ac:dyDescent="0.2">
      <c r="A484" s="25" t="s">
        <v>1428</v>
      </c>
      <c r="B484" s="26" t="s">
        <v>1429</v>
      </c>
      <c r="C484" s="26" t="s">
        <v>1415</v>
      </c>
      <c r="D484" s="26" t="s">
        <v>63</v>
      </c>
      <c r="E484" s="26" t="s">
        <v>63</v>
      </c>
      <c r="F484" s="26" t="s">
        <v>63</v>
      </c>
      <c r="G484" s="27">
        <f>INDEX('0_Pivot &amp; Table 1 &amp; Table 2'!$A$70:$AM$765,MATCH($A484,'0_Pivot &amp; Table 1 &amp; Table 2'!$B$70:$B$765,0),MATCH(HHIdata_corr!G$1,'0_Pivot &amp; Table 1 &amp; Table 2'!$A$66:$AM$66,0))</f>
        <v>3652</v>
      </c>
      <c r="H484" s="27">
        <f>INDEX('0_Pivot &amp; Table 1 &amp; Table 2'!$A$70:$AM$765,MATCH($A484,'0_Pivot &amp; Table 1 &amp; Table 2'!$B$70:$B$765,0),MATCH(HHIdata_corr!H$1,'0_Pivot &amp; Table 1 &amp; Table 2'!$A$66:$AM$66,0))</f>
        <v>3763</v>
      </c>
      <c r="I484" s="27">
        <f>INDEX('0_Pivot &amp; Table 1 &amp; Table 2'!$A$70:$AM$765,MATCH($A484,'0_Pivot &amp; Table 1 &amp; Table 2'!$B$70:$B$765,0),MATCH(HHIdata_corr!I$1,'0_Pivot &amp; Table 1 &amp; Table 2'!$A$66:$AM$66,0))</f>
        <v>3478</v>
      </c>
      <c r="J484" s="27">
        <f>INDEX('0_Pivot &amp; Table 1 &amp; Table 2'!$A$70:$AM$765,MATCH($A484,'0_Pivot &amp; Table 1 &amp; Table 2'!$B$70:$B$765,0),MATCH(HHIdata_corr!J$1,'0_Pivot &amp; Table 1 &amp; Table 2'!$A$66:$AM$66,0))</f>
        <v>3409</v>
      </c>
      <c r="K484" s="27">
        <f>INDEX('0_Pivot &amp; Table 1 &amp; Table 2'!$A$70:$AM$765,MATCH($A484,'0_Pivot &amp; Table 1 &amp; Table 2'!$B$70:$B$765,0),MATCH(HHIdata_corr!K$1,'0_Pivot &amp; Table 1 &amp; Table 2'!$A$66:$AM$66,0))</f>
        <v>3551</v>
      </c>
      <c r="L484" s="27">
        <f>INDEX('0_Pivot &amp; Table 1 &amp; Table 2'!$A$70:$AM$765,MATCH($A484,'0_Pivot &amp; Table 1 &amp; Table 2'!$B$70:$B$765,0),MATCH(HHIdata_corr!L$1,'0_Pivot &amp; Table 1 &amp; Table 2'!$A$66:$AM$66,0))</f>
        <v>3750</v>
      </c>
      <c r="M484" s="27">
        <f>INDEX('0_Pivot &amp; Table 1 &amp; Table 2'!$A$70:$AM$765,MATCH($A484,'0_Pivot &amp; Table 1 &amp; Table 2'!$B$70:$B$765,0),MATCH(HHIdata_corr!M$1,'0_Pivot &amp; Table 1 &amp; Table 2'!$A$66:$AM$66,0))</f>
        <v>4048</v>
      </c>
      <c r="N484" s="27">
        <f>INDEX('0_Pivot &amp; Table 1 &amp; Table 2'!$A$70:$AM$765,MATCH($A484,'0_Pivot &amp; Table 1 &amp; Table 2'!$B$70:$B$765,0),MATCH(HHIdata_corr!N$1,'0_Pivot &amp; Table 1 &amp; Table 2'!$A$66:$AM$66,0))</f>
        <v>3522</v>
      </c>
      <c r="O484" s="28">
        <v>3693.2</v>
      </c>
      <c r="P484" s="24" t="s">
        <v>3055</v>
      </c>
      <c r="Q484" s="29" t="s">
        <v>1429</v>
      </c>
      <c r="R484" s="2">
        <f t="shared" si="35"/>
        <v>3575.5</v>
      </c>
      <c r="S484" s="2">
        <f t="shared" si="36"/>
        <v>3550.25</v>
      </c>
      <c r="T484" s="2" t="str">
        <f t="shared" si="37"/>
        <v/>
      </c>
      <c r="U484" s="2" t="e">
        <f>MATCH($Q484,'6.Indic_Percep'!$B$10:$B$141,0)</f>
        <v>#N/A</v>
      </c>
      <c r="V484" s="2">
        <f>MATCH($P484,'5.Indic_LM'!$A$10:$A$732,0)</f>
        <v>498</v>
      </c>
      <c r="W484" s="2" t="str">
        <f>IF(COUNT(INDEX('6.Indic_Percep'!$A$10:$AE$141,HHIdata_corr!$U484,MATCH(HHIdata_corr!W$3,'6.Indic_Percep'!$A$10:$AE$10,0)))=1,INDEX('6.Indic_Percep'!$A$10:$AE$141,HHIdata_corr!$U484,MATCH(HHIdata_corr!W$3,'6.Indic_Percep'!$A$10:$AE$10,0)),"")</f>
        <v/>
      </c>
      <c r="X484" s="2" t="str">
        <f>IF(COUNT(INDEX('6.Indic_Percep'!$A$10:$AE$141,HHIdata_corr!$U484,MATCH(HHIdata_corr!X$3,'6.Indic_Percep'!$A$10:$AE$10,0)))=1,INDEX('6.Indic_Percep'!$A$10:$AE$141,HHIdata_corr!$U484,MATCH(HHIdata_corr!X$3,'6.Indic_Percep'!$A$10:$AE$10,0)),"")</f>
        <v/>
      </c>
      <c r="Y484" s="2" t="str">
        <f>IF(COUNT(INDEX('6.Indic_Percep'!$A$10:$AE$141,HHIdata_corr!$U484,MATCH(HHIdata_corr!Y$3,'6.Indic_Percep'!$A$10:$AE$10,0)))=1,INDEX('6.Indic_Percep'!$A$10:$AE$141,HHIdata_corr!$U484,MATCH(HHIdata_corr!Y$3,'6.Indic_Percep'!$A$10:$AE$10,0)),"")</f>
        <v/>
      </c>
      <c r="Z484" s="2" t="str">
        <f>IF(COUNT(INDEX('6.Indic_Percep'!$A$10:$AH$141,HHIdata_corr!$U484,MATCH(HHIdata_corr!Z$3,'6.Indic_Percep'!$A$10:$AH$10,0)))=1,INDEX('6.Indic_Percep'!$A$10:$AH$141,HHIdata_corr!$U484,MATCH(HHIdata_corr!Z$3,'6.Indic_Percep'!$A$10:$AH$10,0)),"")</f>
        <v/>
      </c>
      <c r="AA484" s="2" t="str">
        <f>IF(COUNT(INDEX('6.Indic_Percep'!$A$10:$AH$141,HHIdata_corr!$U484,MATCH(HHIdata_corr!AA$3,'6.Indic_Percep'!$A$10:$AH$10,0)))=1,INDEX('6.Indic_Percep'!$A$10:$AH$141,HHIdata_corr!$U484,MATCH(HHIdata_corr!AA$3,'6.Indic_Percep'!$A$10:$AH$10,0)),"")</f>
        <v/>
      </c>
      <c r="AC484" s="30" t="str">
        <f>IF(COUNT(INDEX('5.Indic_LM'!$A$8:$AL$732,HHIdata_corr!$V484,MATCH(HHIdata_corr!AC$3,'5.Indic_LM'!$A$8:$AL$8,0)))=1,INDEX('5.Indic_LM'!$A$8:$AL$732,HHIdata_corr!$V484,MATCH(HHIdata_corr!AC$3,'5.Indic_LM'!$A$8:$AL$8,0))/100,"")</f>
        <v/>
      </c>
      <c r="AD484" s="30" t="str">
        <f>IF(COUNT(INDEX('5.Indic_LM'!$A$8:$AL$732,HHIdata_corr!$V484,MATCH(HHIdata_corr!AD$3,'5.Indic_LM'!$A$8:$AL$8,0)))=1,INDEX('5.Indic_LM'!$A$8:$AL$732,HHIdata_corr!$V484,MATCH(HHIdata_corr!AD$3,'5.Indic_LM'!$A$8:$AL$8,0))/100,"")</f>
        <v/>
      </c>
      <c r="AE484" s="2">
        <f t="shared" si="38"/>
        <v>0</v>
      </c>
      <c r="AF484" s="2">
        <f t="shared" si="39"/>
        <v>0</v>
      </c>
    </row>
    <row r="485" spans="1:32" x14ac:dyDescent="0.2">
      <c r="A485" s="25" t="s">
        <v>1430</v>
      </c>
      <c r="B485" s="26" t="s">
        <v>1431</v>
      </c>
      <c r="C485" s="26" t="s">
        <v>1415</v>
      </c>
      <c r="D485" s="26" t="s">
        <v>63</v>
      </c>
      <c r="E485" s="26" t="s">
        <v>63</v>
      </c>
      <c r="F485" s="26" t="s">
        <v>63</v>
      </c>
      <c r="G485" s="27">
        <f>INDEX('0_Pivot &amp; Table 1 &amp; Table 2'!$A$70:$AM$765,MATCH($A485,'0_Pivot &amp; Table 1 &amp; Table 2'!$B$70:$B$765,0),MATCH(HHIdata_corr!G$1,'0_Pivot &amp; Table 1 &amp; Table 2'!$A$66:$AM$66,0))</f>
        <v>3996</v>
      </c>
      <c r="H485" s="27">
        <f>INDEX('0_Pivot &amp; Table 1 &amp; Table 2'!$A$70:$AM$765,MATCH($A485,'0_Pivot &amp; Table 1 &amp; Table 2'!$B$70:$B$765,0),MATCH(HHIdata_corr!H$1,'0_Pivot &amp; Table 1 &amp; Table 2'!$A$66:$AM$66,0))</f>
        <v>4116</v>
      </c>
      <c r="I485" s="27">
        <f>INDEX('0_Pivot &amp; Table 1 &amp; Table 2'!$A$70:$AM$765,MATCH($A485,'0_Pivot &amp; Table 1 &amp; Table 2'!$B$70:$B$765,0),MATCH(HHIdata_corr!I$1,'0_Pivot &amp; Table 1 &amp; Table 2'!$A$66:$AM$66,0))</f>
        <v>3896</v>
      </c>
      <c r="J485" s="27">
        <f>INDEX('0_Pivot &amp; Table 1 &amp; Table 2'!$A$70:$AM$765,MATCH($A485,'0_Pivot &amp; Table 1 &amp; Table 2'!$B$70:$B$765,0),MATCH(HHIdata_corr!J$1,'0_Pivot &amp; Table 1 &amp; Table 2'!$A$66:$AM$66,0))</f>
        <v>3962</v>
      </c>
      <c r="K485" s="27">
        <f>INDEX('0_Pivot &amp; Table 1 &amp; Table 2'!$A$70:$AM$765,MATCH($A485,'0_Pivot &amp; Table 1 &amp; Table 2'!$B$70:$B$765,0),MATCH(HHIdata_corr!K$1,'0_Pivot &amp; Table 1 &amp; Table 2'!$A$66:$AM$66,0))</f>
        <v>4147</v>
      </c>
      <c r="L485" s="27">
        <f>INDEX('0_Pivot &amp; Table 1 &amp; Table 2'!$A$70:$AM$765,MATCH($A485,'0_Pivot &amp; Table 1 &amp; Table 2'!$B$70:$B$765,0),MATCH(HHIdata_corr!L$1,'0_Pivot &amp; Table 1 &amp; Table 2'!$A$66:$AM$66,0))</f>
        <v>4229</v>
      </c>
      <c r="M485" s="27">
        <f>INDEX('0_Pivot &amp; Table 1 &amp; Table 2'!$A$70:$AM$765,MATCH($A485,'0_Pivot &amp; Table 1 &amp; Table 2'!$B$70:$B$765,0),MATCH(HHIdata_corr!M$1,'0_Pivot &amp; Table 1 &amp; Table 2'!$A$66:$AM$66,0))</f>
        <v>3906</v>
      </c>
      <c r="N485" s="27">
        <f>INDEX('0_Pivot &amp; Table 1 &amp; Table 2'!$A$70:$AM$765,MATCH($A485,'0_Pivot &amp; Table 1 &amp; Table 2'!$B$70:$B$765,0),MATCH(HHIdata_corr!N$1,'0_Pivot &amp; Table 1 &amp; Table 2'!$A$66:$AM$66,0))</f>
        <v>3846</v>
      </c>
      <c r="O485" s="28">
        <v>4013.5</v>
      </c>
      <c r="P485" s="24" t="s">
        <v>3056</v>
      </c>
      <c r="Q485" s="29" t="s">
        <v>1431</v>
      </c>
      <c r="R485" s="2">
        <f t="shared" si="35"/>
        <v>3992.5</v>
      </c>
      <c r="S485" s="2">
        <f t="shared" si="36"/>
        <v>4030.25</v>
      </c>
      <c r="T485" s="2" t="str">
        <f t="shared" si="37"/>
        <v/>
      </c>
      <c r="U485" s="2" t="e">
        <f>MATCH($Q485,'6.Indic_Percep'!$B$10:$B$141,0)</f>
        <v>#N/A</v>
      </c>
      <c r="V485" s="2">
        <f>MATCH($P485,'5.Indic_LM'!$A$10:$A$732,0)</f>
        <v>499</v>
      </c>
      <c r="W485" s="2" t="str">
        <f>IF(COUNT(INDEX('6.Indic_Percep'!$A$10:$AE$141,HHIdata_corr!$U485,MATCH(HHIdata_corr!W$3,'6.Indic_Percep'!$A$10:$AE$10,0)))=1,INDEX('6.Indic_Percep'!$A$10:$AE$141,HHIdata_corr!$U485,MATCH(HHIdata_corr!W$3,'6.Indic_Percep'!$A$10:$AE$10,0)),"")</f>
        <v/>
      </c>
      <c r="X485" s="2" t="str">
        <f>IF(COUNT(INDEX('6.Indic_Percep'!$A$10:$AE$141,HHIdata_corr!$U485,MATCH(HHIdata_corr!X$3,'6.Indic_Percep'!$A$10:$AE$10,0)))=1,INDEX('6.Indic_Percep'!$A$10:$AE$141,HHIdata_corr!$U485,MATCH(HHIdata_corr!X$3,'6.Indic_Percep'!$A$10:$AE$10,0)),"")</f>
        <v/>
      </c>
      <c r="Y485" s="2" t="str">
        <f>IF(COUNT(INDEX('6.Indic_Percep'!$A$10:$AE$141,HHIdata_corr!$U485,MATCH(HHIdata_corr!Y$3,'6.Indic_Percep'!$A$10:$AE$10,0)))=1,INDEX('6.Indic_Percep'!$A$10:$AE$141,HHIdata_corr!$U485,MATCH(HHIdata_corr!Y$3,'6.Indic_Percep'!$A$10:$AE$10,0)),"")</f>
        <v/>
      </c>
      <c r="Z485" s="2" t="str">
        <f>IF(COUNT(INDEX('6.Indic_Percep'!$A$10:$AH$141,HHIdata_corr!$U485,MATCH(HHIdata_corr!Z$3,'6.Indic_Percep'!$A$10:$AH$10,0)))=1,INDEX('6.Indic_Percep'!$A$10:$AH$141,HHIdata_corr!$U485,MATCH(HHIdata_corr!Z$3,'6.Indic_Percep'!$A$10:$AH$10,0)),"")</f>
        <v/>
      </c>
      <c r="AA485" s="2" t="str">
        <f>IF(COUNT(INDEX('6.Indic_Percep'!$A$10:$AH$141,HHIdata_corr!$U485,MATCH(HHIdata_corr!AA$3,'6.Indic_Percep'!$A$10:$AH$10,0)))=1,INDEX('6.Indic_Percep'!$A$10:$AH$141,HHIdata_corr!$U485,MATCH(HHIdata_corr!AA$3,'6.Indic_Percep'!$A$10:$AH$10,0)),"")</f>
        <v/>
      </c>
      <c r="AC485" s="30" t="str">
        <f>IF(COUNT(INDEX('5.Indic_LM'!$A$8:$AL$732,HHIdata_corr!$V485,MATCH(HHIdata_corr!AC$3,'5.Indic_LM'!$A$8:$AL$8,0)))=1,INDEX('5.Indic_LM'!$A$8:$AL$732,HHIdata_corr!$V485,MATCH(HHIdata_corr!AC$3,'5.Indic_LM'!$A$8:$AL$8,0))/100,"")</f>
        <v/>
      </c>
      <c r="AD485" s="30" t="str">
        <f>IF(COUNT(INDEX('5.Indic_LM'!$A$8:$AL$732,HHIdata_corr!$V485,MATCH(HHIdata_corr!AD$3,'5.Indic_LM'!$A$8:$AL$8,0)))=1,INDEX('5.Indic_LM'!$A$8:$AL$732,HHIdata_corr!$V485,MATCH(HHIdata_corr!AD$3,'5.Indic_LM'!$A$8:$AL$8,0))/100,"")</f>
        <v/>
      </c>
      <c r="AE485" s="2">
        <f t="shared" si="38"/>
        <v>0</v>
      </c>
      <c r="AF485" s="2">
        <f t="shared" si="39"/>
        <v>0</v>
      </c>
    </row>
    <row r="486" spans="1:32" x14ac:dyDescent="0.2">
      <c r="A486" s="25" t="s">
        <v>1432</v>
      </c>
      <c r="B486" s="26" t="s">
        <v>1433</v>
      </c>
      <c r="C486" s="26" t="s">
        <v>1415</v>
      </c>
      <c r="D486" s="26" t="s">
        <v>63</v>
      </c>
      <c r="E486" s="26" t="s">
        <v>63</v>
      </c>
      <c r="F486" s="26" t="s">
        <v>63</v>
      </c>
      <c r="G486" s="27">
        <f>INDEX('0_Pivot &amp; Table 1 &amp; Table 2'!$A$70:$AM$765,MATCH($A486,'0_Pivot &amp; Table 1 &amp; Table 2'!$B$70:$B$765,0),MATCH(HHIdata_corr!G$1,'0_Pivot &amp; Table 1 &amp; Table 2'!$A$66:$AM$66,0))</f>
        <v>2468</v>
      </c>
      <c r="H486" s="27">
        <f>INDEX('0_Pivot &amp; Table 1 &amp; Table 2'!$A$70:$AM$765,MATCH($A486,'0_Pivot &amp; Table 1 &amp; Table 2'!$B$70:$B$765,0),MATCH(HHIdata_corr!H$1,'0_Pivot &amp; Table 1 &amp; Table 2'!$A$66:$AM$66,0))</f>
        <v>2449</v>
      </c>
      <c r="I486" s="27">
        <f>INDEX('0_Pivot &amp; Table 1 &amp; Table 2'!$A$70:$AM$765,MATCH($A486,'0_Pivot &amp; Table 1 &amp; Table 2'!$B$70:$B$765,0),MATCH(HHIdata_corr!I$1,'0_Pivot &amp; Table 1 &amp; Table 2'!$A$66:$AM$66,0))</f>
        <v>2493</v>
      </c>
      <c r="J486" s="27">
        <f>INDEX('0_Pivot &amp; Table 1 &amp; Table 2'!$A$70:$AM$765,MATCH($A486,'0_Pivot &amp; Table 1 &amp; Table 2'!$B$70:$B$765,0),MATCH(HHIdata_corr!J$1,'0_Pivot &amp; Table 1 &amp; Table 2'!$A$66:$AM$66,0))</f>
        <v>2347</v>
      </c>
      <c r="K486" s="27">
        <f>INDEX('0_Pivot &amp; Table 1 &amp; Table 2'!$A$70:$AM$765,MATCH($A486,'0_Pivot &amp; Table 1 &amp; Table 2'!$B$70:$B$765,0),MATCH(HHIdata_corr!K$1,'0_Pivot &amp; Table 1 &amp; Table 2'!$A$66:$AM$66,0))</f>
        <v>2272</v>
      </c>
      <c r="L486" s="27">
        <f>INDEX('0_Pivot &amp; Table 1 &amp; Table 2'!$A$70:$AM$765,MATCH($A486,'0_Pivot &amp; Table 1 &amp; Table 2'!$B$70:$B$765,0),MATCH(HHIdata_corr!L$1,'0_Pivot &amp; Table 1 &amp; Table 2'!$A$66:$AM$66,0))</f>
        <v>2831</v>
      </c>
      <c r="M486" s="27">
        <f>INDEX('0_Pivot &amp; Table 1 &amp; Table 2'!$A$70:$AM$765,MATCH($A486,'0_Pivot &amp; Table 1 &amp; Table 2'!$B$70:$B$765,0),MATCH(HHIdata_corr!M$1,'0_Pivot &amp; Table 1 &amp; Table 2'!$A$66:$AM$66,0))</f>
        <v>2524</v>
      </c>
      <c r="N486" s="27">
        <f>INDEX('0_Pivot &amp; Table 1 &amp; Table 2'!$A$70:$AM$765,MATCH($A486,'0_Pivot &amp; Table 1 &amp; Table 2'!$B$70:$B$765,0),MATCH(HHIdata_corr!N$1,'0_Pivot &amp; Table 1 &amp; Table 2'!$A$66:$AM$66,0))</f>
        <v>2465</v>
      </c>
      <c r="O486" s="28">
        <v>2509.3000000000002</v>
      </c>
      <c r="P486" s="24" t="s">
        <v>3057</v>
      </c>
      <c r="Q486" s="29" t="s">
        <v>1433</v>
      </c>
      <c r="R486" s="2">
        <f t="shared" si="35"/>
        <v>2439.25</v>
      </c>
      <c r="S486" s="2">
        <f t="shared" si="36"/>
        <v>2390.25</v>
      </c>
      <c r="T486" s="2" t="str">
        <f t="shared" si="37"/>
        <v/>
      </c>
      <c r="U486" s="2" t="e">
        <f>MATCH($Q486,'6.Indic_Percep'!$B$10:$B$141,0)</f>
        <v>#N/A</v>
      </c>
      <c r="V486" s="2">
        <f>MATCH($P486,'5.Indic_LM'!$A$10:$A$732,0)</f>
        <v>500</v>
      </c>
      <c r="W486" s="2" t="str">
        <f>IF(COUNT(INDEX('6.Indic_Percep'!$A$10:$AE$141,HHIdata_corr!$U486,MATCH(HHIdata_corr!W$3,'6.Indic_Percep'!$A$10:$AE$10,0)))=1,INDEX('6.Indic_Percep'!$A$10:$AE$141,HHIdata_corr!$U486,MATCH(HHIdata_corr!W$3,'6.Indic_Percep'!$A$10:$AE$10,0)),"")</f>
        <v/>
      </c>
      <c r="X486" s="2" t="str">
        <f>IF(COUNT(INDEX('6.Indic_Percep'!$A$10:$AE$141,HHIdata_corr!$U486,MATCH(HHIdata_corr!X$3,'6.Indic_Percep'!$A$10:$AE$10,0)))=1,INDEX('6.Indic_Percep'!$A$10:$AE$141,HHIdata_corr!$U486,MATCH(HHIdata_corr!X$3,'6.Indic_Percep'!$A$10:$AE$10,0)),"")</f>
        <v/>
      </c>
      <c r="Y486" s="2" t="str">
        <f>IF(COUNT(INDEX('6.Indic_Percep'!$A$10:$AE$141,HHIdata_corr!$U486,MATCH(HHIdata_corr!Y$3,'6.Indic_Percep'!$A$10:$AE$10,0)))=1,INDEX('6.Indic_Percep'!$A$10:$AE$141,HHIdata_corr!$U486,MATCH(HHIdata_corr!Y$3,'6.Indic_Percep'!$A$10:$AE$10,0)),"")</f>
        <v/>
      </c>
      <c r="Z486" s="2" t="str">
        <f>IF(COUNT(INDEX('6.Indic_Percep'!$A$10:$AH$141,HHIdata_corr!$U486,MATCH(HHIdata_corr!Z$3,'6.Indic_Percep'!$A$10:$AH$10,0)))=1,INDEX('6.Indic_Percep'!$A$10:$AH$141,HHIdata_corr!$U486,MATCH(HHIdata_corr!Z$3,'6.Indic_Percep'!$A$10:$AH$10,0)),"")</f>
        <v/>
      </c>
      <c r="AA486" s="2" t="str">
        <f>IF(COUNT(INDEX('6.Indic_Percep'!$A$10:$AH$141,HHIdata_corr!$U486,MATCH(HHIdata_corr!AA$3,'6.Indic_Percep'!$A$10:$AH$10,0)))=1,INDEX('6.Indic_Percep'!$A$10:$AH$141,HHIdata_corr!$U486,MATCH(HHIdata_corr!AA$3,'6.Indic_Percep'!$A$10:$AH$10,0)),"")</f>
        <v/>
      </c>
      <c r="AC486" s="30" t="str">
        <f>IF(COUNT(INDEX('5.Indic_LM'!$A$8:$AL$732,HHIdata_corr!$V486,MATCH(HHIdata_corr!AC$3,'5.Indic_LM'!$A$8:$AL$8,0)))=1,INDEX('5.Indic_LM'!$A$8:$AL$732,HHIdata_corr!$V486,MATCH(HHIdata_corr!AC$3,'5.Indic_LM'!$A$8:$AL$8,0))/100,"")</f>
        <v/>
      </c>
      <c r="AD486" s="30" t="str">
        <f>IF(COUNT(INDEX('5.Indic_LM'!$A$8:$AL$732,HHIdata_corr!$V486,MATCH(HHIdata_corr!AD$3,'5.Indic_LM'!$A$8:$AL$8,0)))=1,INDEX('5.Indic_LM'!$A$8:$AL$732,HHIdata_corr!$V486,MATCH(HHIdata_corr!AD$3,'5.Indic_LM'!$A$8:$AL$8,0))/100,"")</f>
        <v/>
      </c>
      <c r="AE486" s="2">
        <f t="shared" si="38"/>
        <v>0</v>
      </c>
      <c r="AF486" s="2">
        <f t="shared" si="39"/>
        <v>0</v>
      </c>
    </row>
    <row r="487" spans="1:32" x14ac:dyDescent="0.2">
      <c r="A487" s="25" t="s">
        <v>1434</v>
      </c>
      <c r="B487" s="26" t="s">
        <v>1435</v>
      </c>
      <c r="C487" s="26" t="s">
        <v>1415</v>
      </c>
      <c r="D487" s="26" t="s">
        <v>63</v>
      </c>
      <c r="E487" s="26" t="s">
        <v>63</v>
      </c>
      <c r="F487" s="26" t="s">
        <v>63</v>
      </c>
      <c r="G487" s="27">
        <f>INDEX('0_Pivot &amp; Table 1 &amp; Table 2'!$A$70:$AM$765,MATCH($A487,'0_Pivot &amp; Table 1 &amp; Table 2'!$B$70:$B$765,0),MATCH(HHIdata_corr!G$1,'0_Pivot &amp; Table 1 &amp; Table 2'!$A$66:$AM$66,0))</f>
        <v>4286</v>
      </c>
      <c r="H487" s="27">
        <f>INDEX('0_Pivot &amp; Table 1 &amp; Table 2'!$A$70:$AM$765,MATCH($A487,'0_Pivot &amp; Table 1 &amp; Table 2'!$B$70:$B$765,0),MATCH(HHIdata_corr!H$1,'0_Pivot &amp; Table 1 &amp; Table 2'!$A$66:$AM$66,0))</f>
        <v>4664</v>
      </c>
      <c r="I487" s="27">
        <f>INDEX('0_Pivot &amp; Table 1 &amp; Table 2'!$A$70:$AM$765,MATCH($A487,'0_Pivot &amp; Table 1 &amp; Table 2'!$B$70:$B$765,0),MATCH(HHIdata_corr!I$1,'0_Pivot &amp; Table 1 &amp; Table 2'!$A$66:$AM$66,0))</f>
        <v>4536</v>
      </c>
      <c r="J487" s="27">
        <f>INDEX('0_Pivot &amp; Table 1 &amp; Table 2'!$A$70:$AM$765,MATCH($A487,'0_Pivot &amp; Table 1 &amp; Table 2'!$B$70:$B$765,0),MATCH(HHIdata_corr!J$1,'0_Pivot &amp; Table 1 &amp; Table 2'!$A$66:$AM$66,0))</f>
        <v>4134</v>
      </c>
      <c r="K487" s="27">
        <f>INDEX('0_Pivot &amp; Table 1 &amp; Table 2'!$A$70:$AM$765,MATCH($A487,'0_Pivot &amp; Table 1 &amp; Table 2'!$B$70:$B$765,0),MATCH(HHIdata_corr!K$1,'0_Pivot &amp; Table 1 &amp; Table 2'!$A$66:$AM$66,0))</f>
        <v>4181</v>
      </c>
      <c r="L487" s="27">
        <f>INDEX('0_Pivot &amp; Table 1 &amp; Table 2'!$A$70:$AM$765,MATCH($A487,'0_Pivot &amp; Table 1 &amp; Table 2'!$B$70:$B$765,0),MATCH(HHIdata_corr!L$1,'0_Pivot &amp; Table 1 &amp; Table 2'!$A$66:$AM$66,0))</f>
        <v>4227</v>
      </c>
      <c r="M487" s="27">
        <f>INDEX('0_Pivot &amp; Table 1 &amp; Table 2'!$A$70:$AM$765,MATCH($A487,'0_Pivot &amp; Table 1 &amp; Table 2'!$B$70:$B$765,0),MATCH(HHIdata_corr!M$1,'0_Pivot &amp; Table 1 &amp; Table 2'!$A$66:$AM$66,0))</f>
        <v>4181</v>
      </c>
      <c r="N487" s="27">
        <f>INDEX('0_Pivot &amp; Table 1 &amp; Table 2'!$A$70:$AM$765,MATCH($A487,'0_Pivot &amp; Table 1 &amp; Table 2'!$B$70:$B$765,0),MATCH(HHIdata_corr!N$1,'0_Pivot &amp; Table 1 &amp; Table 2'!$A$66:$AM$66,0))</f>
        <v>4295</v>
      </c>
      <c r="O487" s="28">
        <v>4362.2</v>
      </c>
      <c r="P487" s="24" t="s">
        <v>3058</v>
      </c>
      <c r="Q487" s="32" t="s">
        <v>2599</v>
      </c>
      <c r="R487" s="2">
        <f t="shared" si="35"/>
        <v>4405</v>
      </c>
      <c r="S487" s="2">
        <f t="shared" si="36"/>
        <v>4378.75</v>
      </c>
      <c r="T487" s="2" t="str">
        <f t="shared" si="37"/>
        <v/>
      </c>
      <c r="U487" s="2">
        <f>MATCH($Q487,'6.Indic_Percep'!$B$10:$B$141,0)</f>
        <v>99</v>
      </c>
      <c r="V487" s="2">
        <f>MATCH($P487,'5.Indic_LM'!$A$10:$A$732,0)</f>
        <v>501</v>
      </c>
      <c r="W487" s="2">
        <f>IF(COUNT(INDEX('6.Indic_Percep'!$A$10:$AE$141,HHIdata_corr!$U487,MATCH(HHIdata_corr!W$3,'6.Indic_Percep'!$A$10:$AE$10,0)))=1,INDEX('6.Indic_Percep'!$A$10:$AE$141,HHIdata_corr!$U487,MATCH(HHIdata_corr!W$3,'6.Indic_Percep'!$A$10:$AE$10,0)),"")</f>
        <v>0.17887029288702933</v>
      </c>
      <c r="X487" s="2">
        <f>IF(COUNT(INDEX('6.Indic_Percep'!$A$10:$AE$141,HHIdata_corr!$U487,MATCH(HHIdata_corr!X$3,'6.Indic_Percep'!$A$10:$AE$10,0)))=1,INDEX('6.Indic_Percep'!$A$10:$AE$141,HHIdata_corr!$U487,MATCH(HHIdata_corr!X$3,'6.Indic_Percep'!$A$10:$AE$10,0)),"")</f>
        <v>0.7966963151207116</v>
      </c>
      <c r="Y487" s="2">
        <f>IF(COUNT(INDEX('6.Indic_Percep'!$A$10:$AE$141,HHIdata_corr!$U487,MATCH(HHIdata_corr!Y$3,'6.Indic_Percep'!$A$10:$AE$10,0)))=1,INDEX('6.Indic_Percep'!$A$10:$AE$141,HHIdata_corr!$U487,MATCH(HHIdata_corr!Y$3,'6.Indic_Percep'!$A$10:$AE$10,0)),"")</f>
        <v>4.8117154811715482E-2</v>
      </c>
      <c r="Z487" s="2">
        <f>IF(COUNT(INDEX('6.Indic_Percep'!$A$10:$AH$141,HHIdata_corr!$U487,MATCH(HHIdata_corr!Z$3,'6.Indic_Percep'!$A$10:$AH$10,0)))=1,INDEX('6.Indic_Percep'!$A$10:$AH$141,HHIdata_corr!$U487,MATCH(HHIdata_corr!Z$3,'6.Indic_Percep'!$A$10:$AH$10,0)),"")</f>
        <v>0.24269377382465057</v>
      </c>
      <c r="AA487" s="2">
        <f>IF(COUNT(INDEX('6.Indic_Percep'!$A$10:$AH$141,HHIdata_corr!$U487,MATCH(HHIdata_corr!AA$3,'6.Indic_Percep'!$A$10:$AH$10,0)))=1,INDEX('6.Indic_Percep'!$A$10:$AH$141,HHIdata_corr!$U487,MATCH(HHIdata_corr!AA$3,'6.Indic_Percep'!$A$10:$AH$10,0)),"")</f>
        <v>0.31659438416102675</v>
      </c>
      <c r="AC487" s="30" t="str">
        <f>IF(COUNT(INDEX('5.Indic_LM'!$A$8:$AL$732,HHIdata_corr!$V487,MATCH(HHIdata_corr!AC$3,'5.Indic_LM'!$A$8:$AL$8,0)))=1,INDEX('5.Indic_LM'!$A$8:$AL$732,HHIdata_corr!$V487,MATCH(HHIdata_corr!AC$3,'5.Indic_LM'!$A$8:$AL$8,0))/100,"")</f>
        <v/>
      </c>
      <c r="AD487" s="30" t="str">
        <f>IF(COUNT(INDEX('5.Indic_LM'!$A$8:$AL$732,HHIdata_corr!$V487,MATCH(HHIdata_corr!AD$3,'5.Indic_LM'!$A$8:$AL$8,0)))=1,INDEX('5.Indic_LM'!$A$8:$AL$732,HHIdata_corr!$V487,MATCH(HHIdata_corr!AD$3,'5.Indic_LM'!$A$8:$AL$8,0))/100,"")</f>
        <v/>
      </c>
      <c r="AE487" s="2">
        <f t="shared" si="38"/>
        <v>0</v>
      </c>
      <c r="AF487" s="2">
        <f t="shared" si="39"/>
        <v>0</v>
      </c>
    </row>
    <row r="488" spans="1:32" x14ac:dyDescent="0.2">
      <c r="A488" s="25" t="s">
        <v>1436</v>
      </c>
      <c r="B488" s="26" t="s">
        <v>1437</v>
      </c>
      <c r="C488" s="26" t="s">
        <v>1415</v>
      </c>
      <c r="D488" s="26" t="s">
        <v>63</v>
      </c>
      <c r="E488" s="26" t="s">
        <v>63</v>
      </c>
      <c r="F488" s="26" t="s">
        <v>63</v>
      </c>
      <c r="G488" s="27">
        <f>INDEX('0_Pivot &amp; Table 1 &amp; Table 2'!$A$70:$AM$765,MATCH($A488,'0_Pivot &amp; Table 1 &amp; Table 2'!$B$70:$B$765,0),MATCH(HHIdata_corr!G$1,'0_Pivot &amp; Table 1 &amp; Table 2'!$A$66:$AM$66,0))</f>
        <v>4244</v>
      </c>
      <c r="H488" s="27">
        <f>INDEX('0_Pivot &amp; Table 1 &amp; Table 2'!$A$70:$AM$765,MATCH($A488,'0_Pivot &amp; Table 1 &amp; Table 2'!$B$70:$B$765,0),MATCH(HHIdata_corr!H$1,'0_Pivot &amp; Table 1 &amp; Table 2'!$A$66:$AM$66,0))</f>
        <v>4311</v>
      </c>
      <c r="I488" s="27">
        <f>INDEX('0_Pivot &amp; Table 1 &amp; Table 2'!$A$70:$AM$765,MATCH($A488,'0_Pivot &amp; Table 1 &amp; Table 2'!$B$70:$B$765,0),MATCH(HHIdata_corr!I$1,'0_Pivot &amp; Table 1 &amp; Table 2'!$A$66:$AM$66,0))</f>
        <v>3851</v>
      </c>
      <c r="J488" s="27">
        <f>INDEX('0_Pivot &amp; Table 1 &amp; Table 2'!$A$70:$AM$765,MATCH($A488,'0_Pivot &amp; Table 1 &amp; Table 2'!$B$70:$B$765,0),MATCH(HHIdata_corr!J$1,'0_Pivot &amp; Table 1 &amp; Table 2'!$A$66:$AM$66,0))</f>
        <v>4679</v>
      </c>
      <c r="K488" s="27">
        <f>INDEX('0_Pivot &amp; Table 1 &amp; Table 2'!$A$70:$AM$765,MATCH($A488,'0_Pivot &amp; Table 1 &amp; Table 2'!$B$70:$B$765,0),MATCH(HHIdata_corr!K$1,'0_Pivot &amp; Table 1 &amp; Table 2'!$A$66:$AM$66,0))</f>
        <v>4214</v>
      </c>
      <c r="L488" s="27">
        <f>INDEX('0_Pivot &amp; Table 1 &amp; Table 2'!$A$70:$AM$765,MATCH($A488,'0_Pivot &amp; Table 1 &amp; Table 2'!$B$70:$B$765,0),MATCH(HHIdata_corr!L$1,'0_Pivot &amp; Table 1 &amp; Table 2'!$A$66:$AM$66,0))</f>
        <v>4779</v>
      </c>
      <c r="M488" s="27">
        <f>INDEX('0_Pivot &amp; Table 1 &amp; Table 2'!$A$70:$AM$765,MATCH($A488,'0_Pivot &amp; Table 1 &amp; Table 2'!$B$70:$B$765,0),MATCH(HHIdata_corr!M$1,'0_Pivot &amp; Table 1 &amp; Table 2'!$A$66:$AM$66,0))</f>
        <v>4416</v>
      </c>
      <c r="N488" s="27">
        <f>INDEX('0_Pivot &amp; Table 1 &amp; Table 2'!$A$70:$AM$765,MATCH($A488,'0_Pivot &amp; Table 1 &amp; Table 2'!$B$70:$B$765,0),MATCH(HHIdata_corr!N$1,'0_Pivot &amp; Table 1 &amp; Table 2'!$A$66:$AM$66,0))</f>
        <v>4649</v>
      </c>
      <c r="O488" s="28">
        <v>4406.7</v>
      </c>
      <c r="P488" s="24" t="s">
        <v>3059</v>
      </c>
      <c r="Q488" s="29" t="s">
        <v>1437</v>
      </c>
      <c r="R488" s="2">
        <f t="shared" si="35"/>
        <v>4271.25</v>
      </c>
      <c r="S488" s="2">
        <f t="shared" si="36"/>
        <v>4263.75</v>
      </c>
      <c r="T488" s="2" t="str">
        <f t="shared" si="37"/>
        <v/>
      </c>
      <c r="U488" s="2" t="e">
        <f>MATCH($Q488,'6.Indic_Percep'!$B$10:$B$141,0)</f>
        <v>#N/A</v>
      </c>
      <c r="V488" s="2">
        <f>MATCH($P488,'5.Indic_LM'!$A$10:$A$732,0)</f>
        <v>502</v>
      </c>
      <c r="W488" s="2" t="str">
        <f>IF(COUNT(INDEX('6.Indic_Percep'!$A$10:$AE$141,HHIdata_corr!$U488,MATCH(HHIdata_corr!W$3,'6.Indic_Percep'!$A$10:$AE$10,0)))=1,INDEX('6.Indic_Percep'!$A$10:$AE$141,HHIdata_corr!$U488,MATCH(HHIdata_corr!W$3,'6.Indic_Percep'!$A$10:$AE$10,0)),"")</f>
        <v/>
      </c>
      <c r="X488" s="2" t="str">
        <f>IF(COUNT(INDEX('6.Indic_Percep'!$A$10:$AE$141,HHIdata_corr!$U488,MATCH(HHIdata_corr!X$3,'6.Indic_Percep'!$A$10:$AE$10,0)))=1,INDEX('6.Indic_Percep'!$A$10:$AE$141,HHIdata_corr!$U488,MATCH(HHIdata_corr!X$3,'6.Indic_Percep'!$A$10:$AE$10,0)),"")</f>
        <v/>
      </c>
      <c r="Y488" s="2" t="str">
        <f>IF(COUNT(INDEX('6.Indic_Percep'!$A$10:$AE$141,HHIdata_corr!$U488,MATCH(HHIdata_corr!Y$3,'6.Indic_Percep'!$A$10:$AE$10,0)))=1,INDEX('6.Indic_Percep'!$A$10:$AE$141,HHIdata_corr!$U488,MATCH(HHIdata_corr!Y$3,'6.Indic_Percep'!$A$10:$AE$10,0)),"")</f>
        <v/>
      </c>
      <c r="Z488" s="2" t="str">
        <f>IF(COUNT(INDEX('6.Indic_Percep'!$A$10:$AH$141,HHIdata_corr!$U488,MATCH(HHIdata_corr!Z$3,'6.Indic_Percep'!$A$10:$AH$10,0)))=1,INDEX('6.Indic_Percep'!$A$10:$AH$141,HHIdata_corr!$U488,MATCH(HHIdata_corr!Z$3,'6.Indic_Percep'!$A$10:$AH$10,0)),"")</f>
        <v/>
      </c>
      <c r="AA488" s="2" t="str">
        <f>IF(COUNT(INDEX('6.Indic_Percep'!$A$10:$AH$141,HHIdata_corr!$U488,MATCH(HHIdata_corr!AA$3,'6.Indic_Percep'!$A$10:$AH$10,0)))=1,INDEX('6.Indic_Percep'!$A$10:$AH$141,HHIdata_corr!$U488,MATCH(HHIdata_corr!AA$3,'6.Indic_Percep'!$A$10:$AH$10,0)),"")</f>
        <v/>
      </c>
      <c r="AC488" s="30" t="str">
        <f>IF(COUNT(INDEX('5.Indic_LM'!$A$8:$AL$732,HHIdata_corr!$V488,MATCH(HHIdata_corr!AC$3,'5.Indic_LM'!$A$8:$AL$8,0)))=1,INDEX('5.Indic_LM'!$A$8:$AL$732,HHIdata_corr!$V488,MATCH(HHIdata_corr!AC$3,'5.Indic_LM'!$A$8:$AL$8,0))/100,"")</f>
        <v/>
      </c>
      <c r="AD488" s="30" t="str">
        <f>IF(COUNT(INDEX('5.Indic_LM'!$A$8:$AL$732,HHIdata_corr!$V488,MATCH(HHIdata_corr!AD$3,'5.Indic_LM'!$A$8:$AL$8,0)))=1,INDEX('5.Indic_LM'!$A$8:$AL$732,HHIdata_corr!$V488,MATCH(HHIdata_corr!AD$3,'5.Indic_LM'!$A$8:$AL$8,0))/100,"")</f>
        <v/>
      </c>
      <c r="AE488" s="2">
        <f t="shared" si="38"/>
        <v>0</v>
      </c>
      <c r="AF488" s="2">
        <f t="shared" si="39"/>
        <v>0</v>
      </c>
    </row>
    <row r="489" spans="1:32" x14ac:dyDescent="0.2">
      <c r="A489" s="25" t="s">
        <v>1438</v>
      </c>
      <c r="B489" s="26" t="s">
        <v>1439</v>
      </c>
      <c r="C489" s="26" t="s">
        <v>1415</v>
      </c>
      <c r="D489" s="26" t="s">
        <v>63</v>
      </c>
      <c r="E489" s="26" t="s">
        <v>63</v>
      </c>
      <c r="F489" s="26" t="s">
        <v>63</v>
      </c>
      <c r="G489" s="27">
        <f>INDEX('0_Pivot &amp; Table 1 &amp; Table 2'!$A$70:$AM$765,MATCH($A489,'0_Pivot &amp; Table 1 &amp; Table 2'!$B$70:$B$765,0),MATCH(HHIdata_corr!G$1,'0_Pivot &amp; Table 1 &amp; Table 2'!$A$66:$AM$66,0))</f>
        <v>4207</v>
      </c>
      <c r="H489" s="27">
        <f>INDEX('0_Pivot &amp; Table 1 &amp; Table 2'!$A$70:$AM$765,MATCH($A489,'0_Pivot &amp; Table 1 &amp; Table 2'!$B$70:$B$765,0),MATCH(HHIdata_corr!H$1,'0_Pivot &amp; Table 1 &amp; Table 2'!$A$66:$AM$66,0))</f>
        <v>4530</v>
      </c>
      <c r="I489" s="27">
        <f>INDEX('0_Pivot &amp; Table 1 &amp; Table 2'!$A$70:$AM$765,MATCH($A489,'0_Pivot &amp; Table 1 &amp; Table 2'!$B$70:$B$765,0),MATCH(HHIdata_corr!I$1,'0_Pivot &amp; Table 1 &amp; Table 2'!$A$66:$AM$66,0))</f>
        <v>4097</v>
      </c>
      <c r="J489" s="27">
        <f>INDEX('0_Pivot &amp; Table 1 &amp; Table 2'!$A$70:$AM$765,MATCH($A489,'0_Pivot &amp; Table 1 &amp; Table 2'!$B$70:$B$765,0),MATCH(HHIdata_corr!J$1,'0_Pivot &amp; Table 1 &amp; Table 2'!$A$66:$AM$66,0))</f>
        <v>3896</v>
      </c>
      <c r="K489" s="27">
        <f>INDEX('0_Pivot &amp; Table 1 &amp; Table 2'!$A$70:$AM$765,MATCH($A489,'0_Pivot &amp; Table 1 &amp; Table 2'!$B$70:$B$765,0),MATCH(HHIdata_corr!K$1,'0_Pivot &amp; Table 1 &amp; Table 2'!$A$66:$AM$66,0))</f>
        <v>4119</v>
      </c>
      <c r="L489" s="27">
        <f>INDEX('0_Pivot &amp; Table 1 &amp; Table 2'!$A$70:$AM$765,MATCH($A489,'0_Pivot &amp; Table 1 &amp; Table 2'!$B$70:$B$765,0),MATCH(HHIdata_corr!L$1,'0_Pivot &amp; Table 1 &amp; Table 2'!$A$66:$AM$66,0))</f>
        <v>4258</v>
      </c>
      <c r="M489" s="27">
        <f>INDEX('0_Pivot &amp; Table 1 &amp; Table 2'!$A$70:$AM$765,MATCH($A489,'0_Pivot &amp; Table 1 &amp; Table 2'!$B$70:$B$765,0),MATCH(HHIdata_corr!M$1,'0_Pivot &amp; Table 1 &amp; Table 2'!$A$66:$AM$66,0))</f>
        <v>4446</v>
      </c>
      <c r="N489" s="27">
        <f>INDEX('0_Pivot &amp; Table 1 &amp; Table 2'!$A$70:$AM$765,MATCH($A489,'0_Pivot &amp; Table 1 &amp; Table 2'!$B$70:$B$765,0),MATCH(HHIdata_corr!N$1,'0_Pivot &amp; Table 1 &amp; Table 2'!$A$66:$AM$66,0))</f>
        <v>4349</v>
      </c>
      <c r="O489" s="28">
        <v>4303.8999999999996</v>
      </c>
      <c r="P489" s="24" t="s">
        <v>3060</v>
      </c>
      <c r="Q489" s="29" t="s">
        <v>1439</v>
      </c>
      <c r="R489" s="2">
        <f t="shared" si="35"/>
        <v>4182.5</v>
      </c>
      <c r="S489" s="2">
        <f t="shared" si="36"/>
        <v>4160.5</v>
      </c>
      <c r="T489" s="2" t="str">
        <f t="shared" si="37"/>
        <v/>
      </c>
      <c r="U489" s="2" t="e">
        <f>MATCH($Q489,'6.Indic_Percep'!$B$10:$B$141,0)</f>
        <v>#N/A</v>
      </c>
      <c r="V489" s="2">
        <f>MATCH($P489,'5.Indic_LM'!$A$10:$A$732,0)</f>
        <v>503</v>
      </c>
      <c r="W489" s="2" t="str">
        <f>IF(COUNT(INDEX('6.Indic_Percep'!$A$10:$AE$141,HHIdata_corr!$U489,MATCH(HHIdata_corr!W$3,'6.Indic_Percep'!$A$10:$AE$10,0)))=1,INDEX('6.Indic_Percep'!$A$10:$AE$141,HHIdata_corr!$U489,MATCH(HHIdata_corr!W$3,'6.Indic_Percep'!$A$10:$AE$10,0)),"")</f>
        <v/>
      </c>
      <c r="X489" s="2" t="str">
        <f>IF(COUNT(INDEX('6.Indic_Percep'!$A$10:$AE$141,HHIdata_corr!$U489,MATCH(HHIdata_corr!X$3,'6.Indic_Percep'!$A$10:$AE$10,0)))=1,INDEX('6.Indic_Percep'!$A$10:$AE$141,HHIdata_corr!$U489,MATCH(HHIdata_corr!X$3,'6.Indic_Percep'!$A$10:$AE$10,0)),"")</f>
        <v/>
      </c>
      <c r="Y489" s="2" t="str">
        <f>IF(COUNT(INDEX('6.Indic_Percep'!$A$10:$AE$141,HHIdata_corr!$U489,MATCH(HHIdata_corr!Y$3,'6.Indic_Percep'!$A$10:$AE$10,0)))=1,INDEX('6.Indic_Percep'!$A$10:$AE$141,HHIdata_corr!$U489,MATCH(HHIdata_corr!Y$3,'6.Indic_Percep'!$A$10:$AE$10,0)),"")</f>
        <v/>
      </c>
      <c r="Z489" s="2" t="str">
        <f>IF(COUNT(INDEX('6.Indic_Percep'!$A$10:$AH$141,HHIdata_corr!$U489,MATCH(HHIdata_corr!Z$3,'6.Indic_Percep'!$A$10:$AH$10,0)))=1,INDEX('6.Indic_Percep'!$A$10:$AH$141,HHIdata_corr!$U489,MATCH(HHIdata_corr!Z$3,'6.Indic_Percep'!$A$10:$AH$10,0)),"")</f>
        <v/>
      </c>
      <c r="AA489" s="2" t="str">
        <f>IF(COUNT(INDEX('6.Indic_Percep'!$A$10:$AH$141,HHIdata_corr!$U489,MATCH(HHIdata_corr!AA$3,'6.Indic_Percep'!$A$10:$AH$10,0)))=1,INDEX('6.Indic_Percep'!$A$10:$AH$141,HHIdata_corr!$U489,MATCH(HHIdata_corr!AA$3,'6.Indic_Percep'!$A$10:$AH$10,0)),"")</f>
        <v/>
      </c>
      <c r="AC489" s="30" t="str">
        <f>IF(COUNT(INDEX('5.Indic_LM'!$A$8:$AL$732,HHIdata_corr!$V489,MATCH(HHIdata_corr!AC$3,'5.Indic_LM'!$A$8:$AL$8,0)))=1,INDEX('5.Indic_LM'!$A$8:$AL$732,HHIdata_corr!$V489,MATCH(HHIdata_corr!AC$3,'5.Indic_LM'!$A$8:$AL$8,0))/100,"")</f>
        <v/>
      </c>
      <c r="AD489" s="30" t="str">
        <f>IF(COUNT(INDEX('5.Indic_LM'!$A$8:$AL$732,HHIdata_corr!$V489,MATCH(HHIdata_corr!AD$3,'5.Indic_LM'!$A$8:$AL$8,0)))=1,INDEX('5.Indic_LM'!$A$8:$AL$732,HHIdata_corr!$V489,MATCH(HHIdata_corr!AD$3,'5.Indic_LM'!$A$8:$AL$8,0))/100,"")</f>
        <v/>
      </c>
      <c r="AE489" s="2">
        <f t="shared" si="38"/>
        <v>0</v>
      </c>
      <c r="AF489" s="2">
        <f t="shared" si="39"/>
        <v>0</v>
      </c>
    </row>
    <row r="490" spans="1:32" x14ac:dyDescent="0.2">
      <c r="A490" s="25" t="s">
        <v>1440</v>
      </c>
      <c r="B490" s="26" t="s">
        <v>1441</v>
      </c>
      <c r="C490" s="26" t="s">
        <v>1415</v>
      </c>
      <c r="D490" s="26" t="s">
        <v>63</v>
      </c>
      <c r="E490" s="26" t="s">
        <v>63</v>
      </c>
      <c r="F490" s="26" t="s">
        <v>63</v>
      </c>
      <c r="G490" s="27">
        <f>INDEX('0_Pivot &amp; Table 1 &amp; Table 2'!$A$70:$AM$765,MATCH($A490,'0_Pivot &amp; Table 1 &amp; Table 2'!$B$70:$B$765,0),MATCH(HHIdata_corr!G$1,'0_Pivot &amp; Table 1 &amp; Table 2'!$A$66:$AM$66,0))</f>
        <v>6867</v>
      </c>
      <c r="H490" s="27">
        <f>INDEX('0_Pivot &amp; Table 1 &amp; Table 2'!$A$70:$AM$765,MATCH($A490,'0_Pivot &amp; Table 1 &amp; Table 2'!$B$70:$B$765,0),MATCH(HHIdata_corr!H$1,'0_Pivot &amp; Table 1 &amp; Table 2'!$A$66:$AM$66,0))</f>
        <v>6772</v>
      </c>
      <c r="I490" s="27">
        <f>INDEX('0_Pivot &amp; Table 1 &amp; Table 2'!$A$70:$AM$765,MATCH($A490,'0_Pivot &amp; Table 1 &amp; Table 2'!$B$70:$B$765,0),MATCH(HHIdata_corr!I$1,'0_Pivot &amp; Table 1 &amp; Table 2'!$A$66:$AM$66,0))</f>
        <v>7152</v>
      </c>
      <c r="J490" s="27">
        <f>INDEX('0_Pivot &amp; Table 1 &amp; Table 2'!$A$70:$AM$765,MATCH($A490,'0_Pivot &amp; Table 1 &amp; Table 2'!$B$70:$B$765,0),MATCH(HHIdata_corr!J$1,'0_Pivot &amp; Table 1 &amp; Table 2'!$A$66:$AM$66,0))</f>
        <v>6530</v>
      </c>
      <c r="K490" s="27">
        <f>INDEX('0_Pivot &amp; Table 1 &amp; Table 2'!$A$70:$AM$765,MATCH($A490,'0_Pivot &amp; Table 1 &amp; Table 2'!$B$70:$B$765,0),MATCH(HHIdata_corr!K$1,'0_Pivot &amp; Table 1 &amp; Table 2'!$A$66:$AM$66,0))</f>
        <v>7446</v>
      </c>
      <c r="L490" s="27">
        <f>INDEX('0_Pivot &amp; Table 1 &amp; Table 2'!$A$70:$AM$765,MATCH($A490,'0_Pivot &amp; Table 1 &amp; Table 2'!$B$70:$B$765,0),MATCH(HHIdata_corr!L$1,'0_Pivot &amp; Table 1 &amp; Table 2'!$A$66:$AM$66,0))</f>
        <v>6793</v>
      </c>
      <c r="M490" s="27">
        <f>INDEX('0_Pivot &amp; Table 1 &amp; Table 2'!$A$70:$AM$765,MATCH($A490,'0_Pivot &amp; Table 1 &amp; Table 2'!$B$70:$B$765,0),MATCH(HHIdata_corr!M$1,'0_Pivot &amp; Table 1 &amp; Table 2'!$A$66:$AM$66,0))</f>
        <v>7193</v>
      </c>
      <c r="N490" s="27">
        <f>INDEX('0_Pivot &amp; Table 1 &amp; Table 2'!$A$70:$AM$765,MATCH($A490,'0_Pivot &amp; Table 1 &amp; Table 2'!$B$70:$B$765,0),MATCH(HHIdata_corr!N$1,'0_Pivot &amp; Table 1 &amp; Table 2'!$A$66:$AM$66,0))</f>
        <v>7467</v>
      </c>
      <c r="O490" s="28">
        <v>7249.2</v>
      </c>
      <c r="P490" s="24" t="s">
        <v>3062</v>
      </c>
      <c r="Q490" s="29" t="s">
        <v>1441</v>
      </c>
      <c r="R490" s="2">
        <f t="shared" si="35"/>
        <v>6830.25</v>
      </c>
      <c r="S490" s="2">
        <f t="shared" si="36"/>
        <v>6975</v>
      </c>
      <c r="T490" s="2" t="str">
        <f t="shared" si="37"/>
        <v/>
      </c>
      <c r="U490" s="2" t="e">
        <f>MATCH($Q490,'6.Indic_Percep'!$B$10:$B$141,0)</f>
        <v>#N/A</v>
      </c>
      <c r="V490" s="2">
        <f>MATCH($P490,'5.Indic_LM'!$A$10:$A$732,0)</f>
        <v>504</v>
      </c>
      <c r="W490" s="2" t="str">
        <f>IF(COUNT(INDEX('6.Indic_Percep'!$A$10:$AE$141,HHIdata_corr!$U490,MATCH(HHIdata_corr!W$3,'6.Indic_Percep'!$A$10:$AE$10,0)))=1,INDEX('6.Indic_Percep'!$A$10:$AE$141,HHIdata_corr!$U490,MATCH(HHIdata_corr!W$3,'6.Indic_Percep'!$A$10:$AE$10,0)),"")</f>
        <v/>
      </c>
      <c r="X490" s="2" t="str">
        <f>IF(COUNT(INDEX('6.Indic_Percep'!$A$10:$AE$141,HHIdata_corr!$U490,MATCH(HHIdata_corr!X$3,'6.Indic_Percep'!$A$10:$AE$10,0)))=1,INDEX('6.Indic_Percep'!$A$10:$AE$141,HHIdata_corr!$U490,MATCH(HHIdata_corr!X$3,'6.Indic_Percep'!$A$10:$AE$10,0)),"")</f>
        <v/>
      </c>
      <c r="Y490" s="2" t="str">
        <f>IF(COUNT(INDEX('6.Indic_Percep'!$A$10:$AE$141,HHIdata_corr!$U490,MATCH(HHIdata_corr!Y$3,'6.Indic_Percep'!$A$10:$AE$10,0)))=1,INDEX('6.Indic_Percep'!$A$10:$AE$141,HHIdata_corr!$U490,MATCH(HHIdata_corr!Y$3,'6.Indic_Percep'!$A$10:$AE$10,0)),"")</f>
        <v/>
      </c>
      <c r="Z490" s="2" t="str">
        <f>IF(COUNT(INDEX('6.Indic_Percep'!$A$10:$AH$141,HHIdata_corr!$U490,MATCH(HHIdata_corr!Z$3,'6.Indic_Percep'!$A$10:$AH$10,0)))=1,INDEX('6.Indic_Percep'!$A$10:$AH$141,HHIdata_corr!$U490,MATCH(HHIdata_corr!Z$3,'6.Indic_Percep'!$A$10:$AH$10,0)),"")</f>
        <v/>
      </c>
      <c r="AA490" s="2" t="str">
        <f>IF(COUNT(INDEX('6.Indic_Percep'!$A$10:$AH$141,HHIdata_corr!$U490,MATCH(HHIdata_corr!AA$3,'6.Indic_Percep'!$A$10:$AH$10,0)))=1,INDEX('6.Indic_Percep'!$A$10:$AH$141,HHIdata_corr!$U490,MATCH(HHIdata_corr!AA$3,'6.Indic_Percep'!$A$10:$AH$10,0)),"")</f>
        <v/>
      </c>
      <c r="AC490" s="30" t="str">
        <f>IF(COUNT(INDEX('5.Indic_LM'!$A$8:$AL$732,HHIdata_corr!$V490,MATCH(HHIdata_corr!AC$3,'5.Indic_LM'!$A$8:$AL$8,0)))=1,INDEX('5.Indic_LM'!$A$8:$AL$732,HHIdata_corr!$V490,MATCH(HHIdata_corr!AC$3,'5.Indic_LM'!$A$8:$AL$8,0))/100,"")</f>
        <v/>
      </c>
      <c r="AD490" s="30" t="str">
        <f>IF(COUNT(INDEX('5.Indic_LM'!$A$8:$AL$732,HHIdata_corr!$V490,MATCH(HHIdata_corr!AD$3,'5.Indic_LM'!$A$8:$AL$8,0)))=1,INDEX('5.Indic_LM'!$A$8:$AL$732,HHIdata_corr!$V490,MATCH(HHIdata_corr!AD$3,'5.Indic_LM'!$A$8:$AL$8,0))/100,"")</f>
        <v/>
      </c>
      <c r="AE490" s="2">
        <f t="shared" si="38"/>
        <v>0</v>
      </c>
      <c r="AF490" s="2">
        <f t="shared" si="39"/>
        <v>0</v>
      </c>
    </row>
    <row r="491" spans="1:32" x14ac:dyDescent="0.2">
      <c r="A491" s="25" t="s">
        <v>1442</v>
      </c>
      <c r="B491" s="26" t="s">
        <v>1443</v>
      </c>
      <c r="C491" s="26" t="s">
        <v>1415</v>
      </c>
      <c r="D491" s="26" t="s">
        <v>63</v>
      </c>
      <c r="E491" s="26" t="s">
        <v>63</v>
      </c>
      <c r="F491" s="26" t="s">
        <v>63</v>
      </c>
      <c r="G491" s="27">
        <f>INDEX('0_Pivot &amp; Table 1 &amp; Table 2'!$A$70:$AM$765,MATCH($A491,'0_Pivot &amp; Table 1 &amp; Table 2'!$B$70:$B$765,0),MATCH(HHIdata_corr!G$1,'0_Pivot &amp; Table 1 &amp; Table 2'!$A$66:$AM$66,0))</f>
        <v>4213</v>
      </c>
      <c r="H491" s="27">
        <f>INDEX('0_Pivot &amp; Table 1 &amp; Table 2'!$A$70:$AM$765,MATCH($A491,'0_Pivot &amp; Table 1 &amp; Table 2'!$B$70:$B$765,0),MATCH(HHIdata_corr!H$1,'0_Pivot &amp; Table 1 &amp; Table 2'!$A$66:$AM$66,0))</f>
        <v>4092</v>
      </c>
      <c r="I491" s="27">
        <f>INDEX('0_Pivot &amp; Table 1 &amp; Table 2'!$A$70:$AM$765,MATCH($A491,'0_Pivot &amp; Table 1 &amp; Table 2'!$B$70:$B$765,0),MATCH(HHIdata_corr!I$1,'0_Pivot &amp; Table 1 &amp; Table 2'!$A$66:$AM$66,0))</f>
        <v>3772</v>
      </c>
      <c r="J491" s="27">
        <f>INDEX('0_Pivot &amp; Table 1 &amp; Table 2'!$A$70:$AM$765,MATCH($A491,'0_Pivot &amp; Table 1 &amp; Table 2'!$B$70:$B$765,0),MATCH(HHIdata_corr!J$1,'0_Pivot &amp; Table 1 &amp; Table 2'!$A$66:$AM$66,0))</f>
        <v>4248</v>
      </c>
      <c r="K491" s="27">
        <f>INDEX('0_Pivot &amp; Table 1 &amp; Table 2'!$A$70:$AM$765,MATCH($A491,'0_Pivot &amp; Table 1 &amp; Table 2'!$B$70:$B$765,0),MATCH(HHIdata_corr!K$1,'0_Pivot &amp; Table 1 &amp; Table 2'!$A$66:$AM$66,0))</f>
        <v>4362</v>
      </c>
      <c r="L491" s="27">
        <f>INDEX('0_Pivot &amp; Table 1 &amp; Table 2'!$A$70:$AM$765,MATCH($A491,'0_Pivot &amp; Table 1 &amp; Table 2'!$B$70:$B$765,0),MATCH(HHIdata_corr!L$1,'0_Pivot &amp; Table 1 &amp; Table 2'!$A$66:$AM$66,0))</f>
        <v>4489</v>
      </c>
      <c r="M491" s="27">
        <f>INDEX('0_Pivot &amp; Table 1 &amp; Table 2'!$A$70:$AM$765,MATCH($A491,'0_Pivot &amp; Table 1 &amp; Table 2'!$B$70:$B$765,0),MATCH(HHIdata_corr!M$1,'0_Pivot &amp; Table 1 &amp; Table 2'!$A$66:$AM$66,0))</f>
        <v>3841</v>
      </c>
      <c r="N491" s="27">
        <f>INDEX('0_Pivot &amp; Table 1 &amp; Table 2'!$A$70:$AM$765,MATCH($A491,'0_Pivot &amp; Table 1 &amp; Table 2'!$B$70:$B$765,0),MATCH(HHIdata_corr!N$1,'0_Pivot &amp; Table 1 &amp; Table 2'!$A$66:$AM$66,0))</f>
        <v>4033</v>
      </c>
      <c r="O491" s="28">
        <v>4160.2</v>
      </c>
      <c r="P491" s="24" t="s">
        <v>3063</v>
      </c>
      <c r="Q491" s="29" t="s">
        <v>1443</v>
      </c>
      <c r="R491" s="2">
        <f t="shared" si="35"/>
        <v>4081.25</v>
      </c>
      <c r="S491" s="2">
        <f t="shared" si="36"/>
        <v>4118.5</v>
      </c>
      <c r="T491" s="2" t="str">
        <f t="shared" si="37"/>
        <v/>
      </c>
      <c r="U491" s="2" t="e">
        <f>MATCH($Q491,'6.Indic_Percep'!$B$10:$B$141,0)</f>
        <v>#N/A</v>
      </c>
      <c r="V491" s="2">
        <f>MATCH($P491,'5.Indic_LM'!$A$10:$A$732,0)</f>
        <v>505</v>
      </c>
      <c r="W491" s="2" t="str">
        <f>IF(COUNT(INDEX('6.Indic_Percep'!$A$10:$AE$141,HHIdata_corr!$U491,MATCH(HHIdata_corr!W$3,'6.Indic_Percep'!$A$10:$AE$10,0)))=1,INDEX('6.Indic_Percep'!$A$10:$AE$141,HHIdata_corr!$U491,MATCH(HHIdata_corr!W$3,'6.Indic_Percep'!$A$10:$AE$10,0)),"")</f>
        <v/>
      </c>
      <c r="X491" s="2" t="str">
        <f>IF(COUNT(INDEX('6.Indic_Percep'!$A$10:$AE$141,HHIdata_corr!$U491,MATCH(HHIdata_corr!X$3,'6.Indic_Percep'!$A$10:$AE$10,0)))=1,INDEX('6.Indic_Percep'!$A$10:$AE$141,HHIdata_corr!$U491,MATCH(HHIdata_corr!X$3,'6.Indic_Percep'!$A$10:$AE$10,0)),"")</f>
        <v/>
      </c>
      <c r="Y491" s="2" t="str">
        <f>IF(COUNT(INDEX('6.Indic_Percep'!$A$10:$AE$141,HHIdata_corr!$U491,MATCH(HHIdata_corr!Y$3,'6.Indic_Percep'!$A$10:$AE$10,0)))=1,INDEX('6.Indic_Percep'!$A$10:$AE$141,HHIdata_corr!$U491,MATCH(HHIdata_corr!Y$3,'6.Indic_Percep'!$A$10:$AE$10,0)),"")</f>
        <v/>
      </c>
      <c r="Z491" s="2" t="str">
        <f>IF(COUNT(INDEX('6.Indic_Percep'!$A$10:$AH$141,HHIdata_corr!$U491,MATCH(HHIdata_corr!Z$3,'6.Indic_Percep'!$A$10:$AH$10,0)))=1,INDEX('6.Indic_Percep'!$A$10:$AH$141,HHIdata_corr!$U491,MATCH(HHIdata_corr!Z$3,'6.Indic_Percep'!$A$10:$AH$10,0)),"")</f>
        <v/>
      </c>
      <c r="AA491" s="2" t="str">
        <f>IF(COUNT(INDEX('6.Indic_Percep'!$A$10:$AH$141,HHIdata_corr!$U491,MATCH(HHIdata_corr!AA$3,'6.Indic_Percep'!$A$10:$AH$10,0)))=1,INDEX('6.Indic_Percep'!$A$10:$AH$141,HHIdata_corr!$U491,MATCH(HHIdata_corr!AA$3,'6.Indic_Percep'!$A$10:$AH$10,0)),"")</f>
        <v/>
      </c>
      <c r="AC491" s="30" t="str">
        <f>IF(COUNT(INDEX('5.Indic_LM'!$A$8:$AL$732,HHIdata_corr!$V491,MATCH(HHIdata_corr!AC$3,'5.Indic_LM'!$A$8:$AL$8,0)))=1,INDEX('5.Indic_LM'!$A$8:$AL$732,HHIdata_corr!$V491,MATCH(HHIdata_corr!AC$3,'5.Indic_LM'!$A$8:$AL$8,0))/100,"")</f>
        <v/>
      </c>
      <c r="AD491" s="30" t="str">
        <f>IF(COUNT(INDEX('5.Indic_LM'!$A$8:$AL$732,HHIdata_corr!$V491,MATCH(HHIdata_corr!AD$3,'5.Indic_LM'!$A$8:$AL$8,0)))=1,INDEX('5.Indic_LM'!$A$8:$AL$732,HHIdata_corr!$V491,MATCH(HHIdata_corr!AD$3,'5.Indic_LM'!$A$8:$AL$8,0))/100,"")</f>
        <v/>
      </c>
      <c r="AE491" s="2">
        <f t="shared" si="38"/>
        <v>0</v>
      </c>
      <c r="AF491" s="2">
        <f t="shared" si="39"/>
        <v>0</v>
      </c>
    </row>
    <row r="492" spans="1:32" x14ac:dyDescent="0.2">
      <c r="A492" s="25" t="s">
        <v>1444</v>
      </c>
      <c r="B492" s="26" t="s">
        <v>1445</v>
      </c>
      <c r="C492" s="26" t="s">
        <v>1415</v>
      </c>
      <c r="D492" s="26" t="s">
        <v>63</v>
      </c>
      <c r="E492" s="26" t="s">
        <v>63</v>
      </c>
      <c r="F492" s="26" t="s">
        <v>63</v>
      </c>
      <c r="G492" s="27">
        <f>INDEX('0_Pivot &amp; Table 1 &amp; Table 2'!$A$70:$AM$765,MATCH($A492,'0_Pivot &amp; Table 1 &amp; Table 2'!$B$70:$B$765,0),MATCH(HHIdata_corr!G$1,'0_Pivot &amp; Table 1 &amp; Table 2'!$A$66:$AM$66,0))</f>
        <v>4082</v>
      </c>
      <c r="H492" s="27">
        <f>INDEX('0_Pivot &amp; Table 1 &amp; Table 2'!$A$70:$AM$765,MATCH($A492,'0_Pivot &amp; Table 1 &amp; Table 2'!$B$70:$B$765,0),MATCH(HHIdata_corr!H$1,'0_Pivot &amp; Table 1 &amp; Table 2'!$A$66:$AM$66,0))</f>
        <v>4098</v>
      </c>
      <c r="I492" s="27">
        <f>INDEX('0_Pivot &amp; Table 1 &amp; Table 2'!$A$70:$AM$765,MATCH($A492,'0_Pivot &amp; Table 1 &amp; Table 2'!$B$70:$B$765,0),MATCH(HHIdata_corr!I$1,'0_Pivot &amp; Table 1 &amp; Table 2'!$A$66:$AM$66,0))</f>
        <v>4125</v>
      </c>
      <c r="J492" s="27">
        <f>INDEX('0_Pivot &amp; Table 1 &amp; Table 2'!$A$70:$AM$765,MATCH($A492,'0_Pivot &amp; Table 1 &amp; Table 2'!$B$70:$B$765,0),MATCH(HHIdata_corr!J$1,'0_Pivot &amp; Table 1 &amp; Table 2'!$A$66:$AM$66,0))</f>
        <v>4222</v>
      </c>
      <c r="K492" s="27">
        <f>INDEX('0_Pivot &amp; Table 1 &amp; Table 2'!$A$70:$AM$765,MATCH($A492,'0_Pivot &amp; Table 1 &amp; Table 2'!$B$70:$B$765,0),MATCH(HHIdata_corr!K$1,'0_Pivot &amp; Table 1 &amp; Table 2'!$A$66:$AM$66,0))</f>
        <v>4157</v>
      </c>
      <c r="L492" s="27">
        <f>INDEX('0_Pivot &amp; Table 1 &amp; Table 2'!$A$70:$AM$765,MATCH($A492,'0_Pivot &amp; Table 1 &amp; Table 2'!$B$70:$B$765,0),MATCH(HHIdata_corr!L$1,'0_Pivot &amp; Table 1 &amp; Table 2'!$A$66:$AM$66,0))</f>
        <v>4532</v>
      </c>
      <c r="M492" s="27">
        <f>INDEX('0_Pivot &amp; Table 1 &amp; Table 2'!$A$70:$AM$765,MATCH($A492,'0_Pivot &amp; Table 1 &amp; Table 2'!$B$70:$B$765,0),MATCH(HHIdata_corr!M$1,'0_Pivot &amp; Table 1 &amp; Table 2'!$A$66:$AM$66,0))</f>
        <v>4075</v>
      </c>
      <c r="N492" s="27">
        <f>INDEX('0_Pivot &amp; Table 1 &amp; Table 2'!$A$70:$AM$765,MATCH($A492,'0_Pivot &amp; Table 1 &amp; Table 2'!$B$70:$B$765,0),MATCH(HHIdata_corr!N$1,'0_Pivot &amp; Table 1 &amp; Table 2'!$A$66:$AM$66,0))</f>
        <v>4459</v>
      </c>
      <c r="O492" s="28">
        <v>4216.5</v>
      </c>
      <c r="P492" s="24" t="s">
        <v>3064</v>
      </c>
      <c r="Q492" s="29" t="s">
        <v>1445</v>
      </c>
      <c r="R492" s="2">
        <f t="shared" si="35"/>
        <v>4131.75</v>
      </c>
      <c r="S492" s="2">
        <f t="shared" si="36"/>
        <v>4150.5</v>
      </c>
      <c r="T492" s="2" t="str">
        <f t="shared" si="37"/>
        <v/>
      </c>
      <c r="U492" s="2" t="e">
        <f>MATCH($Q492,'6.Indic_Percep'!$B$10:$B$141,0)</f>
        <v>#N/A</v>
      </c>
      <c r="V492" s="2">
        <f>MATCH($P492,'5.Indic_LM'!$A$10:$A$732,0)</f>
        <v>506</v>
      </c>
      <c r="W492" s="2" t="str">
        <f>IF(COUNT(INDEX('6.Indic_Percep'!$A$10:$AE$141,HHIdata_corr!$U492,MATCH(HHIdata_corr!W$3,'6.Indic_Percep'!$A$10:$AE$10,0)))=1,INDEX('6.Indic_Percep'!$A$10:$AE$141,HHIdata_corr!$U492,MATCH(HHIdata_corr!W$3,'6.Indic_Percep'!$A$10:$AE$10,0)),"")</f>
        <v/>
      </c>
      <c r="X492" s="2" t="str">
        <f>IF(COUNT(INDEX('6.Indic_Percep'!$A$10:$AE$141,HHIdata_corr!$U492,MATCH(HHIdata_corr!X$3,'6.Indic_Percep'!$A$10:$AE$10,0)))=1,INDEX('6.Indic_Percep'!$A$10:$AE$141,HHIdata_corr!$U492,MATCH(HHIdata_corr!X$3,'6.Indic_Percep'!$A$10:$AE$10,0)),"")</f>
        <v/>
      </c>
      <c r="Y492" s="2" t="str">
        <f>IF(COUNT(INDEX('6.Indic_Percep'!$A$10:$AE$141,HHIdata_corr!$U492,MATCH(HHIdata_corr!Y$3,'6.Indic_Percep'!$A$10:$AE$10,0)))=1,INDEX('6.Indic_Percep'!$A$10:$AE$141,HHIdata_corr!$U492,MATCH(HHIdata_corr!Y$3,'6.Indic_Percep'!$A$10:$AE$10,0)),"")</f>
        <v/>
      </c>
      <c r="Z492" s="2" t="str">
        <f>IF(COUNT(INDEX('6.Indic_Percep'!$A$10:$AH$141,HHIdata_corr!$U492,MATCH(HHIdata_corr!Z$3,'6.Indic_Percep'!$A$10:$AH$10,0)))=1,INDEX('6.Indic_Percep'!$A$10:$AH$141,HHIdata_corr!$U492,MATCH(HHIdata_corr!Z$3,'6.Indic_Percep'!$A$10:$AH$10,0)),"")</f>
        <v/>
      </c>
      <c r="AA492" s="2" t="str">
        <f>IF(COUNT(INDEX('6.Indic_Percep'!$A$10:$AH$141,HHIdata_corr!$U492,MATCH(HHIdata_corr!AA$3,'6.Indic_Percep'!$A$10:$AH$10,0)))=1,INDEX('6.Indic_Percep'!$A$10:$AH$141,HHIdata_corr!$U492,MATCH(HHIdata_corr!AA$3,'6.Indic_Percep'!$A$10:$AH$10,0)),"")</f>
        <v/>
      </c>
      <c r="AC492" s="30" t="str">
        <f>IF(COUNT(INDEX('5.Indic_LM'!$A$8:$AL$732,HHIdata_corr!$V492,MATCH(HHIdata_corr!AC$3,'5.Indic_LM'!$A$8:$AL$8,0)))=1,INDEX('5.Indic_LM'!$A$8:$AL$732,HHIdata_corr!$V492,MATCH(HHIdata_corr!AC$3,'5.Indic_LM'!$A$8:$AL$8,0))/100,"")</f>
        <v/>
      </c>
      <c r="AD492" s="30" t="str">
        <f>IF(COUNT(INDEX('5.Indic_LM'!$A$8:$AL$732,HHIdata_corr!$V492,MATCH(HHIdata_corr!AD$3,'5.Indic_LM'!$A$8:$AL$8,0)))=1,INDEX('5.Indic_LM'!$A$8:$AL$732,HHIdata_corr!$V492,MATCH(HHIdata_corr!AD$3,'5.Indic_LM'!$A$8:$AL$8,0))/100,"")</f>
        <v/>
      </c>
      <c r="AE492" s="2">
        <f t="shared" si="38"/>
        <v>0</v>
      </c>
      <c r="AF492" s="2">
        <f t="shared" si="39"/>
        <v>0</v>
      </c>
    </row>
    <row r="493" spans="1:32" x14ac:dyDescent="0.2">
      <c r="A493" s="25" t="s">
        <v>1446</v>
      </c>
      <c r="B493" s="26" t="s">
        <v>1447</v>
      </c>
      <c r="C493" s="26" t="s">
        <v>1415</v>
      </c>
      <c r="D493" s="26" t="s">
        <v>63</v>
      </c>
      <c r="E493" s="26" t="s">
        <v>63</v>
      </c>
      <c r="F493" s="26" t="s">
        <v>63</v>
      </c>
      <c r="G493" s="27">
        <f>INDEX('0_Pivot &amp; Table 1 &amp; Table 2'!$A$70:$AM$765,MATCH($A493,'0_Pivot &amp; Table 1 &amp; Table 2'!$B$70:$B$765,0),MATCH(HHIdata_corr!G$1,'0_Pivot &amp; Table 1 &amp; Table 2'!$A$66:$AM$66,0))</f>
        <v>5824</v>
      </c>
      <c r="H493" s="27">
        <f>INDEX('0_Pivot &amp; Table 1 &amp; Table 2'!$A$70:$AM$765,MATCH($A493,'0_Pivot &amp; Table 1 &amp; Table 2'!$B$70:$B$765,0),MATCH(HHIdata_corr!H$1,'0_Pivot &amp; Table 1 &amp; Table 2'!$A$66:$AM$66,0))</f>
        <v>5870</v>
      </c>
      <c r="I493" s="27">
        <f>INDEX('0_Pivot &amp; Table 1 &amp; Table 2'!$A$70:$AM$765,MATCH($A493,'0_Pivot &amp; Table 1 &amp; Table 2'!$B$70:$B$765,0),MATCH(HHIdata_corr!I$1,'0_Pivot &amp; Table 1 &amp; Table 2'!$A$66:$AM$66,0))</f>
        <v>5564</v>
      </c>
      <c r="J493" s="27">
        <f>INDEX('0_Pivot &amp; Table 1 &amp; Table 2'!$A$70:$AM$765,MATCH($A493,'0_Pivot &amp; Table 1 &amp; Table 2'!$B$70:$B$765,0),MATCH(HHIdata_corr!J$1,'0_Pivot &amp; Table 1 &amp; Table 2'!$A$66:$AM$66,0))</f>
        <v>5782</v>
      </c>
      <c r="K493" s="27">
        <f>INDEX('0_Pivot &amp; Table 1 &amp; Table 2'!$A$70:$AM$765,MATCH($A493,'0_Pivot &amp; Table 1 &amp; Table 2'!$B$70:$B$765,0),MATCH(HHIdata_corr!K$1,'0_Pivot &amp; Table 1 &amp; Table 2'!$A$66:$AM$66,0))</f>
        <v>5257</v>
      </c>
      <c r="L493" s="27">
        <f>INDEX('0_Pivot &amp; Table 1 &amp; Table 2'!$A$70:$AM$765,MATCH($A493,'0_Pivot &amp; Table 1 &amp; Table 2'!$B$70:$B$765,0),MATCH(HHIdata_corr!L$1,'0_Pivot &amp; Table 1 &amp; Table 2'!$A$66:$AM$66,0))</f>
        <v>5626</v>
      </c>
      <c r="M493" s="27">
        <f>INDEX('0_Pivot &amp; Table 1 &amp; Table 2'!$A$70:$AM$765,MATCH($A493,'0_Pivot &amp; Table 1 &amp; Table 2'!$B$70:$B$765,0),MATCH(HHIdata_corr!M$1,'0_Pivot &amp; Table 1 &amp; Table 2'!$A$66:$AM$66,0))</f>
        <v>4894</v>
      </c>
      <c r="N493" s="27">
        <f>INDEX('0_Pivot &amp; Table 1 &amp; Table 2'!$A$70:$AM$765,MATCH($A493,'0_Pivot &amp; Table 1 &amp; Table 2'!$B$70:$B$765,0),MATCH(HHIdata_corr!N$1,'0_Pivot &amp; Table 1 &amp; Table 2'!$A$66:$AM$66,0))</f>
        <v>5011</v>
      </c>
      <c r="O493" s="28">
        <v>5478.2</v>
      </c>
      <c r="P493" s="24" t="s">
        <v>3065</v>
      </c>
      <c r="Q493" s="29" t="s">
        <v>1447</v>
      </c>
      <c r="R493" s="2">
        <f t="shared" si="35"/>
        <v>5760</v>
      </c>
      <c r="S493" s="2">
        <f t="shared" si="36"/>
        <v>5618.25</v>
      </c>
      <c r="T493" s="2" t="str">
        <f t="shared" si="37"/>
        <v/>
      </c>
      <c r="U493" s="2" t="e">
        <f>MATCH($Q493,'6.Indic_Percep'!$B$10:$B$141,0)</f>
        <v>#N/A</v>
      </c>
      <c r="V493" s="2">
        <f>MATCH($P493,'5.Indic_LM'!$A$10:$A$732,0)</f>
        <v>507</v>
      </c>
      <c r="W493" s="2" t="str">
        <f>IF(COUNT(INDEX('6.Indic_Percep'!$A$10:$AE$141,HHIdata_corr!$U493,MATCH(HHIdata_corr!W$3,'6.Indic_Percep'!$A$10:$AE$10,0)))=1,INDEX('6.Indic_Percep'!$A$10:$AE$141,HHIdata_corr!$U493,MATCH(HHIdata_corr!W$3,'6.Indic_Percep'!$A$10:$AE$10,0)),"")</f>
        <v/>
      </c>
      <c r="X493" s="2" t="str">
        <f>IF(COUNT(INDEX('6.Indic_Percep'!$A$10:$AE$141,HHIdata_corr!$U493,MATCH(HHIdata_corr!X$3,'6.Indic_Percep'!$A$10:$AE$10,0)))=1,INDEX('6.Indic_Percep'!$A$10:$AE$141,HHIdata_corr!$U493,MATCH(HHIdata_corr!X$3,'6.Indic_Percep'!$A$10:$AE$10,0)),"")</f>
        <v/>
      </c>
      <c r="Y493" s="2" t="str">
        <f>IF(COUNT(INDEX('6.Indic_Percep'!$A$10:$AE$141,HHIdata_corr!$U493,MATCH(HHIdata_corr!Y$3,'6.Indic_Percep'!$A$10:$AE$10,0)))=1,INDEX('6.Indic_Percep'!$A$10:$AE$141,HHIdata_corr!$U493,MATCH(HHIdata_corr!Y$3,'6.Indic_Percep'!$A$10:$AE$10,0)),"")</f>
        <v/>
      </c>
      <c r="Z493" s="2" t="str">
        <f>IF(COUNT(INDEX('6.Indic_Percep'!$A$10:$AH$141,HHIdata_corr!$U493,MATCH(HHIdata_corr!Z$3,'6.Indic_Percep'!$A$10:$AH$10,0)))=1,INDEX('6.Indic_Percep'!$A$10:$AH$141,HHIdata_corr!$U493,MATCH(HHIdata_corr!Z$3,'6.Indic_Percep'!$A$10:$AH$10,0)),"")</f>
        <v/>
      </c>
      <c r="AA493" s="2" t="str">
        <f>IF(COUNT(INDEX('6.Indic_Percep'!$A$10:$AH$141,HHIdata_corr!$U493,MATCH(HHIdata_corr!AA$3,'6.Indic_Percep'!$A$10:$AH$10,0)))=1,INDEX('6.Indic_Percep'!$A$10:$AH$141,HHIdata_corr!$U493,MATCH(HHIdata_corr!AA$3,'6.Indic_Percep'!$A$10:$AH$10,0)),"")</f>
        <v/>
      </c>
      <c r="AC493" s="30" t="str">
        <f>IF(COUNT(INDEX('5.Indic_LM'!$A$8:$AL$732,HHIdata_corr!$V493,MATCH(HHIdata_corr!AC$3,'5.Indic_LM'!$A$8:$AL$8,0)))=1,INDEX('5.Indic_LM'!$A$8:$AL$732,HHIdata_corr!$V493,MATCH(HHIdata_corr!AC$3,'5.Indic_LM'!$A$8:$AL$8,0))/100,"")</f>
        <v/>
      </c>
      <c r="AD493" s="30" t="str">
        <f>IF(COUNT(INDEX('5.Indic_LM'!$A$8:$AL$732,HHIdata_corr!$V493,MATCH(HHIdata_corr!AD$3,'5.Indic_LM'!$A$8:$AL$8,0)))=1,INDEX('5.Indic_LM'!$A$8:$AL$732,HHIdata_corr!$V493,MATCH(HHIdata_corr!AD$3,'5.Indic_LM'!$A$8:$AL$8,0))/100,"")</f>
        <v/>
      </c>
      <c r="AE493" s="2">
        <f t="shared" si="38"/>
        <v>0</v>
      </c>
      <c r="AF493" s="2">
        <f t="shared" si="39"/>
        <v>0</v>
      </c>
    </row>
    <row r="494" spans="1:32" x14ac:dyDescent="0.2">
      <c r="A494" s="25" t="s">
        <v>1448</v>
      </c>
      <c r="B494" s="26" t="s">
        <v>1449</v>
      </c>
      <c r="C494" s="26" t="s">
        <v>1415</v>
      </c>
      <c r="D494" s="26" t="s">
        <v>63</v>
      </c>
      <c r="E494" s="26" t="s">
        <v>63</v>
      </c>
      <c r="F494" s="26" t="s">
        <v>63</v>
      </c>
      <c r="G494" s="27">
        <f>INDEX('0_Pivot &amp; Table 1 &amp; Table 2'!$A$70:$AM$765,MATCH($A494,'0_Pivot &amp; Table 1 &amp; Table 2'!$B$70:$B$765,0),MATCH(HHIdata_corr!G$1,'0_Pivot &amp; Table 1 &amp; Table 2'!$A$66:$AM$66,0))</f>
        <v>5718</v>
      </c>
      <c r="H494" s="27">
        <f>INDEX('0_Pivot &amp; Table 1 &amp; Table 2'!$A$70:$AM$765,MATCH($A494,'0_Pivot &amp; Table 1 &amp; Table 2'!$B$70:$B$765,0),MATCH(HHIdata_corr!H$1,'0_Pivot &amp; Table 1 &amp; Table 2'!$A$66:$AM$66,0))</f>
        <v>6145</v>
      </c>
      <c r="I494" s="27">
        <f>INDEX('0_Pivot &amp; Table 1 &amp; Table 2'!$A$70:$AM$765,MATCH($A494,'0_Pivot &amp; Table 1 &amp; Table 2'!$B$70:$B$765,0),MATCH(HHIdata_corr!I$1,'0_Pivot &amp; Table 1 &amp; Table 2'!$A$66:$AM$66,0))</f>
        <v>5589</v>
      </c>
      <c r="J494" s="27">
        <f>INDEX('0_Pivot &amp; Table 1 &amp; Table 2'!$A$70:$AM$765,MATCH($A494,'0_Pivot &amp; Table 1 &amp; Table 2'!$B$70:$B$765,0),MATCH(HHIdata_corr!J$1,'0_Pivot &amp; Table 1 &amp; Table 2'!$A$66:$AM$66,0))</f>
        <v>6018</v>
      </c>
      <c r="K494" s="27">
        <f>INDEX('0_Pivot &amp; Table 1 &amp; Table 2'!$A$70:$AM$765,MATCH($A494,'0_Pivot &amp; Table 1 &amp; Table 2'!$B$70:$B$765,0),MATCH(HHIdata_corr!K$1,'0_Pivot &amp; Table 1 &amp; Table 2'!$A$66:$AM$66,0))</f>
        <v>5200</v>
      </c>
      <c r="L494" s="27">
        <f>INDEX('0_Pivot &amp; Table 1 &amp; Table 2'!$A$70:$AM$765,MATCH($A494,'0_Pivot &amp; Table 1 &amp; Table 2'!$B$70:$B$765,0),MATCH(HHIdata_corr!L$1,'0_Pivot &amp; Table 1 &amp; Table 2'!$A$66:$AM$66,0))</f>
        <v>5612</v>
      </c>
      <c r="M494" s="27">
        <f>INDEX('0_Pivot &amp; Table 1 &amp; Table 2'!$A$70:$AM$765,MATCH($A494,'0_Pivot &amp; Table 1 &amp; Table 2'!$B$70:$B$765,0),MATCH(HHIdata_corr!M$1,'0_Pivot &amp; Table 1 &amp; Table 2'!$A$66:$AM$66,0))</f>
        <v>5253</v>
      </c>
      <c r="N494" s="27">
        <f>INDEX('0_Pivot &amp; Table 1 &amp; Table 2'!$A$70:$AM$765,MATCH($A494,'0_Pivot &amp; Table 1 &amp; Table 2'!$B$70:$B$765,0),MATCH(HHIdata_corr!N$1,'0_Pivot &amp; Table 1 &amp; Table 2'!$A$66:$AM$66,0))</f>
        <v>5478</v>
      </c>
      <c r="O494" s="28">
        <v>5562.6</v>
      </c>
      <c r="P494" s="24" t="s">
        <v>3066</v>
      </c>
      <c r="Q494" s="29" t="s">
        <v>1449</v>
      </c>
      <c r="R494" s="2">
        <f t="shared" si="35"/>
        <v>5867.5</v>
      </c>
      <c r="S494" s="2">
        <f t="shared" si="36"/>
        <v>5738</v>
      </c>
      <c r="T494" s="2" t="str">
        <f t="shared" si="37"/>
        <v/>
      </c>
      <c r="U494" s="2" t="e">
        <f>MATCH($Q494,'6.Indic_Percep'!$B$10:$B$141,0)</f>
        <v>#N/A</v>
      </c>
      <c r="V494" s="2">
        <f>MATCH($P494,'5.Indic_LM'!$A$10:$A$732,0)</f>
        <v>508</v>
      </c>
      <c r="W494" s="2" t="str">
        <f>IF(COUNT(INDEX('6.Indic_Percep'!$A$10:$AE$141,HHIdata_corr!$U494,MATCH(HHIdata_corr!W$3,'6.Indic_Percep'!$A$10:$AE$10,0)))=1,INDEX('6.Indic_Percep'!$A$10:$AE$141,HHIdata_corr!$U494,MATCH(HHIdata_corr!W$3,'6.Indic_Percep'!$A$10:$AE$10,0)),"")</f>
        <v/>
      </c>
      <c r="X494" s="2" t="str">
        <f>IF(COUNT(INDEX('6.Indic_Percep'!$A$10:$AE$141,HHIdata_corr!$U494,MATCH(HHIdata_corr!X$3,'6.Indic_Percep'!$A$10:$AE$10,0)))=1,INDEX('6.Indic_Percep'!$A$10:$AE$141,HHIdata_corr!$U494,MATCH(HHIdata_corr!X$3,'6.Indic_Percep'!$A$10:$AE$10,0)),"")</f>
        <v/>
      </c>
      <c r="Y494" s="2" t="str">
        <f>IF(COUNT(INDEX('6.Indic_Percep'!$A$10:$AE$141,HHIdata_corr!$U494,MATCH(HHIdata_corr!Y$3,'6.Indic_Percep'!$A$10:$AE$10,0)))=1,INDEX('6.Indic_Percep'!$A$10:$AE$141,HHIdata_corr!$U494,MATCH(HHIdata_corr!Y$3,'6.Indic_Percep'!$A$10:$AE$10,0)),"")</f>
        <v/>
      </c>
      <c r="Z494" s="2" t="str">
        <f>IF(COUNT(INDEX('6.Indic_Percep'!$A$10:$AH$141,HHIdata_corr!$U494,MATCH(HHIdata_corr!Z$3,'6.Indic_Percep'!$A$10:$AH$10,0)))=1,INDEX('6.Indic_Percep'!$A$10:$AH$141,HHIdata_corr!$U494,MATCH(HHIdata_corr!Z$3,'6.Indic_Percep'!$A$10:$AH$10,0)),"")</f>
        <v/>
      </c>
      <c r="AA494" s="2" t="str">
        <f>IF(COUNT(INDEX('6.Indic_Percep'!$A$10:$AH$141,HHIdata_corr!$U494,MATCH(HHIdata_corr!AA$3,'6.Indic_Percep'!$A$10:$AH$10,0)))=1,INDEX('6.Indic_Percep'!$A$10:$AH$141,HHIdata_corr!$U494,MATCH(HHIdata_corr!AA$3,'6.Indic_Percep'!$A$10:$AH$10,0)),"")</f>
        <v/>
      </c>
      <c r="AC494" s="30" t="str">
        <f>IF(COUNT(INDEX('5.Indic_LM'!$A$8:$AL$732,HHIdata_corr!$V494,MATCH(HHIdata_corr!AC$3,'5.Indic_LM'!$A$8:$AL$8,0)))=1,INDEX('5.Indic_LM'!$A$8:$AL$732,HHIdata_corr!$V494,MATCH(HHIdata_corr!AC$3,'5.Indic_LM'!$A$8:$AL$8,0))/100,"")</f>
        <v/>
      </c>
      <c r="AD494" s="30" t="str">
        <f>IF(COUNT(INDEX('5.Indic_LM'!$A$8:$AL$732,HHIdata_corr!$V494,MATCH(HHIdata_corr!AD$3,'5.Indic_LM'!$A$8:$AL$8,0)))=1,INDEX('5.Indic_LM'!$A$8:$AL$732,HHIdata_corr!$V494,MATCH(HHIdata_corr!AD$3,'5.Indic_LM'!$A$8:$AL$8,0))/100,"")</f>
        <v/>
      </c>
      <c r="AE494" s="2">
        <f t="shared" si="38"/>
        <v>0</v>
      </c>
      <c r="AF494" s="2">
        <f t="shared" si="39"/>
        <v>0</v>
      </c>
    </row>
    <row r="495" spans="1:32" x14ac:dyDescent="0.2">
      <c r="A495" s="25" t="s">
        <v>1450</v>
      </c>
      <c r="B495" s="26" t="s">
        <v>1451</v>
      </c>
      <c r="C495" s="26" t="s">
        <v>1415</v>
      </c>
      <c r="D495" s="26" t="s">
        <v>63</v>
      </c>
      <c r="E495" s="26" t="s">
        <v>63</v>
      </c>
      <c r="F495" s="26" t="s">
        <v>63</v>
      </c>
      <c r="G495" s="27">
        <f>INDEX('0_Pivot &amp; Table 1 &amp; Table 2'!$A$70:$AM$765,MATCH($A495,'0_Pivot &amp; Table 1 &amp; Table 2'!$B$70:$B$765,0),MATCH(HHIdata_corr!G$1,'0_Pivot &amp; Table 1 &amp; Table 2'!$A$66:$AM$66,0))</f>
        <v>6541</v>
      </c>
      <c r="H495" s="27">
        <f>INDEX('0_Pivot &amp; Table 1 &amp; Table 2'!$A$70:$AM$765,MATCH($A495,'0_Pivot &amp; Table 1 &amp; Table 2'!$B$70:$B$765,0),MATCH(HHIdata_corr!H$1,'0_Pivot &amp; Table 1 &amp; Table 2'!$A$66:$AM$66,0))</f>
        <v>7028</v>
      </c>
      <c r="I495" s="27">
        <f>INDEX('0_Pivot &amp; Table 1 &amp; Table 2'!$A$70:$AM$765,MATCH($A495,'0_Pivot &amp; Table 1 &amp; Table 2'!$B$70:$B$765,0),MATCH(HHIdata_corr!I$1,'0_Pivot &amp; Table 1 &amp; Table 2'!$A$66:$AM$66,0))</f>
        <v>6919</v>
      </c>
      <c r="J495" s="27">
        <f>INDEX('0_Pivot &amp; Table 1 &amp; Table 2'!$A$70:$AM$765,MATCH($A495,'0_Pivot &amp; Table 1 &amp; Table 2'!$B$70:$B$765,0),MATCH(HHIdata_corr!J$1,'0_Pivot &amp; Table 1 &amp; Table 2'!$A$66:$AM$66,0))</f>
        <v>6241</v>
      </c>
      <c r="K495" s="27">
        <f>INDEX('0_Pivot &amp; Table 1 &amp; Table 2'!$A$70:$AM$765,MATCH($A495,'0_Pivot &amp; Table 1 &amp; Table 2'!$B$70:$B$765,0),MATCH(HHIdata_corr!K$1,'0_Pivot &amp; Table 1 &amp; Table 2'!$A$66:$AM$66,0))</f>
        <v>5912</v>
      </c>
      <c r="L495" s="27">
        <f>INDEX('0_Pivot &amp; Table 1 &amp; Table 2'!$A$70:$AM$765,MATCH($A495,'0_Pivot &amp; Table 1 &amp; Table 2'!$B$70:$B$765,0),MATCH(HHIdata_corr!L$1,'0_Pivot &amp; Table 1 &amp; Table 2'!$A$66:$AM$66,0))</f>
        <v>6615</v>
      </c>
      <c r="M495" s="27">
        <f>INDEX('0_Pivot &amp; Table 1 &amp; Table 2'!$A$70:$AM$765,MATCH($A495,'0_Pivot &amp; Table 1 &amp; Table 2'!$B$70:$B$765,0),MATCH(HHIdata_corr!M$1,'0_Pivot &amp; Table 1 &amp; Table 2'!$A$66:$AM$66,0))</f>
        <v>6083</v>
      </c>
      <c r="N495" s="27">
        <f>INDEX('0_Pivot &amp; Table 1 &amp; Table 2'!$A$70:$AM$765,MATCH($A495,'0_Pivot &amp; Table 1 &amp; Table 2'!$B$70:$B$765,0),MATCH(HHIdata_corr!N$1,'0_Pivot &amp; Table 1 &amp; Table 2'!$A$66:$AM$66,0))</f>
        <v>6588</v>
      </c>
      <c r="O495" s="28">
        <v>6464.3</v>
      </c>
      <c r="P495" s="24" t="s">
        <v>3067</v>
      </c>
      <c r="Q495" s="29" t="s">
        <v>1451</v>
      </c>
      <c r="R495" s="2">
        <f t="shared" si="35"/>
        <v>6682.25</v>
      </c>
      <c r="S495" s="2">
        <f t="shared" si="36"/>
        <v>6525</v>
      </c>
      <c r="T495" s="2" t="str">
        <f t="shared" si="37"/>
        <v/>
      </c>
      <c r="U495" s="2" t="e">
        <f>MATCH($Q495,'6.Indic_Percep'!$B$10:$B$141,0)</f>
        <v>#N/A</v>
      </c>
      <c r="V495" s="2">
        <f>MATCH($P495,'5.Indic_LM'!$A$10:$A$732,0)</f>
        <v>509</v>
      </c>
      <c r="W495" s="2" t="str">
        <f>IF(COUNT(INDEX('6.Indic_Percep'!$A$10:$AE$141,HHIdata_corr!$U495,MATCH(HHIdata_corr!W$3,'6.Indic_Percep'!$A$10:$AE$10,0)))=1,INDEX('6.Indic_Percep'!$A$10:$AE$141,HHIdata_corr!$U495,MATCH(HHIdata_corr!W$3,'6.Indic_Percep'!$A$10:$AE$10,0)),"")</f>
        <v/>
      </c>
      <c r="X495" s="2" t="str">
        <f>IF(COUNT(INDEX('6.Indic_Percep'!$A$10:$AE$141,HHIdata_corr!$U495,MATCH(HHIdata_corr!X$3,'6.Indic_Percep'!$A$10:$AE$10,0)))=1,INDEX('6.Indic_Percep'!$A$10:$AE$141,HHIdata_corr!$U495,MATCH(HHIdata_corr!X$3,'6.Indic_Percep'!$A$10:$AE$10,0)),"")</f>
        <v/>
      </c>
      <c r="Y495" s="2" t="str">
        <f>IF(COUNT(INDEX('6.Indic_Percep'!$A$10:$AE$141,HHIdata_corr!$U495,MATCH(HHIdata_corr!Y$3,'6.Indic_Percep'!$A$10:$AE$10,0)))=1,INDEX('6.Indic_Percep'!$A$10:$AE$141,HHIdata_corr!$U495,MATCH(HHIdata_corr!Y$3,'6.Indic_Percep'!$A$10:$AE$10,0)),"")</f>
        <v/>
      </c>
      <c r="Z495" s="2" t="str">
        <f>IF(COUNT(INDEX('6.Indic_Percep'!$A$10:$AH$141,HHIdata_corr!$U495,MATCH(HHIdata_corr!Z$3,'6.Indic_Percep'!$A$10:$AH$10,0)))=1,INDEX('6.Indic_Percep'!$A$10:$AH$141,HHIdata_corr!$U495,MATCH(HHIdata_corr!Z$3,'6.Indic_Percep'!$A$10:$AH$10,0)),"")</f>
        <v/>
      </c>
      <c r="AA495" s="2" t="str">
        <f>IF(COUNT(INDEX('6.Indic_Percep'!$A$10:$AH$141,HHIdata_corr!$U495,MATCH(HHIdata_corr!AA$3,'6.Indic_Percep'!$A$10:$AH$10,0)))=1,INDEX('6.Indic_Percep'!$A$10:$AH$141,HHIdata_corr!$U495,MATCH(HHIdata_corr!AA$3,'6.Indic_Percep'!$A$10:$AH$10,0)),"")</f>
        <v/>
      </c>
      <c r="AC495" s="30" t="str">
        <f>IF(COUNT(INDEX('5.Indic_LM'!$A$8:$AL$732,HHIdata_corr!$V495,MATCH(HHIdata_corr!AC$3,'5.Indic_LM'!$A$8:$AL$8,0)))=1,INDEX('5.Indic_LM'!$A$8:$AL$732,HHIdata_corr!$V495,MATCH(HHIdata_corr!AC$3,'5.Indic_LM'!$A$8:$AL$8,0))/100,"")</f>
        <v/>
      </c>
      <c r="AD495" s="30" t="str">
        <f>IF(COUNT(INDEX('5.Indic_LM'!$A$8:$AL$732,HHIdata_corr!$V495,MATCH(HHIdata_corr!AD$3,'5.Indic_LM'!$A$8:$AL$8,0)))=1,INDEX('5.Indic_LM'!$A$8:$AL$732,HHIdata_corr!$V495,MATCH(HHIdata_corr!AD$3,'5.Indic_LM'!$A$8:$AL$8,0))/100,"")</f>
        <v/>
      </c>
      <c r="AE495" s="2">
        <f t="shared" si="38"/>
        <v>0</v>
      </c>
      <c r="AF495" s="2">
        <f t="shared" si="39"/>
        <v>0</v>
      </c>
    </row>
    <row r="496" spans="1:32" x14ac:dyDescent="0.2">
      <c r="A496" s="25" t="s">
        <v>1452</v>
      </c>
      <c r="B496" s="26" t="s">
        <v>1453</v>
      </c>
      <c r="C496" s="26" t="s">
        <v>1415</v>
      </c>
      <c r="D496" s="26" t="s">
        <v>63</v>
      </c>
      <c r="E496" s="26" t="s">
        <v>63</v>
      </c>
      <c r="F496" s="26" t="s">
        <v>63</v>
      </c>
      <c r="G496" s="27">
        <f>INDEX('0_Pivot &amp; Table 1 &amp; Table 2'!$A$70:$AM$765,MATCH($A496,'0_Pivot &amp; Table 1 &amp; Table 2'!$B$70:$B$765,0),MATCH(HHIdata_corr!G$1,'0_Pivot &amp; Table 1 &amp; Table 2'!$A$66:$AM$66,0))</f>
        <v>5941</v>
      </c>
      <c r="H496" s="27">
        <f>INDEX('0_Pivot &amp; Table 1 &amp; Table 2'!$A$70:$AM$765,MATCH($A496,'0_Pivot &amp; Table 1 &amp; Table 2'!$B$70:$B$765,0),MATCH(HHIdata_corr!H$1,'0_Pivot &amp; Table 1 &amp; Table 2'!$A$66:$AM$66,0))</f>
        <v>6380</v>
      </c>
      <c r="I496" s="27">
        <f>INDEX('0_Pivot &amp; Table 1 &amp; Table 2'!$A$70:$AM$765,MATCH($A496,'0_Pivot &amp; Table 1 &amp; Table 2'!$B$70:$B$765,0),MATCH(HHIdata_corr!I$1,'0_Pivot &amp; Table 1 &amp; Table 2'!$A$66:$AM$66,0))</f>
        <v>5348</v>
      </c>
      <c r="J496" s="27">
        <f>INDEX('0_Pivot &amp; Table 1 &amp; Table 2'!$A$70:$AM$765,MATCH($A496,'0_Pivot &amp; Table 1 &amp; Table 2'!$B$70:$B$765,0),MATCH(HHIdata_corr!J$1,'0_Pivot &amp; Table 1 &amp; Table 2'!$A$66:$AM$66,0))</f>
        <v>5914</v>
      </c>
      <c r="K496" s="27">
        <f>INDEX('0_Pivot &amp; Table 1 &amp; Table 2'!$A$70:$AM$765,MATCH($A496,'0_Pivot &amp; Table 1 &amp; Table 2'!$B$70:$B$765,0),MATCH(HHIdata_corr!K$1,'0_Pivot &amp; Table 1 &amp; Table 2'!$A$66:$AM$66,0))</f>
        <v>5465</v>
      </c>
      <c r="L496" s="27">
        <f>INDEX('0_Pivot &amp; Table 1 &amp; Table 2'!$A$70:$AM$765,MATCH($A496,'0_Pivot &amp; Table 1 &amp; Table 2'!$B$70:$B$765,0),MATCH(HHIdata_corr!L$1,'0_Pivot &amp; Table 1 &amp; Table 2'!$A$66:$AM$66,0))</f>
        <v>5666</v>
      </c>
      <c r="M496" s="27">
        <f>INDEX('0_Pivot &amp; Table 1 &amp; Table 2'!$A$70:$AM$765,MATCH($A496,'0_Pivot &amp; Table 1 &amp; Table 2'!$B$70:$B$765,0),MATCH(HHIdata_corr!M$1,'0_Pivot &amp; Table 1 &amp; Table 2'!$A$66:$AM$66,0))</f>
        <v>5312</v>
      </c>
      <c r="N496" s="27">
        <f>INDEX('0_Pivot &amp; Table 1 &amp; Table 2'!$A$70:$AM$765,MATCH($A496,'0_Pivot &amp; Table 1 &amp; Table 2'!$B$70:$B$765,0),MATCH(HHIdata_corr!N$1,'0_Pivot &amp; Table 1 &amp; Table 2'!$A$66:$AM$66,0))</f>
        <v>5381</v>
      </c>
      <c r="O496" s="28">
        <v>5778.1</v>
      </c>
      <c r="P496" s="24" t="s">
        <v>3068</v>
      </c>
      <c r="Q496" s="29" t="s">
        <v>1453</v>
      </c>
      <c r="R496" s="2">
        <f t="shared" si="35"/>
        <v>5895.75</v>
      </c>
      <c r="S496" s="2">
        <f t="shared" si="36"/>
        <v>5776.75</v>
      </c>
      <c r="T496" s="2" t="str">
        <f t="shared" si="37"/>
        <v/>
      </c>
      <c r="U496" s="2" t="e">
        <f>MATCH($Q496,'6.Indic_Percep'!$B$10:$B$141,0)</f>
        <v>#N/A</v>
      </c>
      <c r="V496" s="2">
        <f>MATCH($P496,'5.Indic_LM'!$A$10:$A$732,0)</f>
        <v>510</v>
      </c>
      <c r="W496" s="2" t="str">
        <f>IF(COUNT(INDEX('6.Indic_Percep'!$A$10:$AE$141,HHIdata_corr!$U496,MATCH(HHIdata_corr!W$3,'6.Indic_Percep'!$A$10:$AE$10,0)))=1,INDEX('6.Indic_Percep'!$A$10:$AE$141,HHIdata_corr!$U496,MATCH(HHIdata_corr!W$3,'6.Indic_Percep'!$A$10:$AE$10,0)),"")</f>
        <v/>
      </c>
      <c r="X496" s="2" t="str">
        <f>IF(COUNT(INDEX('6.Indic_Percep'!$A$10:$AE$141,HHIdata_corr!$U496,MATCH(HHIdata_corr!X$3,'6.Indic_Percep'!$A$10:$AE$10,0)))=1,INDEX('6.Indic_Percep'!$A$10:$AE$141,HHIdata_corr!$U496,MATCH(HHIdata_corr!X$3,'6.Indic_Percep'!$A$10:$AE$10,0)),"")</f>
        <v/>
      </c>
      <c r="Y496" s="2" t="str">
        <f>IF(COUNT(INDEX('6.Indic_Percep'!$A$10:$AE$141,HHIdata_corr!$U496,MATCH(HHIdata_corr!Y$3,'6.Indic_Percep'!$A$10:$AE$10,0)))=1,INDEX('6.Indic_Percep'!$A$10:$AE$141,HHIdata_corr!$U496,MATCH(HHIdata_corr!Y$3,'6.Indic_Percep'!$A$10:$AE$10,0)),"")</f>
        <v/>
      </c>
      <c r="Z496" s="2" t="str">
        <f>IF(COUNT(INDEX('6.Indic_Percep'!$A$10:$AH$141,HHIdata_corr!$U496,MATCH(HHIdata_corr!Z$3,'6.Indic_Percep'!$A$10:$AH$10,0)))=1,INDEX('6.Indic_Percep'!$A$10:$AH$141,HHIdata_corr!$U496,MATCH(HHIdata_corr!Z$3,'6.Indic_Percep'!$A$10:$AH$10,0)),"")</f>
        <v/>
      </c>
      <c r="AA496" s="2" t="str">
        <f>IF(COUNT(INDEX('6.Indic_Percep'!$A$10:$AH$141,HHIdata_corr!$U496,MATCH(HHIdata_corr!AA$3,'6.Indic_Percep'!$A$10:$AH$10,0)))=1,INDEX('6.Indic_Percep'!$A$10:$AH$141,HHIdata_corr!$U496,MATCH(HHIdata_corr!AA$3,'6.Indic_Percep'!$A$10:$AH$10,0)),"")</f>
        <v/>
      </c>
      <c r="AC496" s="30" t="str">
        <f>IF(COUNT(INDEX('5.Indic_LM'!$A$8:$AL$732,HHIdata_corr!$V496,MATCH(HHIdata_corr!AC$3,'5.Indic_LM'!$A$8:$AL$8,0)))=1,INDEX('5.Indic_LM'!$A$8:$AL$732,HHIdata_corr!$V496,MATCH(HHIdata_corr!AC$3,'5.Indic_LM'!$A$8:$AL$8,0))/100,"")</f>
        <v/>
      </c>
      <c r="AD496" s="30" t="str">
        <f>IF(COUNT(INDEX('5.Indic_LM'!$A$8:$AL$732,HHIdata_corr!$V496,MATCH(HHIdata_corr!AD$3,'5.Indic_LM'!$A$8:$AL$8,0)))=1,INDEX('5.Indic_LM'!$A$8:$AL$732,HHIdata_corr!$V496,MATCH(HHIdata_corr!AD$3,'5.Indic_LM'!$A$8:$AL$8,0))/100,"")</f>
        <v/>
      </c>
      <c r="AE496" s="2">
        <f t="shared" si="38"/>
        <v>0</v>
      </c>
      <c r="AF496" s="2">
        <f t="shared" si="39"/>
        <v>0</v>
      </c>
    </row>
    <row r="497" spans="1:32" x14ac:dyDescent="0.2">
      <c r="A497" s="25" t="s">
        <v>1454</v>
      </c>
      <c r="B497" s="26" t="s">
        <v>1455</v>
      </c>
      <c r="C497" s="26" t="s">
        <v>1415</v>
      </c>
      <c r="D497" s="26" t="s">
        <v>63</v>
      </c>
      <c r="E497" s="26" t="s">
        <v>63</v>
      </c>
      <c r="F497" s="26" t="s">
        <v>63</v>
      </c>
      <c r="G497" s="27">
        <f>INDEX('0_Pivot &amp; Table 1 &amp; Table 2'!$A$70:$AM$765,MATCH($A497,'0_Pivot &amp; Table 1 &amp; Table 2'!$B$70:$B$765,0),MATCH(HHIdata_corr!G$1,'0_Pivot &amp; Table 1 &amp; Table 2'!$A$66:$AM$66,0))</f>
        <v>0</v>
      </c>
      <c r="H497" s="27">
        <f>INDEX('0_Pivot &amp; Table 1 &amp; Table 2'!$A$70:$AM$765,MATCH($A497,'0_Pivot &amp; Table 1 &amp; Table 2'!$B$70:$B$765,0),MATCH(HHIdata_corr!H$1,'0_Pivot &amp; Table 1 &amp; Table 2'!$A$66:$AM$66,0))</f>
        <v>0</v>
      </c>
      <c r="I497" s="27">
        <f>INDEX('0_Pivot &amp; Table 1 &amp; Table 2'!$A$70:$AM$765,MATCH($A497,'0_Pivot &amp; Table 1 &amp; Table 2'!$B$70:$B$765,0),MATCH(HHIdata_corr!I$1,'0_Pivot &amp; Table 1 &amp; Table 2'!$A$66:$AM$66,0))</f>
        <v>0</v>
      </c>
      <c r="J497" s="27">
        <f>INDEX('0_Pivot &amp; Table 1 &amp; Table 2'!$A$70:$AM$765,MATCH($A497,'0_Pivot &amp; Table 1 &amp; Table 2'!$B$70:$B$765,0),MATCH(HHIdata_corr!J$1,'0_Pivot &amp; Table 1 &amp; Table 2'!$A$66:$AM$66,0))</f>
        <v>0</v>
      </c>
      <c r="K497" s="27">
        <f>INDEX('0_Pivot &amp; Table 1 &amp; Table 2'!$A$70:$AM$765,MATCH($A497,'0_Pivot &amp; Table 1 &amp; Table 2'!$B$70:$B$765,0),MATCH(HHIdata_corr!K$1,'0_Pivot &amp; Table 1 &amp; Table 2'!$A$66:$AM$66,0))</f>
        <v>0</v>
      </c>
      <c r="L497" s="27">
        <f>INDEX('0_Pivot &amp; Table 1 &amp; Table 2'!$A$70:$AM$765,MATCH($A497,'0_Pivot &amp; Table 1 &amp; Table 2'!$B$70:$B$765,0),MATCH(HHIdata_corr!L$1,'0_Pivot &amp; Table 1 &amp; Table 2'!$A$66:$AM$66,0))</f>
        <v>0</v>
      </c>
      <c r="M497" s="27">
        <f>INDEX('0_Pivot &amp; Table 1 &amp; Table 2'!$A$70:$AM$765,MATCH($A497,'0_Pivot &amp; Table 1 &amp; Table 2'!$B$70:$B$765,0),MATCH(HHIdata_corr!M$1,'0_Pivot &amp; Table 1 &amp; Table 2'!$A$66:$AM$66,0))</f>
        <v>0</v>
      </c>
      <c r="N497" s="27">
        <f>INDEX('0_Pivot &amp; Table 1 &amp; Table 2'!$A$70:$AM$765,MATCH($A497,'0_Pivot &amp; Table 1 &amp; Table 2'!$B$70:$B$765,0),MATCH(HHIdata_corr!N$1,'0_Pivot &amp; Table 1 &amp; Table 2'!$A$66:$AM$66,0))</f>
        <v>0</v>
      </c>
      <c r="O497" s="28">
        <v>10000</v>
      </c>
      <c r="P497" s="24" t="s">
        <v>3070</v>
      </c>
      <c r="Q497" s="29" t="s">
        <v>1455</v>
      </c>
      <c r="R497" s="2" t="b">
        <f t="shared" si="35"/>
        <v>0</v>
      </c>
      <c r="S497" s="2" t="b">
        <f t="shared" si="36"/>
        <v>0</v>
      </c>
      <c r="T497" s="2">
        <f t="shared" si="37"/>
        <v>1</v>
      </c>
      <c r="U497" s="2" t="e">
        <f>MATCH($Q497,'6.Indic_Percep'!$B$10:$B$141,0)</f>
        <v>#N/A</v>
      </c>
      <c r="V497" s="2">
        <f>MATCH($P497,'5.Indic_LM'!$A$10:$A$732,0)</f>
        <v>511</v>
      </c>
      <c r="W497" s="2" t="str">
        <f>IF(COUNT(INDEX('6.Indic_Percep'!$A$10:$AE$141,HHIdata_corr!$U497,MATCH(HHIdata_corr!W$3,'6.Indic_Percep'!$A$10:$AE$10,0)))=1,INDEX('6.Indic_Percep'!$A$10:$AE$141,HHIdata_corr!$U497,MATCH(HHIdata_corr!W$3,'6.Indic_Percep'!$A$10:$AE$10,0)),"")</f>
        <v/>
      </c>
      <c r="X497" s="2" t="str">
        <f>IF(COUNT(INDEX('6.Indic_Percep'!$A$10:$AE$141,HHIdata_corr!$U497,MATCH(HHIdata_corr!X$3,'6.Indic_Percep'!$A$10:$AE$10,0)))=1,INDEX('6.Indic_Percep'!$A$10:$AE$141,HHIdata_corr!$U497,MATCH(HHIdata_corr!X$3,'6.Indic_Percep'!$A$10:$AE$10,0)),"")</f>
        <v/>
      </c>
      <c r="Y497" s="2" t="str">
        <f>IF(COUNT(INDEX('6.Indic_Percep'!$A$10:$AE$141,HHIdata_corr!$U497,MATCH(HHIdata_corr!Y$3,'6.Indic_Percep'!$A$10:$AE$10,0)))=1,INDEX('6.Indic_Percep'!$A$10:$AE$141,HHIdata_corr!$U497,MATCH(HHIdata_corr!Y$3,'6.Indic_Percep'!$A$10:$AE$10,0)),"")</f>
        <v/>
      </c>
      <c r="Z497" s="2" t="str">
        <f>IF(COUNT(INDEX('6.Indic_Percep'!$A$10:$AH$141,HHIdata_corr!$U497,MATCH(HHIdata_corr!Z$3,'6.Indic_Percep'!$A$10:$AH$10,0)))=1,INDEX('6.Indic_Percep'!$A$10:$AH$141,HHIdata_corr!$U497,MATCH(HHIdata_corr!Z$3,'6.Indic_Percep'!$A$10:$AH$10,0)),"")</f>
        <v/>
      </c>
      <c r="AA497" s="2" t="str">
        <f>IF(COUNT(INDEX('6.Indic_Percep'!$A$10:$AH$141,HHIdata_corr!$U497,MATCH(HHIdata_corr!AA$3,'6.Indic_Percep'!$A$10:$AH$10,0)))=1,INDEX('6.Indic_Percep'!$A$10:$AH$141,HHIdata_corr!$U497,MATCH(HHIdata_corr!AA$3,'6.Indic_Percep'!$A$10:$AH$10,0)),"")</f>
        <v/>
      </c>
      <c r="AC497" s="30" t="str">
        <f>IF(COUNT(INDEX('5.Indic_LM'!$A$8:$AL$732,HHIdata_corr!$V497,MATCH(HHIdata_corr!AC$3,'5.Indic_LM'!$A$8:$AL$8,0)))=1,INDEX('5.Indic_LM'!$A$8:$AL$732,HHIdata_corr!$V497,MATCH(HHIdata_corr!AC$3,'5.Indic_LM'!$A$8:$AL$8,0))/100,"")</f>
        <v/>
      </c>
      <c r="AD497" s="30" t="str">
        <f>IF(COUNT(INDEX('5.Indic_LM'!$A$8:$AL$732,HHIdata_corr!$V497,MATCH(HHIdata_corr!AD$3,'5.Indic_LM'!$A$8:$AL$8,0)))=1,INDEX('5.Indic_LM'!$A$8:$AL$732,HHIdata_corr!$V497,MATCH(HHIdata_corr!AD$3,'5.Indic_LM'!$A$8:$AL$8,0))/100,"")</f>
        <v/>
      </c>
      <c r="AE497" s="2">
        <f t="shared" si="38"/>
        <v>0</v>
      </c>
      <c r="AF497" s="2">
        <f t="shared" si="39"/>
        <v>0</v>
      </c>
    </row>
    <row r="498" spans="1:32" x14ac:dyDescent="0.2">
      <c r="A498" s="25" t="s">
        <v>1456</v>
      </c>
      <c r="B498" s="26" t="s">
        <v>1457</v>
      </c>
      <c r="C498" s="26" t="s">
        <v>1415</v>
      </c>
      <c r="D498" s="26" t="s">
        <v>63</v>
      </c>
      <c r="E498" s="26" t="s">
        <v>63</v>
      </c>
      <c r="F498" s="26" t="s">
        <v>63</v>
      </c>
      <c r="G498" s="27">
        <f>INDEX('0_Pivot &amp; Table 1 &amp; Table 2'!$A$70:$AM$765,MATCH($A498,'0_Pivot &amp; Table 1 &amp; Table 2'!$B$70:$B$765,0),MATCH(HHIdata_corr!G$1,'0_Pivot &amp; Table 1 &amp; Table 2'!$A$66:$AM$66,0))</f>
        <v>5191</v>
      </c>
      <c r="H498" s="27">
        <f>INDEX('0_Pivot &amp; Table 1 &amp; Table 2'!$A$70:$AM$765,MATCH($A498,'0_Pivot &amp; Table 1 &amp; Table 2'!$B$70:$B$765,0),MATCH(HHIdata_corr!H$1,'0_Pivot &amp; Table 1 &amp; Table 2'!$A$66:$AM$66,0))</f>
        <v>5018</v>
      </c>
      <c r="I498" s="27">
        <f>INDEX('0_Pivot &amp; Table 1 &amp; Table 2'!$A$70:$AM$765,MATCH($A498,'0_Pivot &amp; Table 1 &amp; Table 2'!$B$70:$B$765,0),MATCH(HHIdata_corr!I$1,'0_Pivot &amp; Table 1 &amp; Table 2'!$A$66:$AM$66,0))</f>
        <v>5112</v>
      </c>
      <c r="J498" s="27">
        <f>INDEX('0_Pivot &amp; Table 1 &amp; Table 2'!$A$70:$AM$765,MATCH($A498,'0_Pivot &amp; Table 1 &amp; Table 2'!$B$70:$B$765,0),MATCH(HHIdata_corr!J$1,'0_Pivot &amp; Table 1 &amp; Table 2'!$A$66:$AM$66,0))</f>
        <v>4949</v>
      </c>
      <c r="K498" s="27">
        <f>INDEX('0_Pivot &amp; Table 1 &amp; Table 2'!$A$70:$AM$765,MATCH($A498,'0_Pivot &amp; Table 1 &amp; Table 2'!$B$70:$B$765,0),MATCH(HHIdata_corr!K$1,'0_Pivot &amp; Table 1 &amp; Table 2'!$A$66:$AM$66,0))</f>
        <v>4579</v>
      </c>
      <c r="L498" s="27">
        <f>INDEX('0_Pivot &amp; Table 1 &amp; Table 2'!$A$70:$AM$765,MATCH($A498,'0_Pivot &amp; Table 1 &amp; Table 2'!$B$70:$B$765,0),MATCH(HHIdata_corr!L$1,'0_Pivot &amp; Table 1 &amp; Table 2'!$A$66:$AM$66,0))</f>
        <v>5428</v>
      </c>
      <c r="M498" s="27">
        <f>INDEX('0_Pivot &amp; Table 1 &amp; Table 2'!$A$70:$AM$765,MATCH($A498,'0_Pivot &amp; Table 1 &amp; Table 2'!$B$70:$B$765,0),MATCH(HHIdata_corr!M$1,'0_Pivot &amp; Table 1 &amp; Table 2'!$A$66:$AM$66,0))</f>
        <v>5214</v>
      </c>
      <c r="N498" s="27">
        <f>INDEX('0_Pivot &amp; Table 1 &amp; Table 2'!$A$70:$AM$765,MATCH($A498,'0_Pivot &amp; Table 1 &amp; Table 2'!$B$70:$B$765,0),MATCH(HHIdata_corr!N$1,'0_Pivot &amp; Table 1 &amp; Table 2'!$A$66:$AM$66,0))</f>
        <v>4702</v>
      </c>
      <c r="O498" s="28">
        <v>5165.3999999999996</v>
      </c>
      <c r="P498" s="24" t="s">
        <v>3072</v>
      </c>
      <c r="Q498" s="29" t="s">
        <v>1457</v>
      </c>
      <c r="R498" s="2">
        <f t="shared" si="35"/>
        <v>5067.5</v>
      </c>
      <c r="S498" s="2">
        <f t="shared" si="36"/>
        <v>4914.5</v>
      </c>
      <c r="T498" s="2" t="str">
        <f t="shared" si="37"/>
        <v/>
      </c>
      <c r="U498" s="2" t="e">
        <f>MATCH($Q498,'6.Indic_Percep'!$B$10:$B$141,0)</f>
        <v>#N/A</v>
      </c>
      <c r="V498" s="2">
        <f>MATCH($P498,'5.Indic_LM'!$A$10:$A$732,0)</f>
        <v>512</v>
      </c>
      <c r="W498" s="2" t="str">
        <f>IF(COUNT(INDEX('6.Indic_Percep'!$A$10:$AE$141,HHIdata_corr!$U498,MATCH(HHIdata_corr!W$3,'6.Indic_Percep'!$A$10:$AE$10,0)))=1,INDEX('6.Indic_Percep'!$A$10:$AE$141,HHIdata_corr!$U498,MATCH(HHIdata_corr!W$3,'6.Indic_Percep'!$A$10:$AE$10,0)),"")</f>
        <v/>
      </c>
      <c r="X498" s="2" t="str">
        <f>IF(COUNT(INDEX('6.Indic_Percep'!$A$10:$AE$141,HHIdata_corr!$U498,MATCH(HHIdata_corr!X$3,'6.Indic_Percep'!$A$10:$AE$10,0)))=1,INDEX('6.Indic_Percep'!$A$10:$AE$141,HHIdata_corr!$U498,MATCH(HHIdata_corr!X$3,'6.Indic_Percep'!$A$10:$AE$10,0)),"")</f>
        <v/>
      </c>
      <c r="Y498" s="2" t="str">
        <f>IF(COUNT(INDEX('6.Indic_Percep'!$A$10:$AE$141,HHIdata_corr!$U498,MATCH(HHIdata_corr!Y$3,'6.Indic_Percep'!$A$10:$AE$10,0)))=1,INDEX('6.Indic_Percep'!$A$10:$AE$141,HHIdata_corr!$U498,MATCH(HHIdata_corr!Y$3,'6.Indic_Percep'!$A$10:$AE$10,0)),"")</f>
        <v/>
      </c>
      <c r="Z498" s="2" t="str">
        <f>IF(COUNT(INDEX('6.Indic_Percep'!$A$10:$AH$141,HHIdata_corr!$U498,MATCH(HHIdata_corr!Z$3,'6.Indic_Percep'!$A$10:$AH$10,0)))=1,INDEX('6.Indic_Percep'!$A$10:$AH$141,HHIdata_corr!$U498,MATCH(HHIdata_corr!Z$3,'6.Indic_Percep'!$A$10:$AH$10,0)),"")</f>
        <v/>
      </c>
      <c r="AA498" s="2" t="str">
        <f>IF(COUNT(INDEX('6.Indic_Percep'!$A$10:$AH$141,HHIdata_corr!$U498,MATCH(HHIdata_corr!AA$3,'6.Indic_Percep'!$A$10:$AH$10,0)))=1,INDEX('6.Indic_Percep'!$A$10:$AH$141,HHIdata_corr!$U498,MATCH(HHIdata_corr!AA$3,'6.Indic_Percep'!$A$10:$AH$10,0)),"")</f>
        <v/>
      </c>
      <c r="AC498" s="30" t="str">
        <f>IF(COUNT(INDEX('5.Indic_LM'!$A$8:$AL$732,HHIdata_corr!$V498,MATCH(HHIdata_corr!AC$3,'5.Indic_LM'!$A$8:$AL$8,0)))=1,INDEX('5.Indic_LM'!$A$8:$AL$732,HHIdata_corr!$V498,MATCH(HHIdata_corr!AC$3,'5.Indic_LM'!$A$8:$AL$8,0))/100,"")</f>
        <v/>
      </c>
      <c r="AD498" s="30" t="str">
        <f>IF(COUNT(INDEX('5.Indic_LM'!$A$8:$AL$732,HHIdata_corr!$V498,MATCH(HHIdata_corr!AD$3,'5.Indic_LM'!$A$8:$AL$8,0)))=1,INDEX('5.Indic_LM'!$A$8:$AL$732,HHIdata_corr!$V498,MATCH(HHIdata_corr!AD$3,'5.Indic_LM'!$A$8:$AL$8,0))/100,"")</f>
        <v/>
      </c>
      <c r="AE498" s="2">
        <f t="shared" si="38"/>
        <v>0</v>
      </c>
      <c r="AF498" s="2">
        <f t="shared" si="39"/>
        <v>0</v>
      </c>
    </row>
    <row r="499" spans="1:32" x14ac:dyDescent="0.2">
      <c r="A499" s="25" t="s">
        <v>1458</v>
      </c>
      <c r="B499" s="26" t="s">
        <v>1459</v>
      </c>
      <c r="C499" s="26" t="s">
        <v>1415</v>
      </c>
      <c r="D499" s="26" t="s">
        <v>63</v>
      </c>
      <c r="E499" s="26" t="s">
        <v>63</v>
      </c>
      <c r="F499" s="26" t="s">
        <v>63</v>
      </c>
      <c r="G499" s="27">
        <f>INDEX('0_Pivot &amp; Table 1 &amp; Table 2'!$A$70:$AM$765,MATCH($A499,'0_Pivot &amp; Table 1 &amp; Table 2'!$B$70:$B$765,0),MATCH(HHIdata_corr!G$1,'0_Pivot &amp; Table 1 &amp; Table 2'!$A$66:$AM$66,0))</f>
        <v>5147</v>
      </c>
      <c r="H499" s="27">
        <f>INDEX('0_Pivot &amp; Table 1 &amp; Table 2'!$A$70:$AM$765,MATCH($A499,'0_Pivot &amp; Table 1 &amp; Table 2'!$B$70:$B$765,0),MATCH(HHIdata_corr!H$1,'0_Pivot &amp; Table 1 &amp; Table 2'!$A$66:$AM$66,0))</f>
        <v>5241</v>
      </c>
      <c r="I499" s="27">
        <f>INDEX('0_Pivot &amp; Table 1 &amp; Table 2'!$A$70:$AM$765,MATCH($A499,'0_Pivot &amp; Table 1 &amp; Table 2'!$B$70:$B$765,0),MATCH(HHIdata_corr!I$1,'0_Pivot &amp; Table 1 &amp; Table 2'!$A$66:$AM$66,0))</f>
        <v>4715</v>
      </c>
      <c r="J499" s="27">
        <f>INDEX('0_Pivot &amp; Table 1 &amp; Table 2'!$A$70:$AM$765,MATCH($A499,'0_Pivot &amp; Table 1 &amp; Table 2'!$B$70:$B$765,0),MATCH(HHIdata_corr!J$1,'0_Pivot &amp; Table 1 &amp; Table 2'!$A$66:$AM$66,0))</f>
        <v>5281</v>
      </c>
      <c r="K499" s="27">
        <f>INDEX('0_Pivot &amp; Table 1 &amp; Table 2'!$A$70:$AM$765,MATCH($A499,'0_Pivot &amp; Table 1 &amp; Table 2'!$B$70:$B$765,0),MATCH(HHIdata_corr!K$1,'0_Pivot &amp; Table 1 &amp; Table 2'!$A$66:$AM$66,0))</f>
        <v>4663</v>
      </c>
      <c r="L499" s="27">
        <f>INDEX('0_Pivot &amp; Table 1 &amp; Table 2'!$A$70:$AM$765,MATCH($A499,'0_Pivot &amp; Table 1 &amp; Table 2'!$B$70:$B$765,0),MATCH(HHIdata_corr!L$1,'0_Pivot &amp; Table 1 &amp; Table 2'!$A$66:$AM$66,0))</f>
        <v>5100</v>
      </c>
      <c r="M499" s="27">
        <f>INDEX('0_Pivot &amp; Table 1 &amp; Table 2'!$A$70:$AM$765,MATCH($A499,'0_Pivot &amp; Table 1 &amp; Table 2'!$B$70:$B$765,0),MATCH(HHIdata_corr!M$1,'0_Pivot &amp; Table 1 &amp; Table 2'!$A$66:$AM$66,0))</f>
        <v>4816</v>
      </c>
      <c r="N499" s="27">
        <f>INDEX('0_Pivot &amp; Table 1 &amp; Table 2'!$A$70:$AM$765,MATCH($A499,'0_Pivot &amp; Table 1 &amp; Table 2'!$B$70:$B$765,0),MATCH(HHIdata_corr!N$1,'0_Pivot &amp; Table 1 &amp; Table 2'!$A$66:$AM$66,0))</f>
        <v>4295</v>
      </c>
      <c r="O499" s="28">
        <v>4853.6000000000004</v>
      </c>
      <c r="P499" s="24" t="s">
        <v>3073</v>
      </c>
      <c r="Q499" s="29" t="s">
        <v>1459</v>
      </c>
      <c r="R499" s="2">
        <f t="shared" si="35"/>
        <v>5096</v>
      </c>
      <c r="S499" s="2">
        <f t="shared" si="36"/>
        <v>4975</v>
      </c>
      <c r="T499" s="2" t="str">
        <f t="shared" si="37"/>
        <v/>
      </c>
      <c r="U499" s="2" t="e">
        <f>MATCH($Q499,'6.Indic_Percep'!$B$10:$B$141,0)</f>
        <v>#N/A</v>
      </c>
      <c r="V499" s="2">
        <f>MATCH($P499,'5.Indic_LM'!$A$10:$A$732,0)</f>
        <v>513</v>
      </c>
      <c r="W499" s="2" t="str">
        <f>IF(COUNT(INDEX('6.Indic_Percep'!$A$10:$AE$141,HHIdata_corr!$U499,MATCH(HHIdata_corr!W$3,'6.Indic_Percep'!$A$10:$AE$10,0)))=1,INDEX('6.Indic_Percep'!$A$10:$AE$141,HHIdata_corr!$U499,MATCH(HHIdata_corr!W$3,'6.Indic_Percep'!$A$10:$AE$10,0)),"")</f>
        <v/>
      </c>
      <c r="X499" s="2" t="str">
        <f>IF(COUNT(INDEX('6.Indic_Percep'!$A$10:$AE$141,HHIdata_corr!$U499,MATCH(HHIdata_corr!X$3,'6.Indic_Percep'!$A$10:$AE$10,0)))=1,INDEX('6.Indic_Percep'!$A$10:$AE$141,HHIdata_corr!$U499,MATCH(HHIdata_corr!X$3,'6.Indic_Percep'!$A$10:$AE$10,0)),"")</f>
        <v/>
      </c>
      <c r="Y499" s="2" t="str">
        <f>IF(COUNT(INDEX('6.Indic_Percep'!$A$10:$AE$141,HHIdata_corr!$U499,MATCH(HHIdata_corr!Y$3,'6.Indic_Percep'!$A$10:$AE$10,0)))=1,INDEX('6.Indic_Percep'!$A$10:$AE$141,HHIdata_corr!$U499,MATCH(HHIdata_corr!Y$3,'6.Indic_Percep'!$A$10:$AE$10,0)),"")</f>
        <v/>
      </c>
      <c r="Z499" s="2" t="str">
        <f>IF(COUNT(INDEX('6.Indic_Percep'!$A$10:$AH$141,HHIdata_corr!$U499,MATCH(HHIdata_corr!Z$3,'6.Indic_Percep'!$A$10:$AH$10,0)))=1,INDEX('6.Indic_Percep'!$A$10:$AH$141,HHIdata_corr!$U499,MATCH(HHIdata_corr!Z$3,'6.Indic_Percep'!$A$10:$AH$10,0)),"")</f>
        <v/>
      </c>
      <c r="AA499" s="2" t="str">
        <f>IF(COUNT(INDEX('6.Indic_Percep'!$A$10:$AH$141,HHIdata_corr!$U499,MATCH(HHIdata_corr!AA$3,'6.Indic_Percep'!$A$10:$AH$10,0)))=1,INDEX('6.Indic_Percep'!$A$10:$AH$141,HHIdata_corr!$U499,MATCH(HHIdata_corr!AA$3,'6.Indic_Percep'!$A$10:$AH$10,0)),"")</f>
        <v/>
      </c>
      <c r="AC499" s="30" t="str">
        <f>IF(COUNT(INDEX('5.Indic_LM'!$A$8:$AL$732,HHIdata_corr!$V499,MATCH(HHIdata_corr!AC$3,'5.Indic_LM'!$A$8:$AL$8,0)))=1,INDEX('5.Indic_LM'!$A$8:$AL$732,HHIdata_corr!$V499,MATCH(HHIdata_corr!AC$3,'5.Indic_LM'!$A$8:$AL$8,0))/100,"")</f>
        <v/>
      </c>
      <c r="AD499" s="30" t="str">
        <f>IF(COUNT(INDEX('5.Indic_LM'!$A$8:$AL$732,HHIdata_corr!$V499,MATCH(HHIdata_corr!AD$3,'5.Indic_LM'!$A$8:$AL$8,0)))=1,INDEX('5.Indic_LM'!$A$8:$AL$732,HHIdata_corr!$V499,MATCH(HHIdata_corr!AD$3,'5.Indic_LM'!$A$8:$AL$8,0))/100,"")</f>
        <v/>
      </c>
      <c r="AE499" s="2">
        <f t="shared" si="38"/>
        <v>0</v>
      </c>
      <c r="AF499" s="2">
        <f t="shared" si="39"/>
        <v>0</v>
      </c>
    </row>
    <row r="500" spans="1:32" x14ac:dyDescent="0.2">
      <c r="A500" s="25" t="s">
        <v>1460</v>
      </c>
      <c r="B500" s="26" t="s">
        <v>1461</v>
      </c>
      <c r="C500" s="26" t="s">
        <v>1415</v>
      </c>
      <c r="D500" s="26" t="s">
        <v>63</v>
      </c>
      <c r="E500" s="26" t="s">
        <v>63</v>
      </c>
      <c r="F500" s="26" t="s">
        <v>63</v>
      </c>
      <c r="G500" s="27">
        <f>INDEX('0_Pivot &amp; Table 1 &amp; Table 2'!$A$70:$AM$765,MATCH($A500,'0_Pivot &amp; Table 1 &amp; Table 2'!$B$70:$B$765,0),MATCH(HHIdata_corr!G$1,'0_Pivot &amp; Table 1 &amp; Table 2'!$A$66:$AM$66,0))</f>
        <v>5708</v>
      </c>
      <c r="H500" s="27">
        <f>INDEX('0_Pivot &amp; Table 1 &amp; Table 2'!$A$70:$AM$765,MATCH($A500,'0_Pivot &amp; Table 1 &amp; Table 2'!$B$70:$B$765,0),MATCH(HHIdata_corr!H$1,'0_Pivot &amp; Table 1 &amp; Table 2'!$A$66:$AM$66,0))</f>
        <v>5514</v>
      </c>
      <c r="I500" s="27">
        <f>INDEX('0_Pivot &amp; Table 1 &amp; Table 2'!$A$70:$AM$765,MATCH($A500,'0_Pivot &amp; Table 1 &amp; Table 2'!$B$70:$B$765,0),MATCH(HHIdata_corr!I$1,'0_Pivot &amp; Table 1 &amp; Table 2'!$A$66:$AM$66,0))</f>
        <v>5373</v>
      </c>
      <c r="J500" s="27">
        <f>INDEX('0_Pivot &amp; Table 1 &amp; Table 2'!$A$70:$AM$765,MATCH($A500,'0_Pivot &amp; Table 1 &amp; Table 2'!$B$70:$B$765,0),MATCH(HHIdata_corr!J$1,'0_Pivot &amp; Table 1 &amp; Table 2'!$A$66:$AM$66,0))</f>
        <v>5271</v>
      </c>
      <c r="K500" s="27">
        <f>INDEX('0_Pivot &amp; Table 1 &amp; Table 2'!$A$70:$AM$765,MATCH($A500,'0_Pivot &amp; Table 1 &amp; Table 2'!$B$70:$B$765,0),MATCH(HHIdata_corr!K$1,'0_Pivot &amp; Table 1 &amp; Table 2'!$A$66:$AM$66,0))</f>
        <v>5967</v>
      </c>
      <c r="L500" s="27">
        <f>INDEX('0_Pivot &amp; Table 1 &amp; Table 2'!$A$70:$AM$765,MATCH($A500,'0_Pivot &amp; Table 1 &amp; Table 2'!$B$70:$B$765,0),MATCH(HHIdata_corr!L$1,'0_Pivot &amp; Table 1 &amp; Table 2'!$A$66:$AM$66,0))</f>
        <v>5069</v>
      </c>
      <c r="M500" s="27">
        <f>INDEX('0_Pivot &amp; Table 1 &amp; Table 2'!$A$70:$AM$765,MATCH($A500,'0_Pivot &amp; Table 1 &amp; Table 2'!$B$70:$B$765,0),MATCH(HHIdata_corr!M$1,'0_Pivot &amp; Table 1 &amp; Table 2'!$A$66:$AM$66,0))</f>
        <v>4836</v>
      </c>
      <c r="N500" s="27">
        <f>INDEX('0_Pivot &amp; Table 1 &amp; Table 2'!$A$70:$AM$765,MATCH($A500,'0_Pivot &amp; Table 1 &amp; Table 2'!$B$70:$B$765,0),MATCH(HHIdata_corr!N$1,'0_Pivot &amp; Table 1 &amp; Table 2'!$A$66:$AM$66,0))</f>
        <v>4176</v>
      </c>
      <c r="O500" s="28">
        <v>5308.8</v>
      </c>
      <c r="P500" s="24" t="s">
        <v>3075</v>
      </c>
      <c r="Q500" s="29" t="s">
        <v>1461</v>
      </c>
      <c r="R500" s="2">
        <f t="shared" si="35"/>
        <v>5466.5</v>
      </c>
      <c r="S500" s="2">
        <f t="shared" si="36"/>
        <v>5531.25</v>
      </c>
      <c r="T500" s="2" t="str">
        <f t="shared" si="37"/>
        <v/>
      </c>
      <c r="U500" s="2" t="e">
        <f>MATCH($Q500,'6.Indic_Percep'!$B$10:$B$141,0)</f>
        <v>#N/A</v>
      </c>
      <c r="V500" s="2">
        <f>MATCH($P500,'5.Indic_LM'!$A$10:$A$732,0)</f>
        <v>514</v>
      </c>
      <c r="W500" s="2" t="str">
        <f>IF(COUNT(INDEX('6.Indic_Percep'!$A$10:$AE$141,HHIdata_corr!$U500,MATCH(HHIdata_corr!W$3,'6.Indic_Percep'!$A$10:$AE$10,0)))=1,INDEX('6.Indic_Percep'!$A$10:$AE$141,HHIdata_corr!$U500,MATCH(HHIdata_corr!W$3,'6.Indic_Percep'!$A$10:$AE$10,0)),"")</f>
        <v/>
      </c>
      <c r="X500" s="2" t="str">
        <f>IF(COUNT(INDEX('6.Indic_Percep'!$A$10:$AE$141,HHIdata_corr!$U500,MATCH(HHIdata_corr!X$3,'6.Indic_Percep'!$A$10:$AE$10,0)))=1,INDEX('6.Indic_Percep'!$A$10:$AE$141,HHIdata_corr!$U500,MATCH(HHIdata_corr!X$3,'6.Indic_Percep'!$A$10:$AE$10,0)),"")</f>
        <v/>
      </c>
      <c r="Y500" s="2" t="str">
        <f>IF(COUNT(INDEX('6.Indic_Percep'!$A$10:$AE$141,HHIdata_corr!$U500,MATCH(HHIdata_corr!Y$3,'6.Indic_Percep'!$A$10:$AE$10,0)))=1,INDEX('6.Indic_Percep'!$A$10:$AE$141,HHIdata_corr!$U500,MATCH(HHIdata_corr!Y$3,'6.Indic_Percep'!$A$10:$AE$10,0)),"")</f>
        <v/>
      </c>
      <c r="Z500" s="2" t="str">
        <f>IF(COUNT(INDEX('6.Indic_Percep'!$A$10:$AH$141,HHIdata_corr!$U500,MATCH(HHIdata_corr!Z$3,'6.Indic_Percep'!$A$10:$AH$10,0)))=1,INDEX('6.Indic_Percep'!$A$10:$AH$141,HHIdata_corr!$U500,MATCH(HHIdata_corr!Z$3,'6.Indic_Percep'!$A$10:$AH$10,0)),"")</f>
        <v/>
      </c>
      <c r="AA500" s="2" t="str">
        <f>IF(COUNT(INDEX('6.Indic_Percep'!$A$10:$AH$141,HHIdata_corr!$U500,MATCH(HHIdata_corr!AA$3,'6.Indic_Percep'!$A$10:$AH$10,0)))=1,INDEX('6.Indic_Percep'!$A$10:$AH$141,HHIdata_corr!$U500,MATCH(HHIdata_corr!AA$3,'6.Indic_Percep'!$A$10:$AH$10,0)),"")</f>
        <v/>
      </c>
      <c r="AC500" s="30" t="str">
        <f>IF(COUNT(INDEX('5.Indic_LM'!$A$8:$AL$732,HHIdata_corr!$V500,MATCH(HHIdata_corr!AC$3,'5.Indic_LM'!$A$8:$AL$8,0)))=1,INDEX('5.Indic_LM'!$A$8:$AL$732,HHIdata_corr!$V500,MATCH(HHIdata_corr!AC$3,'5.Indic_LM'!$A$8:$AL$8,0))/100,"")</f>
        <v/>
      </c>
      <c r="AD500" s="30" t="str">
        <f>IF(COUNT(INDEX('5.Indic_LM'!$A$8:$AL$732,HHIdata_corr!$V500,MATCH(HHIdata_corr!AD$3,'5.Indic_LM'!$A$8:$AL$8,0)))=1,INDEX('5.Indic_LM'!$A$8:$AL$732,HHIdata_corr!$V500,MATCH(HHIdata_corr!AD$3,'5.Indic_LM'!$A$8:$AL$8,0))/100,"")</f>
        <v/>
      </c>
      <c r="AE500" s="2">
        <f t="shared" si="38"/>
        <v>0</v>
      </c>
      <c r="AF500" s="2">
        <f t="shared" si="39"/>
        <v>0</v>
      </c>
    </row>
    <row r="501" spans="1:32" x14ac:dyDescent="0.2">
      <c r="A501" s="25" t="s">
        <v>1462</v>
      </c>
      <c r="B501" s="26" t="s">
        <v>1463</v>
      </c>
      <c r="C501" s="26" t="s">
        <v>1415</v>
      </c>
      <c r="D501" s="26" t="s">
        <v>63</v>
      </c>
      <c r="E501" s="26" t="s">
        <v>63</v>
      </c>
      <c r="F501" s="26" t="s">
        <v>63</v>
      </c>
      <c r="G501" s="27">
        <f>INDEX('0_Pivot &amp; Table 1 &amp; Table 2'!$A$70:$AM$765,MATCH($A501,'0_Pivot &amp; Table 1 &amp; Table 2'!$B$70:$B$765,0),MATCH(HHIdata_corr!G$1,'0_Pivot &amp; Table 1 &amp; Table 2'!$A$66:$AM$66,0))</f>
        <v>5224</v>
      </c>
      <c r="H501" s="27">
        <f>INDEX('0_Pivot &amp; Table 1 &amp; Table 2'!$A$70:$AM$765,MATCH($A501,'0_Pivot &amp; Table 1 &amp; Table 2'!$B$70:$B$765,0),MATCH(HHIdata_corr!H$1,'0_Pivot &amp; Table 1 &amp; Table 2'!$A$66:$AM$66,0))</f>
        <v>4910</v>
      </c>
      <c r="I501" s="27">
        <f>INDEX('0_Pivot &amp; Table 1 &amp; Table 2'!$A$70:$AM$765,MATCH($A501,'0_Pivot &amp; Table 1 &amp; Table 2'!$B$70:$B$765,0),MATCH(HHIdata_corr!I$1,'0_Pivot &amp; Table 1 &amp; Table 2'!$A$66:$AM$66,0))</f>
        <v>4825</v>
      </c>
      <c r="J501" s="27">
        <f>INDEX('0_Pivot &amp; Table 1 &amp; Table 2'!$A$70:$AM$765,MATCH($A501,'0_Pivot &amp; Table 1 &amp; Table 2'!$B$70:$B$765,0),MATCH(HHIdata_corr!J$1,'0_Pivot &amp; Table 1 &amp; Table 2'!$A$66:$AM$66,0))</f>
        <v>5210</v>
      </c>
      <c r="K501" s="27">
        <f>INDEX('0_Pivot &amp; Table 1 &amp; Table 2'!$A$70:$AM$765,MATCH($A501,'0_Pivot &amp; Table 1 &amp; Table 2'!$B$70:$B$765,0),MATCH(HHIdata_corr!K$1,'0_Pivot &amp; Table 1 &amp; Table 2'!$A$66:$AM$66,0))</f>
        <v>4831</v>
      </c>
      <c r="L501" s="27">
        <f>INDEX('0_Pivot &amp; Table 1 &amp; Table 2'!$A$70:$AM$765,MATCH($A501,'0_Pivot &amp; Table 1 &amp; Table 2'!$B$70:$B$765,0),MATCH(HHIdata_corr!L$1,'0_Pivot &amp; Table 1 &amp; Table 2'!$A$66:$AM$66,0))</f>
        <v>5066</v>
      </c>
      <c r="M501" s="27">
        <f>INDEX('0_Pivot &amp; Table 1 &amp; Table 2'!$A$70:$AM$765,MATCH($A501,'0_Pivot &amp; Table 1 &amp; Table 2'!$B$70:$B$765,0),MATCH(HHIdata_corr!M$1,'0_Pivot &amp; Table 1 &amp; Table 2'!$A$66:$AM$66,0))</f>
        <v>4606</v>
      </c>
      <c r="N501" s="27">
        <f>INDEX('0_Pivot &amp; Table 1 &amp; Table 2'!$A$70:$AM$765,MATCH($A501,'0_Pivot &amp; Table 1 &amp; Table 2'!$B$70:$B$765,0),MATCH(HHIdata_corr!N$1,'0_Pivot &amp; Table 1 &amp; Table 2'!$A$66:$AM$66,0))</f>
        <v>4128</v>
      </c>
      <c r="O501" s="28">
        <v>4973.5</v>
      </c>
      <c r="P501" s="24" t="s">
        <v>3076</v>
      </c>
      <c r="Q501" s="29" t="s">
        <v>1463</v>
      </c>
      <c r="R501" s="2">
        <f t="shared" si="35"/>
        <v>5042.25</v>
      </c>
      <c r="S501" s="2">
        <f t="shared" si="36"/>
        <v>4944</v>
      </c>
      <c r="T501" s="2" t="str">
        <f t="shared" si="37"/>
        <v/>
      </c>
      <c r="U501" s="2" t="e">
        <f>MATCH($Q501,'6.Indic_Percep'!$B$10:$B$141,0)</f>
        <v>#N/A</v>
      </c>
      <c r="V501" s="2">
        <f>MATCH($P501,'5.Indic_LM'!$A$10:$A$732,0)</f>
        <v>515</v>
      </c>
      <c r="W501" s="2" t="str">
        <f>IF(COUNT(INDEX('6.Indic_Percep'!$A$10:$AE$141,HHIdata_corr!$U501,MATCH(HHIdata_corr!W$3,'6.Indic_Percep'!$A$10:$AE$10,0)))=1,INDEX('6.Indic_Percep'!$A$10:$AE$141,HHIdata_corr!$U501,MATCH(HHIdata_corr!W$3,'6.Indic_Percep'!$A$10:$AE$10,0)),"")</f>
        <v/>
      </c>
      <c r="X501" s="2" t="str">
        <f>IF(COUNT(INDEX('6.Indic_Percep'!$A$10:$AE$141,HHIdata_corr!$U501,MATCH(HHIdata_corr!X$3,'6.Indic_Percep'!$A$10:$AE$10,0)))=1,INDEX('6.Indic_Percep'!$A$10:$AE$141,HHIdata_corr!$U501,MATCH(HHIdata_corr!X$3,'6.Indic_Percep'!$A$10:$AE$10,0)),"")</f>
        <v/>
      </c>
      <c r="Y501" s="2" t="str">
        <f>IF(COUNT(INDEX('6.Indic_Percep'!$A$10:$AE$141,HHIdata_corr!$U501,MATCH(HHIdata_corr!Y$3,'6.Indic_Percep'!$A$10:$AE$10,0)))=1,INDEX('6.Indic_Percep'!$A$10:$AE$141,HHIdata_corr!$U501,MATCH(HHIdata_corr!Y$3,'6.Indic_Percep'!$A$10:$AE$10,0)),"")</f>
        <v/>
      </c>
      <c r="Z501" s="2" t="str">
        <f>IF(COUNT(INDEX('6.Indic_Percep'!$A$10:$AH$141,HHIdata_corr!$U501,MATCH(HHIdata_corr!Z$3,'6.Indic_Percep'!$A$10:$AH$10,0)))=1,INDEX('6.Indic_Percep'!$A$10:$AH$141,HHIdata_corr!$U501,MATCH(HHIdata_corr!Z$3,'6.Indic_Percep'!$A$10:$AH$10,0)),"")</f>
        <v/>
      </c>
      <c r="AA501" s="2" t="str">
        <f>IF(COUNT(INDEX('6.Indic_Percep'!$A$10:$AH$141,HHIdata_corr!$U501,MATCH(HHIdata_corr!AA$3,'6.Indic_Percep'!$A$10:$AH$10,0)))=1,INDEX('6.Indic_Percep'!$A$10:$AH$141,HHIdata_corr!$U501,MATCH(HHIdata_corr!AA$3,'6.Indic_Percep'!$A$10:$AH$10,0)),"")</f>
        <v/>
      </c>
      <c r="AC501" s="30" t="str">
        <f>IF(COUNT(INDEX('5.Indic_LM'!$A$8:$AL$732,HHIdata_corr!$V501,MATCH(HHIdata_corr!AC$3,'5.Indic_LM'!$A$8:$AL$8,0)))=1,INDEX('5.Indic_LM'!$A$8:$AL$732,HHIdata_corr!$V501,MATCH(HHIdata_corr!AC$3,'5.Indic_LM'!$A$8:$AL$8,0))/100,"")</f>
        <v/>
      </c>
      <c r="AD501" s="30" t="str">
        <f>IF(COUNT(INDEX('5.Indic_LM'!$A$8:$AL$732,HHIdata_corr!$V501,MATCH(HHIdata_corr!AD$3,'5.Indic_LM'!$A$8:$AL$8,0)))=1,INDEX('5.Indic_LM'!$A$8:$AL$732,HHIdata_corr!$V501,MATCH(HHIdata_corr!AD$3,'5.Indic_LM'!$A$8:$AL$8,0))/100,"")</f>
        <v/>
      </c>
      <c r="AE501" s="2">
        <f t="shared" si="38"/>
        <v>0</v>
      </c>
      <c r="AF501" s="2">
        <f t="shared" si="39"/>
        <v>0</v>
      </c>
    </row>
    <row r="502" spans="1:32" x14ac:dyDescent="0.2">
      <c r="A502" s="25" t="s">
        <v>1464</v>
      </c>
      <c r="B502" s="26" t="s">
        <v>1465</v>
      </c>
      <c r="C502" s="26" t="s">
        <v>1415</v>
      </c>
      <c r="D502" s="26" t="s">
        <v>63</v>
      </c>
      <c r="E502" s="26" t="s">
        <v>63</v>
      </c>
      <c r="F502" s="26" t="s">
        <v>63</v>
      </c>
      <c r="G502" s="27">
        <f>INDEX('0_Pivot &amp; Table 1 &amp; Table 2'!$A$70:$AM$765,MATCH($A502,'0_Pivot &amp; Table 1 &amp; Table 2'!$B$70:$B$765,0),MATCH(HHIdata_corr!G$1,'0_Pivot &amp; Table 1 &amp; Table 2'!$A$66:$AM$66,0))</f>
        <v>5294</v>
      </c>
      <c r="H502" s="27">
        <f>INDEX('0_Pivot &amp; Table 1 &amp; Table 2'!$A$70:$AM$765,MATCH($A502,'0_Pivot &amp; Table 1 &amp; Table 2'!$B$70:$B$765,0),MATCH(HHIdata_corr!H$1,'0_Pivot &amp; Table 1 &amp; Table 2'!$A$66:$AM$66,0))</f>
        <v>5186</v>
      </c>
      <c r="I502" s="27">
        <f>INDEX('0_Pivot &amp; Table 1 &amp; Table 2'!$A$70:$AM$765,MATCH($A502,'0_Pivot &amp; Table 1 &amp; Table 2'!$B$70:$B$765,0),MATCH(HHIdata_corr!I$1,'0_Pivot &amp; Table 1 &amp; Table 2'!$A$66:$AM$66,0))</f>
        <v>5592</v>
      </c>
      <c r="J502" s="27">
        <f>INDEX('0_Pivot &amp; Table 1 &amp; Table 2'!$A$70:$AM$765,MATCH($A502,'0_Pivot &amp; Table 1 &amp; Table 2'!$B$70:$B$765,0),MATCH(HHIdata_corr!J$1,'0_Pivot &amp; Table 1 &amp; Table 2'!$A$66:$AM$66,0))</f>
        <v>5263</v>
      </c>
      <c r="K502" s="27">
        <f>INDEX('0_Pivot &amp; Table 1 &amp; Table 2'!$A$70:$AM$765,MATCH($A502,'0_Pivot &amp; Table 1 &amp; Table 2'!$B$70:$B$765,0),MATCH(HHIdata_corr!K$1,'0_Pivot &amp; Table 1 &amp; Table 2'!$A$66:$AM$66,0))</f>
        <v>5233</v>
      </c>
      <c r="L502" s="27">
        <f>INDEX('0_Pivot &amp; Table 1 &amp; Table 2'!$A$70:$AM$765,MATCH($A502,'0_Pivot &amp; Table 1 &amp; Table 2'!$B$70:$B$765,0),MATCH(HHIdata_corr!L$1,'0_Pivot &amp; Table 1 &amp; Table 2'!$A$66:$AM$66,0))</f>
        <v>5603</v>
      </c>
      <c r="M502" s="27">
        <f>INDEX('0_Pivot &amp; Table 1 &amp; Table 2'!$A$70:$AM$765,MATCH($A502,'0_Pivot &amp; Table 1 &amp; Table 2'!$B$70:$B$765,0),MATCH(HHIdata_corr!M$1,'0_Pivot &amp; Table 1 &amp; Table 2'!$A$66:$AM$66,0))</f>
        <v>4636</v>
      </c>
      <c r="N502" s="27">
        <f>INDEX('0_Pivot &amp; Table 1 &amp; Table 2'!$A$70:$AM$765,MATCH($A502,'0_Pivot &amp; Table 1 &amp; Table 2'!$B$70:$B$765,0),MATCH(HHIdata_corr!N$1,'0_Pivot &amp; Table 1 &amp; Table 2'!$A$66:$AM$66,0))</f>
        <v>4977</v>
      </c>
      <c r="O502" s="28">
        <v>5189.3</v>
      </c>
      <c r="P502" s="24" t="s">
        <v>3078</v>
      </c>
      <c r="Q502" s="29" t="s">
        <v>1465</v>
      </c>
      <c r="R502" s="2">
        <f t="shared" si="35"/>
        <v>5333.75</v>
      </c>
      <c r="S502" s="2">
        <f t="shared" si="36"/>
        <v>5318.5</v>
      </c>
      <c r="T502" s="2" t="str">
        <f t="shared" si="37"/>
        <v/>
      </c>
      <c r="U502" s="2" t="e">
        <f>MATCH($Q502,'6.Indic_Percep'!$B$10:$B$141,0)</f>
        <v>#N/A</v>
      </c>
      <c r="V502" s="2">
        <f>MATCH($P502,'5.Indic_LM'!$A$10:$A$732,0)</f>
        <v>516</v>
      </c>
      <c r="W502" s="2" t="str">
        <f>IF(COUNT(INDEX('6.Indic_Percep'!$A$10:$AE$141,HHIdata_corr!$U502,MATCH(HHIdata_corr!W$3,'6.Indic_Percep'!$A$10:$AE$10,0)))=1,INDEX('6.Indic_Percep'!$A$10:$AE$141,HHIdata_corr!$U502,MATCH(HHIdata_corr!W$3,'6.Indic_Percep'!$A$10:$AE$10,0)),"")</f>
        <v/>
      </c>
      <c r="X502" s="2" t="str">
        <f>IF(COUNT(INDEX('6.Indic_Percep'!$A$10:$AE$141,HHIdata_corr!$U502,MATCH(HHIdata_corr!X$3,'6.Indic_Percep'!$A$10:$AE$10,0)))=1,INDEX('6.Indic_Percep'!$A$10:$AE$141,HHIdata_corr!$U502,MATCH(HHIdata_corr!X$3,'6.Indic_Percep'!$A$10:$AE$10,0)),"")</f>
        <v/>
      </c>
      <c r="Y502" s="2" t="str">
        <f>IF(COUNT(INDEX('6.Indic_Percep'!$A$10:$AE$141,HHIdata_corr!$U502,MATCH(HHIdata_corr!Y$3,'6.Indic_Percep'!$A$10:$AE$10,0)))=1,INDEX('6.Indic_Percep'!$A$10:$AE$141,HHIdata_corr!$U502,MATCH(HHIdata_corr!Y$3,'6.Indic_Percep'!$A$10:$AE$10,0)),"")</f>
        <v/>
      </c>
      <c r="Z502" s="2" t="str">
        <f>IF(COUNT(INDEX('6.Indic_Percep'!$A$10:$AH$141,HHIdata_corr!$U502,MATCH(HHIdata_corr!Z$3,'6.Indic_Percep'!$A$10:$AH$10,0)))=1,INDEX('6.Indic_Percep'!$A$10:$AH$141,HHIdata_corr!$U502,MATCH(HHIdata_corr!Z$3,'6.Indic_Percep'!$A$10:$AH$10,0)),"")</f>
        <v/>
      </c>
      <c r="AA502" s="2" t="str">
        <f>IF(COUNT(INDEX('6.Indic_Percep'!$A$10:$AH$141,HHIdata_corr!$U502,MATCH(HHIdata_corr!AA$3,'6.Indic_Percep'!$A$10:$AH$10,0)))=1,INDEX('6.Indic_Percep'!$A$10:$AH$141,HHIdata_corr!$U502,MATCH(HHIdata_corr!AA$3,'6.Indic_Percep'!$A$10:$AH$10,0)),"")</f>
        <v/>
      </c>
      <c r="AC502" s="30" t="str">
        <f>IF(COUNT(INDEX('5.Indic_LM'!$A$8:$AL$732,HHIdata_corr!$V502,MATCH(HHIdata_corr!AC$3,'5.Indic_LM'!$A$8:$AL$8,0)))=1,INDEX('5.Indic_LM'!$A$8:$AL$732,HHIdata_corr!$V502,MATCH(HHIdata_corr!AC$3,'5.Indic_LM'!$A$8:$AL$8,0))/100,"")</f>
        <v/>
      </c>
      <c r="AD502" s="30" t="str">
        <f>IF(COUNT(INDEX('5.Indic_LM'!$A$8:$AL$732,HHIdata_corr!$V502,MATCH(HHIdata_corr!AD$3,'5.Indic_LM'!$A$8:$AL$8,0)))=1,INDEX('5.Indic_LM'!$A$8:$AL$732,HHIdata_corr!$V502,MATCH(HHIdata_corr!AD$3,'5.Indic_LM'!$A$8:$AL$8,0))/100,"")</f>
        <v/>
      </c>
      <c r="AE502" s="2">
        <f t="shared" si="38"/>
        <v>0</v>
      </c>
      <c r="AF502" s="2">
        <f t="shared" si="39"/>
        <v>0</v>
      </c>
    </row>
    <row r="503" spans="1:32" x14ac:dyDescent="0.2">
      <c r="A503" s="25" t="s">
        <v>1466</v>
      </c>
      <c r="B503" s="26" t="s">
        <v>1467</v>
      </c>
      <c r="C503" s="26" t="s">
        <v>1415</v>
      </c>
      <c r="D503" s="26" t="s">
        <v>63</v>
      </c>
      <c r="E503" s="26" t="s">
        <v>63</v>
      </c>
      <c r="F503" s="26" t="s">
        <v>63</v>
      </c>
      <c r="G503" s="27">
        <f>INDEX('0_Pivot &amp; Table 1 &amp; Table 2'!$A$70:$AM$765,MATCH($A503,'0_Pivot &amp; Table 1 &amp; Table 2'!$B$70:$B$765,0),MATCH(HHIdata_corr!G$1,'0_Pivot &amp; Table 1 &amp; Table 2'!$A$66:$AM$66,0))</f>
        <v>5174</v>
      </c>
      <c r="H503" s="27">
        <f>INDEX('0_Pivot &amp; Table 1 &amp; Table 2'!$A$70:$AM$765,MATCH($A503,'0_Pivot &amp; Table 1 &amp; Table 2'!$B$70:$B$765,0),MATCH(HHIdata_corr!H$1,'0_Pivot &amp; Table 1 &amp; Table 2'!$A$66:$AM$66,0))</f>
        <v>5217</v>
      </c>
      <c r="I503" s="27">
        <f>INDEX('0_Pivot &amp; Table 1 &amp; Table 2'!$A$70:$AM$765,MATCH($A503,'0_Pivot &amp; Table 1 &amp; Table 2'!$B$70:$B$765,0),MATCH(HHIdata_corr!I$1,'0_Pivot &amp; Table 1 &amp; Table 2'!$A$66:$AM$66,0))</f>
        <v>4934</v>
      </c>
      <c r="J503" s="27">
        <f>INDEX('0_Pivot &amp; Table 1 &amp; Table 2'!$A$70:$AM$765,MATCH($A503,'0_Pivot &amp; Table 1 &amp; Table 2'!$B$70:$B$765,0),MATCH(HHIdata_corr!J$1,'0_Pivot &amp; Table 1 &amp; Table 2'!$A$66:$AM$66,0))</f>
        <v>5418</v>
      </c>
      <c r="K503" s="27">
        <f>INDEX('0_Pivot &amp; Table 1 &amp; Table 2'!$A$70:$AM$765,MATCH($A503,'0_Pivot &amp; Table 1 &amp; Table 2'!$B$70:$B$765,0),MATCH(HHIdata_corr!K$1,'0_Pivot &amp; Table 1 &amp; Table 2'!$A$66:$AM$66,0))</f>
        <v>5053</v>
      </c>
      <c r="L503" s="27">
        <f>INDEX('0_Pivot &amp; Table 1 &amp; Table 2'!$A$70:$AM$765,MATCH($A503,'0_Pivot &amp; Table 1 &amp; Table 2'!$B$70:$B$765,0),MATCH(HHIdata_corr!L$1,'0_Pivot &amp; Table 1 &amp; Table 2'!$A$66:$AM$66,0))</f>
        <v>5316</v>
      </c>
      <c r="M503" s="27">
        <f>INDEX('0_Pivot &amp; Table 1 &amp; Table 2'!$A$70:$AM$765,MATCH($A503,'0_Pivot &amp; Table 1 &amp; Table 2'!$B$70:$B$765,0),MATCH(HHIdata_corr!M$1,'0_Pivot &amp; Table 1 &amp; Table 2'!$A$66:$AM$66,0))</f>
        <v>4752</v>
      </c>
      <c r="N503" s="27">
        <f>INDEX('0_Pivot &amp; Table 1 &amp; Table 2'!$A$70:$AM$765,MATCH($A503,'0_Pivot &amp; Table 1 &amp; Table 2'!$B$70:$B$765,0),MATCH(HHIdata_corr!N$1,'0_Pivot &amp; Table 1 &amp; Table 2'!$A$66:$AM$66,0))</f>
        <v>5048</v>
      </c>
      <c r="O503" s="28">
        <v>5192.8</v>
      </c>
      <c r="P503" s="24" t="s">
        <v>3079</v>
      </c>
      <c r="Q503" s="29" t="s">
        <v>1467</v>
      </c>
      <c r="R503" s="2">
        <f t="shared" si="35"/>
        <v>5185.75</v>
      </c>
      <c r="S503" s="2">
        <f t="shared" si="36"/>
        <v>5155.5</v>
      </c>
      <c r="T503" s="2" t="str">
        <f t="shared" si="37"/>
        <v/>
      </c>
      <c r="U503" s="2" t="e">
        <f>MATCH($Q503,'6.Indic_Percep'!$B$10:$B$141,0)</f>
        <v>#N/A</v>
      </c>
      <c r="V503" s="2">
        <f>MATCH($P503,'5.Indic_LM'!$A$10:$A$732,0)</f>
        <v>517</v>
      </c>
      <c r="W503" s="2" t="str">
        <f>IF(COUNT(INDEX('6.Indic_Percep'!$A$10:$AE$141,HHIdata_corr!$U503,MATCH(HHIdata_corr!W$3,'6.Indic_Percep'!$A$10:$AE$10,0)))=1,INDEX('6.Indic_Percep'!$A$10:$AE$141,HHIdata_corr!$U503,MATCH(HHIdata_corr!W$3,'6.Indic_Percep'!$A$10:$AE$10,0)),"")</f>
        <v/>
      </c>
      <c r="X503" s="2" t="str">
        <f>IF(COUNT(INDEX('6.Indic_Percep'!$A$10:$AE$141,HHIdata_corr!$U503,MATCH(HHIdata_corr!X$3,'6.Indic_Percep'!$A$10:$AE$10,0)))=1,INDEX('6.Indic_Percep'!$A$10:$AE$141,HHIdata_corr!$U503,MATCH(HHIdata_corr!X$3,'6.Indic_Percep'!$A$10:$AE$10,0)),"")</f>
        <v/>
      </c>
      <c r="Y503" s="2" t="str">
        <f>IF(COUNT(INDEX('6.Indic_Percep'!$A$10:$AE$141,HHIdata_corr!$U503,MATCH(HHIdata_corr!Y$3,'6.Indic_Percep'!$A$10:$AE$10,0)))=1,INDEX('6.Indic_Percep'!$A$10:$AE$141,HHIdata_corr!$U503,MATCH(HHIdata_corr!Y$3,'6.Indic_Percep'!$A$10:$AE$10,0)),"")</f>
        <v/>
      </c>
      <c r="Z503" s="2" t="str">
        <f>IF(COUNT(INDEX('6.Indic_Percep'!$A$10:$AH$141,HHIdata_corr!$U503,MATCH(HHIdata_corr!Z$3,'6.Indic_Percep'!$A$10:$AH$10,0)))=1,INDEX('6.Indic_Percep'!$A$10:$AH$141,HHIdata_corr!$U503,MATCH(HHIdata_corr!Z$3,'6.Indic_Percep'!$A$10:$AH$10,0)),"")</f>
        <v/>
      </c>
      <c r="AA503" s="2" t="str">
        <f>IF(COUNT(INDEX('6.Indic_Percep'!$A$10:$AH$141,HHIdata_corr!$U503,MATCH(HHIdata_corr!AA$3,'6.Indic_Percep'!$A$10:$AH$10,0)))=1,INDEX('6.Indic_Percep'!$A$10:$AH$141,HHIdata_corr!$U503,MATCH(HHIdata_corr!AA$3,'6.Indic_Percep'!$A$10:$AH$10,0)),"")</f>
        <v/>
      </c>
      <c r="AC503" s="30" t="str">
        <f>IF(COUNT(INDEX('5.Indic_LM'!$A$8:$AL$732,HHIdata_corr!$V503,MATCH(HHIdata_corr!AC$3,'5.Indic_LM'!$A$8:$AL$8,0)))=1,INDEX('5.Indic_LM'!$A$8:$AL$732,HHIdata_corr!$V503,MATCH(HHIdata_corr!AC$3,'5.Indic_LM'!$A$8:$AL$8,0))/100,"")</f>
        <v/>
      </c>
      <c r="AD503" s="30" t="str">
        <f>IF(COUNT(INDEX('5.Indic_LM'!$A$8:$AL$732,HHIdata_corr!$V503,MATCH(HHIdata_corr!AD$3,'5.Indic_LM'!$A$8:$AL$8,0)))=1,INDEX('5.Indic_LM'!$A$8:$AL$732,HHIdata_corr!$V503,MATCH(HHIdata_corr!AD$3,'5.Indic_LM'!$A$8:$AL$8,0))/100,"")</f>
        <v/>
      </c>
      <c r="AE503" s="2">
        <f t="shared" si="38"/>
        <v>0</v>
      </c>
      <c r="AF503" s="2">
        <f t="shared" si="39"/>
        <v>0</v>
      </c>
    </row>
    <row r="504" spans="1:32" x14ac:dyDescent="0.2">
      <c r="A504" s="25" t="s">
        <v>1468</v>
      </c>
      <c r="B504" s="26" t="s">
        <v>1469</v>
      </c>
      <c r="C504" s="26" t="s">
        <v>1415</v>
      </c>
      <c r="D504" s="26" t="s">
        <v>63</v>
      </c>
      <c r="E504" s="26" t="s">
        <v>63</v>
      </c>
      <c r="F504" s="26" t="s">
        <v>63</v>
      </c>
      <c r="G504" s="27">
        <f>INDEX('0_Pivot &amp; Table 1 &amp; Table 2'!$A$70:$AM$765,MATCH($A504,'0_Pivot &amp; Table 1 &amp; Table 2'!$B$70:$B$765,0),MATCH(HHIdata_corr!G$1,'0_Pivot &amp; Table 1 &amp; Table 2'!$A$66:$AM$66,0))</f>
        <v>8158</v>
      </c>
      <c r="H504" s="27">
        <f>INDEX('0_Pivot &amp; Table 1 &amp; Table 2'!$A$70:$AM$765,MATCH($A504,'0_Pivot &amp; Table 1 &amp; Table 2'!$B$70:$B$765,0),MATCH(HHIdata_corr!H$1,'0_Pivot &amp; Table 1 &amp; Table 2'!$A$66:$AM$66,0))</f>
        <v>8663</v>
      </c>
      <c r="I504" s="27">
        <f>INDEX('0_Pivot &amp; Table 1 &amp; Table 2'!$A$70:$AM$765,MATCH($A504,'0_Pivot &amp; Table 1 &amp; Table 2'!$B$70:$B$765,0),MATCH(HHIdata_corr!I$1,'0_Pivot &amp; Table 1 &amp; Table 2'!$A$66:$AM$66,0))</f>
        <v>8660</v>
      </c>
      <c r="J504" s="27">
        <f>INDEX('0_Pivot &amp; Table 1 &amp; Table 2'!$A$70:$AM$765,MATCH($A504,'0_Pivot &amp; Table 1 &amp; Table 2'!$B$70:$B$765,0),MATCH(HHIdata_corr!J$1,'0_Pivot &amp; Table 1 &amp; Table 2'!$A$66:$AM$66,0))</f>
        <v>8203</v>
      </c>
      <c r="K504" s="27">
        <f>INDEX('0_Pivot &amp; Table 1 &amp; Table 2'!$A$70:$AM$765,MATCH($A504,'0_Pivot &amp; Table 1 &amp; Table 2'!$B$70:$B$765,0),MATCH(HHIdata_corr!K$1,'0_Pivot &amp; Table 1 &amp; Table 2'!$A$66:$AM$66,0))</f>
        <v>7684</v>
      </c>
      <c r="L504" s="27">
        <f>INDEX('0_Pivot &amp; Table 1 &amp; Table 2'!$A$70:$AM$765,MATCH($A504,'0_Pivot &amp; Table 1 &amp; Table 2'!$B$70:$B$765,0),MATCH(HHIdata_corr!L$1,'0_Pivot &amp; Table 1 &amp; Table 2'!$A$66:$AM$66,0))</f>
        <v>8371</v>
      </c>
      <c r="M504" s="27">
        <f>INDEX('0_Pivot &amp; Table 1 &amp; Table 2'!$A$70:$AM$765,MATCH($A504,'0_Pivot &amp; Table 1 &amp; Table 2'!$B$70:$B$765,0),MATCH(HHIdata_corr!M$1,'0_Pivot &amp; Table 1 &amp; Table 2'!$A$66:$AM$66,0))</f>
        <v>8036</v>
      </c>
      <c r="N504" s="27">
        <f>INDEX('0_Pivot &amp; Table 1 &amp; Table 2'!$A$70:$AM$765,MATCH($A504,'0_Pivot &amp; Table 1 &amp; Table 2'!$B$70:$B$765,0),MATCH(HHIdata_corr!N$1,'0_Pivot &amp; Table 1 &amp; Table 2'!$A$66:$AM$66,0))</f>
        <v>8363</v>
      </c>
      <c r="O504" s="28">
        <v>8356</v>
      </c>
      <c r="P504" s="24" t="s">
        <v>3080</v>
      </c>
      <c r="Q504" s="29" t="s">
        <v>1469</v>
      </c>
      <c r="R504" s="2">
        <f t="shared" si="35"/>
        <v>8421</v>
      </c>
      <c r="S504" s="2">
        <f t="shared" si="36"/>
        <v>8302.5</v>
      </c>
      <c r="T504" s="2">
        <f t="shared" si="37"/>
        <v>1</v>
      </c>
      <c r="U504" s="2" t="e">
        <f>MATCH($Q504,'6.Indic_Percep'!$B$10:$B$141,0)</f>
        <v>#N/A</v>
      </c>
      <c r="V504" s="2">
        <f>MATCH($P504,'5.Indic_LM'!$A$10:$A$732,0)</f>
        <v>518</v>
      </c>
      <c r="W504" s="2" t="str">
        <f>IF(COUNT(INDEX('6.Indic_Percep'!$A$10:$AE$141,HHIdata_corr!$U504,MATCH(HHIdata_corr!W$3,'6.Indic_Percep'!$A$10:$AE$10,0)))=1,INDEX('6.Indic_Percep'!$A$10:$AE$141,HHIdata_corr!$U504,MATCH(HHIdata_corr!W$3,'6.Indic_Percep'!$A$10:$AE$10,0)),"")</f>
        <v/>
      </c>
      <c r="X504" s="2" t="str">
        <f>IF(COUNT(INDEX('6.Indic_Percep'!$A$10:$AE$141,HHIdata_corr!$U504,MATCH(HHIdata_corr!X$3,'6.Indic_Percep'!$A$10:$AE$10,0)))=1,INDEX('6.Indic_Percep'!$A$10:$AE$141,HHIdata_corr!$U504,MATCH(HHIdata_corr!X$3,'6.Indic_Percep'!$A$10:$AE$10,0)),"")</f>
        <v/>
      </c>
      <c r="Y504" s="2" t="str">
        <f>IF(COUNT(INDEX('6.Indic_Percep'!$A$10:$AE$141,HHIdata_corr!$U504,MATCH(HHIdata_corr!Y$3,'6.Indic_Percep'!$A$10:$AE$10,0)))=1,INDEX('6.Indic_Percep'!$A$10:$AE$141,HHIdata_corr!$U504,MATCH(HHIdata_corr!Y$3,'6.Indic_Percep'!$A$10:$AE$10,0)),"")</f>
        <v/>
      </c>
      <c r="Z504" s="2" t="str">
        <f>IF(COUNT(INDEX('6.Indic_Percep'!$A$10:$AH$141,HHIdata_corr!$U504,MATCH(HHIdata_corr!Z$3,'6.Indic_Percep'!$A$10:$AH$10,0)))=1,INDEX('6.Indic_Percep'!$A$10:$AH$141,HHIdata_corr!$U504,MATCH(HHIdata_corr!Z$3,'6.Indic_Percep'!$A$10:$AH$10,0)),"")</f>
        <v/>
      </c>
      <c r="AA504" s="2" t="str">
        <f>IF(COUNT(INDEX('6.Indic_Percep'!$A$10:$AH$141,HHIdata_corr!$U504,MATCH(HHIdata_corr!AA$3,'6.Indic_Percep'!$A$10:$AH$10,0)))=1,INDEX('6.Indic_Percep'!$A$10:$AH$141,HHIdata_corr!$U504,MATCH(HHIdata_corr!AA$3,'6.Indic_Percep'!$A$10:$AH$10,0)),"")</f>
        <v/>
      </c>
      <c r="AC504" s="30" t="str">
        <f>IF(COUNT(INDEX('5.Indic_LM'!$A$8:$AL$732,HHIdata_corr!$V504,MATCH(HHIdata_corr!AC$3,'5.Indic_LM'!$A$8:$AL$8,0)))=1,INDEX('5.Indic_LM'!$A$8:$AL$732,HHIdata_corr!$V504,MATCH(HHIdata_corr!AC$3,'5.Indic_LM'!$A$8:$AL$8,0))/100,"")</f>
        <v/>
      </c>
      <c r="AD504" s="30" t="str">
        <f>IF(COUNT(INDEX('5.Indic_LM'!$A$8:$AL$732,HHIdata_corr!$V504,MATCH(HHIdata_corr!AD$3,'5.Indic_LM'!$A$8:$AL$8,0)))=1,INDEX('5.Indic_LM'!$A$8:$AL$732,HHIdata_corr!$V504,MATCH(HHIdata_corr!AD$3,'5.Indic_LM'!$A$8:$AL$8,0))/100,"")</f>
        <v/>
      </c>
      <c r="AE504" s="2">
        <f t="shared" si="38"/>
        <v>0</v>
      </c>
      <c r="AF504" s="2">
        <f t="shared" si="39"/>
        <v>0</v>
      </c>
    </row>
    <row r="505" spans="1:32" x14ac:dyDescent="0.2">
      <c r="A505" s="25" t="s">
        <v>1470</v>
      </c>
      <c r="B505" s="26" t="s">
        <v>1471</v>
      </c>
      <c r="C505" s="26" t="s">
        <v>1415</v>
      </c>
      <c r="D505" s="26" t="s">
        <v>63</v>
      </c>
      <c r="E505" s="26" t="s">
        <v>63</v>
      </c>
      <c r="F505" s="26" t="s">
        <v>63</v>
      </c>
      <c r="G505" s="27">
        <f>INDEX('0_Pivot &amp; Table 1 &amp; Table 2'!$A$70:$AM$765,MATCH($A505,'0_Pivot &amp; Table 1 &amp; Table 2'!$B$70:$B$765,0),MATCH(HHIdata_corr!G$1,'0_Pivot &amp; Table 1 &amp; Table 2'!$A$66:$AM$66,0))</f>
        <v>5565</v>
      </c>
      <c r="H505" s="27">
        <f>INDEX('0_Pivot &amp; Table 1 &amp; Table 2'!$A$70:$AM$765,MATCH($A505,'0_Pivot &amp; Table 1 &amp; Table 2'!$B$70:$B$765,0),MATCH(HHIdata_corr!H$1,'0_Pivot &amp; Table 1 &amp; Table 2'!$A$66:$AM$66,0))</f>
        <v>5699</v>
      </c>
      <c r="I505" s="27">
        <f>INDEX('0_Pivot &amp; Table 1 &amp; Table 2'!$A$70:$AM$765,MATCH($A505,'0_Pivot &amp; Table 1 &amp; Table 2'!$B$70:$B$765,0),MATCH(HHIdata_corr!I$1,'0_Pivot &amp; Table 1 &amp; Table 2'!$A$66:$AM$66,0))</f>
        <v>5503</v>
      </c>
      <c r="J505" s="27">
        <f>INDEX('0_Pivot &amp; Table 1 &amp; Table 2'!$A$70:$AM$765,MATCH($A505,'0_Pivot &amp; Table 1 &amp; Table 2'!$B$70:$B$765,0),MATCH(HHIdata_corr!J$1,'0_Pivot &amp; Table 1 &amp; Table 2'!$A$66:$AM$66,0))</f>
        <v>5621</v>
      </c>
      <c r="K505" s="27">
        <f>INDEX('0_Pivot &amp; Table 1 &amp; Table 2'!$A$70:$AM$765,MATCH($A505,'0_Pivot &amp; Table 1 &amp; Table 2'!$B$70:$B$765,0),MATCH(HHIdata_corr!K$1,'0_Pivot &amp; Table 1 &amp; Table 2'!$A$66:$AM$66,0))</f>
        <v>5918</v>
      </c>
      <c r="L505" s="27">
        <f>INDEX('0_Pivot &amp; Table 1 &amp; Table 2'!$A$70:$AM$765,MATCH($A505,'0_Pivot &amp; Table 1 &amp; Table 2'!$B$70:$B$765,0),MATCH(HHIdata_corr!L$1,'0_Pivot &amp; Table 1 &amp; Table 2'!$A$66:$AM$66,0))</f>
        <v>5962</v>
      </c>
      <c r="M505" s="27">
        <f>INDEX('0_Pivot &amp; Table 1 &amp; Table 2'!$A$70:$AM$765,MATCH($A505,'0_Pivot &amp; Table 1 &amp; Table 2'!$B$70:$B$765,0),MATCH(HHIdata_corr!M$1,'0_Pivot &amp; Table 1 &amp; Table 2'!$A$66:$AM$66,0))</f>
        <v>5245</v>
      </c>
      <c r="N505" s="27">
        <f>INDEX('0_Pivot &amp; Table 1 &amp; Table 2'!$A$70:$AM$765,MATCH($A505,'0_Pivot &amp; Table 1 &amp; Table 2'!$B$70:$B$765,0),MATCH(HHIdata_corr!N$1,'0_Pivot &amp; Table 1 &amp; Table 2'!$A$66:$AM$66,0))</f>
        <v>5451</v>
      </c>
      <c r="O505" s="28">
        <v>5601.2</v>
      </c>
      <c r="P505" s="24" t="s">
        <v>3082</v>
      </c>
      <c r="Q505" s="29" t="s">
        <v>1471</v>
      </c>
      <c r="R505" s="2">
        <f t="shared" si="35"/>
        <v>5597</v>
      </c>
      <c r="S505" s="2">
        <f t="shared" si="36"/>
        <v>5685.25</v>
      </c>
      <c r="T505" s="2" t="str">
        <f t="shared" si="37"/>
        <v/>
      </c>
      <c r="U505" s="2" t="e">
        <f>MATCH($Q505,'6.Indic_Percep'!$B$10:$B$141,0)</f>
        <v>#N/A</v>
      </c>
      <c r="V505" s="2">
        <f>MATCH($P505,'5.Indic_LM'!$A$10:$A$732,0)</f>
        <v>519</v>
      </c>
      <c r="W505" s="2" t="str">
        <f>IF(COUNT(INDEX('6.Indic_Percep'!$A$10:$AE$141,HHIdata_corr!$U505,MATCH(HHIdata_corr!W$3,'6.Indic_Percep'!$A$10:$AE$10,0)))=1,INDEX('6.Indic_Percep'!$A$10:$AE$141,HHIdata_corr!$U505,MATCH(HHIdata_corr!W$3,'6.Indic_Percep'!$A$10:$AE$10,0)),"")</f>
        <v/>
      </c>
      <c r="X505" s="2" t="str">
        <f>IF(COUNT(INDEX('6.Indic_Percep'!$A$10:$AE$141,HHIdata_corr!$U505,MATCH(HHIdata_corr!X$3,'6.Indic_Percep'!$A$10:$AE$10,0)))=1,INDEX('6.Indic_Percep'!$A$10:$AE$141,HHIdata_corr!$U505,MATCH(HHIdata_corr!X$3,'6.Indic_Percep'!$A$10:$AE$10,0)),"")</f>
        <v/>
      </c>
      <c r="Y505" s="2" t="str">
        <f>IF(COUNT(INDEX('6.Indic_Percep'!$A$10:$AE$141,HHIdata_corr!$U505,MATCH(HHIdata_corr!Y$3,'6.Indic_Percep'!$A$10:$AE$10,0)))=1,INDEX('6.Indic_Percep'!$A$10:$AE$141,HHIdata_corr!$U505,MATCH(HHIdata_corr!Y$3,'6.Indic_Percep'!$A$10:$AE$10,0)),"")</f>
        <v/>
      </c>
      <c r="Z505" s="2" t="str">
        <f>IF(COUNT(INDEX('6.Indic_Percep'!$A$10:$AH$141,HHIdata_corr!$U505,MATCH(HHIdata_corr!Z$3,'6.Indic_Percep'!$A$10:$AH$10,0)))=1,INDEX('6.Indic_Percep'!$A$10:$AH$141,HHIdata_corr!$U505,MATCH(HHIdata_corr!Z$3,'6.Indic_Percep'!$A$10:$AH$10,0)),"")</f>
        <v/>
      </c>
      <c r="AA505" s="2" t="str">
        <f>IF(COUNT(INDEX('6.Indic_Percep'!$A$10:$AH$141,HHIdata_corr!$U505,MATCH(HHIdata_corr!AA$3,'6.Indic_Percep'!$A$10:$AH$10,0)))=1,INDEX('6.Indic_Percep'!$A$10:$AH$141,HHIdata_corr!$U505,MATCH(HHIdata_corr!AA$3,'6.Indic_Percep'!$A$10:$AH$10,0)),"")</f>
        <v/>
      </c>
      <c r="AC505" s="30" t="str">
        <f>IF(COUNT(INDEX('5.Indic_LM'!$A$8:$AL$732,HHIdata_corr!$V505,MATCH(HHIdata_corr!AC$3,'5.Indic_LM'!$A$8:$AL$8,0)))=1,INDEX('5.Indic_LM'!$A$8:$AL$732,HHIdata_corr!$V505,MATCH(HHIdata_corr!AC$3,'5.Indic_LM'!$A$8:$AL$8,0))/100,"")</f>
        <v/>
      </c>
      <c r="AD505" s="30" t="str">
        <f>IF(COUNT(INDEX('5.Indic_LM'!$A$8:$AL$732,HHIdata_corr!$V505,MATCH(HHIdata_corr!AD$3,'5.Indic_LM'!$A$8:$AL$8,0)))=1,INDEX('5.Indic_LM'!$A$8:$AL$732,HHIdata_corr!$V505,MATCH(HHIdata_corr!AD$3,'5.Indic_LM'!$A$8:$AL$8,0))/100,"")</f>
        <v/>
      </c>
      <c r="AE505" s="2">
        <f t="shared" si="38"/>
        <v>0</v>
      </c>
      <c r="AF505" s="2">
        <f t="shared" si="39"/>
        <v>0</v>
      </c>
    </row>
    <row r="506" spans="1:32" x14ac:dyDescent="0.2">
      <c r="A506" s="25" t="s">
        <v>1472</v>
      </c>
      <c r="B506" s="26" t="s">
        <v>1473</v>
      </c>
      <c r="C506" s="26" t="s">
        <v>1415</v>
      </c>
      <c r="D506" s="26" t="s">
        <v>63</v>
      </c>
      <c r="E506" s="26" t="s">
        <v>63</v>
      </c>
      <c r="F506" s="26" t="s">
        <v>63</v>
      </c>
      <c r="G506" s="27">
        <f>INDEX('0_Pivot &amp; Table 1 &amp; Table 2'!$A$70:$AM$765,MATCH($A506,'0_Pivot &amp; Table 1 &amp; Table 2'!$B$70:$B$765,0),MATCH(HHIdata_corr!G$1,'0_Pivot &amp; Table 1 &amp; Table 2'!$A$66:$AM$66,0))</f>
        <v>9231</v>
      </c>
      <c r="H506" s="27">
        <f>INDEX('0_Pivot &amp; Table 1 &amp; Table 2'!$A$70:$AM$765,MATCH($A506,'0_Pivot &amp; Table 1 &amp; Table 2'!$B$70:$B$765,0),MATCH(HHIdata_corr!H$1,'0_Pivot &amp; Table 1 &amp; Table 2'!$A$66:$AM$66,0))</f>
        <v>9554</v>
      </c>
      <c r="I506" s="27">
        <f>INDEX('0_Pivot &amp; Table 1 &amp; Table 2'!$A$70:$AM$765,MATCH($A506,'0_Pivot &amp; Table 1 &amp; Table 2'!$B$70:$B$765,0),MATCH(HHIdata_corr!I$1,'0_Pivot &amp; Table 1 &amp; Table 2'!$A$66:$AM$66,0))</f>
        <v>8849</v>
      </c>
      <c r="J506" s="27">
        <f>INDEX('0_Pivot &amp; Table 1 &amp; Table 2'!$A$70:$AM$765,MATCH($A506,'0_Pivot &amp; Table 1 &amp; Table 2'!$B$70:$B$765,0),MATCH(HHIdata_corr!J$1,'0_Pivot &amp; Table 1 &amp; Table 2'!$A$66:$AM$66,0))</f>
        <v>7981</v>
      </c>
      <c r="K506" s="27">
        <f>INDEX('0_Pivot &amp; Table 1 &amp; Table 2'!$A$70:$AM$765,MATCH($A506,'0_Pivot &amp; Table 1 &amp; Table 2'!$B$70:$B$765,0),MATCH(HHIdata_corr!K$1,'0_Pivot &amp; Table 1 &amp; Table 2'!$A$66:$AM$66,0))</f>
        <v>8557</v>
      </c>
      <c r="L506" s="27">
        <f>INDEX('0_Pivot &amp; Table 1 &amp; Table 2'!$A$70:$AM$765,MATCH($A506,'0_Pivot &amp; Table 1 &amp; Table 2'!$B$70:$B$765,0),MATCH(HHIdata_corr!L$1,'0_Pivot &amp; Table 1 &amp; Table 2'!$A$66:$AM$66,0))</f>
        <v>8964</v>
      </c>
      <c r="M506" s="27">
        <f>INDEX('0_Pivot &amp; Table 1 &amp; Table 2'!$A$70:$AM$765,MATCH($A506,'0_Pivot &amp; Table 1 &amp; Table 2'!$B$70:$B$765,0),MATCH(HHIdata_corr!M$1,'0_Pivot &amp; Table 1 &amp; Table 2'!$A$66:$AM$66,0))</f>
        <v>8977</v>
      </c>
      <c r="N506" s="27">
        <f>INDEX('0_Pivot &amp; Table 1 &amp; Table 2'!$A$70:$AM$765,MATCH($A506,'0_Pivot &amp; Table 1 &amp; Table 2'!$B$70:$B$765,0),MATCH(HHIdata_corr!N$1,'0_Pivot &amp; Table 1 &amp; Table 2'!$A$66:$AM$66,0))</f>
        <v>8248</v>
      </c>
      <c r="O506" s="28">
        <v>8886.2999999999993</v>
      </c>
      <c r="P506" s="24" t="s">
        <v>3084</v>
      </c>
      <c r="Q506" s="29" t="s">
        <v>1473</v>
      </c>
      <c r="R506" s="2">
        <f t="shared" si="35"/>
        <v>8903.75</v>
      </c>
      <c r="S506" s="2">
        <f t="shared" si="36"/>
        <v>8735.25</v>
      </c>
      <c r="T506" s="2">
        <f t="shared" si="37"/>
        <v>1</v>
      </c>
      <c r="U506" s="2" t="e">
        <f>MATCH($Q506,'6.Indic_Percep'!$B$10:$B$141,0)</f>
        <v>#N/A</v>
      </c>
      <c r="V506" s="2">
        <f>MATCH($P506,'5.Indic_LM'!$A$10:$A$732,0)</f>
        <v>520</v>
      </c>
      <c r="W506" s="2" t="str">
        <f>IF(COUNT(INDEX('6.Indic_Percep'!$A$10:$AE$141,HHIdata_corr!$U506,MATCH(HHIdata_corr!W$3,'6.Indic_Percep'!$A$10:$AE$10,0)))=1,INDEX('6.Indic_Percep'!$A$10:$AE$141,HHIdata_corr!$U506,MATCH(HHIdata_corr!W$3,'6.Indic_Percep'!$A$10:$AE$10,0)),"")</f>
        <v/>
      </c>
      <c r="X506" s="2" t="str">
        <f>IF(COUNT(INDEX('6.Indic_Percep'!$A$10:$AE$141,HHIdata_corr!$U506,MATCH(HHIdata_corr!X$3,'6.Indic_Percep'!$A$10:$AE$10,0)))=1,INDEX('6.Indic_Percep'!$A$10:$AE$141,HHIdata_corr!$U506,MATCH(HHIdata_corr!X$3,'6.Indic_Percep'!$A$10:$AE$10,0)),"")</f>
        <v/>
      </c>
      <c r="Y506" s="2" t="str">
        <f>IF(COUNT(INDEX('6.Indic_Percep'!$A$10:$AE$141,HHIdata_corr!$U506,MATCH(HHIdata_corr!Y$3,'6.Indic_Percep'!$A$10:$AE$10,0)))=1,INDEX('6.Indic_Percep'!$A$10:$AE$141,HHIdata_corr!$U506,MATCH(HHIdata_corr!Y$3,'6.Indic_Percep'!$A$10:$AE$10,0)),"")</f>
        <v/>
      </c>
      <c r="Z506" s="2" t="str">
        <f>IF(COUNT(INDEX('6.Indic_Percep'!$A$10:$AH$141,HHIdata_corr!$U506,MATCH(HHIdata_corr!Z$3,'6.Indic_Percep'!$A$10:$AH$10,0)))=1,INDEX('6.Indic_Percep'!$A$10:$AH$141,HHIdata_corr!$U506,MATCH(HHIdata_corr!Z$3,'6.Indic_Percep'!$A$10:$AH$10,0)),"")</f>
        <v/>
      </c>
      <c r="AA506" s="2" t="str">
        <f>IF(COUNT(INDEX('6.Indic_Percep'!$A$10:$AH$141,HHIdata_corr!$U506,MATCH(HHIdata_corr!AA$3,'6.Indic_Percep'!$A$10:$AH$10,0)))=1,INDEX('6.Indic_Percep'!$A$10:$AH$141,HHIdata_corr!$U506,MATCH(HHIdata_corr!AA$3,'6.Indic_Percep'!$A$10:$AH$10,0)),"")</f>
        <v/>
      </c>
      <c r="AC506" s="30" t="str">
        <f>IF(COUNT(INDEX('5.Indic_LM'!$A$8:$AL$732,HHIdata_corr!$V506,MATCH(HHIdata_corr!AC$3,'5.Indic_LM'!$A$8:$AL$8,0)))=1,INDEX('5.Indic_LM'!$A$8:$AL$732,HHIdata_corr!$V506,MATCH(HHIdata_corr!AC$3,'5.Indic_LM'!$A$8:$AL$8,0))/100,"")</f>
        <v/>
      </c>
      <c r="AD506" s="30" t="str">
        <f>IF(COUNT(INDEX('5.Indic_LM'!$A$8:$AL$732,HHIdata_corr!$V506,MATCH(HHIdata_corr!AD$3,'5.Indic_LM'!$A$8:$AL$8,0)))=1,INDEX('5.Indic_LM'!$A$8:$AL$732,HHIdata_corr!$V506,MATCH(HHIdata_corr!AD$3,'5.Indic_LM'!$A$8:$AL$8,0))/100,"")</f>
        <v/>
      </c>
      <c r="AE506" s="2">
        <f t="shared" si="38"/>
        <v>0</v>
      </c>
      <c r="AF506" s="2">
        <f t="shared" si="39"/>
        <v>0</v>
      </c>
    </row>
    <row r="507" spans="1:32" x14ac:dyDescent="0.2">
      <c r="A507" s="25" t="s">
        <v>1474</v>
      </c>
      <c r="B507" s="26" t="s">
        <v>1475</v>
      </c>
      <c r="C507" s="26" t="s">
        <v>1415</v>
      </c>
      <c r="D507" s="26" t="s">
        <v>63</v>
      </c>
      <c r="E507" s="26" t="s">
        <v>63</v>
      </c>
      <c r="F507" s="26" t="s">
        <v>63</v>
      </c>
      <c r="G507" s="27">
        <f>INDEX('0_Pivot &amp; Table 1 &amp; Table 2'!$A$70:$AM$765,MATCH($A507,'0_Pivot &amp; Table 1 &amp; Table 2'!$B$70:$B$765,0),MATCH(HHIdata_corr!G$1,'0_Pivot &amp; Table 1 &amp; Table 2'!$A$66:$AM$66,0))</f>
        <v>5979</v>
      </c>
      <c r="H507" s="27">
        <f>INDEX('0_Pivot &amp; Table 1 &amp; Table 2'!$A$70:$AM$765,MATCH($A507,'0_Pivot &amp; Table 1 &amp; Table 2'!$B$70:$B$765,0),MATCH(HHIdata_corr!H$1,'0_Pivot &amp; Table 1 &amp; Table 2'!$A$66:$AM$66,0))</f>
        <v>6330</v>
      </c>
      <c r="I507" s="27">
        <f>INDEX('0_Pivot &amp; Table 1 &amp; Table 2'!$A$70:$AM$765,MATCH($A507,'0_Pivot &amp; Table 1 &amp; Table 2'!$B$70:$B$765,0),MATCH(HHIdata_corr!I$1,'0_Pivot &amp; Table 1 &amp; Table 2'!$A$66:$AM$66,0))</f>
        <v>5614</v>
      </c>
      <c r="J507" s="27">
        <f>INDEX('0_Pivot &amp; Table 1 &amp; Table 2'!$A$70:$AM$765,MATCH($A507,'0_Pivot &amp; Table 1 &amp; Table 2'!$B$70:$B$765,0),MATCH(HHIdata_corr!J$1,'0_Pivot &amp; Table 1 &amp; Table 2'!$A$66:$AM$66,0))</f>
        <v>6227</v>
      </c>
      <c r="K507" s="27">
        <f>INDEX('0_Pivot &amp; Table 1 &amp; Table 2'!$A$70:$AM$765,MATCH($A507,'0_Pivot &amp; Table 1 &amp; Table 2'!$B$70:$B$765,0),MATCH(HHIdata_corr!K$1,'0_Pivot &amp; Table 1 &amp; Table 2'!$A$66:$AM$66,0))</f>
        <v>5737</v>
      </c>
      <c r="L507" s="27">
        <f>INDEX('0_Pivot &amp; Table 1 &amp; Table 2'!$A$70:$AM$765,MATCH($A507,'0_Pivot &amp; Table 1 &amp; Table 2'!$B$70:$B$765,0),MATCH(HHIdata_corr!L$1,'0_Pivot &amp; Table 1 &amp; Table 2'!$A$66:$AM$66,0))</f>
        <v>5820</v>
      </c>
      <c r="M507" s="27">
        <f>INDEX('0_Pivot &amp; Table 1 &amp; Table 2'!$A$70:$AM$765,MATCH($A507,'0_Pivot &amp; Table 1 &amp; Table 2'!$B$70:$B$765,0),MATCH(HHIdata_corr!M$1,'0_Pivot &amp; Table 1 &amp; Table 2'!$A$66:$AM$66,0))</f>
        <v>5617</v>
      </c>
      <c r="N507" s="27">
        <f>INDEX('0_Pivot &amp; Table 1 &amp; Table 2'!$A$70:$AM$765,MATCH($A507,'0_Pivot &amp; Table 1 &amp; Table 2'!$B$70:$B$765,0),MATCH(HHIdata_corr!N$1,'0_Pivot &amp; Table 1 &amp; Table 2'!$A$66:$AM$66,0))</f>
        <v>6120</v>
      </c>
      <c r="O507" s="28">
        <v>6027.8</v>
      </c>
      <c r="P507" s="24" t="s">
        <v>3085</v>
      </c>
      <c r="Q507" s="29" t="s">
        <v>1475</v>
      </c>
      <c r="R507" s="2">
        <f t="shared" si="35"/>
        <v>6037.5</v>
      </c>
      <c r="S507" s="2">
        <f t="shared" si="36"/>
        <v>5977</v>
      </c>
      <c r="T507" s="2" t="str">
        <f t="shared" si="37"/>
        <v/>
      </c>
      <c r="U507" s="2" t="e">
        <f>MATCH($Q507,'6.Indic_Percep'!$B$10:$B$141,0)</f>
        <v>#N/A</v>
      </c>
      <c r="V507" s="2">
        <f>MATCH($P507,'5.Indic_LM'!$A$10:$A$732,0)</f>
        <v>521</v>
      </c>
      <c r="W507" s="2" t="str">
        <f>IF(COUNT(INDEX('6.Indic_Percep'!$A$10:$AE$141,HHIdata_corr!$U507,MATCH(HHIdata_corr!W$3,'6.Indic_Percep'!$A$10:$AE$10,0)))=1,INDEX('6.Indic_Percep'!$A$10:$AE$141,HHIdata_corr!$U507,MATCH(HHIdata_corr!W$3,'6.Indic_Percep'!$A$10:$AE$10,0)),"")</f>
        <v/>
      </c>
      <c r="X507" s="2" t="str">
        <f>IF(COUNT(INDEX('6.Indic_Percep'!$A$10:$AE$141,HHIdata_corr!$U507,MATCH(HHIdata_corr!X$3,'6.Indic_Percep'!$A$10:$AE$10,0)))=1,INDEX('6.Indic_Percep'!$A$10:$AE$141,HHIdata_corr!$U507,MATCH(HHIdata_corr!X$3,'6.Indic_Percep'!$A$10:$AE$10,0)),"")</f>
        <v/>
      </c>
      <c r="Y507" s="2" t="str">
        <f>IF(COUNT(INDEX('6.Indic_Percep'!$A$10:$AE$141,HHIdata_corr!$U507,MATCH(HHIdata_corr!Y$3,'6.Indic_Percep'!$A$10:$AE$10,0)))=1,INDEX('6.Indic_Percep'!$A$10:$AE$141,HHIdata_corr!$U507,MATCH(HHIdata_corr!Y$3,'6.Indic_Percep'!$A$10:$AE$10,0)),"")</f>
        <v/>
      </c>
      <c r="Z507" s="2" t="str">
        <f>IF(COUNT(INDEX('6.Indic_Percep'!$A$10:$AH$141,HHIdata_corr!$U507,MATCH(HHIdata_corr!Z$3,'6.Indic_Percep'!$A$10:$AH$10,0)))=1,INDEX('6.Indic_Percep'!$A$10:$AH$141,HHIdata_corr!$U507,MATCH(HHIdata_corr!Z$3,'6.Indic_Percep'!$A$10:$AH$10,0)),"")</f>
        <v/>
      </c>
      <c r="AA507" s="2" t="str">
        <f>IF(COUNT(INDEX('6.Indic_Percep'!$A$10:$AH$141,HHIdata_corr!$U507,MATCH(HHIdata_corr!AA$3,'6.Indic_Percep'!$A$10:$AH$10,0)))=1,INDEX('6.Indic_Percep'!$A$10:$AH$141,HHIdata_corr!$U507,MATCH(HHIdata_corr!AA$3,'6.Indic_Percep'!$A$10:$AH$10,0)),"")</f>
        <v/>
      </c>
      <c r="AC507" s="30" t="str">
        <f>IF(COUNT(INDEX('5.Indic_LM'!$A$8:$AL$732,HHIdata_corr!$V507,MATCH(HHIdata_corr!AC$3,'5.Indic_LM'!$A$8:$AL$8,0)))=1,INDEX('5.Indic_LM'!$A$8:$AL$732,HHIdata_corr!$V507,MATCH(HHIdata_corr!AC$3,'5.Indic_LM'!$A$8:$AL$8,0))/100,"")</f>
        <v/>
      </c>
      <c r="AD507" s="30" t="str">
        <f>IF(COUNT(INDEX('5.Indic_LM'!$A$8:$AL$732,HHIdata_corr!$V507,MATCH(HHIdata_corr!AD$3,'5.Indic_LM'!$A$8:$AL$8,0)))=1,INDEX('5.Indic_LM'!$A$8:$AL$732,HHIdata_corr!$V507,MATCH(HHIdata_corr!AD$3,'5.Indic_LM'!$A$8:$AL$8,0))/100,"")</f>
        <v/>
      </c>
      <c r="AE507" s="2">
        <f t="shared" si="38"/>
        <v>0</v>
      </c>
      <c r="AF507" s="2">
        <f t="shared" si="39"/>
        <v>0</v>
      </c>
    </row>
    <row r="508" spans="1:32" x14ac:dyDescent="0.2">
      <c r="A508" s="25" t="s">
        <v>1476</v>
      </c>
      <c r="B508" s="26" t="s">
        <v>1477</v>
      </c>
      <c r="C508" s="26" t="s">
        <v>1415</v>
      </c>
      <c r="D508" s="26" t="s">
        <v>63</v>
      </c>
      <c r="E508" s="26" t="s">
        <v>63</v>
      </c>
      <c r="F508" s="26" t="s">
        <v>63</v>
      </c>
      <c r="G508" s="27">
        <f>INDEX('0_Pivot &amp; Table 1 &amp; Table 2'!$A$70:$AM$765,MATCH($A508,'0_Pivot &amp; Table 1 &amp; Table 2'!$B$70:$B$765,0),MATCH(HHIdata_corr!G$1,'0_Pivot &amp; Table 1 &amp; Table 2'!$A$66:$AM$66,0))</f>
        <v>8364</v>
      </c>
      <c r="H508" s="27">
        <f>INDEX('0_Pivot &amp; Table 1 &amp; Table 2'!$A$70:$AM$765,MATCH($A508,'0_Pivot &amp; Table 1 &amp; Table 2'!$B$70:$B$765,0),MATCH(HHIdata_corr!H$1,'0_Pivot &amp; Table 1 &amp; Table 2'!$A$66:$AM$66,0))</f>
        <v>7546</v>
      </c>
      <c r="I508" s="27">
        <f>INDEX('0_Pivot &amp; Table 1 &amp; Table 2'!$A$70:$AM$765,MATCH($A508,'0_Pivot &amp; Table 1 &amp; Table 2'!$B$70:$B$765,0),MATCH(HHIdata_corr!I$1,'0_Pivot &amp; Table 1 &amp; Table 2'!$A$66:$AM$66,0))</f>
        <v>7546</v>
      </c>
      <c r="J508" s="27">
        <f>INDEX('0_Pivot &amp; Table 1 &amp; Table 2'!$A$70:$AM$765,MATCH($A508,'0_Pivot &amp; Table 1 &amp; Table 2'!$B$70:$B$765,0),MATCH(HHIdata_corr!J$1,'0_Pivot &amp; Table 1 &amp; Table 2'!$A$66:$AM$66,0))</f>
        <v>8121</v>
      </c>
      <c r="K508" s="27">
        <f>INDEX('0_Pivot &amp; Table 1 &amp; Table 2'!$A$70:$AM$765,MATCH($A508,'0_Pivot &amp; Table 1 &amp; Table 2'!$B$70:$B$765,0),MATCH(HHIdata_corr!K$1,'0_Pivot &amp; Table 1 &amp; Table 2'!$A$66:$AM$66,0))</f>
        <v>7419</v>
      </c>
      <c r="L508" s="27">
        <f>INDEX('0_Pivot &amp; Table 1 &amp; Table 2'!$A$70:$AM$765,MATCH($A508,'0_Pivot &amp; Table 1 &amp; Table 2'!$B$70:$B$765,0),MATCH(HHIdata_corr!L$1,'0_Pivot &amp; Table 1 &amp; Table 2'!$A$66:$AM$66,0))</f>
        <v>8073</v>
      </c>
      <c r="M508" s="27">
        <f>INDEX('0_Pivot &amp; Table 1 &amp; Table 2'!$A$70:$AM$765,MATCH($A508,'0_Pivot &amp; Table 1 &amp; Table 2'!$B$70:$B$765,0),MATCH(HHIdata_corr!M$1,'0_Pivot &amp; Table 1 &amp; Table 2'!$A$66:$AM$66,0))</f>
        <v>7392</v>
      </c>
      <c r="N508" s="27">
        <f>INDEX('0_Pivot &amp; Table 1 &amp; Table 2'!$A$70:$AM$765,MATCH($A508,'0_Pivot &amp; Table 1 &amp; Table 2'!$B$70:$B$765,0),MATCH(HHIdata_corr!N$1,'0_Pivot &amp; Table 1 &amp; Table 2'!$A$66:$AM$66,0))</f>
        <v>7477</v>
      </c>
      <c r="O508" s="28">
        <v>7798.9</v>
      </c>
      <c r="P508" s="24" t="s">
        <v>3086</v>
      </c>
      <c r="Q508" s="29" t="s">
        <v>1477</v>
      </c>
      <c r="R508" s="2">
        <f t="shared" si="35"/>
        <v>7894.25</v>
      </c>
      <c r="S508" s="2">
        <f t="shared" si="36"/>
        <v>7658</v>
      </c>
      <c r="T508" s="2">
        <f t="shared" si="37"/>
        <v>1</v>
      </c>
      <c r="U508" s="2" t="e">
        <f>MATCH($Q508,'6.Indic_Percep'!$B$10:$B$141,0)</f>
        <v>#N/A</v>
      </c>
      <c r="V508" s="2">
        <f>MATCH($P508,'5.Indic_LM'!$A$10:$A$732,0)</f>
        <v>522</v>
      </c>
      <c r="W508" s="2" t="str">
        <f>IF(COUNT(INDEX('6.Indic_Percep'!$A$10:$AE$141,HHIdata_corr!$U508,MATCH(HHIdata_corr!W$3,'6.Indic_Percep'!$A$10:$AE$10,0)))=1,INDEX('6.Indic_Percep'!$A$10:$AE$141,HHIdata_corr!$U508,MATCH(HHIdata_corr!W$3,'6.Indic_Percep'!$A$10:$AE$10,0)),"")</f>
        <v/>
      </c>
      <c r="X508" s="2" t="str">
        <f>IF(COUNT(INDEX('6.Indic_Percep'!$A$10:$AE$141,HHIdata_corr!$U508,MATCH(HHIdata_corr!X$3,'6.Indic_Percep'!$A$10:$AE$10,0)))=1,INDEX('6.Indic_Percep'!$A$10:$AE$141,HHIdata_corr!$U508,MATCH(HHIdata_corr!X$3,'6.Indic_Percep'!$A$10:$AE$10,0)),"")</f>
        <v/>
      </c>
      <c r="Y508" s="2" t="str">
        <f>IF(COUNT(INDEX('6.Indic_Percep'!$A$10:$AE$141,HHIdata_corr!$U508,MATCH(HHIdata_corr!Y$3,'6.Indic_Percep'!$A$10:$AE$10,0)))=1,INDEX('6.Indic_Percep'!$A$10:$AE$141,HHIdata_corr!$U508,MATCH(HHIdata_corr!Y$3,'6.Indic_Percep'!$A$10:$AE$10,0)),"")</f>
        <v/>
      </c>
      <c r="Z508" s="2" t="str">
        <f>IF(COUNT(INDEX('6.Indic_Percep'!$A$10:$AH$141,HHIdata_corr!$U508,MATCH(HHIdata_corr!Z$3,'6.Indic_Percep'!$A$10:$AH$10,0)))=1,INDEX('6.Indic_Percep'!$A$10:$AH$141,HHIdata_corr!$U508,MATCH(HHIdata_corr!Z$3,'6.Indic_Percep'!$A$10:$AH$10,0)),"")</f>
        <v/>
      </c>
      <c r="AA508" s="2" t="str">
        <f>IF(COUNT(INDEX('6.Indic_Percep'!$A$10:$AH$141,HHIdata_corr!$U508,MATCH(HHIdata_corr!AA$3,'6.Indic_Percep'!$A$10:$AH$10,0)))=1,INDEX('6.Indic_Percep'!$A$10:$AH$141,HHIdata_corr!$U508,MATCH(HHIdata_corr!AA$3,'6.Indic_Percep'!$A$10:$AH$10,0)),"")</f>
        <v/>
      </c>
      <c r="AC508" s="30" t="str">
        <f>IF(COUNT(INDEX('5.Indic_LM'!$A$8:$AL$732,HHIdata_corr!$V508,MATCH(HHIdata_corr!AC$3,'5.Indic_LM'!$A$8:$AL$8,0)))=1,INDEX('5.Indic_LM'!$A$8:$AL$732,HHIdata_corr!$V508,MATCH(HHIdata_corr!AC$3,'5.Indic_LM'!$A$8:$AL$8,0))/100,"")</f>
        <v/>
      </c>
      <c r="AD508" s="30" t="str">
        <f>IF(COUNT(INDEX('5.Indic_LM'!$A$8:$AL$732,HHIdata_corr!$V508,MATCH(HHIdata_corr!AD$3,'5.Indic_LM'!$A$8:$AL$8,0)))=1,INDEX('5.Indic_LM'!$A$8:$AL$732,HHIdata_corr!$V508,MATCH(HHIdata_corr!AD$3,'5.Indic_LM'!$A$8:$AL$8,0))/100,"")</f>
        <v/>
      </c>
      <c r="AE508" s="2">
        <f t="shared" si="38"/>
        <v>0</v>
      </c>
      <c r="AF508" s="2">
        <f t="shared" si="39"/>
        <v>0</v>
      </c>
    </row>
    <row r="509" spans="1:32" x14ac:dyDescent="0.2">
      <c r="A509" s="25" t="s">
        <v>1478</v>
      </c>
      <c r="B509" s="26" t="s">
        <v>1479</v>
      </c>
      <c r="C509" s="26" t="s">
        <v>1415</v>
      </c>
      <c r="D509" s="26" t="s">
        <v>63</v>
      </c>
      <c r="E509" s="26" t="s">
        <v>63</v>
      </c>
      <c r="F509" s="26" t="s">
        <v>63</v>
      </c>
      <c r="G509" s="27">
        <f>INDEX('0_Pivot &amp; Table 1 &amp; Table 2'!$A$70:$AM$765,MATCH($A509,'0_Pivot &amp; Table 1 &amp; Table 2'!$B$70:$B$765,0),MATCH(HHIdata_corr!G$1,'0_Pivot &amp; Table 1 &amp; Table 2'!$A$66:$AM$66,0))</f>
        <v>6520</v>
      </c>
      <c r="H509" s="27">
        <f>INDEX('0_Pivot &amp; Table 1 &amp; Table 2'!$A$70:$AM$765,MATCH($A509,'0_Pivot &amp; Table 1 &amp; Table 2'!$B$70:$B$765,0),MATCH(HHIdata_corr!H$1,'0_Pivot &amp; Table 1 &amp; Table 2'!$A$66:$AM$66,0))</f>
        <v>6949</v>
      </c>
      <c r="I509" s="27">
        <f>INDEX('0_Pivot &amp; Table 1 &amp; Table 2'!$A$70:$AM$765,MATCH($A509,'0_Pivot &amp; Table 1 &amp; Table 2'!$B$70:$B$765,0),MATCH(HHIdata_corr!I$1,'0_Pivot &amp; Table 1 &amp; Table 2'!$A$66:$AM$66,0))</f>
        <v>6900</v>
      </c>
      <c r="J509" s="27">
        <f>INDEX('0_Pivot &amp; Table 1 &amp; Table 2'!$A$70:$AM$765,MATCH($A509,'0_Pivot &amp; Table 1 &amp; Table 2'!$B$70:$B$765,0),MATCH(HHIdata_corr!J$1,'0_Pivot &amp; Table 1 &amp; Table 2'!$A$66:$AM$66,0))</f>
        <v>6403</v>
      </c>
      <c r="K509" s="27">
        <f>INDEX('0_Pivot &amp; Table 1 &amp; Table 2'!$A$70:$AM$765,MATCH($A509,'0_Pivot &amp; Table 1 &amp; Table 2'!$B$70:$B$765,0),MATCH(HHIdata_corr!K$1,'0_Pivot &amp; Table 1 &amp; Table 2'!$A$66:$AM$66,0))</f>
        <v>6325</v>
      </c>
      <c r="L509" s="27">
        <f>INDEX('0_Pivot &amp; Table 1 &amp; Table 2'!$A$70:$AM$765,MATCH($A509,'0_Pivot &amp; Table 1 &amp; Table 2'!$B$70:$B$765,0),MATCH(HHIdata_corr!L$1,'0_Pivot &amp; Table 1 &amp; Table 2'!$A$66:$AM$66,0))</f>
        <v>6454</v>
      </c>
      <c r="M509" s="27">
        <f>INDEX('0_Pivot &amp; Table 1 &amp; Table 2'!$A$70:$AM$765,MATCH($A509,'0_Pivot &amp; Table 1 &amp; Table 2'!$B$70:$B$765,0),MATCH(HHIdata_corr!M$1,'0_Pivot &amp; Table 1 &amp; Table 2'!$A$66:$AM$66,0))</f>
        <v>5133</v>
      </c>
      <c r="N509" s="27">
        <f>INDEX('0_Pivot &amp; Table 1 &amp; Table 2'!$A$70:$AM$765,MATCH($A509,'0_Pivot &amp; Table 1 &amp; Table 2'!$B$70:$B$765,0),MATCH(HHIdata_corr!N$1,'0_Pivot &amp; Table 1 &amp; Table 2'!$A$66:$AM$66,0))</f>
        <v>4908</v>
      </c>
      <c r="O509" s="28">
        <v>6271.6</v>
      </c>
      <c r="P509" s="24" t="s">
        <v>3087</v>
      </c>
      <c r="Q509" s="29" t="s">
        <v>1479</v>
      </c>
      <c r="R509" s="2">
        <f t="shared" si="35"/>
        <v>6693</v>
      </c>
      <c r="S509" s="2">
        <f t="shared" si="36"/>
        <v>6644.25</v>
      </c>
      <c r="T509" s="2" t="str">
        <f t="shared" si="37"/>
        <v/>
      </c>
      <c r="U509" s="2" t="e">
        <f>MATCH($Q509,'6.Indic_Percep'!$B$10:$B$141,0)</f>
        <v>#N/A</v>
      </c>
      <c r="V509" s="2">
        <f>MATCH($P509,'5.Indic_LM'!$A$10:$A$732,0)</f>
        <v>523</v>
      </c>
      <c r="W509" s="2" t="str">
        <f>IF(COUNT(INDEX('6.Indic_Percep'!$A$10:$AE$141,HHIdata_corr!$U509,MATCH(HHIdata_corr!W$3,'6.Indic_Percep'!$A$10:$AE$10,0)))=1,INDEX('6.Indic_Percep'!$A$10:$AE$141,HHIdata_corr!$U509,MATCH(HHIdata_corr!W$3,'6.Indic_Percep'!$A$10:$AE$10,0)),"")</f>
        <v/>
      </c>
      <c r="X509" s="2" t="str">
        <f>IF(COUNT(INDEX('6.Indic_Percep'!$A$10:$AE$141,HHIdata_corr!$U509,MATCH(HHIdata_corr!X$3,'6.Indic_Percep'!$A$10:$AE$10,0)))=1,INDEX('6.Indic_Percep'!$A$10:$AE$141,HHIdata_corr!$U509,MATCH(HHIdata_corr!X$3,'6.Indic_Percep'!$A$10:$AE$10,0)),"")</f>
        <v/>
      </c>
      <c r="Y509" s="2" t="str">
        <f>IF(COUNT(INDEX('6.Indic_Percep'!$A$10:$AE$141,HHIdata_corr!$U509,MATCH(HHIdata_corr!Y$3,'6.Indic_Percep'!$A$10:$AE$10,0)))=1,INDEX('6.Indic_Percep'!$A$10:$AE$141,HHIdata_corr!$U509,MATCH(HHIdata_corr!Y$3,'6.Indic_Percep'!$A$10:$AE$10,0)),"")</f>
        <v/>
      </c>
      <c r="Z509" s="2" t="str">
        <f>IF(COUNT(INDEX('6.Indic_Percep'!$A$10:$AH$141,HHIdata_corr!$U509,MATCH(HHIdata_corr!Z$3,'6.Indic_Percep'!$A$10:$AH$10,0)))=1,INDEX('6.Indic_Percep'!$A$10:$AH$141,HHIdata_corr!$U509,MATCH(HHIdata_corr!Z$3,'6.Indic_Percep'!$A$10:$AH$10,0)),"")</f>
        <v/>
      </c>
      <c r="AA509" s="2" t="str">
        <f>IF(COUNT(INDEX('6.Indic_Percep'!$A$10:$AH$141,HHIdata_corr!$U509,MATCH(HHIdata_corr!AA$3,'6.Indic_Percep'!$A$10:$AH$10,0)))=1,INDEX('6.Indic_Percep'!$A$10:$AH$141,HHIdata_corr!$U509,MATCH(HHIdata_corr!AA$3,'6.Indic_Percep'!$A$10:$AH$10,0)),"")</f>
        <v/>
      </c>
      <c r="AC509" s="30" t="str">
        <f>IF(COUNT(INDEX('5.Indic_LM'!$A$8:$AL$732,HHIdata_corr!$V509,MATCH(HHIdata_corr!AC$3,'5.Indic_LM'!$A$8:$AL$8,0)))=1,INDEX('5.Indic_LM'!$A$8:$AL$732,HHIdata_corr!$V509,MATCH(HHIdata_corr!AC$3,'5.Indic_LM'!$A$8:$AL$8,0))/100,"")</f>
        <v/>
      </c>
      <c r="AD509" s="30" t="str">
        <f>IF(COUNT(INDEX('5.Indic_LM'!$A$8:$AL$732,HHIdata_corr!$V509,MATCH(HHIdata_corr!AD$3,'5.Indic_LM'!$A$8:$AL$8,0)))=1,INDEX('5.Indic_LM'!$A$8:$AL$732,HHIdata_corr!$V509,MATCH(HHIdata_corr!AD$3,'5.Indic_LM'!$A$8:$AL$8,0))/100,"")</f>
        <v/>
      </c>
      <c r="AE509" s="2">
        <f t="shared" si="38"/>
        <v>0</v>
      </c>
      <c r="AF509" s="2">
        <f t="shared" si="39"/>
        <v>0</v>
      </c>
    </row>
    <row r="510" spans="1:32" x14ac:dyDescent="0.2">
      <c r="A510" s="25" t="s">
        <v>1480</v>
      </c>
      <c r="B510" s="26" t="s">
        <v>1481</v>
      </c>
      <c r="C510" s="26" t="s">
        <v>1415</v>
      </c>
      <c r="D510" s="26" t="s">
        <v>63</v>
      </c>
      <c r="E510" s="26" t="s">
        <v>63</v>
      </c>
      <c r="F510" s="26" t="s">
        <v>63</v>
      </c>
      <c r="G510" s="27">
        <f>INDEX('0_Pivot &amp; Table 1 &amp; Table 2'!$A$70:$AM$765,MATCH($A510,'0_Pivot &amp; Table 1 &amp; Table 2'!$B$70:$B$765,0),MATCH(HHIdata_corr!G$1,'0_Pivot &amp; Table 1 &amp; Table 2'!$A$66:$AM$66,0))</f>
        <v>6844</v>
      </c>
      <c r="H510" s="27">
        <f>INDEX('0_Pivot &amp; Table 1 &amp; Table 2'!$A$70:$AM$765,MATCH($A510,'0_Pivot &amp; Table 1 &amp; Table 2'!$B$70:$B$765,0),MATCH(HHIdata_corr!H$1,'0_Pivot &amp; Table 1 &amp; Table 2'!$A$66:$AM$66,0))</f>
        <v>7464</v>
      </c>
      <c r="I510" s="27">
        <f>INDEX('0_Pivot &amp; Table 1 &amp; Table 2'!$A$70:$AM$765,MATCH($A510,'0_Pivot &amp; Table 1 &amp; Table 2'!$B$70:$B$765,0),MATCH(HHIdata_corr!I$1,'0_Pivot &amp; Table 1 &amp; Table 2'!$A$66:$AM$66,0))</f>
        <v>6796</v>
      </c>
      <c r="J510" s="27">
        <f>INDEX('0_Pivot &amp; Table 1 &amp; Table 2'!$A$70:$AM$765,MATCH($A510,'0_Pivot &amp; Table 1 &amp; Table 2'!$B$70:$B$765,0),MATCH(HHIdata_corr!J$1,'0_Pivot &amp; Table 1 &amp; Table 2'!$A$66:$AM$66,0))</f>
        <v>6657</v>
      </c>
      <c r="K510" s="27">
        <f>INDEX('0_Pivot &amp; Table 1 &amp; Table 2'!$A$70:$AM$765,MATCH($A510,'0_Pivot &amp; Table 1 &amp; Table 2'!$B$70:$B$765,0),MATCH(HHIdata_corr!K$1,'0_Pivot &amp; Table 1 &amp; Table 2'!$A$66:$AM$66,0))</f>
        <v>6235</v>
      </c>
      <c r="L510" s="27">
        <f>INDEX('0_Pivot &amp; Table 1 &amp; Table 2'!$A$70:$AM$765,MATCH($A510,'0_Pivot &amp; Table 1 &amp; Table 2'!$B$70:$B$765,0),MATCH(HHIdata_corr!L$1,'0_Pivot &amp; Table 1 &amp; Table 2'!$A$66:$AM$66,0))</f>
        <v>6144</v>
      </c>
      <c r="M510" s="27">
        <f>INDEX('0_Pivot &amp; Table 1 &amp; Table 2'!$A$70:$AM$765,MATCH($A510,'0_Pivot &amp; Table 1 &amp; Table 2'!$B$70:$B$765,0),MATCH(HHIdata_corr!M$1,'0_Pivot &amp; Table 1 &amp; Table 2'!$A$66:$AM$66,0))</f>
        <v>5861</v>
      </c>
      <c r="N510" s="27">
        <f>INDEX('0_Pivot &amp; Table 1 &amp; Table 2'!$A$70:$AM$765,MATCH($A510,'0_Pivot &amp; Table 1 &amp; Table 2'!$B$70:$B$765,0),MATCH(HHIdata_corr!N$1,'0_Pivot &amp; Table 1 &amp; Table 2'!$A$66:$AM$66,0))</f>
        <v>6956</v>
      </c>
      <c r="O510" s="28">
        <v>6648.3</v>
      </c>
      <c r="P510" s="24" t="s">
        <v>3091</v>
      </c>
      <c r="Q510" s="29" t="s">
        <v>1481</v>
      </c>
      <c r="R510" s="2">
        <f t="shared" si="35"/>
        <v>6940.25</v>
      </c>
      <c r="S510" s="2">
        <f t="shared" si="36"/>
        <v>6788</v>
      </c>
      <c r="T510" s="2" t="str">
        <f t="shared" si="37"/>
        <v/>
      </c>
      <c r="U510" s="2" t="e">
        <f>MATCH($Q510,'6.Indic_Percep'!$B$10:$B$141,0)</f>
        <v>#N/A</v>
      </c>
      <c r="V510" s="2">
        <f>MATCH($P510,'5.Indic_LM'!$A$10:$A$732,0)</f>
        <v>525</v>
      </c>
      <c r="W510" s="2" t="str">
        <f>IF(COUNT(INDEX('6.Indic_Percep'!$A$10:$AE$141,HHIdata_corr!$U510,MATCH(HHIdata_corr!W$3,'6.Indic_Percep'!$A$10:$AE$10,0)))=1,INDEX('6.Indic_Percep'!$A$10:$AE$141,HHIdata_corr!$U510,MATCH(HHIdata_corr!W$3,'6.Indic_Percep'!$A$10:$AE$10,0)),"")</f>
        <v/>
      </c>
      <c r="X510" s="2" t="str">
        <f>IF(COUNT(INDEX('6.Indic_Percep'!$A$10:$AE$141,HHIdata_corr!$U510,MATCH(HHIdata_corr!X$3,'6.Indic_Percep'!$A$10:$AE$10,0)))=1,INDEX('6.Indic_Percep'!$A$10:$AE$141,HHIdata_corr!$U510,MATCH(HHIdata_corr!X$3,'6.Indic_Percep'!$A$10:$AE$10,0)),"")</f>
        <v/>
      </c>
      <c r="Y510" s="2" t="str">
        <f>IF(COUNT(INDEX('6.Indic_Percep'!$A$10:$AE$141,HHIdata_corr!$U510,MATCH(HHIdata_corr!Y$3,'6.Indic_Percep'!$A$10:$AE$10,0)))=1,INDEX('6.Indic_Percep'!$A$10:$AE$141,HHIdata_corr!$U510,MATCH(HHIdata_corr!Y$3,'6.Indic_Percep'!$A$10:$AE$10,0)),"")</f>
        <v/>
      </c>
      <c r="Z510" s="2" t="str">
        <f>IF(COUNT(INDEX('6.Indic_Percep'!$A$10:$AH$141,HHIdata_corr!$U510,MATCH(HHIdata_corr!Z$3,'6.Indic_Percep'!$A$10:$AH$10,0)))=1,INDEX('6.Indic_Percep'!$A$10:$AH$141,HHIdata_corr!$U510,MATCH(HHIdata_corr!Z$3,'6.Indic_Percep'!$A$10:$AH$10,0)),"")</f>
        <v/>
      </c>
      <c r="AA510" s="2" t="str">
        <f>IF(COUNT(INDEX('6.Indic_Percep'!$A$10:$AH$141,HHIdata_corr!$U510,MATCH(HHIdata_corr!AA$3,'6.Indic_Percep'!$A$10:$AH$10,0)))=1,INDEX('6.Indic_Percep'!$A$10:$AH$141,HHIdata_corr!$U510,MATCH(HHIdata_corr!AA$3,'6.Indic_Percep'!$A$10:$AH$10,0)),"")</f>
        <v/>
      </c>
      <c r="AC510" s="30" t="str">
        <f>IF(COUNT(INDEX('5.Indic_LM'!$A$8:$AL$732,HHIdata_corr!$V510,MATCH(HHIdata_corr!AC$3,'5.Indic_LM'!$A$8:$AL$8,0)))=1,INDEX('5.Indic_LM'!$A$8:$AL$732,HHIdata_corr!$V510,MATCH(HHIdata_corr!AC$3,'5.Indic_LM'!$A$8:$AL$8,0))/100,"")</f>
        <v/>
      </c>
      <c r="AD510" s="30" t="str">
        <f>IF(COUNT(INDEX('5.Indic_LM'!$A$8:$AL$732,HHIdata_corr!$V510,MATCH(HHIdata_corr!AD$3,'5.Indic_LM'!$A$8:$AL$8,0)))=1,INDEX('5.Indic_LM'!$A$8:$AL$732,HHIdata_corr!$V510,MATCH(HHIdata_corr!AD$3,'5.Indic_LM'!$A$8:$AL$8,0))/100,"")</f>
        <v/>
      </c>
      <c r="AE510" s="2">
        <f t="shared" si="38"/>
        <v>0</v>
      </c>
      <c r="AF510" s="2">
        <f t="shared" si="39"/>
        <v>0</v>
      </c>
    </row>
    <row r="511" spans="1:32" x14ac:dyDescent="0.2">
      <c r="A511" s="25" t="s">
        <v>1482</v>
      </c>
      <c r="B511" s="26" t="s">
        <v>1483</v>
      </c>
      <c r="C511" s="26" t="s">
        <v>1415</v>
      </c>
      <c r="D511" s="26" t="s">
        <v>63</v>
      </c>
      <c r="E511" s="26" t="s">
        <v>63</v>
      </c>
      <c r="F511" s="26" t="s">
        <v>63</v>
      </c>
      <c r="G511" s="27">
        <f>INDEX('0_Pivot &amp; Table 1 &amp; Table 2'!$A$70:$AM$765,MATCH($A511,'0_Pivot &amp; Table 1 &amp; Table 2'!$B$70:$B$765,0),MATCH(HHIdata_corr!G$1,'0_Pivot &amp; Table 1 &amp; Table 2'!$A$66:$AM$66,0))</f>
        <v>0</v>
      </c>
      <c r="H511" s="27">
        <f>INDEX('0_Pivot &amp; Table 1 &amp; Table 2'!$A$70:$AM$765,MATCH($A511,'0_Pivot &amp; Table 1 &amp; Table 2'!$B$70:$B$765,0),MATCH(HHIdata_corr!H$1,'0_Pivot &amp; Table 1 &amp; Table 2'!$A$66:$AM$66,0))</f>
        <v>9167</v>
      </c>
      <c r="I511" s="27">
        <f>INDEX('0_Pivot &amp; Table 1 &amp; Table 2'!$A$70:$AM$765,MATCH($A511,'0_Pivot &amp; Table 1 &amp; Table 2'!$B$70:$B$765,0),MATCH(HHIdata_corr!I$1,'0_Pivot &amp; Table 1 &amp; Table 2'!$A$66:$AM$66,0))</f>
        <v>8750</v>
      </c>
      <c r="J511" s="27">
        <f>INDEX('0_Pivot &amp; Table 1 &amp; Table 2'!$A$70:$AM$765,MATCH($A511,'0_Pivot &amp; Table 1 &amp; Table 2'!$B$70:$B$765,0),MATCH(HHIdata_corr!J$1,'0_Pivot &amp; Table 1 &amp; Table 2'!$A$66:$AM$66,0))</f>
        <v>8889</v>
      </c>
      <c r="K511" s="27">
        <f>INDEX('0_Pivot &amp; Table 1 &amp; Table 2'!$A$70:$AM$765,MATCH($A511,'0_Pivot &amp; Table 1 &amp; Table 2'!$B$70:$B$765,0),MATCH(HHIdata_corr!K$1,'0_Pivot &amp; Table 1 &amp; Table 2'!$A$66:$AM$66,0))</f>
        <v>9074</v>
      </c>
      <c r="L511" s="27">
        <f>INDEX('0_Pivot &amp; Table 1 &amp; Table 2'!$A$70:$AM$765,MATCH($A511,'0_Pivot &amp; Table 1 &amp; Table 2'!$B$70:$B$765,0),MATCH(HHIdata_corr!L$1,'0_Pivot &amp; Table 1 &amp; Table 2'!$A$66:$AM$66,0))</f>
        <v>0</v>
      </c>
      <c r="M511" s="27">
        <f>INDEX('0_Pivot &amp; Table 1 &amp; Table 2'!$A$70:$AM$765,MATCH($A511,'0_Pivot &amp; Table 1 &amp; Table 2'!$B$70:$B$765,0),MATCH(HHIdata_corr!M$1,'0_Pivot &amp; Table 1 &amp; Table 2'!$A$66:$AM$66,0))</f>
        <v>8889</v>
      </c>
      <c r="N511" s="27">
        <f>INDEX('0_Pivot &amp; Table 1 &amp; Table 2'!$A$70:$AM$765,MATCH($A511,'0_Pivot &amp; Table 1 &amp; Table 2'!$B$70:$B$765,0),MATCH(HHIdata_corr!N$1,'0_Pivot &amp; Table 1 &amp; Table 2'!$A$66:$AM$66,0))</f>
        <v>8889</v>
      </c>
      <c r="O511" s="28">
        <v>9328.7000000000007</v>
      </c>
      <c r="P511" s="24" t="s">
        <v>3093</v>
      </c>
      <c r="Q511" s="29" t="s">
        <v>1483</v>
      </c>
      <c r="R511" s="2">
        <f t="shared" si="35"/>
        <v>6701.5</v>
      </c>
      <c r="S511" s="2">
        <f t="shared" si="36"/>
        <v>8970</v>
      </c>
      <c r="T511" s="2" t="str">
        <f t="shared" si="37"/>
        <v/>
      </c>
      <c r="U511" s="2" t="e">
        <f>MATCH($Q511,'6.Indic_Percep'!$B$10:$B$141,0)</f>
        <v>#N/A</v>
      </c>
      <c r="V511" s="2">
        <f>MATCH($P511,'5.Indic_LM'!$A$10:$A$732,0)</f>
        <v>526</v>
      </c>
      <c r="W511" s="2" t="str">
        <f>IF(COUNT(INDEX('6.Indic_Percep'!$A$10:$AE$141,HHIdata_corr!$U511,MATCH(HHIdata_corr!W$3,'6.Indic_Percep'!$A$10:$AE$10,0)))=1,INDEX('6.Indic_Percep'!$A$10:$AE$141,HHIdata_corr!$U511,MATCH(HHIdata_corr!W$3,'6.Indic_Percep'!$A$10:$AE$10,0)),"")</f>
        <v/>
      </c>
      <c r="X511" s="2" t="str">
        <f>IF(COUNT(INDEX('6.Indic_Percep'!$A$10:$AE$141,HHIdata_corr!$U511,MATCH(HHIdata_corr!X$3,'6.Indic_Percep'!$A$10:$AE$10,0)))=1,INDEX('6.Indic_Percep'!$A$10:$AE$141,HHIdata_corr!$U511,MATCH(HHIdata_corr!X$3,'6.Indic_Percep'!$A$10:$AE$10,0)),"")</f>
        <v/>
      </c>
      <c r="Y511" s="2" t="str">
        <f>IF(COUNT(INDEX('6.Indic_Percep'!$A$10:$AE$141,HHIdata_corr!$U511,MATCH(HHIdata_corr!Y$3,'6.Indic_Percep'!$A$10:$AE$10,0)))=1,INDEX('6.Indic_Percep'!$A$10:$AE$141,HHIdata_corr!$U511,MATCH(HHIdata_corr!Y$3,'6.Indic_Percep'!$A$10:$AE$10,0)),"")</f>
        <v/>
      </c>
      <c r="Z511" s="2" t="str">
        <f>IF(COUNT(INDEX('6.Indic_Percep'!$A$10:$AH$141,HHIdata_corr!$U511,MATCH(HHIdata_corr!Z$3,'6.Indic_Percep'!$A$10:$AH$10,0)))=1,INDEX('6.Indic_Percep'!$A$10:$AH$141,HHIdata_corr!$U511,MATCH(HHIdata_corr!Z$3,'6.Indic_Percep'!$A$10:$AH$10,0)),"")</f>
        <v/>
      </c>
      <c r="AA511" s="2" t="str">
        <f>IF(COUNT(INDEX('6.Indic_Percep'!$A$10:$AH$141,HHIdata_corr!$U511,MATCH(HHIdata_corr!AA$3,'6.Indic_Percep'!$A$10:$AH$10,0)))=1,INDEX('6.Indic_Percep'!$A$10:$AH$141,HHIdata_corr!$U511,MATCH(HHIdata_corr!AA$3,'6.Indic_Percep'!$A$10:$AH$10,0)),"")</f>
        <v/>
      </c>
      <c r="AC511" s="30" t="str">
        <f>IF(COUNT(INDEX('5.Indic_LM'!$A$8:$AL$732,HHIdata_corr!$V511,MATCH(HHIdata_corr!AC$3,'5.Indic_LM'!$A$8:$AL$8,0)))=1,INDEX('5.Indic_LM'!$A$8:$AL$732,HHIdata_corr!$V511,MATCH(HHIdata_corr!AC$3,'5.Indic_LM'!$A$8:$AL$8,0))/100,"")</f>
        <v/>
      </c>
      <c r="AD511" s="30" t="str">
        <f>IF(COUNT(INDEX('5.Indic_LM'!$A$8:$AL$732,HHIdata_corr!$V511,MATCH(HHIdata_corr!AD$3,'5.Indic_LM'!$A$8:$AL$8,0)))=1,INDEX('5.Indic_LM'!$A$8:$AL$732,HHIdata_corr!$V511,MATCH(HHIdata_corr!AD$3,'5.Indic_LM'!$A$8:$AL$8,0))/100,"")</f>
        <v/>
      </c>
      <c r="AE511" s="2">
        <f t="shared" si="38"/>
        <v>0</v>
      </c>
      <c r="AF511" s="2">
        <f t="shared" si="39"/>
        <v>0</v>
      </c>
    </row>
    <row r="512" spans="1:32" x14ac:dyDescent="0.2">
      <c r="A512" s="25" t="s">
        <v>1484</v>
      </c>
      <c r="B512" s="26" t="s">
        <v>1485</v>
      </c>
      <c r="C512" s="26" t="s">
        <v>1415</v>
      </c>
      <c r="D512" s="26" t="s">
        <v>63</v>
      </c>
      <c r="E512" s="26" t="s">
        <v>63</v>
      </c>
      <c r="F512" s="26" t="s">
        <v>63</v>
      </c>
      <c r="G512" s="27">
        <f>INDEX('0_Pivot &amp; Table 1 &amp; Table 2'!$A$70:$AM$765,MATCH($A512,'0_Pivot &amp; Table 1 &amp; Table 2'!$B$70:$B$765,0),MATCH(HHIdata_corr!G$1,'0_Pivot &amp; Table 1 &amp; Table 2'!$A$66:$AM$66,0))</f>
        <v>9286</v>
      </c>
      <c r="H512" s="27">
        <f>INDEX('0_Pivot &amp; Table 1 &amp; Table 2'!$A$70:$AM$765,MATCH($A512,'0_Pivot &amp; Table 1 &amp; Table 2'!$B$70:$B$765,0),MATCH(HHIdata_corr!H$1,'0_Pivot &amp; Table 1 &amp; Table 2'!$A$66:$AM$66,0))</f>
        <v>8951</v>
      </c>
      <c r="I512" s="27">
        <f>INDEX('0_Pivot &amp; Table 1 &amp; Table 2'!$A$70:$AM$765,MATCH($A512,'0_Pivot &amp; Table 1 &amp; Table 2'!$B$70:$B$765,0),MATCH(HHIdata_corr!I$1,'0_Pivot &amp; Table 1 &amp; Table 2'!$A$66:$AM$66,0))</f>
        <v>8540</v>
      </c>
      <c r="J512" s="27">
        <f>INDEX('0_Pivot &amp; Table 1 &amp; Table 2'!$A$70:$AM$765,MATCH($A512,'0_Pivot &amp; Table 1 &amp; Table 2'!$B$70:$B$765,0),MATCH(HHIdata_corr!J$1,'0_Pivot &amp; Table 1 &amp; Table 2'!$A$66:$AM$66,0))</f>
        <v>8684</v>
      </c>
      <c r="K512" s="27">
        <f>INDEX('0_Pivot &amp; Table 1 &amp; Table 2'!$A$70:$AM$765,MATCH($A512,'0_Pivot &amp; Table 1 &amp; Table 2'!$B$70:$B$765,0),MATCH(HHIdata_corr!K$1,'0_Pivot &amp; Table 1 &amp; Table 2'!$A$66:$AM$66,0))</f>
        <v>7855</v>
      </c>
      <c r="L512" s="27">
        <f>INDEX('0_Pivot &amp; Table 1 &amp; Table 2'!$A$70:$AM$765,MATCH($A512,'0_Pivot &amp; Table 1 &amp; Table 2'!$B$70:$B$765,0),MATCH(HHIdata_corr!L$1,'0_Pivot &amp; Table 1 &amp; Table 2'!$A$66:$AM$66,0))</f>
        <v>8460</v>
      </c>
      <c r="M512" s="27">
        <f>INDEX('0_Pivot &amp; Table 1 &amp; Table 2'!$A$70:$AM$765,MATCH($A512,'0_Pivot &amp; Table 1 &amp; Table 2'!$B$70:$B$765,0),MATCH(HHIdata_corr!M$1,'0_Pivot &amp; Table 1 &amp; Table 2'!$A$66:$AM$66,0))</f>
        <v>7897</v>
      </c>
      <c r="N512" s="27">
        <f>INDEX('0_Pivot &amp; Table 1 &amp; Table 2'!$A$70:$AM$765,MATCH($A512,'0_Pivot &amp; Table 1 &amp; Table 2'!$B$70:$B$765,0),MATCH(HHIdata_corr!N$1,'0_Pivot &amp; Table 1 &amp; Table 2'!$A$66:$AM$66,0))</f>
        <v>7980</v>
      </c>
      <c r="O512" s="28">
        <v>8424.2999999999993</v>
      </c>
      <c r="P512" s="24" t="s">
        <v>3096</v>
      </c>
      <c r="Q512" s="29" t="s">
        <v>1485</v>
      </c>
      <c r="R512" s="2">
        <f t="shared" si="35"/>
        <v>8865.25</v>
      </c>
      <c r="S512" s="2">
        <f t="shared" si="36"/>
        <v>8507.5</v>
      </c>
      <c r="T512" s="2">
        <f t="shared" si="37"/>
        <v>1</v>
      </c>
      <c r="U512" s="2" t="e">
        <f>MATCH($Q512,'6.Indic_Percep'!$B$10:$B$141,0)</f>
        <v>#N/A</v>
      </c>
      <c r="V512" s="2">
        <f>MATCH($P512,'5.Indic_LM'!$A$10:$A$732,0)</f>
        <v>528</v>
      </c>
      <c r="W512" s="2" t="str">
        <f>IF(COUNT(INDEX('6.Indic_Percep'!$A$10:$AE$141,HHIdata_corr!$U512,MATCH(HHIdata_corr!W$3,'6.Indic_Percep'!$A$10:$AE$10,0)))=1,INDEX('6.Indic_Percep'!$A$10:$AE$141,HHIdata_corr!$U512,MATCH(HHIdata_corr!W$3,'6.Indic_Percep'!$A$10:$AE$10,0)),"")</f>
        <v/>
      </c>
      <c r="X512" s="2" t="str">
        <f>IF(COUNT(INDEX('6.Indic_Percep'!$A$10:$AE$141,HHIdata_corr!$U512,MATCH(HHIdata_corr!X$3,'6.Indic_Percep'!$A$10:$AE$10,0)))=1,INDEX('6.Indic_Percep'!$A$10:$AE$141,HHIdata_corr!$U512,MATCH(HHIdata_corr!X$3,'6.Indic_Percep'!$A$10:$AE$10,0)),"")</f>
        <v/>
      </c>
      <c r="Y512" s="2" t="str">
        <f>IF(COUNT(INDEX('6.Indic_Percep'!$A$10:$AE$141,HHIdata_corr!$U512,MATCH(HHIdata_corr!Y$3,'6.Indic_Percep'!$A$10:$AE$10,0)))=1,INDEX('6.Indic_Percep'!$A$10:$AE$141,HHIdata_corr!$U512,MATCH(HHIdata_corr!Y$3,'6.Indic_Percep'!$A$10:$AE$10,0)),"")</f>
        <v/>
      </c>
      <c r="Z512" s="2" t="str">
        <f>IF(COUNT(INDEX('6.Indic_Percep'!$A$10:$AH$141,HHIdata_corr!$U512,MATCH(HHIdata_corr!Z$3,'6.Indic_Percep'!$A$10:$AH$10,0)))=1,INDEX('6.Indic_Percep'!$A$10:$AH$141,HHIdata_corr!$U512,MATCH(HHIdata_corr!Z$3,'6.Indic_Percep'!$A$10:$AH$10,0)),"")</f>
        <v/>
      </c>
      <c r="AA512" s="2" t="str">
        <f>IF(COUNT(INDEX('6.Indic_Percep'!$A$10:$AH$141,HHIdata_corr!$U512,MATCH(HHIdata_corr!AA$3,'6.Indic_Percep'!$A$10:$AH$10,0)))=1,INDEX('6.Indic_Percep'!$A$10:$AH$141,HHIdata_corr!$U512,MATCH(HHIdata_corr!AA$3,'6.Indic_Percep'!$A$10:$AH$10,0)),"")</f>
        <v/>
      </c>
      <c r="AC512" s="30" t="str">
        <f>IF(COUNT(INDEX('5.Indic_LM'!$A$8:$AL$732,HHIdata_corr!$V512,MATCH(HHIdata_corr!AC$3,'5.Indic_LM'!$A$8:$AL$8,0)))=1,INDEX('5.Indic_LM'!$A$8:$AL$732,HHIdata_corr!$V512,MATCH(HHIdata_corr!AC$3,'5.Indic_LM'!$A$8:$AL$8,0))/100,"")</f>
        <v/>
      </c>
      <c r="AD512" s="30" t="str">
        <f>IF(COUNT(INDEX('5.Indic_LM'!$A$8:$AL$732,HHIdata_corr!$V512,MATCH(HHIdata_corr!AD$3,'5.Indic_LM'!$A$8:$AL$8,0)))=1,INDEX('5.Indic_LM'!$A$8:$AL$732,HHIdata_corr!$V512,MATCH(HHIdata_corr!AD$3,'5.Indic_LM'!$A$8:$AL$8,0))/100,"")</f>
        <v/>
      </c>
      <c r="AE512" s="2">
        <f t="shared" si="38"/>
        <v>0</v>
      </c>
      <c r="AF512" s="2">
        <f t="shared" si="39"/>
        <v>0</v>
      </c>
    </row>
    <row r="513" spans="1:32" x14ac:dyDescent="0.2">
      <c r="A513" s="25" t="s">
        <v>1486</v>
      </c>
      <c r="B513" s="26" t="s">
        <v>1487</v>
      </c>
      <c r="C513" s="26" t="s">
        <v>1415</v>
      </c>
      <c r="D513" s="26" t="s">
        <v>63</v>
      </c>
      <c r="E513" s="26" t="s">
        <v>63</v>
      </c>
      <c r="F513" s="26" t="s">
        <v>63</v>
      </c>
      <c r="G513" s="27">
        <f>INDEX('0_Pivot &amp; Table 1 &amp; Table 2'!$A$70:$AM$765,MATCH($A513,'0_Pivot &amp; Table 1 &amp; Table 2'!$B$70:$B$765,0),MATCH(HHIdata_corr!G$1,'0_Pivot &amp; Table 1 &amp; Table 2'!$A$66:$AM$66,0))</f>
        <v>10000</v>
      </c>
      <c r="H513" s="27">
        <f>INDEX('0_Pivot &amp; Table 1 &amp; Table 2'!$A$70:$AM$765,MATCH($A513,'0_Pivot &amp; Table 1 &amp; Table 2'!$B$70:$B$765,0),MATCH(HHIdata_corr!H$1,'0_Pivot &amp; Table 1 &amp; Table 2'!$A$66:$AM$66,0))</f>
        <v>8939</v>
      </c>
      <c r="I513" s="27">
        <f>INDEX('0_Pivot &amp; Table 1 &amp; Table 2'!$A$70:$AM$765,MATCH($A513,'0_Pivot &amp; Table 1 &amp; Table 2'!$B$70:$B$765,0),MATCH(HHIdata_corr!I$1,'0_Pivot &amp; Table 1 &amp; Table 2'!$A$66:$AM$66,0))</f>
        <v>8485</v>
      </c>
      <c r="J513" s="27">
        <f>INDEX('0_Pivot &amp; Table 1 &amp; Table 2'!$A$70:$AM$765,MATCH($A513,'0_Pivot &amp; Table 1 &amp; Table 2'!$B$70:$B$765,0),MATCH(HHIdata_corr!J$1,'0_Pivot &amp; Table 1 &amp; Table 2'!$A$66:$AM$66,0))</f>
        <v>8389</v>
      </c>
      <c r="K513" s="27">
        <f>INDEX('0_Pivot &amp; Table 1 &amp; Table 2'!$A$70:$AM$765,MATCH($A513,'0_Pivot &amp; Table 1 &amp; Table 2'!$B$70:$B$765,0),MATCH(HHIdata_corr!K$1,'0_Pivot &amp; Table 1 &amp; Table 2'!$A$66:$AM$66,0))</f>
        <v>8704</v>
      </c>
      <c r="L513" s="27">
        <f>INDEX('0_Pivot &amp; Table 1 &amp; Table 2'!$A$70:$AM$765,MATCH($A513,'0_Pivot &amp; Table 1 &amp; Table 2'!$B$70:$B$765,0),MATCH(HHIdata_corr!L$1,'0_Pivot &amp; Table 1 &amp; Table 2'!$A$66:$AM$66,0))</f>
        <v>8306</v>
      </c>
      <c r="M513" s="27">
        <f>INDEX('0_Pivot &amp; Table 1 &amp; Table 2'!$A$70:$AM$765,MATCH($A513,'0_Pivot &amp; Table 1 &amp; Table 2'!$B$70:$B$765,0),MATCH(HHIdata_corr!M$1,'0_Pivot &amp; Table 1 &amp; Table 2'!$A$66:$AM$66,0))</f>
        <v>9583</v>
      </c>
      <c r="N513" s="27">
        <f>INDEX('0_Pivot &amp; Table 1 &amp; Table 2'!$A$70:$AM$765,MATCH($A513,'0_Pivot &amp; Table 1 &amp; Table 2'!$B$70:$B$765,0),MATCH(HHIdata_corr!N$1,'0_Pivot &amp; Table 1 &amp; Table 2'!$A$66:$AM$66,0))</f>
        <v>9145</v>
      </c>
      <c r="O513" s="28">
        <v>9078.1</v>
      </c>
      <c r="P513" s="24" t="s">
        <v>3097</v>
      </c>
      <c r="Q513" s="29" t="s">
        <v>1487</v>
      </c>
      <c r="R513" s="2">
        <f t="shared" si="35"/>
        <v>8953.25</v>
      </c>
      <c r="S513" s="2">
        <f t="shared" si="36"/>
        <v>8629.25</v>
      </c>
      <c r="T513" s="2">
        <f t="shared" si="37"/>
        <v>1</v>
      </c>
      <c r="U513" s="2" t="e">
        <f>MATCH($Q513,'6.Indic_Percep'!$B$10:$B$141,0)</f>
        <v>#N/A</v>
      </c>
      <c r="V513" s="2">
        <f>MATCH($P513,'5.Indic_LM'!$A$10:$A$732,0)</f>
        <v>529</v>
      </c>
      <c r="W513" s="2" t="str">
        <f>IF(COUNT(INDEX('6.Indic_Percep'!$A$10:$AE$141,HHIdata_corr!$U513,MATCH(HHIdata_corr!W$3,'6.Indic_Percep'!$A$10:$AE$10,0)))=1,INDEX('6.Indic_Percep'!$A$10:$AE$141,HHIdata_corr!$U513,MATCH(HHIdata_corr!W$3,'6.Indic_Percep'!$A$10:$AE$10,0)),"")</f>
        <v/>
      </c>
      <c r="X513" s="2" t="str">
        <f>IF(COUNT(INDEX('6.Indic_Percep'!$A$10:$AE$141,HHIdata_corr!$U513,MATCH(HHIdata_corr!X$3,'6.Indic_Percep'!$A$10:$AE$10,0)))=1,INDEX('6.Indic_Percep'!$A$10:$AE$141,HHIdata_corr!$U513,MATCH(HHIdata_corr!X$3,'6.Indic_Percep'!$A$10:$AE$10,0)),"")</f>
        <v/>
      </c>
      <c r="Y513" s="2" t="str">
        <f>IF(COUNT(INDEX('6.Indic_Percep'!$A$10:$AE$141,HHIdata_corr!$U513,MATCH(HHIdata_corr!Y$3,'6.Indic_Percep'!$A$10:$AE$10,0)))=1,INDEX('6.Indic_Percep'!$A$10:$AE$141,HHIdata_corr!$U513,MATCH(HHIdata_corr!Y$3,'6.Indic_Percep'!$A$10:$AE$10,0)),"")</f>
        <v/>
      </c>
      <c r="Z513" s="2" t="str">
        <f>IF(COUNT(INDEX('6.Indic_Percep'!$A$10:$AH$141,HHIdata_corr!$U513,MATCH(HHIdata_corr!Z$3,'6.Indic_Percep'!$A$10:$AH$10,0)))=1,INDEX('6.Indic_Percep'!$A$10:$AH$141,HHIdata_corr!$U513,MATCH(HHIdata_corr!Z$3,'6.Indic_Percep'!$A$10:$AH$10,0)),"")</f>
        <v/>
      </c>
      <c r="AA513" s="2" t="str">
        <f>IF(COUNT(INDEX('6.Indic_Percep'!$A$10:$AH$141,HHIdata_corr!$U513,MATCH(HHIdata_corr!AA$3,'6.Indic_Percep'!$A$10:$AH$10,0)))=1,INDEX('6.Indic_Percep'!$A$10:$AH$141,HHIdata_corr!$U513,MATCH(HHIdata_corr!AA$3,'6.Indic_Percep'!$A$10:$AH$10,0)),"")</f>
        <v/>
      </c>
      <c r="AC513" s="30" t="str">
        <f>IF(COUNT(INDEX('5.Indic_LM'!$A$8:$AL$732,HHIdata_corr!$V513,MATCH(HHIdata_corr!AC$3,'5.Indic_LM'!$A$8:$AL$8,0)))=1,INDEX('5.Indic_LM'!$A$8:$AL$732,HHIdata_corr!$V513,MATCH(HHIdata_corr!AC$3,'5.Indic_LM'!$A$8:$AL$8,0))/100,"")</f>
        <v/>
      </c>
      <c r="AD513" s="30" t="str">
        <f>IF(COUNT(INDEX('5.Indic_LM'!$A$8:$AL$732,HHIdata_corr!$V513,MATCH(HHIdata_corr!AD$3,'5.Indic_LM'!$A$8:$AL$8,0)))=1,INDEX('5.Indic_LM'!$A$8:$AL$732,HHIdata_corr!$V513,MATCH(HHIdata_corr!AD$3,'5.Indic_LM'!$A$8:$AL$8,0))/100,"")</f>
        <v/>
      </c>
      <c r="AE513" s="2">
        <f t="shared" si="38"/>
        <v>0</v>
      </c>
      <c r="AF513" s="2">
        <f t="shared" si="39"/>
        <v>0</v>
      </c>
    </row>
    <row r="514" spans="1:32" x14ac:dyDescent="0.2">
      <c r="A514" s="25" t="s">
        <v>1488</v>
      </c>
      <c r="B514" s="26" t="s">
        <v>1489</v>
      </c>
      <c r="C514" s="26" t="s">
        <v>1415</v>
      </c>
      <c r="D514" s="26" t="s">
        <v>63</v>
      </c>
      <c r="E514" s="26" t="s">
        <v>63</v>
      </c>
      <c r="F514" s="26" t="s">
        <v>63</v>
      </c>
      <c r="G514" s="27">
        <f>INDEX('0_Pivot &amp; Table 1 &amp; Table 2'!$A$70:$AM$765,MATCH($A514,'0_Pivot &amp; Table 1 &amp; Table 2'!$B$70:$B$765,0),MATCH(HHIdata_corr!G$1,'0_Pivot &amp; Table 1 &amp; Table 2'!$A$66:$AM$66,0))</f>
        <v>9739</v>
      </c>
      <c r="H514" s="27">
        <f>INDEX('0_Pivot &amp; Table 1 &amp; Table 2'!$A$70:$AM$765,MATCH($A514,'0_Pivot &amp; Table 1 &amp; Table 2'!$B$70:$B$765,0),MATCH(HHIdata_corr!H$1,'0_Pivot &amp; Table 1 &amp; Table 2'!$A$66:$AM$66,0))</f>
        <v>8242</v>
      </c>
      <c r="I514" s="27">
        <f>INDEX('0_Pivot &amp; Table 1 &amp; Table 2'!$A$70:$AM$765,MATCH($A514,'0_Pivot &amp; Table 1 &amp; Table 2'!$B$70:$B$765,0),MATCH(HHIdata_corr!I$1,'0_Pivot &amp; Table 1 &amp; Table 2'!$A$66:$AM$66,0))</f>
        <v>7738</v>
      </c>
      <c r="J514" s="27">
        <f>INDEX('0_Pivot &amp; Table 1 &amp; Table 2'!$A$70:$AM$765,MATCH($A514,'0_Pivot &amp; Table 1 &amp; Table 2'!$B$70:$B$765,0),MATCH(HHIdata_corr!J$1,'0_Pivot &amp; Table 1 &amp; Table 2'!$A$66:$AM$66,0))</f>
        <v>9052</v>
      </c>
      <c r="K514" s="27">
        <f>INDEX('0_Pivot &amp; Table 1 &amp; Table 2'!$A$70:$AM$765,MATCH($A514,'0_Pivot &amp; Table 1 &amp; Table 2'!$B$70:$B$765,0),MATCH(HHIdata_corr!K$1,'0_Pivot &amp; Table 1 &amp; Table 2'!$A$66:$AM$66,0))</f>
        <v>8006</v>
      </c>
      <c r="L514" s="27">
        <f>INDEX('0_Pivot &amp; Table 1 &amp; Table 2'!$A$70:$AM$765,MATCH($A514,'0_Pivot &amp; Table 1 &amp; Table 2'!$B$70:$B$765,0),MATCH(HHIdata_corr!L$1,'0_Pivot &amp; Table 1 &amp; Table 2'!$A$66:$AM$66,0))</f>
        <v>8913</v>
      </c>
      <c r="M514" s="27">
        <f>INDEX('0_Pivot &amp; Table 1 &amp; Table 2'!$A$70:$AM$765,MATCH($A514,'0_Pivot &amp; Table 1 &amp; Table 2'!$B$70:$B$765,0),MATCH(HHIdata_corr!M$1,'0_Pivot &amp; Table 1 &amp; Table 2'!$A$66:$AM$66,0))</f>
        <v>8693</v>
      </c>
      <c r="N514" s="27">
        <f>INDEX('0_Pivot &amp; Table 1 &amp; Table 2'!$A$70:$AM$765,MATCH($A514,'0_Pivot &amp; Table 1 &amp; Table 2'!$B$70:$B$765,0),MATCH(HHIdata_corr!N$1,'0_Pivot &amp; Table 1 &amp; Table 2'!$A$66:$AM$66,0))</f>
        <v>8657</v>
      </c>
      <c r="O514" s="28">
        <v>8781</v>
      </c>
      <c r="P514" s="24" t="s">
        <v>3099</v>
      </c>
      <c r="Q514" s="29" t="s">
        <v>1489</v>
      </c>
      <c r="R514" s="2">
        <f t="shared" si="35"/>
        <v>8692.75</v>
      </c>
      <c r="S514" s="2">
        <f t="shared" si="36"/>
        <v>8259.5</v>
      </c>
      <c r="T514" s="2">
        <f t="shared" si="37"/>
        <v>1</v>
      </c>
      <c r="U514" s="2" t="e">
        <f>MATCH($Q514,'6.Indic_Percep'!$B$10:$B$141,0)</f>
        <v>#N/A</v>
      </c>
      <c r="V514" s="2">
        <f>MATCH($P514,'5.Indic_LM'!$A$10:$A$732,0)</f>
        <v>530</v>
      </c>
      <c r="W514" s="2" t="str">
        <f>IF(COUNT(INDEX('6.Indic_Percep'!$A$10:$AE$141,HHIdata_corr!$U514,MATCH(HHIdata_corr!W$3,'6.Indic_Percep'!$A$10:$AE$10,0)))=1,INDEX('6.Indic_Percep'!$A$10:$AE$141,HHIdata_corr!$U514,MATCH(HHIdata_corr!W$3,'6.Indic_Percep'!$A$10:$AE$10,0)),"")</f>
        <v/>
      </c>
      <c r="X514" s="2" t="str">
        <f>IF(COUNT(INDEX('6.Indic_Percep'!$A$10:$AE$141,HHIdata_corr!$U514,MATCH(HHIdata_corr!X$3,'6.Indic_Percep'!$A$10:$AE$10,0)))=1,INDEX('6.Indic_Percep'!$A$10:$AE$141,HHIdata_corr!$U514,MATCH(HHIdata_corr!X$3,'6.Indic_Percep'!$A$10:$AE$10,0)),"")</f>
        <v/>
      </c>
      <c r="Y514" s="2" t="str">
        <f>IF(COUNT(INDEX('6.Indic_Percep'!$A$10:$AE$141,HHIdata_corr!$U514,MATCH(HHIdata_corr!Y$3,'6.Indic_Percep'!$A$10:$AE$10,0)))=1,INDEX('6.Indic_Percep'!$A$10:$AE$141,HHIdata_corr!$U514,MATCH(HHIdata_corr!Y$3,'6.Indic_Percep'!$A$10:$AE$10,0)),"")</f>
        <v/>
      </c>
      <c r="Z514" s="2" t="str">
        <f>IF(COUNT(INDEX('6.Indic_Percep'!$A$10:$AH$141,HHIdata_corr!$U514,MATCH(HHIdata_corr!Z$3,'6.Indic_Percep'!$A$10:$AH$10,0)))=1,INDEX('6.Indic_Percep'!$A$10:$AH$141,HHIdata_corr!$U514,MATCH(HHIdata_corr!Z$3,'6.Indic_Percep'!$A$10:$AH$10,0)),"")</f>
        <v/>
      </c>
      <c r="AA514" s="2" t="str">
        <f>IF(COUNT(INDEX('6.Indic_Percep'!$A$10:$AH$141,HHIdata_corr!$U514,MATCH(HHIdata_corr!AA$3,'6.Indic_Percep'!$A$10:$AH$10,0)))=1,INDEX('6.Indic_Percep'!$A$10:$AH$141,HHIdata_corr!$U514,MATCH(HHIdata_corr!AA$3,'6.Indic_Percep'!$A$10:$AH$10,0)),"")</f>
        <v/>
      </c>
      <c r="AC514" s="30" t="str">
        <f>IF(COUNT(INDEX('5.Indic_LM'!$A$8:$AL$732,HHIdata_corr!$V514,MATCH(HHIdata_corr!AC$3,'5.Indic_LM'!$A$8:$AL$8,0)))=1,INDEX('5.Indic_LM'!$A$8:$AL$732,HHIdata_corr!$V514,MATCH(HHIdata_corr!AC$3,'5.Indic_LM'!$A$8:$AL$8,0))/100,"")</f>
        <v/>
      </c>
      <c r="AD514" s="30" t="str">
        <f>IF(COUNT(INDEX('5.Indic_LM'!$A$8:$AL$732,HHIdata_corr!$V514,MATCH(HHIdata_corr!AD$3,'5.Indic_LM'!$A$8:$AL$8,0)))=1,INDEX('5.Indic_LM'!$A$8:$AL$732,HHIdata_corr!$V514,MATCH(HHIdata_corr!AD$3,'5.Indic_LM'!$A$8:$AL$8,0))/100,"")</f>
        <v/>
      </c>
      <c r="AE514" s="2">
        <f t="shared" si="38"/>
        <v>0</v>
      </c>
      <c r="AF514" s="2">
        <f t="shared" si="39"/>
        <v>0</v>
      </c>
    </row>
    <row r="515" spans="1:32" x14ac:dyDescent="0.2">
      <c r="A515" s="25" t="s">
        <v>1490</v>
      </c>
      <c r="B515" s="26" t="s">
        <v>1491</v>
      </c>
      <c r="C515" s="26" t="s">
        <v>1415</v>
      </c>
      <c r="D515" s="26" t="s">
        <v>63</v>
      </c>
      <c r="E515" s="26" t="s">
        <v>63</v>
      </c>
      <c r="F515" s="26" t="s">
        <v>63</v>
      </c>
      <c r="G515" s="27">
        <f>INDEX('0_Pivot &amp; Table 1 &amp; Table 2'!$A$70:$AM$765,MATCH($A515,'0_Pivot &amp; Table 1 &amp; Table 2'!$B$70:$B$765,0),MATCH(HHIdata_corr!G$1,'0_Pivot &amp; Table 1 &amp; Table 2'!$A$66:$AM$66,0))</f>
        <v>0</v>
      </c>
      <c r="H515" s="27">
        <f>INDEX('0_Pivot &amp; Table 1 &amp; Table 2'!$A$70:$AM$765,MATCH($A515,'0_Pivot &amp; Table 1 &amp; Table 2'!$B$70:$B$765,0),MATCH(HHIdata_corr!H$1,'0_Pivot &amp; Table 1 &amp; Table 2'!$A$66:$AM$66,0))</f>
        <v>0</v>
      </c>
      <c r="I515" s="27">
        <f>INDEX('0_Pivot &amp; Table 1 &amp; Table 2'!$A$70:$AM$765,MATCH($A515,'0_Pivot &amp; Table 1 &amp; Table 2'!$B$70:$B$765,0),MATCH(HHIdata_corr!I$1,'0_Pivot &amp; Table 1 &amp; Table 2'!$A$66:$AM$66,0))</f>
        <v>5000</v>
      </c>
      <c r="J515" s="27">
        <f>INDEX('0_Pivot &amp; Table 1 &amp; Table 2'!$A$70:$AM$765,MATCH($A515,'0_Pivot &amp; Table 1 &amp; Table 2'!$B$70:$B$765,0),MATCH(HHIdata_corr!J$1,'0_Pivot &amp; Table 1 &amp; Table 2'!$A$66:$AM$66,0))</f>
        <v>0</v>
      </c>
      <c r="K515" s="27">
        <f>INDEX('0_Pivot &amp; Table 1 &amp; Table 2'!$A$70:$AM$765,MATCH($A515,'0_Pivot &amp; Table 1 &amp; Table 2'!$B$70:$B$765,0),MATCH(HHIdata_corr!K$1,'0_Pivot &amp; Table 1 &amp; Table 2'!$A$66:$AM$66,0))</f>
        <v>0</v>
      </c>
      <c r="L515" s="27">
        <f>INDEX('0_Pivot &amp; Table 1 &amp; Table 2'!$A$70:$AM$765,MATCH($A515,'0_Pivot &amp; Table 1 &amp; Table 2'!$B$70:$B$765,0),MATCH(HHIdata_corr!L$1,'0_Pivot &amp; Table 1 &amp; Table 2'!$A$66:$AM$66,0))</f>
        <v>0</v>
      </c>
      <c r="M515" s="27">
        <f>INDEX('0_Pivot &amp; Table 1 &amp; Table 2'!$A$70:$AM$765,MATCH($A515,'0_Pivot &amp; Table 1 &amp; Table 2'!$B$70:$B$765,0),MATCH(HHIdata_corr!M$1,'0_Pivot &amp; Table 1 &amp; Table 2'!$A$66:$AM$66,0))</f>
        <v>5000</v>
      </c>
      <c r="N515" s="27">
        <f>INDEX('0_Pivot &amp; Table 1 &amp; Table 2'!$A$70:$AM$765,MATCH($A515,'0_Pivot &amp; Table 1 &amp; Table 2'!$B$70:$B$765,0),MATCH(HHIdata_corr!N$1,'0_Pivot &amp; Table 1 &amp; Table 2'!$A$66:$AM$66,0))</f>
        <v>0</v>
      </c>
      <c r="O515" s="28">
        <v>9000</v>
      </c>
      <c r="P515" s="24" t="s">
        <v>3101</v>
      </c>
      <c r="Q515" s="29" t="s">
        <v>1491</v>
      </c>
      <c r="R515" s="2">
        <f t="shared" si="35"/>
        <v>1250</v>
      </c>
      <c r="S515" s="2">
        <f t="shared" si="36"/>
        <v>1250</v>
      </c>
      <c r="T515" s="2" t="str">
        <f t="shared" si="37"/>
        <v/>
      </c>
      <c r="U515" s="2" t="e">
        <f>MATCH($Q515,'6.Indic_Percep'!$B$10:$B$141,0)</f>
        <v>#N/A</v>
      </c>
      <c r="V515" s="2">
        <f>MATCH($P515,'5.Indic_LM'!$A$10:$A$732,0)</f>
        <v>531</v>
      </c>
      <c r="W515" s="2" t="str">
        <f>IF(COUNT(INDEX('6.Indic_Percep'!$A$10:$AE$141,HHIdata_corr!$U515,MATCH(HHIdata_corr!W$3,'6.Indic_Percep'!$A$10:$AE$10,0)))=1,INDEX('6.Indic_Percep'!$A$10:$AE$141,HHIdata_corr!$U515,MATCH(HHIdata_corr!W$3,'6.Indic_Percep'!$A$10:$AE$10,0)),"")</f>
        <v/>
      </c>
      <c r="X515" s="2" t="str">
        <f>IF(COUNT(INDEX('6.Indic_Percep'!$A$10:$AE$141,HHIdata_corr!$U515,MATCH(HHIdata_corr!X$3,'6.Indic_Percep'!$A$10:$AE$10,0)))=1,INDEX('6.Indic_Percep'!$A$10:$AE$141,HHIdata_corr!$U515,MATCH(HHIdata_corr!X$3,'6.Indic_Percep'!$A$10:$AE$10,0)),"")</f>
        <v/>
      </c>
      <c r="Y515" s="2" t="str">
        <f>IF(COUNT(INDEX('6.Indic_Percep'!$A$10:$AE$141,HHIdata_corr!$U515,MATCH(HHIdata_corr!Y$3,'6.Indic_Percep'!$A$10:$AE$10,0)))=1,INDEX('6.Indic_Percep'!$A$10:$AE$141,HHIdata_corr!$U515,MATCH(HHIdata_corr!Y$3,'6.Indic_Percep'!$A$10:$AE$10,0)),"")</f>
        <v/>
      </c>
      <c r="Z515" s="2" t="str">
        <f>IF(COUNT(INDEX('6.Indic_Percep'!$A$10:$AH$141,HHIdata_corr!$U515,MATCH(HHIdata_corr!Z$3,'6.Indic_Percep'!$A$10:$AH$10,0)))=1,INDEX('6.Indic_Percep'!$A$10:$AH$141,HHIdata_corr!$U515,MATCH(HHIdata_corr!Z$3,'6.Indic_Percep'!$A$10:$AH$10,0)),"")</f>
        <v/>
      </c>
      <c r="AA515" s="2" t="str">
        <f>IF(COUNT(INDEX('6.Indic_Percep'!$A$10:$AH$141,HHIdata_corr!$U515,MATCH(HHIdata_corr!AA$3,'6.Indic_Percep'!$A$10:$AH$10,0)))=1,INDEX('6.Indic_Percep'!$A$10:$AH$141,HHIdata_corr!$U515,MATCH(HHIdata_corr!AA$3,'6.Indic_Percep'!$A$10:$AH$10,0)),"")</f>
        <v/>
      </c>
      <c r="AC515" s="30" t="str">
        <f>IF(COUNT(INDEX('5.Indic_LM'!$A$8:$AL$732,HHIdata_corr!$V515,MATCH(HHIdata_corr!AC$3,'5.Indic_LM'!$A$8:$AL$8,0)))=1,INDEX('5.Indic_LM'!$A$8:$AL$732,HHIdata_corr!$V515,MATCH(HHIdata_corr!AC$3,'5.Indic_LM'!$A$8:$AL$8,0))/100,"")</f>
        <v/>
      </c>
      <c r="AD515" s="30" t="str">
        <f>IF(COUNT(INDEX('5.Indic_LM'!$A$8:$AL$732,HHIdata_corr!$V515,MATCH(HHIdata_corr!AD$3,'5.Indic_LM'!$A$8:$AL$8,0)))=1,INDEX('5.Indic_LM'!$A$8:$AL$732,HHIdata_corr!$V515,MATCH(HHIdata_corr!AD$3,'5.Indic_LM'!$A$8:$AL$8,0))/100,"")</f>
        <v/>
      </c>
      <c r="AE515" s="2">
        <f t="shared" si="38"/>
        <v>0</v>
      </c>
      <c r="AF515" s="2">
        <f t="shared" si="39"/>
        <v>0</v>
      </c>
    </row>
    <row r="516" spans="1:32" x14ac:dyDescent="0.2">
      <c r="A516" s="25" t="s">
        <v>1492</v>
      </c>
      <c r="B516" s="26" t="s">
        <v>1493</v>
      </c>
      <c r="C516" s="26" t="s">
        <v>1415</v>
      </c>
      <c r="D516" s="26" t="s">
        <v>63</v>
      </c>
      <c r="E516" s="26" t="s">
        <v>63</v>
      </c>
      <c r="F516" s="26" t="s">
        <v>63</v>
      </c>
      <c r="G516" s="27">
        <f>INDEX('0_Pivot &amp; Table 1 &amp; Table 2'!$A$70:$AM$765,MATCH($A516,'0_Pivot &amp; Table 1 &amp; Table 2'!$B$70:$B$765,0),MATCH(HHIdata_corr!G$1,'0_Pivot &amp; Table 1 &amp; Table 2'!$A$66:$AM$66,0))</f>
        <v>7985</v>
      </c>
      <c r="H516" s="27">
        <f>INDEX('0_Pivot &amp; Table 1 &amp; Table 2'!$A$70:$AM$765,MATCH($A516,'0_Pivot &amp; Table 1 &amp; Table 2'!$B$70:$B$765,0),MATCH(HHIdata_corr!H$1,'0_Pivot &amp; Table 1 &amp; Table 2'!$A$66:$AM$66,0))</f>
        <v>7103</v>
      </c>
      <c r="I516" s="27">
        <f>INDEX('0_Pivot &amp; Table 1 &amp; Table 2'!$A$70:$AM$765,MATCH($A516,'0_Pivot &amp; Table 1 &amp; Table 2'!$B$70:$B$765,0),MATCH(HHIdata_corr!I$1,'0_Pivot &amp; Table 1 &amp; Table 2'!$A$66:$AM$66,0))</f>
        <v>7369</v>
      </c>
      <c r="J516" s="27">
        <f>INDEX('0_Pivot &amp; Table 1 &amp; Table 2'!$A$70:$AM$765,MATCH($A516,'0_Pivot &amp; Table 1 &amp; Table 2'!$B$70:$B$765,0),MATCH(HHIdata_corr!J$1,'0_Pivot &amp; Table 1 &amp; Table 2'!$A$66:$AM$66,0))</f>
        <v>7491</v>
      </c>
      <c r="K516" s="27">
        <f>INDEX('0_Pivot &amp; Table 1 &amp; Table 2'!$A$70:$AM$765,MATCH($A516,'0_Pivot &amp; Table 1 &amp; Table 2'!$B$70:$B$765,0),MATCH(HHIdata_corr!K$1,'0_Pivot &amp; Table 1 &amp; Table 2'!$A$66:$AM$66,0))</f>
        <v>7501</v>
      </c>
      <c r="L516" s="27">
        <f>INDEX('0_Pivot &amp; Table 1 &amp; Table 2'!$A$70:$AM$765,MATCH($A516,'0_Pivot &amp; Table 1 &amp; Table 2'!$B$70:$B$765,0),MATCH(HHIdata_corr!L$1,'0_Pivot &amp; Table 1 &amp; Table 2'!$A$66:$AM$66,0))</f>
        <v>7625</v>
      </c>
      <c r="M516" s="27">
        <f>INDEX('0_Pivot &amp; Table 1 &amp; Table 2'!$A$70:$AM$765,MATCH($A516,'0_Pivot &amp; Table 1 &amp; Table 2'!$B$70:$B$765,0),MATCH(HHIdata_corr!M$1,'0_Pivot &amp; Table 1 &amp; Table 2'!$A$66:$AM$66,0))</f>
        <v>7635</v>
      </c>
      <c r="N516" s="27">
        <f>INDEX('0_Pivot &amp; Table 1 &amp; Table 2'!$A$70:$AM$765,MATCH($A516,'0_Pivot &amp; Table 1 &amp; Table 2'!$B$70:$B$765,0),MATCH(HHIdata_corr!N$1,'0_Pivot &amp; Table 1 &amp; Table 2'!$A$66:$AM$66,0))</f>
        <v>6903</v>
      </c>
      <c r="O516" s="28">
        <v>7546.9</v>
      </c>
      <c r="P516" s="24" t="s">
        <v>3103</v>
      </c>
      <c r="Q516" s="29" t="s">
        <v>1493</v>
      </c>
      <c r="R516" s="2">
        <f t="shared" ref="R516:R570" si="40">IF(AVERAGE(G516:J516)&gt;0,AVERAGE(G516:J516))</f>
        <v>7487</v>
      </c>
      <c r="S516" s="2">
        <f t="shared" si="36"/>
        <v>7366</v>
      </c>
      <c r="T516" s="2" t="str">
        <f t="shared" si="37"/>
        <v/>
      </c>
      <c r="U516" s="2" t="e">
        <f>MATCH($Q516,'6.Indic_Percep'!$B$10:$B$141,0)</f>
        <v>#N/A</v>
      </c>
      <c r="V516" s="2">
        <f>MATCH($P516,'5.Indic_LM'!$A$10:$A$732,0)</f>
        <v>532</v>
      </c>
      <c r="W516" s="2" t="str">
        <f>IF(COUNT(INDEX('6.Indic_Percep'!$A$10:$AE$141,HHIdata_corr!$U516,MATCH(HHIdata_corr!W$3,'6.Indic_Percep'!$A$10:$AE$10,0)))=1,INDEX('6.Indic_Percep'!$A$10:$AE$141,HHIdata_corr!$U516,MATCH(HHIdata_corr!W$3,'6.Indic_Percep'!$A$10:$AE$10,0)),"")</f>
        <v/>
      </c>
      <c r="X516" s="2" t="str">
        <f>IF(COUNT(INDEX('6.Indic_Percep'!$A$10:$AE$141,HHIdata_corr!$U516,MATCH(HHIdata_corr!X$3,'6.Indic_Percep'!$A$10:$AE$10,0)))=1,INDEX('6.Indic_Percep'!$A$10:$AE$141,HHIdata_corr!$U516,MATCH(HHIdata_corr!X$3,'6.Indic_Percep'!$A$10:$AE$10,0)),"")</f>
        <v/>
      </c>
      <c r="Y516" s="2" t="str">
        <f>IF(COUNT(INDEX('6.Indic_Percep'!$A$10:$AE$141,HHIdata_corr!$U516,MATCH(HHIdata_corr!Y$3,'6.Indic_Percep'!$A$10:$AE$10,0)))=1,INDEX('6.Indic_Percep'!$A$10:$AE$141,HHIdata_corr!$U516,MATCH(HHIdata_corr!Y$3,'6.Indic_Percep'!$A$10:$AE$10,0)),"")</f>
        <v/>
      </c>
      <c r="Z516" s="2" t="str">
        <f>IF(COUNT(INDEX('6.Indic_Percep'!$A$10:$AH$141,HHIdata_corr!$U516,MATCH(HHIdata_corr!Z$3,'6.Indic_Percep'!$A$10:$AH$10,0)))=1,INDEX('6.Indic_Percep'!$A$10:$AH$141,HHIdata_corr!$U516,MATCH(HHIdata_corr!Z$3,'6.Indic_Percep'!$A$10:$AH$10,0)),"")</f>
        <v/>
      </c>
      <c r="AA516" s="2" t="str">
        <f>IF(COUNT(INDEX('6.Indic_Percep'!$A$10:$AH$141,HHIdata_corr!$U516,MATCH(HHIdata_corr!AA$3,'6.Indic_Percep'!$A$10:$AH$10,0)))=1,INDEX('6.Indic_Percep'!$A$10:$AH$141,HHIdata_corr!$U516,MATCH(HHIdata_corr!AA$3,'6.Indic_Percep'!$A$10:$AH$10,0)),"")</f>
        <v/>
      </c>
      <c r="AC516" s="30" t="str">
        <f>IF(COUNT(INDEX('5.Indic_LM'!$A$8:$AL$732,HHIdata_corr!$V516,MATCH(HHIdata_corr!AC$3,'5.Indic_LM'!$A$8:$AL$8,0)))=1,INDEX('5.Indic_LM'!$A$8:$AL$732,HHIdata_corr!$V516,MATCH(HHIdata_corr!AC$3,'5.Indic_LM'!$A$8:$AL$8,0))/100,"")</f>
        <v/>
      </c>
      <c r="AD516" s="30" t="str">
        <f>IF(COUNT(INDEX('5.Indic_LM'!$A$8:$AL$732,HHIdata_corr!$V516,MATCH(HHIdata_corr!AD$3,'5.Indic_LM'!$A$8:$AL$8,0)))=1,INDEX('5.Indic_LM'!$A$8:$AL$732,HHIdata_corr!$V516,MATCH(HHIdata_corr!AD$3,'5.Indic_LM'!$A$8:$AL$8,0))/100,"")</f>
        <v/>
      </c>
      <c r="AE516" s="2">
        <f t="shared" si="38"/>
        <v>0</v>
      </c>
      <c r="AF516" s="2">
        <f t="shared" si="39"/>
        <v>0</v>
      </c>
    </row>
    <row r="517" spans="1:32" x14ac:dyDescent="0.2">
      <c r="A517" s="25" t="s">
        <v>1494</v>
      </c>
      <c r="B517" s="26" t="s">
        <v>1495</v>
      </c>
      <c r="C517" s="26" t="s">
        <v>1415</v>
      </c>
      <c r="D517" s="26" t="s">
        <v>63</v>
      </c>
      <c r="E517" s="26" t="s">
        <v>63</v>
      </c>
      <c r="F517" s="26" t="s">
        <v>63</v>
      </c>
      <c r="G517" s="27">
        <f>INDEX('0_Pivot &amp; Table 1 &amp; Table 2'!$A$70:$AM$765,MATCH($A517,'0_Pivot &amp; Table 1 &amp; Table 2'!$B$70:$B$765,0),MATCH(HHIdata_corr!G$1,'0_Pivot &amp; Table 1 &amp; Table 2'!$A$66:$AM$66,0))</f>
        <v>8944</v>
      </c>
      <c r="H517" s="27">
        <f>INDEX('0_Pivot &amp; Table 1 &amp; Table 2'!$A$70:$AM$765,MATCH($A517,'0_Pivot &amp; Table 1 &amp; Table 2'!$B$70:$B$765,0),MATCH(HHIdata_corr!H$1,'0_Pivot &amp; Table 1 &amp; Table 2'!$A$66:$AM$66,0))</f>
        <v>8796</v>
      </c>
      <c r="I517" s="27">
        <f>INDEX('0_Pivot &amp; Table 1 &amp; Table 2'!$A$70:$AM$765,MATCH($A517,'0_Pivot &amp; Table 1 &amp; Table 2'!$B$70:$B$765,0),MATCH(HHIdata_corr!I$1,'0_Pivot &amp; Table 1 &amp; Table 2'!$A$66:$AM$66,0))</f>
        <v>9444</v>
      </c>
      <c r="J517" s="27">
        <f>INDEX('0_Pivot &amp; Table 1 &amp; Table 2'!$A$70:$AM$765,MATCH($A517,'0_Pivot &amp; Table 1 &amp; Table 2'!$B$70:$B$765,0),MATCH(HHIdata_corr!J$1,'0_Pivot &amp; Table 1 &amp; Table 2'!$A$66:$AM$66,0))</f>
        <v>9118</v>
      </c>
      <c r="K517" s="27">
        <f>INDEX('0_Pivot &amp; Table 1 &amp; Table 2'!$A$70:$AM$765,MATCH($A517,'0_Pivot &amp; Table 1 &amp; Table 2'!$B$70:$B$765,0),MATCH(HHIdata_corr!K$1,'0_Pivot &amp; Table 1 &amp; Table 2'!$A$66:$AM$66,0))</f>
        <v>8164</v>
      </c>
      <c r="L517" s="27">
        <f>INDEX('0_Pivot &amp; Table 1 &amp; Table 2'!$A$70:$AM$765,MATCH($A517,'0_Pivot &amp; Table 1 &amp; Table 2'!$B$70:$B$765,0),MATCH(HHIdata_corr!L$1,'0_Pivot &amp; Table 1 &amp; Table 2'!$A$66:$AM$66,0))</f>
        <v>0</v>
      </c>
      <c r="M517" s="27">
        <f>INDEX('0_Pivot &amp; Table 1 &amp; Table 2'!$A$70:$AM$765,MATCH($A517,'0_Pivot &amp; Table 1 &amp; Table 2'!$B$70:$B$765,0),MATCH(HHIdata_corr!M$1,'0_Pivot &amp; Table 1 &amp; Table 2'!$A$66:$AM$66,0))</f>
        <v>0</v>
      </c>
      <c r="N517" s="27">
        <f>INDEX('0_Pivot &amp; Table 1 &amp; Table 2'!$A$70:$AM$765,MATCH($A517,'0_Pivot &amp; Table 1 &amp; Table 2'!$B$70:$B$765,0),MATCH(HHIdata_corr!N$1,'0_Pivot &amp; Table 1 &amp; Table 2'!$A$66:$AM$66,0))</f>
        <v>10000</v>
      </c>
      <c r="O517" s="28">
        <v>9365.4</v>
      </c>
      <c r="P517" s="24" t="s">
        <v>3104</v>
      </c>
      <c r="Q517" s="29" t="s">
        <v>1495</v>
      </c>
      <c r="R517" s="2">
        <f t="shared" si="40"/>
        <v>9075.5</v>
      </c>
      <c r="S517" s="2">
        <f t="shared" ref="S517:S580" si="41">IF(AVERAGE(K517:N517)&gt;0,AVERAGE(H517:K517))</f>
        <v>8880.5</v>
      </c>
      <c r="T517" s="2">
        <f t="shared" ref="T517:T580" si="42">IF(R517&gt;7500,1,"")</f>
        <v>1</v>
      </c>
      <c r="U517" s="2" t="e">
        <f>MATCH($Q517,'6.Indic_Percep'!$B$10:$B$141,0)</f>
        <v>#N/A</v>
      </c>
      <c r="V517" s="2">
        <f>MATCH($P517,'5.Indic_LM'!$A$10:$A$732,0)</f>
        <v>533</v>
      </c>
      <c r="W517" s="2" t="str">
        <f>IF(COUNT(INDEX('6.Indic_Percep'!$A$10:$AE$141,HHIdata_corr!$U517,MATCH(HHIdata_corr!W$3,'6.Indic_Percep'!$A$10:$AE$10,0)))=1,INDEX('6.Indic_Percep'!$A$10:$AE$141,HHIdata_corr!$U517,MATCH(HHIdata_corr!W$3,'6.Indic_Percep'!$A$10:$AE$10,0)),"")</f>
        <v/>
      </c>
      <c r="X517" s="2" t="str">
        <f>IF(COUNT(INDEX('6.Indic_Percep'!$A$10:$AE$141,HHIdata_corr!$U517,MATCH(HHIdata_corr!X$3,'6.Indic_Percep'!$A$10:$AE$10,0)))=1,INDEX('6.Indic_Percep'!$A$10:$AE$141,HHIdata_corr!$U517,MATCH(HHIdata_corr!X$3,'6.Indic_Percep'!$A$10:$AE$10,0)),"")</f>
        <v/>
      </c>
      <c r="Y517" s="2" t="str">
        <f>IF(COUNT(INDEX('6.Indic_Percep'!$A$10:$AE$141,HHIdata_corr!$U517,MATCH(HHIdata_corr!Y$3,'6.Indic_Percep'!$A$10:$AE$10,0)))=1,INDEX('6.Indic_Percep'!$A$10:$AE$141,HHIdata_corr!$U517,MATCH(HHIdata_corr!Y$3,'6.Indic_Percep'!$A$10:$AE$10,0)),"")</f>
        <v/>
      </c>
      <c r="Z517" s="2" t="str">
        <f>IF(COUNT(INDEX('6.Indic_Percep'!$A$10:$AH$141,HHIdata_corr!$U517,MATCH(HHIdata_corr!Z$3,'6.Indic_Percep'!$A$10:$AH$10,0)))=1,INDEX('6.Indic_Percep'!$A$10:$AH$141,HHIdata_corr!$U517,MATCH(HHIdata_corr!Z$3,'6.Indic_Percep'!$A$10:$AH$10,0)),"")</f>
        <v/>
      </c>
      <c r="AA517" s="2" t="str">
        <f>IF(COUNT(INDEX('6.Indic_Percep'!$A$10:$AH$141,HHIdata_corr!$U517,MATCH(HHIdata_corr!AA$3,'6.Indic_Percep'!$A$10:$AH$10,0)))=1,INDEX('6.Indic_Percep'!$A$10:$AH$141,HHIdata_corr!$U517,MATCH(HHIdata_corr!AA$3,'6.Indic_Percep'!$A$10:$AH$10,0)),"")</f>
        <v/>
      </c>
      <c r="AC517" s="30" t="str">
        <f>IF(COUNT(INDEX('5.Indic_LM'!$A$8:$AL$732,HHIdata_corr!$V517,MATCH(HHIdata_corr!AC$3,'5.Indic_LM'!$A$8:$AL$8,0)))=1,INDEX('5.Indic_LM'!$A$8:$AL$732,HHIdata_corr!$V517,MATCH(HHIdata_corr!AC$3,'5.Indic_LM'!$A$8:$AL$8,0))/100,"")</f>
        <v/>
      </c>
      <c r="AD517" s="30" t="str">
        <f>IF(COUNT(INDEX('5.Indic_LM'!$A$8:$AL$732,HHIdata_corr!$V517,MATCH(HHIdata_corr!AD$3,'5.Indic_LM'!$A$8:$AL$8,0)))=1,INDEX('5.Indic_LM'!$A$8:$AL$732,HHIdata_corr!$V517,MATCH(HHIdata_corr!AD$3,'5.Indic_LM'!$A$8:$AL$8,0))/100,"")</f>
        <v/>
      </c>
      <c r="AE517" s="2">
        <f t="shared" ref="AE517:AE580" si="43">ROUNDDOWN(COUNT($R517,AC517)/2,0)</f>
        <v>0</v>
      </c>
      <c r="AF517" s="2">
        <f t="shared" ref="AF517:AF580" si="44">ROUNDDOWN(COUNT(R517,AD517)/2,0)</f>
        <v>0</v>
      </c>
    </row>
    <row r="518" spans="1:32" x14ac:dyDescent="0.2">
      <c r="A518" s="25" t="s">
        <v>1496</v>
      </c>
      <c r="B518" s="26" t="s">
        <v>1497</v>
      </c>
      <c r="C518" s="26" t="s">
        <v>1415</v>
      </c>
      <c r="D518" s="26" t="s">
        <v>63</v>
      </c>
      <c r="E518" s="26" t="s">
        <v>63</v>
      </c>
      <c r="F518" s="26" t="s">
        <v>63</v>
      </c>
      <c r="G518" s="27">
        <f>INDEX('0_Pivot &amp; Table 1 &amp; Table 2'!$A$70:$AM$765,MATCH($A518,'0_Pivot &amp; Table 1 &amp; Table 2'!$B$70:$B$765,0),MATCH(HHIdata_corr!G$1,'0_Pivot &amp; Table 1 &amp; Table 2'!$A$66:$AM$66,0))</f>
        <v>7312</v>
      </c>
      <c r="H518" s="27">
        <f>INDEX('0_Pivot &amp; Table 1 &amp; Table 2'!$A$70:$AM$765,MATCH($A518,'0_Pivot &amp; Table 1 &amp; Table 2'!$B$70:$B$765,0),MATCH(HHIdata_corr!H$1,'0_Pivot &amp; Table 1 &amp; Table 2'!$A$66:$AM$66,0))</f>
        <v>6488</v>
      </c>
      <c r="I518" s="27">
        <f>INDEX('0_Pivot &amp; Table 1 &amp; Table 2'!$A$70:$AM$765,MATCH($A518,'0_Pivot &amp; Table 1 &amp; Table 2'!$B$70:$B$765,0),MATCH(HHIdata_corr!I$1,'0_Pivot &amp; Table 1 &amp; Table 2'!$A$66:$AM$66,0))</f>
        <v>6406</v>
      </c>
      <c r="J518" s="27">
        <f>INDEX('0_Pivot &amp; Table 1 &amp; Table 2'!$A$70:$AM$765,MATCH($A518,'0_Pivot &amp; Table 1 &amp; Table 2'!$B$70:$B$765,0),MATCH(HHIdata_corr!J$1,'0_Pivot &amp; Table 1 &amp; Table 2'!$A$66:$AM$66,0))</f>
        <v>6434</v>
      </c>
      <c r="K518" s="27">
        <f>INDEX('0_Pivot &amp; Table 1 &amp; Table 2'!$A$70:$AM$765,MATCH($A518,'0_Pivot &amp; Table 1 &amp; Table 2'!$B$70:$B$765,0),MATCH(HHIdata_corr!K$1,'0_Pivot &amp; Table 1 &amp; Table 2'!$A$66:$AM$66,0))</f>
        <v>6070</v>
      </c>
      <c r="L518" s="27">
        <f>INDEX('0_Pivot &amp; Table 1 &amp; Table 2'!$A$70:$AM$765,MATCH($A518,'0_Pivot &amp; Table 1 &amp; Table 2'!$B$70:$B$765,0),MATCH(HHIdata_corr!L$1,'0_Pivot &amp; Table 1 &amp; Table 2'!$A$66:$AM$66,0))</f>
        <v>5870</v>
      </c>
      <c r="M518" s="27">
        <f>INDEX('0_Pivot &amp; Table 1 &amp; Table 2'!$A$70:$AM$765,MATCH($A518,'0_Pivot &amp; Table 1 &amp; Table 2'!$B$70:$B$765,0),MATCH(HHIdata_corr!M$1,'0_Pivot &amp; Table 1 &amp; Table 2'!$A$66:$AM$66,0))</f>
        <v>5572</v>
      </c>
      <c r="N518" s="27">
        <f>INDEX('0_Pivot &amp; Table 1 &amp; Table 2'!$A$70:$AM$765,MATCH($A518,'0_Pivot &amp; Table 1 &amp; Table 2'!$B$70:$B$765,0),MATCH(HHIdata_corr!N$1,'0_Pivot &amp; Table 1 &amp; Table 2'!$A$66:$AM$66,0))</f>
        <v>6129</v>
      </c>
      <c r="O518" s="28">
        <v>6358.6</v>
      </c>
      <c r="P518" s="24" t="s">
        <v>3106</v>
      </c>
      <c r="Q518" s="29" t="s">
        <v>1497</v>
      </c>
      <c r="R518" s="2">
        <f t="shared" si="40"/>
        <v>6660</v>
      </c>
      <c r="S518" s="2">
        <f t="shared" si="41"/>
        <v>6349.5</v>
      </c>
      <c r="T518" s="2" t="str">
        <f t="shared" si="42"/>
        <v/>
      </c>
      <c r="U518" s="2" t="e">
        <f>MATCH($Q518,'6.Indic_Percep'!$B$10:$B$141,0)</f>
        <v>#N/A</v>
      </c>
      <c r="V518" s="2">
        <f>MATCH($P518,'5.Indic_LM'!$A$10:$A$732,0)</f>
        <v>534</v>
      </c>
      <c r="W518" s="2" t="str">
        <f>IF(COUNT(INDEX('6.Indic_Percep'!$A$10:$AE$141,HHIdata_corr!$U518,MATCH(HHIdata_corr!W$3,'6.Indic_Percep'!$A$10:$AE$10,0)))=1,INDEX('6.Indic_Percep'!$A$10:$AE$141,HHIdata_corr!$U518,MATCH(HHIdata_corr!W$3,'6.Indic_Percep'!$A$10:$AE$10,0)),"")</f>
        <v/>
      </c>
      <c r="X518" s="2" t="str">
        <f>IF(COUNT(INDEX('6.Indic_Percep'!$A$10:$AE$141,HHIdata_corr!$U518,MATCH(HHIdata_corr!X$3,'6.Indic_Percep'!$A$10:$AE$10,0)))=1,INDEX('6.Indic_Percep'!$A$10:$AE$141,HHIdata_corr!$U518,MATCH(HHIdata_corr!X$3,'6.Indic_Percep'!$A$10:$AE$10,0)),"")</f>
        <v/>
      </c>
      <c r="Y518" s="2" t="str">
        <f>IF(COUNT(INDEX('6.Indic_Percep'!$A$10:$AE$141,HHIdata_corr!$U518,MATCH(HHIdata_corr!Y$3,'6.Indic_Percep'!$A$10:$AE$10,0)))=1,INDEX('6.Indic_Percep'!$A$10:$AE$141,HHIdata_corr!$U518,MATCH(HHIdata_corr!Y$3,'6.Indic_Percep'!$A$10:$AE$10,0)),"")</f>
        <v/>
      </c>
      <c r="Z518" s="2" t="str">
        <f>IF(COUNT(INDEX('6.Indic_Percep'!$A$10:$AH$141,HHIdata_corr!$U518,MATCH(HHIdata_corr!Z$3,'6.Indic_Percep'!$A$10:$AH$10,0)))=1,INDEX('6.Indic_Percep'!$A$10:$AH$141,HHIdata_corr!$U518,MATCH(HHIdata_corr!Z$3,'6.Indic_Percep'!$A$10:$AH$10,0)),"")</f>
        <v/>
      </c>
      <c r="AA518" s="2" t="str">
        <f>IF(COUNT(INDEX('6.Indic_Percep'!$A$10:$AH$141,HHIdata_corr!$U518,MATCH(HHIdata_corr!AA$3,'6.Indic_Percep'!$A$10:$AH$10,0)))=1,INDEX('6.Indic_Percep'!$A$10:$AH$141,HHIdata_corr!$U518,MATCH(HHIdata_corr!AA$3,'6.Indic_Percep'!$A$10:$AH$10,0)),"")</f>
        <v/>
      </c>
      <c r="AC518" s="30" t="str">
        <f>IF(COUNT(INDEX('5.Indic_LM'!$A$8:$AL$732,HHIdata_corr!$V518,MATCH(HHIdata_corr!AC$3,'5.Indic_LM'!$A$8:$AL$8,0)))=1,INDEX('5.Indic_LM'!$A$8:$AL$732,HHIdata_corr!$V518,MATCH(HHIdata_corr!AC$3,'5.Indic_LM'!$A$8:$AL$8,0))/100,"")</f>
        <v/>
      </c>
      <c r="AD518" s="30" t="str">
        <f>IF(COUNT(INDEX('5.Indic_LM'!$A$8:$AL$732,HHIdata_corr!$V518,MATCH(HHIdata_corr!AD$3,'5.Indic_LM'!$A$8:$AL$8,0)))=1,INDEX('5.Indic_LM'!$A$8:$AL$732,HHIdata_corr!$V518,MATCH(HHIdata_corr!AD$3,'5.Indic_LM'!$A$8:$AL$8,0))/100,"")</f>
        <v/>
      </c>
      <c r="AE518" s="2">
        <f t="shared" si="43"/>
        <v>0</v>
      </c>
      <c r="AF518" s="2">
        <f t="shared" si="44"/>
        <v>0</v>
      </c>
    </row>
    <row r="519" spans="1:32" x14ac:dyDescent="0.2">
      <c r="A519" s="25" t="s">
        <v>1498</v>
      </c>
      <c r="B519" s="26" t="s">
        <v>1499</v>
      </c>
      <c r="C519" s="26" t="s">
        <v>1415</v>
      </c>
      <c r="D519" s="26" t="s">
        <v>63</v>
      </c>
      <c r="E519" s="26" t="s">
        <v>63</v>
      </c>
      <c r="F519" s="26" t="s">
        <v>63</v>
      </c>
      <c r="G519" s="27">
        <f>INDEX('0_Pivot &amp; Table 1 &amp; Table 2'!$A$70:$AM$765,MATCH($A519,'0_Pivot &amp; Table 1 &amp; Table 2'!$B$70:$B$765,0),MATCH(HHIdata_corr!G$1,'0_Pivot &amp; Table 1 &amp; Table 2'!$A$66:$AM$66,0))</f>
        <v>7326</v>
      </c>
      <c r="H519" s="27">
        <f>INDEX('0_Pivot &amp; Table 1 &amp; Table 2'!$A$70:$AM$765,MATCH($A519,'0_Pivot &amp; Table 1 &amp; Table 2'!$B$70:$B$765,0),MATCH(HHIdata_corr!H$1,'0_Pivot &amp; Table 1 &amp; Table 2'!$A$66:$AM$66,0))</f>
        <v>8623</v>
      </c>
      <c r="I519" s="27">
        <f>INDEX('0_Pivot &amp; Table 1 &amp; Table 2'!$A$70:$AM$765,MATCH($A519,'0_Pivot &amp; Table 1 &amp; Table 2'!$B$70:$B$765,0),MATCH(HHIdata_corr!I$1,'0_Pivot &amp; Table 1 &amp; Table 2'!$A$66:$AM$66,0))</f>
        <v>7219</v>
      </c>
      <c r="J519" s="27">
        <f>INDEX('0_Pivot &amp; Table 1 &amp; Table 2'!$A$70:$AM$765,MATCH($A519,'0_Pivot &amp; Table 1 &amp; Table 2'!$B$70:$B$765,0),MATCH(HHIdata_corr!J$1,'0_Pivot &amp; Table 1 &amp; Table 2'!$A$66:$AM$66,0))</f>
        <v>8158</v>
      </c>
      <c r="K519" s="27">
        <f>INDEX('0_Pivot &amp; Table 1 &amp; Table 2'!$A$70:$AM$765,MATCH($A519,'0_Pivot &amp; Table 1 &amp; Table 2'!$B$70:$B$765,0),MATCH(HHIdata_corr!K$1,'0_Pivot &amp; Table 1 &amp; Table 2'!$A$66:$AM$66,0))</f>
        <v>7361</v>
      </c>
      <c r="L519" s="27">
        <f>INDEX('0_Pivot &amp; Table 1 &amp; Table 2'!$A$70:$AM$765,MATCH($A519,'0_Pivot &amp; Table 1 &amp; Table 2'!$B$70:$B$765,0),MATCH(HHIdata_corr!L$1,'0_Pivot &amp; Table 1 &amp; Table 2'!$A$66:$AM$66,0))</f>
        <v>7943</v>
      </c>
      <c r="M519" s="27">
        <f>INDEX('0_Pivot &amp; Table 1 &amp; Table 2'!$A$70:$AM$765,MATCH($A519,'0_Pivot &amp; Table 1 &amp; Table 2'!$B$70:$B$765,0),MATCH(HHIdata_corr!M$1,'0_Pivot &amp; Table 1 &amp; Table 2'!$A$66:$AM$66,0))</f>
        <v>8145</v>
      </c>
      <c r="N519" s="27">
        <f>INDEX('0_Pivot &amp; Table 1 &amp; Table 2'!$A$70:$AM$765,MATCH($A519,'0_Pivot &amp; Table 1 &amp; Table 2'!$B$70:$B$765,0),MATCH(HHIdata_corr!N$1,'0_Pivot &amp; Table 1 &amp; Table 2'!$A$66:$AM$66,0))</f>
        <v>8307</v>
      </c>
      <c r="O519" s="28">
        <v>8009.9</v>
      </c>
      <c r="P519" s="24" t="s">
        <v>3109</v>
      </c>
      <c r="Q519" s="29" t="s">
        <v>1499</v>
      </c>
      <c r="R519" s="2">
        <f t="shared" si="40"/>
        <v>7831.5</v>
      </c>
      <c r="S519" s="2">
        <f t="shared" si="41"/>
        <v>7840.25</v>
      </c>
      <c r="T519" s="2">
        <f t="shared" si="42"/>
        <v>1</v>
      </c>
      <c r="U519" s="2" t="e">
        <f>MATCH($Q519,'6.Indic_Percep'!$B$10:$B$141,0)</f>
        <v>#N/A</v>
      </c>
      <c r="V519" s="2">
        <f>MATCH($P519,'5.Indic_LM'!$A$10:$A$732,0)</f>
        <v>536</v>
      </c>
      <c r="W519" s="2" t="str">
        <f>IF(COUNT(INDEX('6.Indic_Percep'!$A$10:$AE$141,HHIdata_corr!$U519,MATCH(HHIdata_corr!W$3,'6.Indic_Percep'!$A$10:$AE$10,0)))=1,INDEX('6.Indic_Percep'!$A$10:$AE$141,HHIdata_corr!$U519,MATCH(HHIdata_corr!W$3,'6.Indic_Percep'!$A$10:$AE$10,0)),"")</f>
        <v/>
      </c>
      <c r="X519" s="2" t="str">
        <f>IF(COUNT(INDEX('6.Indic_Percep'!$A$10:$AE$141,HHIdata_corr!$U519,MATCH(HHIdata_corr!X$3,'6.Indic_Percep'!$A$10:$AE$10,0)))=1,INDEX('6.Indic_Percep'!$A$10:$AE$141,HHIdata_corr!$U519,MATCH(HHIdata_corr!X$3,'6.Indic_Percep'!$A$10:$AE$10,0)),"")</f>
        <v/>
      </c>
      <c r="Y519" s="2" t="str">
        <f>IF(COUNT(INDEX('6.Indic_Percep'!$A$10:$AE$141,HHIdata_corr!$U519,MATCH(HHIdata_corr!Y$3,'6.Indic_Percep'!$A$10:$AE$10,0)))=1,INDEX('6.Indic_Percep'!$A$10:$AE$141,HHIdata_corr!$U519,MATCH(HHIdata_corr!Y$3,'6.Indic_Percep'!$A$10:$AE$10,0)),"")</f>
        <v/>
      </c>
      <c r="Z519" s="2" t="str">
        <f>IF(COUNT(INDEX('6.Indic_Percep'!$A$10:$AH$141,HHIdata_corr!$U519,MATCH(HHIdata_corr!Z$3,'6.Indic_Percep'!$A$10:$AH$10,0)))=1,INDEX('6.Indic_Percep'!$A$10:$AH$141,HHIdata_corr!$U519,MATCH(HHIdata_corr!Z$3,'6.Indic_Percep'!$A$10:$AH$10,0)),"")</f>
        <v/>
      </c>
      <c r="AA519" s="2" t="str">
        <f>IF(COUNT(INDEX('6.Indic_Percep'!$A$10:$AH$141,HHIdata_corr!$U519,MATCH(HHIdata_corr!AA$3,'6.Indic_Percep'!$A$10:$AH$10,0)))=1,INDEX('6.Indic_Percep'!$A$10:$AH$141,HHIdata_corr!$U519,MATCH(HHIdata_corr!AA$3,'6.Indic_Percep'!$A$10:$AH$10,0)),"")</f>
        <v/>
      </c>
      <c r="AC519" s="30" t="str">
        <f>IF(COUNT(INDEX('5.Indic_LM'!$A$8:$AL$732,HHIdata_corr!$V519,MATCH(HHIdata_corr!AC$3,'5.Indic_LM'!$A$8:$AL$8,0)))=1,INDEX('5.Indic_LM'!$A$8:$AL$732,HHIdata_corr!$V519,MATCH(HHIdata_corr!AC$3,'5.Indic_LM'!$A$8:$AL$8,0))/100,"")</f>
        <v/>
      </c>
      <c r="AD519" s="30" t="str">
        <f>IF(COUNT(INDEX('5.Indic_LM'!$A$8:$AL$732,HHIdata_corr!$V519,MATCH(HHIdata_corr!AD$3,'5.Indic_LM'!$A$8:$AL$8,0)))=1,INDEX('5.Indic_LM'!$A$8:$AL$732,HHIdata_corr!$V519,MATCH(HHIdata_corr!AD$3,'5.Indic_LM'!$A$8:$AL$8,0))/100,"")</f>
        <v/>
      </c>
      <c r="AE519" s="2">
        <f t="shared" si="43"/>
        <v>0</v>
      </c>
      <c r="AF519" s="2">
        <f t="shared" si="44"/>
        <v>0</v>
      </c>
    </row>
    <row r="520" spans="1:32" x14ac:dyDescent="0.2">
      <c r="A520" s="25" t="s">
        <v>1500</v>
      </c>
      <c r="B520" s="26" t="s">
        <v>1501</v>
      </c>
      <c r="C520" s="26" t="s">
        <v>1415</v>
      </c>
      <c r="D520" s="26" t="s">
        <v>63</v>
      </c>
      <c r="E520" s="26" t="s">
        <v>63</v>
      </c>
      <c r="F520" s="26" t="s">
        <v>63</v>
      </c>
      <c r="G520" s="27">
        <f>INDEX('0_Pivot &amp; Table 1 &amp; Table 2'!$A$70:$AM$765,MATCH($A520,'0_Pivot &amp; Table 1 &amp; Table 2'!$B$70:$B$765,0),MATCH(HHIdata_corr!G$1,'0_Pivot &amp; Table 1 &amp; Table 2'!$A$66:$AM$66,0))</f>
        <v>5744</v>
      </c>
      <c r="H520" s="27">
        <f>INDEX('0_Pivot &amp; Table 1 &amp; Table 2'!$A$70:$AM$765,MATCH($A520,'0_Pivot &amp; Table 1 &amp; Table 2'!$B$70:$B$765,0),MATCH(HHIdata_corr!H$1,'0_Pivot &amp; Table 1 &amp; Table 2'!$A$66:$AM$66,0))</f>
        <v>6249</v>
      </c>
      <c r="I520" s="27">
        <f>INDEX('0_Pivot &amp; Table 1 &amp; Table 2'!$A$70:$AM$765,MATCH($A520,'0_Pivot &amp; Table 1 &amp; Table 2'!$B$70:$B$765,0),MATCH(HHIdata_corr!I$1,'0_Pivot &amp; Table 1 &amp; Table 2'!$A$66:$AM$66,0))</f>
        <v>6721</v>
      </c>
      <c r="J520" s="27">
        <f>INDEX('0_Pivot &amp; Table 1 &amp; Table 2'!$A$70:$AM$765,MATCH($A520,'0_Pivot &amp; Table 1 &amp; Table 2'!$B$70:$B$765,0),MATCH(HHIdata_corr!J$1,'0_Pivot &amp; Table 1 &amp; Table 2'!$A$66:$AM$66,0))</f>
        <v>6175</v>
      </c>
      <c r="K520" s="27">
        <f>INDEX('0_Pivot &amp; Table 1 &amp; Table 2'!$A$70:$AM$765,MATCH($A520,'0_Pivot &amp; Table 1 &amp; Table 2'!$B$70:$B$765,0),MATCH(HHIdata_corr!K$1,'0_Pivot &amp; Table 1 &amp; Table 2'!$A$66:$AM$66,0))</f>
        <v>6029</v>
      </c>
      <c r="L520" s="27">
        <f>INDEX('0_Pivot &amp; Table 1 &amp; Table 2'!$A$70:$AM$765,MATCH($A520,'0_Pivot &amp; Table 1 &amp; Table 2'!$B$70:$B$765,0),MATCH(HHIdata_corr!L$1,'0_Pivot &amp; Table 1 &amp; Table 2'!$A$66:$AM$66,0))</f>
        <v>5988</v>
      </c>
      <c r="M520" s="27">
        <f>INDEX('0_Pivot &amp; Table 1 &amp; Table 2'!$A$70:$AM$765,MATCH($A520,'0_Pivot &amp; Table 1 &amp; Table 2'!$B$70:$B$765,0),MATCH(HHIdata_corr!M$1,'0_Pivot &amp; Table 1 &amp; Table 2'!$A$66:$AM$66,0))</f>
        <v>5224</v>
      </c>
      <c r="N520" s="27">
        <f>INDEX('0_Pivot &amp; Table 1 &amp; Table 2'!$A$70:$AM$765,MATCH($A520,'0_Pivot &amp; Table 1 &amp; Table 2'!$B$70:$B$765,0),MATCH(HHIdata_corr!N$1,'0_Pivot &amp; Table 1 &amp; Table 2'!$A$66:$AM$66,0))</f>
        <v>6107</v>
      </c>
      <c r="O520" s="28">
        <v>6103.6</v>
      </c>
      <c r="P520" s="24" t="s">
        <v>3111</v>
      </c>
      <c r="Q520" s="29" t="s">
        <v>1501</v>
      </c>
      <c r="R520" s="2">
        <f t="shared" si="40"/>
        <v>6222.25</v>
      </c>
      <c r="S520" s="2">
        <f t="shared" si="41"/>
        <v>6293.5</v>
      </c>
      <c r="T520" s="2" t="str">
        <f t="shared" si="42"/>
        <v/>
      </c>
      <c r="U520" s="2" t="e">
        <f>MATCH($Q520,'6.Indic_Percep'!$B$10:$B$141,0)</f>
        <v>#N/A</v>
      </c>
      <c r="V520" s="2">
        <f>MATCH($P520,'5.Indic_LM'!$A$10:$A$732,0)</f>
        <v>537</v>
      </c>
      <c r="W520" s="2" t="str">
        <f>IF(COUNT(INDEX('6.Indic_Percep'!$A$10:$AE$141,HHIdata_corr!$U520,MATCH(HHIdata_corr!W$3,'6.Indic_Percep'!$A$10:$AE$10,0)))=1,INDEX('6.Indic_Percep'!$A$10:$AE$141,HHIdata_corr!$U520,MATCH(HHIdata_corr!W$3,'6.Indic_Percep'!$A$10:$AE$10,0)),"")</f>
        <v/>
      </c>
      <c r="X520" s="2" t="str">
        <f>IF(COUNT(INDEX('6.Indic_Percep'!$A$10:$AE$141,HHIdata_corr!$U520,MATCH(HHIdata_corr!X$3,'6.Indic_Percep'!$A$10:$AE$10,0)))=1,INDEX('6.Indic_Percep'!$A$10:$AE$141,HHIdata_corr!$U520,MATCH(HHIdata_corr!X$3,'6.Indic_Percep'!$A$10:$AE$10,0)),"")</f>
        <v/>
      </c>
      <c r="Y520" s="2" t="str">
        <f>IF(COUNT(INDEX('6.Indic_Percep'!$A$10:$AE$141,HHIdata_corr!$U520,MATCH(HHIdata_corr!Y$3,'6.Indic_Percep'!$A$10:$AE$10,0)))=1,INDEX('6.Indic_Percep'!$A$10:$AE$141,HHIdata_corr!$U520,MATCH(HHIdata_corr!Y$3,'6.Indic_Percep'!$A$10:$AE$10,0)),"")</f>
        <v/>
      </c>
      <c r="Z520" s="2" t="str">
        <f>IF(COUNT(INDEX('6.Indic_Percep'!$A$10:$AH$141,HHIdata_corr!$U520,MATCH(HHIdata_corr!Z$3,'6.Indic_Percep'!$A$10:$AH$10,0)))=1,INDEX('6.Indic_Percep'!$A$10:$AH$141,HHIdata_corr!$U520,MATCH(HHIdata_corr!Z$3,'6.Indic_Percep'!$A$10:$AH$10,0)),"")</f>
        <v/>
      </c>
      <c r="AA520" s="2" t="str">
        <f>IF(COUNT(INDEX('6.Indic_Percep'!$A$10:$AH$141,HHIdata_corr!$U520,MATCH(HHIdata_corr!AA$3,'6.Indic_Percep'!$A$10:$AH$10,0)))=1,INDEX('6.Indic_Percep'!$A$10:$AH$141,HHIdata_corr!$U520,MATCH(HHIdata_corr!AA$3,'6.Indic_Percep'!$A$10:$AH$10,0)),"")</f>
        <v/>
      </c>
      <c r="AC520" s="30" t="str">
        <f>IF(COUNT(INDEX('5.Indic_LM'!$A$8:$AL$732,HHIdata_corr!$V520,MATCH(HHIdata_corr!AC$3,'5.Indic_LM'!$A$8:$AL$8,0)))=1,INDEX('5.Indic_LM'!$A$8:$AL$732,HHIdata_corr!$V520,MATCH(HHIdata_corr!AC$3,'5.Indic_LM'!$A$8:$AL$8,0))/100,"")</f>
        <v/>
      </c>
      <c r="AD520" s="30" t="str">
        <f>IF(COUNT(INDEX('5.Indic_LM'!$A$8:$AL$732,HHIdata_corr!$V520,MATCH(HHIdata_corr!AD$3,'5.Indic_LM'!$A$8:$AL$8,0)))=1,INDEX('5.Indic_LM'!$A$8:$AL$732,HHIdata_corr!$V520,MATCH(HHIdata_corr!AD$3,'5.Indic_LM'!$A$8:$AL$8,0))/100,"")</f>
        <v/>
      </c>
      <c r="AE520" s="2">
        <f t="shared" si="43"/>
        <v>0</v>
      </c>
      <c r="AF520" s="2">
        <f t="shared" si="44"/>
        <v>0</v>
      </c>
    </row>
    <row r="521" spans="1:32" x14ac:dyDescent="0.2">
      <c r="A521" s="25" t="s">
        <v>1502</v>
      </c>
      <c r="B521" s="26" t="s">
        <v>1503</v>
      </c>
      <c r="C521" s="26" t="s">
        <v>1415</v>
      </c>
      <c r="D521" s="26" t="s">
        <v>63</v>
      </c>
      <c r="E521" s="26" t="s">
        <v>63</v>
      </c>
      <c r="F521" s="26" t="s">
        <v>63</v>
      </c>
      <c r="G521" s="27">
        <f>INDEX('0_Pivot &amp; Table 1 &amp; Table 2'!$A$70:$AM$765,MATCH($A521,'0_Pivot &amp; Table 1 &amp; Table 2'!$B$70:$B$765,0),MATCH(HHIdata_corr!G$1,'0_Pivot &amp; Table 1 &amp; Table 2'!$A$66:$AM$66,0))</f>
        <v>7118</v>
      </c>
      <c r="H521" s="27">
        <f>INDEX('0_Pivot &amp; Table 1 &amp; Table 2'!$A$70:$AM$765,MATCH($A521,'0_Pivot &amp; Table 1 &amp; Table 2'!$B$70:$B$765,0),MATCH(HHIdata_corr!H$1,'0_Pivot &amp; Table 1 &amp; Table 2'!$A$66:$AM$66,0))</f>
        <v>7741</v>
      </c>
      <c r="I521" s="27">
        <f>INDEX('0_Pivot &amp; Table 1 &amp; Table 2'!$A$70:$AM$765,MATCH($A521,'0_Pivot &amp; Table 1 &amp; Table 2'!$B$70:$B$765,0),MATCH(HHIdata_corr!I$1,'0_Pivot &amp; Table 1 &amp; Table 2'!$A$66:$AM$66,0))</f>
        <v>6968</v>
      </c>
      <c r="J521" s="27">
        <f>INDEX('0_Pivot &amp; Table 1 &amp; Table 2'!$A$70:$AM$765,MATCH($A521,'0_Pivot &amp; Table 1 &amp; Table 2'!$B$70:$B$765,0),MATCH(HHIdata_corr!J$1,'0_Pivot &amp; Table 1 &amp; Table 2'!$A$66:$AM$66,0))</f>
        <v>6802</v>
      </c>
      <c r="K521" s="27">
        <f>INDEX('0_Pivot &amp; Table 1 &amp; Table 2'!$A$70:$AM$765,MATCH($A521,'0_Pivot &amp; Table 1 &amp; Table 2'!$B$70:$B$765,0),MATCH(HHIdata_corr!K$1,'0_Pivot &amp; Table 1 &amp; Table 2'!$A$66:$AM$66,0))</f>
        <v>6559</v>
      </c>
      <c r="L521" s="27">
        <f>INDEX('0_Pivot &amp; Table 1 &amp; Table 2'!$A$70:$AM$765,MATCH($A521,'0_Pivot &amp; Table 1 &amp; Table 2'!$B$70:$B$765,0),MATCH(HHIdata_corr!L$1,'0_Pivot &amp; Table 1 &amp; Table 2'!$A$66:$AM$66,0))</f>
        <v>6934</v>
      </c>
      <c r="M521" s="27">
        <f>INDEX('0_Pivot &amp; Table 1 &amp; Table 2'!$A$70:$AM$765,MATCH($A521,'0_Pivot &amp; Table 1 &amp; Table 2'!$B$70:$B$765,0),MATCH(HHIdata_corr!M$1,'0_Pivot &amp; Table 1 &amp; Table 2'!$A$66:$AM$66,0))</f>
        <v>7394</v>
      </c>
      <c r="N521" s="27">
        <f>INDEX('0_Pivot &amp; Table 1 &amp; Table 2'!$A$70:$AM$765,MATCH($A521,'0_Pivot &amp; Table 1 &amp; Table 2'!$B$70:$B$765,0),MATCH(HHIdata_corr!N$1,'0_Pivot &amp; Table 1 &amp; Table 2'!$A$66:$AM$66,0))</f>
        <v>6339</v>
      </c>
      <c r="O521" s="28">
        <v>6942.1</v>
      </c>
      <c r="P521" s="24" t="s">
        <v>3112</v>
      </c>
      <c r="Q521" s="29" t="s">
        <v>1503</v>
      </c>
      <c r="R521" s="2">
        <f t="shared" si="40"/>
        <v>7157.25</v>
      </c>
      <c r="S521" s="2">
        <f t="shared" si="41"/>
        <v>7017.5</v>
      </c>
      <c r="T521" s="2" t="str">
        <f t="shared" si="42"/>
        <v/>
      </c>
      <c r="U521" s="2" t="e">
        <f>MATCH($Q521,'6.Indic_Percep'!$B$10:$B$141,0)</f>
        <v>#N/A</v>
      </c>
      <c r="V521" s="2">
        <f>MATCH($P521,'5.Indic_LM'!$A$10:$A$732,0)</f>
        <v>538</v>
      </c>
      <c r="W521" s="2" t="str">
        <f>IF(COUNT(INDEX('6.Indic_Percep'!$A$10:$AE$141,HHIdata_corr!$U521,MATCH(HHIdata_corr!W$3,'6.Indic_Percep'!$A$10:$AE$10,0)))=1,INDEX('6.Indic_Percep'!$A$10:$AE$141,HHIdata_corr!$U521,MATCH(HHIdata_corr!W$3,'6.Indic_Percep'!$A$10:$AE$10,0)),"")</f>
        <v/>
      </c>
      <c r="X521" s="2" t="str">
        <f>IF(COUNT(INDEX('6.Indic_Percep'!$A$10:$AE$141,HHIdata_corr!$U521,MATCH(HHIdata_corr!X$3,'6.Indic_Percep'!$A$10:$AE$10,0)))=1,INDEX('6.Indic_Percep'!$A$10:$AE$141,HHIdata_corr!$U521,MATCH(HHIdata_corr!X$3,'6.Indic_Percep'!$A$10:$AE$10,0)),"")</f>
        <v/>
      </c>
      <c r="Y521" s="2" t="str">
        <f>IF(COUNT(INDEX('6.Indic_Percep'!$A$10:$AE$141,HHIdata_corr!$U521,MATCH(HHIdata_corr!Y$3,'6.Indic_Percep'!$A$10:$AE$10,0)))=1,INDEX('6.Indic_Percep'!$A$10:$AE$141,HHIdata_corr!$U521,MATCH(HHIdata_corr!Y$3,'6.Indic_Percep'!$A$10:$AE$10,0)),"")</f>
        <v/>
      </c>
      <c r="Z521" s="2" t="str">
        <f>IF(COUNT(INDEX('6.Indic_Percep'!$A$10:$AH$141,HHIdata_corr!$U521,MATCH(HHIdata_corr!Z$3,'6.Indic_Percep'!$A$10:$AH$10,0)))=1,INDEX('6.Indic_Percep'!$A$10:$AH$141,HHIdata_corr!$U521,MATCH(HHIdata_corr!Z$3,'6.Indic_Percep'!$A$10:$AH$10,0)),"")</f>
        <v/>
      </c>
      <c r="AA521" s="2" t="str">
        <f>IF(COUNT(INDEX('6.Indic_Percep'!$A$10:$AH$141,HHIdata_corr!$U521,MATCH(HHIdata_corr!AA$3,'6.Indic_Percep'!$A$10:$AH$10,0)))=1,INDEX('6.Indic_Percep'!$A$10:$AH$141,HHIdata_corr!$U521,MATCH(HHIdata_corr!AA$3,'6.Indic_Percep'!$A$10:$AH$10,0)),"")</f>
        <v/>
      </c>
      <c r="AC521" s="30" t="str">
        <f>IF(COUNT(INDEX('5.Indic_LM'!$A$8:$AL$732,HHIdata_corr!$V521,MATCH(HHIdata_corr!AC$3,'5.Indic_LM'!$A$8:$AL$8,0)))=1,INDEX('5.Indic_LM'!$A$8:$AL$732,HHIdata_corr!$V521,MATCH(HHIdata_corr!AC$3,'5.Indic_LM'!$A$8:$AL$8,0))/100,"")</f>
        <v/>
      </c>
      <c r="AD521" s="30" t="str">
        <f>IF(COUNT(INDEX('5.Indic_LM'!$A$8:$AL$732,HHIdata_corr!$V521,MATCH(HHIdata_corr!AD$3,'5.Indic_LM'!$A$8:$AL$8,0)))=1,INDEX('5.Indic_LM'!$A$8:$AL$732,HHIdata_corr!$V521,MATCH(HHIdata_corr!AD$3,'5.Indic_LM'!$A$8:$AL$8,0))/100,"")</f>
        <v/>
      </c>
      <c r="AE521" s="2">
        <f t="shared" si="43"/>
        <v>0</v>
      </c>
      <c r="AF521" s="2">
        <f t="shared" si="44"/>
        <v>0</v>
      </c>
    </row>
    <row r="522" spans="1:32" x14ac:dyDescent="0.2">
      <c r="A522" s="25" t="s">
        <v>1504</v>
      </c>
      <c r="B522" s="26" t="s">
        <v>1505</v>
      </c>
      <c r="C522" s="26" t="s">
        <v>1415</v>
      </c>
      <c r="D522" s="26" t="s">
        <v>63</v>
      </c>
      <c r="E522" s="26" t="s">
        <v>63</v>
      </c>
      <c r="F522" s="26" t="s">
        <v>63</v>
      </c>
      <c r="G522" s="27">
        <f>INDEX('0_Pivot &amp; Table 1 &amp; Table 2'!$A$70:$AM$765,MATCH($A522,'0_Pivot &amp; Table 1 &amp; Table 2'!$B$70:$B$765,0),MATCH(HHIdata_corr!G$1,'0_Pivot &amp; Table 1 &amp; Table 2'!$A$66:$AM$66,0))</f>
        <v>8333</v>
      </c>
      <c r="H522" s="27">
        <f>INDEX('0_Pivot &amp; Table 1 &amp; Table 2'!$A$70:$AM$765,MATCH($A522,'0_Pivot &amp; Table 1 &amp; Table 2'!$B$70:$B$765,0),MATCH(HHIdata_corr!H$1,'0_Pivot &amp; Table 1 &amp; Table 2'!$A$66:$AM$66,0))</f>
        <v>9000</v>
      </c>
      <c r="I522" s="27">
        <f>INDEX('0_Pivot &amp; Table 1 &amp; Table 2'!$A$70:$AM$765,MATCH($A522,'0_Pivot &amp; Table 1 &amp; Table 2'!$B$70:$B$765,0),MATCH(HHIdata_corr!I$1,'0_Pivot &amp; Table 1 &amp; Table 2'!$A$66:$AM$66,0))</f>
        <v>10000</v>
      </c>
      <c r="J522" s="27">
        <f>INDEX('0_Pivot &amp; Table 1 &amp; Table 2'!$A$70:$AM$765,MATCH($A522,'0_Pivot &amp; Table 1 &amp; Table 2'!$B$70:$B$765,0),MATCH(HHIdata_corr!J$1,'0_Pivot &amp; Table 1 &amp; Table 2'!$A$66:$AM$66,0))</f>
        <v>0</v>
      </c>
      <c r="K522" s="27">
        <f>INDEX('0_Pivot &amp; Table 1 &amp; Table 2'!$A$70:$AM$765,MATCH($A522,'0_Pivot &amp; Table 1 &amp; Table 2'!$B$70:$B$765,0),MATCH(HHIdata_corr!K$1,'0_Pivot &amp; Table 1 &amp; Table 2'!$A$66:$AM$66,0))</f>
        <v>8519</v>
      </c>
      <c r="L522" s="27">
        <f>INDEX('0_Pivot &amp; Table 1 &amp; Table 2'!$A$70:$AM$765,MATCH($A522,'0_Pivot &amp; Table 1 &amp; Table 2'!$B$70:$B$765,0),MATCH(HHIdata_corr!L$1,'0_Pivot &amp; Table 1 &amp; Table 2'!$A$66:$AM$66,0))</f>
        <v>8667</v>
      </c>
      <c r="M522" s="27">
        <f>INDEX('0_Pivot &amp; Table 1 &amp; Table 2'!$A$70:$AM$765,MATCH($A522,'0_Pivot &amp; Table 1 &amp; Table 2'!$B$70:$B$765,0),MATCH(HHIdata_corr!M$1,'0_Pivot &amp; Table 1 &amp; Table 2'!$A$66:$AM$66,0))</f>
        <v>0</v>
      </c>
      <c r="N522" s="27">
        <f>INDEX('0_Pivot &amp; Table 1 &amp; Table 2'!$A$70:$AM$765,MATCH($A522,'0_Pivot &amp; Table 1 &amp; Table 2'!$B$70:$B$765,0),MATCH(HHIdata_corr!N$1,'0_Pivot &amp; Table 1 &amp; Table 2'!$A$66:$AM$66,0))</f>
        <v>0</v>
      </c>
      <c r="O522" s="28">
        <v>9451.9</v>
      </c>
      <c r="P522" s="24" t="s">
        <v>3114</v>
      </c>
      <c r="Q522" s="29" t="s">
        <v>1505</v>
      </c>
      <c r="R522" s="2">
        <f t="shared" si="40"/>
        <v>6833.25</v>
      </c>
      <c r="S522" s="2">
        <f t="shared" si="41"/>
        <v>6879.75</v>
      </c>
      <c r="T522" s="2" t="str">
        <f t="shared" si="42"/>
        <v/>
      </c>
      <c r="U522" s="2" t="e">
        <f>MATCH($Q522,'6.Indic_Percep'!$B$10:$B$141,0)</f>
        <v>#N/A</v>
      </c>
      <c r="V522" s="2">
        <f>MATCH($P522,'5.Indic_LM'!$A$10:$A$732,0)</f>
        <v>539</v>
      </c>
      <c r="W522" s="2" t="str">
        <f>IF(COUNT(INDEX('6.Indic_Percep'!$A$10:$AE$141,HHIdata_corr!$U522,MATCH(HHIdata_corr!W$3,'6.Indic_Percep'!$A$10:$AE$10,0)))=1,INDEX('6.Indic_Percep'!$A$10:$AE$141,HHIdata_corr!$U522,MATCH(HHIdata_corr!W$3,'6.Indic_Percep'!$A$10:$AE$10,0)),"")</f>
        <v/>
      </c>
      <c r="X522" s="2" t="str">
        <f>IF(COUNT(INDEX('6.Indic_Percep'!$A$10:$AE$141,HHIdata_corr!$U522,MATCH(HHIdata_corr!X$3,'6.Indic_Percep'!$A$10:$AE$10,0)))=1,INDEX('6.Indic_Percep'!$A$10:$AE$141,HHIdata_corr!$U522,MATCH(HHIdata_corr!X$3,'6.Indic_Percep'!$A$10:$AE$10,0)),"")</f>
        <v/>
      </c>
      <c r="Y522" s="2" t="str">
        <f>IF(COUNT(INDEX('6.Indic_Percep'!$A$10:$AE$141,HHIdata_corr!$U522,MATCH(HHIdata_corr!Y$3,'6.Indic_Percep'!$A$10:$AE$10,0)))=1,INDEX('6.Indic_Percep'!$A$10:$AE$141,HHIdata_corr!$U522,MATCH(HHIdata_corr!Y$3,'6.Indic_Percep'!$A$10:$AE$10,0)),"")</f>
        <v/>
      </c>
      <c r="Z522" s="2" t="str">
        <f>IF(COUNT(INDEX('6.Indic_Percep'!$A$10:$AH$141,HHIdata_corr!$U522,MATCH(HHIdata_corr!Z$3,'6.Indic_Percep'!$A$10:$AH$10,0)))=1,INDEX('6.Indic_Percep'!$A$10:$AH$141,HHIdata_corr!$U522,MATCH(HHIdata_corr!Z$3,'6.Indic_Percep'!$A$10:$AH$10,0)),"")</f>
        <v/>
      </c>
      <c r="AA522" s="2" t="str">
        <f>IF(COUNT(INDEX('6.Indic_Percep'!$A$10:$AH$141,HHIdata_corr!$U522,MATCH(HHIdata_corr!AA$3,'6.Indic_Percep'!$A$10:$AH$10,0)))=1,INDEX('6.Indic_Percep'!$A$10:$AH$141,HHIdata_corr!$U522,MATCH(HHIdata_corr!AA$3,'6.Indic_Percep'!$A$10:$AH$10,0)),"")</f>
        <v/>
      </c>
      <c r="AC522" s="30" t="str">
        <f>IF(COUNT(INDEX('5.Indic_LM'!$A$8:$AL$732,HHIdata_corr!$V522,MATCH(HHIdata_corr!AC$3,'5.Indic_LM'!$A$8:$AL$8,0)))=1,INDEX('5.Indic_LM'!$A$8:$AL$732,HHIdata_corr!$V522,MATCH(HHIdata_corr!AC$3,'5.Indic_LM'!$A$8:$AL$8,0))/100,"")</f>
        <v/>
      </c>
      <c r="AD522" s="30" t="str">
        <f>IF(COUNT(INDEX('5.Indic_LM'!$A$8:$AL$732,HHIdata_corr!$V522,MATCH(HHIdata_corr!AD$3,'5.Indic_LM'!$A$8:$AL$8,0)))=1,INDEX('5.Indic_LM'!$A$8:$AL$732,HHIdata_corr!$V522,MATCH(HHIdata_corr!AD$3,'5.Indic_LM'!$A$8:$AL$8,0))/100,"")</f>
        <v/>
      </c>
      <c r="AE522" s="2">
        <f t="shared" si="43"/>
        <v>0</v>
      </c>
      <c r="AF522" s="2">
        <f t="shared" si="44"/>
        <v>0</v>
      </c>
    </row>
    <row r="523" spans="1:32" x14ac:dyDescent="0.2">
      <c r="A523" s="25" t="s">
        <v>1506</v>
      </c>
      <c r="B523" s="26" t="s">
        <v>1507</v>
      </c>
      <c r="C523" s="26" t="s">
        <v>1415</v>
      </c>
      <c r="D523" s="26" t="s">
        <v>63</v>
      </c>
      <c r="E523" s="26" t="s">
        <v>63</v>
      </c>
      <c r="F523" s="26" t="s">
        <v>63</v>
      </c>
      <c r="G523" s="27">
        <f>INDEX('0_Pivot &amp; Table 1 &amp; Table 2'!$A$70:$AM$765,MATCH($A523,'0_Pivot &amp; Table 1 &amp; Table 2'!$B$70:$B$765,0),MATCH(HHIdata_corr!G$1,'0_Pivot &amp; Table 1 &amp; Table 2'!$A$66:$AM$66,0))</f>
        <v>4080</v>
      </c>
      <c r="H523" s="27">
        <f>INDEX('0_Pivot &amp; Table 1 &amp; Table 2'!$A$70:$AM$765,MATCH($A523,'0_Pivot &amp; Table 1 &amp; Table 2'!$B$70:$B$765,0),MATCH(HHIdata_corr!H$1,'0_Pivot &amp; Table 1 &amp; Table 2'!$A$66:$AM$66,0))</f>
        <v>4740</v>
      </c>
      <c r="I523" s="27">
        <f>INDEX('0_Pivot &amp; Table 1 &amp; Table 2'!$A$70:$AM$765,MATCH($A523,'0_Pivot &amp; Table 1 &amp; Table 2'!$B$70:$B$765,0),MATCH(HHIdata_corr!I$1,'0_Pivot &amp; Table 1 &amp; Table 2'!$A$66:$AM$66,0))</f>
        <v>4261</v>
      </c>
      <c r="J523" s="27">
        <f>INDEX('0_Pivot &amp; Table 1 &amp; Table 2'!$A$70:$AM$765,MATCH($A523,'0_Pivot &amp; Table 1 &amp; Table 2'!$B$70:$B$765,0),MATCH(HHIdata_corr!J$1,'0_Pivot &amp; Table 1 &amp; Table 2'!$A$66:$AM$66,0))</f>
        <v>4566</v>
      </c>
      <c r="K523" s="27">
        <f>INDEX('0_Pivot &amp; Table 1 &amp; Table 2'!$A$70:$AM$765,MATCH($A523,'0_Pivot &amp; Table 1 &amp; Table 2'!$B$70:$B$765,0),MATCH(HHIdata_corr!K$1,'0_Pivot &amp; Table 1 &amp; Table 2'!$A$66:$AM$66,0))</f>
        <v>3789</v>
      </c>
      <c r="L523" s="27">
        <f>INDEX('0_Pivot &amp; Table 1 &amp; Table 2'!$A$70:$AM$765,MATCH($A523,'0_Pivot &amp; Table 1 &amp; Table 2'!$B$70:$B$765,0),MATCH(HHIdata_corr!L$1,'0_Pivot &amp; Table 1 &amp; Table 2'!$A$66:$AM$66,0))</f>
        <v>4553</v>
      </c>
      <c r="M523" s="27">
        <f>INDEX('0_Pivot &amp; Table 1 &amp; Table 2'!$A$70:$AM$765,MATCH($A523,'0_Pivot &amp; Table 1 &amp; Table 2'!$B$70:$B$765,0),MATCH(HHIdata_corr!M$1,'0_Pivot &amp; Table 1 &amp; Table 2'!$A$66:$AM$66,0))</f>
        <v>4397</v>
      </c>
      <c r="N523" s="27">
        <f>INDEX('0_Pivot &amp; Table 1 &amp; Table 2'!$A$70:$AM$765,MATCH($A523,'0_Pivot &amp; Table 1 &amp; Table 2'!$B$70:$B$765,0),MATCH(HHIdata_corr!N$1,'0_Pivot &amp; Table 1 &amp; Table 2'!$A$66:$AM$66,0))</f>
        <v>3894</v>
      </c>
      <c r="O523" s="28">
        <v>4310.8999999999996</v>
      </c>
      <c r="P523" s="24" t="s">
        <v>3117</v>
      </c>
      <c r="Q523" s="29" t="s">
        <v>1507</v>
      </c>
      <c r="R523" s="2">
        <f t="shared" si="40"/>
        <v>4411.75</v>
      </c>
      <c r="S523" s="2">
        <f t="shared" si="41"/>
        <v>4339</v>
      </c>
      <c r="T523" s="2" t="str">
        <f t="shared" si="42"/>
        <v/>
      </c>
      <c r="U523" s="2" t="e">
        <f>MATCH($Q523,'6.Indic_Percep'!$B$10:$B$141,0)</f>
        <v>#N/A</v>
      </c>
      <c r="V523" s="2">
        <f>MATCH($P523,'5.Indic_LM'!$A$10:$A$732,0)</f>
        <v>541</v>
      </c>
      <c r="W523" s="2" t="str">
        <f>IF(COUNT(INDEX('6.Indic_Percep'!$A$10:$AE$141,HHIdata_corr!$U523,MATCH(HHIdata_corr!W$3,'6.Indic_Percep'!$A$10:$AE$10,0)))=1,INDEX('6.Indic_Percep'!$A$10:$AE$141,HHIdata_corr!$U523,MATCH(HHIdata_corr!W$3,'6.Indic_Percep'!$A$10:$AE$10,0)),"")</f>
        <v/>
      </c>
      <c r="X523" s="2" t="str">
        <f>IF(COUNT(INDEX('6.Indic_Percep'!$A$10:$AE$141,HHIdata_corr!$U523,MATCH(HHIdata_corr!X$3,'6.Indic_Percep'!$A$10:$AE$10,0)))=1,INDEX('6.Indic_Percep'!$A$10:$AE$141,HHIdata_corr!$U523,MATCH(HHIdata_corr!X$3,'6.Indic_Percep'!$A$10:$AE$10,0)),"")</f>
        <v/>
      </c>
      <c r="Y523" s="2" t="str">
        <f>IF(COUNT(INDEX('6.Indic_Percep'!$A$10:$AE$141,HHIdata_corr!$U523,MATCH(HHIdata_corr!Y$3,'6.Indic_Percep'!$A$10:$AE$10,0)))=1,INDEX('6.Indic_Percep'!$A$10:$AE$141,HHIdata_corr!$U523,MATCH(HHIdata_corr!Y$3,'6.Indic_Percep'!$A$10:$AE$10,0)),"")</f>
        <v/>
      </c>
      <c r="Z523" s="2" t="str">
        <f>IF(COUNT(INDEX('6.Indic_Percep'!$A$10:$AH$141,HHIdata_corr!$U523,MATCH(HHIdata_corr!Z$3,'6.Indic_Percep'!$A$10:$AH$10,0)))=1,INDEX('6.Indic_Percep'!$A$10:$AH$141,HHIdata_corr!$U523,MATCH(HHIdata_corr!Z$3,'6.Indic_Percep'!$A$10:$AH$10,0)),"")</f>
        <v/>
      </c>
      <c r="AA523" s="2" t="str">
        <f>IF(COUNT(INDEX('6.Indic_Percep'!$A$10:$AH$141,HHIdata_corr!$U523,MATCH(HHIdata_corr!AA$3,'6.Indic_Percep'!$A$10:$AH$10,0)))=1,INDEX('6.Indic_Percep'!$A$10:$AH$141,HHIdata_corr!$U523,MATCH(HHIdata_corr!AA$3,'6.Indic_Percep'!$A$10:$AH$10,0)),"")</f>
        <v/>
      </c>
      <c r="AC523" s="30" t="str">
        <f>IF(COUNT(INDEX('5.Indic_LM'!$A$8:$AL$732,HHIdata_corr!$V523,MATCH(HHIdata_corr!AC$3,'5.Indic_LM'!$A$8:$AL$8,0)))=1,INDEX('5.Indic_LM'!$A$8:$AL$732,HHIdata_corr!$V523,MATCH(HHIdata_corr!AC$3,'5.Indic_LM'!$A$8:$AL$8,0))/100,"")</f>
        <v/>
      </c>
      <c r="AD523" s="30" t="str">
        <f>IF(COUNT(INDEX('5.Indic_LM'!$A$8:$AL$732,HHIdata_corr!$V523,MATCH(HHIdata_corr!AD$3,'5.Indic_LM'!$A$8:$AL$8,0)))=1,INDEX('5.Indic_LM'!$A$8:$AL$732,HHIdata_corr!$V523,MATCH(HHIdata_corr!AD$3,'5.Indic_LM'!$A$8:$AL$8,0))/100,"")</f>
        <v/>
      </c>
      <c r="AE523" s="2">
        <f t="shared" si="43"/>
        <v>0</v>
      </c>
      <c r="AF523" s="2">
        <f t="shared" si="44"/>
        <v>0</v>
      </c>
    </row>
    <row r="524" spans="1:32" x14ac:dyDescent="0.2">
      <c r="A524" s="25" t="s">
        <v>1508</v>
      </c>
      <c r="B524" s="26" t="s">
        <v>1509</v>
      </c>
      <c r="C524" s="26" t="s">
        <v>1415</v>
      </c>
      <c r="D524" s="26" t="s">
        <v>63</v>
      </c>
      <c r="E524" s="26" t="s">
        <v>63</v>
      </c>
      <c r="F524" s="26" t="s">
        <v>63</v>
      </c>
      <c r="G524" s="27">
        <f>INDEX('0_Pivot &amp; Table 1 &amp; Table 2'!$A$70:$AM$765,MATCH($A524,'0_Pivot &amp; Table 1 &amp; Table 2'!$B$70:$B$765,0),MATCH(HHIdata_corr!G$1,'0_Pivot &amp; Table 1 &amp; Table 2'!$A$66:$AM$66,0))</f>
        <v>5155</v>
      </c>
      <c r="H524" s="27">
        <f>INDEX('0_Pivot &amp; Table 1 &amp; Table 2'!$A$70:$AM$765,MATCH($A524,'0_Pivot &amp; Table 1 &amp; Table 2'!$B$70:$B$765,0),MATCH(HHIdata_corr!H$1,'0_Pivot &amp; Table 1 &amp; Table 2'!$A$66:$AM$66,0))</f>
        <v>6318</v>
      </c>
      <c r="I524" s="27">
        <f>INDEX('0_Pivot &amp; Table 1 &amp; Table 2'!$A$70:$AM$765,MATCH($A524,'0_Pivot &amp; Table 1 &amp; Table 2'!$B$70:$B$765,0),MATCH(HHIdata_corr!I$1,'0_Pivot &amp; Table 1 &amp; Table 2'!$A$66:$AM$66,0))</f>
        <v>5512</v>
      </c>
      <c r="J524" s="27">
        <f>INDEX('0_Pivot &amp; Table 1 &amp; Table 2'!$A$70:$AM$765,MATCH($A524,'0_Pivot &amp; Table 1 &amp; Table 2'!$B$70:$B$765,0),MATCH(HHIdata_corr!J$1,'0_Pivot &amp; Table 1 &amp; Table 2'!$A$66:$AM$66,0))</f>
        <v>5661</v>
      </c>
      <c r="K524" s="27">
        <f>INDEX('0_Pivot &amp; Table 1 &amp; Table 2'!$A$70:$AM$765,MATCH($A524,'0_Pivot &amp; Table 1 &amp; Table 2'!$B$70:$B$765,0),MATCH(HHIdata_corr!K$1,'0_Pivot &amp; Table 1 &amp; Table 2'!$A$66:$AM$66,0))</f>
        <v>5692</v>
      </c>
      <c r="L524" s="27">
        <f>INDEX('0_Pivot &amp; Table 1 &amp; Table 2'!$A$70:$AM$765,MATCH($A524,'0_Pivot &amp; Table 1 &amp; Table 2'!$B$70:$B$765,0),MATCH(HHIdata_corr!L$1,'0_Pivot &amp; Table 1 &amp; Table 2'!$A$66:$AM$66,0))</f>
        <v>5832</v>
      </c>
      <c r="M524" s="27">
        <f>INDEX('0_Pivot &amp; Table 1 &amp; Table 2'!$A$70:$AM$765,MATCH($A524,'0_Pivot &amp; Table 1 &amp; Table 2'!$B$70:$B$765,0),MATCH(HHIdata_corr!M$1,'0_Pivot &amp; Table 1 &amp; Table 2'!$A$66:$AM$66,0))</f>
        <v>4583</v>
      </c>
      <c r="N524" s="27">
        <f>INDEX('0_Pivot &amp; Table 1 &amp; Table 2'!$A$70:$AM$765,MATCH($A524,'0_Pivot &amp; Table 1 &amp; Table 2'!$B$70:$B$765,0),MATCH(HHIdata_corr!N$1,'0_Pivot &amp; Table 1 &amp; Table 2'!$A$66:$AM$66,0))</f>
        <v>5638</v>
      </c>
      <c r="O524" s="28">
        <v>5550</v>
      </c>
      <c r="P524" s="24" t="s">
        <v>3119</v>
      </c>
      <c r="Q524" s="29" t="s">
        <v>1509</v>
      </c>
      <c r="R524" s="2">
        <f t="shared" si="40"/>
        <v>5661.5</v>
      </c>
      <c r="S524" s="2">
        <f t="shared" si="41"/>
        <v>5795.75</v>
      </c>
      <c r="T524" s="2" t="str">
        <f t="shared" si="42"/>
        <v/>
      </c>
      <c r="U524" s="2" t="e">
        <f>MATCH($Q524,'6.Indic_Percep'!$B$10:$B$141,0)</f>
        <v>#N/A</v>
      </c>
      <c r="V524" s="2">
        <f>MATCH($P524,'5.Indic_LM'!$A$10:$A$732,0)</f>
        <v>542</v>
      </c>
      <c r="W524" s="2" t="str">
        <f>IF(COUNT(INDEX('6.Indic_Percep'!$A$10:$AE$141,HHIdata_corr!$U524,MATCH(HHIdata_corr!W$3,'6.Indic_Percep'!$A$10:$AE$10,0)))=1,INDEX('6.Indic_Percep'!$A$10:$AE$141,HHIdata_corr!$U524,MATCH(HHIdata_corr!W$3,'6.Indic_Percep'!$A$10:$AE$10,0)),"")</f>
        <v/>
      </c>
      <c r="X524" s="2" t="str">
        <f>IF(COUNT(INDEX('6.Indic_Percep'!$A$10:$AE$141,HHIdata_corr!$U524,MATCH(HHIdata_corr!X$3,'6.Indic_Percep'!$A$10:$AE$10,0)))=1,INDEX('6.Indic_Percep'!$A$10:$AE$141,HHIdata_corr!$U524,MATCH(HHIdata_corr!X$3,'6.Indic_Percep'!$A$10:$AE$10,0)),"")</f>
        <v/>
      </c>
      <c r="Y524" s="2" t="str">
        <f>IF(COUNT(INDEX('6.Indic_Percep'!$A$10:$AE$141,HHIdata_corr!$U524,MATCH(HHIdata_corr!Y$3,'6.Indic_Percep'!$A$10:$AE$10,0)))=1,INDEX('6.Indic_Percep'!$A$10:$AE$141,HHIdata_corr!$U524,MATCH(HHIdata_corr!Y$3,'6.Indic_Percep'!$A$10:$AE$10,0)),"")</f>
        <v/>
      </c>
      <c r="Z524" s="2" t="str">
        <f>IF(COUNT(INDEX('6.Indic_Percep'!$A$10:$AH$141,HHIdata_corr!$U524,MATCH(HHIdata_corr!Z$3,'6.Indic_Percep'!$A$10:$AH$10,0)))=1,INDEX('6.Indic_Percep'!$A$10:$AH$141,HHIdata_corr!$U524,MATCH(HHIdata_corr!Z$3,'6.Indic_Percep'!$A$10:$AH$10,0)),"")</f>
        <v/>
      </c>
      <c r="AA524" s="2" t="str">
        <f>IF(COUNT(INDEX('6.Indic_Percep'!$A$10:$AH$141,HHIdata_corr!$U524,MATCH(HHIdata_corr!AA$3,'6.Indic_Percep'!$A$10:$AH$10,0)))=1,INDEX('6.Indic_Percep'!$A$10:$AH$141,HHIdata_corr!$U524,MATCH(HHIdata_corr!AA$3,'6.Indic_Percep'!$A$10:$AH$10,0)),"")</f>
        <v/>
      </c>
      <c r="AC524" s="30" t="str">
        <f>IF(COUNT(INDEX('5.Indic_LM'!$A$8:$AL$732,HHIdata_corr!$V524,MATCH(HHIdata_corr!AC$3,'5.Indic_LM'!$A$8:$AL$8,0)))=1,INDEX('5.Indic_LM'!$A$8:$AL$732,HHIdata_corr!$V524,MATCH(HHIdata_corr!AC$3,'5.Indic_LM'!$A$8:$AL$8,0))/100,"")</f>
        <v/>
      </c>
      <c r="AD524" s="30" t="str">
        <f>IF(COUNT(INDEX('5.Indic_LM'!$A$8:$AL$732,HHIdata_corr!$V524,MATCH(HHIdata_corr!AD$3,'5.Indic_LM'!$A$8:$AL$8,0)))=1,INDEX('5.Indic_LM'!$A$8:$AL$732,HHIdata_corr!$V524,MATCH(HHIdata_corr!AD$3,'5.Indic_LM'!$A$8:$AL$8,0))/100,"")</f>
        <v/>
      </c>
      <c r="AE524" s="2">
        <f t="shared" si="43"/>
        <v>0</v>
      </c>
      <c r="AF524" s="2">
        <f t="shared" si="44"/>
        <v>0</v>
      </c>
    </row>
    <row r="525" spans="1:32" x14ac:dyDescent="0.2">
      <c r="A525" s="25" t="s">
        <v>1510</v>
      </c>
      <c r="B525" s="26" t="s">
        <v>1511</v>
      </c>
      <c r="C525" s="26" t="s">
        <v>1415</v>
      </c>
      <c r="D525" s="26" t="s">
        <v>63</v>
      </c>
      <c r="E525" s="26" t="s">
        <v>63</v>
      </c>
      <c r="F525" s="26" t="s">
        <v>63</v>
      </c>
      <c r="G525" s="27">
        <f>INDEX('0_Pivot &amp; Table 1 &amp; Table 2'!$A$70:$AM$765,MATCH($A525,'0_Pivot &amp; Table 1 &amp; Table 2'!$B$70:$B$765,0),MATCH(HHIdata_corr!G$1,'0_Pivot &amp; Table 1 &amp; Table 2'!$A$66:$AM$66,0))</f>
        <v>5964</v>
      </c>
      <c r="H525" s="27">
        <f>INDEX('0_Pivot &amp; Table 1 &amp; Table 2'!$A$70:$AM$765,MATCH($A525,'0_Pivot &amp; Table 1 &amp; Table 2'!$B$70:$B$765,0),MATCH(HHIdata_corr!H$1,'0_Pivot &amp; Table 1 &amp; Table 2'!$A$66:$AM$66,0))</f>
        <v>6354</v>
      </c>
      <c r="I525" s="27">
        <f>INDEX('0_Pivot &amp; Table 1 &amp; Table 2'!$A$70:$AM$765,MATCH($A525,'0_Pivot &amp; Table 1 &amp; Table 2'!$B$70:$B$765,0),MATCH(HHIdata_corr!I$1,'0_Pivot &amp; Table 1 &amp; Table 2'!$A$66:$AM$66,0))</f>
        <v>5968</v>
      </c>
      <c r="J525" s="27">
        <f>INDEX('0_Pivot &amp; Table 1 &amp; Table 2'!$A$70:$AM$765,MATCH($A525,'0_Pivot &amp; Table 1 &amp; Table 2'!$B$70:$B$765,0),MATCH(HHIdata_corr!J$1,'0_Pivot &amp; Table 1 &amp; Table 2'!$A$66:$AM$66,0))</f>
        <v>5940</v>
      </c>
      <c r="K525" s="27">
        <f>INDEX('0_Pivot &amp; Table 1 &amp; Table 2'!$A$70:$AM$765,MATCH($A525,'0_Pivot &amp; Table 1 &amp; Table 2'!$B$70:$B$765,0),MATCH(HHIdata_corr!K$1,'0_Pivot &amp; Table 1 &amp; Table 2'!$A$66:$AM$66,0))</f>
        <v>5533</v>
      </c>
      <c r="L525" s="27">
        <f>INDEX('0_Pivot &amp; Table 1 &amp; Table 2'!$A$70:$AM$765,MATCH($A525,'0_Pivot &amp; Table 1 &amp; Table 2'!$B$70:$B$765,0),MATCH(HHIdata_corr!L$1,'0_Pivot &amp; Table 1 &amp; Table 2'!$A$66:$AM$66,0))</f>
        <v>6014</v>
      </c>
      <c r="M525" s="27">
        <f>INDEX('0_Pivot &amp; Table 1 &amp; Table 2'!$A$70:$AM$765,MATCH($A525,'0_Pivot &amp; Table 1 &amp; Table 2'!$B$70:$B$765,0),MATCH(HHIdata_corr!M$1,'0_Pivot &amp; Table 1 &amp; Table 2'!$A$66:$AM$66,0))</f>
        <v>5072</v>
      </c>
      <c r="N525" s="27">
        <f>INDEX('0_Pivot &amp; Table 1 &amp; Table 2'!$A$70:$AM$765,MATCH($A525,'0_Pivot &amp; Table 1 &amp; Table 2'!$B$70:$B$765,0),MATCH(HHIdata_corr!N$1,'0_Pivot &amp; Table 1 &amp; Table 2'!$A$66:$AM$66,0))</f>
        <v>4918</v>
      </c>
      <c r="O525" s="28">
        <v>5751.5</v>
      </c>
      <c r="P525" s="24" t="s">
        <v>3120</v>
      </c>
      <c r="Q525" s="29" t="s">
        <v>1511</v>
      </c>
      <c r="R525" s="2">
        <f t="shared" si="40"/>
        <v>6056.5</v>
      </c>
      <c r="S525" s="2">
        <f t="shared" si="41"/>
        <v>5948.75</v>
      </c>
      <c r="T525" s="2" t="str">
        <f t="shared" si="42"/>
        <v/>
      </c>
      <c r="U525" s="2" t="e">
        <f>MATCH($Q525,'6.Indic_Percep'!$B$10:$B$141,0)</f>
        <v>#N/A</v>
      </c>
      <c r="V525" s="2">
        <f>MATCH($P525,'5.Indic_LM'!$A$10:$A$732,0)</f>
        <v>543</v>
      </c>
      <c r="W525" s="2" t="str">
        <f>IF(COUNT(INDEX('6.Indic_Percep'!$A$10:$AE$141,HHIdata_corr!$U525,MATCH(HHIdata_corr!W$3,'6.Indic_Percep'!$A$10:$AE$10,0)))=1,INDEX('6.Indic_Percep'!$A$10:$AE$141,HHIdata_corr!$U525,MATCH(HHIdata_corr!W$3,'6.Indic_Percep'!$A$10:$AE$10,0)),"")</f>
        <v/>
      </c>
      <c r="X525" s="2" t="str">
        <f>IF(COUNT(INDEX('6.Indic_Percep'!$A$10:$AE$141,HHIdata_corr!$U525,MATCH(HHIdata_corr!X$3,'6.Indic_Percep'!$A$10:$AE$10,0)))=1,INDEX('6.Indic_Percep'!$A$10:$AE$141,HHIdata_corr!$U525,MATCH(HHIdata_corr!X$3,'6.Indic_Percep'!$A$10:$AE$10,0)),"")</f>
        <v/>
      </c>
      <c r="Y525" s="2" t="str">
        <f>IF(COUNT(INDEX('6.Indic_Percep'!$A$10:$AE$141,HHIdata_corr!$U525,MATCH(HHIdata_corr!Y$3,'6.Indic_Percep'!$A$10:$AE$10,0)))=1,INDEX('6.Indic_Percep'!$A$10:$AE$141,HHIdata_corr!$U525,MATCH(HHIdata_corr!Y$3,'6.Indic_Percep'!$A$10:$AE$10,0)),"")</f>
        <v/>
      </c>
      <c r="Z525" s="2" t="str">
        <f>IF(COUNT(INDEX('6.Indic_Percep'!$A$10:$AH$141,HHIdata_corr!$U525,MATCH(HHIdata_corr!Z$3,'6.Indic_Percep'!$A$10:$AH$10,0)))=1,INDEX('6.Indic_Percep'!$A$10:$AH$141,HHIdata_corr!$U525,MATCH(HHIdata_corr!Z$3,'6.Indic_Percep'!$A$10:$AH$10,0)),"")</f>
        <v/>
      </c>
      <c r="AA525" s="2" t="str">
        <f>IF(COUNT(INDEX('6.Indic_Percep'!$A$10:$AH$141,HHIdata_corr!$U525,MATCH(HHIdata_corr!AA$3,'6.Indic_Percep'!$A$10:$AH$10,0)))=1,INDEX('6.Indic_Percep'!$A$10:$AH$141,HHIdata_corr!$U525,MATCH(HHIdata_corr!AA$3,'6.Indic_Percep'!$A$10:$AH$10,0)),"")</f>
        <v/>
      </c>
      <c r="AC525" s="30" t="str">
        <f>IF(COUNT(INDEX('5.Indic_LM'!$A$8:$AL$732,HHIdata_corr!$V525,MATCH(HHIdata_corr!AC$3,'5.Indic_LM'!$A$8:$AL$8,0)))=1,INDEX('5.Indic_LM'!$A$8:$AL$732,HHIdata_corr!$V525,MATCH(HHIdata_corr!AC$3,'5.Indic_LM'!$A$8:$AL$8,0))/100,"")</f>
        <v/>
      </c>
      <c r="AD525" s="30" t="str">
        <f>IF(COUNT(INDEX('5.Indic_LM'!$A$8:$AL$732,HHIdata_corr!$V525,MATCH(HHIdata_corr!AD$3,'5.Indic_LM'!$A$8:$AL$8,0)))=1,INDEX('5.Indic_LM'!$A$8:$AL$732,HHIdata_corr!$V525,MATCH(HHIdata_corr!AD$3,'5.Indic_LM'!$A$8:$AL$8,0))/100,"")</f>
        <v/>
      </c>
      <c r="AE525" s="2">
        <f t="shared" si="43"/>
        <v>0</v>
      </c>
      <c r="AF525" s="2">
        <f t="shared" si="44"/>
        <v>0</v>
      </c>
    </row>
    <row r="526" spans="1:32" x14ac:dyDescent="0.2">
      <c r="A526" s="25" t="s">
        <v>1512</v>
      </c>
      <c r="B526" s="26" t="s">
        <v>1513</v>
      </c>
      <c r="C526" s="26" t="s">
        <v>1415</v>
      </c>
      <c r="D526" s="26" t="s">
        <v>63</v>
      </c>
      <c r="E526" s="26" t="s">
        <v>63</v>
      </c>
      <c r="F526" s="26" t="s">
        <v>63</v>
      </c>
      <c r="G526" s="27">
        <f>INDEX('0_Pivot &amp; Table 1 &amp; Table 2'!$A$70:$AM$765,MATCH($A526,'0_Pivot &amp; Table 1 &amp; Table 2'!$B$70:$B$765,0),MATCH(HHIdata_corr!G$1,'0_Pivot &amp; Table 1 &amp; Table 2'!$A$66:$AM$66,0))</f>
        <v>8394</v>
      </c>
      <c r="H526" s="27">
        <f>INDEX('0_Pivot &amp; Table 1 &amp; Table 2'!$A$70:$AM$765,MATCH($A526,'0_Pivot &amp; Table 1 &amp; Table 2'!$B$70:$B$765,0),MATCH(HHIdata_corr!H$1,'0_Pivot &amp; Table 1 &amp; Table 2'!$A$66:$AM$66,0))</f>
        <v>9062</v>
      </c>
      <c r="I526" s="27">
        <f>INDEX('0_Pivot &amp; Table 1 &amp; Table 2'!$A$70:$AM$765,MATCH($A526,'0_Pivot &amp; Table 1 &amp; Table 2'!$B$70:$B$765,0),MATCH(HHIdata_corr!I$1,'0_Pivot &amp; Table 1 &amp; Table 2'!$A$66:$AM$66,0))</f>
        <v>8358</v>
      </c>
      <c r="J526" s="27">
        <f>INDEX('0_Pivot &amp; Table 1 &amp; Table 2'!$A$70:$AM$765,MATCH($A526,'0_Pivot &amp; Table 1 &amp; Table 2'!$B$70:$B$765,0),MATCH(HHIdata_corr!J$1,'0_Pivot &amp; Table 1 &amp; Table 2'!$A$66:$AM$66,0))</f>
        <v>9082</v>
      </c>
      <c r="K526" s="27">
        <f>INDEX('0_Pivot &amp; Table 1 &amp; Table 2'!$A$70:$AM$765,MATCH($A526,'0_Pivot &amp; Table 1 &amp; Table 2'!$B$70:$B$765,0),MATCH(HHIdata_corr!K$1,'0_Pivot &amp; Table 1 &amp; Table 2'!$A$66:$AM$66,0))</f>
        <v>8515</v>
      </c>
      <c r="L526" s="27">
        <f>INDEX('0_Pivot &amp; Table 1 &amp; Table 2'!$A$70:$AM$765,MATCH($A526,'0_Pivot &amp; Table 1 &amp; Table 2'!$B$70:$B$765,0),MATCH(HHIdata_corr!L$1,'0_Pivot &amp; Table 1 &amp; Table 2'!$A$66:$AM$66,0))</f>
        <v>9286</v>
      </c>
      <c r="M526" s="27">
        <f>INDEX('0_Pivot &amp; Table 1 &amp; Table 2'!$A$70:$AM$765,MATCH($A526,'0_Pivot &amp; Table 1 &amp; Table 2'!$B$70:$B$765,0),MATCH(HHIdata_corr!M$1,'0_Pivot &amp; Table 1 &amp; Table 2'!$A$66:$AM$66,0))</f>
        <v>8458</v>
      </c>
      <c r="N526" s="27">
        <f>INDEX('0_Pivot &amp; Table 1 &amp; Table 2'!$A$70:$AM$765,MATCH($A526,'0_Pivot &amp; Table 1 &amp; Table 2'!$B$70:$B$765,0),MATCH(HHIdata_corr!N$1,'0_Pivot &amp; Table 1 &amp; Table 2'!$A$66:$AM$66,0))</f>
        <v>9423</v>
      </c>
      <c r="O526" s="28">
        <v>8815.9</v>
      </c>
      <c r="P526" s="24" t="s">
        <v>3122</v>
      </c>
      <c r="Q526" s="29" t="s">
        <v>1513</v>
      </c>
      <c r="R526" s="2">
        <f t="shared" si="40"/>
        <v>8724</v>
      </c>
      <c r="S526" s="2">
        <f t="shared" si="41"/>
        <v>8754.25</v>
      </c>
      <c r="T526" s="2">
        <f t="shared" si="42"/>
        <v>1</v>
      </c>
      <c r="U526" s="2" t="e">
        <f>MATCH($Q526,'6.Indic_Percep'!$B$10:$B$141,0)</f>
        <v>#N/A</v>
      </c>
      <c r="V526" s="2">
        <f>MATCH($P526,'5.Indic_LM'!$A$10:$A$732,0)</f>
        <v>544</v>
      </c>
      <c r="W526" s="2" t="str">
        <f>IF(COUNT(INDEX('6.Indic_Percep'!$A$10:$AE$141,HHIdata_corr!$U526,MATCH(HHIdata_corr!W$3,'6.Indic_Percep'!$A$10:$AE$10,0)))=1,INDEX('6.Indic_Percep'!$A$10:$AE$141,HHIdata_corr!$U526,MATCH(HHIdata_corr!W$3,'6.Indic_Percep'!$A$10:$AE$10,0)),"")</f>
        <v/>
      </c>
      <c r="X526" s="2" t="str">
        <f>IF(COUNT(INDEX('6.Indic_Percep'!$A$10:$AE$141,HHIdata_corr!$U526,MATCH(HHIdata_corr!X$3,'6.Indic_Percep'!$A$10:$AE$10,0)))=1,INDEX('6.Indic_Percep'!$A$10:$AE$141,HHIdata_corr!$U526,MATCH(HHIdata_corr!X$3,'6.Indic_Percep'!$A$10:$AE$10,0)),"")</f>
        <v/>
      </c>
      <c r="Y526" s="2" t="str">
        <f>IF(COUNT(INDEX('6.Indic_Percep'!$A$10:$AE$141,HHIdata_corr!$U526,MATCH(HHIdata_corr!Y$3,'6.Indic_Percep'!$A$10:$AE$10,0)))=1,INDEX('6.Indic_Percep'!$A$10:$AE$141,HHIdata_corr!$U526,MATCH(HHIdata_corr!Y$3,'6.Indic_Percep'!$A$10:$AE$10,0)),"")</f>
        <v/>
      </c>
      <c r="Z526" s="2" t="str">
        <f>IF(COUNT(INDEX('6.Indic_Percep'!$A$10:$AH$141,HHIdata_corr!$U526,MATCH(HHIdata_corr!Z$3,'6.Indic_Percep'!$A$10:$AH$10,0)))=1,INDEX('6.Indic_Percep'!$A$10:$AH$141,HHIdata_corr!$U526,MATCH(HHIdata_corr!Z$3,'6.Indic_Percep'!$A$10:$AH$10,0)),"")</f>
        <v/>
      </c>
      <c r="AA526" s="2" t="str">
        <f>IF(COUNT(INDEX('6.Indic_Percep'!$A$10:$AH$141,HHIdata_corr!$U526,MATCH(HHIdata_corr!AA$3,'6.Indic_Percep'!$A$10:$AH$10,0)))=1,INDEX('6.Indic_Percep'!$A$10:$AH$141,HHIdata_corr!$U526,MATCH(HHIdata_corr!AA$3,'6.Indic_Percep'!$A$10:$AH$10,0)),"")</f>
        <v/>
      </c>
      <c r="AC526" s="30" t="str">
        <f>IF(COUNT(INDEX('5.Indic_LM'!$A$8:$AL$732,HHIdata_corr!$V526,MATCH(HHIdata_corr!AC$3,'5.Indic_LM'!$A$8:$AL$8,0)))=1,INDEX('5.Indic_LM'!$A$8:$AL$732,HHIdata_corr!$V526,MATCH(HHIdata_corr!AC$3,'5.Indic_LM'!$A$8:$AL$8,0))/100,"")</f>
        <v/>
      </c>
      <c r="AD526" s="30" t="str">
        <f>IF(COUNT(INDEX('5.Indic_LM'!$A$8:$AL$732,HHIdata_corr!$V526,MATCH(HHIdata_corr!AD$3,'5.Indic_LM'!$A$8:$AL$8,0)))=1,INDEX('5.Indic_LM'!$A$8:$AL$732,HHIdata_corr!$V526,MATCH(HHIdata_corr!AD$3,'5.Indic_LM'!$A$8:$AL$8,0))/100,"")</f>
        <v/>
      </c>
      <c r="AE526" s="2">
        <f t="shared" si="43"/>
        <v>0</v>
      </c>
      <c r="AF526" s="2">
        <f t="shared" si="44"/>
        <v>0</v>
      </c>
    </row>
    <row r="527" spans="1:32" x14ac:dyDescent="0.2">
      <c r="A527" s="25" t="s">
        <v>1514</v>
      </c>
      <c r="B527" s="26" t="s">
        <v>1515</v>
      </c>
      <c r="C527" s="26" t="s">
        <v>1415</v>
      </c>
      <c r="D527" s="26" t="s">
        <v>63</v>
      </c>
      <c r="E527" s="26" t="s">
        <v>63</v>
      </c>
      <c r="F527" s="26" t="s">
        <v>63</v>
      </c>
      <c r="G527" s="27">
        <f>INDEX('0_Pivot &amp; Table 1 &amp; Table 2'!$A$70:$AM$765,MATCH($A527,'0_Pivot &amp; Table 1 &amp; Table 2'!$B$70:$B$765,0),MATCH(HHIdata_corr!G$1,'0_Pivot &amp; Table 1 &amp; Table 2'!$A$66:$AM$66,0))</f>
        <v>7884</v>
      </c>
      <c r="H527" s="27">
        <f>INDEX('0_Pivot &amp; Table 1 &amp; Table 2'!$A$70:$AM$765,MATCH($A527,'0_Pivot &amp; Table 1 &amp; Table 2'!$B$70:$B$765,0),MATCH(HHIdata_corr!H$1,'0_Pivot &amp; Table 1 &amp; Table 2'!$A$66:$AM$66,0))</f>
        <v>7954</v>
      </c>
      <c r="I527" s="27">
        <f>INDEX('0_Pivot &amp; Table 1 &amp; Table 2'!$A$70:$AM$765,MATCH($A527,'0_Pivot &amp; Table 1 &amp; Table 2'!$B$70:$B$765,0),MATCH(HHIdata_corr!I$1,'0_Pivot &amp; Table 1 &amp; Table 2'!$A$66:$AM$66,0))</f>
        <v>7658</v>
      </c>
      <c r="J527" s="27">
        <f>INDEX('0_Pivot &amp; Table 1 &amp; Table 2'!$A$70:$AM$765,MATCH($A527,'0_Pivot &amp; Table 1 &amp; Table 2'!$B$70:$B$765,0),MATCH(HHIdata_corr!J$1,'0_Pivot &amp; Table 1 &amp; Table 2'!$A$66:$AM$66,0))</f>
        <v>7988</v>
      </c>
      <c r="K527" s="27">
        <f>INDEX('0_Pivot &amp; Table 1 &amp; Table 2'!$A$70:$AM$765,MATCH($A527,'0_Pivot &amp; Table 1 &amp; Table 2'!$B$70:$B$765,0),MATCH(HHIdata_corr!K$1,'0_Pivot &amp; Table 1 &amp; Table 2'!$A$66:$AM$66,0))</f>
        <v>6411</v>
      </c>
      <c r="L527" s="27">
        <f>INDEX('0_Pivot &amp; Table 1 &amp; Table 2'!$A$70:$AM$765,MATCH($A527,'0_Pivot &amp; Table 1 &amp; Table 2'!$B$70:$B$765,0),MATCH(HHIdata_corr!L$1,'0_Pivot &amp; Table 1 &amp; Table 2'!$A$66:$AM$66,0))</f>
        <v>7621</v>
      </c>
      <c r="M527" s="27">
        <f>INDEX('0_Pivot &amp; Table 1 &amp; Table 2'!$A$70:$AM$765,MATCH($A527,'0_Pivot &amp; Table 1 &amp; Table 2'!$B$70:$B$765,0),MATCH(HHIdata_corr!M$1,'0_Pivot &amp; Table 1 &amp; Table 2'!$A$66:$AM$66,0))</f>
        <v>7614</v>
      </c>
      <c r="N527" s="27">
        <f>INDEX('0_Pivot &amp; Table 1 &amp; Table 2'!$A$70:$AM$765,MATCH($A527,'0_Pivot &amp; Table 1 &amp; Table 2'!$B$70:$B$765,0),MATCH(HHIdata_corr!N$1,'0_Pivot &amp; Table 1 &amp; Table 2'!$A$66:$AM$66,0))</f>
        <v>7056</v>
      </c>
      <c r="O527" s="28">
        <v>7685.5</v>
      </c>
      <c r="P527" s="24" t="s">
        <v>3124</v>
      </c>
      <c r="Q527" s="29" t="s">
        <v>1515</v>
      </c>
      <c r="R527" s="2">
        <f t="shared" si="40"/>
        <v>7871</v>
      </c>
      <c r="S527" s="2">
        <f t="shared" si="41"/>
        <v>7502.75</v>
      </c>
      <c r="T527" s="2">
        <f t="shared" si="42"/>
        <v>1</v>
      </c>
      <c r="U527" s="2" t="e">
        <f>MATCH($Q527,'6.Indic_Percep'!$B$10:$B$141,0)</f>
        <v>#N/A</v>
      </c>
      <c r="V527" s="2">
        <f>MATCH($P527,'5.Indic_LM'!$A$10:$A$732,0)</f>
        <v>545</v>
      </c>
      <c r="W527" s="2" t="str">
        <f>IF(COUNT(INDEX('6.Indic_Percep'!$A$10:$AE$141,HHIdata_corr!$U527,MATCH(HHIdata_corr!W$3,'6.Indic_Percep'!$A$10:$AE$10,0)))=1,INDEX('6.Indic_Percep'!$A$10:$AE$141,HHIdata_corr!$U527,MATCH(HHIdata_corr!W$3,'6.Indic_Percep'!$A$10:$AE$10,0)),"")</f>
        <v/>
      </c>
      <c r="X527" s="2" t="str">
        <f>IF(COUNT(INDEX('6.Indic_Percep'!$A$10:$AE$141,HHIdata_corr!$U527,MATCH(HHIdata_corr!X$3,'6.Indic_Percep'!$A$10:$AE$10,0)))=1,INDEX('6.Indic_Percep'!$A$10:$AE$141,HHIdata_corr!$U527,MATCH(HHIdata_corr!X$3,'6.Indic_Percep'!$A$10:$AE$10,0)),"")</f>
        <v/>
      </c>
      <c r="Y527" s="2" t="str">
        <f>IF(COUNT(INDEX('6.Indic_Percep'!$A$10:$AE$141,HHIdata_corr!$U527,MATCH(HHIdata_corr!Y$3,'6.Indic_Percep'!$A$10:$AE$10,0)))=1,INDEX('6.Indic_Percep'!$A$10:$AE$141,HHIdata_corr!$U527,MATCH(HHIdata_corr!Y$3,'6.Indic_Percep'!$A$10:$AE$10,0)),"")</f>
        <v/>
      </c>
      <c r="Z527" s="2" t="str">
        <f>IF(COUNT(INDEX('6.Indic_Percep'!$A$10:$AH$141,HHIdata_corr!$U527,MATCH(HHIdata_corr!Z$3,'6.Indic_Percep'!$A$10:$AH$10,0)))=1,INDEX('6.Indic_Percep'!$A$10:$AH$141,HHIdata_corr!$U527,MATCH(HHIdata_corr!Z$3,'6.Indic_Percep'!$A$10:$AH$10,0)),"")</f>
        <v/>
      </c>
      <c r="AA527" s="2" t="str">
        <f>IF(COUNT(INDEX('6.Indic_Percep'!$A$10:$AH$141,HHIdata_corr!$U527,MATCH(HHIdata_corr!AA$3,'6.Indic_Percep'!$A$10:$AH$10,0)))=1,INDEX('6.Indic_Percep'!$A$10:$AH$141,HHIdata_corr!$U527,MATCH(HHIdata_corr!AA$3,'6.Indic_Percep'!$A$10:$AH$10,0)),"")</f>
        <v/>
      </c>
      <c r="AC527" s="30" t="str">
        <f>IF(COUNT(INDEX('5.Indic_LM'!$A$8:$AL$732,HHIdata_corr!$V527,MATCH(HHIdata_corr!AC$3,'5.Indic_LM'!$A$8:$AL$8,0)))=1,INDEX('5.Indic_LM'!$A$8:$AL$732,HHIdata_corr!$V527,MATCH(HHIdata_corr!AC$3,'5.Indic_LM'!$A$8:$AL$8,0))/100,"")</f>
        <v/>
      </c>
      <c r="AD527" s="30" t="str">
        <f>IF(COUNT(INDEX('5.Indic_LM'!$A$8:$AL$732,HHIdata_corr!$V527,MATCH(HHIdata_corr!AD$3,'5.Indic_LM'!$A$8:$AL$8,0)))=1,INDEX('5.Indic_LM'!$A$8:$AL$732,HHIdata_corr!$V527,MATCH(HHIdata_corr!AD$3,'5.Indic_LM'!$A$8:$AL$8,0))/100,"")</f>
        <v/>
      </c>
      <c r="AE527" s="2">
        <f t="shared" si="43"/>
        <v>0</v>
      </c>
      <c r="AF527" s="2">
        <f t="shared" si="44"/>
        <v>0</v>
      </c>
    </row>
    <row r="528" spans="1:32" x14ac:dyDescent="0.2">
      <c r="A528" s="25" t="s">
        <v>1516</v>
      </c>
      <c r="B528" s="26" t="s">
        <v>1517</v>
      </c>
      <c r="C528" s="26" t="s">
        <v>1415</v>
      </c>
      <c r="D528" s="26" t="s">
        <v>63</v>
      </c>
      <c r="E528" s="26" t="s">
        <v>63</v>
      </c>
      <c r="F528" s="26" t="s">
        <v>63</v>
      </c>
      <c r="G528" s="27">
        <f>INDEX('0_Pivot &amp; Table 1 &amp; Table 2'!$A$70:$AM$765,MATCH($A528,'0_Pivot &amp; Table 1 &amp; Table 2'!$B$70:$B$765,0),MATCH(HHIdata_corr!G$1,'0_Pivot &amp; Table 1 &amp; Table 2'!$A$66:$AM$66,0))</f>
        <v>7324</v>
      </c>
      <c r="H528" s="27">
        <f>INDEX('0_Pivot &amp; Table 1 &amp; Table 2'!$A$70:$AM$765,MATCH($A528,'0_Pivot &amp; Table 1 &amp; Table 2'!$B$70:$B$765,0),MATCH(HHIdata_corr!H$1,'0_Pivot &amp; Table 1 &amp; Table 2'!$A$66:$AM$66,0))</f>
        <v>7636</v>
      </c>
      <c r="I528" s="27">
        <f>INDEX('0_Pivot &amp; Table 1 &amp; Table 2'!$A$70:$AM$765,MATCH($A528,'0_Pivot &amp; Table 1 &amp; Table 2'!$B$70:$B$765,0),MATCH(HHIdata_corr!I$1,'0_Pivot &amp; Table 1 &amp; Table 2'!$A$66:$AM$66,0))</f>
        <v>7355</v>
      </c>
      <c r="J528" s="27">
        <f>INDEX('0_Pivot &amp; Table 1 &amp; Table 2'!$A$70:$AM$765,MATCH($A528,'0_Pivot &amp; Table 1 &amp; Table 2'!$B$70:$B$765,0),MATCH(HHIdata_corr!J$1,'0_Pivot &amp; Table 1 &amp; Table 2'!$A$66:$AM$66,0))</f>
        <v>8153</v>
      </c>
      <c r="K528" s="27">
        <f>INDEX('0_Pivot &amp; Table 1 &amp; Table 2'!$A$70:$AM$765,MATCH($A528,'0_Pivot &amp; Table 1 &amp; Table 2'!$B$70:$B$765,0),MATCH(HHIdata_corr!K$1,'0_Pivot &amp; Table 1 &amp; Table 2'!$A$66:$AM$66,0))</f>
        <v>7050</v>
      </c>
      <c r="L528" s="27">
        <f>INDEX('0_Pivot &amp; Table 1 &amp; Table 2'!$A$70:$AM$765,MATCH($A528,'0_Pivot &amp; Table 1 &amp; Table 2'!$B$70:$B$765,0),MATCH(HHIdata_corr!L$1,'0_Pivot &amp; Table 1 &amp; Table 2'!$A$66:$AM$66,0))</f>
        <v>7143</v>
      </c>
      <c r="M528" s="27">
        <f>INDEX('0_Pivot &amp; Table 1 &amp; Table 2'!$A$70:$AM$765,MATCH($A528,'0_Pivot &amp; Table 1 &amp; Table 2'!$B$70:$B$765,0),MATCH(HHIdata_corr!M$1,'0_Pivot &amp; Table 1 &amp; Table 2'!$A$66:$AM$66,0))</f>
        <v>7115</v>
      </c>
      <c r="N528" s="27">
        <f>INDEX('0_Pivot &amp; Table 1 &amp; Table 2'!$A$70:$AM$765,MATCH($A528,'0_Pivot &amp; Table 1 &amp; Table 2'!$B$70:$B$765,0),MATCH(HHIdata_corr!N$1,'0_Pivot &amp; Table 1 &amp; Table 2'!$A$66:$AM$66,0))</f>
        <v>7658</v>
      </c>
      <c r="O528" s="28">
        <v>7502.3</v>
      </c>
      <c r="P528" s="24" t="s">
        <v>3126</v>
      </c>
      <c r="Q528" s="29" t="s">
        <v>1517</v>
      </c>
      <c r="R528" s="2">
        <f t="shared" si="40"/>
        <v>7617</v>
      </c>
      <c r="S528" s="2">
        <f t="shared" si="41"/>
        <v>7548.5</v>
      </c>
      <c r="T528" s="2">
        <f t="shared" si="42"/>
        <v>1</v>
      </c>
      <c r="U528" s="2" t="e">
        <f>MATCH($Q528,'6.Indic_Percep'!$B$10:$B$141,0)</f>
        <v>#N/A</v>
      </c>
      <c r="V528" s="2">
        <f>MATCH($P528,'5.Indic_LM'!$A$10:$A$732,0)</f>
        <v>546</v>
      </c>
      <c r="W528" s="2" t="str">
        <f>IF(COUNT(INDEX('6.Indic_Percep'!$A$10:$AE$141,HHIdata_corr!$U528,MATCH(HHIdata_corr!W$3,'6.Indic_Percep'!$A$10:$AE$10,0)))=1,INDEX('6.Indic_Percep'!$A$10:$AE$141,HHIdata_corr!$U528,MATCH(HHIdata_corr!W$3,'6.Indic_Percep'!$A$10:$AE$10,0)),"")</f>
        <v/>
      </c>
      <c r="X528" s="2" t="str">
        <f>IF(COUNT(INDEX('6.Indic_Percep'!$A$10:$AE$141,HHIdata_corr!$U528,MATCH(HHIdata_corr!X$3,'6.Indic_Percep'!$A$10:$AE$10,0)))=1,INDEX('6.Indic_Percep'!$A$10:$AE$141,HHIdata_corr!$U528,MATCH(HHIdata_corr!X$3,'6.Indic_Percep'!$A$10:$AE$10,0)),"")</f>
        <v/>
      </c>
      <c r="Y528" s="2" t="str">
        <f>IF(COUNT(INDEX('6.Indic_Percep'!$A$10:$AE$141,HHIdata_corr!$U528,MATCH(HHIdata_corr!Y$3,'6.Indic_Percep'!$A$10:$AE$10,0)))=1,INDEX('6.Indic_Percep'!$A$10:$AE$141,HHIdata_corr!$U528,MATCH(HHIdata_corr!Y$3,'6.Indic_Percep'!$A$10:$AE$10,0)),"")</f>
        <v/>
      </c>
      <c r="Z528" s="2" t="str">
        <f>IF(COUNT(INDEX('6.Indic_Percep'!$A$10:$AH$141,HHIdata_corr!$U528,MATCH(HHIdata_corr!Z$3,'6.Indic_Percep'!$A$10:$AH$10,0)))=1,INDEX('6.Indic_Percep'!$A$10:$AH$141,HHIdata_corr!$U528,MATCH(HHIdata_corr!Z$3,'6.Indic_Percep'!$A$10:$AH$10,0)),"")</f>
        <v/>
      </c>
      <c r="AA528" s="2" t="str">
        <f>IF(COUNT(INDEX('6.Indic_Percep'!$A$10:$AH$141,HHIdata_corr!$U528,MATCH(HHIdata_corr!AA$3,'6.Indic_Percep'!$A$10:$AH$10,0)))=1,INDEX('6.Indic_Percep'!$A$10:$AH$141,HHIdata_corr!$U528,MATCH(HHIdata_corr!AA$3,'6.Indic_Percep'!$A$10:$AH$10,0)),"")</f>
        <v/>
      </c>
      <c r="AC528" s="30" t="str">
        <f>IF(COUNT(INDEX('5.Indic_LM'!$A$8:$AL$732,HHIdata_corr!$V528,MATCH(HHIdata_corr!AC$3,'5.Indic_LM'!$A$8:$AL$8,0)))=1,INDEX('5.Indic_LM'!$A$8:$AL$732,HHIdata_corr!$V528,MATCH(HHIdata_corr!AC$3,'5.Indic_LM'!$A$8:$AL$8,0))/100,"")</f>
        <v/>
      </c>
      <c r="AD528" s="30" t="str">
        <f>IF(COUNT(INDEX('5.Indic_LM'!$A$8:$AL$732,HHIdata_corr!$V528,MATCH(HHIdata_corr!AD$3,'5.Indic_LM'!$A$8:$AL$8,0)))=1,INDEX('5.Indic_LM'!$A$8:$AL$732,HHIdata_corr!$V528,MATCH(HHIdata_corr!AD$3,'5.Indic_LM'!$A$8:$AL$8,0))/100,"")</f>
        <v/>
      </c>
      <c r="AE528" s="2">
        <f t="shared" si="43"/>
        <v>0</v>
      </c>
      <c r="AF528" s="2">
        <f t="shared" si="44"/>
        <v>0</v>
      </c>
    </row>
    <row r="529" spans="1:32" x14ac:dyDescent="0.2">
      <c r="A529" s="25" t="s">
        <v>1518</v>
      </c>
      <c r="B529" s="26" t="s">
        <v>1519</v>
      </c>
      <c r="C529" s="26" t="s">
        <v>1415</v>
      </c>
      <c r="D529" s="26" t="s">
        <v>63</v>
      </c>
      <c r="E529" s="26" t="s">
        <v>63</v>
      </c>
      <c r="F529" s="26" t="s">
        <v>63</v>
      </c>
      <c r="G529" s="27">
        <f>INDEX('0_Pivot &amp; Table 1 &amp; Table 2'!$A$70:$AM$765,MATCH($A529,'0_Pivot &amp; Table 1 &amp; Table 2'!$B$70:$B$765,0),MATCH(HHIdata_corr!G$1,'0_Pivot &amp; Table 1 &amp; Table 2'!$A$66:$AM$66,0))</f>
        <v>5278</v>
      </c>
      <c r="H529" s="27">
        <f>INDEX('0_Pivot &amp; Table 1 &amp; Table 2'!$A$70:$AM$765,MATCH($A529,'0_Pivot &amp; Table 1 &amp; Table 2'!$B$70:$B$765,0),MATCH(HHIdata_corr!H$1,'0_Pivot &amp; Table 1 &amp; Table 2'!$A$66:$AM$66,0))</f>
        <v>5312</v>
      </c>
      <c r="I529" s="27">
        <f>INDEX('0_Pivot &amp; Table 1 &amp; Table 2'!$A$70:$AM$765,MATCH($A529,'0_Pivot &amp; Table 1 &amp; Table 2'!$B$70:$B$765,0),MATCH(HHIdata_corr!I$1,'0_Pivot &amp; Table 1 &amp; Table 2'!$A$66:$AM$66,0))</f>
        <v>4465</v>
      </c>
      <c r="J529" s="27">
        <f>INDEX('0_Pivot &amp; Table 1 &amp; Table 2'!$A$70:$AM$765,MATCH($A529,'0_Pivot &amp; Table 1 &amp; Table 2'!$B$70:$B$765,0),MATCH(HHIdata_corr!J$1,'0_Pivot &amp; Table 1 &amp; Table 2'!$A$66:$AM$66,0))</f>
        <v>4744</v>
      </c>
      <c r="K529" s="27">
        <f>INDEX('0_Pivot &amp; Table 1 &amp; Table 2'!$A$70:$AM$765,MATCH($A529,'0_Pivot &amp; Table 1 &amp; Table 2'!$B$70:$B$765,0),MATCH(HHIdata_corr!K$1,'0_Pivot &amp; Table 1 &amp; Table 2'!$A$66:$AM$66,0))</f>
        <v>4610</v>
      </c>
      <c r="L529" s="27">
        <f>INDEX('0_Pivot &amp; Table 1 &amp; Table 2'!$A$70:$AM$765,MATCH($A529,'0_Pivot &amp; Table 1 &amp; Table 2'!$B$70:$B$765,0),MATCH(HHIdata_corr!L$1,'0_Pivot &amp; Table 1 &amp; Table 2'!$A$66:$AM$66,0))</f>
        <v>4902</v>
      </c>
      <c r="M529" s="27">
        <f>INDEX('0_Pivot &amp; Table 1 &amp; Table 2'!$A$70:$AM$765,MATCH($A529,'0_Pivot &amp; Table 1 &amp; Table 2'!$B$70:$B$765,0),MATCH(HHIdata_corr!M$1,'0_Pivot &amp; Table 1 &amp; Table 2'!$A$66:$AM$66,0))</f>
        <v>4714</v>
      </c>
      <c r="N529" s="27">
        <f>INDEX('0_Pivot &amp; Table 1 &amp; Table 2'!$A$70:$AM$765,MATCH($A529,'0_Pivot &amp; Table 1 &amp; Table 2'!$B$70:$B$765,0),MATCH(HHIdata_corr!N$1,'0_Pivot &amp; Table 1 &amp; Table 2'!$A$66:$AM$66,0))</f>
        <v>4489</v>
      </c>
      <c r="O529" s="28">
        <v>4890.1000000000004</v>
      </c>
      <c r="P529" s="24" t="s">
        <v>3127</v>
      </c>
      <c r="Q529" s="29" t="s">
        <v>1519</v>
      </c>
      <c r="R529" s="2">
        <f t="shared" si="40"/>
        <v>4949.75</v>
      </c>
      <c r="S529" s="2">
        <f t="shared" si="41"/>
        <v>4782.75</v>
      </c>
      <c r="T529" s="2" t="str">
        <f t="shared" si="42"/>
        <v/>
      </c>
      <c r="U529" s="2" t="e">
        <f>MATCH($Q529,'6.Indic_Percep'!$B$10:$B$141,0)</f>
        <v>#N/A</v>
      </c>
      <c r="V529" s="2">
        <f>MATCH($P529,'5.Indic_LM'!$A$10:$A$732,0)</f>
        <v>547</v>
      </c>
      <c r="W529" s="2" t="str">
        <f>IF(COUNT(INDEX('6.Indic_Percep'!$A$10:$AE$141,HHIdata_corr!$U529,MATCH(HHIdata_corr!W$3,'6.Indic_Percep'!$A$10:$AE$10,0)))=1,INDEX('6.Indic_Percep'!$A$10:$AE$141,HHIdata_corr!$U529,MATCH(HHIdata_corr!W$3,'6.Indic_Percep'!$A$10:$AE$10,0)),"")</f>
        <v/>
      </c>
      <c r="X529" s="2" t="str">
        <f>IF(COUNT(INDEX('6.Indic_Percep'!$A$10:$AE$141,HHIdata_corr!$U529,MATCH(HHIdata_corr!X$3,'6.Indic_Percep'!$A$10:$AE$10,0)))=1,INDEX('6.Indic_Percep'!$A$10:$AE$141,HHIdata_corr!$U529,MATCH(HHIdata_corr!X$3,'6.Indic_Percep'!$A$10:$AE$10,0)),"")</f>
        <v/>
      </c>
      <c r="Y529" s="2" t="str">
        <f>IF(COUNT(INDEX('6.Indic_Percep'!$A$10:$AE$141,HHIdata_corr!$U529,MATCH(HHIdata_corr!Y$3,'6.Indic_Percep'!$A$10:$AE$10,0)))=1,INDEX('6.Indic_Percep'!$A$10:$AE$141,HHIdata_corr!$U529,MATCH(HHIdata_corr!Y$3,'6.Indic_Percep'!$A$10:$AE$10,0)),"")</f>
        <v/>
      </c>
      <c r="Z529" s="2" t="str">
        <f>IF(COUNT(INDEX('6.Indic_Percep'!$A$10:$AH$141,HHIdata_corr!$U529,MATCH(HHIdata_corr!Z$3,'6.Indic_Percep'!$A$10:$AH$10,0)))=1,INDEX('6.Indic_Percep'!$A$10:$AH$141,HHIdata_corr!$U529,MATCH(HHIdata_corr!Z$3,'6.Indic_Percep'!$A$10:$AH$10,0)),"")</f>
        <v/>
      </c>
      <c r="AA529" s="2" t="str">
        <f>IF(COUNT(INDEX('6.Indic_Percep'!$A$10:$AH$141,HHIdata_corr!$U529,MATCH(HHIdata_corr!AA$3,'6.Indic_Percep'!$A$10:$AH$10,0)))=1,INDEX('6.Indic_Percep'!$A$10:$AH$141,HHIdata_corr!$U529,MATCH(HHIdata_corr!AA$3,'6.Indic_Percep'!$A$10:$AH$10,0)),"")</f>
        <v/>
      </c>
      <c r="AC529" s="30" t="str">
        <f>IF(COUNT(INDEX('5.Indic_LM'!$A$8:$AL$732,HHIdata_corr!$V529,MATCH(HHIdata_corr!AC$3,'5.Indic_LM'!$A$8:$AL$8,0)))=1,INDEX('5.Indic_LM'!$A$8:$AL$732,HHIdata_corr!$V529,MATCH(HHIdata_corr!AC$3,'5.Indic_LM'!$A$8:$AL$8,0))/100,"")</f>
        <v/>
      </c>
      <c r="AD529" s="30" t="str">
        <f>IF(COUNT(INDEX('5.Indic_LM'!$A$8:$AL$732,HHIdata_corr!$V529,MATCH(HHIdata_corr!AD$3,'5.Indic_LM'!$A$8:$AL$8,0)))=1,INDEX('5.Indic_LM'!$A$8:$AL$732,HHIdata_corr!$V529,MATCH(HHIdata_corr!AD$3,'5.Indic_LM'!$A$8:$AL$8,0))/100,"")</f>
        <v/>
      </c>
      <c r="AE529" s="2">
        <f t="shared" si="43"/>
        <v>0</v>
      </c>
      <c r="AF529" s="2">
        <f t="shared" si="44"/>
        <v>0</v>
      </c>
    </row>
    <row r="530" spans="1:32" x14ac:dyDescent="0.2">
      <c r="A530" s="25" t="s">
        <v>1520</v>
      </c>
      <c r="B530" s="26" t="s">
        <v>1521</v>
      </c>
      <c r="C530" s="26" t="s">
        <v>1415</v>
      </c>
      <c r="D530" s="26" t="s">
        <v>63</v>
      </c>
      <c r="E530" s="26" t="s">
        <v>63</v>
      </c>
      <c r="F530" s="26" t="s">
        <v>63</v>
      </c>
      <c r="G530" s="27">
        <f>INDEX('0_Pivot &amp; Table 1 &amp; Table 2'!$A$70:$AM$765,MATCH($A530,'0_Pivot &amp; Table 1 &amp; Table 2'!$B$70:$B$765,0),MATCH(HHIdata_corr!G$1,'0_Pivot &amp; Table 1 &amp; Table 2'!$A$66:$AM$66,0))</f>
        <v>9608</v>
      </c>
      <c r="H530" s="27">
        <f>INDEX('0_Pivot &amp; Table 1 &amp; Table 2'!$A$70:$AM$765,MATCH($A530,'0_Pivot &amp; Table 1 &amp; Table 2'!$B$70:$B$765,0),MATCH(HHIdata_corr!H$1,'0_Pivot &amp; Table 1 &amp; Table 2'!$A$66:$AM$66,0))</f>
        <v>9213</v>
      </c>
      <c r="I530" s="27">
        <f>INDEX('0_Pivot &amp; Table 1 &amp; Table 2'!$A$70:$AM$765,MATCH($A530,'0_Pivot &amp; Table 1 &amp; Table 2'!$B$70:$B$765,0),MATCH(HHIdata_corr!I$1,'0_Pivot &amp; Table 1 &amp; Table 2'!$A$66:$AM$66,0))</f>
        <v>8189</v>
      </c>
      <c r="J530" s="27">
        <f>INDEX('0_Pivot &amp; Table 1 &amp; Table 2'!$A$70:$AM$765,MATCH($A530,'0_Pivot &amp; Table 1 &amp; Table 2'!$B$70:$B$765,0),MATCH(HHIdata_corr!J$1,'0_Pivot &amp; Table 1 &amp; Table 2'!$A$66:$AM$66,0))</f>
        <v>8571</v>
      </c>
      <c r="K530" s="27">
        <f>INDEX('0_Pivot &amp; Table 1 &amp; Table 2'!$A$70:$AM$765,MATCH($A530,'0_Pivot &amp; Table 1 &amp; Table 2'!$B$70:$B$765,0),MATCH(HHIdata_corr!K$1,'0_Pivot &amp; Table 1 &amp; Table 2'!$A$66:$AM$66,0))</f>
        <v>9167</v>
      </c>
      <c r="L530" s="27">
        <f>INDEX('0_Pivot &amp; Table 1 &amp; Table 2'!$A$70:$AM$765,MATCH($A530,'0_Pivot &amp; Table 1 &amp; Table 2'!$B$70:$B$765,0),MATCH(HHIdata_corr!L$1,'0_Pivot &amp; Table 1 &amp; Table 2'!$A$66:$AM$66,0))</f>
        <v>8819</v>
      </c>
      <c r="M530" s="27">
        <f>INDEX('0_Pivot &amp; Table 1 &amp; Table 2'!$A$70:$AM$765,MATCH($A530,'0_Pivot &amp; Table 1 &amp; Table 2'!$B$70:$B$765,0),MATCH(HHIdata_corr!M$1,'0_Pivot &amp; Table 1 &amp; Table 2'!$A$66:$AM$66,0))</f>
        <v>6389</v>
      </c>
      <c r="N530" s="27">
        <f>INDEX('0_Pivot &amp; Table 1 &amp; Table 2'!$A$70:$AM$765,MATCH($A530,'0_Pivot &amp; Table 1 &amp; Table 2'!$B$70:$B$765,0),MATCH(HHIdata_corr!N$1,'0_Pivot &amp; Table 1 &amp; Table 2'!$A$66:$AM$66,0))</f>
        <v>8333</v>
      </c>
      <c r="O530" s="28">
        <v>8792.4</v>
      </c>
      <c r="P530" s="24" t="s">
        <v>3128</v>
      </c>
      <c r="Q530" s="29" t="s">
        <v>1521</v>
      </c>
      <c r="R530" s="2">
        <f t="shared" si="40"/>
        <v>8895.25</v>
      </c>
      <c r="S530" s="2">
        <f t="shared" si="41"/>
        <v>8785</v>
      </c>
      <c r="T530" s="2">
        <f t="shared" si="42"/>
        <v>1</v>
      </c>
      <c r="U530" s="2" t="e">
        <f>MATCH($Q530,'6.Indic_Percep'!$B$10:$B$141,0)</f>
        <v>#N/A</v>
      </c>
      <c r="V530" s="2">
        <f>MATCH($P530,'5.Indic_LM'!$A$10:$A$732,0)</f>
        <v>548</v>
      </c>
      <c r="W530" s="2" t="str">
        <f>IF(COUNT(INDEX('6.Indic_Percep'!$A$10:$AE$141,HHIdata_corr!$U530,MATCH(HHIdata_corr!W$3,'6.Indic_Percep'!$A$10:$AE$10,0)))=1,INDEX('6.Indic_Percep'!$A$10:$AE$141,HHIdata_corr!$U530,MATCH(HHIdata_corr!W$3,'6.Indic_Percep'!$A$10:$AE$10,0)),"")</f>
        <v/>
      </c>
      <c r="X530" s="2" t="str">
        <f>IF(COUNT(INDEX('6.Indic_Percep'!$A$10:$AE$141,HHIdata_corr!$U530,MATCH(HHIdata_corr!X$3,'6.Indic_Percep'!$A$10:$AE$10,0)))=1,INDEX('6.Indic_Percep'!$A$10:$AE$141,HHIdata_corr!$U530,MATCH(HHIdata_corr!X$3,'6.Indic_Percep'!$A$10:$AE$10,0)),"")</f>
        <v/>
      </c>
      <c r="Y530" s="2" t="str">
        <f>IF(COUNT(INDEX('6.Indic_Percep'!$A$10:$AE$141,HHIdata_corr!$U530,MATCH(HHIdata_corr!Y$3,'6.Indic_Percep'!$A$10:$AE$10,0)))=1,INDEX('6.Indic_Percep'!$A$10:$AE$141,HHIdata_corr!$U530,MATCH(HHIdata_corr!Y$3,'6.Indic_Percep'!$A$10:$AE$10,0)),"")</f>
        <v/>
      </c>
      <c r="Z530" s="2" t="str">
        <f>IF(COUNT(INDEX('6.Indic_Percep'!$A$10:$AH$141,HHIdata_corr!$U530,MATCH(HHIdata_corr!Z$3,'6.Indic_Percep'!$A$10:$AH$10,0)))=1,INDEX('6.Indic_Percep'!$A$10:$AH$141,HHIdata_corr!$U530,MATCH(HHIdata_corr!Z$3,'6.Indic_Percep'!$A$10:$AH$10,0)),"")</f>
        <v/>
      </c>
      <c r="AA530" s="2" t="str">
        <f>IF(COUNT(INDEX('6.Indic_Percep'!$A$10:$AH$141,HHIdata_corr!$U530,MATCH(HHIdata_corr!AA$3,'6.Indic_Percep'!$A$10:$AH$10,0)))=1,INDEX('6.Indic_Percep'!$A$10:$AH$141,HHIdata_corr!$U530,MATCH(HHIdata_corr!AA$3,'6.Indic_Percep'!$A$10:$AH$10,0)),"")</f>
        <v/>
      </c>
      <c r="AC530" s="30" t="str">
        <f>IF(COUNT(INDEX('5.Indic_LM'!$A$8:$AL$732,HHIdata_corr!$V530,MATCH(HHIdata_corr!AC$3,'5.Indic_LM'!$A$8:$AL$8,0)))=1,INDEX('5.Indic_LM'!$A$8:$AL$732,HHIdata_corr!$V530,MATCH(HHIdata_corr!AC$3,'5.Indic_LM'!$A$8:$AL$8,0))/100,"")</f>
        <v/>
      </c>
      <c r="AD530" s="30" t="str">
        <f>IF(COUNT(INDEX('5.Indic_LM'!$A$8:$AL$732,HHIdata_corr!$V530,MATCH(HHIdata_corr!AD$3,'5.Indic_LM'!$A$8:$AL$8,0)))=1,INDEX('5.Indic_LM'!$A$8:$AL$732,HHIdata_corr!$V530,MATCH(HHIdata_corr!AD$3,'5.Indic_LM'!$A$8:$AL$8,0))/100,"")</f>
        <v/>
      </c>
      <c r="AE530" s="2">
        <f t="shared" si="43"/>
        <v>0</v>
      </c>
      <c r="AF530" s="2">
        <f t="shared" si="44"/>
        <v>0</v>
      </c>
    </row>
    <row r="531" spans="1:32" x14ac:dyDescent="0.2">
      <c r="A531" s="25" t="s">
        <v>1522</v>
      </c>
      <c r="B531" s="26" t="s">
        <v>1523</v>
      </c>
      <c r="C531" s="26" t="s">
        <v>1524</v>
      </c>
      <c r="D531" s="26">
        <v>3008000</v>
      </c>
      <c r="E531" s="26" t="s">
        <v>1525</v>
      </c>
      <c r="F531" s="26">
        <v>1404813</v>
      </c>
      <c r="G531" s="27">
        <f>INDEX('0_Pivot &amp; Table 1 &amp; Table 2'!$A$70:$AM$765,MATCH($A531,'0_Pivot &amp; Table 1 &amp; Table 2'!$B$70:$B$765,0),MATCH(HHIdata_corr!G$1,'0_Pivot &amp; Table 1 &amp; Table 2'!$A$66:$AM$66,0))</f>
        <v>2049</v>
      </c>
      <c r="H531" s="27">
        <f>INDEX('0_Pivot &amp; Table 1 &amp; Table 2'!$A$70:$AM$765,MATCH($A531,'0_Pivot &amp; Table 1 &amp; Table 2'!$B$70:$B$765,0),MATCH(HHIdata_corr!H$1,'0_Pivot &amp; Table 1 &amp; Table 2'!$A$66:$AM$66,0))</f>
        <v>1492</v>
      </c>
      <c r="I531" s="27">
        <f>INDEX('0_Pivot &amp; Table 1 &amp; Table 2'!$A$70:$AM$765,MATCH($A531,'0_Pivot &amp; Table 1 &amp; Table 2'!$B$70:$B$765,0),MATCH(HHIdata_corr!I$1,'0_Pivot &amp; Table 1 &amp; Table 2'!$A$66:$AM$66,0))</f>
        <v>1735</v>
      </c>
      <c r="J531" s="27">
        <f>INDEX('0_Pivot &amp; Table 1 &amp; Table 2'!$A$70:$AM$765,MATCH($A531,'0_Pivot &amp; Table 1 &amp; Table 2'!$B$70:$B$765,0),MATCH(HHIdata_corr!J$1,'0_Pivot &amp; Table 1 &amp; Table 2'!$A$66:$AM$66,0))</f>
        <v>2158</v>
      </c>
      <c r="K531" s="27">
        <f>INDEX('0_Pivot &amp; Table 1 &amp; Table 2'!$A$70:$AM$765,MATCH($A531,'0_Pivot &amp; Table 1 &amp; Table 2'!$B$70:$B$765,0),MATCH(HHIdata_corr!K$1,'0_Pivot &amp; Table 1 &amp; Table 2'!$A$66:$AM$66,0))</f>
        <v>2084</v>
      </c>
      <c r="L531" s="27">
        <f>INDEX('0_Pivot &amp; Table 1 &amp; Table 2'!$A$70:$AM$765,MATCH($A531,'0_Pivot &amp; Table 1 &amp; Table 2'!$B$70:$B$765,0),MATCH(HHIdata_corr!L$1,'0_Pivot &amp; Table 1 &amp; Table 2'!$A$66:$AM$66,0))</f>
        <v>2349</v>
      </c>
      <c r="M531" s="27">
        <f>INDEX('0_Pivot &amp; Table 1 &amp; Table 2'!$A$70:$AM$765,MATCH($A531,'0_Pivot &amp; Table 1 &amp; Table 2'!$B$70:$B$765,0),MATCH(HHIdata_corr!M$1,'0_Pivot &amp; Table 1 &amp; Table 2'!$A$66:$AM$66,0))</f>
        <v>1155</v>
      </c>
      <c r="N531" s="27">
        <f>INDEX('0_Pivot &amp; Table 1 &amp; Table 2'!$A$70:$AM$765,MATCH($A531,'0_Pivot &amp; Table 1 &amp; Table 2'!$B$70:$B$765,0),MATCH(HHIdata_corr!N$1,'0_Pivot &amp; Table 1 &amp; Table 2'!$A$66:$AM$66,0))</f>
        <v>1179</v>
      </c>
      <c r="O531" s="28">
        <v>1905.4</v>
      </c>
      <c r="P531" s="29" t="s">
        <v>1522</v>
      </c>
      <c r="Q531" s="32" t="s">
        <v>2600</v>
      </c>
      <c r="R531" s="2">
        <f t="shared" si="40"/>
        <v>1858.5</v>
      </c>
      <c r="S531" s="2">
        <f t="shared" si="41"/>
        <v>1867.25</v>
      </c>
      <c r="T531" s="2" t="str">
        <f t="shared" si="42"/>
        <v/>
      </c>
      <c r="U531" s="2">
        <f>MATCH($Q531,'6.Indic_Percep'!$B$10:$B$141,0)</f>
        <v>101</v>
      </c>
      <c r="V531" s="2">
        <f>MATCH($P531,'5.Indic_LM'!$A$10:$A$732,0)</f>
        <v>550</v>
      </c>
      <c r="W531" s="2">
        <f>IF(COUNT(INDEX('6.Indic_Percep'!$A$10:$AE$141,HHIdata_corr!$U531,MATCH(HHIdata_corr!W$3,'6.Indic_Percep'!$A$10:$AE$10,0)))=1,INDEX('6.Indic_Percep'!$A$10:$AE$141,HHIdata_corr!$U531,MATCH(HHIdata_corr!W$3,'6.Indic_Percep'!$A$10:$AE$10,0)),"")</f>
        <v>0.20194384449244066</v>
      </c>
      <c r="X531" s="2">
        <f>IF(COUNT(INDEX('6.Indic_Percep'!$A$10:$AE$141,HHIdata_corr!$U531,MATCH(HHIdata_corr!X$3,'6.Indic_Percep'!$A$10:$AE$10,0)))=1,INDEX('6.Indic_Percep'!$A$10:$AE$141,HHIdata_corr!$U531,MATCH(HHIdata_corr!X$3,'6.Indic_Percep'!$A$10:$AE$10,0)),"")</f>
        <v>0.68523676880222839</v>
      </c>
      <c r="Y531" s="2">
        <f>IF(COUNT(INDEX('6.Indic_Percep'!$A$10:$AE$141,HHIdata_corr!$U531,MATCH(HHIdata_corr!Y$3,'6.Indic_Percep'!$A$10:$AE$10,0)))=1,INDEX('6.Indic_Percep'!$A$10:$AE$141,HHIdata_corr!$U531,MATCH(HHIdata_corr!Y$3,'6.Indic_Percep'!$A$10:$AE$10,0)),"")</f>
        <v>1.7278617710583154E-2</v>
      </c>
      <c r="Z531" s="2">
        <f>IF(COUNT(INDEX('6.Indic_Percep'!$A$10:$AH$141,HHIdata_corr!$U531,MATCH(HHIdata_corr!Z$3,'6.Indic_Percep'!$A$10:$AH$10,0)))=1,INDEX('6.Indic_Percep'!$A$10:$AH$141,HHIdata_corr!$U531,MATCH(HHIdata_corr!Z$3,'6.Indic_Percep'!$A$10:$AH$10,0)),"")</f>
        <v>0.18105849582172698</v>
      </c>
      <c r="AA531" s="2">
        <f>IF(COUNT(INDEX('6.Indic_Percep'!$A$10:$AH$141,HHIdata_corr!$U531,MATCH(HHIdata_corr!AA$3,'6.Indic_Percep'!$A$10:$AH$10,0)))=1,INDEX('6.Indic_Percep'!$A$10:$AH$141,HHIdata_corr!$U531,MATCH(HHIdata_corr!AA$3,'6.Indic_Percep'!$A$10:$AH$10,0)),"")</f>
        <v>0.27137943170674478</v>
      </c>
      <c r="AC531" s="30" t="str">
        <f>IF(COUNT(INDEX('5.Indic_LM'!$A$8:$AL$732,HHIdata_corr!$V531,MATCH(HHIdata_corr!AC$3,'5.Indic_LM'!$A$8:$AL$8,0)))=1,INDEX('5.Indic_LM'!$A$8:$AL$732,HHIdata_corr!$V531,MATCH(HHIdata_corr!AC$3,'5.Indic_LM'!$A$8:$AL$8,0))/100,"")</f>
        <v/>
      </c>
      <c r="AD531" s="30" t="str">
        <f>IF(COUNT(INDEX('5.Indic_LM'!$A$8:$AL$732,HHIdata_corr!$V531,MATCH(HHIdata_corr!AD$3,'5.Indic_LM'!$A$8:$AL$8,0)))=1,INDEX('5.Indic_LM'!$A$8:$AL$732,HHIdata_corr!$V531,MATCH(HHIdata_corr!AD$3,'5.Indic_LM'!$A$8:$AL$8,0))/100,"")</f>
        <v/>
      </c>
      <c r="AE531" s="2">
        <f t="shared" si="43"/>
        <v>0</v>
      </c>
      <c r="AF531" s="2">
        <f t="shared" si="44"/>
        <v>0</v>
      </c>
    </row>
    <row r="532" spans="1:32" x14ac:dyDescent="0.2">
      <c r="A532" s="25" t="s">
        <v>1526</v>
      </c>
      <c r="B532" s="26" t="s">
        <v>1527</v>
      </c>
      <c r="C532" s="26" t="s">
        <v>1524</v>
      </c>
      <c r="D532" s="26">
        <v>1280190</v>
      </c>
      <c r="E532" s="26" t="s">
        <v>1528</v>
      </c>
      <c r="F532" s="26">
        <v>643386</v>
      </c>
      <c r="G532" s="27">
        <f>INDEX('0_Pivot &amp; Table 1 &amp; Table 2'!$A$70:$AM$765,MATCH($A532,'0_Pivot &amp; Table 1 &amp; Table 2'!$B$70:$B$765,0),MATCH(HHIdata_corr!G$1,'0_Pivot &amp; Table 1 &amp; Table 2'!$A$66:$AM$66,0))</f>
        <v>6791</v>
      </c>
      <c r="H532" s="27">
        <f>INDEX('0_Pivot &amp; Table 1 &amp; Table 2'!$A$70:$AM$765,MATCH($A532,'0_Pivot &amp; Table 1 &amp; Table 2'!$B$70:$B$765,0),MATCH(HHIdata_corr!H$1,'0_Pivot &amp; Table 1 &amp; Table 2'!$A$66:$AM$66,0))</f>
        <v>5456</v>
      </c>
      <c r="I532" s="27">
        <f>INDEX('0_Pivot &amp; Table 1 &amp; Table 2'!$A$70:$AM$765,MATCH($A532,'0_Pivot &amp; Table 1 &amp; Table 2'!$B$70:$B$765,0),MATCH(HHIdata_corr!I$1,'0_Pivot &amp; Table 1 &amp; Table 2'!$A$66:$AM$66,0))</f>
        <v>6496</v>
      </c>
      <c r="J532" s="27">
        <f>INDEX('0_Pivot &amp; Table 1 &amp; Table 2'!$A$70:$AM$765,MATCH($A532,'0_Pivot &amp; Table 1 &amp; Table 2'!$B$70:$B$765,0),MATCH(HHIdata_corr!J$1,'0_Pivot &amp; Table 1 &amp; Table 2'!$A$66:$AM$66,0))</f>
        <v>6502</v>
      </c>
      <c r="K532" s="27">
        <f>INDEX('0_Pivot &amp; Table 1 &amp; Table 2'!$A$70:$AM$765,MATCH($A532,'0_Pivot &amp; Table 1 &amp; Table 2'!$B$70:$B$765,0),MATCH(HHIdata_corr!K$1,'0_Pivot &amp; Table 1 &amp; Table 2'!$A$66:$AM$66,0))</f>
        <v>6083</v>
      </c>
      <c r="L532" s="27">
        <f>INDEX('0_Pivot &amp; Table 1 &amp; Table 2'!$A$70:$AM$765,MATCH($A532,'0_Pivot &amp; Table 1 &amp; Table 2'!$B$70:$B$765,0),MATCH(HHIdata_corr!L$1,'0_Pivot &amp; Table 1 &amp; Table 2'!$A$66:$AM$66,0))</f>
        <v>7139</v>
      </c>
      <c r="M532" s="27">
        <f>INDEX('0_Pivot &amp; Table 1 &amp; Table 2'!$A$70:$AM$765,MATCH($A532,'0_Pivot &amp; Table 1 &amp; Table 2'!$B$70:$B$765,0),MATCH(HHIdata_corr!M$1,'0_Pivot &amp; Table 1 &amp; Table 2'!$A$66:$AM$66,0))</f>
        <v>6820</v>
      </c>
      <c r="N532" s="27">
        <f>INDEX('0_Pivot &amp; Table 1 &amp; Table 2'!$A$70:$AM$765,MATCH($A532,'0_Pivot &amp; Table 1 &amp; Table 2'!$B$70:$B$765,0),MATCH(HHIdata_corr!N$1,'0_Pivot &amp; Table 1 &amp; Table 2'!$A$66:$AM$66,0))</f>
        <v>6531</v>
      </c>
      <c r="O532" s="28">
        <v>6528.5</v>
      </c>
      <c r="P532" s="29" t="s">
        <v>1526</v>
      </c>
      <c r="Q532" s="29" t="s">
        <v>1527</v>
      </c>
      <c r="R532" s="2">
        <f t="shared" si="40"/>
        <v>6311.25</v>
      </c>
      <c r="S532" s="2">
        <f t="shared" si="41"/>
        <v>6134.25</v>
      </c>
      <c r="T532" s="2" t="str">
        <f t="shared" si="42"/>
        <v/>
      </c>
      <c r="U532" s="2" t="e">
        <f>MATCH($Q532,'6.Indic_Percep'!$B$10:$B$141,0)</f>
        <v>#N/A</v>
      </c>
      <c r="V532" s="2">
        <f>MATCH($P532,'5.Indic_LM'!$A$10:$A$732,0)</f>
        <v>551</v>
      </c>
      <c r="W532" s="2" t="str">
        <f>IF(COUNT(INDEX('6.Indic_Percep'!$A$10:$AE$141,HHIdata_corr!$U532,MATCH(HHIdata_corr!W$3,'6.Indic_Percep'!$A$10:$AE$10,0)))=1,INDEX('6.Indic_Percep'!$A$10:$AE$141,HHIdata_corr!$U532,MATCH(HHIdata_corr!W$3,'6.Indic_Percep'!$A$10:$AE$10,0)),"")</f>
        <v/>
      </c>
      <c r="X532" s="2" t="str">
        <f>IF(COUNT(INDEX('6.Indic_Percep'!$A$10:$AE$141,HHIdata_corr!$U532,MATCH(HHIdata_corr!X$3,'6.Indic_Percep'!$A$10:$AE$10,0)))=1,INDEX('6.Indic_Percep'!$A$10:$AE$141,HHIdata_corr!$U532,MATCH(HHIdata_corr!X$3,'6.Indic_Percep'!$A$10:$AE$10,0)),"")</f>
        <v/>
      </c>
      <c r="Y532" s="2" t="str">
        <f>IF(COUNT(INDEX('6.Indic_Percep'!$A$10:$AE$141,HHIdata_corr!$U532,MATCH(HHIdata_corr!Y$3,'6.Indic_Percep'!$A$10:$AE$10,0)))=1,INDEX('6.Indic_Percep'!$A$10:$AE$141,HHIdata_corr!$U532,MATCH(HHIdata_corr!Y$3,'6.Indic_Percep'!$A$10:$AE$10,0)),"")</f>
        <v/>
      </c>
      <c r="Z532" s="2" t="str">
        <f>IF(COUNT(INDEX('6.Indic_Percep'!$A$10:$AH$141,HHIdata_corr!$U532,MATCH(HHIdata_corr!Z$3,'6.Indic_Percep'!$A$10:$AH$10,0)))=1,INDEX('6.Indic_Percep'!$A$10:$AH$141,HHIdata_corr!$U532,MATCH(HHIdata_corr!Z$3,'6.Indic_Percep'!$A$10:$AH$10,0)),"")</f>
        <v/>
      </c>
      <c r="AA532" s="2" t="str">
        <f>IF(COUNT(INDEX('6.Indic_Percep'!$A$10:$AH$141,HHIdata_corr!$U532,MATCH(HHIdata_corr!AA$3,'6.Indic_Percep'!$A$10:$AH$10,0)))=1,INDEX('6.Indic_Percep'!$A$10:$AH$141,HHIdata_corr!$U532,MATCH(HHIdata_corr!AA$3,'6.Indic_Percep'!$A$10:$AH$10,0)),"")</f>
        <v/>
      </c>
      <c r="AC532" s="30" t="str">
        <f>IF(COUNT(INDEX('5.Indic_LM'!$A$8:$AL$732,HHIdata_corr!$V532,MATCH(HHIdata_corr!AC$3,'5.Indic_LM'!$A$8:$AL$8,0)))=1,INDEX('5.Indic_LM'!$A$8:$AL$732,HHIdata_corr!$V532,MATCH(HHIdata_corr!AC$3,'5.Indic_LM'!$A$8:$AL$8,0))/100,"")</f>
        <v/>
      </c>
      <c r="AD532" s="30" t="str">
        <f>IF(COUNT(INDEX('5.Indic_LM'!$A$8:$AL$732,HHIdata_corr!$V532,MATCH(HHIdata_corr!AD$3,'5.Indic_LM'!$A$8:$AL$8,0)))=1,INDEX('5.Indic_LM'!$A$8:$AL$732,HHIdata_corr!$V532,MATCH(HHIdata_corr!AD$3,'5.Indic_LM'!$A$8:$AL$8,0))/100,"")</f>
        <v/>
      </c>
      <c r="AE532" s="2">
        <f t="shared" si="43"/>
        <v>0</v>
      </c>
      <c r="AF532" s="2">
        <f t="shared" si="44"/>
        <v>0</v>
      </c>
    </row>
    <row r="533" spans="1:32" x14ac:dyDescent="0.2">
      <c r="A533" s="25" t="s">
        <v>1529</v>
      </c>
      <c r="B533" s="26" t="s">
        <v>1530</v>
      </c>
      <c r="C533" s="26" t="s">
        <v>1524</v>
      </c>
      <c r="D533" s="26">
        <v>247719</v>
      </c>
      <c r="E533" s="26" t="s">
        <v>1531</v>
      </c>
      <c r="F533" s="26">
        <v>124128</v>
      </c>
      <c r="G533" s="27">
        <f>INDEX('0_Pivot &amp; Table 1 &amp; Table 2'!$A$70:$AM$765,MATCH($A533,'0_Pivot &amp; Table 1 &amp; Table 2'!$B$70:$B$765,0),MATCH(HHIdata_corr!G$1,'0_Pivot &amp; Table 1 &amp; Table 2'!$A$66:$AM$66,0))</f>
        <v>6819</v>
      </c>
      <c r="H533" s="27">
        <f>INDEX('0_Pivot &amp; Table 1 &amp; Table 2'!$A$70:$AM$765,MATCH($A533,'0_Pivot &amp; Table 1 &amp; Table 2'!$B$70:$B$765,0),MATCH(HHIdata_corr!H$1,'0_Pivot &amp; Table 1 &amp; Table 2'!$A$66:$AM$66,0))</f>
        <v>6656</v>
      </c>
      <c r="I533" s="27">
        <f>INDEX('0_Pivot &amp; Table 1 &amp; Table 2'!$A$70:$AM$765,MATCH($A533,'0_Pivot &amp; Table 1 &amp; Table 2'!$B$70:$B$765,0),MATCH(HHIdata_corr!I$1,'0_Pivot &amp; Table 1 &amp; Table 2'!$A$66:$AM$66,0))</f>
        <v>6226</v>
      </c>
      <c r="J533" s="27">
        <f>INDEX('0_Pivot &amp; Table 1 &amp; Table 2'!$A$70:$AM$765,MATCH($A533,'0_Pivot &amp; Table 1 &amp; Table 2'!$B$70:$B$765,0),MATCH(HHIdata_corr!J$1,'0_Pivot &amp; Table 1 &amp; Table 2'!$A$66:$AM$66,0))</f>
        <v>7028</v>
      </c>
      <c r="K533" s="27">
        <f>INDEX('0_Pivot &amp; Table 1 &amp; Table 2'!$A$70:$AM$765,MATCH($A533,'0_Pivot &amp; Table 1 &amp; Table 2'!$B$70:$B$765,0),MATCH(HHIdata_corr!K$1,'0_Pivot &amp; Table 1 &amp; Table 2'!$A$66:$AM$66,0))</f>
        <v>6936</v>
      </c>
      <c r="L533" s="27">
        <f>INDEX('0_Pivot &amp; Table 1 &amp; Table 2'!$A$70:$AM$765,MATCH($A533,'0_Pivot &amp; Table 1 &amp; Table 2'!$B$70:$B$765,0),MATCH(HHIdata_corr!L$1,'0_Pivot &amp; Table 1 &amp; Table 2'!$A$66:$AM$66,0))</f>
        <v>7751</v>
      </c>
      <c r="M533" s="27">
        <f>INDEX('0_Pivot &amp; Table 1 &amp; Table 2'!$A$70:$AM$765,MATCH($A533,'0_Pivot &amp; Table 1 &amp; Table 2'!$B$70:$B$765,0),MATCH(HHIdata_corr!M$1,'0_Pivot &amp; Table 1 &amp; Table 2'!$A$66:$AM$66,0))</f>
        <v>6504</v>
      </c>
      <c r="N533" s="27">
        <f>INDEX('0_Pivot &amp; Table 1 &amp; Table 2'!$A$70:$AM$765,MATCH($A533,'0_Pivot &amp; Table 1 &amp; Table 2'!$B$70:$B$765,0),MATCH(HHIdata_corr!N$1,'0_Pivot &amp; Table 1 &amp; Table 2'!$A$66:$AM$66,0))</f>
        <v>6645</v>
      </c>
      <c r="O533" s="28">
        <v>6754.1</v>
      </c>
      <c r="P533" s="29" t="s">
        <v>1529</v>
      </c>
      <c r="Q533" s="29" t="s">
        <v>1530</v>
      </c>
      <c r="R533" s="2">
        <f t="shared" si="40"/>
        <v>6682.25</v>
      </c>
      <c r="S533" s="2">
        <f t="shared" si="41"/>
        <v>6711.5</v>
      </c>
      <c r="T533" s="2" t="str">
        <f t="shared" si="42"/>
        <v/>
      </c>
      <c r="U533" s="2">
        <f>MATCH($Q533,'6.Indic_Percep'!$B$10:$B$141,0)</f>
        <v>102</v>
      </c>
      <c r="V533" s="2">
        <f>MATCH($P533,'5.Indic_LM'!$A$10:$A$732,0)</f>
        <v>552</v>
      </c>
      <c r="W533" s="2">
        <f>IF(COUNT(INDEX('6.Indic_Percep'!$A$10:$AE$141,HHIdata_corr!$U533,MATCH(HHIdata_corr!W$3,'6.Indic_Percep'!$A$10:$AE$10,0)))=1,INDEX('6.Indic_Percep'!$A$10:$AE$141,HHIdata_corr!$U533,MATCH(HHIdata_corr!W$3,'6.Indic_Percep'!$A$10:$AE$10,0)),"")</f>
        <v>0.22198275862068967</v>
      </c>
      <c r="X533" s="2">
        <f>IF(COUNT(INDEX('6.Indic_Percep'!$A$10:$AE$141,HHIdata_corr!$U533,MATCH(HHIdata_corr!X$3,'6.Indic_Percep'!$A$10:$AE$10,0)))=1,INDEX('6.Indic_Percep'!$A$10:$AE$141,HHIdata_corr!$U533,MATCH(HHIdata_corr!X$3,'6.Indic_Percep'!$A$10:$AE$10,0)),"")</f>
        <v>0.69818652849740936</v>
      </c>
      <c r="Y533" s="2">
        <f>IF(COUNT(INDEX('6.Indic_Percep'!$A$10:$AE$141,HHIdata_corr!$U533,MATCH(HHIdata_corr!Y$3,'6.Indic_Percep'!$A$10:$AE$10,0)))=1,INDEX('6.Indic_Percep'!$A$10:$AE$141,HHIdata_corr!$U533,MATCH(HHIdata_corr!Y$3,'6.Indic_Percep'!$A$10:$AE$10,0)),"")</f>
        <v>4.4181034482758619E-2</v>
      </c>
      <c r="Z533" s="2">
        <f>IF(COUNT(INDEX('6.Indic_Percep'!$A$10:$AH$141,HHIdata_corr!$U533,MATCH(HHIdata_corr!Z$3,'6.Indic_Percep'!$A$10:$AH$10,0)))=1,INDEX('6.Indic_Percep'!$A$10:$AH$141,HHIdata_corr!$U533,MATCH(HHIdata_corr!Z$3,'6.Indic_Percep'!$A$10:$AH$10,0)),"")</f>
        <v>0.19170984455958551</v>
      </c>
      <c r="AA533" s="2">
        <f>IF(COUNT(INDEX('6.Indic_Percep'!$A$10:$AH$141,HHIdata_corr!$U533,MATCH(HHIdata_corr!AA$3,'6.Indic_Percep'!$A$10:$AH$10,0)))=1,INDEX('6.Indic_Percep'!$A$10:$AH$141,HHIdata_corr!$U533,MATCH(HHIdata_corr!AA$3,'6.Indic_Percep'!$A$10:$AH$10,0)),"")</f>
        <v>0.28901504154011082</v>
      </c>
      <c r="AC533" s="30" t="str">
        <f>IF(COUNT(INDEX('5.Indic_LM'!$A$8:$AL$732,HHIdata_corr!$V533,MATCH(HHIdata_corr!AC$3,'5.Indic_LM'!$A$8:$AL$8,0)))=1,INDEX('5.Indic_LM'!$A$8:$AL$732,HHIdata_corr!$V533,MATCH(HHIdata_corr!AC$3,'5.Indic_LM'!$A$8:$AL$8,0))/100,"")</f>
        <v/>
      </c>
      <c r="AD533" s="30" t="str">
        <f>IF(COUNT(INDEX('5.Indic_LM'!$A$8:$AL$732,HHIdata_corr!$V533,MATCH(HHIdata_corr!AD$3,'5.Indic_LM'!$A$8:$AL$8,0)))=1,INDEX('5.Indic_LM'!$A$8:$AL$732,HHIdata_corr!$V533,MATCH(HHIdata_corr!AD$3,'5.Indic_LM'!$A$8:$AL$8,0))/100,"")</f>
        <v/>
      </c>
      <c r="AE533" s="2">
        <f t="shared" si="43"/>
        <v>0</v>
      </c>
      <c r="AF533" s="2">
        <f t="shared" si="44"/>
        <v>0</v>
      </c>
    </row>
    <row r="534" spans="1:32" x14ac:dyDescent="0.2">
      <c r="A534" s="25" t="s">
        <v>1532</v>
      </c>
      <c r="B534" s="26" t="s">
        <v>1533</v>
      </c>
      <c r="C534" s="26" t="s">
        <v>1524</v>
      </c>
      <c r="D534" s="26">
        <v>215396</v>
      </c>
      <c r="E534" s="26" t="s">
        <v>1534</v>
      </c>
      <c r="F534" s="26">
        <v>109882</v>
      </c>
      <c r="G534" s="27">
        <f>INDEX('0_Pivot &amp; Table 1 &amp; Table 2'!$A$70:$AM$765,MATCH($A534,'0_Pivot &amp; Table 1 &amp; Table 2'!$B$70:$B$765,0),MATCH(HHIdata_corr!G$1,'0_Pivot &amp; Table 1 &amp; Table 2'!$A$66:$AM$66,0))</f>
        <v>7914</v>
      </c>
      <c r="H534" s="27">
        <f>INDEX('0_Pivot &amp; Table 1 &amp; Table 2'!$A$70:$AM$765,MATCH($A534,'0_Pivot &amp; Table 1 &amp; Table 2'!$B$70:$B$765,0),MATCH(HHIdata_corr!H$1,'0_Pivot &amp; Table 1 &amp; Table 2'!$A$66:$AM$66,0))</f>
        <v>6324</v>
      </c>
      <c r="I534" s="27">
        <f>INDEX('0_Pivot &amp; Table 1 &amp; Table 2'!$A$70:$AM$765,MATCH($A534,'0_Pivot &amp; Table 1 &amp; Table 2'!$B$70:$B$765,0),MATCH(HHIdata_corr!I$1,'0_Pivot &amp; Table 1 &amp; Table 2'!$A$66:$AM$66,0))</f>
        <v>9444</v>
      </c>
      <c r="J534" s="27">
        <f>INDEX('0_Pivot &amp; Table 1 &amp; Table 2'!$A$70:$AM$765,MATCH($A534,'0_Pivot &amp; Table 1 &amp; Table 2'!$B$70:$B$765,0),MATCH(HHIdata_corr!J$1,'0_Pivot &amp; Table 1 &amp; Table 2'!$A$66:$AM$66,0))</f>
        <v>9531</v>
      </c>
      <c r="K534" s="27">
        <f>INDEX('0_Pivot &amp; Table 1 &amp; Table 2'!$A$70:$AM$765,MATCH($A534,'0_Pivot &amp; Table 1 &amp; Table 2'!$B$70:$B$765,0),MATCH(HHIdata_corr!K$1,'0_Pivot &amp; Table 1 &amp; Table 2'!$A$66:$AM$66,0))</f>
        <v>0</v>
      </c>
      <c r="L534" s="27">
        <f>INDEX('0_Pivot &amp; Table 1 &amp; Table 2'!$A$70:$AM$765,MATCH($A534,'0_Pivot &amp; Table 1 &amp; Table 2'!$B$70:$B$765,0),MATCH(HHIdata_corr!L$1,'0_Pivot &amp; Table 1 &amp; Table 2'!$A$66:$AM$66,0))</f>
        <v>0</v>
      </c>
      <c r="M534" s="27">
        <f>INDEX('0_Pivot &amp; Table 1 &amp; Table 2'!$A$70:$AM$765,MATCH($A534,'0_Pivot &amp; Table 1 &amp; Table 2'!$B$70:$B$765,0),MATCH(HHIdata_corr!M$1,'0_Pivot &amp; Table 1 &amp; Table 2'!$A$66:$AM$66,0))</f>
        <v>0</v>
      </c>
      <c r="N534" s="27">
        <f>INDEX('0_Pivot &amp; Table 1 &amp; Table 2'!$A$70:$AM$765,MATCH($A534,'0_Pivot &amp; Table 1 &amp; Table 2'!$B$70:$B$765,0),MATCH(HHIdata_corr!N$1,'0_Pivot &amp; Table 1 &amp; Table 2'!$A$66:$AM$66,0))</f>
        <v>0</v>
      </c>
      <c r="O534" s="28">
        <v>9105.6</v>
      </c>
      <c r="P534" s="29" t="s">
        <v>1532</v>
      </c>
      <c r="Q534" s="29" t="s">
        <v>1533</v>
      </c>
      <c r="R534" s="2">
        <f t="shared" si="40"/>
        <v>8303.25</v>
      </c>
      <c r="S534" s="2" t="b">
        <f t="shared" si="41"/>
        <v>0</v>
      </c>
      <c r="T534" s="2">
        <f t="shared" si="42"/>
        <v>1</v>
      </c>
      <c r="U534" s="2" t="e">
        <f>MATCH($Q534,'6.Indic_Percep'!$B$10:$B$141,0)</f>
        <v>#N/A</v>
      </c>
      <c r="V534" s="2">
        <f>MATCH($P534,'5.Indic_LM'!$A$10:$A$732,0)</f>
        <v>553</v>
      </c>
      <c r="W534" s="2" t="str">
        <f>IF(COUNT(INDEX('6.Indic_Percep'!$A$10:$AE$141,HHIdata_corr!$U534,MATCH(HHIdata_corr!W$3,'6.Indic_Percep'!$A$10:$AE$10,0)))=1,INDEX('6.Indic_Percep'!$A$10:$AE$141,HHIdata_corr!$U534,MATCH(HHIdata_corr!W$3,'6.Indic_Percep'!$A$10:$AE$10,0)),"")</f>
        <v/>
      </c>
      <c r="X534" s="2" t="str">
        <f>IF(COUNT(INDEX('6.Indic_Percep'!$A$10:$AE$141,HHIdata_corr!$U534,MATCH(HHIdata_corr!X$3,'6.Indic_Percep'!$A$10:$AE$10,0)))=1,INDEX('6.Indic_Percep'!$A$10:$AE$141,HHIdata_corr!$U534,MATCH(HHIdata_corr!X$3,'6.Indic_Percep'!$A$10:$AE$10,0)),"")</f>
        <v/>
      </c>
      <c r="Y534" s="2" t="str">
        <f>IF(COUNT(INDEX('6.Indic_Percep'!$A$10:$AE$141,HHIdata_corr!$U534,MATCH(HHIdata_corr!Y$3,'6.Indic_Percep'!$A$10:$AE$10,0)))=1,INDEX('6.Indic_Percep'!$A$10:$AE$141,HHIdata_corr!$U534,MATCH(HHIdata_corr!Y$3,'6.Indic_Percep'!$A$10:$AE$10,0)),"")</f>
        <v/>
      </c>
      <c r="Z534" s="2" t="str">
        <f>IF(COUNT(INDEX('6.Indic_Percep'!$A$10:$AH$141,HHIdata_corr!$U534,MATCH(HHIdata_corr!Z$3,'6.Indic_Percep'!$A$10:$AH$10,0)))=1,INDEX('6.Indic_Percep'!$A$10:$AH$141,HHIdata_corr!$U534,MATCH(HHIdata_corr!Z$3,'6.Indic_Percep'!$A$10:$AH$10,0)),"")</f>
        <v/>
      </c>
      <c r="AA534" s="2" t="str">
        <f>IF(COUNT(INDEX('6.Indic_Percep'!$A$10:$AH$141,HHIdata_corr!$U534,MATCH(HHIdata_corr!AA$3,'6.Indic_Percep'!$A$10:$AH$10,0)))=1,INDEX('6.Indic_Percep'!$A$10:$AH$141,HHIdata_corr!$U534,MATCH(HHIdata_corr!AA$3,'6.Indic_Percep'!$A$10:$AH$10,0)),"")</f>
        <v/>
      </c>
      <c r="AC534" s="30" t="str">
        <f>IF(COUNT(INDEX('5.Indic_LM'!$A$8:$AL$732,HHIdata_corr!$V534,MATCH(HHIdata_corr!AC$3,'5.Indic_LM'!$A$8:$AL$8,0)))=1,INDEX('5.Indic_LM'!$A$8:$AL$732,HHIdata_corr!$V534,MATCH(HHIdata_corr!AC$3,'5.Indic_LM'!$A$8:$AL$8,0))/100,"")</f>
        <v/>
      </c>
      <c r="AD534" s="30" t="str">
        <f>IF(COUNT(INDEX('5.Indic_LM'!$A$8:$AL$732,HHIdata_corr!$V534,MATCH(HHIdata_corr!AD$3,'5.Indic_LM'!$A$8:$AL$8,0)))=1,INDEX('5.Indic_LM'!$A$8:$AL$732,HHIdata_corr!$V534,MATCH(HHIdata_corr!AD$3,'5.Indic_LM'!$A$8:$AL$8,0))/100,"")</f>
        <v/>
      </c>
      <c r="AE534" s="2">
        <f t="shared" si="43"/>
        <v>0</v>
      </c>
      <c r="AF534" s="2">
        <f t="shared" si="44"/>
        <v>0</v>
      </c>
    </row>
    <row r="535" spans="1:32" x14ac:dyDescent="0.2">
      <c r="A535" s="25" t="s">
        <v>1535</v>
      </c>
      <c r="B535" s="26" t="s">
        <v>1536</v>
      </c>
      <c r="C535" s="26" t="s">
        <v>1524</v>
      </c>
      <c r="D535" s="26">
        <v>264656</v>
      </c>
      <c r="E535" s="26" t="s">
        <v>1537</v>
      </c>
      <c r="F535" s="26">
        <v>133295</v>
      </c>
      <c r="G535" s="27">
        <f>INDEX('0_Pivot &amp; Table 1 &amp; Table 2'!$A$70:$AM$765,MATCH($A535,'0_Pivot &amp; Table 1 &amp; Table 2'!$B$70:$B$765,0),MATCH(HHIdata_corr!G$1,'0_Pivot &amp; Table 1 &amp; Table 2'!$A$66:$AM$66,0))</f>
        <v>7825</v>
      </c>
      <c r="H535" s="27">
        <f>INDEX('0_Pivot &amp; Table 1 &amp; Table 2'!$A$70:$AM$765,MATCH($A535,'0_Pivot &amp; Table 1 &amp; Table 2'!$B$70:$B$765,0),MATCH(HHIdata_corr!H$1,'0_Pivot &amp; Table 1 &amp; Table 2'!$A$66:$AM$66,0))</f>
        <v>7561</v>
      </c>
      <c r="I535" s="27">
        <f>INDEX('0_Pivot &amp; Table 1 &amp; Table 2'!$A$70:$AM$765,MATCH($A535,'0_Pivot &amp; Table 1 &amp; Table 2'!$B$70:$B$765,0),MATCH(HHIdata_corr!I$1,'0_Pivot &amp; Table 1 &amp; Table 2'!$A$66:$AM$66,0))</f>
        <v>7958</v>
      </c>
      <c r="J535" s="27">
        <f>INDEX('0_Pivot &amp; Table 1 &amp; Table 2'!$A$70:$AM$765,MATCH($A535,'0_Pivot &amp; Table 1 &amp; Table 2'!$B$70:$B$765,0),MATCH(HHIdata_corr!J$1,'0_Pivot &amp; Table 1 &amp; Table 2'!$A$66:$AM$66,0))</f>
        <v>8330</v>
      </c>
      <c r="K535" s="27">
        <f>INDEX('0_Pivot &amp; Table 1 &amp; Table 2'!$A$70:$AM$765,MATCH($A535,'0_Pivot &amp; Table 1 &amp; Table 2'!$B$70:$B$765,0),MATCH(HHIdata_corr!K$1,'0_Pivot &amp; Table 1 &amp; Table 2'!$A$66:$AM$66,0))</f>
        <v>8861</v>
      </c>
      <c r="L535" s="27">
        <f>INDEX('0_Pivot &amp; Table 1 &amp; Table 2'!$A$70:$AM$765,MATCH($A535,'0_Pivot &amp; Table 1 &amp; Table 2'!$B$70:$B$765,0),MATCH(HHIdata_corr!L$1,'0_Pivot &amp; Table 1 &amp; Table 2'!$A$66:$AM$66,0))</f>
        <v>8467</v>
      </c>
      <c r="M535" s="27">
        <f>INDEX('0_Pivot &amp; Table 1 &amp; Table 2'!$A$70:$AM$765,MATCH($A535,'0_Pivot &amp; Table 1 &amp; Table 2'!$B$70:$B$765,0),MATCH(HHIdata_corr!M$1,'0_Pivot &amp; Table 1 &amp; Table 2'!$A$66:$AM$66,0))</f>
        <v>7607</v>
      </c>
      <c r="N535" s="27">
        <f>INDEX('0_Pivot &amp; Table 1 &amp; Table 2'!$A$70:$AM$765,MATCH($A535,'0_Pivot &amp; Table 1 &amp; Table 2'!$B$70:$B$765,0),MATCH(HHIdata_corr!N$1,'0_Pivot &amp; Table 1 &amp; Table 2'!$A$66:$AM$66,0))</f>
        <v>7593</v>
      </c>
      <c r="O535" s="28">
        <v>8040.5</v>
      </c>
      <c r="P535" s="29" t="s">
        <v>1535</v>
      </c>
      <c r="Q535" s="29" t="s">
        <v>1536</v>
      </c>
      <c r="R535" s="2">
        <f t="shared" si="40"/>
        <v>7918.5</v>
      </c>
      <c r="S535" s="2">
        <f t="shared" si="41"/>
        <v>8177.5</v>
      </c>
      <c r="T535" s="2">
        <f t="shared" si="42"/>
        <v>1</v>
      </c>
      <c r="U535" s="2" t="e">
        <f>MATCH($Q535,'6.Indic_Percep'!$B$10:$B$141,0)</f>
        <v>#N/A</v>
      </c>
      <c r="V535" s="2">
        <f>MATCH($P535,'5.Indic_LM'!$A$10:$A$732,0)</f>
        <v>554</v>
      </c>
      <c r="W535" s="2" t="str">
        <f>IF(COUNT(INDEX('6.Indic_Percep'!$A$10:$AE$141,HHIdata_corr!$U535,MATCH(HHIdata_corr!W$3,'6.Indic_Percep'!$A$10:$AE$10,0)))=1,INDEX('6.Indic_Percep'!$A$10:$AE$141,HHIdata_corr!$U535,MATCH(HHIdata_corr!W$3,'6.Indic_Percep'!$A$10:$AE$10,0)),"")</f>
        <v/>
      </c>
      <c r="X535" s="2" t="str">
        <f>IF(COUNT(INDEX('6.Indic_Percep'!$A$10:$AE$141,HHIdata_corr!$U535,MATCH(HHIdata_corr!X$3,'6.Indic_Percep'!$A$10:$AE$10,0)))=1,INDEX('6.Indic_Percep'!$A$10:$AE$141,HHIdata_corr!$U535,MATCH(HHIdata_corr!X$3,'6.Indic_Percep'!$A$10:$AE$10,0)),"")</f>
        <v/>
      </c>
      <c r="Y535" s="2" t="str">
        <f>IF(COUNT(INDEX('6.Indic_Percep'!$A$10:$AE$141,HHIdata_corr!$U535,MATCH(HHIdata_corr!Y$3,'6.Indic_Percep'!$A$10:$AE$10,0)))=1,INDEX('6.Indic_Percep'!$A$10:$AE$141,HHIdata_corr!$U535,MATCH(HHIdata_corr!Y$3,'6.Indic_Percep'!$A$10:$AE$10,0)),"")</f>
        <v/>
      </c>
      <c r="Z535" s="2" t="str">
        <f>IF(COUNT(INDEX('6.Indic_Percep'!$A$10:$AH$141,HHIdata_corr!$U535,MATCH(HHIdata_corr!Z$3,'6.Indic_Percep'!$A$10:$AH$10,0)))=1,INDEX('6.Indic_Percep'!$A$10:$AH$141,HHIdata_corr!$U535,MATCH(HHIdata_corr!Z$3,'6.Indic_Percep'!$A$10:$AH$10,0)),"")</f>
        <v/>
      </c>
      <c r="AA535" s="2" t="str">
        <f>IF(COUNT(INDEX('6.Indic_Percep'!$A$10:$AH$141,HHIdata_corr!$U535,MATCH(HHIdata_corr!AA$3,'6.Indic_Percep'!$A$10:$AH$10,0)))=1,INDEX('6.Indic_Percep'!$A$10:$AH$141,HHIdata_corr!$U535,MATCH(HHIdata_corr!AA$3,'6.Indic_Percep'!$A$10:$AH$10,0)),"")</f>
        <v/>
      </c>
      <c r="AC535" s="30" t="str">
        <f>IF(COUNT(INDEX('5.Indic_LM'!$A$8:$AL$732,HHIdata_corr!$V535,MATCH(HHIdata_corr!AC$3,'5.Indic_LM'!$A$8:$AL$8,0)))=1,INDEX('5.Indic_LM'!$A$8:$AL$732,HHIdata_corr!$V535,MATCH(HHIdata_corr!AC$3,'5.Indic_LM'!$A$8:$AL$8,0))/100,"")</f>
        <v/>
      </c>
      <c r="AD535" s="30" t="str">
        <f>IF(COUNT(INDEX('5.Indic_LM'!$A$8:$AL$732,HHIdata_corr!$V535,MATCH(HHIdata_corr!AD$3,'5.Indic_LM'!$A$8:$AL$8,0)))=1,INDEX('5.Indic_LM'!$A$8:$AL$732,HHIdata_corr!$V535,MATCH(HHIdata_corr!AD$3,'5.Indic_LM'!$A$8:$AL$8,0))/100,"")</f>
        <v/>
      </c>
      <c r="AE535" s="2">
        <f t="shared" si="43"/>
        <v>0</v>
      </c>
      <c r="AF535" s="2">
        <f t="shared" si="44"/>
        <v>0</v>
      </c>
    </row>
    <row r="536" spans="1:32" x14ac:dyDescent="0.2">
      <c r="A536" s="25" t="s">
        <v>1538</v>
      </c>
      <c r="B536" s="26" t="s">
        <v>1539</v>
      </c>
      <c r="C536" s="26" t="s">
        <v>1524</v>
      </c>
      <c r="D536" s="26">
        <v>126518</v>
      </c>
      <c r="E536" s="26" t="s">
        <v>1540</v>
      </c>
      <c r="F536" s="26">
        <v>58871</v>
      </c>
      <c r="G536" s="27">
        <f>INDEX('0_Pivot &amp; Table 1 &amp; Table 2'!$A$70:$AM$765,MATCH($A536,'0_Pivot &amp; Table 1 &amp; Table 2'!$B$70:$B$765,0),MATCH(HHIdata_corr!G$1,'0_Pivot &amp; Table 1 &amp; Table 2'!$A$66:$AM$66,0))</f>
        <v>6430</v>
      </c>
      <c r="H536" s="27">
        <f>INDEX('0_Pivot &amp; Table 1 &amp; Table 2'!$A$70:$AM$765,MATCH($A536,'0_Pivot &amp; Table 1 &amp; Table 2'!$B$70:$B$765,0),MATCH(HHIdata_corr!H$1,'0_Pivot &amp; Table 1 &amp; Table 2'!$A$66:$AM$66,0))</f>
        <v>5445</v>
      </c>
      <c r="I536" s="27">
        <f>INDEX('0_Pivot &amp; Table 1 &amp; Table 2'!$A$70:$AM$765,MATCH($A536,'0_Pivot &amp; Table 1 &amp; Table 2'!$B$70:$B$765,0),MATCH(HHIdata_corr!I$1,'0_Pivot &amp; Table 1 &amp; Table 2'!$A$66:$AM$66,0))</f>
        <v>5288</v>
      </c>
      <c r="J536" s="27">
        <f>INDEX('0_Pivot &amp; Table 1 &amp; Table 2'!$A$70:$AM$765,MATCH($A536,'0_Pivot &amp; Table 1 &amp; Table 2'!$B$70:$B$765,0),MATCH(HHIdata_corr!J$1,'0_Pivot &amp; Table 1 &amp; Table 2'!$A$66:$AM$66,0))</f>
        <v>5339</v>
      </c>
      <c r="K536" s="27">
        <f>INDEX('0_Pivot &amp; Table 1 &amp; Table 2'!$A$70:$AM$765,MATCH($A536,'0_Pivot &amp; Table 1 &amp; Table 2'!$B$70:$B$765,0),MATCH(HHIdata_corr!K$1,'0_Pivot &amp; Table 1 &amp; Table 2'!$A$66:$AM$66,0))</f>
        <v>5662</v>
      </c>
      <c r="L536" s="27">
        <f>INDEX('0_Pivot &amp; Table 1 &amp; Table 2'!$A$70:$AM$765,MATCH($A536,'0_Pivot &amp; Table 1 &amp; Table 2'!$B$70:$B$765,0),MATCH(HHIdata_corr!L$1,'0_Pivot &amp; Table 1 &amp; Table 2'!$A$66:$AM$66,0))</f>
        <v>6295</v>
      </c>
      <c r="M536" s="27">
        <f>INDEX('0_Pivot &amp; Table 1 &amp; Table 2'!$A$70:$AM$765,MATCH($A536,'0_Pivot &amp; Table 1 &amp; Table 2'!$B$70:$B$765,0),MATCH(HHIdata_corr!M$1,'0_Pivot &amp; Table 1 &amp; Table 2'!$A$66:$AM$66,0))</f>
        <v>5565</v>
      </c>
      <c r="N536" s="27">
        <f>INDEX('0_Pivot &amp; Table 1 &amp; Table 2'!$A$70:$AM$765,MATCH($A536,'0_Pivot &amp; Table 1 &amp; Table 2'!$B$70:$B$765,0),MATCH(HHIdata_corr!N$1,'0_Pivot &amp; Table 1 &amp; Table 2'!$A$66:$AM$66,0))</f>
        <v>5757</v>
      </c>
      <c r="O536" s="28">
        <v>5629</v>
      </c>
      <c r="P536" s="29" t="s">
        <v>1538</v>
      </c>
      <c r="Q536" s="29" t="s">
        <v>1539</v>
      </c>
      <c r="R536" s="2">
        <f t="shared" si="40"/>
        <v>5625.5</v>
      </c>
      <c r="S536" s="2">
        <f t="shared" si="41"/>
        <v>5433.5</v>
      </c>
      <c r="T536" s="2" t="str">
        <f t="shared" si="42"/>
        <v/>
      </c>
      <c r="U536" s="2" t="e">
        <f>MATCH($Q536,'6.Indic_Percep'!$B$10:$B$141,0)</f>
        <v>#N/A</v>
      </c>
      <c r="V536" s="2">
        <f>MATCH($P536,'5.Indic_LM'!$A$10:$A$732,0)</f>
        <v>555</v>
      </c>
      <c r="W536" s="2" t="str">
        <f>IF(COUNT(INDEX('6.Indic_Percep'!$A$10:$AE$141,HHIdata_corr!$U536,MATCH(HHIdata_corr!W$3,'6.Indic_Percep'!$A$10:$AE$10,0)))=1,INDEX('6.Indic_Percep'!$A$10:$AE$141,HHIdata_corr!$U536,MATCH(HHIdata_corr!W$3,'6.Indic_Percep'!$A$10:$AE$10,0)),"")</f>
        <v/>
      </c>
      <c r="X536" s="2" t="str">
        <f>IF(COUNT(INDEX('6.Indic_Percep'!$A$10:$AE$141,HHIdata_corr!$U536,MATCH(HHIdata_corr!X$3,'6.Indic_Percep'!$A$10:$AE$10,0)))=1,INDEX('6.Indic_Percep'!$A$10:$AE$141,HHIdata_corr!$U536,MATCH(HHIdata_corr!X$3,'6.Indic_Percep'!$A$10:$AE$10,0)),"")</f>
        <v/>
      </c>
      <c r="Y536" s="2" t="str">
        <f>IF(COUNT(INDEX('6.Indic_Percep'!$A$10:$AE$141,HHIdata_corr!$U536,MATCH(HHIdata_corr!Y$3,'6.Indic_Percep'!$A$10:$AE$10,0)))=1,INDEX('6.Indic_Percep'!$A$10:$AE$141,HHIdata_corr!$U536,MATCH(HHIdata_corr!Y$3,'6.Indic_Percep'!$A$10:$AE$10,0)),"")</f>
        <v/>
      </c>
      <c r="Z536" s="2" t="str">
        <f>IF(COUNT(INDEX('6.Indic_Percep'!$A$10:$AH$141,HHIdata_corr!$U536,MATCH(HHIdata_corr!Z$3,'6.Indic_Percep'!$A$10:$AH$10,0)))=1,INDEX('6.Indic_Percep'!$A$10:$AH$141,HHIdata_corr!$U536,MATCH(HHIdata_corr!Z$3,'6.Indic_Percep'!$A$10:$AH$10,0)),"")</f>
        <v/>
      </c>
      <c r="AA536" s="2" t="str">
        <f>IF(COUNT(INDEX('6.Indic_Percep'!$A$10:$AH$141,HHIdata_corr!$U536,MATCH(HHIdata_corr!AA$3,'6.Indic_Percep'!$A$10:$AH$10,0)))=1,INDEX('6.Indic_Percep'!$A$10:$AH$141,HHIdata_corr!$U536,MATCH(HHIdata_corr!AA$3,'6.Indic_Percep'!$A$10:$AH$10,0)),"")</f>
        <v/>
      </c>
      <c r="AC536" s="30" t="str">
        <f>IF(COUNT(INDEX('5.Indic_LM'!$A$8:$AL$732,HHIdata_corr!$V536,MATCH(HHIdata_corr!AC$3,'5.Indic_LM'!$A$8:$AL$8,0)))=1,INDEX('5.Indic_LM'!$A$8:$AL$732,HHIdata_corr!$V536,MATCH(HHIdata_corr!AC$3,'5.Indic_LM'!$A$8:$AL$8,0))/100,"")</f>
        <v/>
      </c>
      <c r="AD536" s="30" t="str">
        <f>IF(COUNT(INDEX('5.Indic_LM'!$A$8:$AL$732,HHIdata_corr!$V536,MATCH(HHIdata_corr!AD$3,'5.Indic_LM'!$A$8:$AL$8,0)))=1,INDEX('5.Indic_LM'!$A$8:$AL$732,HHIdata_corr!$V536,MATCH(HHIdata_corr!AD$3,'5.Indic_LM'!$A$8:$AL$8,0))/100,"")</f>
        <v/>
      </c>
      <c r="AE536" s="2">
        <f t="shared" si="43"/>
        <v>0</v>
      </c>
      <c r="AF536" s="2">
        <f t="shared" si="44"/>
        <v>0</v>
      </c>
    </row>
    <row r="537" spans="1:32" x14ac:dyDescent="0.2">
      <c r="A537" s="25" t="s">
        <v>1541</v>
      </c>
      <c r="B537" s="26" t="s">
        <v>1542</v>
      </c>
      <c r="C537" s="26" t="s">
        <v>1524</v>
      </c>
      <c r="D537" s="26">
        <v>141577</v>
      </c>
      <c r="E537" s="26" t="s">
        <v>1543</v>
      </c>
      <c r="F537" s="26">
        <v>71196</v>
      </c>
      <c r="G537" s="27">
        <f>INDEX('0_Pivot &amp; Table 1 &amp; Table 2'!$A$70:$AM$765,MATCH($A537,'0_Pivot &amp; Table 1 &amp; Table 2'!$B$70:$B$765,0),MATCH(HHIdata_corr!G$1,'0_Pivot &amp; Table 1 &amp; Table 2'!$A$66:$AM$66,0))</f>
        <v>8529</v>
      </c>
      <c r="H537" s="27">
        <f>INDEX('0_Pivot &amp; Table 1 &amp; Table 2'!$A$70:$AM$765,MATCH($A537,'0_Pivot &amp; Table 1 &amp; Table 2'!$B$70:$B$765,0),MATCH(HHIdata_corr!H$1,'0_Pivot &amp; Table 1 &amp; Table 2'!$A$66:$AM$66,0))</f>
        <v>7098</v>
      </c>
      <c r="I537" s="27">
        <f>INDEX('0_Pivot &amp; Table 1 &amp; Table 2'!$A$70:$AM$765,MATCH($A537,'0_Pivot &amp; Table 1 &amp; Table 2'!$B$70:$B$765,0),MATCH(HHIdata_corr!I$1,'0_Pivot &amp; Table 1 &amp; Table 2'!$A$66:$AM$66,0))</f>
        <v>6945</v>
      </c>
      <c r="J537" s="27">
        <f>INDEX('0_Pivot &amp; Table 1 &amp; Table 2'!$A$70:$AM$765,MATCH($A537,'0_Pivot &amp; Table 1 &amp; Table 2'!$B$70:$B$765,0),MATCH(HHIdata_corr!J$1,'0_Pivot &amp; Table 1 &amp; Table 2'!$A$66:$AM$66,0))</f>
        <v>7800</v>
      </c>
      <c r="K537" s="27">
        <f>INDEX('0_Pivot &amp; Table 1 &amp; Table 2'!$A$70:$AM$765,MATCH($A537,'0_Pivot &amp; Table 1 &amp; Table 2'!$B$70:$B$765,0),MATCH(HHIdata_corr!K$1,'0_Pivot &amp; Table 1 &amp; Table 2'!$A$66:$AM$66,0))</f>
        <v>7543</v>
      </c>
      <c r="L537" s="27">
        <f>INDEX('0_Pivot &amp; Table 1 &amp; Table 2'!$A$70:$AM$765,MATCH($A537,'0_Pivot &amp; Table 1 &amp; Table 2'!$B$70:$B$765,0),MATCH(HHIdata_corr!L$1,'0_Pivot &amp; Table 1 &amp; Table 2'!$A$66:$AM$66,0))</f>
        <v>6988</v>
      </c>
      <c r="M537" s="27">
        <f>INDEX('0_Pivot &amp; Table 1 &amp; Table 2'!$A$70:$AM$765,MATCH($A537,'0_Pivot &amp; Table 1 &amp; Table 2'!$B$70:$B$765,0),MATCH(HHIdata_corr!M$1,'0_Pivot &amp; Table 1 &amp; Table 2'!$A$66:$AM$66,0))</f>
        <v>6727</v>
      </c>
      <c r="N537" s="27">
        <f>INDEX('0_Pivot &amp; Table 1 &amp; Table 2'!$A$70:$AM$765,MATCH($A537,'0_Pivot &amp; Table 1 &amp; Table 2'!$B$70:$B$765,0),MATCH(HHIdata_corr!N$1,'0_Pivot &amp; Table 1 &amp; Table 2'!$A$66:$AM$66,0))</f>
        <v>6959</v>
      </c>
      <c r="O537" s="28">
        <v>7325</v>
      </c>
      <c r="P537" s="29" t="s">
        <v>1541</v>
      </c>
      <c r="Q537" s="29" t="s">
        <v>1542</v>
      </c>
      <c r="R537" s="2">
        <f t="shared" si="40"/>
        <v>7593</v>
      </c>
      <c r="S537" s="2">
        <f t="shared" si="41"/>
        <v>7346.5</v>
      </c>
      <c r="T537" s="2">
        <f t="shared" si="42"/>
        <v>1</v>
      </c>
      <c r="U537" s="2" t="e">
        <f>MATCH($Q537,'6.Indic_Percep'!$B$10:$B$141,0)</f>
        <v>#N/A</v>
      </c>
      <c r="V537" s="2">
        <f>MATCH($P537,'5.Indic_LM'!$A$10:$A$732,0)</f>
        <v>556</v>
      </c>
      <c r="W537" s="2" t="str">
        <f>IF(COUNT(INDEX('6.Indic_Percep'!$A$10:$AE$141,HHIdata_corr!$U537,MATCH(HHIdata_corr!W$3,'6.Indic_Percep'!$A$10:$AE$10,0)))=1,INDEX('6.Indic_Percep'!$A$10:$AE$141,HHIdata_corr!$U537,MATCH(HHIdata_corr!W$3,'6.Indic_Percep'!$A$10:$AE$10,0)),"")</f>
        <v/>
      </c>
      <c r="X537" s="2" t="str">
        <f>IF(COUNT(INDEX('6.Indic_Percep'!$A$10:$AE$141,HHIdata_corr!$U537,MATCH(HHIdata_corr!X$3,'6.Indic_Percep'!$A$10:$AE$10,0)))=1,INDEX('6.Indic_Percep'!$A$10:$AE$141,HHIdata_corr!$U537,MATCH(HHIdata_corr!X$3,'6.Indic_Percep'!$A$10:$AE$10,0)),"")</f>
        <v/>
      </c>
      <c r="Y537" s="2" t="str">
        <f>IF(COUNT(INDEX('6.Indic_Percep'!$A$10:$AE$141,HHIdata_corr!$U537,MATCH(HHIdata_corr!Y$3,'6.Indic_Percep'!$A$10:$AE$10,0)))=1,INDEX('6.Indic_Percep'!$A$10:$AE$141,HHIdata_corr!$U537,MATCH(HHIdata_corr!Y$3,'6.Indic_Percep'!$A$10:$AE$10,0)),"")</f>
        <v/>
      </c>
      <c r="Z537" s="2" t="str">
        <f>IF(COUNT(INDEX('6.Indic_Percep'!$A$10:$AH$141,HHIdata_corr!$U537,MATCH(HHIdata_corr!Z$3,'6.Indic_Percep'!$A$10:$AH$10,0)))=1,INDEX('6.Indic_Percep'!$A$10:$AH$141,HHIdata_corr!$U537,MATCH(HHIdata_corr!Z$3,'6.Indic_Percep'!$A$10:$AH$10,0)),"")</f>
        <v/>
      </c>
      <c r="AA537" s="2" t="str">
        <f>IF(COUNT(INDEX('6.Indic_Percep'!$A$10:$AH$141,HHIdata_corr!$U537,MATCH(HHIdata_corr!AA$3,'6.Indic_Percep'!$A$10:$AH$10,0)))=1,INDEX('6.Indic_Percep'!$A$10:$AH$141,HHIdata_corr!$U537,MATCH(HHIdata_corr!AA$3,'6.Indic_Percep'!$A$10:$AH$10,0)),"")</f>
        <v/>
      </c>
      <c r="AC537" s="30" t="str">
        <f>IF(COUNT(INDEX('5.Indic_LM'!$A$8:$AL$732,HHIdata_corr!$V537,MATCH(HHIdata_corr!AC$3,'5.Indic_LM'!$A$8:$AL$8,0)))=1,INDEX('5.Indic_LM'!$A$8:$AL$732,HHIdata_corr!$V537,MATCH(HHIdata_corr!AC$3,'5.Indic_LM'!$A$8:$AL$8,0))/100,"")</f>
        <v/>
      </c>
      <c r="AD537" s="30" t="str">
        <f>IF(COUNT(INDEX('5.Indic_LM'!$A$8:$AL$732,HHIdata_corr!$V537,MATCH(HHIdata_corr!AD$3,'5.Indic_LM'!$A$8:$AL$8,0)))=1,INDEX('5.Indic_LM'!$A$8:$AL$732,HHIdata_corr!$V537,MATCH(HHIdata_corr!AD$3,'5.Indic_LM'!$A$8:$AL$8,0))/100,"")</f>
        <v/>
      </c>
      <c r="AE537" s="2">
        <f t="shared" si="43"/>
        <v>0</v>
      </c>
      <c r="AF537" s="2">
        <f t="shared" si="44"/>
        <v>0</v>
      </c>
    </row>
    <row r="538" spans="1:32" x14ac:dyDescent="0.2">
      <c r="A538" s="25" t="s">
        <v>1544</v>
      </c>
      <c r="B538" s="26" t="s">
        <v>1545</v>
      </c>
      <c r="C538" s="26" t="s">
        <v>1524</v>
      </c>
      <c r="D538" s="26">
        <v>115836</v>
      </c>
      <c r="E538" s="26" t="s">
        <v>1546</v>
      </c>
      <c r="F538" s="26">
        <v>59693</v>
      </c>
      <c r="G538" s="27">
        <f>INDEX('0_Pivot &amp; Table 1 &amp; Table 2'!$A$70:$AM$765,MATCH($A538,'0_Pivot &amp; Table 1 &amp; Table 2'!$B$70:$B$765,0),MATCH(HHIdata_corr!G$1,'0_Pivot &amp; Table 1 &amp; Table 2'!$A$66:$AM$66,0))</f>
        <v>7425</v>
      </c>
      <c r="H538" s="27">
        <f>INDEX('0_Pivot &amp; Table 1 &amp; Table 2'!$A$70:$AM$765,MATCH($A538,'0_Pivot &amp; Table 1 &amp; Table 2'!$B$70:$B$765,0),MATCH(HHIdata_corr!H$1,'0_Pivot &amp; Table 1 &amp; Table 2'!$A$66:$AM$66,0))</f>
        <v>7392</v>
      </c>
      <c r="I538" s="27">
        <f>INDEX('0_Pivot &amp; Table 1 &amp; Table 2'!$A$70:$AM$765,MATCH($A538,'0_Pivot &amp; Table 1 &amp; Table 2'!$B$70:$B$765,0),MATCH(HHIdata_corr!I$1,'0_Pivot &amp; Table 1 &amp; Table 2'!$A$66:$AM$66,0))</f>
        <v>7730</v>
      </c>
      <c r="J538" s="27">
        <f>INDEX('0_Pivot &amp; Table 1 &amp; Table 2'!$A$70:$AM$765,MATCH($A538,'0_Pivot &amp; Table 1 &amp; Table 2'!$B$70:$B$765,0),MATCH(HHIdata_corr!J$1,'0_Pivot &amp; Table 1 &amp; Table 2'!$A$66:$AM$66,0))</f>
        <v>8299</v>
      </c>
      <c r="K538" s="27">
        <f>INDEX('0_Pivot &amp; Table 1 &amp; Table 2'!$A$70:$AM$765,MATCH($A538,'0_Pivot &amp; Table 1 &amp; Table 2'!$B$70:$B$765,0),MATCH(HHIdata_corr!K$1,'0_Pivot &amp; Table 1 &amp; Table 2'!$A$66:$AM$66,0))</f>
        <v>7963</v>
      </c>
      <c r="L538" s="27">
        <f>INDEX('0_Pivot &amp; Table 1 &amp; Table 2'!$A$70:$AM$765,MATCH($A538,'0_Pivot &amp; Table 1 &amp; Table 2'!$B$70:$B$765,0),MATCH(HHIdata_corr!L$1,'0_Pivot &amp; Table 1 &amp; Table 2'!$A$66:$AM$66,0))</f>
        <v>7457</v>
      </c>
      <c r="M538" s="27">
        <f>INDEX('0_Pivot &amp; Table 1 &amp; Table 2'!$A$70:$AM$765,MATCH($A538,'0_Pivot &amp; Table 1 &amp; Table 2'!$B$70:$B$765,0),MATCH(HHIdata_corr!M$1,'0_Pivot &amp; Table 1 &amp; Table 2'!$A$66:$AM$66,0))</f>
        <v>7171</v>
      </c>
      <c r="N538" s="27">
        <f>INDEX('0_Pivot &amp; Table 1 &amp; Table 2'!$A$70:$AM$765,MATCH($A538,'0_Pivot &amp; Table 1 &amp; Table 2'!$B$70:$B$765,0),MATCH(HHIdata_corr!N$1,'0_Pivot &amp; Table 1 &amp; Table 2'!$A$66:$AM$66,0))</f>
        <v>8181</v>
      </c>
      <c r="O538" s="28">
        <v>7553.9</v>
      </c>
      <c r="P538" s="29" t="s">
        <v>1544</v>
      </c>
      <c r="Q538" s="29" t="s">
        <v>1545</v>
      </c>
      <c r="R538" s="2">
        <f t="shared" si="40"/>
        <v>7711.5</v>
      </c>
      <c r="S538" s="2">
        <f t="shared" si="41"/>
        <v>7846</v>
      </c>
      <c r="T538" s="2">
        <f t="shared" si="42"/>
        <v>1</v>
      </c>
      <c r="U538" s="2" t="e">
        <f>MATCH($Q538,'6.Indic_Percep'!$B$10:$B$141,0)</f>
        <v>#N/A</v>
      </c>
      <c r="V538" s="2">
        <f>MATCH($P538,'5.Indic_LM'!$A$10:$A$732,0)</f>
        <v>557</v>
      </c>
      <c r="W538" s="2" t="str">
        <f>IF(COUNT(INDEX('6.Indic_Percep'!$A$10:$AE$141,HHIdata_corr!$U538,MATCH(HHIdata_corr!W$3,'6.Indic_Percep'!$A$10:$AE$10,0)))=1,INDEX('6.Indic_Percep'!$A$10:$AE$141,HHIdata_corr!$U538,MATCH(HHIdata_corr!W$3,'6.Indic_Percep'!$A$10:$AE$10,0)),"")</f>
        <v/>
      </c>
      <c r="X538" s="2" t="str">
        <f>IF(COUNT(INDEX('6.Indic_Percep'!$A$10:$AE$141,HHIdata_corr!$U538,MATCH(HHIdata_corr!X$3,'6.Indic_Percep'!$A$10:$AE$10,0)))=1,INDEX('6.Indic_Percep'!$A$10:$AE$141,HHIdata_corr!$U538,MATCH(HHIdata_corr!X$3,'6.Indic_Percep'!$A$10:$AE$10,0)),"")</f>
        <v/>
      </c>
      <c r="Y538" s="2" t="str">
        <f>IF(COUNT(INDEX('6.Indic_Percep'!$A$10:$AE$141,HHIdata_corr!$U538,MATCH(HHIdata_corr!Y$3,'6.Indic_Percep'!$A$10:$AE$10,0)))=1,INDEX('6.Indic_Percep'!$A$10:$AE$141,HHIdata_corr!$U538,MATCH(HHIdata_corr!Y$3,'6.Indic_Percep'!$A$10:$AE$10,0)),"")</f>
        <v/>
      </c>
      <c r="Z538" s="2" t="str">
        <f>IF(COUNT(INDEX('6.Indic_Percep'!$A$10:$AH$141,HHIdata_corr!$U538,MATCH(HHIdata_corr!Z$3,'6.Indic_Percep'!$A$10:$AH$10,0)))=1,INDEX('6.Indic_Percep'!$A$10:$AH$141,HHIdata_corr!$U538,MATCH(HHIdata_corr!Z$3,'6.Indic_Percep'!$A$10:$AH$10,0)),"")</f>
        <v/>
      </c>
      <c r="AA538" s="2" t="str">
        <f>IF(COUNT(INDEX('6.Indic_Percep'!$A$10:$AH$141,HHIdata_corr!$U538,MATCH(HHIdata_corr!AA$3,'6.Indic_Percep'!$A$10:$AH$10,0)))=1,INDEX('6.Indic_Percep'!$A$10:$AH$141,HHIdata_corr!$U538,MATCH(HHIdata_corr!AA$3,'6.Indic_Percep'!$A$10:$AH$10,0)),"")</f>
        <v/>
      </c>
      <c r="AC538" s="30" t="str">
        <f>IF(COUNT(INDEX('5.Indic_LM'!$A$8:$AL$732,HHIdata_corr!$V538,MATCH(HHIdata_corr!AC$3,'5.Indic_LM'!$A$8:$AL$8,0)))=1,INDEX('5.Indic_LM'!$A$8:$AL$732,HHIdata_corr!$V538,MATCH(HHIdata_corr!AC$3,'5.Indic_LM'!$A$8:$AL$8,0))/100,"")</f>
        <v/>
      </c>
      <c r="AD538" s="30" t="str">
        <f>IF(COUNT(INDEX('5.Indic_LM'!$A$8:$AL$732,HHIdata_corr!$V538,MATCH(HHIdata_corr!AD$3,'5.Indic_LM'!$A$8:$AL$8,0)))=1,INDEX('5.Indic_LM'!$A$8:$AL$732,HHIdata_corr!$V538,MATCH(HHIdata_corr!AD$3,'5.Indic_LM'!$A$8:$AL$8,0))/100,"")</f>
        <v/>
      </c>
      <c r="AE538" s="2">
        <f t="shared" si="43"/>
        <v>0</v>
      </c>
      <c r="AF538" s="2">
        <f t="shared" si="44"/>
        <v>0</v>
      </c>
    </row>
    <row r="539" spans="1:32" x14ac:dyDescent="0.2">
      <c r="A539" s="25" t="s">
        <v>1547</v>
      </c>
      <c r="B539" s="26" t="s">
        <v>1548</v>
      </c>
      <c r="C539" s="26" t="s">
        <v>1524</v>
      </c>
      <c r="D539" s="26">
        <v>108829</v>
      </c>
      <c r="E539" s="26" t="s">
        <v>1549</v>
      </c>
      <c r="F539" s="26">
        <v>46655</v>
      </c>
      <c r="G539" s="27">
        <f>INDEX('0_Pivot &amp; Table 1 &amp; Table 2'!$A$70:$AM$765,MATCH($A539,'0_Pivot &amp; Table 1 &amp; Table 2'!$B$70:$B$765,0),MATCH(HHIdata_corr!G$1,'0_Pivot &amp; Table 1 &amp; Table 2'!$A$66:$AM$66,0))</f>
        <v>6275</v>
      </c>
      <c r="H539" s="27">
        <f>INDEX('0_Pivot &amp; Table 1 &amp; Table 2'!$A$70:$AM$765,MATCH($A539,'0_Pivot &amp; Table 1 &amp; Table 2'!$B$70:$B$765,0),MATCH(HHIdata_corr!H$1,'0_Pivot &amp; Table 1 &amp; Table 2'!$A$66:$AM$66,0))</f>
        <v>5340</v>
      </c>
      <c r="I539" s="27">
        <f>INDEX('0_Pivot &amp; Table 1 &amp; Table 2'!$A$70:$AM$765,MATCH($A539,'0_Pivot &amp; Table 1 &amp; Table 2'!$B$70:$B$765,0),MATCH(HHIdata_corr!I$1,'0_Pivot &amp; Table 1 &amp; Table 2'!$A$66:$AM$66,0))</f>
        <v>5370</v>
      </c>
      <c r="J539" s="27">
        <f>INDEX('0_Pivot &amp; Table 1 &amp; Table 2'!$A$70:$AM$765,MATCH($A539,'0_Pivot &amp; Table 1 &amp; Table 2'!$B$70:$B$765,0),MATCH(HHIdata_corr!J$1,'0_Pivot &amp; Table 1 &amp; Table 2'!$A$66:$AM$66,0))</f>
        <v>6475</v>
      </c>
      <c r="K539" s="27">
        <f>INDEX('0_Pivot &amp; Table 1 &amp; Table 2'!$A$70:$AM$765,MATCH($A539,'0_Pivot &amp; Table 1 &amp; Table 2'!$B$70:$B$765,0),MATCH(HHIdata_corr!K$1,'0_Pivot &amp; Table 1 &amp; Table 2'!$A$66:$AM$66,0))</f>
        <v>7342</v>
      </c>
      <c r="L539" s="27">
        <f>INDEX('0_Pivot &amp; Table 1 &amp; Table 2'!$A$70:$AM$765,MATCH($A539,'0_Pivot &amp; Table 1 &amp; Table 2'!$B$70:$B$765,0),MATCH(HHIdata_corr!L$1,'0_Pivot &amp; Table 1 &amp; Table 2'!$A$66:$AM$66,0))</f>
        <v>6925</v>
      </c>
      <c r="M539" s="27">
        <f>INDEX('0_Pivot &amp; Table 1 &amp; Table 2'!$A$70:$AM$765,MATCH($A539,'0_Pivot &amp; Table 1 &amp; Table 2'!$B$70:$B$765,0),MATCH(HHIdata_corr!M$1,'0_Pivot &amp; Table 1 &amp; Table 2'!$A$66:$AM$66,0))</f>
        <v>5524</v>
      </c>
      <c r="N539" s="27">
        <f>INDEX('0_Pivot &amp; Table 1 &amp; Table 2'!$A$70:$AM$765,MATCH($A539,'0_Pivot &amp; Table 1 &amp; Table 2'!$B$70:$B$765,0),MATCH(HHIdata_corr!N$1,'0_Pivot &amp; Table 1 &amp; Table 2'!$A$66:$AM$66,0))</f>
        <v>4981</v>
      </c>
      <c r="O539" s="28">
        <v>5947.7</v>
      </c>
      <c r="P539" s="29" t="s">
        <v>1547</v>
      </c>
      <c r="Q539" s="29" t="s">
        <v>1548</v>
      </c>
      <c r="R539" s="2">
        <f t="shared" si="40"/>
        <v>5865</v>
      </c>
      <c r="S539" s="2">
        <f t="shared" si="41"/>
        <v>6131.75</v>
      </c>
      <c r="T539" s="2" t="str">
        <f t="shared" si="42"/>
        <v/>
      </c>
      <c r="U539" s="2" t="e">
        <f>MATCH($Q539,'6.Indic_Percep'!$B$10:$B$141,0)</f>
        <v>#N/A</v>
      </c>
      <c r="V539" s="2">
        <f>MATCH($P539,'5.Indic_LM'!$A$10:$A$732,0)</f>
        <v>558</v>
      </c>
      <c r="W539" s="2" t="str">
        <f>IF(COUNT(INDEX('6.Indic_Percep'!$A$10:$AE$141,HHIdata_corr!$U539,MATCH(HHIdata_corr!W$3,'6.Indic_Percep'!$A$10:$AE$10,0)))=1,INDEX('6.Indic_Percep'!$A$10:$AE$141,HHIdata_corr!$U539,MATCH(HHIdata_corr!W$3,'6.Indic_Percep'!$A$10:$AE$10,0)),"")</f>
        <v/>
      </c>
      <c r="X539" s="2" t="str">
        <f>IF(COUNT(INDEX('6.Indic_Percep'!$A$10:$AE$141,HHIdata_corr!$U539,MATCH(HHIdata_corr!X$3,'6.Indic_Percep'!$A$10:$AE$10,0)))=1,INDEX('6.Indic_Percep'!$A$10:$AE$141,HHIdata_corr!$U539,MATCH(HHIdata_corr!X$3,'6.Indic_Percep'!$A$10:$AE$10,0)),"")</f>
        <v/>
      </c>
      <c r="Y539" s="2" t="str">
        <f>IF(COUNT(INDEX('6.Indic_Percep'!$A$10:$AE$141,HHIdata_corr!$U539,MATCH(HHIdata_corr!Y$3,'6.Indic_Percep'!$A$10:$AE$10,0)))=1,INDEX('6.Indic_Percep'!$A$10:$AE$141,HHIdata_corr!$U539,MATCH(HHIdata_corr!Y$3,'6.Indic_Percep'!$A$10:$AE$10,0)),"")</f>
        <v/>
      </c>
      <c r="Z539" s="2" t="str">
        <f>IF(COUNT(INDEX('6.Indic_Percep'!$A$10:$AH$141,HHIdata_corr!$U539,MATCH(HHIdata_corr!Z$3,'6.Indic_Percep'!$A$10:$AH$10,0)))=1,INDEX('6.Indic_Percep'!$A$10:$AH$141,HHIdata_corr!$U539,MATCH(HHIdata_corr!Z$3,'6.Indic_Percep'!$A$10:$AH$10,0)),"")</f>
        <v/>
      </c>
      <c r="AA539" s="2" t="str">
        <f>IF(COUNT(INDEX('6.Indic_Percep'!$A$10:$AH$141,HHIdata_corr!$U539,MATCH(HHIdata_corr!AA$3,'6.Indic_Percep'!$A$10:$AH$10,0)))=1,INDEX('6.Indic_Percep'!$A$10:$AH$141,HHIdata_corr!$U539,MATCH(HHIdata_corr!AA$3,'6.Indic_Percep'!$A$10:$AH$10,0)),"")</f>
        <v/>
      </c>
      <c r="AC539" s="30" t="str">
        <f>IF(COUNT(INDEX('5.Indic_LM'!$A$8:$AL$732,HHIdata_corr!$V539,MATCH(HHIdata_corr!AC$3,'5.Indic_LM'!$A$8:$AL$8,0)))=1,INDEX('5.Indic_LM'!$A$8:$AL$732,HHIdata_corr!$V539,MATCH(HHIdata_corr!AC$3,'5.Indic_LM'!$A$8:$AL$8,0))/100,"")</f>
        <v/>
      </c>
      <c r="AD539" s="30" t="str">
        <f>IF(COUNT(INDEX('5.Indic_LM'!$A$8:$AL$732,HHIdata_corr!$V539,MATCH(HHIdata_corr!AD$3,'5.Indic_LM'!$A$8:$AL$8,0)))=1,INDEX('5.Indic_LM'!$A$8:$AL$732,HHIdata_corr!$V539,MATCH(HHIdata_corr!AD$3,'5.Indic_LM'!$A$8:$AL$8,0))/100,"")</f>
        <v/>
      </c>
      <c r="AE539" s="2">
        <f t="shared" si="43"/>
        <v>0</v>
      </c>
      <c r="AF539" s="2">
        <f t="shared" si="44"/>
        <v>0</v>
      </c>
    </row>
    <row r="540" spans="1:32" x14ac:dyDescent="0.2">
      <c r="A540" s="25" t="s">
        <v>1550</v>
      </c>
      <c r="B540" s="26" t="s">
        <v>1551</v>
      </c>
      <c r="C540" s="26" t="s">
        <v>1524</v>
      </c>
      <c r="D540" s="26">
        <v>84417</v>
      </c>
      <c r="E540" s="26" t="s">
        <v>1552</v>
      </c>
      <c r="F540" s="26">
        <v>41585</v>
      </c>
      <c r="G540" s="27">
        <f>INDEX('0_Pivot &amp; Table 1 &amp; Table 2'!$A$70:$AM$765,MATCH($A540,'0_Pivot &amp; Table 1 &amp; Table 2'!$B$70:$B$765,0),MATCH(HHIdata_corr!G$1,'0_Pivot &amp; Table 1 &amp; Table 2'!$A$66:$AM$66,0))</f>
        <v>8750</v>
      </c>
      <c r="H540" s="27">
        <f>INDEX('0_Pivot &amp; Table 1 &amp; Table 2'!$A$70:$AM$765,MATCH($A540,'0_Pivot &amp; Table 1 &amp; Table 2'!$B$70:$B$765,0),MATCH(HHIdata_corr!H$1,'0_Pivot &amp; Table 1 &amp; Table 2'!$A$66:$AM$66,0))</f>
        <v>9222</v>
      </c>
      <c r="I540" s="27">
        <f>INDEX('0_Pivot &amp; Table 1 &amp; Table 2'!$A$70:$AM$765,MATCH($A540,'0_Pivot &amp; Table 1 &amp; Table 2'!$B$70:$B$765,0),MATCH(HHIdata_corr!I$1,'0_Pivot &amp; Table 1 &amp; Table 2'!$A$66:$AM$66,0))</f>
        <v>7284</v>
      </c>
      <c r="J540" s="27">
        <f>INDEX('0_Pivot &amp; Table 1 &amp; Table 2'!$A$70:$AM$765,MATCH($A540,'0_Pivot &amp; Table 1 &amp; Table 2'!$B$70:$B$765,0),MATCH(HHIdata_corr!J$1,'0_Pivot &amp; Table 1 &amp; Table 2'!$A$66:$AM$66,0))</f>
        <v>9000</v>
      </c>
      <c r="K540" s="27">
        <f>INDEX('0_Pivot &amp; Table 1 &amp; Table 2'!$A$70:$AM$765,MATCH($A540,'0_Pivot &amp; Table 1 &amp; Table 2'!$B$70:$B$765,0),MATCH(HHIdata_corr!K$1,'0_Pivot &amp; Table 1 &amp; Table 2'!$A$66:$AM$66,0))</f>
        <v>8889</v>
      </c>
      <c r="L540" s="27">
        <f>INDEX('0_Pivot &amp; Table 1 &amp; Table 2'!$A$70:$AM$765,MATCH($A540,'0_Pivot &amp; Table 1 &amp; Table 2'!$B$70:$B$765,0),MATCH(HHIdata_corr!L$1,'0_Pivot &amp; Table 1 &amp; Table 2'!$A$66:$AM$66,0))</f>
        <v>8929</v>
      </c>
      <c r="M540" s="27">
        <f>INDEX('0_Pivot &amp; Table 1 &amp; Table 2'!$A$70:$AM$765,MATCH($A540,'0_Pivot &amp; Table 1 &amp; Table 2'!$B$70:$B$765,0),MATCH(HHIdata_corr!M$1,'0_Pivot &amp; Table 1 &amp; Table 2'!$A$66:$AM$66,0))</f>
        <v>8036</v>
      </c>
      <c r="N540" s="27">
        <f>INDEX('0_Pivot &amp; Table 1 &amp; Table 2'!$A$70:$AM$765,MATCH($A540,'0_Pivot &amp; Table 1 &amp; Table 2'!$B$70:$B$765,0),MATCH(HHIdata_corr!N$1,'0_Pivot &amp; Table 1 &amp; Table 2'!$A$66:$AM$66,0))</f>
        <v>9375</v>
      </c>
      <c r="O540" s="28">
        <v>8625.2999999999993</v>
      </c>
      <c r="P540" s="29" t="s">
        <v>1550</v>
      </c>
      <c r="Q540" s="29" t="s">
        <v>1551</v>
      </c>
      <c r="R540" s="2">
        <f t="shared" si="40"/>
        <v>8564</v>
      </c>
      <c r="S540" s="2">
        <f t="shared" si="41"/>
        <v>8598.75</v>
      </c>
      <c r="T540" s="2">
        <f t="shared" si="42"/>
        <v>1</v>
      </c>
      <c r="U540" s="2" t="e">
        <f>MATCH($Q540,'6.Indic_Percep'!$B$10:$B$141,0)</f>
        <v>#N/A</v>
      </c>
      <c r="V540" s="2">
        <f>MATCH($P540,'5.Indic_LM'!$A$10:$A$732,0)</f>
        <v>559</v>
      </c>
      <c r="W540" s="2" t="str">
        <f>IF(COUNT(INDEX('6.Indic_Percep'!$A$10:$AE$141,HHIdata_corr!$U540,MATCH(HHIdata_corr!W$3,'6.Indic_Percep'!$A$10:$AE$10,0)))=1,INDEX('6.Indic_Percep'!$A$10:$AE$141,HHIdata_corr!$U540,MATCH(HHIdata_corr!W$3,'6.Indic_Percep'!$A$10:$AE$10,0)),"")</f>
        <v/>
      </c>
      <c r="X540" s="2" t="str">
        <f>IF(COUNT(INDEX('6.Indic_Percep'!$A$10:$AE$141,HHIdata_corr!$U540,MATCH(HHIdata_corr!X$3,'6.Indic_Percep'!$A$10:$AE$10,0)))=1,INDEX('6.Indic_Percep'!$A$10:$AE$141,HHIdata_corr!$U540,MATCH(HHIdata_corr!X$3,'6.Indic_Percep'!$A$10:$AE$10,0)),"")</f>
        <v/>
      </c>
      <c r="Y540" s="2" t="str">
        <f>IF(COUNT(INDEX('6.Indic_Percep'!$A$10:$AE$141,HHIdata_corr!$U540,MATCH(HHIdata_corr!Y$3,'6.Indic_Percep'!$A$10:$AE$10,0)))=1,INDEX('6.Indic_Percep'!$A$10:$AE$141,HHIdata_corr!$U540,MATCH(HHIdata_corr!Y$3,'6.Indic_Percep'!$A$10:$AE$10,0)),"")</f>
        <v/>
      </c>
      <c r="Z540" s="2" t="str">
        <f>IF(COUNT(INDEX('6.Indic_Percep'!$A$10:$AH$141,HHIdata_corr!$U540,MATCH(HHIdata_corr!Z$3,'6.Indic_Percep'!$A$10:$AH$10,0)))=1,INDEX('6.Indic_Percep'!$A$10:$AH$141,HHIdata_corr!$U540,MATCH(HHIdata_corr!Z$3,'6.Indic_Percep'!$A$10:$AH$10,0)),"")</f>
        <v/>
      </c>
      <c r="AA540" s="2" t="str">
        <f>IF(COUNT(INDEX('6.Indic_Percep'!$A$10:$AH$141,HHIdata_corr!$U540,MATCH(HHIdata_corr!AA$3,'6.Indic_Percep'!$A$10:$AH$10,0)))=1,INDEX('6.Indic_Percep'!$A$10:$AH$141,HHIdata_corr!$U540,MATCH(HHIdata_corr!AA$3,'6.Indic_Percep'!$A$10:$AH$10,0)),"")</f>
        <v/>
      </c>
      <c r="AC540" s="30" t="str">
        <f>IF(COUNT(INDEX('5.Indic_LM'!$A$8:$AL$732,HHIdata_corr!$V540,MATCH(HHIdata_corr!AC$3,'5.Indic_LM'!$A$8:$AL$8,0)))=1,INDEX('5.Indic_LM'!$A$8:$AL$732,HHIdata_corr!$V540,MATCH(HHIdata_corr!AC$3,'5.Indic_LM'!$A$8:$AL$8,0))/100,"")</f>
        <v/>
      </c>
      <c r="AD540" s="30" t="str">
        <f>IF(COUNT(INDEX('5.Indic_LM'!$A$8:$AL$732,HHIdata_corr!$V540,MATCH(HHIdata_corr!AD$3,'5.Indic_LM'!$A$8:$AL$8,0)))=1,INDEX('5.Indic_LM'!$A$8:$AL$732,HHIdata_corr!$V540,MATCH(HHIdata_corr!AD$3,'5.Indic_LM'!$A$8:$AL$8,0))/100,"")</f>
        <v/>
      </c>
      <c r="AE540" s="2">
        <f t="shared" si="43"/>
        <v>0</v>
      </c>
      <c r="AF540" s="2">
        <f t="shared" si="44"/>
        <v>0</v>
      </c>
    </row>
    <row r="541" spans="1:32" x14ac:dyDescent="0.2">
      <c r="A541" s="25" t="s">
        <v>1553</v>
      </c>
      <c r="B541" s="26" t="s">
        <v>1554</v>
      </c>
      <c r="C541" s="26" t="s">
        <v>1524</v>
      </c>
      <c r="D541" s="26">
        <v>62784</v>
      </c>
      <c r="E541" s="26" t="s">
        <v>1555</v>
      </c>
      <c r="F541" s="26">
        <v>30871</v>
      </c>
      <c r="G541" s="27">
        <f>INDEX('0_Pivot &amp; Table 1 &amp; Table 2'!$A$70:$AM$765,MATCH($A541,'0_Pivot &amp; Table 1 &amp; Table 2'!$B$70:$B$765,0),MATCH(HHIdata_corr!G$1,'0_Pivot &amp; Table 1 &amp; Table 2'!$A$66:$AM$66,0))</f>
        <v>6041</v>
      </c>
      <c r="H541" s="27">
        <f>INDEX('0_Pivot &amp; Table 1 &amp; Table 2'!$A$70:$AM$765,MATCH($A541,'0_Pivot &amp; Table 1 &amp; Table 2'!$B$70:$B$765,0),MATCH(HHIdata_corr!H$1,'0_Pivot &amp; Table 1 &amp; Table 2'!$A$66:$AM$66,0))</f>
        <v>6429</v>
      </c>
      <c r="I541" s="27">
        <f>INDEX('0_Pivot &amp; Table 1 &amp; Table 2'!$A$70:$AM$765,MATCH($A541,'0_Pivot &amp; Table 1 &amp; Table 2'!$B$70:$B$765,0),MATCH(HHIdata_corr!I$1,'0_Pivot &amp; Table 1 &amp; Table 2'!$A$66:$AM$66,0))</f>
        <v>6739</v>
      </c>
      <c r="J541" s="27">
        <f>INDEX('0_Pivot &amp; Table 1 &amp; Table 2'!$A$70:$AM$765,MATCH($A541,'0_Pivot &amp; Table 1 &amp; Table 2'!$B$70:$B$765,0),MATCH(HHIdata_corr!J$1,'0_Pivot &amp; Table 1 &amp; Table 2'!$A$66:$AM$66,0))</f>
        <v>6844</v>
      </c>
      <c r="K541" s="27">
        <f>INDEX('0_Pivot &amp; Table 1 &amp; Table 2'!$A$70:$AM$765,MATCH($A541,'0_Pivot &amp; Table 1 &amp; Table 2'!$B$70:$B$765,0),MATCH(HHIdata_corr!K$1,'0_Pivot &amp; Table 1 &amp; Table 2'!$A$66:$AM$66,0))</f>
        <v>5902</v>
      </c>
      <c r="L541" s="27">
        <f>INDEX('0_Pivot &amp; Table 1 &amp; Table 2'!$A$70:$AM$765,MATCH($A541,'0_Pivot &amp; Table 1 &amp; Table 2'!$B$70:$B$765,0),MATCH(HHIdata_corr!L$1,'0_Pivot &amp; Table 1 &amp; Table 2'!$A$66:$AM$66,0))</f>
        <v>6014</v>
      </c>
      <c r="M541" s="27">
        <f>INDEX('0_Pivot &amp; Table 1 &amp; Table 2'!$A$70:$AM$765,MATCH($A541,'0_Pivot &amp; Table 1 &amp; Table 2'!$B$70:$B$765,0),MATCH(HHIdata_corr!M$1,'0_Pivot &amp; Table 1 &amp; Table 2'!$A$66:$AM$66,0))</f>
        <v>5141</v>
      </c>
      <c r="N541" s="27">
        <f>INDEX('0_Pivot &amp; Table 1 &amp; Table 2'!$A$70:$AM$765,MATCH($A541,'0_Pivot &amp; Table 1 &amp; Table 2'!$B$70:$B$765,0),MATCH(HHIdata_corr!N$1,'0_Pivot &amp; Table 1 &amp; Table 2'!$A$66:$AM$66,0))</f>
        <v>5549</v>
      </c>
      <c r="O541" s="28">
        <v>6259.7</v>
      </c>
      <c r="P541" s="29" t="s">
        <v>1553</v>
      </c>
      <c r="Q541" s="29" t="s">
        <v>1554</v>
      </c>
      <c r="R541" s="2">
        <f t="shared" si="40"/>
        <v>6513.25</v>
      </c>
      <c r="S541" s="2">
        <f t="shared" si="41"/>
        <v>6478.5</v>
      </c>
      <c r="T541" s="2" t="str">
        <f t="shared" si="42"/>
        <v/>
      </c>
      <c r="U541" s="2" t="e">
        <f>MATCH($Q541,'6.Indic_Percep'!$B$10:$B$141,0)</f>
        <v>#N/A</v>
      </c>
      <c r="V541" s="2">
        <f>MATCH($P541,'5.Indic_LM'!$A$10:$A$732,0)</f>
        <v>560</v>
      </c>
      <c r="W541" s="2" t="str">
        <f>IF(COUNT(INDEX('6.Indic_Percep'!$A$10:$AE$141,HHIdata_corr!$U541,MATCH(HHIdata_corr!W$3,'6.Indic_Percep'!$A$10:$AE$10,0)))=1,INDEX('6.Indic_Percep'!$A$10:$AE$141,HHIdata_corr!$U541,MATCH(HHIdata_corr!W$3,'6.Indic_Percep'!$A$10:$AE$10,0)),"")</f>
        <v/>
      </c>
      <c r="X541" s="2" t="str">
        <f>IF(COUNT(INDEX('6.Indic_Percep'!$A$10:$AE$141,HHIdata_corr!$U541,MATCH(HHIdata_corr!X$3,'6.Indic_Percep'!$A$10:$AE$10,0)))=1,INDEX('6.Indic_Percep'!$A$10:$AE$141,HHIdata_corr!$U541,MATCH(HHIdata_corr!X$3,'6.Indic_Percep'!$A$10:$AE$10,0)),"")</f>
        <v/>
      </c>
      <c r="Y541" s="2" t="str">
        <f>IF(COUNT(INDEX('6.Indic_Percep'!$A$10:$AE$141,HHIdata_corr!$U541,MATCH(HHIdata_corr!Y$3,'6.Indic_Percep'!$A$10:$AE$10,0)))=1,INDEX('6.Indic_Percep'!$A$10:$AE$141,HHIdata_corr!$U541,MATCH(HHIdata_corr!Y$3,'6.Indic_Percep'!$A$10:$AE$10,0)),"")</f>
        <v/>
      </c>
      <c r="Z541" s="2" t="str">
        <f>IF(COUNT(INDEX('6.Indic_Percep'!$A$10:$AH$141,HHIdata_corr!$U541,MATCH(HHIdata_corr!Z$3,'6.Indic_Percep'!$A$10:$AH$10,0)))=1,INDEX('6.Indic_Percep'!$A$10:$AH$141,HHIdata_corr!$U541,MATCH(HHIdata_corr!Z$3,'6.Indic_Percep'!$A$10:$AH$10,0)),"")</f>
        <v/>
      </c>
      <c r="AA541" s="2" t="str">
        <f>IF(COUNT(INDEX('6.Indic_Percep'!$A$10:$AH$141,HHIdata_corr!$U541,MATCH(HHIdata_corr!AA$3,'6.Indic_Percep'!$A$10:$AH$10,0)))=1,INDEX('6.Indic_Percep'!$A$10:$AH$141,HHIdata_corr!$U541,MATCH(HHIdata_corr!AA$3,'6.Indic_Percep'!$A$10:$AH$10,0)),"")</f>
        <v/>
      </c>
      <c r="AC541" s="30" t="str">
        <f>IF(COUNT(INDEX('5.Indic_LM'!$A$8:$AL$732,HHIdata_corr!$V541,MATCH(HHIdata_corr!AC$3,'5.Indic_LM'!$A$8:$AL$8,0)))=1,INDEX('5.Indic_LM'!$A$8:$AL$732,HHIdata_corr!$V541,MATCH(HHIdata_corr!AC$3,'5.Indic_LM'!$A$8:$AL$8,0))/100,"")</f>
        <v/>
      </c>
      <c r="AD541" s="30" t="str">
        <f>IF(COUNT(INDEX('5.Indic_LM'!$A$8:$AL$732,HHIdata_corr!$V541,MATCH(HHIdata_corr!AD$3,'5.Indic_LM'!$A$8:$AL$8,0)))=1,INDEX('5.Indic_LM'!$A$8:$AL$732,HHIdata_corr!$V541,MATCH(HHIdata_corr!AD$3,'5.Indic_LM'!$A$8:$AL$8,0))/100,"")</f>
        <v/>
      </c>
      <c r="AE541" s="2">
        <f t="shared" si="43"/>
        <v>0</v>
      </c>
      <c r="AF541" s="2">
        <f t="shared" si="44"/>
        <v>0</v>
      </c>
    </row>
    <row r="542" spans="1:32" x14ac:dyDescent="0.2">
      <c r="A542" s="25" t="s">
        <v>1556</v>
      </c>
      <c r="B542" s="26" t="s">
        <v>1557</v>
      </c>
      <c r="C542" s="26" t="s">
        <v>1524</v>
      </c>
      <c r="D542" s="26">
        <v>176206</v>
      </c>
      <c r="E542" s="26" t="s">
        <v>1558</v>
      </c>
      <c r="F542" s="26">
        <v>93871</v>
      </c>
      <c r="G542" s="27">
        <f>INDEX('0_Pivot &amp; Table 1 &amp; Table 2'!$A$70:$AM$765,MATCH($A542,'0_Pivot &amp; Table 1 &amp; Table 2'!$B$70:$B$765,0),MATCH(HHIdata_corr!G$1,'0_Pivot &amp; Table 1 &amp; Table 2'!$A$66:$AM$66,0))</f>
        <v>6702</v>
      </c>
      <c r="H542" s="27">
        <f>INDEX('0_Pivot &amp; Table 1 &amp; Table 2'!$A$70:$AM$765,MATCH($A542,'0_Pivot &amp; Table 1 &amp; Table 2'!$B$70:$B$765,0),MATCH(HHIdata_corr!H$1,'0_Pivot &amp; Table 1 &amp; Table 2'!$A$66:$AM$66,0))</f>
        <v>6853</v>
      </c>
      <c r="I542" s="27">
        <f>INDEX('0_Pivot &amp; Table 1 &amp; Table 2'!$A$70:$AM$765,MATCH($A542,'0_Pivot &amp; Table 1 &amp; Table 2'!$B$70:$B$765,0),MATCH(HHIdata_corr!I$1,'0_Pivot &amp; Table 1 &amp; Table 2'!$A$66:$AM$66,0))</f>
        <v>6663</v>
      </c>
      <c r="J542" s="27">
        <f>INDEX('0_Pivot &amp; Table 1 &amp; Table 2'!$A$70:$AM$765,MATCH($A542,'0_Pivot &amp; Table 1 &amp; Table 2'!$B$70:$B$765,0),MATCH(HHIdata_corr!J$1,'0_Pivot &amp; Table 1 &amp; Table 2'!$A$66:$AM$66,0))</f>
        <v>7552</v>
      </c>
      <c r="K542" s="27">
        <f>INDEX('0_Pivot &amp; Table 1 &amp; Table 2'!$A$70:$AM$765,MATCH($A542,'0_Pivot &amp; Table 1 &amp; Table 2'!$B$70:$B$765,0),MATCH(HHIdata_corr!K$1,'0_Pivot &amp; Table 1 &amp; Table 2'!$A$66:$AM$66,0))</f>
        <v>7760</v>
      </c>
      <c r="L542" s="27">
        <f>INDEX('0_Pivot &amp; Table 1 &amp; Table 2'!$A$70:$AM$765,MATCH($A542,'0_Pivot &amp; Table 1 &amp; Table 2'!$B$70:$B$765,0),MATCH(HHIdata_corr!L$1,'0_Pivot &amp; Table 1 &amp; Table 2'!$A$66:$AM$66,0))</f>
        <v>7885</v>
      </c>
      <c r="M542" s="27">
        <f>INDEX('0_Pivot &amp; Table 1 &amp; Table 2'!$A$70:$AM$765,MATCH($A542,'0_Pivot &amp; Table 1 &amp; Table 2'!$B$70:$B$765,0),MATCH(HHIdata_corr!M$1,'0_Pivot &amp; Table 1 &amp; Table 2'!$A$66:$AM$66,0))</f>
        <v>6988</v>
      </c>
      <c r="N542" s="27">
        <f>INDEX('0_Pivot &amp; Table 1 &amp; Table 2'!$A$70:$AM$765,MATCH($A542,'0_Pivot &amp; Table 1 &amp; Table 2'!$B$70:$B$765,0),MATCH(HHIdata_corr!N$1,'0_Pivot &amp; Table 1 &amp; Table 2'!$A$66:$AM$66,0))</f>
        <v>7014</v>
      </c>
      <c r="O542" s="28">
        <v>7096.2</v>
      </c>
      <c r="P542" s="29" t="s">
        <v>1556</v>
      </c>
      <c r="Q542" s="29" t="s">
        <v>1557</v>
      </c>
      <c r="R542" s="2">
        <f t="shared" si="40"/>
        <v>6942.5</v>
      </c>
      <c r="S542" s="2">
        <f t="shared" si="41"/>
        <v>7207</v>
      </c>
      <c r="T542" s="2" t="str">
        <f t="shared" si="42"/>
        <v/>
      </c>
      <c r="U542" s="2" t="e">
        <f>MATCH($Q542,'6.Indic_Percep'!$B$10:$B$141,0)</f>
        <v>#N/A</v>
      </c>
      <c r="V542" s="2">
        <f>MATCH($P542,'5.Indic_LM'!$A$10:$A$732,0)</f>
        <v>561</v>
      </c>
      <c r="W542" s="2" t="str">
        <f>IF(COUNT(INDEX('6.Indic_Percep'!$A$10:$AE$141,HHIdata_corr!$U542,MATCH(HHIdata_corr!W$3,'6.Indic_Percep'!$A$10:$AE$10,0)))=1,INDEX('6.Indic_Percep'!$A$10:$AE$141,HHIdata_corr!$U542,MATCH(HHIdata_corr!W$3,'6.Indic_Percep'!$A$10:$AE$10,0)),"")</f>
        <v/>
      </c>
      <c r="X542" s="2" t="str">
        <f>IF(COUNT(INDEX('6.Indic_Percep'!$A$10:$AE$141,HHIdata_corr!$U542,MATCH(HHIdata_corr!X$3,'6.Indic_Percep'!$A$10:$AE$10,0)))=1,INDEX('6.Indic_Percep'!$A$10:$AE$141,HHIdata_corr!$U542,MATCH(HHIdata_corr!X$3,'6.Indic_Percep'!$A$10:$AE$10,0)),"")</f>
        <v/>
      </c>
      <c r="Y542" s="2" t="str">
        <f>IF(COUNT(INDEX('6.Indic_Percep'!$A$10:$AE$141,HHIdata_corr!$U542,MATCH(HHIdata_corr!Y$3,'6.Indic_Percep'!$A$10:$AE$10,0)))=1,INDEX('6.Indic_Percep'!$A$10:$AE$141,HHIdata_corr!$U542,MATCH(HHIdata_corr!Y$3,'6.Indic_Percep'!$A$10:$AE$10,0)),"")</f>
        <v/>
      </c>
      <c r="Z542" s="2" t="str">
        <f>IF(COUNT(INDEX('6.Indic_Percep'!$A$10:$AH$141,HHIdata_corr!$U542,MATCH(HHIdata_corr!Z$3,'6.Indic_Percep'!$A$10:$AH$10,0)))=1,INDEX('6.Indic_Percep'!$A$10:$AH$141,HHIdata_corr!$U542,MATCH(HHIdata_corr!Z$3,'6.Indic_Percep'!$A$10:$AH$10,0)),"")</f>
        <v/>
      </c>
      <c r="AA542" s="2" t="str">
        <f>IF(COUNT(INDEX('6.Indic_Percep'!$A$10:$AH$141,HHIdata_corr!$U542,MATCH(HHIdata_corr!AA$3,'6.Indic_Percep'!$A$10:$AH$10,0)))=1,INDEX('6.Indic_Percep'!$A$10:$AH$141,HHIdata_corr!$U542,MATCH(HHIdata_corr!AA$3,'6.Indic_Percep'!$A$10:$AH$10,0)),"")</f>
        <v/>
      </c>
      <c r="AC542" s="30" t="str">
        <f>IF(COUNT(INDEX('5.Indic_LM'!$A$8:$AL$732,HHIdata_corr!$V542,MATCH(HHIdata_corr!AC$3,'5.Indic_LM'!$A$8:$AL$8,0)))=1,INDEX('5.Indic_LM'!$A$8:$AL$732,HHIdata_corr!$V542,MATCH(HHIdata_corr!AC$3,'5.Indic_LM'!$A$8:$AL$8,0))/100,"")</f>
        <v/>
      </c>
      <c r="AD542" s="30" t="str">
        <f>IF(COUNT(INDEX('5.Indic_LM'!$A$8:$AL$732,HHIdata_corr!$V542,MATCH(HHIdata_corr!AD$3,'5.Indic_LM'!$A$8:$AL$8,0)))=1,INDEX('5.Indic_LM'!$A$8:$AL$732,HHIdata_corr!$V542,MATCH(HHIdata_corr!AD$3,'5.Indic_LM'!$A$8:$AL$8,0))/100,"")</f>
        <v/>
      </c>
      <c r="AE542" s="2">
        <f t="shared" si="43"/>
        <v>0</v>
      </c>
      <c r="AF542" s="2">
        <f t="shared" si="44"/>
        <v>0</v>
      </c>
    </row>
    <row r="543" spans="1:32" x14ac:dyDescent="0.2">
      <c r="A543" s="25" t="s">
        <v>1559</v>
      </c>
      <c r="B543" s="26" t="s">
        <v>1560</v>
      </c>
      <c r="C543" s="26" t="s">
        <v>1561</v>
      </c>
      <c r="D543" s="26">
        <v>2478618</v>
      </c>
      <c r="E543" s="26" t="s">
        <v>1562</v>
      </c>
      <c r="F543" s="26">
        <v>956854</v>
      </c>
      <c r="G543" s="27">
        <f>INDEX('0_Pivot &amp; Table 1 &amp; Table 2'!$A$70:$AM$765,MATCH($A543,'0_Pivot &amp; Table 1 &amp; Table 2'!$B$70:$B$765,0),MATCH(HHIdata_corr!G$1,'0_Pivot &amp; Table 1 &amp; Table 2'!$A$66:$AM$66,0))</f>
        <v>7524</v>
      </c>
      <c r="H543" s="27">
        <f>INDEX('0_Pivot &amp; Table 1 &amp; Table 2'!$A$70:$AM$765,MATCH($A543,'0_Pivot &amp; Table 1 &amp; Table 2'!$B$70:$B$765,0),MATCH(HHIdata_corr!H$1,'0_Pivot &amp; Table 1 &amp; Table 2'!$A$66:$AM$66,0))</f>
        <v>7649</v>
      </c>
      <c r="I543" s="27">
        <f>INDEX('0_Pivot &amp; Table 1 &amp; Table 2'!$A$70:$AM$765,MATCH($A543,'0_Pivot &amp; Table 1 &amp; Table 2'!$B$70:$B$765,0),MATCH(HHIdata_corr!I$1,'0_Pivot &amp; Table 1 &amp; Table 2'!$A$66:$AM$66,0))</f>
        <v>7089</v>
      </c>
      <c r="J543" s="27">
        <f>INDEX('0_Pivot &amp; Table 1 &amp; Table 2'!$A$70:$AM$765,MATCH($A543,'0_Pivot &amp; Table 1 &amp; Table 2'!$B$70:$B$765,0),MATCH(HHIdata_corr!J$1,'0_Pivot &amp; Table 1 &amp; Table 2'!$A$66:$AM$66,0))</f>
        <v>8344</v>
      </c>
      <c r="K543" s="27">
        <f>INDEX('0_Pivot &amp; Table 1 &amp; Table 2'!$A$70:$AM$765,MATCH($A543,'0_Pivot &amp; Table 1 &amp; Table 2'!$B$70:$B$765,0),MATCH(HHIdata_corr!K$1,'0_Pivot &amp; Table 1 &amp; Table 2'!$A$66:$AM$66,0))</f>
        <v>8608</v>
      </c>
      <c r="L543" s="27">
        <f>INDEX('0_Pivot &amp; Table 1 &amp; Table 2'!$A$70:$AM$765,MATCH($A543,'0_Pivot &amp; Table 1 &amp; Table 2'!$B$70:$B$765,0),MATCH(HHIdata_corr!L$1,'0_Pivot &amp; Table 1 &amp; Table 2'!$A$66:$AM$66,0))</f>
        <v>9306</v>
      </c>
      <c r="M543" s="27">
        <f>INDEX('0_Pivot &amp; Table 1 &amp; Table 2'!$A$70:$AM$765,MATCH($A543,'0_Pivot &amp; Table 1 &amp; Table 2'!$B$70:$B$765,0),MATCH(HHIdata_corr!M$1,'0_Pivot &amp; Table 1 &amp; Table 2'!$A$66:$AM$66,0))</f>
        <v>7710</v>
      </c>
      <c r="N543" s="27">
        <f>INDEX('0_Pivot &amp; Table 1 &amp; Table 2'!$A$70:$AM$765,MATCH($A543,'0_Pivot &amp; Table 1 &amp; Table 2'!$B$70:$B$765,0),MATCH(HHIdata_corr!N$1,'0_Pivot &amp; Table 1 &amp; Table 2'!$A$66:$AM$66,0))</f>
        <v>8375</v>
      </c>
      <c r="O543" s="28">
        <v>8371.6</v>
      </c>
      <c r="P543" s="29" t="s">
        <v>1559</v>
      </c>
      <c r="Q543" s="32" t="s">
        <v>2601</v>
      </c>
      <c r="R543" s="2">
        <f t="shared" si="40"/>
        <v>7651.5</v>
      </c>
      <c r="S543" s="2">
        <f t="shared" si="41"/>
        <v>7922.5</v>
      </c>
      <c r="T543" s="2">
        <f t="shared" si="42"/>
        <v>1</v>
      </c>
      <c r="U543" s="2">
        <f>MATCH($Q543,'6.Indic_Percep'!$B$10:$B$141,0)</f>
        <v>103</v>
      </c>
      <c r="V543" s="2">
        <f>MATCH($P543,'5.Indic_LM'!$A$10:$A$732,0)</f>
        <v>563</v>
      </c>
      <c r="W543" s="2">
        <f>IF(COUNT(INDEX('6.Indic_Percep'!$A$10:$AE$141,HHIdata_corr!$U543,MATCH(HHIdata_corr!W$3,'6.Indic_Percep'!$A$10:$AE$10,0)))=1,INDEX('6.Indic_Percep'!$A$10:$AE$141,HHIdata_corr!$U543,MATCH(HHIdata_corr!W$3,'6.Indic_Percep'!$A$10:$AE$10,0)),"")</f>
        <v>0.52753303964757714</v>
      </c>
      <c r="X543" s="2">
        <f>IF(COUNT(INDEX('6.Indic_Percep'!$A$10:$AE$141,HHIdata_corr!$U543,MATCH(HHIdata_corr!X$3,'6.Indic_Percep'!$A$10:$AE$10,0)))=1,INDEX('6.Indic_Percep'!$A$10:$AE$141,HHIdata_corr!$U543,MATCH(HHIdata_corr!X$3,'6.Indic_Percep'!$A$10:$AE$10,0)),"")</f>
        <v>0.76570458404074704</v>
      </c>
      <c r="Y543" s="2">
        <f>IF(COUNT(INDEX('6.Indic_Percep'!$A$10:$AE$141,HHIdata_corr!$U543,MATCH(HHIdata_corr!Y$3,'6.Indic_Percep'!$A$10:$AE$10,0)))=1,INDEX('6.Indic_Percep'!$A$10:$AE$141,HHIdata_corr!$U543,MATCH(HHIdata_corr!Y$3,'6.Indic_Percep'!$A$10:$AE$10,0)),"")</f>
        <v>0.13105726872246698</v>
      </c>
      <c r="Z543" s="2">
        <f>IF(COUNT(INDEX('6.Indic_Percep'!$A$10:$AH$141,HHIdata_corr!$U543,MATCH(HHIdata_corr!Z$3,'6.Indic_Percep'!$A$10:$AH$10,0)))=1,INDEX('6.Indic_Percep'!$A$10:$AH$141,HHIdata_corr!$U543,MATCH(HHIdata_corr!Z$3,'6.Indic_Percep'!$A$10:$AH$10,0)),"")</f>
        <v>0.22580645161290325</v>
      </c>
      <c r="AA543" s="2">
        <f>IF(COUNT(INDEX('6.Indic_Percep'!$A$10:$AH$141,HHIdata_corr!$U543,MATCH(HHIdata_corr!AA$3,'6.Indic_Percep'!$A$10:$AH$10,0)))=1,INDEX('6.Indic_Percep'!$A$10:$AH$141,HHIdata_corr!$U543,MATCH(HHIdata_corr!AA$3,'6.Indic_Percep'!$A$10:$AH$10,0)),"")</f>
        <v>0.41252533600592356</v>
      </c>
      <c r="AC543" s="30" t="str">
        <f>IF(COUNT(INDEX('5.Indic_LM'!$A$8:$AL$732,HHIdata_corr!$V543,MATCH(HHIdata_corr!AC$3,'5.Indic_LM'!$A$8:$AL$8,0)))=1,INDEX('5.Indic_LM'!$A$8:$AL$732,HHIdata_corr!$V543,MATCH(HHIdata_corr!AC$3,'5.Indic_LM'!$A$8:$AL$8,0))/100,"")</f>
        <v/>
      </c>
      <c r="AD543" s="30" t="str">
        <f>IF(COUNT(INDEX('5.Indic_LM'!$A$8:$AL$732,HHIdata_corr!$V543,MATCH(HHIdata_corr!AD$3,'5.Indic_LM'!$A$8:$AL$8,0)))=1,INDEX('5.Indic_LM'!$A$8:$AL$732,HHIdata_corr!$V543,MATCH(HHIdata_corr!AD$3,'5.Indic_LM'!$A$8:$AL$8,0))/100,"")</f>
        <v/>
      </c>
      <c r="AE543" s="2">
        <f t="shared" si="43"/>
        <v>0</v>
      </c>
      <c r="AF543" s="2">
        <f t="shared" si="44"/>
        <v>0</v>
      </c>
    </row>
    <row r="544" spans="1:32" x14ac:dyDescent="0.2">
      <c r="A544" s="25" t="s">
        <v>1563</v>
      </c>
      <c r="B544" s="26" t="s">
        <v>1564</v>
      </c>
      <c r="C544" s="26" t="s">
        <v>1561</v>
      </c>
      <c r="D544" s="26">
        <v>396339</v>
      </c>
      <c r="E544" s="26" t="s">
        <v>1565</v>
      </c>
      <c r="F544" s="26">
        <v>143109</v>
      </c>
      <c r="G544" s="27">
        <f>INDEX('0_Pivot &amp; Table 1 &amp; Table 2'!$A$70:$AM$765,MATCH($A544,'0_Pivot &amp; Table 1 &amp; Table 2'!$B$70:$B$765,0),MATCH(HHIdata_corr!G$1,'0_Pivot &amp; Table 1 &amp; Table 2'!$A$66:$AM$66,0))</f>
        <v>4925</v>
      </c>
      <c r="H544" s="27">
        <f>INDEX('0_Pivot &amp; Table 1 &amp; Table 2'!$A$70:$AM$765,MATCH($A544,'0_Pivot &amp; Table 1 &amp; Table 2'!$B$70:$B$765,0),MATCH(HHIdata_corr!H$1,'0_Pivot &amp; Table 1 &amp; Table 2'!$A$66:$AM$66,0))</f>
        <v>5395</v>
      </c>
      <c r="I544" s="27">
        <f>INDEX('0_Pivot &amp; Table 1 &amp; Table 2'!$A$70:$AM$765,MATCH($A544,'0_Pivot &amp; Table 1 &amp; Table 2'!$B$70:$B$765,0),MATCH(HHIdata_corr!I$1,'0_Pivot &amp; Table 1 &amp; Table 2'!$A$66:$AM$66,0))</f>
        <v>4703</v>
      </c>
      <c r="J544" s="27">
        <f>INDEX('0_Pivot &amp; Table 1 &amp; Table 2'!$A$70:$AM$765,MATCH($A544,'0_Pivot &amp; Table 1 &amp; Table 2'!$B$70:$B$765,0),MATCH(HHIdata_corr!J$1,'0_Pivot &amp; Table 1 &amp; Table 2'!$A$66:$AM$66,0))</f>
        <v>5824</v>
      </c>
      <c r="K544" s="27">
        <f>INDEX('0_Pivot &amp; Table 1 &amp; Table 2'!$A$70:$AM$765,MATCH($A544,'0_Pivot &amp; Table 1 &amp; Table 2'!$B$70:$B$765,0),MATCH(HHIdata_corr!K$1,'0_Pivot &amp; Table 1 &amp; Table 2'!$A$66:$AM$66,0))</f>
        <v>6363</v>
      </c>
      <c r="L544" s="27">
        <f>INDEX('0_Pivot &amp; Table 1 &amp; Table 2'!$A$70:$AM$765,MATCH($A544,'0_Pivot &amp; Table 1 &amp; Table 2'!$B$70:$B$765,0),MATCH(HHIdata_corr!L$1,'0_Pivot &amp; Table 1 &amp; Table 2'!$A$66:$AM$66,0))</f>
        <v>6059</v>
      </c>
      <c r="M544" s="27">
        <f>INDEX('0_Pivot &amp; Table 1 &amp; Table 2'!$A$70:$AM$765,MATCH($A544,'0_Pivot &amp; Table 1 &amp; Table 2'!$B$70:$B$765,0),MATCH(HHIdata_corr!M$1,'0_Pivot &amp; Table 1 &amp; Table 2'!$A$66:$AM$66,0))</f>
        <v>4856</v>
      </c>
      <c r="N544" s="27">
        <f>INDEX('0_Pivot &amp; Table 1 &amp; Table 2'!$A$70:$AM$765,MATCH($A544,'0_Pivot &amp; Table 1 &amp; Table 2'!$B$70:$B$765,0),MATCH(HHIdata_corr!N$1,'0_Pivot &amp; Table 1 &amp; Table 2'!$A$66:$AM$66,0))</f>
        <v>5417</v>
      </c>
      <c r="O544" s="28">
        <v>5659.3</v>
      </c>
      <c r="P544" s="29" t="s">
        <v>1563</v>
      </c>
      <c r="Q544" s="32" t="s">
        <v>2602</v>
      </c>
      <c r="R544" s="2">
        <f t="shared" si="40"/>
        <v>5211.75</v>
      </c>
      <c r="S544" s="2">
        <f t="shared" si="41"/>
        <v>5571.25</v>
      </c>
      <c r="T544" s="2" t="str">
        <f t="shared" si="42"/>
        <v/>
      </c>
      <c r="U544" s="2">
        <f>MATCH($Q544,'6.Indic_Percep'!$B$10:$B$141,0)</f>
        <v>104</v>
      </c>
      <c r="V544" s="2">
        <f>MATCH($P544,'5.Indic_LM'!$A$10:$A$732,0)</f>
        <v>564</v>
      </c>
      <c r="W544" s="2">
        <f>IF(COUNT(INDEX('6.Indic_Percep'!$A$10:$AE$141,HHIdata_corr!$U544,MATCH(HHIdata_corr!W$3,'6.Indic_Percep'!$A$10:$AE$10,0)))=1,INDEX('6.Indic_Percep'!$A$10:$AE$141,HHIdata_corr!$U544,MATCH(HHIdata_corr!W$3,'6.Indic_Percep'!$A$10:$AE$10,0)),"")</f>
        <v>0.69036697247706413</v>
      </c>
      <c r="X544" s="2">
        <f>IF(COUNT(INDEX('6.Indic_Percep'!$A$10:$AE$141,HHIdata_corr!$U544,MATCH(HHIdata_corr!X$3,'6.Indic_Percep'!$A$10:$AE$10,0)))=1,INDEX('6.Indic_Percep'!$A$10:$AE$141,HHIdata_corr!$U544,MATCH(HHIdata_corr!X$3,'6.Indic_Percep'!$A$10:$AE$10,0)),"")</f>
        <v>0.81559220389805087</v>
      </c>
      <c r="Y544" s="2">
        <f>IF(COUNT(INDEX('6.Indic_Percep'!$A$10:$AE$141,HHIdata_corr!$U544,MATCH(HHIdata_corr!Y$3,'6.Indic_Percep'!$A$10:$AE$10,0)))=1,INDEX('6.Indic_Percep'!$A$10:$AE$141,HHIdata_corr!$U544,MATCH(HHIdata_corr!Y$3,'6.Indic_Percep'!$A$10:$AE$10,0)),"")</f>
        <v>0.28096330275229353</v>
      </c>
      <c r="Z544" s="2">
        <f>IF(COUNT(INDEX('6.Indic_Percep'!$A$10:$AH$141,HHIdata_corr!$U544,MATCH(HHIdata_corr!Z$3,'6.Indic_Percep'!$A$10:$AH$10,0)))=1,INDEX('6.Indic_Percep'!$A$10:$AH$141,HHIdata_corr!$U544,MATCH(HHIdata_corr!Z$3,'6.Indic_Percep'!$A$10:$AH$10,0)),"")</f>
        <v>0.32383808095952027</v>
      </c>
      <c r="AA544" s="2">
        <f>IF(COUNT(INDEX('6.Indic_Percep'!$A$10:$AH$141,HHIdata_corr!$U544,MATCH(HHIdata_corr!AA$3,'6.Indic_Percep'!$A$10:$AH$10,0)))=1,INDEX('6.Indic_Percep'!$A$10:$AH$141,HHIdata_corr!$U544,MATCH(HHIdata_corr!AA$3,'6.Indic_Percep'!$A$10:$AH$10,0)),"")</f>
        <v>0.5276901400217322</v>
      </c>
      <c r="AC544" s="30">
        <f>IF(COUNT(INDEX('5.Indic_LM'!$A$8:$AL$732,HHIdata_corr!$V544,MATCH(HHIdata_corr!AC$3,'5.Indic_LM'!$A$8:$AL$8,0)))=1,INDEX('5.Indic_LM'!$A$8:$AL$732,HHIdata_corr!$V544,MATCH(HHIdata_corr!AC$3,'5.Indic_LM'!$A$8:$AL$8,0))/100,"")</f>
        <v>4.1869090693352401E-2</v>
      </c>
      <c r="AD544" s="30">
        <f>IF(COUNT(INDEX('5.Indic_LM'!$A$8:$AL$732,HHIdata_corr!$V544,MATCH(HHIdata_corr!AD$3,'5.Indic_LM'!$A$8:$AL$8,0)))=1,INDEX('5.Indic_LM'!$A$8:$AL$732,HHIdata_corr!$V544,MATCH(HHIdata_corr!AD$3,'5.Indic_LM'!$A$8:$AL$8,0))/100,"")</f>
        <v>0.43901042068137541</v>
      </c>
      <c r="AE544" s="2">
        <f t="shared" si="43"/>
        <v>1</v>
      </c>
      <c r="AF544" s="2">
        <f t="shared" si="44"/>
        <v>1</v>
      </c>
    </row>
    <row r="545" spans="1:32" x14ac:dyDescent="0.2">
      <c r="A545" s="25" t="s">
        <v>1566</v>
      </c>
      <c r="B545" s="26" t="s">
        <v>1567</v>
      </c>
      <c r="C545" s="26" t="s">
        <v>1561</v>
      </c>
      <c r="D545" s="26">
        <v>364325</v>
      </c>
      <c r="E545" s="26" t="s">
        <v>1568</v>
      </c>
      <c r="F545" s="26">
        <v>141758</v>
      </c>
      <c r="G545" s="27">
        <f>INDEX('0_Pivot &amp; Table 1 &amp; Table 2'!$A$70:$AM$765,MATCH($A545,'0_Pivot &amp; Table 1 &amp; Table 2'!$B$70:$B$765,0),MATCH(HHIdata_corr!G$1,'0_Pivot &amp; Table 1 &amp; Table 2'!$A$66:$AM$66,0))</f>
        <v>3981</v>
      </c>
      <c r="H545" s="27">
        <f>INDEX('0_Pivot &amp; Table 1 &amp; Table 2'!$A$70:$AM$765,MATCH($A545,'0_Pivot &amp; Table 1 &amp; Table 2'!$B$70:$B$765,0),MATCH(HHIdata_corr!H$1,'0_Pivot &amp; Table 1 &amp; Table 2'!$A$66:$AM$66,0))</f>
        <v>5202</v>
      </c>
      <c r="I545" s="27">
        <f>INDEX('0_Pivot &amp; Table 1 &amp; Table 2'!$A$70:$AM$765,MATCH($A545,'0_Pivot &amp; Table 1 &amp; Table 2'!$B$70:$B$765,0),MATCH(HHIdata_corr!I$1,'0_Pivot &amp; Table 1 &amp; Table 2'!$A$66:$AM$66,0))</f>
        <v>5068</v>
      </c>
      <c r="J545" s="27">
        <f>INDEX('0_Pivot &amp; Table 1 &amp; Table 2'!$A$70:$AM$765,MATCH($A545,'0_Pivot &amp; Table 1 &amp; Table 2'!$B$70:$B$765,0),MATCH(HHIdata_corr!J$1,'0_Pivot &amp; Table 1 &amp; Table 2'!$A$66:$AM$66,0))</f>
        <v>4929</v>
      </c>
      <c r="K545" s="27">
        <f>INDEX('0_Pivot &amp; Table 1 &amp; Table 2'!$A$70:$AM$765,MATCH($A545,'0_Pivot &amp; Table 1 &amp; Table 2'!$B$70:$B$765,0),MATCH(HHIdata_corr!K$1,'0_Pivot &amp; Table 1 &amp; Table 2'!$A$66:$AM$66,0))</f>
        <v>4807</v>
      </c>
      <c r="L545" s="27">
        <f>INDEX('0_Pivot &amp; Table 1 &amp; Table 2'!$A$70:$AM$765,MATCH($A545,'0_Pivot &amp; Table 1 &amp; Table 2'!$B$70:$B$765,0),MATCH(HHIdata_corr!L$1,'0_Pivot &amp; Table 1 &amp; Table 2'!$A$66:$AM$66,0))</f>
        <v>6582</v>
      </c>
      <c r="M545" s="27">
        <f>INDEX('0_Pivot &amp; Table 1 &amp; Table 2'!$A$70:$AM$765,MATCH($A545,'0_Pivot &amp; Table 1 &amp; Table 2'!$B$70:$B$765,0),MATCH(HHIdata_corr!M$1,'0_Pivot &amp; Table 1 &amp; Table 2'!$A$66:$AM$66,0))</f>
        <v>5279</v>
      </c>
      <c r="N545" s="27">
        <f>INDEX('0_Pivot &amp; Table 1 &amp; Table 2'!$A$70:$AM$765,MATCH($A545,'0_Pivot &amp; Table 1 &amp; Table 2'!$B$70:$B$765,0),MATCH(HHIdata_corr!N$1,'0_Pivot &amp; Table 1 &amp; Table 2'!$A$66:$AM$66,0))</f>
        <v>5154</v>
      </c>
      <c r="O545" s="28">
        <v>5492.9</v>
      </c>
      <c r="P545" s="29" t="s">
        <v>1566</v>
      </c>
      <c r="Q545" s="29" t="s">
        <v>1567</v>
      </c>
      <c r="R545" s="2">
        <f t="shared" si="40"/>
        <v>4795</v>
      </c>
      <c r="S545" s="2">
        <f t="shared" si="41"/>
        <v>5001.5</v>
      </c>
      <c r="T545" s="2" t="str">
        <f t="shared" si="42"/>
        <v/>
      </c>
      <c r="U545" s="2" t="e">
        <f>MATCH($Q545,'6.Indic_Percep'!$B$10:$B$141,0)</f>
        <v>#N/A</v>
      </c>
      <c r="V545" s="2">
        <f>MATCH($P545,'5.Indic_LM'!$A$10:$A$732,0)</f>
        <v>565</v>
      </c>
      <c r="W545" s="2" t="str">
        <f>IF(COUNT(INDEX('6.Indic_Percep'!$A$10:$AE$141,HHIdata_corr!$U545,MATCH(HHIdata_corr!W$3,'6.Indic_Percep'!$A$10:$AE$10,0)))=1,INDEX('6.Indic_Percep'!$A$10:$AE$141,HHIdata_corr!$U545,MATCH(HHIdata_corr!W$3,'6.Indic_Percep'!$A$10:$AE$10,0)),"")</f>
        <v/>
      </c>
      <c r="X545" s="2" t="str">
        <f>IF(COUNT(INDEX('6.Indic_Percep'!$A$10:$AE$141,HHIdata_corr!$U545,MATCH(HHIdata_corr!X$3,'6.Indic_Percep'!$A$10:$AE$10,0)))=1,INDEX('6.Indic_Percep'!$A$10:$AE$141,HHIdata_corr!$U545,MATCH(HHIdata_corr!X$3,'6.Indic_Percep'!$A$10:$AE$10,0)),"")</f>
        <v/>
      </c>
      <c r="Y545" s="2" t="str">
        <f>IF(COUNT(INDEX('6.Indic_Percep'!$A$10:$AE$141,HHIdata_corr!$U545,MATCH(HHIdata_corr!Y$3,'6.Indic_Percep'!$A$10:$AE$10,0)))=1,INDEX('6.Indic_Percep'!$A$10:$AE$141,HHIdata_corr!$U545,MATCH(HHIdata_corr!Y$3,'6.Indic_Percep'!$A$10:$AE$10,0)),"")</f>
        <v/>
      </c>
      <c r="Z545" s="2" t="str">
        <f>IF(COUNT(INDEX('6.Indic_Percep'!$A$10:$AH$141,HHIdata_corr!$U545,MATCH(HHIdata_corr!Z$3,'6.Indic_Percep'!$A$10:$AH$10,0)))=1,INDEX('6.Indic_Percep'!$A$10:$AH$141,HHIdata_corr!$U545,MATCH(HHIdata_corr!Z$3,'6.Indic_Percep'!$A$10:$AH$10,0)),"")</f>
        <v/>
      </c>
      <c r="AA545" s="2" t="str">
        <f>IF(COUNT(INDEX('6.Indic_Percep'!$A$10:$AH$141,HHIdata_corr!$U545,MATCH(HHIdata_corr!AA$3,'6.Indic_Percep'!$A$10:$AH$10,0)))=1,INDEX('6.Indic_Percep'!$A$10:$AH$141,HHIdata_corr!$U545,MATCH(HHIdata_corr!AA$3,'6.Indic_Percep'!$A$10:$AH$10,0)),"")</f>
        <v/>
      </c>
      <c r="AC545" s="30" t="str">
        <f>IF(COUNT(INDEX('5.Indic_LM'!$A$8:$AL$732,HHIdata_corr!$V545,MATCH(HHIdata_corr!AC$3,'5.Indic_LM'!$A$8:$AL$8,0)))=1,INDEX('5.Indic_LM'!$A$8:$AL$732,HHIdata_corr!$V545,MATCH(HHIdata_corr!AC$3,'5.Indic_LM'!$A$8:$AL$8,0))/100,"")</f>
        <v/>
      </c>
      <c r="AD545" s="30" t="str">
        <f>IF(COUNT(INDEX('5.Indic_LM'!$A$8:$AL$732,HHIdata_corr!$V545,MATCH(HHIdata_corr!AD$3,'5.Indic_LM'!$A$8:$AL$8,0)))=1,INDEX('5.Indic_LM'!$A$8:$AL$732,HHIdata_corr!$V545,MATCH(HHIdata_corr!AD$3,'5.Indic_LM'!$A$8:$AL$8,0))/100,"")</f>
        <v/>
      </c>
      <c r="AE545" s="2">
        <f t="shared" si="43"/>
        <v>0</v>
      </c>
      <c r="AF545" s="2">
        <f t="shared" si="44"/>
        <v>0</v>
      </c>
    </row>
    <row r="546" spans="1:32" x14ac:dyDescent="0.2">
      <c r="A546" s="25" t="s">
        <v>1569</v>
      </c>
      <c r="B546" s="26" t="s">
        <v>1570</v>
      </c>
      <c r="C546" s="26" t="s">
        <v>1561</v>
      </c>
      <c r="D546" s="26">
        <v>321329</v>
      </c>
      <c r="E546" s="26" t="s">
        <v>1571</v>
      </c>
      <c r="F546" s="26">
        <v>130310</v>
      </c>
      <c r="G546" s="27">
        <f>INDEX('0_Pivot &amp; Table 1 &amp; Table 2'!$A$70:$AM$765,MATCH($A546,'0_Pivot &amp; Table 1 &amp; Table 2'!$B$70:$B$765,0),MATCH(HHIdata_corr!G$1,'0_Pivot &amp; Table 1 &amp; Table 2'!$A$66:$AM$66,0))</f>
        <v>6628</v>
      </c>
      <c r="H546" s="27">
        <f>INDEX('0_Pivot &amp; Table 1 &amp; Table 2'!$A$70:$AM$765,MATCH($A546,'0_Pivot &amp; Table 1 &amp; Table 2'!$B$70:$B$765,0),MATCH(HHIdata_corr!H$1,'0_Pivot &amp; Table 1 &amp; Table 2'!$A$66:$AM$66,0))</f>
        <v>7345</v>
      </c>
      <c r="I546" s="27">
        <f>INDEX('0_Pivot &amp; Table 1 &amp; Table 2'!$A$70:$AM$765,MATCH($A546,'0_Pivot &amp; Table 1 &amp; Table 2'!$B$70:$B$765,0),MATCH(HHIdata_corr!I$1,'0_Pivot &amp; Table 1 &amp; Table 2'!$A$66:$AM$66,0))</f>
        <v>7061</v>
      </c>
      <c r="J546" s="27">
        <f>INDEX('0_Pivot &amp; Table 1 &amp; Table 2'!$A$70:$AM$765,MATCH($A546,'0_Pivot &amp; Table 1 &amp; Table 2'!$B$70:$B$765,0),MATCH(HHIdata_corr!J$1,'0_Pivot &amp; Table 1 &amp; Table 2'!$A$66:$AM$66,0))</f>
        <v>8216</v>
      </c>
      <c r="K546" s="27">
        <f>INDEX('0_Pivot &amp; Table 1 &amp; Table 2'!$A$70:$AM$765,MATCH($A546,'0_Pivot &amp; Table 1 &amp; Table 2'!$B$70:$B$765,0),MATCH(HHIdata_corr!K$1,'0_Pivot &amp; Table 1 &amp; Table 2'!$A$66:$AM$66,0))</f>
        <v>7741</v>
      </c>
      <c r="L546" s="27">
        <f>INDEX('0_Pivot &amp; Table 1 &amp; Table 2'!$A$70:$AM$765,MATCH($A546,'0_Pivot &amp; Table 1 &amp; Table 2'!$B$70:$B$765,0),MATCH(HHIdata_corr!L$1,'0_Pivot &amp; Table 1 &amp; Table 2'!$A$66:$AM$66,0))</f>
        <v>8007</v>
      </c>
      <c r="M546" s="27">
        <f>INDEX('0_Pivot &amp; Table 1 &amp; Table 2'!$A$70:$AM$765,MATCH($A546,'0_Pivot &amp; Table 1 &amp; Table 2'!$B$70:$B$765,0),MATCH(HHIdata_corr!M$1,'0_Pivot &amp; Table 1 &amp; Table 2'!$A$66:$AM$66,0))</f>
        <v>6463</v>
      </c>
      <c r="N546" s="27">
        <f>INDEX('0_Pivot &amp; Table 1 &amp; Table 2'!$A$70:$AM$765,MATCH($A546,'0_Pivot &amp; Table 1 &amp; Table 2'!$B$70:$B$765,0),MATCH(HHIdata_corr!N$1,'0_Pivot &amp; Table 1 &amp; Table 2'!$A$66:$AM$66,0))</f>
        <v>5862</v>
      </c>
      <c r="O546" s="28">
        <v>7385.3</v>
      </c>
      <c r="P546" s="29" t="s">
        <v>1569</v>
      </c>
      <c r="Q546" s="29" t="s">
        <v>1570</v>
      </c>
      <c r="R546" s="2">
        <f t="shared" si="40"/>
        <v>7312.5</v>
      </c>
      <c r="S546" s="2">
        <f t="shared" si="41"/>
        <v>7590.75</v>
      </c>
      <c r="T546" s="2" t="str">
        <f t="shared" si="42"/>
        <v/>
      </c>
      <c r="U546" s="2" t="e">
        <f>MATCH($Q546,'6.Indic_Percep'!$B$10:$B$141,0)</f>
        <v>#N/A</v>
      </c>
      <c r="V546" s="2">
        <f>MATCH($P546,'5.Indic_LM'!$A$10:$A$732,0)</f>
        <v>566</v>
      </c>
      <c r="W546" s="2" t="str">
        <f>IF(COUNT(INDEX('6.Indic_Percep'!$A$10:$AE$141,HHIdata_corr!$U546,MATCH(HHIdata_corr!W$3,'6.Indic_Percep'!$A$10:$AE$10,0)))=1,INDEX('6.Indic_Percep'!$A$10:$AE$141,HHIdata_corr!$U546,MATCH(HHIdata_corr!W$3,'6.Indic_Percep'!$A$10:$AE$10,0)),"")</f>
        <v/>
      </c>
      <c r="X546" s="2" t="str">
        <f>IF(COUNT(INDEX('6.Indic_Percep'!$A$10:$AE$141,HHIdata_corr!$U546,MATCH(HHIdata_corr!X$3,'6.Indic_Percep'!$A$10:$AE$10,0)))=1,INDEX('6.Indic_Percep'!$A$10:$AE$141,HHIdata_corr!$U546,MATCH(HHIdata_corr!X$3,'6.Indic_Percep'!$A$10:$AE$10,0)),"")</f>
        <v/>
      </c>
      <c r="Y546" s="2" t="str">
        <f>IF(COUNT(INDEX('6.Indic_Percep'!$A$10:$AE$141,HHIdata_corr!$U546,MATCH(HHIdata_corr!Y$3,'6.Indic_Percep'!$A$10:$AE$10,0)))=1,INDEX('6.Indic_Percep'!$A$10:$AE$141,HHIdata_corr!$U546,MATCH(HHIdata_corr!Y$3,'6.Indic_Percep'!$A$10:$AE$10,0)),"")</f>
        <v/>
      </c>
      <c r="Z546" s="2" t="str">
        <f>IF(COUNT(INDEX('6.Indic_Percep'!$A$10:$AH$141,HHIdata_corr!$U546,MATCH(HHIdata_corr!Z$3,'6.Indic_Percep'!$A$10:$AH$10,0)))=1,INDEX('6.Indic_Percep'!$A$10:$AH$141,HHIdata_corr!$U546,MATCH(HHIdata_corr!Z$3,'6.Indic_Percep'!$A$10:$AH$10,0)),"")</f>
        <v/>
      </c>
      <c r="AA546" s="2" t="str">
        <f>IF(COUNT(INDEX('6.Indic_Percep'!$A$10:$AH$141,HHIdata_corr!$U546,MATCH(HHIdata_corr!AA$3,'6.Indic_Percep'!$A$10:$AH$10,0)))=1,INDEX('6.Indic_Percep'!$A$10:$AH$141,HHIdata_corr!$U546,MATCH(HHIdata_corr!AA$3,'6.Indic_Percep'!$A$10:$AH$10,0)),"")</f>
        <v/>
      </c>
      <c r="AC546" s="30" t="str">
        <f>IF(COUNT(INDEX('5.Indic_LM'!$A$8:$AL$732,HHIdata_corr!$V546,MATCH(HHIdata_corr!AC$3,'5.Indic_LM'!$A$8:$AL$8,0)))=1,INDEX('5.Indic_LM'!$A$8:$AL$732,HHIdata_corr!$V546,MATCH(HHIdata_corr!AC$3,'5.Indic_LM'!$A$8:$AL$8,0))/100,"")</f>
        <v/>
      </c>
      <c r="AD546" s="30" t="str">
        <f>IF(COUNT(INDEX('5.Indic_LM'!$A$8:$AL$732,HHIdata_corr!$V546,MATCH(HHIdata_corr!AD$3,'5.Indic_LM'!$A$8:$AL$8,0)))=1,INDEX('5.Indic_LM'!$A$8:$AL$732,HHIdata_corr!$V546,MATCH(HHIdata_corr!AD$3,'5.Indic_LM'!$A$8:$AL$8,0))/100,"")</f>
        <v/>
      </c>
      <c r="AE546" s="2">
        <f t="shared" si="43"/>
        <v>0</v>
      </c>
      <c r="AF546" s="2">
        <f t="shared" si="44"/>
        <v>0</v>
      </c>
    </row>
    <row r="547" spans="1:32" x14ac:dyDescent="0.2">
      <c r="A547" s="25" t="s">
        <v>1572</v>
      </c>
      <c r="B547" s="26" t="s">
        <v>1573</v>
      </c>
      <c r="C547" s="26" t="s">
        <v>1561</v>
      </c>
      <c r="D547" s="26">
        <v>210271</v>
      </c>
      <c r="E547" s="26" t="s">
        <v>1574</v>
      </c>
      <c r="F547" s="26">
        <v>97229</v>
      </c>
      <c r="G547" s="27">
        <f>INDEX('0_Pivot &amp; Table 1 &amp; Table 2'!$A$70:$AM$765,MATCH($A547,'0_Pivot &amp; Table 1 &amp; Table 2'!$B$70:$B$765,0),MATCH(HHIdata_corr!G$1,'0_Pivot &amp; Table 1 &amp; Table 2'!$A$66:$AM$66,0))</f>
        <v>6105</v>
      </c>
      <c r="H547" s="27">
        <f>INDEX('0_Pivot &amp; Table 1 &amp; Table 2'!$A$70:$AM$765,MATCH($A547,'0_Pivot &amp; Table 1 &amp; Table 2'!$B$70:$B$765,0),MATCH(HHIdata_corr!H$1,'0_Pivot &amp; Table 1 &amp; Table 2'!$A$66:$AM$66,0))</f>
        <v>6898</v>
      </c>
      <c r="I547" s="27">
        <f>INDEX('0_Pivot &amp; Table 1 &amp; Table 2'!$A$70:$AM$765,MATCH($A547,'0_Pivot &amp; Table 1 &amp; Table 2'!$B$70:$B$765,0),MATCH(HHIdata_corr!I$1,'0_Pivot &amp; Table 1 &amp; Table 2'!$A$66:$AM$66,0))</f>
        <v>6568</v>
      </c>
      <c r="J547" s="27">
        <f>INDEX('0_Pivot &amp; Table 1 &amp; Table 2'!$A$70:$AM$765,MATCH($A547,'0_Pivot &amp; Table 1 &amp; Table 2'!$B$70:$B$765,0),MATCH(HHIdata_corr!J$1,'0_Pivot &amp; Table 1 &amp; Table 2'!$A$66:$AM$66,0))</f>
        <v>6709</v>
      </c>
      <c r="K547" s="27">
        <f>INDEX('0_Pivot &amp; Table 1 &amp; Table 2'!$A$70:$AM$765,MATCH($A547,'0_Pivot &amp; Table 1 &amp; Table 2'!$B$70:$B$765,0),MATCH(HHIdata_corr!K$1,'0_Pivot &amp; Table 1 &amp; Table 2'!$A$66:$AM$66,0))</f>
        <v>6589</v>
      </c>
      <c r="L547" s="27">
        <f>INDEX('0_Pivot &amp; Table 1 &amp; Table 2'!$A$70:$AM$765,MATCH($A547,'0_Pivot &amp; Table 1 &amp; Table 2'!$B$70:$B$765,0),MATCH(HHIdata_corr!L$1,'0_Pivot &amp; Table 1 &amp; Table 2'!$A$66:$AM$66,0))</f>
        <v>7943</v>
      </c>
      <c r="M547" s="27">
        <f>INDEX('0_Pivot &amp; Table 1 &amp; Table 2'!$A$70:$AM$765,MATCH($A547,'0_Pivot &amp; Table 1 &amp; Table 2'!$B$70:$B$765,0),MATCH(HHIdata_corr!M$1,'0_Pivot &amp; Table 1 &amp; Table 2'!$A$66:$AM$66,0))</f>
        <v>7114</v>
      </c>
      <c r="N547" s="27">
        <f>INDEX('0_Pivot &amp; Table 1 &amp; Table 2'!$A$70:$AM$765,MATCH($A547,'0_Pivot &amp; Table 1 &amp; Table 2'!$B$70:$B$765,0),MATCH(HHIdata_corr!N$1,'0_Pivot &amp; Table 1 &amp; Table 2'!$A$66:$AM$66,0))</f>
        <v>9045</v>
      </c>
      <c r="O547" s="28">
        <v>7528.7</v>
      </c>
      <c r="P547" s="29" t="s">
        <v>1572</v>
      </c>
      <c r="Q547" s="29" t="s">
        <v>1573</v>
      </c>
      <c r="R547" s="2">
        <f t="shared" si="40"/>
        <v>6570</v>
      </c>
      <c r="S547" s="2">
        <f t="shared" si="41"/>
        <v>6691</v>
      </c>
      <c r="T547" s="2" t="str">
        <f t="shared" si="42"/>
        <v/>
      </c>
      <c r="U547" s="2" t="e">
        <f>MATCH($Q547,'6.Indic_Percep'!$B$10:$B$141,0)</f>
        <v>#N/A</v>
      </c>
      <c r="V547" s="2">
        <f>MATCH($P547,'5.Indic_LM'!$A$10:$A$732,0)</f>
        <v>567</v>
      </c>
      <c r="W547" s="2" t="str">
        <f>IF(COUNT(INDEX('6.Indic_Percep'!$A$10:$AE$141,HHIdata_corr!$U547,MATCH(HHIdata_corr!W$3,'6.Indic_Percep'!$A$10:$AE$10,0)))=1,INDEX('6.Indic_Percep'!$A$10:$AE$141,HHIdata_corr!$U547,MATCH(HHIdata_corr!W$3,'6.Indic_Percep'!$A$10:$AE$10,0)),"")</f>
        <v/>
      </c>
      <c r="X547" s="2" t="str">
        <f>IF(COUNT(INDEX('6.Indic_Percep'!$A$10:$AE$141,HHIdata_corr!$U547,MATCH(HHIdata_corr!X$3,'6.Indic_Percep'!$A$10:$AE$10,0)))=1,INDEX('6.Indic_Percep'!$A$10:$AE$141,HHIdata_corr!$U547,MATCH(HHIdata_corr!X$3,'6.Indic_Percep'!$A$10:$AE$10,0)),"")</f>
        <v/>
      </c>
      <c r="Y547" s="2" t="str">
        <f>IF(COUNT(INDEX('6.Indic_Percep'!$A$10:$AE$141,HHIdata_corr!$U547,MATCH(HHIdata_corr!Y$3,'6.Indic_Percep'!$A$10:$AE$10,0)))=1,INDEX('6.Indic_Percep'!$A$10:$AE$141,HHIdata_corr!$U547,MATCH(HHIdata_corr!Y$3,'6.Indic_Percep'!$A$10:$AE$10,0)),"")</f>
        <v/>
      </c>
      <c r="Z547" s="2" t="str">
        <f>IF(COUNT(INDEX('6.Indic_Percep'!$A$10:$AH$141,HHIdata_corr!$U547,MATCH(HHIdata_corr!Z$3,'6.Indic_Percep'!$A$10:$AH$10,0)))=1,INDEX('6.Indic_Percep'!$A$10:$AH$141,HHIdata_corr!$U547,MATCH(HHIdata_corr!Z$3,'6.Indic_Percep'!$A$10:$AH$10,0)),"")</f>
        <v/>
      </c>
      <c r="AA547" s="2" t="str">
        <f>IF(COUNT(INDEX('6.Indic_Percep'!$A$10:$AH$141,HHIdata_corr!$U547,MATCH(HHIdata_corr!AA$3,'6.Indic_Percep'!$A$10:$AH$10,0)))=1,INDEX('6.Indic_Percep'!$A$10:$AH$141,HHIdata_corr!$U547,MATCH(HHIdata_corr!AA$3,'6.Indic_Percep'!$A$10:$AH$10,0)),"")</f>
        <v/>
      </c>
      <c r="AC547" s="30" t="str">
        <f>IF(COUNT(INDEX('5.Indic_LM'!$A$8:$AL$732,HHIdata_corr!$V547,MATCH(HHIdata_corr!AC$3,'5.Indic_LM'!$A$8:$AL$8,0)))=1,INDEX('5.Indic_LM'!$A$8:$AL$732,HHIdata_corr!$V547,MATCH(HHIdata_corr!AC$3,'5.Indic_LM'!$A$8:$AL$8,0))/100,"")</f>
        <v/>
      </c>
      <c r="AD547" s="30" t="str">
        <f>IF(COUNT(INDEX('5.Indic_LM'!$A$8:$AL$732,HHIdata_corr!$V547,MATCH(HHIdata_corr!AD$3,'5.Indic_LM'!$A$8:$AL$8,0)))=1,INDEX('5.Indic_LM'!$A$8:$AL$732,HHIdata_corr!$V547,MATCH(HHIdata_corr!AD$3,'5.Indic_LM'!$A$8:$AL$8,0))/100,"")</f>
        <v/>
      </c>
      <c r="AE547" s="2">
        <f t="shared" si="43"/>
        <v>0</v>
      </c>
      <c r="AF547" s="2">
        <f t="shared" si="44"/>
        <v>0</v>
      </c>
    </row>
    <row r="548" spans="1:32" x14ac:dyDescent="0.2">
      <c r="A548" s="25" t="s">
        <v>1575</v>
      </c>
      <c r="B548" s="26" t="s">
        <v>1576</v>
      </c>
      <c r="C548" s="26" t="s">
        <v>1561</v>
      </c>
      <c r="D548" s="26">
        <v>239926</v>
      </c>
      <c r="E548" s="26" t="s">
        <v>1577</v>
      </c>
      <c r="F548" s="26">
        <v>100965</v>
      </c>
      <c r="G548" s="27">
        <f>INDEX('0_Pivot &amp; Table 1 &amp; Table 2'!$A$70:$AM$765,MATCH($A548,'0_Pivot &amp; Table 1 &amp; Table 2'!$B$70:$B$765,0),MATCH(HHIdata_corr!G$1,'0_Pivot &amp; Table 1 &amp; Table 2'!$A$66:$AM$66,0))</f>
        <v>5412</v>
      </c>
      <c r="H548" s="27">
        <f>INDEX('0_Pivot &amp; Table 1 &amp; Table 2'!$A$70:$AM$765,MATCH($A548,'0_Pivot &amp; Table 1 &amp; Table 2'!$B$70:$B$765,0),MATCH(HHIdata_corr!H$1,'0_Pivot &amp; Table 1 &amp; Table 2'!$A$66:$AM$66,0))</f>
        <v>6562</v>
      </c>
      <c r="I548" s="27">
        <f>INDEX('0_Pivot &amp; Table 1 &amp; Table 2'!$A$70:$AM$765,MATCH($A548,'0_Pivot &amp; Table 1 &amp; Table 2'!$B$70:$B$765,0),MATCH(HHIdata_corr!I$1,'0_Pivot &amp; Table 1 &amp; Table 2'!$A$66:$AM$66,0))</f>
        <v>6078</v>
      </c>
      <c r="J548" s="27">
        <f>INDEX('0_Pivot &amp; Table 1 &amp; Table 2'!$A$70:$AM$765,MATCH($A548,'0_Pivot &amp; Table 1 &amp; Table 2'!$B$70:$B$765,0),MATCH(HHIdata_corr!J$1,'0_Pivot &amp; Table 1 &amp; Table 2'!$A$66:$AM$66,0))</f>
        <v>7836</v>
      </c>
      <c r="K548" s="27">
        <f>INDEX('0_Pivot &amp; Table 1 &amp; Table 2'!$A$70:$AM$765,MATCH($A548,'0_Pivot &amp; Table 1 &amp; Table 2'!$B$70:$B$765,0),MATCH(HHIdata_corr!K$1,'0_Pivot &amp; Table 1 &amp; Table 2'!$A$66:$AM$66,0))</f>
        <v>8079</v>
      </c>
      <c r="L548" s="27">
        <f>INDEX('0_Pivot &amp; Table 1 &amp; Table 2'!$A$70:$AM$765,MATCH($A548,'0_Pivot &amp; Table 1 &amp; Table 2'!$B$70:$B$765,0),MATCH(HHIdata_corr!L$1,'0_Pivot &amp; Table 1 &amp; Table 2'!$A$66:$AM$66,0))</f>
        <v>7724</v>
      </c>
      <c r="M548" s="27">
        <f>INDEX('0_Pivot &amp; Table 1 &amp; Table 2'!$A$70:$AM$765,MATCH($A548,'0_Pivot &amp; Table 1 &amp; Table 2'!$B$70:$B$765,0),MATCH(HHIdata_corr!M$1,'0_Pivot &amp; Table 1 &amp; Table 2'!$A$66:$AM$66,0))</f>
        <v>5616</v>
      </c>
      <c r="N548" s="27">
        <f>INDEX('0_Pivot &amp; Table 1 &amp; Table 2'!$A$70:$AM$765,MATCH($A548,'0_Pivot &amp; Table 1 &amp; Table 2'!$B$70:$B$765,0),MATCH(HHIdata_corr!N$1,'0_Pivot &amp; Table 1 &amp; Table 2'!$A$66:$AM$66,0))</f>
        <v>5987</v>
      </c>
      <c r="O548" s="28">
        <v>6903.5</v>
      </c>
      <c r="P548" s="29" t="s">
        <v>1575</v>
      </c>
      <c r="Q548" s="29" t="s">
        <v>1576</v>
      </c>
      <c r="R548" s="2">
        <f t="shared" si="40"/>
        <v>6472</v>
      </c>
      <c r="S548" s="2">
        <f t="shared" si="41"/>
        <v>7138.75</v>
      </c>
      <c r="T548" s="2" t="str">
        <f t="shared" si="42"/>
        <v/>
      </c>
      <c r="U548" s="2" t="e">
        <f>MATCH($Q548,'6.Indic_Percep'!$B$10:$B$141,0)</f>
        <v>#N/A</v>
      </c>
      <c r="V548" s="2">
        <f>MATCH($P548,'5.Indic_LM'!$A$10:$A$732,0)</f>
        <v>568</v>
      </c>
      <c r="W548" s="2" t="str">
        <f>IF(COUNT(INDEX('6.Indic_Percep'!$A$10:$AE$141,HHIdata_corr!$U548,MATCH(HHIdata_corr!W$3,'6.Indic_Percep'!$A$10:$AE$10,0)))=1,INDEX('6.Indic_Percep'!$A$10:$AE$141,HHIdata_corr!$U548,MATCH(HHIdata_corr!W$3,'6.Indic_Percep'!$A$10:$AE$10,0)),"")</f>
        <v/>
      </c>
      <c r="X548" s="2" t="str">
        <f>IF(COUNT(INDEX('6.Indic_Percep'!$A$10:$AE$141,HHIdata_corr!$U548,MATCH(HHIdata_corr!X$3,'6.Indic_Percep'!$A$10:$AE$10,0)))=1,INDEX('6.Indic_Percep'!$A$10:$AE$141,HHIdata_corr!$U548,MATCH(HHIdata_corr!X$3,'6.Indic_Percep'!$A$10:$AE$10,0)),"")</f>
        <v/>
      </c>
      <c r="Y548" s="2" t="str">
        <f>IF(COUNT(INDEX('6.Indic_Percep'!$A$10:$AE$141,HHIdata_corr!$U548,MATCH(HHIdata_corr!Y$3,'6.Indic_Percep'!$A$10:$AE$10,0)))=1,INDEX('6.Indic_Percep'!$A$10:$AE$141,HHIdata_corr!$U548,MATCH(HHIdata_corr!Y$3,'6.Indic_Percep'!$A$10:$AE$10,0)),"")</f>
        <v/>
      </c>
      <c r="Z548" s="2" t="str">
        <f>IF(COUNT(INDEX('6.Indic_Percep'!$A$10:$AH$141,HHIdata_corr!$U548,MATCH(HHIdata_corr!Z$3,'6.Indic_Percep'!$A$10:$AH$10,0)))=1,INDEX('6.Indic_Percep'!$A$10:$AH$141,HHIdata_corr!$U548,MATCH(HHIdata_corr!Z$3,'6.Indic_Percep'!$A$10:$AH$10,0)),"")</f>
        <v/>
      </c>
      <c r="AA548" s="2" t="str">
        <f>IF(COUNT(INDEX('6.Indic_Percep'!$A$10:$AH$141,HHIdata_corr!$U548,MATCH(HHIdata_corr!AA$3,'6.Indic_Percep'!$A$10:$AH$10,0)))=1,INDEX('6.Indic_Percep'!$A$10:$AH$141,HHIdata_corr!$U548,MATCH(HHIdata_corr!AA$3,'6.Indic_Percep'!$A$10:$AH$10,0)),"")</f>
        <v/>
      </c>
      <c r="AC548" s="30" t="str">
        <f>IF(COUNT(INDEX('5.Indic_LM'!$A$8:$AL$732,HHIdata_corr!$V548,MATCH(HHIdata_corr!AC$3,'5.Indic_LM'!$A$8:$AL$8,0)))=1,INDEX('5.Indic_LM'!$A$8:$AL$732,HHIdata_corr!$V548,MATCH(HHIdata_corr!AC$3,'5.Indic_LM'!$A$8:$AL$8,0))/100,"")</f>
        <v/>
      </c>
      <c r="AD548" s="30" t="str">
        <f>IF(COUNT(INDEX('5.Indic_LM'!$A$8:$AL$732,HHIdata_corr!$V548,MATCH(HHIdata_corr!AD$3,'5.Indic_LM'!$A$8:$AL$8,0)))=1,INDEX('5.Indic_LM'!$A$8:$AL$732,HHIdata_corr!$V548,MATCH(HHIdata_corr!AD$3,'5.Indic_LM'!$A$8:$AL$8,0))/100,"")</f>
        <v/>
      </c>
      <c r="AE548" s="2">
        <f t="shared" si="43"/>
        <v>0</v>
      </c>
      <c r="AF548" s="2">
        <f t="shared" si="44"/>
        <v>0</v>
      </c>
    </row>
    <row r="549" spans="1:32" x14ac:dyDescent="0.2">
      <c r="A549" s="25" t="s">
        <v>1578</v>
      </c>
      <c r="B549" s="26" t="s">
        <v>1579</v>
      </c>
      <c r="C549" s="26" t="s">
        <v>1561</v>
      </c>
      <c r="D549" s="26">
        <v>225852</v>
      </c>
      <c r="E549" s="26" t="s">
        <v>1580</v>
      </c>
      <c r="F549" s="26">
        <v>90198</v>
      </c>
      <c r="G549" s="27">
        <f>INDEX('0_Pivot &amp; Table 1 &amp; Table 2'!$A$70:$AM$765,MATCH($A549,'0_Pivot &amp; Table 1 &amp; Table 2'!$B$70:$B$765,0),MATCH(HHIdata_corr!G$1,'0_Pivot &amp; Table 1 &amp; Table 2'!$A$66:$AM$66,0))</f>
        <v>5197</v>
      </c>
      <c r="H549" s="27">
        <f>INDEX('0_Pivot &amp; Table 1 &amp; Table 2'!$A$70:$AM$765,MATCH($A549,'0_Pivot &amp; Table 1 &amp; Table 2'!$B$70:$B$765,0),MATCH(HHIdata_corr!H$1,'0_Pivot &amp; Table 1 &amp; Table 2'!$A$66:$AM$66,0))</f>
        <v>5821</v>
      </c>
      <c r="I549" s="27">
        <f>INDEX('0_Pivot &amp; Table 1 &amp; Table 2'!$A$70:$AM$765,MATCH($A549,'0_Pivot &amp; Table 1 &amp; Table 2'!$B$70:$B$765,0),MATCH(HHIdata_corr!I$1,'0_Pivot &amp; Table 1 &amp; Table 2'!$A$66:$AM$66,0))</f>
        <v>5560</v>
      </c>
      <c r="J549" s="27">
        <f>INDEX('0_Pivot &amp; Table 1 &amp; Table 2'!$A$70:$AM$765,MATCH($A549,'0_Pivot &amp; Table 1 &amp; Table 2'!$B$70:$B$765,0),MATCH(HHIdata_corr!J$1,'0_Pivot &amp; Table 1 &amp; Table 2'!$A$66:$AM$66,0))</f>
        <v>6098</v>
      </c>
      <c r="K549" s="27">
        <f>INDEX('0_Pivot &amp; Table 1 &amp; Table 2'!$A$70:$AM$765,MATCH($A549,'0_Pivot &amp; Table 1 &amp; Table 2'!$B$70:$B$765,0),MATCH(HHIdata_corr!K$1,'0_Pivot &amp; Table 1 &amp; Table 2'!$A$66:$AM$66,0))</f>
        <v>5312</v>
      </c>
      <c r="L549" s="27">
        <f>INDEX('0_Pivot &amp; Table 1 &amp; Table 2'!$A$70:$AM$765,MATCH($A549,'0_Pivot &amp; Table 1 &amp; Table 2'!$B$70:$B$765,0),MATCH(HHIdata_corr!L$1,'0_Pivot &amp; Table 1 &amp; Table 2'!$A$66:$AM$66,0))</f>
        <v>7165</v>
      </c>
      <c r="M549" s="27">
        <f>INDEX('0_Pivot &amp; Table 1 &amp; Table 2'!$A$70:$AM$765,MATCH($A549,'0_Pivot &amp; Table 1 &amp; Table 2'!$B$70:$B$765,0),MATCH(HHIdata_corr!M$1,'0_Pivot &amp; Table 1 &amp; Table 2'!$A$66:$AM$66,0))</f>
        <v>6466</v>
      </c>
      <c r="N549" s="27">
        <f>INDEX('0_Pivot &amp; Table 1 &amp; Table 2'!$A$70:$AM$765,MATCH($A549,'0_Pivot &amp; Table 1 &amp; Table 2'!$B$70:$B$765,0),MATCH(HHIdata_corr!N$1,'0_Pivot &amp; Table 1 &amp; Table 2'!$A$66:$AM$66,0))</f>
        <v>6872</v>
      </c>
      <c r="O549" s="28">
        <v>6622.2</v>
      </c>
      <c r="P549" s="29" t="s">
        <v>1578</v>
      </c>
      <c r="Q549" s="29" t="s">
        <v>1579</v>
      </c>
      <c r="R549" s="2">
        <f t="shared" si="40"/>
        <v>5669</v>
      </c>
      <c r="S549" s="2">
        <f t="shared" si="41"/>
        <v>5697.75</v>
      </c>
      <c r="T549" s="2" t="str">
        <f t="shared" si="42"/>
        <v/>
      </c>
      <c r="U549" s="2" t="e">
        <f>MATCH($Q549,'6.Indic_Percep'!$B$10:$B$141,0)</f>
        <v>#N/A</v>
      </c>
      <c r="V549" s="2">
        <f>MATCH($P549,'5.Indic_LM'!$A$10:$A$732,0)</f>
        <v>569</v>
      </c>
      <c r="W549" s="2" t="str">
        <f>IF(COUNT(INDEX('6.Indic_Percep'!$A$10:$AE$141,HHIdata_corr!$U549,MATCH(HHIdata_corr!W$3,'6.Indic_Percep'!$A$10:$AE$10,0)))=1,INDEX('6.Indic_Percep'!$A$10:$AE$141,HHIdata_corr!$U549,MATCH(HHIdata_corr!W$3,'6.Indic_Percep'!$A$10:$AE$10,0)),"")</f>
        <v/>
      </c>
      <c r="X549" s="2" t="str">
        <f>IF(COUNT(INDEX('6.Indic_Percep'!$A$10:$AE$141,HHIdata_corr!$U549,MATCH(HHIdata_corr!X$3,'6.Indic_Percep'!$A$10:$AE$10,0)))=1,INDEX('6.Indic_Percep'!$A$10:$AE$141,HHIdata_corr!$U549,MATCH(HHIdata_corr!X$3,'6.Indic_Percep'!$A$10:$AE$10,0)),"")</f>
        <v/>
      </c>
      <c r="Y549" s="2" t="str">
        <f>IF(COUNT(INDEX('6.Indic_Percep'!$A$10:$AE$141,HHIdata_corr!$U549,MATCH(HHIdata_corr!Y$3,'6.Indic_Percep'!$A$10:$AE$10,0)))=1,INDEX('6.Indic_Percep'!$A$10:$AE$141,HHIdata_corr!$U549,MATCH(HHIdata_corr!Y$3,'6.Indic_Percep'!$A$10:$AE$10,0)),"")</f>
        <v/>
      </c>
      <c r="Z549" s="2" t="str">
        <f>IF(COUNT(INDEX('6.Indic_Percep'!$A$10:$AH$141,HHIdata_corr!$U549,MATCH(HHIdata_corr!Z$3,'6.Indic_Percep'!$A$10:$AH$10,0)))=1,INDEX('6.Indic_Percep'!$A$10:$AH$141,HHIdata_corr!$U549,MATCH(HHIdata_corr!Z$3,'6.Indic_Percep'!$A$10:$AH$10,0)),"")</f>
        <v/>
      </c>
      <c r="AA549" s="2" t="str">
        <f>IF(COUNT(INDEX('6.Indic_Percep'!$A$10:$AH$141,HHIdata_corr!$U549,MATCH(HHIdata_corr!AA$3,'6.Indic_Percep'!$A$10:$AH$10,0)))=1,INDEX('6.Indic_Percep'!$A$10:$AH$141,HHIdata_corr!$U549,MATCH(HHIdata_corr!AA$3,'6.Indic_Percep'!$A$10:$AH$10,0)),"")</f>
        <v/>
      </c>
      <c r="AC549" s="30" t="str">
        <f>IF(COUNT(INDEX('5.Indic_LM'!$A$8:$AL$732,HHIdata_corr!$V549,MATCH(HHIdata_corr!AC$3,'5.Indic_LM'!$A$8:$AL$8,0)))=1,INDEX('5.Indic_LM'!$A$8:$AL$732,HHIdata_corr!$V549,MATCH(HHIdata_corr!AC$3,'5.Indic_LM'!$A$8:$AL$8,0))/100,"")</f>
        <v/>
      </c>
      <c r="AD549" s="30" t="str">
        <f>IF(COUNT(INDEX('5.Indic_LM'!$A$8:$AL$732,HHIdata_corr!$V549,MATCH(HHIdata_corr!AD$3,'5.Indic_LM'!$A$8:$AL$8,0)))=1,INDEX('5.Indic_LM'!$A$8:$AL$732,HHIdata_corr!$V549,MATCH(HHIdata_corr!AD$3,'5.Indic_LM'!$A$8:$AL$8,0))/100,"")</f>
        <v/>
      </c>
      <c r="AE549" s="2">
        <f t="shared" si="43"/>
        <v>0</v>
      </c>
      <c r="AF549" s="2">
        <f t="shared" si="44"/>
        <v>0</v>
      </c>
    </row>
    <row r="550" spans="1:32" x14ac:dyDescent="0.2">
      <c r="A550" s="25" t="s">
        <v>1581</v>
      </c>
      <c r="B550" s="26" t="s">
        <v>1582</v>
      </c>
      <c r="C550" s="26" t="s">
        <v>1561</v>
      </c>
      <c r="D550" s="26">
        <v>203695</v>
      </c>
      <c r="E550" s="26" t="s">
        <v>1583</v>
      </c>
      <c r="F550" s="26">
        <v>95465</v>
      </c>
      <c r="G550" s="27">
        <f>INDEX('0_Pivot &amp; Table 1 &amp; Table 2'!$A$70:$AM$765,MATCH($A550,'0_Pivot &amp; Table 1 &amp; Table 2'!$B$70:$B$765,0),MATCH(HHIdata_corr!G$1,'0_Pivot &amp; Table 1 &amp; Table 2'!$A$66:$AM$66,0))</f>
        <v>4751</v>
      </c>
      <c r="H550" s="27">
        <f>INDEX('0_Pivot &amp; Table 1 &amp; Table 2'!$A$70:$AM$765,MATCH($A550,'0_Pivot &amp; Table 1 &amp; Table 2'!$B$70:$B$765,0),MATCH(HHIdata_corr!H$1,'0_Pivot &amp; Table 1 &amp; Table 2'!$A$66:$AM$66,0))</f>
        <v>5861</v>
      </c>
      <c r="I550" s="27">
        <f>INDEX('0_Pivot &amp; Table 1 &amp; Table 2'!$A$70:$AM$765,MATCH($A550,'0_Pivot &amp; Table 1 &amp; Table 2'!$B$70:$B$765,0),MATCH(HHIdata_corr!I$1,'0_Pivot &amp; Table 1 &amp; Table 2'!$A$66:$AM$66,0))</f>
        <v>5675</v>
      </c>
      <c r="J550" s="27">
        <f>INDEX('0_Pivot &amp; Table 1 &amp; Table 2'!$A$70:$AM$765,MATCH($A550,'0_Pivot &amp; Table 1 &amp; Table 2'!$B$70:$B$765,0),MATCH(HHIdata_corr!J$1,'0_Pivot &amp; Table 1 &amp; Table 2'!$A$66:$AM$66,0))</f>
        <v>5849</v>
      </c>
      <c r="K550" s="27">
        <f>INDEX('0_Pivot &amp; Table 1 &amp; Table 2'!$A$70:$AM$765,MATCH($A550,'0_Pivot &amp; Table 1 &amp; Table 2'!$B$70:$B$765,0),MATCH(HHIdata_corr!K$1,'0_Pivot &amp; Table 1 &amp; Table 2'!$A$66:$AM$66,0))</f>
        <v>5342</v>
      </c>
      <c r="L550" s="27">
        <f>INDEX('0_Pivot &amp; Table 1 &amp; Table 2'!$A$70:$AM$765,MATCH($A550,'0_Pivot &amp; Table 1 &amp; Table 2'!$B$70:$B$765,0),MATCH(HHIdata_corr!L$1,'0_Pivot &amp; Table 1 &amp; Table 2'!$A$66:$AM$66,0))</f>
        <v>7524</v>
      </c>
      <c r="M550" s="27">
        <f>INDEX('0_Pivot &amp; Table 1 &amp; Table 2'!$A$70:$AM$765,MATCH($A550,'0_Pivot &amp; Table 1 &amp; Table 2'!$B$70:$B$765,0),MATCH(HHIdata_corr!M$1,'0_Pivot &amp; Table 1 &amp; Table 2'!$A$66:$AM$66,0))</f>
        <v>6425</v>
      </c>
      <c r="N550" s="27">
        <f>INDEX('0_Pivot &amp; Table 1 &amp; Table 2'!$A$70:$AM$765,MATCH($A550,'0_Pivot &amp; Table 1 &amp; Table 2'!$B$70:$B$765,0),MATCH(HHIdata_corr!N$1,'0_Pivot &amp; Table 1 &amp; Table 2'!$A$66:$AM$66,0))</f>
        <v>7197</v>
      </c>
      <c r="O550" s="28">
        <v>6431.9</v>
      </c>
      <c r="P550" s="29" t="s">
        <v>1581</v>
      </c>
      <c r="Q550" s="29" t="s">
        <v>1582</v>
      </c>
      <c r="R550" s="2">
        <f t="shared" si="40"/>
        <v>5534</v>
      </c>
      <c r="S550" s="2">
        <f t="shared" si="41"/>
        <v>5681.75</v>
      </c>
      <c r="T550" s="2" t="str">
        <f t="shared" si="42"/>
        <v/>
      </c>
      <c r="U550" s="2" t="e">
        <f>MATCH($Q550,'6.Indic_Percep'!$B$10:$B$141,0)</f>
        <v>#N/A</v>
      </c>
      <c r="V550" s="2">
        <f>MATCH($P550,'5.Indic_LM'!$A$10:$A$732,0)</f>
        <v>570</v>
      </c>
      <c r="W550" s="2" t="str">
        <f>IF(COUNT(INDEX('6.Indic_Percep'!$A$10:$AE$141,HHIdata_corr!$U550,MATCH(HHIdata_corr!W$3,'6.Indic_Percep'!$A$10:$AE$10,0)))=1,INDEX('6.Indic_Percep'!$A$10:$AE$141,HHIdata_corr!$U550,MATCH(HHIdata_corr!W$3,'6.Indic_Percep'!$A$10:$AE$10,0)),"")</f>
        <v/>
      </c>
      <c r="X550" s="2" t="str">
        <f>IF(COUNT(INDEX('6.Indic_Percep'!$A$10:$AE$141,HHIdata_corr!$U550,MATCH(HHIdata_corr!X$3,'6.Indic_Percep'!$A$10:$AE$10,0)))=1,INDEX('6.Indic_Percep'!$A$10:$AE$141,HHIdata_corr!$U550,MATCH(HHIdata_corr!X$3,'6.Indic_Percep'!$A$10:$AE$10,0)),"")</f>
        <v/>
      </c>
      <c r="Y550" s="2" t="str">
        <f>IF(COUNT(INDEX('6.Indic_Percep'!$A$10:$AE$141,HHIdata_corr!$U550,MATCH(HHIdata_corr!Y$3,'6.Indic_Percep'!$A$10:$AE$10,0)))=1,INDEX('6.Indic_Percep'!$A$10:$AE$141,HHIdata_corr!$U550,MATCH(HHIdata_corr!Y$3,'6.Indic_Percep'!$A$10:$AE$10,0)),"")</f>
        <v/>
      </c>
      <c r="Z550" s="2" t="str">
        <f>IF(COUNT(INDEX('6.Indic_Percep'!$A$10:$AH$141,HHIdata_corr!$U550,MATCH(HHIdata_corr!Z$3,'6.Indic_Percep'!$A$10:$AH$10,0)))=1,INDEX('6.Indic_Percep'!$A$10:$AH$141,HHIdata_corr!$U550,MATCH(HHIdata_corr!Z$3,'6.Indic_Percep'!$A$10:$AH$10,0)),"")</f>
        <v/>
      </c>
      <c r="AA550" s="2" t="str">
        <f>IF(COUNT(INDEX('6.Indic_Percep'!$A$10:$AH$141,HHIdata_corr!$U550,MATCH(HHIdata_corr!AA$3,'6.Indic_Percep'!$A$10:$AH$10,0)))=1,INDEX('6.Indic_Percep'!$A$10:$AH$141,HHIdata_corr!$U550,MATCH(HHIdata_corr!AA$3,'6.Indic_Percep'!$A$10:$AH$10,0)),"")</f>
        <v/>
      </c>
      <c r="AC550" s="30" t="str">
        <f>IF(COUNT(INDEX('5.Indic_LM'!$A$8:$AL$732,HHIdata_corr!$V550,MATCH(HHIdata_corr!AC$3,'5.Indic_LM'!$A$8:$AL$8,0)))=1,INDEX('5.Indic_LM'!$A$8:$AL$732,HHIdata_corr!$V550,MATCH(HHIdata_corr!AC$3,'5.Indic_LM'!$A$8:$AL$8,0))/100,"")</f>
        <v/>
      </c>
      <c r="AD550" s="30" t="str">
        <f>IF(COUNT(INDEX('5.Indic_LM'!$A$8:$AL$732,HHIdata_corr!$V550,MATCH(HHIdata_corr!AD$3,'5.Indic_LM'!$A$8:$AL$8,0)))=1,INDEX('5.Indic_LM'!$A$8:$AL$732,HHIdata_corr!$V550,MATCH(HHIdata_corr!AD$3,'5.Indic_LM'!$A$8:$AL$8,0))/100,"")</f>
        <v/>
      </c>
      <c r="AE550" s="2">
        <f t="shared" si="43"/>
        <v>0</v>
      </c>
      <c r="AF550" s="2">
        <f t="shared" si="44"/>
        <v>0</v>
      </c>
    </row>
    <row r="551" spans="1:32" x14ac:dyDescent="0.2">
      <c r="A551" s="25" t="s">
        <v>1584</v>
      </c>
      <c r="B551" s="26" t="s">
        <v>1585</v>
      </c>
      <c r="C551" s="26" t="s">
        <v>1561</v>
      </c>
      <c r="D551" s="26">
        <v>215248</v>
      </c>
      <c r="E551" s="26" t="s">
        <v>1586</v>
      </c>
      <c r="F551" s="26">
        <v>83378</v>
      </c>
      <c r="G551" s="27">
        <f>INDEX('0_Pivot &amp; Table 1 &amp; Table 2'!$A$70:$AM$765,MATCH($A551,'0_Pivot &amp; Table 1 &amp; Table 2'!$B$70:$B$765,0),MATCH(HHIdata_corr!G$1,'0_Pivot &amp; Table 1 &amp; Table 2'!$A$66:$AM$66,0))</f>
        <v>4656</v>
      </c>
      <c r="H551" s="27">
        <f>INDEX('0_Pivot &amp; Table 1 &amp; Table 2'!$A$70:$AM$765,MATCH($A551,'0_Pivot &amp; Table 1 &amp; Table 2'!$B$70:$B$765,0),MATCH(HHIdata_corr!H$1,'0_Pivot &amp; Table 1 &amp; Table 2'!$A$66:$AM$66,0))</f>
        <v>5439</v>
      </c>
      <c r="I551" s="27">
        <f>INDEX('0_Pivot &amp; Table 1 &amp; Table 2'!$A$70:$AM$765,MATCH($A551,'0_Pivot &amp; Table 1 &amp; Table 2'!$B$70:$B$765,0),MATCH(HHIdata_corr!I$1,'0_Pivot &amp; Table 1 &amp; Table 2'!$A$66:$AM$66,0))</f>
        <v>5126</v>
      </c>
      <c r="J551" s="27">
        <f>INDEX('0_Pivot &amp; Table 1 &amp; Table 2'!$A$70:$AM$765,MATCH($A551,'0_Pivot &amp; Table 1 &amp; Table 2'!$B$70:$B$765,0),MATCH(HHIdata_corr!J$1,'0_Pivot &amp; Table 1 &amp; Table 2'!$A$66:$AM$66,0))</f>
        <v>5532</v>
      </c>
      <c r="K551" s="27">
        <f>INDEX('0_Pivot &amp; Table 1 &amp; Table 2'!$A$70:$AM$765,MATCH($A551,'0_Pivot &amp; Table 1 &amp; Table 2'!$B$70:$B$765,0),MATCH(HHIdata_corr!K$1,'0_Pivot &amp; Table 1 &amp; Table 2'!$A$66:$AM$66,0))</f>
        <v>4920</v>
      </c>
      <c r="L551" s="27">
        <f>INDEX('0_Pivot &amp; Table 1 &amp; Table 2'!$A$70:$AM$765,MATCH($A551,'0_Pivot &amp; Table 1 &amp; Table 2'!$B$70:$B$765,0),MATCH(HHIdata_corr!L$1,'0_Pivot &amp; Table 1 &amp; Table 2'!$A$66:$AM$66,0))</f>
        <v>6997</v>
      </c>
      <c r="M551" s="27">
        <f>INDEX('0_Pivot &amp; Table 1 &amp; Table 2'!$A$70:$AM$765,MATCH($A551,'0_Pivot &amp; Table 1 &amp; Table 2'!$B$70:$B$765,0),MATCH(HHIdata_corr!M$1,'0_Pivot &amp; Table 1 &amp; Table 2'!$A$66:$AM$66,0))</f>
        <v>6092</v>
      </c>
      <c r="N551" s="27">
        <f>INDEX('0_Pivot &amp; Table 1 &amp; Table 2'!$A$70:$AM$765,MATCH($A551,'0_Pivot &amp; Table 1 &amp; Table 2'!$B$70:$B$765,0),MATCH(HHIdata_corr!N$1,'0_Pivot &amp; Table 1 &amp; Table 2'!$A$66:$AM$66,0))</f>
        <v>6289</v>
      </c>
      <c r="O551" s="28">
        <v>5989.7</v>
      </c>
      <c r="P551" s="29" t="s">
        <v>1584</v>
      </c>
      <c r="Q551" s="29" t="s">
        <v>1585</v>
      </c>
      <c r="R551" s="2">
        <f t="shared" si="40"/>
        <v>5188.25</v>
      </c>
      <c r="S551" s="2">
        <f t="shared" si="41"/>
        <v>5254.25</v>
      </c>
      <c r="T551" s="2" t="str">
        <f t="shared" si="42"/>
        <v/>
      </c>
      <c r="U551" s="2" t="e">
        <f>MATCH($Q551,'6.Indic_Percep'!$B$10:$B$141,0)</f>
        <v>#N/A</v>
      </c>
      <c r="V551" s="2">
        <f>MATCH($P551,'5.Indic_LM'!$A$10:$A$732,0)</f>
        <v>571</v>
      </c>
      <c r="W551" s="2" t="str">
        <f>IF(COUNT(INDEX('6.Indic_Percep'!$A$10:$AE$141,HHIdata_corr!$U551,MATCH(HHIdata_corr!W$3,'6.Indic_Percep'!$A$10:$AE$10,0)))=1,INDEX('6.Indic_Percep'!$A$10:$AE$141,HHIdata_corr!$U551,MATCH(HHIdata_corr!W$3,'6.Indic_Percep'!$A$10:$AE$10,0)),"")</f>
        <v/>
      </c>
      <c r="X551" s="2" t="str">
        <f>IF(COUNT(INDEX('6.Indic_Percep'!$A$10:$AE$141,HHIdata_corr!$U551,MATCH(HHIdata_corr!X$3,'6.Indic_Percep'!$A$10:$AE$10,0)))=1,INDEX('6.Indic_Percep'!$A$10:$AE$141,HHIdata_corr!$U551,MATCH(HHIdata_corr!X$3,'6.Indic_Percep'!$A$10:$AE$10,0)),"")</f>
        <v/>
      </c>
      <c r="Y551" s="2" t="str">
        <f>IF(COUNT(INDEX('6.Indic_Percep'!$A$10:$AE$141,HHIdata_corr!$U551,MATCH(HHIdata_corr!Y$3,'6.Indic_Percep'!$A$10:$AE$10,0)))=1,INDEX('6.Indic_Percep'!$A$10:$AE$141,HHIdata_corr!$U551,MATCH(HHIdata_corr!Y$3,'6.Indic_Percep'!$A$10:$AE$10,0)),"")</f>
        <v/>
      </c>
      <c r="Z551" s="2" t="str">
        <f>IF(COUNT(INDEX('6.Indic_Percep'!$A$10:$AH$141,HHIdata_corr!$U551,MATCH(HHIdata_corr!Z$3,'6.Indic_Percep'!$A$10:$AH$10,0)))=1,INDEX('6.Indic_Percep'!$A$10:$AH$141,HHIdata_corr!$U551,MATCH(HHIdata_corr!Z$3,'6.Indic_Percep'!$A$10:$AH$10,0)),"")</f>
        <v/>
      </c>
      <c r="AA551" s="2" t="str">
        <f>IF(COUNT(INDEX('6.Indic_Percep'!$A$10:$AH$141,HHIdata_corr!$U551,MATCH(HHIdata_corr!AA$3,'6.Indic_Percep'!$A$10:$AH$10,0)))=1,INDEX('6.Indic_Percep'!$A$10:$AH$141,HHIdata_corr!$U551,MATCH(HHIdata_corr!AA$3,'6.Indic_Percep'!$A$10:$AH$10,0)),"")</f>
        <v/>
      </c>
      <c r="AC551" s="30" t="str">
        <f>IF(COUNT(INDEX('5.Indic_LM'!$A$8:$AL$732,HHIdata_corr!$V551,MATCH(HHIdata_corr!AC$3,'5.Indic_LM'!$A$8:$AL$8,0)))=1,INDEX('5.Indic_LM'!$A$8:$AL$732,HHIdata_corr!$V551,MATCH(HHIdata_corr!AC$3,'5.Indic_LM'!$A$8:$AL$8,0))/100,"")</f>
        <v/>
      </c>
      <c r="AD551" s="30" t="str">
        <f>IF(COUNT(INDEX('5.Indic_LM'!$A$8:$AL$732,HHIdata_corr!$V551,MATCH(HHIdata_corr!AD$3,'5.Indic_LM'!$A$8:$AL$8,0)))=1,INDEX('5.Indic_LM'!$A$8:$AL$732,HHIdata_corr!$V551,MATCH(HHIdata_corr!AD$3,'5.Indic_LM'!$A$8:$AL$8,0))/100,"")</f>
        <v/>
      </c>
      <c r="AE551" s="2">
        <f t="shared" si="43"/>
        <v>0</v>
      </c>
      <c r="AF551" s="2">
        <f t="shared" si="44"/>
        <v>0</v>
      </c>
    </row>
    <row r="552" spans="1:32" x14ac:dyDescent="0.2">
      <c r="A552" s="25" t="s">
        <v>1587</v>
      </c>
      <c r="B552" s="26" t="s">
        <v>1588</v>
      </c>
      <c r="C552" s="26" t="s">
        <v>1561</v>
      </c>
      <c r="D552" s="26">
        <v>180033</v>
      </c>
      <c r="E552" s="26" t="s">
        <v>1589</v>
      </c>
      <c r="F552" s="26">
        <v>71791</v>
      </c>
      <c r="G552" s="27">
        <f>INDEX('0_Pivot &amp; Table 1 &amp; Table 2'!$A$70:$AM$765,MATCH($A552,'0_Pivot &amp; Table 1 &amp; Table 2'!$B$70:$B$765,0),MATCH(HHIdata_corr!G$1,'0_Pivot &amp; Table 1 &amp; Table 2'!$A$66:$AM$66,0))</f>
        <v>5744</v>
      </c>
      <c r="H552" s="27">
        <f>INDEX('0_Pivot &amp; Table 1 &amp; Table 2'!$A$70:$AM$765,MATCH($A552,'0_Pivot &amp; Table 1 &amp; Table 2'!$B$70:$B$765,0),MATCH(HHIdata_corr!H$1,'0_Pivot &amp; Table 1 &amp; Table 2'!$A$66:$AM$66,0))</f>
        <v>6772</v>
      </c>
      <c r="I552" s="27">
        <f>INDEX('0_Pivot &amp; Table 1 &amp; Table 2'!$A$70:$AM$765,MATCH($A552,'0_Pivot &amp; Table 1 &amp; Table 2'!$B$70:$B$765,0),MATCH(HHIdata_corr!I$1,'0_Pivot &amp; Table 1 &amp; Table 2'!$A$66:$AM$66,0))</f>
        <v>6172</v>
      </c>
      <c r="J552" s="27">
        <f>INDEX('0_Pivot &amp; Table 1 &amp; Table 2'!$A$70:$AM$765,MATCH($A552,'0_Pivot &amp; Table 1 &amp; Table 2'!$B$70:$B$765,0),MATCH(HHIdata_corr!J$1,'0_Pivot &amp; Table 1 &amp; Table 2'!$A$66:$AM$66,0))</f>
        <v>7154</v>
      </c>
      <c r="K552" s="27">
        <f>INDEX('0_Pivot &amp; Table 1 &amp; Table 2'!$A$70:$AM$765,MATCH($A552,'0_Pivot &amp; Table 1 &amp; Table 2'!$B$70:$B$765,0),MATCH(HHIdata_corr!K$1,'0_Pivot &amp; Table 1 &amp; Table 2'!$A$66:$AM$66,0))</f>
        <v>6087</v>
      </c>
      <c r="L552" s="27">
        <f>INDEX('0_Pivot &amp; Table 1 &amp; Table 2'!$A$70:$AM$765,MATCH($A552,'0_Pivot &amp; Table 1 &amp; Table 2'!$B$70:$B$765,0),MATCH(HHIdata_corr!L$1,'0_Pivot &amp; Table 1 &amp; Table 2'!$A$66:$AM$66,0))</f>
        <v>8073</v>
      </c>
      <c r="M552" s="27">
        <f>INDEX('0_Pivot &amp; Table 1 &amp; Table 2'!$A$70:$AM$765,MATCH($A552,'0_Pivot &amp; Table 1 &amp; Table 2'!$B$70:$B$765,0),MATCH(HHIdata_corr!M$1,'0_Pivot &amp; Table 1 &amp; Table 2'!$A$66:$AM$66,0))</f>
        <v>8161</v>
      </c>
      <c r="N552" s="27">
        <f>INDEX('0_Pivot &amp; Table 1 &amp; Table 2'!$A$70:$AM$765,MATCH($A552,'0_Pivot &amp; Table 1 &amp; Table 2'!$B$70:$B$765,0),MATCH(HHIdata_corr!N$1,'0_Pivot &amp; Table 1 &amp; Table 2'!$A$66:$AM$66,0))</f>
        <v>9028</v>
      </c>
      <c r="O552" s="28">
        <v>7356.4</v>
      </c>
      <c r="P552" s="29" t="s">
        <v>1587</v>
      </c>
      <c r="Q552" s="29" t="s">
        <v>1588</v>
      </c>
      <c r="R552" s="2">
        <f t="shared" si="40"/>
        <v>6460.5</v>
      </c>
      <c r="S552" s="2">
        <f t="shared" si="41"/>
        <v>6546.25</v>
      </c>
      <c r="T552" s="2" t="str">
        <f t="shared" si="42"/>
        <v/>
      </c>
      <c r="U552" s="2" t="e">
        <f>MATCH($Q552,'6.Indic_Percep'!$B$10:$B$141,0)</f>
        <v>#N/A</v>
      </c>
      <c r="V552" s="2">
        <f>MATCH($P552,'5.Indic_LM'!$A$10:$A$732,0)</f>
        <v>572</v>
      </c>
      <c r="W552" s="2" t="str">
        <f>IF(COUNT(INDEX('6.Indic_Percep'!$A$10:$AE$141,HHIdata_corr!$U552,MATCH(HHIdata_corr!W$3,'6.Indic_Percep'!$A$10:$AE$10,0)))=1,INDEX('6.Indic_Percep'!$A$10:$AE$141,HHIdata_corr!$U552,MATCH(HHIdata_corr!W$3,'6.Indic_Percep'!$A$10:$AE$10,0)),"")</f>
        <v/>
      </c>
      <c r="X552" s="2" t="str">
        <f>IF(COUNT(INDEX('6.Indic_Percep'!$A$10:$AE$141,HHIdata_corr!$U552,MATCH(HHIdata_corr!X$3,'6.Indic_Percep'!$A$10:$AE$10,0)))=1,INDEX('6.Indic_Percep'!$A$10:$AE$141,HHIdata_corr!$U552,MATCH(HHIdata_corr!X$3,'6.Indic_Percep'!$A$10:$AE$10,0)),"")</f>
        <v/>
      </c>
      <c r="Y552" s="2" t="str">
        <f>IF(COUNT(INDEX('6.Indic_Percep'!$A$10:$AE$141,HHIdata_corr!$U552,MATCH(HHIdata_corr!Y$3,'6.Indic_Percep'!$A$10:$AE$10,0)))=1,INDEX('6.Indic_Percep'!$A$10:$AE$141,HHIdata_corr!$U552,MATCH(HHIdata_corr!Y$3,'6.Indic_Percep'!$A$10:$AE$10,0)),"")</f>
        <v/>
      </c>
      <c r="Z552" s="2" t="str">
        <f>IF(COUNT(INDEX('6.Indic_Percep'!$A$10:$AH$141,HHIdata_corr!$U552,MATCH(HHIdata_corr!Z$3,'6.Indic_Percep'!$A$10:$AH$10,0)))=1,INDEX('6.Indic_Percep'!$A$10:$AH$141,HHIdata_corr!$U552,MATCH(HHIdata_corr!Z$3,'6.Indic_Percep'!$A$10:$AH$10,0)),"")</f>
        <v/>
      </c>
      <c r="AA552" s="2" t="str">
        <f>IF(COUNT(INDEX('6.Indic_Percep'!$A$10:$AH$141,HHIdata_corr!$U552,MATCH(HHIdata_corr!AA$3,'6.Indic_Percep'!$A$10:$AH$10,0)))=1,INDEX('6.Indic_Percep'!$A$10:$AH$141,HHIdata_corr!$U552,MATCH(HHIdata_corr!AA$3,'6.Indic_Percep'!$A$10:$AH$10,0)),"")</f>
        <v/>
      </c>
      <c r="AC552" s="30" t="str">
        <f>IF(COUNT(INDEX('5.Indic_LM'!$A$8:$AL$732,HHIdata_corr!$V552,MATCH(HHIdata_corr!AC$3,'5.Indic_LM'!$A$8:$AL$8,0)))=1,INDEX('5.Indic_LM'!$A$8:$AL$732,HHIdata_corr!$V552,MATCH(HHIdata_corr!AC$3,'5.Indic_LM'!$A$8:$AL$8,0))/100,"")</f>
        <v/>
      </c>
      <c r="AD552" s="30" t="str">
        <f>IF(COUNT(INDEX('5.Indic_LM'!$A$8:$AL$732,HHIdata_corr!$V552,MATCH(HHIdata_corr!AD$3,'5.Indic_LM'!$A$8:$AL$8,0)))=1,INDEX('5.Indic_LM'!$A$8:$AL$732,HHIdata_corr!$V552,MATCH(HHIdata_corr!AD$3,'5.Indic_LM'!$A$8:$AL$8,0))/100,"")</f>
        <v/>
      </c>
      <c r="AE552" s="2">
        <f t="shared" si="43"/>
        <v>0</v>
      </c>
      <c r="AF552" s="2">
        <f t="shared" si="44"/>
        <v>0</v>
      </c>
    </row>
    <row r="553" spans="1:32" x14ac:dyDescent="0.2">
      <c r="A553" s="25" t="s">
        <v>1590</v>
      </c>
      <c r="B553" s="26" t="s">
        <v>1591</v>
      </c>
      <c r="C553" s="26" t="s">
        <v>1561</v>
      </c>
      <c r="D553" s="26">
        <v>128540</v>
      </c>
      <c r="E553" s="26" t="s">
        <v>1592</v>
      </c>
      <c r="F553" s="26">
        <v>51036</v>
      </c>
      <c r="G553" s="27">
        <f>INDEX('0_Pivot &amp; Table 1 &amp; Table 2'!$A$70:$AM$765,MATCH($A553,'0_Pivot &amp; Table 1 &amp; Table 2'!$B$70:$B$765,0),MATCH(HHIdata_corr!G$1,'0_Pivot &amp; Table 1 &amp; Table 2'!$A$66:$AM$66,0))</f>
        <v>8159</v>
      </c>
      <c r="H553" s="27">
        <f>INDEX('0_Pivot &amp; Table 1 &amp; Table 2'!$A$70:$AM$765,MATCH($A553,'0_Pivot &amp; Table 1 &amp; Table 2'!$B$70:$B$765,0),MATCH(HHIdata_corr!H$1,'0_Pivot &amp; Table 1 &amp; Table 2'!$A$66:$AM$66,0))</f>
        <v>8556</v>
      </c>
      <c r="I553" s="27">
        <f>INDEX('0_Pivot &amp; Table 1 &amp; Table 2'!$A$70:$AM$765,MATCH($A553,'0_Pivot &amp; Table 1 &amp; Table 2'!$B$70:$B$765,0),MATCH(HHIdata_corr!I$1,'0_Pivot &amp; Table 1 &amp; Table 2'!$A$66:$AM$66,0))</f>
        <v>8425</v>
      </c>
      <c r="J553" s="27">
        <f>INDEX('0_Pivot &amp; Table 1 &amp; Table 2'!$A$70:$AM$765,MATCH($A553,'0_Pivot &amp; Table 1 &amp; Table 2'!$B$70:$B$765,0),MATCH(HHIdata_corr!J$1,'0_Pivot &amp; Table 1 &amp; Table 2'!$A$66:$AM$66,0))</f>
        <v>0</v>
      </c>
      <c r="K553" s="27">
        <f>INDEX('0_Pivot &amp; Table 1 &amp; Table 2'!$A$70:$AM$765,MATCH($A553,'0_Pivot &amp; Table 1 &amp; Table 2'!$B$70:$B$765,0),MATCH(HHIdata_corr!K$1,'0_Pivot &amp; Table 1 &amp; Table 2'!$A$66:$AM$66,0))</f>
        <v>8056</v>
      </c>
      <c r="L553" s="27">
        <f>INDEX('0_Pivot &amp; Table 1 &amp; Table 2'!$A$70:$AM$765,MATCH($A553,'0_Pivot &amp; Table 1 &amp; Table 2'!$B$70:$B$765,0),MATCH(HHIdata_corr!L$1,'0_Pivot &amp; Table 1 &amp; Table 2'!$A$66:$AM$66,0))</f>
        <v>9231</v>
      </c>
      <c r="M553" s="27">
        <f>INDEX('0_Pivot &amp; Table 1 &amp; Table 2'!$A$70:$AM$765,MATCH($A553,'0_Pivot &amp; Table 1 &amp; Table 2'!$B$70:$B$765,0),MATCH(HHIdata_corr!M$1,'0_Pivot &amp; Table 1 &amp; Table 2'!$A$66:$AM$66,0))</f>
        <v>7929</v>
      </c>
      <c r="N553" s="27">
        <f>INDEX('0_Pivot &amp; Table 1 &amp; Table 2'!$A$70:$AM$765,MATCH($A553,'0_Pivot &amp; Table 1 &amp; Table 2'!$B$70:$B$765,0),MATCH(HHIdata_corr!N$1,'0_Pivot &amp; Table 1 &amp; Table 2'!$A$66:$AM$66,0))</f>
        <v>7616</v>
      </c>
      <c r="O553" s="28">
        <v>9096.2999999999993</v>
      </c>
      <c r="P553" s="29" t="s">
        <v>1590</v>
      </c>
      <c r="Q553" s="32" t="s">
        <v>2603</v>
      </c>
      <c r="R553" s="2">
        <f t="shared" si="40"/>
        <v>6285</v>
      </c>
      <c r="S553" s="2">
        <f t="shared" si="41"/>
        <v>6259.25</v>
      </c>
      <c r="T553" s="2" t="str">
        <f t="shared" si="42"/>
        <v/>
      </c>
      <c r="U553" s="2">
        <f>MATCH($Q553,'6.Indic_Percep'!$B$10:$B$141,0)</f>
        <v>105</v>
      </c>
      <c r="V553" s="2">
        <f>MATCH($P553,'5.Indic_LM'!$A$10:$A$732,0)</f>
        <v>573</v>
      </c>
      <c r="W553" s="2">
        <f>IF(COUNT(INDEX('6.Indic_Percep'!$A$10:$AE$141,HHIdata_corr!$U553,MATCH(HHIdata_corr!W$3,'6.Indic_Percep'!$A$10:$AE$10,0)))=1,INDEX('6.Indic_Percep'!$A$10:$AE$141,HHIdata_corr!$U553,MATCH(HHIdata_corr!W$3,'6.Indic_Percep'!$A$10:$AE$10,0)),"")</f>
        <v>0.25588865096359742</v>
      </c>
      <c r="X553" s="2">
        <f>IF(COUNT(INDEX('6.Indic_Percep'!$A$10:$AE$141,HHIdata_corr!$U553,MATCH(HHIdata_corr!X$3,'6.Indic_Percep'!$A$10:$AE$10,0)))=1,INDEX('6.Indic_Percep'!$A$10:$AE$141,HHIdata_corr!$U553,MATCH(HHIdata_corr!X$3,'6.Indic_Percep'!$A$10:$AE$10,0)),"")</f>
        <v>0.73229706390328142</v>
      </c>
      <c r="Y553" s="2">
        <f>IF(COUNT(INDEX('6.Indic_Percep'!$A$10:$AE$141,HHIdata_corr!$U553,MATCH(HHIdata_corr!Y$3,'6.Indic_Percep'!$A$10:$AE$10,0)))=1,INDEX('6.Indic_Percep'!$A$10:$AE$141,HHIdata_corr!$U553,MATCH(HHIdata_corr!Y$3,'6.Indic_Percep'!$A$10:$AE$10,0)),"")</f>
        <v>5.9957173447537468E-2</v>
      </c>
      <c r="Z553" s="2">
        <f>IF(COUNT(INDEX('6.Indic_Percep'!$A$10:$AH$141,HHIdata_corr!$U553,MATCH(HHIdata_corr!Z$3,'6.Indic_Percep'!$A$10:$AH$10,0)))=1,INDEX('6.Indic_Percep'!$A$10:$AH$141,HHIdata_corr!$U553,MATCH(HHIdata_corr!Z$3,'6.Indic_Percep'!$A$10:$AH$10,0)),"")</f>
        <v>0.24870466321243523</v>
      </c>
      <c r="AA553" s="2">
        <f>IF(COUNT(INDEX('6.Indic_Percep'!$A$10:$AH$141,HHIdata_corr!$U553,MATCH(HHIdata_corr!AA$3,'6.Indic_Percep'!$A$10:$AH$10,0)))=1,INDEX('6.Indic_Percep'!$A$10:$AH$141,HHIdata_corr!$U553,MATCH(HHIdata_corr!AA$3,'6.Indic_Percep'!$A$10:$AH$10,0)),"")</f>
        <v>0.3242118878817129</v>
      </c>
      <c r="AC553" s="30" t="str">
        <f>IF(COUNT(INDEX('5.Indic_LM'!$A$8:$AL$732,HHIdata_corr!$V553,MATCH(HHIdata_corr!AC$3,'5.Indic_LM'!$A$8:$AL$8,0)))=1,INDEX('5.Indic_LM'!$A$8:$AL$732,HHIdata_corr!$V553,MATCH(HHIdata_corr!AC$3,'5.Indic_LM'!$A$8:$AL$8,0))/100,"")</f>
        <v/>
      </c>
      <c r="AD553" s="30" t="str">
        <f>IF(COUNT(INDEX('5.Indic_LM'!$A$8:$AL$732,HHIdata_corr!$V553,MATCH(HHIdata_corr!AD$3,'5.Indic_LM'!$A$8:$AL$8,0)))=1,INDEX('5.Indic_LM'!$A$8:$AL$732,HHIdata_corr!$V553,MATCH(HHIdata_corr!AD$3,'5.Indic_LM'!$A$8:$AL$8,0))/100,"")</f>
        <v/>
      </c>
      <c r="AE553" s="2">
        <f t="shared" si="43"/>
        <v>0</v>
      </c>
      <c r="AF553" s="2">
        <f t="shared" si="44"/>
        <v>0</v>
      </c>
    </row>
    <row r="554" spans="1:32" x14ac:dyDescent="0.2">
      <c r="A554" s="25" t="s">
        <v>1593</v>
      </c>
      <c r="B554" s="26" t="s">
        <v>1594</v>
      </c>
      <c r="C554" s="26" t="s">
        <v>1561</v>
      </c>
      <c r="D554" s="26">
        <v>86400</v>
      </c>
      <c r="E554" s="26" t="s">
        <v>1595</v>
      </c>
      <c r="F554" s="26">
        <v>34524</v>
      </c>
      <c r="G554" s="27">
        <f>INDEX('0_Pivot &amp; Table 1 &amp; Table 2'!$A$70:$AM$765,MATCH($A554,'0_Pivot &amp; Table 1 &amp; Table 2'!$B$70:$B$765,0),MATCH(HHIdata_corr!G$1,'0_Pivot &amp; Table 1 &amp; Table 2'!$A$66:$AM$66,0))</f>
        <v>6552</v>
      </c>
      <c r="H554" s="27">
        <f>INDEX('0_Pivot &amp; Table 1 &amp; Table 2'!$A$70:$AM$765,MATCH($A554,'0_Pivot &amp; Table 1 &amp; Table 2'!$B$70:$B$765,0),MATCH(HHIdata_corr!H$1,'0_Pivot &amp; Table 1 &amp; Table 2'!$A$66:$AM$66,0))</f>
        <v>7159</v>
      </c>
      <c r="I554" s="27">
        <f>INDEX('0_Pivot &amp; Table 1 &amp; Table 2'!$A$70:$AM$765,MATCH($A554,'0_Pivot &amp; Table 1 &amp; Table 2'!$B$70:$B$765,0),MATCH(HHIdata_corr!I$1,'0_Pivot &amp; Table 1 &amp; Table 2'!$A$66:$AM$66,0))</f>
        <v>7396</v>
      </c>
      <c r="J554" s="27">
        <f>INDEX('0_Pivot &amp; Table 1 &amp; Table 2'!$A$70:$AM$765,MATCH($A554,'0_Pivot &amp; Table 1 &amp; Table 2'!$B$70:$B$765,0),MATCH(HHIdata_corr!J$1,'0_Pivot &amp; Table 1 &amp; Table 2'!$A$66:$AM$66,0))</f>
        <v>7272</v>
      </c>
      <c r="K554" s="27">
        <f>INDEX('0_Pivot &amp; Table 1 &amp; Table 2'!$A$70:$AM$765,MATCH($A554,'0_Pivot &amp; Table 1 &amp; Table 2'!$B$70:$B$765,0),MATCH(HHIdata_corr!K$1,'0_Pivot &amp; Table 1 &amp; Table 2'!$A$66:$AM$66,0))</f>
        <v>7089</v>
      </c>
      <c r="L554" s="27">
        <f>INDEX('0_Pivot &amp; Table 1 &amp; Table 2'!$A$70:$AM$765,MATCH($A554,'0_Pivot &amp; Table 1 &amp; Table 2'!$B$70:$B$765,0),MATCH(HHIdata_corr!L$1,'0_Pivot &amp; Table 1 &amp; Table 2'!$A$66:$AM$66,0))</f>
        <v>8134</v>
      </c>
      <c r="M554" s="27">
        <f>INDEX('0_Pivot &amp; Table 1 &amp; Table 2'!$A$70:$AM$765,MATCH($A554,'0_Pivot &amp; Table 1 &amp; Table 2'!$B$70:$B$765,0),MATCH(HHIdata_corr!M$1,'0_Pivot &amp; Table 1 &amp; Table 2'!$A$66:$AM$66,0))</f>
        <v>6990</v>
      </c>
      <c r="N554" s="27">
        <f>INDEX('0_Pivot &amp; Table 1 &amp; Table 2'!$A$70:$AM$765,MATCH($A554,'0_Pivot &amp; Table 1 &amp; Table 2'!$B$70:$B$765,0),MATCH(HHIdata_corr!N$1,'0_Pivot &amp; Table 1 &amp; Table 2'!$A$66:$AM$66,0))</f>
        <v>8005</v>
      </c>
      <c r="O554" s="28">
        <v>7628.5</v>
      </c>
      <c r="P554" s="29" t="s">
        <v>1593</v>
      </c>
      <c r="Q554" s="29" t="s">
        <v>1594</v>
      </c>
      <c r="R554" s="2">
        <f t="shared" si="40"/>
        <v>7094.75</v>
      </c>
      <c r="S554" s="2">
        <f t="shared" si="41"/>
        <v>7229</v>
      </c>
      <c r="T554" s="2" t="str">
        <f t="shared" si="42"/>
        <v/>
      </c>
      <c r="U554" s="2" t="e">
        <f>MATCH($Q554,'6.Indic_Percep'!$B$10:$B$141,0)</f>
        <v>#N/A</v>
      </c>
      <c r="V554" s="2">
        <f>MATCH($P554,'5.Indic_LM'!$A$10:$A$732,0)</f>
        <v>574</v>
      </c>
      <c r="W554" s="2" t="str">
        <f>IF(COUNT(INDEX('6.Indic_Percep'!$A$10:$AE$141,HHIdata_corr!$U554,MATCH(HHIdata_corr!W$3,'6.Indic_Percep'!$A$10:$AE$10,0)))=1,INDEX('6.Indic_Percep'!$A$10:$AE$141,HHIdata_corr!$U554,MATCH(HHIdata_corr!W$3,'6.Indic_Percep'!$A$10:$AE$10,0)),"")</f>
        <v/>
      </c>
      <c r="X554" s="2" t="str">
        <f>IF(COUNT(INDEX('6.Indic_Percep'!$A$10:$AE$141,HHIdata_corr!$U554,MATCH(HHIdata_corr!X$3,'6.Indic_Percep'!$A$10:$AE$10,0)))=1,INDEX('6.Indic_Percep'!$A$10:$AE$141,HHIdata_corr!$U554,MATCH(HHIdata_corr!X$3,'6.Indic_Percep'!$A$10:$AE$10,0)),"")</f>
        <v/>
      </c>
      <c r="Y554" s="2" t="str">
        <f>IF(COUNT(INDEX('6.Indic_Percep'!$A$10:$AE$141,HHIdata_corr!$U554,MATCH(HHIdata_corr!Y$3,'6.Indic_Percep'!$A$10:$AE$10,0)))=1,INDEX('6.Indic_Percep'!$A$10:$AE$141,HHIdata_corr!$U554,MATCH(HHIdata_corr!Y$3,'6.Indic_Percep'!$A$10:$AE$10,0)),"")</f>
        <v/>
      </c>
      <c r="Z554" s="2" t="str">
        <f>IF(COUNT(INDEX('6.Indic_Percep'!$A$10:$AH$141,HHIdata_corr!$U554,MATCH(HHIdata_corr!Z$3,'6.Indic_Percep'!$A$10:$AH$10,0)))=1,INDEX('6.Indic_Percep'!$A$10:$AH$141,HHIdata_corr!$U554,MATCH(HHIdata_corr!Z$3,'6.Indic_Percep'!$A$10:$AH$10,0)),"")</f>
        <v/>
      </c>
      <c r="AA554" s="2" t="str">
        <f>IF(COUNT(INDEX('6.Indic_Percep'!$A$10:$AH$141,HHIdata_corr!$U554,MATCH(HHIdata_corr!AA$3,'6.Indic_Percep'!$A$10:$AH$10,0)))=1,INDEX('6.Indic_Percep'!$A$10:$AH$141,HHIdata_corr!$U554,MATCH(HHIdata_corr!AA$3,'6.Indic_Percep'!$A$10:$AH$10,0)),"")</f>
        <v/>
      </c>
      <c r="AC554" s="30" t="str">
        <f>IF(COUNT(INDEX('5.Indic_LM'!$A$8:$AL$732,HHIdata_corr!$V554,MATCH(HHIdata_corr!AC$3,'5.Indic_LM'!$A$8:$AL$8,0)))=1,INDEX('5.Indic_LM'!$A$8:$AL$732,HHIdata_corr!$V554,MATCH(HHIdata_corr!AC$3,'5.Indic_LM'!$A$8:$AL$8,0))/100,"")</f>
        <v/>
      </c>
      <c r="AD554" s="30" t="str">
        <f>IF(COUNT(INDEX('5.Indic_LM'!$A$8:$AL$732,HHIdata_corr!$V554,MATCH(HHIdata_corr!AD$3,'5.Indic_LM'!$A$8:$AL$8,0)))=1,INDEX('5.Indic_LM'!$A$8:$AL$732,HHIdata_corr!$V554,MATCH(HHIdata_corr!AD$3,'5.Indic_LM'!$A$8:$AL$8,0))/100,"")</f>
        <v/>
      </c>
      <c r="AE554" s="2">
        <f t="shared" si="43"/>
        <v>0</v>
      </c>
      <c r="AF554" s="2">
        <f t="shared" si="44"/>
        <v>0</v>
      </c>
    </row>
    <row r="555" spans="1:32" x14ac:dyDescent="0.2">
      <c r="A555" s="25" t="s">
        <v>1596</v>
      </c>
      <c r="B555" s="26" t="s">
        <v>1597</v>
      </c>
      <c r="C555" s="26" t="s">
        <v>1561</v>
      </c>
      <c r="D555" s="26">
        <v>69451</v>
      </c>
      <c r="E555" s="26" t="s">
        <v>1598</v>
      </c>
      <c r="F555" s="26">
        <v>24809</v>
      </c>
      <c r="G555" s="27">
        <f>INDEX('0_Pivot &amp; Table 1 &amp; Table 2'!$A$70:$AM$765,MATCH($A555,'0_Pivot &amp; Table 1 &amp; Table 2'!$B$70:$B$765,0),MATCH(HHIdata_corr!G$1,'0_Pivot &amp; Table 1 &amp; Table 2'!$A$66:$AM$66,0))</f>
        <v>6605</v>
      </c>
      <c r="H555" s="27">
        <f>INDEX('0_Pivot &amp; Table 1 &amp; Table 2'!$A$70:$AM$765,MATCH($A555,'0_Pivot &amp; Table 1 &amp; Table 2'!$B$70:$B$765,0),MATCH(HHIdata_corr!H$1,'0_Pivot &amp; Table 1 &amp; Table 2'!$A$66:$AM$66,0))</f>
        <v>7017</v>
      </c>
      <c r="I555" s="27">
        <f>INDEX('0_Pivot &amp; Table 1 &amp; Table 2'!$A$70:$AM$765,MATCH($A555,'0_Pivot &amp; Table 1 &amp; Table 2'!$B$70:$B$765,0),MATCH(HHIdata_corr!I$1,'0_Pivot &amp; Table 1 &amp; Table 2'!$A$66:$AM$66,0))</f>
        <v>7218</v>
      </c>
      <c r="J555" s="27">
        <f>INDEX('0_Pivot &amp; Table 1 &amp; Table 2'!$A$70:$AM$765,MATCH($A555,'0_Pivot &amp; Table 1 &amp; Table 2'!$B$70:$B$765,0),MATCH(HHIdata_corr!J$1,'0_Pivot &amp; Table 1 &amp; Table 2'!$A$66:$AM$66,0))</f>
        <v>7069</v>
      </c>
      <c r="K555" s="27">
        <f>INDEX('0_Pivot &amp; Table 1 &amp; Table 2'!$A$70:$AM$765,MATCH($A555,'0_Pivot &amp; Table 1 &amp; Table 2'!$B$70:$B$765,0),MATCH(HHIdata_corr!K$1,'0_Pivot &amp; Table 1 &amp; Table 2'!$A$66:$AM$66,0))</f>
        <v>6582</v>
      </c>
      <c r="L555" s="27">
        <f>INDEX('0_Pivot &amp; Table 1 &amp; Table 2'!$A$70:$AM$765,MATCH($A555,'0_Pivot &amp; Table 1 &amp; Table 2'!$B$70:$B$765,0),MATCH(HHIdata_corr!L$1,'0_Pivot &amp; Table 1 &amp; Table 2'!$A$66:$AM$66,0))</f>
        <v>8421</v>
      </c>
      <c r="M555" s="27">
        <f>INDEX('0_Pivot &amp; Table 1 &amp; Table 2'!$A$70:$AM$765,MATCH($A555,'0_Pivot &amp; Table 1 &amp; Table 2'!$B$70:$B$765,0),MATCH(HHIdata_corr!M$1,'0_Pivot &amp; Table 1 &amp; Table 2'!$A$66:$AM$66,0))</f>
        <v>7644</v>
      </c>
      <c r="N555" s="27">
        <f>INDEX('0_Pivot &amp; Table 1 &amp; Table 2'!$A$70:$AM$765,MATCH($A555,'0_Pivot &amp; Table 1 &amp; Table 2'!$B$70:$B$765,0),MATCH(HHIdata_corr!N$1,'0_Pivot &amp; Table 1 &amp; Table 2'!$A$66:$AM$66,0))</f>
        <v>7985</v>
      </c>
      <c r="O555" s="28">
        <v>7776.9</v>
      </c>
      <c r="P555" s="29" t="s">
        <v>1596</v>
      </c>
      <c r="Q555" s="29" t="s">
        <v>1597</v>
      </c>
      <c r="R555" s="2">
        <f t="shared" si="40"/>
        <v>6977.25</v>
      </c>
      <c r="S555" s="2">
        <f t="shared" si="41"/>
        <v>6971.5</v>
      </c>
      <c r="T555" s="2" t="str">
        <f t="shared" si="42"/>
        <v/>
      </c>
      <c r="U555" s="2" t="e">
        <f>MATCH($Q555,'6.Indic_Percep'!$B$10:$B$141,0)</f>
        <v>#N/A</v>
      </c>
      <c r="V555" s="2">
        <f>MATCH($P555,'5.Indic_LM'!$A$10:$A$732,0)</f>
        <v>575</v>
      </c>
      <c r="W555" s="2" t="str">
        <f>IF(COUNT(INDEX('6.Indic_Percep'!$A$10:$AE$141,HHIdata_corr!$U555,MATCH(HHIdata_corr!W$3,'6.Indic_Percep'!$A$10:$AE$10,0)))=1,INDEX('6.Indic_Percep'!$A$10:$AE$141,HHIdata_corr!$U555,MATCH(HHIdata_corr!W$3,'6.Indic_Percep'!$A$10:$AE$10,0)),"")</f>
        <v/>
      </c>
      <c r="X555" s="2" t="str">
        <f>IF(COUNT(INDEX('6.Indic_Percep'!$A$10:$AE$141,HHIdata_corr!$U555,MATCH(HHIdata_corr!X$3,'6.Indic_Percep'!$A$10:$AE$10,0)))=1,INDEX('6.Indic_Percep'!$A$10:$AE$141,HHIdata_corr!$U555,MATCH(HHIdata_corr!X$3,'6.Indic_Percep'!$A$10:$AE$10,0)),"")</f>
        <v/>
      </c>
      <c r="Y555" s="2" t="str">
        <f>IF(COUNT(INDEX('6.Indic_Percep'!$A$10:$AE$141,HHIdata_corr!$U555,MATCH(HHIdata_corr!Y$3,'6.Indic_Percep'!$A$10:$AE$10,0)))=1,INDEX('6.Indic_Percep'!$A$10:$AE$141,HHIdata_corr!$U555,MATCH(HHIdata_corr!Y$3,'6.Indic_Percep'!$A$10:$AE$10,0)),"")</f>
        <v/>
      </c>
      <c r="Z555" s="2" t="str">
        <f>IF(COUNT(INDEX('6.Indic_Percep'!$A$10:$AH$141,HHIdata_corr!$U555,MATCH(HHIdata_corr!Z$3,'6.Indic_Percep'!$A$10:$AH$10,0)))=1,INDEX('6.Indic_Percep'!$A$10:$AH$141,HHIdata_corr!$U555,MATCH(HHIdata_corr!Z$3,'6.Indic_Percep'!$A$10:$AH$10,0)),"")</f>
        <v/>
      </c>
      <c r="AA555" s="2" t="str">
        <f>IF(COUNT(INDEX('6.Indic_Percep'!$A$10:$AH$141,HHIdata_corr!$U555,MATCH(HHIdata_corr!AA$3,'6.Indic_Percep'!$A$10:$AH$10,0)))=1,INDEX('6.Indic_Percep'!$A$10:$AH$141,HHIdata_corr!$U555,MATCH(HHIdata_corr!AA$3,'6.Indic_Percep'!$A$10:$AH$10,0)),"")</f>
        <v/>
      </c>
      <c r="AC555" s="30" t="str">
        <f>IF(COUNT(INDEX('5.Indic_LM'!$A$8:$AL$732,HHIdata_corr!$V555,MATCH(HHIdata_corr!AC$3,'5.Indic_LM'!$A$8:$AL$8,0)))=1,INDEX('5.Indic_LM'!$A$8:$AL$732,HHIdata_corr!$V555,MATCH(HHIdata_corr!AC$3,'5.Indic_LM'!$A$8:$AL$8,0))/100,"")</f>
        <v/>
      </c>
      <c r="AD555" s="30" t="str">
        <f>IF(COUNT(INDEX('5.Indic_LM'!$A$8:$AL$732,HHIdata_corr!$V555,MATCH(HHIdata_corr!AD$3,'5.Indic_LM'!$A$8:$AL$8,0)))=1,INDEX('5.Indic_LM'!$A$8:$AL$732,HHIdata_corr!$V555,MATCH(HHIdata_corr!AD$3,'5.Indic_LM'!$A$8:$AL$8,0))/100,"")</f>
        <v/>
      </c>
      <c r="AE555" s="2">
        <f t="shared" si="43"/>
        <v>0</v>
      </c>
      <c r="AF555" s="2">
        <f t="shared" si="44"/>
        <v>0</v>
      </c>
    </row>
    <row r="556" spans="1:32" x14ac:dyDescent="0.2">
      <c r="A556" s="25" t="s">
        <v>1599</v>
      </c>
      <c r="B556" s="26" t="s">
        <v>1600</v>
      </c>
      <c r="C556" s="26" t="s">
        <v>1561</v>
      </c>
      <c r="D556" s="26">
        <v>110291</v>
      </c>
      <c r="E556" s="26" t="s">
        <v>1601</v>
      </c>
      <c r="F556" s="26">
        <v>46931</v>
      </c>
      <c r="G556" s="27">
        <f>INDEX('0_Pivot &amp; Table 1 &amp; Table 2'!$A$70:$AM$765,MATCH($A556,'0_Pivot &amp; Table 1 &amp; Table 2'!$B$70:$B$765,0),MATCH(HHIdata_corr!G$1,'0_Pivot &amp; Table 1 &amp; Table 2'!$A$66:$AM$66,0))</f>
        <v>7482</v>
      </c>
      <c r="H556" s="27">
        <f>INDEX('0_Pivot &amp; Table 1 &amp; Table 2'!$A$70:$AM$765,MATCH($A556,'0_Pivot &amp; Table 1 &amp; Table 2'!$B$70:$B$765,0),MATCH(HHIdata_corr!H$1,'0_Pivot &amp; Table 1 &amp; Table 2'!$A$66:$AM$66,0))</f>
        <v>8485</v>
      </c>
      <c r="I556" s="27">
        <f>INDEX('0_Pivot &amp; Table 1 &amp; Table 2'!$A$70:$AM$765,MATCH($A556,'0_Pivot &amp; Table 1 &amp; Table 2'!$B$70:$B$765,0),MATCH(HHIdata_corr!I$1,'0_Pivot &amp; Table 1 &amp; Table 2'!$A$66:$AM$66,0))</f>
        <v>7773</v>
      </c>
      <c r="J556" s="27">
        <f>INDEX('0_Pivot &amp; Table 1 &amp; Table 2'!$A$70:$AM$765,MATCH($A556,'0_Pivot &amp; Table 1 &amp; Table 2'!$B$70:$B$765,0),MATCH(HHIdata_corr!J$1,'0_Pivot &amp; Table 1 &amp; Table 2'!$A$66:$AM$66,0))</f>
        <v>7389</v>
      </c>
      <c r="K556" s="27">
        <f>INDEX('0_Pivot &amp; Table 1 &amp; Table 2'!$A$70:$AM$765,MATCH($A556,'0_Pivot &amp; Table 1 &amp; Table 2'!$B$70:$B$765,0),MATCH(HHIdata_corr!K$1,'0_Pivot &amp; Table 1 &amp; Table 2'!$A$66:$AM$66,0))</f>
        <v>8524</v>
      </c>
      <c r="L556" s="27">
        <f>INDEX('0_Pivot &amp; Table 1 &amp; Table 2'!$A$70:$AM$765,MATCH($A556,'0_Pivot &amp; Table 1 &amp; Table 2'!$B$70:$B$765,0),MATCH(HHIdata_corr!L$1,'0_Pivot &amp; Table 1 &amp; Table 2'!$A$66:$AM$66,0))</f>
        <v>8252</v>
      </c>
      <c r="M556" s="27">
        <f>INDEX('0_Pivot &amp; Table 1 &amp; Table 2'!$A$70:$AM$765,MATCH($A556,'0_Pivot &amp; Table 1 &amp; Table 2'!$B$70:$B$765,0),MATCH(HHIdata_corr!M$1,'0_Pivot &amp; Table 1 &amp; Table 2'!$A$66:$AM$66,0))</f>
        <v>6438</v>
      </c>
      <c r="N556" s="27">
        <f>INDEX('0_Pivot &amp; Table 1 &amp; Table 2'!$A$70:$AM$765,MATCH($A556,'0_Pivot &amp; Table 1 &amp; Table 2'!$B$70:$B$765,0),MATCH(HHIdata_corr!N$1,'0_Pivot &amp; Table 1 &amp; Table 2'!$A$66:$AM$66,0))</f>
        <v>7655</v>
      </c>
      <c r="O556" s="28">
        <v>8005.5</v>
      </c>
      <c r="P556" s="29" t="s">
        <v>1599</v>
      </c>
      <c r="Q556" s="29" t="s">
        <v>1600</v>
      </c>
      <c r="R556" s="2">
        <f t="shared" si="40"/>
        <v>7782.25</v>
      </c>
      <c r="S556" s="2">
        <f t="shared" si="41"/>
        <v>8042.75</v>
      </c>
      <c r="T556" s="2">
        <f t="shared" si="42"/>
        <v>1</v>
      </c>
      <c r="U556" s="2" t="e">
        <f>MATCH($Q556,'6.Indic_Percep'!$B$10:$B$141,0)</f>
        <v>#N/A</v>
      </c>
      <c r="V556" s="2">
        <f>MATCH($P556,'5.Indic_LM'!$A$10:$A$732,0)</f>
        <v>576</v>
      </c>
      <c r="W556" s="2" t="str">
        <f>IF(COUNT(INDEX('6.Indic_Percep'!$A$10:$AE$141,HHIdata_corr!$U556,MATCH(HHIdata_corr!W$3,'6.Indic_Percep'!$A$10:$AE$10,0)))=1,INDEX('6.Indic_Percep'!$A$10:$AE$141,HHIdata_corr!$U556,MATCH(HHIdata_corr!W$3,'6.Indic_Percep'!$A$10:$AE$10,0)),"")</f>
        <v/>
      </c>
      <c r="X556" s="2" t="str">
        <f>IF(COUNT(INDEX('6.Indic_Percep'!$A$10:$AE$141,HHIdata_corr!$U556,MATCH(HHIdata_corr!X$3,'6.Indic_Percep'!$A$10:$AE$10,0)))=1,INDEX('6.Indic_Percep'!$A$10:$AE$141,HHIdata_corr!$U556,MATCH(HHIdata_corr!X$3,'6.Indic_Percep'!$A$10:$AE$10,0)),"")</f>
        <v/>
      </c>
      <c r="Y556" s="2" t="str">
        <f>IF(COUNT(INDEX('6.Indic_Percep'!$A$10:$AE$141,HHIdata_corr!$U556,MATCH(HHIdata_corr!Y$3,'6.Indic_Percep'!$A$10:$AE$10,0)))=1,INDEX('6.Indic_Percep'!$A$10:$AE$141,HHIdata_corr!$U556,MATCH(HHIdata_corr!Y$3,'6.Indic_Percep'!$A$10:$AE$10,0)),"")</f>
        <v/>
      </c>
      <c r="Z556" s="2" t="str">
        <f>IF(COUNT(INDEX('6.Indic_Percep'!$A$10:$AH$141,HHIdata_corr!$U556,MATCH(HHIdata_corr!Z$3,'6.Indic_Percep'!$A$10:$AH$10,0)))=1,INDEX('6.Indic_Percep'!$A$10:$AH$141,HHIdata_corr!$U556,MATCH(HHIdata_corr!Z$3,'6.Indic_Percep'!$A$10:$AH$10,0)),"")</f>
        <v/>
      </c>
      <c r="AA556" s="2" t="str">
        <f>IF(COUNT(INDEX('6.Indic_Percep'!$A$10:$AH$141,HHIdata_corr!$U556,MATCH(HHIdata_corr!AA$3,'6.Indic_Percep'!$A$10:$AH$10,0)))=1,INDEX('6.Indic_Percep'!$A$10:$AH$141,HHIdata_corr!$U556,MATCH(HHIdata_corr!AA$3,'6.Indic_Percep'!$A$10:$AH$10,0)),"")</f>
        <v/>
      </c>
      <c r="AC556" s="30" t="str">
        <f>IF(COUNT(INDEX('5.Indic_LM'!$A$8:$AL$732,HHIdata_corr!$V556,MATCH(HHIdata_corr!AC$3,'5.Indic_LM'!$A$8:$AL$8,0)))=1,INDEX('5.Indic_LM'!$A$8:$AL$732,HHIdata_corr!$V556,MATCH(HHIdata_corr!AC$3,'5.Indic_LM'!$A$8:$AL$8,0))/100,"")</f>
        <v/>
      </c>
      <c r="AD556" s="30" t="str">
        <f>IF(COUNT(INDEX('5.Indic_LM'!$A$8:$AL$732,HHIdata_corr!$V556,MATCH(HHIdata_corr!AD$3,'5.Indic_LM'!$A$8:$AL$8,0)))=1,INDEX('5.Indic_LM'!$A$8:$AL$732,HHIdata_corr!$V556,MATCH(HHIdata_corr!AD$3,'5.Indic_LM'!$A$8:$AL$8,0))/100,"")</f>
        <v/>
      </c>
      <c r="AE556" s="2">
        <f t="shared" si="43"/>
        <v>0</v>
      </c>
      <c r="AF556" s="2">
        <f t="shared" si="44"/>
        <v>0</v>
      </c>
    </row>
    <row r="557" spans="1:32" x14ac:dyDescent="0.2">
      <c r="A557" s="25" t="s">
        <v>1602</v>
      </c>
      <c r="B557" s="26" t="s">
        <v>1603</v>
      </c>
      <c r="C557" s="26" t="s">
        <v>1561</v>
      </c>
      <c r="D557" s="26">
        <v>123441</v>
      </c>
      <c r="E557" s="26" t="s">
        <v>63</v>
      </c>
      <c r="F557" s="26" t="s">
        <v>63</v>
      </c>
      <c r="G557" s="27">
        <f>INDEX('0_Pivot &amp; Table 1 &amp; Table 2'!$A$70:$AM$765,MATCH($A557,'0_Pivot &amp; Table 1 &amp; Table 2'!$B$70:$B$765,0),MATCH(HHIdata_corr!G$1,'0_Pivot &amp; Table 1 &amp; Table 2'!$A$66:$AM$66,0))</f>
        <v>0</v>
      </c>
      <c r="H557" s="27">
        <f>INDEX('0_Pivot &amp; Table 1 &amp; Table 2'!$A$70:$AM$765,MATCH($A557,'0_Pivot &amp; Table 1 &amp; Table 2'!$B$70:$B$765,0),MATCH(HHIdata_corr!H$1,'0_Pivot &amp; Table 1 &amp; Table 2'!$A$66:$AM$66,0))</f>
        <v>0</v>
      </c>
      <c r="I557" s="27">
        <f>INDEX('0_Pivot &amp; Table 1 &amp; Table 2'!$A$70:$AM$765,MATCH($A557,'0_Pivot &amp; Table 1 &amp; Table 2'!$B$70:$B$765,0),MATCH(HHIdata_corr!I$1,'0_Pivot &amp; Table 1 &amp; Table 2'!$A$66:$AM$66,0))</f>
        <v>0</v>
      </c>
      <c r="J557" s="27">
        <f>INDEX('0_Pivot &amp; Table 1 &amp; Table 2'!$A$70:$AM$765,MATCH($A557,'0_Pivot &amp; Table 1 &amp; Table 2'!$B$70:$B$765,0),MATCH(HHIdata_corr!J$1,'0_Pivot &amp; Table 1 &amp; Table 2'!$A$66:$AM$66,0))</f>
        <v>0</v>
      </c>
      <c r="K557" s="27">
        <f>INDEX('0_Pivot &amp; Table 1 &amp; Table 2'!$A$70:$AM$765,MATCH($A557,'0_Pivot &amp; Table 1 &amp; Table 2'!$B$70:$B$765,0),MATCH(HHIdata_corr!K$1,'0_Pivot &amp; Table 1 &amp; Table 2'!$A$66:$AM$66,0))</f>
        <v>0</v>
      </c>
      <c r="L557" s="27">
        <f>INDEX('0_Pivot &amp; Table 1 &amp; Table 2'!$A$70:$AM$765,MATCH($A557,'0_Pivot &amp; Table 1 &amp; Table 2'!$B$70:$B$765,0),MATCH(HHIdata_corr!L$1,'0_Pivot &amp; Table 1 &amp; Table 2'!$A$66:$AM$66,0))</f>
        <v>0</v>
      </c>
      <c r="M557" s="27">
        <f>INDEX('0_Pivot &amp; Table 1 &amp; Table 2'!$A$70:$AM$765,MATCH($A557,'0_Pivot &amp; Table 1 &amp; Table 2'!$B$70:$B$765,0),MATCH(HHIdata_corr!M$1,'0_Pivot &amp; Table 1 &amp; Table 2'!$A$66:$AM$66,0))</f>
        <v>0</v>
      </c>
      <c r="N557" s="27">
        <f>INDEX('0_Pivot &amp; Table 1 &amp; Table 2'!$A$70:$AM$765,MATCH($A557,'0_Pivot &amp; Table 1 &amp; Table 2'!$B$70:$B$765,0),MATCH(HHIdata_corr!N$1,'0_Pivot &amp; Table 1 &amp; Table 2'!$A$66:$AM$66,0))</f>
        <v>0</v>
      </c>
      <c r="O557" s="28">
        <v>10000</v>
      </c>
      <c r="P557" s="29" t="s">
        <v>1602</v>
      </c>
      <c r="Q557" s="29" t="s">
        <v>1603</v>
      </c>
      <c r="R557" s="2" t="b">
        <f t="shared" si="40"/>
        <v>0</v>
      </c>
      <c r="S557" s="2" t="b">
        <f t="shared" si="41"/>
        <v>0</v>
      </c>
      <c r="T557" s="2">
        <f t="shared" si="42"/>
        <v>1</v>
      </c>
      <c r="U557" s="2" t="e">
        <f>MATCH($Q557,'6.Indic_Percep'!$B$10:$B$141,0)</f>
        <v>#N/A</v>
      </c>
      <c r="V557" s="2">
        <f>MATCH($P557,'5.Indic_LM'!$A$10:$A$732,0)</f>
        <v>577</v>
      </c>
      <c r="W557" s="2" t="str">
        <f>IF(COUNT(INDEX('6.Indic_Percep'!$A$10:$AE$141,HHIdata_corr!$U557,MATCH(HHIdata_corr!W$3,'6.Indic_Percep'!$A$10:$AE$10,0)))=1,INDEX('6.Indic_Percep'!$A$10:$AE$141,HHIdata_corr!$U557,MATCH(HHIdata_corr!W$3,'6.Indic_Percep'!$A$10:$AE$10,0)),"")</f>
        <v/>
      </c>
      <c r="X557" s="2" t="str">
        <f>IF(COUNT(INDEX('6.Indic_Percep'!$A$10:$AE$141,HHIdata_corr!$U557,MATCH(HHIdata_corr!X$3,'6.Indic_Percep'!$A$10:$AE$10,0)))=1,INDEX('6.Indic_Percep'!$A$10:$AE$141,HHIdata_corr!$U557,MATCH(HHIdata_corr!X$3,'6.Indic_Percep'!$A$10:$AE$10,0)),"")</f>
        <v/>
      </c>
      <c r="Y557" s="2" t="str">
        <f>IF(COUNT(INDEX('6.Indic_Percep'!$A$10:$AE$141,HHIdata_corr!$U557,MATCH(HHIdata_corr!Y$3,'6.Indic_Percep'!$A$10:$AE$10,0)))=1,INDEX('6.Indic_Percep'!$A$10:$AE$141,HHIdata_corr!$U557,MATCH(HHIdata_corr!Y$3,'6.Indic_Percep'!$A$10:$AE$10,0)),"")</f>
        <v/>
      </c>
      <c r="Z557" s="2" t="str">
        <f>IF(COUNT(INDEX('6.Indic_Percep'!$A$10:$AH$141,HHIdata_corr!$U557,MATCH(HHIdata_corr!Z$3,'6.Indic_Percep'!$A$10:$AH$10,0)))=1,INDEX('6.Indic_Percep'!$A$10:$AH$141,HHIdata_corr!$U557,MATCH(HHIdata_corr!Z$3,'6.Indic_Percep'!$A$10:$AH$10,0)),"")</f>
        <v/>
      </c>
      <c r="AA557" s="2" t="str">
        <f>IF(COUNT(INDEX('6.Indic_Percep'!$A$10:$AH$141,HHIdata_corr!$U557,MATCH(HHIdata_corr!AA$3,'6.Indic_Percep'!$A$10:$AH$10,0)))=1,INDEX('6.Indic_Percep'!$A$10:$AH$141,HHIdata_corr!$U557,MATCH(HHIdata_corr!AA$3,'6.Indic_Percep'!$A$10:$AH$10,0)),"")</f>
        <v/>
      </c>
      <c r="AC557" s="30" t="str">
        <f>IF(COUNT(INDEX('5.Indic_LM'!$A$8:$AL$732,HHIdata_corr!$V557,MATCH(HHIdata_corr!AC$3,'5.Indic_LM'!$A$8:$AL$8,0)))=1,INDEX('5.Indic_LM'!$A$8:$AL$732,HHIdata_corr!$V557,MATCH(HHIdata_corr!AC$3,'5.Indic_LM'!$A$8:$AL$8,0))/100,"")</f>
        <v/>
      </c>
      <c r="AD557" s="30" t="str">
        <f>IF(COUNT(INDEX('5.Indic_LM'!$A$8:$AL$732,HHIdata_corr!$V557,MATCH(HHIdata_corr!AD$3,'5.Indic_LM'!$A$8:$AL$8,0)))=1,INDEX('5.Indic_LM'!$A$8:$AL$732,HHIdata_corr!$V557,MATCH(HHIdata_corr!AD$3,'5.Indic_LM'!$A$8:$AL$8,0))/100,"")</f>
        <v/>
      </c>
      <c r="AE557" s="2">
        <f t="shared" si="43"/>
        <v>0</v>
      </c>
      <c r="AF557" s="2">
        <f t="shared" si="44"/>
        <v>0</v>
      </c>
    </row>
    <row r="558" spans="1:32" x14ac:dyDescent="0.2">
      <c r="A558" s="25" t="s">
        <v>1604</v>
      </c>
      <c r="B558" s="26" t="s">
        <v>1605</v>
      </c>
      <c r="C558" s="26" t="s">
        <v>1561</v>
      </c>
      <c r="D558" s="26">
        <v>107800</v>
      </c>
      <c r="E558" s="26" t="s">
        <v>63</v>
      </c>
      <c r="F558" s="26" t="s">
        <v>63</v>
      </c>
      <c r="G558" s="27">
        <f>INDEX('0_Pivot &amp; Table 1 &amp; Table 2'!$A$70:$AM$765,MATCH($A558,'0_Pivot &amp; Table 1 &amp; Table 2'!$B$70:$B$765,0),MATCH(HHIdata_corr!G$1,'0_Pivot &amp; Table 1 &amp; Table 2'!$A$66:$AM$66,0))</f>
        <v>7856</v>
      </c>
      <c r="H558" s="27">
        <f>INDEX('0_Pivot &amp; Table 1 &amp; Table 2'!$A$70:$AM$765,MATCH($A558,'0_Pivot &amp; Table 1 &amp; Table 2'!$B$70:$B$765,0),MATCH(HHIdata_corr!H$1,'0_Pivot &amp; Table 1 &amp; Table 2'!$A$66:$AM$66,0))</f>
        <v>8681</v>
      </c>
      <c r="I558" s="27">
        <f>INDEX('0_Pivot &amp; Table 1 &amp; Table 2'!$A$70:$AM$765,MATCH($A558,'0_Pivot &amp; Table 1 &amp; Table 2'!$B$70:$B$765,0),MATCH(HHIdata_corr!I$1,'0_Pivot &amp; Table 1 &amp; Table 2'!$A$66:$AM$66,0))</f>
        <v>8604</v>
      </c>
      <c r="J558" s="27">
        <f>INDEX('0_Pivot &amp; Table 1 &amp; Table 2'!$A$70:$AM$765,MATCH($A558,'0_Pivot &amp; Table 1 &amp; Table 2'!$B$70:$B$765,0),MATCH(HHIdata_corr!J$1,'0_Pivot &amp; Table 1 &amp; Table 2'!$A$66:$AM$66,0))</f>
        <v>9167</v>
      </c>
      <c r="K558" s="27">
        <f>INDEX('0_Pivot &amp; Table 1 &amp; Table 2'!$A$70:$AM$765,MATCH($A558,'0_Pivot &amp; Table 1 &amp; Table 2'!$B$70:$B$765,0),MATCH(HHIdata_corr!K$1,'0_Pivot &amp; Table 1 &amp; Table 2'!$A$66:$AM$66,0))</f>
        <v>8750</v>
      </c>
      <c r="L558" s="27">
        <f>INDEX('0_Pivot &amp; Table 1 &amp; Table 2'!$A$70:$AM$765,MATCH($A558,'0_Pivot &amp; Table 1 &amp; Table 2'!$B$70:$B$765,0),MATCH(HHIdata_corr!L$1,'0_Pivot &amp; Table 1 &amp; Table 2'!$A$66:$AM$66,0))</f>
        <v>9091</v>
      </c>
      <c r="M558" s="27">
        <f>INDEX('0_Pivot &amp; Table 1 &amp; Table 2'!$A$70:$AM$765,MATCH($A558,'0_Pivot &amp; Table 1 &amp; Table 2'!$B$70:$B$765,0),MATCH(HHIdata_corr!M$1,'0_Pivot &amp; Table 1 &amp; Table 2'!$A$66:$AM$66,0))</f>
        <v>8243</v>
      </c>
      <c r="N558" s="27">
        <f>INDEX('0_Pivot &amp; Table 1 &amp; Table 2'!$A$70:$AM$765,MATCH($A558,'0_Pivot &amp; Table 1 &amp; Table 2'!$B$70:$B$765,0),MATCH(HHIdata_corr!N$1,'0_Pivot &amp; Table 1 &amp; Table 2'!$A$66:$AM$66,0))</f>
        <v>7680</v>
      </c>
      <c r="O558" s="28">
        <v>8653.4</v>
      </c>
      <c r="P558" s="29" t="s">
        <v>1604</v>
      </c>
      <c r="Q558" s="29" t="s">
        <v>1605</v>
      </c>
      <c r="R558" s="2">
        <f t="shared" si="40"/>
        <v>8577</v>
      </c>
      <c r="S558" s="2">
        <f t="shared" si="41"/>
        <v>8800.5</v>
      </c>
      <c r="T558" s="2">
        <f t="shared" si="42"/>
        <v>1</v>
      </c>
      <c r="U558" s="2" t="e">
        <f>MATCH($Q558,'6.Indic_Percep'!$B$10:$B$141,0)</f>
        <v>#N/A</v>
      </c>
      <c r="V558" s="2">
        <f>MATCH($P558,'5.Indic_LM'!$A$10:$A$732,0)</f>
        <v>578</v>
      </c>
      <c r="W558" s="2" t="str">
        <f>IF(COUNT(INDEX('6.Indic_Percep'!$A$10:$AE$141,HHIdata_corr!$U558,MATCH(HHIdata_corr!W$3,'6.Indic_Percep'!$A$10:$AE$10,0)))=1,INDEX('6.Indic_Percep'!$A$10:$AE$141,HHIdata_corr!$U558,MATCH(HHIdata_corr!W$3,'6.Indic_Percep'!$A$10:$AE$10,0)),"")</f>
        <v/>
      </c>
      <c r="X558" s="2" t="str">
        <f>IF(COUNT(INDEX('6.Indic_Percep'!$A$10:$AE$141,HHIdata_corr!$U558,MATCH(HHIdata_corr!X$3,'6.Indic_Percep'!$A$10:$AE$10,0)))=1,INDEX('6.Indic_Percep'!$A$10:$AE$141,HHIdata_corr!$U558,MATCH(HHIdata_corr!X$3,'6.Indic_Percep'!$A$10:$AE$10,0)),"")</f>
        <v/>
      </c>
      <c r="Y558" s="2" t="str">
        <f>IF(COUNT(INDEX('6.Indic_Percep'!$A$10:$AE$141,HHIdata_corr!$U558,MATCH(HHIdata_corr!Y$3,'6.Indic_Percep'!$A$10:$AE$10,0)))=1,INDEX('6.Indic_Percep'!$A$10:$AE$141,HHIdata_corr!$U558,MATCH(HHIdata_corr!Y$3,'6.Indic_Percep'!$A$10:$AE$10,0)),"")</f>
        <v/>
      </c>
      <c r="Z558" s="2" t="str">
        <f>IF(COUNT(INDEX('6.Indic_Percep'!$A$10:$AH$141,HHIdata_corr!$U558,MATCH(HHIdata_corr!Z$3,'6.Indic_Percep'!$A$10:$AH$10,0)))=1,INDEX('6.Indic_Percep'!$A$10:$AH$141,HHIdata_corr!$U558,MATCH(HHIdata_corr!Z$3,'6.Indic_Percep'!$A$10:$AH$10,0)),"")</f>
        <v/>
      </c>
      <c r="AA558" s="2" t="str">
        <f>IF(COUNT(INDEX('6.Indic_Percep'!$A$10:$AH$141,HHIdata_corr!$U558,MATCH(HHIdata_corr!AA$3,'6.Indic_Percep'!$A$10:$AH$10,0)))=1,INDEX('6.Indic_Percep'!$A$10:$AH$141,HHIdata_corr!$U558,MATCH(HHIdata_corr!AA$3,'6.Indic_Percep'!$A$10:$AH$10,0)),"")</f>
        <v/>
      </c>
      <c r="AC558" s="30" t="str">
        <f>IF(COUNT(INDEX('5.Indic_LM'!$A$8:$AL$732,HHIdata_corr!$V558,MATCH(HHIdata_corr!AC$3,'5.Indic_LM'!$A$8:$AL$8,0)))=1,INDEX('5.Indic_LM'!$A$8:$AL$732,HHIdata_corr!$V558,MATCH(HHIdata_corr!AC$3,'5.Indic_LM'!$A$8:$AL$8,0))/100,"")</f>
        <v/>
      </c>
      <c r="AD558" s="30" t="str">
        <f>IF(COUNT(INDEX('5.Indic_LM'!$A$8:$AL$732,HHIdata_corr!$V558,MATCH(HHIdata_corr!AD$3,'5.Indic_LM'!$A$8:$AL$8,0)))=1,INDEX('5.Indic_LM'!$A$8:$AL$732,HHIdata_corr!$V558,MATCH(HHIdata_corr!AD$3,'5.Indic_LM'!$A$8:$AL$8,0))/100,"")</f>
        <v/>
      </c>
      <c r="AE558" s="2">
        <f t="shared" si="43"/>
        <v>0</v>
      </c>
      <c r="AF558" s="2">
        <f t="shared" si="44"/>
        <v>0</v>
      </c>
    </row>
    <row r="559" spans="1:32" x14ac:dyDescent="0.2">
      <c r="A559" s="25" t="s">
        <v>1606</v>
      </c>
      <c r="B559" s="26" t="s">
        <v>1607</v>
      </c>
      <c r="C559" s="26" t="s">
        <v>1561</v>
      </c>
      <c r="D559" s="26">
        <v>123309</v>
      </c>
      <c r="E559" s="26" t="s">
        <v>63</v>
      </c>
      <c r="F559" s="26" t="s">
        <v>63</v>
      </c>
      <c r="G559" s="27">
        <f>INDEX('0_Pivot &amp; Table 1 &amp; Table 2'!$A$70:$AM$765,MATCH($A559,'0_Pivot &amp; Table 1 &amp; Table 2'!$B$70:$B$765,0),MATCH(HHIdata_corr!G$1,'0_Pivot &amp; Table 1 &amp; Table 2'!$A$66:$AM$66,0))</f>
        <v>6770</v>
      </c>
      <c r="H559" s="27">
        <f>INDEX('0_Pivot &amp; Table 1 &amp; Table 2'!$A$70:$AM$765,MATCH($A559,'0_Pivot &amp; Table 1 &amp; Table 2'!$B$70:$B$765,0),MATCH(HHIdata_corr!H$1,'0_Pivot &amp; Table 1 &amp; Table 2'!$A$66:$AM$66,0))</f>
        <v>7782</v>
      </c>
      <c r="I559" s="27">
        <f>INDEX('0_Pivot &amp; Table 1 &amp; Table 2'!$A$70:$AM$765,MATCH($A559,'0_Pivot &amp; Table 1 &amp; Table 2'!$B$70:$B$765,0),MATCH(HHIdata_corr!I$1,'0_Pivot &amp; Table 1 &amp; Table 2'!$A$66:$AM$66,0))</f>
        <v>7444</v>
      </c>
      <c r="J559" s="27">
        <f>INDEX('0_Pivot &amp; Table 1 &amp; Table 2'!$A$70:$AM$765,MATCH($A559,'0_Pivot &amp; Table 1 &amp; Table 2'!$B$70:$B$765,0),MATCH(HHIdata_corr!J$1,'0_Pivot &amp; Table 1 &amp; Table 2'!$A$66:$AM$66,0))</f>
        <v>8171</v>
      </c>
      <c r="K559" s="27">
        <f>INDEX('0_Pivot &amp; Table 1 &amp; Table 2'!$A$70:$AM$765,MATCH($A559,'0_Pivot &amp; Table 1 &amp; Table 2'!$B$70:$B$765,0),MATCH(HHIdata_corr!K$1,'0_Pivot &amp; Table 1 &amp; Table 2'!$A$66:$AM$66,0))</f>
        <v>7359</v>
      </c>
      <c r="L559" s="27">
        <f>INDEX('0_Pivot &amp; Table 1 &amp; Table 2'!$A$70:$AM$765,MATCH($A559,'0_Pivot &amp; Table 1 &amp; Table 2'!$B$70:$B$765,0),MATCH(HHIdata_corr!L$1,'0_Pivot &amp; Table 1 &amp; Table 2'!$A$66:$AM$66,0))</f>
        <v>8556</v>
      </c>
      <c r="M559" s="27">
        <f>INDEX('0_Pivot &amp; Table 1 &amp; Table 2'!$A$70:$AM$765,MATCH($A559,'0_Pivot &amp; Table 1 &amp; Table 2'!$B$70:$B$765,0),MATCH(HHIdata_corr!M$1,'0_Pivot &amp; Table 1 &amp; Table 2'!$A$66:$AM$66,0))</f>
        <v>8267</v>
      </c>
      <c r="N559" s="27">
        <f>INDEX('0_Pivot &amp; Table 1 &amp; Table 2'!$A$70:$AM$765,MATCH($A559,'0_Pivot &amp; Table 1 &amp; Table 2'!$B$70:$B$765,0),MATCH(HHIdata_corr!N$1,'0_Pivot &amp; Table 1 &amp; Table 2'!$A$66:$AM$66,0))</f>
        <v>7573</v>
      </c>
      <c r="O559" s="28">
        <v>8081.3</v>
      </c>
      <c r="P559" s="29" t="s">
        <v>1606</v>
      </c>
      <c r="Q559" s="29" t="s">
        <v>1607</v>
      </c>
      <c r="R559" s="2">
        <f t="shared" si="40"/>
        <v>7541.75</v>
      </c>
      <c r="S559" s="2">
        <f t="shared" si="41"/>
        <v>7689</v>
      </c>
      <c r="T559" s="2">
        <f t="shared" si="42"/>
        <v>1</v>
      </c>
      <c r="U559" s="2" t="e">
        <f>MATCH($Q559,'6.Indic_Percep'!$B$10:$B$141,0)</f>
        <v>#N/A</v>
      </c>
      <c r="V559" s="2">
        <f>MATCH($P559,'5.Indic_LM'!$A$10:$A$732,0)</f>
        <v>580</v>
      </c>
      <c r="W559" s="2" t="str">
        <f>IF(COUNT(INDEX('6.Indic_Percep'!$A$10:$AE$141,HHIdata_corr!$U559,MATCH(HHIdata_corr!W$3,'6.Indic_Percep'!$A$10:$AE$10,0)))=1,INDEX('6.Indic_Percep'!$A$10:$AE$141,HHIdata_corr!$U559,MATCH(HHIdata_corr!W$3,'6.Indic_Percep'!$A$10:$AE$10,0)),"")</f>
        <v/>
      </c>
      <c r="X559" s="2" t="str">
        <f>IF(COUNT(INDEX('6.Indic_Percep'!$A$10:$AE$141,HHIdata_corr!$U559,MATCH(HHIdata_corr!X$3,'6.Indic_Percep'!$A$10:$AE$10,0)))=1,INDEX('6.Indic_Percep'!$A$10:$AE$141,HHIdata_corr!$U559,MATCH(HHIdata_corr!X$3,'6.Indic_Percep'!$A$10:$AE$10,0)),"")</f>
        <v/>
      </c>
      <c r="Y559" s="2" t="str">
        <f>IF(COUNT(INDEX('6.Indic_Percep'!$A$10:$AE$141,HHIdata_corr!$U559,MATCH(HHIdata_corr!Y$3,'6.Indic_Percep'!$A$10:$AE$10,0)))=1,INDEX('6.Indic_Percep'!$A$10:$AE$141,HHIdata_corr!$U559,MATCH(HHIdata_corr!Y$3,'6.Indic_Percep'!$A$10:$AE$10,0)),"")</f>
        <v/>
      </c>
      <c r="Z559" s="2" t="str">
        <f>IF(COUNT(INDEX('6.Indic_Percep'!$A$10:$AH$141,HHIdata_corr!$U559,MATCH(HHIdata_corr!Z$3,'6.Indic_Percep'!$A$10:$AH$10,0)))=1,INDEX('6.Indic_Percep'!$A$10:$AH$141,HHIdata_corr!$U559,MATCH(HHIdata_corr!Z$3,'6.Indic_Percep'!$A$10:$AH$10,0)),"")</f>
        <v/>
      </c>
      <c r="AA559" s="2" t="str">
        <f>IF(COUNT(INDEX('6.Indic_Percep'!$A$10:$AH$141,HHIdata_corr!$U559,MATCH(HHIdata_corr!AA$3,'6.Indic_Percep'!$A$10:$AH$10,0)))=1,INDEX('6.Indic_Percep'!$A$10:$AH$141,HHIdata_corr!$U559,MATCH(HHIdata_corr!AA$3,'6.Indic_Percep'!$A$10:$AH$10,0)),"")</f>
        <v/>
      </c>
      <c r="AC559" s="30" t="str">
        <f>IF(COUNT(INDEX('5.Indic_LM'!$A$8:$AL$732,HHIdata_corr!$V559,MATCH(HHIdata_corr!AC$3,'5.Indic_LM'!$A$8:$AL$8,0)))=1,INDEX('5.Indic_LM'!$A$8:$AL$732,HHIdata_corr!$V559,MATCH(HHIdata_corr!AC$3,'5.Indic_LM'!$A$8:$AL$8,0))/100,"")</f>
        <v/>
      </c>
      <c r="AD559" s="30" t="str">
        <f>IF(COUNT(INDEX('5.Indic_LM'!$A$8:$AL$732,HHIdata_corr!$V559,MATCH(HHIdata_corr!AD$3,'5.Indic_LM'!$A$8:$AL$8,0)))=1,INDEX('5.Indic_LM'!$A$8:$AL$732,HHIdata_corr!$V559,MATCH(HHIdata_corr!AD$3,'5.Indic_LM'!$A$8:$AL$8,0))/100,"")</f>
        <v/>
      </c>
      <c r="AE559" s="2">
        <f t="shared" si="43"/>
        <v>0</v>
      </c>
      <c r="AF559" s="2">
        <f t="shared" si="44"/>
        <v>0</v>
      </c>
    </row>
    <row r="560" spans="1:32" x14ac:dyDescent="0.2">
      <c r="A560" s="25" t="s">
        <v>1608</v>
      </c>
      <c r="B560" s="26" t="s">
        <v>1609</v>
      </c>
      <c r="C560" s="26" t="s">
        <v>1561</v>
      </c>
      <c r="D560" s="26">
        <v>88066</v>
      </c>
      <c r="E560" s="26" t="s">
        <v>63</v>
      </c>
      <c r="F560" s="26" t="s">
        <v>63</v>
      </c>
      <c r="G560" s="27">
        <f>INDEX('0_Pivot &amp; Table 1 &amp; Table 2'!$A$70:$AM$765,MATCH($A560,'0_Pivot &amp; Table 1 &amp; Table 2'!$B$70:$B$765,0),MATCH(HHIdata_corr!G$1,'0_Pivot &amp; Table 1 &amp; Table 2'!$A$66:$AM$66,0))</f>
        <v>0</v>
      </c>
      <c r="H560" s="27">
        <f>INDEX('0_Pivot &amp; Table 1 &amp; Table 2'!$A$70:$AM$765,MATCH($A560,'0_Pivot &amp; Table 1 &amp; Table 2'!$B$70:$B$765,0),MATCH(HHIdata_corr!H$1,'0_Pivot &amp; Table 1 &amp; Table 2'!$A$66:$AM$66,0))</f>
        <v>0</v>
      </c>
      <c r="I560" s="27">
        <f>INDEX('0_Pivot &amp; Table 1 &amp; Table 2'!$A$70:$AM$765,MATCH($A560,'0_Pivot &amp; Table 1 &amp; Table 2'!$B$70:$B$765,0),MATCH(HHIdata_corr!I$1,'0_Pivot &amp; Table 1 &amp; Table 2'!$A$66:$AM$66,0))</f>
        <v>0</v>
      </c>
      <c r="J560" s="27">
        <f>INDEX('0_Pivot &amp; Table 1 &amp; Table 2'!$A$70:$AM$765,MATCH($A560,'0_Pivot &amp; Table 1 &amp; Table 2'!$B$70:$B$765,0),MATCH(HHIdata_corr!J$1,'0_Pivot &amp; Table 1 &amp; Table 2'!$A$66:$AM$66,0))</f>
        <v>0</v>
      </c>
      <c r="K560" s="27">
        <f>INDEX('0_Pivot &amp; Table 1 &amp; Table 2'!$A$70:$AM$765,MATCH($A560,'0_Pivot &amp; Table 1 &amp; Table 2'!$B$70:$B$765,0),MATCH(HHIdata_corr!K$1,'0_Pivot &amp; Table 1 &amp; Table 2'!$A$66:$AM$66,0))</f>
        <v>0</v>
      </c>
      <c r="L560" s="27">
        <f>INDEX('0_Pivot &amp; Table 1 &amp; Table 2'!$A$70:$AM$765,MATCH($A560,'0_Pivot &amp; Table 1 &amp; Table 2'!$B$70:$B$765,0),MATCH(HHIdata_corr!L$1,'0_Pivot &amp; Table 1 &amp; Table 2'!$A$66:$AM$66,0))</f>
        <v>0</v>
      </c>
      <c r="M560" s="27">
        <f>INDEX('0_Pivot &amp; Table 1 &amp; Table 2'!$A$70:$AM$765,MATCH($A560,'0_Pivot &amp; Table 1 &amp; Table 2'!$B$70:$B$765,0),MATCH(HHIdata_corr!M$1,'0_Pivot &amp; Table 1 &amp; Table 2'!$A$66:$AM$66,0))</f>
        <v>0</v>
      </c>
      <c r="N560" s="27">
        <f>INDEX('0_Pivot &amp; Table 1 &amp; Table 2'!$A$70:$AM$765,MATCH($A560,'0_Pivot &amp; Table 1 &amp; Table 2'!$B$70:$B$765,0),MATCH(HHIdata_corr!N$1,'0_Pivot &amp; Table 1 &amp; Table 2'!$A$66:$AM$66,0))</f>
        <v>0</v>
      </c>
      <c r="O560" s="28">
        <v>10000</v>
      </c>
      <c r="P560" s="29" t="s">
        <v>1608</v>
      </c>
      <c r="Q560" s="29" t="s">
        <v>1609</v>
      </c>
      <c r="R560" s="2" t="b">
        <f t="shared" si="40"/>
        <v>0</v>
      </c>
      <c r="S560" s="2" t="b">
        <f t="shared" si="41"/>
        <v>0</v>
      </c>
      <c r="T560" s="2">
        <f t="shared" si="42"/>
        <v>1</v>
      </c>
      <c r="U560" s="2" t="e">
        <f>MATCH($Q560,'6.Indic_Percep'!$B$10:$B$141,0)</f>
        <v>#N/A</v>
      </c>
      <c r="V560" s="2">
        <f>MATCH($P560,'5.Indic_LM'!$A$10:$A$732,0)</f>
        <v>582</v>
      </c>
      <c r="W560" s="2" t="str">
        <f>IF(COUNT(INDEX('6.Indic_Percep'!$A$10:$AE$141,HHIdata_corr!$U560,MATCH(HHIdata_corr!W$3,'6.Indic_Percep'!$A$10:$AE$10,0)))=1,INDEX('6.Indic_Percep'!$A$10:$AE$141,HHIdata_corr!$U560,MATCH(HHIdata_corr!W$3,'6.Indic_Percep'!$A$10:$AE$10,0)),"")</f>
        <v/>
      </c>
      <c r="X560" s="2" t="str">
        <f>IF(COUNT(INDEX('6.Indic_Percep'!$A$10:$AE$141,HHIdata_corr!$U560,MATCH(HHIdata_corr!X$3,'6.Indic_Percep'!$A$10:$AE$10,0)))=1,INDEX('6.Indic_Percep'!$A$10:$AE$141,HHIdata_corr!$U560,MATCH(HHIdata_corr!X$3,'6.Indic_Percep'!$A$10:$AE$10,0)),"")</f>
        <v/>
      </c>
      <c r="Y560" s="2" t="str">
        <f>IF(COUNT(INDEX('6.Indic_Percep'!$A$10:$AE$141,HHIdata_corr!$U560,MATCH(HHIdata_corr!Y$3,'6.Indic_Percep'!$A$10:$AE$10,0)))=1,INDEX('6.Indic_Percep'!$A$10:$AE$141,HHIdata_corr!$U560,MATCH(HHIdata_corr!Y$3,'6.Indic_Percep'!$A$10:$AE$10,0)),"")</f>
        <v/>
      </c>
      <c r="Z560" s="2" t="str">
        <f>IF(COUNT(INDEX('6.Indic_Percep'!$A$10:$AH$141,HHIdata_corr!$U560,MATCH(HHIdata_corr!Z$3,'6.Indic_Percep'!$A$10:$AH$10,0)))=1,INDEX('6.Indic_Percep'!$A$10:$AH$141,HHIdata_corr!$U560,MATCH(HHIdata_corr!Z$3,'6.Indic_Percep'!$A$10:$AH$10,0)),"")</f>
        <v/>
      </c>
      <c r="AA560" s="2" t="str">
        <f>IF(COUNT(INDEX('6.Indic_Percep'!$A$10:$AH$141,HHIdata_corr!$U560,MATCH(HHIdata_corr!AA$3,'6.Indic_Percep'!$A$10:$AH$10,0)))=1,INDEX('6.Indic_Percep'!$A$10:$AH$141,HHIdata_corr!$U560,MATCH(HHIdata_corr!AA$3,'6.Indic_Percep'!$A$10:$AH$10,0)),"")</f>
        <v/>
      </c>
      <c r="AC560" s="30" t="str">
        <f>IF(COUNT(INDEX('5.Indic_LM'!$A$8:$AL$732,HHIdata_corr!$V560,MATCH(HHIdata_corr!AC$3,'5.Indic_LM'!$A$8:$AL$8,0)))=1,INDEX('5.Indic_LM'!$A$8:$AL$732,HHIdata_corr!$V560,MATCH(HHIdata_corr!AC$3,'5.Indic_LM'!$A$8:$AL$8,0))/100,"")</f>
        <v/>
      </c>
      <c r="AD560" s="30" t="str">
        <f>IF(COUNT(INDEX('5.Indic_LM'!$A$8:$AL$732,HHIdata_corr!$V560,MATCH(HHIdata_corr!AD$3,'5.Indic_LM'!$A$8:$AL$8,0)))=1,INDEX('5.Indic_LM'!$A$8:$AL$732,HHIdata_corr!$V560,MATCH(HHIdata_corr!AD$3,'5.Indic_LM'!$A$8:$AL$8,0))/100,"")</f>
        <v/>
      </c>
      <c r="AE560" s="2">
        <f t="shared" si="43"/>
        <v>0</v>
      </c>
      <c r="AF560" s="2">
        <f t="shared" si="44"/>
        <v>0</v>
      </c>
    </row>
    <row r="561" spans="1:32" x14ac:dyDescent="0.2">
      <c r="A561" s="25" t="s">
        <v>1610</v>
      </c>
      <c r="B561" s="26" t="s">
        <v>1611</v>
      </c>
      <c r="C561" s="26" t="s">
        <v>1561</v>
      </c>
      <c r="D561" s="26">
        <v>96500</v>
      </c>
      <c r="E561" s="26" t="s">
        <v>63</v>
      </c>
      <c r="F561" s="26" t="s">
        <v>63</v>
      </c>
      <c r="G561" s="27">
        <f>INDEX('0_Pivot &amp; Table 1 &amp; Table 2'!$A$70:$AM$765,MATCH($A561,'0_Pivot &amp; Table 1 &amp; Table 2'!$B$70:$B$765,0),MATCH(HHIdata_corr!G$1,'0_Pivot &amp; Table 1 &amp; Table 2'!$A$66:$AM$66,0))</f>
        <v>6759</v>
      </c>
      <c r="H561" s="27">
        <f>INDEX('0_Pivot &amp; Table 1 &amp; Table 2'!$A$70:$AM$765,MATCH($A561,'0_Pivot &amp; Table 1 &amp; Table 2'!$B$70:$B$765,0),MATCH(HHIdata_corr!H$1,'0_Pivot &amp; Table 1 &amp; Table 2'!$A$66:$AM$66,0))</f>
        <v>8512</v>
      </c>
      <c r="I561" s="27">
        <f>INDEX('0_Pivot &amp; Table 1 &amp; Table 2'!$A$70:$AM$765,MATCH($A561,'0_Pivot &amp; Table 1 &amp; Table 2'!$B$70:$B$765,0),MATCH(HHIdata_corr!I$1,'0_Pivot &amp; Table 1 &amp; Table 2'!$A$66:$AM$66,0))</f>
        <v>8526</v>
      </c>
      <c r="J561" s="27">
        <f>INDEX('0_Pivot &amp; Table 1 &amp; Table 2'!$A$70:$AM$765,MATCH($A561,'0_Pivot &amp; Table 1 &amp; Table 2'!$B$70:$B$765,0),MATCH(HHIdata_corr!J$1,'0_Pivot &amp; Table 1 &amp; Table 2'!$A$66:$AM$66,0))</f>
        <v>8499</v>
      </c>
      <c r="K561" s="27">
        <f>INDEX('0_Pivot &amp; Table 1 &amp; Table 2'!$A$70:$AM$765,MATCH($A561,'0_Pivot &amp; Table 1 &amp; Table 2'!$B$70:$B$765,0),MATCH(HHIdata_corr!K$1,'0_Pivot &amp; Table 1 &amp; Table 2'!$A$66:$AM$66,0))</f>
        <v>8203</v>
      </c>
      <c r="L561" s="27">
        <f>INDEX('0_Pivot &amp; Table 1 &amp; Table 2'!$A$70:$AM$765,MATCH($A561,'0_Pivot &amp; Table 1 &amp; Table 2'!$B$70:$B$765,0),MATCH(HHIdata_corr!L$1,'0_Pivot &amp; Table 1 &amp; Table 2'!$A$66:$AM$66,0))</f>
        <v>8360</v>
      </c>
      <c r="M561" s="27">
        <f>INDEX('0_Pivot &amp; Table 1 &amp; Table 2'!$A$70:$AM$765,MATCH($A561,'0_Pivot &amp; Table 1 &amp; Table 2'!$B$70:$B$765,0),MATCH(HHIdata_corr!M$1,'0_Pivot &amp; Table 1 &amp; Table 2'!$A$66:$AM$66,0))</f>
        <v>8042</v>
      </c>
      <c r="N561" s="27">
        <f>INDEX('0_Pivot &amp; Table 1 &amp; Table 2'!$A$70:$AM$765,MATCH($A561,'0_Pivot &amp; Table 1 &amp; Table 2'!$B$70:$B$765,0),MATCH(HHIdata_corr!N$1,'0_Pivot &amp; Table 1 &amp; Table 2'!$A$66:$AM$66,0))</f>
        <v>8228</v>
      </c>
      <c r="O561" s="28">
        <v>8266.5</v>
      </c>
      <c r="P561" s="29" t="s">
        <v>1610</v>
      </c>
      <c r="Q561" s="29" t="s">
        <v>1611</v>
      </c>
      <c r="R561" s="2">
        <f t="shared" si="40"/>
        <v>8074</v>
      </c>
      <c r="S561" s="2">
        <f t="shared" si="41"/>
        <v>8435</v>
      </c>
      <c r="T561" s="2">
        <f t="shared" si="42"/>
        <v>1</v>
      </c>
      <c r="U561" s="2" t="e">
        <f>MATCH($Q561,'6.Indic_Percep'!$B$10:$B$141,0)</f>
        <v>#N/A</v>
      </c>
      <c r="V561" s="2">
        <f>MATCH($P561,'5.Indic_LM'!$A$10:$A$732,0)</f>
        <v>583</v>
      </c>
      <c r="W561" s="2" t="str">
        <f>IF(COUNT(INDEX('6.Indic_Percep'!$A$10:$AE$141,HHIdata_corr!$U561,MATCH(HHIdata_corr!W$3,'6.Indic_Percep'!$A$10:$AE$10,0)))=1,INDEX('6.Indic_Percep'!$A$10:$AE$141,HHIdata_corr!$U561,MATCH(HHIdata_corr!W$3,'6.Indic_Percep'!$A$10:$AE$10,0)),"")</f>
        <v/>
      </c>
      <c r="X561" s="2" t="str">
        <f>IF(COUNT(INDEX('6.Indic_Percep'!$A$10:$AE$141,HHIdata_corr!$U561,MATCH(HHIdata_corr!X$3,'6.Indic_Percep'!$A$10:$AE$10,0)))=1,INDEX('6.Indic_Percep'!$A$10:$AE$141,HHIdata_corr!$U561,MATCH(HHIdata_corr!X$3,'6.Indic_Percep'!$A$10:$AE$10,0)),"")</f>
        <v/>
      </c>
      <c r="Y561" s="2" t="str">
        <f>IF(COUNT(INDEX('6.Indic_Percep'!$A$10:$AE$141,HHIdata_corr!$U561,MATCH(HHIdata_corr!Y$3,'6.Indic_Percep'!$A$10:$AE$10,0)))=1,INDEX('6.Indic_Percep'!$A$10:$AE$141,HHIdata_corr!$U561,MATCH(HHIdata_corr!Y$3,'6.Indic_Percep'!$A$10:$AE$10,0)),"")</f>
        <v/>
      </c>
      <c r="Z561" s="2" t="str">
        <f>IF(COUNT(INDEX('6.Indic_Percep'!$A$10:$AH$141,HHIdata_corr!$U561,MATCH(HHIdata_corr!Z$3,'6.Indic_Percep'!$A$10:$AH$10,0)))=1,INDEX('6.Indic_Percep'!$A$10:$AH$141,HHIdata_corr!$U561,MATCH(HHIdata_corr!Z$3,'6.Indic_Percep'!$A$10:$AH$10,0)),"")</f>
        <v/>
      </c>
      <c r="AA561" s="2" t="str">
        <f>IF(COUNT(INDEX('6.Indic_Percep'!$A$10:$AH$141,HHIdata_corr!$U561,MATCH(HHIdata_corr!AA$3,'6.Indic_Percep'!$A$10:$AH$10,0)))=1,INDEX('6.Indic_Percep'!$A$10:$AH$141,HHIdata_corr!$U561,MATCH(HHIdata_corr!AA$3,'6.Indic_Percep'!$A$10:$AH$10,0)),"")</f>
        <v/>
      </c>
      <c r="AC561" s="30" t="str">
        <f>IF(COUNT(INDEX('5.Indic_LM'!$A$8:$AL$732,HHIdata_corr!$V561,MATCH(HHIdata_corr!AC$3,'5.Indic_LM'!$A$8:$AL$8,0)))=1,INDEX('5.Indic_LM'!$A$8:$AL$732,HHIdata_corr!$V561,MATCH(HHIdata_corr!AC$3,'5.Indic_LM'!$A$8:$AL$8,0))/100,"")</f>
        <v/>
      </c>
      <c r="AD561" s="30" t="str">
        <f>IF(COUNT(INDEX('5.Indic_LM'!$A$8:$AL$732,HHIdata_corr!$V561,MATCH(HHIdata_corr!AD$3,'5.Indic_LM'!$A$8:$AL$8,0)))=1,INDEX('5.Indic_LM'!$A$8:$AL$732,HHIdata_corr!$V561,MATCH(HHIdata_corr!AD$3,'5.Indic_LM'!$A$8:$AL$8,0))/100,"")</f>
        <v/>
      </c>
      <c r="AE561" s="2">
        <f t="shared" si="43"/>
        <v>0</v>
      </c>
      <c r="AF561" s="2">
        <f t="shared" si="44"/>
        <v>0</v>
      </c>
    </row>
    <row r="562" spans="1:32" x14ac:dyDescent="0.2">
      <c r="A562" s="25" t="s">
        <v>1612</v>
      </c>
      <c r="B562" s="26" t="s">
        <v>1613</v>
      </c>
      <c r="C562" s="26" t="s">
        <v>1561</v>
      </c>
      <c r="D562" s="26">
        <v>110237</v>
      </c>
      <c r="E562" s="26" t="s">
        <v>63</v>
      </c>
      <c r="F562" s="26" t="s">
        <v>63</v>
      </c>
      <c r="G562" s="27">
        <f>INDEX('0_Pivot &amp; Table 1 &amp; Table 2'!$A$70:$AM$765,MATCH($A562,'0_Pivot &amp; Table 1 &amp; Table 2'!$B$70:$B$765,0),MATCH(HHIdata_corr!G$1,'0_Pivot &amp; Table 1 &amp; Table 2'!$A$66:$AM$66,0))</f>
        <v>5489</v>
      </c>
      <c r="H562" s="27">
        <f>INDEX('0_Pivot &amp; Table 1 &amp; Table 2'!$A$70:$AM$765,MATCH($A562,'0_Pivot &amp; Table 1 &amp; Table 2'!$B$70:$B$765,0),MATCH(HHIdata_corr!H$1,'0_Pivot &amp; Table 1 &amp; Table 2'!$A$66:$AM$66,0))</f>
        <v>6924</v>
      </c>
      <c r="I562" s="27">
        <f>INDEX('0_Pivot &amp; Table 1 &amp; Table 2'!$A$70:$AM$765,MATCH($A562,'0_Pivot &amp; Table 1 &amp; Table 2'!$B$70:$B$765,0),MATCH(HHIdata_corr!I$1,'0_Pivot &amp; Table 1 &amp; Table 2'!$A$66:$AM$66,0))</f>
        <v>6430</v>
      </c>
      <c r="J562" s="27">
        <f>INDEX('0_Pivot &amp; Table 1 &amp; Table 2'!$A$70:$AM$765,MATCH($A562,'0_Pivot &amp; Table 1 &amp; Table 2'!$B$70:$B$765,0),MATCH(HHIdata_corr!J$1,'0_Pivot &amp; Table 1 &amp; Table 2'!$A$66:$AM$66,0))</f>
        <v>6657</v>
      </c>
      <c r="K562" s="27">
        <f>INDEX('0_Pivot &amp; Table 1 &amp; Table 2'!$A$70:$AM$765,MATCH($A562,'0_Pivot &amp; Table 1 &amp; Table 2'!$B$70:$B$765,0),MATCH(HHIdata_corr!K$1,'0_Pivot &amp; Table 1 &amp; Table 2'!$A$66:$AM$66,0))</f>
        <v>5563</v>
      </c>
      <c r="L562" s="27">
        <f>INDEX('0_Pivot &amp; Table 1 &amp; Table 2'!$A$70:$AM$765,MATCH($A562,'0_Pivot &amp; Table 1 &amp; Table 2'!$B$70:$B$765,0),MATCH(HHIdata_corr!L$1,'0_Pivot &amp; Table 1 &amp; Table 2'!$A$66:$AM$66,0))</f>
        <v>9068</v>
      </c>
      <c r="M562" s="27">
        <f>INDEX('0_Pivot &amp; Table 1 &amp; Table 2'!$A$70:$AM$765,MATCH($A562,'0_Pivot &amp; Table 1 &amp; Table 2'!$B$70:$B$765,0),MATCH(HHIdata_corr!M$1,'0_Pivot &amp; Table 1 &amp; Table 2'!$A$66:$AM$66,0))</f>
        <v>6642</v>
      </c>
      <c r="N562" s="27">
        <f>INDEX('0_Pivot &amp; Table 1 &amp; Table 2'!$A$70:$AM$765,MATCH($A562,'0_Pivot &amp; Table 1 &amp; Table 2'!$B$70:$B$765,0),MATCH(HHIdata_corr!N$1,'0_Pivot &amp; Table 1 &amp; Table 2'!$A$66:$AM$66,0))</f>
        <v>7205</v>
      </c>
      <c r="O562" s="28">
        <v>7238.6</v>
      </c>
      <c r="P562" s="29" t="s">
        <v>1612</v>
      </c>
      <c r="Q562" s="29" t="s">
        <v>1613</v>
      </c>
      <c r="R562" s="2">
        <f t="shared" si="40"/>
        <v>6375</v>
      </c>
      <c r="S562" s="2">
        <f t="shared" si="41"/>
        <v>6393.5</v>
      </c>
      <c r="T562" s="2" t="str">
        <f t="shared" si="42"/>
        <v/>
      </c>
      <c r="U562" s="2" t="e">
        <f>MATCH($Q562,'6.Indic_Percep'!$B$10:$B$141,0)</f>
        <v>#N/A</v>
      </c>
      <c r="V562" s="2" t="e">
        <f>MATCH($P562,'5.Indic_LM'!$A$10:$A$732,0)</f>
        <v>#N/A</v>
      </c>
      <c r="W562" s="2" t="str">
        <f>IF(COUNT(INDEX('6.Indic_Percep'!$A$10:$AE$141,HHIdata_corr!$U562,MATCH(HHIdata_corr!W$3,'6.Indic_Percep'!$A$10:$AE$10,0)))=1,INDEX('6.Indic_Percep'!$A$10:$AE$141,HHIdata_corr!$U562,MATCH(HHIdata_corr!W$3,'6.Indic_Percep'!$A$10:$AE$10,0)),"")</f>
        <v/>
      </c>
      <c r="X562" s="2" t="str">
        <f>IF(COUNT(INDEX('6.Indic_Percep'!$A$10:$AE$141,HHIdata_corr!$U562,MATCH(HHIdata_corr!X$3,'6.Indic_Percep'!$A$10:$AE$10,0)))=1,INDEX('6.Indic_Percep'!$A$10:$AE$141,HHIdata_corr!$U562,MATCH(HHIdata_corr!X$3,'6.Indic_Percep'!$A$10:$AE$10,0)),"")</f>
        <v/>
      </c>
      <c r="Y562" s="2" t="str">
        <f>IF(COUNT(INDEX('6.Indic_Percep'!$A$10:$AE$141,HHIdata_corr!$U562,MATCH(HHIdata_corr!Y$3,'6.Indic_Percep'!$A$10:$AE$10,0)))=1,INDEX('6.Indic_Percep'!$A$10:$AE$141,HHIdata_corr!$U562,MATCH(HHIdata_corr!Y$3,'6.Indic_Percep'!$A$10:$AE$10,0)),"")</f>
        <v/>
      </c>
      <c r="Z562" s="2" t="str">
        <f>IF(COUNT(INDEX('6.Indic_Percep'!$A$10:$AH$141,HHIdata_corr!$U562,MATCH(HHIdata_corr!Z$3,'6.Indic_Percep'!$A$10:$AH$10,0)))=1,INDEX('6.Indic_Percep'!$A$10:$AH$141,HHIdata_corr!$U562,MATCH(HHIdata_corr!Z$3,'6.Indic_Percep'!$A$10:$AH$10,0)),"")</f>
        <v/>
      </c>
      <c r="AA562" s="2" t="str">
        <f>IF(COUNT(INDEX('6.Indic_Percep'!$A$10:$AH$141,HHIdata_corr!$U562,MATCH(HHIdata_corr!AA$3,'6.Indic_Percep'!$A$10:$AH$10,0)))=1,INDEX('6.Indic_Percep'!$A$10:$AH$141,HHIdata_corr!$U562,MATCH(HHIdata_corr!AA$3,'6.Indic_Percep'!$A$10:$AH$10,0)),"")</f>
        <v/>
      </c>
      <c r="AC562" s="30" t="str">
        <f>IF(COUNT(INDEX('5.Indic_LM'!$A$8:$AL$732,HHIdata_corr!$V562,MATCH(HHIdata_corr!AC$3,'5.Indic_LM'!$A$8:$AL$8,0)))=1,INDEX('5.Indic_LM'!$A$8:$AL$732,HHIdata_corr!$V562,MATCH(HHIdata_corr!AC$3,'5.Indic_LM'!$A$8:$AL$8,0))/100,"")</f>
        <v/>
      </c>
      <c r="AD562" s="30" t="str">
        <f>IF(COUNT(INDEX('5.Indic_LM'!$A$8:$AL$732,HHIdata_corr!$V562,MATCH(HHIdata_corr!AD$3,'5.Indic_LM'!$A$8:$AL$8,0)))=1,INDEX('5.Indic_LM'!$A$8:$AL$732,HHIdata_corr!$V562,MATCH(HHIdata_corr!AD$3,'5.Indic_LM'!$A$8:$AL$8,0))/100,"")</f>
        <v/>
      </c>
      <c r="AE562" s="2">
        <f t="shared" si="43"/>
        <v>0</v>
      </c>
      <c r="AF562" s="2">
        <f t="shared" si="44"/>
        <v>0</v>
      </c>
    </row>
    <row r="563" spans="1:32" x14ac:dyDescent="0.2">
      <c r="A563" s="25" t="s">
        <v>1614</v>
      </c>
      <c r="B563" s="26" t="s">
        <v>1615</v>
      </c>
      <c r="C563" s="26" t="s">
        <v>1561</v>
      </c>
      <c r="D563" s="26">
        <v>419033</v>
      </c>
      <c r="E563" s="26" t="s">
        <v>63</v>
      </c>
      <c r="F563" s="26" t="s">
        <v>63</v>
      </c>
      <c r="G563" s="27">
        <f>INDEX('0_Pivot &amp; Table 1 &amp; Table 2'!$A$70:$AM$765,MATCH($A563,'0_Pivot &amp; Table 1 &amp; Table 2'!$B$70:$B$765,0),MATCH(HHIdata_corr!G$1,'0_Pivot &amp; Table 1 &amp; Table 2'!$A$66:$AM$66,0))</f>
        <v>4690</v>
      </c>
      <c r="H563" s="27">
        <f>INDEX('0_Pivot &amp; Table 1 &amp; Table 2'!$A$70:$AM$765,MATCH($A563,'0_Pivot &amp; Table 1 &amp; Table 2'!$B$70:$B$765,0),MATCH(HHIdata_corr!H$1,'0_Pivot &amp; Table 1 &amp; Table 2'!$A$66:$AM$66,0))</f>
        <v>5313</v>
      </c>
      <c r="I563" s="27">
        <f>INDEX('0_Pivot &amp; Table 1 &amp; Table 2'!$A$70:$AM$765,MATCH($A563,'0_Pivot &amp; Table 1 &amp; Table 2'!$B$70:$B$765,0),MATCH(HHIdata_corr!I$1,'0_Pivot &amp; Table 1 &amp; Table 2'!$A$66:$AM$66,0))</f>
        <v>5046</v>
      </c>
      <c r="J563" s="27">
        <f>INDEX('0_Pivot &amp; Table 1 &amp; Table 2'!$A$70:$AM$765,MATCH($A563,'0_Pivot &amp; Table 1 &amp; Table 2'!$B$70:$B$765,0),MATCH(HHIdata_corr!J$1,'0_Pivot &amp; Table 1 &amp; Table 2'!$A$66:$AM$66,0))</f>
        <v>5668</v>
      </c>
      <c r="K563" s="27">
        <f>INDEX('0_Pivot &amp; Table 1 &amp; Table 2'!$A$70:$AM$765,MATCH($A563,'0_Pivot &amp; Table 1 &amp; Table 2'!$B$70:$B$765,0),MATCH(HHIdata_corr!K$1,'0_Pivot &amp; Table 1 &amp; Table 2'!$A$66:$AM$66,0))</f>
        <v>4937</v>
      </c>
      <c r="L563" s="27">
        <f>INDEX('0_Pivot &amp; Table 1 &amp; Table 2'!$A$70:$AM$765,MATCH($A563,'0_Pivot &amp; Table 1 &amp; Table 2'!$B$70:$B$765,0),MATCH(HHIdata_corr!L$1,'0_Pivot &amp; Table 1 &amp; Table 2'!$A$66:$AM$66,0))</f>
        <v>6859</v>
      </c>
      <c r="M563" s="27">
        <f>INDEX('0_Pivot &amp; Table 1 &amp; Table 2'!$A$70:$AM$765,MATCH($A563,'0_Pivot &amp; Table 1 &amp; Table 2'!$B$70:$B$765,0),MATCH(HHIdata_corr!M$1,'0_Pivot &amp; Table 1 &amp; Table 2'!$A$66:$AM$66,0))</f>
        <v>5761</v>
      </c>
      <c r="N563" s="27">
        <f>INDEX('0_Pivot &amp; Table 1 &amp; Table 2'!$A$70:$AM$765,MATCH($A563,'0_Pivot &amp; Table 1 &amp; Table 2'!$B$70:$B$765,0),MATCH(HHIdata_corr!N$1,'0_Pivot &amp; Table 1 &amp; Table 2'!$A$66:$AM$66,0))</f>
        <v>6895</v>
      </c>
      <c r="O563" s="28">
        <v>6225.2</v>
      </c>
      <c r="P563" s="29" t="s">
        <v>1614</v>
      </c>
      <c r="Q563" s="29" t="s">
        <v>1615</v>
      </c>
      <c r="R563" s="2">
        <f t="shared" si="40"/>
        <v>5179.25</v>
      </c>
      <c r="S563" s="2">
        <f t="shared" si="41"/>
        <v>5241</v>
      </c>
      <c r="T563" s="2" t="str">
        <f t="shared" si="42"/>
        <v/>
      </c>
      <c r="U563" s="2" t="e">
        <f>MATCH($Q563,'6.Indic_Percep'!$B$10:$B$141,0)</f>
        <v>#N/A</v>
      </c>
      <c r="V563" s="2">
        <f>MATCH($P563,'5.Indic_LM'!$A$10:$A$732,0)</f>
        <v>584</v>
      </c>
      <c r="W563" s="2" t="str">
        <f>IF(COUNT(INDEX('6.Indic_Percep'!$A$10:$AE$141,HHIdata_corr!$U563,MATCH(HHIdata_corr!W$3,'6.Indic_Percep'!$A$10:$AE$10,0)))=1,INDEX('6.Indic_Percep'!$A$10:$AE$141,HHIdata_corr!$U563,MATCH(HHIdata_corr!W$3,'6.Indic_Percep'!$A$10:$AE$10,0)),"")</f>
        <v/>
      </c>
      <c r="X563" s="2" t="str">
        <f>IF(COUNT(INDEX('6.Indic_Percep'!$A$10:$AE$141,HHIdata_corr!$U563,MATCH(HHIdata_corr!X$3,'6.Indic_Percep'!$A$10:$AE$10,0)))=1,INDEX('6.Indic_Percep'!$A$10:$AE$141,HHIdata_corr!$U563,MATCH(HHIdata_corr!X$3,'6.Indic_Percep'!$A$10:$AE$10,0)),"")</f>
        <v/>
      </c>
      <c r="Y563" s="2" t="str">
        <f>IF(COUNT(INDEX('6.Indic_Percep'!$A$10:$AE$141,HHIdata_corr!$U563,MATCH(HHIdata_corr!Y$3,'6.Indic_Percep'!$A$10:$AE$10,0)))=1,INDEX('6.Indic_Percep'!$A$10:$AE$141,HHIdata_corr!$U563,MATCH(HHIdata_corr!Y$3,'6.Indic_Percep'!$A$10:$AE$10,0)),"")</f>
        <v/>
      </c>
      <c r="Z563" s="2" t="str">
        <f>IF(COUNT(INDEX('6.Indic_Percep'!$A$10:$AH$141,HHIdata_corr!$U563,MATCH(HHIdata_corr!Z$3,'6.Indic_Percep'!$A$10:$AH$10,0)))=1,INDEX('6.Indic_Percep'!$A$10:$AH$141,HHIdata_corr!$U563,MATCH(HHIdata_corr!Z$3,'6.Indic_Percep'!$A$10:$AH$10,0)),"")</f>
        <v/>
      </c>
      <c r="AA563" s="2" t="str">
        <f>IF(COUNT(INDEX('6.Indic_Percep'!$A$10:$AH$141,HHIdata_corr!$U563,MATCH(HHIdata_corr!AA$3,'6.Indic_Percep'!$A$10:$AH$10,0)))=1,INDEX('6.Indic_Percep'!$A$10:$AH$141,HHIdata_corr!$U563,MATCH(HHIdata_corr!AA$3,'6.Indic_Percep'!$A$10:$AH$10,0)),"")</f>
        <v/>
      </c>
      <c r="AC563" s="30" t="str">
        <f>IF(COUNT(INDEX('5.Indic_LM'!$A$8:$AL$732,HHIdata_corr!$V563,MATCH(HHIdata_corr!AC$3,'5.Indic_LM'!$A$8:$AL$8,0)))=1,INDEX('5.Indic_LM'!$A$8:$AL$732,HHIdata_corr!$V563,MATCH(HHIdata_corr!AC$3,'5.Indic_LM'!$A$8:$AL$8,0))/100,"")</f>
        <v/>
      </c>
      <c r="AD563" s="30" t="str">
        <f>IF(COUNT(INDEX('5.Indic_LM'!$A$8:$AL$732,HHIdata_corr!$V563,MATCH(HHIdata_corr!AD$3,'5.Indic_LM'!$A$8:$AL$8,0)))=1,INDEX('5.Indic_LM'!$A$8:$AL$732,HHIdata_corr!$V563,MATCH(HHIdata_corr!AD$3,'5.Indic_LM'!$A$8:$AL$8,0))/100,"")</f>
        <v/>
      </c>
      <c r="AE563" s="2">
        <f t="shared" si="43"/>
        <v>0</v>
      </c>
      <c r="AF563" s="2">
        <f t="shared" si="44"/>
        <v>0</v>
      </c>
    </row>
    <row r="564" spans="1:32" x14ac:dyDescent="0.2">
      <c r="A564" s="25" t="s">
        <v>1616</v>
      </c>
      <c r="B564" s="26" t="s">
        <v>1617</v>
      </c>
      <c r="C564" s="26" t="s">
        <v>1561</v>
      </c>
      <c r="D564" s="26">
        <v>500668</v>
      </c>
      <c r="E564" s="26" t="s">
        <v>63</v>
      </c>
      <c r="F564" s="26" t="s">
        <v>63</v>
      </c>
      <c r="G564" s="27">
        <f>INDEX('0_Pivot &amp; Table 1 &amp; Table 2'!$A$70:$AM$765,MATCH($A564,'0_Pivot &amp; Table 1 &amp; Table 2'!$B$70:$B$765,0),MATCH(HHIdata_corr!G$1,'0_Pivot &amp; Table 1 &amp; Table 2'!$A$66:$AM$66,0))</f>
        <v>4361</v>
      </c>
      <c r="H564" s="27">
        <f>INDEX('0_Pivot &amp; Table 1 &amp; Table 2'!$A$70:$AM$765,MATCH($A564,'0_Pivot &amp; Table 1 &amp; Table 2'!$B$70:$B$765,0),MATCH(HHIdata_corr!H$1,'0_Pivot &amp; Table 1 &amp; Table 2'!$A$66:$AM$66,0))</f>
        <v>4957</v>
      </c>
      <c r="I564" s="27">
        <f>INDEX('0_Pivot &amp; Table 1 &amp; Table 2'!$A$70:$AM$765,MATCH($A564,'0_Pivot &amp; Table 1 &amp; Table 2'!$B$70:$B$765,0),MATCH(HHIdata_corr!I$1,'0_Pivot &amp; Table 1 &amp; Table 2'!$A$66:$AM$66,0))</f>
        <v>5061</v>
      </c>
      <c r="J564" s="27">
        <f>INDEX('0_Pivot &amp; Table 1 &amp; Table 2'!$A$70:$AM$765,MATCH($A564,'0_Pivot &amp; Table 1 &amp; Table 2'!$B$70:$B$765,0),MATCH(HHIdata_corr!J$1,'0_Pivot &amp; Table 1 &amp; Table 2'!$A$66:$AM$66,0))</f>
        <v>4957</v>
      </c>
      <c r="K564" s="27">
        <f>INDEX('0_Pivot &amp; Table 1 &amp; Table 2'!$A$70:$AM$765,MATCH($A564,'0_Pivot &amp; Table 1 &amp; Table 2'!$B$70:$B$765,0),MATCH(HHIdata_corr!K$1,'0_Pivot &amp; Table 1 &amp; Table 2'!$A$66:$AM$66,0))</f>
        <v>4917</v>
      </c>
      <c r="L564" s="27">
        <f>INDEX('0_Pivot &amp; Table 1 &amp; Table 2'!$A$70:$AM$765,MATCH($A564,'0_Pivot &amp; Table 1 &amp; Table 2'!$B$70:$B$765,0),MATCH(HHIdata_corr!L$1,'0_Pivot &amp; Table 1 &amp; Table 2'!$A$66:$AM$66,0))</f>
        <v>6778</v>
      </c>
      <c r="M564" s="27">
        <f>INDEX('0_Pivot &amp; Table 1 &amp; Table 2'!$A$70:$AM$765,MATCH($A564,'0_Pivot &amp; Table 1 &amp; Table 2'!$B$70:$B$765,0),MATCH(HHIdata_corr!M$1,'0_Pivot &amp; Table 1 &amp; Table 2'!$A$66:$AM$66,0))</f>
        <v>5359</v>
      </c>
      <c r="N564" s="27">
        <f>INDEX('0_Pivot &amp; Table 1 &amp; Table 2'!$A$70:$AM$765,MATCH($A564,'0_Pivot &amp; Table 1 &amp; Table 2'!$B$70:$B$765,0),MATCH(HHIdata_corr!N$1,'0_Pivot &amp; Table 1 &amp; Table 2'!$A$66:$AM$66,0))</f>
        <v>5946</v>
      </c>
      <c r="O564" s="28">
        <v>5674.4</v>
      </c>
      <c r="P564" s="29" t="s">
        <v>1616</v>
      </c>
      <c r="Q564" s="29" t="s">
        <v>1617</v>
      </c>
      <c r="R564" s="2">
        <f t="shared" si="40"/>
        <v>4834</v>
      </c>
      <c r="S564" s="2">
        <f t="shared" si="41"/>
        <v>4973</v>
      </c>
      <c r="T564" s="2" t="str">
        <f t="shared" si="42"/>
        <v/>
      </c>
      <c r="U564" s="2" t="e">
        <f>MATCH($Q564,'6.Indic_Percep'!$B$10:$B$141,0)</f>
        <v>#N/A</v>
      </c>
      <c r="V564" s="2">
        <f>MATCH($P564,'5.Indic_LM'!$A$10:$A$732,0)</f>
        <v>585</v>
      </c>
      <c r="W564" s="2" t="str">
        <f>IF(COUNT(INDEX('6.Indic_Percep'!$A$10:$AE$141,HHIdata_corr!$U564,MATCH(HHIdata_corr!W$3,'6.Indic_Percep'!$A$10:$AE$10,0)))=1,INDEX('6.Indic_Percep'!$A$10:$AE$141,HHIdata_corr!$U564,MATCH(HHIdata_corr!W$3,'6.Indic_Percep'!$A$10:$AE$10,0)),"")</f>
        <v/>
      </c>
      <c r="X564" s="2" t="str">
        <f>IF(COUNT(INDEX('6.Indic_Percep'!$A$10:$AE$141,HHIdata_corr!$U564,MATCH(HHIdata_corr!X$3,'6.Indic_Percep'!$A$10:$AE$10,0)))=1,INDEX('6.Indic_Percep'!$A$10:$AE$141,HHIdata_corr!$U564,MATCH(HHIdata_corr!X$3,'6.Indic_Percep'!$A$10:$AE$10,0)),"")</f>
        <v/>
      </c>
      <c r="Y564" s="2" t="str">
        <f>IF(COUNT(INDEX('6.Indic_Percep'!$A$10:$AE$141,HHIdata_corr!$U564,MATCH(HHIdata_corr!Y$3,'6.Indic_Percep'!$A$10:$AE$10,0)))=1,INDEX('6.Indic_Percep'!$A$10:$AE$141,HHIdata_corr!$U564,MATCH(HHIdata_corr!Y$3,'6.Indic_Percep'!$A$10:$AE$10,0)),"")</f>
        <v/>
      </c>
      <c r="Z564" s="2" t="str">
        <f>IF(COUNT(INDEX('6.Indic_Percep'!$A$10:$AH$141,HHIdata_corr!$U564,MATCH(HHIdata_corr!Z$3,'6.Indic_Percep'!$A$10:$AH$10,0)))=1,INDEX('6.Indic_Percep'!$A$10:$AH$141,HHIdata_corr!$U564,MATCH(HHIdata_corr!Z$3,'6.Indic_Percep'!$A$10:$AH$10,0)),"")</f>
        <v/>
      </c>
      <c r="AA564" s="2" t="str">
        <f>IF(COUNT(INDEX('6.Indic_Percep'!$A$10:$AH$141,HHIdata_corr!$U564,MATCH(HHIdata_corr!AA$3,'6.Indic_Percep'!$A$10:$AH$10,0)))=1,INDEX('6.Indic_Percep'!$A$10:$AH$141,HHIdata_corr!$U564,MATCH(HHIdata_corr!AA$3,'6.Indic_Percep'!$A$10:$AH$10,0)),"")</f>
        <v/>
      </c>
      <c r="AC564" s="30" t="str">
        <f>IF(COUNT(INDEX('5.Indic_LM'!$A$8:$AL$732,HHIdata_corr!$V564,MATCH(HHIdata_corr!AC$3,'5.Indic_LM'!$A$8:$AL$8,0)))=1,INDEX('5.Indic_LM'!$A$8:$AL$732,HHIdata_corr!$V564,MATCH(HHIdata_corr!AC$3,'5.Indic_LM'!$A$8:$AL$8,0))/100,"")</f>
        <v/>
      </c>
      <c r="AD564" s="30" t="str">
        <f>IF(COUNT(INDEX('5.Indic_LM'!$A$8:$AL$732,HHIdata_corr!$V564,MATCH(HHIdata_corr!AD$3,'5.Indic_LM'!$A$8:$AL$8,0)))=1,INDEX('5.Indic_LM'!$A$8:$AL$732,HHIdata_corr!$V564,MATCH(HHIdata_corr!AD$3,'5.Indic_LM'!$A$8:$AL$8,0))/100,"")</f>
        <v/>
      </c>
      <c r="AE564" s="2">
        <f t="shared" si="43"/>
        <v>0</v>
      </c>
      <c r="AF564" s="2">
        <f t="shared" si="44"/>
        <v>0</v>
      </c>
    </row>
    <row r="565" spans="1:32" x14ac:dyDescent="0.2">
      <c r="A565" s="25" t="s">
        <v>1618</v>
      </c>
      <c r="B565" s="26" t="s">
        <v>1619</v>
      </c>
      <c r="C565" s="26" t="s">
        <v>1561</v>
      </c>
      <c r="D565" s="26">
        <v>322953</v>
      </c>
      <c r="E565" s="26" t="s">
        <v>63</v>
      </c>
      <c r="F565" s="26" t="s">
        <v>63</v>
      </c>
      <c r="G565" s="27">
        <f>INDEX('0_Pivot &amp; Table 1 &amp; Table 2'!$A$70:$AM$765,MATCH($A565,'0_Pivot &amp; Table 1 &amp; Table 2'!$B$70:$B$765,0),MATCH(HHIdata_corr!G$1,'0_Pivot &amp; Table 1 &amp; Table 2'!$A$66:$AM$66,0))</f>
        <v>5422</v>
      </c>
      <c r="H565" s="27">
        <f>INDEX('0_Pivot &amp; Table 1 &amp; Table 2'!$A$70:$AM$765,MATCH($A565,'0_Pivot &amp; Table 1 &amp; Table 2'!$B$70:$B$765,0),MATCH(HHIdata_corr!H$1,'0_Pivot &amp; Table 1 &amp; Table 2'!$A$66:$AM$66,0))</f>
        <v>6046</v>
      </c>
      <c r="I565" s="27">
        <f>INDEX('0_Pivot &amp; Table 1 &amp; Table 2'!$A$70:$AM$765,MATCH($A565,'0_Pivot &amp; Table 1 &amp; Table 2'!$B$70:$B$765,0),MATCH(HHIdata_corr!I$1,'0_Pivot &amp; Table 1 &amp; Table 2'!$A$66:$AM$66,0))</f>
        <v>6054</v>
      </c>
      <c r="J565" s="27">
        <f>INDEX('0_Pivot &amp; Table 1 &amp; Table 2'!$A$70:$AM$765,MATCH($A565,'0_Pivot &amp; Table 1 &amp; Table 2'!$B$70:$B$765,0),MATCH(HHIdata_corr!J$1,'0_Pivot &amp; Table 1 &amp; Table 2'!$A$66:$AM$66,0))</f>
        <v>6344</v>
      </c>
      <c r="K565" s="27">
        <f>INDEX('0_Pivot &amp; Table 1 &amp; Table 2'!$A$70:$AM$765,MATCH($A565,'0_Pivot &amp; Table 1 &amp; Table 2'!$B$70:$B$765,0),MATCH(HHIdata_corr!K$1,'0_Pivot &amp; Table 1 &amp; Table 2'!$A$66:$AM$66,0))</f>
        <v>5439</v>
      </c>
      <c r="L565" s="27">
        <f>INDEX('0_Pivot &amp; Table 1 &amp; Table 2'!$A$70:$AM$765,MATCH($A565,'0_Pivot &amp; Table 1 &amp; Table 2'!$B$70:$B$765,0),MATCH(HHIdata_corr!L$1,'0_Pivot &amp; Table 1 &amp; Table 2'!$A$66:$AM$66,0))</f>
        <v>8160</v>
      </c>
      <c r="M565" s="27">
        <f>INDEX('0_Pivot &amp; Table 1 &amp; Table 2'!$A$70:$AM$765,MATCH($A565,'0_Pivot &amp; Table 1 &amp; Table 2'!$B$70:$B$765,0),MATCH(HHIdata_corr!M$1,'0_Pivot &amp; Table 1 &amp; Table 2'!$A$66:$AM$66,0))</f>
        <v>6861</v>
      </c>
      <c r="N565" s="27">
        <f>INDEX('0_Pivot &amp; Table 1 &amp; Table 2'!$A$70:$AM$765,MATCH($A565,'0_Pivot &amp; Table 1 &amp; Table 2'!$B$70:$B$765,0),MATCH(HHIdata_corr!N$1,'0_Pivot &amp; Table 1 &amp; Table 2'!$A$66:$AM$66,0))</f>
        <v>7532</v>
      </c>
      <c r="O565" s="28">
        <v>6808.4</v>
      </c>
      <c r="P565" s="29" t="s">
        <v>1618</v>
      </c>
      <c r="Q565" s="29" t="s">
        <v>1619</v>
      </c>
      <c r="R565" s="2">
        <f t="shared" si="40"/>
        <v>5966.5</v>
      </c>
      <c r="S565" s="2">
        <f t="shared" si="41"/>
        <v>5970.75</v>
      </c>
      <c r="T565" s="2" t="str">
        <f t="shared" si="42"/>
        <v/>
      </c>
      <c r="U565" s="2" t="e">
        <f>MATCH($Q565,'6.Indic_Percep'!$B$10:$B$141,0)</f>
        <v>#N/A</v>
      </c>
      <c r="V565" s="2">
        <f>MATCH($P565,'5.Indic_LM'!$A$10:$A$732,0)</f>
        <v>586</v>
      </c>
      <c r="W565" s="2" t="str">
        <f>IF(COUNT(INDEX('6.Indic_Percep'!$A$10:$AE$141,HHIdata_corr!$U565,MATCH(HHIdata_corr!W$3,'6.Indic_Percep'!$A$10:$AE$10,0)))=1,INDEX('6.Indic_Percep'!$A$10:$AE$141,HHIdata_corr!$U565,MATCH(HHIdata_corr!W$3,'6.Indic_Percep'!$A$10:$AE$10,0)),"")</f>
        <v/>
      </c>
      <c r="X565" s="2" t="str">
        <f>IF(COUNT(INDEX('6.Indic_Percep'!$A$10:$AE$141,HHIdata_corr!$U565,MATCH(HHIdata_corr!X$3,'6.Indic_Percep'!$A$10:$AE$10,0)))=1,INDEX('6.Indic_Percep'!$A$10:$AE$141,HHIdata_corr!$U565,MATCH(HHIdata_corr!X$3,'6.Indic_Percep'!$A$10:$AE$10,0)),"")</f>
        <v/>
      </c>
      <c r="Y565" s="2" t="str">
        <f>IF(COUNT(INDEX('6.Indic_Percep'!$A$10:$AE$141,HHIdata_corr!$U565,MATCH(HHIdata_corr!Y$3,'6.Indic_Percep'!$A$10:$AE$10,0)))=1,INDEX('6.Indic_Percep'!$A$10:$AE$141,HHIdata_corr!$U565,MATCH(HHIdata_corr!Y$3,'6.Indic_Percep'!$A$10:$AE$10,0)),"")</f>
        <v/>
      </c>
      <c r="Z565" s="2" t="str">
        <f>IF(COUNT(INDEX('6.Indic_Percep'!$A$10:$AH$141,HHIdata_corr!$U565,MATCH(HHIdata_corr!Z$3,'6.Indic_Percep'!$A$10:$AH$10,0)))=1,INDEX('6.Indic_Percep'!$A$10:$AH$141,HHIdata_corr!$U565,MATCH(HHIdata_corr!Z$3,'6.Indic_Percep'!$A$10:$AH$10,0)),"")</f>
        <v/>
      </c>
      <c r="AA565" s="2" t="str">
        <f>IF(COUNT(INDEX('6.Indic_Percep'!$A$10:$AH$141,HHIdata_corr!$U565,MATCH(HHIdata_corr!AA$3,'6.Indic_Percep'!$A$10:$AH$10,0)))=1,INDEX('6.Indic_Percep'!$A$10:$AH$141,HHIdata_corr!$U565,MATCH(HHIdata_corr!AA$3,'6.Indic_Percep'!$A$10:$AH$10,0)),"")</f>
        <v/>
      </c>
      <c r="AC565" s="30" t="str">
        <f>IF(COUNT(INDEX('5.Indic_LM'!$A$8:$AL$732,HHIdata_corr!$V565,MATCH(HHIdata_corr!AC$3,'5.Indic_LM'!$A$8:$AL$8,0)))=1,INDEX('5.Indic_LM'!$A$8:$AL$732,HHIdata_corr!$V565,MATCH(HHIdata_corr!AC$3,'5.Indic_LM'!$A$8:$AL$8,0))/100,"")</f>
        <v/>
      </c>
      <c r="AD565" s="30" t="str">
        <f>IF(COUNT(INDEX('5.Indic_LM'!$A$8:$AL$732,HHIdata_corr!$V565,MATCH(HHIdata_corr!AD$3,'5.Indic_LM'!$A$8:$AL$8,0)))=1,INDEX('5.Indic_LM'!$A$8:$AL$732,HHIdata_corr!$V565,MATCH(HHIdata_corr!AD$3,'5.Indic_LM'!$A$8:$AL$8,0))/100,"")</f>
        <v/>
      </c>
      <c r="AE565" s="2">
        <f t="shared" si="43"/>
        <v>0</v>
      </c>
      <c r="AF565" s="2">
        <f t="shared" si="44"/>
        <v>0</v>
      </c>
    </row>
    <row r="566" spans="1:32" x14ac:dyDescent="0.2">
      <c r="A566" s="25" t="s">
        <v>1620</v>
      </c>
      <c r="B566" s="26" t="s">
        <v>1621</v>
      </c>
      <c r="C566" s="26" t="s">
        <v>1561</v>
      </c>
      <c r="D566" s="26">
        <v>401516</v>
      </c>
      <c r="E566" s="26" t="s">
        <v>63</v>
      </c>
      <c r="F566" s="26" t="s">
        <v>63</v>
      </c>
      <c r="G566" s="27">
        <f>INDEX('0_Pivot &amp; Table 1 &amp; Table 2'!$A$70:$AM$765,MATCH($A566,'0_Pivot &amp; Table 1 &amp; Table 2'!$B$70:$B$765,0),MATCH(HHIdata_corr!G$1,'0_Pivot &amp; Table 1 &amp; Table 2'!$A$66:$AM$66,0))</f>
        <v>4102</v>
      </c>
      <c r="H566" s="27">
        <f>INDEX('0_Pivot &amp; Table 1 &amp; Table 2'!$A$70:$AM$765,MATCH($A566,'0_Pivot &amp; Table 1 &amp; Table 2'!$B$70:$B$765,0),MATCH(HHIdata_corr!H$1,'0_Pivot &amp; Table 1 &amp; Table 2'!$A$66:$AM$66,0))</f>
        <v>5243</v>
      </c>
      <c r="I566" s="27">
        <f>INDEX('0_Pivot &amp; Table 1 &amp; Table 2'!$A$70:$AM$765,MATCH($A566,'0_Pivot &amp; Table 1 &amp; Table 2'!$B$70:$B$765,0),MATCH(HHIdata_corr!I$1,'0_Pivot &amp; Table 1 &amp; Table 2'!$A$66:$AM$66,0))</f>
        <v>4546</v>
      </c>
      <c r="J566" s="27">
        <f>INDEX('0_Pivot &amp; Table 1 &amp; Table 2'!$A$70:$AM$765,MATCH($A566,'0_Pivot &amp; Table 1 &amp; Table 2'!$B$70:$B$765,0),MATCH(HHIdata_corr!J$1,'0_Pivot &amp; Table 1 &amp; Table 2'!$A$66:$AM$66,0))</f>
        <v>4989</v>
      </c>
      <c r="K566" s="27">
        <f>INDEX('0_Pivot &amp; Table 1 &amp; Table 2'!$A$70:$AM$765,MATCH($A566,'0_Pivot &amp; Table 1 &amp; Table 2'!$B$70:$B$765,0),MATCH(HHIdata_corr!K$1,'0_Pivot &amp; Table 1 &amp; Table 2'!$A$66:$AM$66,0))</f>
        <v>4639</v>
      </c>
      <c r="L566" s="27">
        <f>INDEX('0_Pivot &amp; Table 1 &amp; Table 2'!$A$70:$AM$765,MATCH($A566,'0_Pivot &amp; Table 1 &amp; Table 2'!$B$70:$B$765,0),MATCH(HHIdata_corr!L$1,'0_Pivot &amp; Table 1 &amp; Table 2'!$A$66:$AM$66,0))</f>
        <v>7139</v>
      </c>
      <c r="M566" s="27">
        <f>INDEX('0_Pivot &amp; Table 1 &amp; Table 2'!$A$70:$AM$765,MATCH($A566,'0_Pivot &amp; Table 1 &amp; Table 2'!$B$70:$B$765,0),MATCH(HHIdata_corr!M$1,'0_Pivot &amp; Table 1 &amp; Table 2'!$A$66:$AM$66,0))</f>
        <v>5484</v>
      </c>
      <c r="N566" s="27">
        <f>INDEX('0_Pivot &amp; Table 1 &amp; Table 2'!$A$70:$AM$765,MATCH($A566,'0_Pivot &amp; Table 1 &amp; Table 2'!$B$70:$B$765,0),MATCH(HHIdata_corr!N$1,'0_Pivot &amp; Table 1 &amp; Table 2'!$A$66:$AM$66,0))</f>
        <v>5877</v>
      </c>
      <c r="O566" s="28">
        <v>5617.1</v>
      </c>
      <c r="P566" s="29" t="s">
        <v>1620</v>
      </c>
      <c r="Q566" s="29" t="s">
        <v>1621</v>
      </c>
      <c r="R566" s="2">
        <f t="shared" si="40"/>
        <v>4720</v>
      </c>
      <c r="S566" s="2">
        <f t="shared" si="41"/>
        <v>4854.25</v>
      </c>
      <c r="T566" s="2" t="str">
        <f t="shared" si="42"/>
        <v/>
      </c>
      <c r="U566" s="2" t="e">
        <f>MATCH($Q566,'6.Indic_Percep'!$B$10:$B$141,0)</f>
        <v>#N/A</v>
      </c>
      <c r="V566" s="2">
        <f>MATCH($P566,'5.Indic_LM'!$A$10:$A$732,0)</f>
        <v>587</v>
      </c>
      <c r="W566" s="2" t="str">
        <f>IF(COUNT(INDEX('6.Indic_Percep'!$A$10:$AE$141,HHIdata_corr!$U566,MATCH(HHIdata_corr!W$3,'6.Indic_Percep'!$A$10:$AE$10,0)))=1,INDEX('6.Indic_Percep'!$A$10:$AE$141,HHIdata_corr!$U566,MATCH(HHIdata_corr!W$3,'6.Indic_Percep'!$A$10:$AE$10,0)),"")</f>
        <v/>
      </c>
      <c r="X566" s="2" t="str">
        <f>IF(COUNT(INDEX('6.Indic_Percep'!$A$10:$AE$141,HHIdata_corr!$U566,MATCH(HHIdata_corr!X$3,'6.Indic_Percep'!$A$10:$AE$10,0)))=1,INDEX('6.Indic_Percep'!$A$10:$AE$141,HHIdata_corr!$U566,MATCH(HHIdata_corr!X$3,'6.Indic_Percep'!$A$10:$AE$10,0)),"")</f>
        <v/>
      </c>
      <c r="Y566" s="2" t="str">
        <f>IF(COUNT(INDEX('6.Indic_Percep'!$A$10:$AE$141,HHIdata_corr!$U566,MATCH(HHIdata_corr!Y$3,'6.Indic_Percep'!$A$10:$AE$10,0)))=1,INDEX('6.Indic_Percep'!$A$10:$AE$141,HHIdata_corr!$U566,MATCH(HHIdata_corr!Y$3,'6.Indic_Percep'!$A$10:$AE$10,0)),"")</f>
        <v/>
      </c>
      <c r="Z566" s="2" t="str">
        <f>IF(COUNT(INDEX('6.Indic_Percep'!$A$10:$AH$141,HHIdata_corr!$U566,MATCH(HHIdata_corr!Z$3,'6.Indic_Percep'!$A$10:$AH$10,0)))=1,INDEX('6.Indic_Percep'!$A$10:$AH$141,HHIdata_corr!$U566,MATCH(HHIdata_corr!Z$3,'6.Indic_Percep'!$A$10:$AH$10,0)),"")</f>
        <v/>
      </c>
      <c r="AA566" s="2" t="str">
        <f>IF(COUNT(INDEX('6.Indic_Percep'!$A$10:$AH$141,HHIdata_corr!$U566,MATCH(HHIdata_corr!AA$3,'6.Indic_Percep'!$A$10:$AH$10,0)))=1,INDEX('6.Indic_Percep'!$A$10:$AH$141,HHIdata_corr!$U566,MATCH(HHIdata_corr!AA$3,'6.Indic_Percep'!$A$10:$AH$10,0)),"")</f>
        <v/>
      </c>
      <c r="AC566" s="30" t="str">
        <f>IF(COUNT(INDEX('5.Indic_LM'!$A$8:$AL$732,HHIdata_corr!$V566,MATCH(HHIdata_corr!AC$3,'5.Indic_LM'!$A$8:$AL$8,0)))=1,INDEX('5.Indic_LM'!$A$8:$AL$732,HHIdata_corr!$V566,MATCH(HHIdata_corr!AC$3,'5.Indic_LM'!$A$8:$AL$8,0))/100,"")</f>
        <v/>
      </c>
      <c r="AD566" s="30" t="str">
        <f>IF(COUNT(INDEX('5.Indic_LM'!$A$8:$AL$732,HHIdata_corr!$V566,MATCH(HHIdata_corr!AD$3,'5.Indic_LM'!$A$8:$AL$8,0)))=1,INDEX('5.Indic_LM'!$A$8:$AL$732,HHIdata_corr!$V566,MATCH(HHIdata_corr!AD$3,'5.Indic_LM'!$A$8:$AL$8,0))/100,"")</f>
        <v/>
      </c>
      <c r="AE566" s="2">
        <f t="shared" si="43"/>
        <v>0</v>
      </c>
      <c r="AF566" s="2">
        <f t="shared" si="44"/>
        <v>0</v>
      </c>
    </row>
    <row r="567" spans="1:32" x14ac:dyDescent="0.2">
      <c r="A567" s="25" t="s">
        <v>1622</v>
      </c>
      <c r="B567" s="26" t="s">
        <v>1623</v>
      </c>
      <c r="C567" s="26" t="s">
        <v>1561</v>
      </c>
      <c r="D567" s="26">
        <v>289394</v>
      </c>
      <c r="E567" s="26" t="s">
        <v>63</v>
      </c>
      <c r="F567" s="26" t="s">
        <v>63</v>
      </c>
      <c r="G567" s="27">
        <f>INDEX('0_Pivot &amp; Table 1 &amp; Table 2'!$A$70:$AM$765,MATCH($A567,'0_Pivot &amp; Table 1 &amp; Table 2'!$B$70:$B$765,0),MATCH(HHIdata_corr!G$1,'0_Pivot &amp; Table 1 &amp; Table 2'!$A$66:$AM$66,0))</f>
        <v>6098</v>
      </c>
      <c r="H567" s="27">
        <f>INDEX('0_Pivot &amp; Table 1 &amp; Table 2'!$A$70:$AM$765,MATCH($A567,'0_Pivot &amp; Table 1 &amp; Table 2'!$B$70:$B$765,0),MATCH(HHIdata_corr!H$1,'0_Pivot &amp; Table 1 &amp; Table 2'!$A$66:$AM$66,0))</f>
        <v>7827</v>
      </c>
      <c r="I567" s="27">
        <f>INDEX('0_Pivot &amp; Table 1 &amp; Table 2'!$A$70:$AM$765,MATCH($A567,'0_Pivot &amp; Table 1 &amp; Table 2'!$B$70:$B$765,0),MATCH(HHIdata_corr!I$1,'0_Pivot &amp; Table 1 &amp; Table 2'!$A$66:$AM$66,0))</f>
        <v>6698</v>
      </c>
      <c r="J567" s="27">
        <f>INDEX('0_Pivot &amp; Table 1 &amp; Table 2'!$A$70:$AM$765,MATCH($A567,'0_Pivot &amp; Table 1 &amp; Table 2'!$B$70:$B$765,0),MATCH(HHIdata_corr!J$1,'0_Pivot &amp; Table 1 &amp; Table 2'!$A$66:$AM$66,0))</f>
        <v>8480</v>
      </c>
      <c r="K567" s="27">
        <f>INDEX('0_Pivot &amp; Table 1 &amp; Table 2'!$A$70:$AM$765,MATCH($A567,'0_Pivot &amp; Table 1 &amp; Table 2'!$B$70:$B$765,0),MATCH(HHIdata_corr!K$1,'0_Pivot &amp; Table 1 &amp; Table 2'!$A$66:$AM$66,0))</f>
        <v>7394</v>
      </c>
      <c r="L567" s="27">
        <f>INDEX('0_Pivot &amp; Table 1 &amp; Table 2'!$A$70:$AM$765,MATCH($A567,'0_Pivot &amp; Table 1 &amp; Table 2'!$B$70:$B$765,0),MATCH(HHIdata_corr!L$1,'0_Pivot &amp; Table 1 &amp; Table 2'!$A$66:$AM$66,0))</f>
        <v>7629</v>
      </c>
      <c r="M567" s="27">
        <f>INDEX('0_Pivot &amp; Table 1 &amp; Table 2'!$A$70:$AM$765,MATCH($A567,'0_Pivot &amp; Table 1 &amp; Table 2'!$B$70:$B$765,0),MATCH(HHIdata_corr!M$1,'0_Pivot &amp; Table 1 &amp; Table 2'!$A$66:$AM$66,0))</f>
        <v>6226</v>
      </c>
      <c r="N567" s="27">
        <f>INDEX('0_Pivot &amp; Table 1 &amp; Table 2'!$A$70:$AM$765,MATCH($A567,'0_Pivot &amp; Table 1 &amp; Table 2'!$B$70:$B$765,0),MATCH(HHIdata_corr!N$1,'0_Pivot &amp; Table 1 &amp; Table 2'!$A$66:$AM$66,0))</f>
        <v>5678</v>
      </c>
      <c r="O567" s="28">
        <v>7309.1</v>
      </c>
      <c r="P567" s="29" t="s">
        <v>1622</v>
      </c>
      <c r="Q567" s="29" t="s">
        <v>1623</v>
      </c>
      <c r="R567" s="2">
        <f t="shared" si="40"/>
        <v>7275.75</v>
      </c>
      <c r="S567" s="2">
        <f t="shared" si="41"/>
        <v>7599.75</v>
      </c>
      <c r="T567" s="2" t="str">
        <f t="shared" si="42"/>
        <v/>
      </c>
      <c r="U567" s="2" t="e">
        <f>MATCH($Q567,'6.Indic_Percep'!$B$10:$B$141,0)</f>
        <v>#N/A</v>
      </c>
      <c r="V567" s="2">
        <f>MATCH($P567,'5.Indic_LM'!$A$10:$A$732,0)</f>
        <v>588</v>
      </c>
      <c r="W567" s="2" t="str">
        <f>IF(COUNT(INDEX('6.Indic_Percep'!$A$10:$AE$141,HHIdata_corr!$U567,MATCH(HHIdata_corr!W$3,'6.Indic_Percep'!$A$10:$AE$10,0)))=1,INDEX('6.Indic_Percep'!$A$10:$AE$141,HHIdata_corr!$U567,MATCH(HHIdata_corr!W$3,'6.Indic_Percep'!$A$10:$AE$10,0)),"")</f>
        <v/>
      </c>
      <c r="X567" s="2" t="str">
        <f>IF(COUNT(INDEX('6.Indic_Percep'!$A$10:$AE$141,HHIdata_corr!$U567,MATCH(HHIdata_corr!X$3,'6.Indic_Percep'!$A$10:$AE$10,0)))=1,INDEX('6.Indic_Percep'!$A$10:$AE$141,HHIdata_corr!$U567,MATCH(HHIdata_corr!X$3,'6.Indic_Percep'!$A$10:$AE$10,0)),"")</f>
        <v/>
      </c>
      <c r="Y567" s="2" t="str">
        <f>IF(COUNT(INDEX('6.Indic_Percep'!$A$10:$AE$141,HHIdata_corr!$U567,MATCH(HHIdata_corr!Y$3,'6.Indic_Percep'!$A$10:$AE$10,0)))=1,INDEX('6.Indic_Percep'!$A$10:$AE$141,HHIdata_corr!$U567,MATCH(HHIdata_corr!Y$3,'6.Indic_Percep'!$A$10:$AE$10,0)),"")</f>
        <v/>
      </c>
      <c r="Z567" s="2" t="str">
        <f>IF(COUNT(INDEX('6.Indic_Percep'!$A$10:$AH$141,HHIdata_corr!$U567,MATCH(HHIdata_corr!Z$3,'6.Indic_Percep'!$A$10:$AH$10,0)))=1,INDEX('6.Indic_Percep'!$A$10:$AH$141,HHIdata_corr!$U567,MATCH(HHIdata_corr!Z$3,'6.Indic_Percep'!$A$10:$AH$10,0)),"")</f>
        <v/>
      </c>
      <c r="AA567" s="2" t="str">
        <f>IF(COUNT(INDEX('6.Indic_Percep'!$A$10:$AH$141,HHIdata_corr!$U567,MATCH(HHIdata_corr!AA$3,'6.Indic_Percep'!$A$10:$AH$10,0)))=1,INDEX('6.Indic_Percep'!$A$10:$AH$141,HHIdata_corr!$U567,MATCH(HHIdata_corr!AA$3,'6.Indic_Percep'!$A$10:$AH$10,0)),"")</f>
        <v/>
      </c>
      <c r="AC567" s="30" t="str">
        <f>IF(COUNT(INDEX('5.Indic_LM'!$A$8:$AL$732,HHIdata_corr!$V567,MATCH(HHIdata_corr!AC$3,'5.Indic_LM'!$A$8:$AL$8,0)))=1,INDEX('5.Indic_LM'!$A$8:$AL$732,HHIdata_corr!$V567,MATCH(HHIdata_corr!AC$3,'5.Indic_LM'!$A$8:$AL$8,0))/100,"")</f>
        <v/>
      </c>
      <c r="AD567" s="30" t="str">
        <f>IF(COUNT(INDEX('5.Indic_LM'!$A$8:$AL$732,HHIdata_corr!$V567,MATCH(HHIdata_corr!AD$3,'5.Indic_LM'!$A$8:$AL$8,0)))=1,INDEX('5.Indic_LM'!$A$8:$AL$732,HHIdata_corr!$V567,MATCH(HHIdata_corr!AD$3,'5.Indic_LM'!$A$8:$AL$8,0))/100,"")</f>
        <v/>
      </c>
      <c r="AE567" s="2">
        <f t="shared" si="43"/>
        <v>0</v>
      </c>
      <c r="AF567" s="2">
        <f t="shared" si="44"/>
        <v>0</v>
      </c>
    </row>
    <row r="568" spans="1:32" x14ac:dyDescent="0.2">
      <c r="A568" s="25" t="s">
        <v>1624</v>
      </c>
      <c r="B568" s="26" t="s">
        <v>1625</v>
      </c>
      <c r="C568" s="26" t="s">
        <v>1561</v>
      </c>
      <c r="D568" s="26">
        <v>214287</v>
      </c>
      <c r="E568" s="26" t="s">
        <v>63</v>
      </c>
      <c r="F568" s="26" t="s">
        <v>63</v>
      </c>
      <c r="G568" s="27">
        <f>INDEX('0_Pivot &amp; Table 1 &amp; Table 2'!$A$70:$AM$765,MATCH($A568,'0_Pivot &amp; Table 1 &amp; Table 2'!$B$70:$B$765,0),MATCH(HHIdata_corr!G$1,'0_Pivot &amp; Table 1 &amp; Table 2'!$A$66:$AM$66,0))</f>
        <v>5897</v>
      </c>
      <c r="H568" s="27">
        <f>INDEX('0_Pivot &amp; Table 1 &amp; Table 2'!$A$70:$AM$765,MATCH($A568,'0_Pivot &amp; Table 1 &amp; Table 2'!$B$70:$B$765,0),MATCH(HHIdata_corr!H$1,'0_Pivot &amp; Table 1 &amp; Table 2'!$A$66:$AM$66,0))</f>
        <v>6995</v>
      </c>
      <c r="I568" s="27">
        <f>INDEX('0_Pivot &amp; Table 1 &amp; Table 2'!$A$70:$AM$765,MATCH($A568,'0_Pivot &amp; Table 1 &amp; Table 2'!$B$70:$B$765,0),MATCH(HHIdata_corr!I$1,'0_Pivot &amp; Table 1 &amp; Table 2'!$A$66:$AM$66,0))</f>
        <v>7451</v>
      </c>
      <c r="J568" s="27">
        <f>INDEX('0_Pivot &amp; Table 1 &amp; Table 2'!$A$70:$AM$765,MATCH($A568,'0_Pivot &amp; Table 1 &amp; Table 2'!$B$70:$B$765,0),MATCH(HHIdata_corr!J$1,'0_Pivot &amp; Table 1 &amp; Table 2'!$A$66:$AM$66,0))</f>
        <v>7960</v>
      </c>
      <c r="K568" s="27">
        <f>INDEX('0_Pivot &amp; Table 1 &amp; Table 2'!$A$70:$AM$765,MATCH($A568,'0_Pivot &amp; Table 1 &amp; Table 2'!$B$70:$B$765,0),MATCH(HHIdata_corr!K$1,'0_Pivot &amp; Table 1 &amp; Table 2'!$A$66:$AM$66,0))</f>
        <v>8620</v>
      </c>
      <c r="L568" s="27">
        <f>INDEX('0_Pivot &amp; Table 1 &amp; Table 2'!$A$70:$AM$765,MATCH($A568,'0_Pivot &amp; Table 1 &amp; Table 2'!$B$70:$B$765,0),MATCH(HHIdata_corr!L$1,'0_Pivot &amp; Table 1 &amp; Table 2'!$A$66:$AM$66,0))</f>
        <v>8486</v>
      </c>
      <c r="M568" s="27">
        <f>INDEX('0_Pivot &amp; Table 1 &amp; Table 2'!$A$70:$AM$765,MATCH($A568,'0_Pivot &amp; Table 1 &amp; Table 2'!$B$70:$B$765,0),MATCH(HHIdata_corr!M$1,'0_Pivot &amp; Table 1 &amp; Table 2'!$A$66:$AM$66,0))</f>
        <v>7353</v>
      </c>
      <c r="N568" s="27">
        <f>INDEX('0_Pivot &amp; Table 1 &amp; Table 2'!$A$70:$AM$765,MATCH($A568,'0_Pivot &amp; Table 1 &amp; Table 2'!$B$70:$B$765,0),MATCH(HHIdata_corr!N$1,'0_Pivot &amp; Table 1 &amp; Table 2'!$A$66:$AM$66,0))</f>
        <v>6946</v>
      </c>
      <c r="O568" s="28">
        <v>7735.7</v>
      </c>
      <c r="P568" s="29" t="s">
        <v>1624</v>
      </c>
      <c r="Q568" s="29" t="s">
        <v>1625</v>
      </c>
      <c r="R568" s="2">
        <f t="shared" si="40"/>
        <v>7075.75</v>
      </c>
      <c r="S568" s="2">
        <f t="shared" si="41"/>
        <v>7756.5</v>
      </c>
      <c r="T568" s="2" t="str">
        <f t="shared" si="42"/>
        <v/>
      </c>
      <c r="U568" s="2" t="e">
        <f>MATCH($Q568,'6.Indic_Percep'!$B$10:$B$141,0)</f>
        <v>#N/A</v>
      </c>
      <c r="V568" s="2">
        <f>MATCH($P568,'5.Indic_LM'!$A$10:$A$732,0)</f>
        <v>589</v>
      </c>
      <c r="W568" s="2" t="str">
        <f>IF(COUNT(INDEX('6.Indic_Percep'!$A$10:$AE$141,HHIdata_corr!$U568,MATCH(HHIdata_corr!W$3,'6.Indic_Percep'!$A$10:$AE$10,0)))=1,INDEX('6.Indic_Percep'!$A$10:$AE$141,HHIdata_corr!$U568,MATCH(HHIdata_corr!W$3,'6.Indic_Percep'!$A$10:$AE$10,0)),"")</f>
        <v/>
      </c>
      <c r="X568" s="2" t="str">
        <f>IF(COUNT(INDEX('6.Indic_Percep'!$A$10:$AE$141,HHIdata_corr!$U568,MATCH(HHIdata_corr!X$3,'6.Indic_Percep'!$A$10:$AE$10,0)))=1,INDEX('6.Indic_Percep'!$A$10:$AE$141,HHIdata_corr!$U568,MATCH(HHIdata_corr!X$3,'6.Indic_Percep'!$A$10:$AE$10,0)),"")</f>
        <v/>
      </c>
      <c r="Y568" s="2" t="str">
        <f>IF(COUNT(INDEX('6.Indic_Percep'!$A$10:$AE$141,HHIdata_corr!$U568,MATCH(HHIdata_corr!Y$3,'6.Indic_Percep'!$A$10:$AE$10,0)))=1,INDEX('6.Indic_Percep'!$A$10:$AE$141,HHIdata_corr!$U568,MATCH(HHIdata_corr!Y$3,'6.Indic_Percep'!$A$10:$AE$10,0)),"")</f>
        <v/>
      </c>
      <c r="Z568" s="2" t="str">
        <f>IF(COUNT(INDEX('6.Indic_Percep'!$A$10:$AH$141,HHIdata_corr!$U568,MATCH(HHIdata_corr!Z$3,'6.Indic_Percep'!$A$10:$AH$10,0)))=1,INDEX('6.Indic_Percep'!$A$10:$AH$141,HHIdata_corr!$U568,MATCH(HHIdata_corr!Z$3,'6.Indic_Percep'!$A$10:$AH$10,0)),"")</f>
        <v/>
      </c>
      <c r="AA568" s="2" t="str">
        <f>IF(COUNT(INDEX('6.Indic_Percep'!$A$10:$AH$141,HHIdata_corr!$U568,MATCH(HHIdata_corr!AA$3,'6.Indic_Percep'!$A$10:$AH$10,0)))=1,INDEX('6.Indic_Percep'!$A$10:$AH$141,HHIdata_corr!$U568,MATCH(HHIdata_corr!AA$3,'6.Indic_Percep'!$A$10:$AH$10,0)),"")</f>
        <v/>
      </c>
      <c r="AC568" s="30" t="str">
        <f>IF(COUNT(INDEX('5.Indic_LM'!$A$8:$AL$732,HHIdata_corr!$V568,MATCH(HHIdata_corr!AC$3,'5.Indic_LM'!$A$8:$AL$8,0)))=1,INDEX('5.Indic_LM'!$A$8:$AL$732,HHIdata_corr!$V568,MATCH(HHIdata_corr!AC$3,'5.Indic_LM'!$A$8:$AL$8,0))/100,"")</f>
        <v/>
      </c>
      <c r="AD568" s="30" t="str">
        <f>IF(COUNT(INDEX('5.Indic_LM'!$A$8:$AL$732,HHIdata_corr!$V568,MATCH(HHIdata_corr!AD$3,'5.Indic_LM'!$A$8:$AL$8,0)))=1,INDEX('5.Indic_LM'!$A$8:$AL$732,HHIdata_corr!$V568,MATCH(HHIdata_corr!AD$3,'5.Indic_LM'!$A$8:$AL$8,0))/100,"")</f>
        <v/>
      </c>
      <c r="AE568" s="2">
        <f t="shared" si="43"/>
        <v>0</v>
      </c>
      <c r="AF568" s="2">
        <f t="shared" si="44"/>
        <v>0</v>
      </c>
    </row>
    <row r="569" spans="1:32" x14ac:dyDescent="0.2">
      <c r="A569" s="25" t="s">
        <v>1626</v>
      </c>
      <c r="B569" s="26" t="s">
        <v>1627</v>
      </c>
      <c r="C569" s="26" t="s">
        <v>1561</v>
      </c>
      <c r="D569" s="26">
        <v>180427</v>
      </c>
      <c r="E569" s="26" t="s">
        <v>63</v>
      </c>
      <c r="F569" s="26" t="s">
        <v>63</v>
      </c>
      <c r="G569" s="27">
        <f>INDEX('0_Pivot &amp; Table 1 &amp; Table 2'!$A$70:$AM$765,MATCH($A569,'0_Pivot &amp; Table 1 &amp; Table 2'!$B$70:$B$765,0),MATCH(HHIdata_corr!G$1,'0_Pivot &amp; Table 1 &amp; Table 2'!$A$66:$AM$66,0))</f>
        <v>7961</v>
      </c>
      <c r="H569" s="27">
        <f>INDEX('0_Pivot &amp; Table 1 &amp; Table 2'!$A$70:$AM$765,MATCH($A569,'0_Pivot &amp; Table 1 &amp; Table 2'!$B$70:$B$765,0),MATCH(HHIdata_corr!H$1,'0_Pivot &amp; Table 1 &amp; Table 2'!$A$66:$AM$66,0))</f>
        <v>8297</v>
      </c>
      <c r="I569" s="27">
        <f>INDEX('0_Pivot &amp; Table 1 &amp; Table 2'!$A$70:$AM$765,MATCH($A569,'0_Pivot &amp; Table 1 &amp; Table 2'!$B$70:$B$765,0),MATCH(HHIdata_corr!I$1,'0_Pivot &amp; Table 1 &amp; Table 2'!$A$66:$AM$66,0))</f>
        <v>8044</v>
      </c>
      <c r="J569" s="27">
        <f>INDEX('0_Pivot &amp; Table 1 &amp; Table 2'!$A$70:$AM$765,MATCH($A569,'0_Pivot &amp; Table 1 &amp; Table 2'!$B$70:$B$765,0),MATCH(HHIdata_corr!J$1,'0_Pivot &amp; Table 1 &amp; Table 2'!$A$66:$AM$66,0))</f>
        <v>8084</v>
      </c>
      <c r="K569" s="27">
        <f>INDEX('0_Pivot &amp; Table 1 &amp; Table 2'!$A$70:$AM$765,MATCH($A569,'0_Pivot &amp; Table 1 &amp; Table 2'!$B$70:$B$765,0),MATCH(HHIdata_corr!K$1,'0_Pivot &amp; Table 1 &amp; Table 2'!$A$66:$AM$66,0))</f>
        <v>9028</v>
      </c>
      <c r="L569" s="27">
        <f>INDEX('0_Pivot &amp; Table 1 &amp; Table 2'!$A$70:$AM$765,MATCH($A569,'0_Pivot &amp; Table 1 &amp; Table 2'!$B$70:$B$765,0),MATCH(HHIdata_corr!L$1,'0_Pivot &amp; Table 1 &amp; Table 2'!$A$66:$AM$66,0))</f>
        <v>9333</v>
      </c>
      <c r="M569" s="27">
        <f>INDEX('0_Pivot &amp; Table 1 &amp; Table 2'!$A$70:$AM$765,MATCH($A569,'0_Pivot &amp; Table 1 &amp; Table 2'!$B$70:$B$765,0),MATCH(HHIdata_corr!M$1,'0_Pivot &amp; Table 1 &amp; Table 2'!$A$66:$AM$66,0))</f>
        <v>7314</v>
      </c>
      <c r="N569" s="27">
        <f>INDEX('0_Pivot &amp; Table 1 &amp; Table 2'!$A$70:$AM$765,MATCH($A569,'0_Pivot &amp; Table 1 &amp; Table 2'!$B$70:$B$765,0),MATCH(HHIdata_corr!N$1,'0_Pivot &amp; Table 1 &amp; Table 2'!$A$66:$AM$66,0))</f>
        <v>8349</v>
      </c>
      <c r="O569" s="28">
        <v>8292.4</v>
      </c>
      <c r="P569" s="29" t="s">
        <v>1626</v>
      </c>
      <c r="Q569" s="29" t="s">
        <v>1627</v>
      </c>
      <c r="R569" s="2">
        <f t="shared" si="40"/>
        <v>8096.5</v>
      </c>
      <c r="S569" s="2">
        <f t="shared" si="41"/>
        <v>8363.25</v>
      </c>
      <c r="T569" s="2">
        <f t="shared" si="42"/>
        <v>1</v>
      </c>
      <c r="U569" s="2" t="e">
        <f>MATCH($Q569,'6.Indic_Percep'!$B$10:$B$141,0)</f>
        <v>#N/A</v>
      </c>
      <c r="V569" s="2">
        <f>MATCH($P569,'5.Indic_LM'!$A$10:$A$732,0)</f>
        <v>590</v>
      </c>
      <c r="W569" s="2" t="str">
        <f>IF(COUNT(INDEX('6.Indic_Percep'!$A$10:$AE$141,HHIdata_corr!$U569,MATCH(HHIdata_corr!W$3,'6.Indic_Percep'!$A$10:$AE$10,0)))=1,INDEX('6.Indic_Percep'!$A$10:$AE$141,HHIdata_corr!$U569,MATCH(HHIdata_corr!W$3,'6.Indic_Percep'!$A$10:$AE$10,0)),"")</f>
        <v/>
      </c>
      <c r="X569" s="2" t="str">
        <f>IF(COUNT(INDEX('6.Indic_Percep'!$A$10:$AE$141,HHIdata_corr!$U569,MATCH(HHIdata_corr!X$3,'6.Indic_Percep'!$A$10:$AE$10,0)))=1,INDEX('6.Indic_Percep'!$A$10:$AE$141,HHIdata_corr!$U569,MATCH(HHIdata_corr!X$3,'6.Indic_Percep'!$A$10:$AE$10,0)),"")</f>
        <v/>
      </c>
      <c r="Y569" s="2" t="str">
        <f>IF(COUNT(INDEX('6.Indic_Percep'!$A$10:$AE$141,HHIdata_corr!$U569,MATCH(HHIdata_corr!Y$3,'6.Indic_Percep'!$A$10:$AE$10,0)))=1,INDEX('6.Indic_Percep'!$A$10:$AE$141,HHIdata_corr!$U569,MATCH(HHIdata_corr!Y$3,'6.Indic_Percep'!$A$10:$AE$10,0)),"")</f>
        <v/>
      </c>
      <c r="Z569" s="2" t="str">
        <f>IF(COUNT(INDEX('6.Indic_Percep'!$A$10:$AH$141,HHIdata_corr!$U569,MATCH(HHIdata_corr!Z$3,'6.Indic_Percep'!$A$10:$AH$10,0)))=1,INDEX('6.Indic_Percep'!$A$10:$AH$141,HHIdata_corr!$U569,MATCH(HHIdata_corr!Z$3,'6.Indic_Percep'!$A$10:$AH$10,0)),"")</f>
        <v/>
      </c>
      <c r="AA569" s="2" t="str">
        <f>IF(COUNT(INDEX('6.Indic_Percep'!$A$10:$AH$141,HHIdata_corr!$U569,MATCH(HHIdata_corr!AA$3,'6.Indic_Percep'!$A$10:$AH$10,0)))=1,INDEX('6.Indic_Percep'!$A$10:$AH$141,HHIdata_corr!$U569,MATCH(HHIdata_corr!AA$3,'6.Indic_Percep'!$A$10:$AH$10,0)),"")</f>
        <v/>
      </c>
      <c r="AC569" s="30" t="str">
        <f>IF(COUNT(INDEX('5.Indic_LM'!$A$8:$AL$732,HHIdata_corr!$V569,MATCH(HHIdata_corr!AC$3,'5.Indic_LM'!$A$8:$AL$8,0)))=1,INDEX('5.Indic_LM'!$A$8:$AL$732,HHIdata_corr!$V569,MATCH(HHIdata_corr!AC$3,'5.Indic_LM'!$A$8:$AL$8,0))/100,"")</f>
        <v/>
      </c>
      <c r="AD569" s="30" t="str">
        <f>IF(COUNT(INDEX('5.Indic_LM'!$A$8:$AL$732,HHIdata_corr!$V569,MATCH(HHIdata_corr!AD$3,'5.Indic_LM'!$A$8:$AL$8,0)))=1,INDEX('5.Indic_LM'!$A$8:$AL$732,HHIdata_corr!$V569,MATCH(HHIdata_corr!AD$3,'5.Indic_LM'!$A$8:$AL$8,0))/100,"")</f>
        <v/>
      </c>
      <c r="AE569" s="2">
        <f t="shared" si="43"/>
        <v>0</v>
      </c>
      <c r="AF569" s="2">
        <f t="shared" si="44"/>
        <v>0</v>
      </c>
    </row>
    <row r="570" spans="1:32" x14ac:dyDescent="0.2">
      <c r="A570" s="25" t="s">
        <v>1628</v>
      </c>
      <c r="B570" s="26" t="s">
        <v>1629</v>
      </c>
      <c r="C570" s="26" t="s">
        <v>1561</v>
      </c>
      <c r="D570" s="26">
        <v>157127</v>
      </c>
      <c r="E570" s="26" t="s">
        <v>63</v>
      </c>
      <c r="F570" s="26" t="s">
        <v>63</v>
      </c>
      <c r="G570" s="27">
        <f>INDEX('0_Pivot &amp; Table 1 &amp; Table 2'!$A$70:$AM$765,MATCH($A570,'0_Pivot &amp; Table 1 &amp; Table 2'!$B$70:$B$765,0),MATCH(HHIdata_corr!G$1,'0_Pivot &amp; Table 1 &amp; Table 2'!$A$66:$AM$66,0))</f>
        <v>5784</v>
      </c>
      <c r="H570" s="27">
        <f>INDEX('0_Pivot &amp; Table 1 &amp; Table 2'!$A$70:$AM$765,MATCH($A570,'0_Pivot &amp; Table 1 &amp; Table 2'!$B$70:$B$765,0),MATCH(HHIdata_corr!H$1,'0_Pivot &amp; Table 1 &amp; Table 2'!$A$66:$AM$66,0))</f>
        <v>6844</v>
      </c>
      <c r="I570" s="27">
        <f>INDEX('0_Pivot &amp; Table 1 &amp; Table 2'!$A$70:$AM$765,MATCH($A570,'0_Pivot &amp; Table 1 &amp; Table 2'!$B$70:$B$765,0),MATCH(HHIdata_corr!I$1,'0_Pivot &amp; Table 1 &amp; Table 2'!$A$66:$AM$66,0))</f>
        <v>6539</v>
      </c>
      <c r="J570" s="27">
        <f>INDEX('0_Pivot &amp; Table 1 &amp; Table 2'!$A$70:$AM$765,MATCH($A570,'0_Pivot &amp; Table 1 &amp; Table 2'!$B$70:$B$765,0),MATCH(HHIdata_corr!J$1,'0_Pivot &amp; Table 1 &amp; Table 2'!$A$66:$AM$66,0))</f>
        <v>6572</v>
      </c>
      <c r="K570" s="27">
        <f>INDEX('0_Pivot &amp; Table 1 &amp; Table 2'!$A$70:$AM$765,MATCH($A570,'0_Pivot &amp; Table 1 &amp; Table 2'!$B$70:$B$765,0),MATCH(HHIdata_corr!K$1,'0_Pivot &amp; Table 1 &amp; Table 2'!$A$66:$AM$66,0))</f>
        <v>6113</v>
      </c>
      <c r="L570" s="27">
        <f>INDEX('0_Pivot &amp; Table 1 &amp; Table 2'!$A$70:$AM$765,MATCH($A570,'0_Pivot &amp; Table 1 &amp; Table 2'!$B$70:$B$765,0),MATCH(HHIdata_corr!L$1,'0_Pivot &amp; Table 1 &amp; Table 2'!$A$66:$AM$66,0))</f>
        <v>8472</v>
      </c>
      <c r="M570" s="27">
        <f>INDEX('0_Pivot &amp; Table 1 &amp; Table 2'!$A$70:$AM$765,MATCH($A570,'0_Pivot &amp; Table 1 &amp; Table 2'!$B$70:$B$765,0),MATCH(HHIdata_corr!M$1,'0_Pivot &amp; Table 1 &amp; Table 2'!$A$66:$AM$66,0))</f>
        <v>7157</v>
      </c>
      <c r="N570" s="27">
        <f>INDEX('0_Pivot &amp; Table 1 &amp; Table 2'!$A$70:$AM$765,MATCH($A570,'0_Pivot &amp; Table 1 &amp; Table 2'!$B$70:$B$765,0),MATCH(HHIdata_corr!N$1,'0_Pivot &amp; Table 1 &amp; Table 2'!$A$66:$AM$66,0))</f>
        <v>7918</v>
      </c>
      <c r="O570" s="28">
        <v>7353.6</v>
      </c>
      <c r="P570" s="29" t="s">
        <v>1628</v>
      </c>
      <c r="Q570" s="29" t="s">
        <v>1629</v>
      </c>
      <c r="R570" s="2">
        <f t="shared" si="40"/>
        <v>6434.75</v>
      </c>
      <c r="S570" s="2">
        <f t="shared" si="41"/>
        <v>6517</v>
      </c>
      <c r="T570" s="2" t="str">
        <f t="shared" si="42"/>
        <v/>
      </c>
      <c r="U570" s="2" t="e">
        <f>MATCH($Q570,'6.Indic_Percep'!$B$10:$B$141,0)</f>
        <v>#N/A</v>
      </c>
      <c r="V570" s="2">
        <f>MATCH($P570,'5.Indic_LM'!$A$10:$A$732,0)</f>
        <v>591</v>
      </c>
      <c r="W570" s="2" t="str">
        <f>IF(COUNT(INDEX('6.Indic_Percep'!$A$10:$AE$141,HHIdata_corr!$U570,MATCH(HHIdata_corr!W$3,'6.Indic_Percep'!$A$10:$AE$10,0)))=1,INDEX('6.Indic_Percep'!$A$10:$AE$141,HHIdata_corr!$U570,MATCH(HHIdata_corr!W$3,'6.Indic_Percep'!$A$10:$AE$10,0)),"")</f>
        <v/>
      </c>
      <c r="X570" s="2" t="str">
        <f>IF(COUNT(INDEX('6.Indic_Percep'!$A$10:$AE$141,HHIdata_corr!$U570,MATCH(HHIdata_corr!X$3,'6.Indic_Percep'!$A$10:$AE$10,0)))=1,INDEX('6.Indic_Percep'!$A$10:$AE$141,HHIdata_corr!$U570,MATCH(HHIdata_corr!X$3,'6.Indic_Percep'!$A$10:$AE$10,0)),"")</f>
        <v/>
      </c>
      <c r="Y570" s="2" t="str">
        <f>IF(COUNT(INDEX('6.Indic_Percep'!$A$10:$AE$141,HHIdata_corr!$U570,MATCH(HHIdata_corr!Y$3,'6.Indic_Percep'!$A$10:$AE$10,0)))=1,INDEX('6.Indic_Percep'!$A$10:$AE$141,HHIdata_corr!$U570,MATCH(HHIdata_corr!Y$3,'6.Indic_Percep'!$A$10:$AE$10,0)),"")</f>
        <v/>
      </c>
      <c r="Z570" s="2" t="str">
        <f>IF(COUNT(INDEX('6.Indic_Percep'!$A$10:$AH$141,HHIdata_corr!$U570,MATCH(HHIdata_corr!Z$3,'6.Indic_Percep'!$A$10:$AH$10,0)))=1,INDEX('6.Indic_Percep'!$A$10:$AH$141,HHIdata_corr!$U570,MATCH(HHIdata_corr!Z$3,'6.Indic_Percep'!$A$10:$AH$10,0)),"")</f>
        <v/>
      </c>
      <c r="AA570" s="2" t="str">
        <f>IF(COUNT(INDEX('6.Indic_Percep'!$A$10:$AH$141,HHIdata_corr!$U570,MATCH(HHIdata_corr!AA$3,'6.Indic_Percep'!$A$10:$AH$10,0)))=1,INDEX('6.Indic_Percep'!$A$10:$AH$141,HHIdata_corr!$U570,MATCH(HHIdata_corr!AA$3,'6.Indic_Percep'!$A$10:$AH$10,0)),"")</f>
        <v/>
      </c>
      <c r="AC570" s="30" t="str">
        <f>IF(COUNT(INDEX('5.Indic_LM'!$A$8:$AL$732,HHIdata_corr!$V570,MATCH(HHIdata_corr!AC$3,'5.Indic_LM'!$A$8:$AL$8,0)))=1,INDEX('5.Indic_LM'!$A$8:$AL$732,HHIdata_corr!$V570,MATCH(HHIdata_corr!AC$3,'5.Indic_LM'!$A$8:$AL$8,0))/100,"")</f>
        <v/>
      </c>
      <c r="AD570" s="30" t="str">
        <f>IF(COUNT(INDEX('5.Indic_LM'!$A$8:$AL$732,HHIdata_corr!$V570,MATCH(HHIdata_corr!AD$3,'5.Indic_LM'!$A$8:$AL$8,0)))=1,INDEX('5.Indic_LM'!$A$8:$AL$732,HHIdata_corr!$V570,MATCH(HHIdata_corr!AD$3,'5.Indic_LM'!$A$8:$AL$8,0))/100,"")</f>
        <v/>
      </c>
      <c r="AE570" s="2">
        <f t="shared" si="43"/>
        <v>0</v>
      </c>
      <c r="AF570" s="2">
        <f t="shared" si="44"/>
        <v>0</v>
      </c>
    </row>
    <row r="571" spans="1:32" x14ac:dyDescent="0.2">
      <c r="A571" s="25" t="s">
        <v>1630</v>
      </c>
      <c r="B571" s="26" t="s">
        <v>1631</v>
      </c>
      <c r="C571" s="26" t="s">
        <v>1561</v>
      </c>
      <c r="D571" s="26">
        <v>147307</v>
      </c>
      <c r="E571" s="26" t="s">
        <v>63</v>
      </c>
      <c r="F571" s="26" t="s">
        <v>63</v>
      </c>
      <c r="G571" s="27" t="e">
        <f>INDEX('0_Pivot &amp; Table 1 &amp; Table 2'!$A$70:$AM$765,MATCH($A571,'0_Pivot &amp; Table 1 &amp; Table 2'!$B$70:$B$765,0),MATCH(HHIdata_corr!G$1,'0_Pivot &amp; Table 1 &amp; Table 2'!$A$66:$AM$66,0))</f>
        <v>#N/A</v>
      </c>
      <c r="H571" s="27" t="e">
        <f>INDEX('0_Pivot &amp; Table 1 &amp; Table 2'!$A$70:$AM$765,MATCH($A571,'0_Pivot &amp; Table 1 &amp; Table 2'!$B$70:$B$765,0),MATCH(HHIdata_corr!H$1,'0_Pivot &amp; Table 1 &amp; Table 2'!$A$66:$AM$66,0))</f>
        <v>#N/A</v>
      </c>
      <c r="I571" s="27" t="e">
        <f>INDEX('0_Pivot &amp; Table 1 &amp; Table 2'!$A$70:$AM$765,MATCH($A571,'0_Pivot &amp; Table 1 &amp; Table 2'!$B$70:$B$765,0),MATCH(HHIdata_corr!I$1,'0_Pivot &amp; Table 1 &amp; Table 2'!$A$66:$AM$66,0))</f>
        <v>#N/A</v>
      </c>
      <c r="J571" s="27" t="e">
        <f>INDEX('0_Pivot &amp; Table 1 &amp; Table 2'!$A$70:$AM$765,MATCH($A571,'0_Pivot &amp; Table 1 &amp; Table 2'!$B$70:$B$765,0),MATCH(HHIdata_corr!J$1,'0_Pivot &amp; Table 1 &amp; Table 2'!$A$66:$AM$66,0))</f>
        <v>#N/A</v>
      </c>
      <c r="K571" s="27" t="e">
        <f>INDEX('0_Pivot &amp; Table 1 &amp; Table 2'!$A$70:$AM$765,MATCH($A571,'0_Pivot &amp; Table 1 &amp; Table 2'!$B$70:$B$765,0),MATCH(HHIdata_corr!K$1,'0_Pivot &amp; Table 1 &amp; Table 2'!$A$66:$AM$66,0))</f>
        <v>#N/A</v>
      </c>
      <c r="L571" s="27" t="e">
        <f>INDEX('0_Pivot &amp; Table 1 &amp; Table 2'!$A$70:$AM$765,MATCH($A571,'0_Pivot &amp; Table 1 &amp; Table 2'!$B$70:$B$765,0),MATCH(HHIdata_corr!L$1,'0_Pivot &amp; Table 1 &amp; Table 2'!$A$66:$AM$66,0))</f>
        <v>#N/A</v>
      </c>
      <c r="M571" s="27" t="e">
        <f>INDEX('0_Pivot &amp; Table 1 &amp; Table 2'!$A$70:$AM$765,MATCH($A571,'0_Pivot &amp; Table 1 &amp; Table 2'!$B$70:$B$765,0),MATCH(HHIdata_corr!M$1,'0_Pivot &amp; Table 1 &amp; Table 2'!$A$66:$AM$66,0))</f>
        <v>#N/A</v>
      </c>
      <c r="N571" s="27" t="e">
        <f>INDEX('0_Pivot &amp; Table 1 &amp; Table 2'!$A$70:$AM$765,MATCH($A571,'0_Pivot &amp; Table 1 &amp; Table 2'!$B$70:$B$765,0),MATCH(HHIdata_corr!N$1,'0_Pivot &amp; Table 1 &amp; Table 2'!$A$66:$AM$66,0))</f>
        <v>#N/A</v>
      </c>
      <c r="O571" s="28">
        <v>10000</v>
      </c>
      <c r="P571" s="29" t="s">
        <v>1630</v>
      </c>
      <c r="Q571" s="29" t="s">
        <v>1631</v>
      </c>
      <c r="S571" s="2" t="e">
        <f t="shared" si="41"/>
        <v>#N/A</v>
      </c>
      <c r="T571" s="2" t="str">
        <f t="shared" si="42"/>
        <v/>
      </c>
      <c r="U571" s="2" t="e">
        <f>MATCH($Q571,'6.Indic_Percep'!$B$10:$B$141,0)</f>
        <v>#N/A</v>
      </c>
      <c r="V571" s="2">
        <f>MATCH($P571,'5.Indic_LM'!$A$10:$A$732,0)</f>
        <v>592</v>
      </c>
      <c r="W571" s="2" t="str">
        <f>IF(COUNT(INDEX('6.Indic_Percep'!$A$10:$AE$141,HHIdata_corr!$U571,MATCH(HHIdata_corr!W$3,'6.Indic_Percep'!$A$10:$AE$10,0)))=1,INDEX('6.Indic_Percep'!$A$10:$AE$141,HHIdata_corr!$U571,MATCH(HHIdata_corr!W$3,'6.Indic_Percep'!$A$10:$AE$10,0)),"")</f>
        <v/>
      </c>
      <c r="X571" s="2" t="str">
        <f>IF(COUNT(INDEX('6.Indic_Percep'!$A$10:$AE$141,HHIdata_corr!$U571,MATCH(HHIdata_corr!X$3,'6.Indic_Percep'!$A$10:$AE$10,0)))=1,INDEX('6.Indic_Percep'!$A$10:$AE$141,HHIdata_corr!$U571,MATCH(HHIdata_corr!X$3,'6.Indic_Percep'!$A$10:$AE$10,0)),"")</f>
        <v/>
      </c>
      <c r="Y571" s="2" t="str">
        <f>IF(COUNT(INDEX('6.Indic_Percep'!$A$10:$AE$141,HHIdata_corr!$U571,MATCH(HHIdata_corr!Y$3,'6.Indic_Percep'!$A$10:$AE$10,0)))=1,INDEX('6.Indic_Percep'!$A$10:$AE$141,HHIdata_corr!$U571,MATCH(HHIdata_corr!Y$3,'6.Indic_Percep'!$A$10:$AE$10,0)),"")</f>
        <v/>
      </c>
      <c r="Z571" s="2" t="str">
        <f>IF(COUNT(INDEX('6.Indic_Percep'!$A$10:$AH$141,HHIdata_corr!$U571,MATCH(HHIdata_corr!Z$3,'6.Indic_Percep'!$A$10:$AH$10,0)))=1,INDEX('6.Indic_Percep'!$A$10:$AH$141,HHIdata_corr!$U571,MATCH(HHIdata_corr!Z$3,'6.Indic_Percep'!$A$10:$AH$10,0)),"")</f>
        <v/>
      </c>
      <c r="AA571" s="2" t="str">
        <f>IF(COUNT(INDEX('6.Indic_Percep'!$A$10:$AH$141,HHIdata_corr!$U571,MATCH(HHIdata_corr!AA$3,'6.Indic_Percep'!$A$10:$AH$10,0)))=1,INDEX('6.Indic_Percep'!$A$10:$AH$141,HHIdata_corr!$U571,MATCH(HHIdata_corr!AA$3,'6.Indic_Percep'!$A$10:$AH$10,0)),"")</f>
        <v/>
      </c>
      <c r="AC571" s="30" t="str">
        <f>IF(COUNT(INDEX('5.Indic_LM'!$A$8:$AL$732,HHIdata_corr!$V571,MATCH(HHIdata_corr!AC$3,'5.Indic_LM'!$A$8:$AL$8,0)))=1,INDEX('5.Indic_LM'!$A$8:$AL$732,HHIdata_corr!$V571,MATCH(HHIdata_corr!AC$3,'5.Indic_LM'!$A$8:$AL$8,0))/100,"")</f>
        <v/>
      </c>
      <c r="AD571" s="30" t="str">
        <f>IF(COUNT(INDEX('5.Indic_LM'!$A$8:$AL$732,HHIdata_corr!$V571,MATCH(HHIdata_corr!AD$3,'5.Indic_LM'!$A$8:$AL$8,0)))=1,INDEX('5.Indic_LM'!$A$8:$AL$732,HHIdata_corr!$V571,MATCH(HHIdata_corr!AD$3,'5.Indic_LM'!$A$8:$AL$8,0))/100,"")</f>
        <v/>
      </c>
      <c r="AE571" s="2">
        <f t="shared" si="43"/>
        <v>0</v>
      </c>
      <c r="AF571" s="2">
        <f t="shared" si="44"/>
        <v>0</v>
      </c>
    </row>
    <row r="572" spans="1:32" x14ac:dyDescent="0.2">
      <c r="A572" s="25" t="s">
        <v>1632</v>
      </c>
      <c r="B572" s="26" t="s">
        <v>1633</v>
      </c>
      <c r="C572" s="26" t="s">
        <v>1561</v>
      </c>
      <c r="D572" s="26">
        <v>142663</v>
      </c>
      <c r="E572" s="26" t="s">
        <v>63</v>
      </c>
      <c r="F572" s="26" t="s">
        <v>63</v>
      </c>
      <c r="G572" s="27">
        <f>INDEX('0_Pivot &amp; Table 1 &amp; Table 2'!$A$70:$AM$765,MATCH($A572,'0_Pivot &amp; Table 1 &amp; Table 2'!$B$70:$B$765,0),MATCH(HHIdata_corr!G$1,'0_Pivot &amp; Table 1 &amp; Table 2'!$A$66:$AM$66,0))</f>
        <v>5248</v>
      </c>
      <c r="H572" s="27">
        <f>INDEX('0_Pivot &amp; Table 1 &amp; Table 2'!$A$70:$AM$765,MATCH($A572,'0_Pivot &amp; Table 1 &amp; Table 2'!$B$70:$B$765,0),MATCH(HHIdata_corr!H$1,'0_Pivot &amp; Table 1 &amp; Table 2'!$A$66:$AM$66,0))</f>
        <v>6946</v>
      </c>
      <c r="I572" s="27">
        <f>INDEX('0_Pivot &amp; Table 1 &amp; Table 2'!$A$70:$AM$765,MATCH($A572,'0_Pivot &amp; Table 1 &amp; Table 2'!$B$70:$B$765,0),MATCH(HHIdata_corr!I$1,'0_Pivot &amp; Table 1 &amp; Table 2'!$A$66:$AM$66,0))</f>
        <v>6315</v>
      </c>
      <c r="J572" s="27">
        <f>INDEX('0_Pivot &amp; Table 1 &amp; Table 2'!$A$70:$AM$765,MATCH($A572,'0_Pivot &amp; Table 1 &amp; Table 2'!$B$70:$B$765,0),MATCH(HHIdata_corr!J$1,'0_Pivot &amp; Table 1 &amp; Table 2'!$A$66:$AM$66,0))</f>
        <v>6219</v>
      </c>
      <c r="K572" s="27">
        <f>INDEX('0_Pivot &amp; Table 1 &amp; Table 2'!$A$70:$AM$765,MATCH($A572,'0_Pivot &amp; Table 1 &amp; Table 2'!$B$70:$B$765,0),MATCH(HHIdata_corr!K$1,'0_Pivot &amp; Table 1 &amp; Table 2'!$A$66:$AM$66,0))</f>
        <v>5958</v>
      </c>
      <c r="L572" s="27">
        <f>INDEX('0_Pivot &amp; Table 1 &amp; Table 2'!$A$70:$AM$765,MATCH($A572,'0_Pivot &amp; Table 1 &amp; Table 2'!$B$70:$B$765,0),MATCH(HHIdata_corr!L$1,'0_Pivot &amp; Table 1 &amp; Table 2'!$A$66:$AM$66,0))</f>
        <v>8661</v>
      </c>
      <c r="M572" s="27">
        <f>INDEX('0_Pivot &amp; Table 1 &amp; Table 2'!$A$70:$AM$765,MATCH($A572,'0_Pivot &amp; Table 1 &amp; Table 2'!$B$70:$B$765,0),MATCH(HHIdata_corr!M$1,'0_Pivot &amp; Table 1 &amp; Table 2'!$A$66:$AM$66,0))</f>
        <v>7541</v>
      </c>
      <c r="N572" s="27">
        <f>INDEX('0_Pivot &amp; Table 1 &amp; Table 2'!$A$70:$AM$765,MATCH($A572,'0_Pivot &amp; Table 1 &amp; Table 2'!$B$70:$B$765,0),MATCH(HHIdata_corr!N$1,'0_Pivot &amp; Table 1 &amp; Table 2'!$A$66:$AM$66,0))</f>
        <v>7501</v>
      </c>
      <c r="O572" s="28">
        <v>7229.2</v>
      </c>
      <c r="P572" s="29" t="s">
        <v>1632</v>
      </c>
      <c r="Q572" s="29" t="s">
        <v>1633</v>
      </c>
      <c r="R572" s="2">
        <f t="shared" ref="R572:R599" si="45">AVERAGE(G572:J572)</f>
        <v>6182</v>
      </c>
      <c r="S572" s="2">
        <f t="shared" si="41"/>
        <v>6359.5</v>
      </c>
      <c r="T572" s="2" t="str">
        <f t="shared" si="42"/>
        <v/>
      </c>
      <c r="U572" s="2" t="e">
        <f>MATCH($Q572,'6.Indic_Percep'!$B$10:$B$141,0)</f>
        <v>#N/A</v>
      </c>
      <c r="V572" s="2">
        <f>MATCH($P572,'5.Indic_LM'!$A$10:$A$732,0)</f>
        <v>593</v>
      </c>
      <c r="W572" s="2" t="str">
        <f>IF(COUNT(INDEX('6.Indic_Percep'!$A$10:$AE$141,HHIdata_corr!$U572,MATCH(HHIdata_corr!W$3,'6.Indic_Percep'!$A$10:$AE$10,0)))=1,INDEX('6.Indic_Percep'!$A$10:$AE$141,HHIdata_corr!$U572,MATCH(HHIdata_corr!W$3,'6.Indic_Percep'!$A$10:$AE$10,0)),"")</f>
        <v/>
      </c>
      <c r="X572" s="2" t="str">
        <f>IF(COUNT(INDEX('6.Indic_Percep'!$A$10:$AE$141,HHIdata_corr!$U572,MATCH(HHIdata_corr!X$3,'6.Indic_Percep'!$A$10:$AE$10,0)))=1,INDEX('6.Indic_Percep'!$A$10:$AE$141,HHIdata_corr!$U572,MATCH(HHIdata_corr!X$3,'6.Indic_Percep'!$A$10:$AE$10,0)),"")</f>
        <v/>
      </c>
      <c r="Y572" s="2" t="str">
        <f>IF(COUNT(INDEX('6.Indic_Percep'!$A$10:$AE$141,HHIdata_corr!$U572,MATCH(HHIdata_corr!Y$3,'6.Indic_Percep'!$A$10:$AE$10,0)))=1,INDEX('6.Indic_Percep'!$A$10:$AE$141,HHIdata_corr!$U572,MATCH(HHIdata_corr!Y$3,'6.Indic_Percep'!$A$10:$AE$10,0)),"")</f>
        <v/>
      </c>
      <c r="Z572" s="2" t="str">
        <f>IF(COUNT(INDEX('6.Indic_Percep'!$A$10:$AH$141,HHIdata_corr!$U572,MATCH(HHIdata_corr!Z$3,'6.Indic_Percep'!$A$10:$AH$10,0)))=1,INDEX('6.Indic_Percep'!$A$10:$AH$141,HHIdata_corr!$U572,MATCH(HHIdata_corr!Z$3,'6.Indic_Percep'!$A$10:$AH$10,0)),"")</f>
        <v/>
      </c>
      <c r="AA572" s="2" t="str">
        <f>IF(COUNT(INDEX('6.Indic_Percep'!$A$10:$AH$141,HHIdata_corr!$U572,MATCH(HHIdata_corr!AA$3,'6.Indic_Percep'!$A$10:$AH$10,0)))=1,INDEX('6.Indic_Percep'!$A$10:$AH$141,HHIdata_corr!$U572,MATCH(HHIdata_corr!AA$3,'6.Indic_Percep'!$A$10:$AH$10,0)),"")</f>
        <v/>
      </c>
      <c r="AC572" s="30" t="str">
        <f>IF(COUNT(INDEX('5.Indic_LM'!$A$8:$AL$732,HHIdata_corr!$V572,MATCH(HHIdata_corr!AC$3,'5.Indic_LM'!$A$8:$AL$8,0)))=1,INDEX('5.Indic_LM'!$A$8:$AL$732,HHIdata_corr!$V572,MATCH(HHIdata_corr!AC$3,'5.Indic_LM'!$A$8:$AL$8,0))/100,"")</f>
        <v/>
      </c>
      <c r="AD572" s="30" t="str">
        <f>IF(COUNT(INDEX('5.Indic_LM'!$A$8:$AL$732,HHIdata_corr!$V572,MATCH(HHIdata_corr!AD$3,'5.Indic_LM'!$A$8:$AL$8,0)))=1,INDEX('5.Indic_LM'!$A$8:$AL$732,HHIdata_corr!$V572,MATCH(HHIdata_corr!AD$3,'5.Indic_LM'!$A$8:$AL$8,0))/100,"")</f>
        <v/>
      </c>
      <c r="AE572" s="2">
        <f t="shared" si="43"/>
        <v>0</v>
      </c>
      <c r="AF572" s="2">
        <f t="shared" si="44"/>
        <v>0</v>
      </c>
    </row>
    <row r="573" spans="1:32" x14ac:dyDescent="0.2">
      <c r="A573" s="25" t="s">
        <v>1634</v>
      </c>
      <c r="B573" s="26" t="s">
        <v>1635</v>
      </c>
      <c r="C573" s="26" t="s">
        <v>1561</v>
      </c>
      <c r="D573" s="26">
        <v>136388</v>
      </c>
      <c r="E573" s="26" t="s">
        <v>63</v>
      </c>
      <c r="F573" s="26" t="s">
        <v>63</v>
      </c>
      <c r="G573" s="27">
        <f>INDEX('0_Pivot &amp; Table 1 &amp; Table 2'!$A$70:$AM$765,MATCH($A573,'0_Pivot &amp; Table 1 &amp; Table 2'!$B$70:$B$765,0),MATCH(HHIdata_corr!G$1,'0_Pivot &amp; Table 1 &amp; Table 2'!$A$66:$AM$66,0))</f>
        <v>0</v>
      </c>
      <c r="H573" s="27">
        <f>INDEX('0_Pivot &amp; Table 1 &amp; Table 2'!$A$70:$AM$765,MATCH($A573,'0_Pivot &amp; Table 1 &amp; Table 2'!$B$70:$B$765,0),MATCH(HHIdata_corr!H$1,'0_Pivot &amp; Table 1 &amp; Table 2'!$A$66:$AM$66,0))</f>
        <v>0</v>
      </c>
      <c r="I573" s="27">
        <f>INDEX('0_Pivot &amp; Table 1 &amp; Table 2'!$A$70:$AM$765,MATCH($A573,'0_Pivot &amp; Table 1 &amp; Table 2'!$B$70:$B$765,0),MATCH(HHIdata_corr!I$1,'0_Pivot &amp; Table 1 &amp; Table 2'!$A$66:$AM$66,0))</f>
        <v>0</v>
      </c>
      <c r="J573" s="27">
        <f>INDEX('0_Pivot &amp; Table 1 &amp; Table 2'!$A$70:$AM$765,MATCH($A573,'0_Pivot &amp; Table 1 &amp; Table 2'!$B$70:$B$765,0),MATCH(HHIdata_corr!J$1,'0_Pivot &amp; Table 1 &amp; Table 2'!$A$66:$AM$66,0))</f>
        <v>0</v>
      </c>
      <c r="K573" s="27">
        <f>INDEX('0_Pivot &amp; Table 1 &amp; Table 2'!$A$70:$AM$765,MATCH($A573,'0_Pivot &amp; Table 1 &amp; Table 2'!$B$70:$B$765,0),MATCH(HHIdata_corr!K$1,'0_Pivot &amp; Table 1 &amp; Table 2'!$A$66:$AM$66,0))</f>
        <v>0</v>
      </c>
      <c r="L573" s="27">
        <f>INDEX('0_Pivot &amp; Table 1 &amp; Table 2'!$A$70:$AM$765,MATCH($A573,'0_Pivot &amp; Table 1 &amp; Table 2'!$B$70:$B$765,0),MATCH(HHIdata_corr!L$1,'0_Pivot &amp; Table 1 &amp; Table 2'!$A$66:$AM$66,0))</f>
        <v>0</v>
      </c>
      <c r="M573" s="27">
        <f>INDEX('0_Pivot &amp; Table 1 &amp; Table 2'!$A$70:$AM$765,MATCH($A573,'0_Pivot &amp; Table 1 &amp; Table 2'!$B$70:$B$765,0),MATCH(HHIdata_corr!M$1,'0_Pivot &amp; Table 1 &amp; Table 2'!$A$66:$AM$66,0))</f>
        <v>0</v>
      </c>
      <c r="N573" s="27">
        <f>INDEX('0_Pivot &amp; Table 1 &amp; Table 2'!$A$70:$AM$765,MATCH($A573,'0_Pivot &amp; Table 1 &amp; Table 2'!$B$70:$B$765,0),MATCH(HHIdata_corr!N$1,'0_Pivot &amp; Table 1 &amp; Table 2'!$A$66:$AM$66,0))</f>
        <v>0</v>
      </c>
      <c r="O573" s="28">
        <v>10000</v>
      </c>
      <c r="P573" s="29" t="s">
        <v>1634</v>
      </c>
      <c r="Q573" s="29" t="s">
        <v>1635</v>
      </c>
      <c r="R573" s="2">
        <f t="shared" si="45"/>
        <v>0</v>
      </c>
      <c r="S573" s="2" t="b">
        <f t="shared" si="41"/>
        <v>0</v>
      </c>
      <c r="T573" s="2" t="str">
        <f t="shared" si="42"/>
        <v/>
      </c>
      <c r="U573" s="2" t="e">
        <f>MATCH($Q573,'6.Indic_Percep'!$B$10:$B$141,0)</f>
        <v>#N/A</v>
      </c>
      <c r="V573" s="2">
        <f>MATCH($P573,'5.Indic_LM'!$A$10:$A$732,0)</f>
        <v>594</v>
      </c>
      <c r="W573" s="2" t="str">
        <f>IF(COUNT(INDEX('6.Indic_Percep'!$A$10:$AE$141,HHIdata_corr!$U573,MATCH(HHIdata_corr!W$3,'6.Indic_Percep'!$A$10:$AE$10,0)))=1,INDEX('6.Indic_Percep'!$A$10:$AE$141,HHIdata_corr!$U573,MATCH(HHIdata_corr!W$3,'6.Indic_Percep'!$A$10:$AE$10,0)),"")</f>
        <v/>
      </c>
      <c r="X573" s="2" t="str">
        <f>IF(COUNT(INDEX('6.Indic_Percep'!$A$10:$AE$141,HHIdata_corr!$U573,MATCH(HHIdata_corr!X$3,'6.Indic_Percep'!$A$10:$AE$10,0)))=1,INDEX('6.Indic_Percep'!$A$10:$AE$141,HHIdata_corr!$U573,MATCH(HHIdata_corr!X$3,'6.Indic_Percep'!$A$10:$AE$10,0)),"")</f>
        <v/>
      </c>
      <c r="Y573" s="2" t="str">
        <f>IF(COUNT(INDEX('6.Indic_Percep'!$A$10:$AE$141,HHIdata_corr!$U573,MATCH(HHIdata_corr!Y$3,'6.Indic_Percep'!$A$10:$AE$10,0)))=1,INDEX('6.Indic_Percep'!$A$10:$AE$141,HHIdata_corr!$U573,MATCH(HHIdata_corr!Y$3,'6.Indic_Percep'!$A$10:$AE$10,0)),"")</f>
        <v/>
      </c>
      <c r="Z573" s="2" t="str">
        <f>IF(COUNT(INDEX('6.Indic_Percep'!$A$10:$AH$141,HHIdata_corr!$U573,MATCH(HHIdata_corr!Z$3,'6.Indic_Percep'!$A$10:$AH$10,0)))=1,INDEX('6.Indic_Percep'!$A$10:$AH$141,HHIdata_corr!$U573,MATCH(HHIdata_corr!Z$3,'6.Indic_Percep'!$A$10:$AH$10,0)),"")</f>
        <v/>
      </c>
      <c r="AA573" s="2" t="str">
        <f>IF(COUNT(INDEX('6.Indic_Percep'!$A$10:$AH$141,HHIdata_corr!$U573,MATCH(HHIdata_corr!AA$3,'6.Indic_Percep'!$A$10:$AH$10,0)))=1,INDEX('6.Indic_Percep'!$A$10:$AH$141,HHIdata_corr!$U573,MATCH(HHIdata_corr!AA$3,'6.Indic_Percep'!$A$10:$AH$10,0)),"")</f>
        <v/>
      </c>
      <c r="AC573" s="30" t="str">
        <f>IF(COUNT(INDEX('5.Indic_LM'!$A$8:$AL$732,HHIdata_corr!$V573,MATCH(HHIdata_corr!AC$3,'5.Indic_LM'!$A$8:$AL$8,0)))=1,INDEX('5.Indic_LM'!$A$8:$AL$732,HHIdata_corr!$V573,MATCH(HHIdata_corr!AC$3,'5.Indic_LM'!$A$8:$AL$8,0))/100,"")</f>
        <v/>
      </c>
      <c r="AD573" s="30" t="str">
        <f>IF(COUNT(INDEX('5.Indic_LM'!$A$8:$AL$732,HHIdata_corr!$V573,MATCH(HHIdata_corr!AD$3,'5.Indic_LM'!$A$8:$AL$8,0)))=1,INDEX('5.Indic_LM'!$A$8:$AL$732,HHIdata_corr!$V573,MATCH(HHIdata_corr!AD$3,'5.Indic_LM'!$A$8:$AL$8,0))/100,"")</f>
        <v/>
      </c>
      <c r="AE573" s="2">
        <f t="shared" si="43"/>
        <v>0</v>
      </c>
      <c r="AF573" s="2">
        <f t="shared" si="44"/>
        <v>0</v>
      </c>
    </row>
    <row r="574" spans="1:32" x14ac:dyDescent="0.2">
      <c r="A574" s="25" t="s">
        <v>1636</v>
      </c>
      <c r="B574" s="26" t="s">
        <v>1637</v>
      </c>
      <c r="C574" s="26" t="s">
        <v>1561</v>
      </c>
      <c r="D574" s="26">
        <v>155518</v>
      </c>
      <c r="E574" s="26" t="s">
        <v>63</v>
      </c>
      <c r="F574" s="26" t="s">
        <v>63</v>
      </c>
      <c r="G574" s="27">
        <f>INDEX('0_Pivot &amp; Table 1 &amp; Table 2'!$A$70:$AM$765,MATCH($A574,'0_Pivot &amp; Table 1 &amp; Table 2'!$B$70:$B$765,0),MATCH(HHIdata_corr!G$1,'0_Pivot &amp; Table 1 &amp; Table 2'!$A$66:$AM$66,0))</f>
        <v>5178</v>
      </c>
      <c r="H574" s="27">
        <f>INDEX('0_Pivot &amp; Table 1 &amp; Table 2'!$A$70:$AM$765,MATCH($A574,'0_Pivot &amp; Table 1 &amp; Table 2'!$B$70:$B$765,0),MATCH(HHIdata_corr!H$1,'0_Pivot &amp; Table 1 &amp; Table 2'!$A$66:$AM$66,0))</f>
        <v>6123</v>
      </c>
      <c r="I574" s="27">
        <f>INDEX('0_Pivot &amp; Table 1 &amp; Table 2'!$A$70:$AM$765,MATCH($A574,'0_Pivot &amp; Table 1 &amp; Table 2'!$B$70:$B$765,0),MATCH(HHIdata_corr!I$1,'0_Pivot &amp; Table 1 &amp; Table 2'!$A$66:$AM$66,0))</f>
        <v>5942</v>
      </c>
      <c r="J574" s="27">
        <f>INDEX('0_Pivot &amp; Table 1 &amp; Table 2'!$A$70:$AM$765,MATCH($A574,'0_Pivot &amp; Table 1 &amp; Table 2'!$B$70:$B$765,0),MATCH(HHIdata_corr!J$1,'0_Pivot &amp; Table 1 &amp; Table 2'!$A$66:$AM$66,0))</f>
        <v>6066</v>
      </c>
      <c r="K574" s="27">
        <f>INDEX('0_Pivot &amp; Table 1 &amp; Table 2'!$A$70:$AM$765,MATCH($A574,'0_Pivot &amp; Table 1 &amp; Table 2'!$B$70:$B$765,0),MATCH(HHIdata_corr!K$1,'0_Pivot &amp; Table 1 &amp; Table 2'!$A$66:$AM$66,0))</f>
        <v>6004</v>
      </c>
      <c r="L574" s="27">
        <f>INDEX('0_Pivot &amp; Table 1 &amp; Table 2'!$A$70:$AM$765,MATCH($A574,'0_Pivot &amp; Table 1 &amp; Table 2'!$B$70:$B$765,0),MATCH(HHIdata_corr!L$1,'0_Pivot &amp; Table 1 &amp; Table 2'!$A$66:$AM$66,0))</f>
        <v>8286</v>
      </c>
      <c r="M574" s="27">
        <f>INDEX('0_Pivot &amp; Table 1 &amp; Table 2'!$A$70:$AM$765,MATCH($A574,'0_Pivot &amp; Table 1 &amp; Table 2'!$B$70:$B$765,0),MATCH(HHIdata_corr!M$1,'0_Pivot &amp; Table 1 &amp; Table 2'!$A$66:$AM$66,0))</f>
        <v>6554</v>
      </c>
      <c r="N574" s="27">
        <f>INDEX('0_Pivot &amp; Table 1 &amp; Table 2'!$A$70:$AM$765,MATCH($A574,'0_Pivot &amp; Table 1 &amp; Table 2'!$B$70:$B$765,0),MATCH(HHIdata_corr!N$1,'0_Pivot &amp; Table 1 &amp; Table 2'!$A$66:$AM$66,0))</f>
        <v>7655</v>
      </c>
      <c r="O574" s="28">
        <v>6820.7</v>
      </c>
      <c r="P574" s="29" t="s">
        <v>1636</v>
      </c>
      <c r="Q574" s="29" t="s">
        <v>1637</v>
      </c>
      <c r="R574" s="2">
        <f t="shared" si="45"/>
        <v>5827.25</v>
      </c>
      <c r="S574" s="2">
        <f t="shared" si="41"/>
        <v>6033.75</v>
      </c>
      <c r="T574" s="2" t="str">
        <f t="shared" si="42"/>
        <v/>
      </c>
      <c r="U574" s="2" t="e">
        <f>MATCH($Q574,'6.Indic_Percep'!$B$10:$B$141,0)</f>
        <v>#N/A</v>
      </c>
      <c r="V574" s="2">
        <f>MATCH($P574,'5.Indic_LM'!$A$10:$A$732,0)</f>
        <v>595</v>
      </c>
      <c r="W574" s="2" t="str">
        <f>IF(COUNT(INDEX('6.Indic_Percep'!$A$10:$AE$141,HHIdata_corr!$U574,MATCH(HHIdata_corr!W$3,'6.Indic_Percep'!$A$10:$AE$10,0)))=1,INDEX('6.Indic_Percep'!$A$10:$AE$141,HHIdata_corr!$U574,MATCH(HHIdata_corr!W$3,'6.Indic_Percep'!$A$10:$AE$10,0)),"")</f>
        <v/>
      </c>
      <c r="X574" s="2" t="str">
        <f>IF(COUNT(INDEX('6.Indic_Percep'!$A$10:$AE$141,HHIdata_corr!$U574,MATCH(HHIdata_corr!X$3,'6.Indic_Percep'!$A$10:$AE$10,0)))=1,INDEX('6.Indic_Percep'!$A$10:$AE$141,HHIdata_corr!$U574,MATCH(HHIdata_corr!X$3,'6.Indic_Percep'!$A$10:$AE$10,0)),"")</f>
        <v/>
      </c>
      <c r="Y574" s="2" t="str">
        <f>IF(COUNT(INDEX('6.Indic_Percep'!$A$10:$AE$141,HHIdata_corr!$U574,MATCH(HHIdata_corr!Y$3,'6.Indic_Percep'!$A$10:$AE$10,0)))=1,INDEX('6.Indic_Percep'!$A$10:$AE$141,HHIdata_corr!$U574,MATCH(HHIdata_corr!Y$3,'6.Indic_Percep'!$A$10:$AE$10,0)),"")</f>
        <v/>
      </c>
      <c r="Z574" s="2" t="str">
        <f>IF(COUNT(INDEX('6.Indic_Percep'!$A$10:$AH$141,HHIdata_corr!$U574,MATCH(HHIdata_corr!Z$3,'6.Indic_Percep'!$A$10:$AH$10,0)))=1,INDEX('6.Indic_Percep'!$A$10:$AH$141,HHIdata_corr!$U574,MATCH(HHIdata_corr!Z$3,'6.Indic_Percep'!$A$10:$AH$10,0)),"")</f>
        <v/>
      </c>
      <c r="AA574" s="2" t="str">
        <f>IF(COUNT(INDEX('6.Indic_Percep'!$A$10:$AH$141,HHIdata_corr!$U574,MATCH(HHIdata_corr!AA$3,'6.Indic_Percep'!$A$10:$AH$10,0)))=1,INDEX('6.Indic_Percep'!$A$10:$AH$141,HHIdata_corr!$U574,MATCH(HHIdata_corr!AA$3,'6.Indic_Percep'!$A$10:$AH$10,0)),"")</f>
        <v/>
      </c>
      <c r="AC574" s="30" t="str">
        <f>IF(COUNT(INDEX('5.Indic_LM'!$A$8:$AL$732,HHIdata_corr!$V574,MATCH(HHIdata_corr!AC$3,'5.Indic_LM'!$A$8:$AL$8,0)))=1,INDEX('5.Indic_LM'!$A$8:$AL$732,HHIdata_corr!$V574,MATCH(HHIdata_corr!AC$3,'5.Indic_LM'!$A$8:$AL$8,0))/100,"")</f>
        <v/>
      </c>
      <c r="AD574" s="30" t="str">
        <f>IF(COUNT(INDEX('5.Indic_LM'!$A$8:$AL$732,HHIdata_corr!$V574,MATCH(HHIdata_corr!AD$3,'5.Indic_LM'!$A$8:$AL$8,0)))=1,INDEX('5.Indic_LM'!$A$8:$AL$732,HHIdata_corr!$V574,MATCH(HHIdata_corr!AD$3,'5.Indic_LM'!$A$8:$AL$8,0))/100,"")</f>
        <v/>
      </c>
      <c r="AE574" s="2">
        <f t="shared" si="43"/>
        <v>0</v>
      </c>
      <c r="AF574" s="2">
        <f t="shared" si="44"/>
        <v>0</v>
      </c>
    </row>
    <row r="575" spans="1:32" x14ac:dyDescent="0.2">
      <c r="A575" s="25" t="s">
        <v>1638</v>
      </c>
      <c r="B575" s="26" t="s">
        <v>1639</v>
      </c>
      <c r="C575" s="26" t="s">
        <v>1561</v>
      </c>
      <c r="D575" s="26">
        <v>123859</v>
      </c>
      <c r="E575" s="26" t="s">
        <v>63</v>
      </c>
      <c r="F575" s="26" t="s">
        <v>63</v>
      </c>
      <c r="G575" s="27">
        <f>INDEX('0_Pivot &amp; Table 1 &amp; Table 2'!$A$70:$AM$765,MATCH($A575,'0_Pivot &amp; Table 1 &amp; Table 2'!$B$70:$B$765,0),MATCH(HHIdata_corr!G$1,'0_Pivot &amp; Table 1 &amp; Table 2'!$A$66:$AM$66,0))</f>
        <v>8000</v>
      </c>
      <c r="H575" s="27">
        <f>INDEX('0_Pivot &amp; Table 1 &amp; Table 2'!$A$70:$AM$765,MATCH($A575,'0_Pivot &amp; Table 1 &amp; Table 2'!$B$70:$B$765,0),MATCH(HHIdata_corr!H$1,'0_Pivot &amp; Table 1 &amp; Table 2'!$A$66:$AM$66,0))</f>
        <v>8750</v>
      </c>
      <c r="I575" s="27">
        <f>INDEX('0_Pivot &amp; Table 1 &amp; Table 2'!$A$70:$AM$765,MATCH($A575,'0_Pivot &amp; Table 1 &amp; Table 2'!$B$70:$B$765,0),MATCH(HHIdata_corr!I$1,'0_Pivot &amp; Table 1 &amp; Table 2'!$A$66:$AM$66,0))</f>
        <v>0</v>
      </c>
      <c r="J575" s="27">
        <f>INDEX('0_Pivot &amp; Table 1 &amp; Table 2'!$A$70:$AM$765,MATCH($A575,'0_Pivot &amp; Table 1 &amp; Table 2'!$B$70:$B$765,0),MATCH(HHIdata_corr!J$1,'0_Pivot &amp; Table 1 &amp; Table 2'!$A$66:$AM$66,0))</f>
        <v>8333</v>
      </c>
      <c r="K575" s="27">
        <f>INDEX('0_Pivot &amp; Table 1 &amp; Table 2'!$A$70:$AM$765,MATCH($A575,'0_Pivot &amp; Table 1 &amp; Table 2'!$B$70:$B$765,0),MATCH(HHIdata_corr!K$1,'0_Pivot &amp; Table 1 &amp; Table 2'!$A$66:$AM$66,0))</f>
        <v>7500</v>
      </c>
      <c r="L575" s="27">
        <f>INDEX('0_Pivot &amp; Table 1 &amp; Table 2'!$A$70:$AM$765,MATCH($A575,'0_Pivot &amp; Table 1 &amp; Table 2'!$B$70:$B$765,0),MATCH(HHIdata_corr!L$1,'0_Pivot &amp; Table 1 &amp; Table 2'!$A$66:$AM$66,0))</f>
        <v>0</v>
      </c>
      <c r="M575" s="27">
        <f>INDEX('0_Pivot &amp; Table 1 &amp; Table 2'!$A$70:$AM$765,MATCH($A575,'0_Pivot &amp; Table 1 &amp; Table 2'!$B$70:$B$765,0),MATCH(HHIdata_corr!M$1,'0_Pivot &amp; Table 1 &amp; Table 2'!$A$66:$AM$66,0))</f>
        <v>0</v>
      </c>
      <c r="N575" s="27">
        <f>INDEX('0_Pivot &amp; Table 1 &amp; Table 2'!$A$70:$AM$765,MATCH($A575,'0_Pivot &amp; Table 1 &amp; Table 2'!$B$70:$B$765,0),MATCH(HHIdata_corr!N$1,'0_Pivot &amp; Table 1 &amp; Table 2'!$A$66:$AM$66,0))</f>
        <v>0</v>
      </c>
      <c r="O575" s="28">
        <v>9050</v>
      </c>
      <c r="P575" s="29" t="s">
        <v>1638</v>
      </c>
      <c r="Q575" s="29" t="s">
        <v>1639</v>
      </c>
      <c r="R575" s="2">
        <f t="shared" si="45"/>
        <v>6270.75</v>
      </c>
      <c r="S575" s="2">
        <f t="shared" si="41"/>
        <v>6145.75</v>
      </c>
      <c r="T575" s="2" t="str">
        <f t="shared" si="42"/>
        <v/>
      </c>
      <c r="U575" s="2" t="e">
        <f>MATCH($Q575,'6.Indic_Percep'!$B$10:$B$141,0)</f>
        <v>#N/A</v>
      </c>
      <c r="V575" s="2">
        <f>MATCH($P575,'5.Indic_LM'!$A$10:$A$732,0)</f>
        <v>596</v>
      </c>
      <c r="W575" s="2" t="str">
        <f>IF(COUNT(INDEX('6.Indic_Percep'!$A$10:$AE$141,HHIdata_corr!$U575,MATCH(HHIdata_corr!W$3,'6.Indic_Percep'!$A$10:$AE$10,0)))=1,INDEX('6.Indic_Percep'!$A$10:$AE$141,HHIdata_corr!$U575,MATCH(HHIdata_corr!W$3,'6.Indic_Percep'!$A$10:$AE$10,0)),"")</f>
        <v/>
      </c>
      <c r="X575" s="2" t="str">
        <f>IF(COUNT(INDEX('6.Indic_Percep'!$A$10:$AE$141,HHIdata_corr!$U575,MATCH(HHIdata_corr!X$3,'6.Indic_Percep'!$A$10:$AE$10,0)))=1,INDEX('6.Indic_Percep'!$A$10:$AE$141,HHIdata_corr!$U575,MATCH(HHIdata_corr!X$3,'6.Indic_Percep'!$A$10:$AE$10,0)),"")</f>
        <v/>
      </c>
      <c r="Y575" s="2" t="str">
        <f>IF(COUNT(INDEX('6.Indic_Percep'!$A$10:$AE$141,HHIdata_corr!$U575,MATCH(HHIdata_corr!Y$3,'6.Indic_Percep'!$A$10:$AE$10,0)))=1,INDEX('6.Indic_Percep'!$A$10:$AE$141,HHIdata_corr!$U575,MATCH(HHIdata_corr!Y$3,'6.Indic_Percep'!$A$10:$AE$10,0)),"")</f>
        <v/>
      </c>
      <c r="Z575" s="2" t="str">
        <f>IF(COUNT(INDEX('6.Indic_Percep'!$A$10:$AH$141,HHIdata_corr!$U575,MATCH(HHIdata_corr!Z$3,'6.Indic_Percep'!$A$10:$AH$10,0)))=1,INDEX('6.Indic_Percep'!$A$10:$AH$141,HHIdata_corr!$U575,MATCH(HHIdata_corr!Z$3,'6.Indic_Percep'!$A$10:$AH$10,0)),"")</f>
        <v/>
      </c>
      <c r="AA575" s="2" t="str">
        <f>IF(COUNT(INDEX('6.Indic_Percep'!$A$10:$AH$141,HHIdata_corr!$U575,MATCH(HHIdata_corr!AA$3,'6.Indic_Percep'!$A$10:$AH$10,0)))=1,INDEX('6.Indic_Percep'!$A$10:$AH$141,HHIdata_corr!$U575,MATCH(HHIdata_corr!AA$3,'6.Indic_Percep'!$A$10:$AH$10,0)),"")</f>
        <v/>
      </c>
      <c r="AC575" s="30" t="str">
        <f>IF(COUNT(INDEX('5.Indic_LM'!$A$8:$AL$732,HHIdata_corr!$V575,MATCH(HHIdata_corr!AC$3,'5.Indic_LM'!$A$8:$AL$8,0)))=1,INDEX('5.Indic_LM'!$A$8:$AL$732,HHIdata_corr!$V575,MATCH(HHIdata_corr!AC$3,'5.Indic_LM'!$A$8:$AL$8,0))/100,"")</f>
        <v/>
      </c>
      <c r="AD575" s="30" t="str">
        <f>IF(COUNT(INDEX('5.Indic_LM'!$A$8:$AL$732,HHIdata_corr!$V575,MATCH(HHIdata_corr!AD$3,'5.Indic_LM'!$A$8:$AL$8,0)))=1,INDEX('5.Indic_LM'!$A$8:$AL$732,HHIdata_corr!$V575,MATCH(HHIdata_corr!AD$3,'5.Indic_LM'!$A$8:$AL$8,0))/100,"")</f>
        <v/>
      </c>
      <c r="AE575" s="2">
        <f t="shared" si="43"/>
        <v>0</v>
      </c>
      <c r="AF575" s="2">
        <f t="shared" si="44"/>
        <v>0</v>
      </c>
    </row>
    <row r="576" spans="1:32" x14ac:dyDescent="0.2">
      <c r="A576" s="25" t="s">
        <v>1640</v>
      </c>
      <c r="B576" s="26" t="s">
        <v>1641</v>
      </c>
      <c r="C576" s="26" t="s">
        <v>1642</v>
      </c>
      <c r="D576" s="26">
        <v>2308143</v>
      </c>
      <c r="E576" s="26" t="s">
        <v>1643</v>
      </c>
      <c r="F576" s="26">
        <v>1201259</v>
      </c>
      <c r="G576" s="27">
        <f>INDEX('0_Pivot &amp; Table 1 &amp; Table 2'!$A$70:$AM$765,MATCH($A576,'0_Pivot &amp; Table 1 &amp; Table 2'!$B$70:$B$765,0),MATCH(HHIdata_corr!G$1,'0_Pivot &amp; Table 1 &amp; Table 2'!$A$66:$AM$66,0))</f>
        <v>1043</v>
      </c>
      <c r="H576" s="27">
        <f>INDEX('0_Pivot &amp; Table 1 &amp; Table 2'!$A$70:$AM$765,MATCH($A576,'0_Pivot &amp; Table 1 &amp; Table 2'!$B$70:$B$765,0),MATCH(HHIdata_corr!H$1,'0_Pivot &amp; Table 1 &amp; Table 2'!$A$66:$AM$66,0))</f>
        <v>1219</v>
      </c>
      <c r="I576" s="27">
        <f>INDEX('0_Pivot &amp; Table 1 &amp; Table 2'!$A$70:$AM$765,MATCH($A576,'0_Pivot &amp; Table 1 &amp; Table 2'!$B$70:$B$765,0),MATCH(HHIdata_corr!I$1,'0_Pivot &amp; Table 1 &amp; Table 2'!$A$66:$AM$66,0))</f>
        <v>1455</v>
      </c>
      <c r="J576" s="27">
        <f>INDEX('0_Pivot &amp; Table 1 &amp; Table 2'!$A$70:$AM$765,MATCH($A576,'0_Pivot &amp; Table 1 &amp; Table 2'!$B$70:$B$765,0),MATCH(HHIdata_corr!J$1,'0_Pivot &amp; Table 1 &amp; Table 2'!$A$66:$AM$66,0))</f>
        <v>1561</v>
      </c>
      <c r="K576" s="27">
        <f>INDEX('0_Pivot &amp; Table 1 &amp; Table 2'!$A$70:$AM$765,MATCH($A576,'0_Pivot &amp; Table 1 &amp; Table 2'!$B$70:$B$765,0),MATCH(HHIdata_corr!K$1,'0_Pivot &amp; Table 1 &amp; Table 2'!$A$66:$AM$66,0))</f>
        <v>1203</v>
      </c>
      <c r="L576" s="27">
        <f>INDEX('0_Pivot &amp; Table 1 &amp; Table 2'!$A$70:$AM$765,MATCH($A576,'0_Pivot &amp; Table 1 &amp; Table 2'!$B$70:$B$765,0),MATCH(HHIdata_corr!L$1,'0_Pivot &amp; Table 1 &amp; Table 2'!$A$66:$AM$66,0))</f>
        <v>1820</v>
      </c>
      <c r="M576" s="27">
        <f>INDEX('0_Pivot &amp; Table 1 &amp; Table 2'!$A$70:$AM$765,MATCH($A576,'0_Pivot &amp; Table 1 &amp; Table 2'!$B$70:$B$765,0),MATCH(HHIdata_corr!M$1,'0_Pivot &amp; Table 1 &amp; Table 2'!$A$66:$AM$66,0))</f>
        <v>1423</v>
      </c>
      <c r="N576" s="27">
        <f>INDEX('0_Pivot &amp; Table 1 &amp; Table 2'!$A$70:$AM$765,MATCH($A576,'0_Pivot &amp; Table 1 &amp; Table 2'!$B$70:$B$765,0),MATCH(HHIdata_corr!N$1,'0_Pivot &amp; Table 1 &amp; Table 2'!$A$66:$AM$66,0))</f>
        <v>1217</v>
      </c>
      <c r="O576" s="28">
        <v>1402.4</v>
      </c>
      <c r="P576" s="29" t="s">
        <v>1640</v>
      </c>
      <c r="Q576" s="32" t="s">
        <v>2604</v>
      </c>
      <c r="R576" s="2">
        <f t="shared" si="45"/>
        <v>1319.5</v>
      </c>
      <c r="S576" s="2">
        <f t="shared" si="41"/>
        <v>1359.5</v>
      </c>
      <c r="T576" s="2" t="str">
        <f t="shared" si="42"/>
        <v/>
      </c>
      <c r="U576" s="2">
        <f>MATCH($Q576,'6.Indic_Percep'!$B$10:$B$141,0)</f>
        <v>113</v>
      </c>
      <c r="V576" s="2">
        <f>MATCH($P576,'5.Indic_LM'!$A$10:$A$732,0)</f>
        <v>618</v>
      </c>
      <c r="W576" s="2">
        <f>IF(COUNT(INDEX('6.Indic_Percep'!$A$10:$AE$141,HHIdata_corr!$U576,MATCH(HHIdata_corr!W$3,'6.Indic_Percep'!$A$10:$AE$10,0)))=1,INDEX('6.Indic_Percep'!$A$10:$AE$141,HHIdata_corr!$U576,MATCH(HHIdata_corr!W$3,'6.Indic_Percep'!$A$10:$AE$10,0)),"")</f>
        <v>0.67915690866510536</v>
      </c>
      <c r="X576" s="2">
        <f>IF(COUNT(INDEX('6.Indic_Percep'!$A$10:$AE$141,HHIdata_corr!$U576,MATCH(HHIdata_corr!X$3,'6.Indic_Percep'!$A$10:$AE$10,0)))=1,INDEX('6.Indic_Percep'!$A$10:$AE$141,HHIdata_corr!$U576,MATCH(HHIdata_corr!X$3,'6.Indic_Percep'!$A$10:$AE$10,0)),"")</f>
        <v>0.75718015665796334</v>
      </c>
      <c r="Y576" s="2">
        <f>IF(COUNT(INDEX('6.Indic_Percep'!$A$10:$AE$141,HHIdata_corr!$U576,MATCH(HHIdata_corr!Y$3,'6.Indic_Percep'!$A$10:$AE$10,0)))=1,INDEX('6.Indic_Percep'!$A$10:$AE$141,HHIdata_corr!$U576,MATCH(HHIdata_corr!Y$3,'6.Indic_Percep'!$A$10:$AE$10,0)),"")</f>
        <v>0.24004683840749413</v>
      </c>
      <c r="Z576" s="2">
        <f>IF(COUNT(INDEX('6.Indic_Percep'!$A$10:$AH$141,HHIdata_corr!$U576,MATCH(HHIdata_corr!Z$3,'6.Indic_Percep'!$A$10:$AH$10,0)))=1,INDEX('6.Indic_Percep'!$A$10:$AH$141,HHIdata_corr!$U576,MATCH(HHIdata_corr!Z$3,'6.Indic_Percep'!$A$10:$AH$10,0)),"")</f>
        <v>0.43994778067885115</v>
      </c>
      <c r="AA576" s="2">
        <f>IF(COUNT(INDEX('6.Indic_Percep'!$A$10:$AH$141,HHIdata_corr!$U576,MATCH(HHIdata_corr!AA$3,'6.Indic_Percep'!$A$10:$AH$10,0)))=1,INDEX('6.Indic_Percep'!$A$10:$AH$141,HHIdata_corr!$U576,MATCH(HHIdata_corr!AA$3,'6.Indic_Percep'!$A$10:$AH$10,0)),"")</f>
        <v>0.52908292110235344</v>
      </c>
      <c r="AC576" s="30">
        <f>IF(COUNT(INDEX('5.Indic_LM'!$A$8:$AL$732,HHIdata_corr!$V576,MATCH(HHIdata_corr!AC$3,'5.Indic_LM'!$A$8:$AL$8,0)))=1,INDEX('5.Indic_LM'!$A$8:$AL$732,HHIdata_corr!$V576,MATCH(HHIdata_corr!AC$3,'5.Indic_LM'!$A$8:$AL$8,0))/100,"")</f>
        <v>0.12091203755448754</v>
      </c>
      <c r="AD576" s="30">
        <f>IF(COUNT(INDEX('5.Indic_LM'!$A$8:$AL$732,HHIdata_corr!$V576,MATCH(HHIdata_corr!AD$3,'5.Indic_LM'!$A$8:$AL$8,0)))=1,INDEX('5.Indic_LM'!$A$8:$AL$732,HHIdata_corr!$V576,MATCH(HHIdata_corr!AD$3,'5.Indic_LM'!$A$8:$AL$8,0))/100,"")</f>
        <v>0.49680226697430613</v>
      </c>
      <c r="AE576" s="2">
        <f t="shared" si="43"/>
        <v>1</v>
      </c>
      <c r="AF576" s="2">
        <f t="shared" si="44"/>
        <v>1</v>
      </c>
    </row>
    <row r="577" spans="1:32" x14ac:dyDescent="0.2">
      <c r="A577" s="25" t="s">
        <v>1644</v>
      </c>
      <c r="B577" s="26" t="s">
        <v>1645</v>
      </c>
      <c r="C577" s="26" t="s">
        <v>1642</v>
      </c>
      <c r="D577" s="26">
        <v>1021831</v>
      </c>
      <c r="E577" s="26" t="s">
        <v>1646</v>
      </c>
      <c r="F577" s="26">
        <v>527842</v>
      </c>
      <c r="G577" s="27">
        <f>INDEX('0_Pivot &amp; Table 1 &amp; Table 2'!$A$70:$AM$765,MATCH($A577,'0_Pivot &amp; Table 1 &amp; Table 2'!$B$70:$B$765,0),MATCH(HHIdata_corr!G$1,'0_Pivot &amp; Table 1 &amp; Table 2'!$A$66:$AM$66,0))</f>
        <v>1657</v>
      </c>
      <c r="H577" s="27">
        <f>INDEX('0_Pivot &amp; Table 1 &amp; Table 2'!$A$70:$AM$765,MATCH($A577,'0_Pivot &amp; Table 1 &amp; Table 2'!$B$70:$B$765,0),MATCH(HHIdata_corr!H$1,'0_Pivot &amp; Table 1 &amp; Table 2'!$A$66:$AM$66,0))</f>
        <v>2040</v>
      </c>
      <c r="I577" s="27">
        <f>INDEX('0_Pivot &amp; Table 1 &amp; Table 2'!$A$70:$AM$765,MATCH($A577,'0_Pivot &amp; Table 1 &amp; Table 2'!$B$70:$B$765,0),MATCH(HHIdata_corr!I$1,'0_Pivot &amp; Table 1 &amp; Table 2'!$A$66:$AM$66,0))</f>
        <v>2486</v>
      </c>
      <c r="J577" s="27">
        <f>INDEX('0_Pivot &amp; Table 1 &amp; Table 2'!$A$70:$AM$765,MATCH($A577,'0_Pivot &amp; Table 1 &amp; Table 2'!$B$70:$B$765,0),MATCH(HHIdata_corr!J$1,'0_Pivot &amp; Table 1 &amp; Table 2'!$A$66:$AM$66,0))</f>
        <v>2240</v>
      </c>
      <c r="K577" s="27">
        <f>INDEX('0_Pivot &amp; Table 1 &amp; Table 2'!$A$70:$AM$765,MATCH($A577,'0_Pivot &amp; Table 1 &amp; Table 2'!$B$70:$B$765,0),MATCH(HHIdata_corr!K$1,'0_Pivot &amp; Table 1 &amp; Table 2'!$A$66:$AM$66,0))</f>
        <v>1870</v>
      </c>
      <c r="L577" s="27">
        <f>INDEX('0_Pivot &amp; Table 1 &amp; Table 2'!$A$70:$AM$765,MATCH($A577,'0_Pivot &amp; Table 1 &amp; Table 2'!$B$70:$B$765,0),MATCH(HHIdata_corr!L$1,'0_Pivot &amp; Table 1 &amp; Table 2'!$A$66:$AM$66,0))</f>
        <v>2814</v>
      </c>
      <c r="M577" s="27">
        <f>INDEX('0_Pivot &amp; Table 1 &amp; Table 2'!$A$70:$AM$765,MATCH($A577,'0_Pivot &amp; Table 1 &amp; Table 2'!$B$70:$B$765,0),MATCH(HHIdata_corr!M$1,'0_Pivot &amp; Table 1 &amp; Table 2'!$A$66:$AM$66,0))</f>
        <v>2209</v>
      </c>
      <c r="N577" s="27">
        <f>INDEX('0_Pivot &amp; Table 1 &amp; Table 2'!$A$70:$AM$765,MATCH($A577,'0_Pivot &amp; Table 1 &amp; Table 2'!$B$70:$B$765,0),MATCH(HHIdata_corr!N$1,'0_Pivot &amp; Table 1 &amp; Table 2'!$A$66:$AM$66,0))</f>
        <v>1982</v>
      </c>
      <c r="O577" s="28">
        <v>2208.6</v>
      </c>
      <c r="P577" s="29" t="s">
        <v>1644</v>
      </c>
      <c r="Q577" s="29" t="s">
        <v>1645</v>
      </c>
      <c r="R577" s="2">
        <f t="shared" si="45"/>
        <v>2105.75</v>
      </c>
      <c r="S577" s="2">
        <f t="shared" si="41"/>
        <v>2159</v>
      </c>
      <c r="T577" s="2" t="str">
        <f t="shared" si="42"/>
        <v/>
      </c>
      <c r="U577" s="2" t="e">
        <f>MATCH($Q577,'6.Indic_Percep'!$B$10:$B$141,0)</f>
        <v>#N/A</v>
      </c>
      <c r="V577" s="2">
        <f>MATCH($P577,'5.Indic_LM'!$A$10:$A$732,0)</f>
        <v>619</v>
      </c>
      <c r="W577" s="2" t="str">
        <f>IF(COUNT(INDEX('6.Indic_Percep'!$A$10:$AE$141,HHIdata_corr!$U577,MATCH(HHIdata_corr!W$3,'6.Indic_Percep'!$A$10:$AE$10,0)))=1,INDEX('6.Indic_Percep'!$A$10:$AE$141,HHIdata_corr!$U577,MATCH(HHIdata_corr!W$3,'6.Indic_Percep'!$A$10:$AE$10,0)),"")</f>
        <v/>
      </c>
      <c r="X577" s="2" t="str">
        <f>IF(COUNT(INDEX('6.Indic_Percep'!$A$10:$AE$141,HHIdata_corr!$U577,MATCH(HHIdata_corr!X$3,'6.Indic_Percep'!$A$10:$AE$10,0)))=1,INDEX('6.Indic_Percep'!$A$10:$AE$141,HHIdata_corr!$U577,MATCH(HHIdata_corr!X$3,'6.Indic_Percep'!$A$10:$AE$10,0)),"")</f>
        <v/>
      </c>
      <c r="Y577" s="2" t="str">
        <f>IF(COUNT(INDEX('6.Indic_Percep'!$A$10:$AE$141,HHIdata_corr!$U577,MATCH(HHIdata_corr!Y$3,'6.Indic_Percep'!$A$10:$AE$10,0)))=1,INDEX('6.Indic_Percep'!$A$10:$AE$141,HHIdata_corr!$U577,MATCH(HHIdata_corr!Y$3,'6.Indic_Percep'!$A$10:$AE$10,0)),"")</f>
        <v/>
      </c>
      <c r="Z577" s="2" t="str">
        <f>IF(COUNT(INDEX('6.Indic_Percep'!$A$10:$AH$141,HHIdata_corr!$U577,MATCH(HHIdata_corr!Z$3,'6.Indic_Percep'!$A$10:$AH$10,0)))=1,INDEX('6.Indic_Percep'!$A$10:$AH$141,HHIdata_corr!$U577,MATCH(HHIdata_corr!Z$3,'6.Indic_Percep'!$A$10:$AH$10,0)),"")</f>
        <v/>
      </c>
      <c r="AA577" s="2" t="str">
        <f>IF(COUNT(INDEX('6.Indic_Percep'!$A$10:$AH$141,HHIdata_corr!$U577,MATCH(HHIdata_corr!AA$3,'6.Indic_Percep'!$A$10:$AH$10,0)))=1,INDEX('6.Indic_Percep'!$A$10:$AH$141,HHIdata_corr!$U577,MATCH(HHIdata_corr!AA$3,'6.Indic_Percep'!$A$10:$AH$10,0)),"")</f>
        <v/>
      </c>
      <c r="AC577" s="30">
        <f>IF(COUNT(INDEX('5.Indic_LM'!$A$8:$AL$732,HHIdata_corr!$V577,MATCH(HHIdata_corr!AC$3,'5.Indic_LM'!$A$8:$AL$8,0)))=1,INDEX('5.Indic_LM'!$A$8:$AL$732,HHIdata_corr!$V577,MATCH(HHIdata_corr!AC$3,'5.Indic_LM'!$A$8:$AL$8,0))/100,"")</f>
        <v>6.3110499003832116E-2</v>
      </c>
      <c r="AD577" s="30">
        <f>IF(COUNT(INDEX('5.Indic_LM'!$A$8:$AL$732,HHIdata_corr!$V577,MATCH(HHIdata_corr!AD$3,'5.Indic_LM'!$A$8:$AL$8,0)))=1,INDEX('5.Indic_LM'!$A$8:$AL$732,HHIdata_corr!$V577,MATCH(HHIdata_corr!AD$3,'5.Indic_LM'!$A$8:$AL$8,0))/100,"")</f>
        <v>0.34210796315652581</v>
      </c>
      <c r="AE577" s="2">
        <f t="shared" si="43"/>
        <v>1</v>
      </c>
      <c r="AF577" s="2">
        <f t="shared" si="44"/>
        <v>1</v>
      </c>
    </row>
    <row r="578" spans="1:32" x14ac:dyDescent="0.2">
      <c r="A578" s="25" t="s">
        <v>1647</v>
      </c>
      <c r="B578" s="26" t="s">
        <v>1648</v>
      </c>
      <c r="C578" s="26" t="s">
        <v>1642</v>
      </c>
      <c r="D578" s="26">
        <v>669471</v>
      </c>
      <c r="E578" s="26" t="s">
        <v>1649</v>
      </c>
      <c r="F578" s="26">
        <v>309051</v>
      </c>
      <c r="G578" s="27">
        <f>INDEX('0_Pivot &amp; Table 1 &amp; Table 2'!$A$70:$AM$765,MATCH($A578,'0_Pivot &amp; Table 1 &amp; Table 2'!$B$70:$B$765,0),MATCH(HHIdata_corr!G$1,'0_Pivot &amp; Table 1 &amp; Table 2'!$A$66:$AM$66,0))</f>
        <v>2009</v>
      </c>
      <c r="H578" s="27">
        <f>INDEX('0_Pivot &amp; Table 1 &amp; Table 2'!$A$70:$AM$765,MATCH($A578,'0_Pivot &amp; Table 1 &amp; Table 2'!$B$70:$B$765,0),MATCH(HHIdata_corr!H$1,'0_Pivot &amp; Table 1 &amp; Table 2'!$A$66:$AM$66,0))</f>
        <v>2231</v>
      </c>
      <c r="I578" s="27">
        <f>INDEX('0_Pivot &amp; Table 1 &amp; Table 2'!$A$70:$AM$765,MATCH($A578,'0_Pivot &amp; Table 1 &amp; Table 2'!$B$70:$B$765,0),MATCH(HHIdata_corr!I$1,'0_Pivot &amp; Table 1 &amp; Table 2'!$A$66:$AM$66,0))</f>
        <v>2447</v>
      </c>
      <c r="J578" s="27">
        <f>INDEX('0_Pivot &amp; Table 1 &amp; Table 2'!$A$70:$AM$765,MATCH($A578,'0_Pivot &amp; Table 1 &amp; Table 2'!$B$70:$B$765,0),MATCH(HHIdata_corr!J$1,'0_Pivot &amp; Table 1 &amp; Table 2'!$A$66:$AM$66,0))</f>
        <v>2661</v>
      </c>
      <c r="K578" s="27">
        <f>INDEX('0_Pivot &amp; Table 1 &amp; Table 2'!$A$70:$AM$765,MATCH($A578,'0_Pivot &amp; Table 1 &amp; Table 2'!$B$70:$B$765,0),MATCH(HHIdata_corr!K$1,'0_Pivot &amp; Table 1 &amp; Table 2'!$A$66:$AM$66,0))</f>
        <v>2102</v>
      </c>
      <c r="L578" s="27">
        <f>INDEX('0_Pivot &amp; Table 1 &amp; Table 2'!$A$70:$AM$765,MATCH($A578,'0_Pivot &amp; Table 1 &amp; Table 2'!$B$70:$B$765,0),MATCH(HHIdata_corr!L$1,'0_Pivot &amp; Table 1 &amp; Table 2'!$A$66:$AM$66,0))</f>
        <v>3014</v>
      </c>
      <c r="M578" s="27">
        <f>INDEX('0_Pivot &amp; Table 1 &amp; Table 2'!$A$70:$AM$765,MATCH($A578,'0_Pivot &amp; Table 1 &amp; Table 2'!$B$70:$B$765,0),MATCH(HHIdata_corr!M$1,'0_Pivot &amp; Table 1 &amp; Table 2'!$A$66:$AM$66,0))</f>
        <v>2301</v>
      </c>
      <c r="N578" s="27">
        <f>INDEX('0_Pivot &amp; Table 1 &amp; Table 2'!$A$70:$AM$765,MATCH($A578,'0_Pivot &amp; Table 1 &amp; Table 2'!$B$70:$B$765,0),MATCH(HHIdata_corr!N$1,'0_Pivot &amp; Table 1 &amp; Table 2'!$A$66:$AM$66,0))</f>
        <v>1853</v>
      </c>
      <c r="O578" s="28">
        <v>2439.9</v>
      </c>
      <c r="P578" s="29" t="s">
        <v>1647</v>
      </c>
      <c r="Q578" s="29" t="s">
        <v>1648</v>
      </c>
      <c r="R578" s="2">
        <f t="shared" si="45"/>
        <v>2337</v>
      </c>
      <c r="S578" s="2">
        <f t="shared" si="41"/>
        <v>2360.25</v>
      </c>
      <c r="T578" s="2" t="str">
        <f t="shared" si="42"/>
        <v/>
      </c>
      <c r="U578" s="2">
        <f>MATCH($Q578,'6.Indic_Percep'!$B$10:$B$141,0)</f>
        <v>114</v>
      </c>
      <c r="V578" s="2">
        <f>MATCH($P578,'5.Indic_LM'!$A$10:$A$732,0)</f>
        <v>620</v>
      </c>
      <c r="W578" s="2">
        <f>IF(COUNT(INDEX('6.Indic_Percep'!$A$10:$AE$141,HHIdata_corr!$U578,MATCH(HHIdata_corr!W$3,'6.Indic_Percep'!$A$10:$AE$10,0)))=1,INDEX('6.Indic_Percep'!$A$10:$AE$141,HHIdata_corr!$U578,MATCH(HHIdata_corr!W$3,'6.Indic_Percep'!$A$10:$AE$10,0)),"")</f>
        <v>0.52380952380952384</v>
      </c>
      <c r="X578" s="2">
        <f>IF(COUNT(INDEX('6.Indic_Percep'!$A$10:$AE$141,HHIdata_corr!$U578,MATCH(HHIdata_corr!X$3,'6.Indic_Percep'!$A$10:$AE$10,0)))=1,INDEX('6.Indic_Percep'!$A$10:$AE$141,HHIdata_corr!$U578,MATCH(HHIdata_corr!X$3,'6.Indic_Percep'!$A$10:$AE$10,0)),"")</f>
        <v>0.83875338753387541</v>
      </c>
      <c r="Y578" s="2">
        <f>IF(COUNT(INDEX('6.Indic_Percep'!$A$10:$AE$141,HHIdata_corr!$U578,MATCH(HHIdata_corr!Y$3,'6.Indic_Percep'!$A$10:$AE$10,0)))=1,INDEX('6.Indic_Percep'!$A$10:$AE$141,HHIdata_corr!$U578,MATCH(HHIdata_corr!Y$3,'6.Indic_Percep'!$A$10:$AE$10,0)),"")</f>
        <v>0.15628815628815629</v>
      </c>
      <c r="Z578" s="2">
        <f>IF(COUNT(INDEX('6.Indic_Percep'!$A$10:$AH$141,HHIdata_corr!$U578,MATCH(HHIdata_corr!Z$3,'6.Indic_Percep'!$A$10:$AH$10,0)))=1,INDEX('6.Indic_Percep'!$A$10:$AH$141,HHIdata_corr!$U578,MATCH(HHIdata_corr!Z$3,'6.Indic_Percep'!$A$10:$AH$10,0)),"")</f>
        <v>0.46341463414634154</v>
      </c>
      <c r="AA578" s="2">
        <f>IF(COUNT(INDEX('6.Indic_Percep'!$A$10:$AH$141,HHIdata_corr!$U578,MATCH(HHIdata_corr!AA$3,'6.Indic_Percep'!$A$10:$AH$10,0)))=1,INDEX('6.Indic_Percep'!$A$10:$AH$141,HHIdata_corr!$U578,MATCH(HHIdata_corr!AA$3,'6.Indic_Percep'!$A$10:$AH$10,0)),"")</f>
        <v>0.49556642544447427</v>
      </c>
      <c r="AC578" s="30">
        <f>IF(COUNT(INDEX('5.Indic_LM'!$A$8:$AL$732,HHIdata_corr!$V578,MATCH(HHIdata_corr!AC$3,'5.Indic_LM'!$A$8:$AL$8,0)))=1,INDEX('5.Indic_LM'!$A$8:$AL$732,HHIdata_corr!$V578,MATCH(HHIdata_corr!AC$3,'5.Indic_LM'!$A$8:$AL$8,0))/100,"")</f>
        <v>5.9248671602044188E-2</v>
      </c>
      <c r="AD578" s="30">
        <f>IF(COUNT(INDEX('5.Indic_LM'!$A$8:$AL$732,HHIdata_corr!$V578,MATCH(HHIdata_corr!AD$3,'5.Indic_LM'!$A$8:$AL$8,0)))=1,INDEX('5.Indic_LM'!$A$8:$AL$732,HHIdata_corr!$V578,MATCH(HHIdata_corr!AD$3,'5.Indic_LM'!$A$8:$AL$8,0))/100,"")</f>
        <v>0.59356764860866806</v>
      </c>
      <c r="AE578" s="2">
        <f t="shared" si="43"/>
        <v>1</v>
      </c>
      <c r="AF578" s="2">
        <f t="shared" si="44"/>
        <v>1</v>
      </c>
    </row>
    <row r="579" spans="1:32" x14ac:dyDescent="0.2">
      <c r="A579" s="25" t="s">
        <v>1650</v>
      </c>
      <c r="B579" s="26" t="s">
        <v>1651</v>
      </c>
      <c r="C579" s="26" t="s">
        <v>1642</v>
      </c>
      <c r="D579" s="26">
        <v>170494</v>
      </c>
      <c r="E579" s="26" t="s">
        <v>1652</v>
      </c>
      <c r="F579" s="26">
        <v>94452</v>
      </c>
      <c r="G579" s="27">
        <f>INDEX('0_Pivot &amp; Table 1 &amp; Table 2'!$A$70:$AM$765,MATCH($A579,'0_Pivot &amp; Table 1 &amp; Table 2'!$B$70:$B$765,0),MATCH(HHIdata_corr!G$1,'0_Pivot &amp; Table 1 &amp; Table 2'!$A$66:$AM$66,0))</f>
        <v>3310</v>
      </c>
      <c r="H579" s="27">
        <f>INDEX('0_Pivot &amp; Table 1 &amp; Table 2'!$A$70:$AM$765,MATCH($A579,'0_Pivot &amp; Table 1 &amp; Table 2'!$B$70:$B$765,0),MATCH(HHIdata_corr!H$1,'0_Pivot &amp; Table 1 &amp; Table 2'!$A$66:$AM$66,0))</f>
        <v>3252</v>
      </c>
      <c r="I579" s="27">
        <f>INDEX('0_Pivot &amp; Table 1 &amp; Table 2'!$A$70:$AM$765,MATCH($A579,'0_Pivot &amp; Table 1 &amp; Table 2'!$B$70:$B$765,0),MATCH(HHIdata_corr!I$1,'0_Pivot &amp; Table 1 &amp; Table 2'!$A$66:$AM$66,0))</f>
        <v>3763</v>
      </c>
      <c r="J579" s="27">
        <f>INDEX('0_Pivot &amp; Table 1 &amp; Table 2'!$A$70:$AM$765,MATCH($A579,'0_Pivot &amp; Table 1 &amp; Table 2'!$B$70:$B$765,0),MATCH(HHIdata_corr!J$1,'0_Pivot &amp; Table 1 &amp; Table 2'!$A$66:$AM$66,0))</f>
        <v>3785</v>
      </c>
      <c r="K579" s="27">
        <f>INDEX('0_Pivot &amp; Table 1 &amp; Table 2'!$A$70:$AM$765,MATCH($A579,'0_Pivot &amp; Table 1 &amp; Table 2'!$B$70:$B$765,0),MATCH(HHIdata_corr!K$1,'0_Pivot &amp; Table 1 &amp; Table 2'!$A$66:$AM$66,0))</f>
        <v>3016</v>
      </c>
      <c r="L579" s="27">
        <f>INDEX('0_Pivot &amp; Table 1 &amp; Table 2'!$A$70:$AM$765,MATCH($A579,'0_Pivot &amp; Table 1 &amp; Table 2'!$B$70:$B$765,0),MATCH(HHIdata_corr!L$1,'0_Pivot &amp; Table 1 &amp; Table 2'!$A$66:$AM$66,0))</f>
        <v>3724</v>
      </c>
      <c r="M579" s="27">
        <f>INDEX('0_Pivot &amp; Table 1 &amp; Table 2'!$A$70:$AM$765,MATCH($A579,'0_Pivot &amp; Table 1 &amp; Table 2'!$B$70:$B$765,0),MATCH(HHIdata_corr!M$1,'0_Pivot &amp; Table 1 &amp; Table 2'!$A$66:$AM$66,0))</f>
        <v>3400</v>
      </c>
      <c r="N579" s="27">
        <f>INDEX('0_Pivot &amp; Table 1 &amp; Table 2'!$A$70:$AM$765,MATCH($A579,'0_Pivot &amp; Table 1 &amp; Table 2'!$B$70:$B$765,0),MATCH(HHIdata_corr!N$1,'0_Pivot &amp; Table 1 &amp; Table 2'!$A$66:$AM$66,0))</f>
        <v>3061</v>
      </c>
      <c r="O579" s="28">
        <v>3512.3</v>
      </c>
      <c r="P579" s="29" t="s">
        <v>1650</v>
      </c>
      <c r="Q579" s="29" t="s">
        <v>1651</v>
      </c>
      <c r="R579" s="2">
        <f t="shared" si="45"/>
        <v>3527.5</v>
      </c>
      <c r="S579" s="2">
        <f t="shared" si="41"/>
        <v>3454</v>
      </c>
      <c r="T579" s="2" t="str">
        <f t="shared" si="42"/>
        <v/>
      </c>
      <c r="U579" s="2" t="e">
        <f>MATCH($Q579,'6.Indic_Percep'!$B$10:$B$141,0)</f>
        <v>#N/A</v>
      </c>
      <c r="V579" s="2">
        <f>MATCH($P579,'5.Indic_LM'!$A$10:$A$732,0)</f>
        <v>621</v>
      </c>
      <c r="W579" s="2" t="str">
        <f>IF(COUNT(INDEX('6.Indic_Percep'!$A$10:$AE$141,HHIdata_corr!$U579,MATCH(HHIdata_corr!W$3,'6.Indic_Percep'!$A$10:$AE$10,0)))=1,INDEX('6.Indic_Percep'!$A$10:$AE$141,HHIdata_corr!$U579,MATCH(HHIdata_corr!W$3,'6.Indic_Percep'!$A$10:$AE$10,0)),"")</f>
        <v/>
      </c>
      <c r="X579" s="2" t="str">
        <f>IF(COUNT(INDEX('6.Indic_Percep'!$A$10:$AE$141,HHIdata_corr!$U579,MATCH(HHIdata_corr!X$3,'6.Indic_Percep'!$A$10:$AE$10,0)))=1,INDEX('6.Indic_Percep'!$A$10:$AE$141,HHIdata_corr!$U579,MATCH(HHIdata_corr!X$3,'6.Indic_Percep'!$A$10:$AE$10,0)),"")</f>
        <v/>
      </c>
      <c r="Y579" s="2" t="str">
        <f>IF(COUNT(INDEX('6.Indic_Percep'!$A$10:$AE$141,HHIdata_corr!$U579,MATCH(HHIdata_corr!Y$3,'6.Indic_Percep'!$A$10:$AE$10,0)))=1,INDEX('6.Indic_Percep'!$A$10:$AE$141,HHIdata_corr!$U579,MATCH(HHIdata_corr!Y$3,'6.Indic_Percep'!$A$10:$AE$10,0)),"")</f>
        <v/>
      </c>
      <c r="Z579" s="2" t="str">
        <f>IF(COUNT(INDEX('6.Indic_Percep'!$A$10:$AH$141,HHIdata_corr!$U579,MATCH(HHIdata_corr!Z$3,'6.Indic_Percep'!$A$10:$AH$10,0)))=1,INDEX('6.Indic_Percep'!$A$10:$AH$141,HHIdata_corr!$U579,MATCH(HHIdata_corr!Z$3,'6.Indic_Percep'!$A$10:$AH$10,0)),"")</f>
        <v/>
      </c>
      <c r="AA579" s="2" t="str">
        <f>IF(COUNT(INDEX('6.Indic_Percep'!$A$10:$AH$141,HHIdata_corr!$U579,MATCH(HHIdata_corr!AA$3,'6.Indic_Percep'!$A$10:$AH$10,0)))=1,INDEX('6.Indic_Percep'!$A$10:$AH$141,HHIdata_corr!$U579,MATCH(HHIdata_corr!AA$3,'6.Indic_Percep'!$A$10:$AH$10,0)),"")</f>
        <v/>
      </c>
      <c r="AC579" s="30">
        <f>IF(COUNT(INDEX('5.Indic_LM'!$A$8:$AL$732,HHIdata_corr!$V579,MATCH(HHIdata_corr!AC$3,'5.Indic_LM'!$A$8:$AL$8,0)))=1,INDEX('5.Indic_LM'!$A$8:$AL$732,HHIdata_corr!$V579,MATCH(HHIdata_corr!AC$3,'5.Indic_LM'!$A$8:$AL$8,0))/100,"")</f>
        <v>5.4376120126856137E-2</v>
      </c>
      <c r="AD579" s="30">
        <f>IF(COUNT(INDEX('5.Indic_LM'!$A$8:$AL$732,HHIdata_corr!$V579,MATCH(HHIdata_corr!AD$3,'5.Indic_LM'!$A$8:$AL$8,0)))=1,INDEX('5.Indic_LM'!$A$8:$AL$732,HHIdata_corr!$V579,MATCH(HHIdata_corr!AD$3,'5.Indic_LM'!$A$8:$AL$8,0))/100,"")</f>
        <v>0.58324788478370415</v>
      </c>
      <c r="AE579" s="2">
        <f t="shared" si="43"/>
        <v>1</v>
      </c>
      <c r="AF579" s="2">
        <f t="shared" si="44"/>
        <v>1</v>
      </c>
    </row>
    <row r="580" spans="1:32" x14ac:dyDescent="0.2">
      <c r="A580" s="25" t="s">
        <v>1653</v>
      </c>
      <c r="B580" s="26" t="s">
        <v>1654</v>
      </c>
      <c r="C580" s="26" t="s">
        <v>1642</v>
      </c>
      <c r="D580" s="26">
        <v>155606</v>
      </c>
      <c r="E580" s="26" t="s">
        <v>1655</v>
      </c>
      <c r="F580" s="26">
        <v>81860</v>
      </c>
      <c r="G580" s="27">
        <f>INDEX('0_Pivot &amp; Table 1 &amp; Table 2'!$A$70:$AM$765,MATCH($A580,'0_Pivot &amp; Table 1 &amp; Table 2'!$B$70:$B$765,0),MATCH(HHIdata_corr!G$1,'0_Pivot &amp; Table 1 &amp; Table 2'!$A$66:$AM$66,0))</f>
        <v>2990</v>
      </c>
      <c r="H580" s="27">
        <f>INDEX('0_Pivot &amp; Table 1 &amp; Table 2'!$A$70:$AM$765,MATCH($A580,'0_Pivot &amp; Table 1 &amp; Table 2'!$B$70:$B$765,0),MATCH(HHIdata_corr!H$1,'0_Pivot &amp; Table 1 &amp; Table 2'!$A$66:$AM$66,0))</f>
        <v>3654</v>
      </c>
      <c r="I580" s="27">
        <f>INDEX('0_Pivot &amp; Table 1 &amp; Table 2'!$A$70:$AM$765,MATCH($A580,'0_Pivot &amp; Table 1 &amp; Table 2'!$B$70:$B$765,0),MATCH(HHIdata_corr!I$1,'0_Pivot &amp; Table 1 &amp; Table 2'!$A$66:$AM$66,0))</f>
        <v>4080</v>
      </c>
      <c r="J580" s="27">
        <f>INDEX('0_Pivot &amp; Table 1 &amp; Table 2'!$A$70:$AM$765,MATCH($A580,'0_Pivot &amp; Table 1 &amp; Table 2'!$B$70:$B$765,0),MATCH(HHIdata_corr!J$1,'0_Pivot &amp; Table 1 &amp; Table 2'!$A$66:$AM$66,0))</f>
        <v>4485</v>
      </c>
      <c r="K580" s="27">
        <f>INDEX('0_Pivot &amp; Table 1 &amp; Table 2'!$A$70:$AM$765,MATCH($A580,'0_Pivot &amp; Table 1 &amp; Table 2'!$B$70:$B$765,0),MATCH(HHIdata_corr!K$1,'0_Pivot &amp; Table 1 &amp; Table 2'!$A$66:$AM$66,0))</f>
        <v>3418</v>
      </c>
      <c r="L580" s="27">
        <f>INDEX('0_Pivot &amp; Table 1 &amp; Table 2'!$A$70:$AM$765,MATCH($A580,'0_Pivot &amp; Table 1 &amp; Table 2'!$B$70:$B$765,0),MATCH(HHIdata_corr!L$1,'0_Pivot &amp; Table 1 &amp; Table 2'!$A$66:$AM$66,0))</f>
        <v>4182</v>
      </c>
      <c r="M580" s="27">
        <f>INDEX('0_Pivot &amp; Table 1 &amp; Table 2'!$A$70:$AM$765,MATCH($A580,'0_Pivot &amp; Table 1 &amp; Table 2'!$B$70:$B$765,0),MATCH(HHIdata_corr!M$1,'0_Pivot &amp; Table 1 &amp; Table 2'!$A$66:$AM$66,0))</f>
        <v>3614</v>
      </c>
      <c r="N580" s="27">
        <f>INDEX('0_Pivot &amp; Table 1 &amp; Table 2'!$A$70:$AM$765,MATCH($A580,'0_Pivot &amp; Table 1 &amp; Table 2'!$B$70:$B$765,0),MATCH(HHIdata_corr!N$1,'0_Pivot &amp; Table 1 &amp; Table 2'!$A$66:$AM$66,0))</f>
        <v>3266</v>
      </c>
      <c r="O580" s="28">
        <v>3845.5</v>
      </c>
      <c r="P580" s="29" t="s">
        <v>1653</v>
      </c>
      <c r="Q580" s="29" t="s">
        <v>1654</v>
      </c>
      <c r="R580" s="2">
        <f t="shared" si="45"/>
        <v>3802.25</v>
      </c>
      <c r="S580" s="2">
        <f t="shared" si="41"/>
        <v>3909.25</v>
      </c>
      <c r="T580" s="2" t="str">
        <f t="shared" si="42"/>
        <v/>
      </c>
      <c r="U580" s="2" t="e">
        <f>MATCH($Q580,'6.Indic_Percep'!$B$10:$B$141,0)</f>
        <v>#N/A</v>
      </c>
      <c r="V580" s="2">
        <f>MATCH($P580,'5.Indic_LM'!$A$10:$A$732,0)</f>
        <v>622</v>
      </c>
      <c r="W580" s="2" t="str">
        <f>IF(COUNT(INDEX('6.Indic_Percep'!$A$10:$AE$141,HHIdata_corr!$U580,MATCH(HHIdata_corr!W$3,'6.Indic_Percep'!$A$10:$AE$10,0)))=1,INDEX('6.Indic_Percep'!$A$10:$AE$141,HHIdata_corr!$U580,MATCH(HHIdata_corr!W$3,'6.Indic_Percep'!$A$10:$AE$10,0)),"")</f>
        <v/>
      </c>
      <c r="X580" s="2" t="str">
        <f>IF(COUNT(INDEX('6.Indic_Percep'!$A$10:$AE$141,HHIdata_corr!$U580,MATCH(HHIdata_corr!X$3,'6.Indic_Percep'!$A$10:$AE$10,0)))=1,INDEX('6.Indic_Percep'!$A$10:$AE$141,HHIdata_corr!$U580,MATCH(HHIdata_corr!X$3,'6.Indic_Percep'!$A$10:$AE$10,0)),"")</f>
        <v/>
      </c>
      <c r="Y580" s="2" t="str">
        <f>IF(COUNT(INDEX('6.Indic_Percep'!$A$10:$AE$141,HHIdata_corr!$U580,MATCH(HHIdata_corr!Y$3,'6.Indic_Percep'!$A$10:$AE$10,0)))=1,INDEX('6.Indic_Percep'!$A$10:$AE$141,HHIdata_corr!$U580,MATCH(HHIdata_corr!Y$3,'6.Indic_Percep'!$A$10:$AE$10,0)),"")</f>
        <v/>
      </c>
      <c r="Z580" s="2" t="str">
        <f>IF(COUNT(INDEX('6.Indic_Percep'!$A$10:$AH$141,HHIdata_corr!$U580,MATCH(HHIdata_corr!Z$3,'6.Indic_Percep'!$A$10:$AH$10,0)))=1,INDEX('6.Indic_Percep'!$A$10:$AH$141,HHIdata_corr!$U580,MATCH(HHIdata_corr!Z$3,'6.Indic_Percep'!$A$10:$AH$10,0)),"")</f>
        <v/>
      </c>
      <c r="AA580" s="2" t="str">
        <f>IF(COUNT(INDEX('6.Indic_Percep'!$A$10:$AH$141,HHIdata_corr!$U580,MATCH(HHIdata_corr!AA$3,'6.Indic_Percep'!$A$10:$AH$10,0)))=1,INDEX('6.Indic_Percep'!$A$10:$AH$141,HHIdata_corr!$U580,MATCH(HHIdata_corr!AA$3,'6.Indic_Percep'!$A$10:$AH$10,0)),"")</f>
        <v/>
      </c>
      <c r="AC580" s="30">
        <f>IF(COUNT(INDEX('5.Indic_LM'!$A$8:$AL$732,HHIdata_corr!$V580,MATCH(HHIdata_corr!AC$3,'5.Indic_LM'!$A$8:$AL$8,0)))=1,INDEX('5.Indic_LM'!$A$8:$AL$732,HHIdata_corr!$V580,MATCH(HHIdata_corr!AC$3,'5.Indic_LM'!$A$8:$AL$8,0))/100,"")</f>
        <v>0.10428699470313962</v>
      </c>
      <c r="AD580" s="30">
        <f>IF(COUNT(INDEX('5.Indic_LM'!$A$8:$AL$732,HHIdata_corr!$V580,MATCH(HHIdata_corr!AD$3,'5.Indic_LM'!$A$8:$AL$8,0)))=1,INDEX('5.Indic_LM'!$A$8:$AL$732,HHIdata_corr!$V580,MATCH(HHIdata_corr!AD$3,'5.Indic_LM'!$A$8:$AL$8,0))/100,"")</f>
        <v>0.52393352553462047</v>
      </c>
      <c r="AE580" s="2">
        <f t="shared" si="43"/>
        <v>1</v>
      </c>
      <c r="AF580" s="2">
        <f t="shared" si="44"/>
        <v>1</v>
      </c>
    </row>
    <row r="581" spans="1:32" x14ac:dyDescent="0.2">
      <c r="A581" s="25" t="s">
        <v>1656</v>
      </c>
      <c r="B581" s="26" t="s">
        <v>1657</v>
      </c>
      <c r="C581" s="26" t="s">
        <v>1642</v>
      </c>
      <c r="D581" s="26">
        <v>294689</v>
      </c>
      <c r="E581" s="26" t="s">
        <v>1658</v>
      </c>
      <c r="F581" s="26">
        <v>161987</v>
      </c>
      <c r="G581" s="27">
        <f>INDEX('0_Pivot &amp; Table 1 &amp; Table 2'!$A$70:$AM$765,MATCH($A581,'0_Pivot &amp; Table 1 &amp; Table 2'!$B$70:$B$765,0),MATCH(HHIdata_corr!G$1,'0_Pivot &amp; Table 1 &amp; Table 2'!$A$66:$AM$66,0))</f>
        <v>2540</v>
      </c>
      <c r="H581" s="27">
        <f>INDEX('0_Pivot &amp; Table 1 &amp; Table 2'!$A$70:$AM$765,MATCH($A581,'0_Pivot &amp; Table 1 &amp; Table 2'!$B$70:$B$765,0),MATCH(HHIdata_corr!H$1,'0_Pivot &amp; Table 1 &amp; Table 2'!$A$66:$AM$66,0))</f>
        <v>3265</v>
      </c>
      <c r="I581" s="27">
        <f>INDEX('0_Pivot &amp; Table 1 &amp; Table 2'!$A$70:$AM$765,MATCH($A581,'0_Pivot &amp; Table 1 &amp; Table 2'!$B$70:$B$765,0),MATCH(HHIdata_corr!I$1,'0_Pivot &amp; Table 1 &amp; Table 2'!$A$66:$AM$66,0))</f>
        <v>3533</v>
      </c>
      <c r="J581" s="27">
        <f>INDEX('0_Pivot &amp; Table 1 &amp; Table 2'!$A$70:$AM$765,MATCH($A581,'0_Pivot &amp; Table 1 &amp; Table 2'!$B$70:$B$765,0),MATCH(HHIdata_corr!J$1,'0_Pivot &amp; Table 1 &amp; Table 2'!$A$66:$AM$66,0))</f>
        <v>3817</v>
      </c>
      <c r="K581" s="27">
        <f>INDEX('0_Pivot &amp; Table 1 &amp; Table 2'!$A$70:$AM$765,MATCH($A581,'0_Pivot &amp; Table 1 &amp; Table 2'!$B$70:$B$765,0),MATCH(HHIdata_corr!K$1,'0_Pivot &amp; Table 1 &amp; Table 2'!$A$66:$AM$66,0))</f>
        <v>2917</v>
      </c>
      <c r="L581" s="27">
        <f>INDEX('0_Pivot &amp; Table 1 &amp; Table 2'!$A$70:$AM$765,MATCH($A581,'0_Pivot &amp; Table 1 &amp; Table 2'!$B$70:$B$765,0),MATCH(HHIdata_corr!L$1,'0_Pivot &amp; Table 1 &amp; Table 2'!$A$66:$AM$66,0))</f>
        <v>3814</v>
      </c>
      <c r="M581" s="27">
        <f>INDEX('0_Pivot &amp; Table 1 &amp; Table 2'!$A$70:$AM$765,MATCH($A581,'0_Pivot &amp; Table 1 &amp; Table 2'!$B$70:$B$765,0),MATCH(HHIdata_corr!M$1,'0_Pivot &amp; Table 1 &amp; Table 2'!$A$66:$AM$66,0))</f>
        <v>2848</v>
      </c>
      <c r="N581" s="27">
        <f>INDEX('0_Pivot &amp; Table 1 &amp; Table 2'!$A$70:$AM$765,MATCH($A581,'0_Pivot &amp; Table 1 &amp; Table 2'!$B$70:$B$765,0),MATCH(HHIdata_corr!N$1,'0_Pivot &amp; Table 1 &amp; Table 2'!$A$66:$AM$66,0))</f>
        <v>2786</v>
      </c>
      <c r="O581" s="28">
        <v>3271.3</v>
      </c>
      <c r="P581" s="29" t="s">
        <v>1656</v>
      </c>
      <c r="Q581" s="29" t="s">
        <v>1657</v>
      </c>
      <c r="R581" s="2">
        <f t="shared" si="45"/>
        <v>3288.75</v>
      </c>
      <c r="S581" s="2">
        <f t="shared" ref="S581:S599" si="46">IF(AVERAGE(K581:N581)&gt;0,AVERAGE(H581:K581))</f>
        <v>3383</v>
      </c>
      <c r="T581" s="2" t="str">
        <f t="shared" ref="T581:T597" si="47">IF(R581&gt;7500,1,"")</f>
        <v/>
      </c>
      <c r="U581" s="2" t="e">
        <f>MATCH($Q581,'6.Indic_Percep'!$B$10:$B$141,0)</f>
        <v>#N/A</v>
      </c>
      <c r="V581" s="2">
        <f>MATCH($P581,'5.Indic_LM'!$A$10:$A$732,0)</f>
        <v>623</v>
      </c>
      <c r="W581" s="2" t="str">
        <f>IF(COUNT(INDEX('6.Indic_Percep'!$A$10:$AE$141,HHIdata_corr!$U581,MATCH(HHIdata_corr!W$3,'6.Indic_Percep'!$A$10:$AE$10,0)))=1,INDEX('6.Indic_Percep'!$A$10:$AE$141,HHIdata_corr!$U581,MATCH(HHIdata_corr!W$3,'6.Indic_Percep'!$A$10:$AE$10,0)),"")</f>
        <v/>
      </c>
      <c r="X581" s="2" t="str">
        <f>IF(COUNT(INDEX('6.Indic_Percep'!$A$10:$AE$141,HHIdata_corr!$U581,MATCH(HHIdata_corr!X$3,'6.Indic_Percep'!$A$10:$AE$10,0)))=1,INDEX('6.Indic_Percep'!$A$10:$AE$141,HHIdata_corr!$U581,MATCH(HHIdata_corr!X$3,'6.Indic_Percep'!$A$10:$AE$10,0)),"")</f>
        <v/>
      </c>
      <c r="Y581" s="2" t="str">
        <f>IF(COUNT(INDEX('6.Indic_Percep'!$A$10:$AE$141,HHIdata_corr!$U581,MATCH(HHIdata_corr!Y$3,'6.Indic_Percep'!$A$10:$AE$10,0)))=1,INDEX('6.Indic_Percep'!$A$10:$AE$141,HHIdata_corr!$U581,MATCH(HHIdata_corr!Y$3,'6.Indic_Percep'!$A$10:$AE$10,0)),"")</f>
        <v/>
      </c>
      <c r="Z581" s="2" t="str">
        <f>IF(COUNT(INDEX('6.Indic_Percep'!$A$10:$AH$141,HHIdata_corr!$U581,MATCH(HHIdata_corr!Z$3,'6.Indic_Percep'!$A$10:$AH$10,0)))=1,INDEX('6.Indic_Percep'!$A$10:$AH$141,HHIdata_corr!$U581,MATCH(HHIdata_corr!Z$3,'6.Indic_Percep'!$A$10:$AH$10,0)),"")</f>
        <v/>
      </c>
      <c r="AA581" s="2" t="str">
        <f>IF(COUNT(INDEX('6.Indic_Percep'!$A$10:$AH$141,HHIdata_corr!$U581,MATCH(HHIdata_corr!AA$3,'6.Indic_Percep'!$A$10:$AH$10,0)))=1,INDEX('6.Indic_Percep'!$A$10:$AH$141,HHIdata_corr!$U581,MATCH(HHIdata_corr!AA$3,'6.Indic_Percep'!$A$10:$AH$10,0)),"")</f>
        <v/>
      </c>
      <c r="AC581" s="30">
        <f>IF(COUNT(INDEX('5.Indic_LM'!$A$8:$AL$732,HHIdata_corr!$V581,MATCH(HHIdata_corr!AC$3,'5.Indic_LM'!$A$8:$AL$8,0)))=1,INDEX('5.Indic_LM'!$A$8:$AL$732,HHIdata_corr!$V581,MATCH(HHIdata_corr!AC$3,'5.Indic_LM'!$A$8:$AL$8,0))/100,"")</f>
        <v>4.5038749841189177E-2</v>
      </c>
      <c r="AD581" s="30">
        <f>IF(COUNT(INDEX('5.Indic_LM'!$A$8:$AL$732,HHIdata_corr!$V581,MATCH(HHIdata_corr!AD$3,'5.Indic_LM'!$A$8:$AL$8,0)))=1,INDEX('5.Indic_LM'!$A$8:$AL$732,HHIdata_corr!$V581,MATCH(HHIdata_corr!AD$3,'5.Indic_LM'!$A$8:$AL$8,0))/100,"")</f>
        <v>0.62381569474442045</v>
      </c>
      <c r="AE581" s="2">
        <f t="shared" ref="AE581:AE599" si="48">ROUNDDOWN(COUNT($R581,AC581)/2,0)</f>
        <v>1</v>
      </c>
      <c r="AF581" s="2">
        <f t="shared" ref="AF581:AF599" si="49">ROUNDDOWN(COUNT(R581,AD581)/2,0)</f>
        <v>1</v>
      </c>
    </row>
    <row r="582" spans="1:32" x14ac:dyDescent="0.2">
      <c r="A582" s="25" t="s">
        <v>1659</v>
      </c>
      <c r="B582" s="26" t="s">
        <v>1660</v>
      </c>
      <c r="C582" s="26" t="s">
        <v>1642</v>
      </c>
      <c r="D582" s="26">
        <v>207052</v>
      </c>
      <c r="E582" s="26" t="s">
        <v>1661</v>
      </c>
      <c r="F582" s="26">
        <v>101447</v>
      </c>
      <c r="G582" s="27">
        <f>INDEX('0_Pivot &amp; Table 1 &amp; Table 2'!$A$70:$AM$765,MATCH($A582,'0_Pivot &amp; Table 1 &amp; Table 2'!$B$70:$B$765,0),MATCH(HHIdata_corr!G$1,'0_Pivot &amp; Table 1 &amp; Table 2'!$A$66:$AM$66,0))</f>
        <v>2531</v>
      </c>
      <c r="H582" s="27">
        <f>INDEX('0_Pivot &amp; Table 1 &amp; Table 2'!$A$70:$AM$765,MATCH($A582,'0_Pivot &amp; Table 1 &amp; Table 2'!$B$70:$B$765,0),MATCH(HHIdata_corr!H$1,'0_Pivot &amp; Table 1 &amp; Table 2'!$A$66:$AM$66,0))</f>
        <v>3051</v>
      </c>
      <c r="I582" s="27">
        <f>INDEX('0_Pivot &amp; Table 1 &amp; Table 2'!$A$70:$AM$765,MATCH($A582,'0_Pivot &amp; Table 1 &amp; Table 2'!$B$70:$B$765,0),MATCH(HHIdata_corr!I$1,'0_Pivot &amp; Table 1 &amp; Table 2'!$A$66:$AM$66,0))</f>
        <v>3642</v>
      </c>
      <c r="J582" s="27">
        <f>INDEX('0_Pivot &amp; Table 1 &amp; Table 2'!$A$70:$AM$765,MATCH($A582,'0_Pivot &amp; Table 1 &amp; Table 2'!$B$70:$B$765,0),MATCH(HHIdata_corr!J$1,'0_Pivot &amp; Table 1 &amp; Table 2'!$A$66:$AM$66,0))</f>
        <v>3775</v>
      </c>
      <c r="K582" s="27">
        <f>INDEX('0_Pivot &amp; Table 1 &amp; Table 2'!$A$70:$AM$765,MATCH($A582,'0_Pivot &amp; Table 1 &amp; Table 2'!$B$70:$B$765,0),MATCH(HHIdata_corr!K$1,'0_Pivot &amp; Table 1 &amp; Table 2'!$A$66:$AM$66,0))</f>
        <v>2988</v>
      </c>
      <c r="L582" s="27">
        <f>INDEX('0_Pivot &amp; Table 1 &amp; Table 2'!$A$70:$AM$765,MATCH($A582,'0_Pivot &amp; Table 1 &amp; Table 2'!$B$70:$B$765,0),MATCH(HHIdata_corr!L$1,'0_Pivot &amp; Table 1 &amp; Table 2'!$A$66:$AM$66,0))</f>
        <v>3992</v>
      </c>
      <c r="M582" s="27">
        <f>INDEX('0_Pivot &amp; Table 1 &amp; Table 2'!$A$70:$AM$765,MATCH($A582,'0_Pivot &amp; Table 1 &amp; Table 2'!$B$70:$B$765,0),MATCH(HHIdata_corr!M$1,'0_Pivot &amp; Table 1 &amp; Table 2'!$A$66:$AM$66,0))</f>
        <v>3329</v>
      </c>
      <c r="N582" s="27">
        <f>INDEX('0_Pivot &amp; Table 1 &amp; Table 2'!$A$70:$AM$765,MATCH($A582,'0_Pivot &amp; Table 1 &amp; Table 2'!$B$70:$B$765,0),MATCH(HHIdata_corr!N$1,'0_Pivot &amp; Table 1 &amp; Table 2'!$A$66:$AM$66,0))</f>
        <v>3583</v>
      </c>
      <c r="O582" s="28">
        <v>3463.7</v>
      </c>
      <c r="P582" s="29" t="s">
        <v>1659</v>
      </c>
      <c r="Q582" s="29" t="s">
        <v>1660</v>
      </c>
      <c r="R582" s="2">
        <f t="shared" si="45"/>
        <v>3249.75</v>
      </c>
      <c r="S582" s="2">
        <f t="shared" si="46"/>
        <v>3364</v>
      </c>
      <c r="T582" s="2" t="str">
        <f t="shared" si="47"/>
        <v/>
      </c>
      <c r="U582" s="2" t="e">
        <f>MATCH($Q582,'6.Indic_Percep'!$B$10:$B$141,0)</f>
        <v>#N/A</v>
      </c>
      <c r="V582" s="2">
        <f>MATCH($P582,'5.Indic_LM'!$A$10:$A$732,0)</f>
        <v>624</v>
      </c>
      <c r="W582" s="2" t="str">
        <f>IF(COUNT(INDEX('6.Indic_Percep'!$A$10:$AE$141,HHIdata_corr!$U582,MATCH(HHIdata_corr!W$3,'6.Indic_Percep'!$A$10:$AE$10,0)))=1,INDEX('6.Indic_Percep'!$A$10:$AE$141,HHIdata_corr!$U582,MATCH(HHIdata_corr!W$3,'6.Indic_Percep'!$A$10:$AE$10,0)),"")</f>
        <v/>
      </c>
      <c r="X582" s="2" t="str">
        <f>IF(COUNT(INDEX('6.Indic_Percep'!$A$10:$AE$141,HHIdata_corr!$U582,MATCH(HHIdata_corr!X$3,'6.Indic_Percep'!$A$10:$AE$10,0)))=1,INDEX('6.Indic_Percep'!$A$10:$AE$141,HHIdata_corr!$U582,MATCH(HHIdata_corr!X$3,'6.Indic_Percep'!$A$10:$AE$10,0)),"")</f>
        <v/>
      </c>
      <c r="Y582" s="2" t="str">
        <f>IF(COUNT(INDEX('6.Indic_Percep'!$A$10:$AE$141,HHIdata_corr!$U582,MATCH(HHIdata_corr!Y$3,'6.Indic_Percep'!$A$10:$AE$10,0)))=1,INDEX('6.Indic_Percep'!$A$10:$AE$141,HHIdata_corr!$U582,MATCH(HHIdata_corr!Y$3,'6.Indic_Percep'!$A$10:$AE$10,0)),"")</f>
        <v/>
      </c>
      <c r="Z582" s="2" t="str">
        <f>IF(COUNT(INDEX('6.Indic_Percep'!$A$10:$AH$141,HHIdata_corr!$U582,MATCH(HHIdata_corr!Z$3,'6.Indic_Percep'!$A$10:$AH$10,0)))=1,INDEX('6.Indic_Percep'!$A$10:$AH$141,HHIdata_corr!$U582,MATCH(HHIdata_corr!Z$3,'6.Indic_Percep'!$A$10:$AH$10,0)),"")</f>
        <v/>
      </c>
      <c r="AA582" s="2" t="str">
        <f>IF(COUNT(INDEX('6.Indic_Percep'!$A$10:$AH$141,HHIdata_corr!$U582,MATCH(HHIdata_corr!AA$3,'6.Indic_Percep'!$A$10:$AH$10,0)))=1,INDEX('6.Indic_Percep'!$A$10:$AH$141,HHIdata_corr!$U582,MATCH(HHIdata_corr!AA$3,'6.Indic_Percep'!$A$10:$AH$10,0)),"")</f>
        <v/>
      </c>
      <c r="AC582" s="30">
        <f>IF(COUNT(INDEX('5.Indic_LM'!$A$8:$AL$732,HHIdata_corr!$V582,MATCH(HHIdata_corr!AC$3,'5.Indic_LM'!$A$8:$AL$8,0)))=1,INDEX('5.Indic_LM'!$A$8:$AL$732,HHIdata_corr!$V582,MATCH(HHIdata_corr!AC$3,'5.Indic_LM'!$A$8:$AL$8,0))/100,"")</f>
        <v>5.2785243097972147E-2</v>
      </c>
      <c r="AD582" s="30">
        <f>IF(COUNT(INDEX('5.Indic_LM'!$A$8:$AL$732,HHIdata_corr!$V582,MATCH(HHIdata_corr!AD$3,'5.Indic_LM'!$A$8:$AL$8,0)))=1,INDEX('5.Indic_LM'!$A$8:$AL$732,HHIdata_corr!$V582,MATCH(HHIdata_corr!AD$3,'5.Indic_LM'!$A$8:$AL$8,0))/100,"")</f>
        <v>0.58665624236501346</v>
      </c>
      <c r="AE582" s="2">
        <f t="shared" si="48"/>
        <v>1</v>
      </c>
      <c r="AF582" s="2">
        <f t="shared" si="49"/>
        <v>1</v>
      </c>
    </row>
    <row r="583" spans="1:32" x14ac:dyDescent="0.2">
      <c r="A583" s="25" t="s">
        <v>1662</v>
      </c>
      <c r="B583" s="26" t="s">
        <v>1663</v>
      </c>
      <c r="C583" s="26" t="s">
        <v>1642</v>
      </c>
      <c r="D583" s="26">
        <v>206344</v>
      </c>
      <c r="E583" s="26" t="s">
        <v>1664</v>
      </c>
      <c r="F583" s="26">
        <v>108512</v>
      </c>
      <c r="G583" s="27">
        <f>INDEX('0_Pivot &amp; Table 1 &amp; Table 2'!$A$70:$AM$765,MATCH($A583,'0_Pivot &amp; Table 1 &amp; Table 2'!$B$70:$B$765,0),MATCH(HHIdata_corr!G$1,'0_Pivot &amp; Table 1 &amp; Table 2'!$A$66:$AM$66,0))</f>
        <v>3266</v>
      </c>
      <c r="H583" s="27">
        <f>INDEX('0_Pivot &amp; Table 1 &amp; Table 2'!$A$70:$AM$765,MATCH($A583,'0_Pivot &amp; Table 1 &amp; Table 2'!$B$70:$B$765,0),MATCH(HHIdata_corr!H$1,'0_Pivot &amp; Table 1 &amp; Table 2'!$A$66:$AM$66,0))</f>
        <v>3438</v>
      </c>
      <c r="I583" s="27">
        <f>INDEX('0_Pivot &amp; Table 1 &amp; Table 2'!$A$70:$AM$765,MATCH($A583,'0_Pivot &amp; Table 1 &amp; Table 2'!$B$70:$B$765,0),MATCH(HHIdata_corr!I$1,'0_Pivot &amp; Table 1 &amp; Table 2'!$A$66:$AM$66,0))</f>
        <v>3777</v>
      </c>
      <c r="J583" s="27">
        <f>INDEX('0_Pivot &amp; Table 1 &amp; Table 2'!$A$70:$AM$765,MATCH($A583,'0_Pivot &amp; Table 1 &amp; Table 2'!$B$70:$B$765,0),MATCH(HHIdata_corr!J$1,'0_Pivot &amp; Table 1 &amp; Table 2'!$A$66:$AM$66,0))</f>
        <v>4125</v>
      </c>
      <c r="K583" s="27">
        <f>INDEX('0_Pivot &amp; Table 1 &amp; Table 2'!$A$70:$AM$765,MATCH($A583,'0_Pivot &amp; Table 1 &amp; Table 2'!$B$70:$B$765,0),MATCH(HHIdata_corr!K$1,'0_Pivot &amp; Table 1 &amp; Table 2'!$A$66:$AM$66,0))</f>
        <v>3234</v>
      </c>
      <c r="L583" s="27">
        <f>INDEX('0_Pivot &amp; Table 1 &amp; Table 2'!$A$70:$AM$765,MATCH($A583,'0_Pivot &amp; Table 1 &amp; Table 2'!$B$70:$B$765,0),MATCH(HHIdata_corr!L$1,'0_Pivot &amp; Table 1 &amp; Table 2'!$A$66:$AM$66,0))</f>
        <v>4005</v>
      </c>
      <c r="M583" s="27">
        <f>INDEX('0_Pivot &amp; Table 1 &amp; Table 2'!$A$70:$AM$765,MATCH($A583,'0_Pivot &amp; Table 1 &amp; Table 2'!$B$70:$B$765,0),MATCH(HHIdata_corr!M$1,'0_Pivot &amp; Table 1 &amp; Table 2'!$A$66:$AM$66,0))</f>
        <v>3358</v>
      </c>
      <c r="N583" s="27">
        <f>INDEX('0_Pivot &amp; Table 1 &amp; Table 2'!$A$70:$AM$765,MATCH($A583,'0_Pivot &amp; Table 1 &amp; Table 2'!$B$70:$B$765,0),MATCH(HHIdata_corr!N$1,'0_Pivot &amp; Table 1 &amp; Table 2'!$A$66:$AM$66,0))</f>
        <v>3714</v>
      </c>
      <c r="O583" s="28">
        <v>3720.3</v>
      </c>
      <c r="P583" s="29" t="s">
        <v>1662</v>
      </c>
      <c r="Q583" s="29" t="s">
        <v>1663</v>
      </c>
      <c r="R583" s="2">
        <f t="shared" si="45"/>
        <v>3651.5</v>
      </c>
      <c r="S583" s="2">
        <f t="shared" si="46"/>
        <v>3643.5</v>
      </c>
      <c r="T583" s="2" t="str">
        <f t="shared" si="47"/>
        <v/>
      </c>
      <c r="U583" s="2" t="e">
        <f>MATCH($Q583,'6.Indic_Percep'!$B$10:$B$141,0)</f>
        <v>#N/A</v>
      </c>
      <c r="V583" s="2">
        <f>MATCH($P583,'5.Indic_LM'!$A$10:$A$732,0)</f>
        <v>625</v>
      </c>
      <c r="W583" s="2" t="str">
        <f>IF(COUNT(INDEX('6.Indic_Percep'!$A$10:$AE$141,HHIdata_corr!$U583,MATCH(HHIdata_corr!W$3,'6.Indic_Percep'!$A$10:$AE$10,0)))=1,INDEX('6.Indic_Percep'!$A$10:$AE$141,HHIdata_corr!$U583,MATCH(HHIdata_corr!W$3,'6.Indic_Percep'!$A$10:$AE$10,0)),"")</f>
        <v/>
      </c>
      <c r="X583" s="2" t="str">
        <f>IF(COUNT(INDEX('6.Indic_Percep'!$A$10:$AE$141,HHIdata_corr!$U583,MATCH(HHIdata_corr!X$3,'6.Indic_Percep'!$A$10:$AE$10,0)))=1,INDEX('6.Indic_Percep'!$A$10:$AE$141,HHIdata_corr!$U583,MATCH(HHIdata_corr!X$3,'6.Indic_Percep'!$A$10:$AE$10,0)),"")</f>
        <v/>
      </c>
      <c r="Y583" s="2" t="str">
        <f>IF(COUNT(INDEX('6.Indic_Percep'!$A$10:$AE$141,HHIdata_corr!$U583,MATCH(HHIdata_corr!Y$3,'6.Indic_Percep'!$A$10:$AE$10,0)))=1,INDEX('6.Indic_Percep'!$A$10:$AE$141,HHIdata_corr!$U583,MATCH(HHIdata_corr!Y$3,'6.Indic_Percep'!$A$10:$AE$10,0)),"")</f>
        <v/>
      </c>
      <c r="Z583" s="2" t="str">
        <f>IF(COUNT(INDEX('6.Indic_Percep'!$A$10:$AH$141,HHIdata_corr!$U583,MATCH(HHIdata_corr!Z$3,'6.Indic_Percep'!$A$10:$AH$10,0)))=1,INDEX('6.Indic_Percep'!$A$10:$AH$141,HHIdata_corr!$U583,MATCH(HHIdata_corr!Z$3,'6.Indic_Percep'!$A$10:$AH$10,0)),"")</f>
        <v/>
      </c>
      <c r="AA583" s="2" t="str">
        <f>IF(COUNT(INDEX('6.Indic_Percep'!$A$10:$AH$141,HHIdata_corr!$U583,MATCH(HHIdata_corr!AA$3,'6.Indic_Percep'!$A$10:$AH$10,0)))=1,INDEX('6.Indic_Percep'!$A$10:$AH$141,HHIdata_corr!$U583,MATCH(HHIdata_corr!AA$3,'6.Indic_Percep'!$A$10:$AH$10,0)),"")</f>
        <v/>
      </c>
      <c r="AC583" s="30">
        <f>IF(COUNT(INDEX('5.Indic_LM'!$A$8:$AL$732,HHIdata_corr!$V583,MATCH(HHIdata_corr!AC$3,'5.Indic_LM'!$A$8:$AL$8,0)))=1,INDEX('5.Indic_LM'!$A$8:$AL$732,HHIdata_corr!$V583,MATCH(HHIdata_corr!AC$3,'5.Indic_LM'!$A$8:$AL$8,0))/100,"")</f>
        <v>5.0899146227783715E-2</v>
      </c>
      <c r="AD583" s="30">
        <f>IF(COUNT(INDEX('5.Indic_LM'!$A$8:$AL$732,HHIdata_corr!$V583,MATCH(HHIdata_corr!AD$3,'5.Indic_LM'!$A$8:$AL$8,0)))=1,INDEX('5.Indic_LM'!$A$8:$AL$732,HHIdata_corr!$V583,MATCH(HHIdata_corr!AD$3,'5.Indic_LM'!$A$8:$AL$8,0))/100,"")</f>
        <v>0.6174338681499133</v>
      </c>
      <c r="AE583" s="2">
        <f t="shared" si="48"/>
        <v>1</v>
      </c>
      <c r="AF583" s="2">
        <f t="shared" si="49"/>
        <v>1</v>
      </c>
    </row>
    <row r="584" spans="1:32" x14ac:dyDescent="0.2">
      <c r="A584" s="25" t="s">
        <v>1665</v>
      </c>
      <c r="B584" s="26" t="s">
        <v>1666</v>
      </c>
      <c r="C584" s="26" t="s">
        <v>1642</v>
      </c>
      <c r="D584" s="26">
        <v>198800</v>
      </c>
      <c r="E584" s="26" t="s">
        <v>1667</v>
      </c>
      <c r="F584" s="26">
        <v>99884</v>
      </c>
      <c r="G584" s="27">
        <f>INDEX('0_Pivot &amp; Table 1 &amp; Table 2'!$A$70:$AM$765,MATCH($A584,'0_Pivot &amp; Table 1 &amp; Table 2'!$B$70:$B$765,0),MATCH(HHIdata_corr!G$1,'0_Pivot &amp; Table 1 &amp; Table 2'!$A$66:$AM$66,0))</f>
        <v>3512</v>
      </c>
      <c r="H584" s="27">
        <f>INDEX('0_Pivot &amp; Table 1 &amp; Table 2'!$A$70:$AM$765,MATCH($A584,'0_Pivot &amp; Table 1 &amp; Table 2'!$B$70:$B$765,0),MATCH(HHIdata_corr!H$1,'0_Pivot &amp; Table 1 &amp; Table 2'!$A$66:$AM$66,0))</f>
        <v>3314</v>
      </c>
      <c r="I584" s="27">
        <f>INDEX('0_Pivot &amp; Table 1 &amp; Table 2'!$A$70:$AM$765,MATCH($A584,'0_Pivot &amp; Table 1 &amp; Table 2'!$B$70:$B$765,0),MATCH(HHIdata_corr!I$1,'0_Pivot &amp; Table 1 &amp; Table 2'!$A$66:$AM$66,0))</f>
        <v>3979</v>
      </c>
      <c r="J584" s="27">
        <f>INDEX('0_Pivot &amp; Table 1 &amp; Table 2'!$A$70:$AM$765,MATCH($A584,'0_Pivot &amp; Table 1 &amp; Table 2'!$B$70:$B$765,0),MATCH(HHIdata_corr!J$1,'0_Pivot &amp; Table 1 &amp; Table 2'!$A$66:$AM$66,0))</f>
        <v>4093</v>
      </c>
      <c r="K584" s="27">
        <f>INDEX('0_Pivot &amp; Table 1 &amp; Table 2'!$A$70:$AM$765,MATCH($A584,'0_Pivot &amp; Table 1 &amp; Table 2'!$B$70:$B$765,0),MATCH(HHIdata_corr!K$1,'0_Pivot &amp; Table 1 &amp; Table 2'!$A$66:$AM$66,0))</f>
        <v>3320</v>
      </c>
      <c r="L584" s="27">
        <f>INDEX('0_Pivot &amp; Table 1 &amp; Table 2'!$A$70:$AM$765,MATCH($A584,'0_Pivot &amp; Table 1 &amp; Table 2'!$B$70:$B$765,0),MATCH(HHIdata_corr!L$1,'0_Pivot &amp; Table 1 &amp; Table 2'!$A$66:$AM$66,0))</f>
        <v>4235</v>
      </c>
      <c r="M584" s="27">
        <f>INDEX('0_Pivot &amp; Table 1 &amp; Table 2'!$A$70:$AM$765,MATCH($A584,'0_Pivot &amp; Table 1 &amp; Table 2'!$B$70:$B$765,0),MATCH(HHIdata_corr!M$1,'0_Pivot &amp; Table 1 &amp; Table 2'!$A$66:$AM$66,0))</f>
        <v>3273</v>
      </c>
      <c r="N584" s="27">
        <f>INDEX('0_Pivot &amp; Table 1 &amp; Table 2'!$A$70:$AM$765,MATCH($A584,'0_Pivot &amp; Table 1 &amp; Table 2'!$B$70:$B$765,0),MATCH(HHIdata_corr!N$1,'0_Pivot &amp; Table 1 &amp; Table 2'!$A$66:$AM$66,0))</f>
        <v>3295</v>
      </c>
      <c r="O584" s="28">
        <v>3713.1</v>
      </c>
      <c r="P584" s="29" t="s">
        <v>1665</v>
      </c>
      <c r="Q584" s="29" t="s">
        <v>1666</v>
      </c>
      <c r="R584" s="2">
        <f t="shared" si="45"/>
        <v>3724.5</v>
      </c>
      <c r="S584" s="2">
        <f t="shared" si="46"/>
        <v>3676.5</v>
      </c>
      <c r="T584" s="2" t="str">
        <f t="shared" si="47"/>
        <v/>
      </c>
      <c r="U584" s="2" t="e">
        <f>MATCH($Q584,'6.Indic_Percep'!$B$10:$B$141,0)</f>
        <v>#N/A</v>
      </c>
      <c r="V584" s="2">
        <f>MATCH($P584,'5.Indic_LM'!$A$10:$A$732,0)</f>
        <v>626</v>
      </c>
      <c r="W584" s="2" t="str">
        <f>IF(COUNT(INDEX('6.Indic_Percep'!$A$10:$AE$141,HHIdata_corr!$U584,MATCH(HHIdata_corr!W$3,'6.Indic_Percep'!$A$10:$AE$10,0)))=1,INDEX('6.Indic_Percep'!$A$10:$AE$141,HHIdata_corr!$U584,MATCH(HHIdata_corr!W$3,'6.Indic_Percep'!$A$10:$AE$10,0)),"")</f>
        <v/>
      </c>
      <c r="X584" s="2" t="str">
        <f>IF(COUNT(INDEX('6.Indic_Percep'!$A$10:$AE$141,HHIdata_corr!$U584,MATCH(HHIdata_corr!X$3,'6.Indic_Percep'!$A$10:$AE$10,0)))=1,INDEX('6.Indic_Percep'!$A$10:$AE$141,HHIdata_corr!$U584,MATCH(HHIdata_corr!X$3,'6.Indic_Percep'!$A$10:$AE$10,0)),"")</f>
        <v/>
      </c>
      <c r="Y584" s="2" t="str">
        <f>IF(COUNT(INDEX('6.Indic_Percep'!$A$10:$AE$141,HHIdata_corr!$U584,MATCH(HHIdata_corr!Y$3,'6.Indic_Percep'!$A$10:$AE$10,0)))=1,INDEX('6.Indic_Percep'!$A$10:$AE$141,HHIdata_corr!$U584,MATCH(HHIdata_corr!Y$3,'6.Indic_Percep'!$A$10:$AE$10,0)),"")</f>
        <v/>
      </c>
      <c r="Z584" s="2" t="str">
        <f>IF(COUNT(INDEX('6.Indic_Percep'!$A$10:$AH$141,HHIdata_corr!$U584,MATCH(HHIdata_corr!Z$3,'6.Indic_Percep'!$A$10:$AH$10,0)))=1,INDEX('6.Indic_Percep'!$A$10:$AH$141,HHIdata_corr!$U584,MATCH(HHIdata_corr!Z$3,'6.Indic_Percep'!$A$10:$AH$10,0)),"")</f>
        <v/>
      </c>
      <c r="AA584" s="2" t="str">
        <f>IF(COUNT(INDEX('6.Indic_Percep'!$A$10:$AH$141,HHIdata_corr!$U584,MATCH(HHIdata_corr!AA$3,'6.Indic_Percep'!$A$10:$AH$10,0)))=1,INDEX('6.Indic_Percep'!$A$10:$AH$141,HHIdata_corr!$U584,MATCH(HHIdata_corr!AA$3,'6.Indic_Percep'!$A$10:$AH$10,0)),"")</f>
        <v/>
      </c>
      <c r="AC584" s="30">
        <f>IF(COUNT(INDEX('5.Indic_LM'!$A$8:$AL$732,HHIdata_corr!$V584,MATCH(HHIdata_corr!AC$3,'5.Indic_LM'!$A$8:$AL$8,0)))=1,INDEX('5.Indic_LM'!$A$8:$AL$732,HHIdata_corr!$V584,MATCH(HHIdata_corr!AC$3,'5.Indic_LM'!$A$8:$AL$8,0))/100,"")</f>
        <v>6.013977742072215E-2</v>
      </c>
      <c r="AD584" s="30">
        <f>IF(COUNT(INDEX('5.Indic_LM'!$A$8:$AL$732,HHIdata_corr!$V584,MATCH(HHIdata_corr!AD$3,'5.Indic_LM'!$A$8:$AL$8,0)))=1,INDEX('5.Indic_LM'!$A$8:$AL$732,HHIdata_corr!$V584,MATCH(HHIdata_corr!AD$3,'5.Indic_LM'!$A$8:$AL$8,0))/100,"")</f>
        <v>0.545060967795992</v>
      </c>
      <c r="AE584" s="2">
        <f t="shared" si="48"/>
        <v>1</v>
      </c>
      <c r="AF584" s="2">
        <f t="shared" si="49"/>
        <v>1</v>
      </c>
    </row>
    <row r="585" spans="1:32" x14ac:dyDescent="0.2">
      <c r="A585" s="25" t="s">
        <v>1668</v>
      </c>
      <c r="B585" s="26" t="s">
        <v>1669</v>
      </c>
      <c r="C585" s="26" t="s">
        <v>1642</v>
      </c>
      <c r="D585" s="26">
        <v>163368</v>
      </c>
      <c r="E585" s="26" t="s">
        <v>1670</v>
      </c>
      <c r="F585" s="26">
        <v>77925</v>
      </c>
      <c r="G585" s="27">
        <f>INDEX('0_Pivot &amp; Table 1 &amp; Table 2'!$A$70:$AM$765,MATCH($A585,'0_Pivot &amp; Table 1 &amp; Table 2'!$B$70:$B$765,0),MATCH(HHIdata_corr!G$1,'0_Pivot &amp; Table 1 &amp; Table 2'!$A$66:$AM$66,0))</f>
        <v>3292</v>
      </c>
      <c r="H585" s="27">
        <f>INDEX('0_Pivot &amp; Table 1 &amp; Table 2'!$A$70:$AM$765,MATCH($A585,'0_Pivot &amp; Table 1 &amp; Table 2'!$B$70:$B$765,0),MATCH(HHIdata_corr!H$1,'0_Pivot &amp; Table 1 &amp; Table 2'!$A$66:$AM$66,0))</f>
        <v>3388</v>
      </c>
      <c r="I585" s="27">
        <f>INDEX('0_Pivot &amp; Table 1 &amp; Table 2'!$A$70:$AM$765,MATCH($A585,'0_Pivot &amp; Table 1 &amp; Table 2'!$B$70:$B$765,0),MATCH(HHIdata_corr!I$1,'0_Pivot &amp; Table 1 &amp; Table 2'!$A$66:$AM$66,0))</f>
        <v>4065</v>
      </c>
      <c r="J585" s="27">
        <f>INDEX('0_Pivot &amp; Table 1 &amp; Table 2'!$A$70:$AM$765,MATCH($A585,'0_Pivot &amp; Table 1 &amp; Table 2'!$B$70:$B$765,0),MATCH(HHIdata_corr!J$1,'0_Pivot &amp; Table 1 &amp; Table 2'!$A$66:$AM$66,0))</f>
        <v>4824</v>
      </c>
      <c r="K585" s="27">
        <f>INDEX('0_Pivot &amp; Table 1 &amp; Table 2'!$A$70:$AM$765,MATCH($A585,'0_Pivot &amp; Table 1 &amp; Table 2'!$B$70:$B$765,0),MATCH(HHIdata_corr!K$1,'0_Pivot &amp; Table 1 &amp; Table 2'!$A$66:$AM$66,0))</f>
        <v>3737</v>
      </c>
      <c r="L585" s="27">
        <f>INDEX('0_Pivot &amp; Table 1 &amp; Table 2'!$A$70:$AM$765,MATCH($A585,'0_Pivot &amp; Table 1 &amp; Table 2'!$B$70:$B$765,0),MATCH(HHIdata_corr!L$1,'0_Pivot &amp; Table 1 &amp; Table 2'!$A$66:$AM$66,0))</f>
        <v>4750</v>
      </c>
      <c r="M585" s="27">
        <f>INDEX('0_Pivot &amp; Table 1 &amp; Table 2'!$A$70:$AM$765,MATCH($A585,'0_Pivot &amp; Table 1 &amp; Table 2'!$B$70:$B$765,0),MATCH(HHIdata_corr!M$1,'0_Pivot &amp; Table 1 &amp; Table 2'!$A$66:$AM$66,0))</f>
        <v>3598</v>
      </c>
      <c r="N585" s="27">
        <f>INDEX('0_Pivot &amp; Table 1 &amp; Table 2'!$A$70:$AM$765,MATCH($A585,'0_Pivot &amp; Table 1 &amp; Table 2'!$B$70:$B$765,0),MATCH(HHIdata_corr!N$1,'0_Pivot &amp; Table 1 &amp; Table 2'!$A$66:$AM$66,0))</f>
        <v>3612</v>
      </c>
      <c r="O585" s="28">
        <v>4024.6</v>
      </c>
      <c r="P585" s="29" t="s">
        <v>1668</v>
      </c>
      <c r="Q585" s="29" t="s">
        <v>1669</v>
      </c>
      <c r="R585" s="2">
        <f t="shared" si="45"/>
        <v>3892.25</v>
      </c>
      <c r="S585" s="2">
        <f t="shared" si="46"/>
        <v>4003.5</v>
      </c>
      <c r="T585" s="2" t="str">
        <f t="shared" si="47"/>
        <v/>
      </c>
      <c r="U585" s="2" t="e">
        <f>MATCH($Q585,'6.Indic_Percep'!$B$10:$B$141,0)</f>
        <v>#N/A</v>
      </c>
      <c r="V585" s="2">
        <f>MATCH($P585,'5.Indic_LM'!$A$10:$A$732,0)</f>
        <v>627</v>
      </c>
      <c r="W585" s="2" t="str">
        <f>IF(COUNT(INDEX('6.Indic_Percep'!$A$10:$AE$141,HHIdata_corr!$U585,MATCH(HHIdata_corr!W$3,'6.Indic_Percep'!$A$10:$AE$10,0)))=1,INDEX('6.Indic_Percep'!$A$10:$AE$141,HHIdata_corr!$U585,MATCH(HHIdata_corr!W$3,'6.Indic_Percep'!$A$10:$AE$10,0)),"")</f>
        <v/>
      </c>
      <c r="X585" s="2" t="str">
        <f>IF(COUNT(INDEX('6.Indic_Percep'!$A$10:$AE$141,HHIdata_corr!$U585,MATCH(HHIdata_corr!X$3,'6.Indic_Percep'!$A$10:$AE$10,0)))=1,INDEX('6.Indic_Percep'!$A$10:$AE$141,HHIdata_corr!$U585,MATCH(HHIdata_corr!X$3,'6.Indic_Percep'!$A$10:$AE$10,0)),"")</f>
        <v/>
      </c>
      <c r="Y585" s="2" t="str">
        <f>IF(COUNT(INDEX('6.Indic_Percep'!$A$10:$AE$141,HHIdata_corr!$U585,MATCH(HHIdata_corr!Y$3,'6.Indic_Percep'!$A$10:$AE$10,0)))=1,INDEX('6.Indic_Percep'!$A$10:$AE$141,HHIdata_corr!$U585,MATCH(HHIdata_corr!Y$3,'6.Indic_Percep'!$A$10:$AE$10,0)),"")</f>
        <v/>
      </c>
      <c r="Z585" s="2" t="str">
        <f>IF(COUNT(INDEX('6.Indic_Percep'!$A$10:$AH$141,HHIdata_corr!$U585,MATCH(HHIdata_corr!Z$3,'6.Indic_Percep'!$A$10:$AH$10,0)))=1,INDEX('6.Indic_Percep'!$A$10:$AH$141,HHIdata_corr!$U585,MATCH(HHIdata_corr!Z$3,'6.Indic_Percep'!$A$10:$AH$10,0)),"")</f>
        <v/>
      </c>
      <c r="AA585" s="2" t="str">
        <f>IF(COUNT(INDEX('6.Indic_Percep'!$A$10:$AH$141,HHIdata_corr!$U585,MATCH(HHIdata_corr!AA$3,'6.Indic_Percep'!$A$10:$AH$10,0)))=1,INDEX('6.Indic_Percep'!$A$10:$AH$141,HHIdata_corr!$U585,MATCH(HHIdata_corr!AA$3,'6.Indic_Percep'!$A$10:$AH$10,0)),"")</f>
        <v/>
      </c>
      <c r="AC585" s="30">
        <f>IF(COUNT(INDEX('5.Indic_LM'!$A$8:$AL$732,HHIdata_corr!$V585,MATCH(HHIdata_corr!AC$3,'5.Indic_LM'!$A$8:$AL$8,0)))=1,INDEX('5.Indic_LM'!$A$8:$AL$732,HHIdata_corr!$V585,MATCH(HHIdata_corr!AC$3,'5.Indic_LM'!$A$8:$AL$8,0))/100,"")</f>
        <v>6.6462695370097316E-2</v>
      </c>
      <c r="AD585" s="30">
        <f>IF(COUNT(INDEX('5.Indic_LM'!$A$8:$AL$732,HHIdata_corr!$V585,MATCH(HHIdata_corr!AD$3,'5.Indic_LM'!$A$8:$AL$8,0)))=1,INDEX('5.Indic_LM'!$A$8:$AL$732,HHIdata_corr!$V585,MATCH(HHIdata_corr!AD$3,'5.Indic_LM'!$A$8:$AL$8,0))/100,"")</f>
        <v>0.58633441462695368</v>
      </c>
      <c r="AE585" s="2">
        <f t="shared" si="48"/>
        <v>1</v>
      </c>
      <c r="AF585" s="2">
        <f t="shared" si="49"/>
        <v>1</v>
      </c>
    </row>
    <row r="586" spans="1:32" x14ac:dyDescent="0.2">
      <c r="A586" s="25" t="s">
        <v>1671</v>
      </c>
      <c r="B586" s="26" t="s">
        <v>1672</v>
      </c>
      <c r="C586" s="26" t="s">
        <v>1642</v>
      </c>
      <c r="D586" s="26">
        <v>242540</v>
      </c>
      <c r="E586" s="26" t="s">
        <v>1673</v>
      </c>
      <c r="F586" s="26">
        <v>114040</v>
      </c>
      <c r="G586" s="27">
        <f>INDEX('0_Pivot &amp; Table 1 &amp; Table 2'!$A$70:$AM$765,MATCH($A586,'0_Pivot &amp; Table 1 &amp; Table 2'!$B$70:$B$765,0),MATCH(HHIdata_corr!G$1,'0_Pivot &amp; Table 1 &amp; Table 2'!$A$66:$AM$66,0))</f>
        <v>2969</v>
      </c>
      <c r="H586" s="27">
        <f>INDEX('0_Pivot &amp; Table 1 &amp; Table 2'!$A$70:$AM$765,MATCH($A586,'0_Pivot &amp; Table 1 &amp; Table 2'!$B$70:$B$765,0),MATCH(HHIdata_corr!H$1,'0_Pivot &amp; Table 1 &amp; Table 2'!$A$66:$AM$66,0))</f>
        <v>3087</v>
      </c>
      <c r="I586" s="27">
        <f>INDEX('0_Pivot &amp; Table 1 &amp; Table 2'!$A$70:$AM$765,MATCH($A586,'0_Pivot &amp; Table 1 &amp; Table 2'!$B$70:$B$765,0),MATCH(HHIdata_corr!I$1,'0_Pivot &amp; Table 1 &amp; Table 2'!$A$66:$AM$66,0))</f>
        <v>3334</v>
      </c>
      <c r="J586" s="27">
        <f>INDEX('0_Pivot &amp; Table 1 &amp; Table 2'!$A$70:$AM$765,MATCH($A586,'0_Pivot &amp; Table 1 &amp; Table 2'!$B$70:$B$765,0),MATCH(HHIdata_corr!J$1,'0_Pivot &amp; Table 1 &amp; Table 2'!$A$66:$AM$66,0))</f>
        <v>3934</v>
      </c>
      <c r="K586" s="27">
        <f>INDEX('0_Pivot &amp; Table 1 &amp; Table 2'!$A$70:$AM$765,MATCH($A586,'0_Pivot &amp; Table 1 &amp; Table 2'!$B$70:$B$765,0),MATCH(HHIdata_corr!K$1,'0_Pivot &amp; Table 1 &amp; Table 2'!$A$66:$AM$66,0))</f>
        <v>2714</v>
      </c>
      <c r="L586" s="27">
        <f>INDEX('0_Pivot &amp; Table 1 &amp; Table 2'!$A$70:$AM$765,MATCH($A586,'0_Pivot &amp; Table 1 &amp; Table 2'!$B$70:$B$765,0),MATCH(HHIdata_corr!L$1,'0_Pivot &amp; Table 1 &amp; Table 2'!$A$66:$AM$66,0))</f>
        <v>3893</v>
      </c>
      <c r="M586" s="27">
        <f>INDEX('0_Pivot &amp; Table 1 &amp; Table 2'!$A$70:$AM$765,MATCH($A586,'0_Pivot &amp; Table 1 &amp; Table 2'!$B$70:$B$765,0),MATCH(HHIdata_corr!M$1,'0_Pivot &amp; Table 1 &amp; Table 2'!$A$66:$AM$66,0))</f>
        <v>3349</v>
      </c>
      <c r="N586" s="27">
        <f>INDEX('0_Pivot &amp; Table 1 &amp; Table 2'!$A$70:$AM$765,MATCH($A586,'0_Pivot &amp; Table 1 &amp; Table 2'!$B$70:$B$765,0),MATCH(HHIdata_corr!N$1,'0_Pivot &amp; Table 1 &amp; Table 2'!$A$66:$AM$66,0))</f>
        <v>3210</v>
      </c>
      <c r="O586" s="28">
        <v>3433.8</v>
      </c>
      <c r="P586" s="29" t="s">
        <v>1671</v>
      </c>
      <c r="Q586" s="29" t="s">
        <v>1672</v>
      </c>
      <c r="R586" s="2">
        <f t="shared" si="45"/>
        <v>3331</v>
      </c>
      <c r="S586" s="2">
        <f t="shared" si="46"/>
        <v>3267.25</v>
      </c>
      <c r="T586" s="2" t="str">
        <f t="shared" si="47"/>
        <v/>
      </c>
      <c r="U586" s="2" t="e">
        <f>MATCH($Q586,'6.Indic_Percep'!$B$10:$B$141,0)</f>
        <v>#N/A</v>
      </c>
      <c r="V586" s="2">
        <f>MATCH($P586,'5.Indic_LM'!$A$10:$A$732,0)</f>
        <v>628</v>
      </c>
      <c r="W586" s="2" t="str">
        <f>IF(COUNT(INDEX('6.Indic_Percep'!$A$10:$AE$141,HHIdata_corr!$U586,MATCH(HHIdata_corr!W$3,'6.Indic_Percep'!$A$10:$AE$10,0)))=1,INDEX('6.Indic_Percep'!$A$10:$AE$141,HHIdata_corr!$U586,MATCH(HHIdata_corr!W$3,'6.Indic_Percep'!$A$10:$AE$10,0)),"")</f>
        <v/>
      </c>
      <c r="X586" s="2" t="str">
        <f>IF(COUNT(INDEX('6.Indic_Percep'!$A$10:$AE$141,HHIdata_corr!$U586,MATCH(HHIdata_corr!X$3,'6.Indic_Percep'!$A$10:$AE$10,0)))=1,INDEX('6.Indic_Percep'!$A$10:$AE$141,HHIdata_corr!$U586,MATCH(HHIdata_corr!X$3,'6.Indic_Percep'!$A$10:$AE$10,0)),"")</f>
        <v/>
      </c>
      <c r="Y586" s="2" t="str">
        <f>IF(COUNT(INDEX('6.Indic_Percep'!$A$10:$AE$141,HHIdata_corr!$U586,MATCH(HHIdata_corr!Y$3,'6.Indic_Percep'!$A$10:$AE$10,0)))=1,INDEX('6.Indic_Percep'!$A$10:$AE$141,HHIdata_corr!$U586,MATCH(HHIdata_corr!Y$3,'6.Indic_Percep'!$A$10:$AE$10,0)),"")</f>
        <v/>
      </c>
      <c r="Z586" s="2" t="str">
        <f>IF(COUNT(INDEX('6.Indic_Percep'!$A$10:$AH$141,HHIdata_corr!$U586,MATCH(HHIdata_corr!Z$3,'6.Indic_Percep'!$A$10:$AH$10,0)))=1,INDEX('6.Indic_Percep'!$A$10:$AH$141,HHIdata_corr!$U586,MATCH(HHIdata_corr!Z$3,'6.Indic_Percep'!$A$10:$AH$10,0)),"")</f>
        <v/>
      </c>
      <c r="AA586" s="2" t="str">
        <f>IF(COUNT(INDEX('6.Indic_Percep'!$A$10:$AH$141,HHIdata_corr!$U586,MATCH(HHIdata_corr!AA$3,'6.Indic_Percep'!$A$10:$AH$10,0)))=1,INDEX('6.Indic_Percep'!$A$10:$AH$141,HHIdata_corr!$U586,MATCH(HHIdata_corr!AA$3,'6.Indic_Percep'!$A$10:$AH$10,0)),"")</f>
        <v/>
      </c>
      <c r="AC586" s="30">
        <f>IF(COUNT(INDEX('5.Indic_LM'!$A$8:$AL$732,HHIdata_corr!$V586,MATCH(HHIdata_corr!AC$3,'5.Indic_LM'!$A$8:$AL$8,0)))=1,INDEX('5.Indic_LM'!$A$8:$AL$732,HHIdata_corr!$V586,MATCH(HHIdata_corr!AC$3,'5.Indic_LM'!$A$8:$AL$8,0))/100,"")</f>
        <v>8.5158784189659997E-2</v>
      </c>
      <c r="AD586" s="30">
        <f>IF(COUNT(INDEX('5.Indic_LM'!$A$8:$AL$732,HHIdata_corr!$V586,MATCH(HHIdata_corr!AD$3,'5.Indic_LM'!$A$8:$AL$8,0)))=1,INDEX('5.Indic_LM'!$A$8:$AL$732,HHIdata_corr!$V586,MATCH(HHIdata_corr!AD$3,'5.Indic_LM'!$A$8:$AL$8,0))/100,"")</f>
        <v>0.56186396219614754</v>
      </c>
      <c r="AE586" s="2">
        <f t="shared" si="48"/>
        <v>1</v>
      </c>
      <c r="AF586" s="2">
        <f t="shared" si="49"/>
        <v>1</v>
      </c>
    </row>
    <row r="587" spans="1:32" x14ac:dyDescent="0.2">
      <c r="A587" s="25" t="s">
        <v>1674</v>
      </c>
      <c r="B587" s="26" t="s">
        <v>1675</v>
      </c>
      <c r="C587" s="26" t="s">
        <v>1642</v>
      </c>
      <c r="D587" s="26">
        <v>111026</v>
      </c>
      <c r="E587" s="26" t="s">
        <v>1676</v>
      </c>
      <c r="F587" s="26">
        <v>55293</v>
      </c>
      <c r="G587" s="27">
        <f>INDEX('0_Pivot &amp; Table 1 &amp; Table 2'!$A$70:$AM$765,MATCH($A587,'0_Pivot &amp; Table 1 &amp; Table 2'!$B$70:$B$765,0),MATCH(HHIdata_corr!G$1,'0_Pivot &amp; Table 1 &amp; Table 2'!$A$66:$AM$66,0))</f>
        <v>3329</v>
      </c>
      <c r="H587" s="27">
        <f>INDEX('0_Pivot &amp; Table 1 &amp; Table 2'!$A$70:$AM$765,MATCH($A587,'0_Pivot &amp; Table 1 &amp; Table 2'!$B$70:$B$765,0),MATCH(HHIdata_corr!H$1,'0_Pivot &amp; Table 1 &amp; Table 2'!$A$66:$AM$66,0))</f>
        <v>3821</v>
      </c>
      <c r="I587" s="27">
        <f>INDEX('0_Pivot &amp; Table 1 &amp; Table 2'!$A$70:$AM$765,MATCH($A587,'0_Pivot &amp; Table 1 &amp; Table 2'!$B$70:$B$765,0),MATCH(HHIdata_corr!I$1,'0_Pivot &amp; Table 1 &amp; Table 2'!$A$66:$AM$66,0))</f>
        <v>4207</v>
      </c>
      <c r="J587" s="27">
        <f>INDEX('0_Pivot &amp; Table 1 &amp; Table 2'!$A$70:$AM$765,MATCH($A587,'0_Pivot &amp; Table 1 &amp; Table 2'!$B$70:$B$765,0),MATCH(HHIdata_corr!J$1,'0_Pivot &amp; Table 1 &amp; Table 2'!$A$66:$AM$66,0))</f>
        <v>4859</v>
      </c>
      <c r="K587" s="27">
        <f>INDEX('0_Pivot &amp; Table 1 &amp; Table 2'!$A$70:$AM$765,MATCH($A587,'0_Pivot &amp; Table 1 &amp; Table 2'!$B$70:$B$765,0),MATCH(HHIdata_corr!K$1,'0_Pivot &amp; Table 1 &amp; Table 2'!$A$66:$AM$66,0))</f>
        <v>3528</v>
      </c>
      <c r="L587" s="27">
        <f>INDEX('0_Pivot &amp; Table 1 &amp; Table 2'!$A$70:$AM$765,MATCH($A587,'0_Pivot &amp; Table 1 &amp; Table 2'!$B$70:$B$765,0),MATCH(HHIdata_corr!L$1,'0_Pivot &amp; Table 1 &amp; Table 2'!$A$66:$AM$66,0))</f>
        <v>4519</v>
      </c>
      <c r="M587" s="27">
        <f>INDEX('0_Pivot &amp; Table 1 &amp; Table 2'!$A$70:$AM$765,MATCH($A587,'0_Pivot &amp; Table 1 &amp; Table 2'!$B$70:$B$765,0),MATCH(HHIdata_corr!M$1,'0_Pivot &amp; Table 1 &amp; Table 2'!$A$66:$AM$66,0))</f>
        <v>3944</v>
      </c>
      <c r="N587" s="27">
        <f>INDEX('0_Pivot &amp; Table 1 &amp; Table 2'!$A$70:$AM$765,MATCH($A587,'0_Pivot &amp; Table 1 &amp; Table 2'!$B$70:$B$765,0),MATCH(HHIdata_corr!N$1,'0_Pivot &amp; Table 1 &amp; Table 2'!$A$66:$AM$66,0))</f>
        <v>3595</v>
      </c>
      <c r="O587" s="28">
        <v>4044.6</v>
      </c>
      <c r="P587" s="29" t="s">
        <v>1674</v>
      </c>
      <c r="Q587" s="29" t="s">
        <v>1675</v>
      </c>
      <c r="R587" s="2">
        <f t="shared" si="45"/>
        <v>4054</v>
      </c>
      <c r="S587" s="2">
        <f t="shared" si="46"/>
        <v>4103.75</v>
      </c>
      <c r="T587" s="2" t="str">
        <f t="shared" si="47"/>
        <v/>
      </c>
      <c r="U587" s="2" t="e">
        <f>MATCH($Q587,'6.Indic_Percep'!$B$10:$B$141,0)</f>
        <v>#N/A</v>
      </c>
      <c r="V587" s="2">
        <f>MATCH($P587,'5.Indic_LM'!$A$10:$A$732,0)</f>
        <v>629</v>
      </c>
      <c r="W587" s="2" t="str">
        <f>IF(COUNT(INDEX('6.Indic_Percep'!$A$10:$AE$141,HHIdata_corr!$U587,MATCH(HHIdata_corr!W$3,'6.Indic_Percep'!$A$10:$AE$10,0)))=1,INDEX('6.Indic_Percep'!$A$10:$AE$141,HHIdata_corr!$U587,MATCH(HHIdata_corr!W$3,'6.Indic_Percep'!$A$10:$AE$10,0)),"")</f>
        <v/>
      </c>
      <c r="X587" s="2" t="str">
        <f>IF(COUNT(INDEX('6.Indic_Percep'!$A$10:$AE$141,HHIdata_corr!$U587,MATCH(HHIdata_corr!X$3,'6.Indic_Percep'!$A$10:$AE$10,0)))=1,INDEX('6.Indic_Percep'!$A$10:$AE$141,HHIdata_corr!$U587,MATCH(HHIdata_corr!X$3,'6.Indic_Percep'!$A$10:$AE$10,0)),"")</f>
        <v/>
      </c>
      <c r="Y587" s="2" t="str">
        <f>IF(COUNT(INDEX('6.Indic_Percep'!$A$10:$AE$141,HHIdata_corr!$U587,MATCH(HHIdata_corr!Y$3,'6.Indic_Percep'!$A$10:$AE$10,0)))=1,INDEX('6.Indic_Percep'!$A$10:$AE$141,HHIdata_corr!$U587,MATCH(HHIdata_corr!Y$3,'6.Indic_Percep'!$A$10:$AE$10,0)),"")</f>
        <v/>
      </c>
      <c r="Z587" s="2" t="str">
        <f>IF(COUNT(INDEX('6.Indic_Percep'!$A$10:$AH$141,HHIdata_corr!$U587,MATCH(HHIdata_corr!Z$3,'6.Indic_Percep'!$A$10:$AH$10,0)))=1,INDEX('6.Indic_Percep'!$A$10:$AH$141,HHIdata_corr!$U587,MATCH(HHIdata_corr!Z$3,'6.Indic_Percep'!$A$10:$AH$10,0)),"")</f>
        <v/>
      </c>
      <c r="AA587" s="2" t="str">
        <f>IF(COUNT(INDEX('6.Indic_Percep'!$A$10:$AH$141,HHIdata_corr!$U587,MATCH(HHIdata_corr!AA$3,'6.Indic_Percep'!$A$10:$AH$10,0)))=1,INDEX('6.Indic_Percep'!$A$10:$AH$141,HHIdata_corr!$U587,MATCH(HHIdata_corr!AA$3,'6.Indic_Percep'!$A$10:$AH$10,0)),"")</f>
        <v/>
      </c>
      <c r="AC587" s="30">
        <f>IF(COUNT(INDEX('5.Indic_LM'!$A$8:$AL$732,HHIdata_corr!$V587,MATCH(HHIdata_corr!AC$3,'5.Indic_LM'!$A$8:$AL$8,0)))=1,INDEX('5.Indic_LM'!$A$8:$AL$732,HHIdata_corr!$V587,MATCH(HHIdata_corr!AC$3,'5.Indic_LM'!$A$8:$AL$8,0))/100,"")</f>
        <v>0.11576515880654475</v>
      </c>
      <c r="AD587" s="30">
        <f>IF(COUNT(INDEX('5.Indic_LM'!$A$8:$AL$732,HHIdata_corr!$V587,MATCH(HHIdata_corr!AD$3,'5.Indic_LM'!$A$8:$AL$8,0)))=1,INDEX('5.Indic_LM'!$A$8:$AL$732,HHIdata_corr!$V587,MATCH(HHIdata_corr!AD$3,'5.Indic_LM'!$A$8:$AL$8,0))/100,"")</f>
        <v>0.53107680461982687</v>
      </c>
      <c r="AE587" s="2">
        <f t="shared" si="48"/>
        <v>1</v>
      </c>
      <c r="AF587" s="2">
        <f t="shared" si="49"/>
        <v>1</v>
      </c>
    </row>
    <row r="588" spans="1:32" x14ac:dyDescent="0.2">
      <c r="A588" s="25" t="s">
        <v>1677</v>
      </c>
      <c r="B588" s="26" t="s">
        <v>1678</v>
      </c>
      <c r="C588" s="26" t="s">
        <v>1679</v>
      </c>
      <c r="D588" s="26">
        <v>542306</v>
      </c>
      <c r="E588" s="26" t="s">
        <v>1680</v>
      </c>
      <c r="F588" s="26">
        <v>254361</v>
      </c>
      <c r="G588" s="27">
        <f>INDEX('0_Pivot &amp; Table 1 &amp; Table 2'!$A$70:$AM$765,MATCH($A588,'0_Pivot &amp; Table 1 &amp; Table 2'!$B$70:$B$765,0),MATCH(HHIdata_corr!G$1,'0_Pivot &amp; Table 1 &amp; Table 2'!$A$66:$AM$66,0))</f>
        <v>3651</v>
      </c>
      <c r="H588" s="27">
        <f>INDEX('0_Pivot &amp; Table 1 &amp; Table 2'!$A$70:$AM$765,MATCH($A588,'0_Pivot &amp; Table 1 &amp; Table 2'!$B$70:$B$765,0),MATCH(HHIdata_corr!H$1,'0_Pivot &amp; Table 1 &amp; Table 2'!$A$66:$AM$66,0))</f>
        <v>3397</v>
      </c>
      <c r="I588" s="27">
        <f>INDEX('0_Pivot &amp; Table 1 &amp; Table 2'!$A$70:$AM$765,MATCH($A588,'0_Pivot &amp; Table 1 &amp; Table 2'!$B$70:$B$765,0),MATCH(HHIdata_corr!I$1,'0_Pivot &amp; Table 1 &amp; Table 2'!$A$66:$AM$66,0))</f>
        <v>3024</v>
      </c>
      <c r="J588" s="27">
        <f>INDEX('0_Pivot &amp; Table 1 &amp; Table 2'!$A$70:$AM$765,MATCH($A588,'0_Pivot &amp; Table 1 &amp; Table 2'!$B$70:$B$765,0),MATCH(HHIdata_corr!J$1,'0_Pivot &amp; Table 1 &amp; Table 2'!$A$66:$AM$66,0))</f>
        <v>3519</v>
      </c>
      <c r="K588" s="27">
        <f>INDEX('0_Pivot &amp; Table 1 &amp; Table 2'!$A$70:$AM$765,MATCH($A588,'0_Pivot &amp; Table 1 &amp; Table 2'!$B$70:$B$765,0),MATCH(HHIdata_corr!K$1,'0_Pivot &amp; Table 1 &amp; Table 2'!$A$66:$AM$66,0))</f>
        <v>3142</v>
      </c>
      <c r="L588" s="27">
        <f>INDEX('0_Pivot &amp; Table 1 &amp; Table 2'!$A$70:$AM$765,MATCH($A588,'0_Pivot &amp; Table 1 &amp; Table 2'!$B$70:$B$765,0),MATCH(HHIdata_corr!L$1,'0_Pivot &amp; Table 1 &amp; Table 2'!$A$66:$AM$66,0))</f>
        <v>3837</v>
      </c>
      <c r="M588" s="27">
        <f>INDEX('0_Pivot &amp; Table 1 &amp; Table 2'!$A$70:$AM$765,MATCH($A588,'0_Pivot &amp; Table 1 &amp; Table 2'!$B$70:$B$765,0),MATCH(HHIdata_corr!M$1,'0_Pivot &amp; Table 1 &amp; Table 2'!$A$66:$AM$66,0))</f>
        <v>3407</v>
      </c>
      <c r="N588" s="27">
        <f>INDEX('0_Pivot &amp; Table 1 &amp; Table 2'!$A$70:$AM$765,MATCH($A588,'0_Pivot &amp; Table 1 &amp; Table 2'!$B$70:$B$765,0),MATCH(HHIdata_corr!N$1,'0_Pivot &amp; Table 1 &amp; Table 2'!$A$66:$AM$66,0))</f>
        <v>4417</v>
      </c>
      <c r="O588" s="28">
        <v>4237.6000000000004</v>
      </c>
      <c r="P588" s="24" t="s">
        <v>3167</v>
      </c>
      <c r="Q588" s="32" t="s">
        <v>2605</v>
      </c>
      <c r="R588" s="2">
        <f t="shared" si="45"/>
        <v>3397.75</v>
      </c>
      <c r="S588" s="2">
        <f t="shared" si="46"/>
        <v>3270.5</v>
      </c>
      <c r="T588" s="2" t="str">
        <f t="shared" si="47"/>
        <v/>
      </c>
      <c r="U588" s="2">
        <f>MATCH($Q588,'6.Indic_Percep'!$B$10:$B$141,0)</f>
        <v>106</v>
      </c>
      <c r="V588" s="2">
        <f>MATCH($P588,'5.Indic_LM'!$A$10:$A$732,0)</f>
        <v>598</v>
      </c>
      <c r="W588" s="2">
        <f>IF(COUNT(INDEX('6.Indic_Percep'!$A$10:$AE$141,HHIdata_corr!$U588,MATCH(HHIdata_corr!W$3,'6.Indic_Percep'!$A$10:$AE$10,0)))=1,INDEX('6.Indic_Percep'!$A$10:$AE$141,HHIdata_corr!$U588,MATCH(HHIdata_corr!W$3,'6.Indic_Percep'!$A$10:$AE$10,0)),"")</f>
        <v>0.26243386243386241</v>
      </c>
      <c r="X588" s="2">
        <f>IF(COUNT(INDEX('6.Indic_Percep'!$A$10:$AE$141,HHIdata_corr!$U588,MATCH(HHIdata_corr!X$3,'6.Indic_Percep'!$A$10:$AE$10,0)))=1,INDEX('6.Indic_Percep'!$A$10:$AE$141,HHIdata_corr!$U588,MATCH(HHIdata_corr!X$3,'6.Indic_Percep'!$A$10:$AE$10,0)),"")</f>
        <v>0.75993377483443714</v>
      </c>
      <c r="Y588" s="2">
        <f>IF(COUNT(INDEX('6.Indic_Percep'!$A$10:$AE$141,HHIdata_corr!$U588,MATCH(HHIdata_corr!Y$3,'6.Indic_Percep'!$A$10:$AE$10,0)))=1,INDEX('6.Indic_Percep'!$A$10:$AE$141,HHIdata_corr!$U588,MATCH(HHIdata_corr!Y$3,'6.Indic_Percep'!$A$10:$AE$10,0)),"")</f>
        <v>6.9841269841269843E-2</v>
      </c>
      <c r="Z588" s="2">
        <f>IF(COUNT(INDEX('6.Indic_Percep'!$A$10:$AH$141,HHIdata_corr!$U588,MATCH(HHIdata_corr!Z$3,'6.Indic_Percep'!$A$10:$AH$10,0)))=1,INDEX('6.Indic_Percep'!$A$10:$AH$141,HHIdata_corr!$U588,MATCH(HHIdata_corr!Z$3,'6.Indic_Percep'!$A$10:$AH$10,0)),"")</f>
        <v>0.40231788079470199</v>
      </c>
      <c r="AA588" s="2">
        <f>IF(COUNT(INDEX('6.Indic_Percep'!$A$10:$AH$141,HHIdata_corr!$U588,MATCH(HHIdata_corr!AA$3,'6.Indic_Percep'!$A$10:$AH$10,0)))=1,INDEX('6.Indic_Percep'!$A$10:$AH$141,HHIdata_corr!$U588,MATCH(HHIdata_corr!AA$3,'6.Indic_Percep'!$A$10:$AH$10,0)),"")</f>
        <v>0.3736316969760678</v>
      </c>
      <c r="AC588" s="30" t="str">
        <f>IF(COUNT(INDEX('5.Indic_LM'!$A$8:$AL$732,HHIdata_corr!$V588,MATCH(HHIdata_corr!AC$3,'5.Indic_LM'!$A$8:$AL$8,0)))=1,INDEX('5.Indic_LM'!$A$8:$AL$732,HHIdata_corr!$V588,MATCH(HHIdata_corr!AC$3,'5.Indic_LM'!$A$8:$AL$8,0))/100,"")</f>
        <v/>
      </c>
      <c r="AD588" s="30" t="str">
        <f>IF(COUNT(INDEX('5.Indic_LM'!$A$8:$AL$732,HHIdata_corr!$V588,MATCH(HHIdata_corr!AD$3,'5.Indic_LM'!$A$8:$AL$8,0)))=1,INDEX('5.Indic_LM'!$A$8:$AL$732,HHIdata_corr!$V588,MATCH(HHIdata_corr!AD$3,'5.Indic_LM'!$A$8:$AL$8,0))/100,"")</f>
        <v/>
      </c>
      <c r="AE588" s="2">
        <f t="shared" si="48"/>
        <v>0</v>
      </c>
      <c r="AF588" s="2">
        <f t="shared" si="49"/>
        <v>0</v>
      </c>
    </row>
    <row r="589" spans="1:32" x14ac:dyDescent="0.2">
      <c r="A589" s="25" t="s">
        <v>1681</v>
      </c>
      <c r="B589" s="26" t="s">
        <v>1682</v>
      </c>
      <c r="C589" s="26" t="s">
        <v>1679</v>
      </c>
      <c r="D589" s="26">
        <v>322058</v>
      </c>
      <c r="E589" s="26" t="s">
        <v>1683</v>
      </c>
      <c r="F589" s="26">
        <v>148358</v>
      </c>
      <c r="G589" s="27">
        <f>INDEX('0_Pivot &amp; Table 1 &amp; Table 2'!$A$70:$AM$765,MATCH($A589,'0_Pivot &amp; Table 1 &amp; Table 2'!$B$70:$B$765,0),MATCH(HHIdata_corr!G$1,'0_Pivot &amp; Table 1 &amp; Table 2'!$A$66:$AM$66,0))</f>
        <v>4513</v>
      </c>
      <c r="H589" s="27">
        <f>INDEX('0_Pivot &amp; Table 1 &amp; Table 2'!$A$70:$AM$765,MATCH($A589,'0_Pivot &amp; Table 1 &amp; Table 2'!$B$70:$B$765,0),MATCH(HHIdata_corr!H$1,'0_Pivot &amp; Table 1 &amp; Table 2'!$A$66:$AM$66,0))</f>
        <v>4726</v>
      </c>
      <c r="I589" s="27">
        <f>INDEX('0_Pivot &amp; Table 1 &amp; Table 2'!$A$70:$AM$765,MATCH($A589,'0_Pivot &amp; Table 1 &amp; Table 2'!$B$70:$B$765,0),MATCH(HHIdata_corr!I$1,'0_Pivot &amp; Table 1 &amp; Table 2'!$A$66:$AM$66,0))</f>
        <v>4588</v>
      </c>
      <c r="J589" s="27">
        <f>INDEX('0_Pivot &amp; Table 1 &amp; Table 2'!$A$70:$AM$765,MATCH($A589,'0_Pivot &amp; Table 1 &amp; Table 2'!$B$70:$B$765,0),MATCH(HHIdata_corr!J$1,'0_Pivot &amp; Table 1 &amp; Table 2'!$A$66:$AM$66,0))</f>
        <v>4642</v>
      </c>
      <c r="K589" s="27">
        <f>INDEX('0_Pivot &amp; Table 1 &amp; Table 2'!$A$70:$AM$765,MATCH($A589,'0_Pivot &amp; Table 1 &amp; Table 2'!$B$70:$B$765,0),MATCH(HHIdata_corr!K$1,'0_Pivot &amp; Table 1 &amp; Table 2'!$A$66:$AM$66,0))</f>
        <v>4197</v>
      </c>
      <c r="L589" s="27">
        <f>INDEX('0_Pivot &amp; Table 1 &amp; Table 2'!$A$70:$AM$765,MATCH($A589,'0_Pivot &amp; Table 1 &amp; Table 2'!$B$70:$B$765,0),MATCH(HHIdata_corr!L$1,'0_Pivot &amp; Table 1 &amp; Table 2'!$A$66:$AM$66,0))</f>
        <v>4540</v>
      </c>
      <c r="M589" s="27">
        <f>INDEX('0_Pivot &amp; Table 1 &amp; Table 2'!$A$70:$AM$765,MATCH($A589,'0_Pivot &amp; Table 1 &amp; Table 2'!$B$70:$B$765,0),MATCH(HHIdata_corr!M$1,'0_Pivot &amp; Table 1 &amp; Table 2'!$A$66:$AM$66,0))</f>
        <v>4334</v>
      </c>
      <c r="N589" s="27">
        <f>INDEX('0_Pivot &amp; Table 1 &amp; Table 2'!$A$70:$AM$765,MATCH($A589,'0_Pivot &amp; Table 1 &amp; Table 2'!$B$70:$B$765,0),MATCH(HHIdata_corr!N$1,'0_Pivot &amp; Table 1 &amp; Table 2'!$A$66:$AM$66,0))</f>
        <v>4954</v>
      </c>
      <c r="O589" s="28">
        <v>5053.8999999999996</v>
      </c>
      <c r="P589" s="29" t="s">
        <v>1681</v>
      </c>
      <c r="Q589" s="29" t="s">
        <v>1682</v>
      </c>
      <c r="R589" s="2">
        <f t="shared" si="45"/>
        <v>4617.25</v>
      </c>
      <c r="S589" s="2">
        <f t="shared" si="46"/>
        <v>4538.25</v>
      </c>
      <c r="T589" s="2" t="str">
        <f t="shared" si="47"/>
        <v/>
      </c>
      <c r="U589" s="2" t="e">
        <f>MATCH($Q589,'6.Indic_Percep'!$B$10:$B$141,0)</f>
        <v>#N/A</v>
      </c>
      <c r="V589" s="2">
        <f>MATCH($P589,'5.Indic_LM'!$A$10:$A$732,0)</f>
        <v>599</v>
      </c>
      <c r="W589" s="2" t="str">
        <f>IF(COUNT(INDEX('6.Indic_Percep'!$A$10:$AE$141,HHIdata_corr!$U589,MATCH(HHIdata_corr!W$3,'6.Indic_Percep'!$A$10:$AE$10,0)))=1,INDEX('6.Indic_Percep'!$A$10:$AE$141,HHIdata_corr!$U589,MATCH(HHIdata_corr!W$3,'6.Indic_Percep'!$A$10:$AE$10,0)),"")</f>
        <v/>
      </c>
      <c r="X589" s="2" t="str">
        <f>IF(COUNT(INDEX('6.Indic_Percep'!$A$10:$AE$141,HHIdata_corr!$U589,MATCH(HHIdata_corr!X$3,'6.Indic_Percep'!$A$10:$AE$10,0)))=1,INDEX('6.Indic_Percep'!$A$10:$AE$141,HHIdata_corr!$U589,MATCH(HHIdata_corr!X$3,'6.Indic_Percep'!$A$10:$AE$10,0)),"")</f>
        <v/>
      </c>
      <c r="Y589" s="2" t="str">
        <f>IF(COUNT(INDEX('6.Indic_Percep'!$A$10:$AE$141,HHIdata_corr!$U589,MATCH(HHIdata_corr!Y$3,'6.Indic_Percep'!$A$10:$AE$10,0)))=1,INDEX('6.Indic_Percep'!$A$10:$AE$141,HHIdata_corr!$U589,MATCH(HHIdata_corr!Y$3,'6.Indic_Percep'!$A$10:$AE$10,0)),"")</f>
        <v/>
      </c>
      <c r="Z589" s="2" t="str">
        <f>IF(COUNT(INDEX('6.Indic_Percep'!$A$10:$AH$141,HHIdata_corr!$U589,MATCH(HHIdata_corr!Z$3,'6.Indic_Percep'!$A$10:$AH$10,0)))=1,INDEX('6.Indic_Percep'!$A$10:$AH$141,HHIdata_corr!$U589,MATCH(HHIdata_corr!Z$3,'6.Indic_Percep'!$A$10:$AH$10,0)),"")</f>
        <v/>
      </c>
      <c r="AA589" s="2" t="str">
        <f>IF(COUNT(INDEX('6.Indic_Percep'!$A$10:$AH$141,HHIdata_corr!$U589,MATCH(HHIdata_corr!AA$3,'6.Indic_Percep'!$A$10:$AH$10,0)))=1,INDEX('6.Indic_Percep'!$A$10:$AH$141,HHIdata_corr!$U589,MATCH(HHIdata_corr!AA$3,'6.Indic_Percep'!$A$10:$AH$10,0)),"")</f>
        <v/>
      </c>
      <c r="AC589" s="30">
        <f>IF(COUNT(INDEX('5.Indic_LM'!$A$8:$AL$732,HHIdata_corr!$V589,MATCH(HHIdata_corr!AC$3,'5.Indic_LM'!$A$8:$AL$8,0)))=1,INDEX('5.Indic_LM'!$A$8:$AL$732,HHIdata_corr!$V589,MATCH(HHIdata_corr!AC$3,'5.Indic_LM'!$A$8:$AL$8,0))/100,"")</f>
        <v>9.1011596432921033E-2</v>
      </c>
      <c r="AD589" s="30">
        <f>IF(COUNT(INDEX('5.Indic_LM'!$A$8:$AL$732,HHIdata_corr!$V589,MATCH(HHIdata_corr!AD$3,'5.Indic_LM'!$A$8:$AL$8,0)))=1,INDEX('5.Indic_LM'!$A$8:$AL$732,HHIdata_corr!$V589,MATCH(HHIdata_corr!AD$3,'5.Indic_LM'!$A$8:$AL$8,0))/100,"")</f>
        <v>0.49628377361154802</v>
      </c>
      <c r="AE589" s="2">
        <f t="shared" si="48"/>
        <v>1</v>
      </c>
      <c r="AF589" s="2">
        <f t="shared" si="49"/>
        <v>1</v>
      </c>
    </row>
    <row r="590" spans="1:32" x14ac:dyDescent="0.2">
      <c r="A590" s="25" t="s">
        <v>1684</v>
      </c>
      <c r="B590" s="26" t="s">
        <v>1685</v>
      </c>
      <c r="C590" s="26" t="s">
        <v>1686</v>
      </c>
      <c r="D590" s="26">
        <v>659598</v>
      </c>
      <c r="E590" s="26" t="s">
        <v>1687</v>
      </c>
      <c r="F590" s="26">
        <v>359700</v>
      </c>
      <c r="G590" s="27">
        <f>INDEX('0_Pivot &amp; Table 1 &amp; Table 2'!$A$70:$AM$765,MATCH($A590,'0_Pivot &amp; Table 1 &amp; Table 2'!$B$70:$B$765,0),MATCH(HHIdata_corr!G$1,'0_Pivot &amp; Table 1 &amp; Table 2'!$A$66:$AM$66,0))</f>
        <v>7755</v>
      </c>
      <c r="H590" s="27">
        <f>INDEX('0_Pivot &amp; Table 1 &amp; Table 2'!$A$70:$AM$765,MATCH($A590,'0_Pivot &amp; Table 1 &amp; Table 2'!$B$70:$B$765,0),MATCH(HHIdata_corr!H$1,'0_Pivot &amp; Table 1 &amp; Table 2'!$A$66:$AM$66,0))</f>
        <v>8493</v>
      </c>
      <c r="I590" s="27">
        <f>INDEX('0_Pivot &amp; Table 1 &amp; Table 2'!$A$70:$AM$765,MATCH($A590,'0_Pivot &amp; Table 1 &amp; Table 2'!$B$70:$B$765,0),MATCH(HHIdata_corr!I$1,'0_Pivot &amp; Table 1 &amp; Table 2'!$A$66:$AM$66,0))</f>
        <v>8392</v>
      </c>
      <c r="J590" s="27">
        <f>INDEX('0_Pivot &amp; Table 1 &amp; Table 2'!$A$70:$AM$765,MATCH($A590,'0_Pivot &amp; Table 1 &amp; Table 2'!$B$70:$B$765,0),MATCH(HHIdata_corr!J$1,'0_Pivot &amp; Table 1 &amp; Table 2'!$A$66:$AM$66,0))</f>
        <v>7608</v>
      </c>
      <c r="K590" s="27">
        <f>INDEX('0_Pivot &amp; Table 1 &amp; Table 2'!$A$70:$AM$765,MATCH($A590,'0_Pivot &amp; Table 1 &amp; Table 2'!$B$70:$B$765,0),MATCH(HHIdata_corr!K$1,'0_Pivot &amp; Table 1 &amp; Table 2'!$A$66:$AM$66,0))</f>
        <v>7495</v>
      </c>
      <c r="L590" s="27">
        <f>INDEX('0_Pivot &amp; Table 1 &amp; Table 2'!$A$70:$AM$765,MATCH($A590,'0_Pivot &amp; Table 1 &amp; Table 2'!$B$70:$B$765,0),MATCH(HHIdata_corr!L$1,'0_Pivot &amp; Table 1 &amp; Table 2'!$A$66:$AM$66,0))</f>
        <v>7880</v>
      </c>
      <c r="M590" s="27">
        <f>INDEX('0_Pivot &amp; Table 1 &amp; Table 2'!$A$70:$AM$765,MATCH($A590,'0_Pivot &amp; Table 1 &amp; Table 2'!$B$70:$B$765,0),MATCH(HHIdata_corr!M$1,'0_Pivot &amp; Table 1 &amp; Table 2'!$A$66:$AM$66,0))</f>
        <v>7420</v>
      </c>
      <c r="N590" s="27">
        <f>INDEX('0_Pivot &amp; Table 1 &amp; Table 2'!$A$70:$AM$765,MATCH($A590,'0_Pivot &amp; Table 1 &amp; Table 2'!$B$70:$B$765,0),MATCH(HHIdata_corr!N$1,'0_Pivot &amp; Table 1 &amp; Table 2'!$A$66:$AM$66,0))</f>
        <v>7926</v>
      </c>
      <c r="O590" s="28">
        <v>8072</v>
      </c>
      <c r="P590" s="29" t="s">
        <v>1684</v>
      </c>
      <c r="Q590" s="29" t="s">
        <v>1685</v>
      </c>
      <c r="R590" s="2">
        <f t="shared" si="45"/>
        <v>8062</v>
      </c>
      <c r="S590" s="2">
        <f t="shared" si="46"/>
        <v>7997</v>
      </c>
      <c r="T590" s="2">
        <f t="shared" si="47"/>
        <v>1</v>
      </c>
      <c r="U590" s="2">
        <f>MATCH($Q590,'6.Indic_Percep'!$B$10:$B$141,0)</f>
        <v>107</v>
      </c>
      <c r="V590" s="2">
        <f>MATCH($P590,'5.Indic_LM'!$A$10:$A$732,0)</f>
        <v>601</v>
      </c>
      <c r="W590" s="2">
        <f>IF(COUNT(INDEX('6.Indic_Percep'!$A$10:$AE$141,HHIdata_corr!$U590,MATCH(HHIdata_corr!W$3,'6.Indic_Percep'!$A$10:$AE$10,0)))=1,INDEX('6.Indic_Percep'!$A$10:$AE$141,HHIdata_corr!$U590,MATCH(HHIdata_corr!W$3,'6.Indic_Percep'!$A$10:$AE$10,0)),"")</f>
        <v>0.69477054429028806</v>
      </c>
      <c r="X590" s="2">
        <f>IF(COUNT(INDEX('6.Indic_Percep'!$A$10:$AE$141,HHIdata_corr!$U590,MATCH(HHIdata_corr!X$3,'6.Indic_Percep'!$A$10:$AE$10,0)))=1,INDEX('6.Indic_Percep'!$A$10:$AE$141,HHIdata_corr!$U590,MATCH(HHIdata_corr!X$3,'6.Indic_Percep'!$A$10:$AE$10,0)),"")</f>
        <v>0.81088825214899718</v>
      </c>
      <c r="Y590" s="2">
        <f>IF(COUNT(INDEX('6.Indic_Percep'!$A$10:$AE$141,HHIdata_corr!$U590,MATCH(HHIdata_corr!Y$3,'6.Indic_Percep'!$A$10:$AE$10,0)))=1,INDEX('6.Indic_Percep'!$A$10:$AE$141,HHIdata_corr!$U590,MATCH(HHIdata_corr!Y$3,'6.Indic_Percep'!$A$10:$AE$10,0)),"")</f>
        <v>0.1985058697972252</v>
      </c>
      <c r="Z590" s="2">
        <f>IF(COUNT(INDEX('6.Indic_Percep'!$A$10:$AH$141,HHIdata_corr!$U590,MATCH(HHIdata_corr!Z$3,'6.Indic_Percep'!$A$10:$AH$10,0)))=1,INDEX('6.Indic_Percep'!$A$10:$AH$141,HHIdata_corr!$U590,MATCH(HHIdata_corr!Z$3,'6.Indic_Percep'!$A$10:$AH$10,0)),"")</f>
        <v>0.29369627507163326</v>
      </c>
      <c r="AA590" s="2">
        <f>IF(COUNT(INDEX('6.Indic_Percep'!$A$10:$AH$141,HHIdata_corr!$U590,MATCH(HHIdata_corr!AA$3,'6.Indic_Percep'!$A$10:$AH$10,0)))=1,INDEX('6.Indic_Percep'!$A$10:$AH$141,HHIdata_corr!$U590,MATCH(HHIdata_corr!AA$3,'6.Indic_Percep'!$A$10:$AH$10,0)),"")</f>
        <v>0.49946523532703591</v>
      </c>
      <c r="AC590" s="30">
        <f>IF(COUNT(INDEX('5.Indic_LM'!$A$8:$AL$732,HHIdata_corr!$V590,MATCH(HHIdata_corr!AC$3,'5.Indic_LM'!$A$8:$AL$8,0)))=1,INDEX('5.Indic_LM'!$A$8:$AL$732,HHIdata_corr!$V590,MATCH(HHIdata_corr!AC$3,'5.Indic_LM'!$A$8:$AL$8,0))/100,"")</f>
        <v>0.10290648296687742</v>
      </c>
      <c r="AD590" s="30">
        <f>IF(COUNT(INDEX('5.Indic_LM'!$A$8:$AL$732,HHIdata_corr!$V590,MATCH(HHIdata_corr!AD$3,'5.Indic_LM'!$A$8:$AL$8,0)))=1,INDEX('5.Indic_LM'!$A$8:$AL$732,HHIdata_corr!$V590,MATCH(HHIdata_corr!AD$3,'5.Indic_LM'!$A$8:$AL$8,0))/100,"")</f>
        <v>0.47207646368918427</v>
      </c>
      <c r="AE590" s="2">
        <f t="shared" si="48"/>
        <v>1</v>
      </c>
      <c r="AF590" s="2">
        <f t="shared" si="49"/>
        <v>1</v>
      </c>
    </row>
    <row r="591" spans="1:32" x14ac:dyDescent="0.2">
      <c r="A591" s="25" t="s">
        <v>1688</v>
      </c>
      <c r="B591" s="26" t="s">
        <v>1689</v>
      </c>
      <c r="C591" s="26" t="s">
        <v>1686</v>
      </c>
      <c r="D591" s="26">
        <v>110941</v>
      </c>
      <c r="E591" s="26" t="s">
        <v>1690</v>
      </c>
      <c r="F591" s="26">
        <v>57057</v>
      </c>
      <c r="G591" s="27">
        <f>INDEX('0_Pivot &amp; Table 1 &amp; Table 2'!$A$70:$AM$765,MATCH($A591,'0_Pivot &amp; Table 1 &amp; Table 2'!$B$70:$B$765,0),MATCH(HHIdata_corr!G$1,'0_Pivot &amp; Table 1 &amp; Table 2'!$A$66:$AM$66,0))</f>
        <v>4973</v>
      </c>
      <c r="H591" s="27">
        <f>INDEX('0_Pivot &amp; Table 1 &amp; Table 2'!$A$70:$AM$765,MATCH($A591,'0_Pivot &amp; Table 1 &amp; Table 2'!$B$70:$B$765,0),MATCH(HHIdata_corr!H$1,'0_Pivot &amp; Table 1 &amp; Table 2'!$A$66:$AM$66,0))</f>
        <v>5713</v>
      </c>
      <c r="I591" s="27">
        <f>INDEX('0_Pivot &amp; Table 1 &amp; Table 2'!$A$70:$AM$765,MATCH($A591,'0_Pivot &amp; Table 1 &amp; Table 2'!$B$70:$B$765,0),MATCH(HHIdata_corr!I$1,'0_Pivot &amp; Table 1 &amp; Table 2'!$A$66:$AM$66,0))</f>
        <v>5684</v>
      </c>
      <c r="J591" s="27">
        <f>INDEX('0_Pivot &amp; Table 1 &amp; Table 2'!$A$70:$AM$765,MATCH($A591,'0_Pivot &amp; Table 1 &amp; Table 2'!$B$70:$B$765,0),MATCH(HHIdata_corr!J$1,'0_Pivot &amp; Table 1 &amp; Table 2'!$A$66:$AM$66,0))</f>
        <v>5516</v>
      </c>
      <c r="K591" s="27">
        <f>INDEX('0_Pivot &amp; Table 1 &amp; Table 2'!$A$70:$AM$765,MATCH($A591,'0_Pivot &amp; Table 1 &amp; Table 2'!$B$70:$B$765,0),MATCH(HHIdata_corr!K$1,'0_Pivot &amp; Table 1 &amp; Table 2'!$A$66:$AM$66,0))</f>
        <v>5168</v>
      </c>
      <c r="L591" s="27">
        <f>INDEX('0_Pivot &amp; Table 1 &amp; Table 2'!$A$70:$AM$765,MATCH($A591,'0_Pivot &amp; Table 1 &amp; Table 2'!$B$70:$B$765,0),MATCH(HHIdata_corr!L$1,'0_Pivot &amp; Table 1 &amp; Table 2'!$A$66:$AM$66,0))</f>
        <v>5703</v>
      </c>
      <c r="M591" s="27">
        <f>INDEX('0_Pivot &amp; Table 1 &amp; Table 2'!$A$70:$AM$765,MATCH($A591,'0_Pivot &amp; Table 1 &amp; Table 2'!$B$70:$B$765,0),MATCH(HHIdata_corr!M$1,'0_Pivot &amp; Table 1 &amp; Table 2'!$A$66:$AM$66,0))</f>
        <v>5601</v>
      </c>
      <c r="N591" s="27">
        <f>INDEX('0_Pivot &amp; Table 1 &amp; Table 2'!$A$70:$AM$765,MATCH($A591,'0_Pivot &amp; Table 1 &amp; Table 2'!$B$70:$B$765,0),MATCH(HHIdata_corr!N$1,'0_Pivot &amp; Table 1 &amp; Table 2'!$A$66:$AM$66,0))</f>
        <v>5752</v>
      </c>
      <c r="O591" s="28">
        <v>5848.9</v>
      </c>
      <c r="P591" s="29" t="s">
        <v>1688</v>
      </c>
      <c r="Q591" s="29" t="s">
        <v>1689</v>
      </c>
      <c r="R591" s="2">
        <f t="shared" si="45"/>
        <v>5471.5</v>
      </c>
      <c r="S591" s="2">
        <f t="shared" si="46"/>
        <v>5520.25</v>
      </c>
      <c r="T591" s="2" t="str">
        <f t="shared" si="47"/>
        <v/>
      </c>
      <c r="U591" s="2" t="e">
        <f>MATCH($Q591,'6.Indic_Percep'!$B$10:$B$141,0)</f>
        <v>#N/A</v>
      </c>
      <c r="V591" s="2">
        <f>MATCH($P591,'5.Indic_LM'!$A$10:$A$732,0)</f>
        <v>603</v>
      </c>
      <c r="W591" s="2" t="str">
        <f>IF(COUNT(INDEX('6.Indic_Percep'!$A$10:$AE$141,HHIdata_corr!$U591,MATCH(HHIdata_corr!W$3,'6.Indic_Percep'!$A$10:$AE$10,0)))=1,INDEX('6.Indic_Percep'!$A$10:$AE$141,HHIdata_corr!$U591,MATCH(HHIdata_corr!W$3,'6.Indic_Percep'!$A$10:$AE$10,0)),"")</f>
        <v/>
      </c>
      <c r="X591" s="2" t="str">
        <f>IF(COUNT(INDEX('6.Indic_Percep'!$A$10:$AE$141,HHIdata_corr!$U591,MATCH(HHIdata_corr!X$3,'6.Indic_Percep'!$A$10:$AE$10,0)))=1,INDEX('6.Indic_Percep'!$A$10:$AE$141,HHIdata_corr!$U591,MATCH(HHIdata_corr!X$3,'6.Indic_Percep'!$A$10:$AE$10,0)),"")</f>
        <v/>
      </c>
      <c r="Y591" s="2" t="str">
        <f>IF(COUNT(INDEX('6.Indic_Percep'!$A$10:$AE$141,HHIdata_corr!$U591,MATCH(HHIdata_corr!Y$3,'6.Indic_Percep'!$A$10:$AE$10,0)))=1,INDEX('6.Indic_Percep'!$A$10:$AE$141,HHIdata_corr!$U591,MATCH(HHIdata_corr!Y$3,'6.Indic_Percep'!$A$10:$AE$10,0)),"")</f>
        <v/>
      </c>
      <c r="Z591" s="2" t="str">
        <f>IF(COUNT(INDEX('6.Indic_Percep'!$A$10:$AH$141,HHIdata_corr!$U591,MATCH(HHIdata_corr!Z$3,'6.Indic_Percep'!$A$10:$AH$10,0)))=1,INDEX('6.Indic_Percep'!$A$10:$AH$141,HHIdata_corr!$U591,MATCH(HHIdata_corr!Z$3,'6.Indic_Percep'!$A$10:$AH$10,0)),"")</f>
        <v/>
      </c>
      <c r="AA591" s="2" t="str">
        <f>IF(COUNT(INDEX('6.Indic_Percep'!$A$10:$AH$141,HHIdata_corr!$U591,MATCH(HHIdata_corr!AA$3,'6.Indic_Percep'!$A$10:$AH$10,0)))=1,INDEX('6.Indic_Percep'!$A$10:$AH$141,HHIdata_corr!$U591,MATCH(HHIdata_corr!AA$3,'6.Indic_Percep'!$A$10:$AH$10,0)),"")</f>
        <v/>
      </c>
      <c r="AC591" s="30">
        <f>IF(COUNT(INDEX('5.Indic_LM'!$A$8:$AL$732,HHIdata_corr!$V591,MATCH(HHIdata_corr!AC$3,'5.Indic_LM'!$A$8:$AL$8,0)))=1,INDEX('5.Indic_LM'!$A$8:$AL$732,HHIdata_corr!$V591,MATCH(HHIdata_corr!AC$3,'5.Indic_LM'!$A$8:$AL$8,0))/100,"")</f>
        <v>2.3352793994995832E-2</v>
      </c>
      <c r="AD591" s="30">
        <f>IF(COUNT(INDEX('5.Indic_LM'!$A$8:$AL$732,HHIdata_corr!$V591,MATCH(HHIdata_corr!AD$3,'5.Indic_LM'!$A$8:$AL$8,0)))=1,INDEX('5.Indic_LM'!$A$8:$AL$732,HHIdata_corr!$V591,MATCH(HHIdata_corr!AD$3,'5.Indic_LM'!$A$8:$AL$8,0))/100,"")</f>
        <v>0.61559633027522931</v>
      </c>
      <c r="AE591" s="2">
        <f t="shared" si="48"/>
        <v>1</v>
      </c>
      <c r="AF591" s="2">
        <f t="shared" si="49"/>
        <v>1</v>
      </c>
    </row>
    <row r="592" spans="1:32" x14ac:dyDescent="0.2">
      <c r="A592" s="25" t="s">
        <v>1691</v>
      </c>
      <c r="B592" s="26" t="s">
        <v>1692</v>
      </c>
      <c r="C592" s="26" t="s">
        <v>1686</v>
      </c>
      <c r="D592" s="26">
        <v>161441</v>
      </c>
      <c r="E592" s="26" t="s">
        <v>1693</v>
      </c>
      <c r="F592" s="26">
        <v>80308</v>
      </c>
      <c r="G592" s="27">
        <f>INDEX('0_Pivot &amp; Table 1 &amp; Table 2'!$A$70:$AM$765,MATCH($A592,'0_Pivot &amp; Table 1 &amp; Table 2'!$B$70:$B$765,0),MATCH(HHIdata_corr!G$1,'0_Pivot &amp; Table 1 &amp; Table 2'!$A$66:$AM$66,0))</f>
        <v>4202</v>
      </c>
      <c r="H592" s="27">
        <f>INDEX('0_Pivot &amp; Table 1 &amp; Table 2'!$A$70:$AM$765,MATCH($A592,'0_Pivot &amp; Table 1 &amp; Table 2'!$B$70:$B$765,0),MATCH(HHIdata_corr!H$1,'0_Pivot &amp; Table 1 &amp; Table 2'!$A$66:$AM$66,0))</f>
        <v>5126</v>
      </c>
      <c r="I592" s="27">
        <f>INDEX('0_Pivot &amp; Table 1 &amp; Table 2'!$A$70:$AM$765,MATCH($A592,'0_Pivot &amp; Table 1 &amp; Table 2'!$B$70:$B$765,0),MATCH(HHIdata_corr!I$1,'0_Pivot &amp; Table 1 &amp; Table 2'!$A$66:$AM$66,0))</f>
        <v>4923</v>
      </c>
      <c r="J592" s="27">
        <f>INDEX('0_Pivot &amp; Table 1 &amp; Table 2'!$A$70:$AM$765,MATCH($A592,'0_Pivot &amp; Table 1 &amp; Table 2'!$B$70:$B$765,0),MATCH(HHIdata_corr!J$1,'0_Pivot &amp; Table 1 &amp; Table 2'!$A$66:$AM$66,0))</f>
        <v>4788</v>
      </c>
      <c r="K592" s="27">
        <f>INDEX('0_Pivot &amp; Table 1 &amp; Table 2'!$A$70:$AM$765,MATCH($A592,'0_Pivot &amp; Table 1 &amp; Table 2'!$B$70:$B$765,0),MATCH(HHIdata_corr!K$1,'0_Pivot &amp; Table 1 &amp; Table 2'!$A$66:$AM$66,0))</f>
        <v>4733</v>
      </c>
      <c r="L592" s="27">
        <f>INDEX('0_Pivot &amp; Table 1 &amp; Table 2'!$A$70:$AM$765,MATCH($A592,'0_Pivot &amp; Table 1 &amp; Table 2'!$B$70:$B$765,0),MATCH(HHIdata_corr!L$1,'0_Pivot &amp; Table 1 &amp; Table 2'!$A$66:$AM$66,0))</f>
        <v>5494</v>
      </c>
      <c r="M592" s="27">
        <f>INDEX('0_Pivot &amp; Table 1 &amp; Table 2'!$A$70:$AM$765,MATCH($A592,'0_Pivot &amp; Table 1 &amp; Table 2'!$B$70:$B$765,0),MATCH(HHIdata_corr!M$1,'0_Pivot &amp; Table 1 &amp; Table 2'!$A$66:$AM$66,0))</f>
        <v>5065</v>
      </c>
      <c r="N592" s="27">
        <f>INDEX('0_Pivot &amp; Table 1 &amp; Table 2'!$A$70:$AM$765,MATCH($A592,'0_Pivot &amp; Table 1 &amp; Table 2'!$B$70:$B$765,0),MATCH(HHIdata_corr!N$1,'0_Pivot &amp; Table 1 &amp; Table 2'!$A$66:$AM$66,0))</f>
        <v>5239</v>
      </c>
      <c r="O592" s="28">
        <v>5163.1000000000004</v>
      </c>
      <c r="P592" s="29" t="s">
        <v>1691</v>
      </c>
      <c r="Q592" s="29" t="s">
        <v>1692</v>
      </c>
      <c r="R592" s="2">
        <f t="shared" si="45"/>
        <v>4759.75</v>
      </c>
      <c r="S592" s="2">
        <f t="shared" si="46"/>
        <v>4892.5</v>
      </c>
      <c r="T592" s="2" t="str">
        <f t="shared" si="47"/>
        <v/>
      </c>
      <c r="U592" s="2" t="e">
        <f>MATCH($Q592,'6.Indic_Percep'!$B$10:$B$141,0)</f>
        <v>#N/A</v>
      </c>
      <c r="V592" s="2">
        <f>MATCH($P592,'5.Indic_LM'!$A$10:$A$732,0)</f>
        <v>604</v>
      </c>
      <c r="W592" s="2" t="str">
        <f>IF(COUNT(INDEX('6.Indic_Percep'!$A$10:$AE$141,HHIdata_corr!$U592,MATCH(HHIdata_corr!W$3,'6.Indic_Percep'!$A$10:$AE$10,0)))=1,INDEX('6.Indic_Percep'!$A$10:$AE$141,HHIdata_corr!$U592,MATCH(HHIdata_corr!W$3,'6.Indic_Percep'!$A$10:$AE$10,0)),"")</f>
        <v/>
      </c>
      <c r="X592" s="2" t="str">
        <f>IF(COUNT(INDEX('6.Indic_Percep'!$A$10:$AE$141,HHIdata_corr!$U592,MATCH(HHIdata_corr!X$3,'6.Indic_Percep'!$A$10:$AE$10,0)))=1,INDEX('6.Indic_Percep'!$A$10:$AE$141,HHIdata_corr!$U592,MATCH(HHIdata_corr!X$3,'6.Indic_Percep'!$A$10:$AE$10,0)),"")</f>
        <v/>
      </c>
      <c r="Y592" s="2" t="str">
        <f>IF(COUNT(INDEX('6.Indic_Percep'!$A$10:$AE$141,HHIdata_corr!$U592,MATCH(HHIdata_corr!Y$3,'6.Indic_Percep'!$A$10:$AE$10,0)))=1,INDEX('6.Indic_Percep'!$A$10:$AE$141,HHIdata_corr!$U592,MATCH(HHIdata_corr!Y$3,'6.Indic_Percep'!$A$10:$AE$10,0)),"")</f>
        <v/>
      </c>
      <c r="Z592" s="2" t="str">
        <f>IF(COUNT(INDEX('6.Indic_Percep'!$A$10:$AH$141,HHIdata_corr!$U592,MATCH(HHIdata_corr!Z$3,'6.Indic_Percep'!$A$10:$AH$10,0)))=1,INDEX('6.Indic_Percep'!$A$10:$AH$141,HHIdata_corr!$U592,MATCH(HHIdata_corr!Z$3,'6.Indic_Percep'!$A$10:$AH$10,0)),"")</f>
        <v/>
      </c>
      <c r="AA592" s="2" t="str">
        <f>IF(COUNT(INDEX('6.Indic_Percep'!$A$10:$AH$141,HHIdata_corr!$U592,MATCH(HHIdata_corr!AA$3,'6.Indic_Percep'!$A$10:$AH$10,0)))=1,INDEX('6.Indic_Percep'!$A$10:$AH$141,HHIdata_corr!$U592,MATCH(HHIdata_corr!AA$3,'6.Indic_Percep'!$A$10:$AH$10,0)),"")</f>
        <v/>
      </c>
      <c r="AC592" s="30" t="str">
        <f>IF(COUNT(INDEX('5.Indic_LM'!$A$8:$AL$732,HHIdata_corr!$V592,MATCH(HHIdata_corr!AC$3,'5.Indic_LM'!$A$8:$AL$8,0)))=1,INDEX('5.Indic_LM'!$A$8:$AL$732,HHIdata_corr!$V592,MATCH(HHIdata_corr!AC$3,'5.Indic_LM'!$A$8:$AL$8,0))/100,"")</f>
        <v/>
      </c>
      <c r="AD592" s="30" t="str">
        <f>IF(COUNT(INDEX('5.Indic_LM'!$A$8:$AL$732,HHIdata_corr!$V592,MATCH(HHIdata_corr!AD$3,'5.Indic_LM'!$A$8:$AL$8,0)))=1,INDEX('5.Indic_LM'!$A$8:$AL$732,HHIdata_corr!$V592,MATCH(HHIdata_corr!AD$3,'5.Indic_LM'!$A$8:$AL$8,0))/100,"")</f>
        <v/>
      </c>
      <c r="AE592" s="2">
        <f t="shared" si="48"/>
        <v>0</v>
      </c>
      <c r="AF592" s="2">
        <f t="shared" si="49"/>
        <v>0</v>
      </c>
    </row>
    <row r="593" spans="1:32" x14ac:dyDescent="0.2">
      <c r="A593" s="25" t="s">
        <v>1694</v>
      </c>
      <c r="B593" s="26" t="s">
        <v>1695</v>
      </c>
      <c r="C593" s="26" t="s">
        <v>1686</v>
      </c>
      <c r="D593" s="26">
        <v>175038</v>
      </c>
      <c r="E593" s="26" t="s">
        <v>1696</v>
      </c>
      <c r="F593" s="26">
        <v>78294</v>
      </c>
      <c r="G593" s="27">
        <f>INDEX('0_Pivot &amp; Table 1 &amp; Table 2'!$A$70:$AM$765,MATCH($A593,'0_Pivot &amp; Table 1 &amp; Table 2'!$B$70:$B$765,0),MATCH(HHIdata_corr!G$1,'0_Pivot &amp; Table 1 &amp; Table 2'!$A$66:$AM$66,0))</f>
        <v>5279</v>
      </c>
      <c r="H593" s="27">
        <f>INDEX('0_Pivot &amp; Table 1 &amp; Table 2'!$A$70:$AM$765,MATCH($A593,'0_Pivot &amp; Table 1 &amp; Table 2'!$B$70:$B$765,0),MATCH(HHIdata_corr!H$1,'0_Pivot &amp; Table 1 &amp; Table 2'!$A$66:$AM$66,0))</f>
        <v>5998</v>
      </c>
      <c r="I593" s="27">
        <f>INDEX('0_Pivot &amp; Table 1 &amp; Table 2'!$A$70:$AM$765,MATCH($A593,'0_Pivot &amp; Table 1 &amp; Table 2'!$B$70:$B$765,0),MATCH(HHIdata_corr!I$1,'0_Pivot &amp; Table 1 &amp; Table 2'!$A$66:$AM$66,0))</f>
        <v>5817</v>
      </c>
      <c r="J593" s="27">
        <f>INDEX('0_Pivot &amp; Table 1 &amp; Table 2'!$A$70:$AM$765,MATCH($A593,'0_Pivot &amp; Table 1 &amp; Table 2'!$B$70:$B$765,0),MATCH(HHIdata_corr!J$1,'0_Pivot &amp; Table 1 &amp; Table 2'!$A$66:$AM$66,0))</f>
        <v>5364</v>
      </c>
      <c r="K593" s="27">
        <f>INDEX('0_Pivot &amp; Table 1 &amp; Table 2'!$A$70:$AM$765,MATCH($A593,'0_Pivot &amp; Table 1 &amp; Table 2'!$B$70:$B$765,0),MATCH(HHIdata_corr!K$1,'0_Pivot &amp; Table 1 &amp; Table 2'!$A$66:$AM$66,0))</f>
        <v>5520</v>
      </c>
      <c r="L593" s="27">
        <f>INDEX('0_Pivot &amp; Table 1 &amp; Table 2'!$A$70:$AM$765,MATCH($A593,'0_Pivot &amp; Table 1 &amp; Table 2'!$B$70:$B$765,0),MATCH(HHIdata_corr!L$1,'0_Pivot &amp; Table 1 &amp; Table 2'!$A$66:$AM$66,0))</f>
        <v>5712</v>
      </c>
      <c r="M593" s="27">
        <f>INDEX('0_Pivot &amp; Table 1 &amp; Table 2'!$A$70:$AM$765,MATCH($A593,'0_Pivot &amp; Table 1 &amp; Table 2'!$B$70:$B$765,0),MATCH(HHIdata_corr!M$1,'0_Pivot &amp; Table 1 &amp; Table 2'!$A$66:$AM$66,0))</f>
        <v>5074</v>
      </c>
      <c r="N593" s="27">
        <f>INDEX('0_Pivot &amp; Table 1 &amp; Table 2'!$A$70:$AM$765,MATCH($A593,'0_Pivot &amp; Table 1 &amp; Table 2'!$B$70:$B$765,0),MATCH(HHIdata_corr!N$1,'0_Pivot &amp; Table 1 &amp; Table 2'!$A$66:$AM$66,0))</f>
        <v>5368</v>
      </c>
      <c r="O593" s="28">
        <v>5688.7</v>
      </c>
      <c r="P593" s="29" t="s">
        <v>1694</v>
      </c>
      <c r="Q593" s="29" t="s">
        <v>1695</v>
      </c>
      <c r="R593" s="2">
        <f t="shared" si="45"/>
        <v>5614.5</v>
      </c>
      <c r="S593" s="2">
        <f t="shared" si="46"/>
        <v>5674.75</v>
      </c>
      <c r="T593" s="2" t="str">
        <f t="shared" si="47"/>
        <v/>
      </c>
      <c r="U593" s="2" t="e">
        <f>MATCH($Q593,'6.Indic_Percep'!$B$10:$B$141,0)</f>
        <v>#N/A</v>
      </c>
      <c r="V593" s="2">
        <f>MATCH($P593,'5.Indic_LM'!$A$10:$A$732,0)</f>
        <v>605</v>
      </c>
      <c r="W593" s="2" t="str">
        <f>IF(COUNT(INDEX('6.Indic_Percep'!$A$10:$AE$141,HHIdata_corr!$U593,MATCH(HHIdata_corr!W$3,'6.Indic_Percep'!$A$10:$AE$10,0)))=1,INDEX('6.Indic_Percep'!$A$10:$AE$141,HHIdata_corr!$U593,MATCH(HHIdata_corr!W$3,'6.Indic_Percep'!$A$10:$AE$10,0)),"")</f>
        <v/>
      </c>
      <c r="X593" s="2" t="str">
        <f>IF(COUNT(INDEX('6.Indic_Percep'!$A$10:$AE$141,HHIdata_corr!$U593,MATCH(HHIdata_corr!X$3,'6.Indic_Percep'!$A$10:$AE$10,0)))=1,INDEX('6.Indic_Percep'!$A$10:$AE$141,HHIdata_corr!$U593,MATCH(HHIdata_corr!X$3,'6.Indic_Percep'!$A$10:$AE$10,0)),"")</f>
        <v/>
      </c>
      <c r="Y593" s="2" t="str">
        <f>IF(COUNT(INDEX('6.Indic_Percep'!$A$10:$AE$141,HHIdata_corr!$U593,MATCH(HHIdata_corr!Y$3,'6.Indic_Percep'!$A$10:$AE$10,0)))=1,INDEX('6.Indic_Percep'!$A$10:$AE$141,HHIdata_corr!$U593,MATCH(HHIdata_corr!Y$3,'6.Indic_Percep'!$A$10:$AE$10,0)),"")</f>
        <v/>
      </c>
      <c r="Z593" s="2" t="str">
        <f>IF(COUNT(INDEX('6.Indic_Percep'!$A$10:$AH$141,HHIdata_corr!$U593,MATCH(HHIdata_corr!Z$3,'6.Indic_Percep'!$A$10:$AH$10,0)))=1,INDEX('6.Indic_Percep'!$A$10:$AH$141,HHIdata_corr!$U593,MATCH(HHIdata_corr!Z$3,'6.Indic_Percep'!$A$10:$AH$10,0)),"")</f>
        <v/>
      </c>
      <c r="AA593" s="2" t="str">
        <f>IF(COUNT(INDEX('6.Indic_Percep'!$A$10:$AH$141,HHIdata_corr!$U593,MATCH(HHIdata_corr!AA$3,'6.Indic_Percep'!$A$10:$AH$10,0)))=1,INDEX('6.Indic_Percep'!$A$10:$AH$141,HHIdata_corr!$U593,MATCH(HHIdata_corr!AA$3,'6.Indic_Percep'!$A$10:$AH$10,0)),"")</f>
        <v/>
      </c>
      <c r="AC593" s="30" t="str">
        <f>IF(COUNT(INDEX('5.Indic_LM'!$A$8:$AL$732,HHIdata_corr!$V593,MATCH(HHIdata_corr!AC$3,'5.Indic_LM'!$A$8:$AL$8,0)))=1,INDEX('5.Indic_LM'!$A$8:$AL$732,HHIdata_corr!$V593,MATCH(HHIdata_corr!AC$3,'5.Indic_LM'!$A$8:$AL$8,0))/100,"")</f>
        <v/>
      </c>
      <c r="AD593" s="30" t="str">
        <f>IF(COUNT(INDEX('5.Indic_LM'!$A$8:$AL$732,HHIdata_corr!$V593,MATCH(HHIdata_corr!AD$3,'5.Indic_LM'!$A$8:$AL$8,0)))=1,INDEX('5.Indic_LM'!$A$8:$AL$732,HHIdata_corr!$V593,MATCH(HHIdata_corr!AD$3,'5.Indic_LM'!$A$8:$AL$8,0))/100,"")</f>
        <v/>
      </c>
      <c r="AE593" s="2">
        <f t="shared" si="48"/>
        <v>0</v>
      </c>
      <c r="AF593" s="2">
        <f t="shared" si="49"/>
        <v>0</v>
      </c>
    </row>
    <row r="594" spans="1:32" x14ac:dyDescent="0.2">
      <c r="A594" s="25" t="s">
        <v>1697</v>
      </c>
      <c r="B594" s="26" t="s">
        <v>1698</v>
      </c>
      <c r="C594" s="26" t="s">
        <v>1686</v>
      </c>
      <c r="D594" s="26">
        <v>132130</v>
      </c>
      <c r="E594" s="26" t="s">
        <v>1699</v>
      </c>
      <c r="F594" s="26">
        <v>64044</v>
      </c>
      <c r="G594" s="27">
        <f>INDEX('0_Pivot &amp; Table 1 &amp; Table 2'!$A$70:$AM$765,MATCH($A594,'0_Pivot &amp; Table 1 &amp; Table 2'!$B$70:$B$765,0),MATCH(HHIdata_corr!G$1,'0_Pivot &amp; Table 1 &amp; Table 2'!$A$66:$AM$66,0))</f>
        <v>5958</v>
      </c>
      <c r="H594" s="27">
        <f>INDEX('0_Pivot &amp; Table 1 &amp; Table 2'!$A$70:$AM$765,MATCH($A594,'0_Pivot &amp; Table 1 &amp; Table 2'!$B$70:$B$765,0),MATCH(HHIdata_corr!H$1,'0_Pivot &amp; Table 1 &amp; Table 2'!$A$66:$AM$66,0))</f>
        <v>6174</v>
      </c>
      <c r="I594" s="27">
        <f>INDEX('0_Pivot &amp; Table 1 &amp; Table 2'!$A$70:$AM$765,MATCH($A594,'0_Pivot &amp; Table 1 &amp; Table 2'!$B$70:$B$765,0),MATCH(HHIdata_corr!I$1,'0_Pivot &amp; Table 1 &amp; Table 2'!$A$66:$AM$66,0))</f>
        <v>6482</v>
      </c>
      <c r="J594" s="27">
        <f>INDEX('0_Pivot &amp; Table 1 &amp; Table 2'!$A$70:$AM$765,MATCH($A594,'0_Pivot &amp; Table 1 &amp; Table 2'!$B$70:$B$765,0),MATCH(HHIdata_corr!J$1,'0_Pivot &amp; Table 1 &amp; Table 2'!$A$66:$AM$66,0))</f>
        <v>5581</v>
      </c>
      <c r="K594" s="27">
        <f>INDEX('0_Pivot &amp; Table 1 &amp; Table 2'!$A$70:$AM$765,MATCH($A594,'0_Pivot &amp; Table 1 &amp; Table 2'!$B$70:$B$765,0),MATCH(HHIdata_corr!K$1,'0_Pivot &amp; Table 1 &amp; Table 2'!$A$66:$AM$66,0))</f>
        <v>4839</v>
      </c>
      <c r="L594" s="27">
        <f>INDEX('0_Pivot &amp; Table 1 &amp; Table 2'!$A$70:$AM$765,MATCH($A594,'0_Pivot &amp; Table 1 &amp; Table 2'!$B$70:$B$765,0),MATCH(HHIdata_corr!L$1,'0_Pivot &amp; Table 1 &amp; Table 2'!$A$66:$AM$66,0))</f>
        <v>5075</v>
      </c>
      <c r="M594" s="27">
        <f>INDEX('0_Pivot &amp; Table 1 &amp; Table 2'!$A$70:$AM$765,MATCH($A594,'0_Pivot &amp; Table 1 &amp; Table 2'!$B$70:$B$765,0),MATCH(HHIdata_corr!M$1,'0_Pivot &amp; Table 1 &amp; Table 2'!$A$66:$AM$66,0))</f>
        <v>5432</v>
      </c>
      <c r="N594" s="27">
        <f>INDEX('0_Pivot &amp; Table 1 &amp; Table 2'!$A$70:$AM$765,MATCH($A594,'0_Pivot &amp; Table 1 &amp; Table 2'!$B$70:$B$765,0),MATCH(HHIdata_corr!N$1,'0_Pivot &amp; Table 1 &amp; Table 2'!$A$66:$AM$66,0))</f>
        <v>5328</v>
      </c>
      <c r="O594" s="28">
        <v>5922.2</v>
      </c>
      <c r="P594" s="29" t="s">
        <v>1697</v>
      </c>
      <c r="Q594" s="29" t="s">
        <v>1698</v>
      </c>
      <c r="R594" s="2">
        <f t="shared" si="45"/>
        <v>6048.75</v>
      </c>
      <c r="S594" s="2">
        <f t="shared" si="46"/>
        <v>5769</v>
      </c>
      <c r="T594" s="2" t="str">
        <f t="shared" si="47"/>
        <v/>
      </c>
      <c r="U594" s="2" t="e">
        <f>MATCH($Q594,'6.Indic_Percep'!$B$10:$B$141,0)</f>
        <v>#N/A</v>
      </c>
      <c r="V594" s="2">
        <f>MATCH($P594,'5.Indic_LM'!$A$10:$A$732,0)</f>
        <v>607</v>
      </c>
      <c r="W594" s="2" t="str">
        <f>IF(COUNT(INDEX('6.Indic_Percep'!$A$10:$AE$141,HHIdata_corr!$U594,MATCH(HHIdata_corr!W$3,'6.Indic_Percep'!$A$10:$AE$10,0)))=1,INDEX('6.Indic_Percep'!$A$10:$AE$141,HHIdata_corr!$U594,MATCH(HHIdata_corr!W$3,'6.Indic_Percep'!$A$10:$AE$10,0)),"")</f>
        <v/>
      </c>
      <c r="X594" s="2" t="str">
        <f>IF(COUNT(INDEX('6.Indic_Percep'!$A$10:$AE$141,HHIdata_corr!$U594,MATCH(HHIdata_corr!X$3,'6.Indic_Percep'!$A$10:$AE$10,0)))=1,INDEX('6.Indic_Percep'!$A$10:$AE$141,HHIdata_corr!$U594,MATCH(HHIdata_corr!X$3,'6.Indic_Percep'!$A$10:$AE$10,0)),"")</f>
        <v/>
      </c>
      <c r="Y594" s="2" t="str">
        <f>IF(COUNT(INDEX('6.Indic_Percep'!$A$10:$AE$141,HHIdata_corr!$U594,MATCH(HHIdata_corr!Y$3,'6.Indic_Percep'!$A$10:$AE$10,0)))=1,INDEX('6.Indic_Percep'!$A$10:$AE$141,HHIdata_corr!$U594,MATCH(HHIdata_corr!Y$3,'6.Indic_Percep'!$A$10:$AE$10,0)),"")</f>
        <v/>
      </c>
      <c r="Z594" s="2" t="str">
        <f>IF(COUNT(INDEX('6.Indic_Percep'!$A$10:$AH$141,HHIdata_corr!$U594,MATCH(HHIdata_corr!Z$3,'6.Indic_Percep'!$A$10:$AH$10,0)))=1,INDEX('6.Indic_Percep'!$A$10:$AH$141,HHIdata_corr!$U594,MATCH(HHIdata_corr!Z$3,'6.Indic_Percep'!$A$10:$AH$10,0)),"")</f>
        <v/>
      </c>
      <c r="AA594" s="2" t="str">
        <f>IF(COUNT(INDEX('6.Indic_Percep'!$A$10:$AH$141,HHIdata_corr!$U594,MATCH(HHIdata_corr!AA$3,'6.Indic_Percep'!$A$10:$AH$10,0)))=1,INDEX('6.Indic_Percep'!$A$10:$AH$141,HHIdata_corr!$U594,MATCH(HHIdata_corr!AA$3,'6.Indic_Percep'!$A$10:$AH$10,0)),"")</f>
        <v/>
      </c>
      <c r="AC594" s="30" t="str">
        <f>IF(COUNT(INDEX('5.Indic_LM'!$A$8:$AL$732,HHIdata_corr!$V594,MATCH(HHIdata_corr!AC$3,'5.Indic_LM'!$A$8:$AL$8,0)))=1,INDEX('5.Indic_LM'!$A$8:$AL$732,HHIdata_corr!$V594,MATCH(HHIdata_corr!AC$3,'5.Indic_LM'!$A$8:$AL$8,0))/100,"")</f>
        <v/>
      </c>
      <c r="AD594" s="30" t="str">
        <f>IF(COUNT(INDEX('5.Indic_LM'!$A$8:$AL$732,HHIdata_corr!$V594,MATCH(HHIdata_corr!AD$3,'5.Indic_LM'!$A$8:$AL$8,0)))=1,INDEX('5.Indic_LM'!$A$8:$AL$732,HHIdata_corr!$V594,MATCH(HHIdata_corr!AD$3,'5.Indic_LM'!$A$8:$AL$8,0))/100,"")</f>
        <v/>
      </c>
      <c r="AE594" s="2">
        <f t="shared" si="48"/>
        <v>0</v>
      </c>
      <c r="AF594" s="2">
        <f t="shared" si="49"/>
        <v>0</v>
      </c>
    </row>
    <row r="595" spans="1:32" x14ac:dyDescent="0.2">
      <c r="A595" s="25" t="s">
        <v>1700</v>
      </c>
      <c r="B595" s="26" t="s">
        <v>1701</v>
      </c>
      <c r="C595" s="26" t="s">
        <v>1686</v>
      </c>
      <c r="D595" s="26">
        <v>114376</v>
      </c>
      <c r="E595" s="26" t="s">
        <v>1702</v>
      </c>
      <c r="F595" s="26">
        <v>55414</v>
      </c>
      <c r="G595" s="27">
        <f>INDEX('0_Pivot &amp; Table 1 &amp; Table 2'!$A$70:$AM$765,MATCH($A595,'0_Pivot &amp; Table 1 &amp; Table 2'!$B$70:$B$765,0),MATCH(HHIdata_corr!G$1,'0_Pivot &amp; Table 1 &amp; Table 2'!$A$66:$AM$66,0))</f>
        <v>4842</v>
      </c>
      <c r="H595" s="27">
        <f>INDEX('0_Pivot &amp; Table 1 &amp; Table 2'!$A$70:$AM$765,MATCH($A595,'0_Pivot &amp; Table 1 &amp; Table 2'!$B$70:$B$765,0),MATCH(HHIdata_corr!H$1,'0_Pivot &amp; Table 1 &amp; Table 2'!$A$66:$AM$66,0))</f>
        <v>6261</v>
      </c>
      <c r="I595" s="27">
        <f>INDEX('0_Pivot &amp; Table 1 &amp; Table 2'!$A$70:$AM$765,MATCH($A595,'0_Pivot &amp; Table 1 &amp; Table 2'!$B$70:$B$765,0),MATCH(HHIdata_corr!I$1,'0_Pivot &amp; Table 1 &amp; Table 2'!$A$66:$AM$66,0))</f>
        <v>6108</v>
      </c>
      <c r="J595" s="27">
        <f>INDEX('0_Pivot &amp; Table 1 &amp; Table 2'!$A$70:$AM$765,MATCH($A595,'0_Pivot &amp; Table 1 &amp; Table 2'!$B$70:$B$765,0),MATCH(HHIdata_corr!J$1,'0_Pivot &amp; Table 1 &amp; Table 2'!$A$66:$AM$66,0))</f>
        <v>5856</v>
      </c>
      <c r="K595" s="27">
        <f>INDEX('0_Pivot &amp; Table 1 &amp; Table 2'!$A$70:$AM$765,MATCH($A595,'0_Pivot &amp; Table 1 &amp; Table 2'!$B$70:$B$765,0),MATCH(HHIdata_corr!K$1,'0_Pivot &amp; Table 1 &amp; Table 2'!$A$66:$AM$66,0))</f>
        <v>5152</v>
      </c>
      <c r="L595" s="27">
        <f>INDEX('0_Pivot &amp; Table 1 &amp; Table 2'!$A$70:$AM$765,MATCH($A595,'0_Pivot &amp; Table 1 &amp; Table 2'!$B$70:$B$765,0),MATCH(HHIdata_corr!L$1,'0_Pivot &amp; Table 1 &amp; Table 2'!$A$66:$AM$66,0))</f>
        <v>6074</v>
      </c>
      <c r="M595" s="27">
        <f>INDEX('0_Pivot &amp; Table 1 &amp; Table 2'!$A$70:$AM$765,MATCH($A595,'0_Pivot &amp; Table 1 &amp; Table 2'!$B$70:$B$765,0),MATCH(HHIdata_corr!M$1,'0_Pivot &amp; Table 1 &amp; Table 2'!$A$66:$AM$66,0))</f>
        <v>6214</v>
      </c>
      <c r="N595" s="27">
        <f>INDEX('0_Pivot &amp; Table 1 &amp; Table 2'!$A$70:$AM$765,MATCH($A595,'0_Pivot &amp; Table 1 &amp; Table 2'!$B$70:$B$765,0),MATCH(HHIdata_corr!N$1,'0_Pivot &amp; Table 1 &amp; Table 2'!$A$66:$AM$66,0))</f>
        <v>6178</v>
      </c>
      <c r="O595" s="28">
        <v>5985.9</v>
      </c>
      <c r="P595" s="29" t="s">
        <v>1700</v>
      </c>
      <c r="Q595" s="29" t="s">
        <v>1701</v>
      </c>
      <c r="R595" s="2">
        <f t="shared" si="45"/>
        <v>5766.75</v>
      </c>
      <c r="S595" s="2">
        <f t="shared" si="46"/>
        <v>5844.25</v>
      </c>
      <c r="T595" s="2" t="str">
        <f t="shared" si="47"/>
        <v/>
      </c>
      <c r="U595" s="2" t="e">
        <f>MATCH($Q595,'6.Indic_Percep'!$B$10:$B$141,0)</f>
        <v>#N/A</v>
      </c>
      <c r="V595" s="2">
        <f>MATCH($P595,'5.Indic_LM'!$A$10:$A$732,0)</f>
        <v>608</v>
      </c>
      <c r="W595" s="2" t="str">
        <f>IF(COUNT(INDEX('6.Indic_Percep'!$A$10:$AE$141,HHIdata_corr!$U595,MATCH(HHIdata_corr!W$3,'6.Indic_Percep'!$A$10:$AE$10,0)))=1,INDEX('6.Indic_Percep'!$A$10:$AE$141,HHIdata_corr!$U595,MATCH(HHIdata_corr!W$3,'6.Indic_Percep'!$A$10:$AE$10,0)),"")</f>
        <v/>
      </c>
      <c r="X595" s="2" t="str">
        <f>IF(COUNT(INDEX('6.Indic_Percep'!$A$10:$AE$141,HHIdata_corr!$U595,MATCH(HHIdata_corr!X$3,'6.Indic_Percep'!$A$10:$AE$10,0)))=1,INDEX('6.Indic_Percep'!$A$10:$AE$141,HHIdata_corr!$U595,MATCH(HHIdata_corr!X$3,'6.Indic_Percep'!$A$10:$AE$10,0)),"")</f>
        <v/>
      </c>
      <c r="Y595" s="2" t="str">
        <f>IF(COUNT(INDEX('6.Indic_Percep'!$A$10:$AE$141,HHIdata_corr!$U595,MATCH(HHIdata_corr!Y$3,'6.Indic_Percep'!$A$10:$AE$10,0)))=1,INDEX('6.Indic_Percep'!$A$10:$AE$141,HHIdata_corr!$U595,MATCH(HHIdata_corr!Y$3,'6.Indic_Percep'!$A$10:$AE$10,0)),"")</f>
        <v/>
      </c>
      <c r="Z595" s="2" t="str">
        <f>IF(COUNT(INDEX('6.Indic_Percep'!$A$10:$AH$141,HHIdata_corr!$U595,MATCH(HHIdata_corr!Z$3,'6.Indic_Percep'!$A$10:$AH$10,0)))=1,INDEX('6.Indic_Percep'!$A$10:$AH$141,HHIdata_corr!$U595,MATCH(HHIdata_corr!Z$3,'6.Indic_Percep'!$A$10:$AH$10,0)),"")</f>
        <v/>
      </c>
      <c r="AA595" s="2" t="str">
        <f>IF(COUNT(INDEX('6.Indic_Percep'!$A$10:$AH$141,HHIdata_corr!$U595,MATCH(HHIdata_corr!AA$3,'6.Indic_Percep'!$A$10:$AH$10,0)))=1,INDEX('6.Indic_Percep'!$A$10:$AH$141,HHIdata_corr!$U595,MATCH(HHIdata_corr!AA$3,'6.Indic_Percep'!$A$10:$AH$10,0)),"")</f>
        <v/>
      </c>
      <c r="AC595" s="30" t="str">
        <f>IF(COUNT(INDEX('5.Indic_LM'!$A$8:$AL$732,HHIdata_corr!$V595,MATCH(HHIdata_corr!AC$3,'5.Indic_LM'!$A$8:$AL$8,0)))=1,INDEX('5.Indic_LM'!$A$8:$AL$732,HHIdata_corr!$V595,MATCH(HHIdata_corr!AC$3,'5.Indic_LM'!$A$8:$AL$8,0))/100,"")</f>
        <v/>
      </c>
      <c r="AD595" s="30" t="str">
        <f>IF(COUNT(INDEX('5.Indic_LM'!$A$8:$AL$732,HHIdata_corr!$V595,MATCH(HHIdata_corr!AD$3,'5.Indic_LM'!$A$8:$AL$8,0)))=1,INDEX('5.Indic_LM'!$A$8:$AL$732,HHIdata_corr!$V595,MATCH(HHIdata_corr!AD$3,'5.Indic_LM'!$A$8:$AL$8,0))/100,"")</f>
        <v/>
      </c>
      <c r="AE595" s="2">
        <f t="shared" si="48"/>
        <v>0</v>
      </c>
      <c r="AF595" s="2">
        <f t="shared" si="49"/>
        <v>0</v>
      </c>
    </row>
    <row r="596" spans="1:32" ht="12.75" thickBot="1" x14ac:dyDescent="0.25">
      <c r="A596" s="33" t="s">
        <v>16</v>
      </c>
      <c r="B596" s="34"/>
      <c r="C596" s="34"/>
      <c r="D596" s="34"/>
      <c r="E596" s="34"/>
      <c r="F596" s="35"/>
      <c r="G596" s="36">
        <v>4373.3389830508504</v>
      </c>
      <c r="H596" s="36">
        <v>4632.1686541737599</v>
      </c>
      <c r="I596" s="36">
        <v>4430.4215017064798</v>
      </c>
      <c r="J596" s="36">
        <v>4682.6825938566599</v>
      </c>
      <c r="K596" s="36">
        <v>4518.2078364565596</v>
      </c>
      <c r="L596" s="36">
        <v>4958.8136752136797</v>
      </c>
      <c r="M596" s="36">
        <v>4531.2832764505101</v>
      </c>
      <c r="N596" s="37">
        <v>4545.2461538461503</v>
      </c>
      <c r="O596" s="38">
        <v>4650.05434968381</v>
      </c>
      <c r="P596" s="39"/>
      <c r="Q596" s="39" t="s">
        <v>2573</v>
      </c>
      <c r="R596" s="2">
        <f t="shared" si="45"/>
        <v>4529.6529331969377</v>
      </c>
      <c r="S596" s="2">
        <f t="shared" si="46"/>
        <v>4565.8701465483646</v>
      </c>
      <c r="T596" s="2" t="str">
        <f t="shared" si="47"/>
        <v/>
      </c>
      <c r="U596" s="2" t="e">
        <f>MATCH($Q596,'6.Indic_Percep'!$B$10:$B$141,0)</f>
        <v>#N/A</v>
      </c>
      <c r="V596" s="2" t="e">
        <f>MATCH($P596,'5.Indic_LM'!$A$10:$A$732,0)</f>
        <v>#N/A</v>
      </c>
      <c r="W596" s="2" t="str">
        <f>IF(COUNT(INDEX('6.Indic_Percep'!$A$10:$AE$141,HHIdata_corr!$U596,MATCH(HHIdata_corr!W$3,'6.Indic_Percep'!$A$10:$AE$10,0)))=1,INDEX('6.Indic_Percep'!$A$10:$AE$141,HHIdata_corr!$U596,MATCH(HHIdata_corr!W$3,'6.Indic_Percep'!$A$10:$AE$10,0)),"")</f>
        <v/>
      </c>
      <c r="X596" s="2" t="str">
        <f>IF(COUNT(INDEX('6.Indic_Percep'!$A$10:$AE$141,HHIdata_corr!$U596,MATCH(HHIdata_corr!X$3,'6.Indic_Percep'!$A$10:$AE$10,0)))=1,INDEX('6.Indic_Percep'!$A$10:$AE$141,HHIdata_corr!$U596,MATCH(HHIdata_corr!X$3,'6.Indic_Percep'!$A$10:$AE$10,0)),"")</f>
        <v/>
      </c>
      <c r="AA596" s="2" t="str">
        <f>IF(COUNT(INDEX('6.Indic_Percep'!$A$10:$AH$141,HHIdata_corr!$U596,MATCH(HHIdata_corr!AA$3,'6.Indic_Percep'!$A$10:$AH$10,0)))=1,INDEX('6.Indic_Percep'!$A$10:$AH$141,HHIdata_corr!$U596,MATCH(HHIdata_corr!AA$3,'6.Indic_Percep'!$A$10:$AH$10,0)),"")</f>
        <v/>
      </c>
      <c r="AD596" s="30" t="str">
        <f>IF(COUNT(INDEX('5.Indic_LM'!$A$8:$AL$732,HHIdata_corr!$V596,MATCH(HHIdata_corr!AD$3,'5.Indic_LM'!$A$8:$AL$8,0)))=1,INDEX('5.Indic_LM'!$A$8:$AL$732,HHIdata_corr!$V596,MATCH(HHIdata_corr!AD$3,'5.Indic_LM'!$A$8:$AL$8,0))/100,"")</f>
        <v/>
      </c>
      <c r="AE596" s="2">
        <f t="shared" si="48"/>
        <v>0</v>
      </c>
      <c r="AF596" s="2">
        <f t="shared" si="49"/>
        <v>0</v>
      </c>
    </row>
    <row r="597" spans="1:32" x14ac:dyDescent="0.2">
      <c r="Q597" s="40" t="s">
        <v>2606</v>
      </c>
      <c r="R597" s="2" t="e">
        <f t="shared" si="45"/>
        <v>#DIV/0!</v>
      </c>
      <c r="S597" s="2" t="e">
        <f t="shared" si="46"/>
        <v>#DIV/0!</v>
      </c>
      <c r="T597" s="2" t="e">
        <f t="shared" si="47"/>
        <v>#DIV/0!</v>
      </c>
      <c r="AD597" s="30" t="str">
        <f>IF(COUNT(INDEX('5.Indic_LM'!$A$8:$AL$732,HHIdata_corr!$V597,MATCH(HHIdata_corr!AD$3,'5.Indic_LM'!$A$8:$AL$8,0)))=1,INDEX('5.Indic_LM'!$A$8:$AL$732,HHIdata_corr!$V597,MATCH(HHIdata_corr!AD$3,'5.Indic_LM'!$A$8:$AL$8,0))/100,"")</f>
        <v/>
      </c>
      <c r="AE597" s="2">
        <f t="shared" si="48"/>
        <v>0</v>
      </c>
      <c r="AF597" s="2">
        <f t="shared" si="49"/>
        <v>0</v>
      </c>
    </row>
    <row r="598" spans="1:32" x14ac:dyDescent="0.2">
      <c r="Q598" s="40" t="s">
        <v>2607</v>
      </c>
      <c r="R598" s="2" t="e">
        <f t="shared" si="45"/>
        <v>#DIV/0!</v>
      </c>
      <c r="S598" s="2" t="e">
        <f t="shared" si="46"/>
        <v>#DIV/0!</v>
      </c>
      <c r="T598" s="2" t="e">
        <f>R596-2*R597</f>
        <v>#DIV/0!</v>
      </c>
      <c r="AD598" s="30" t="str">
        <f>IF(COUNT(INDEX('5.Indic_LM'!$A$8:$AL$732,HHIdata_corr!$V598,MATCH(HHIdata_corr!AD$3,'5.Indic_LM'!$A$8:$AL$8,0)))=1,INDEX('5.Indic_LM'!$A$8:$AL$732,HHIdata_corr!$V598,MATCH(HHIdata_corr!AD$3,'5.Indic_LM'!$A$8:$AL$8,0))/100,"")</f>
        <v/>
      </c>
      <c r="AE598" s="2">
        <f t="shared" si="48"/>
        <v>0</v>
      </c>
      <c r="AF598" s="2">
        <f t="shared" si="49"/>
        <v>0</v>
      </c>
    </row>
    <row r="599" spans="1:32" x14ac:dyDescent="0.2">
      <c r="Q599" s="40" t="s">
        <v>2608</v>
      </c>
      <c r="R599" s="2" t="e">
        <f t="shared" si="45"/>
        <v>#DIV/0!</v>
      </c>
      <c r="S599" s="2" t="e">
        <f t="shared" si="46"/>
        <v>#DIV/0!</v>
      </c>
      <c r="T599" s="2" t="e">
        <f>R596-3*R597</f>
        <v>#DIV/0!</v>
      </c>
      <c r="AD599" s="30" t="str">
        <f>IF(COUNT(INDEX('5.Indic_LM'!$A$8:$AL$732,HHIdata_corr!$V599,MATCH(HHIdata_corr!AD$3,'5.Indic_LM'!$A$8:$AL$8,0)))=1,INDEX('5.Indic_LM'!$A$8:$AL$732,HHIdata_corr!$V599,MATCH(HHIdata_corr!AD$3,'5.Indic_LM'!$A$8:$AL$8,0))/100,"")</f>
        <v/>
      </c>
      <c r="AE599" s="2">
        <f t="shared" si="48"/>
        <v>0</v>
      </c>
      <c r="AF599" s="2">
        <f t="shared" si="49"/>
        <v>0</v>
      </c>
    </row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C1:N596"/>
  <sheetViews>
    <sheetView topLeftCell="B1" zoomScale="85" zoomScaleNormal="85" workbookViewId="0">
      <selection activeCell="F2" sqref="F2"/>
    </sheetView>
  </sheetViews>
  <sheetFormatPr defaultColWidth="8.85546875" defaultRowHeight="12" x14ac:dyDescent="0.2"/>
  <cols>
    <col min="1" max="1" width="8.85546875" style="2"/>
    <col min="2" max="2" width="12.5703125" style="2" customWidth="1"/>
    <col min="3" max="3" width="8.85546875" style="2"/>
    <col min="4" max="4" width="16.140625" style="2" customWidth="1"/>
    <col min="5" max="16384" width="8.85546875" style="2"/>
  </cols>
  <sheetData>
    <row r="1" spans="3:7" x14ac:dyDescent="0.2">
      <c r="F1" s="2">
        <f>F2*SQRT(COUNT(D5:D596)-2)/SQRT(1-F2^2)</f>
        <v>-9.7488894496552359</v>
      </c>
    </row>
    <row r="2" spans="3:7" x14ac:dyDescent="0.2">
      <c r="F2" s="2">
        <f>CORREL(F5:F596,D5:D596)</f>
        <v>-0.39600821741896347</v>
      </c>
    </row>
    <row r="3" spans="3:7" x14ac:dyDescent="0.2">
      <c r="D3" s="2">
        <f t="shared" ref="D3" si="0">COUNT(D5:D596)</f>
        <v>513</v>
      </c>
    </row>
    <row r="4" spans="3:7" x14ac:dyDescent="0.2">
      <c r="C4" s="41" t="s">
        <v>3</v>
      </c>
      <c r="D4" s="2" t="str">
        <f>'0_Pivot &amp; Table 1 &amp; Table 2'!D69</f>
        <v>population</v>
      </c>
      <c r="E4" s="2" t="s">
        <v>1712</v>
      </c>
      <c r="F4" s="2" t="s">
        <v>1711</v>
      </c>
      <c r="G4" s="2" t="s">
        <v>1711</v>
      </c>
    </row>
    <row r="5" spans="3:7" x14ac:dyDescent="0.2">
      <c r="C5" s="42" t="s">
        <v>18</v>
      </c>
      <c r="D5" s="2">
        <f>IF(ISERR('0_Pivot &amp; Table 1 &amp; Table 2'!D70), 0, '0_Pivot &amp; Table 1 &amp; Table 2'!D70)</f>
        <v>2953118</v>
      </c>
      <c r="E5" s="2">
        <f>AVERAGE('0_Pivot &amp; Table 1 &amp; Table 2'!E70:H70)</f>
        <v>1625.25</v>
      </c>
      <c r="F5" s="2">
        <f>IF(ISERR(AVERAGE('0_Pivot &amp; Table 1 &amp; Table 2'!I70:L70)),"",AVERAGE('0_Pivot &amp; Table 1 &amp; Table 2'!I70:L70))</f>
        <v>1808.25</v>
      </c>
      <c r="G5" s="2">
        <f>IF(ISERR(AVERAGE('0_Pivot &amp; Table 1 &amp; Table 2'!I70:L70)),NA(),AVERAGE('0_Pivot &amp; Table 1 &amp; Table 2'!I70:L70))</f>
        <v>1808.25</v>
      </c>
    </row>
    <row r="6" spans="3:7" x14ac:dyDescent="0.2">
      <c r="C6" s="42" t="s">
        <v>21</v>
      </c>
      <c r="D6" s="2">
        <f>IF(ISERR('0_Pivot &amp; Table 1 &amp; Table 2'!D71), 0, '0_Pivot &amp; Table 1 &amp; Table 2'!D71)</f>
        <v>649704</v>
      </c>
      <c r="E6" s="2">
        <f>AVERAGE('0_Pivot &amp; Table 1 &amp; Table 2'!E71:H71)</f>
        <v>3096.25</v>
      </c>
      <c r="F6" s="2">
        <f>IF(ISERR(AVERAGE('0_Pivot &amp; Table 1 &amp; Table 2'!I71:L71)),"",AVERAGE('0_Pivot &amp; Table 1 &amp; Table 2'!I71:L71))</f>
        <v>3531.75</v>
      </c>
      <c r="G6" s="2">
        <f>IF(ISERR(AVERAGE('0_Pivot &amp; Table 1 &amp; Table 2'!I71:L71)),NA(),AVERAGE('0_Pivot &amp; Table 1 &amp; Table 2'!I71:L71))</f>
        <v>3531.75</v>
      </c>
    </row>
    <row r="7" spans="3:7" x14ac:dyDescent="0.2">
      <c r="C7" s="42" t="s">
        <v>23</v>
      </c>
      <c r="D7" s="2">
        <f>IF(ISERR('0_Pivot &amp; Table 1 &amp; Table 2'!D72), 0, '0_Pivot &amp; Table 1 &amp; Table 2'!D72)</f>
        <v>646280</v>
      </c>
      <c r="E7" s="2">
        <f>AVERAGE('0_Pivot &amp; Table 1 &amp; Table 2'!E72:H72)</f>
        <v>2910.5</v>
      </c>
      <c r="F7" s="2">
        <f>IF(ISERR(AVERAGE('0_Pivot &amp; Table 1 &amp; Table 2'!I72:L72)),"",AVERAGE('0_Pivot &amp; Table 1 &amp; Table 2'!I72:L72))</f>
        <v>3515.75</v>
      </c>
      <c r="G7" s="2">
        <f>IF(ISERR(AVERAGE('0_Pivot &amp; Table 1 &amp; Table 2'!I72:L72)),NA(),AVERAGE('0_Pivot &amp; Table 1 &amp; Table 2'!I72:L72))</f>
        <v>3515.75</v>
      </c>
    </row>
    <row r="8" spans="3:7" x14ac:dyDescent="0.2">
      <c r="C8" s="42" t="s">
        <v>25</v>
      </c>
      <c r="D8" s="2">
        <f>IF(ISERR('0_Pivot &amp; Table 1 &amp; Table 2'!D73), 0, '0_Pivot &amp; Table 1 &amp; Table 2'!D73)</f>
        <v>369528</v>
      </c>
      <c r="E8" s="2">
        <f>AVERAGE('0_Pivot &amp; Table 1 &amp; Table 2'!E73:H73)</f>
        <v>4285.25</v>
      </c>
      <c r="F8" s="2">
        <f>IF(ISERR(AVERAGE('0_Pivot &amp; Table 1 &amp; Table 2'!I73:L73)),"",AVERAGE('0_Pivot &amp; Table 1 &amp; Table 2'!I73:L73))</f>
        <v>5102.5</v>
      </c>
      <c r="G8" s="2">
        <f>IF(ISERR(AVERAGE('0_Pivot &amp; Table 1 &amp; Table 2'!I73:L73)),NA(),AVERAGE('0_Pivot &amp; Table 1 &amp; Table 2'!I73:L73))</f>
        <v>5102.5</v>
      </c>
    </row>
    <row r="9" spans="3:7" x14ac:dyDescent="0.2">
      <c r="C9" s="42" t="s">
        <v>27</v>
      </c>
      <c r="D9" s="2">
        <f>IF(ISERR('0_Pivot &amp; Table 1 &amp; Table 2'!D74), 0, '0_Pivot &amp; Table 1 &amp; Table 2'!D74)</f>
        <v>351215</v>
      </c>
      <c r="E9" s="2">
        <f>AVERAGE('0_Pivot &amp; Table 1 &amp; Table 2'!E74:H74)</f>
        <v>3768</v>
      </c>
      <c r="F9" s="2">
        <f>IF(ISERR(AVERAGE('0_Pivot &amp; Table 1 &amp; Table 2'!I74:L74)),"",AVERAGE('0_Pivot &amp; Table 1 &amp; Table 2'!I74:L74))</f>
        <v>4026.75</v>
      </c>
      <c r="G9" s="2">
        <f>IF(ISERR(AVERAGE('0_Pivot &amp; Table 1 &amp; Table 2'!I74:L74)),NA(),AVERAGE('0_Pivot &amp; Table 1 &amp; Table 2'!I74:L74))</f>
        <v>4026.75</v>
      </c>
    </row>
    <row r="10" spans="3:7" x14ac:dyDescent="0.2">
      <c r="C10" s="42" t="s">
        <v>29</v>
      </c>
      <c r="D10" s="2">
        <f>IF(ISERR('0_Pivot &amp; Table 1 &amp; Table 2'!D75), 0, '0_Pivot &amp; Table 1 &amp; Table 2'!D75)</f>
        <v>255079</v>
      </c>
      <c r="E10" s="2">
        <f>AVERAGE('0_Pivot &amp; Table 1 &amp; Table 2'!E75:H75)</f>
        <v>5975</v>
      </c>
      <c r="F10" s="2">
        <f>IF(ISERR(AVERAGE('0_Pivot &amp; Table 1 &amp; Table 2'!I75:L75)),"",AVERAGE('0_Pivot &amp; Table 1 &amp; Table 2'!I75:L75))</f>
        <v>6743.5</v>
      </c>
      <c r="G10" s="2">
        <f>IF(ISERR(AVERAGE('0_Pivot &amp; Table 1 &amp; Table 2'!I75:L75)),NA(),AVERAGE('0_Pivot &amp; Table 1 &amp; Table 2'!I75:L75))</f>
        <v>6743.5</v>
      </c>
    </row>
    <row r="11" spans="3:7" x14ac:dyDescent="0.2">
      <c r="C11" s="42" t="s">
        <v>31</v>
      </c>
      <c r="D11" s="2">
        <f>IF(ISERR('0_Pivot &amp; Table 1 &amp; Table 2'!D76), 0, '0_Pivot &amp; Table 1 &amp; Table 2'!D76)</f>
        <v>2688354</v>
      </c>
      <c r="E11" s="2">
        <f>AVERAGE('0_Pivot &amp; Table 1 &amp; Table 2'!E76:H76)</f>
        <v>1360.75</v>
      </c>
      <c r="F11" s="2">
        <f>IF(ISERR(AVERAGE('0_Pivot &amp; Table 1 &amp; Table 2'!I76:L76)),"",AVERAGE('0_Pivot &amp; Table 1 &amp; Table 2'!I76:L76))</f>
        <v>1489.25</v>
      </c>
      <c r="G11" s="2">
        <f>IF(ISERR(AVERAGE('0_Pivot &amp; Table 1 &amp; Table 2'!I76:L76)),NA(),AVERAGE('0_Pivot &amp; Table 1 &amp; Table 2'!I76:L76))</f>
        <v>1489.25</v>
      </c>
    </row>
    <row r="12" spans="3:7" x14ac:dyDescent="0.2">
      <c r="C12" s="42" t="s">
        <v>35</v>
      </c>
      <c r="D12" s="2">
        <f>IF(ISERR('0_Pivot &amp; Table 1 &amp; Table 2'!D77), 0, '0_Pivot &amp; Table 1 &amp; Table 2'!D77)</f>
        <v>1118480</v>
      </c>
      <c r="E12" s="2">
        <f>AVERAGE('0_Pivot &amp; Table 1 &amp; Table 2'!E77:H77)</f>
        <v>1817.75</v>
      </c>
      <c r="F12" s="2">
        <f>IF(ISERR(AVERAGE('0_Pivot &amp; Table 1 &amp; Table 2'!I77:L77)),"",AVERAGE('0_Pivot &amp; Table 1 &amp; Table 2'!I77:L77))</f>
        <v>2129.5</v>
      </c>
      <c r="G12" s="2">
        <f>IF(ISERR(AVERAGE('0_Pivot &amp; Table 1 &amp; Table 2'!I77:L77)),NA(),AVERAGE('0_Pivot &amp; Table 1 &amp; Table 2'!I77:L77))</f>
        <v>2129.5</v>
      </c>
    </row>
    <row r="13" spans="3:7" x14ac:dyDescent="0.2">
      <c r="C13" s="42" t="s">
        <v>38</v>
      </c>
      <c r="D13" s="2">
        <f>IF(ISERR('0_Pivot &amp; Table 1 &amp; Table 2'!D78), 0, '0_Pivot &amp; Table 1 &amp; Table 2'!D78)</f>
        <v>618244</v>
      </c>
      <c r="E13" s="2">
        <f>AVERAGE('0_Pivot &amp; Table 1 &amp; Table 2'!E78:H78)</f>
        <v>2159</v>
      </c>
      <c r="F13" s="2">
        <f>IF(ISERR(AVERAGE('0_Pivot &amp; Table 1 &amp; Table 2'!I78:L78)),"",AVERAGE('0_Pivot &amp; Table 1 &amp; Table 2'!I78:L78))</f>
        <v>2386.5</v>
      </c>
      <c r="G13" s="2">
        <f>IF(ISERR(AVERAGE('0_Pivot &amp; Table 1 &amp; Table 2'!I78:L78)),NA(),AVERAGE('0_Pivot &amp; Table 1 &amp; Table 2'!I78:L78))</f>
        <v>2386.5</v>
      </c>
    </row>
    <row r="14" spans="3:7" x14ac:dyDescent="0.2">
      <c r="C14" s="42" t="s">
        <v>41</v>
      </c>
      <c r="D14" s="2">
        <f>IF(ISERR('0_Pivot &amp; Table 1 &amp; Table 2'!D79), 0, '0_Pivot &amp; Table 1 &amp; Table 2'!D79)</f>
        <v>489716</v>
      </c>
      <c r="E14" s="2">
        <f>AVERAGE('0_Pivot &amp; Table 1 &amp; Table 2'!E79:H79)</f>
        <v>3484.25</v>
      </c>
      <c r="F14" s="2">
        <f>IF(ISERR(AVERAGE('0_Pivot &amp; Table 1 &amp; Table 2'!I79:L79)),"",AVERAGE('0_Pivot &amp; Table 1 &amp; Table 2'!I79:L79))</f>
        <v>3916.25</v>
      </c>
      <c r="G14" s="2">
        <f>IF(ISERR(AVERAGE('0_Pivot &amp; Table 1 &amp; Table 2'!I79:L79)),NA(),AVERAGE('0_Pivot &amp; Table 1 &amp; Table 2'!I79:L79))</f>
        <v>3916.25</v>
      </c>
    </row>
    <row r="15" spans="3:7" x14ac:dyDescent="0.2">
      <c r="C15" s="42" t="s">
        <v>44</v>
      </c>
      <c r="D15" s="2">
        <f>IF(ISERR('0_Pivot &amp; Table 1 &amp; Table 2'!D80), 0, '0_Pivot &amp; Table 1 &amp; Table 2'!D80)</f>
        <v>752663</v>
      </c>
      <c r="E15" s="2">
        <f>AVERAGE('0_Pivot &amp; Table 1 &amp; Table 2'!E80:H80)</f>
        <v>2640.25</v>
      </c>
      <c r="F15" s="2">
        <f>IF(ISERR(AVERAGE('0_Pivot &amp; Table 1 &amp; Table 2'!I80:L80)),"",AVERAGE('0_Pivot &amp; Table 1 &amp; Table 2'!I80:L80))</f>
        <v>2753.25</v>
      </c>
      <c r="G15" s="2">
        <f>IF(ISERR(AVERAGE('0_Pivot &amp; Table 1 &amp; Table 2'!I80:L80)),NA(),AVERAGE('0_Pivot &amp; Table 1 &amp; Table 2'!I80:L80))</f>
        <v>2753.25</v>
      </c>
    </row>
    <row r="16" spans="3:7" x14ac:dyDescent="0.2">
      <c r="C16" s="42" t="s">
        <v>47</v>
      </c>
      <c r="D16" s="2">
        <f>IF(ISERR('0_Pivot &amp; Table 1 &amp; Table 2'!D81), 0, '0_Pivot &amp; Table 1 &amp; Table 2'!D81)</f>
        <v>228912</v>
      </c>
      <c r="E16" s="2">
        <f>AVERAGE('0_Pivot &amp; Table 1 &amp; Table 2'!E81:H81)</f>
        <v>3028.5</v>
      </c>
      <c r="F16" s="2">
        <f>IF(ISERR(AVERAGE('0_Pivot &amp; Table 1 &amp; Table 2'!I81:L81)),"",AVERAGE('0_Pivot &amp; Table 1 &amp; Table 2'!I81:L81))</f>
        <v>3108.25</v>
      </c>
      <c r="G16" s="2">
        <f>IF(ISERR(AVERAGE('0_Pivot &amp; Table 1 &amp; Table 2'!I81:L81)),NA(),AVERAGE('0_Pivot &amp; Table 1 &amp; Table 2'!I81:L81))</f>
        <v>3108.25</v>
      </c>
    </row>
    <row r="17" spans="3:14" x14ac:dyDescent="0.2">
      <c r="C17" s="42" t="s">
        <v>50</v>
      </c>
      <c r="D17" s="2">
        <f>IF(ISERR('0_Pivot &amp; Table 1 &amp; Table 2'!D82), 0, '0_Pivot &amp; Table 1 &amp; Table 2'!D82)</f>
        <v>223751</v>
      </c>
      <c r="E17" s="2">
        <f>AVERAGE('0_Pivot &amp; Table 1 &amp; Table 2'!E82:H82)</f>
        <v>3719.75</v>
      </c>
      <c r="F17" s="2">
        <f>IF(ISERR(AVERAGE('0_Pivot &amp; Table 1 &amp; Table 2'!I82:L82)),"",AVERAGE('0_Pivot &amp; Table 1 &amp; Table 2'!I82:L82))</f>
        <v>3697.5</v>
      </c>
      <c r="G17" s="2">
        <f>IF(ISERR(AVERAGE('0_Pivot &amp; Table 1 &amp; Table 2'!I82:L82)),NA(),AVERAGE('0_Pivot &amp; Table 1 &amp; Table 2'!I82:L82))</f>
        <v>3697.5</v>
      </c>
    </row>
    <row r="18" spans="3:14" x14ac:dyDescent="0.2">
      <c r="C18" s="42" t="s">
        <v>53</v>
      </c>
      <c r="D18" s="2">
        <f>IF(ISERR('0_Pivot &amp; Table 1 &amp; Table 2'!D83), 0, '0_Pivot &amp; Table 1 &amp; Table 2'!D83)</f>
        <v>199344</v>
      </c>
      <c r="E18" s="2">
        <f>AVERAGE('0_Pivot &amp; Table 1 &amp; Table 2'!E83:H83)</f>
        <v>5733.75</v>
      </c>
      <c r="F18" s="2">
        <f>IF(ISERR(AVERAGE('0_Pivot &amp; Table 1 &amp; Table 2'!I83:L83)),"",AVERAGE('0_Pivot &amp; Table 1 &amp; Table 2'!I83:L83))</f>
        <v>6083</v>
      </c>
      <c r="G18" s="2">
        <f>IF(ISERR(AVERAGE('0_Pivot &amp; Table 1 &amp; Table 2'!I83:L83)),NA(),AVERAGE('0_Pivot &amp; Table 1 &amp; Table 2'!I83:L83))</f>
        <v>6083</v>
      </c>
    </row>
    <row r="19" spans="3:14" x14ac:dyDescent="0.2">
      <c r="C19" s="42" t="s">
        <v>56</v>
      </c>
      <c r="D19" s="2">
        <f>IF(ISERR('0_Pivot &amp; Table 1 &amp; Table 2'!D84), 0, '0_Pivot &amp; Table 1 &amp; Table 2'!D84)</f>
        <v>174535</v>
      </c>
      <c r="E19" s="2">
        <f>AVERAGE('0_Pivot &amp; Table 1 &amp; Table 2'!E84:H84)</f>
        <v>2774.75</v>
      </c>
      <c r="F19" s="2">
        <f>IF(ISERR(AVERAGE('0_Pivot &amp; Table 1 &amp; Table 2'!I84:L84)),"",AVERAGE('0_Pivot &amp; Table 1 &amp; Table 2'!I84:L84))</f>
        <v>2905.5</v>
      </c>
      <c r="G19" s="2">
        <f>IF(ISERR(AVERAGE('0_Pivot &amp; Table 1 &amp; Table 2'!I84:L84)),NA(),AVERAGE('0_Pivot &amp; Table 1 &amp; Table 2'!I84:L84))</f>
        <v>2905.5</v>
      </c>
    </row>
    <row r="20" spans="3:14" x14ac:dyDescent="0.2">
      <c r="C20" s="42" t="s">
        <v>59</v>
      </c>
      <c r="D20" s="2">
        <f>IF(ISERR('0_Pivot &amp; Table 1 &amp; Table 2'!D85), 0, '0_Pivot &amp; Table 1 &amp; Table 2'!D85)</f>
        <v>130567</v>
      </c>
      <c r="E20" s="2">
        <f>AVERAGE('0_Pivot &amp; Table 1 &amp; Table 2'!E85:H85)</f>
        <v>3829.5</v>
      </c>
      <c r="F20" s="2">
        <f>IF(ISERR(AVERAGE('0_Pivot &amp; Table 1 &amp; Table 2'!I85:L85)),"",AVERAGE('0_Pivot &amp; Table 1 &amp; Table 2'!I85:L85))</f>
        <v>3844.75</v>
      </c>
      <c r="G20" s="2">
        <f>IF(ISERR(AVERAGE('0_Pivot &amp; Table 1 &amp; Table 2'!I85:L85)),NA(),AVERAGE('0_Pivot &amp; Table 1 &amp; Table 2'!I85:L85))</f>
        <v>3844.75</v>
      </c>
    </row>
    <row r="21" spans="3:14" customFormat="1" ht="12.75" hidden="1" x14ac:dyDescent="0.2">
      <c r="C21" s="1" t="s">
        <v>62</v>
      </c>
      <c r="D21" t="s">
        <v>63</v>
      </c>
      <c r="E21">
        <v>3144.25</v>
      </c>
      <c r="F21">
        <v>3443.5</v>
      </c>
      <c r="G21" t="e">
        <f t="shared" ref="G21:H25" si="1">LN(D21)</f>
        <v>#VALUE!</v>
      </c>
      <c r="H21">
        <f t="shared" si="1"/>
        <v>8.0533306669272644</v>
      </c>
      <c r="J21">
        <v>2098.75</v>
      </c>
      <c r="K21">
        <v>2098.75</v>
      </c>
      <c r="L21">
        <v>2098.75</v>
      </c>
      <c r="N21">
        <v>2098.75</v>
      </c>
    </row>
    <row r="22" spans="3:14" customFormat="1" ht="12.75" hidden="1" x14ac:dyDescent="0.2">
      <c r="C22" s="1" t="s">
        <v>65</v>
      </c>
      <c r="D22" t="s">
        <v>63</v>
      </c>
      <c r="E22">
        <v>3837</v>
      </c>
      <c r="F22">
        <v>4304.25</v>
      </c>
      <c r="G22" t="e">
        <f t="shared" si="1"/>
        <v>#VALUE!</v>
      </c>
      <c r="H22">
        <f t="shared" si="1"/>
        <v>8.2524460902469521</v>
      </c>
      <c r="J22">
        <v>3612</v>
      </c>
      <c r="K22">
        <v>3612</v>
      </c>
      <c r="L22">
        <v>3612</v>
      </c>
      <c r="N22">
        <v>3612</v>
      </c>
    </row>
    <row r="23" spans="3:14" customFormat="1" ht="12.75" hidden="1" x14ac:dyDescent="0.2">
      <c r="C23" s="1" t="s">
        <v>67</v>
      </c>
      <c r="D23" t="s">
        <v>63</v>
      </c>
      <c r="E23">
        <v>3428.25</v>
      </c>
      <c r="F23">
        <v>3166</v>
      </c>
      <c r="G23" t="e">
        <f t="shared" si="1"/>
        <v>#VALUE!</v>
      </c>
      <c r="H23">
        <f t="shared" si="1"/>
        <v>8.1398052058799628</v>
      </c>
      <c r="J23">
        <v>3649.5</v>
      </c>
      <c r="K23">
        <v>3649.5</v>
      </c>
      <c r="L23">
        <v>3649.5</v>
      </c>
      <c r="N23">
        <v>3649.5</v>
      </c>
    </row>
    <row r="24" spans="3:14" customFormat="1" ht="12.75" hidden="1" x14ac:dyDescent="0.2">
      <c r="C24" s="1" t="s">
        <v>67</v>
      </c>
      <c r="D24" t="s">
        <v>63</v>
      </c>
      <c r="E24">
        <v>8299.5</v>
      </c>
      <c r="F24">
        <v>8559.75</v>
      </c>
      <c r="G24" t="e">
        <f t="shared" si="1"/>
        <v>#VALUE!</v>
      </c>
      <c r="H24">
        <f t="shared" si="1"/>
        <v>9.0239505510062745</v>
      </c>
      <c r="J24">
        <v>4736</v>
      </c>
      <c r="K24">
        <v>4736</v>
      </c>
      <c r="L24">
        <v>4736</v>
      </c>
      <c r="N24">
        <v>4736</v>
      </c>
    </row>
    <row r="25" spans="3:14" customFormat="1" ht="12.75" hidden="1" x14ac:dyDescent="0.2">
      <c r="C25" s="1" t="s">
        <v>70</v>
      </c>
      <c r="D25" t="s">
        <v>63</v>
      </c>
      <c r="E25">
        <v>3229.75</v>
      </c>
      <c r="F25">
        <v>3289.25</v>
      </c>
      <c r="G25" t="e">
        <f t="shared" si="1"/>
        <v>#VALUE!</v>
      </c>
      <c r="H25">
        <f t="shared" si="1"/>
        <v>8.0801600138404108</v>
      </c>
      <c r="J25">
        <v>5658</v>
      </c>
      <c r="K25">
        <v>5658</v>
      </c>
      <c r="L25">
        <v>5658</v>
      </c>
      <c r="N25">
        <v>5658</v>
      </c>
    </row>
    <row r="26" spans="3:14" x14ac:dyDescent="0.2">
      <c r="C26" s="42" t="s">
        <v>72</v>
      </c>
      <c r="D26" s="2">
        <f>IF(ISERR('0_Pivot &amp; Table 1 &amp; Table 2'!D91), 0, '0_Pivot &amp; Table 1 &amp; Table 2'!D91)</f>
        <v>1549465</v>
      </c>
      <c r="E26" s="2">
        <f>AVERAGE('0_Pivot &amp; Table 1 &amp; Table 2'!E91:H91)</f>
        <v>2000</v>
      </c>
      <c r="F26" s="2">
        <f>IF(ISERR(AVERAGE('0_Pivot &amp; Table 1 &amp; Table 2'!I91:L91)),"",AVERAGE('0_Pivot &amp; Table 1 &amp; Table 2'!I91:L91))</f>
        <v>2098.75</v>
      </c>
      <c r="G26" s="2">
        <f>IF(ISERR(AVERAGE('0_Pivot &amp; Table 1 &amp; Table 2'!I91:L91)),NA(),AVERAGE('0_Pivot &amp; Table 1 &amp; Table 2'!I91:L91))</f>
        <v>2098.75</v>
      </c>
    </row>
    <row r="27" spans="3:14" x14ac:dyDescent="0.2">
      <c r="C27" s="42" t="s">
        <v>76</v>
      </c>
      <c r="D27" s="2">
        <f>IF(ISERR('0_Pivot &amp; Table 1 &amp; Table 2'!D92), 0, '0_Pivot &amp; Table 1 &amp; Table 2'!D92)</f>
        <v>542481</v>
      </c>
      <c r="E27" s="2">
        <f>AVERAGE('0_Pivot &amp; Table 1 &amp; Table 2'!E92:H92)</f>
        <v>3553.75</v>
      </c>
      <c r="F27" s="2">
        <f>IF(ISERR(AVERAGE('0_Pivot &amp; Table 1 &amp; Table 2'!I92:L92)),"",AVERAGE('0_Pivot &amp; Table 1 &amp; Table 2'!I92:L92))</f>
        <v>3612</v>
      </c>
      <c r="G27" s="2">
        <f>IF(ISERR(AVERAGE('0_Pivot &amp; Table 1 &amp; Table 2'!I92:L92)),NA(),AVERAGE('0_Pivot &amp; Table 1 &amp; Table 2'!I92:L92))</f>
        <v>3612</v>
      </c>
    </row>
    <row r="28" spans="3:14" x14ac:dyDescent="0.2">
      <c r="C28" s="42" t="s">
        <v>79</v>
      </c>
      <c r="D28" s="2">
        <f>IF(ISERR('0_Pivot &amp; Table 1 &amp; Table 2'!D93), 0, '0_Pivot &amp; Table 1 &amp; Table 2'!D93)</f>
        <v>417224</v>
      </c>
      <c r="E28" s="2">
        <f>AVERAGE('0_Pivot &amp; Table 1 &amp; Table 2'!E93:H93)</f>
        <v>3642.75</v>
      </c>
      <c r="F28" s="2">
        <f>IF(ISERR(AVERAGE('0_Pivot &amp; Table 1 &amp; Table 2'!I93:L93)),"",AVERAGE('0_Pivot &amp; Table 1 &amp; Table 2'!I93:L93))</f>
        <v>3649.5</v>
      </c>
      <c r="G28" s="2">
        <f>IF(ISERR(AVERAGE('0_Pivot &amp; Table 1 &amp; Table 2'!I93:L93)),NA(),AVERAGE('0_Pivot &amp; Table 1 &amp; Table 2'!I93:L93))</f>
        <v>3649.5</v>
      </c>
    </row>
    <row r="29" spans="3:14" x14ac:dyDescent="0.2">
      <c r="C29" s="42" t="s">
        <v>82</v>
      </c>
      <c r="D29" s="2">
        <f>IF(ISERR('0_Pivot &amp; Table 1 &amp; Table 2'!D94), 0, '0_Pivot &amp; Table 1 &amp; Table 2'!D94)</f>
        <v>274128</v>
      </c>
      <c r="E29" s="2">
        <f>AVERAGE('0_Pivot &amp; Table 1 &amp; Table 2'!E94:H94)</f>
        <v>4674.5</v>
      </c>
      <c r="F29" s="2">
        <f>IF(ISERR(AVERAGE('0_Pivot &amp; Table 1 &amp; Table 2'!I94:L94)),"",AVERAGE('0_Pivot &amp; Table 1 &amp; Table 2'!I94:L94))</f>
        <v>4736</v>
      </c>
      <c r="G29" s="2">
        <f>IF(ISERR(AVERAGE('0_Pivot &amp; Table 1 &amp; Table 2'!I94:L94)),NA(),AVERAGE('0_Pivot &amp; Table 1 &amp; Table 2'!I94:L94))</f>
        <v>4736</v>
      </c>
    </row>
    <row r="30" spans="3:14" x14ac:dyDescent="0.2">
      <c r="C30" s="42" t="s">
        <v>85</v>
      </c>
      <c r="D30" s="2">
        <f>IF(ISERR('0_Pivot &amp; Table 1 &amp; Table 2'!D95), 0, '0_Pivot &amp; Table 1 &amp; Table 2'!D95)</f>
        <v>148045</v>
      </c>
      <c r="E30" s="2">
        <f>AVERAGE('0_Pivot &amp; Table 1 &amp; Table 2'!E95:H95)</f>
        <v>5765.75</v>
      </c>
      <c r="F30" s="2">
        <f>IF(ISERR(AVERAGE('0_Pivot &amp; Table 1 &amp; Table 2'!I95:L95)),"",AVERAGE('0_Pivot &amp; Table 1 &amp; Table 2'!I95:L95))</f>
        <v>5658</v>
      </c>
      <c r="G30" s="2">
        <f>IF(ISERR(AVERAGE('0_Pivot &amp; Table 1 &amp; Table 2'!I95:L95)),NA(),AVERAGE('0_Pivot &amp; Table 1 &amp; Table 2'!I95:L95))</f>
        <v>5658</v>
      </c>
    </row>
    <row r="31" spans="3:14" x14ac:dyDescent="0.2">
      <c r="C31" s="42" t="s">
        <v>88</v>
      </c>
      <c r="D31" s="2">
        <f>IF(ISERR('0_Pivot &amp; Table 1 &amp; Table 2'!D96), 0, '0_Pivot &amp; Table 1 &amp; Table 2'!D96)</f>
        <v>177286</v>
      </c>
      <c r="E31" s="2">
        <f>AVERAGE('0_Pivot &amp; Table 1 &amp; Table 2'!E96:H96)</f>
        <v>4987.25</v>
      </c>
      <c r="F31" s="2">
        <f>IF(ISERR(AVERAGE('0_Pivot &amp; Table 1 &amp; Table 2'!I96:L96)),"",AVERAGE('0_Pivot &amp; Table 1 &amp; Table 2'!I96:L96))</f>
        <v>4748</v>
      </c>
      <c r="G31" s="2">
        <f>IF(ISERR(AVERAGE('0_Pivot &amp; Table 1 &amp; Table 2'!I96:L96)),NA(),AVERAGE('0_Pivot &amp; Table 1 &amp; Table 2'!I96:L96))</f>
        <v>4748</v>
      </c>
    </row>
    <row r="32" spans="3:14" x14ac:dyDescent="0.2">
      <c r="C32" s="42" t="s">
        <v>91</v>
      </c>
      <c r="D32" s="2">
        <f>IF(ISERR('0_Pivot &amp; Table 1 &amp; Table 2'!D97), 0, '0_Pivot &amp; Table 1 &amp; Table 2'!D97)</f>
        <v>56264</v>
      </c>
      <c r="E32" s="2">
        <f>AVERAGE('0_Pivot &amp; Table 1 &amp; Table 2'!E97:H97)</f>
        <v>7147.5</v>
      </c>
      <c r="F32" s="2">
        <f>IF(ISERR(AVERAGE('0_Pivot &amp; Table 1 &amp; Table 2'!I97:L97)),"",AVERAGE('0_Pivot &amp; Table 1 &amp; Table 2'!I97:L97))</f>
        <v>6618.75</v>
      </c>
      <c r="G32" s="2">
        <f>IF(ISERR(AVERAGE('0_Pivot &amp; Table 1 &amp; Table 2'!I97:L97)),NA(),AVERAGE('0_Pivot &amp; Table 1 &amp; Table 2'!I97:L97))</f>
        <v>6618.75</v>
      </c>
    </row>
    <row r="33" spans="3:7" x14ac:dyDescent="0.2">
      <c r="C33" s="42" t="s">
        <v>94</v>
      </c>
      <c r="D33" s="2">
        <f>IF(ISERR('0_Pivot &amp; Table 1 &amp; Table 2'!D98), 0, '0_Pivot &amp; Table 1 &amp; Table 2'!D98)</f>
        <v>159037</v>
      </c>
      <c r="E33" s="2">
        <f>AVERAGE('0_Pivot &amp; Table 1 &amp; Table 2'!E98:H98)</f>
        <v>6228.5</v>
      </c>
      <c r="F33" s="2">
        <f>IF(ISERR(AVERAGE('0_Pivot &amp; Table 1 &amp; Table 2'!I98:L98)),"",AVERAGE('0_Pivot &amp; Table 1 &amp; Table 2'!I98:L98))</f>
        <v>5351</v>
      </c>
      <c r="G33" s="2">
        <f>IF(ISERR(AVERAGE('0_Pivot &amp; Table 1 &amp; Table 2'!I98:L98)),NA(),AVERAGE('0_Pivot &amp; Table 1 &amp; Table 2'!I98:L98))</f>
        <v>5351</v>
      </c>
    </row>
    <row r="34" spans="3:7" x14ac:dyDescent="0.2">
      <c r="C34" s="42" t="s">
        <v>97</v>
      </c>
      <c r="D34" s="2">
        <f>IF(ISERR('0_Pivot &amp; Table 1 &amp; Table 2'!D99), 0, '0_Pivot &amp; Table 1 &amp; Table 2'!D99)</f>
        <v>118972</v>
      </c>
      <c r="E34" s="2">
        <f>AVERAGE('0_Pivot &amp; Table 1 &amp; Table 2'!E99:H99)</f>
        <v>6420.5</v>
      </c>
      <c r="F34" s="2">
        <f>IF(ISERR(AVERAGE('0_Pivot &amp; Table 1 &amp; Table 2'!I99:L99)),"",AVERAGE('0_Pivot &amp; Table 1 &amp; Table 2'!I99:L99))</f>
        <v>5903.5</v>
      </c>
      <c r="G34" s="2">
        <f>IF(ISERR(AVERAGE('0_Pivot &amp; Table 1 &amp; Table 2'!I99:L99)),NA(),AVERAGE('0_Pivot &amp; Table 1 &amp; Table 2'!I99:L99))</f>
        <v>5903.5</v>
      </c>
    </row>
    <row r="35" spans="3:7" x14ac:dyDescent="0.2">
      <c r="C35" s="42" t="s">
        <v>100</v>
      </c>
      <c r="D35" s="2">
        <f>IF(ISERR('0_Pivot &amp; Table 1 &amp; Table 2'!D100), 0, '0_Pivot &amp; Table 1 &amp; Table 2'!D100)</f>
        <v>103929</v>
      </c>
      <c r="E35" s="2">
        <f>AVERAGE('0_Pivot &amp; Table 1 &amp; Table 2'!E100:H100)</f>
        <v>6676.5</v>
      </c>
      <c r="F35" s="2">
        <f>IF(ISERR(AVERAGE('0_Pivot &amp; Table 1 &amp; Table 2'!I100:L100)),"",AVERAGE('0_Pivot &amp; Table 1 &amp; Table 2'!I100:L100))</f>
        <v>6225.75</v>
      </c>
      <c r="G35" s="2">
        <f>IF(ISERR(AVERAGE('0_Pivot &amp; Table 1 &amp; Table 2'!I100:L100)),NA(),AVERAGE('0_Pivot &amp; Table 1 &amp; Table 2'!I100:L100))</f>
        <v>6225.75</v>
      </c>
    </row>
    <row r="36" spans="3:7" x14ac:dyDescent="0.2">
      <c r="C36" s="42" t="s">
        <v>103</v>
      </c>
      <c r="D36" s="2">
        <f>IF(ISERR('0_Pivot &amp; Table 1 &amp; Table 2'!D101), 0, '0_Pivot &amp; Table 1 &amp; Table 2'!D101)</f>
        <v>94016</v>
      </c>
      <c r="E36" s="2">
        <f>AVERAGE('0_Pivot &amp; Table 1 &amp; Table 2'!E101:H101)</f>
        <v>5978.5</v>
      </c>
      <c r="F36" s="2">
        <f>IF(ISERR(AVERAGE('0_Pivot &amp; Table 1 &amp; Table 2'!I101:L101)),"",AVERAGE('0_Pivot &amp; Table 1 &amp; Table 2'!I101:L101))</f>
        <v>5516.5</v>
      </c>
      <c r="G36" s="2">
        <f>IF(ISERR(AVERAGE('0_Pivot &amp; Table 1 &amp; Table 2'!I101:L101)),NA(),AVERAGE('0_Pivot &amp; Table 1 &amp; Table 2'!I101:L101))</f>
        <v>5516.5</v>
      </c>
    </row>
    <row r="37" spans="3:7" x14ac:dyDescent="0.2">
      <c r="C37" s="42" t="s">
        <v>106</v>
      </c>
      <c r="D37" s="2">
        <f>IF(ISERR('0_Pivot &amp; Table 1 &amp; Table 2'!D102), 0, '0_Pivot &amp; Table 1 &amp; Table 2'!D102)</f>
        <v>89509</v>
      </c>
      <c r="E37" s="2">
        <f>AVERAGE('0_Pivot &amp; Table 1 &amp; Table 2'!E102:H102)</f>
        <v>6336.75</v>
      </c>
      <c r="F37" s="2">
        <f>IF(ISERR(AVERAGE('0_Pivot &amp; Table 1 &amp; Table 2'!I102:L102)),"",AVERAGE('0_Pivot &amp; Table 1 &amp; Table 2'!I102:L102))</f>
        <v>6082.5</v>
      </c>
      <c r="G37" s="2">
        <f>IF(ISERR(AVERAGE('0_Pivot &amp; Table 1 &amp; Table 2'!I102:L102)),NA(),AVERAGE('0_Pivot &amp; Table 1 &amp; Table 2'!I102:L102))</f>
        <v>6082.5</v>
      </c>
    </row>
    <row r="38" spans="3:7" x14ac:dyDescent="0.2">
      <c r="C38" s="42" t="s">
        <v>109</v>
      </c>
      <c r="D38" s="2">
        <f>IF(ISERR('0_Pivot &amp; Table 1 &amp; Table 2'!D103), 0, '0_Pivot &amp; Table 1 &amp; Table 2'!D103)</f>
        <v>86611</v>
      </c>
      <c r="E38" s="2">
        <f>AVERAGE('0_Pivot &amp; Table 1 &amp; Table 2'!E103:H103)</f>
        <v>6208.5</v>
      </c>
      <c r="F38" s="2">
        <f>IF(ISERR(AVERAGE('0_Pivot &amp; Table 1 &amp; Table 2'!I103:L103)),"",AVERAGE('0_Pivot &amp; Table 1 &amp; Table 2'!I103:L103))</f>
        <v>5822</v>
      </c>
      <c r="G38" s="2">
        <f>IF(ISERR(AVERAGE('0_Pivot &amp; Table 1 &amp; Table 2'!I103:L103)),NA(),AVERAGE('0_Pivot &amp; Table 1 &amp; Table 2'!I103:L103))</f>
        <v>5822</v>
      </c>
    </row>
    <row r="39" spans="3:7" x14ac:dyDescent="0.2">
      <c r="C39" s="42" t="s">
        <v>112</v>
      </c>
      <c r="D39" s="2">
        <f>IF(ISERR('0_Pivot &amp; Table 1 &amp; Table 2'!D104), 0, '0_Pivot &amp; Table 1 &amp; Table 2'!D104)</f>
        <v>107505</v>
      </c>
      <c r="E39" s="2">
        <f>AVERAGE('0_Pivot &amp; Table 1 &amp; Table 2'!E104:H104)</f>
        <v>6127.75</v>
      </c>
      <c r="F39" s="2">
        <f>IF(ISERR(AVERAGE('0_Pivot &amp; Table 1 &amp; Table 2'!I104:L104)),"",AVERAGE('0_Pivot &amp; Table 1 &amp; Table 2'!I104:L104))</f>
        <v>5610.75</v>
      </c>
      <c r="G39" s="2">
        <f>IF(ISERR(AVERAGE('0_Pivot &amp; Table 1 &amp; Table 2'!I104:L104)),NA(),AVERAGE('0_Pivot &amp; Table 1 &amp; Table 2'!I104:L104))</f>
        <v>5610.75</v>
      </c>
    </row>
    <row r="40" spans="3:7" x14ac:dyDescent="0.2">
      <c r="C40" s="42" t="s">
        <v>115</v>
      </c>
      <c r="D40" s="2">
        <f>IF(ISERR('0_Pivot &amp; Table 1 &amp; Table 2'!D105), 0, '0_Pivot &amp; Table 1 &amp; Table 2'!D105)</f>
        <v>92943</v>
      </c>
      <c r="E40" s="2">
        <f>AVERAGE('0_Pivot &amp; Table 1 &amp; Table 2'!E105:H105)</f>
        <v>6085.5</v>
      </c>
      <c r="F40" s="2">
        <f>IF(ISERR(AVERAGE('0_Pivot &amp; Table 1 &amp; Table 2'!I105:L105)),"",AVERAGE('0_Pivot &amp; Table 1 &amp; Table 2'!I105:L105))</f>
        <v>5669.75</v>
      </c>
      <c r="G40" s="2">
        <f>IF(ISERR(AVERAGE('0_Pivot &amp; Table 1 &amp; Table 2'!I105:L105)),NA(),AVERAGE('0_Pivot &amp; Table 1 &amp; Table 2'!I105:L105))</f>
        <v>5669.75</v>
      </c>
    </row>
    <row r="41" spans="3:7" x14ac:dyDescent="0.2">
      <c r="C41" s="42" t="s">
        <v>118</v>
      </c>
      <c r="D41" s="2">
        <f>IF(ISERR('0_Pivot &amp; Table 1 &amp; Table 2'!D106), 0, '0_Pivot &amp; Table 1 &amp; Table 2'!D106)</f>
        <v>86833</v>
      </c>
      <c r="E41" s="2">
        <f>AVERAGE('0_Pivot &amp; Table 1 &amp; Table 2'!E106:H106)</f>
        <v>7990.25</v>
      </c>
      <c r="F41" s="2">
        <f>IF(ISERR(AVERAGE('0_Pivot &amp; Table 1 &amp; Table 2'!I106:L106)),"",AVERAGE('0_Pivot &amp; Table 1 &amp; Table 2'!I106:L106))</f>
        <v>6644.75</v>
      </c>
      <c r="G41" s="2">
        <f>IF(ISERR(AVERAGE('0_Pivot &amp; Table 1 &amp; Table 2'!I106:L106)),NA(),AVERAGE('0_Pivot &amp; Table 1 &amp; Table 2'!I106:L106))</f>
        <v>6644.75</v>
      </c>
    </row>
    <row r="42" spans="3:7" x14ac:dyDescent="0.2">
      <c r="C42" s="42" t="s">
        <v>121</v>
      </c>
      <c r="D42" s="2">
        <f>IF(ISERR('0_Pivot &amp; Table 1 &amp; Table 2'!D107), 0, '0_Pivot &amp; Table 1 &amp; Table 2'!D107)</f>
        <v>64447</v>
      </c>
      <c r="E42" s="2">
        <f>AVERAGE('0_Pivot &amp; Table 1 &amp; Table 2'!E107:H107)</f>
        <v>6621.25</v>
      </c>
      <c r="F42" s="2">
        <f>IF(ISERR(AVERAGE('0_Pivot &amp; Table 1 &amp; Table 2'!I107:L107)),"",AVERAGE('0_Pivot &amp; Table 1 &amp; Table 2'!I107:L107))</f>
        <v>6505.75</v>
      </c>
      <c r="G42" s="2">
        <f>IF(ISERR(AVERAGE('0_Pivot &amp; Table 1 &amp; Table 2'!I107:L107)),NA(),AVERAGE('0_Pivot &amp; Table 1 &amp; Table 2'!I107:L107))</f>
        <v>6505.75</v>
      </c>
    </row>
    <row r="43" spans="3:7" x14ac:dyDescent="0.2">
      <c r="C43" s="42" t="s">
        <v>124</v>
      </c>
      <c r="D43" s="2">
        <f>IF(ISERR('0_Pivot &amp; Table 1 &amp; Table 2'!D108), 0, '0_Pivot &amp; Table 1 &amp; Table 2'!D108)</f>
        <v>330000</v>
      </c>
      <c r="E43" s="2">
        <f>AVERAGE('0_Pivot &amp; Table 1 &amp; Table 2'!E108:H108)</f>
        <v>5214.5</v>
      </c>
      <c r="F43" s="2">
        <f>IF(ISERR(AVERAGE('0_Pivot &amp; Table 1 &amp; Table 2'!I108:L108)),"",AVERAGE('0_Pivot &amp; Table 1 &amp; Table 2'!I108:L108))</f>
        <v>5361.25</v>
      </c>
      <c r="G43" s="2">
        <f>IF(ISERR(AVERAGE('0_Pivot &amp; Table 1 &amp; Table 2'!I108:L108)),NA(),AVERAGE('0_Pivot &amp; Table 1 &amp; Table 2'!I108:L108))</f>
        <v>5361.25</v>
      </c>
    </row>
    <row r="44" spans="3:7" x14ac:dyDescent="0.2">
      <c r="C44" s="42" t="s">
        <v>128</v>
      </c>
      <c r="D44" s="2">
        <f>IF(ISERR('0_Pivot &amp; Table 1 &amp; Table 2'!D109), 0, '0_Pivot &amp; Table 1 &amp; Table 2'!D109)</f>
        <v>237000</v>
      </c>
      <c r="E44" s="2">
        <f>AVERAGE('0_Pivot &amp; Table 1 &amp; Table 2'!E109:H109)</f>
        <v>4796</v>
      </c>
      <c r="F44" s="2">
        <f>IF(ISERR(AVERAGE('0_Pivot &amp; Table 1 &amp; Table 2'!I109:L109)),"",AVERAGE('0_Pivot &amp; Table 1 &amp; Table 2'!I109:L109))</f>
        <v>4790.25</v>
      </c>
      <c r="G44" s="2">
        <f>IF(ISERR(AVERAGE('0_Pivot &amp; Table 1 &amp; Table 2'!I109:L109)),NA(),AVERAGE('0_Pivot &amp; Table 1 &amp; Table 2'!I109:L109))</f>
        <v>4790.25</v>
      </c>
    </row>
    <row r="45" spans="3:7" x14ac:dyDescent="0.2">
      <c r="C45" s="42" t="s">
        <v>131</v>
      </c>
      <c r="D45" s="2">
        <f>IF(ISERR('0_Pivot &amp; Table 1 &amp; Table 2'!D110), 0, '0_Pivot &amp; Table 1 &amp; Table 2'!D110)</f>
        <v>2259981</v>
      </c>
      <c r="E45" s="2">
        <f>AVERAGE('0_Pivot &amp; Table 1 &amp; Table 2'!E110:H110)</f>
        <v>2134.75</v>
      </c>
      <c r="F45" s="2">
        <f>IF(ISERR(AVERAGE('0_Pivot &amp; Table 1 &amp; Table 2'!I110:L110)),"",AVERAGE('0_Pivot &amp; Table 1 &amp; Table 2'!I110:L110))</f>
        <v>2438.75</v>
      </c>
      <c r="G45" s="2">
        <f>IF(ISERR(AVERAGE('0_Pivot &amp; Table 1 &amp; Table 2'!I110:L110)),NA(),AVERAGE('0_Pivot &amp; Table 1 &amp; Table 2'!I110:L110))</f>
        <v>2438.75</v>
      </c>
    </row>
    <row r="46" spans="3:7" x14ac:dyDescent="0.2">
      <c r="C46" s="42" t="s">
        <v>135</v>
      </c>
      <c r="D46" s="2">
        <f>IF(ISERR('0_Pivot &amp; Table 1 &amp; Table 2'!D111), 0, '0_Pivot &amp; Table 1 &amp; Table 2'!D111)</f>
        <v>735652</v>
      </c>
      <c r="E46" s="2">
        <f>AVERAGE('0_Pivot &amp; Table 1 &amp; Table 2'!E111:H111)</f>
        <v>2815.25</v>
      </c>
      <c r="F46" s="2">
        <f>IF(ISERR(AVERAGE('0_Pivot &amp; Table 1 &amp; Table 2'!I111:L111)),"",AVERAGE('0_Pivot &amp; Table 1 &amp; Table 2'!I111:L111))</f>
        <v>3184.25</v>
      </c>
      <c r="G46" s="2">
        <f>IF(ISERR(AVERAGE('0_Pivot &amp; Table 1 &amp; Table 2'!I111:L111)),NA(),AVERAGE('0_Pivot &amp; Table 1 &amp; Table 2'!I111:L111))</f>
        <v>3184.25</v>
      </c>
    </row>
    <row r="47" spans="3:7" x14ac:dyDescent="0.2">
      <c r="C47" s="42" t="s">
        <v>138</v>
      </c>
      <c r="D47" s="2">
        <f>IF(ISERR('0_Pivot &amp; Table 1 &amp; Table 2'!D112), 0, '0_Pivot &amp; Table 1 &amp; Table 2'!D112)</f>
        <v>709768</v>
      </c>
      <c r="E47" s="2">
        <f>AVERAGE('0_Pivot &amp; Table 1 &amp; Table 2'!E112:H112)</f>
        <v>3265</v>
      </c>
      <c r="F47" s="2">
        <f>IF(ISERR(AVERAGE('0_Pivot &amp; Table 1 &amp; Table 2'!I112:L112)),"",AVERAGE('0_Pivot &amp; Table 1 &amp; Table 2'!I112:L112))</f>
        <v>3702.75</v>
      </c>
      <c r="G47" s="2">
        <f>IF(ISERR(AVERAGE('0_Pivot &amp; Table 1 &amp; Table 2'!I112:L112)),NA(),AVERAGE('0_Pivot &amp; Table 1 &amp; Table 2'!I112:L112))</f>
        <v>3702.75</v>
      </c>
    </row>
    <row r="48" spans="3:7" x14ac:dyDescent="0.2">
      <c r="C48" s="42" t="s">
        <v>141</v>
      </c>
      <c r="D48" s="2">
        <f>IF(ISERR('0_Pivot &amp; Table 1 &amp; Table 2'!D113), 0, '0_Pivot &amp; Table 1 &amp; Table 2'!D113)</f>
        <v>353693</v>
      </c>
      <c r="E48" s="2">
        <f>AVERAGE('0_Pivot &amp; Table 1 &amp; Table 2'!E113:H113)</f>
        <v>3647.75</v>
      </c>
      <c r="F48" s="2">
        <f>IF(ISERR(AVERAGE('0_Pivot &amp; Table 1 &amp; Table 2'!I113:L113)),"",AVERAGE('0_Pivot &amp; Table 1 &amp; Table 2'!I113:L113))</f>
        <v>3983</v>
      </c>
      <c r="G48" s="2">
        <f>IF(ISERR(AVERAGE('0_Pivot &amp; Table 1 &amp; Table 2'!I113:L113)),NA(),AVERAGE('0_Pivot &amp; Table 1 &amp; Table 2'!I113:L113))</f>
        <v>3983</v>
      </c>
    </row>
    <row r="49" spans="3:7" x14ac:dyDescent="0.2">
      <c r="C49" s="42" t="s">
        <v>144</v>
      </c>
      <c r="D49" s="2">
        <f>IF(ISERR('0_Pivot &amp; Table 1 &amp; Table 2'!D114), 0, '0_Pivot &amp; Table 1 &amp; Table 2'!D114)</f>
        <v>119245</v>
      </c>
      <c r="E49" s="2">
        <f>AVERAGE('0_Pivot &amp; Table 1 &amp; Table 2'!E114:H114)</f>
        <v>7420.5</v>
      </c>
      <c r="F49" s="2">
        <f>IF(ISERR(AVERAGE('0_Pivot &amp; Table 1 &amp; Table 2'!I114:L114)),"",AVERAGE('0_Pivot &amp; Table 1 &amp; Table 2'!I114:L114))</f>
        <v>7007.25</v>
      </c>
      <c r="G49" s="2">
        <f>IF(ISERR(AVERAGE('0_Pivot &amp; Table 1 &amp; Table 2'!I114:L114)),NA(),AVERAGE('0_Pivot &amp; Table 1 &amp; Table 2'!I114:L114))</f>
        <v>7007.25</v>
      </c>
    </row>
    <row r="50" spans="3:7" x14ac:dyDescent="0.2">
      <c r="C50" s="42" t="s">
        <v>147</v>
      </c>
      <c r="D50" s="2">
        <f>IF(ISERR('0_Pivot &amp; Table 1 &amp; Table 2'!D115), 0, '0_Pivot &amp; Table 1 &amp; Table 2'!D115)</f>
        <v>211047</v>
      </c>
      <c r="E50" s="2">
        <f>AVERAGE('0_Pivot &amp; Table 1 &amp; Table 2'!E115:H115)</f>
        <v>3936</v>
      </c>
      <c r="F50" s="2">
        <f>IF(ISERR(AVERAGE('0_Pivot &amp; Table 1 &amp; Table 2'!I115:L115)),"",AVERAGE('0_Pivot &amp; Table 1 &amp; Table 2'!I115:L115))</f>
        <v>4225.25</v>
      </c>
      <c r="G50" s="2">
        <f>IF(ISERR(AVERAGE('0_Pivot &amp; Table 1 &amp; Table 2'!I115:L115)),NA(),AVERAGE('0_Pivot &amp; Table 1 &amp; Table 2'!I115:L115))</f>
        <v>4225.25</v>
      </c>
    </row>
    <row r="51" spans="3:7" x14ac:dyDescent="0.2">
      <c r="C51" s="42" t="s">
        <v>149</v>
      </c>
      <c r="D51" s="2">
        <f>IF(ISERR('0_Pivot &amp; Table 1 &amp; Table 2'!D116), 0, '0_Pivot &amp; Table 1 &amp; Table 2'!D116)</f>
        <v>147221</v>
      </c>
      <c r="E51" s="2">
        <f>AVERAGE('0_Pivot &amp; Table 1 &amp; Table 2'!E116:H116)</f>
        <v>4161.25</v>
      </c>
      <c r="F51" s="2">
        <f>IF(ISERR(AVERAGE('0_Pivot &amp; Table 1 &amp; Table 2'!I116:L116)),"",AVERAGE('0_Pivot &amp; Table 1 &amp; Table 2'!I116:L116))</f>
        <v>4483.5</v>
      </c>
      <c r="G51" s="2">
        <f>IF(ISERR(AVERAGE('0_Pivot &amp; Table 1 &amp; Table 2'!I116:L116)),NA(),AVERAGE('0_Pivot &amp; Table 1 &amp; Table 2'!I116:L116))</f>
        <v>4483.5</v>
      </c>
    </row>
    <row r="52" spans="3:7" x14ac:dyDescent="0.2">
      <c r="C52" s="42" t="s">
        <v>151</v>
      </c>
      <c r="D52" s="2">
        <f>IF(ISERR('0_Pivot &amp; Table 1 &amp; Table 2'!D117), 0, '0_Pivot &amp; Table 1 &amp; Table 2'!D117)</f>
        <v>187216</v>
      </c>
      <c r="E52" s="2">
        <f>AVERAGE('0_Pivot &amp; Table 1 &amp; Table 2'!E117:H117)</f>
        <v>4425</v>
      </c>
      <c r="F52" s="2">
        <f>IF(ISERR(AVERAGE('0_Pivot &amp; Table 1 &amp; Table 2'!I117:L117)),"",AVERAGE('0_Pivot &amp; Table 1 &amp; Table 2'!I117:L117))</f>
        <v>5304.5</v>
      </c>
      <c r="G52" s="2">
        <f>IF(ISERR(AVERAGE('0_Pivot &amp; Table 1 &amp; Table 2'!I117:L117)),NA(),AVERAGE('0_Pivot &amp; Table 1 &amp; Table 2'!I117:L117))</f>
        <v>5304.5</v>
      </c>
    </row>
    <row r="53" spans="3:7" x14ac:dyDescent="0.2">
      <c r="C53" s="42" t="s">
        <v>153</v>
      </c>
      <c r="D53" s="2">
        <f>IF(ISERR('0_Pivot &amp; Table 1 &amp; Table 2'!D118), 0, '0_Pivot &amp; Table 1 &amp; Table 2'!D118)</f>
        <v>154768</v>
      </c>
      <c r="E53" s="2">
        <f>AVERAGE('0_Pivot &amp; Table 1 &amp; Table 2'!E118:H118)</f>
        <v>4705</v>
      </c>
      <c r="F53" s="2">
        <f>IF(ISERR(AVERAGE('0_Pivot &amp; Table 1 &amp; Table 2'!I118:L118)),"",AVERAGE('0_Pivot &amp; Table 1 &amp; Table 2'!I118:L118))</f>
        <v>5374.5</v>
      </c>
      <c r="G53" s="2">
        <f>IF(ISERR(AVERAGE('0_Pivot &amp; Table 1 &amp; Table 2'!I118:L118)),NA(),AVERAGE('0_Pivot &amp; Table 1 &amp; Table 2'!I118:L118))</f>
        <v>5374.5</v>
      </c>
    </row>
    <row r="54" spans="3:7" x14ac:dyDescent="0.2">
      <c r="C54" s="42" t="s">
        <v>155</v>
      </c>
      <c r="D54" s="2">
        <f>IF(ISERR('0_Pivot &amp; Table 1 &amp; Table 2'!D119), 0, '0_Pivot &amp; Table 1 &amp; Table 2'!D119)</f>
        <v>206612</v>
      </c>
      <c r="E54" s="2">
        <f>AVERAGE('0_Pivot &amp; Table 1 &amp; Table 2'!E119:H119)</f>
        <v>4100.75</v>
      </c>
      <c r="F54" s="2">
        <f>IF(ISERR(AVERAGE('0_Pivot &amp; Table 1 &amp; Table 2'!I119:L119)),"",AVERAGE('0_Pivot &amp; Table 1 &amp; Table 2'!I119:L119))</f>
        <v>4284.5</v>
      </c>
      <c r="G54" s="2">
        <f>IF(ISERR(AVERAGE('0_Pivot &amp; Table 1 &amp; Table 2'!I119:L119)),NA(),AVERAGE('0_Pivot &amp; Table 1 &amp; Table 2'!I119:L119))</f>
        <v>4284.5</v>
      </c>
    </row>
    <row r="55" spans="3:7" x14ac:dyDescent="0.2">
      <c r="C55" s="42" t="s">
        <v>157</v>
      </c>
      <c r="D55" s="2">
        <f>IF(ISERR('0_Pivot &amp; Table 1 &amp; Table 2'!D120), 0, '0_Pivot &amp; Table 1 &amp; Table 2'!D120)</f>
        <v>147718</v>
      </c>
      <c r="E55" s="2">
        <f>AVERAGE('0_Pivot &amp; Table 1 &amp; Table 2'!E120:H120)</f>
        <v>4507.25</v>
      </c>
      <c r="F55" s="2">
        <f>IF(ISERR(AVERAGE('0_Pivot &amp; Table 1 &amp; Table 2'!I120:L120)),"",AVERAGE('0_Pivot &amp; Table 1 &amp; Table 2'!I120:L120))</f>
        <v>5001.5</v>
      </c>
      <c r="G55" s="2">
        <f>IF(ISERR(AVERAGE('0_Pivot &amp; Table 1 &amp; Table 2'!I120:L120)),NA(),AVERAGE('0_Pivot &amp; Table 1 &amp; Table 2'!I120:L120))</f>
        <v>5001.5</v>
      </c>
    </row>
    <row r="56" spans="3:7" x14ac:dyDescent="0.2">
      <c r="C56" s="42" t="s">
        <v>159</v>
      </c>
      <c r="D56" s="2">
        <f>IF(ISERR('0_Pivot &amp; Table 1 &amp; Table 2'!D121), 0, '0_Pivot &amp; Table 1 &amp; Table 2'!D121)</f>
        <v>89983</v>
      </c>
      <c r="E56" s="2">
        <f>AVERAGE('0_Pivot &amp; Table 1 &amp; Table 2'!E121:H121)</f>
        <v>5495</v>
      </c>
      <c r="F56" s="2">
        <f>IF(ISERR(AVERAGE('0_Pivot &amp; Table 1 &amp; Table 2'!I121:L121)),"",AVERAGE('0_Pivot &amp; Table 1 &amp; Table 2'!I121:L121))</f>
        <v>6384.75</v>
      </c>
      <c r="G56" s="2">
        <f>IF(ISERR(AVERAGE('0_Pivot &amp; Table 1 &amp; Table 2'!I121:L121)),NA(),AVERAGE('0_Pivot &amp; Table 1 &amp; Table 2'!I121:L121))</f>
        <v>6384.75</v>
      </c>
    </row>
    <row r="57" spans="3:7" x14ac:dyDescent="0.2">
      <c r="C57" s="42" t="s">
        <v>161</v>
      </c>
      <c r="D57" s="2">
        <f>IF(ISERR('0_Pivot &amp; Table 1 &amp; Table 2'!D122), 0, '0_Pivot &amp; Table 1 &amp; Table 2'!D122)</f>
        <v>103058</v>
      </c>
      <c r="E57" s="2">
        <f>AVERAGE('0_Pivot &amp; Table 1 &amp; Table 2'!E122:H122)</f>
        <v>4758</v>
      </c>
      <c r="F57" s="2">
        <f>IF(ISERR(AVERAGE('0_Pivot &amp; Table 1 &amp; Table 2'!I122:L122)),"",AVERAGE('0_Pivot &amp; Table 1 &amp; Table 2'!I122:L122))</f>
        <v>5023.25</v>
      </c>
      <c r="G57" s="2">
        <f>IF(ISERR(AVERAGE('0_Pivot &amp; Table 1 &amp; Table 2'!I122:L122)),NA(),AVERAGE('0_Pivot &amp; Table 1 &amp; Table 2'!I122:L122))</f>
        <v>5023.25</v>
      </c>
    </row>
    <row r="58" spans="3:7" x14ac:dyDescent="0.2">
      <c r="C58" s="42" t="s">
        <v>163</v>
      </c>
      <c r="D58" s="2">
        <f>IF(ISERR('0_Pivot &amp; Table 1 &amp; Table 2'!D123), 0, '0_Pivot &amp; Table 1 &amp; Table 2'!D123)</f>
        <v>102712</v>
      </c>
      <c r="E58" s="2">
        <f>AVERAGE('0_Pivot &amp; Table 1 &amp; Table 2'!E123:H123)</f>
        <v>4887.25</v>
      </c>
      <c r="F58" s="2">
        <f>IF(ISERR(AVERAGE('0_Pivot &amp; Table 1 &amp; Table 2'!I123:L123)),"",AVERAGE('0_Pivot &amp; Table 1 &amp; Table 2'!I123:L123))</f>
        <v>5820</v>
      </c>
      <c r="G58" s="2">
        <f>IF(ISERR(AVERAGE('0_Pivot &amp; Table 1 &amp; Table 2'!I123:L123)),NA(),AVERAGE('0_Pivot &amp; Table 1 &amp; Table 2'!I123:L123))</f>
        <v>5820</v>
      </c>
    </row>
    <row r="59" spans="3:7" x14ac:dyDescent="0.2">
      <c r="C59" s="42" t="s">
        <v>165</v>
      </c>
      <c r="D59" s="2">
        <f>IF(ISERR('0_Pivot &amp; Table 1 &amp; Table 2'!D124), 0, '0_Pivot &amp; Table 1 &amp; Table 2'!D124)</f>
        <v>81269</v>
      </c>
      <c r="E59" s="2">
        <f>AVERAGE('0_Pivot &amp; Table 1 &amp; Table 2'!E124:H124)</f>
        <v>5155.75</v>
      </c>
      <c r="F59" s="2">
        <f>IF(ISERR(AVERAGE('0_Pivot &amp; Table 1 &amp; Table 2'!I124:L124)),"",AVERAGE('0_Pivot &amp; Table 1 &amp; Table 2'!I124:L124))</f>
        <v>5511.25</v>
      </c>
      <c r="G59" s="2">
        <f>IF(ISERR(AVERAGE('0_Pivot &amp; Table 1 &amp; Table 2'!I124:L124)),NA(),AVERAGE('0_Pivot &amp; Table 1 &amp; Table 2'!I124:L124))</f>
        <v>5511.25</v>
      </c>
    </row>
    <row r="60" spans="3:7" x14ac:dyDescent="0.2">
      <c r="C60" s="42" t="s">
        <v>167</v>
      </c>
      <c r="D60" s="2">
        <f>IF(ISERR('0_Pivot &amp; Table 1 &amp; Table 2'!D125), 0, '0_Pivot &amp; Table 1 &amp; Table 2'!D125)</f>
        <v>5342887</v>
      </c>
      <c r="E60" s="2">
        <f>AVERAGE('0_Pivot &amp; Table 1 &amp; Table 2'!E125:H125)</f>
        <v>828.5</v>
      </c>
      <c r="F60" s="2">
        <f>IF(ISERR(AVERAGE('0_Pivot &amp; Table 1 &amp; Table 2'!I125:L125)),"",AVERAGE('0_Pivot &amp; Table 1 &amp; Table 2'!I125:L125))</f>
        <v>1021.75</v>
      </c>
      <c r="G60" s="2">
        <f>IF(ISERR(AVERAGE('0_Pivot &amp; Table 1 &amp; Table 2'!I125:L125)),NA(),AVERAGE('0_Pivot &amp; Table 1 &amp; Table 2'!I125:L125))</f>
        <v>1021.75</v>
      </c>
    </row>
    <row r="61" spans="3:7" x14ac:dyDescent="0.2">
      <c r="C61" s="42" t="s">
        <v>171</v>
      </c>
      <c r="D61" s="2">
        <f>IF(ISERR('0_Pivot &amp; Table 1 &amp; Table 2'!D126), 0, '0_Pivot &amp; Table 1 &amp; Table 2'!D126)</f>
        <v>3341649</v>
      </c>
      <c r="E61" s="2">
        <f>AVERAGE('0_Pivot &amp; Table 1 &amp; Table 2'!E126:H126)</f>
        <v>1019.5</v>
      </c>
      <c r="F61" s="2">
        <f>IF(ISERR(AVERAGE('0_Pivot &amp; Table 1 &amp; Table 2'!I126:L126)),"",AVERAGE('0_Pivot &amp; Table 1 &amp; Table 2'!I126:L126))</f>
        <v>1237.75</v>
      </c>
      <c r="G61" s="2">
        <f>IF(ISERR(AVERAGE('0_Pivot &amp; Table 1 &amp; Table 2'!I126:L126)),NA(),AVERAGE('0_Pivot &amp; Table 1 &amp; Table 2'!I126:L126))</f>
        <v>1237.75</v>
      </c>
    </row>
    <row r="62" spans="3:7" x14ac:dyDescent="0.2">
      <c r="C62" s="42" t="s">
        <v>174</v>
      </c>
      <c r="D62" s="2">
        <f>IF(ISERR('0_Pivot &amp; Table 1 &amp; Table 2'!D127), 0, '0_Pivot &amp; Table 1 &amp; Table 2'!D127)</f>
        <v>2927716</v>
      </c>
      <c r="E62" s="2">
        <f>AVERAGE('0_Pivot &amp; Table 1 &amp; Table 2'!E127:H127)</f>
        <v>928</v>
      </c>
      <c r="F62" s="2">
        <f>IF(ISERR(AVERAGE('0_Pivot &amp; Table 1 &amp; Table 2'!I127:L127)),"",AVERAGE('0_Pivot &amp; Table 1 &amp; Table 2'!I127:L127))</f>
        <v>1218.25</v>
      </c>
      <c r="G62" s="2">
        <f>IF(ISERR(AVERAGE('0_Pivot &amp; Table 1 &amp; Table 2'!I127:L127)),NA(),AVERAGE('0_Pivot &amp; Table 1 &amp; Table 2'!I127:L127))</f>
        <v>1218.25</v>
      </c>
    </row>
    <row r="63" spans="3:7" x14ac:dyDescent="0.2">
      <c r="C63" s="42" t="s">
        <v>177</v>
      </c>
      <c r="D63" s="2">
        <f>IF(ISERR('0_Pivot &amp; Table 1 &amp; Table 2'!D128), 0, '0_Pivot &amp; Table 1 &amp; Table 2'!D128)</f>
        <v>2005478</v>
      </c>
      <c r="E63" s="2">
        <f>AVERAGE('0_Pivot &amp; Table 1 &amp; Table 2'!E128:H128)</f>
        <v>1378</v>
      </c>
      <c r="F63" s="2">
        <f>IF(ISERR(AVERAGE('0_Pivot &amp; Table 1 &amp; Table 2'!I128:L128)),"",AVERAGE('0_Pivot &amp; Table 1 &amp; Table 2'!I128:L128))</f>
        <v>1696</v>
      </c>
      <c r="G63" s="2">
        <f>IF(ISERR(AVERAGE('0_Pivot &amp; Table 1 &amp; Table 2'!I128:L128)),NA(),AVERAGE('0_Pivot &amp; Table 1 &amp; Table 2'!I128:L128))</f>
        <v>1696</v>
      </c>
    </row>
    <row r="64" spans="3:7" x14ac:dyDescent="0.2">
      <c r="C64" s="42" t="s">
        <v>180</v>
      </c>
      <c r="D64" s="2">
        <f>IF(ISERR('0_Pivot &amp; Table 1 &amp; Table 2'!D129), 0, '0_Pivot &amp; Table 1 &amp; Table 2'!D129)</f>
        <v>2729562</v>
      </c>
      <c r="E64" s="2">
        <f>AVERAGE('0_Pivot &amp; Table 1 &amp; Table 2'!E129:H129)</f>
        <v>1616.75</v>
      </c>
      <c r="F64" s="2">
        <f>IF(ISERR(AVERAGE('0_Pivot &amp; Table 1 &amp; Table 2'!I129:L129)),"",AVERAGE('0_Pivot &amp; Table 1 &amp; Table 2'!I129:L129))</f>
        <v>1854.5</v>
      </c>
      <c r="G64" s="2">
        <f>IF(ISERR(AVERAGE('0_Pivot &amp; Table 1 &amp; Table 2'!I129:L129)),NA(),AVERAGE('0_Pivot &amp; Table 1 &amp; Table 2'!I129:L129))</f>
        <v>1854.5</v>
      </c>
    </row>
    <row r="65" spans="3:7" x14ac:dyDescent="0.2">
      <c r="C65" s="42" t="s">
        <v>183</v>
      </c>
      <c r="D65" s="2">
        <f>IF(ISERR('0_Pivot &amp; Table 1 &amp; Table 2'!D130), 0, '0_Pivot &amp; Table 1 &amp; Table 2'!D130)</f>
        <v>2794558</v>
      </c>
      <c r="E65" s="2">
        <f>AVERAGE('0_Pivot &amp; Table 1 &amp; Table 2'!E130:H130)</f>
        <v>1511.75</v>
      </c>
      <c r="F65" s="2">
        <f>IF(ISERR(AVERAGE('0_Pivot &amp; Table 1 &amp; Table 2'!I130:L130)),"",AVERAGE('0_Pivot &amp; Table 1 &amp; Table 2'!I130:L130))</f>
        <v>1795.75</v>
      </c>
      <c r="G65" s="2">
        <f>IF(ISERR(AVERAGE('0_Pivot &amp; Table 1 &amp; Table 2'!I130:L130)),NA(),AVERAGE('0_Pivot &amp; Table 1 &amp; Table 2'!I130:L130))</f>
        <v>1795.75</v>
      </c>
    </row>
    <row r="66" spans="3:7" x14ac:dyDescent="0.2">
      <c r="C66" s="42" t="s">
        <v>186</v>
      </c>
      <c r="D66" s="2">
        <f>IF(ISERR('0_Pivot &amp; Table 1 &amp; Table 2'!D131), 0, '0_Pivot &amp; Table 1 &amp; Table 2'!D131)</f>
        <v>1049025</v>
      </c>
      <c r="E66" s="2">
        <f>AVERAGE('0_Pivot &amp; Table 1 &amp; Table 2'!E131:H131)</f>
        <v>1650.75</v>
      </c>
      <c r="F66" s="2">
        <f>IF(ISERR(AVERAGE('0_Pivot &amp; Table 1 &amp; Table 2'!I131:L131)),"",AVERAGE('0_Pivot &amp; Table 1 &amp; Table 2'!I131:L131))</f>
        <v>1727.75</v>
      </c>
      <c r="G66" s="2">
        <f>IF(ISERR(AVERAGE('0_Pivot &amp; Table 1 &amp; Table 2'!I131:L131)),NA(),AVERAGE('0_Pivot &amp; Table 1 &amp; Table 2'!I131:L131))</f>
        <v>1727.75</v>
      </c>
    </row>
    <row r="67" spans="3:7" x14ac:dyDescent="0.2">
      <c r="C67" s="42" t="s">
        <v>189</v>
      </c>
      <c r="D67" s="2">
        <f>IF(ISERR('0_Pivot &amp; Table 1 &amp; Table 2'!D132), 0, '0_Pivot &amp; Table 1 &amp; Table 2'!D132)</f>
        <v>1343841</v>
      </c>
      <c r="E67" s="2">
        <f>AVERAGE('0_Pivot &amp; Table 1 &amp; Table 2'!E132:H132)</f>
        <v>1606.25</v>
      </c>
      <c r="F67" s="2">
        <f>IF(ISERR(AVERAGE('0_Pivot &amp; Table 1 &amp; Table 2'!I132:L132)),"",AVERAGE('0_Pivot &amp; Table 1 &amp; Table 2'!I132:L132))</f>
        <v>1758.5</v>
      </c>
      <c r="G67" s="2">
        <f>IF(ISERR(AVERAGE('0_Pivot &amp; Table 1 &amp; Table 2'!I132:L132)),NA(),AVERAGE('0_Pivot &amp; Table 1 &amp; Table 2'!I132:L132))</f>
        <v>1758.5</v>
      </c>
    </row>
    <row r="68" spans="3:7" x14ac:dyDescent="0.2">
      <c r="C68" s="42" t="s">
        <v>192</v>
      </c>
      <c r="D68" s="2">
        <f>IF(ISERR('0_Pivot &amp; Table 1 &amp; Table 2'!D133), 0, '0_Pivot &amp; Table 1 &amp; Table 2'!D133)</f>
        <v>1559177</v>
      </c>
      <c r="E68" s="2">
        <f>AVERAGE('0_Pivot &amp; Table 1 &amp; Table 2'!E133:H133)</f>
        <v>1415</v>
      </c>
      <c r="F68" s="2">
        <f>IF(ISERR(AVERAGE('0_Pivot &amp; Table 1 &amp; Table 2'!I133:L133)),"",AVERAGE('0_Pivot &amp; Table 1 &amp; Table 2'!I133:L133))</f>
        <v>1688.75</v>
      </c>
      <c r="G68" s="2">
        <f>IF(ISERR(AVERAGE('0_Pivot &amp; Table 1 &amp; Table 2'!I133:L133)),NA(),AVERAGE('0_Pivot &amp; Table 1 &amp; Table 2'!I133:L133))</f>
        <v>1688.75</v>
      </c>
    </row>
    <row r="69" spans="3:7" x14ac:dyDescent="0.2">
      <c r="C69" s="42" t="s">
        <v>195</v>
      </c>
      <c r="D69" s="2">
        <f>IF(ISERR('0_Pivot &amp; Table 1 &amp; Table 2'!D134), 0, '0_Pivot &amp; Table 1 &amp; Table 2'!D134)</f>
        <v>1277050</v>
      </c>
      <c r="E69" s="2">
        <f>AVERAGE('0_Pivot &amp; Table 1 &amp; Table 2'!E134:H134)</f>
        <v>1739.5</v>
      </c>
      <c r="F69" s="2">
        <f>IF(ISERR(AVERAGE('0_Pivot &amp; Table 1 &amp; Table 2'!I134:L134)),"",AVERAGE('0_Pivot &amp; Table 1 &amp; Table 2'!I134:L134))</f>
        <v>2013</v>
      </c>
      <c r="G69" s="2">
        <f>IF(ISERR(AVERAGE('0_Pivot &amp; Table 1 &amp; Table 2'!I134:L134)),NA(),AVERAGE('0_Pivot &amp; Table 1 &amp; Table 2'!I134:L134))</f>
        <v>2013</v>
      </c>
    </row>
    <row r="70" spans="3:7" x14ac:dyDescent="0.2">
      <c r="C70" s="42" t="s">
        <v>198</v>
      </c>
      <c r="D70" s="2">
        <f>IF(ISERR('0_Pivot &amp; Table 1 &amp; Table 2'!D135), 0, '0_Pivot &amp; Table 1 &amp; Table 2'!D135)</f>
        <v>1314935</v>
      </c>
      <c r="E70" s="2">
        <f>AVERAGE('0_Pivot &amp; Table 1 &amp; Table 2'!E135:H135)</f>
        <v>2427.5</v>
      </c>
      <c r="F70" s="2">
        <f>IF(ISERR(AVERAGE('0_Pivot &amp; Table 1 &amp; Table 2'!I135:L135)),"",AVERAGE('0_Pivot &amp; Table 1 &amp; Table 2'!I135:L135))</f>
        <v>2659.25</v>
      </c>
      <c r="G70" s="2">
        <f>IF(ISERR(AVERAGE('0_Pivot &amp; Table 1 &amp; Table 2'!I135:L135)),NA(),AVERAGE('0_Pivot &amp; Table 1 &amp; Table 2'!I135:L135))</f>
        <v>2659.25</v>
      </c>
    </row>
    <row r="71" spans="3:7" x14ac:dyDescent="0.2">
      <c r="C71" s="42" t="s">
        <v>201</v>
      </c>
      <c r="D71" s="2">
        <f>IF(ISERR('0_Pivot &amp; Table 1 &amp; Table 2'!D136), 0, '0_Pivot &amp; Table 1 &amp; Table 2'!D136)</f>
        <v>1353032</v>
      </c>
      <c r="E71" s="2">
        <f>AVERAGE('0_Pivot &amp; Table 1 &amp; Table 2'!E136:H136)</f>
        <v>1924.25</v>
      </c>
      <c r="F71" s="2">
        <f>IF(ISERR(AVERAGE('0_Pivot &amp; Table 1 &amp; Table 2'!I136:L136)),"",AVERAGE('0_Pivot &amp; Table 1 &amp; Table 2'!I136:L136))</f>
        <v>2124.75</v>
      </c>
      <c r="G71" s="2">
        <f>IF(ISERR(AVERAGE('0_Pivot &amp; Table 1 &amp; Table 2'!I136:L136)),NA(),AVERAGE('0_Pivot &amp; Table 1 &amp; Table 2'!I136:L136))</f>
        <v>2124.75</v>
      </c>
    </row>
    <row r="72" spans="3:7" x14ac:dyDescent="0.2">
      <c r="C72" s="42" t="s">
        <v>204</v>
      </c>
      <c r="D72" s="2">
        <f>IF(ISERR('0_Pivot &amp; Table 1 &amp; Table 2'!D137), 0, '0_Pivot &amp; Table 1 &amp; Table 2'!D137)</f>
        <v>334195</v>
      </c>
      <c r="E72" s="2">
        <f>AVERAGE('0_Pivot &amp; Table 1 &amp; Table 2'!E137:H137)</f>
        <v>2567.25</v>
      </c>
      <c r="F72" s="2">
        <f>IF(ISERR(AVERAGE('0_Pivot &amp; Table 1 &amp; Table 2'!I137:L137)),"",AVERAGE('0_Pivot &amp; Table 1 &amp; Table 2'!I137:L137))</f>
        <v>2600.25</v>
      </c>
      <c r="G72" s="2">
        <f>IF(ISERR(AVERAGE('0_Pivot &amp; Table 1 &amp; Table 2'!I137:L137)),NA(),AVERAGE('0_Pivot &amp; Table 1 &amp; Table 2'!I137:L137))</f>
        <v>2600.25</v>
      </c>
    </row>
    <row r="73" spans="3:7" x14ac:dyDescent="0.2">
      <c r="C73" s="42" t="s">
        <v>207</v>
      </c>
      <c r="D73" s="2">
        <f>IF(ISERR('0_Pivot &amp; Table 1 &amp; Table 2'!D138), 0, '0_Pivot &amp; Table 1 &amp; Table 2'!D138)</f>
        <v>422577</v>
      </c>
      <c r="E73" s="2">
        <f>AVERAGE('0_Pivot &amp; Table 1 &amp; Table 2'!E138:H138)</f>
        <v>3246.75</v>
      </c>
      <c r="F73" s="2">
        <f>IF(ISERR(AVERAGE('0_Pivot &amp; Table 1 &amp; Table 2'!I138:L138)),"",AVERAGE('0_Pivot &amp; Table 1 &amp; Table 2'!I138:L138))</f>
        <v>3224.25</v>
      </c>
      <c r="G73" s="2">
        <f>IF(ISERR(AVERAGE('0_Pivot &amp; Table 1 &amp; Table 2'!I138:L138)),NA(),AVERAGE('0_Pivot &amp; Table 1 &amp; Table 2'!I138:L138))</f>
        <v>3224.25</v>
      </c>
    </row>
    <row r="74" spans="3:7" x14ac:dyDescent="0.2">
      <c r="C74" s="42" t="s">
        <v>210</v>
      </c>
      <c r="D74" s="2">
        <f>IF(ISERR('0_Pivot &amp; Table 1 &amp; Table 2'!D139), 0, '0_Pivot &amp; Table 1 &amp; Table 2'!D139)</f>
        <v>498077</v>
      </c>
      <c r="E74" s="2">
        <f>AVERAGE('0_Pivot &amp; Table 1 &amp; Table 2'!E139:H139)</f>
        <v>3449.5</v>
      </c>
      <c r="F74" s="2">
        <f>IF(ISERR(AVERAGE('0_Pivot &amp; Table 1 &amp; Table 2'!I139:L139)),"",AVERAGE('0_Pivot &amp; Table 1 &amp; Table 2'!I139:L139))</f>
        <v>3904.25</v>
      </c>
      <c r="G74" s="2">
        <f>IF(ISERR(AVERAGE('0_Pivot &amp; Table 1 &amp; Table 2'!I139:L139)),NA(),AVERAGE('0_Pivot &amp; Table 1 &amp; Table 2'!I139:L139))</f>
        <v>3904.25</v>
      </c>
    </row>
    <row r="75" spans="3:7" x14ac:dyDescent="0.2">
      <c r="C75" s="42" t="s">
        <v>213</v>
      </c>
      <c r="D75" s="2">
        <f>IF(ISERR('0_Pivot &amp; Table 1 &amp; Table 2'!D140), 0, '0_Pivot &amp; Table 1 &amp; Table 2'!D140)</f>
        <v>465634</v>
      </c>
      <c r="E75" s="2">
        <f>AVERAGE('0_Pivot &amp; Table 1 &amp; Table 2'!E140:H140)</f>
        <v>4540</v>
      </c>
      <c r="F75" s="2">
        <f>IF(ISERR(AVERAGE('0_Pivot &amp; Table 1 &amp; Table 2'!I140:L140)),"",AVERAGE('0_Pivot &amp; Table 1 &amp; Table 2'!I140:L140))</f>
        <v>4973.5</v>
      </c>
      <c r="G75" s="2">
        <f>IF(ISERR(AVERAGE('0_Pivot &amp; Table 1 &amp; Table 2'!I140:L140)),NA(),AVERAGE('0_Pivot &amp; Table 1 &amp; Table 2'!I140:L140))</f>
        <v>4973.5</v>
      </c>
    </row>
    <row r="76" spans="3:7" x14ac:dyDescent="0.2">
      <c r="C76" s="42" t="s">
        <v>216</v>
      </c>
      <c r="D76" s="2">
        <f>IF(ISERR('0_Pivot &amp; Table 1 &amp; Table 2'!D141), 0, '0_Pivot &amp; Table 1 &amp; Table 2'!D141)</f>
        <v>458326</v>
      </c>
      <c r="E76" s="2">
        <f>AVERAGE('0_Pivot &amp; Table 1 &amp; Table 2'!E141:H141)</f>
        <v>3193.75</v>
      </c>
      <c r="F76" s="2">
        <f>IF(ISERR(AVERAGE('0_Pivot &amp; Table 1 &amp; Table 2'!I141:L141)),"",AVERAGE('0_Pivot &amp; Table 1 &amp; Table 2'!I141:L141))</f>
        <v>3235.25</v>
      </c>
      <c r="G76" s="2">
        <f>IF(ISERR(AVERAGE('0_Pivot &amp; Table 1 &amp; Table 2'!I141:L141)),NA(),AVERAGE('0_Pivot &amp; Table 1 &amp; Table 2'!I141:L141))</f>
        <v>3235.25</v>
      </c>
    </row>
    <row r="77" spans="3:7" x14ac:dyDescent="0.2">
      <c r="C77" s="42" t="s">
        <v>219</v>
      </c>
      <c r="D77" s="2">
        <f>IF(ISERR('0_Pivot &amp; Table 1 &amp; Table 2'!D142), 0, '0_Pivot &amp; Table 1 &amp; Table 2'!D142)</f>
        <v>457722</v>
      </c>
      <c r="E77" s="2">
        <f>AVERAGE('0_Pivot &amp; Table 1 &amp; Table 2'!E142:H142)</f>
        <v>3764.75</v>
      </c>
      <c r="F77" s="2">
        <f>IF(ISERR(AVERAGE('0_Pivot &amp; Table 1 &amp; Table 2'!I142:L142)),"",AVERAGE('0_Pivot &amp; Table 1 &amp; Table 2'!I142:L142))</f>
        <v>3844.5</v>
      </c>
      <c r="G77" s="2">
        <f>IF(ISERR(AVERAGE('0_Pivot &amp; Table 1 &amp; Table 2'!I142:L142)),NA(),AVERAGE('0_Pivot &amp; Table 1 &amp; Table 2'!I142:L142))</f>
        <v>3844.5</v>
      </c>
    </row>
    <row r="78" spans="3:7" x14ac:dyDescent="0.2">
      <c r="C78" s="42" t="s">
        <v>222</v>
      </c>
      <c r="D78" s="2">
        <f>IF(ISERR('0_Pivot &amp; Table 1 &amp; Table 2'!D143), 0, '0_Pivot &amp; Table 1 &amp; Table 2'!D143)</f>
        <v>260926</v>
      </c>
      <c r="E78" s="2">
        <f>AVERAGE('0_Pivot &amp; Table 1 &amp; Table 2'!E143:H143)</f>
        <v>3596</v>
      </c>
      <c r="F78" s="2">
        <f>IF(ISERR(AVERAGE('0_Pivot &amp; Table 1 &amp; Table 2'!I143:L143)),"",AVERAGE('0_Pivot &amp; Table 1 &amp; Table 2'!I143:L143))</f>
        <v>3637</v>
      </c>
      <c r="G78" s="2">
        <f>IF(ISERR(AVERAGE('0_Pivot &amp; Table 1 &amp; Table 2'!I143:L143)),NA(),AVERAGE('0_Pivot &amp; Table 1 &amp; Table 2'!I143:L143))</f>
        <v>3637</v>
      </c>
    </row>
    <row r="79" spans="3:7" x14ac:dyDescent="0.2">
      <c r="C79" s="42" t="s">
        <v>225</v>
      </c>
      <c r="D79" s="2">
        <f>IF(ISERR('0_Pivot &amp; Table 1 &amp; Table 2'!D144), 0, '0_Pivot &amp; Table 1 &amp; Table 2'!D144)</f>
        <v>661204</v>
      </c>
      <c r="E79" s="2">
        <f>AVERAGE('0_Pivot &amp; Table 1 &amp; Table 2'!E144:H144)</f>
        <v>2675.75</v>
      </c>
      <c r="F79" s="2">
        <f>IF(ISERR(AVERAGE('0_Pivot &amp; Table 1 &amp; Table 2'!I144:L144)),"",AVERAGE('0_Pivot &amp; Table 1 &amp; Table 2'!I144:L144))</f>
        <v>2900.75</v>
      </c>
      <c r="G79" s="2">
        <f>IF(ISERR(AVERAGE('0_Pivot &amp; Table 1 &amp; Table 2'!I144:L144)),NA(),AVERAGE('0_Pivot &amp; Table 1 &amp; Table 2'!I144:L144))</f>
        <v>2900.75</v>
      </c>
    </row>
    <row r="80" spans="3:7" x14ac:dyDescent="0.2">
      <c r="C80" s="42" t="s">
        <v>228</v>
      </c>
      <c r="D80" s="2">
        <f>IF(ISERR('0_Pivot &amp; Table 1 &amp; Table 2'!D145), 0, '0_Pivot &amp; Table 1 &amp; Table 2'!D145)</f>
        <v>470222</v>
      </c>
      <c r="E80" s="2">
        <f>AVERAGE('0_Pivot &amp; Table 1 &amp; Table 2'!E145:H145)</f>
        <v>2349.25</v>
      </c>
      <c r="F80" s="2">
        <f>IF(ISERR(AVERAGE('0_Pivot &amp; Table 1 &amp; Table 2'!I145:L145)),"",AVERAGE('0_Pivot &amp; Table 1 &amp; Table 2'!I145:L145))</f>
        <v>2647.25</v>
      </c>
      <c r="G80" s="2">
        <f>IF(ISERR(AVERAGE('0_Pivot &amp; Table 1 &amp; Table 2'!I145:L145)),NA(),AVERAGE('0_Pivot &amp; Table 1 &amp; Table 2'!I145:L145))</f>
        <v>2647.25</v>
      </c>
    </row>
    <row r="81" spans="3:7" x14ac:dyDescent="0.2">
      <c r="C81" s="42" t="s">
        <v>231</v>
      </c>
      <c r="D81" s="2">
        <f>IF(ISERR('0_Pivot &amp; Table 1 &amp; Table 2'!D146), 0, '0_Pivot &amp; Table 1 &amp; Table 2'!D146)</f>
        <v>57751</v>
      </c>
      <c r="E81" s="2">
        <f>AVERAGE('0_Pivot &amp; Table 1 &amp; Table 2'!E146:H146)</f>
        <v>7942.5</v>
      </c>
      <c r="F81" s="2">
        <f>IF(ISERR(AVERAGE('0_Pivot &amp; Table 1 &amp; Table 2'!I146:L146)),"",AVERAGE('0_Pivot &amp; Table 1 &amp; Table 2'!I146:L146))</f>
        <v>8617.3333333333339</v>
      </c>
      <c r="G81" s="2">
        <f>IF(ISERR(AVERAGE('0_Pivot &amp; Table 1 &amp; Table 2'!I146:L146)),NA(),AVERAGE('0_Pivot &amp; Table 1 &amp; Table 2'!I146:L146))</f>
        <v>8617.3333333333339</v>
      </c>
    </row>
    <row r="82" spans="3:7" x14ac:dyDescent="0.2">
      <c r="C82" s="42" t="s">
        <v>234</v>
      </c>
      <c r="D82" s="2">
        <f>IF(ISERR('0_Pivot &amp; Table 1 &amp; Table 2'!D147), 0, '0_Pivot &amp; Table 1 &amp; Table 2'!D147)</f>
        <v>147384</v>
      </c>
      <c r="E82" s="2">
        <f>AVERAGE('0_Pivot &amp; Table 1 &amp; Table 2'!E147:H147)</f>
        <v>4308</v>
      </c>
      <c r="F82" s="2">
        <f>IF(ISERR(AVERAGE('0_Pivot &amp; Table 1 &amp; Table 2'!I147:L147)),"",AVERAGE('0_Pivot &amp; Table 1 &amp; Table 2'!I147:L147))</f>
        <v>4545.5</v>
      </c>
      <c r="G82" s="2">
        <f>IF(ISERR(AVERAGE('0_Pivot &amp; Table 1 &amp; Table 2'!I147:L147)),NA(),AVERAGE('0_Pivot &amp; Table 1 &amp; Table 2'!I147:L147))</f>
        <v>4545.5</v>
      </c>
    </row>
    <row r="83" spans="3:7" x14ac:dyDescent="0.2">
      <c r="C83" s="42" t="s">
        <v>237</v>
      </c>
      <c r="D83" s="2">
        <f>IF(ISERR('0_Pivot &amp; Table 1 &amp; Table 2'!D148), 0, '0_Pivot &amp; Table 1 &amp; Table 2'!D148)</f>
        <v>307432</v>
      </c>
      <c r="E83" s="2">
        <f>AVERAGE('0_Pivot &amp; Table 1 &amp; Table 2'!E148:H148)</f>
        <v>3989</v>
      </c>
      <c r="F83" s="2">
        <f>IF(ISERR(AVERAGE('0_Pivot &amp; Table 1 &amp; Table 2'!I148:L148)),"",AVERAGE('0_Pivot &amp; Table 1 &amp; Table 2'!I148:L148))</f>
        <v>3869.75</v>
      </c>
      <c r="G83" s="2">
        <f>IF(ISERR(AVERAGE('0_Pivot &amp; Table 1 &amp; Table 2'!I148:L148)),NA(),AVERAGE('0_Pivot &amp; Table 1 &amp; Table 2'!I148:L148))</f>
        <v>3869.75</v>
      </c>
    </row>
    <row r="84" spans="3:7" x14ac:dyDescent="0.2">
      <c r="C84" s="42" t="s">
        <v>240</v>
      </c>
      <c r="D84" s="2">
        <f>IF(ISERR('0_Pivot &amp; Table 1 &amp; Table 2'!D149), 0, '0_Pivot &amp; Table 1 &amp; Table 2'!D149)</f>
        <v>524565</v>
      </c>
      <c r="E84" s="2">
        <f>AVERAGE('0_Pivot &amp; Table 1 &amp; Table 2'!E149:H149)</f>
        <v>2412</v>
      </c>
      <c r="F84" s="2">
        <f>IF(ISERR(AVERAGE('0_Pivot &amp; Table 1 &amp; Table 2'!I149:L149)),"",AVERAGE('0_Pivot &amp; Table 1 &amp; Table 2'!I149:L149))</f>
        <v>2484.5</v>
      </c>
      <c r="G84" s="2">
        <f>IF(ISERR(AVERAGE('0_Pivot &amp; Table 1 &amp; Table 2'!I149:L149)),NA(),AVERAGE('0_Pivot &amp; Table 1 &amp; Table 2'!I149:L149))</f>
        <v>2484.5</v>
      </c>
    </row>
    <row r="85" spans="3:7" x14ac:dyDescent="0.2">
      <c r="C85" s="42" t="s">
        <v>243</v>
      </c>
      <c r="D85" s="2">
        <f>IF(ISERR('0_Pivot &amp; Table 1 &amp; Table 2'!D150), 0, '0_Pivot &amp; Table 1 &amp; Table 2'!D150)</f>
        <v>684705</v>
      </c>
      <c r="E85" s="2">
        <f>AVERAGE('0_Pivot &amp; Table 1 &amp; Table 2'!E150:H150)</f>
        <v>2677</v>
      </c>
      <c r="F85" s="2">
        <f>IF(ISERR(AVERAGE('0_Pivot &amp; Table 1 &amp; Table 2'!I150:L150)),"",AVERAGE('0_Pivot &amp; Table 1 &amp; Table 2'!I150:L150))</f>
        <v>3075</v>
      </c>
      <c r="G85" s="2">
        <f>IF(ISERR(AVERAGE('0_Pivot &amp; Table 1 &amp; Table 2'!I150:L150)),NA(),AVERAGE('0_Pivot &amp; Table 1 &amp; Table 2'!I150:L150))</f>
        <v>3075</v>
      </c>
    </row>
    <row r="86" spans="3:7" x14ac:dyDescent="0.2">
      <c r="C86" s="42" t="s">
        <v>246</v>
      </c>
      <c r="D86" s="2">
        <f>IF(ISERR('0_Pivot &amp; Table 1 &amp; Table 2'!D151), 0, '0_Pivot &amp; Table 1 &amp; Table 2'!D151)</f>
        <v>930437</v>
      </c>
      <c r="E86" s="2">
        <f>AVERAGE('0_Pivot &amp; Table 1 &amp; Table 2'!E151:H151)</f>
        <v>2055.25</v>
      </c>
      <c r="F86" s="2">
        <f>IF(ISERR(AVERAGE('0_Pivot &amp; Table 1 &amp; Table 2'!I151:L151)),"",AVERAGE('0_Pivot &amp; Table 1 &amp; Table 2'!I151:L151))</f>
        <v>2087.75</v>
      </c>
      <c r="G86" s="2">
        <f>IF(ISERR(AVERAGE('0_Pivot &amp; Table 1 &amp; Table 2'!I151:L151)),NA(),AVERAGE('0_Pivot &amp; Table 1 &amp; Table 2'!I151:L151))</f>
        <v>2087.75</v>
      </c>
    </row>
    <row r="87" spans="3:7" x14ac:dyDescent="0.2">
      <c r="C87" s="42" t="s">
        <v>249</v>
      </c>
      <c r="D87" s="2">
        <f>IF(ISERR('0_Pivot &amp; Table 1 &amp; Table 2'!D152), 0, '0_Pivot &amp; Table 1 &amp; Table 2'!D152)</f>
        <v>757161</v>
      </c>
      <c r="E87" s="2">
        <f>AVERAGE('0_Pivot &amp; Table 1 &amp; Table 2'!E152:H152)</f>
        <v>1787.5</v>
      </c>
      <c r="F87" s="2">
        <f>IF(ISERR(AVERAGE('0_Pivot &amp; Table 1 &amp; Table 2'!I152:L152)),"",AVERAGE('0_Pivot &amp; Table 1 &amp; Table 2'!I152:L152))</f>
        <v>2285</v>
      </c>
      <c r="G87" s="2">
        <f>IF(ISERR(AVERAGE('0_Pivot &amp; Table 1 &amp; Table 2'!I152:L152)),NA(),AVERAGE('0_Pivot &amp; Table 1 &amp; Table 2'!I152:L152))</f>
        <v>2285</v>
      </c>
    </row>
    <row r="88" spans="3:7" x14ac:dyDescent="0.2">
      <c r="C88" s="42" t="s">
        <v>252</v>
      </c>
      <c r="D88" s="2">
        <f>IF(ISERR('0_Pivot &amp; Table 1 &amp; Table 2'!D153), 0, '0_Pivot &amp; Table 1 &amp; Table 2'!D153)</f>
        <v>261034</v>
      </c>
      <c r="E88" s="2">
        <f>AVERAGE('0_Pivot &amp; Table 1 &amp; Table 2'!E153:H153)</f>
        <v>2872.25</v>
      </c>
      <c r="F88" s="2">
        <f>IF(ISERR(AVERAGE('0_Pivot &amp; Table 1 &amp; Table 2'!I153:L153)),"",AVERAGE('0_Pivot &amp; Table 1 &amp; Table 2'!I153:L153))</f>
        <v>3143</v>
      </c>
      <c r="G88" s="2">
        <f>IF(ISERR(AVERAGE('0_Pivot &amp; Table 1 &amp; Table 2'!I153:L153)),NA(),AVERAGE('0_Pivot &amp; Table 1 &amp; Table 2'!I153:L153))</f>
        <v>3143</v>
      </c>
    </row>
    <row r="89" spans="3:7" x14ac:dyDescent="0.2">
      <c r="C89" s="42" t="s">
        <v>255</v>
      </c>
      <c r="D89" s="2">
        <f>IF(ISERR('0_Pivot &amp; Table 1 &amp; Table 2'!D154), 0, '0_Pivot &amp; Table 1 &amp; Table 2'!D154)</f>
        <v>429995</v>
      </c>
      <c r="E89" s="2">
        <f>AVERAGE('0_Pivot &amp; Table 1 &amp; Table 2'!E154:H154)</f>
        <v>2368.75</v>
      </c>
      <c r="F89" s="2">
        <f>IF(ISERR(AVERAGE('0_Pivot &amp; Table 1 &amp; Table 2'!I154:L154)),"",AVERAGE('0_Pivot &amp; Table 1 &amp; Table 2'!I154:L154))</f>
        <v>2514.5</v>
      </c>
      <c r="G89" s="2">
        <f>IF(ISERR(AVERAGE('0_Pivot &amp; Table 1 &amp; Table 2'!I154:L154)),NA(),AVERAGE('0_Pivot &amp; Table 1 &amp; Table 2'!I154:L154))</f>
        <v>2514.5</v>
      </c>
    </row>
    <row r="90" spans="3:7" x14ac:dyDescent="0.2">
      <c r="C90" s="42" t="s">
        <v>258</v>
      </c>
      <c r="D90" s="2">
        <f>IF(ISERR('0_Pivot &amp; Table 1 &amp; Table 2'!D155), 0, '0_Pivot &amp; Table 1 &amp; Table 2'!D155)</f>
        <v>5112050</v>
      </c>
      <c r="E90" s="2">
        <f>AVERAGE('0_Pivot &amp; Table 1 &amp; Table 2'!E155:H155)</f>
        <v>1138.25</v>
      </c>
      <c r="F90" s="2">
        <f>IF(ISERR(AVERAGE('0_Pivot &amp; Table 1 &amp; Table 2'!I155:L155)),"",AVERAGE('0_Pivot &amp; Table 1 &amp; Table 2'!I155:L155))</f>
        <v>1367.25</v>
      </c>
      <c r="G90" s="2">
        <f>IF(ISERR(AVERAGE('0_Pivot &amp; Table 1 &amp; Table 2'!I155:L155)),NA(),AVERAGE('0_Pivot &amp; Table 1 &amp; Table 2'!I155:L155))</f>
        <v>1367.25</v>
      </c>
    </row>
    <row r="91" spans="3:7" x14ac:dyDescent="0.2">
      <c r="C91" s="42" t="s">
        <v>261</v>
      </c>
      <c r="D91" s="2">
        <f>IF(ISERR('0_Pivot &amp; Table 1 &amp; Table 2'!D156), 0, '0_Pivot &amp; Table 1 &amp; Table 2'!D156)</f>
        <v>649578</v>
      </c>
      <c r="E91" s="2">
        <f>AVERAGE('0_Pivot &amp; Table 1 &amp; Table 2'!E156:H156)</f>
        <v>3269</v>
      </c>
      <c r="F91" s="2">
        <f>IF(ISERR(AVERAGE('0_Pivot &amp; Table 1 &amp; Table 2'!I156:L156)),"",AVERAGE('0_Pivot &amp; Table 1 &amp; Table 2'!I156:L156))</f>
        <v>3442</v>
      </c>
      <c r="G91" s="2">
        <f>IF(ISERR(AVERAGE('0_Pivot &amp; Table 1 &amp; Table 2'!I156:L156)),NA(),AVERAGE('0_Pivot &amp; Table 1 &amp; Table 2'!I156:L156))</f>
        <v>3442</v>
      </c>
    </row>
    <row r="92" spans="3:7" x14ac:dyDescent="0.2">
      <c r="C92" s="42" t="s">
        <v>264</v>
      </c>
      <c r="D92" s="2">
        <f>IF(ISERR('0_Pivot &amp; Table 1 &amp; Table 2'!D157), 0, '0_Pivot &amp; Table 1 &amp; Table 2'!D157)</f>
        <v>796637</v>
      </c>
      <c r="E92" s="2">
        <f>AVERAGE('0_Pivot &amp; Table 1 &amp; Table 2'!E157:H157)</f>
        <v>2946.5</v>
      </c>
      <c r="F92" s="2">
        <f>IF(ISERR(AVERAGE('0_Pivot &amp; Table 1 &amp; Table 2'!I157:L157)),"",AVERAGE('0_Pivot &amp; Table 1 &amp; Table 2'!I157:L157))</f>
        <v>3171</v>
      </c>
      <c r="G92" s="2">
        <f>IF(ISERR(AVERAGE('0_Pivot &amp; Table 1 &amp; Table 2'!I157:L157)),NA(),AVERAGE('0_Pivot &amp; Table 1 &amp; Table 2'!I157:L157))</f>
        <v>3171</v>
      </c>
    </row>
    <row r="93" spans="3:7" x14ac:dyDescent="0.2">
      <c r="C93" s="42" t="s">
        <v>267</v>
      </c>
      <c r="D93" s="2">
        <f>IF(ISERR('0_Pivot &amp; Table 1 &amp; Table 2'!D158), 0, '0_Pivot &amp; Table 1 &amp; Table 2'!D158)</f>
        <v>328486</v>
      </c>
      <c r="E93" s="2">
        <f>AVERAGE('0_Pivot &amp; Table 1 &amp; Table 2'!E158:H158)</f>
        <v>2792</v>
      </c>
      <c r="F93" s="2">
        <f>IF(ISERR(AVERAGE('0_Pivot &amp; Table 1 &amp; Table 2'!I158:L158)),"",AVERAGE('0_Pivot &amp; Table 1 &amp; Table 2'!I158:L158))</f>
        <v>2880</v>
      </c>
      <c r="G93" s="2">
        <f>IF(ISERR(AVERAGE('0_Pivot &amp; Table 1 &amp; Table 2'!I158:L158)),NA(),AVERAGE('0_Pivot &amp; Table 1 &amp; Table 2'!I158:L158))</f>
        <v>2880</v>
      </c>
    </row>
    <row r="94" spans="3:7" x14ac:dyDescent="0.2">
      <c r="C94" s="42" t="s">
        <v>270</v>
      </c>
      <c r="D94" s="2">
        <f>IF(ISERR('0_Pivot &amp; Table 1 &amp; Table 2'!D159), 0, '0_Pivot &amp; Table 1 &amp; Table 2'!D159)</f>
        <v>424985</v>
      </c>
      <c r="E94" s="2">
        <f>AVERAGE('0_Pivot &amp; Table 1 &amp; Table 2'!E159:H159)</f>
        <v>3848.25</v>
      </c>
      <c r="F94" s="2">
        <f>IF(ISERR(AVERAGE('0_Pivot &amp; Table 1 &amp; Table 2'!I159:L159)),"",AVERAGE('0_Pivot &amp; Table 1 &amp; Table 2'!I159:L159))</f>
        <v>3957.5</v>
      </c>
      <c r="G94" s="2">
        <f>IF(ISERR(AVERAGE('0_Pivot &amp; Table 1 &amp; Table 2'!I159:L159)),NA(),AVERAGE('0_Pivot &amp; Table 1 &amp; Table 2'!I159:L159))</f>
        <v>3957.5</v>
      </c>
    </row>
    <row r="95" spans="3:7" x14ac:dyDescent="0.2">
      <c r="C95" s="42" t="s">
        <v>273</v>
      </c>
      <c r="D95" s="2">
        <f>IF(ISERR('0_Pivot &amp; Table 1 &amp; Table 2'!D160), 0, '0_Pivot &amp; Table 1 &amp; Table 2'!D160)</f>
        <v>276228</v>
      </c>
      <c r="E95" s="2">
        <f>AVERAGE('0_Pivot &amp; Table 1 &amp; Table 2'!E160:H160)</f>
        <v>3200.5</v>
      </c>
      <c r="F95" s="2">
        <f>IF(ISERR(AVERAGE('0_Pivot &amp; Table 1 &amp; Table 2'!I160:L160)),"",AVERAGE('0_Pivot &amp; Table 1 &amp; Table 2'!I160:L160))</f>
        <v>3500.75</v>
      </c>
      <c r="G95" s="2">
        <f>IF(ISERR(AVERAGE('0_Pivot &amp; Table 1 &amp; Table 2'!I160:L160)),NA(),AVERAGE('0_Pivot &amp; Table 1 &amp; Table 2'!I160:L160))</f>
        <v>3500.75</v>
      </c>
    </row>
    <row r="96" spans="3:7" x14ac:dyDescent="0.2">
      <c r="C96" s="42" t="s">
        <v>276</v>
      </c>
      <c r="D96" s="2">
        <f>IF(ISERR('0_Pivot &amp; Table 1 &amp; Table 2'!D161), 0, '0_Pivot &amp; Table 1 &amp; Table 2'!D161)</f>
        <v>410222</v>
      </c>
      <c r="E96" s="2">
        <f>AVERAGE('0_Pivot &amp; Table 1 &amp; Table 2'!E161:H161)</f>
        <v>3135.5</v>
      </c>
      <c r="F96" s="2">
        <f>IF(ISERR(AVERAGE('0_Pivot &amp; Table 1 &amp; Table 2'!I161:L161)),"",AVERAGE('0_Pivot &amp; Table 1 &amp; Table 2'!I161:L161))</f>
        <v>3181.5</v>
      </c>
      <c r="G96" s="2">
        <f>IF(ISERR(AVERAGE('0_Pivot &amp; Table 1 &amp; Table 2'!I161:L161)),NA(),AVERAGE('0_Pivot &amp; Table 1 &amp; Table 2'!I161:L161))</f>
        <v>3181.5</v>
      </c>
    </row>
    <row r="97" spans="3:7" x14ac:dyDescent="0.2">
      <c r="C97" s="42" t="s">
        <v>279</v>
      </c>
      <c r="D97" s="2">
        <f>IF(ISERR('0_Pivot &amp; Table 1 &amp; Table 2'!D162), 0, '0_Pivot &amp; Table 1 &amp; Table 2'!D162)</f>
        <v>174793</v>
      </c>
      <c r="E97" s="2">
        <f>AVERAGE('0_Pivot &amp; Table 1 &amp; Table 2'!E162:H162)</f>
        <v>3635.75</v>
      </c>
      <c r="F97" s="2">
        <f>IF(ISERR(AVERAGE('0_Pivot &amp; Table 1 &amp; Table 2'!I162:L162)),"",AVERAGE('0_Pivot &amp; Table 1 &amp; Table 2'!I162:L162))</f>
        <v>3941.75</v>
      </c>
      <c r="G97" s="2">
        <f>IF(ISERR(AVERAGE('0_Pivot &amp; Table 1 &amp; Table 2'!I162:L162)),NA(),AVERAGE('0_Pivot &amp; Table 1 &amp; Table 2'!I162:L162))</f>
        <v>3941.75</v>
      </c>
    </row>
    <row r="98" spans="3:7" x14ac:dyDescent="0.2">
      <c r="C98" s="42" t="s">
        <v>282</v>
      </c>
      <c r="D98" s="2">
        <f>IF(ISERR('0_Pivot &amp; Table 1 &amp; Table 2'!D163), 0, '0_Pivot &amp; Table 1 &amp; Table 2'!D163)</f>
        <v>228678</v>
      </c>
      <c r="E98" s="2">
        <f>AVERAGE('0_Pivot &amp; Table 1 &amp; Table 2'!E163:H163)</f>
        <v>4965.5</v>
      </c>
      <c r="F98" s="2">
        <f>IF(ISERR(AVERAGE('0_Pivot &amp; Table 1 &amp; Table 2'!I163:L163)),"",AVERAGE('0_Pivot &amp; Table 1 &amp; Table 2'!I163:L163))</f>
        <v>5253</v>
      </c>
      <c r="G98" s="2">
        <f>IF(ISERR(AVERAGE('0_Pivot &amp; Table 1 &amp; Table 2'!I163:L163)),NA(),AVERAGE('0_Pivot &amp; Table 1 &amp; Table 2'!I163:L163))</f>
        <v>5253</v>
      </c>
    </row>
    <row r="99" spans="3:7" x14ac:dyDescent="0.2">
      <c r="C99" s="42" t="s">
        <v>285</v>
      </c>
      <c r="D99" s="2">
        <f>IF(ISERR('0_Pivot &amp; Table 1 &amp; Table 2'!D164), 0, '0_Pivot &amp; Table 1 &amp; Table 2'!D164)</f>
        <v>212506</v>
      </c>
      <c r="E99" s="2">
        <f>AVERAGE('0_Pivot &amp; Table 1 &amp; Table 2'!E164:H164)</f>
        <v>3403</v>
      </c>
      <c r="F99" s="2">
        <f>IF(ISERR(AVERAGE('0_Pivot &amp; Table 1 &amp; Table 2'!I164:L164)),"",AVERAGE('0_Pivot &amp; Table 1 &amp; Table 2'!I164:L164))</f>
        <v>3679.5</v>
      </c>
      <c r="G99" s="2">
        <f>IF(ISERR(AVERAGE('0_Pivot &amp; Table 1 &amp; Table 2'!I164:L164)),NA(),AVERAGE('0_Pivot &amp; Table 1 &amp; Table 2'!I164:L164))</f>
        <v>3679.5</v>
      </c>
    </row>
    <row r="100" spans="3:7" x14ac:dyDescent="0.2">
      <c r="C100" s="42" t="s">
        <v>288</v>
      </c>
      <c r="D100" s="2">
        <f>IF(ISERR('0_Pivot &amp; Table 1 &amp; Table 2'!D165), 0, '0_Pivot &amp; Table 1 &amp; Table 2'!D165)</f>
        <v>291320</v>
      </c>
      <c r="E100" s="2">
        <f>AVERAGE('0_Pivot &amp; Table 1 &amp; Table 2'!E165:H165)</f>
        <v>2775.75</v>
      </c>
      <c r="F100" s="2">
        <f>IF(ISERR(AVERAGE('0_Pivot &amp; Table 1 &amp; Table 2'!I165:L165)),"",AVERAGE('0_Pivot &amp; Table 1 &amp; Table 2'!I165:L165))</f>
        <v>2665.25</v>
      </c>
      <c r="G100" s="2">
        <f>IF(ISERR(AVERAGE('0_Pivot &amp; Table 1 &amp; Table 2'!I165:L165)),NA(),AVERAGE('0_Pivot &amp; Table 1 &amp; Table 2'!I165:L165))</f>
        <v>2665.25</v>
      </c>
    </row>
    <row r="101" spans="3:7" x14ac:dyDescent="0.2">
      <c r="C101" s="42" t="s">
        <v>291</v>
      </c>
      <c r="D101" s="2">
        <f>IF(ISERR('0_Pivot &amp; Table 1 &amp; Table 2'!D166), 0, '0_Pivot &amp; Table 1 &amp; Table 2'!D166)</f>
        <v>247084</v>
      </c>
      <c r="E101" s="2">
        <f>AVERAGE('0_Pivot &amp; Table 1 &amp; Table 2'!E166:H166)</f>
        <v>4651.5</v>
      </c>
      <c r="F101" s="2">
        <f>IF(ISERR(AVERAGE('0_Pivot &amp; Table 1 &amp; Table 2'!I166:L166)),"",AVERAGE('0_Pivot &amp; Table 1 &amp; Table 2'!I166:L166))</f>
        <v>5143</v>
      </c>
      <c r="G101" s="2">
        <f>IF(ISERR(AVERAGE('0_Pivot &amp; Table 1 &amp; Table 2'!I166:L166)),NA(),AVERAGE('0_Pivot &amp; Table 1 &amp; Table 2'!I166:L166))</f>
        <v>5143</v>
      </c>
    </row>
    <row r="102" spans="3:7" x14ac:dyDescent="0.2">
      <c r="C102" s="42" t="s">
        <v>294</v>
      </c>
      <c r="D102" s="2">
        <f>IF(ISERR('0_Pivot &amp; Table 1 &amp; Table 2'!D167), 0, '0_Pivot &amp; Table 1 &amp; Table 2'!D167)</f>
        <v>286305</v>
      </c>
      <c r="E102" s="2">
        <f>AVERAGE('0_Pivot &amp; Table 1 &amp; Table 2'!E167:H167)</f>
        <v>3430.75</v>
      </c>
      <c r="F102" s="2">
        <f>IF(ISERR(AVERAGE('0_Pivot &amp; Table 1 &amp; Table 2'!I167:L167)),"",AVERAGE('0_Pivot &amp; Table 1 &amp; Table 2'!I167:L167))</f>
        <v>3711</v>
      </c>
      <c r="G102" s="2">
        <f>IF(ISERR(AVERAGE('0_Pivot &amp; Table 1 &amp; Table 2'!I167:L167)),NA(),AVERAGE('0_Pivot &amp; Table 1 &amp; Table 2'!I167:L167))</f>
        <v>3711</v>
      </c>
    </row>
    <row r="103" spans="3:7" x14ac:dyDescent="0.2">
      <c r="C103" s="42" t="s">
        <v>297</v>
      </c>
      <c r="D103" s="2">
        <f>IF(ISERR('0_Pivot &amp; Table 1 &amp; Table 2'!D168), 0, '0_Pivot &amp; Table 1 &amp; Table 2'!D168)</f>
        <v>80196</v>
      </c>
      <c r="E103" s="2">
        <f>AVERAGE('0_Pivot &amp; Table 1 &amp; Table 2'!E168:H168)</f>
        <v>4113.25</v>
      </c>
      <c r="F103" s="2">
        <f>IF(ISERR(AVERAGE('0_Pivot &amp; Table 1 &amp; Table 2'!I168:L168)),"",AVERAGE('0_Pivot &amp; Table 1 &amp; Table 2'!I168:L168))</f>
        <v>4065.5</v>
      </c>
      <c r="G103" s="2">
        <f>IF(ISERR(AVERAGE('0_Pivot &amp; Table 1 &amp; Table 2'!I168:L168)),NA(),AVERAGE('0_Pivot &amp; Table 1 &amp; Table 2'!I168:L168))</f>
        <v>4065.5</v>
      </c>
    </row>
    <row r="104" spans="3:7" x14ac:dyDescent="0.2">
      <c r="C104" s="42" t="s">
        <v>300</v>
      </c>
      <c r="D104" s="2">
        <f>IF(ISERR('0_Pivot &amp; Table 1 &amp; Table 2'!D169), 0, '0_Pivot &amp; Table 1 &amp; Table 2'!D169)</f>
        <v>270688</v>
      </c>
      <c r="E104" s="2">
        <f>AVERAGE('0_Pivot &amp; Table 1 &amp; Table 2'!E169:H169)</f>
        <v>4597.5</v>
      </c>
      <c r="F104" s="2">
        <f>IF(ISERR(AVERAGE('0_Pivot &amp; Table 1 &amp; Table 2'!I169:L169)),"",AVERAGE('0_Pivot &amp; Table 1 &amp; Table 2'!I169:L169))</f>
        <v>4833.5</v>
      </c>
      <c r="G104" s="2">
        <f>IF(ISERR(AVERAGE('0_Pivot &amp; Table 1 &amp; Table 2'!I169:L169)),NA(),AVERAGE('0_Pivot &amp; Table 1 &amp; Table 2'!I169:L169))</f>
        <v>4833.5</v>
      </c>
    </row>
    <row r="105" spans="3:7" x14ac:dyDescent="0.2">
      <c r="C105" s="42" t="s">
        <v>303</v>
      </c>
      <c r="D105" s="2">
        <f>IF(ISERR('0_Pivot &amp; Table 1 &amp; Table 2'!D170), 0, '0_Pivot &amp; Table 1 &amp; Table 2'!D170)</f>
        <v>184139</v>
      </c>
      <c r="E105" s="2">
        <f>AVERAGE('0_Pivot &amp; Table 1 &amp; Table 2'!E170:H170)</f>
        <v>6338.75</v>
      </c>
      <c r="F105" s="2">
        <f>IF(ISERR(AVERAGE('0_Pivot &amp; Table 1 &amp; Table 2'!I170:L170)),"",AVERAGE('0_Pivot &amp; Table 1 &amp; Table 2'!I170:L170))</f>
        <v>6730.75</v>
      </c>
      <c r="G105" s="2">
        <f>IF(ISERR(AVERAGE('0_Pivot &amp; Table 1 &amp; Table 2'!I170:L170)),NA(),AVERAGE('0_Pivot &amp; Table 1 &amp; Table 2'!I170:L170))</f>
        <v>6730.75</v>
      </c>
    </row>
    <row r="106" spans="3:7" x14ac:dyDescent="0.2">
      <c r="C106" s="42" t="s">
        <v>306</v>
      </c>
      <c r="D106" s="2">
        <f>IF(ISERR('0_Pivot &amp; Table 1 &amp; Table 2'!D171), 0, '0_Pivot &amp; Table 1 &amp; Table 2'!D171)</f>
        <v>250013</v>
      </c>
      <c r="E106" s="2">
        <f>AVERAGE('0_Pivot &amp; Table 1 &amp; Table 2'!E171:H171)</f>
        <v>3347</v>
      </c>
      <c r="F106" s="2">
        <f>IF(ISERR(AVERAGE('0_Pivot &amp; Table 1 &amp; Table 2'!I171:L171)),"",AVERAGE('0_Pivot &amp; Table 1 &amp; Table 2'!I171:L171))</f>
        <v>3409</v>
      </c>
      <c r="G106" s="2">
        <f>IF(ISERR(AVERAGE('0_Pivot &amp; Table 1 &amp; Table 2'!I171:L171)),NA(),AVERAGE('0_Pivot &amp; Table 1 &amp; Table 2'!I171:L171))</f>
        <v>3409</v>
      </c>
    </row>
    <row r="107" spans="3:7" x14ac:dyDescent="0.2">
      <c r="C107" s="42" t="s">
        <v>309</v>
      </c>
      <c r="D107" s="2">
        <f>IF(ISERR('0_Pivot &amp; Table 1 &amp; Table 2'!D172), 0, '0_Pivot &amp; Table 1 &amp; Table 2'!D172)</f>
        <v>179011</v>
      </c>
      <c r="E107" s="2">
        <f>AVERAGE('0_Pivot &amp; Table 1 &amp; Table 2'!E172:H172)</f>
        <v>3883.25</v>
      </c>
      <c r="F107" s="2">
        <f>IF(ISERR(AVERAGE('0_Pivot &amp; Table 1 &amp; Table 2'!I172:L172)),"",AVERAGE('0_Pivot &amp; Table 1 &amp; Table 2'!I172:L172))</f>
        <v>3919.25</v>
      </c>
      <c r="G107" s="2">
        <f>IF(ISERR(AVERAGE('0_Pivot &amp; Table 1 &amp; Table 2'!I172:L172)),NA(),AVERAGE('0_Pivot &amp; Table 1 &amp; Table 2'!I172:L172))</f>
        <v>3919.25</v>
      </c>
    </row>
    <row r="108" spans="3:7" x14ac:dyDescent="0.2">
      <c r="C108" s="42" t="s">
        <v>312</v>
      </c>
      <c r="D108" s="2">
        <f>IF(ISERR('0_Pivot &amp; Table 1 &amp; Table 2'!D173), 0, '0_Pivot &amp; Table 1 &amp; Table 2'!D173)</f>
        <v>373945</v>
      </c>
      <c r="E108" s="2">
        <f>AVERAGE('0_Pivot &amp; Table 1 &amp; Table 2'!E173:H173)</f>
        <v>2964.75</v>
      </c>
      <c r="F108" s="2">
        <f>IF(ISERR(AVERAGE('0_Pivot &amp; Table 1 &amp; Table 2'!I173:L173)),"",AVERAGE('0_Pivot &amp; Table 1 &amp; Table 2'!I173:L173))</f>
        <v>3412.75</v>
      </c>
      <c r="G108" s="2">
        <f>IF(ISERR(AVERAGE('0_Pivot &amp; Table 1 &amp; Table 2'!I173:L173)),NA(),AVERAGE('0_Pivot &amp; Table 1 &amp; Table 2'!I173:L173))</f>
        <v>3412.75</v>
      </c>
    </row>
    <row r="109" spans="3:7" x14ac:dyDescent="0.2">
      <c r="C109" s="42" t="s">
        <v>315</v>
      </c>
      <c r="D109" s="2">
        <f>IF(ISERR('0_Pivot &amp; Table 1 &amp; Table 2'!D174), 0, '0_Pivot &amp; Table 1 &amp; Table 2'!D174)</f>
        <v>224536</v>
      </c>
      <c r="E109" s="2">
        <f>AVERAGE('0_Pivot &amp; Table 1 &amp; Table 2'!E174:H174)</f>
        <v>3673.5</v>
      </c>
      <c r="F109" s="2">
        <f>IF(ISERR(AVERAGE('0_Pivot &amp; Table 1 &amp; Table 2'!I174:L174)),"",AVERAGE('0_Pivot &amp; Table 1 &amp; Table 2'!I174:L174))</f>
        <v>3757.25</v>
      </c>
      <c r="G109" s="2">
        <f>IF(ISERR(AVERAGE('0_Pivot &amp; Table 1 &amp; Table 2'!I174:L174)),NA(),AVERAGE('0_Pivot &amp; Table 1 &amp; Table 2'!I174:L174))</f>
        <v>3757.25</v>
      </c>
    </row>
    <row r="110" spans="3:7" x14ac:dyDescent="0.2">
      <c r="C110" s="42" t="s">
        <v>318</v>
      </c>
      <c r="D110" s="2">
        <f>IF(ISERR('0_Pivot &amp; Table 1 &amp; Table 2'!D175), 0, '0_Pivot &amp; Table 1 &amp; Table 2'!D175)</f>
        <v>225997</v>
      </c>
      <c r="E110" s="2">
        <f>AVERAGE('0_Pivot &amp; Table 1 &amp; Table 2'!E175:H175)</f>
        <v>3837.75</v>
      </c>
      <c r="F110" s="2">
        <f>IF(ISERR(AVERAGE('0_Pivot &amp; Table 1 &amp; Table 2'!I175:L175)),"",AVERAGE('0_Pivot &amp; Table 1 &amp; Table 2'!I175:L175))</f>
        <v>3692.5</v>
      </c>
      <c r="G110" s="2">
        <f>IF(ISERR(AVERAGE('0_Pivot &amp; Table 1 &amp; Table 2'!I175:L175)),NA(),AVERAGE('0_Pivot &amp; Table 1 &amp; Table 2'!I175:L175))</f>
        <v>3692.5</v>
      </c>
    </row>
    <row r="111" spans="3:7" x14ac:dyDescent="0.2">
      <c r="C111" s="42" t="s">
        <v>321</v>
      </c>
      <c r="D111" s="2">
        <f>IF(ISERR('0_Pivot &amp; Table 1 &amp; Table 2'!D176), 0, '0_Pivot &amp; Table 1 &amp; Table 2'!D176)</f>
        <v>258074</v>
      </c>
      <c r="E111" s="2">
        <f>AVERAGE('0_Pivot &amp; Table 1 &amp; Table 2'!E176:H176)</f>
        <v>3367.75</v>
      </c>
      <c r="F111" s="2">
        <f>IF(ISERR(AVERAGE('0_Pivot &amp; Table 1 &amp; Table 2'!I176:L176)),"",AVERAGE('0_Pivot &amp; Table 1 &amp; Table 2'!I176:L176))</f>
        <v>3523.75</v>
      </c>
      <c r="G111" s="2">
        <f>IF(ISERR(AVERAGE('0_Pivot &amp; Table 1 &amp; Table 2'!I176:L176)),NA(),AVERAGE('0_Pivot &amp; Table 1 &amp; Table 2'!I176:L176))</f>
        <v>3523.75</v>
      </c>
    </row>
    <row r="112" spans="3:7" x14ac:dyDescent="0.2">
      <c r="C112" s="42" t="s">
        <v>324</v>
      </c>
      <c r="D112" s="2">
        <f>IF(ISERR('0_Pivot &amp; Table 1 &amp; Table 2'!D177), 0, '0_Pivot &amp; Table 1 &amp; Table 2'!D177)</f>
        <v>223145</v>
      </c>
      <c r="E112" s="2">
        <f>AVERAGE('0_Pivot &amp; Table 1 &amp; Table 2'!E177:H177)</f>
        <v>3401.25</v>
      </c>
      <c r="F112" s="2">
        <f>IF(ISERR(AVERAGE('0_Pivot &amp; Table 1 &amp; Table 2'!I177:L177)),"",AVERAGE('0_Pivot &amp; Table 1 &amp; Table 2'!I177:L177))</f>
        <v>3548.75</v>
      </c>
      <c r="G112" s="2">
        <f>IF(ISERR(AVERAGE('0_Pivot &amp; Table 1 &amp; Table 2'!I177:L177)),NA(),AVERAGE('0_Pivot &amp; Table 1 &amp; Table 2'!I177:L177))</f>
        <v>3548.75</v>
      </c>
    </row>
    <row r="113" spans="3:7" x14ac:dyDescent="0.2">
      <c r="C113" s="42" t="s">
        <v>327</v>
      </c>
      <c r="D113" s="2">
        <f>IF(ISERR('0_Pivot &amp; Table 1 &amp; Table 2'!D178), 0, '0_Pivot &amp; Table 1 &amp; Table 2'!D178)</f>
        <v>225159</v>
      </c>
      <c r="E113" s="2">
        <f>AVERAGE('0_Pivot &amp; Table 1 &amp; Table 2'!E178:H178)</f>
        <v>4814.25</v>
      </c>
      <c r="F113" s="2">
        <f>IF(ISERR(AVERAGE('0_Pivot &amp; Table 1 &amp; Table 2'!I178:L178)),"",AVERAGE('0_Pivot &amp; Table 1 &amp; Table 2'!I178:L178))</f>
        <v>5327.25</v>
      </c>
      <c r="G113" s="2">
        <f>IF(ISERR(AVERAGE('0_Pivot &amp; Table 1 &amp; Table 2'!I178:L178)),NA(),AVERAGE('0_Pivot &amp; Table 1 &amp; Table 2'!I178:L178))</f>
        <v>5327.25</v>
      </c>
    </row>
    <row r="114" spans="3:7" x14ac:dyDescent="0.2">
      <c r="C114" s="42" t="s">
        <v>330</v>
      </c>
      <c r="D114" s="2">
        <f>IF(ISERR('0_Pivot &amp; Table 1 &amp; Table 2'!D179), 0, '0_Pivot &amp; Table 1 &amp; Table 2'!D179)</f>
        <v>233306</v>
      </c>
      <c r="E114" s="2">
        <f>AVERAGE('0_Pivot &amp; Table 1 &amp; Table 2'!E179:H179)</f>
        <v>3236.25</v>
      </c>
      <c r="F114" s="2">
        <f>IF(ISERR(AVERAGE('0_Pivot &amp; Table 1 &amp; Table 2'!I179:L179)),"",AVERAGE('0_Pivot &amp; Table 1 &amp; Table 2'!I179:L179))</f>
        <v>3970.25</v>
      </c>
      <c r="G114" s="2">
        <f>IF(ISERR(AVERAGE('0_Pivot &amp; Table 1 &amp; Table 2'!I179:L179)),NA(),AVERAGE('0_Pivot &amp; Table 1 &amp; Table 2'!I179:L179))</f>
        <v>3970.25</v>
      </c>
    </row>
    <row r="115" spans="3:7" x14ac:dyDescent="0.2">
      <c r="C115" s="42" t="s">
        <v>333</v>
      </c>
      <c r="D115" s="2">
        <f>IF(ISERR('0_Pivot &amp; Table 1 &amp; Table 2'!D180), 0, '0_Pivot &amp; Table 1 &amp; Table 2'!D180)</f>
        <v>324881</v>
      </c>
      <c r="E115" s="2">
        <f>AVERAGE('0_Pivot &amp; Table 1 &amp; Table 2'!E180:H180)</f>
        <v>3611.25</v>
      </c>
      <c r="F115" s="2">
        <f>IF(ISERR(AVERAGE('0_Pivot &amp; Table 1 &amp; Table 2'!I180:L180)),"",AVERAGE('0_Pivot &amp; Table 1 &amp; Table 2'!I180:L180))</f>
        <v>3692.75</v>
      </c>
      <c r="G115" s="2">
        <f>IF(ISERR(AVERAGE('0_Pivot &amp; Table 1 &amp; Table 2'!I180:L180)),NA(),AVERAGE('0_Pivot &amp; Table 1 &amp; Table 2'!I180:L180))</f>
        <v>3692.75</v>
      </c>
    </row>
    <row r="116" spans="3:7" x14ac:dyDescent="0.2">
      <c r="C116" s="42" t="s">
        <v>336</v>
      </c>
      <c r="D116" s="2">
        <f>IF(ISERR('0_Pivot &amp; Table 1 &amp; Table 2'!D181), 0, '0_Pivot &amp; Table 1 &amp; Table 2'!D181)</f>
        <v>224702</v>
      </c>
      <c r="E116" s="2">
        <f>AVERAGE('0_Pivot &amp; Table 1 &amp; Table 2'!E181:H181)</f>
        <v>4507.5</v>
      </c>
      <c r="F116" s="2">
        <f>IF(ISERR(AVERAGE('0_Pivot &amp; Table 1 &amp; Table 2'!I181:L181)),"",AVERAGE('0_Pivot &amp; Table 1 &amp; Table 2'!I181:L181))</f>
        <v>4674.75</v>
      </c>
      <c r="G116" s="2">
        <f>IF(ISERR(AVERAGE('0_Pivot &amp; Table 1 &amp; Table 2'!I181:L181)),NA(),AVERAGE('0_Pivot &amp; Table 1 &amp; Table 2'!I181:L181))</f>
        <v>4674.75</v>
      </c>
    </row>
    <row r="117" spans="3:7" x14ac:dyDescent="0.2">
      <c r="C117" s="42" t="s">
        <v>339</v>
      </c>
      <c r="D117" s="2">
        <f>IF(ISERR('0_Pivot &amp; Table 1 &amp; Table 2'!D182), 0, '0_Pivot &amp; Table 1 &amp; Table 2'!D182)</f>
        <v>217470</v>
      </c>
      <c r="E117" s="2">
        <f>AVERAGE('0_Pivot &amp; Table 1 &amp; Table 2'!E182:H182)</f>
        <v>3186</v>
      </c>
      <c r="F117" s="2">
        <f>IF(ISERR(AVERAGE('0_Pivot &amp; Table 1 &amp; Table 2'!I182:L182)),"",AVERAGE('0_Pivot &amp; Table 1 &amp; Table 2'!I182:L182))</f>
        <v>3628.5</v>
      </c>
      <c r="G117" s="2">
        <f>IF(ISERR(AVERAGE('0_Pivot &amp; Table 1 &amp; Table 2'!I182:L182)),NA(),AVERAGE('0_Pivot &amp; Table 1 &amp; Table 2'!I182:L182))</f>
        <v>3628.5</v>
      </c>
    </row>
    <row r="118" spans="3:7" x14ac:dyDescent="0.2">
      <c r="C118" s="42" t="s">
        <v>342</v>
      </c>
      <c r="D118" s="2">
        <f>IF(ISERR('0_Pivot &amp; Table 1 &amp; Table 2'!D183), 0, '0_Pivot &amp; Table 1 &amp; Table 2'!D183)</f>
        <v>430953</v>
      </c>
      <c r="E118" s="2">
        <f>AVERAGE('0_Pivot &amp; Table 1 &amp; Table 2'!E183:H183)</f>
        <v>2889</v>
      </c>
      <c r="F118" s="2">
        <f>IF(ISERR(AVERAGE('0_Pivot &amp; Table 1 &amp; Table 2'!I183:L183)),"",AVERAGE('0_Pivot &amp; Table 1 &amp; Table 2'!I183:L183))</f>
        <v>3131.5</v>
      </c>
      <c r="G118" s="2">
        <f>IF(ISERR(AVERAGE('0_Pivot &amp; Table 1 &amp; Table 2'!I183:L183)),NA(),AVERAGE('0_Pivot &amp; Table 1 &amp; Table 2'!I183:L183))</f>
        <v>3131.5</v>
      </c>
    </row>
    <row r="119" spans="3:7" x14ac:dyDescent="0.2">
      <c r="C119" s="42" t="s">
        <v>345</v>
      </c>
      <c r="D119" s="2">
        <f>IF(ISERR('0_Pivot &amp; Table 1 &amp; Table 2'!D184), 0, '0_Pivot &amp; Table 1 &amp; Table 2'!D184)</f>
        <v>252725</v>
      </c>
      <c r="E119" s="2">
        <f>AVERAGE('0_Pivot &amp; Table 1 &amp; Table 2'!E184:H184)</f>
        <v>3549</v>
      </c>
      <c r="F119" s="2">
        <f>IF(ISERR(AVERAGE('0_Pivot &amp; Table 1 &amp; Table 2'!I184:L184)),"",AVERAGE('0_Pivot &amp; Table 1 &amp; Table 2'!I184:L184))</f>
        <v>3854.5</v>
      </c>
      <c r="G119" s="2">
        <f>IF(ISERR(AVERAGE('0_Pivot &amp; Table 1 &amp; Table 2'!I184:L184)),NA(),AVERAGE('0_Pivot &amp; Table 1 &amp; Table 2'!I184:L184))</f>
        <v>3854.5</v>
      </c>
    </row>
    <row r="120" spans="3:7" x14ac:dyDescent="0.2">
      <c r="C120" s="42" t="s">
        <v>348</v>
      </c>
      <c r="D120" s="2">
        <f>IF(ISERR('0_Pivot &amp; Table 1 &amp; Table 2'!D185), 0, '0_Pivot &amp; Table 1 &amp; Table 2'!D185)</f>
        <v>272106</v>
      </c>
      <c r="E120" s="2">
        <f>AVERAGE('0_Pivot &amp; Table 1 &amp; Table 2'!E185:H185)</f>
        <v>3335</v>
      </c>
      <c r="F120" s="2">
        <f>IF(ISERR(AVERAGE('0_Pivot &amp; Table 1 &amp; Table 2'!I185:L185)),"",AVERAGE('0_Pivot &amp; Table 1 &amp; Table 2'!I185:L185))</f>
        <v>3516</v>
      </c>
      <c r="G120" s="2">
        <f>IF(ISERR(AVERAGE('0_Pivot &amp; Table 1 &amp; Table 2'!I185:L185)),NA(),AVERAGE('0_Pivot &amp; Table 1 &amp; Table 2'!I185:L185))</f>
        <v>3516</v>
      </c>
    </row>
    <row r="121" spans="3:7" x14ac:dyDescent="0.2">
      <c r="C121" s="42" t="s">
        <v>351</v>
      </c>
      <c r="D121" s="2">
        <f>IF(ISERR('0_Pivot &amp; Table 1 &amp; Table 2'!D186), 0, '0_Pivot &amp; Table 1 &amp; Table 2'!D186)</f>
        <v>235623</v>
      </c>
      <c r="E121" s="2">
        <f>AVERAGE('0_Pivot &amp; Table 1 &amp; Table 2'!E186:H186)</f>
        <v>4438.75</v>
      </c>
      <c r="F121" s="2">
        <f>IF(ISERR(AVERAGE('0_Pivot &amp; Table 1 &amp; Table 2'!I186:L186)),"",AVERAGE('0_Pivot &amp; Table 1 &amp; Table 2'!I186:L186))</f>
        <v>4359</v>
      </c>
      <c r="G121" s="2">
        <f>IF(ISERR(AVERAGE('0_Pivot &amp; Table 1 &amp; Table 2'!I186:L186)),NA(),AVERAGE('0_Pivot &amp; Table 1 &amp; Table 2'!I186:L186))</f>
        <v>4359</v>
      </c>
    </row>
    <row r="122" spans="3:7" x14ac:dyDescent="0.2">
      <c r="C122" s="42" t="s">
        <v>354</v>
      </c>
      <c r="D122" s="2">
        <f>IF(ISERR('0_Pivot &amp; Table 1 &amp; Table 2'!D187), 0, '0_Pivot &amp; Table 1 &amp; Table 2'!D187)</f>
        <v>253319</v>
      </c>
      <c r="E122" s="2">
        <f>AVERAGE('0_Pivot &amp; Table 1 &amp; Table 2'!E187:H187)</f>
        <v>3656.5</v>
      </c>
      <c r="F122" s="2">
        <f>IF(ISERR(AVERAGE('0_Pivot &amp; Table 1 &amp; Table 2'!I187:L187)),"",AVERAGE('0_Pivot &amp; Table 1 &amp; Table 2'!I187:L187))</f>
        <v>3786.5</v>
      </c>
      <c r="G122" s="2">
        <f>IF(ISERR(AVERAGE('0_Pivot &amp; Table 1 &amp; Table 2'!I187:L187)),NA(),AVERAGE('0_Pivot &amp; Table 1 &amp; Table 2'!I187:L187))</f>
        <v>3786.5</v>
      </c>
    </row>
    <row r="123" spans="3:7" x14ac:dyDescent="0.2">
      <c r="C123" s="42" t="s">
        <v>357</v>
      </c>
      <c r="D123" s="2">
        <f>IF(ISERR('0_Pivot &amp; Table 1 &amp; Table 2'!D188), 0, '0_Pivot &amp; Table 1 &amp; Table 2'!D188)</f>
        <v>245459</v>
      </c>
      <c r="E123" s="2">
        <f>AVERAGE('0_Pivot &amp; Table 1 &amp; Table 2'!E188:H188)</f>
        <v>3790.75</v>
      </c>
      <c r="F123" s="2">
        <f>IF(ISERR(AVERAGE('0_Pivot &amp; Table 1 &amp; Table 2'!I188:L188)),"",AVERAGE('0_Pivot &amp; Table 1 &amp; Table 2'!I188:L188))</f>
        <v>4015.75</v>
      </c>
      <c r="G123" s="2">
        <f>IF(ISERR(AVERAGE('0_Pivot &amp; Table 1 &amp; Table 2'!I188:L188)),NA(),AVERAGE('0_Pivot &amp; Table 1 &amp; Table 2'!I188:L188))</f>
        <v>4015.75</v>
      </c>
    </row>
    <row r="124" spans="3:7" x14ac:dyDescent="0.2">
      <c r="C124" s="42" t="s">
        <v>360</v>
      </c>
      <c r="D124" s="2">
        <f>IF(ISERR('0_Pivot &amp; Table 1 &amp; Table 2'!D189), 0, '0_Pivot &amp; Table 1 &amp; Table 2'!D189)</f>
        <v>80103</v>
      </c>
      <c r="E124" s="2">
        <f>AVERAGE('0_Pivot &amp; Table 1 &amp; Table 2'!E189:H189)</f>
        <v>4546.5</v>
      </c>
      <c r="F124" s="2">
        <f>IF(ISERR(AVERAGE('0_Pivot &amp; Table 1 &amp; Table 2'!I189:L189)),"",AVERAGE('0_Pivot &amp; Table 1 &amp; Table 2'!I189:L189))</f>
        <v>4742.5</v>
      </c>
      <c r="G124" s="2">
        <f>IF(ISERR(AVERAGE('0_Pivot &amp; Table 1 &amp; Table 2'!I189:L189)),NA(),AVERAGE('0_Pivot &amp; Table 1 &amp; Table 2'!I189:L189))</f>
        <v>4742.5</v>
      </c>
    </row>
    <row r="125" spans="3:7" x14ac:dyDescent="0.2">
      <c r="C125" s="42" t="s">
        <v>363</v>
      </c>
      <c r="D125" s="2">
        <f>IF(ISERR('0_Pivot &amp; Table 1 &amp; Table 2'!D190), 0, '0_Pivot &amp; Table 1 &amp; Table 2'!D190)</f>
        <v>1000311</v>
      </c>
      <c r="E125" s="2">
        <f>AVERAGE('0_Pivot &amp; Table 1 &amp; Table 2'!E190:H190)</f>
        <v>2022</v>
      </c>
      <c r="F125" s="2">
        <f>IF(ISERR(AVERAGE('0_Pivot &amp; Table 1 &amp; Table 2'!I190:L190)),"",AVERAGE('0_Pivot &amp; Table 1 &amp; Table 2'!I190:L190))</f>
        <v>2123</v>
      </c>
      <c r="G125" s="2">
        <f>IF(ISERR(AVERAGE('0_Pivot &amp; Table 1 &amp; Table 2'!I190:L190)),NA(),AVERAGE('0_Pivot &amp; Table 1 &amp; Table 2'!I190:L190))</f>
        <v>2123</v>
      </c>
    </row>
    <row r="126" spans="3:7" x14ac:dyDescent="0.2">
      <c r="C126" s="42" t="s">
        <v>366</v>
      </c>
      <c r="D126" s="2">
        <f>IF(ISERR('0_Pivot &amp; Table 1 &amp; Table 2'!D191), 0, '0_Pivot &amp; Table 1 &amp; Table 2'!D191)</f>
        <v>1193118</v>
      </c>
      <c r="E126" s="2">
        <f>AVERAGE('0_Pivot &amp; Table 1 &amp; Table 2'!E191:H191)</f>
        <v>2489.75</v>
      </c>
      <c r="F126" s="2">
        <f>IF(ISERR(AVERAGE('0_Pivot &amp; Table 1 &amp; Table 2'!I191:L191)),"",AVERAGE('0_Pivot &amp; Table 1 &amp; Table 2'!I191:L191))</f>
        <v>2800</v>
      </c>
      <c r="G126" s="2">
        <f>IF(ISERR(AVERAGE('0_Pivot &amp; Table 1 &amp; Table 2'!I191:L191)),NA(),AVERAGE('0_Pivot &amp; Table 1 &amp; Table 2'!I191:L191))</f>
        <v>2800</v>
      </c>
    </row>
    <row r="127" spans="3:7" x14ac:dyDescent="0.2">
      <c r="C127" s="42" t="s">
        <v>369</v>
      </c>
      <c r="D127" s="2">
        <f>IF(ISERR('0_Pivot &amp; Table 1 &amp; Table 2'!D192), 0, '0_Pivot &amp; Table 1 &amp; Table 2'!D192)</f>
        <v>535879</v>
      </c>
      <c r="E127" s="2">
        <f>AVERAGE('0_Pivot &amp; Table 1 &amp; Table 2'!E192:H192)</f>
        <v>2460</v>
      </c>
      <c r="F127" s="2">
        <f>IF(ISERR(AVERAGE('0_Pivot &amp; Table 1 &amp; Table 2'!I192:L192)),"",AVERAGE('0_Pivot &amp; Table 1 &amp; Table 2'!I192:L192))</f>
        <v>3169.5</v>
      </c>
      <c r="G127" s="2">
        <f>IF(ISERR(AVERAGE('0_Pivot &amp; Table 1 &amp; Table 2'!I192:L192)),NA(),AVERAGE('0_Pivot &amp; Table 1 &amp; Table 2'!I192:L192))</f>
        <v>3169.5</v>
      </c>
    </row>
    <row r="128" spans="3:7" x14ac:dyDescent="0.2">
      <c r="C128" s="42" t="s">
        <v>372</v>
      </c>
      <c r="D128" s="2">
        <f>IF(ISERR('0_Pivot &amp; Table 1 &amp; Table 2'!D193), 0, '0_Pivot &amp; Table 1 &amp; Table 2'!D193)</f>
        <v>246334</v>
      </c>
      <c r="E128" s="2">
        <f>AVERAGE('0_Pivot &amp; Table 1 &amp; Table 2'!E193:H193)</f>
        <v>3391.75</v>
      </c>
      <c r="F128" s="2">
        <f>IF(ISERR(AVERAGE('0_Pivot &amp; Table 1 &amp; Table 2'!I193:L193)),"",AVERAGE('0_Pivot &amp; Table 1 &amp; Table 2'!I193:L193))</f>
        <v>3525.75</v>
      </c>
      <c r="G128" s="2">
        <f>IF(ISERR(AVERAGE('0_Pivot &amp; Table 1 &amp; Table 2'!I193:L193)),NA(),AVERAGE('0_Pivot &amp; Table 1 &amp; Table 2'!I193:L193))</f>
        <v>3525.75</v>
      </c>
    </row>
    <row r="129" spans="3:7" x14ac:dyDescent="0.2">
      <c r="C129" s="42" t="s">
        <v>375</v>
      </c>
      <c r="D129" s="2">
        <f>IF(ISERR('0_Pivot &amp; Table 1 &amp; Table 2'!D194), 0, '0_Pivot &amp; Table 1 &amp; Table 2'!D194)</f>
        <v>557026</v>
      </c>
      <c r="E129" s="2">
        <f>AVERAGE('0_Pivot &amp; Table 1 &amp; Table 2'!E194:H194)</f>
        <v>2504.5</v>
      </c>
      <c r="F129" s="2">
        <f>IF(ISERR(AVERAGE('0_Pivot &amp; Table 1 &amp; Table 2'!I194:L194)),"",AVERAGE('0_Pivot &amp; Table 1 &amp; Table 2'!I194:L194))</f>
        <v>2658.75</v>
      </c>
      <c r="G129" s="2">
        <f>IF(ISERR(AVERAGE('0_Pivot &amp; Table 1 &amp; Table 2'!I194:L194)),NA(),AVERAGE('0_Pivot &amp; Table 1 &amp; Table 2'!I194:L194))</f>
        <v>2658.75</v>
      </c>
    </row>
    <row r="130" spans="3:7" x14ac:dyDescent="0.2">
      <c r="C130" s="42" t="s">
        <v>378</v>
      </c>
      <c r="D130" s="2">
        <f>IF(ISERR('0_Pivot &amp; Table 1 &amp; Table 2'!D195), 0, '0_Pivot &amp; Table 1 &amp; Table 2'!D195)</f>
        <v>227417</v>
      </c>
      <c r="E130" s="2">
        <f>AVERAGE('0_Pivot &amp; Table 1 &amp; Table 2'!E195:H195)</f>
        <v>2978.75</v>
      </c>
      <c r="F130" s="2">
        <f>IF(ISERR(AVERAGE('0_Pivot &amp; Table 1 &amp; Table 2'!I195:L195)),"",AVERAGE('0_Pivot &amp; Table 1 &amp; Table 2'!I195:L195))</f>
        <v>3319.5</v>
      </c>
      <c r="G130" s="2">
        <f>IF(ISERR(AVERAGE('0_Pivot &amp; Table 1 &amp; Table 2'!I195:L195)),NA(),AVERAGE('0_Pivot &amp; Table 1 &amp; Table 2'!I195:L195))</f>
        <v>3319.5</v>
      </c>
    </row>
    <row r="131" spans="3:7" x14ac:dyDescent="0.2">
      <c r="C131" s="42" t="s">
        <v>381</v>
      </c>
      <c r="D131" s="2">
        <f>IF(ISERR('0_Pivot &amp; Table 1 &amp; Table 2'!D196), 0, '0_Pivot &amp; Table 1 &amp; Table 2'!D196)</f>
        <v>417069</v>
      </c>
      <c r="E131" s="2">
        <f>AVERAGE('0_Pivot &amp; Table 1 &amp; Table 2'!E196:H196)</f>
        <v>4336.5</v>
      </c>
      <c r="F131" s="2">
        <f>IF(ISERR(AVERAGE('0_Pivot &amp; Table 1 &amp; Table 2'!I196:L196)),"",AVERAGE('0_Pivot &amp; Table 1 &amp; Table 2'!I196:L196))</f>
        <v>4434</v>
      </c>
      <c r="G131" s="2">
        <f>IF(ISERR(AVERAGE('0_Pivot &amp; Table 1 &amp; Table 2'!I196:L196)),NA(),AVERAGE('0_Pivot &amp; Table 1 &amp; Table 2'!I196:L196))</f>
        <v>4434</v>
      </c>
    </row>
    <row r="132" spans="3:7" x14ac:dyDescent="0.2">
      <c r="C132" s="42" t="s">
        <v>384</v>
      </c>
      <c r="D132" s="2">
        <f>IF(ISERR('0_Pivot &amp; Table 1 &amp; Table 2'!D197), 0, '0_Pivot &amp; Table 1 &amp; Table 2'!D197)</f>
        <v>438901</v>
      </c>
      <c r="E132" s="2">
        <f>AVERAGE('0_Pivot &amp; Table 1 &amp; Table 2'!E197:H197)</f>
        <v>3950</v>
      </c>
      <c r="F132" s="2">
        <f>IF(ISERR(AVERAGE('0_Pivot &amp; Table 1 &amp; Table 2'!I197:L197)),"",AVERAGE('0_Pivot &amp; Table 1 &amp; Table 2'!I197:L197))</f>
        <v>4085.5</v>
      </c>
      <c r="G132" s="2">
        <f>IF(ISERR(AVERAGE('0_Pivot &amp; Table 1 &amp; Table 2'!I197:L197)),NA(),AVERAGE('0_Pivot &amp; Table 1 &amp; Table 2'!I197:L197))</f>
        <v>4085.5</v>
      </c>
    </row>
    <row r="133" spans="3:7" x14ac:dyDescent="0.2">
      <c r="C133" s="42" t="s">
        <v>387</v>
      </c>
      <c r="D133" s="2">
        <f>IF(ISERR('0_Pivot &amp; Table 1 &amp; Table 2'!D198), 0, '0_Pivot &amp; Table 1 &amp; Table 2'!D198)</f>
        <v>159245</v>
      </c>
      <c r="E133" s="2" t="e">
        <f>AVERAGE('0_Pivot &amp; Table 1 &amp; Table 2'!E198:H198)</f>
        <v>#DIV/0!</v>
      </c>
      <c r="F133" s="2" t="str">
        <f>IF(ISERR(AVERAGE('0_Pivot &amp; Table 1 &amp; Table 2'!I198:L198)),"",AVERAGE('0_Pivot &amp; Table 1 &amp; Table 2'!I198:L198))</f>
        <v/>
      </c>
      <c r="G133" s="2" t="e">
        <f>IF(ISERR(AVERAGE('0_Pivot &amp; Table 1 &amp; Table 2'!I198:L198)),NA(),AVERAGE('0_Pivot &amp; Table 1 &amp; Table 2'!I198:L198))</f>
        <v>#N/A</v>
      </c>
    </row>
    <row r="134" spans="3:7" x14ac:dyDescent="0.2">
      <c r="C134" s="42" t="s">
        <v>390</v>
      </c>
      <c r="D134" s="2">
        <f>IF(ISERR('0_Pivot &amp; Table 1 &amp; Table 2'!D199), 0, '0_Pivot &amp; Table 1 &amp; Table 2'!D199)</f>
        <v>523331</v>
      </c>
      <c r="E134" s="2">
        <f>AVERAGE('0_Pivot &amp; Table 1 &amp; Table 2'!E199:H199)</f>
        <v>2445.5</v>
      </c>
      <c r="F134" s="2">
        <f>IF(ISERR(AVERAGE('0_Pivot &amp; Table 1 &amp; Table 2'!I199:L199)),"",AVERAGE('0_Pivot &amp; Table 1 &amp; Table 2'!I199:L199))</f>
        <v>2658</v>
      </c>
      <c r="G134" s="2">
        <f>IF(ISERR(AVERAGE('0_Pivot &amp; Table 1 &amp; Table 2'!I199:L199)),NA(),AVERAGE('0_Pivot &amp; Table 1 &amp; Table 2'!I199:L199))</f>
        <v>2658</v>
      </c>
    </row>
    <row r="135" spans="3:7" x14ac:dyDescent="0.2">
      <c r="C135" s="42" t="s">
        <v>393</v>
      </c>
      <c r="D135" s="2">
        <f>IF(ISERR('0_Pivot &amp; Table 1 &amp; Table 2'!D200), 0, '0_Pivot &amp; Table 1 &amp; Table 2'!D200)</f>
        <v>424826</v>
      </c>
      <c r="E135" s="2">
        <f>AVERAGE('0_Pivot &amp; Table 1 &amp; Table 2'!E200:H200)</f>
        <v>3506.5</v>
      </c>
      <c r="F135" s="2">
        <f>IF(ISERR(AVERAGE('0_Pivot &amp; Table 1 &amp; Table 2'!I200:L200)),"",AVERAGE('0_Pivot &amp; Table 1 &amp; Table 2'!I200:L200))</f>
        <v>3395</v>
      </c>
      <c r="G135" s="2">
        <f>IF(ISERR(AVERAGE('0_Pivot &amp; Table 1 &amp; Table 2'!I200:L200)),NA(),AVERAGE('0_Pivot &amp; Table 1 &amp; Table 2'!I200:L200))</f>
        <v>3395</v>
      </c>
    </row>
    <row r="136" spans="3:7" x14ac:dyDescent="0.2">
      <c r="C136" s="42" t="s">
        <v>396</v>
      </c>
      <c r="D136" s="2">
        <f>IF(ISERR('0_Pivot &amp; Table 1 &amp; Table 2'!D201), 0, '0_Pivot &amp; Table 1 &amp; Table 2'!D201)</f>
        <v>709840</v>
      </c>
      <c r="E136" s="2">
        <f>AVERAGE('0_Pivot &amp; Table 1 &amp; Table 2'!E201:H201)</f>
        <v>2294.25</v>
      </c>
      <c r="F136" s="2">
        <f>IF(ISERR(AVERAGE('0_Pivot &amp; Table 1 &amp; Table 2'!I201:L201)),"",AVERAGE('0_Pivot &amp; Table 1 &amp; Table 2'!I201:L201))</f>
        <v>2476.25</v>
      </c>
      <c r="G136" s="2">
        <f>IF(ISERR(AVERAGE('0_Pivot &amp; Table 1 &amp; Table 2'!I201:L201)),NA(),AVERAGE('0_Pivot &amp; Table 1 &amp; Table 2'!I201:L201))</f>
        <v>2476.25</v>
      </c>
    </row>
    <row r="137" spans="3:7" x14ac:dyDescent="0.2">
      <c r="C137" s="42" t="s">
        <v>399</v>
      </c>
      <c r="D137" s="2">
        <f>IF(ISERR('0_Pivot &amp; Table 1 &amp; Table 2'!D202), 0, '0_Pivot &amp; Table 1 &amp; Table 2'!D202)</f>
        <v>307839</v>
      </c>
      <c r="E137" s="2">
        <f>AVERAGE('0_Pivot &amp; Table 1 &amp; Table 2'!E202:H202)</f>
        <v>2949.75</v>
      </c>
      <c r="F137" s="2">
        <f>IF(ISERR(AVERAGE('0_Pivot &amp; Table 1 &amp; Table 2'!I202:L202)),"",AVERAGE('0_Pivot &amp; Table 1 &amp; Table 2'!I202:L202))</f>
        <v>3386.25</v>
      </c>
      <c r="G137" s="2">
        <f>IF(ISERR(AVERAGE('0_Pivot &amp; Table 1 &amp; Table 2'!I202:L202)),NA(),AVERAGE('0_Pivot &amp; Table 1 &amp; Table 2'!I202:L202))</f>
        <v>3386.25</v>
      </c>
    </row>
    <row r="138" spans="3:7" x14ac:dyDescent="0.2">
      <c r="C138" s="42" t="s">
        <v>402</v>
      </c>
      <c r="D138" s="2">
        <f>IF(ISERR('0_Pivot &amp; Table 1 &amp; Table 2'!D203), 0, '0_Pivot &amp; Table 1 &amp; Table 2'!D203)</f>
        <v>507549</v>
      </c>
      <c r="E138" s="2">
        <f>AVERAGE('0_Pivot &amp; Table 1 &amp; Table 2'!E203:H203)</f>
        <v>2526.5</v>
      </c>
      <c r="F138" s="2">
        <f>IF(ISERR(AVERAGE('0_Pivot &amp; Table 1 &amp; Table 2'!I203:L203)),"",AVERAGE('0_Pivot &amp; Table 1 &amp; Table 2'!I203:L203))</f>
        <v>2808</v>
      </c>
      <c r="G138" s="2">
        <f>IF(ISERR(AVERAGE('0_Pivot &amp; Table 1 &amp; Table 2'!I203:L203)),NA(),AVERAGE('0_Pivot &amp; Table 1 &amp; Table 2'!I203:L203))</f>
        <v>2808</v>
      </c>
    </row>
    <row r="139" spans="3:7" x14ac:dyDescent="0.2">
      <c r="C139" s="42" t="s">
        <v>405</v>
      </c>
      <c r="D139" s="2">
        <f>IF(ISERR('0_Pivot &amp; Table 1 &amp; Table 2'!D204), 0, '0_Pivot &amp; Table 1 &amp; Table 2'!D204)</f>
        <v>311681</v>
      </c>
      <c r="E139" s="2">
        <f>AVERAGE('0_Pivot &amp; Table 1 &amp; Table 2'!E204:H204)</f>
        <v>3344.75</v>
      </c>
      <c r="F139" s="2">
        <f>IF(ISERR(AVERAGE('0_Pivot &amp; Table 1 &amp; Table 2'!I204:L204)),"",AVERAGE('0_Pivot &amp; Table 1 &amp; Table 2'!I204:L204))</f>
        <v>3857.75</v>
      </c>
      <c r="G139" s="2">
        <f>IF(ISERR(AVERAGE('0_Pivot &amp; Table 1 &amp; Table 2'!I204:L204)),NA(),AVERAGE('0_Pivot &amp; Table 1 &amp; Table 2'!I204:L204))</f>
        <v>3857.75</v>
      </c>
    </row>
    <row r="140" spans="3:7" x14ac:dyDescent="0.2">
      <c r="C140" s="42" t="s">
        <v>408</v>
      </c>
      <c r="D140" s="2">
        <f>IF(ISERR('0_Pivot &amp; Table 1 &amp; Table 2'!D205), 0, '0_Pivot &amp; Table 1 &amp; Table 2'!D205)</f>
        <v>471048</v>
      </c>
      <c r="E140" s="2">
        <f>AVERAGE('0_Pivot &amp; Table 1 &amp; Table 2'!E205:H205)</f>
        <v>2401</v>
      </c>
      <c r="F140" s="2">
        <f>IF(ISERR(AVERAGE('0_Pivot &amp; Table 1 &amp; Table 2'!I205:L205)),"",AVERAGE('0_Pivot &amp; Table 1 &amp; Table 2'!I205:L205))</f>
        <v>2509.75</v>
      </c>
      <c r="G140" s="2">
        <f>IF(ISERR(AVERAGE('0_Pivot &amp; Table 1 &amp; Table 2'!I205:L205)),NA(),AVERAGE('0_Pivot &amp; Table 1 &amp; Table 2'!I205:L205))</f>
        <v>2509.75</v>
      </c>
    </row>
    <row r="141" spans="3:7" x14ac:dyDescent="0.2">
      <c r="C141" s="42" t="s">
        <v>411</v>
      </c>
      <c r="D141" s="2">
        <f>IF(ISERR('0_Pivot &amp; Table 1 &amp; Table 2'!D206), 0, '0_Pivot &amp; Table 1 &amp; Table 2'!D206)</f>
        <v>111338</v>
      </c>
      <c r="E141" s="2">
        <f>AVERAGE('0_Pivot &amp; Table 1 &amp; Table 2'!E206:H206)</f>
        <v>3666.25</v>
      </c>
      <c r="F141" s="2">
        <f>IF(ISERR(AVERAGE('0_Pivot &amp; Table 1 &amp; Table 2'!I206:L206)),"",AVERAGE('0_Pivot &amp; Table 1 &amp; Table 2'!I206:L206))</f>
        <v>3948.5</v>
      </c>
      <c r="G141" s="2">
        <f>IF(ISERR(AVERAGE('0_Pivot &amp; Table 1 &amp; Table 2'!I206:L206)),NA(),AVERAGE('0_Pivot &amp; Table 1 &amp; Table 2'!I206:L206))</f>
        <v>3948.5</v>
      </c>
    </row>
    <row r="142" spans="3:7" x14ac:dyDescent="0.2">
      <c r="C142" s="42" t="s">
        <v>414</v>
      </c>
      <c r="D142" s="2">
        <f>IF(ISERR('0_Pivot &amp; Table 1 &amp; Table 2'!D207), 0, '0_Pivot &amp; Table 1 &amp; Table 2'!D207)</f>
        <v>499070</v>
      </c>
      <c r="E142" s="2">
        <f>AVERAGE('0_Pivot &amp; Table 1 &amp; Table 2'!E207:H207)</f>
        <v>3597</v>
      </c>
      <c r="F142" s="2">
        <f>IF(ISERR(AVERAGE('0_Pivot &amp; Table 1 &amp; Table 2'!I207:L207)),"",AVERAGE('0_Pivot &amp; Table 1 &amp; Table 2'!I207:L207))</f>
        <v>3606.25</v>
      </c>
      <c r="G142" s="2">
        <f>IF(ISERR(AVERAGE('0_Pivot &amp; Table 1 &amp; Table 2'!I207:L207)),NA(),AVERAGE('0_Pivot &amp; Table 1 &amp; Table 2'!I207:L207))</f>
        <v>3606.25</v>
      </c>
    </row>
    <row r="143" spans="3:7" x14ac:dyDescent="0.2">
      <c r="C143" s="42" t="s">
        <v>417</v>
      </c>
      <c r="D143" s="2">
        <f>IF(ISERR('0_Pivot &amp; Table 1 &amp; Table 2'!D208), 0, '0_Pivot &amp; Table 1 &amp; Table 2'!D208)</f>
        <v>325513</v>
      </c>
      <c r="E143" s="2">
        <f>AVERAGE('0_Pivot &amp; Table 1 &amp; Table 2'!E208:H208)</f>
        <v>3037.25</v>
      </c>
      <c r="F143" s="2">
        <f>IF(ISERR(AVERAGE('0_Pivot &amp; Table 1 &amp; Table 2'!I208:L208)),"",AVERAGE('0_Pivot &amp; Table 1 &amp; Table 2'!I208:L208))</f>
        <v>3239.5</v>
      </c>
      <c r="G143" s="2">
        <f>IF(ISERR(AVERAGE('0_Pivot &amp; Table 1 &amp; Table 2'!I208:L208)),NA(),AVERAGE('0_Pivot &amp; Table 1 &amp; Table 2'!I208:L208))</f>
        <v>3239.5</v>
      </c>
    </row>
    <row r="144" spans="3:7" x14ac:dyDescent="0.2">
      <c r="C144" s="42" t="s">
        <v>420</v>
      </c>
      <c r="D144" s="2">
        <f>IF(ISERR('0_Pivot &amp; Table 1 &amp; Table 2'!D209), 0, '0_Pivot &amp; Table 1 &amp; Table 2'!D209)</f>
        <v>495803</v>
      </c>
      <c r="E144" s="2">
        <f>AVERAGE('0_Pivot &amp; Table 1 &amp; Table 2'!E209:H209)</f>
        <v>2644.5</v>
      </c>
      <c r="F144" s="2">
        <f>IF(ISERR(AVERAGE('0_Pivot &amp; Table 1 &amp; Table 2'!I209:L209)),"",AVERAGE('0_Pivot &amp; Table 1 &amp; Table 2'!I209:L209))</f>
        <v>3180.25</v>
      </c>
      <c r="G144" s="2">
        <f>IF(ISERR(AVERAGE('0_Pivot &amp; Table 1 &amp; Table 2'!I209:L209)),NA(),AVERAGE('0_Pivot &amp; Table 1 &amp; Table 2'!I209:L209))</f>
        <v>3180.25</v>
      </c>
    </row>
    <row r="145" spans="3:12" x14ac:dyDescent="0.2">
      <c r="C145" s="42" t="s">
        <v>423</v>
      </c>
      <c r="D145" s="2">
        <f>IF(ISERR('0_Pivot &amp; Table 1 &amp; Table 2'!D210), 0, '0_Pivot &amp; Table 1 &amp; Table 2'!D210)</f>
        <v>190523</v>
      </c>
      <c r="E145" s="2">
        <f>AVERAGE('0_Pivot &amp; Table 1 &amp; Table 2'!E210:H210)</f>
        <v>3344.75</v>
      </c>
      <c r="F145" s="2">
        <f>IF(ISERR(AVERAGE('0_Pivot &amp; Table 1 &amp; Table 2'!I210:L210)),"",AVERAGE('0_Pivot &amp; Table 1 &amp; Table 2'!I210:L210))</f>
        <v>3307.25</v>
      </c>
      <c r="G145" s="2">
        <f>IF(ISERR(AVERAGE('0_Pivot &amp; Table 1 &amp; Table 2'!I210:L210)),NA(),AVERAGE('0_Pivot &amp; Table 1 &amp; Table 2'!I210:L210))</f>
        <v>3307.25</v>
      </c>
    </row>
    <row r="146" spans="3:12" x14ac:dyDescent="0.2">
      <c r="C146" s="42" t="s">
        <v>426</v>
      </c>
      <c r="D146" s="2">
        <f>IF(ISERR('0_Pivot &amp; Table 1 &amp; Table 2'!D211), 0, '0_Pivot &amp; Table 1 &amp; Table 2'!D211)</f>
        <v>287034</v>
      </c>
      <c r="E146" s="2">
        <f>AVERAGE('0_Pivot &amp; Table 1 &amp; Table 2'!E211:H211)</f>
        <v>2798.75</v>
      </c>
      <c r="F146" s="2">
        <f>IF(ISERR(AVERAGE('0_Pivot &amp; Table 1 &amp; Table 2'!I211:L211)),"",AVERAGE('0_Pivot &amp; Table 1 &amp; Table 2'!I211:L211))</f>
        <v>3338.75</v>
      </c>
      <c r="G146" s="2">
        <f>IF(ISERR(AVERAGE('0_Pivot &amp; Table 1 &amp; Table 2'!I211:L211)),NA(),AVERAGE('0_Pivot &amp; Table 1 &amp; Table 2'!I211:L211))</f>
        <v>3338.75</v>
      </c>
    </row>
    <row r="147" spans="3:12" x14ac:dyDescent="0.2">
      <c r="C147" s="42" t="s">
        <v>429</v>
      </c>
      <c r="D147" s="2">
        <f>IF(ISERR('0_Pivot &amp; Table 1 &amp; Table 2'!D212), 0, '0_Pivot &amp; Table 1 &amp; Table 2'!D212)</f>
        <v>213398</v>
      </c>
      <c r="E147" s="2">
        <f>AVERAGE('0_Pivot &amp; Table 1 &amp; Table 2'!E212:H212)</f>
        <v>3336.5</v>
      </c>
      <c r="F147" s="2">
        <f>IF(ISERR(AVERAGE('0_Pivot &amp; Table 1 &amp; Table 2'!I212:L212)),"",AVERAGE('0_Pivot &amp; Table 1 &amp; Table 2'!I212:L212))</f>
        <v>3615.5</v>
      </c>
      <c r="G147" s="2">
        <f>IF(ISERR(AVERAGE('0_Pivot &amp; Table 1 &amp; Table 2'!I212:L212)),NA(),AVERAGE('0_Pivot &amp; Table 1 &amp; Table 2'!I212:L212))</f>
        <v>3615.5</v>
      </c>
    </row>
    <row r="148" spans="3:12" x14ac:dyDescent="0.2">
      <c r="C148" s="42" t="s">
        <v>432</v>
      </c>
      <c r="D148" s="2">
        <f>IF(ISERR('0_Pivot &amp; Table 1 &amp; Table 2'!D213), 0, '0_Pivot &amp; Table 1 &amp; Table 2'!D213)</f>
        <v>405749</v>
      </c>
      <c r="E148" s="2">
        <f>AVERAGE('0_Pivot &amp; Table 1 &amp; Table 2'!E213:H213)</f>
        <v>4115.75</v>
      </c>
      <c r="F148" s="2">
        <f>IF(ISERR(AVERAGE('0_Pivot &amp; Table 1 &amp; Table 2'!I213:L213)),"",AVERAGE('0_Pivot &amp; Table 1 &amp; Table 2'!I213:L213))</f>
        <v>4369</v>
      </c>
      <c r="G148" s="2">
        <f>IF(ISERR(AVERAGE('0_Pivot &amp; Table 1 &amp; Table 2'!I213:L213)),NA(),AVERAGE('0_Pivot &amp; Table 1 &amp; Table 2'!I213:L213))</f>
        <v>4369</v>
      </c>
    </row>
    <row r="149" spans="3:12" x14ac:dyDescent="0.2">
      <c r="C149" s="42" t="s">
        <v>435</v>
      </c>
      <c r="D149" s="2">
        <f>IF(ISERR('0_Pivot &amp; Table 1 &amp; Table 2'!D214), 0, '0_Pivot &amp; Table 1 &amp; Table 2'!D214)</f>
        <v>275817</v>
      </c>
      <c r="E149" s="2">
        <f>AVERAGE('0_Pivot &amp; Table 1 &amp; Table 2'!E214:H214)</f>
        <v>3142</v>
      </c>
      <c r="F149" s="2">
        <f>IF(ISERR(AVERAGE('0_Pivot &amp; Table 1 &amp; Table 2'!I214:L214)),"",AVERAGE('0_Pivot &amp; Table 1 &amp; Table 2'!I214:L214))</f>
        <v>3472</v>
      </c>
      <c r="G149" s="2">
        <f>IF(ISERR(AVERAGE('0_Pivot &amp; Table 1 &amp; Table 2'!I214:L214)),NA(),AVERAGE('0_Pivot &amp; Table 1 &amp; Table 2'!I214:L214))</f>
        <v>3472</v>
      </c>
    </row>
    <row r="150" spans="3:12" x14ac:dyDescent="0.2">
      <c r="C150" s="42" t="s">
        <v>438</v>
      </c>
      <c r="D150" s="2">
        <f>IF(ISERR('0_Pivot &amp; Table 1 &amp; Table 2'!D215), 0, '0_Pivot &amp; Table 1 &amp; Table 2'!D215)</f>
        <v>315002</v>
      </c>
      <c r="E150" s="2">
        <f>AVERAGE('0_Pivot &amp; Table 1 &amp; Table 2'!E215:H215)</f>
        <v>2877</v>
      </c>
      <c r="F150" s="2">
        <f>IF(ISERR(AVERAGE('0_Pivot &amp; Table 1 &amp; Table 2'!I215:L215)),"",AVERAGE('0_Pivot &amp; Table 1 &amp; Table 2'!I215:L215))</f>
        <v>3286.5</v>
      </c>
      <c r="G150" s="2">
        <f>IF(ISERR(AVERAGE('0_Pivot &amp; Table 1 &amp; Table 2'!I215:L215)),NA(),AVERAGE('0_Pivot &amp; Table 1 &amp; Table 2'!I215:L215))</f>
        <v>3286.5</v>
      </c>
    </row>
    <row r="151" spans="3:12" x14ac:dyDescent="0.2">
      <c r="C151" s="42" t="s">
        <v>441</v>
      </c>
      <c r="D151" s="2">
        <f>IF(ISERR('0_Pivot &amp; Table 1 &amp; Table 2'!D216), 0, '0_Pivot &amp; Table 1 &amp; Table 2'!D216)</f>
        <v>355100</v>
      </c>
      <c r="E151" s="2">
        <f>AVERAGE('0_Pivot &amp; Table 1 &amp; Table 2'!E216:H216)</f>
        <v>2670</v>
      </c>
      <c r="F151" s="2">
        <f>IF(ISERR(AVERAGE('0_Pivot &amp; Table 1 &amp; Table 2'!I216:L216)),"",AVERAGE('0_Pivot &amp; Table 1 &amp; Table 2'!I216:L216))</f>
        <v>2686.75</v>
      </c>
      <c r="G151" s="2">
        <f>IF(ISERR(AVERAGE('0_Pivot &amp; Table 1 &amp; Table 2'!I216:L216)),NA(),AVERAGE('0_Pivot &amp; Table 1 &amp; Table 2'!I216:L216))</f>
        <v>2686.75</v>
      </c>
    </row>
    <row r="152" spans="3:12" x14ac:dyDescent="0.2">
      <c r="C152" s="42" t="s">
        <v>444</v>
      </c>
      <c r="D152" s="2">
        <f>IF(ISERR('0_Pivot &amp; Table 1 &amp; Table 2'!D217), 0, '0_Pivot &amp; Table 1 &amp; Table 2'!D217)</f>
        <v>194293</v>
      </c>
      <c r="E152" s="2">
        <f>AVERAGE('0_Pivot &amp; Table 1 &amp; Table 2'!E217:H217)</f>
        <v>2912</v>
      </c>
      <c r="F152" s="2">
        <f>IF(ISERR(AVERAGE('0_Pivot &amp; Table 1 &amp; Table 2'!I217:L217)),"",AVERAGE('0_Pivot &amp; Table 1 &amp; Table 2'!I217:L217))</f>
        <v>2990.25</v>
      </c>
      <c r="G152" s="2">
        <f>IF(ISERR(AVERAGE('0_Pivot &amp; Table 1 &amp; Table 2'!I217:L217)),NA(),AVERAGE('0_Pivot &amp; Table 1 &amp; Table 2'!I217:L217))</f>
        <v>2990.25</v>
      </c>
    </row>
    <row r="153" spans="3:12" x14ac:dyDescent="0.2">
      <c r="C153" s="42" t="s">
        <v>447</v>
      </c>
      <c r="D153" s="2">
        <f>IF(ISERR('0_Pivot &amp; Table 1 &amp; Table 2'!D218), 0, '0_Pivot &amp; Table 1 &amp; Table 2'!D218)</f>
        <v>264638</v>
      </c>
      <c r="E153" s="2">
        <f>AVERAGE('0_Pivot &amp; Table 1 &amp; Table 2'!E218:H218)</f>
        <v>3375.75</v>
      </c>
      <c r="F153" s="2">
        <f>IF(ISERR(AVERAGE('0_Pivot &amp; Table 1 &amp; Table 2'!I218:L218)),"",AVERAGE('0_Pivot &amp; Table 1 &amp; Table 2'!I218:L218))</f>
        <v>3645.5</v>
      </c>
      <c r="G153" s="2">
        <f>IF(ISERR(AVERAGE('0_Pivot &amp; Table 1 &amp; Table 2'!I218:L218)),NA(),AVERAGE('0_Pivot &amp; Table 1 &amp; Table 2'!I218:L218))</f>
        <v>3645.5</v>
      </c>
    </row>
    <row r="154" spans="3:12" x14ac:dyDescent="0.2">
      <c r="C154" s="42" t="s">
        <v>449</v>
      </c>
      <c r="D154" s="2">
        <f>IF(ISERR('0_Pivot &amp; Table 1 &amp; Table 2'!D219), 0, '0_Pivot &amp; Table 1 &amp; Table 2'!D219)</f>
        <v>371339</v>
      </c>
      <c r="E154" s="2">
        <f>AVERAGE('0_Pivot &amp; Table 1 &amp; Table 2'!E219:H219)</f>
        <v>3514</v>
      </c>
      <c r="F154" s="2">
        <f>IF(ISERR(AVERAGE('0_Pivot &amp; Table 1 &amp; Table 2'!I219:L219)),"",AVERAGE('0_Pivot &amp; Table 1 &amp; Table 2'!I219:L219))</f>
        <v>3598.25</v>
      </c>
      <c r="G154" s="2">
        <f>IF(ISERR(AVERAGE('0_Pivot &amp; Table 1 &amp; Table 2'!I219:L219)),NA(),AVERAGE('0_Pivot &amp; Table 1 &amp; Table 2'!I219:L219))</f>
        <v>3598.25</v>
      </c>
    </row>
    <row r="155" spans="3:12" x14ac:dyDescent="0.2">
      <c r="C155" s="42" t="s">
        <v>451</v>
      </c>
      <c r="D155" s="2">
        <f>IF(ISERR('0_Pivot &amp; Table 1 &amp; Table 2'!D220), 0, '0_Pivot &amp; Table 1 &amp; Table 2'!D220)</f>
        <v>1928612</v>
      </c>
      <c r="E155" s="2">
        <f>AVERAGE('0_Pivot &amp; Table 1 &amp; Table 2'!E220:H220)</f>
        <v>2513</v>
      </c>
      <c r="F155" s="2">
        <f>IF(ISERR(AVERAGE('0_Pivot &amp; Table 1 &amp; Table 2'!I220:L220)),"",AVERAGE('0_Pivot &amp; Table 1 &amp; Table 2'!I220:L220))</f>
        <v>3198.25</v>
      </c>
      <c r="G155" s="2">
        <f>IF(ISERR(AVERAGE('0_Pivot &amp; Table 1 &amp; Table 2'!I220:L220)),NA(),AVERAGE('0_Pivot &amp; Table 1 &amp; Table 2'!I220:L220))</f>
        <v>3198.25</v>
      </c>
    </row>
    <row r="156" spans="3:12" x14ac:dyDescent="0.2">
      <c r="C156" s="42" t="s">
        <v>455</v>
      </c>
      <c r="D156" s="2">
        <f>IF(ISERR('0_Pivot &amp; Table 1 &amp; Table 2'!D221), 0, '0_Pivot &amp; Table 1 &amp; Table 2'!D221)</f>
        <v>845971</v>
      </c>
      <c r="E156" s="2">
        <f>AVERAGE('0_Pivot &amp; Table 1 &amp; Table 2'!E221:H221)</f>
        <v>4058.5</v>
      </c>
      <c r="F156" s="2">
        <f>IF(ISERR(AVERAGE('0_Pivot &amp; Table 1 &amp; Table 2'!I221:L221)),"",AVERAGE('0_Pivot &amp; Table 1 &amp; Table 2'!I221:L221))</f>
        <v>4506.5</v>
      </c>
      <c r="G156" s="2">
        <f>IF(ISERR(AVERAGE('0_Pivot &amp; Table 1 &amp; Table 2'!I221:L221)),NA(),AVERAGE('0_Pivot &amp; Table 1 &amp; Table 2'!I221:L221))</f>
        <v>4506.5</v>
      </c>
    </row>
    <row r="157" spans="3:12" x14ac:dyDescent="0.2">
      <c r="C157" s="42" t="s">
        <v>458</v>
      </c>
      <c r="D157" s="2">
        <f>IF(ISERR('0_Pivot &amp; Table 1 &amp; Table 2'!D222), 0, '0_Pivot &amp; Table 1 &amp; Table 2'!D222)</f>
        <v>485672</v>
      </c>
      <c r="E157" s="2">
        <f>AVERAGE('0_Pivot &amp; Table 1 &amp; Table 2'!E222:H222)</f>
        <v>4601.75</v>
      </c>
      <c r="F157" s="2">
        <f>IF(ISERR(AVERAGE('0_Pivot &amp; Table 1 &amp; Table 2'!I222:L222)),"",AVERAGE('0_Pivot &amp; Table 1 &amp; Table 2'!I222:L222))</f>
        <v>5224.5</v>
      </c>
      <c r="G157" s="2">
        <f>IF(ISERR(AVERAGE('0_Pivot &amp; Table 1 &amp; Table 2'!I222:L222)),NA(),AVERAGE('0_Pivot &amp; Table 1 &amp; Table 2'!I222:L222))</f>
        <v>5224.5</v>
      </c>
    </row>
    <row r="158" spans="3:12" x14ac:dyDescent="0.2">
      <c r="C158" s="42" t="s">
        <v>461</v>
      </c>
      <c r="D158" s="2">
        <f>IF(ISERR('0_Pivot &amp; Table 1 &amp; Table 2'!D223), 0, '0_Pivot &amp; Table 1 &amp; Table 2'!D223)</f>
        <v>580272</v>
      </c>
      <c r="E158" s="2">
        <f>AVERAGE('0_Pivot &amp; Table 1 &amp; Table 2'!E223:H223)</f>
        <v>4630.75</v>
      </c>
      <c r="F158" s="2">
        <f>IF(ISERR(AVERAGE('0_Pivot &amp; Table 1 &amp; Table 2'!I223:L223)),"",AVERAGE('0_Pivot &amp; Table 1 &amp; Table 2'!I223:L223))</f>
        <v>5597</v>
      </c>
      <c r="G158" s="2">
        <f>IF(ISERR(AVERAGE('0_Pivot &amp; Table 1 &amp; Table 2'!I223:L223)),NA(),AVERAGE('0_Pivot &amp; Table 1 &amp; Table 2'!I223:L223))</f>
        <v>5597</v>
      </c>
    </row>
    <row r="159" spans="3:12" x14ac:dyDescent="0.2">
      <c r="C159" s="42" t="s">
        <v>464</v>
      </c>
      <c r="D159" s="2">
        <f>IF(ISERR('0_Pivot &amp; Table 1 &amp; Table 2'!D224), 0, '0_Pivot &amp; Table 1 &amp; Table 2'!D224)</f>
        <v>598059</v>
      </c>
      <c r="E159" s="2">
        <f>AVERAGE('0_Pivot &amp; Table 1 &amp; Table 2'!E224:H224)</f>
        <v>3464</v>
      </c>
      <c r="F159" s="2">
        <f>IF(ISERR(AVERAGE('0_Pivot &amp; Table 1 &amp; Table 2'!I224:L224)),"",AVERAGE('0_Pivot &amp; Table 1 &amp; Table 2'!I224:L224))</f>
        <v>4016.25</v>
      </c>
      <c r="G159" s="2">
        <f>IF(ISERR(AVERAGE('0_Pivot &amp; Table 1 &amp; Table 2'!I224:L224)),NA(),AVERAGE('0_Pivot &amp; Table 1 &amp; Table 2'!I224:L224))</f>
        <v>4016.25</v>
      </c>
    </row>
    <row r="160" spans="3:12" customFormat="1" ht="12.75" hidden="1" x14ac:dyDescent="0.2">
      <c r="C160" s="1" t="s">
        <v>468</v>
      </c>
      <c r="D160" t="s">
        <v>63</v>
      </c>
      <c r="E160">
        <v>4569.25</v>
      </c>
      <c r="F160">
        <v>4968.25</v>
      </c>
      <c r="G160" t="e">
        <f t="shared" ref="G160:H175" si="2">LN(D160)</f>
        <v>#VALUE!</v>
      </c>
      <c r="H160">
        <f t="shared" si="2"/>
        <v>8.4271043566345512</v>
      </c>
      <c r="J160">
        <v>8992.25</v>
      </c>
      <c r="K160">
        <v>8992.25</v>
      </c>
      <c r="L160">
        <v>8992.25</v>
      </c>
    </row>
    <row r="161" spans="3:12" customFormat="1" ht="12.75" hidden="1" x14ac:dyDescent="0.2">
      <c r="C161" s="1" t="s">
        <v>470</v>
      </c>
      <c r="D161" t="s">
        <v>63</v>
      </c>
      <c r="E161">
        <v>6093.75</v>
      </c>
      <c r="F161">
        <v>6094.25</v>
      </c>
      <c r="G161" t="e">
        <f t="shared" si="2"/>
        <v>#VALUE!</v>
      </c>
      <c r="H161">
        <f t="shared" si="2"/>
        <v>8.7150189347461566</v>
      </c>
      <c r="J161">
        <v>7755.5</v>
      </c>
      <c r="K161">
        <v>7755.5</v>
      </c>
      <c r="L161">
        <v>7755.5</v>
      </c>
    </row>
    <row r="162" spans="3:12" x14ac:dyDescent="0.2">
      <c r="C162" s="42" t="s">
        <v>472</v>
      </c>
      <c r="D162" s="2">
        <f>IF(ISERR('0_Pivot &amp; Table 1 &amp; Table 2'!D227), 0, '0_Pivot &amp; Table 1 &amp; Table 2'!D227)</f>
        <v>3828434</v>
      </c>
      <c r="E162" s="2">
        <f>AVERAGE('0_Pivot &amp; Table 1 &amp; Table 2'!E227:H227)</f>
        <v>3804</v>
      </c>
      <c r="F162" s="2">
        <f>IF(ISERR(AVERAGE('0_Pivot &amp; Table 1 &amp; Table 2'!I227:L227)),"",AVERAGE('0_Pivot &amp; Table 1 &amp; Table 2'!I227:L227))</f>
        <v>3426.25</v>
      </c>
      <c r="G162" s="2">
        <f>IF(ISERR(AVERAGE('0_Pivot &amp; Table 1 &amp; Table 2'!I227:L227)),NA(),AVERAGE('0_Pivot &amp; Table 1 &amp; Table 2'!I227:L227))</f>
        <v>3426.25</v>
      </c>
    </row>
    <row r="163" spans="3:12" x14ac:dyDescent="0.2">
      <c r="C163" s="42" t="s">
        <v>476</v>
      </c>
      <c r="D163" s="2">
        <f>IF(ISERR('0_Pivot &amp; Table 1 &amp; Table 2'!D228), 0, '0_Pivot &amp; Table 1 &amp; Table 2'!D228)</f>
        <v>973997</v>
      </c>
      <c r="E163" s="2">
        <f>AVERAGE('0_Pivot &amp; Table 1 &amp; Table 2'!E228:H228)</f>
        <v>6348.5</v>
      </c>
      <c r="F163" s="2">
        <f>IF(ISERR(AVERAGE('0_Pivot &amp; Table 1 &amp; Table 2'!I228:L228)),"",AVERAGE('0_Pivot &amp; Table 1 &amp; Table 2'!I228:L228))</f>
        <v>5824.25</v>
      </c>
      <c r="G163" s="2">
        <f>IF(ISERR(AVERAGE('0_Pivot &amp; Table 1 &amp; Table 2'!I228:L228)),NA(),AVERAGE('0_Pivot &amp; Table 1 &amp; Table 2'!I228:L228))</f>
        <v>5824.25</v>
      </c>
    </row>
    <row r="164" spans="3:12" x14ac:dyDescent="0.2">
      <c r="C164" s="42" t="s">
        <v>479</v>
      </c>
      <c r="D164" s="2">
        <f>IF(ISERR('0_Pivot &amp; Table 1 &amp; Table 2'!D229), 0, '0_Pivot &amp; Table 1 &amp; Table 2'!D229)</f>
        <v>217555</v>
      </c>
      <c r="E164" s="2">
        <f>AVERAGE('0_Pivot &amp; Table 1 &amp; Table 2'!E229:H229)</f>
        <v>7435.25</v>
      </c>
      <c r="F164" s="2">
        <f>IF(ISERR(AVERAGE('0_Pivot &amp; Table 1 &amp; Table 2'!I229:L229)),"",AVERAGE('0_Pivot &amp; Table 1 &amp; Table 2'!I229:L229))</f>
        <v>8268</v>
      </c>
      <c r="G164" s="2">
        <f>IF(ISERR(AVERAGE('0_Pivot &amp; Table 1 &amp; Table 2'!I229:L229)),NA(),AVERAGE('0_Pivot &amp; Table 1 &amp; Table 2'!I229:L229))</f>
        <v>8268</v>
      </c>
    </row>
    <row r="165" spans="3:12" x14ac:dyDescent="0.2">
      <c r="C165" s="42" t="s">
        <v>482</v>
      </c>
      <c r="D165" s="2">
        <f>IF(ISERR('0_Pivot &amp; Table 1 &amp; Table 2'!D230), 0, '0_Pivot &amp; Table 1 &amp; Table 2'!D230)</f>
        <v>211370</v>
      </c>
      <c r="E165" s="2">
        <f>AVERAGE('0_Pivot &amp; Table 1 &amp; Table 2'!E230:H230)</f>
        <v>7207.25</v>
      </c>
      <c r="F165" s="2">
        <f>IF(ISERR(AVERAGE('0_Pivot &amp; Table 1 &amp; Table 2'!I230:L230)),"",AVERAGE('0_Pivot &amp; Table 1 &amp; Table 2'!I230:L230))</f>
        <v>7751.25</v>
      </c>
      <c r="G165" s="2">
        <f>IF(ISERR(AVERAGE('0_Pivot &amp; Table 1 &amp; Table 2'!I230:L230)),NA(),AVERAGE('0_Pivot &amp; Table 1 &amp; Table 2'!I230:L230))</f>
        <v>7751.25</v>
      </c>
    </row>
    <row r="166" spans="3:12" x14ac:dyDescent="0.2">
      <c r="C166" s="42" t="s">
        <v>485</v>
      </c>
      <c r="D166" s="2">
        <f>IF(ISERR('0_Pivot &amp; Table 1 &amp; Table 2'!D231), 0, '0_Pivot &amp; Table 1 &amp; Table 2'!D231)</f>
        <v>195120</v>
      </c>
      <c r="E166" s="2">
        <f>AVERAGE('0_Pivot &amp; Table 1 &amp; Table 2'!E231:H231)</f>
        <v>6775.25</v>
      </c>
      <c r="F166" s="2">
        <f>IF(ISERR(AVERAGE('0_Pivot &amp; Table 1 &amp; Table 2'!I231:L231)),"",AVERAGE('0_Pivot &amp; Table 1 &amp; Table 2'!I231:L231))</f>
        <v>6736.25</v>
      </c>
      <c r="G166" s="2">
        <f>IF(ISERR(AVERAGE('0_Pivot &amp; Table 1 &amp; Table 2'!I231:L231)),NA(),AVERAGE('0_Pivot &amp; Table 1 &amp; Table 2'!I231:L231))</f>
        <v>6736.25</v>
      </c>
    </row>
    <row r="167" spans="3:12" x14ac:dyDescent="0.2">
      <c r="C167" s="42" t="s">
        <v>488</v>
      </c>
      <c r="D167" s="2">
        <f>IF(ISERR('0_Pivot &amp; Table 1 &amp; Table 2'!D232), 0, '0_Pivot &amp; Table 1 &amp; Table 2'!D232)</f>
        <v>137630</v>
      </c>
      <c r="E167" s="2">
        <f>AVERAGE('0_Pivot &amp; Table 1 &amp; Table 2'!E232:H232)</f>
        <v>8291.25</v>
      </c>
      <c r="F167" s="2">
        <f>IF(ISERR(AVERAGE('0_Pivot &amp; Table 1 &amp; Table 2'!I232:L232)),"",AVERAGE('0_Pivot &amp; Table 1 &amp; Table 2'!I232:L232))</f>
        <v>8992.25</v>
      </c>
      <c r="G167" s="2">
        <f>IF(ISERR(AVERAGE('0_Pivot &amp; Table 1 &amp; Table 2'!I232:L232)),NA(),AVERAGE('0_Pivot &amp; Table 1 &amp; Table 2'!I232:L232))</f>
        <v>8992.25</v>
      </c>
    </row>
    <row r="168" spans="3:12" x14ac:dyDescent="0.2">
      <c r="C168" s="42" t="s">
        <v>491</v>
      </c>
      <c r="D168" s="2">
        <f>IF(ISERR('0_Pivot &amp; Table 1 &amp; Table 2'!D233), 0, '0_Pivot &amp; Table 1 &amp; Table 2'!D233)</f>
        <v>132979</v>
      </c>
      <c r="E168" s="2">
        <f>AVERAGE('0_Pivot &amp; Table 1 &amp; Table 2'!E233:H233)</f>
        <v>6926</v>
      </c>
      <c r="F168" s="2">
        <f>IF(ISERR(AVERAGE('0_Pivot &amp; Table 1 &amp; Table 2'!I233:L233)),"",AVERAGE('0_Pivot &amp; Table 1 &amp; Table 2'!I233:L233))</f>
        <v>7755.5</v>
      </c>
      <c r="G168" s="2">
        <f>IF(ISERR(AVERAGE('0_Pivot &amp; Table 1 &amp; Table 2'!I233:L233)),NA(),AVERAGE('0_Pivot &amp; Table 1 &amp; Table 2'!I233:L233))</f>
        <v>7755.5</v>
      </c>
    </row>
    <row r="169" spans="3:12" x14ac:dyDescent="0.2">
      <c r="C169" s="42" t="s">
        <v>494</v>
      </c>
      <c r="D169" s="2">
        <f>IF(ISERR('0_Pivot &amp; Table 1 &amp; Table 2'!D234), 0, '0_Pivot &amp; Table 1 &amp; Table 2'!D234)</f>
        <v>70501</v>
      </c>
      <c r="E169" s="2">
        <f>AVERAGE('0_Pivot &amp; Table 1 &amp; Table 2'!E234:H234)</f>
        <v>8144.25</v>
      </c>
      <c r="F169" s="2">
        <f>IF(ISERR(AVERAGE('0_Pivot &amp; Table 1 &amp; Table 2'!I234:L234)),"",AVERAGE('0_Pivot &amp; Table 1 &amp; Table 2'!I234:L234))</f>
        <v>8683.75</v>
      </c>
      <c r="G169" s="2">
        <f>IF(ISERR(AVERAGE('0_Pivot &amp; Table 1 &amp; Table 2'!I234:L234)),NA(),AVERAGE('0_Pivot &amp; Table 1 &amp; Table 2'!I234:L234))</f>
        <v>8683.75</v>
      </c>
    </row>
    <row r="170" spans="3:12" x14ac:dyDescent="0.2">
      <c r="C170" s="42" t="s">
        <v>497</v>
      </c>
      <c r="D170" s="2">
        <f>IF(ISERR('0_Pivot &amp; Table 1 &amp; Table 2'!D235), 0, '0_Pivot &amp; Table 1 &amp; Table 2'!D235)</f>
        <v>69849</v>
      </c>
      <c r="E170" s="2">
        <f>AVERAGE('0_Pivot &amp; Table 1 &amp; Table 2'!E235:H235)</f>
        <v>8074.75</v>
      </c>
      <c r="F170" s="2">
        <f>IF(ISERR(AVERAGE('0_Pivot &amp; Table 1 &amp; Table 2'!I235:L235)),"",AVERAGE('0_Pivot &amp; Table 1 &amp; Table 2'!I235:L235))</f>
        <v>8432.5</v>
      </c>
      <c r="G170" s="2">
        <f>IF(ISERR(AVERAGE('0_Pivot &amp; Table 1 &amp; Table 2'!I235:L235)),NA(),AVERAGE('0_Pivot &amp; Table 1 &amp; Table 2'!I235:L235))</f>
        <v>8432.5</v>
      </c>
    </row>
    <row r="171" spans="3:12" customFormat="1" ht="12.75" hidden="1" x14ac:dyDescent="0.2">
      <c r="C171" s="1" t="s">
        <v>500</v>
      </c>
      <c r="D171" t="s">
        <v>63</v>
      </c>
      <c r="E171">
        <v>9404.75</v>
      </c>
      <c r="F171">
        <v>8809.25</v>
      </c>
      <c r="G171" t="e">
        <f t="shared" si="2"/>
        <v>#VALUE!</v>
      </c>
      <c r="H171">
        <f t="shared" si="2"/>
        <v>9.1489701597763045</v>
      </c>
      <c r="J171">
        <v>5904.75</v>
      </c>
      <c r="K171">
        <v>5904.75</v>
      </c>
      <c r="L171">
        <v>5904.75</v>
      </c>
    </row>
    <row r="172" spans="3:12" customFormat="1" ht="12.75" hidden="1" x14ac:dyDescent="0.2">
      <c r="C172" s="1" t="s">
        <v>502</v>
      </c>
      <c r="D172" t="s">
        <v>63</v>
      </c>
      <c r="E172">
        <v>8636.75</v>
      </c>
      <c r="F172">
        <v>9273.75</v>
      </c>
      <c r="G172" t="e">
        <f t="shared" si="2"/>
        <v>#VALUE!</v>
      </c>
      <c r="H172">
        <f t="shared" si="2"/>
        <v>9.0637816336257497</v>
      </c>
      <c r="J172">
        <v>4206.25</v>
      </c>
      <c r="K172">
        <v>4206.25</v>
      </c>
      <c r="L172">
        <v>4206.25</v>
      </c>
    </row>
    <row r="173" spans="3:12" customFormat="1" ht="12.75" hidden="1" x14ac:dyDescent="0.2">
      <c r="C173" s="1" t="s">
        <v>504</v>
      </c>
      <c r="D173" t="s">
        <v>63</v>
      </c>
      <c r="E173">
        <v>8519.25</v>
      </c>
      <c r="F173">
        <v>9555</v>
      </c>
      <c r="G173" t="e">
        <f t="shared" si="2"/>
        <v>#VALUE!</v>
      </c>
      <c r="H173">
        <f t="shared" si="2"/>
        <v>9.0500835877796408</v>
      </c>
      <c r="J173">
        <v>6446.5</v>
      </c>
      <c r="K173">
        <v>6446.5</v>
      </c>
      <c r="L173">
        <v>6446.5</v>
      </c>
    </row>
    <row r="174" spans="3:12" customFormat="1" ht="12.75" hidden="1" x14ac:dyDescent="0.2">
      <c r="C174" s="1" t="s">
        <v>506</v>
      </c>
      <c r="D174" t="s">
        <v>63</v>
      </c>
      <c r="E174">
        <v>9322.5</v>
      </c>
      <c r="F174">
        <v>8278.75</v>
      </c>
      <c r="G174" t="e">
        <f t="shared" si="2"/>
        <v>#VALUE!</v>
      </c>
      <c r="H174">
        <f t="shared" si="2"/>
        <v>9.1401861120529766</v>
      </c>
      <c r="J174">
        <v>8182.25</v>
      </c>
      <c r="K174">
        <v>8182.25</v>
      </c>
      <c r="L174">
        <v>8182.25</v>
      </c>
    </row>
    <row r="175" spans="3:12" customFormat="1" ht="12.75" hidden="1" x14ac:dyDescent="0.2">
      <c r="C175" s="1" t="s">
        <v>508</v>
      </c>
      <c r="D175" t="s">
        <v>63</v>
      </c>
      <c r="E175">
        <v>7565</v>
      </c>
      <c r="F175">
        <v>7714.75</v>
      </c>
      <c r="G175" t="e">
        <f t="shared" si="2"/>
        <v>#VALUE!</v>
      </c>
      <c r="H175">
        <f t="shared" si="2"/>
        <v>8.9312876262224563</v>
      </c>
      <c r="J175">
        <v>5296.25</v>
      </c>
      <c r="K175">
        <v>5296.25</v>
      </c>
      <c r="L175">
        <v>5296.25</v>
      </c>
    </row>
    <row r="176" spans="3:12" x14ac:dyDescent="0.2">
      <c r="C176" s="42" t="s">
        <v>510</v>
      </c>
      <c r="D176" s="2">
        <f>IF(ISERR('0_Pivot &amp; Table 1 &amp; Table 2'!D241), 0, '0_Pivot &amp; Table 1 &amp; Table 2'!D241)</f>
        <v>6882461</v>
      </c>
      <c r="E176" s="2">
        <f>AVERAGE('0_Pivot &amp; Table 1 &amp; Table 2'!E241:H241)</f>
        <v>1425.75</v>
      </c>
      <c r="F176" s="2">
        <f>IF(ISERR(AVERAGE('0_Pivot &amp; Table 1 &amp; Table 2'!I241:L241)),"",AVERAGE('0_Pivot &amp; Table 1 &amp; Table 2'!I241:L241))</f>
        <v>1748.25</v>
      </c>
      <c r="G176" s="2">
        <f>IF(ISERR(AVERAGE('0_Pivot &amp; Table 1 &amp; Table 2'!I241:L241)),NA(),AVERAGE('0_Pivot &amp; Table 1 &amp; Table 2'!I241:L241))</f>
        <v>1748.25</v>
      </c>
    </row>
    <row r="177" spans="3:7" x14ac:dyDescent="0.2">
      <c r="C177" s="42" t="s">
        <v>514</v>
      </c>
      <c r="D177" s="2">
        <f>IF(ISERR('0_Pivot &amp; Table 1 &amp; Table 2'!D242), 0, '0_Pivot &amp; Table 1 &amp; Table 2'!D242)</f>
        <v>5040582</v>
      </c>
      <c r="E177" s="2">
        <f>AVERAGE('0_Pivot &amp; Table 1 &amp; Table 2'!E242:H242)</f>
        <v>1374.5</v>
      </c>
      <c r="F177" s="2">
        <f>IF(ISERR(AVERAGE('0_Pivot &amp; Table 1 &amp; Table 2'!I242:L242)),"",AVERAGE('0_Pivot &amp; Table 1 &amp; Table 2'!I242:L242))</f>
        <v>1771.5</v>
      </c>
      <c r="G177" s="2">
        <f>IF(ISERR(AVERAGE('0_Pivot &amp; Table 1 &amp; Table 2'!I242:L242)),NA(),AVERAGE('0_Pivot &amp; Table 1 &amp; Table 2'!I242:L242))</f>
        <v>1771.5</v>
      </c>
    </row>
    <row r="178" spans="3:7" x14ac:dyDescent="0.2">
      <c r="C178" s="42" t="s">
        <v>517</v>
      </c>
      <c r="D178" s="2">
        <f>IF(ISERR('0_Pivot &amp; Table 1 &amp; Table 2'!D243), 0, '0_Pivot &amp; Table 1 &amp; Table 2'!D243)</f>
        <v>1748142</v>
      </c>
      <c r="E178" s="2">
        <f>AVERAGE('0_Pivot &amp; Table 1 &amp; Table 2'!E243:H243)</f>
        <v>4208.75</v>
      </c>
      <c r="F178" s="2">
        <f>IF(ISERR(AVERAGE('0_Pivot &amp; Table 1 &amp; Table 2'!I243:L243)),"",AVERAGE('0_Pivot &amp; Table 1 &amp; Table 2'!I243:L243))</f>
        <v>4316.75</v>
      </c>
      <c r="G178" s="2">
        <f>IF(ISERR(AVERAGE('0_Pivot &amp; Table 1 &amp; Table 2'!I243:L243)),NA(),AVERAGE('0_Pivot &amp; Table 1 &amp; Table 2'!I243:L243))</f>
        <v>4316.75</v>
      </c>
    </row>
    <row r="179" spans="3:7" x14ac:dyDescent="0.2">
      <c r="C179" s="42" t="s">
        <v>520</v>
      </c>
      <c r="D179" s="2">
        <f>IF(ISERR('0_Pivot &amp; Table 1 &amp; Table 2'!D244), 0, '0_Pivot &amp; Table 1 &amp; Table 2'!D244)</f>
        <v>1547301</v>
      </c>
      <c r="E179" s="2">
        <f>AVERAGE('0_Pivot &amp; Table 1 &amp; Table 2'!E244:H244)</f>
        <v>2725</v>
      </c>
      <c r="F179" s="2">
        <f>IF(ISERR(AVERAGE('0_Pivot &amp; Table 1 &amp; Table 2'!I244:L244)),"",AVERAGE('0_Pivot &amp; Table 1 &amp; Table 2'!I244:L244))</f>
        <v>3367.25</v>
      </c>
      <c r="G179" s="2">
        <f>IF(ISERR(AVERAGE('0_Pivot &amp; Table 1 &amp; Table 2'!I244:L244)),NA(),AVERAGE('0_Pivot &amp; Table 1 &amp; Table 2'!I244:L244))</f>
        <v>3367.25</v>
      </c>
    </row>
    <row r="180" spans="3:7" x14ac:dyDescent="0.2">
      <c r="C180" s="42" t="s">
        <v>523</v>
      </c>
      <c r="D180" s="2">
        <f>IF(ISERR('0_Pivot &amp; Table 1 &amp; Table 2'!D245), 0, '0_Pivot &amp; Table 1 &amp; Table 2'!D245)</f>
        <v>768643</v>
      </c>
      <c r="E180" s="2">
        <f>AVERAGE('0_Pivot &amp; Table 1 &amp; Table 2'!E245:H245)</f>
        <v>3135.5</v>
      </c>
      <c r="F180" s="2">
        <f>IF(ISERR(AVERAGE('0_Pivot &amp; Table 1 &amp; Table 2'!I245:L245)),"",AVERAGE('0_Pivot &amp; Table 1 &amp; Table 2'!I245:L245))</f>
        <v>3215.25</v>
      </c>
      <c r="G180" s="2">
        <f>IF(ISERR(AVERAGE('0_Pivot &amp; Table 1 &amp; Table 2'!I245:L245)),NA(),AVERAGE('0_Pivot &amp; Table 1 &amp; Table 2'!I245:L245))</f>
        <v>3215.25</v>
      </c>
    </row>
    <row r="181" spans="3:7" x14ac:dyDescent="0.2">
      <c r="C181" s="42" t="s">
        <v>526</v>
      </c>
      <c r="D181" s="2">
        <f>IF(ISERR('0_Pivot &amp; Table 1 &amp; Table 2'!D246), 0, '0_Pivot &amp; Table 1 &amp; Table 2'!D246)</f>
        <v>869096</v>
      </c>
      <c r="E181" s="2">
        <f>AVERAGE('0_Pivot &amp; Table 1 &amp; Table 2'!E246:H246)</f>
        <v>3044.25</v>
      </c>
      <c r="F181" s="2">
        <f>IF(ISERR(AVERAGE('0_Pivot &amp; Table 1 &amp; Table 2'!I246:L246)),"",AVERAGE('0_Pivot &amp; Table 1 &amp; Table 2'!I246:L246))</f>
        <v>3561.5</v>
      </c>
      <c r="G181" s="2">
        <f>IF(ISERR(AVERAGE('0_Pivot &amp; Table 1 &amp; Table 2'!I246:L246)),NA(),AVERAGE('0_Pivot &amp; Table 1 &amp; Table 2'!I246:L246))</f>
        <v>3561.5</v>
      </c>
    </row>
    <row r="182" spans="3:7" x14ac:dyDescent="0.2">
      <c r="C182" s="42" t="s">
        <v>529</v>
      </c>
      <c r="D182" s="2">
        <f>IF(ISERR('0_Pivot &amp; Table 1 &amp; Table 2'!D247), 0, '0_Pivot &amp; Table 1 &amp; Table 2'!D247)</f>
        <v>637616</v>
      </c>
      <c r="E182" s="2">
        <f>AVERAGE('0_Pivot &amp; Table 1 &amp; Table 2'!E247:H247)</f>
        <v>3844.25</v>
      </c>
      <c r="F182" s="2">
        <f>IF(ISERR(AVERAGE('0_Pivot &amp; Table 1 &amp; Table 2'!I247:L247)),"",AVERAGE('0_Pivot &amp; Table 1 &amp; Table 2'!I247:L247))</f>
        <v>3762.25</v>
      </c>
      <c r="G182" s="2">
        <f>IF(ISERR(AVERAGE('0_Pivot &amp; Table 1 &amp; Table 2'!I247:L247)),NA(),AVERAGE('0_Pivot &amp; Table 1 &amp; Table 2'!I247:L247))</f>
        <v>3762.25</v>
      </c>
    </row>
    <row r="183" spans="3:7" x14ac:dyDescent="0.2">
      <c r="C183" s="42" t="s">
        <v>532</v>
      </c>
      <c r="D183" s="2">
        <f>IF(ISERR('0_Pivot &amp; Table 1 &amp; Table 2'!D248), 0, '0_Pivot &amp; Table 1 &amp; Table 2'!D248)</f>
        <v>633944</v>
      </c>
      <c r="E183" s="2">
        <f>AVERAGE('0_Pivot &amp; Table 1 &amp; Table 2'!E248:H248)</f>
        <v>6172.25</v>
      </c>
      <c r="F183" s="2">
        <f>IF(ISERR(AVERAGE('0_Pivot &amp; Table 1 &amp; Table 2'!I248:L248)),"",AVERAGE('0_Pivot &amp; Table 1 &amp; Table 2'!I248:L248))</f>
        <v>5904.75</v>
      </c>
      <c r="G183" s="2">
        <f>IF(ISERR(AVERAGE('0_Pivot &amp; Table 1 &amp; Table 2'!I248:L248)),NA(),AVERAGE('0_Pivot &amp; Table 1 &amp; Table 2'!I248:L248))</f>
        <v>5904.75</v>
      </c>
    </row>
    <row r="184" spans="3:7" x14ac:dyDescent="0.2">
      <c r="C184" s="42" t="s">
        <v>535</v>
      </c>
      <c r="D184" s="2">
        <f>IF(ISERR('0_Pivot &amp; Table 1 &amp; Table 2'!D249), 0, '0_Pivot &amp; Table 1 &amp; Table 2'!D249)</f>
        <v>423176</v>
      </c>
      <c r="E184" s="2">
        <f>AVERAGE('0_Pivot &amp; Table 1 &amp; Table 2'!E249:H249)</f>
        <v>3656</v>
      </c>
      <c r="F184" s="2">
        <f>IF(ISERR(AVERAGE('0_Pivot &amp; Table 1 &amp; Table 2'!I249:L249)),"",AVERAGE('0_Pivot &amp; Table 1 &amp; Table 2'!I249:L249))</f>
        <v>4206.25</v>
      </c>
      <c r="G184" s="2">
        <f>IF(ISERR(AVERAGE('0_Pivot &amp; Table 1 &amp; Table 2'!I249:L249)),NA(),AVERAGE('0_Pivot &amp; Table 1 &amp; Table 2'!I249:L249))</f>
        <v>4206.25</v>
      </c>
    </row>
    <row r="185" spans="3:7" x14ac:dyDescent="0.2">
      <c r="C185" s="42" t="s">
        <v>538</v>
      </c>
      <c r="D185" s="2">
        <f>IF(ISERR('0_Pivot &amp; Table 1 &amp; Table 2'!D250), 0, '0_Pivot &amp; Table 1 &amp; Table 2'!D250)</f>
        <v>697433</v>
      </c>
      <c r="E185" s="2">
        <f>AVERAGE('0_Pivot &amp; Table 1 &amp; Table 2'!E250:H250)</f>
        <v>5436.75</v>
      </c>
      <c r="F185" s="2">
        <f>IF(ISERR(AVERAGE('0_Pivot &amp; Table 1 &amp; Table 2'!I250:L250)),"",AVERAGE('0_Pivot &amp; Table 1 &amp; Table 2'!I250:L250))</f>
        <v>6446.5</v>
      </c>
      <c r="G185" s="2">
        <f>IF(ISERR(AVERAGE('0_Pivot &amp; Table 1 &amp; Table 2'!I250:L250)),NA(),AVERAGE('0_Pivot &amp; Table 1 &amp; Table 2'!I250:L250))</f>
        <v>6446.5</v>
      </c>
    </row>
    <row r="186" spans="3:7" x14ac:dyDescent="0.2">
      <c r="C186" s="42" t="s">
        <v>541</v>
      </c>
      <c r="D186" s="2">
        <f>IF(ISERR('0_Pivot &amp; Table 1 &amp; Table 2'!D251), 0, '0_Pivot &amp; Table 1 &amp; Table 2'!D251)</f>
        <v>202315</v>
      </c>
      <c r="E186" s="2">
        <f>AVERAGE('0_Pivot &amp; Table 1 &amp; Table 2'!E251:H251)</f>
        <v>7392.5</v>
      </c>
      <c r="F186" s="2">
        <f>IF(ISERR(AVERAGE('0_Pivot &amp; Table 1 &amp; Table 2'!I251:L251)),"",AVERAGE('0_Pivot &amp; Table 1 &amp; Table 2'!I251:L251))</f>
        <v>8182.25</v>
      </c>
      <c r="G186" s="2">
        <f>IF(ISERR(AVERAGE('0_Pivot &amp; Table 1 &amp; Table 2'!I251:L251)),NA(),AVERAGE('0_Pivot &amp; Table 1 &amp; Table 2'!I251:L251))</f>
        <v>8182.25</v>
      </c>
    </row>
    <row r="187" spans="3:7" x14ac:dyDescent="0.2">
      <c r="C187" s="42" t="s">
        <v>544</v>
      </c>
      <c r="D187" s="2">
        <f>IF(ISERR('0_Pivot &amp; Table 1 &amp; Table 2'!D252), 0, '0_Pivot &amp; Table 1 &amp; Table 2'!D252)</f>
        <v>278719</v>
      </c>
      <c r="E187" s="2">
        <f>AVERAGE('0_Pivot &amp; Table 1 &amp; Table 2'!E252:H252)</f>
        <v>4494.5</v>
      </c>
      <c r="F187" s="2">
        <f>IF(ISERR(AVERAGE('0_Pivot &amp; Table 1 &amp; Table 2'!I252:L252)),"",AVERAGE('0_Pivot &amp; Table 1 &amp; Table 2'!I252:L252))</f>
        <v>5296.25</v>
      </c>
      <c r="G187" s="2">
        <f>IF(ISERR(AVERAGE('0_Pivot &amp; Table 1 &amp; Table 2'!I252:L252)),NA(),AVERAGE('0_Pivot &amp; Table 1 &amp; Table 2'!I252:L252))</f>
        <v>5296.25</v>
      </c>
    </row>
    <row r="188" spans="3:7" x14ac:dyDescent="0.2">
      <c r="C188" s="42" t="s">
        <v>547</v>
      </c>
      <c r="D188" s="2">
        <f>IF(ISERR('0_Pivot &amp; Table 1 &amp; Table 2'!D253), 0, '0_Pivot &amp; Table 1 &amp; Table 2'!D253)</f>
        <v>308438</v>
      </c>
      <c r="E188" s="2">
        <f>AVERAGE('0_Pivot &amp; Table 1 &amp; Table 2'!E253:H253)</f>
        <v>5530</v>
      </c>
      <c r="F188" s="2">
        <f>IF(ISERR(AVERAGE('0_Pivot &amp; Table 1 &amp; Table 2'!I253:L253)),"",AVERAGE('0_Pivot &amp; Table 1 &amp; Table 2'!I253:L253))</f>
        <v>5783.25</v>
      </c>
      <c r="G188" s="2">
        <f>IF(ISERR(AVERAGE('0_Pivot &amp; Table 1 &amp; Table 2'!I253:L253)),NA(),AVERAGE('0_Pivot &amp; Table 1 &amp; Table 2'!I253:L253))</f>
        <v>5783.25</v>
      </c>
    </row>
    <row r="189" spans="3:7" x14ac:dyDescent="0.2">
      <c r="C189" s="42" t="s">
        <v>550</v>
      </c>
      <c r="D189" s="2">
        <f>IF(ISERR('0_Pivot &amp; Table 1 &amp; Table 2'!D254), 0, '0_Pivot &amp; Table 1 &amp; Table 2'!D254)</f>
        <v>389850</v>
      </c>
      <c r="E189" s="2">
        <f>AVERAGE('0_Pivot &amp; Table 1 &amp; Table 2'!E254:H254)</f>
        <v>4823.5</v>
      </c>
      <c r="F189" s="2">
        <f>IF(ISERR(AVERAGE('0_Pivot &amp; Table 1 &amp; Table 2'!I254:L254)),"",AVERAGE('0_Pivot &amp; Table 1 &amp; Table 2'!I254:L254))</f>
        <v>5159.5</v>
      </c>
      <c r="G189" s="2">
        <f>IF(ISERR(AVERAGE('0_Pivot &amp; Table 1 &amp; Table 2'!I254:L254)),NA(),AVERAGE('0_Pivot &amp; Table 1 &amp; Table 2'!I254:L254))</f>
        <v>5159.5</v>
      </c>
    </row>
    <row r="190" spans="3:7" x14ac:dyDescent="0.2">
      <c r="C190" s="42" t="s">
        <v>553</v>
      </c>
      <c r="D190" s="2">
        <f>IF(ISERR('0_Pivot &amp; Table 1 &amp; Table 2'!D255), 0, '0_Pivot &amp; Table 1 &amp; Table 2'!D255)</f>
        <v>381666</v>
      </c>
      <c r="E190" s="2">
        <f>AVERAGE('0_Pivot &amp; Table 1 &amp; Table 2'!E255:H255)</f>
        <v>4797.5</v>
      </c>
      <c r="F190" s="2">
        <f>IF(ISERR(AVERAGE('0_Pivot &amp; Table 1 &amp; Table 2'!I255:L255)),"",AVERAGE('0_Pivot &amp; Table 1 &amp; Table 2'!I255:L255))</f>
        <v>4921.75</v>
      </c>
      <c r="G190" s="2">
        <f>IF(ISERR(AVERAGE('0_Pivot &amp; Table 1 &amp; Table 2'!I255:L255)),NA(),AVERAGE('0_Pivot &amp; Table 1 &amp; Table 2'!I255:L255))</f>
        <v>4921.75</v>
      </c>
    </row>
    <row r="191" spans="3:7" x14ac:dyDescent="0.2">
      <c r="C191" s="42" t="s">
        <v>556</v>
      </c>
      <c r="D191" s="2">
        <f>IF(ISERR('0_Pivot &amp; Table 1 &amp; Table 2'!D256), 0, '0_Pivot &amp; Table 1 &amp; Table 2'!D256)</f>
        <v>152877</v>
      </c>
      <c r="E191" s="2">
        <f>AVERAGE('0_Pivot &amp; Table 1 &amp; Table 2'!E256:H256)</f>
        <v>4231.5</v>
      </c>
      <c r="F191" s="2">
        <f>IF(ISERR(AVERAGE('0_Pivot &amp; Table 1 &amp; Table 2'!I256:L256)),"",AVERAGE('0_Pivot &amp; Table 1 &amp; Table 2'!I256:L256))</f>
        <v>4701.25</v>
      </c>
      <c r="G191" s="2">
        <f>IF(ISERR(AVERAGE('0_Pivot &amp; Table 1 &amp; Table 2'!I256:L256)),NA(),AVERAGE('0_Pivot &amp; Table 1 &amp; Table 2'!I256:L256))</f>
        <v>4701.25</v>
      </c>
    </row>
    <row r="192" spans="3:7" x14ac:dyDescent="0.2">
      <c r="C192" s="42" t="s">
        <v>559</v>
      </c>
      <c r="D192" s="2">
        <f>IF(ISERR('0_Pivot &amp; Table 1 &amp; Table 2'!D257), 0, '0_Pivot &amp; Table 1 &amp; Table 2'!D257)</f>
        <v>180789</v>
      </c>
      <c r="E192" s="2">
        <f>AVERAGE('0_Pivot &amp; Table 1 &amp; Table 2'!E257:H257)</f>
        <v>4804.25</v>
      </c>
      <c r="F192" s="2">
        <f>IF(ISERR(AVERAGE('0_Pivot &amp; Table 1 &amp; Table 2'!I257:L257)),"",AVERAGE('0_Pivot &amp; Table 1 &amp; Table 2'!I257:L257))</f>
        <v>4824</v>
      </c>
      <c r="G192" s="2">
        <f>IF(ISERR(AVERAGE('0_Pivot &amp; Table 1 &amp; Table 2'!I257:L257)),NA(),AVERAGE('0_Pivot &amp; Table 1 &amp; Table 2'!I257:L257))</f>
        <v>4824</v>
      </c>
    </row>
    <row r="193" spans="3:7" x14ac:dyDescent="0.2">
      <c r="C193" s="42" t="s">
        <v>562</v>
      </c>
      <c r="D193" s="2">
        <f>IF(ISERR('0_Pivot &amp; Table 1 &amp; Table 2'!D258), 0, '0_Pivot &amp; Table 1 &amp; Table 2'!D258)</f>
        <v>194193</v>
      </c>
      <c r="E193" s="2">
        <f>AVERAGE('0_Pivot &amp; Table 1 &amp; Table 2'!E258:H258)</f>
        <v>5016.25</v>
      </c>
      <c r="F193" s="2">
        <f>IF(ISERR(AVERAGE('0_Pivot &amp; Table 1 &amp; Table 2'!I258:L258)),"",AVERAGE('0_Pivot &amp; Table 1 &amp; Table 2'!I258:L258))</f>
        <v>5668.25</v>
      </c>
      <c r="G193" s="2">
        <f>IF(ISERR(AVERAGE('0_Pivot &amp; Table 1 &amp; Table 2'!I258:L258)),NA(),AVERAGE('0_Pivot &amp; Table 1 &amp; Table 2'!I258:L258))</f>
        <v>5668.25</v>
      </c>
    </row>
    <row r="194" spans="3:7" x14ac:dyDescent="0.2">
      <c r="C194" s="42" t="s">
        <v>565</v>
      </c>
      <c r="D194" s="2">
        <f>IF(ISERR('0_Pivot &amp; Table 1 &amp; Table 2'!D259), 0, '0_Pivot &amp; Table 1 &amp; Table 2'!D259)</f>
        <v>1042338</v>
      </c>
      <c r="E194" s="2">
        <f>AVERAGE('0_Pivot &amp; Table 1 &amp; Table 2'!E259:H259)</f>
        <v>2795.5</v>
      </c>
      <c r="F194" s="2">
        <f>IF(ISERR(AVERAGE('0_Pivot &amp; Table 1 &amp; Table 2'!I259:L259)),"",AVERAGE('0_Pivot &amp; Table 1 &amp; Table 2'!I259:L259))</f>
        <v>3467.25</v>
      </c>
      <c r="G194" s="2">
        <f>IF(ISERR(AVERAGE('0_Pivot &amp; Table 1 &amp; Table 2'!I259:L259)),NA(),AVERAGE('0_Pivot &amp; Table 1 &amp; Table 2'!I259:L259))</f>
        <v>3467.25</v>
      </c>
    </row>
    <row r="195" spans="3:7" x14ac:dyDescent="0.2">
      <c r="C195" s="42" t="s">
        <v>568</v>
      </c>
      <c r="D195" s="2">
        <f>IF(ISERR('0_Pivot &amp; Table 1 &amp; Table 2'!D260), 0, '0_Pivot &amp; Table 1 &amp; Table 2'!D260)</f>
        <v>358420</v>
      </c>
      <c r="E195" s="2">
        <f>AVERAGE('0_Pivot &amp; Table 1 &amp; Table 2'!E260:H260)</f>
        <v>4443.75</v>
      </c>
      <c r="F195" s="2">
        <f>IF(ISERR(AVERAGE('0_Pivot &amp; Table 1 &amp; Table 2'!I260:L260)),"",AVERAGE('0_Pivot &amp; Table 1 &amp; Table 2'!I260:L260))</f>
        <v>5108.75</v>
      </c>
      <c r="G195" s="2">
        <f>IF(ISERR(AVERAGE('0_Pivot &amp; Table 1 &amp; Table 2'!I260:L260)),NA(),AVERAGE('0_Pivot &amp; Table 1 &amp; Table 2'!I260:L260))</f>
        <v>5108.75</v>
      </c>
    </row>
    <row r="196" spans="3:7" x14ac:dyDescent="0.2">
      <c r="C196" s="42" t="s">
        <v>571</v>
      </c>
      <c r="D196" s="2">
        <f>IF(ISERR('0_Pivot &amp; Table 1 &amp; Table 2'!D261), 0, '0_Pivot &amp; Table 1 &amp; Table 2'!D261)</f>
        <v>470888</v>
      </c>
      <c r="E196" s="2">
        <f>AVERAGE('0_Pivot &amp; Table 1 &amp; Table 2'!E261:H261)</f>
        <v>3423.75</v>
      </c>
      <c r="F196" s="2">
        <f>IF(ISERR(AVERAGE('0_Pivot &amp; Table 1 &amp; Table 2'!I261:L261)),"",AVERAGE('0_Pivot &amp; Table 1 &amp; Table 2'!I261:L261))</f>
        <v>3985.5</v>
      </c>
      <c r="G196" s="2">
        <f>IF(ISERR(AVERAGE('0_Pivot &amp; Table 1 &amp; Table 2'!I261:L261)),NA(),AVERAGE('0_Pivot &amp; Table 1 &amp; Table 2'!I261:L261))</f>
        <v>3985.5</v>
      </c>
    </row>
    <row r="197" spans="3:7" x14ac:dyDescent="0.2">
      <c r="C197" s="42" t="s">
        <v>574</v>
      </c>
      <c r="D197" s="2">
        <f>IF(ISERR('0_Pivot &amp; Table 1 &amp; Table 2'!D262), 0, '0_Pivot &amp; Table 1 &amp; Table 2'!D262)</f>
        <v>544135</v>
      </c>
      <c r="E197" s="2">
        <f>AVERAGE('0_Pivot &amp; Table 1 &amp; Table 2'!E262:H262)</f>
        <v>4515.5</v>
      </c>
      <c r="F197" s="2">
        <f>IF(ISERR(AVERAGE('0_Pivot &amp; Table 1 &amp; Table 2'!I262:L262)),"",AVERAGE('0_Pivot &amp; Table 1 &amp; Table 2'!I262:L262))</f>
        <v>5170.5</v>
      </c>
      <c r="G197" s="2">
        <f>IF(ISERR(AVERAGE('0_Pivot &amp; Table 1 &amp; Table 2'!I262:L262)),NA(),AVERAGE('0_Pivot &amp; Table 1 &amp; Table 2'!I262:L262))</f>
        <v>5170.5</v>
      </c>
    </row>
    <row r="198" spans="3:7" x14ac:dyDescent="0.2">
      <c r="C198" s="42" t="s">
        <v>577</v>
      </c>
      <c r="D198" s="2">
        <f>IF(ISERR('0_Pivot &amp; Table 1 &amp; Table 2'!D263), 0, '0_Pivot &amp; Table 1 &amp; Table 2'!D263)</f>
        <v>296556</v>
      </c>
      <c r="E198" s="2">
        <f>AVERAGE('0_Pivot &amp; Table 1 &amp; Table 2'!E263:H263)</f>
        <v>5476</v>
      </c>
      <c r="F198" s="2">
        <f>IF(ISERR(AVERAGE('0_Pivot &amp; Table 1 &amp; Table 2'!I263:L263)),"",AVERAGE('0_Pivot &amp; Table 1 &amp; Table 2'!I263:L263))</f>
        <v>5859.25</v>
      </c>
      <c r="G198" s="2">
        <f>IF(ISERR(AVERAGE('0_Pivot &amp; Table 1 &amp; Table 2'!I263:L263)),NA(),AVERAGE('0_Pivot &amp; Table 1 &amp; Table 2'!I263:L263))</f>
        <v>5859.25</v>
      </c>
    </row>
    <row r="199" spans="3:7" x14ac:dyDescent="0.2">
      <c r="C199" s="42" t="s">
        <v>580</v>
      </c>
      <c r="D199" s="2">
        <f>IF(ISERR('0_Pivot &amp; Table 1 &amp; Table 2'!D264), 0, '0_Pivot &amp; Table 1 &amp; Table 2'!D264)</f>
        <v>515984</v>
      </c>
      <c r="E199" s="2">
        <f>AVERAGE('0_Pivot &amp; Table 1 &amp; Table 2'!E264:H264)</f>
        <v>7605</v>
      </c>
      <c r="F199" s="2">
        <f>IF(ISERR(AVERAGE('0_Pivot &amp; Table 1 &amp; Table 2'!I264:L264)),"",AVERAGE('0_Pivot &amp; Table 1 &amp; Table 2'!I264:L264))</f>
        <v>7502.75</v>
      </c>
      <c r="G199" s="2">
        <f>IF(ISERR(AVERAGE('0_Pivot &amp; Table 1 &amp; Table 2'!I264:L264)),NA(),AVERAGE('0_Pivot &amp; Table 1 &amp; Table 2'!I264:L264))</f>
        <v>7502.75</v>
      </c>
    </row>
    <row r="200" spans="3:7" x14ac:dyDescent="0.2">
      <c r="C200" s="42" t="s">
        <v>583</v>
      </c>
      <c r="D200" s="2">
        <f>IF(ISERR('0_Pivot &amp; Table 1 &amp; Table 2'!D265), 0, '0_Pivot &amp; Table 1 &amp; Table 2'!D265)</f>
        <v>419834</v>
      </c>
      <c r="E200" s="2">
        <f>AVERAGE('0_Pivot &amp; Table 1 &amp; Table 2'!E265:H265)</f>
        <v>6190.25</v>
      </c>
      <c r="F200" s="2">
        <f>IF(ISERR(AVERAGE('0_Pivot &amp; Table 1 &amp; Table 2'!I265:L265)),"",AVERAGE('0_Pivot &amp; Table 1 &amp; Table 2'!I265:L265))</f>
        <v>7129.75</v>
      </c>
      <c r="G200" s="2">
        <f>IF(ISERR(AVERAGE('0_Pivot &amp; Table 1 &amp; Table 2'!I265:L265)),NA(),AVERAGE('0_Pivot &amp; Table 1 &amp; Table 2'!I265:L265))</f>
        <v>7129.75</v>
      </c>
    </row>
    <row r="201" spans="3:7" x14ac:dyDescent="0.2">
      <c r="C201" s="42" t="s">
        <v>586</v>
      </c>
      <c r="D201" s="2">
        <f>IF(ISERR('0_Pivot &amp; Table 1 &amp; Table 2'!D266), 0, '0_Pivot &amp; Table 1 &amp; Table 2'!D266)</f>
        <v>120102</v>
      </c>
      <c r="E201" s="2">
        <f>AVERAGE('0_Pivot &amp; Table 1 &amp; Table 2'!E266:H266)</f>
        <v>5616.5</v>
      </c>
      <c r="F201" s="2">
        <f>IF(ISERR(AVERAGE('0_Pivot &amp; Table 1 &amp; Table 2'!I266:L266)),"",AVERAGE('0_Pivot &amp; Table 1 &amp; Table 2'!I266:L266))</f>
        <v>5868.25</v>
      </c>
      <c r="G201" s="2">
        <f>IF(ISERR(AVERAGE('0_Pivot &amp; Table 1 &amp; Table 2'!I266:L266)),NA(),AVERAGE('0_Pivot &amp; Table 1 &amp; Table 2'!I266:L266))</f>
        <v>5868.25</v>
      </c>
    </row>
    <row r="202" spans="3:7" x14ac:dyDescent="0.2">
      <c r="C202" s="42" t="s">
        <v>589</v>
      </c>
      <c r="D202" s="2">
        <f>IF(ISERR('0_Pivot &amp; Table 1 &amp; Table 2'!D267), 0, '0_Pivot &amp; Table 1 &amp; Table 2'!D267)</f>
        <v>120425</v>
      </c>
      <c r="E202" s="2">
        <f>AVERAGE('0_Pivot &amp; Table 1 &amp; Table 2'!E267:H267)</f>
        <v>5145.75</v>
      </c>
      <c r="F202" s="2">
        <f>IF(ISERR(AVERAGE('0_Pivot &amp; Table 1 &amp; Table 2'!I267:L267)),"",AVERAGE('0_Pivot &amp; Table 1 &amp; Table 2'!I267:L267))</f>
        <v>5464.75</v>
      </c>
      <c r="G202" s="2">
        <f>IF(ISERR(AVERAGE('0_Pivot &amp; Table 1 &amp; Table 2'!I267:L267)),NA(),AVERAGE('0_Pivot &amp; Table 1 &amp; Table 2'!I267:L267))</f>
        <v>5464.75</v>
      </c>
    </row>
    <row r="203" spans="3:7" x14ac:dyDescent="0.2">
      <c r="C203" s="42" t="s">
        <v>592</v>
      </c>
      <c r="D203" s="2">
        <f>IF(ISERR('0_Pivot &amp; Table 1 &amp; Table 2'!D268), 0, '0_Pivot &amp; Table 1 &amp; Table 2'!D268)</f>
        <v>181575</v>
      </c>
      <c r="E203" s="2">
        <f>AVERAGE('0_Pivot &amp; Table 1 &amp; Table 2'!E268:H268)</f>
        <v>3279.5</v>
      </c>
      <c r="F203" s="2">
        <f>IF(ISERR(AVERAGE('0_Pivot &amp; Table 1 &amp; Table 2'!I268:L268)),"",AVERAGE('0_Pivot &amp; Table 1 &amp; Table 2'!I268:L268))</f>
        <v>3763.75</v>
      </c>
      <c r="G203" s="2">
        <f>IF(ISERR(AVERAGE('0_Pivot &amp; Table 1 &amp; Table 2'!I268:L268)),NA(),AVERAGE('0_Pivot &amp; Table 1 &amp; Table 2'!I268:L268))</f>
        <v>3763.75</v>
      </c>
    </row>
    <row r="204" spans="3:7" x14ac:dyDescent="0.2">
      <c r="C204" s="42" t="s">
        <v>595</v>
      </c>
      <c r="D204" s="2">
        <f>IF(ISERR('0_Pivot &amp; Table 1 &amp; Table 2'!D269), 0, '0_Pivot &amp; Table 1 &amp; Table 2'!D269)</f>
        <v>118071</v>
      </c>
      <c r="E204" s="2">
        <f>AVERAGE('0_Pivot &amp; Table 1 &amp; Table 2'!E269:H269)</f>
        <v>5066.5</v>
      </c>
      <c r="F204" s="2">
        <f>IF(ISERR(AVERAGE('0_Pivot &amp; Table 1 &amp; Table 2'!I269:L269)),"",AVERAGE('0_Pivot &amp; Table 1 &amp; Table 2'!I269:L269))</f>
        <v>5670.25</v>
      </c>
      <c r="G204" s="2">
        <f>IF(ISERR(AVERAGE('0_Pivot &amp; Table 1 &amp; Table 2'!I269:L269)),NA(),AVERAGE('0_Pivot &amp; Table 1 &amp; Table 2'!I269:L269))</f>
        <v>5670.25</v>
      </c>
    </row>
    <row r="205" spans="3:7" x14ac:dyDescent="0.2">
      <c r="C205" s="42" t="s">
        <v>598</v>
      </c>
      <c r="D205" s="2">
        <f>IF(ISERR('0_Pivot &amp; Table 1 &amp; Table 2'!D270), 0, '0_Pivot &amp; Table 1 &amp; Table 2'!D270)</f>
        <v>88305</v>
      </c>
      <c r="E205" s="2">
        <f>AVERAGE('0_Pivot &amp; Table 1 &amp; Table 2'!E270:H270)</f>
        <v>6772.75</v>
      </c>
      <c r="F205" s="2">
        <f>IF(ISERR(AVERAGE('0_Pivot &amp; Table 1 &amp; Table 2'!I270:L270)),"",AVERAGE('0_Pivot &amp; Table 1 &amp; Table 2'!I270:L270))</f>
        <v>7759</v>
      </c>
      <c r="G205" s="2">
        <f>IF(ISERR(AVERAGE('0_Pivot &amp; Table 1 &amp; Table 2'!I270:L270)),NA(),AVERAGE('0_Pivot &amp; Table 1 &amp; Table 2'!I270:L270))</f>
        <v>7759</v>
      </c>
    </row>
    <row r="206" spans="3:7" x14ac:dyDescent="0.2">
      <c r="C206" s="42" t="s">
        <v>601</v>
      </c>
      <c r="D206" s="2">
        <f>IF(ISERR('0_Pivot &amp; Table 1 &amp; Table 2'!D271), 0, '0_Pivot &amp; Table 1 &amp; Table 2'!D271)</f>
        <v>120987</v>
      </c>
      <c r="E206" s="2">
        <f>AVERAGE('0_Pivot &amp; Table 1 &amp; Table 2'!E271:H271)</f>
        <v>7204</v>
      </c>
      <c r="F206" s="2">
        <f>IF(ISERR(AVERAGE('0_Pivot &amp; Table 1 &amp; Table 2'!I271:L271)),"",AVERAGE('0_Pivot &amp; Table 1 &amp; Table 2'!I271:L271))</f>
        <v>7563.25</v>
      </c>
      <c r="G206" s="2">
        <f>IF(ISERR(AVERAGE('0_Pivot &amp; Table 1 &amp; Table 2'!I271:L271)),NA(),AVERAGE('0_Pivot &amp; Table 1 &amp; Table 2'!I271:L271))</f>
        <v>7563.25</v>
      </c>
    </row>
    <row r="207" spans="3:7" x14ac:dyDescent="0.2">
      <c r="C207" s="42" t="s">
        <v>604</v>
      </c>
      <c r="D207" s="2">
        <f>IF(ISERR('0_Pivot &amp; Table 1 &amp; Table 2'!D272), 0, '0_Pivot &amp; Table 1 &amp; Table 2'!D272)</f>
        <v>100648</v>
      </c>
      <c r="E207" s="2">
        <f>AVERAGE('0_Pivot &amp; Table 1 &amp; Table 2'!E272:H272)</f>
        <v>7457</v>
      </c>
      <c r="F207" s="2">
        <f>IF(ISERR(AVERAGE('0_Pivot &amp; Table 1 &amp; Table 2'!I272:L272)),"",AVERAGE('0_Pivot &amp; Table 1 &amp; Table 2'!I272:L272))</f>
        <v>8078.5</v>
      </c>
      <c r="G207" s="2">
        <f>IF(ISERR(AVERAGE('0_Pivot &amp; Table 1 &amp; Table 2'!I272:L272)),NA(),AVERAGE('0_Pivot &amp; Table 1 &amp; Table 2'!I272:L272))</f>
        <v>8078.5</v>
      </c>
    </row>
    <row r="208" spans="3:7" x14ac:dyDescent="0.2">
      <c r="C208" s="42" t="s">
        <v>607</v>
      </c>
      <c r="D208" s="2">
        <f>IF(ISERR('0_Pivot &amp; Table 1 &amp; Table 2'!D273), 0, '0_Pivot &amp; Table 1 &amp; Table 2'!D273)</f>
        <v>97026</v>
      </c>
      <c r="E208" s="2">
        <f>AVERAGE('0_Pivot &amp; Table 1 &amp; Table 2'!E273:H273)</f>
        <v>4848</v>
      </c>
      <c r="F208" s="2">
        <f>IF(ISERR(AVERAGE('0_Pivot &amp; Table 1 &amp; Table 2'!I273:L273)),"",AVERAGE('0_Pivot &amp; Table 1 &amp; Table 2'!I273:L273))</f>
        <v>5376.75</v>
      </c>
      <c r="G208" s="2">
        <f>IF(ISERR(AVERAGE('0_Pivot &amp; Table 1 &amp; Table 2'!I273:L273)),NA(),AVERAGE('0_Pivot &amp; Table 1 &amp; Table 2'!I273:L273))</f>
        <v>5376.75</v>
      </c>
    </row>
    <row r="209" spans="3:7" x14ac:dyDescent="0.2">
      <c r="C209" s="42" t="s">
        <v>610</v>
      </c>
      <c r="D209" s="2">
        <f>IF(ISERR('0_Pivot &amp; Table 1 &amp; Table 2'!D274), 0, '0_Pivot &amp; Table 1 &amp; Table 2'!D274)</f>
        <v>146811</v>
      </c>
      <c r="E209" s="2">
        <f>AVERAGE('0_Pivot &amp; Table 1 &amp; Table 2'!E274:H274)</f>
        <v>6145</v>
      </c>
      <c r="F209" s="2">
        <f>IF(ISERR(AVERAGE('0_Pivot &amp; Table 1 &amp; Table 2'!I274:L274)),"",AVERAGE('0_Pivot &amp; Table 1 &amp; Table 2'!I274:L274))</f>
        <v>6937.5</v>
      </c>
      <c r="G209" s="2">
        <f>IF(ISERR(AVERAGE('0_Pivot &amp; Table 1 &amp; Table 2'!I274:L274)),NA(),AVERAGE('0_Pivot &amp; Table 1 &amp; Table 2'!I274:L274))</f>
        <v>6937.5</v>
      </c>
    </row>
    <row r="210" spans="3:7" x14ac:dyDescent="0.2">
      <c r="C210" s="42" t="s">
        <v>613</v>
      </c>
      <c r="D210" s="2">
        <f>IF(ISERR('0_Pivot &amp; Table 1 &amp; Table 2'!D275), 0, '0_Pivot &amp; Table 1 &amp; Table 2'!D275)</f>
        <v>141120</v>
      </c>
      <c r="E210" s="2">
        <f>AVERAGE('0_Pivot &amp; Table 1 &amp; Table 2'!E275:H275)</f>
        <v>4175.5</v>
      </c>
      <c r="F210" s="2">
        <f>IF(ISERR(AVERAGE('0_Pivot &amp; Table 1 &amp; Table 2'!I275:L275)),"",AVERAGE('0_Pivot &amp; Table 1 &amp; Table 2'!I275:L275))</f>
        <v>4567</v>
      </c>
      <c r="G210" s="2">
        <f>IF(ISERR(AVERAGE('0_Pivot &amp; Table 1 &amp; Table 2'!I275:L275)),NA(),AVERAGE('0_Pivot &amp; Table 1 &amp; Table 2'!I275:L275))</f>
        <v>4567</v>
      </c>
    </row>
    <row r="211" spans="3:7" x14ac:dyDescent="0.2">
      <c r="C211" s="42" t="s">
        <v>616</v>
      </c>
      <c r="D211" s="2">
        <f>IF(ISERR('0_Pivot &amp; Table 1 &amp; Table 2'!D276), 0, '0_Pivot &amp; Table 1 &amp; Table 2'!D276)</f>
        <v>110094</v>
      </c>
      <c r="E211" s="2">
        <f>AVERAGE('0_Pivot &amp; Table 1 &amp; Table 2'!E276:H276)</f>
        <v>6156.75</v>
      </c>
      <c r="F211" s="2">
        <f>IF(ISERR(AVERAGE('0_Pivot &amp; Table 1 &amp; Table 2'!I276:L276)),"",AVERAGE('0_Pivot &amp; Table 1 &amp; Table 2'!I276:L276))</f>
        <v>6825.5</v>
      </c>
      <c r="G211" s="2">
        <f>IF(ISERR(AVERAGE('0_Pivot &amp; Table 1 &amp; Table 2'!I276:L276)),NA(),AVERAGE('0_Pivot &amp; Table 1 &amp; Table 2'!I276:L276))</f>
        <v>6825.5</v>
      </c>
    </row>
    <row r="212" spans="3:7" x14ac:dyDescent="0.2">
      <c r="C212" s="42" t="s">
        <v>619</v>
      </c>
      <c r="D212" s="2">
        <f>IF(ISERR('0_Pivot &amp; Table 1 &amp; Table 2'!D277), 0, '0_Pivot &amp; Table 1 &amp; Table 2'!D277)</f>
        <v>120106</v>
      </c>
      <c r="E212" s="2">
        <f>AVERAGE('0_Pivot &amp; Table 1 &amp; Table 2'!E277:H277)</f>
        <v>4559.75</v>
      </c>
      <c r="F212" s="2">
        <f>IF(ISERR(AVERAGE('0_Pivot &amp; Table 1 &amp; Table 2'!I277:L277)),"",AVERAGE('0_Pivot &amp; Table 1 &amp; Table 2'!I277:L277))</f>
        <v>4958.75</v>
      </c>
      <c r="G212" s="2">
        <f>IF(ISERR(AVERAGE('0_Pivot &amp; Table 1 &amp; Table 2'!I277:L277)),NA(),AVERAGE('0_Pivot &amp; Table 1 &amp; Table 2'!I277:L277))</f>
        <v>4958.75</v>
      </c>
    </row>
    <row r="213" spans="3:7" x14ac:dyDescent="0.2">
      <c r="C213" s="42" t="s">
        <v>622</v>
      </c>
      <c r="D213" s="2">
        <f>IF(ISERR('0_Pivot &amp; Table 1 &amp; Table 2'!D278), 0, '0_Pivot &amp; Table 1 &amp; Table 2'!D278)</f>
        <v>128144</v>
      </c>
      <c r="E213" s="2">
        <f>AVERAGE('0_Pivot &amp; Table 1 &amp; Table 2'!E278:H278)</f>
        <v>5536</v>
      </c>
      <c r="F213" s="2">
        <f>IF(ISERR(AVERAGE('0_Pivot &amp; Table 1 &amp; Table 2'!I278:L278)),"",AVERAGE('0_Pivot &amp; Table 1 &amp; Table 2'!I278:L278))</f>
        <v>6050</v>
      </c>
      <c r="G213" s="2">
        <f>IF(ISERR(AVERAGE('0_Pivot &amp; Table 1 &amp; Table 2'!I278:L278)),NA(),AVERAGE('0_Pivot &amp; Table 1 &amp; Table 2'!I278:L278))</f>
        <v>6050</v>
      </c>
    </row>
    <row r="214" spans="3:7" x14ac:dyDescent="0.2">
      <c r="C214" s="42" t="s">
        <v>625</v>
      </c>
      <c r="D214" s="2">
        <f>IF(ISERR('0_Pivot &amp; Table 1 &amp; Table 2'!D279), 0, '0_Pivot &amp; Table 1 &amp; Table 2'!D279)</f>
        <v>105420</v>
      </c>
      <c r="E214" s="2">
        <f>AVERAGE('0_Pivot &amp; Table 1 &amp; Table 2'!E279:H279)</f>
        <v>5085</v>
      </c>
      <c r="F214" s="2">
        <f>IF(ISERR(AVERAGE('0_Pivot &amp; Table 1 &amp; Table 2'!I279:L279)),"",AVERAGE('0_Pivot &amp; Table 1 &amp; Table 2'!I279:L279))</f>
        <v>5171.5</v>
      </c>
      <c r="G214" s="2">
        <f>IF(ISERR(AVERAGE('0_Pivot &amp; Table 1 &amp; Table 2'!I279:L279)),NA(),AVERAGE('0_Pivot &amp; Table 1 &amp; Table 2'!I279:L279))</f>
        <v>5171.5</v>
      </c>
    </row>
    <row r="215" spans="3:7" x14ac:dyDescent="0.2">
      <c r="C215" s="42" t="s">
        <v>628</v>
      </c>
      <c r="D215" s="2">
        <f>IF(ISERR('0_Pivot &amp; Table 1 &amp; Table 2'!D280), 0, '0_Pivot &amp; Table 1 &amp; Table 2'!D280)</f>
        <v>154159</v>
      </c>
      <c r="E215" s="2">
        <f>AVERAGE('0_Pivot &amp; Table 1 &amp; Table 2'!E280:H280)</f>
        <v>5511.75</v>
      </c>
      <c r="F215" s="2">
        <f>IF(ISERR(AVERAGE('0_Pivot &amp; Table 1 &amp; Table 2'!I280:L280)),"",AVERAGE('0_Pivot &amp; Table 1 &amp; Table 2'!I280:L280))</f>
        <v>6810.75</v>
      </c>
      <c r="G215" s="2">
        <f>IF(ISERR(AVERAGE('0_Pivot &amp; Table 1 &amp; Table 2'!I280:L280)),NA(),AVERAGE('0_Pivot &amp; Table 1 &amp; Table 2'!I280:L280))</f>
        <v>6810.75</v>
      </c>
    </row>
    <row r="216" spans="3:7" x14ac:dyDescent="0.2">
      <c r="C216" s="42" t="s">
        <v>631</v>
      </c>
      <c r="D216" s="2">
        <f>IF(ISERR('0_Pivot &amp; Table 1 &amp; Table 2'!D281), 0, '0_Pivot &amp; Table 1 &amp; Table 2'!D281)</f>
        <v>84318</v>
      </c>
      <c r="E216" s="2">
        <f>AVERAGE('0_Pivot &amp; Table 1 &amp; Table 2'!E281:H281)</f>
        <v>7172.25</v>
      </c>
      <c r="F216" s="2">
        <f>IF(ISERR(AVERAGE('0_Pivot &amp; Table 1 &amp; Table 2'!I281:L281)),"",AVERAGE('0_Pivot &amp; Table 1 &amp; Table 2'!I281:L281))</f>
        <v>7833.5</v>
      </c>
      <c r="G216" s="2">
        <f>IF(ISERR(AVERAGE('0_Pivot &amp; Table 1 &amp; Table 2'!I281:L281)),NA(),AVERAGE('0_Pivot &amp; Table 1 &amp; Table 2'!I281:L281))</f>
        <v>7833.5</v>
      </c>
    </row>
    <row r="217" spans="3:7" x14ac:dyDescent="0.2">
      <c r="C217" s="42" t="s">
        <v>634</v>
      </c>
      <c r="D217" s="2">
        <f>IF(ISERR('0_Pivot &amp; Table 1 &amp; Table 2'!D282), 0, '0_Pivot &amp; Table 1 &amp; Table 2'!D282)</f>
        <v>68386</v>
      </c>
      <c r="E217" s="2">
        <f>AVERAGE('0_Pivot &amp; Table 1 &amp; Table 2'!E282:H282)</f>
        <v>5817.75</v>
      </c>
      <c r="F217" s="2">
        <f>IF(ISERR(AVERAGE('0_Pivot &amp; Table 1 &amp; Table 2'!I282:L282)),"",AVERAGE('0_Pivot &amp; Table 1 &amp; Table 2'!I282:L282))</f>
        <v>6243.5</v>
      </c>
      <c r="G217" s="2">
        <f>IF(ISERR(AVERAGE('0_Pivot &amp; Table 1 &amp; Table 2'!I282:L282)),NA(),AVERAGE('0_Pivot &amp; Table 1 &amp; Table 2'!I282:L282))</f>
        <v>6243.5</v>
      </c>
    </row>
    <row r="218" spans="3:7" x14ac:dyDescent="0.2">
      <c r="C218" s="42" t="s">
        <v>637</v>
      </c>
      <c r="D218" s="2">
        <f>IF(ISERR('0_Pivot &amp; Table 1 &amp; Table 2'!D283), 0, '0_Pivot &amp; Table 1 &amp; Table 2'!D283)</f>
        <v>79229</v>
      </c>
      <c r="E218" s="2">
        <f>AVERAGE('0_Pivot &amp; Table 1 &amp; Table 2'!E283:H283)</f>
        <v>5649.75</v>
      </c>
      <c r="F218" s="2">
        <f>IF(ISERR(AVERAGE('0_Pivot &amp; Table 1 &amp; Table 2'!I283:L283)),"",AVERAGE('0_Pivot &amp; Table 1 &amp; Table 2'!I283:L283))</f>
        <v>6533</v>
      </c>
      <c r="G218" s="2">
        <f>IF(ISERR(AVERAGE('0_Pivot &amp; Table 1 &amp; Table 2'!I283:L283)),NA(),AVERAGE('0_Pivot &amp; Table 1 &amp; Table 2'!I283:L283))</f>
        <v>6533</v>
      </c>
    </row>
    <row r="219" spans="3:7" x14ac:dyDescent="0.2">
      <c r="C219" s="42" t="s">
        <v>640</v>
      </c>
      <c r="D219" s="2">
        <f>IF(ISERR('0_Pivot &amp; Table 1 &amp; Table 2'!D284), 0, '0_Pivot &amp; Table 1 &amp; Table 2'!D284)</f>
        <v>115548</v>
      </c>
      <c r="E219" s="2">
        <f>AVERAGE('0_Pivot &amp; Table 1 &amp; Table 2'!E284:H284)</f>
        <v>5813.75</v>
      </c>
      <c r="F219" s="2">
        <f>IF(ISERR(AVERAGE('0_Pivot &amp; Table 1 &amp; Table 2'!I284:L284)),"",AVERAGE('0_Pivot &amp; Table 1 &amp; Table 2'!I284:L284))</f>
        <v>6498</v>
      </c>
      <c r="G219" s="2">
        <f>IF(ISERR(AVERAGE('0_Pivot &amp; Table 1 &amp; Table 2'!I284:L284)),NA(),AVERAGE('0_Pivot &amp; Table 1 &amp; Table 2'!I284:L284))</f>
        <v>6498</v>
      </c>
    </row>
    <row r="220" spans="3:7" x14ac:dyDescent="0.2">
      <c r="C220" s="42" t="s">
        <v>643</v>
      </c>
      <c r="D220" s="2">
        <f>IF(ISERR('0_Pivot &amp; Table 1 &amp; Table 2'!D285), 0, '0_Pivot &amp; Table 1 &amp; Table 2'!D285)</f>
        <v>566280</v>
      </c>
      <c r="E220" s="2">
        <f>AVERAGE('0_Pivot &amp; Table 1 &amp; Table 2'!E285:H285)</f>
        <v>3562.5</v>
      </c>
      <c r="F220" s="2">
        <f>IF(ISERR(AVERAGE('0_Pivot &amp; Table 1 &amp; Table 2'!I285:L285)),"",AVERAGE('0_Pivot &amp; Table 1 &amp; Table 2'!I285:L285))</f>
        <v>4427.5</v>
      </c>
      <c r="G220" s="2">
        <f>IF(ISERR(AVERAGE('0_Pivot &amp; Table 1 &amp; Table 2'!I285:L285)),NA(),AVERAGE('0_Pivot &amp; Table 1 &amp; Table 2'!I285:L285))</f>
        <v>4427.5</v>
      </c>
    </row>
    <row r="221" spans="3:7" x14ac:dyDescent="0.2">
      <c r="C221" s="42" t="s">
        <v>646</v>
      </c>
      <c r="D221" s="2">
        <f>IF(ISERR('0_Pivot &amp; Table 1 &amp; Table 2'!D286), 0, '0_Pivot &amp; Table 1 &amp; Table 2'!D286)</f>
        <v>264823</v>
      </c>
      <c r="E221" s="2">
        <f>AVERAGE('0_Pivot &amp; Table 1 &amp; Table 2'!E286:H286)</f>
        <v>4848.5</v>
      </c>
      <c r="F221" s="2">
        <f>IF(ISERR(AVERAGE('0_Pivot &amp; Table 1 &amp; Table 2'!I286:L286)),"",AVERAGE('0_Pivot &amp; Table 1 &amp; Table 2'!I286:L286))</f>
        <v>5164</v>
      </c>
      <c r="G221" s="2">
        <f>IF(ISERR(AVERAGE('0_Pivot &amp; Table 1 &amp; Table 2'!I286:L286)),NA(),AVERAGE('0_Pivot &amp; Table 1 &amp; Table 2'!I286:L286))</f>
        <v>5164</v>
      </c>
    </row>
    <row r="222" spans="3:7" x14ac:dyDescent="0.2">
      <c r="C222" s="42" t="s">
        <v>649</v>
      </c>
      <c r="D222" s="2">
        <f>IF(ISERR('0_Pivot &amp; Table 1 &amp; Table 2'!D287), 0, '0_Pivot &amp; Table 1 &amp; Table 2'!D287)</f>
        <v>235027</v>
      </c>
      <c r="E222" s="2">
        <f>AVERAGE('0_Pivot &amp; Table 1 &amp; Table 2'!E287:H287)</f>
        <v>6043.5</v>
      </c>
      <c r="F222" s="2">
        <f>IF(ISERR(AVERAGE('0_Pivot &amp; Table 1 &amp; Table 2'!I287:L287)),"",AVERAGE('0_Pivot &amp; Table 1 &amp; Table 2'!I287:L287))</f>
        <v>7051.5</v>
      </c>
      <c r="G222" s="2">
        <f>IF(ISERR(AVERAGE('0_Pivot &amp; Table 1 &amp; Table 2'!I287:L287)),NA(),AVERAGE('0_Pivot &amp; Table 1 &amp; Table 2'!I287:L287))</f>
        <v>7051.5</v>
      </c>
    </row>
    <row r="223" spans="3:7" x14ac:dyDescent="0.2">
      <c r="C223" s="42" t="s">
        <v>652</v>
      </c>
      <c r="D223" s="2">
        <f>IF(ISERR('0_Pivot &amp; Table 1 &amp; Table 2'!D288), 0, '0_Pivot &amp; Table 1 &amp; Table 2'!D288)</f>
        <v>219777</v>
      </c>
      <c r="E223" s="2">
        <f>AVERAGE('0_Pivot &amp; Table 1 &amp; Table 2'!E288:H288)</f>
        <v>8972.3333333333339</v>
      </c>
      <c r="F223" s="2">
        <f>IF(ISERR(AVERAGE('0_Pivot &amp; Table 1 &amp; Table 2'!I288:L288)),"",AVERAGE('0_Pivot &amp; Table 1 &amp; Table 2'!I288:L288))</f>
        <v>9120.3333333333339</v>
      </c>
      <c r="G223" s="2">
        <f>IF(ISERR(AVERAGE('0_Pivot &amp; Table 1 &amp; Table 2'!I288:L288)),NA(),AVERAGE('0_Pivot &amp; Table 1 &amp; Table 2'!I288:L288))</f>
        <v>9120.3333333333339</v>
      </c>
    </row>
    <row r="224" spans="3:7" x14ac:dyDescent="0.2">
      <c r="C224" s="42" t="s">
        <v>655</v>
      </c>
      <c r="D224" s="2">
        <f>IF(ISERR('0_Pivot &amp; Table 1 &amp; Table 2'!D289), 0, '0_Pivot &amp; Table 1 &amp; Table 2'!D289)</f>
        <v>340726</v>
      </c>
      <c r="E224" s="2">
        <f>AVERAGE('0_Pivot &amp; Table 1 &amp; Table 2'!E289:H289)</f>
        <v>3381.5</v>
      </c>
      <c r="F224" s="2">
        <f>IF(ISERR(AVERAGE('0_Pivot &amp; Table 1 &amp; Table 2'!I289:L289)),"",AVERAGE('0_Pivot &amp; Table 1 &amp; Table 2'!I289:L289))</f>
        <v>4364.25</v>
      </c>
      <c r="G224" s="2">
        <f>IF(ISERR(AVERAGE('0_Pivot &amp; Table 1 &amp; Table 2'!I289:L289)),NA(),AVERAGE('0_Pivot &amp; Table 1 &amp; Table 2'!I289:L289))</f>
        <v>4364.25</v>
      </c>
    </row>
    <row r="225" spans="3:7" x14ac:dyDescent="0.2">
      <c r="C225" s="42" t="s">
        <v>658</v>
      </c>
      <c r="D225" s="2">
        <f>IF(ISERR('0_Pivot &amp; Table 1 &amp; Table 2'!D290), 0, '0_Pivot &amp; Table 1 &amp; Table 2'!D290)</f>
        <v>230488</v>
      </c>
      <c r="E225" s="2">
        <f>AVERAGE('0_Pivot &amp; Table 1 &amp; Table 2'!E290:H290)</f>
        <v>4252.5</v>
      </c>
      <c r="F225" s="2">
        <f>IF(ISERR(AVERAGE('0_Pivot &amp; Table 1 &amp; Table 2'!I290:L290)),"",AVERAGE('0_Pivot &amp; Table 1 &amp; Table 2'!I290:L290))</f>
        <v>4350.75</v>
      </c>
      <c r="G225" s="2">
        <f>IF(ISERR(AVERAGE('0_Pivot &amp; Table 1 &amp; Table 2'!I290:L290)),NA(),AVERAGE('0_Pivot &amp; Table 1 &amp; Table 2'!I290:L290))</f>
        <v>4350.75</v>
      </c>
    </row>
    <row r="226" spans="3:7" x14ac:dyDescent="0.2">
      <c r="C226" s="42" t="s">
        <v>661</v>
      </c>
      <c r="D226" s="2">
        <f>IF(ISERR('0_Pivot &amp; Table 1 &amp; Table 2'!D291), 0, '0_Pivot &amp; Table 1 &amp; Table 2'!D291)</f>
        <v>200129</v>
      </c>
      <c r="E226" s="2">
        <f>AVERAGE('0_Pivot &amp; Table 1 &amp; Table 2'!E291:H291)</f>
        <v>4288.25</v>
      </c>
      <c r="F226" s="2">
        <f>IF(ISERR(AVERAGE('0_Pivot &amp; Table 1 &amp; Table 2'!I291:L291)),"",AVERAGE('0_Pivot &amp; Table 1 &amp; Table 2'!I291:L291))</f>
        <v>4614.5</v>
      </c>
      <c r="G226" s="2">
        <f>IF(ISERR(AVERAGE('0_Pivot &amp; Table 1 &amp; Table 2'!I291:L291)),NA(),AVERAGE('0_Pivot &amp; Table 1 &amp; Table 2'!I291:L291))</f>
        <v>4614.5</v>
      </c>
    </row>
    <row r="227" spans="3:7" x14ac:dyDescent="0.2">
      <c r="C227" s="42" t="s">
        <v>664</v>
      </c>
      <c r="D227" s="2">
        <f>IF(ISERR('0_Pivot &amp; Table 1 &amp; Table 2'!D292), 0, '0_Pivot &amp; Table 1 &amp; Table 2'!D292)</f>
        <v>201733</v>
      </c>
      <c r="E227" s="2">
        <f>AVERAGE('0_Pivot &amp; Table 1 &amp; Table 2'!E292:H292)</f>
        <v>5023.5</v>
      </c>
      <c r="F227" s="2">
        <f>IF(ISERR(AVERAGE('0_Pivot &amp; Table 1 &amp; Table 2'!I292:L292)),"",AVERAGE('0_Pivot &amp; Table 1 &amp; Table 2'!I292:L292))</f>
        <v>4949.75</v>
      </c>
      <c r="G227" s="2">
        <f>IF(ISERR(AVERAGE('0_Pivot &amp; Table 1 &amp; Table 2'!I292:L292)),NA(),AVERAGE('0_Pivot &amp; Table 1 &amp; Table 2'!I292:L292))</f>
        <v>4949.75</v>
      </c>
    </row>
    <row r="228" spans="3:7" x14ac:dyDescent="0.2">
      <c r="C228" s="42" t="s">
        <v>667</v>
      </c>
      <c r="D228" s="2">
        <f>IF(ISERR('0_Pivot &amp; Table 1 &amp; Table 2'!D293), 0, '0_Pivot &amp; Table 1 &amp; Table 2'!D293)</f>
        <v>192490</v>
      </c>
      <c r="E228" s="2">
        <f>AVERAGE('0_Pivot &amp; Table 1 &amp; Table 2'!E293:H293)</f>
        <v>4952.5</v>
      </c>
      <c r="F228" s="2">
        <f>IF(ISERR(AVERAGE('0_Pivot &amp; Table 1 &amp; Table 2'!I293:L293)),"",AVERAGE('0_Pivot &amp; Table 1 &amp; Table 2'!I293:L293))</f>
        <v>4798.75</v>
      </c>
      <c r="G228" s="2">
        <f>IF(ISERR(AVERAGE('0_Pivot &amp; Table 1 &amp; Table 2'!I293:L293)),NA(),AVERAGE('0_Pivot &amp; Table 1 &amp; Table 2'!I293:L293))</f>
        <v>4798.75</v>
      </c>
    </row>
    <row r="229" spans="3:7" x14ac:dyDescent="0.2">
      <c r="C229" s="42" t="s">
        <v>670</v>
      </c>
      <c r="D229" s="2">
        <f>IF(ISERR('0_Pivot &amp; Table 1 &amp; Table 2'!D294), 0, '0_Pivot &amp; Table 1 &amp; Table 2'!D294)</f>
        <v>234996</v>
      </c>
      <c r="E229" s="2">
        <f>AVERAGE('0_Pivot &amp; Table 1 &amp; Table 2'!E294:H294)</f>
        <v>6934.75</v>
      </c>
      <c r="F229" s="2">
        <f>IF(ISERR(AVERAGE('0_Pivot &amp; Table 1 &amp; Table 2'!I294:L294)),"",AVERAGE('0_Pivot &amp; Table 1 &amp; Table 2'!I294:L294))</f>
        <v>7371.75</v>
      </c>
      <c r="G229" s="2">
        <f>IF(ISERR(AVERAGE('0_Pivot &amp; Table 1 &amp; Table 2'!I294:L294)),NA(),AVERAGE('0_Pivot &amp; Table 1 &amp; Table 2'!I294:L294))</f>
        <v>7371.75</v>
      </c>
    </row>
    <row r="230" spans="3:7" x14ac:dyDescent="0.2">
      <c r="C230" s="42" t="s">
        <v>673</v>
      </c>
      <c r="D230" s="2">
        <f>IF(ISERR('0_Pivot &amp; Table 1 &amp; Table 2'!D295), 0, '0_Pivot &amp; Table 1 &amp; Table 2'!D295)</f>
        <v>229067</v>
      </c>
      <c r="E230" s="2">
        <f>AVERAGE('0_Pivot &amp; Table 1 &amp; Table 2'!E295:H295)</f>
        <v>4839</v>
      </c>
      <c r="F230" s="2">
        <f>IF(ISERR(AVERAGE('0_Pivot &amp; Table 1 &amp; Table 2'!I295:L295)),"",AVERAGE('0_Pivot &amp; Table 1 &amp; Table 2'!I295:L295))</f>
        <v>5147.75</v>
      </c>
      <c r="G230" s="2">
        <f>IF(ISERR(AVERAGE('0_Pivot &amp; Table 1 &amp; Table 2'!I295:L295)),NA(),AVERAGE('0_Pivot &amp; Table 1 &amp; Table 2'!I295:L295))</f>
        <v>5147.75</v>
      </c>
    </row>
    <row r="231" spans="3:7" x14ac:dyDescent="0.2">
      <c r="C231" s="42" t="s">
        <v>676</v>
      </c>
      <c r="D231" s="2">
        <f>IF(ISERR('0_Pivot &amp; Table 1 &amp; Table 2'!D296), 0, '0_Pivot &amp; Table 1 &amp; Table 2'!D296)</f>
        <v>252633</v>
      </c>
      <c r="E231" s="2">
        <f>AVERAGE('0_Pivot &amp; Table 1 &amp; Table 2'!E296:H296)</f>
        <v>6084.5</v>
      </c>
      <c r="F231" s="2">
        <f>IF(ISERR(AVERAGE('0_Pivot &amp; Table 1 &amp; Table 2'!I296:L296)),"",AVERAGE('0_Pivot &amp; Table 1 &amp; Table 2'!I296:L296))</f>
        <v>6588.75</v>
      </c>
      <c r="G231" s="2">
        <f>IF(ISERR(AVERAGE('0_Pivot &amp; Table 1 &amp; Table 2'!I296:L296)),NA(),AVERAGE('0_Pivot &amp; Table 1 &amp; Table 2'!I296:L296))</f>
        <v>6588.75</v>
      </c>
    </row>
    <row r="232" spans="3:7" x14ac:dyDescent="0.2">
      <c r="C232" s="42" t="s">
        <v>679</v>
      </c>
      <c r="D232" s="2">
        <f>IF(ISERR('0_Pivot &amp; Table 1 &amp; Table 2'!D297), 0, '0_Pivot &amp; Table 1 &amp; Table 2'!D297)</f>
        <v>208995</v>
      </c>
      <c r="E232" s="2">
        <f>AVERAGE('0_Pivot &amp; Table 1 &amp; Table 2'!E297:H297)</f>
        <v>4432.75</v>
      </c>
      <c r="F232" s="2">
        <f>IF(ISERR(AVERAGE('0_Pivot &amp; Table 1 &amp; Table 2'!I297:L297)),"",AVERAGE('0_Pivot &amp; Table 1 &amp; Table 2'!I297:L297))</f>
        <v>4773.25</v>
      </c>
      <c r="G232" s="2">
        <f>IF(ISERR(AVERAGE('0_Pivot &amp; Table 1 &amp; Table 2'!I297:L297)),NA(),AVERAGE('0_Pivot &amp; Table 1 &amp; Table 2'!I297:L297))</f>
        <v>4773.25</v>
      </c>
    </row>
    <row r="233" spans="3:7" x14ac:dyDescent="0.2">
      <c r="C233" s="42" t="s">
        <v>682</v>
      </c>
      <c r="D233" s="2">
        <f>IF(ISERR('0_Pivot &amp; Table 1 &amp; Table 2'!D298), 0, '0_Pivot &amp; Table 1 &amp; Table 2'!D298)</f>
        <v>221638</v>
      </c>
      <c r="E233" s="2">
        <f>AVERAGE('0_Pivot &amp; Table 1 &amp; Table 2'!E298:H298)</f>
        <v>3477.5</v>
      </c>
      <c r="F233" s="2">
        <f>IF(ISERR(AVERAGE('0_Pivot &amp; Table 1 &amp; Table 2'!I298:L298)),"",AVERAGE('0_Pivot &amp; Table 1 &amp; Table 2'!I298:L298))</f>
        <v>3922.75</v>
      </c>
      <c r="G233" s="2">
        <f>IF(ISERR(AVERAGE('0_Pivot &amp; Table 1 &amp; Table 2'!I298:L298)),NA(),AVERAGE('0_Pivot &amp; Table 1 &amp; Table 2'!I298:L298))</f>
        <v>3922.75</v>
      </c>
    </row>
    <row r="234" spans="3:7" x14ac:dyDescent="0.2">
      <c r="C234" s="42" t="s">
        <v>685</v>
      </c>
      <c r="D234" s="2">
        <f>IF(ISERR('0_Pivot &amp; Table 1 &amp; Table 2'!D299), 0, '0_Pivot &amp; Table 1 &amp; Table 2'!D299)</f>
        <v>157640</v>
      </c>
      <c r="E234" s="2">
        <f>AVERAGE('0_Pivot &amp; Table 1 &amp; Table 2'!E299:H299)</f>
        <v>4745.75</v>
      </c>
      <c r="F234" s="2">
        <f>IF(ISERR(AVERAGE('0_Pivot &amp; Table 1 &amp; Table 2'!I299:L299)),"",AVERAGE('0_Pivot &amp; Table 1 &amp; Table 2'!I299:L299))</f>
        <v>5349.75</v>
      </c>
      <c r="G234" s="2">
        <f>IF(ISERR(AVERAGE('0_Pivot &amp; Table 1 &amp; Table 2'!I299:L299)),NA(),AVERAGE('0_Pivot &amp; Table 1 &amp; Table 2'!I299:L299))</f>
        <v>5349.75</v>
      </c>
    </row>
    <row r="235" spans="3:7" x14ac:dyDescent="0.2">
      <c r="C235" s="42" t="s">
        <v>688</v>
      </c>
      <c r="D235" s="2">
        <f>IF(ISERR('0_Pivot &amp; Table 1 &amp; Table 2'!D300), 0, '0_Pivot &amp; Table 1 &amp; Table 2'!D300)</f>
        <v>186965</v>
      </c>
      <c r="E235" s="2">
        <f>AVERAGE('0_Pivot &amp; Table 1 &amp; Table 2'!E300:H300)</f>
        <v>3905.5</v>
      </c>
      <c r="F235" s="2">
        <f>IF(ISERR(AVERAGE('0_Pivot &amp; Table 1 &amp; Table 2'!I300:L300)),"",AVERAGE('0_Pivot &amp; Table 1 &amp; Table 2'!I300:L300))</f>
        <v>4179.25</v>
      </c>
      <c r="G235" s="2">
        <f>IF(ISERR(AVERAGE('0_Pivot &amp; Table 1 &amp; Table 2'!I300:L300)),NA(),AVERAGE('0_Pivot &amp; Table 1 &amp; Table 2'!I300:L300))</f>
        <v>4179.25</v>
      </c>
    </row>
    <row r="236" spans="3:7" x14ac:dyDescent="0.2">
      <c r="C236" s="42" t="s">
        <v>691</v>
      </c>
      <c r="D236" s="2">
        <f>IF(ISERR('0_Pivot &amp; Table 1 &amp; Table 2'!D301), 0, '0_Pivot &amp; Table 1 &amp; Table 2'!D301)</f>
        <v>148512</v>
      </c>
      <c r="E236" s="2">
        <f>AVERAGE('0_Pivot &amp; Table 1 &amp; Table 2'!E301:H301)</f>
        <v>4931</v>
      </c>
      <c r="F236" s="2">
        <f>IF(ISERR(AVERAGE('0_Pivot &amp; Table 1 &amp; Table 2'!I301:L301)),"",AVERAGE('0_Pivot &amp; Table 1 &amp; Table 2'!I301:L301))</f>
        <v>5541.5</v>
      </c>
      <c r="G236" s="2">
        <f>IF(ISERR(AVERAGE('0_Pivot &amp; Table 1 &amp; Table 2'!I301:L301)),NA(),AVERAGE('0_Pivot &amp; Table 1 &amp; Table 2'!I301:L301))</f>
        <v>5541.5</v>
      </c>
    </row>
    <row r="237" spans="3:7" x14ac:dyDescent="0.2">
      <c r="C237" s="42" t="s">
        <v>676</v>
      </c>
      <c r="D237" s="2">
        <f>IF(ISERR('0_Pivot &amp; Table 1 &amp; Table 2'!D302), 0, '0_Pivot &amp; Table 1 &amp; Table 2'!D302)</f>
        <v>145599</v>
      </c>
      <c r="E237" s="2">
        <f>AVERAGE('0_Pivot &amp; Table 1 &amp; Table 2'!E302:H302)</f>
        <v>4149.25</v>
      </c>
      <c r="F237" s="2">
        <f>IF(ISERR(AVERAGE('0_Pivot &amp; Table 1 &amp; Table 2'!I302:L302)),"",AVERAGE('0_Pivot &amp; Table 1 &amp; Table 2'!I302:L302))</f>
        <v>4895.75</v>
      </c>
      <c r="G237" s="2">
        <f>IF(ISERR(AVERAGE('0_Pivot &amp; Table 1 &amp; Table 2'!I302:L302)),NA(),AVERAGE('0_Pivot &amp; Table 1 &amp; Table 2'!I302:L302))</f>
        <v>4895.75</v>
      </c>
    </row>
    <row r="238" spans="3:7" x14ac:dyDescent="0.2">
      <c r="C238" s="42" t="s">
        <v>696</v>
      </c>
      <c r="D238" s="2">
        <f>IF(ISERR('0_Pivot &amp; Table 1 &amp; Table 2'!D303), 0, '0_Pivot &amp; Table 1 &amp; Table 2'!D303)</f>
        <v>324547</v>
      </c>
      <c r="E238" s="2">
        <f>AVERAGE('0_Pivot &amp; Table 1 &amp; Table 2'!E303:H303)</f>
        <v>4823</v>
      </c>
      <c r="F238" s="2">
        <f>IF(ISERR(AVERAGE('0_Pivot &amp; Table 1 &amp; Table 2'!I303:L303)),"",AVERAGE('0_Pivot &amp; Table 1 &amp; Table 2'!I303:L303))</f>
        <v>5766.75</v>
      </c>
      <c r="G238" s="2">
        <f>IF(ISERR(AVERAGE('0_Pivot &amp; Table 1 &amp; Table 2'!I303:L303)),NA(),AVERAGE('0_Pivot &amp; Table 1 &amp; Table 2'!I303:L303))</f>
        <v>5766.75</v>
      </c>
    </row>
    <row r="239" spans="3:7" x14ac:dyDescent="0.2">
      <c r="C239" s="42" t="s">
        <v>699</v>
      </c>
      <c r="D239" s="2">
        <f>IF(ISERR('0_Pivot &amp; Table 1 &amp; Table 2'!D304), 0, '0_Pivot &amp; Table 1 &amp; Table 2'!D304)</f>
        <v>70847</v>
      </c>
      <c r="E239" s="2">
        <f>AVERAGE('0_Pivot &amp; Table 1 &amp; Table 2'!E304:H304)</f>
        <v>6872.75</v>
      </c>
      <c r="F239" s="2">
        <f>IF(ISERR(AVERAGE('0_Pivot &amp; Table 1 &amp; Table 2'!I304:L304)),"",AVERAGE('0_Pivot &amp; Table 1 &amp; Table 2'!I304:L304))</f>
        <v>7323.75</v>
      </c>
      <c r="G239" s="2">
        <f>IF(ISERR(AVERAGE('0_Pivot &amp; Table 1 &amp; Table 2'!I304:L304)),NA(),AVERAGE('0_Pivot &amp; Table 1 &amp; Table 2'!I304:L304))</f>
        <v>7323.75</v>
      </c>
    </row>
    <row r="240" spans="3:7" x14ac:dyDescent="0.2">
      <c r="C240" s="42" t="s">
        <v>702</v>
      </c>
      <c r="D240" s="2">
        <f>IF(ISERR('0_Pivot &amp; Table 1 &amp; Table 2'!D305), 0, '0_Pivot &amp; Table 1 &amp; Table 2'!D305)</f>
        <v>60933</v>
      </c>
      <c r="E240" s="2">
        <f>AVERAGE('0_Pivot &amp; Table 1 &amp; Table 2'!E305:H305)</f>
        <v>6011.25</v>
      </c>
      <c r="F240" s="2">
        <f>IF(ISERR(AVERAGE('0_Pivot &amp; Table 1 &amp; Table 2'!I305:L305)),"",AVERAGE('0_Pivot &amp; Table 1 &amp; Table 2'!I305:L305))</f>
        <v>6617.5</v>
      </c>
      <c r="G240" s="2">
        <f>IF(ISERR(AVERAGE('0_Pivot &amp; Table 1 &amp; Table 2'!I305:L305)),NA(),AVERAGE('0_Pivot &amp; Table 1 &amp; Table 2'!I305:L305))</f>
        <v>6617.5</v>
      </c>
    </row>
    <row r="241" spans="3:7" x14ac:dyDescent="0.2">
      <c r="C241" s="42" t="s">
        <v>705</v>
      </c>
      <c r="D241" s="2">
        <f>IF(ISERR('0_Pivot &amp; Table 1 &amp; Table 2'!D306), 0, '0_Pivot &amp; Table 1 &amp; Table 2'!D306)</f>
        <v>59947</v>
      </c>
      <c r="E241" s="2">
        <f>AVERAGE('0_Pivot &amp; Table 1 &amp; Table 2'!E306:H306)</f>
        <v>5364</v>
      </c>
      <c r="F241" s="2">
        <f>IF(ISERR(AVERAGE('0_Pivot &amp; Table 1 &amp; Table 2'!I306:L306)),"",AVERAGE('0_Pivot &amp; Table 1 &amp; Table 2'!I306:L306))</f>
        <v>5865.75</v>
      </c>
      <c r="G241" s="2">
        <f>IF(ISERR(AVERAGE('0_Pivot &amp; Table 1 &amp; Table 2'!I306:L306)),NA(),AVERAGE('0_Pivot &amp; Table 1 &amp; Table 2'!I306:L306))</f>
        <v>5865.75</v>
      </c>
    </row>
    <row r="242" spans="3:7" x14ac:dyDescent="0.2">
      <c r="C242" s="42" t="s">
        <v>708</v>
      </c>
      <c r="D242" s="2">
        <f>IF(ISERR('0_Pivot &amp; Table 1 &amp; Table 2'!D307), 0, '0_Pivot &amp; Table 1 &amp; Table 2'!D307)</f>
        <v>147914</v>
      </c>
      <c r="E242" s="2">
        <f>AVERAGE('0_Pivot &amp; Table 1 &amp; Table 2'!E307:H307)</f>
        <v>6215.75</v>
      </c>
      <c r="F242" s="2">
        <f>IF(ISERR(AVERAGE('0_Pivot &amp; Table 1 &amp; Table 2'!I307:L307)),"",AVERAGE('0_Pivot &amp; Table 1 &amp; Table 2'!I307:L307))</f>
        <v>7449.5</v>
      </c>
      <c r="G242" s="2">
        <f>IF(ISERR(AVERAGE('0_Pivot &amp; Table 1 &amp; Table 2'!I307:L307)),NA(),AVERAGE('0_Pivot &amp; Table 1 &amp; Table 2'!I307:L307))</f>
        <v>7449.5</v>
      </c>
    </row>
    <row r="243" spans="3:7" x14ac:dyDescent="0.2">
      <c r="C243" s="42" t="s">
        <v>711</v>
      </c>
      <c r="D243" s="2">
        <f>IF(ISERR('0_Pivot &amp; Table 1 &amp; Table 2'!D308), 0, '0_Pivot &amp; Table 1 &amp; Table 2'!D308)</f>
        <v>59960</v>
      </c>
      <c r="E243" s="2">
        <f>AVERAGE('0_Pivot &amp; Table 1 &amp; Table 2'!E308:H308)</f>
        <v>8110</v>
      </c>
      <c r="F243" s="2">
        <f>IF(ISERR(AVERAGE('0_Pivot &amp; Table 1 &amp; Table 2'!I308:L308)),"",AVERAGE('0_Pivot &amp; Table 1 &amp; Table 2'!I308:L308))</f>
        <v>8517.5</v>
      </c>
      <c r="G243" s="2">
        <f>IF(ISERR(AVERAGE('0_Pivot &amp; Table 1 &amp; Table 2'!I308:L308)),NA(),AVERAGE('0_Pivot &amp; Table 1 &amp; Table 2'!I308:L308))</f>
        <v>8517.5</v>
      </c>
    </row>
    <row r="244" spans="3:7" x14ac:dyDescent="0.2">
      <c r="C244" s="42" t="s">
        <v>714</v>
      </c>
      <c r="D244" s="2">
        <f>IF(ISERR('0_Pivot &amp; Table 1 &amp; Table 2'!D309), 0, '0_Pivot &amp; Table 1 &amp; Table 2'!D309)</f>
        <v>109798</v>
      </c>
      <c r="E244" s="2">
        <f>AVERAGE('0_Pivot &amp; Table 1 &amp; Table 2'!E309:H309)</f>
        <v>7311.5</v>
      </c>
      <c r="F244" s="2">
        <f>IF(ISERR(AVERAGE('0_Pivot &amp; Table 1 &amp; Table 2'!I309:L309)),"",AVERAGE('0_Pivot &amp; Table 1 &amp; Table 2'!I309:L309))</f>
        <v>7766</v>
      </c>
      <c r="G244" s="2">
        <f>IF(ISERR(AVERAGE('0_Pivot &amp; Table 1 &amp; Table 2'!I309:L309)),NA(),AVERAGE('0_Pivot &amp; Table 1 &amp; Table 2'!I309:L309))</f>
        <v>7766</v>
      </c>
    </row>
    <row r="245" spans="3:7" x14ac:dyDescent="0.2">
      <c r="C245" s="42" t="s">
        <v>717</v>
      </c>
      <c r="D245" s="2">
        <f>IF(ISERR('0_Pivot &amp; Table 1 &amp; Table 2'!D310), 0, '0_Pivot &amp; Table 1 &amp; Table 2'!D310)</f>
        <v>84910</v>
      </c>
      <c r="E245" s="2">
        <f>AVERAGE('0_Pivot &amp; Table 1 &amp; Table 2'!E310:H310)</f>
        <v>7158.75</v>
      </c>
      <c r="F245" s="2">
        <f>IF(ISERR(AVERAGE('0_Pivot &amp; Table 1 &amp; Table 2'!I310:L310)),"",AVERAGE('0_Pivot &amp; Table 1 &amp; Table 2'!I310:L310))</f>
        <v>7358.75</v>
      </c>
      <c r="G245" s="2">
        <f>IF(ISERR(AVERAGE('0_Pivot &amp; Table 1 &amp; Table 2'!I310:L310)),NA(),AVERAGE('0_Pivot &amp; Table 1 &amp; Table 2'!I310:L310))</f>
        <v>7358.75</v>
      </c>
    </row>
    <row r="246" spans="3:7" x14ac:dyDescent="0.2">
      <c r="C246" s="42" t="s">
        <v>720</v>
      </c>
      <c r="D246" s="2">
        <f>IF(ISERR('0_Pivot &amp; Table 1 &amp; Table 2'!D311), 0, '0_Pivot &amp; Table 1 &amp; Table 2'!D311)</f>
        <v>80696</v>
      </c>
      <c r="E246" s="2">
        <f>AVERAGE('0_Pivot &amp; Table 1 &amp; Table 2'!E311:H311)</f>
        <v>6473</v>
      </c>
      <c r="F246" s="2">
        <f>IF(ISERR(AVERAGE('0_Pivot &amp; Table 1 &amp; Table 2'!I311:L311)),"",AVERAGE('0_Pivot &amp; Table 1 &amp; Table 2'!I311:L311))</f>
        <v>6796.5</v>
      </c>
      <c r="G246" s="2">
        <f>IF(ISERR(AVERAGE('0_Pivot &amp; Table 1 &amp; Table 2'!I311:L311)),NA(),AVERAGE('0_Pivot &amp; Table 1 &amp; Table 2'!I311:L311))</f>
        <v>6796.5</v>
      </c>
    </row>
    <row r="247" spans="3:7" x14ac:dyDescent="0.2">
      <c r="C247" s="42" t="s">
        <v>723</v>
      </c>
      <c r="D247" s="2">
        <f>IF(ISERR('0_Pivot &amp; Table 1 &amp; Table 2'!D312), 0, '0_Pivot &amp; Table 1 &amp; Table 2'!D312)</f>
        <v>108899</v>
      </c>
      <c r="E247" s="2" t="e">
        <f>AVERAGE('0_Pivot &amp; Table 1 &amp; Table 2'!E312:H312)</f>
        <v>#DIV/0!</v>
      </c>
      <c r="F247" s="2" t="str">
        <f>IF(ISERR(AVERAGE('0_Pivot &amp; Table 1 &amp; Table 2'!I312:L312)),"",AVERAGE('0_Pivot &amp; Table 1 &amp; Table 2'!I312:L312))</f>
        <v/>
      </c>
      <c r="G247" s="2" t="e">
        <f>IF(ISERR(AVERAGE('0_Pivot &amp; Table 1 &amp; Table 2'!I312:L312)),NA(),AVERAGE('0_Pivot &amp; Table 1 &amp; Table 2'!I312:L312))</f>
        <v>#N/A</v>
      </c>
    </row>
    <row r="248" spans="3:7" x14ac:dyDescent="0.2">
      <c r="C248" s="42" t="s">
        <v>726</v>
      </c>
      <c r="D248" s="2">
        <f>IF(ISERR('0_Pivot &amp; Table 1 &amp; Table 2'!D313), 0, '0_Pivot &amp; Table 1 &amp; Table 2'!D313)</f>
        <v>74770</v>
      </c>
      <c r="E248" s="2">
        <f>AVERAGE('0_Pivot &amp; Table 1 &amp; Table 2'!E313:H313)</f>
        <v>6499.5</v>
      </c>
      <c r="F248" s="2">
        <f>IF(ISERR(AVERAGE('0_Pivot &amp; Table 1 &amp; Table 2'!I313:L313)),"",AVERAGE('0_Pivot &amp; Table 1 &amp; Table 2'!I313:L313))</f>
        <v>6749.25</v>
      </c>
      <c r="G248" s="2">
        <f>IF(ISERR(AVERAGE('0_Pivot &amp; Table 1 &amp; Table 2'!I313:L313)),NA(),AVERAGE('0_Pivot &amp; Table 1 &amp; Table 2'!I313:L313))</f>
        <v>6749.25</v>
      </c>
    </row>
    <row r="249" spans="3:7" x14ac:dyDescent="0.2">
      <c r="C249" s="42" t="s">
        <v>729</v>
      </c>
      <c r="D249" s="2">
        <f>IF(ISERR('0_Pivot &amp; Table 1 &amp; Table 2'!D314), 0, '0_Pivot &amp; Table 1 &amp; Table 2'!D314)</f>
        <v>1526778</v>
      </c>
      <c r="E249" s="2">
        <f>AVERAGE('0_Pivot &amp; Table 1 &amp; Table 2'!E314:H314)</f>
        <v>1902</v>
      </c>
      <c r="F249" s="2">
        <f>IF(ISERR(AVERAGE('0_Pivot &amp; Table 1 &amp; Table 2'!I314:L314)),"",AVERAGE('0_Pivot &amp; Table 1 &amp; Table 2'!I314:L314))</f>
        <v>2646.75</v>
      </c>
      <c r="G249" s="2">
        <f>IF(ISERR(AVERAGE('0_Pivot &amp; Table 1 &amp; Table 2'!I314:L314)),NA(),AVERAGE('0_Pivot &amp; Table 1 &amp; Table 2'!I314:L314))</f>
        <v>2646.75</v>
      </c>
    </row>
    <row r="250" spans="3:7" x14ac:dyDescent="0.2">
      <c r="C250" s="42" t="s">
        <v>733</v>
      </c>
      <c r="D250" s="2">
        <f>IF(ISERR('0_Pivot &amp; Table 1 &amp; Table 2'!D315), 0, '0_Pivot &amp; Table 1 &amp; Table 2'!D315)</f>
        <v>448136</v>
      </c>
      <c r="E250" s="2">
        <f>AVERAGE('0_Pivot &amp; Table 1 &amp; Table 2'!E315:H315)</f>
        <v>3166.5</v>
      </c>
      <c r="F250" s="2">
        <f>IF(ISERR(AVERAGE('0_Pivot &amp; Table 1 &amp; Table 2'!I315:L315)),"",AVERAGE('0_Pivot &amp; Table 1 &amp; Table 2'!I315:L315))</f>
        <v>3917.5</v>
      </c>
      <c r="G250" s="2">
        <f>IF(ISERR(AVERAGE('0_Pivot &amp; Table 1 &amp; Table 2'!I315:L315)),NA(),AVERAGE('0_Pivot &amp; Table 1 &amp; Table 2'!I315:L315))</f>
        <v>3917.5</v>
      </c>
    </row>
    <row r="251" spans="3:7" x14ac:dyDescent="0.2">
      <c r="C251" s="42" t="s">
        <v>736</v>
      </c>
      <c r="D251" s="2">
        <f>IF(ISERR('0_Pivot &amp; Table 1 &amp; Table 2'!D316), 0, '0_Pivot &amp; Table 1 &amp; Table 2'!D316)</f>
        <v>361650</v>
      </c>
      <c r="E251" s="2">
        <f>AVERAGE('0_Pivot &amp; Table 1 &amp; Table 2'!E316:H316)</f>
        <v>3700</v>
      </c>
      <c r="F251" s="2">
        <f>IF(ISERR(AVERAGE('0_Pivot &amp; Table 1 &amp; Table 2'!I316:L316)),"",AVERAGE('0_Pivot &amp; Table 1 &amp; Table 2'!I316:L316))</f>
        <v>4328.5</v>
      </c>
      <c r="G251" s="2">
        <f>IF(ISERR(AVERAGE('0_Pivot &amp; Table 1 &amp; Table 2'!I316:L316)),NA(),AVERAGE('0_Pivot &amp; Table 1 &amp; Table 2'!I316:L316))</f>
        <v>4328.5</v>
      </c>
    </row>
    <row r="252" spans="3:7" x14ac:dyDescent="0.2">
      <c r="C252" s="42" t="s">
        <v>739</v>
      </c>
      <c r="D252" s="2">
        <f>IF(ISERR('0_Pivot &amp; Table 1 &amp; Table 2'!D317), 0, '0_Pivot &amp; Table 1 &amp; Table 2'!D317)</f>
        <v>262403</v>
      </c>
      <c r="E252" s="2">
        <f>AVERAGE('0_Pivot &amp; Table 1 &amp; Table 2'!E317:H317)</f>
        <v>4149.5</v>
      </c>
      <c r="F252" s="2">
        <f>IF(ISERR(AVERAGE('0_Pivot &amp; Table 1 &amp; Table 2'!I317:L317)),"",AVERAGE('0_Pivot &amp; Table 1 &amp; Table 2'!I317:L317))</f>
        <v>4754.25</v>
      </c>
      <c r="G252" s="2">
        <f>IF(ISERR(AVERAGE('0_Pivot &amp; Table 1 &amp; Table 2'!I317:L317)),NA(),AVERAGE('0_Pivot &amp; Table 1 &amp; Table 2'!I317:L317))</f>
        <v>4754.25</v>
      </c>
    </row>
    <row r="253" spans="3:7" x14ac:dyDescent="0.2">
      <c r="C253" s="42" t="s">
        <v>742</v>
      </c>
      <c r="D253" s="2">
        <f>IF(ISERR('0_Pivot &amp; Table 1 &amp; Table 2'!D318), 0, '0_Pivot &amp; Table 1 &amp; Table 2'!D318)</f>
        <v>190354</v>
      </c>
      <c r="E253" s="2">
        <f>AVERAGE('0_Pivot &amp; Table 1 &amp; Table 2'!E318:H318)</f>
        <v>4468.75</v>
      </c>
      <c r="F253" s="2">
        <f>IF(ISERR(AVERAGE('0_Pivot &amp; Table 1 &amp; Table 2'!I318:L318)),"",AVERAGE('0_Pivot &amp; Table 1 &amp; Table 2'!I318:L318))</f>
        <v>5259</v>
      </c>
      <c r="G253" s="2">
        <f>IF(ISERR(AVERAGE('0_Pivot &amp; Table 1 &amp; Table 2'!I318:L318)),NA(),AVERAGE('0_Pivot &amp; Table 1 &amp; Table 2'!I318:L318))</f>
        <v>5259</v>
      </c>
    </row>
    <row r="254" spans="3:7" x14ac:dyDescent="0.2">
      <c r="C254" s="42" t="s">
        <v>745</v>
      </c>
      <c r="D254" s="2">
        <f>IF(ISERR('0_Pivot &amp; Table 1 &amp; Table 2'!D319), 0, '0_Pivot &amp; Table 1 &amp; Table 2'!D319)</f>
        <v>164113</v>
      </c>
      <c r="E254" s="2">
        <f>AVERAGE('0_Pivot &amp; Table 1 &amp; Table 2'!E319:H319)</f>
        <v>4617</v>
      </c>
      <c r="F254" s="2">
        <f>IF(ISERR(AVERAGE('0_Pivot &amp; Table 1 &amp; Table 2'!I319:L319)),"",AVERAGE('0_Pivot &amp; Table 1 &amp; Table 2'!I319:L319))</f>
        <v>5310.5</v>
      </c>
      <c r="G254" s="2">
        <f>IF(ISERR(AVERAGE('0_Pivot &amp; Table 1 &amp; Table 2'!I319:L319)),NA(),AVERAGE('0_Pivot &amp; Table 1 &amp; Table 2'!I319:L319))</f>
        <v>5310.5</v>
      </c>
    </row>
    <row r="255" spans="3:7" x14ac:dyDescent="0.2">
      <c r="C255" s="42" t="s">
        <v>748</v>
      </c>
      <c r="D255" s="2">
        <f>IF(ISERR('0_Pivot &amp; Table 1 &amp; Table 2'!D320), 0, '0_Pivot &amp; Table 1 &amp; Table 2'!D320)</f>
        <v>186942</v>
      </c>
      <c r="E255" s="2">
        <f>AVERAGE('0_Pivot &amp; Table 1 &amp; Table 2'!E320:H320)</f>
        <v>4223</v>
      </c>
      <c r="F255" s="2">
        <f>IF(ISERR(AVERAGE('0_Pivot &amp; Table 1 &amp; Table 2'!I320:L320)),"",AVERAGE('0_Pivot &amp; Table 1 &amp; Table 2'!I320:L320))</f>
        <v>4792.5</v>
      </c>
      <c r="G255" s="2">
        <f>IF(ISERR(AVERAGE('0_Pivot &amp; Table 1 &amp; Table 2'!I320:L320)),NA(),AVERAGE('0_Pivot &amp; Table 1 &amp; Table 2'!I320:L320))</f>
        <v>4792.5</v>
      </c>
    </row>
    <row r="256" spans="3:7" x14ac:dyDescent="0.2">
      <c r="C256" s="42" t="s">
        <v>751</v>
      </c>
      <c r="D256" s="2">
        <f>IF(ISERR('0_Pivot &amp; Table 1 &amp; Table 2'!D321), 0, '0_Pivot &amp; Table 1 &amp; Table 2'!D321)</f>
        <v>12882283</v>
      </c>
      <c r="E256" s="2">
        <f>AVERAGE('0_Pivot &amp; Table 1 &amp; Table 2'!E321:H321)</f>
        <v>1146.5</v>
      </c>
      <c r="F256" s="2">
        <f>IF(ISERR(AVERAGE('0_Pivot &amp; Table 1 &amp; Table 2'!I321:L321)),"",AVERAGE('0_Pivot &amp; Table 1 &amp; Table 2'!I321:L321))</f>
        <v>1238.25</v>
      </c>
      <c r="G256" s="2">
        <f>IF(ISERR(AVERAGE('0_Pivot &amp; Table 1 &amp; Table 2'!I321:L321)),NA(),AVERAGE('0_Pivot &amp; Table 1 &amp; Table 2'!I321:L321))</f>
        <v>1238.25</v>
      </c>
    </row>
    <row r="257" spans="3:7" x14ac:dyDescent="0.2">
      <c r="C257" s="42" t="s">
        <v>755</v>
      </c>
      <c r="D257" s="2">
        <f>IF(ISERR('0_Pivot &amp; Table 1 &amp; Table 2'!D322), 0, '0_Pivot &amp; Table 1 &amp; Table 2'!D322)</f>
        <v>2098635</v>
      </c>
      <c r="E257" s="2">
        <f>AVERAGE('0_Pivot &amp; Table 1 &amp; Table 2'!E322:H322)</f>
        <v>1861</v>
      </c>
      <c r="F257" s="2">
        <f>IF(ISERR(AVERAGE('0_Pivot &amp; Table 1 &amp; Table 2'!I322:L322)),"",AVERAGE('0_Pivot &amp; Table 1 &amp; Table 2'!I322:L322))</f>
        <v>1739</v>
      </c>
      <c r="G257" s="2">
        <f>IF(ISERR(AVERAGE('0_Pivot &amp; Table 1 &amp; Table 2'!I322:L322)),NA(),AVERAGE('0_Pivot &amp; Table 1 &amp; Table 2'!I322:L322))</f>
        <v>1739</v>
      </c>
    </row>
    <row r="258" spans="3:7" x14ac:dyDescent="0.2">
      <c r="C258" s="42" t="s">
        <v>758</v>
      </c>
      <c r="D258" s="2">
        <f>IF(ISERR('0_Pivot &amp; Table 1 &amp; Table 2'!D323), 0, '0_Pivot &amp; Table 1 &amp; Table 2'!D323)</f>
        <v>1404761</v>
      </c>
      <c r="E258" s="2">
        <f>AVERAGE('0_Pivot &amp; Table 1 &amp; Table 2'!E323:H323)</f>
        <v>2006</v>
      </c>
      <c r="F258" s="2">
        <f>IF(ISERR(AVERAGE('0_Pivot &amp; Table 1 &amp; Table 2'!I323:L323)),"",AVERAGE('0_Pivot &amp; Table 1 &amp; Table 2'!I323:L323))</f>
        <v>2135.25</v>
      </c>
      <c r="G258" s="2">
        <f>IF(ISERR(AVERAGE('0_Pivot &amp; Table 1 &amp; Table 2'!I323:L323)),NA(),AVERAGE('0_Pivot &amp; Table 1 &amp; Table 2'!I323:L323))</f>
        <v>2135.25</v>
      </c>
    </row>
    <row r="259" spans="3:7" x14ac:dyDescent="0.2">
      <c r="C259" s="42" t="s">
        <v>761</v>
      </c>
      <c r="D259" s="2">
        <f>IF(ISERR('0_Pivot &amp; Table 1 &amp; Table 2'!D324), 0, '0_Pivot &amp; Table 1 &amp; Table 2'!D324)</f>
        <v>816941</v>
      </c>
      <c r="E259" s="2">
        <f>AVERAGE('0_Pivot &amp; Table 1 &amp; Table 2'!E324:H324)</f>
        <v>2481.25</v>
      </c>
      <c r="F259" s="2">
        <f>IF(ISERR(AVERAGE('0_Pivot &amp; Table 1 &amp; Table 2'!I324:L324)),"",AVERAGE('0_Pivot &amp; Table 1 &amp; Table 2'!I324:L324))</f>
        <v>2429.5</v>
      </c>
      <c r="G259" s="2">
        <f>IF(ISERR(AVERAGE('0_Pivot &amp; Table 1 &amp; Table 2'!I324:L324)),NA(),AVERAGE('0_Pivot &amp; Table 1 &amp; Table 2'!I324:L324))</f>
        <v>2429.5</v>
      </c>
    </row>
    <row r="260" spans="3:7" x14ac:dyDescent="0.2">
      <c r="C260" s="42" t="s">
        <v>764</v>
      </c>
      <c r="D260" s="2">
        <f>IF(ISERR('0_Pivot &amp; Table 1 &amp; Table 2'!D325), 0, '0_Pivot &amp; Table 1 &amp; Table 2'!D325)</f>
        <v>1259438</v>
      </c>
      <c r="E260" s="2">
        <f>AVERAGE('0_Pivot &amp; Table 1 &amp; Table 2'!E325:H325)</f>
        <v>2391.75</v>
      </c>
      <c r="F260" s="2">
        <f>IF(ISERR(AVERAGE('0_Pivot &amp; Table 1 &amp; Table 2'!I325:L325)),"",AVERAGE('0_Pivot &amp; Table 1 &amp; Table 2'!I325:L325))</f>
        <v>2244.25</v>
      </c>
      <c r="G260" s="2">
        <f>IF(ISERR(AVERAGE('0_Pivot &amp; Table 1 &amp; Table 2'!I325:L325)),NA(),AVERAGE('0_Pivot &amp; Table 1 &amp; Table 2'!I325:L325))</f>
        <v>2244.25</v>
      </c>
    </row>
    <row r="261" spans="3:7" x14ac:dyDescent="0.2">
      <c r="C261" s="42" t="s">
        <v>767</v>
      </c>
      <c r="D261" s="2">
        <f>IF(ISERR('0_Pivot &amp; Table 1 &amp; Table 2'!D326), 0, '0_Pivot &amp; Table 1 &amp; Table 2'!D326)</f>
        <v>975869</v>
      </c>
      <c r="E261" s="2">
        <f>AVERAGE('0_Pivot &amp; Table 1 &amp; Table 2'!E326:H326)</f>
        <v>2270.25</v>
      </c>
      <c r="F261" s="2">
        <f>IF(ISERR(AVERAGE('0_Pivot &amp; Table 1 &amp; Table 2'!I326:L326)),"",AVERAGE('0_Pivot &amp; Table 1 &amp; Table 2'!I326:L326))</f>
        <v>2120.5</v>
      </c>
      <c r="G261" s="2">
        <f>IF(ISERR(AVERAGE('0_Pivot &amp; Table 1 &amp; Table 2'!I326:L326)),NA(),AVERAGE('0_Pivot &amp; Table 1 &amp; Table 2'!I326:L326))</f>
        <v>2120.5</v>
      </c>
    </row>
    <row r="262" spans="3:7" x14ac:dyDescent="0.2">
      <c r="C262" s="42" t="s">
        <v>770</v>
      </c>
      <c r="D262" s="2">
        <f>IF(ISERR('0_Pivot &amp; Table 1 &amp; Table 2'!D327), 0, '0_Pivot &amp; Table 1 &amp; Table 2'!D327)</f>
        <v>1512928</v>
      </c>
      <c r="E262" s="2">
        <f>AVERAGE('0_Pivot &amp; Table 1 &amp; Table 2'!E327:H327)</f>
        <v>2464</v>
      </c>
      <c r="F262" s="2">
        <f>IF(ISERR(AVERAGE('0_Pivot &amp; Table 1 &amp; Table 2'!I327:L327)),"",AVERAGE('0_Pivot &amp; Table 1 &amp; Table 2'!I327:L327))</f>
        <v>2158.5</v>
      </c>
      <c r="G262" s="2">
        <f>IF(ISERR(AVERAGE('0_Pivot &amp; Table 1 &amp; Table 2'!I327:L327)),NA(),AVERAGE('0_Pivot &amp; Table 1 &amp; Table 2'!I327:L327))</f>
        <v>2158.5</v>
      </c>
    </row>
    <row r="263" spans="3:7" x14ac:dyDescent="0.2">
      <c r="C263" s="42" t="s">
        <v>773</v>
      </c>
      <c r="D263" s="2">
        <f>IF(ISERR('0_Pivot &amp; Table 1 &amp; Table 2'!D328), 0, '0_Pivot &amp; Table 1 &amp; Table 2'!D328)</f>
        <v>718256</v>
      </c>
      <c r="E263" s="2">
        <f>AVERAGE('0_Pivot &amp; Table 1 &amp; Table 2'!E328:H328)</f>
        <v>2486.75</v>
      </c>
      <c r="F263" s="2">
        <f>IF(ISERR(AVERAGE('0_Pivot &amp; Table 1 &amp; Table 2'!I328:L328)),"",AVERAGE('0_Pivot &amp; Table 1 &amp; Table 2'!I328:L328))</f>
        <v>2531.75</v>
      </c>
      <c r="G263" s="2">
        <f>IF(ISERR(AVERAGE('0_Pivot &amp; Table 1 &amp; Table 2'!I328:L328)),NA(),AVERAGE('0_Pivot &amp; Table 1 &amp; Table 2'!I328:L328))</f>
        <v>2531.75</v>
      </c>
    </row>
    <row r="264" spans="3:7" x14ac:dyDescent="0.2">
      <c r="C264" s="42" t="s">
        <v>776</v>
      </c>
      <c r="D264" s="2">
        <f>IF(ISERR('0_Pivot &amp; Table 1 &amp; Table 2'!D329), 0, '0_Pivot &amp; Table 1 &amp; Table 2'!D329)</f>
        <v>487278</v>
      </c>
      <c r="E264" s="2">
        <f>AVERAGE('0_Pivot &amp; Table 1 &amp; Table 2'!E329:H329)</f>
        <v>3320.75</v>
      </c>
      <c r="F264" s="2">
        <f>IF(ISERR(AVERAGE('0_Pivot &amp; Table 1 &amp; Table 2'!I329:L329)),"",AVERAGE('0_Pivot &amp; Table 1 &amp; Table 2'!I329:L329))</f>
        <v>3131.75</v>
      </c>
      <c r="G264" s="2">
        <f>IF(ISERR(AVERAGE('0_Pivot &amp; Table 1 &amp; Table 2'!I329:L329)),NA(),AVERAGE('0_Pivot &amp; Table 1 &amp; Table 2'!I329:L329))</f>
        <v>3131.75</v>
      </c>
    </row>
    <row r="265" spans="3:7" x14ac:dyDescent="0.2">
      <c r="C265" s="42" t="s">
        <v>779</v>
      </c>
      <c r="D265" s="2">
        <f>IF(ISERR('0_Pivot &amp; Table 1 &amp; Table 2'!D330), 0, '0_Pivot &amp; Table 1 &amp; Table 2'!D330)</f>
        <v>325483</v>
      </c>
      <c r="E265" s="2">
        <f>AVERAGE('0_Pivot &amp; Table 1 &amp; Table 2'!E330:H330)</f>
        <v>4608.5</v>
      </c>
      <c r="F265" s="2">
        <f>IF(ISERR(AVERAGE('0_Pivot &amp; Table 1 &amp; Table 2'!I330:L330)),"",AVERAGE('0_Pivot &amp; Table 1 &amp; Table 2'!I330:L330))</f>
        <v>4590.75</v>
      </c>
      <c r="G265" s="2">
        <f>IF(ISERR(AVERAGE('0_Pivot &amp; Table 1 &amp; Table 2'!I330:L330)),NA(),AVERAGE('0_Pivot &amp; Table 1 &amp; Table 2'!I330:L330))</f>
        <v>4590.75</v>
      </c>
    </row>
    <row r="266" spans="3:7" x14ac:dyDescent="0.2">
      <c r="C266" s="42" t="s">
        <v>782</v>
      </c>
      <c r="D266" s="2">
        <f>IF(ISERR('0_Pivot &amp; Table 1 &amp; Table 2'!D331), 0, '0_Pivot &amp; Table 1 &amp; Table 2'!D331)</f>
        <v>690968</v>
      </c>
      <c r="E266" s="2">
        <f>AVERAGE('0_Pivot &amp; Table 1 &amp; Table 2'!E331:H331)</f>
        <v>2440.75</v>
      </c>
      <c r="F266" s="2">
        <f>IF(ISERR(AVERAGE('0_Pivot &amp; Table 1 &amp; Table 2'!I331:L331)),"",AVERAGE('0_Pivot &amp; Table 1 &amp; Table 2'!I331:L331))</f>
        <v>2299</v>
      </c>
      <c r="G266" s="2">
        <f>IF(ISERR(AVERAGE('0_Pivot &amp; Table 1 &amp; Table 2'!I331:L331)),NA(),AVERAGE('0_Pivot &amp; Table 1 &amp; Table 2'!I331:L331))</f>
        <v>2299</v>
      </c>
    </row>
    <row r="267" spans="3:7" x14ac:dyDescent="0.2">
      <c r="C267" s="42" t="s">
        <v>785</v>
      </c>
      <c r="D267" s="2">
        <f>IF(ISERR('0_Pivot &amp; Table 1 &amp; Table 2'!D332), 0, '0_Pivot &amp; Table 1 &amp; Table 2'!D332)</f>
        <v>340581</v>
      </c>
      <c r="E267" s="2">
        <f>AVERAGE('0_Pivot &amp; Table 1 &amp; Table 2'!E332:H332)</f>
        <v>3336.75</v>
      </c>
      <c r="F267" s="2">
        <f>IF(ISERR(AVERAGE('0_Pivot &amp; Table 1 &amp; Table 2'!I332:L332)),"",AVERAGE('0_Pivot &amp; Table 1 &amp; Table 2'!I332:L332))</f>
        <v>3085</v>
      </c>
      <c r="G267" s="2">
        <f>IF(ISERR(AVERAGE('0_Pivot &amp; Table 1 &amp; Table 2'!I332:L332)),NA(),AVERAGE('0_Pivot &amp; Table 1 &amp; Table 2'!I332:L332))</f>
        <v>3085</v>
      </c>
    </row>
    <row r="268" spans="3:7" x14ac:dyDescent="0.2">
      <c r="C268" s="42" t="s">
        <v>788</v>
      </c>
      <c r="D268" s="2">
        <f>IF(ISERR('0_Pivot &amp; Table 1 &amp; Table 2'!D333), 0, '0_Pivot &amp; Table 1 &amp; Table 2'!D333)</f>
        <v>505635</v>
      </c>
      <c r="E268" s="2">
        <f>AVERAGE('0_Pivot &amp; Table 1 &amp; Table 2'!E333:H333)</f>
        <v>3113.5</v>
      </c>
      <c r="F268" s="2">
        <f>IF(ISERR(AVERAGE('0_Pivot &amp; Table 1 &amp; Table 2'!I333:L333)),"",AVERAGE('0_Pivot &amp; Table 1 &amp; Table 2'!I333:L333))</f>
        <v>2936.75</v>
      </c>
      <c r="G268" s="2">
        <f>IF(ISERR(AVERAGE('0_Pivot &amp; Table 1 &amp; Table 2'!I333:L333)),NA(),AVERAGE('0_Pivot &amp; Table 1 &amp; Table 2'!I333:L333))</f>
        <v>2936.75</v>
      </c>
    </row>
    <row r="269" spans="3:7" x14ac:dyDescent="0.2">
      <c r="C269" s="42" t="s">
        <v>791</v>
      </c>
      <c r="D269" s="2">
        <f>IF(ISERR('0_Pivot &amp; Table 1 &amp; Table 2'!D334), 0, '0_Pivot &amp; Table 1 &amp; Table 2'!D334)</f>
        <v>367181</v>
      </c>
      <c r="E269" s="2">
        <f>AVERAGE('0_Pivot &amp; Table 1 &amp; Table 2'!E334:H334)</f>
        <v>3202</v>
      </c>
      <c r="F269" s="2">
        <f>IF(ISERR(AVERAGE('0_Pivot &amp; Table 1 &amp; Table 2'!I334:L334)),"",AVERAGE('0_Pivot &amp; Table 1 &amp; Table 2'!I334:L334))</f>
        <v>2964</v>
      </c>
      <c r="G269" s="2">
        <f>IF(ISERR(AVERAGE('0_Pivot &amp; Table 1 &amp; Table 2'!I334:L334)),NA(),AVERAGE('0_Pivot &amp; Table 1 &amp; Table 2'!I334:L334))</f>
        <v>2964</v>
      </c>
    </row>
    <row r="270" spans="3:7" x14ac:dyDescent="0.2">
      <c r="C270" s="42" t="s">
        <v>794</v>
      </c>
      <c r="D270" s="2">
        <f>IF(ISERR('0_Pivot &amp; Table 1 &amp; Table 2'!D335), 0, '0_Pivot &amp; Table 1 &amp; Table 2'!D335)</f>
        <v>353123</v>
      </c>
      <c r="E270" s="2">
        <f>AVERAGE('0_Pivot &amp; Table 1 &amp; Table 2'!E335:H335)</f>
        <v>2927</v>
      </c>
      <c r="F270" s="2">
        <f>IF(ISERR(AVERAGE('0_Pivot &amp; Table 1 &amp; Table 2'!I335:L335)),"",AVERAGE('0_Pivot &amp; Table 1 &amp; Table 2'!I335:L335))</f>
        <v>2888.25</v>
      </c>
      <c r="G270" s="2">
        <f>IF(ISERR(AVERAGE('0_Pivot &amp; Table 1 &amp; Table 2'!I335:L335)),NA(),AVERAGE('0_Pivot &amp; Table 1 &amp; Table 2'!I335:L335))</f>
        <v>2888.25</v>
      </c>
    </row>
    <row r="271" spans="3:7" x14ac:dyDescent="0.2">
      <c r="C271" s="42" t="s">
        <v>797</v>
      </c>
      <c r="D271" s="2">
        <f>IF(ISERR('0_Pivot &amp; Table 1 &amp; Table 2'!D336), 0, '0_Pivot &amp; Table 1 &amp; Table 2'!D336)</f>
        <v>442950</v>
      </c>
      <c r="E271" s="2">
        <f>AVERAGE('0_Pivot &amp; Table 1 &amp; Table 2'!E336:H336)</f>
        <v>3114.75</v>
      </c>
      <c r="F271" s="2">
        <f>IF(ISERR(AVERAGE('0_Pivot &amp; Table 1 &amp; Table 2'!I336:L336)),"",AVERAGE('0_Pivot &amp; Table 1 &amp; Table 2'!I336:L336))</f>
        <v>2850</v>
      </c>
      <c r="G271" s="2">
        <f>IF(ISERR(AVERAGE('0_Pivot &amp; Table 1 &amp; Table 2'!I336:L336)),NA(),AVERAGE('0_Pivot &amp; Table 1 &amp; Table 2'!I336:L336))</f>
        <v>2850</v>
      </c>
    </row>
    <row r="272" spans="3:7" x14ac:dyDescent="0.2">
      <c r="C272" s="42" t="s">
        <v>800</v>
      </c>
      <c r="D272" s="2">
        <f>IF(ISERR('0_Pivot &amp; Table 1 &amp; Table 2'!D337), 0, '0_Pivot &amp; Table 1 &amp; Table 2'!D337)</f>
        <v>410882</v>
      </c>
      <c r="E272" s="2">
        <f>AVERAGE('0_Pivot &amp; Table 1 &amp; Table 2'!E337:H337)</f>
        <v>2710.5</v>
      </c>
      <c r="F272" s="2">
        <f>IF(ISERR(AVERAGE('0_Pivot &amp; Table 1 &amp; Table 2'!I337:L337)),"",AVERAGE('0_Pivot &amp; Table 1 &amp; Table 2'!I337:L337))</f>
        <v>2805</v>
      </c>
      <c r="G272" s="2">
        <f>IF(ISERR(AVERAGE('0_Pivot &amp; Table 1 &amp; Table 2'!I337:L337)),NA(),AVERAGE('0_Pivot &amp; Table 1 &amp; Table 2'!I337:L337))</f>
        <v>2805</v>
      </c>
    </row>
    <row r="273" spans="3:7" x14ac:dyDescent="0.2">
      <c r="C273" s="42" t="s">
        <v>803</v>
      </c>
      <c r="D273" s="2">
        <f>IF(ISERR('0_Pivot &amp; Table 1 &amp; Table 2'!D338), 0, '0_Pivot &amp; Table 1 &amp; Table 2'!D338)</f>
        <v>274254</v>
      </c>
      <c r="E273" s="2">
        <f>AVERAGE('0_Pivot &amp; Table 1 &amp; Table 2'!E338:H338)</f>
        <v>3756</v>
      </c>
      <c r="F273" s="2">
        <f>IF(ISERR(AVERAGE('0_Pivot &amp; Table 1 &amp; Table 2'!I338:L338)),"",AVERAGE('0_Pivot &amp; Table 1 &amp; Table 2'!I338:L338))</f>
        <v>3377.75</v>
      </c>
      <c r="G273" s="2">
        <f>IF(ISERR(AVERAGE('0_Pivot &amp; Table 1 &amp; Table 2'!I338:L338)),NA(),AVERAGE('0_Pivot &amp; Table 1 &amp; Table 2'!I338:L338))</f>
        <v>3377.75</v>
      </c>
    </row>
    <row r="274" spans="3:7" x14ac:dyDescent="0.2">
      <c r="C274" s="42" t="s">
        <v>806</v>
      </c>
      <c r="D274" s="2">
        <f>IF(ISERR('0_Pivot &amp; Table 1 &amp; Table 2'!D339), 0, '0_Pivot &amp; Table 1 &amp; Table 2'!D339)</f>
        <v>502120</v>
      </c>
      <c r="E274" s="2">
        <f>AVERAGE('0_Pivot &amp; Table 1 &amp; Table 2'!E339:H339)</f>
        <v>3172.5</v>
      </c>
      <c r="F274" s="2">
        <f>IF(ISERR(AVERAGE('0_Pivot &amp; Table 1 &amp; Table 2'!I339:L339)),"",AVERAGE('0_Pivot &amp; Table 1 &amp; Table 2'!I339:L339))</f>
        <v>2911.5</v>
      </c>
      <c r="G274" s="2">
        <f>IF(ISERR(AVERAGE('0_Pivot &amp; Table 1 &amp; Table 2'!I339:L339)),NA(),AVERAGE('0_Pivot &amp; Table 1 &amp; Table 2'!I339:L339))</f>
        <v>2911.5</v>
      </c>
    </row>
    <row r="275" spans="3:7" x14ac:dyDescent="0.2">
      <c r="C275" s="42" t="s">
        <v>809</v>
      </c>
      <c r="D275" s="2">
        <f>IF(ISERR('0_Pivot &amp; Table 1 &amp; Table 2'!D340), 0, '0_Pivot &amp; Table 1 &amp; Table 2'!D340)</f>
        <v>442878</v>
      </c>
      <c r="E275" s="2">
        <f>AVERAGE('0_Pivot &amp; Table 1 &amp; Table 2'!E340:H340)</f>
        <v>3096.5</v>
      </c>
      <c r="F275" s="2">
        <f>IF(ISERR(AVERAGE('0_Pivot &amp; Table 1 &amp; Table 2'!I340:L340)),"",AVERAGE('0_Pivot &amp; Table 1 &amp; Table 2'!I340:L340))</f>
        <v>2855</v>
      </c>
      <c r="G275" s="2">
        <f>IF(ISERR(AVERAGE('0_Pivot &amp; Table 1 &amp; Table 2'!I340:L340)),NA(),AVERAGE('0_Pivot &amp; Table 1 &amp; Table 2'!I340:L340))</f>
        <v>2855</v>
      </c>
    </row>
    <row r="276" spans="3:7" x14ac:dyDescent="0.2">
      <c r="C276" s="42" t="s">
        <v>812</v>
      </c>
      <c r="D276" s="2">
        <f>IF(ISERR('0_Pivot &amp; Table 1 &amp; Table 2'!D341), 0, '0_Pivot &amp; Table 1 &amp; Table 2'!D341)</f>
        <v>326141</v>
      </c>
      <c r="E276" s="2">
        <f>AVERAGE('0_Pivot &amp; Table 1 &amp; Table 2'!E341:H341)</f>
        <v>3359.75</v>
      </c>
      <c r="F276" s="2">
        <f>IF(ISERR(AVERAGE('0_Pivot &amp; Table 1 &amp; Table 2'!I341:L341)),"",AVERAGE('0_Pivot &amp; Table 1 &amp; Table 2'!I341:L341))</f>
        <v>3262.75</v>
      </c>
      <c r="G276" s="2">
        <f>IF(ISERR(AVERAGE('0_Pivot &amp; Table 1 &amp; Table 2'!I341:L341)),NA(),AVERAGE('0_Pivot &amp; Table 1 &amp; Table 2'!I341:L341))</f>
        <v>3262.75</v>
      </c>
    </row>
    <row r="277" spans="3:7" x14ac:dyDescent="0.2">
      <c r="C277" s="42" t="s">
        <v>815</v>
      </c>
      <c r="D277" s="2">
        <f>IF(ISERR('0_Pivot &amp; Table 1 &amp; Table 2'!D342), 0, '0_Pivot &amp; Table 1 &amp; Table 2'!D342)</f>
        <v>277606</v>
      </c>
      <c r="E277" s="2">
        <f>AVERAGE('0_Pivot &amp; Table 1 &amp; Table 2'!E342:H342)</f>
        <v>2903</v>
      </c>
      <c r="F277" s="2">
        <f>IF(ISERR(AVERAGE('0_Pivot &amp; Table 1 &amp; Table 2'!I342:L342)),"",AVERAGE('0_Pivot &amp; Table 1 &amp; Table 2'!I342:L342))</f>
        <v>2770.25</v>
      </c>
      <c r="G277" s="2">
        <f>IF(ISERR(AVERAGE('0_Pivot &amp; Table 1 &amp; Table 2'!I342:L342)),NA(),AVERAGE('0_Pivot &amp; Table 1 &amp; Table 2'!I342:L342))</f>
        <v>2770.25</v>
      </c>
    </row>
    <row r="278" spans="3:7" x14ac:dyDescent="0.2">
      <c r="C278" s="42" t="s">
        <v>818</v>
      </c>
      <c r="D278" s="2">
        <f>IF(ISERR('0_Pivot &amp; Table 1 &amp; Table 2'!D343), 0, '0_Pivot &amp; Table 1 &amp; Table 2'!D343)</f>
        <v>669334</v>
      </c>
      <c r="E278" s="2">
        <f>AVERAGE('0_Pivot &amp; Table 1 &amp; Table 2'!E343:H343)</f>
        <v>2590.5</v>
      </c>
      <c r="F278" s="2">
        <f>IF(ISERR(AVERAGE('0_Pivot &amp; Table 1 &amp; Table 2'!I343:L343)),"",AVERAGE('0_Pivot &amp; Table 1 &amp; Table 2'!I343:L343))</f>
        <v>2447</v>
      </c>
      <c r="G278" s="2">
        <f>IF(ISERR(AVERAGE('0_Pivot &amp; Table 1 &amp; Table 2'!I343:L343)),NA(),AVERAGE('0_Pivot &amp; Table 1 &amp; Table 2'!I343:L343))</f>
        <v>2447</v>
      </c>
    </row>
    <row r="279" spans="3:7" x14ac:dyDescent="0.2">
      <c r="C279" s="42" t="s">
        <v>821</v>
      </c>
      <c r="D279" s="2">
        <f>IF(ISERR('0_Pivot &amp; Table 1 &amp; Table 2'!D344), 0, '0_Pivot &amp; Table 1 &amp; Table 2'!D344)</f>
        <v>565545</v>
      </c>
      <c r="E279" s="2">
        <f>AVERAGE('0_Pivot &amp; Table 1 &amp; Table 2'!E344:H344)</f>
        <v>3513</v>
      </c>
      <c r="F279" s="2">
        <f>IF(ISERR(AVERAGE('0_Pivot &amp; Table 1 &amp; Table 2'!I344:L344)),"",AVERAGE('0_Pivot &amp; Table 1 &amp; Table 2'!I344:L344))</f>
        <v>3298</v>
      </c>
      <c r="G279" s="2">
        <f>IF(ISERR(AVERAGE('0_Pivot &amp; Table 1 &amp; Table 2'!I344:L344)),NA(),AVERAGE('0_Pivot &amp; Table 1 &amp; Table 2'!I344:L344))</f>
        <v>3298</v>
      </c>
    </row>
    <row r="280" spans="3:7" x14ac:dyDescent="0.2">
      <c r="C280" s="42" t="s">
        <v>824</v>
      </c>
      <c r="D280" s="2">
        <f>IF(ISERR('0_Pivot &amp; Table 1 &amp; Table 2'!D345), 0, '0_Pivot &amp; Table 1 &amp; Table 2'!D345)</f>
        <v>328398</v>
      </c>
      <c r="E280" s="2">
        <f>AVERAGE('0_Pivot &amp; Table 1 &amp; Table 2'!E345:H345)</f>
        <v>3634.75</v>
      </c>
      <c r="F280" s="2">
        <f>IF(ISERR(AVERAGE('0_Pivot &amp; Table 1 &amp; Table 2'!I345:L345)),"",AVERAGE('0_Pivot &amp; Table 1 &amp; Table 2'!I345:L345))</f>
        <v>3433</v>
      </c>
      <c r="G280" s="2">
        <f>IF(ISERR(AVERAGE('0_Pivot &amp; Table 1 &amp; Table 2'!I345:L345)),NA(),AVERAGE('0_Pivot &amp; Table 1 &amp; Table 2'!I345:L345))</f>
        <v>3433</v>
      </c>
    </row>
    <row r="281" spans="3:7" x14ac:dyDescent="0.2">
      <c r="C281" s="42" t="s">
        <v>827</v>
      </c>
      <c r="D281" s="2">
        <f>IF(ISERR('0_Pivot &amp; Table 1 &amp; Table 2'!D346), 0, '0_Pivot &amp; Table 1 &amp; Table 2'!D346)</f>
        <v>512894</v>
      </c>
      <c r="E281" s="2">
        <f>AVERAGE('0_Pivot &amp; Table 1 &amp; Table 2'!E346:H346)</f>
        <v>2921.25</v>
      </c>
      <c r="F281" s="2">
        <f>IF(ISERR(AVERAGE('0_Pivot &amp; Table 1 &amp; Table 2'!I346:L346)),"",AVERAGE('0_Pivot &amp; Table 1 &amp; Table 2'!I346:L346))</f>
        <v>2731</v>
      </c>
      <c r="G281" s="2">
        <f>IF(ISERR(AVERAGE('0_Pivot &amp; Table 1 &amp; Table 2'!I346:L346)),NA(),AVERAGE('0_Pivot &amp; Table 1 &amp; Table 2'!I346:L346))</f>
        <v>2731</v>
      </c>
    </row>
    <row r="282" spans="3:7" x14ac:dyDescent="0.2">
      <c r="C282" s="42" t="s">
        <v>830</v>
      </c>
      <c r="D282" s="2">
        <f>IF(ISERR('0_Pivot &amp; Table 1 &amp; Table 2'!D347), 0, '0_Pivot &amp; Table 1 &amp; Table 2'!D347)</f>
        <v>425961</v>
      </c>
      <c r="E282" s="2">
        <f>AVERAGE('0_Pivot &amp; Table 1 &amp; Table 2'!E347:H347)</f>
        <v>4680.5</v>
      </c>
      <c r="F282" s="2">
        <f>IF(ISERR(AVERAGE('0_Pivot &amp; Table 1 &amp; Table 2'!I347:L347)),"",AVERAGE('0_Pivot &amp; Table 1 &amp; Table 2'!I347:L347))</f>
        <v>4416</v>
      </c>
      <c r="G282" s="2">
        <f>IF(ISERR(AVERAGE('0_Pivot &amp; Table 1 &amp; Table 2'!I347:L347)),NA(),AVERAGE('0_Pivot &amp; Table 1 &amp; Table 2'!I347:L347))</f>
        <v>4416</v>
      </c>
    </row>
    <row r="283" spans="3:7" x14ac:dyDescent="0.2">
      <c r="C283" s="42" t="s">
        <v>833</v>
      </c>
      <c r="D283" s="2">
        <f>IF(ISERR('0_Pivot &amp; Table 1 &amp; Table 2'!D348), 0, '0_Pivot &amp; Table 1 &amp; Table 2'!D348)</f>
        <v>370033</v>
      </c>
      <c r="E283" s="2">
        <f>AVERAGE('0_Pivot &amp; Table 1 &amp; Table 2'!E348:H348)</f>
        <v>3103.5</v>
      </c>
      <c r="F283" s="2">
        <f>IF(ISERR(AVERAGE('0_Pivot &amp; Table 1 &amp; Table 2'!I348:L348)),"",AVERAGE('0_Pivot &amp; Table 1 &amp; Table 2'!I348:L348))</f>
        <v>2970.75</v>
      </c>
      <c r="G283" s="2">
        <f>IF(ISERR(AVERAGE('0_Pivot &amp; Table 1 &amp; Table 2'!I348:L348)),NA(),AVERAGE('0_Pivot &amp; Table 1 &amp; Table 2'!I348:L348))</f>
        <v>2970.75</v>
      </c>
    </row>
    <row r="284" spans="3:7" x14ac:dyDescent="0.2">
      <c r="C284" s="42" t="s">
        <v>836</v>
      </c>
      <c r="D284" s="2">
        <f>IF(ISERR('0_Pivot &amp; Table 1 &amp; Table 2'!D349), 0, '0_Pivot &amp; Table 1 &amp; Table 2'!D349)</f>
        <v>368805</v>
      </c>
      <c r="E284" s="2">
        <f>AVERAGE('0_Pivot &amp; Table 1 &amp; Table 2'!E349:H349)</f>
        <v>4512.75</v>
      </c>
      <c r="F284" s="2">
        <f>IF(ISERR(AVERAGE('0_Pivot &amp; Table 1 &amp; Table 2'!I349:L349)),"",AVERAGE('0_Pivot &amp; Table 1 &amp; Table 2'!I349:L349))</f>
        <v>4077.25</v>
      </c>
      <c r="G284" s="2">
        <f>IF(ISERR(AVERAGE('0_Pivot &amp; Table 1 &amp; Table 2'!I349:L349)),NA(),AVERAGE('0_Pivot &amp; Table 1 &amp; Table 2'!I349:L349))</f>
        <v>4077.25</v>
      </c>
    </row>
    <row r="285" spans="3:7" x14ac:dyDescent="0.2">
      <c r="C285" s="42" t="s">
        <v>839</v>
      </c>
      <c r="D285" s="2">
        <f>IF(ISERR('0_Pivot &amp; Table 1 &amp; Table 2'!D350), 0, '0_Pivot &amp; Table 1 &amp; Table 2'!D350)</f>
        <v>329739</v>
      </c>
      <c r="E285" s="2">
        <f>AVERAGE('0_Pivot &amp; Table 1 &amp; Table 2'!E350:H350)</f>
        <v>3371.75</v>
      </c>
      <c r="F285" s="2">
        <f>IF(ISERR(AVERAGE('0_Pivot &amp; Table 1 &amp; Table 2'!I350:L350)),"",AVERAGE('0_Pivot &amp; Table 1 &amp; Table 2'!I350:L350))</f>
        <v>3057.25</v>
      </c>
      <c r="G285" s="2">
        <f>IF(ISERR(AVERAGE('0_Pivot &amp; Table 1 &amp; Table 2'!I350:L350)),NA(),AVERAGE('0_Pivot &amp; Table 1 &amp; Table 2'!I350:L350))</f>
        <v>3057.25</v>
      </c>
    </row>
    <row r="286" spans="3:7" x14ac:dyDescent="0.2">
      <c r="C286" s="42" t="s">
        <v>842</v>
      </c>
      <c r="D286" s="2">
        <f>IF(ISERR('0_Pivot &amp; Table 1 &amp; Table 2'!D351), 0, '0_Pivot &amp; Table 1 &amp; Table 2'!D351)</f>
        <v>400208</v>
      </c>
      <c r="E286" s="2">
        <f>AVERAGE('0_Pivot &amp; Table 1 &amp; Table 2'!E351:H351)</f>
        <v>3028.5</v>
      </c>
      <c r="F286" s="2">
        <f>IF(ISERR(AVERAGE('0_Pivot &amp; Table 1 &amp; Table 2'!I351:L351)),"",AVERAGE('0_Pivot &amp; Table 1 &amp; Table 2'!I351:L351))</f>
        <v>2891.5</v>
      </c>
      <c r="G286" s="2">
        <f>IF(ISERR(AVERAGE('0_Pivot &amp; Table 1 &amp; Table 2'!I351:L351)),NA(),AVERAGE('0_Pivot &amp; Table 1 &amp; Table 2'!I351:L351))</f>
        <v>2891.5</v>
      </c>
    </row>
    <row r="287" spans="3:7" x14ac:dyDescent="0.2">
      <c r="C287" s="42" t="s">
        <v>845</v>
      </c>
      <c r="D287" s="2">
        <f>IF(ISERR('0_Pivot &amp; Table 1 &amp; Table 2'!D352), 0, '0_Pivot &amp; Table 1 &amp; Table 2'!D352)</f>
        <v>261123</v>
      </c>
      <c r="E287" s="2">
        <f>AVERAGE('0_Pivot &amp; Table 1 &amp; Table 2'!E352:H352)</f>
        <v>3898.25</v>
      </c>
      <c r="F287" s="2">
        <f>IF(ISERR(AVERAGE('0_Pivot &amp; Table 1 &amp; Table 2'!I352:L352)),"",AVERAGE('0_Pivot &amp; Table 1 &amp; Table 2'!I352:L352))</f>
        <v>3553.5</v>
      </c>
      <c r="G287" s="2">
        <f>IF(ISERR(AVERAGE('0_Pivot &amp; Table 1 &amp; Table 2'!I352:L352)),NA(),AVERAGE('0_Pivot &amp; Table 1 &amp; Table 2'!I352:L352))</f>
        <v>3553.5</v>
      </c>
    </row>
    <row r="288" spans="3:7" x14ac:dyDescent="0.2">
      <c r="C288" s="42" t="s">
        <v>848</v>
      </c>
      <c r="D288" s="2">
        <f>IF(ISERR('0_Pivot &amp; Table 1 &amp; Table 2'!D353), 0, '0_Pivot &amp; Table 1 &amp; Table 2'!D353)</f>
        <v>405831</v>
      </c>
      <c r="E288" s="2">
        <f>AVERAGE('0_Pivot &amp; Table 1 &amp; Table 2'!E353:H353)</f>
        <v>3433.75</v>
      </c>
      <c r="F288" s="2">
        <f>IF(ISERR(AVERAGE('0_Pivot &amp; Table 1 &amp; Table 2'!I353:L353)),"",AVERAGE('0_Pivot &amp; Table 1 &amp; Table 2'!I353:L353))</f>
        <v>3280.25</v>
      </c>
      <c r="G288" s="2">
        <f>IF(ISERR(AVERAGE('0_Pivot &amp; Table 1 &amp; Table 2'!I353:L353)),NA(),AVERAGE('0_Pivot &amp; Table 1 &amp; Table 2'!I353:L353))</f>
        <v>3280.25</v>
      </c>
    </row>
    <row r="289" spans="3:12" x14ac:dyDescent="0.2">
      <c r="C289" s="42" t="s">
        <v>851</v>
      </c>
      <c r="D289" s="2">
        <f>IF(ISERR('0_Pivot &amp; Table 1 &amp; Table 2'!D354), 0, '0_Pivot &amp; Table 1 &amp; Table 2'!D354)</f>
        <v>340919</v>
      </c>
      <c r="E289" s="2">
        <f>AVERAGE('0_Pivot &amp; Table 1 &amp; Table 2'!E354:H354)</f>
        <v>3450.75</v>
      </c>
      <c r="F289" s="2">
        <f>IF(ISERR(AVERAGE('0_Pivot &amp; Table 1 &amp; Table 2'!I354:L354)),"",AVERAGE('0_Pivot &amp; Table 1 &amp; Table 2'!I354:L354))</f>
        <v>3347.5</v>
      </c>
      <c r="G289" s="2">
        <f>IF(ISERR(AVERAGE('0_Pivot &amp; Table 1 &amp; Table 2'!I354:L354)),NA(),AVERAGE('0_Pivot &amp; Table 1 &amp; Table 2'!I354:L354))</f>
        <v>3347.5</v>
      </c>
    </row>
    <row r="290" spans="3:12" x14ac:dyDescent="0.2">
      <c r="C290" s="42" t="s">
        <v>854</v>
      </c>
      <c r="D290" s="2">
        <f>IF(ISERR('0_Pivot &amp; Table 1 &amp; Table 2'!D355), 0, '0_Pivot &amp; Table 1 &amp; Table 2'!D355)</f>
        <v>279438</v>
      </c>
      <c r="E290" s="2">
        <f>AVERAGE('0_Pivot &amp; Table 1 &amp; Table 2'!E355:H355)</f>
        <v>3336.25</v>
      </c>
      <c r="F290" s="2">
        <f>IF(ISERR(AVERAGE('0_Pivot &amp; Table 1 &amp; Table 2'!I355:L355)),"",AVERAGE('0_Pivot &amp; Table 1 &amp; Table 2'!I355:L355))</f>
        <v>3275.75</v>
      </c>
      <c r="G290" s="2">
        <f>IF(ISERR(AVERAGE('0_Pivot &amp; Table 1 &amp; Table 2'!I355:L355)),NA(),AVERAGE('0_Pivot &amp; Table 1 &amp; Table 2'!I355:L355))</f>
        <v>3275.75</v>
      </c>
    </row>
    <row r="291" spans="3:12" x14ac:dyDescent="0.2">
      <c r="C291" s="42" t="s">
        <v>857</v>
      </c>
      <c r="D291" s="2">
        <f>IF(ISERR('0_Pivot &amp; Table 1 &amp; Table 2'!D356), 0, '0_Pivot &amp; Table 1 &amp; Table 2'!D356)</f>
        <v>271083</v>
      </c>
      <c r="E291" s="2">
        <f>AVERAGE('0_Pivot &amp; Table 1 &amp; Table 2'!E356:H356)</f>
        <v>3449.25</v>
      </c>
      <c r="F291" s="2">
        <f>IF(ISERR(AVERAGE('0_Pivot &amp; Table 1 &amp; Table 2'!I356:L356)),"",AVERAGE('0_Pivot &amp; Table 1 &amp; Table 2'!I356:L356))</f>
        <v>3182.25</v>
      </c>
      <c r="G291" s="2">
        <f>IF(ISERR(AVERAGE('0_Pivot &amp; Table 1 &amp; Table 2'!I356:L356)),NA(),AVERAGE('0_Pivot &amp; Table 1 &amp; Table 2'!I356:L356))</f>
        <v>3182.25</v>
      </c>
    </row>
    <row r="292" spans="3:12" customFormat="1" ht="12.75" hidden="1" x14ac:dyDescent="0.2">
      <c r="C292" s="1" t="s">
        <v>860</v>
      </c>
      <c r="D292" t="s">
        <v>63</v>
      </c>
      <c r="E292">
        <v>4276</v>
      </c>
      <c r="F292">
        <v>3853.5</v>
      </c>
      <c r="G292" t="e">
        <f t="shared" ref="G292:H325" si="3">LN(D292)</f>
        <v>#VALUE!</v>
      </c>
      <c r="H292">
        <f t="shared" si="3"/>
        <v>8.3607732721449359</v>
      </c>
      <c r="J292">
        <v>3582.5</v>
      </c>
      <c r="K292">
        <v>3582.5</v>
      </c>
      <c r="L292">
        <v>3582.5</v>
      </c>
    </row>
    <row r="293" spans="3:12" x14ac:dyDescent="0.2">
      <c r="C293" s="42" t="s">
        <v>862</v>
      </c>
      <c r="D293" s="2">
        <f>IF(ISERR('0_Pivot &amp; Table 1 &amp; Table 2'!D358), 0, '0_Pivot &amp; Table 1 &amp; Table 2'!D358)</f>
        <v>290825</v>
      </c>
      <c r="E293" s="2">
        <f>AVERAGE('0_Pivot &amp; Table 1 &amp; Table 2'!E358:H358)</f>
        <v>3238.25</v>
      </c>
      <c r="F293" s="2">
        <f>IF(ISERR(AVERAGE('0_Pivot &amp; Table 1 &amp; Table 2'!I358:L358)),"",AVERAGE('0_Pivot &amp; Table 1 &amp; Table 2'!I358:L358))</f>
        <v>2915</v>
      </c>
      <c r="G293" s="2">
        <f>IF(ISERR(AVERAGE('0_Pivot &amp; Table 1 &amp; Table 2'!I358:L358)),NA(),AVERAGE('0_Pivot &amp; Table 1 &amp; Table 2'!I358:L358))</f>
        <v>2915</v>
      </c>
    </row>
    <row r="294" spans="3:12" x14ac:dyDescent="0.2">
      <c r="C294" s="42" t="s">
        <v>865</v>
      </c>
      <c r="D294" s="2">
        <f>IF(ISERR('0_Pivot &amp; Table 1 &amp; Table 2'!D359), 0, '0_Pivot &amp; Table 1 &amp; Table 2'!D359)</f>
        <v>224862</v>
      </c>
      <c r="E294" s="2">
        <f>AVERAGE('0_Pivot &amp; Table 1 &amp; Table 2'!E359:H359)</f>
        <v>3625.25</v>
      </c>
      <c r="F294" s="2">
        <f>IF(ISERR(AVERAGE('0_Pivot &amp; Table 1 &amp; Table 2'!I359:L359)),"",AVERAGE('0_Pivot &amp; Table 1 &amp; Table 2'!I359:L359))</f>
        <v>3179</v>
      </c>
      <c r="G294" s="2">
        <f>IF(ISERR(AVERAGE('0_Pivot &amp; Table 1 &amp; Table 2'!I359:L359)),NA(),AVERAGE('0_Pivot &amp; Table 1 &amp; Table 2'!I359:L359))</f>
        <v>3179</v>
      </c>
    </row>
    <row r="295" spans="3:12" x14ac:dyDescent="0.2">
      <c r="C295" s="42" t="s">
        <v>868</v>
      </c>
      <c r="D295" s="2">
        <f>IF(ISERR('0_Pivot &amp; Table 1 &amp; Table 2'!D360), 0, '0_Pivot &amp; Table 1 &amp; Table 2'!D360)</f>
        <v>211054</v>
      </c>
      <c r="E295" s="2">
        <f>AVERAGE('0_Pivot &amp; Table 1 &amp; Table 2'!E360:H360)</f>
        <v>4295.75</v>
      </c>
      <c r="F295" s="2">
        <f>IF(ISERR(AVERAGE('0_Pivot &amp; Table 1 &amp; Table 2'!I360:L360)),"",AVERAGE('0_Pivot &amp; Table 1 &amp; Table 2'!I360:L360))</f>
        <v>3878</v>
      </c>
      <c r="G295" s="2">
        <f>IF(ISERR(AVERAGE('0_Pivot &amp; Table 1 &amp; Table 2'!I360:L360)),NA(),AVERAGE('0_Pivot &amp; Table 1 &amp; Table 2'!I360:L360))</f>
        <v>3878</v>
      </c>
    </row>
    <row r="296" spans="3:12" x14ac:dyDescent="0.2">
      <c r="C296" s="42" t="s">
        <v>871</v>
      </c>
      <c r="D296" s="2">
        <f>IF(ISERR('0_Pivot &amp; Table 1 &amp; Table 2'!D361), 0, '0_Pivot &amp; Table 1 &amp; Table 2'!D361)</f>
        <v>179490</v>
      </c>
      <c r="E296" s="2">
        <f>AVERAGE('0_Pivot &amp; Table 1 &amp; Table 2'!E361:H361)</f>
        <v>4206.25</v>
      </c>
      <c r="F296" s="2">
        <f>IF(ISERR(AVERAGE('0_Pivot &amp; Table 1 &amp; Table 2'!I361:L361)),"",AVERAGE('0_Pivot &amp; Table 1 &amp; Table 2'!I361:L361))</f>
        <v>3845</v>
      </c>
      <c r="G296" s="2">
        <f>IF(ISERR(AVERAGE('0_Pivot &amp; Table 1 &amp; Table 2'!I361:L361)),NA(),AVERAGE('0_Pivot &amp; Table 1 &amp; Table 2'!I361:L361))</f>
        <v>3845</v>
      </c>
    </row>
    <row r="297" spans="3:12" x14ac:dyDescent="0.2">
      <c r="C297" s="42" t="s">
        <v>874</v>
      </c>
      <c r="D297" s="2">
        <f>IF(ISERR('0_Pivot &amp; Table 1 &amp; Table 2'!D362), 0, '0_Pivot &amp; Table 1 &amp; Table 2'!D362)</f>
        <v>225036</v>
      </c>
      <c r="E297" s="2">
        <f>AVERAGE('0_Pivot &amp; Table 1 &amp; Table 2'!E362:H362)</f>
        <v>5385.75</v>
      </c>
      <c r="F297" s="2">
        <f>IF(ISERR(AVERAGE('0_Pivot &amp; Table 1 &amp; Table 2'!I362:L362)),"",AVERAGE('0_Pivot &amp; Table 1 &amp; Table 2'!I362:L362))</f>
        <v>4882.75</v>
      </c>
      <c r="G297" s="2">
        <f>IF(ISERR(AVERAGE('0_Pivot &amp; Table 1 &amp; Table 2'!I362:L362)),NA(),AVERAGE('0_Pivot &amp; Table 1 &amp; Table 2'!I362:L362))</f>
        <v>4882.75</v>
      </c>
    </row>
    <row r="298" spans="3:12" x14ac:dyDescent="0.2">
      <c r="C298" s="42" t="s">
        <v>877</v>
      </c>
      <c r="D298" s="2">
        <f>IF(ISERR('0_Pivot &amp; Table 1 &amp; Table 2'!D363), 0, '0_Pivot &amp; Table 1 &amp; Table 2'!D363)</f>
        <v>160004</v>
      </c>
      <c r="E298" s="2">
        <f>AVERAGE('0_Pivot &amp; Table 1 &amp; Table 2'!E363:H363)</f>
        <v>5952.5</v>
      </c>
      <c r="F298" s="2">
        <f>IF(ISERR(AVERAGE('0_Pivot &amp; Table 1 &amp; Table 2'!I363:L363)),"",AVERAGE('0_Pivot &amp; Table 1 &amp; Table 2'!I363:L363))</f>
        <v>5688.25</v>
      </c>
      <c r="G298" s="2">
        <f>IF(ISERR(AVERAGE('0_Pivot &amp; Table 1 &amp; Table 2'!I363:L363)),NA(),AVERAGE('0_Pivot &amp; Table 1 &amp; Table 2'!I363:L363))</f>
        <v>5688.25</v>
      </c>
    </row>
    <row r="299" spans="3:12" x14ac:dyDescent="0.2">
      <c r="C299" s="42" t="s">
        <v>880</v>
      </c>
      <c r="D299" s="2">
        <f>IF(ISERR('0_Pivot &amp; Table 1 &amp; Table 2'!D364), 0, '0_Pivot &amp; Table 1 &amp; Table 2'!D364)</f>
        <v>200396</v>
      </c>
      <c r="E299" s="2">
        <f>AVERAGE('0_Pivot &amp; Table 1 &amp; Table 2'!E364:H364)</f>
        <v>3723.25</v>
      </c>
      <c r="F299" s="2">
        <f>IF(ISERR(AVERAGE('0_Pivot &amp; Table 1 &amp; Table 2'!I364:L364)),"",AVERAGE('0_Pivot &amp; Table 1 &amp; Table 2'!I364:L364))</f>
        <v>3173.75</v>
      </c>
      <c r="G299" s="2">
        <f>IF(ISERR(AVERAGE('0_Pivot &amp; Table 1 &amp; Table 2'!I364:L364)),NA(),AVERAGE('0_Pivot &amp; Table 1 &amp; Table 2'!I364:L364))</f>
        <v>3173.75</v>
      </c>
    </row>
    <row r="300" spans="3:12" x14ac:dyDescent="0.2">
      <c r="C300" s="42" t="s">
        <v>883</v>
      </c>
      <c r="D300" s="2">
        <f>IF(ISERR('0_Pivot &amp; Table 1 &amp; Table 2'!D365), 0, '0_Pivot &amp; Table 1 &amp; Table 2'!D365)</f>
        <v>166249</v>
      </c>
      <c r="E300" s="2">
        <f>AVERAGE('0_Pivot &amp; Table 1 &amp; Table 2'!E365:H365)</f>
        <v>3527.75</v>
      </c>
      <c r="F300" s="2">
        <f>IF(ISERR(AVERAGE('0_Pivot &amp; Table 1 &amp; Table 2'!I365:L365)),"",AVERAGE('0_Pivot &amp; Table 1 &amp; Table 2'!I365:L365))</f>
        <v>3134</v>
      </c>
      <c r="G300" s="2">
        <f>IF(ISERR(AVERAGE('0_Pivot &amp; Table 1 &amp; Table 2'!I365:L365)),NA(),AVERAGE('0_Pivot &amp; Table 1 &amp; Table 2'!I365:L365))</f>
        <v>3134</v>
      </c>
    </row>
    <row r="301" spans="3:12" x14ac:dyDescent="0.2">
      <c r="C301" s="42" t="s">
        <v>886</v>
      </c>
      <c r="D301" s="2">
        <f>IF(ISERR('0_Pivot &amp; Table 1 &amp; Table 2'!D366), 0, '0_Pivot &amp; Table 1 &amp; Table 2'!D366)</f>
        <v>148652</v>
      </c>
      <c r="E301" s="2">
        <f>AVERAGE('0_Pivot &amp; Table 1 &amp; Table 2'!E366:H366)</f>
        <v>2970.75</v>
      </c>
      <c r="F301" s="2">
        <f>IF(ISERR(AVERAGE('0_Pivot &amp; Table 1 &amp; Table 2'!I366:L366)),"",AVERAGE('0_Pivot &amp; Table 1 &amp; Table 2'!I366:L366))</f>
        <v>3228</v>
      </c>
      <c r="G301" s="2">
        <f>IF(ISERR(AVERAGE('0_Pivot &amp; Table 1 &amp; Table 2'!I366:L366)),NA(),AVERAGE('0_Pivot &amp; Table 1 &amp; Table 2'!I366:L366))</f>
        <v>3228</v>
      </c>
    </row>
    <row r="302" spans="3:12" x14ac:dyDescent="0.2">
      <c r="C302" s="42" t="s">
        <v>889</v>
      </c>
      <c r="D302" s="2">
        <f>IF(ISERR('0_Pivot &amp; Table 1 &amp; Table 2'!D367), 0, '0_Pivot &amp; Table 1 &amp; Table 2'!D367)</f>
        <v>191676</v>
      </c>
      <c r="E302" s="2">
        <f>AVERAGE('0_Pivot &amp; Table 1 &amp; Table 2'!E367:H367)</f>
        <v>3804.25</v>
      </c>
      <c r="F302" s="2">
        <f>IF(ISERR(AVERAGE('0_Pivot &amp; Table 1 &amp; Table 2'!I367:L367)),"",AVERAGE('0_Pivot &amp; Table 1 &amp; Table 2'!I367:L367))</f>
        <v>3305.25</v>
      </c>
      <c r="G302" s="2">
        <f>IF(ISERR(AVERAGE('0_Pivot &amp; Table 1 &amp; Table 2'!I367:L367)),NA(),AVERAGE('0_Pivot &amp; Table 1 &amp; Table 2'!I367:L367))</f>
        <v>3305.25</v>
      </c>
    </row>
    <row r="303" spans="3:12" x14ac:dyDescent="0.2">
      <c r="C303" s="42" t="s">
        <v>892</v>
      </c>
      <c r="D303" s="2">
        <f>IF(ISERR('0_Pivot &amp; Table 1 &amp; Table 2'!D368), 0, '0_Pivot &amp; Table 1 &amp; Table 2'!D368)</f>
        <v>158252</v>
      </c>
      <c r="E303" s="2">
        <f>AVERAGE('0_Pivot &amp; Table 1 &amp; Table 2'!E368:H368)</f>
        <v>3662.5</v>
      </c>
      <c r="F303" s="2">
        <f>IF(ISERR(AVERAGE('0_Pivot &amp; Table 1 &amp; Table 2'!I368:L368)),"",AVERAGE('0_Pivot &amp; Table 1 &amp; Table 2'!I368:L368))</f>
        <v>3558.5</v>
      </c>
      <c r="G303" s="2">
        <f>IF(ISERR(AVERAGE('0_Pivot &amp; Table 1 &amp; Table 2'!I368:L368)),NA(),AVERAGE('0_Pivot &amp; Table 1 &amp; Table 2'!I368:L368))</f>
        <v>3558.5</v>
      </c>
    </row>
    <row r="304" spans="3:12" x14ac:dyDescent="0.2">
      <c r="C304" s="42" t="s">
        <v>895</v>
      </c>
      <c r="D304" s="2">
        <f>IF(ISERR('0_Pivot &amp; Table 1 &amp; Table 2'!D369), 0, '0_Pivot &amp; Table 1 &amp; Table 2'!D369)</f>
        <v>173881</v>
      </c>
      <c r="E304" s="2">
        <f>AVERAGE('0_Pivot &amp; Table 1 &amp; Table 2'!E369:H369)</f>
        <v>3848.25</v>
      </c>
      <c r="F304" s="2">
        <f>IF(ISERR(AVERAGE('0_Pivot &amp; Table 1 &amp; Table 2'!I369:L369)),"",AVERAGE('0_Pivot &amp; Table 1 &amp; Table 2'!I369:L369))</f>
        <v>3439.5</v>
      </c>
      <c r="G304" s="2">
        <f>IF(ISERR(AVERAGE('0_Pivot &amp; Table 1 &amp; Table 2'!I369:L369)),NA(),AVERAGE('0_Pivot &amp; Table 1 &amp; Table 2'!I369:L369))</f>
        <v>3439.5</v>
      </c>
    </row>
    <row r="305" spans="3:12" x14ac:dyDescent="0.2">
      <c r="C305" s="42" t="s">
        <v>898</v>
      </c>
      <c r="D305" s="2">
        <f>IF(ISERR('0_Pivot &amp; Table 1 &amp; Table 2'!D370), 0, '0_Pivot &amp; Table 1 &amp; Table 2'!D370)</f>
        <v>177192</v>
      </c>
      <c r="E305" s="2">
        <f>AVERAGE('0_Pivot &amp; Table 1 &amp; Table 2'!E370:H370)</f>
        <v>3592.25</v>
      </c>
      <c r="F305" s="2">
        <f>IF(ISERR(AVERAGE('0_Pivot &amp; Table 1 &amp; Table 2'!I370:L370)),"",AVERAGE('0_Pivot &amp; Table 1 &amp; Table 2'!I370:L370))</f>
        <v>3582.5</v>
      </c>
      <c r="G305" s="2">
        <f>IF(ISERR(AVERAGE('0_Pivot &amp; Table 1 &amp; Table 2'!I370:L370)),NA(),AVERAGE('0_Pivot &amp; Table 1 &amp; Table 2'!I370:L370))</f>
        <v>3582.5</v>
      </c>
    </row>
    <row r="306" spans="3:12" x14ac:dyDescent="0.2">
      <c r="C306" s="42" t="s">
        <v>901</v>
      </c>
      <c r="D306" s="2">
        <f>IF(ISERR('0_Pivot &amp; Table 1 &amp; Table 2'!D371), 0, '0_Pivot &amp; Table 1 &amp; Table 2'!D371)</f>
        <v>152397</v>
      </c>
      <c r="E306" s="2">
        <f>AVERAGE('0_Pivot &amp; Table 1 &amp; Table 2'!E371:H371)</f>
        <v>5241.75</v>
      </c>
      <c r="F306" s="2">
        <f>IF(ISERR(AVERAGE('0_Pivot &amp; Table 1 &amp; Table 2'!I371:L371)),"",AVERAGE('0_Pivot &amp; Table 1 &amp; Table 2'!I371:L371))</f>
        <v>5219.25</v>
      </c>
      <c r="G306" s="2">
        <f>IF(ISERR(AVERAGE('0_Pivot &amp; Table 1 &amp; Table 2'!I371:L371)),NA(),AVERAGE('0_Pivot &amp; Table 1 &amp; Table 2'!I371:L371))</f>
        <v>5219.25</v>
      </c>
    </row>
    <row r="307" spans="3:12" x14ac:dyDescent="0.2">
      <c r="C307" s="42" t="s">
        <v>904</v>
      </c>
      <c r="D307" s="2">
        <f>IF(ISERR('0_Pivot &amp; Table 1 &amp; Table 2'!D372), 0, '0_Pivot &amp; Table 1 &amp; Table 2'!D372)</f>
        <v>140165</v>
      </c>
      <c r="E307" s="2">
        <f>AVERAGE('0_Pivot &amp; Table 1 &amp; Table 2'!E372:H372)</f>
        <v>3660</v>
      </c>
      <c r="F307" s="2">
        <f>IF(ISERR(AVERAGE('0_Pivot &amp; Table 1 &amp; Table 2'!I372:L372)),"",AVERAGE('0_Pivot &amp; Table 1 &amp; Table 2'!I372:L372))</f>
        <v>3667</v>
      </c>
      <c r="G307" s="2">
        <f>IF(ISERR(AVERAGE('0_Pivot &amp; Table 1 &amp; Table 2'!I372:L372)),NA(),AVERAGE('0_Pivot &amp; Table 1 &amp; Table 2'!I372:L372))</f>
        <v>3667</v>
      </c>
    </row>
    <row r="308" spans="3:12" x14ac:dyDescent="0.2">
      <c r="C308" s="42" t="s">
        <v>907</v>
      </c>
      <c r="D308" s="2">
        <f>IF(ISERR('0_Pivot &amp; Table 1 &amp; Table 2'!D373), 0, '0_Pivot &amp; Table 1 &amp; Table 2'!D373)</f>
        <v>129317</v>
      </c>
      <c r="E308" s="2">
        <f>AVERAGE('0_Pivot &amp; Table 1 &amp; Table 2'!E373:H373)</f>
        <v>4507.75</v>
      </c>
      <c r="F308" s="2">
        <f>IF(ISERR(AVERAGE('0_Pivot &amp; Table 1 &amp; Table 2'!I373:L373)),"",AVERAGE('0_Pivot &amp; Table 1 &amp; Table 2'!I373:L373))</f>
        <v>3787.25</v>
      </c>
      <c r="G308" s="2">
        <f>IF(ISERR(AVERAGE('0_Pivot &amp; Table 1 &amp; Table 2'!I373:L373)),NA(),AVERAGE('0_Pivot &amp; Table 1 &amp; Table 2'!I373:L373))</f>
        <v>3787.25</v>
      </c>
    </row>
    <row r="309" spans="3:12" x14ac:dyDescent="0.2">
      <c r="C309" s="42" t="s">
        <v>910</v>
      </c>
      <c r="D309" s="2">
        <f>IF(ISERR('0_Pivot &amp; Table 1 &amp; Table 2'!D374), 0, '0_Pivot &amp; Table 1 &amp; Table 2'!D374)</f>
        <v>120321</v>
      </c>
      <c r="E309" s="2">
        <f>AVERAGE('0_Pivot &amp; Table 1 &amp; Table 2'!E374:H374)</f>
        <v>3874.75</v>
      </c>
      <c r="F309" s="2">
        <f>IF(ISERR(AVERAGE('0_Pivot &amp; Table 1 &amp; Table 2'!I374:L374)),"",AVERAGE('0_Pivot &amp; Table 1 &amp; Table 2'!I374:L374))</f>
        <v>3335</v>
      </c>
      <c r="G309" s="2">
        <f>IF(ISERR(AVERAGE('0_Pivot &amp; Table 1 &amp; Table 2'!I374:L374)),NA(),AVERAGE('0_Pivot &amp; Table 1 &amp; Table 2'!I374:L374))</f>
        <v>3335</v>
      </c>
    </row>
    <row r="310" spans="3:12" x14ac:dyDescent="0.2">
      <c r="C310" s="42" t="s">
        <v>913</v>
      </c>
      <c r="D310" s="2">
        <f>IF(ISERR('0_Pivot &amp; Table 1 &amp; Table 2'!D375), 0, '0_Pivot &amp; Table 1 &amp; Table 2'!D375)</f>
        <v>121984</v>
      </c>
      <c r="E310" s="2">
        <f>AVERAGE('0_Pivot &amp; Table 1 &amp; Table 2'!E375:H375)</f>
        <v>5018.75</v>
      </c>
      <c r="F310" s="2">
        <f>IF(ISERR(AVERAGE('0_Pivot &amp; Table 1 &amp; Table 2'!I375:L375)),"",AVERAGE('0_Pivot &amp; Table 1 &amp; Table 2'!I375:L375))</f>
        <v>4090.75</v>
      </c>
      <c r="G310" s="2">
        <f>IF(ISERR(AVERAGE('0_Pivot &amp; Table 1 &amp; Table 2'!I375:L375)),NA(),AVERAGE('0_Pivot &amp; Table 1 &amp; Table 2'!I375:L375))</f>
        <v>4090.75</v>
      </c>
    </row>
    <row r="311" spans="3:12" customFormat="1" ht="12.75" hidden="1" x14ac:dyDescent="0.2">
      <c r="C311" s="1" t="s">
        <v>916</v>
      </c>
      <c r="D311" t="s">
        <v>63</v>
      </c>
      <c r="E311">
        <v>3982.75</v>
      </c>
      <c r="F311">
        <v>3363.5</v>
      </c>
      <c r="G311" t="e">
        <f t="shared" si="3"/>
        <v>#VALUE!</v>
      </c>
      <c r="H311">
        <f t="shared" si="3"/>
        <v>8.2897278144530038</v>
      </c>
      <c r="J311">
        <v>5392.25</v>
      </c>
      <c r="K311">
        <v>5392.25</v>
      </c>
      <c r="L311">
        <v>5392.25</v>
      </c>
    </row>
    <row r="312" spans="3:12" customFormat="1" ht="12.75" hidden="1" x14ac:dyDescent="0.2">
      <c r="C312" s="1" t="s">
        <v>918</v>
      </c>
      <c r="D312" t="s">
        <v>63</v>
      </c>
      <c r="E312">
        <v>2261</v>
      </c>
      <c r="F312">
        <v>2309</v>
      </c>
      <c r="G312" t="e">
        <f t="shared" si="3"/>
        <v>#VALUE!</v>
      </c>
      <c r="H312">
        <f t="shared" si="3"/>
        <v>7.7235624722779699</v>
      </c>
      <c r="J312">
        <v>5749.25</v>
      </c>
      <c r="K312">
        <v>5749.25</v>
      </c>
      <c r="L312">
        <v>5749.25</v>
      </c>
    </row>
    <row r="313" spans="3:12" x14ac:dyDescent="0.2">
      <c r="C313" s="42" t="s">
        <v>920</v>
      </c>
      <c r="D313" s="2">
        <f>IF(ISERR('0_Pivot &amp; Table 1 &amp; Table 2'!D378), 0, '0_Pivot &amp; Table 1 &amp; Table 2'!D378)</f>
        <v>1017076</v>
      </c>
      <c r="E313" s="2">
        <f>AVERAGE('0_Pivot &amp; Table 1 &amp; Table 2'!E378:H378)</f>
        <v>2583.5</v>
      </c>
      <c r="F313" s="2">
        <f>IF(ISERR(AVERAGE('0_Pivot &amp; Table 1 &amp; Table 2'!I378:L378)),"",AVERAGE('0_Pivot &amp; Table 1 &amp; Table 2'!I378:L378))</f>
        <v>2642.5</v>
      </c>
      <c r="G313" s="2">
        <f>IF(ISERR(AVERAGE('0_Pivot &amp; Table 1 &amp; Table 2'!I378:L378)),NA(),AVERAGE('0_Pivot &amp; Table 1 &amp; Table 2'!I378:L378))</f>
        <v>2642.5</v>
      </c>
    </row>
    <row r="314" spans="3:12" x14ac:dyDescent="0.2">
      <c r="C314" s="42" t="s">
        <v>923</v>
      </c>
      <c r="D314" s="2">
        <f>IF(ISERR('0_Pivot &amp; Table 1 &amp; Table 2'!D379), 0, '0_Pivot &amp; Table 1 &amp; Table 2'!D379)</f>
        <v>300174</v>
      </c>
      <c r="E314" s="2">
        <f>AVERAGE('0_Pivot &amp; Table 1 &amp; Table 2'!E379:H379)</f>
        <v>3843</v>
      </c>
      <c r="F314" s="2">
        <f>IF(ISERR(AVERAGE('0_Pivot &amp; Table 1 &amp; Table 2'!I379:L379)),"",AVERAGE('0_Pivot &amp; Table 1 &amp; Table 2'!I379:L379))</f>
        <v>3690.75</v>
      </c>
      <c r="G314" s="2">
        <f>IF(ISERR(AVERAGE('0_Pivot &amp; Table 1 &amp; Table 2'!I379:L379)),NA(),AVERAGE('0_Pivot &amp; Table 1 &amp; Table 2'!I379:L379))</f>
        <v>3690.75</v>
      </c>
    </row>
    <row r="315" spans="3:12" x14ac:dyDescent="0.2">
      <c r="C315" s="42" t="s">
        <v>926</v>
      </c>
      <c r="D315" s="2">
        <f>IF(ISERR('0_Pivot &amp; Table 1 &amp; Table 2'!D380), 0, '0_Pivot &amp; Table 1 &amp; Table 2'!D380)</f>
        <v>198530</v>
      </c>
      <c r="E315" s="2">
        <f>AVERAGE('0_Pivot &amp; Table 1 &amp; Table 2'!E380:H380)</f>
        <v>4471.5</v>
      </c>
      <c r="F315" s="2">
        <f>IF(ISERR(AVERAGE('0_Pivot &amp; Table 1 &amp; Table 2'!I380:L380)),"",AVERAGE('0_Pivot &amp; Table 1 &amp; Table 2'!I380:L380))</f>
        <v>3799.25</v>
      </c>
      <c r="G315" s="2">
        <f>IF(ISERR(AVERAGE('0_Pivot &amp; Table 1 &amp; Table 2'!I380:L380)),NA(),AVERAGE('0_Pivot &amp; Table 1 &amp; Table 2'!I380:L380))</f>
        <v>3799.25</v>
      </c>
    </row>
    <row r="316" spans="3:12" x14ac:dyDescent="0.2">
      <c r="C316" s="42" t="s">
        <v>929</v>
      </c>
      <c r="D316" s="2">
        <f>IF(ISERR('0_Pivot &amp; Table 1 &amp; Table 2'!D381), 0, '0_Pivot &amp; Table 1 &amp; Table 2'!D381)</f>
        <v>251356</v>
      </c>
      <c r="E316" s="2">
        <f>AVERAGE('0_Pivot &amp; Table 1 &amp; Table 2'!E381:H381)</f>
        <v>5521</v>
      </c>
      <c r="F316" s="2">
        <f>IF(ISERR(AVERAGE('0_Pivot &amp; Table 1 &amp; Table 2'!I381:L381)),"",AVERAGE('0_Pivot &amp; Table 1 &amp; Table 2'!I381:L381))</f>
        <v>4674.25</v>
      </c>
      <c r="G316" s="2">
        <f>IF(ISERR(AVERAGE('0_Pivot &amp; Table 1 &amp; Table 2'!I381:L381)),NA(),AVERAGE('0_Pivot &amp; Table 1 &amp; Table 2'!I381:L381))</f>
        <v>4674.25</v>
      </c>
    </row>
    <row r="317" spans="3:12" x14ac:dyDescent="0.2">
      <c r="C317" s="42" t="s">
        <v>932</v>
      </c>
      <c r="D317" s="2">
        <f>IF(ISERR('0_Pivot &amp; Table 1 &amp; Table 2'!D382), 0, '0_Pivot &amp; Table 1 &amp; Table 2'!D382)</f>
        <v>694515</v>
      </c>
      <c r="E317" s="2">
        <f>AVERAGE('0_Pivot &amp; Table 1 &amp; Table 2'!E382:H382)</f>
        <v>2708.5</v>
      </c>
      <c r="F317" s="2">
        <f>IF(ISERR(AVERAGE('0_Pivot &amp; Table 1 &amp; Table 2'!I382:L382)),"",AVERAGE('0_Pivot &amp; Table 1 &amp; Table 2'!I382:L382))</f>
        <v>2728.25</v>
      </c>
      <c r="G317" s="2">
        <f>IF(ISERR(AVERAGE('0_Pivot &amp; Table 1 &amp; Table 2'!I382:L382)),NA(),AVERAGE('0_Pivot &amp; Table 1 &amp; Table 2'!I382:L382))</f>
        <v>2728.25</v>
      </c>
    </row>
    <row r="318" spans="3:12" x14ac:dyDescent="0.2">
      <c r="C318" s="42" t="s">
        <v>935</v>
      </c>
      <c r="D318" s="2">
        <f>IF(ISERR('0_Pivot &amp; Table 1 &amp; Table 2'!D383), 0, '0_Pivot &amp; Table 1 &amp; Table 2'!D383)</f>
        <v>86035</v>
      </c>
      <c r="E318" s="2">
        <f>AVERAGE('0_Pivot &amp; Table 1 &amp; Table 2'!E383:H383)</f>
        <v>4788.25</v>
      </c>
      <c r="F318" s="2">
        <f>IF(ISERR(AVERAGE('0_Pivot &amp; Table 1 &amp; Table 2'!I383:L383)),"",AVERAGE('0_Pivot &amp; Table 1 &amp; Table 2'!I383:L383))</f>
        <v>4507.75</v>
      </c>
      <c r="G318" s="2">
        <f>IF(ISERR(AVERAGE('0_Pivot &amp; Table 1 &amp; Table 2'!I383:L383)),NA(),AVERAGE('0_Pivot &amp; Table 1 &amp; Table 2'!I383:L383))</f>
        <v>4507.75</v>
      </c>
    </row>
    <row r="319" spans="3:12" x14ac:dyDescent="0.2">
      <c r="C319" s="42" t="s">
        <v>938</v>
      </c>
      <c r="D319" s="2">
        <f>IF(ISERR('0_Pivot &amp; Table 1 &amp; Table 2'!D384), 0, '0_Pivot &amp; Table 1 &amp; Table 2'!D384)</f>
        <v>198222</v>
      </c>
      <c r="E319" s="2">
        <f>AVERAGE('0_Pivot &amp; Table 1 &amp; Table 2'!E384:H384)</f>
        <v>3364</v>
      </c>
      <c r="F319" s="2">
        <f>IF(ISERR(AVERAGE('0_Pivot &amp; Table 1 &amp; Table 2'!I384:L384)),"",AVERAGE('0_Pivot &amp; Table 1 &amp; Table 2'!I384:L384))</f>
        <v>3210</v>
      </c>
      <c r="G319" s="2">
        <f>IF(ISERR(AVERAGE('0_Pivot &amp; Table 1 &amp; Table 2'!I384:L384)),NA(),AVERAGE('0_Pivot &amp; Table 1 &amp; Table 2'!I384:L384))</f>
        <v>3210</v>
      </c>
    </row>
    <row r="320" spans="3:12" customFormat="1" ht="12.75" hidden="1" x14ac:dyDescent="0.2">
      <c r="C320" s="1" t="s">
        <v>941</v>
      </c>
      <c r="D320" t="s">
        <v>63</v>
      </c>
      <c r="E320">
        <v>6012.5</v>
      </c>
      <c r="F320">
        <v>5982</v>
      </c>
      <c r="G320" t="e">
        <f t="shared" si="3"/>
        <v>#VALUE!</v>
      </c>
      <c r="H320">
        <f t="shared" si="3"/>
        <v>8.7015959144140158</v>
      </c>
      <c r="J320">
        <v>7357.75</v>
      </c>
      <c r="K320">
        <v>7357.75</v>
      </c>
      <c r="L320">
        <v>7357.75</v>
      </c>
    </row>
    <row r="321" spans="3:12" customFormat="1" ht="12.75" hidden="1" x14ac:dyDescent="0.2">
      <c r="C321" s="1" t="s">
        <v>943</v>
      </c>
      <c r="D321" t="s">
        <v>63</v>
      </c>
      <c r="E321">
        <v>3386.75</v>
      </c>
      <c r="F321">
        <v>3534.75</v>
      </c>
      <c r="G321" t="e">
        <f t="shared" si="3"/>
        <v>#VALUE!</v>
      </c>
      <c r="H321">
        <f t="shared" si="3"/>
        <v>8.1276260384608463</v>
      </c>
      <c r="J321">
        <v>7913.25</v>
      </c>
      <c r="K321">
        <v>7913.25</v>
      </c>
      <c r="L321">
        <v>7913.25</v>
      </c>
    </row>
    <row r="322" spans="3:12" customFormat="1" ht="12.75" hidden="1" x14ac:dyDescent="0.2">
      <c r="C322" s="1" t="s">
        <v>946</v>
      </c>
      <c r="D322" t="s">
        <v>63</v>
      </c>
      <c r="E322">
        <v>5298.25</v>
      </c>
      <c r="F322">
        <v>4949</v>
      </c>
      <c r="G322" t="e">
        <f t="shared" si="3"/>
        <v>#VALUE!</v>
      </c>
      <c r="H322">
        <f t="shared" si="3"/>
        <v>8.5751318563366841</v>
      </c>
      <c r="J322">
        <v>6959.25</v>
      </c>
      <c r="K322">
        <v>6959.25</v>
      </c>
      <c r="L322">
        <v>6959.25</v>
      </c>
    </row>
    <row r="323" spans="3:12" customFormat="1" ht="12.75" hidden="1" x14ac:dyDescent="0.2">
      <c r="C323" s="1" t="s">
        <v>948</v>
      </c>
      <c r="D323" t="s">
        <v>63</v>
      </c>
      <c r="E323">
        <v>8707.5</v>
      </c>
      <c r="F323">
        <v>7431.5</v>
      </c>
      <c r="G323" t="e">
        <f t="shared" si="3"/>
        <v>#VALUE!</v>
      </c>
      <c r="H323">
        <f t="shared" si="3"/>
        <v>9.0719400022401562</v>
      </c>
      <c r="J323">
        <v>5841.25</v>
      </c>
      <c r="K323">
        <v>5841.25</v>
      </c>
      <c r="L323">
        <v>5841.25</v>
      </c>
    </row>
    <row r="324" spans="3:12" customFormat="1" ht="12.75" hidden="1" x14ac:dyDescent="0.2">
      <c r="C324" s="1" t="s">
        <v>950</v>
      </c>
      <c r="D324" t="s">
        <v>63</v>
      </c>
      <c r="E324">
        <v>6533.75</v>
      </c>
      <c r="F324">
        <v>5018.25</v>
      </c>
      <c r="G324" t="e">
        <f t="shared" si="3"/>
        <v>#VALUE!</v>
      </c>
      <c r="H324">
        <f t="shared" si="3"/>
        <v>8.7847363300271315</v>
      </c>
      <c r="J324">
        <v>4618</v>
      </c>
      <c r="K324">
        <v>4618</v>
      </c>
      <c r="L324">
        <v>4618</v>
      </c>
    </row>
    <row r="325" spans="3:12" customFormat="1" ht="12.75" hidden="1" x14ac:dyDescent="0.2">
      <c r="C325" s="1" t="s">
        <v>952</v>
      </c>
      <c r="D325" t="s">
        <v>63</v>
      </c>
      <c r="E325">
        <v>5642.5</v>
      </c>
      <c r="F325">
        <v>5401.5</v>
      </c>
      <c r="G325" t="e">
        <f t="shared" si="3"/>
        <v>#VALUE!</v>
      </c>
      <c r="H325">
        <f t="shared" si="3"/>
        <v>8.6380825086916904</v>
      </c>
      <c r="J325">
        <v>5591.25</v>
      </c>
      <c r="K325">
        <v>5591.25</v>
      </c>
      <c r="L325">
        <v>5591.25</v>
      </c>
    </row>
    <row r="326" spans="3:12" customFormat="1" ht="12.75" hidden="1" x14ac:dyDescent="0.2">
      <c r="C326" s="1" t="s">
        <v>954</v>
      </c>
      <c r="D326" t="s">
        <v>63</v>
      </c>
      <c r="E326">
        <v>8304.75</v>
      </c>
      <c r="F326">
        <v>8213.75</v>
      </c>
      <c r="G326" t="e">
        <f t="shared" ref="G326:H388" si="4">LN(D326)</f>
        <v>#VALUE!</v>
      </c>
      <c r="H326">
        <f t="shared" si="4"/>
        <v>9.0245829192463276</v>
      </c>
      <c r="J326">
        <v>7539.5</v>
      </c>
      <c r="K326">
        <v>7539.5</v>
      </c>
      <c r="L326">
        <v>7539.5</v>
      </c>
    </row>
    <row r="327" spans="3:12" customFormat="1" ht="12.75" hidden="1" x14ac:dyDescent="0.2">
      <c r="C327" s="1" t="s">
        <v>956</v>
      </c>
      <c r="D327" t="s">
        <v>63</v>
      </c>
      <c r="E327">
        <v>7592</v>
      </c>
      <c r="F327">
        <v>6956</v>
      </c>
      <c r="G327" t="e">
        <f t="shared" si="4"/>
        <v>#VALUE!</v>
      </c>
      <c r="H327">
        <f t="shared" si="4"/>
        <v>8.9348503402897634</v>
      </c>
      <c r="J327">
        <v>6486</v>
      </c>
      <c r="K327">
        <v>6486</v>
      </c>
      <c r="L327">
        <v>6486</v>
      </c>
    </row>
    <row r="328" spans="3:12" x14ac:dyDescent="0.2">
      <c r="C328" s="42" t="s">
        <v>958</v>
      </c>
      <c r="D328" s="2">
        <f>IF(ISERR('0_Pivot &amp; Table 1 &amp; Table 2'!D393), 0, '0_Pivot &amp; Table 1 &amp; Table 2'!D393)</f>
        <v>2997958</v>
      </c>
      <c r="E328" s="2">
        <f>AVERAGE('0_Pivot &amp; Table 1 &amp; Table 2'!E393:H393)</f>
        <v>2098.25</v>
      </c>
      <c r="F328" s="2">
        <f>IF(ISERR(AVERAGE('0_Pivot &amp; Table 1 &amp; Table 2'!I393:L393)),"",AVERAGE('0_Pivot &amp; Table 1 &amp; Table 2'!I393:L393))</f>
        <v>2442.75</v>
      </c>
      <c r="G328" s="2">
        <f>IF(ISERR(AVERAGE('0_Pivot &amp; Table 1 &amp; Table 2'!I393:L393)),NA(),AVERAGE('0_Pivot &amp; Table 1 &amp; Table 2'!I393:L393))</f>
        <v>2442.75</v>
      </c>
    </row>
    <row r="329" spans="3:12" x14ac:dyDescent="0.2">
      <c r="C329" s="42" t="s">
        <v>962</v>
      </c>
      <c r="D329" s="2">
        <f>IF(ISERR('0_Pivot &amp; Table 1 &amp; Table 2'!D394), 0, '0_Pivot &amp; Table 1 &amp; Table 2'!D394)</f>
        <v>285599</v>
      </c>
      <c r="E329" s="2">
        <f>AVERAGE('0_Pivot &amp; Table 1 &amp; Table 2'!E394:H394)</f>
        <v>5386.25</v>
      </c>
      <c r="F329" s="2">
        <f>IF(ISERR(AVERAGE('0_Pivot &amp; Table 1 &amp; Table 2'!I394:L394)),"",AVERAGE('0_Pivot &amp; Table 1 &amp; Table 2'!I394:L394))</f>
        <v>5409.5</v>
      </c>
      <c r="G329" s="2">
        <f>IF(ISERR(AVERAGE('0_Pivot &amp; Table 1 &amp; Table 2'!I394:L394)),NA(),AVERAGE('0_Pivot &amp; Table 1 &amp; Table 2'!I394:L394))</f>
        <v>5409.5</v>
      </c>
    </row>
    <row r="330" spans="3:12" x14ac:dyDescent="0.2">
      <c r="C330" s="42" t="s">
        <v>965</v>
      </c>
      <c r="D330" s="2">
        <f>IF(ISERR('0_Pivot &amp; Table 1 &amp; Table 2'!D395), 0, '0_Pivot &amp; Table 1 &amp; Table 2'!D395)</f>
        <v>234445</v>
      </c>
      <c r="E330" s="2">
        <f>AVERAGE('0_Pivot &amp; Table 1 &amp; Table 2'!E395:H395)</f>
        <v>6055</v>
      </c>
      <c r="F330" s="2">
        <f>IF(ISERR(AVERAGE('0_Pivot &amp; Table 1 &amp; Table 2'!I395:L395)),"",AVERAGE('0_Pivot &amp; Table 1 &amp; Table 2'!I395:L395))</f>
        <v>6067</v>
      </c>
      <c r="G330" s="2">
        <f>IF(ISERR(AVERAGE('0_Pivot &amp; Table 1 &amp; Table 2'!I395:L395)),NA(),AVERAGE('0_Pivot &amp; Table 1 &amp; Table 2'!I395:L395))</f>
        <v>6067</v>
      </c>
    </row>
    <row r="331" spans="3:12" x14ac:dyDescent="0.2">
      <c r="C331" s="42" t="s">
        <v>968</v>
      </c>
      <c r="D331" s="2">
        <f>IF(ISERR('0_Pivot &amp; Table 1 &amp; Table 2'!D396), 0, '0_Pivot &amp; Table 1 &amp; Table 2'!D396)</f>
        <v>246023</v>
      </c>
      <c r="E331" s="2">
        <f>AVERAGE('0_Pivot &amp; Table 1 &amp; Table 2'!E396:H396)</f>
        <v>5874.75</v>
      </c>
      <c r="F331" s="2">
        <f>IF(ISERR(AVERAGE('0_Pivot &amp; Table 1 &amp; Table 2'!I396:L396)),"",AVERAGE('0_Pivot &amp; Table 1 &amp; Table 2'!I396:L396))</f>
        <v>5260.25</v>
      </c>
      <c r="G331" s="2">
        <f>IF(ISERR(AVERAGE('0_Pivot &amp; Table 1 &amp; Table 2'!I396:L396)),NA(),AVERAGE('0_Pivot &amp; Table 1 &amp; Table 2'!I396:L396))</f>
        <v>5260.25</v>
      </c>
    </row>
    <row r="332" spans="3:12" x14ac:dyDescent="0.2">
      <c r="C332" s="42" t="s">
        <v>971</v>
      </c>
      <c r="D332" s="2">
        <f>IF(ISERR('0_Pivot &amp; Table 1 &amp; Table 2'!D397), 0, '0_Pivot &amp; Table 1 &amp; Table 2'!D397)</f>
        <v>325754</v>
      </c>
      <c r="E332" s="2">
        <f>AVERAGE('0_Pivot &amp; Table 1 &amp; Table 2'!E397:H397)</f>
        <v>4832.25</v>
      </c>
      <c r="F332" s="2">
        <f>IF(ISERR(AVERAGE('0_Pivot &amp; Table 1 &amp; Table 2'!I397:L397)),"",AVERAGE('0_Pivot &amp; Table 1 &amp; Table 2'!I397:L397))</f>
        <v>4835</v>
      </c>
      <c r="G332" s="2">
        <f>IF(ISERR(AVERAGE('0_Pivot &amp; Table 1 &amp; Table 2'!I397:L397)),NA(),AVERAGE('0_Pivot &amp; Table 1 &amp; Table 2'!I397:L397))</f>
        <v>4835</v>
      </c>
    </row>
    <row r="333" spans="3:12" x14ac:dyDescent="0.2">
      <c r="C333" s="42" t="s">
        <v>974</v>
      </c>
      <c r="D333" s="2">
        <f>IF(ISERR('0_Pivot &amp; Table 1 &amp; Table 2'!D398), 0, '0_Pivot &amp; Table 1 &amp; Table 2'!D398)</f>
        <v>242042</v>
      </c>
      <c r="E333" s="2">
        <f>AVERAGE('0_Pivot &amp; Table 1 &amp; Table 2'!E398:H398)</f>
        <v>5563</v>
      </c>
      <c r="F333" s="2">
        <f>IF(ISERR(AVERAGE('0_Pivot &amp; Table 1 &amp; Table 2'!I398:L398)),"",AVERAGE('0_Pivot &amp; Table 1 &amp; Table 2'!I398:L398))</f>
        <v>5855.75</v>
      </c>
      <c r="G333" s="2">
        <f>IF(ISERR(AVERAGE('0_Pivot &amp; Table 1 &amp; Table 2'!I398:L398)),NA(),AVERAGE('0_Pivot &amp; Table 1 &amp; Table 2'!I398:L398))</f>
        <v>5855.75</v>
      </c>
    </row>
    <row r="334" spans="3:12" x14ac:dyDescent="0.2">
      <c r="C334" s="42" t="s">
        <v>977</v>
      </c>
      <c r="D334" s="2">
        <f>IF(ISERR('0_Pivot &amp; Table 1 &amp; Table 2'!D399), 0, '0_Pivot &amp; Table 1 &amp; Table 2'!D399)</f>
        <v>255323</v>
      </c>
      <c r="E334" s="2">
        <f>AVERAGE('0_Pivot &amp; Table 1 &amp; Table 2'!E399:H399)</f>
        <v>5002.75</v>
      </c>
      <c r="F334" s="2">
        <f>IF(ISERR(AVERAGE('0_Pivot &amp; Table 1 &amp; Table 2'!I399:L399)),"",AVERAGE('0_Pivot &amp; Table 1 &amp; Table 2'!I399:L399))</f>
        <v>5392.25</v>
      </c>
      <c r="G334" s="2">
        <f>IF(ISERR(AVERAGE('0_Pivot &amp; Table 1 &amp; Table 2'!I399:L399)),NA(),AVERAGE('0_Pivot &amp; Table 1 &amp; Table 2'!I399:L399))</f>
        <v>5392.25</v>
      </c>
    </row>
    <row r="335" spans="3:12" x14ac:dyDescent="0.2">
      <c r="C335" s="42" t="s">
        <v>980</v>
      </c>
      <c r="D335" s="2">
        <f>IF(ISERR('0_Pivot &amp; Table 1 &amp; Table 2'!D400), 0, '0_Pivot &amp; Table 1 &amp; Table 2'!D400)</f>
        <v>186988</v>
      </c>
      <c r="E335" s="2">
        <f>AVERAGE('0_Pivot &amp; Table 1 &amp; Table 2'!E400:H400)</f>
        <v>5705</v>
      </c>
      <c r="F335" s="2">
        <f>IF(ISERR(AVERAGE('0_Pivot &amp; Table 1 &amp; Table 2'!I400:L400)),"",AVERAGE('0_Pivot &amp; Table 1 &amp; Table 2'!I400:L400))</f>
        <v>5749.25</v>
      </c>
      <c r="G335" s="2">
        <f>IF(ISERR(AVERAGE('0_Pivot &amp; Table 1 &amp; Table 2'!I400:L400)),NA(),AVERAGE('0_Pivot &amp; Table 1 &amp; Table 2'!I400:L400))</f>
        <v>5749.25</v>
      </c>
    </row>
    <row r="336" spans="3:12" x14ac:dyDescent="0.2">
      <c r="C336" s="42" t="s">
        <v>983</v>
      </c>
      <c r="D336" s="2">
        <f>IF(ISERR('0_Pivot &amp; Table 1 &amp; Table 2'!D401), 0, '0_Pivot &amp; Table 1 &amp; Table 2'!D401)</f>
        <v>271164</v>
      </c>
      <c r="E336" s="2">
        <f>AVERAGE('0_Pivot &amp; Table 1 &amp; Table 2'!E401:H401)</f>
        <v>5432.25</v>
      </c>
      <c r="F336" s="2">
        <f>IF(ISERR(AVERAGE('0_Pivot &amp; Table 1 &amp; Table 2'!I401:L401)),"",AVERAGE('0_Pivot &amp; Table 1 &amp; Table 2'!I401:L401))</f>
        <v>5729.75</v>
      </c>
      <c r="G336" s="2">
        <f>IF(ISERR(AVERAGE('0_Pivot &amp; Table 1 &amp; Table 2'!I401:L401)),NA(),AVERAGE('0_Pivot &amp; Table 1 &amp; Table 2'!I401:L401))</f>
        <v>5729.75</v>
      </c>
    </row>
    <row r="337" spans="3:7" x14ac:dyDescent="0.2">
      <c r="C337" s="42" t="s">
        <v>986</v>
      </c>
      <c r="D337" s="2">
        <f>IF(ISERR('0_Pivot &amp; Table 1 &amp; Table 2'!D402), 0, '0_Pivot &amp; Table 1 &amp; Table 2'!D402)</f>
        <v>148369</v>
      </c>
      <c r="E337" s="2">
        <f>AVERAGE('0_Pivot &amp; Table 1 &amp; Table 2'!E402:H402)</f>
        <v>6425.75</v>
      </c>
      <c r="F337" s="2">
        <f>IF(ISERR(AVERAGE('0_Pivot &amp; Table 1 &amp; Table 2'!I402:L402)),"",AVERAGE('0_Pivot &amp; Table 1 &amp; Table 2'!I402:L402))</f>
        <v>6816.75</v>
      </c>
      <c r="G337" s="2">
        <f>IF(ISERR(AVERAGE('0_Pivot &amp; Table 1 &amp; Table 2'!I402:L402)),NA(),AVERAGE('0_Pivot &amp; Table 1 &amp; Table 2'!I402:L402))</f>
        <v>6816.75</v>
      </c>
    </row>
    <row r="338" spans="3:7" x14ac:dyDescent="0.2">
      <c r="C338" s="42" t="s">
        <v>989</v>
      </c>
      <c r="D338" s="2">
        <f>IF(ISERR('0_Pivot &amp; Table 1 &amp; Table 2'!D403), 0, '0_Pivot &amp; Table 1 &amp; Table 2'!D403)</f>
        <v>158424</v>
      </c>
      <c r="E338" s="2">
        <f>AVERAGE('0_Pivot &amp; Table 1 &amp; Table 2'!E403:H403)</f>
        <v>5741.5</v>
      </c>
      <c r="F338" s="2">
        <f>IF(ISERR(AVERAGE('0_Pivot &amp; Table 1 &amp; Table 2'!I403:L403)),"",AVERAGE('0_Pivot &amp; Table 1 &amp; Table 2'!I403:L403))</f>
        <v>5585.5</v>
      </c>
      <c r="G338" s="2">
        <f>IF(ISERR(AVERAGE('0_Pivot &amp; Table 1 &amp; Table 2'!I403:L403)),NA(),AVERAGE('0_Pivot &amp; Table 1 &amp; Table 2'!I403:L403))</f>
        <v>5585.5</v>
      </c>
    </row>
    <row r="339" spans="3:7" x14ac:dyDescent="0.2">
      <c r="C339" s="42" t="s">
        <v>992</v>
      </c>
      <c r="D339" s="2">
        <f>IF(ISERR('0_Pivot &amp; Table 1 &amp; Table 2'!D404), 0, '0_Pivot &amp; Table 1 &amp; Table 2'!D404)</f>
        <v>138712</v>
      </c>
      <c r="E339" s="2">
        <f>AVERAGE('0_Pivot &amp; Table 1 &amp; Table 2'!E404:H404)</f>
        <v>5557.5</v>
      </c>
      <c r="F339" s="2">
        <f>IF(ISERR(AVERAGE('0_Pivot &amp; Table 1 &amp; Table 2'!I404:L404)),"",AVERAGE('0_Pivot &amp; Table 1 &amp; Table 2'!I404:L404))</f>
        <v>6032</v>
      </c>
      <c r="G339" s="2">
        <f>IF(ISERR(AVERAGE('0_Pivot &amp; Table 1 &amp; Table 2'!I404:L404)),NA(),AVERAGE('0_Pivot &amp; Table 1 &amp; Table 2'!I404:L404))</f>
        <v>6032</v>
      </c>
    </row>
    <row r="340" spans="3:7" x14ac:dyDescent="0.2">
      <c r="C340" s="42" t="s">
        <v>995</v>
      </c>
      <c r="D340" s="2">
        <f>IF(ISERR('0_Pivot &amp; Table 1 &amp; Table 2'!D405), 0, '0_Pivot &amp; Table 1 &amp; Table 2'!D405)</f>
        <v>134061</v>
      </c>
      <c r="E340" s="2">
        <f>AVERAGE('0_Pivot &amp; Table 1 &amp; Table 2'!E405:H405)</f>
        <v>5277.25</v>
      </c>
      <c r="F340" s="2">
        <f>IF(ISERR(AVERAGE('0_Pivot &amp; Table 1 &amp; Table 2'!I405:L405)),"",AVERAGE('0_Pivot &amp; Table 1 &amp; Table 2'!I405:L405))</f>
        <v>5440.75</v>
      </c>
      <c r="G340" s="2">
        <f>IF(ISERR(AVERAGE('0_Pivot &amp; Table 1 &amp; Table 2'!I405:L405)),NA(),AVERAGE('0_Pivot &amp; Table 1 &amp; Table 2'!I405:L405))</f>
        <v>5440.75</v>
      </c>
    </row>
    <row r="341" spans="3:7" x14ac:dyDescent="0.2">
      <c r="C341" s="42" t="s">
        <v>998</v>
      </c>
      <c r="D341" s="2">
        <f>IF(ISERR('0_Pivot &amp; Table 1 &amp; Table 2'!D406), 0, '0_Pivot &amp; Table 1 &amp; Table 2'!D406)</f>
        <v>112051</v>
      </c>
      <c r="E341" s="2">
        <f>AVERAGE('0_Pivot &amp; Table 1 &amp; Table 2'!E406:H406)</f>
        <v>6157.5</v>
      </c>
      <c r="F341" s="2">
        <f>IF(ISERR(AVERAGE('0_Pivot &amp; Table 1 &amp; Table 2'!I406:L406)),"",AVERAGE('0_Pivot &amp; Table 1 &amp; Table 2'!I406:L406))</f>
        <v>6243.25</v>
      </c>
      <c r="G341" s="2">
        <f>IF(ISERR(AVERAGE('0_Pivot &amp; Table 1 &amp; Table 2'!I406:L406)),NA(),AVERAGE('0_Pivot &amp; Table 1 &amp; Table 2'!I406:L406))</f>
        <v>6243.25</v>
      </c>
    </row>
    <row r="342" spans="3:7" x14ac:dyDescent="0.2">
      <c r="C342" s="42" t="s">
        <v>1001</v>
      </c>
      <c r="D342" s="2">
        <f>IF(ISERR('0_Pivot &amp; Table 1 &amp; Table 2'!D407), 0, '0_Pivot &amp; Table 1 &amp; Table 2'!D407)</f>
        <v>108184</v>
      </c>
      <c r="E342" s="2">
        <f>AVERAGE('0_Pivot &amp; Table 1 &amp; Table 2'!E407:H407)</f>
        <v>7310.25</v>
      </c>
      <c r="F342" s="2">
        <f>IF(ISERR(AVERAGE('0_Pivot &amp; Table 1 &amp; Table 2'!I407:L407)),"",AVERAGE('0_Pivot &amp; Table 1 &amp; Table 2'!I407:L407))</f>
        <v>7511.5</v>
      </c>
      <c r="G342" s="2">
        <f>IF(ISERR(AVERAGE('0_Pivot &amp; Table 1 &amp; Table 2'!I407:L407)),NA(),AVERAGE('0_Pivot &amp; Table 1 &amp; Table 2'!I407:L407))</f>
        <v>7511.5</v>
      </c>
    </row>
    <row r="343" spans="3:7" x14ac:dyDescent="0.2">
      <c r="C343" s="42" t="s">
        <v>1004</v>
      </c>
      <c r="D343" s="2">
        <f>IF(ISERR('0_Pivot &amp; Table 1 &amp; Table 2'!D408), 0, '0_Pivot &amp; Table 1 &amp; Table 2'!D408)</f>
        <v>99208</v>
      </c>
      <c r="E343" s="2">
        <f>AVERAGE('0_Pivot &amp; Table 1 &amp; Table 2'!E408:H408)</f>
        <v>7117.5</v>
      </c>
      <c r="F343" s="2">
        <f>IF(ISERR(AVERAGE('0_Pivot &amp; Table 1 &amp; Table 2'!I408:L408)),"",AVERAGE('0_Pivot &amp; Table 1 &amp; Table 2'!I408:L408))</f>
        <v>7357.75</v>
      </c>
      <c r="G343" s="2">
        <f>IF(ISERR(AVERAGE('0_Pivot &amp; Table 1 &amp; Table 2'!I408:L408)),NA(),AVERAGE('0_Pivot &amp; Table 1 &amp; Table 2'!I408:L408))</f>
        <v>7357.75</v>
      </c>
    </row>
    <row r="344" spans="3:7" x14ac:dyDescent="0.2">
      <c r="C344" s="42" t="s">
        <v>1007</v>
      </c>
      <c r="D344" s="2">
        <f>IF(ISERR('0_Pivot &amp; Table 1 &amp; Table 2'!D409), 0, '0_Pivot &amp; Table 1 &amp; Table 2'!D409)</f>
        <v>85992</v>
      </c>
      <c r="E344" s="2">
        <f>AVERAGE('0_Pivot &amp; Table 1 &amp; Table 2'!E409:H409)</f>
        <v>7825.75</v>
      </c>
      <c r="F344" s="2">
        <f>IF(ISERR(AVERAGE('0_Pivot &amp; Table 1 &amp; Table 2'!I409:L409)),"",AVERAGE('0_Pivot &amp; Table 1 &amp; Table 2'!I409:L409))</f>
        <v>7913.25</v>
      </c>
      <c r="G344" s="2">
        <f>IF(ISERR(AVERAGE('0_Pivot &amp; Table 1 &amp; Table 2'!I409:L409)),NA(),AVERAGE('0_Pivot &amp; Table 1 &amp; Table 2'!I409:L409))</f>
        <v>7913.25</v>
      </c>
    </row>
    <row r="345" spans="3:7" x14ac:dyDescent="0.2">
      <c r="C345" s="42" t="s">
        <v>1010</v>
      </c>
      <c r="D345" s="2">
        <f>IF(ISERR('0_Pivot &amp; Table 1 &amp; Table 2'!D410), 0, '0_Pivot &amp; Table 1 &amp; Table 2'!D410)</f>
        <v>107964</v>
      </c>
      <c r="E345" s="2">
        <f>AVERAGE('0_Pivot &amp; Table 1 &amp; Table 2'!E410:H410)</f>
        <v>7410.75</v>
      </c>
      <c r="F345" s="2">
        <f>IF(ISERR(AVERAGE('0_Pivot &amp; Table 1 &amp; Table 2'!I410:L410)),"",AVERAGE('0_Pivot &amp; Table 1 &amp; Table 2'!I410:L410))</f>
        <v>6959.25</v>
      </c>
      <c r="G345" s="2">
        <f>IF(ISERR(AVERAGE('0_Pivot &amp; Table 1 &amp; Table 2'!I410:L410)),NA(),AVERAGE('0_Pivot &amp; Table 1 &amp; Table 2'!I410:L410))</f>
        <v>6959.25</v>
      </c>
    </row>
    <row r="346" spans="3:7" x14ac:dyDescent="0.2">
      <c r="C346" s="42" t="s">
        <v>1013</v>
      </c>
      <c r="D346" s="2">
        <f>IF(ISERR('0_Pivot &amp; Table 1 &amp; Table 2'!D411), 0, '0_Pivot &amp; Table 1 &amp; Table 2'!D411)</f>
        <v>101195</v>
      </c>
      <c r="E346" s="2">
        <f>AVERAGE('0_Pivot &amp; Table 1 &amp; Table 2'!E411:H411)</f>
        <v>5758.25</v>
      </c>
      <c r="F346" s="2">
        <f>IF(ISERR(AVERAGE('0_Pivot &amp; Table 1 &amp; Table 2'!I411:L411)),"",AVERAGE('0_Pivot &amp; Table 1 &amp; Table 2'!I411:L411))</f>
        <v>5841.25</v>
      </c>
      <c r="G346" s="2">
        <f>IF(ISERR(AVERAGE('0_Pivot &amp; Table 1 &amp; Table 2'!I411:L411)),NA(),AVERAGE('0_Pivot &amp; Table 1 &amp; Table 2'!I411:L411))</f>
        <v>5841.25</v>
      </c>
    </row>
    <row r="347" spans="3:7" x14ac:dyDescent="0.2">
      <c r="C347" s="42" t="s">
        <v>1016</v>
      </c>
      <c r="D347" s="2">
        <f>IF(ISERR('0_Pivot &amp; Table 1 &amp; Table 2'!D412), 0, '0_Pivot &amp; Table 1 &amp; Table 2'!D412)</f>
        <v>1793902</v>
      </c>
      <c r="E347" s="2">
        <f>AVERAGE('0_Pivot &amp; Table 1 &amp; Table 2'!E412:H412)</f>
        <v>4647.5</v>
      </c>
      <c r="F347" s="2">
        <f>IF(ISERR(AVERAGE('0_Pivot &amp; Table 1 &amp; Table 2'!I412:L412)),"",AVERAGE('0_Pivot &amp; Table 1 &amp; Table 2'!I412:L412))</f>
        <v>4618</v>
      </c>
      <c r="G347" s="2">
        <f>IF(ISERR(AVERAGE('0_Pivot &amp; Table 1 &amp; Table 2'!I412:L412)),NA(),AVERAGE('0_Pivot &amp; Table 1 &amp; Table 2'!I412:L412))</f>
        <v>4618</v>
      </c>
    </row>
    <row r="348" spans="3:7" x14ac:dyDescent="0.2">
      <c r="C348" s="42" t="s">
        <v>1020</v>
      </c>
      <c r="D348" s="2">
        <f>IF(ISERR('0_Pivot &amp; Table 1 &amp; Table 2'!D413), 0, '0_Pivot &amp; Table 1 &amp; Table 2'!D413)</f>
        <v>405944</v>
      </c>
      <c r="E348" s="2">
        <f>AVERAGE('0_Pivot &amp; Table 1 &amp; Table 2'!E413:H413)</f>
        <v>5577</v>
      </c>
      <c r="F348" s="2">
        <f>IF(ISERR(AVERAGE('0_Pivot &amp; Table 1 &amp; Table 2'!I413:L413)),"",AVERAGE('0_Pivot &amp; Table 1 &amp; Table 2'!I413:L413))</f>
        <v>5591.25</v>
      </c>
      <c r="G348" s="2">
        <f>IF(ISERR(AVERAGE('0_Pivot &amp; Table 1 &amp; Table 2'!I413:L413)),NA(),AVERAGE('0_Pivot &amp; Table 1 &amp; Table 2'!I413:L413))</f>
        <v>5591.25</v>
      </c>
    </row>
    <row r="349" spans="3:7" x14ac:dyDescent="0.2">
      <c r="C349" s="42" t="s">
        <v>1023</v>
      </c>
      <c r="D349" s="2">
        <f>IF(ISERR('0_Pivot &amp; Table 1 &amp; Table 2'!D414), 0, '0_Pivot &amp; Table 1 &amp; Table 2'!D414)</f>
        <v>162413</v>
      </c>
      <c r="E349" s="2">
        <f>AVERAGE('0_Pivot &amp; Table 1 &amp; Table 2'!E414:H414)</f>
        <v>7412</v>
      </c>
      <c r="F349" s="2">
        <f>IF(ISERR(AVERAGE('0_Pivot &amp; Table 1 &amp; Table 2'!I414:L414)),"",AVERAGE('0_Pivot &amp; Table 1 &amp; Table 2'!I414:L414))</f>
        <v>7539.5</v>
      </c>
      <c r="G349" s="2">
        <f>IF(ISERR(AVERAGE('0_Pivot &amp; Table 1 &amp; Table 2'!I414:L414)),NA(),AVERAGE('0_Pivot &amp; Table 1 &amp; Table 2'!I414:L414))</f>
        <v>7539.5</v>
      </c>
    </row>
    <row r="350" spans="3:7" x14ac:dyDescent="0.2">
      <c r="C350" s="42" t="s">
        <v>1026</v>
      </c>
      <c r="D350" s="2">
        <f>IF(ISERR('0_Pivot &amp; Table 1 &amp; Table 2'!D415), 0, '0_Pivot &amp; Table 1 &amp; Table 2'!D415)</f>
        <v>179200</v>
      </c>
      <c r="E350" s="2">
        <f>AVERAGE('0_Pivot &amp; Table 1 &amp; Table 2'!E415:H415)</f>
        <v>6742.25</v>
      </c>
      <c r="F350" s="2">
        <f>IF(ISERR(AVERAGE('0_Pivot &amp; Table 1 &amp; Table 2'!I415:L415)),"",AVERAGE('0_Pivot &amp; Table 1 &amp; Table 2'!I415:L415))</f>
        <v>6486</v>
      </c>
      <c r="G350" s="2">
        <f>IF(ISERR(AVERAGE('0_Pivot &amp; Table 1 &amp; Table 2'!I415:L415)),NA(),AVERAGE('0_Pivot &amp; Table 1 &amp; Table 2'!I415:L415))</f>
        <v>6486</v>
      </c>
    </row>
    <row r="351" spans="3:7" x14ac:dyDescent="0.2">
      <c r="C351" s="42" t="s">
        <v>1029</v>
      </c>
      <c r="D351" s="2">
        <f>IF(ISERR('0_Pivot &amp; Table 1 &amp; Table 2'!D416), 0, '0_Pivot &amp; Table 1 &amp; Table 2'!D416)</f>
        <v>97493</v>
      </c>
      <c r="E351" s="2">
        <f>AVERAGE('0_Pivot &amp; Table 1 &amp; Table 2'!E416:H416)</f>
        <v>8721.75</v>
      </c>
      <c r="F351" s="2">
        <f>IF(ISERR(AVERAGE('0_Pivot &amp; Table 1 &amp; Table 2'!I416:L416)),"",AVERAGE('0_Pivot &amp; Table 1 &amp; Table 2'!I416:L416))</f>
        <v>7500.5</v>
      </c>
      <c r="G351" s="2">
        <f>IF(ISERR(AVERAGE('0_Pivot &amp; Table 1 &amp; Table 2'!I416:L416)),NA(),AVERAGE('0_Pivot &amp; Table 1 &amp; Table 2'!I416:L416))</f>
        <v>7500.5</v>
      </c>
    </row>
    <row r="352" spans="3:7" x14ac:dyDescent="0.2">
      <c r="C352" s="42" t="s">
        <v>1032</v>
      </c>
      <c r="D352" s="2">
        <f>IF(ISERR('0_Pivot &amp; Table 1 &amp; Table 2'!D417), 0, '0_Pivot &amp; Table 1 &amp; Table 2'!D417)</f>
        <v>4325591</v>
      </c>
      <c r="E352" s="2">
        <f>AVERAGE('0_Pivot &amp; Table 1 &amp; Table 2'!E417:H417)</f>
        <v>1932.5</v>
      </c>
      <c r="F352" s="2">
        <f>IF(ISERR(AVERAGE('0_Pivot &amp; Table 1 &amp; Table 2'!I417:L417)),"",AVERAGE('0_Pivot &amp; Table 1 &amp; Table 2'!I417:L417))</f>
        <v>1793.5</v>
      </c>
      <c r="G352" s="2">
        <f>IF(ISERR(AVERAGE('0_Pivot &amp; Table 1 &amp; Table 2'!I417:L417)),NA(),AVERAGE('0_Pivot &amp; Table 1 &amp; Table 2'!I417:L417))</f>
        <v>1793.5</v>
      </c>
    </row>
    <row r="353" spans="3:7" x14ac:dyDescent="0.2">
      <c r="C353" s="42" t="s">
        <v>1036</v>
      </c>
      <c r="D353" s="2">
        <f>IF(ISERR('0_Pivot &amp; Table 1 &amp; Table 2'!D418), 0, '0_Pivot &amp; Table 1 &amp; Table 2'!D418)</f>
        <v>4985668</v>
      </c>
      <c r="E353" s="2">
        <f>AVERAGE('0_Pivot &amp; Table 1 &amp; Table 2'!E418:H418)</f>
        <v>1323.75</v>
      </c>
      <c r="F353" s="2">
        <f>IF(ISERR(AVERAGE('0_Pivot &amp; Table 1 &amp; Table 2'!I418:L418)),"",AVERAGE('0_Pivot &amp; Table 1 &amp; Table 2'!I418:L418))</f>
        <v>1291.25</v>
      </c>
      <c r="G353" s="2">
        <f>IF(ISERR(AVERAGE('0_Pivot &amp; Table 1 &amp; Table 2'!I418:L418)),NA(),AVERAGE('0_Pivot &amp; Table 1 &amp; Table 2'!I418:L418))</f>
        <v>1291.25</v>
      </c>
    </row>
    <row r="354" spans="3:7" x14ac:dyDescent="0.2">
      <c r="C354" s="42" t="s">
        <v>1039</v>
      </c>
      <c r="D354" s="2">
        <f>IF(ISERR('0_Pivot &amp; Table 1 &amp; Table 2'!D419), 0, '0_Pivot &amp; Table 1 &amp; Table 2'!D419)</f>
        <v>3349233</v>
      </c>
      <c r="E354" s="2">
        <f>AVERAGE('0_Pivot &amp; Table 1 &amp; Table 2'!E419:H419)</f>
        <v>2727.25</v>
      </c>
      <c r="F354" s="2">
        <f>IF(ISERR(AVERAGE('0_Pivot &amp; Table 1 &amp; Table 2'!I419:L419)),"",AVERAGE('0_Pivot &amp; Table 1 &amp; Table 2'!I419:L419))</f>
        <v>2411.75</v>
      </c>
      <c r="G354" s="2">
        <f>IF(ISERR(AVERAGE('0_Pivot &amp; Table 1 &amp; Table 2'!I419:L419)),NA(),AVERAGE('0_Pivot &amp; Table 1 &amp; Table 2'!I419:L419))</f>
        <v>2411.75</v>
      </c>
    </row>
    <row r="355" spans="3:7" x14ac:dyDescent="0.2">
      <c r="C355" s="42" t="s">
        <v>1042</v>
      </c>
      <c r="D355" s="2">
        <f>IF(ISERR('0_Pivot &amp; Table 1 &amp; Table 2'!D420), 0, '0_Pivot &amp; Table 1 &amp; Table 2'!D420)</f>
        <v>1728714</v>
      </c>
      <c r="E355" s="2">
        <f>AVERAGE('0_Pivot &amp; Table 1 &amp; Table 2'!E420:H420)</f>
        <v>2218.5</v>
      </c>
      <c r="F355" s="2">
        <f>IF(ISERR(AVERAGE('0_Pivot &amp; Table 1 &amp; Table 2'!I420:L420)),"",AVERAGE('0_Pivot &amp; Table 1 &amp; Table 2'!I420:L420))</f>
        <v>2105.25</v>
      </c>
      <c r="G355" s="2">
        <f>IF(ISERR(AVERAGE('0_Pivot &amp; Table 1 &amp; Table 2'!I420:L420)),NA(),AVERAGE('0_Pivot &amp; Table 1 &amp; Table 2'!I420:L420))</f>
        <v>2105.25</v>
      </c>
    </row>
    <row r="356" spans="3:7" x14ac:dyDescent="0.2">
      <c r="C356" s="42" t="s">
        <v>1045</v>
      </c>
      <c r="D356" s="2">
        <f>IF(ISERR('0_Pivot &amp; Table 1 &amp; Table 2'!D421), 0, '0_Pivot &amp; Table 1 &amp; Table 2'!D421)</f>
        <v>995821</v>
      </c>
      <c r="E356" s="2">
        <f>AVERAGE('0_Pivot &amp; Table 1 &amp; Table 2'!E421:H421)</f>
        <v>4258.5</v>
      </c>
      <c r="F356" s="2">
        <f>IF(ISERR(AVERAGE('0_Pivot &amp; Table 1 &amp; Table 2'!I421:L421)),"",AVERAGE('0_Pivot &amp; Table 1 &amp; Table 2'!I421:L421))</f>
        <v>3781.25</v>
      </c>
      <c r="G356" s="2">
        <f>IF(ISERR(AVERAGE('0_Pivot &amp; Table 1 &amp; Table 2'!I421:L421)),NA(),AVERAGE('0_Pivot &amp; Table 1 &amp; Table 2'!I421:L421))</f>
        <v>3781.25</v>
      </c>
    </row>
    <row r="357" spans="3:7" x14ac:dyDescent="0.2">
      <c r="C357" s="42" t="s">
        <v>1048</v>
      </c>
      <c r="D357" s="2">
        <f>IF(ISERR('0_Pivot &amp; Table 1 &amp; Table 2'!D422), 0, '0_Pivot &amp; Table 1 &amp; Table 2'!D422)</f>
        <v>688475</v>
      </c>
      <c r="E357" s="2">
        <f>AVERAGE('0_Pivot &amp; Table 1 &amp; Table 2'!E422:H422)</f>
        <v>3180</v>
      </c>
      <c r="F357" s="2">
        <f>IF(ISERR(AVERAGE('0_Pivot &amp; Table 1 &amp; Table 2'!I422:L422)),"",AVERAGE('0_Pivot &amp; Table 1 &amp; Table 2'!I422:L422))</f>
        <v>2746.75</v>
      </c>
      <c r="G357" s="2">
        <f>IF(ISERR(AVERAGE('0_Pivot &amp; Table 1 &amp; Table 2'!I422:L422)),NA(),AVERAGE('0_Pivot &amp; Table 1 &amp; Table 2'!I422:L422))</f>
        <v>2746.75</v>
      </c>
    </row>
    <row r="358" spans="3:7" x14ac:dyDescent="0.2">
      <c r="C358" s="42" t="s">
        <v>1051</v>
      </c>
      <c r="D358" s="2">
        <f>IF(ISERR('0_Pivot &amp; Table 1 &amp; Table 2'!D423), 0, '0_Pivot &amp; Table 1 &amp; Table 2'!D423)</f>
        <v>791543</v>
      </c>
      <c r="E358" s="2">
        <f>AVERAGE('0_Pivot &amp; Table 1 &amp; Table 2'!E423:H423)</f>
        <v>2401.25</v>
      </c>
      <c r="F358" s="2">
        <f>IF(ISERR(AVERAGE('0_Pivot &amp; Table 1 &amp; Table 2'!I423:L423)),"",AVERAGE('0_Pivot &amp; Table 1 &amp; Table 2'!I423:L423))</f>
        <v>2487.25</v>
      </c>
      <c r="G358" s="2">
        <f>IF(ISERR(AVERAGE('0_Pivot &amp; Table 1 &amp; Table 2'!I423:L423)),NA(),AVERAGE('0_Pivot &amp; Table 1 &amp; Table 2'!I423:L423))</f>
        <v>2487.25</v>
      </c>
    </row>
    <row r="359" spans="3:7" x14ac:dyDescent="0.2">
      <c r="C359" s="42" t="s">
        <v>1054</v>
      </c>
      <c r="D359" s="2">
        <f>IF(ISERR('0_Pivot &amp; Table 1 &amp; Table 2'!D424), 0, '0_Pivot &amp; Table 1 &amp; Table 2'!D424)</f>
        <v>726049</v>
      </c>
      <c r="E359" s="2">
        <f>AVERAGE('0_Pivot &amp; Table 1 &amp; Table 2'!E424:H424)</f>
        <v>3416.5</v>
      </c>
      <c r="F359" s="2">
        <f>IF(ISERR(AVERAGE('0_Pivot &amp; Table 1 &amp; Table 2'!I424:L424)),"",AVERAGE('0_Pivot &amp; Table 1 &amp; Table 2'!I424:L424))</f>
        <v>3050.25</v>
      </c>
      <c r="G359" s="2">
        <f>IF(ISERR(AVERAGE('0_Pivot &amp; Table 1 &amp; Table 2'!I424:L424)),NA(),AVERAGE('0_Pivot &amp; Table 1 &amp; Table 2'!I424:L424))</f>
        <v>3050.25</v>
      </c>
    </row>
    <row r="360" spans="3:7" x14ac:dyDescent="0.2">
      <c r="C360" s="42" t="s">
        <v>1057</v>
      </c>
      <c r="D360" s="2">
        <f>IF(ISERR('0_Pivot &amp; Table 1 &amp; Table 2'!D425), 0, '0_Pivot &amp; Table 1 &amp; Table 2'!D425)</f>
        <v>790044</v>
      </c>
      <c r="E360" s="2">
        <f>AVERAGE('0_Pivot &amp; Table 1 &amp; Table 2'!E425:H425)</f>
        <v>2282.25</v>
      </c>
      <c r="F360" s="2">
        <f>IF(ISERR(AVERAGE('0_Pivot &amp; Table 1 &amp; Table 2'!I425:L425)),"",AVERAGE('0_Pivot &amp; Table 1 &amp; Table 2'!I425:L425))</f>
        <v>2155</v>
      </c>
      <c r="G360" s="2">
        <f>IF(ISERR(AVERAGE('0_Pivot &amp; Table 1 &amp; Table 2'!I425:L425)),NA(),AVERAGE('0_Pivot &amp; Table 1 &amp; Table 2'!I425:L425))</f>
        <v>2155</v>
      </c>
    </row>
    <row r="361" spans="3:7" x14ac:dyDescent="0.2">
      <c r="C361" s="42" t="s">
        <v>1060</v>
      </c>
      <c r="D361" s="2">
        <f>IF(ISERR('0_Pivot &amp; Table 1 &amp; Table 2'!D426), 0, '0_Pivot &amp; Table 1 &amp; Table 2'!D426)</f>
        <v>634134</v>
      </c>
      <c r="E361" s="2">
        <f>AVERAGE('0_Pivot &amp; Table 1 &amp; Table 2'!E426:H426)</f>
        <v>3849</v>
      </c>
      <c r="F361" s="2">
        <f>IF(ISERR(AVERAGE('0_Pivot &amp; Table 1 &amp; Table 2'!I426:L426)),"",AVERAGE('0_Pivot &amp; Table 1 &amp; Table 2'!I426:L426))</f>
        <v>3499.75</v>
      </c>
      <c r="G361" s="2">
        <f>IF(ISERR(AVERAGE('0_Pivot &amp; Table 1 &amp; Table 2'!I426:L426)),NA(),AVERAGE('0_Pivot &amp; Table 1 &amp; Table 2'!I426:L426))</f>
        <v>3499.75</v>
      </c>
    </row>
    <row r="362" spans="3:7" x14ac:dyDescent="0.2">
      <c r="C362" s="42" t="s">
        <v>1063</v>
      </c>
      <c r="D362" s="2">
        <f>IF(ISERR('0_Pivot &amp; Table 1 &amp; Table 2'!D427), 0, '0_Pivot &amp; Table 1 &amp; Table 2'!D427)</f>
        <v>556272</v>
      </c>
      <c r="E362" s="2">
        <f>AVERAGE('0_Pivot &amp; Table 1 &amp; Table 2'!E427:H427)</f>
        <v>2732.75</v>
      </c>
      <c r="F362" s="2">
        <f>IF(ISERR(AVERAGE('0_Pivot &amp; Table 1 &amp; Table 2'!I427:L427)),"",AVERAGE('0_Pivot &amp; Table 1 &amp; Table 2'!I427:L427))</f>
        <v>2741.75</v>
      </c>
      <c r="G362" s="2">
        <f>IF(ISERR(AVERAGE('0_Pivot &amp; Table 1 &amp; Table 2'!I427:L427)),NA(),AVERAGE('0_Pivot &amp; Table 1 &amp; Table 2'!I427:L427))</f>
        <v>2741.75</v>
      </c>
    </row>
    <row r="363" spans="3:7" x14ac:dyDescent="0.2">
      <c r="C363" s="42" t="s">
        <v>1066</v>
      </c>
      <c r="D363" s="2">
        <f>IF(ISERR('0_Pivot &amp; Table 1 &amp; Table 2'!D428), 0, '0_Pivot &amp; Table 1 &amp; Table 2'!D428)</f>
        <v>516802</v>
      </c>
      <c r="E363" s="2">
        <f>AVERAGE('0_Pivot &amp; Table 1 &amp; Table 2'!E428:H428)</f>
        <v>2511.25</v>
      </c>
      <c r="F363" s="2">
        <f>IF(ISERR(AVERAGE('0_Pivot &amp; Table 1 &amp; Table 2'!I428:L428)),"",AVERAGE('0_Pivot &amp; Table 1 &amp; Table 2'!I428:L428))</f>
        <v>2489.25</v>
      </c>
      <c r="G363" s="2">
        <f>IF(ISERR(AVERAGE('0_Pivot &amp; Table 1 &amp; Table 2'!I428:L428)),NA(),AVERAGE('0_Pivot &amp; Table 1 &amp; Table 2'!I428:L428))</f>
        <v>2489.25</v>
      </c>
    </row>
    <row r="364" spans="3:7" x14ac:dyDescent="0.2">
      <c r="C364" s="42" t="s">
        <v>1069</v>
      </c>
      <c r="D364" s="2">
        <f>IF(ISERR('0_Pivot &amp; Table 1 &amp; Table 2'!D429), 0, '0_Pivot &amp; Table 1 &amp; Table 2'!D429)</f>
        <v>128037</v>
      </c>
      <c r="E364" s="2">
        <f>AVERAGE('0_Pivot &amp; Table 1 &amp; Table 2'!E429:H429)</f>
        <v>3695.75</v>
      </c>
      <c r="F364" s="2">
        <f>IF(ISERR(AVERAGE('0_Pivot &amp; Table 1 &amp; Table 2'!I429:L429)),"",AVERAGE('0_Pivot &amp; Table 1 &amp; Table 2'!I429:L429))</f>
        <v>3183.25</v>
      </c>
      <c r="G364" s="2">
        <f>IF(ISERR(AVERAGE('0_Pivot &amp; Table 1 &amp; Table 2'!I429:L429)),NA(),AVERAGE('0_Pivot &amp; Table 1 &amp; Table 2'!I429:L429))</f>
        <v>3183.25</v>
      </c>
    </row>
    <row r="365" spans="3:7" x14ac:dyDescent="0.2">
      <c r="C365" s="42" t="s">
        <v>1072</v>
      </c>
      <c r="D365" s="2">
        <f>IF(ISERR('0_Pivot &amp; Table 1 &amp; Table 2'!D430), 0, '0_Pivot &amp; Table 1 &amp; Table 2'!D430)</f>
        <v>241386</v>
      </c>
      <c r="E365" s="2">
        <f>AVERAGE('0_Pivot &amp; Table 1 &amp; Table 2'!E430:H430)</f>
        <v>3388.75</v>
      </c>
      <c r="F365" s="2">
        <f>IF(ISERR(AVERAGE('0_Pivot &amp; Table 1 &amp; Table 2'!I430:L430)),"",AVERAGE('0_Pivot &amp; Table 1 &amp; Table 2'!I430:L430))</f>
        <v>3154.25</v>
      </c>
      <c r="G365" s="2">
        <f>IF(ISERR(AVERAGE('0_Pivot &amp; Table 1 &amp; Table 2'!I430:L430)),NA(),AVERAGE('0_Pivot &amp; Table 1 &amp; Table 2'!I430:L430))</f>
        <v>3154.25</v>
      </c>
    </row>
    <row r="366" spans="3:7" x14ac:dyDescent="0.2">
      <c r="C366" s="42" t="s">
        <v>1075</v>
      </c>
      <c r="D366" s="2">
        <f>IF(ISERR('0_Pivot &amp; Table 1 &amp; Table 2'!D431), 0, '0_Pivot &amp; Table 1 &amp; Table 2'!D431)</f>
        <v>231445</v>
      </c>
      <c r="E366" s="2">
        <f>AVERAGE('0_Pivot &amp; Table 1 &amp; Table 2'!E431:H431)</f>
        <v>3740.75</v>
      </c>
      <c r="F366" s="2">
        <f>IF(ISERR(AVERAGE('0_Pivot &amp; Table 1 &amp; Table 2'!I431:L431)),"",AVERAGE('0_Pivot &amp; Table 1 &amp; Table 2'!I431:L431))</f>
        <v>3579.75</v>
      </c>
      <c r="G366" s="2">
        <f>IF(ISERR(AVERAGE('0_Pivot &amp; Table 1 &amp; Table 2'!I431:L431)),NA(),AVERAGE('0_Pivot &amp; Table 1 &amp; Table 2'!I431:L431))</f>
        <v>3579.75</v>
      </c>
    </row>
    <row r="367" spans="3:7" x14ac:dyDescent="0.2">
      <c r="C367" s="42" t="s">
        <v>1078</v>
      </c>
      <c r="D367" s="2">
        <f>IF(ISERR('0_Pivot &amp; Table 1 &amp; Table 2'!D432), 0, '0_Pivot &amp; Table 1 &amp; Table 2'!D432)</f>
        <v>278329</v>
      </c>
      <c r="E367" s="2">
        <f>AVERAGE('0_Pivot &amp; Table 1 &amp; Table 2'!E432:H432)</f>
        <v>3588.75</v>
      </c>
      <c r="F367" s="2">
        <f>IF(ISERR(AVERAGE('0_Pivot &amp; Table 1 &amp; Table 2'!I432:L432)),"",AVERAGE('0_Pivot &amp; Table 1 &amp; Table 2'!I432:L432))</f>
        <v>3222.5</v>
      </c>
      <c r="G367" s="2">
        <f>IF(ISERR(AVERAGE('0_Pivot &amp; Table 1 &amp; Table 2'!I432:L432)),NA(),AVERAGE('0_Pivot &amp; Table 1 &amp; Table 2'!I432:L432))</f>
        <v>3222.5</v>
      </c>
    </row>
    <row r="368" spans="3:7" x14ac:dyDescent="0.2">
      <c r="C368" s="42" t="s">
        <v>1081</v>
      </c>
      <c r="D368" s="2">
        <f>IF(ISERR('0_Pivot &amp; Table 1 &amp; Table 2'!D433), 0, '0_Pivot &amp; Table 1 &amp; Table 2'!D433)</f>
        <v>220301</v>
      </c>
      <c r="E368" s="2">
        <f>AVERAGE('0_Pivot &amp; Table 1 &amp; Table 2'!E433:H433)</f>
        <v>3646.75</v>
      </c>
      <c r="F368" s="2">
        <f>IF(ISERR(AVERAGE('0_Pivot &amp; Table 1 &amp; Table 2'!I433:L433)),"",AVERAGE('0_Pivot &amp; Table 1 &amp; Table 2'!I433:L433))</f>
        <v>3471.5</v>
      </c>
      <c r="G368" s="2">
        <f>IF(ISERR(AVERAGE('0_Pivot &amp; Table 1 &amp; Table 2'!I433:L433)),NA(),AVERAGE('0_Pivot &amp; Table 1 &amp; Table 2'!I433:L433))</f>
        <v>3471.5</v>
      </c>
    </row>
    <row r="369" spans="3:7" x14ac:dyDescent="0.2">
      <c r="C369" s="42" t="s">
        <v>1084</v>
      </c>
      <c r="D369" s="2">
        <f>IF(ISERR('0_Pivot &amp; Table 1 &amp; Table 2'!D434), 0, '0_Pivot &amp; Table 1 &amp; Table 2'!D434)</f>
        <v>237939</v>
      </c>
      <c r="E369" s="2">
        <f>AVERAGE('0_Pivot &amp; Table 1 &amp; Table 2'!E434:H434)</f>
        <v>3874.5</v>
      </c>
      <c r="F369" s="2">
        <f>IF(ISERR(AVERAGE('0_Pivot &amp; Table 1 &amp; Table 2'!I434:L434)),"",AVERAGE('0_Pivot &amp; Table 1 &amp; Table 2'!I434:L434))</f>
        <v>3479.5</v>
      </c>
      <c r="G369" s="2">
        <f>IF(ISERR(AVERAGE('0_Pivot &amp; Table 1 &amp; Table 2'!I434:L434)),NA(),AVERAGE('0_Pivot &amp; Table 1 &amp; Table 2'!I434:L434))</f>
        <v>3479.5</v>
      </c>
    </row>
    <row r="370" spans="3:7" x14ac:dyDescent="0.2">
      <c r="C370" s="42" t="s">
        <v>1087</v>
      </c>
      <c r="D370" s="2">
        <f>IF(ISERR('0_Pivot &amp; Table 1 &amp; Table 2'!D435), 0, '0_Pivot &amp; Table 1 &amp; Table 2'!D435)</f>
        <v>97618</v>
      </c>
      <c r="E370" s="2">
        <f>AVERAGE('0_Pivot &amp; Table 1 &amp; Table 2'!E435:H435)</f>
        <v>4799.75</v>
      </c>
      <c r="F370" s="2">
        <f>IF(ISERR(AVERAGE('0_Pivot &amp; Table 1 &amp; Table 2'!I435:L435)),"",AVERAGE('0_Pivot &amp; Table 1 &amp; Table 2'!I435:L435))</f>
        <v>4800.75</v>
      </c>
      <c r="G370" s="2">
        <f>IF(ISERR(AVERAGE('0_Pivot &amp; Table 1 &amp; Table 2'!I435:L435)),NA(),AVERAGE('0_Pivot &amp; Table 1 &amp; Table 2'!I435:L435))</f>
        <v>4800.75</v>
      </c>
    </row>
    <row r="371" spans="3:7" x14ac:dyDescent="0.2">
      <c r="C371" s="42" t="s">
        <v>1090</v>
      </c>
      <c r="D371" s="2">
        <f>IF(ISERR('0_Pivot &amp; Table 1 &amp; Table 2'!D436), 0, '0_Pivot &amp; Table 1 &amp; Table 2'!D436)</f>
        <v>121193</v>
      </c>
      <c r="E371" s="2">
        <f>AVERAGE('0_Pivot &amp; Table 1 &amp; Table 2'!E436:H436)</f>
        <v>4186</v>
      </c>
      <c r="F371" s="2">
        <f>IF(ISERR(AVERAGE('0_Pivot &amp; Table 1 &amp; Table 2'!I436:L436)),"",AVERAGE('0_Pivot &amp; Table 1 &amp; Table 2'!I436:L436))</f>
        <v>3618.25</v>
      </c>
      <c r="G371" s="2">
        <f>IF(ISERR(AVERAGE('0_Pivot &amp; Table 1 &amp; Table 2'!I436:L436)),NA(),AVERAGE('0_Pivot &amp; Table 1 &amp; Table 2'!I436:L436))</f>
        <v>3618.25</v>
      </c>
    </row>
    <row r="372" spans="3:7" x14ac:dyDescent="0.2">
      <c r="C372" s="42" t="s">
        <v>1093</v>
      </c>
      <c r="D372" s="2">
        <f>IF(ISERR('0_Pivot &amp; Table 1 &amp; Table 2'!D437), 0, '0_Pivot &amp; Table 1 &amp; Table 2'!D437)</f>
        <v>403145</v>
      </c>
      <c r="E372" s="2">
        <f>AVERAGE('0_Pivot &amp; Table 1 &amp; Table 2'!E437:H437)</f>
        <v>4595.25</v>
      </c>
      <c r="F372" s="2">
        <f>IF(ISERR(AVERAGE('0_Pivot &amp; Table 1 &amp; Table 2'!I437:L437)),"",AVERAGE('0_Pivot &amp; Table 1 &amp; Table 2'!I437:L437))</f>
        <v>4429.25</v>
      </c>
      <c r="G372" s="2">
        <f>IF(ISERR(AVERAGE('0_Pivot &amp; Table 1 &amp; Table 2'!I437:L437)),NA(),AVERAGE('0_Pivot &amp; Table 1 &amp; Table 2'!I437:L437))</f>
        <v>4429.25</v>
      </c>
    </row>
    <row r="373" spans="3:7" x14ac:dyDescent="0.2">
      <c r="C373" s="42" t="s">
        <v>1096</v>
      </c>
      <c r="D373" s="2">
        <f>IF(ISERR('0_Pivot &amp; Table 1 &amp; Table 2'!D438), 0, '0_Pivot &amp; Table 1 &amp; Table 2'!D438)</f>
        <v>126483</v>
      </c>
      <c r="E373" s="2">
        <f>AVERAGE('0_Pivot &amp; Table 1 &amp; Table 2'!E438:H438)</f>
        <v>4623</v>
      </c>
      <c r="F373" s="2">
        <f>IF(ISERR(AVERAGE('0_Pivot &amp; Table 1 &amp; Table 2'!I438:L438)),"",AVERAGE('0_Pivot &amp; Table 1 &amp; Table 2'!I438:L438))</f>
        <v>4008.25</v>
      </c>
      <c r="G373" s="2">
        <f>IF(ISERR(AVERAGE('0_Pivot &amp; Table 1 &amp; Table 2'!I438:L438)),NA(),AVERAGE('0_Pivot &amp; Table 1 &amp; Table 2'!I438:L438))</f>
        <v>4008.25</v>
      </c>
    </row>
    <row r="374" spans="3:7" x14ac:dyDescent="0.2">
      <c r="C374" s="42" t="s">
        <v>1099</v>
      </c>
      <c r="D374" s="2">
        <f>IF(ISERR('0_Pivot &amp; Table 1 &amp; Table 2'!D439), 0, '0_Pivot &amp; Table 1 &amp; Table 2'!D439)</f>
        <v>152076</v>
      </c>
      <c r="E374" s="2">
        <f>AVERAGE('0_Pivot &amp; Table 1 &amp; Table 2'!E439:H439)</f>
        <v>5296.75</v>
      </c>
      <c r="F374" s="2">
        <f>IF(ISERR(AVERAGE('0_Pivot &amp; Table 1 &amp; Table 2'!I439:L439)),"",AVERAGE('0_Pivot &amp; Table 1 &amp; Table 2'!I439:L439))</f>
        <v>4499.75</v>
      </c>
      <c r="G374" s="2">
        <f>IF(ISERR(AVERAGE('0_Pivot &amp; Table 1 &amp; Table 2'!I439:L439)),NA(),AVERAGE('0_Pivot &amp; Table 1 &amp; Table 2'!I439:L439))</f>
        <v>4499.75</v>
      </c>
    </row>
    <row r="375" spans="3:7" x14ac:dyDescent="0.2">
      <c r="C375" s="42" t="s">
        <v>1102</v>
      </c>
      <c r="D375" s="2">
        <f>IF(ISERR('0_Pivot &amp; Table 1 &amp; Table 2'!D440), 0, '0_Pivot &amp; Table 1 &amp; Table 2'!D440)</f>
        <v>210773</v>
      </c>
      <c r="E375" s="2">
        <f>AVERAGE('0_Pivot &amp; Table 1 &amp; Table 2'!E440:H440)</f>
        <v>7946.25</v>
      </c>
      <c r="F375" s="2">
        <f>IF(ISERR(AVERAGE('0_Pivot &amp; Table 1 &amp; Table 2'!I440:L440)),"",AVERAGE('0_Pivot &amp; Table 1 &amp; Table 2'!I440:L440))</f>
        <v>7177</v>
      </c>
      <c r="G375" s="2">
        <f>IF(ISERR(AVERAGE('0_Pivot &amp; Table 1 &amp; Table 2'!I440:L440)),NA(),AVERAGE('0_Pivot &amp; Table 1 &amp; Table 2'!I440:L440))</f>
        <v>7177</v>
      </c>
    </row>
    <row r="376" spans="3:7" x14ac:dyDescent="0.2">
      <c r="C376" s="42" t="s">
        <v>1105</v>
      </c>
      <c r="D376" s="2">
        <f>IF(ISERR('0_Pivot &amp; Table 1 &amp; Table 2'!D441), 0, '0_Pivot &amp; Table 1 &amp; Table 2'!D441)</f>
        <v>212090</v>
      </c>
      <c r="E376" s="2">
        <f>AVERAGE('0_Pivot &amp; Table 1 &amp; Table 2'!E441:H441)</f>
        <v>5165</v>
      </c>
      <c r="F376" s="2">
        <f>IF(ISERR(AVERAGE('0_Pivot &amp; Table 1 &amp; Table 2'!I441:L441)),"",AVERAGE('0_Pivot &amp; Table 1 &amp; Table 2'!I441:L441))</f>
        <v>4426</v>
      </c>
      <c r="G376" s="2">
        <f>IF(ISERR(AVERAGE('0_Pivot &amp; Table 1 &amp; Table 2'!I441:L441)),NA(),AVERAGE('0_Pivot &amp; Table 1 &amp; Table 2'!I441:L441))</f>
        <v>4426</v>
      </c>
    </row>
    <row r="377" spans="3:7" x14ac:dyDescent="0.2">
      <c r="C377" s="42" t="s">
        <v>1108</v>
      </c>
      <c r="D377" s="2">
        <f>IF(ISERR('0_Pivot &amp; Table 1 &amp; Table 2'!D442), 0, '0_Pivot &amp; Table 1 &amp; Table 2'!D442)</f>
        <v>478975</v>
      </c>
      <c r="E377" s="2">
        <f>AVERAGE('0_Pivot &amp; Table 1 &amp; Table 2'!E442:H442)</f>
        <v>4109.75</v>
      </c>
      <c r="F377" s="2">
        <f>IF(ISERR(AVERAGE('0_Pivot &amp; Table 1 &amp; Table 2'!I442:L442)),"",AVERAGE('0_Pivot &amp; Table 1 &amp; Table 2'!I442:L442))</f>
        <v>3649</v>
      </c>
      <c r="G377" s="2">
        <f>IF(ISERR(AVERAGE('0_Pivot &amp; Table 1 &amp; Table 2'!I442:L442)),NA(),AVERAGE('0_Pivot &amp; Table 1 &amp; Table 2'!I442:L442))</f>
        <v>3649</v>
      </c>
    </row>
    <row r="378" spans="3:7" x14ac:dyDescent="0.2">
      <c r="C378" s="42" t="s">
        <v>1111</v>
      </c>
      <c r="D378" s="2">
        <f>IF(ISERR('0_Pivot &amp; Table 1 &amp; Table 2'!D443), 0, '0_Pivot &amp; Table 1 &amp; Table 2'!D443)</f>
        <v>535598</v>
      </c>
      <c r="E378" s="2">
        <f>AVERAGE('0_Pivot &amp; Table 1 &amp; Table 2'!E443:H443)</f>
        <v>2733.25</v>
      </c>
      <c r="F378" s="2">
        <f>IF(ISERR(AVERAGE('0_Pivot &amp; Table 1 &amp; Table 2'!I443:L443)),"",AVERAGE('0_Pivot &amp; Table 1 &amp; Table 2'!I443:L443))</f>
        <v>2519</v>
      </c>
      <c r="G378" s="2">
        <f>IF(ISERR(AVERAGE('0_Pivot &amp; Table 1 &amp; Table 2'!I443:L443)),NA(),AVERAGE('0_Pivot &amp; Table 1 &amp; Table 2'!I443:L443))</f>
        <v>2519</v>
      </c>
    </row>
    <row r="379" spans="3:7" x14ac:dyDescent="0.2">
      <c r="C379" s="42" t="s">
        <v>1114</v>
      </c>
      <c r="D379" s="2">
        <f>IF(ISERR('0_Pivot &amp; Table 1 &amp; Table 2'!D444), 0, '0_Pivot &amp; Table 1 &amp; Table 2'!D444)</f>
        <v>477611</v>
      </c>
      <c r="E379" s="2">
        <f>AVERAGE('0_Pivot &amp; Table 1 &amp; Table 2'!E444:H444)</f>
        <v>2579.75</v>
      </c>
      <c r="F379" s="2">
        <f>IF(ISERR(AVERAGE('0_Pivot &amp; Table 1 &amp; Table 2'!I444:L444)),"",AVERAGE('0_Pivot &amp; Table 1 &amp; Table 2'!I444:L444))</f>
        <v>2368.5</v>
      </c>
      <c r="G379" s="2">
        <f>IF(ISERR(AVERAGE('0_Pivot &amp; Table 1 &amp; Table 2'!I444:L444)),NA(),AVERAGE('0_Pivot &amp; Table 1 &amp; Table 2'!I444:L444))</f>
        <v>2368.5</v>
      </c>
    </row>
    <row r="380" spans="3:7" x14ac:dyDescent="0.2">
      <c r="C380" s="42" t="s">
        <v>1117</v>
      </c>
      <c r="D380" s="2">
        <f>IF(ISERR('0_Pivot &amp; Table 1 &amp; Table 2'!D445), 0, '0_Pivot &amp; Table 1 &amp; Table 2'!D445)</f>
        <v>372132</v>
      </c>
      <c r="E380" s="2">
        <f>AVERAGE('0_Pivot &amp; Table 1 &amp; Table 2'!E445:H445)</f>
        <v>2617.25</v>
      </c>
      <c r="F380" s="2">
        <f>IF(ISERR(AVERAGE('0_Pivot &amp; Table 1 &amp; Table 2'!I445:L445)),"",AVERAGE('0_Pivot &amp; Table 1 &amp; Table 2'!I445:L445))</f>
        <v>2370.75</v>
      </c>
      <c r="G380" s="2">
        <f>IF(ISERR(AVERAGE('0_Pivot &amp; Table 1 &amp; Table 2'!I445:L445)),NA(),AVERAGE('0_Pivot &amp; Table 1 &amp; Table 2'!I445:L445))</f>
        <v>2370.75</v>
      </c>
    </row>
    <row r="381" spans="3:7" x14ac:dyDescent="0.2">
      <c r="C381" s="42" t="s">
        <v>1120</v>
      </c>
      <c r="D381" s="2">
        <f>IF(ISERR('0_Pivot &amp; Table 1 &amp; Table 2'!D446), 0, '0_Pivot &amp; Table 1 &amp; Table 2'!D446)</f>
        <v>171890</v>
      </c>
      <c r="E381" s="2">
        <f>AVERAGE('0_Pivot &amp; Table 1 &amp; Table 2'!E446:H446)</f>
        <v>4591.5</v>
      </c>
      <c r="F381" s="2">
        <f>IF(ISERR(AVERAGE('0_Pivot &amp; Table 1 &amp; Table 2'!I446:L446)),"",AVERAGE('0_Pivot &amp; Table 1 &amp; Table 2'!I446:L446))</f>
        <v>4187</v>
      </c>
      <c r="G381" s="2">
        <f>IF(ISERR(AVERAGE('0_Pivot &amp; Table 1 &amp; Table 2'!I446:L446)),NA(),AVERAGE('0_Pivot &amp; Table 1 &amp; Table 2'!I446:L446))</f>
        <v>4187</v>
      </c>
    </row>
    <row r="382" spans="3:7" x14ac:dyDescent="0.2">
      <c r="C382" s="42" t="s">
        <v>1123</v>
      </c>
      <c r="D382" s="2">
        <f>IF(ISERR('0_Pivot &amp; Table 1 &amp; Table 2'!D447), 0, '0_Pivot &amp; Table 1 &amp; Table 2'!D447)</f>
        <v>248600</v>
      </c>
      <c r="E382" s="2">
        <f>AVERAGE('0_Pivot &amp; Table 1 &amp; Table 2'!E447:H447)</f>
        <v>4270.25</v>
      </c>
      <c r="F382" s="2">
        <f>IF(ISERR(AVERAGE('0_Pivot &amp; Table 1 &amp; Table 2'!I447:L447)),"",AVERAGE('0_Pivot &amp; Table 1 &amp; Table 2'!I447:L447))</f>
        <v>3758.5</v>
      </c>
      <c r="G382" s="2">
        <f>IF(ISERR(AVERAGE('0_Pivot &amp; Table 1 &amp; Table 2'!I447:L447)),NA(),AVERAGE('0_Pivot &amp; Table 1 &amp; Table 2'!I447:L447))</f>
        <v>3758.5</v>
      </c>
    </row>
    <row r="383" spans="3:7" x14ac:dyDescent="0.2">
      <c r="C383" s="42" t="s">
        <v>1126</v>
      </c>
      <c r="D383" s="2">
        <f>IF(ISERR('0_Pivot &amp; Table 1 &amp; Table 2'!D448), 0, '0_Pivot &amp; Table 1 &amp; Table 2'!D448)</f>
        <v>202152</v>
      </c>
      <c r="E383" s="2">
        <f>AVERAGE('0_Pivot &amp; Table 1 &amp; Table 2'!E448:H448)</f>
        <v>3492.5</v>
      </c>
      <c r="F383" s="2">
        <f>IF(ISERR(AVERAGE('0_Pivot &amp; Table 1 &amp; Table 2'!I448:L448)),"",AVERAGE('0_Pivot &amp; Table 1 &amp; Table 2'!I448:L448))</f>
        <v>3021.25</v>
      </c>
      <c r="G383" s="2">
        <f>IF(ISERR(AVERAGE('0_Pivot &amp; Table 1 &amp; Table 2'!I448:L448)),NA(),AVERAGE('0_Pivot &amp; Table 1 &amp; Table 2'!I448:L448))</f>
        <v>3021.25</v>
      </c>
    </row>
    <row r="384" spans="3:7" x14ac:dyDescent="0.2">
      <c r="C384" s="42" t="s">
        <v>1129</v>
      </c>
      <c r="D384" s="2">
        <f>IF(ISERR('0_Pivot &amp; Table 1 &amp; Table 2'!D449), 0, '0_Pivot &amp; Table 1 &amp; Table 2'!D449)</f>
        <v>199978</v>
      </c>
      <c r="E384" s="2">
        <f>AVERAGE('0_Pivot &amp; Table 1 &amp; Table 2'!E449:H449)</f>
        <v>3989</v>
      </c>
      <c r="F384" s="2">
        <f>IF(ISERR(AVERAGE('0_Pivot &amp; Table 1 &amp; Table 2'!I449:L449)),"",AVERAGE('0_Pivot &amp; Table 1 &amp; Table 2'!I449:L449))</f>
        <v>3893.25</v>
      </c>
      <c r="G384" s="2">
        <f>IF(ISERR(AVERAGE('0_Pivot &amp; Table 1 &amp; Table 2'!I449:L449)),NA(),AVERAGE('0_Pivot &amp; Table 1 &amp; Table 2'!I449:L449))</f>
        <v>3893.25</v>
      </c>
    </row>
    <row r="385" spans="3:12" x14ac:dyDescent="0.2">
      <c r="C385" s="42" t="s">
        <v>1132</v>
      </c>
      <c r="D385" s="2">
        <f>IF(ISERR('0_Pivot &amp; Table 1 &amp; Table 2'!D450), 0, '0_Pivot &amp; Table 1 &amp; Table 2'!D450)</f>
        <v>235149</v>
      </c>
      <c r="E385" s="2">
        <f>AVERAGE('0_Pivot &amp; Table 1 &amp; Table 2'!E450:H450)</f>
        <v>3002.25</v>
      </c>
      <c r="F385" s="2">
        <f>IF(ISERR(AVERAGE('0_Pivot &amp; Table 1 &amp; Table 2'!I450:L450)),"",AVERAGE('0_Pivot &amp; Table 1 &amp; Table 2'!I450:L450))</f>
        <v>2728.75</v>
      </c>
      <c r="G385" s="2">
        <f>IF(ISERR(AVERAGE('0_Pivot &amp; Table 1 &amp; Table 2'!I450:L450)),NA(),AVERAGE('0_Pivot &amp; Table 1 &amp; Table 2'!I450:L450))</f>
        <v>2728.75</v>
      </c>
    </row>
    <row r="386" spans="3:12" x14ac:dyDescent="0.2">
      <c r="C386" s="42" t="s">
        <v>1135</v>
      </c>
      <c r="D386" s="2">
        <f>IF(ISERR('0_Pivot &amp; Table 1 &amp; Table 2'!D451), 0, '0_Pivot &amp; Table 1 &amp; Table 2'!D451)</f>
        <v>190737</v>
      </c>
      <c r="E386" s="2">
        <f>AVERAGE('0_Pivot &amp; Table 1 &amp; Table 2'!E451:H451)</f>
        <v>4648.25</v>
      </c>
      <c r="F386" s="2">
        <f>IF(ISERR(AVERAGE('0_Pivot &amp; Table 1 &amp; Table 2'!I451:L451)),"",AVERAGE('0_Pivot &amp; Table 1 &amp; Table 2'!I451:L451))</f>
        <v>3905.5</v>
      </c>
      <c r="G386" s="2">
        <f>IF(ISERR(AVERAGE('0_Pivot &amp; Table 1 &amp; Table 2'!I451:L451)),NA(),AVERAGE('0_Pivot &amp; Table 1 &amp; Table 2'!I451:L451))</f>
        <v>3905.5</v>
      </c>
    </row>
    <row r="387" spans="3:12" x14ac:dyDescent="0.2">
      <c r="C387" s="42" t="s">
        <v>1138</v>
      </c>
      <c r="D387" s="2">
        <f>IF(ISERR('0_Pivot &amp; Table 1 &amp; Table 2'!D452), 0, '0_Pivot &amp; Table 1 &amp; Table 2'!D452)</f>
        <v>230592</v>
      </c>
      <c r="E387" s="2">
        <f>AVERAGE('0_Pivot &amp; Table 1 &amp; Table 2'!E452:H452)</f>
        <v>4529.25</v>
      </c>
      <c r="F387" s="2">
        <f>IF(ISERR(AVERAGE('0_Pivot &amp; Table 1 &amp; Table 2'!I452:L452)),"",AVERAGE('0_Pivot &amp; Table 1 &amp; Table 2'!I452:L452))</f>
        <v>3931.75</v>
      </c>
      <c r="G387" s="2">
        <f>IF(ISERR(AVERAGE('0_Pivot &amp; Table 1 &amp; Table 2'!I452:L452)),NA(),AVERAGE('0_Pivot &amp; Table 1 &amp; Table 2'!I452:L452))</f>
        <v>3931.75</v>
      </c>
    </row>
    <row r="388" spans="3:12" customFormat="1" ht="12.75" hidden="1" x14ac:dyDescent="0.2">
      <c r="C388" s="1" t="s">
        <v>1141</v>
      </c>
      <c r="D388" t="s">
        <v>63</v>
      </c>
      <c r="E388">
        <v>6216</v>
      </c>
      <c r="F388">
        <v>5260.5</v>
      </c>
      <c r="G388" t="e">
        <f t="shared" si="4"/>
        <v>#VALUE!</v>
      </c>
      <c r="H388">
        <f t="shared" si="4"/>
        <v>8.7348818920474827</v>
      </c>
      <c r="J388">
        <v>3534.75</v>
      </c>
      <c r="K388">
        <v>3534.75</v>
      </c>
      <c r="L388">
        <v>3534.75</v>
      </c>
    </row>
    <row r="389" spans="3:12" x14ac:dyDescent="0.2">
      <c r="C389" s="42" t="s">
        <v>1143</v>
      </c>
      <c r="D389" s="2">
        <f>IF(ISERR('0_Pivot &amp; Table 1 &amp; Table 2'!D454), 0, '0_Pivot &amp; Table 1 &amp; Table 2'!D454)</f>
        <v>128719</v>
      </c>
      <c r="E389" s="2">
        <f>AVERAGE('0_Pivot &amp; Table 1 &amp; Table 2'!E454:H454)</f>
        <v>4198.5</v>
      </c>
      <c r="F389" s="2">
        <f>IF(ISERR(AVERAGE('0_Pivot &amp; Table 1 &amp; Table 2'!I454:L454)),"",AVERAGE('0_Pivot &amp; Table 1 &amp; Table 2'!I454:L454))</f>
        <v>3788.5</v>
      </c>
      <c r="G389" s="2">
        <f>IF(ISERR(AVERAGE('0_Pivot &amp; Table 1 &amp; Table 2'!I454:L454)),NA(),AVERAGE('0_Pivot &amp; Table 1 &amp; Table 2'!I454:L454))</f>
        <v>3788.5</v>
      </c>
    </row>
    <row r="390" spans="3:12" x14ac:dyDescent="0.2">
      <c r="C390" s="42" t="s">
        <v>1146</v>
      </c>
      <c r="D390" s="2">
        <f>IF(ISERR('0_Pivot &amp; Table 1 &amp; Table 2'!D455), 0, '0_Pivot &amp; Table 1 &amp; Table 2'!D455)</f>
        <v>170261</v>
      </c>
      <c r="E390" s="2">
        <f>AVERAGE('0_Pivot &amp; Table 1 &amp; Table 2'!E455:H455)</f>
        <v>3448.25</v>
      </c>
      <c r="F390" s="2">
        <f>IF(ISERR(AVERAGE('0_Pivot &amp; Table 1 &amp; Table 2'!I455:L455)),"",AVERAGE('0_Pivot &amp; Table 1 &amp; Table 2'!I455:L455))</f>
        <v>3164.25</v>
      </c>
      <c r="G390" s="2">
        <f>IF(ISERR(AVERAGE('0_Pivot &amp; Table 1 &amp; Table 2'!I455:L455)),NA(),AVERAGE('0_Pivot &amp; Table 1 &amp; Table 2'!I455:L455))</f>
        <v>3164.25</v>
      </c>
    </row>
    <row r="391" spans="3:12" x14ac:dyDescent="0.2">
      <c r="C391" s="42" t="s">
        <v>1149</v>
      </c>
      <c r="D391" s="2">
        <f>IF(ISERR('0_Pivot &amp; Table 1 &amp; Table 2'!D456), 0, '0_Pivot &amp; Table 1 &amp; Table 2'!D456)</f>
        <v>192545</v>
      </c>
      <c r="E391" s="2">
        <f>AVERAGE('0_Pivot &amp; Table 1 &amp; Table 2'!E456:H456)</f>
        <v>3719</v>
      </c>
      <c r="F391" s="2">
        <f>IF(ISERR(AVERAGE('0_Pivot &amp; Table 1 &amp; Table 2'!I456:L456)),"",AVERAGE('0_Pivot &amp; Table 1 &amp; Table 2'!I456:L456))</f>
        <v>3407.75</v>
      </c>
      <c r="G391" s="2">
        <f>IF(ISERR(AVERAGE('0_Pivot &amp; Table 1 &amp; Table 2'!I456:L456)),NA(),AVERAGE('0_Pivot &amp; Table 1 &amp; Table 2'!I456:L456))</f>
        <v>3407.75</v>
      </c>
    </row>
    <row r="392" spans="3:12" x14ac:dyDescent="0.2">
      <c r="C392" s="42" t="s">
        <v>1152</v>
      </c>
      <c r="D392" s="2">
        <f>IF(ISERR('0_Pivot &amp; Table 1 &amp; Table 2'!D457), 0, '0_Pivot &amp; Table 1 &amp; Table 2'!D457)</f>
        <v>197631</v>
      </c>
      <c r="E392" s="2">
        <f>AVERAGE('0_Pivot &amp; Table 1 &amp; Table 2'!E457:H457)</f>
        <v>2817.75</v>
      </c>
      <c r="F392" s="2">
        <f>IF(ISERR(AVERAGE('0_Pivot &amp; Table 1 &amp; Table 2'!I457:L457)),"",AVERAGE('0_Pivot &amp; Table 1 &amp; Table 2'!I457:L457))</f>
        <v>2649.75</v>
      </c>
      <c r="G392" s="2">
        <f>IF(ISERR(AVERAGE('0_Pivot &amp; Table 1 &amp; Table 2'!I457:L457)),NA(),AVERAGE('0_Pivot &amp; Table 1 &amp; Table 2'!I457:L457))</f>
        <v>2649.75</v>
      </c>
    </row>
    <row r="393" spans="3:12" x14ac:dyDescent="0.2">
      <c r="C393" s="42" t="s">
        <v>1155</v>
      </c>
      <c r="D393" s="2">
        <f>IF(ISERR('0_Pivot &amp; Table 1 &amp; Table 2'!D458), 0, '0_Pivot &amp; Table 1 &amp; Table 2'!D458)</f>
        <v>192917</v>
      </c>
      <c r="E393" s="2">
        <f>AVERAGE('0_Pivot &amp; Table 1 &amp; Table 2'!E458:H458)</f>
        <v>2938.25</v>
      </c>
      <c r="F393" s="2">
        <f>IF(ISERR(AVERAGE('0_Pivot &amp; Table 1 &amp; Table 2'!I458:L458)),"",AVERAGE('0_Pivot &amp; Table 1 &amp; Table 2'!I458:L458))</f>
        <v>2752.75</v>
      </c>
      <c r="G393" s="2">
        <f>IF(ISERR(AVERAGE('0_Pivot &amp; Table 1 &amp; Table 2'!I458:L458)),NA(),AVERAGE('0_Pivot &amp; Table 1 &amp; Table 2'!I458:L458))</f>
        <v>2752.75</v>
      </c>
    </row>
    <row r="394" spans="3:12" x14ac:dyDescent="0.2">
      <c r="C394" s="42" t="s">
        <v>1158</v>
      </c>
      <c r="D394" s="2">
        <f>IF(ISERR('0_Pivot &amp; Table 1 &amp; Table 2'!D459), 0, '0_Pivot &amp; Table 1 &amp; Table 2'!D459)</f>
        <v>113446</v>
      </c>
      <c r="E394" s="2">
        <f>AVERAGE('0_Pivot &amp; Table 1 &amp; Table 2'!E459:H459)</f>
        <v>4031.5</v>
      </c>
      <c r="F394" s="2">
        <f>IF(ISERR(AVERAGE('0_Pivot &amp; Table 1 &amp; Table 2'!I459:L459)),"",AVERAGE('0_Pivot &amp; Table 1 &amp; Table 2'!I459:L459))</f>
        <v>3941.75</v>
      </c>
      <c r="G394" s="2">
        <f>IF(ISERR(AVERAGE('0_Pivot &amp; Table 1 &amp; Table 2'!I459:L459)),NA(),AVERAGE('0_Pivot &amp; Table 1 &amp; Table 2'!I459:L459))</f>
        <v>3941.75</v>
      </c>
    </row>
    <row r="395" spans="3:12" x14ac:dyDescent="0.2">
      <c r="C395" s="42" t="s">
        <v>1161</v>
      </c>
      <c r="D395" s="2">
        <f>IF(ISERR('0_Pivot &amp; Table 1 &amp; Table 2'!D460), 0, '0_Pivot &amp; Table 1 &amp; Table 2'!D460)</f>
        <v>136846</v>
      </c>
      <c r="E395" s="2">
        <f>AVERAGE('0_Pivot &amp; Table 1 &amp; Table 2'!E460:H460)</f>
        <v>3547.75</v>
      </c>
      <c r="F395" s="2">
        <f>IF(ISERR(AVERAGE('0_Pivot &amp; Table 1 &amp; Table 2'!I460:L460)),"",AVERAGE('0_Pivot &amp; Table 1 &amp; Table 2'!I460:L460))</f>
        <v>3081.5</v>
      </c>
      <c r="G395" s="2">
        <f>IF(ISERR(AVERAGE('0_Pivot &amp; Table 1 &amp; Table 2'!I460:L460)),NA(),AVERAGE('0_Pivot &amp; Table 1 &amp; Table 2'!I460:L460))</f>
        <v>3081.5</v>
      </c>
    </row>
    <row r="396" spans="3:12" x14ac:dyDescent="0.2">
      <c r="C396" s="42" t="s">
        <v>1164</v>
      </c>
      <c r="D396" s="2">
        <f>IF(ISERR('0_Pivot &amp; Table 1 &amp; Table 2'!D461), 0, '0_Pivot &amp; Table 1 &amp; Table 2'!D461)</f>
        <v>77815</v>
      </c>
      <c r="E396" s="2">
        <f>AVERAGE('0_Pivot &amp; Table 1 &amp; Table 2'!E461:H461)</f>
        <v>5412.25</v>
      </c>
      <c r="F396" s="2">
        <f>IF(ISERR(AVERAGE('0_Pivot &amp; Table 1 &amp; Table 2'!I461:L461)),"",AVERAGE('0_Pivot &amp; Table 1 &amp; Table 2'!I461:L461))</f>
        <v>4852.75</v>
      </c>
      <c r="G396" s="2">
        <f>IF(ISERR(AVERAGE('0_Pivot &amp; Table 1 &amp; Table 2'!I461:L461)),NA(),AVERAGE('0_Pivot &amp; Table 1 &amp; Table 2'!I461:L461))</f>
        <v>4852.75</v>
      </c>
    </row>
    <row r="397" spans="3:12" x14ac:dyDescent="0.2">
      <c r="C397" s="42" t="s">
        <v>1167</v>
      </c>
      <c r="D397" s="2">
        <f>IF(ISERR('0_Pivot &amp; Table 1 &amp; Table 2'!D462), 0, '0_Pivot &amp; Table 1 &amp; Table 2'!D462)</f>
        <v>184914</v>
      </c>
      <c r="E397" s="2">
        <f>AVERAGE('0_Pivot &amp; Table 1 &amp; Table 2'!E462:H462)</f>
        <v>4935.25</v>
      </c>
      <c r="F397" s="2">
        <f>IF(ISERR(AVERAGE('0_Pivot &amp; Table 1 &amp; Table 2'!I462:L462)),"",AVERAGE('0_Pivot &amp; Table 1 &amp; Table 2'!I462:L462))</f>
        <v>4392.5</v>
      </c>
      <c r="G397" s="2">
        <f>IF(ISERR(AVERAGE('0_Pivot &amp; Table 1 &amp; Table 2'!I462:L462)),NA(),AVERAGE('0_Pivot &amp; Table 1 &amp; Table 2'!I462:L462))</f>
        <v>4392.5</v>
      </c>
    </row>
    <row r="398" spans="3:12" x14ac:dyDescent="0.2">
      <c r="C398" s="42" t="s">
        <v>1170</v>
      </c>
      <c r="D398" s="2">
        <f>IF(ISERR('0_Pivot &amp; Table 1 &amp; Table 2'!D463), 0, '0_Pivot &amp; Table 1 &amp; Table 2'!D463)</f>
        <v>102235</v>
      </c>
      <c r="E398" s="2">
        <f>AVERAGE('0_Pivot &amp; Table 1 &amp; Table 2'!E463:H463)</f>
        <v>4279</v>
      </c>
      <c r="F398" s="2">
        <f>IF(ISERR(AVERAGE('0_Pivot &amp; Table 1 &amp; Table 2'!I463:L463)),"",AVERAGE('0_Pivot &amp; Table 1 &amp; Table 2'!I463:L463))</f>
        <v>3804.5</v>
      </c>
      <c r="G398" s="2">
        <f>IF(ISERR(AVERAGE('0_Pivot &amp; Table 1 &amp; Table 2'!I463:L463)),NA(),AVERAGE('0_Pivot &amp; Table 1 &amp; Table 2'!I463:L463))</f>
        <v>3804.5</v>
      </c>
    </row>
    <row r="399" spans="3:12" x14ac:dyDescent="0.2">
      <c r="C399" s="42" t="s">
        <v>1173</v>
      </c>
      <c r="D399" s="2">
        <f>IF(ISERR('0_Pivot &amp; Table 1 &amp; Table 2'!D464), 0, '0_Pivot &amp; Table 1 &amp; Table 2'!D464)</f>
        <v>76576</v>
      </c>
      <c r="E399" s="2">
        <f>AVERAGE('0_Pivot &amp; Table 1 &amp; Table 2'!E464:H464)</f>
        <v>4944.75</v>
      </c>
      <c r="F399" s="2">
        <f>IF(ISERR(AVERAGE('0_Pivot &amp; Table 1 &amp; Table 2'!I464:L464)),"",AVERAGE('0_Pivot &amp; Table 1 &amp; Table 2'!I464:L464))</f>
        <v>4471</v>
      </c>
      <c r="G399" s="2">
        <f>IF(ISERR(AVERAGE('0_Pivot &amp; Table 1 &amp; Table 2'!I464:L464)),NA(),AVERAGE('0_Pivot &amp; Table 1 &amp; Table 2'!I464:L464))</f>
        <v>4471</v>
      </c>
    </row>
    <row r="400" spans="3:12" x14ac:dyDescent="0.2">
      <c r="C400" s="42" t="s">
        <v>1176</v>
      </c>
      <c r="D400" s="2">
        <f>IF(ISERR('0_Pivot &amp; Table 1 &amp; Table 2'!D465), 0, '0_Pivot &amp; Table 1 &amp; Table 2'!D465)</f>
        <v>59591</v>
      </c>
      <c r="E400" s="2">
        <f>AVERAGE('0_Pivot &amp; Table 1 &amp; Table 2'!E465:H465)</f>
        <v>7455.75</v>
      </c>
      <c r="F400" s="2">
        <f>IF(ISERR(AVERAGE('0_Pivot &amp; Table 1 &amp; Table 2'!I465:L465)),"",AVERAGE('0_Pivot &amp; Table 1 &amp; Table 2'!I465:L465))</f>
        <v>7977.25</v>
      </c>
      <c r="G400" s="2">
        <f>IF(ISERR(AVERAGE('0_Pivot &amp; Table 1 &amp; Table 2'!I465:L465)),NA(),AVERAGE('0_Pivot &amp; Table 1 &amp; Table 2'!I465:L465))</f>
        <v>7977.25</v>
      </c>
    </row>
    <row r="401" spans="3:7" x14ac:dyDescent="0.2">
      <c r="C401" s="42" t="s">
        <v>1179</v>
      </c>
      <c r="D401" s="2">
        <f>IF(ISERR('0_Pivot &amp; Table 1 &amp; Table 2'!D466), 0, '0_Pivot &amp; Table 1 &amp; Table 2'!D466)</f>
        <v>150140</v>
      </c>
      <c r="E401" s="2">
        <f>AVERAGE('0_Pivot &amp; Table 1 &amp; Table 2'!E466:H466)</f>
        <v>4633.5</v>
      </c>
      <c r="F401" s="2">
        <f>IF(ISERR(AVERAGE('0_Pivot &amp; Table 1 &amp; Table 2'!I466:L466)),"",AVERAGE('0_Pivot &amp; Table 1 &amp; Table 2'!I466:L466))</f>
        <v>4321.75</v>
      </c>
      <c r="G401" s="2">
        <f>IF(ISERR(AVERAGE('0_Pivot &amp; Table 1 &amp; Table 2'!I466:L466)),NA(),AVERAGE('0_Pivot &amp; Table 1 &amp; Table 2'!I466:L466))</f>
        <v>4321.75</v>
      </c>
    </row>
    <row r="402" spans="3:7" x14ac:dyDescent="0.2">
      <c r="C402" s="42" t="s">
        <v>1182</v>
      </c>
      <c r="D402" s="2">
        <f>IF(ISERR('0_Pivot &amp; Table 1 &amp; Table 2'!D467), 0, '0_Pivot &amp; Table 1 &amp; Table 2'!D467)</f>
        <v>142996</v>
      </c>
      <c r="E402" s="2">
        <f>AVERAGE('0_Pivot &amp; Table 1 &amp; Table 2'!E467:H467)</f>
        <v>3147</v>
      </c>
      <c r="F402" s="2">
        <f>IF(ISERR(AVERAGE('0_Pivot &amp; Table 1 &amp; Table 2'!I467:L467)),"",AVERAGE('0_Pivot &amp; Table 1 &amp; Table 2'!I467:L467))</f>
        <v>3040</v>
      </c>
      <c r="G402" s="2">
        <f>IF(ISERR(AVERAGE('0_Pivot &amp; Table 1 &amp; Table 2'!I467:L467)),NA(),AVERAGE('0_Pivot &amp; Table 1 &amp; Table 2'!I467:L467))</f>
        <v>3040</v>
      </c>
    </row>
    <row r="403" spans="3:7" x14ac:dyDescent="0.2">
      <c r="C403" s="42" t="s">
        <v>1185</v>
      </c>
      <c r="D403" s="2">
        <f>IF(ISERR('0_Pivot &amp; Table 1 &amp; Table 2'!D468), 0, '0_Pivot &amp; Table 1 &amp; Table 2'!D468)</f>
        <v>138293</v>
      </c>
      <c r="E403" s="2">
        <f>AVERAGE('0_Pivot &amp; Table 1 &amp; Table 2'!E468:H468)</f>
        <v>3695.75</v>
      </c>
      <c r="F403" s="2">
        <f>IF(ISERR(AVERAGE('0_Pivot &amp; Table 1 &amp; Table 2'!I468:L468)),"",AVERAGE('0_Pivot &amp; Table 1 &amp; Table 2'!I468:L468))</f>
        <v>3148.5</v>
      </c>
      <c r="G403" s="2">
        <f>IF(ISERR(AVERAGE('0_Pivot &amp; Table 1 &amp; Table 2'!I468:L468)),NA(),AVERAGE('0_Pivot &amp; Table 1 &amp; Table 2'!I468:L468))</f>
        <v>3148.5</v>
      </c>
    </row>
    <row r="404" spans="3:7" x14ac:dyDescent="0.2">
      <c r="C404" s="42" t="s">
        <v>1188</v>
      </c>
      <c r="D404" s="2">
        <f>IF(ISERR('0_Pivot &amp; Table 1 &amp; Table 2'!D469), 0, '0_Pivot &amp; Table 1 &amp; Table 2'!D469)</f>
        <v>69999</v>
      </c>
      <c r="E404" s="2">
        <f>AVERAGE('0_Pivot &amp; Table 1 &amp; Table 2'!E469:H469)</f>
        <v>6377</v>
      </c>
      <c r="F404" s="2">
        <f>IF(ISERR(AVERAGE('0_Pivot &amp; Table 1 &amp; Table 2'!I469:L469)),"",AVERAGE('0_Pivot &amp; Table 1 &amp; Table 2'!I469:L469))</f>
        <v>5766.75</v>
      </c>
      <c r="G404" s="2">
        <f>IF(ISERR(AVERAGE('0_Pivot &amp; Table 1 &amp; Table 2'!I469:L469)),NA(),AVERAGE('0_Pivot &amp; Table 1 &amp; Table 2'!I469:L469))</f>
        <v>5766.75</v>
      </c>
    </row>
    <row r="405" spans="3:7" x14ac:dyDescent="0.2">
      <c r="C405" s="42" t="s">
        <v>1191</v>
      </c>
      <c r="D405" s="2">
        <f>IF(ISERR('0_Pivot &amp; Table 1 &amp; Table 2'!D470), 0, '0_Pivot &amp; Table 1 &amp; Table 2'!D470)</f>
        <v>63872</v>
      </c>
      <c r="E405" s="2">
        <f>AVERAGE('0_Pivot &amp; Table 1 &amp; Table 2'!E470:H470)</f>
        <v>7294</v>
      </c>
      <c r="F405" s="2">
        <f>IF(ISERR(AVERAGE('0_Pivot &amp; Table 1 &amp; Table 2'!I470:L470)),"",AVERAGE('0_Pivot &amp; Table 1 &amp; Table 2'!I470:L470))</f>
        <v>7232.5</v>
      </c>
      <c r="G405" s="2">
        <f>IF(ISERR(AVERAGE('0_Pivot &amp; Table 1 &amp; Table 2'!I470:L470)),NA(),AVERAGE('0_Pivot &amp; Table 1 &amp; Table 2'!I470:L470))</f>
        <v>7232.5</v>
      </c>
    </row>
    <row r="406" spans="3:7" x14ac:dyDescent="0.2">
      <c r="C406" s="42" t="s">
        <v>1194</v>
      </c>
      <c r="D406" s="2">
        <f>IF(ISERR('0_Pivot &amp; Table 1 &amp; Table 2'!D471), 0, '0_Pivot &amp; Table 1 &amp; Table 2'!D471)</f>
        <v>54629</v>
      </c>
      <c r="E406" s="2">
        <f>AVERAGE('0_Pivot &amp; Table 1 &amp; Table 2'!E471:H471)</f>
        <v>8834</v>
      </c>
      <c r="F406" s="2">
        <f>IF(ISERR(AVERAGE('0_Pivot &amp; Table 1 &amp; Table 2'!I471:L471)),"",AVERAGE('0_Pivot &amp; Table 1 &amp; Table 2'!I471:L471))</f>
        <v>7620.5</v>
      </c>
      <c r="G406" s="2">
        <f>IF(ISERR(AVERAGE('0_Pivot &amp; Table 1 &amp; Table 2'!I471:L471)),NA(),AVERAGE('0_Pivot &amp; Table 1 &amp; Table 2'!I471:L471))</f>
        <v>7620.5</v>
      </c>
    </row>
    <row r="407" spans="3:7" x14ac:dyDescent="0.2">
      <c r="C407" s="42" t="s">
        <v>1197</v>
      </c>
      <c r="D407" s="2">
        <f>IF(ISERR('0_Pivot &amp; Table 1 &amp; Table 2'!D472), 0, '0_Pivot &amp; Table 1 &amp; Table 2'!D472)</f>
        <v>88255</v>
      </c>
      <c r="E407" s="2">
        <f>AVERAGE('0_Pivot &amp; Table 1 &amp; Table 2'!E472:H472)</f>
        <v>4768.25</v>
      </c>
      <c r="F407" s="2">
        <f>IF(ISERR(AVERAGE('0_Pivot &amp; Table 1 &amp; Table 2'!I472:L472)),"",AVERAGE('0_Pivot &amp; Table 1 &amp; Table 2'!I472:L472))</f>
        <v>4264.5</v>
      </c>
      <c r="G407" s="2">
        <f>IF(ISERR(AVERAGE('0_Pivot &amp; Table 1 &amp; Table 2'!I472:L472)),NA(),AVERAGE('0_Pivot &amp; Table 1 &amp; Table 2'!I472:L472))</f>
        <v>4264.5</v>
      </c>
    </row>
    <row r="408" spans="3:7" x14ac:dyDescent="0.2">
      <c r="C408" s="42" t="s">
        <v>1200</v>
      </c>
      <c r="D408" s="2">
        <f>IF(ISERR('0_Pivot &amp; Table 1 &amp; Table 2'!D473), 0, '0_Pivot &amp; Table 1 &amp; Table 2'!D473)</f>
        <v>55324</v>
      </c>
      <c r="E408" s="2">
        <f>AVERAGE('0_Pivot &amp; Table 1 &amp; Table 2'!E473:H473)</f>
        <v>8238</v>
      </c>
      <c r="F408" s="2">
        <f>IF(ISERR(AVERAGE('0_Pivot &amp; Table 1 &amp; Table 2'!I473:L473)),"",AVERAGE('0_Pivot &amp; Table 1 &amp; Table 2'!I473:L473))</f>
        <v>8373.75</v>
      </c>
      <c r="G408" s="2">
        <f>IF(ISERR(AVERAGE('0_Pivot &amp; Table 1 &amp; Table 2'!I473:L473)),NA(),AVERAGE('0_Pivot &amp; Table 1 &amp; Table 2'!I473:L473))</f>
        <v>8373.75</v>
      </c>
    </row>
    <row r="409" spans="3:7" x14ac:dyDescent="0.2">
      <c r="C409" s="42" t="s">
        <v>1203</v>
      </c>
      <c r="D409" s="2">
        <f>IF(ISERR('0_Pivot &amp; Table 1 &amp; Table 2'!D474), 0, '0_Pivot &amp; Table 1 &amp; Table 2'!D474)</f>
        <v>76551</v>
      </c>
      <c r="E409" s="2">
        <f>AVERAGE('0_Pivot &amp; Table 1 &amp; Table 2'!E474:H474)</f>
        <v>7561.5</v>
      </c>
      <c r="F409" s="2">
        <f>IF(ISERR(AVERAGE('0_Pivot &amp; Table 1 &amp; Table 2'!I474:L474)),"",AVERAGE('0_Pivot &amp; Table 1 &amp; Table 2'!I474:L474))</f>
        <v>6991.25</v>
      </c>
      <c r="G409" s="2">
        <f>IF(ISERR(AVERAGE('0_Pivot &amp; Table 1 &amp; Table 2'!I474:L474)),NA(),AVERAGE('0_Pivot &amp; Table 1 &amp; Table 2'!I474:L474))</f>
        <v>6991.25</v>
      </c>
    </row>
    <row r="410" spans="3:7" x14ac:dyDescent="0.2">
      <c r="C410" s="42" t="s">
        <v>1206</v>
      </c>
      <c r="D410" s="2">
        <f>IF(ISERR('0_Pivot &amp; Table 1 &amp; Table 2'!D475), 0, '0_Pivot &amp; Table 1 &amp; Table 2'!D475)</f>
        <v>95471</v>
      </c>
      <c r="E410" s="2">
        <f>AVERAGE('0_Pivot &amp; Table 1 &amp; Table 2'!E475:H475)</f>
        <v>4020</v>
      </c>
      <c r="F410" s="2">
        <f>IF(ISERR(AVERAGE('0_Pivot &amp; Table 1 &amp; Table 2'!I475:L475)),"",AVERAGE('0_Pivot &amp; Table 1 &amp; Table 2'!I475:L475))</f>
        <v>3733.75</v>
      </c>
      <c r="G410" s="2">
        <f>IF(ISERR(AVERAGE('0_Pivot &amp; Table 1 &amp; Table 2'!I475:L475)),NA(),AVERAGE('0_Pivot &amp; Table 1 &amp; Table 2'!I475:L475))</f>
        <v>3733.75</v>
      </c>
    </row>
    <row r="411" spans="3:7" x14ac:dyDescent="0.2">
      <c r="C411" s="42" t="s">
        <v>1209</v>
      </c>
      <c r="D411" s="2">
        <f>IF(ISERR('0_Pivot &amp; Table 1 &amp; Table 2'!D476), 0, '0_Pivot &amp; Table 1 &amp; Table 2'!D476)</f>
        <v>261396</v>
      </c>
      <c r="E411" s="2">
        <f>AVERAGE('0_Pivot &amp; Table 1 &amp; Table 2'!E476:H476)</f>
        <v>5308.5</v>
      </c>
      <c r="F411" s="2">
        <f>IF(ISERR(AVERAGE('0_Pivot &amp; Table 1 &amp; Table 2'!I476:L476)),"",AVERAGE('0_Pivot &amp; Table 1 &amp; Table 2'!I476:L476))</f>
        <v>4843.75</v>
      </c>
      <c r="G411" s="2">
        <f>IF(ISERR(AVERAGE('0_Pivot &amp; Table 1 &amp; Table 2'!I476:L476)),NA(),AVERAGE('0_Pivot &amp; Table 1 &amp; Table 2'!I476:L476))</f>
        <v>4843.75</v>
      </c>
    </row>
    <row r="412" spans="3:7" x14ac:dyDescent="0.2">
      <c r="C412" s="42" t="s">
        <v>1212</v>
      </c>
      <c r="D412" s="2">
        <f>IF(ISERR('0_Pivot &amp; Table 1 &amp; Table 2'!D477), 0, '0_Pivot &amp; Table 1 &amp; Table 2'!D477)</f>
        <v>286019</v>
      </c>
      <c r="E412" s="2">
        <f>AVERAGE('0_Pivot &amp; Table 1 &amp; Table 2'!E477:H477)</f>
        <v>3663.25</v>
      </c>
      <c r="F412" s="2">
        <f>IF(ISERR(AVERAGE('0_Pivot &amp; Table 1 &amp; Table 2'!I477:L477)),"",AVERAGE('0_Pivot &amp; Table 1 &amp; Table 2'!I477:L477))</f>
        <v>3534.75</v>
      </c>
      <c r="G412" s="2">
        <f>IF(ISERR(AVERAGE('0_Pivot &amp; Table 1 &amp; Table 2'!I477:L477)),NA(),AVERAGE('0_Pivot &amp; Table 1 &amp; Table 2'!I477:L477))</f>
        <v>3534.75</v>
      </c>
    </row>
    <row r="413" spans="3:7" x14ac:dyDescent="0.2">
      <c r="C413" s="42" t="s">
        <v>1215</v>
      </c>
      <c r="D413" s="2">
        <f>IF(ISERR('0_Pivot &amp; Table 1 &amp; Table 2'!D478), 0, '0_Pivot &amp; Table 1 &amp; Table 2'!D478)</f>
        <v>352535</v>
      </c>
      <c r="E413" s="2">
        <f>AVERAGE('0_Pivot &amp; Table 1 &amp; Table 2'!E478:H478)</f>
        <v>3087.5</v>
      </c>
      <c r="F413" s="2">
        <f>IF(ISERR(AVERAGE('0_Pivot &amp; Table 1 &amp; Table 2'!I478:L478)),"",AVERAGE('0_Pivot &amp; Table 1 &amp; Table 2'!I478:L478))</f>
        <v>2741</v>
      </c>
      <c r="G413" s="2">
        <f>IF(ISERR(AVERAGE('0_Pivot &amp; Table 1 &amp; Table 2'!I478:L478)),NA(),AVERAGE('0_Pivot &amp; Table 1 &amp; Table 2'!I478:L478))</f>
        <v>2741</v>
      </c>
    </row>
    <row r="414" spans="3:7" x14ac:dyDescent="0.2">
      <c r="C414" s="42" t="s">
        <v>1218</v>
      </c>
      <c r="D414" s="2">
        <f>IF(ISERR('0_Pivot &amp; Table 1 &amp; Table 2'!D479), 0, '0_Pivot &amp; Table 1 &amp; Table 2'!D479)</f>
        <v>182580</v>
      </c>
      <c r="E414" s="2">
        <f>AVERAGE('0_Pivot &amp; Table 1 &amp; Table 2'!E479:H479)</f>
        <v>4334.5</v>
      </c>
      <c r="F414" s="2">
        <f>IF(ISERR(AVERAGE('0_Pivot &amp; Table 1 &amp; Table 2'!I479:L479)),"",AVERAGE('0_Pivot &amp; Table 1 &amp; Table 2'!I479:L479))</f>
        <v>3971.5</v>
      </c>
      <c r="G414" s="2">
        <f>IF(ISERR(AVERAGE('0_Pivot &amp; Table 1 &amp; Table 2'!I479:L479)),NA(),AVERAGE('0_Pivot &amp; Table 1 &amp; Table 2'!I479:L479))</f>
        <v>3971.5</v>
      </c>
    </row>
    <row r="415" spans="3:7" x14ac:dyDescent="0.2">
      <c r="C415" s="42" t="s">
        <v>1221</v>
      </c>
      <c r="D415" s="2">
        <f>IF(ISERR('0_Pivot &amp; Table 1 &amp; Table 2'!D480), 0, '0_Pivot &amp; Table 1 &amp; Table 2'!D480)</f>
        <v>285118</v>
      </c>
      <c r="E415" s="2">
        <f>AVERAGE('0_Pivot &amp; Table 1 &amp; Table 2'!E480:H480)</f>
        <v>4075.5</v>
      </c>
      <c r="F415" s="2">
        <f>IF(ISERR(AVERAGE('0_Pivot &amp; Table 1 &amp; Table 2'!I480:L480)),"",AVERAGE('0_Pivot &amp; Table 1 &amp; Table 2'!I480:L480))</f>
        <v>4181.5</v>
      </c>
      <c r="G415" s="2">
        <f>IF(ISERR(AVERAGE('0_Pivot &amp; Table 1 &amp; Table 2'!I480:L480)),NA(),AVERAGE('0_Pivot &amp; Table 1 &amp; Table 2'!I480:L480))</f>
        <v>4181.5</v>
      </c>
    </row>
    <row r="416" spans="3:7" x14ac:dyDescent="0.2">
      <c r="C416" s="42" t="s">
        <v>1224</v>
      </c>
      <c r="D416" s="2">
        <f>IF(ISERR('0_Pivot &amp; Table 1 &amp; Table 2'!D481), 0, '0_Pivot &amp; Table 1 &amp; Table 2'!D481)</f>
        <v>182139</v>
      </c>
      <c r="E416" s="2">
        <f>AVERAGE('0_Pivot &amp; Table 1 &amp; Table 2'!E481:H481)</f>
        <v>3539.5</v>
      </c>
      <c r="F416" s="2">
        <f>IF(ISERR(AVERAGE('0_Pivot &amp; Table 1 &amp; Table 2'!I481:L481)),"",AVERAGE('0_Pivot &amp; Table 1 &amp; Table 2'!I481:L481))</f>
        <v>3564.5</v>
      </c>
      <c r="G416" s="2">
        <f>IF(ISERR(AVERAGE('0_Pivot &amp; Table 1 &amp; Table 2'!I481:L481)),NA(),AVERAGE('0_Pivot &amp; Table 1 &amp; Table 2'!I481:L481))</f>
        <v>3564.5</v>
      </c>
    </row>
    <row r="417" spans="3:7" x14ac:dyDescent="0.2">
      <c r="C417" s="42" t="s">
        <v>1227</v>
      </c>
      <c r="D417" s="2">
        <f>IF(ISERR('0_Pivot &amp; Table 1 &amp; Table 2'!D482), 0, '0_Pivot &amp; Table 1 &amp; Table 2'!D482)</f>
        <v>211428</v>
      </c>
      <c r="E417" s="2">
        <f>AVERAGE('0_Pivot &amp; Table 1 &amp; Table 2'!E482:H482)</f>
        <v>3643.25</v>
      </c>
      <c r="F417" s="2">
        <f>IF(ISERR(AVERAGE('0_Pivot &amp; Table 1 &amp; Table 2'!I482:L482)),"",AVERAGE('0_Pivot &amp; Table 1 &amp; Table 2'!I482:L482))</f>
        <v>3404.75</v>
      </c>
      <c r="G417" s="2">
        <f>IF(ISERR(AVERAGE('0_Pivot &amp; Table 1 &amp; Table 2'!I482:L482)),NA(),AVERAGE('0_Pivot &amp; Table 1 &amp; Table 2'!I482:L482))</f>
        <v>3404.75</v>
      </c>
    </row>
    <row r="418" spans="3:7" x14ac:dyDescent="0.2">
      <c r="C418" s="42" t="s">
        <v>1230</v>
      </c>
      <c r="D418" s="2">
        <f>IF(ISERR('0_Pivot &amp; Table 1 &amp; Table 2'!D483), 0, '0_Pivot &amp; Table 1 &amp; Table 2'!D483)</f>
        <v>258398</v>
      </c>
      <c r="E418" s="2">
        <f>AVERAGE('0_Pivot &amp; Table 1 &amp; Table 2'!E483:H483)</f>
        <v>3568.75</v>
      </c>
      <c r="F418" s="2">
        <f>IF(ISERR(AVERAGE('0_Pivot &amp; Table 1 &amp; Table 2'!I483:L483)),"",AVERAGE('0_Pivot &amp; Table 1 &amp; Table 2'!I483:L483))</f>
        <v>3264.5</v>
      </c>
      <c r="G418" s="2">
        <f>IF(ISERR(AVERAGE('0_Pivot &amp; Table 1 &amp; Table 2'!I483:L483)),NA(),AVERAGE('0_Pivot &amp; Table 1 &amp; Table 2'!I483:L483))</f>
        <v>3264.5</v>
      </c>
    </row>
    <row r="419" spans="3:7" x14ac:dyDescent="0.2">
      <c r="C419" s="42" t="s">
        <v>1233</v>
      </c>
      <c r="D419" s="2">
        <f>IF(ISERR('0_Pivot &amp; Table 1 &amp; Table 2'!D484), 0, '0_Pivot &amp; Table 1 &amp; Table 2'!D484)</f>
        <v>185544</v>
      </c>
      <c r="E419" s="2">
        <f>AVERAGE('0_Pivot &amp; Table 1 &amp; Table 2'!E484:H484)</f>
        <v>5879</v>
      </c>
      <c r="F419" s="2">
        <f>IF(ISERR(AVERAGE('0_Pivot &amp; Table 1 &amp; Table 2'!I484:L484)),"",AVERAGE('0_Pivot &amp; Table 1 &amp; Table 2'!I484:L484))</f>
        <v>5719.5</v>
      </c>
      <c r="G419" s="2">
        <f>IF(ISERR(AVERAGE('0_Pivot &amp; Table 1 &amp; Table 2'!I484:L484)),NA(),AVERAGE('0_Pivot &amp; Table 1 &amp; Table 2'!I484:L484))</f>
        <v>5719.5</v>
      </c>
    </row>
    <row r="420" spans="3:7" x14ac:dyDescent="0.2">
      <c r="C420" s="42" t="s">
        <v>1236</v>
      </c>
      <c r="D420" s="2">
        <f>IF(ISERR('0_Pivot &amp; Table 1 &amp; Table 2'!D485), 0, '0_Pivot &amp; Table 1 &amp; Table 2'!D485)</f>
        <v>311971</v>
      </c>
      <c r="E420" s="2">
        <f>AVERAGE('0_Pivot &amp; Table 1 &amp; Table 2'!E485:H485)</f>
        <v>2714.25</v>
      </c>
      <c r="F420" s="2">
        <f>IF(ISERR(AVERAGE('0_Pivot &amp; Table 1 &amp; Table 2'!I485:L485)),"",AVERAGE('0_Pivot &amp; Table 1 &amp; Table 2'!I485:L485))</f>
        <v>2503.5</v>
      </c>
      <c r="G420" s="2">
        <f>IF(ISERR(AVERAGE('0_Pivot &amp; Table 1 &amp; Table 2'!I485:L485)),NA(),AVERAGE('0_Pivot &amp; Table 1 &amp; Table 2'!I485:L485))</f>
        <v>2503.5</v>
      </c>
    </row>
    <row r="421" spans="3:7" x14ac:dyDescent="0.2">
      <c r="C421" s="42" t="s">
        <v>1239</v>
      </c>
      <c r="D421" s="2">
        <f>IF(ISERR('0_Pivot &amp; Table 1 &amp; Table 2'!D486), 0, '0_Pivot &amp; Table 1 &amp; Table 2'!D486)</f>
        <v>172033</v>
      </c>
      <c r="E421" s="2">
        <f>AVERAGE('0_Pivot &amp; Table 1 &amp; Table 2'!E486:H486)</f>
        <v>3883.75</v>
      </c>
      <c r="F421" s="2">
        <f>IF(ISERR(AVERAGE('0_Pivot &amp; Table 1 &amp; Table 2'!I486:L486)),"",AVERAGE('0_Pivot &amp; Table 1 &amp; Table 2'!I486:L486))</f>
        <v>3727.25</v>
      </c>
      <c r="G421" s="2">
        <f>IF(ISERR(AVERAGE('0_Pivot &amp; Table 1 &amp; Table 2'!I486:L486)),NA(),AVERAGE('0_Pivot &amp; Table 1 &amp; Table 2'!I486:L486))</f>
        <v>3727.25</v>
      </c>
    </row>
    <row r="422" spans="3:7" x14ac:dyDescent="0.2">
      <c r="C422" s="42" t="s">
        <v>1242</v>
      </c>
      <c r="D422" s="2">
        <f>IF(ISERR('0_Pivot &amp; Table 1 &amp; Table 2'!D487), 0, '0_Pivot &amp; Table 1 &amp; Table 2'!D487)</f>
        <v>187872</v>
      </c>
      <c r="E422" s="2">
        <f>AVERAGE('0_Pivot &amp; Table 1 &amp; Table 2'!E487:H487)</f>
        <v>4243</v>
      </c>
      <c r="F422" s="2">
        <f>IF(ISERR(AVERAGE('0_Pivot &amp; Table 1 &amp; Table 2'!I487:L487)),"",AVERAGE('0_Pivot &amp; Table 1 &amp; Table 2'!I487:L487))</f>
        <v>3780.75</v>
      </c>
      <c r="G422" s="2">
        <f>IF(ISERR(AVERAGE('0_Pivot &amp; Table 1 &amp; Table 2'!I487:L487)),NA(),AVERAGE('0_Pivot &amp; Table 1 &amp; Table 2'!I487:L487))</f>
        <v>3780.75</v>
      </c>
    </row>
    <row r="423" spans="3:7" x14ac:dyDescent="0.2">
      <c r="C423" s="42" t="s">
        <v>1245</v>
      </c>
      <c r="D423" s="2">
        <f>IF(ISERR('0_Pivot &amp; Table 1 &amp; Table 2'!D488), 0, '0_Pivot &amp; Table 1 &amp; Table 2'!D488)</f>
        <v>229844</v>
      </c>
      <c r="E423" s="2">
        <f>AVERAGE('0_Pivot &amp; Table 1 &amp; Table 2'!E488:H488)</f>
        <v>2876.75</v>
      </c>
      <c r="F423" s="2">
        <f>IF(ISERR(AVERAGE('0_Pivot &amp; Table 1 &amp; Table 2'!I488:L488)),"",AVERAGE('0_Pivot &amp; Table 1 &amp; Table 2'!I488:L488))</f>
        <v>2626.75</v>
      </c>
      <c r="G423" s="2">
        <f>IF(ISERR(AVERAGE('0_Pivot &amp; Table 1 &amp; Table 2'!I488:L488)),NA(),AVERAGE('0_Pivot &amp; Table 1 &amp; Table 2'!I488:L488))</f>
        <v>2626.75</v>
      </c>
    </row>
    <row r="424" spans="3:7" x14ac:dyDescent="0.2">
      <c r="C424" s="42" t="s">
        <v>1248</v>
      </c>
      <c r="D424" s="2">
        <f>IF(ISERR('0_Pivot &amp; Table 1 &amp; Table 2'!D489), 0, '0_Pivot &amp; Table 1 &amp; Table 2'!D489)</f>
        <v>169133</v>
      </c>
      <c r="E424" s="2">
        <f>AVERAGE('0_Pivot &amp; Table 1 &amp; Table 2'!E489:H489)</f>
        <v>4712.25</v>
      </c>
      <c r="F424" s="2">
        <f>IF(ISERR(AVERAGE('0_Pivot &amp; Table 1 &amp; Table 2'!I489:L489)),"",AVERAGE('0_Pivot &amp; Table 1 &amp; Table 2'!I489:L489))</f>
        <v>4585.25</v>
      </c>
      <c r="G424" s="2">
        <f>IF(ISERR(AVERAGE('0_Pivot &amp; Table 1 &amp; Table 2'!I489:L489)),NA(),AVERAGE('0_Pivot &amp; Table 1 &amp; Table 2'!I489:L489))</f>
        <v>4585.25</v>
      </c>
    </row>
    <row r="425" spans="3:7" x14ac:dyDescent="0.2">
      <c r="C425" s="42" t="s">
        <v>1251</v>
      </c>
      <c r="D425" s="2">
        <f>IF(ISERR('0_Pivot &amp; Table 1 &amp; Table 2'!D490), 0, '0_Pivot &amp; Table 1 &amp; Table 2'!D490)</f>
        <v>159751</v>
      </c>
      <c r="E425" s="2">
        <f>AVERAGE('0_Pivot &amp; Table 1 &amp; Table 2'!E490:H490)</f>
        <v>3361.25</v>
      </c>
      <c r="F425" s="2">
        <f>IF(ISERR(AVERAGE('0_Pivot &amp; Table 1 &amp; Table 2'!I490:L490)),"",AVERAGE('0_Pivot &amp; Table 1 &amp; Table 2'!I490:L490))</f>
        <v>3176</v>
      </c>
      <c r="G425" s="2">
        <f>IF(ISERR(AVERAGE('0_Pivot &amp; Table 1 &amp; Table 2'!I490:L490)),NA(),AVERAGE('0_Pivot &amp; Table 1 &amp; Table 2'!I490:L490))</f>
        <v>3176</v>
      </c>
    </row>
    <row r="426" spans="3:7" x14ac:dyDescent="0.2">
      <c r="C426" s="42" t="s">
        <v>1254</v>
      </c>
      <c r="D426" s="2">
        <f>IF(ISERR('0_Pivot &amp; Table 1 &amp; Table 2'!D491), 0, '0_Pivot &amp; Table 1 &amp; Table 2'!D491)</f>
        <v>133371</v>
      </c>
      <c r="E426" s="2">
        <f>AVERAGE('0_Pivot &amp; Table 1 &amp; Table 2'!E491:H491)</f>
        <v>3718.25</v>
      </c>
      <c r="F426" s="2">
        <f>IF(ISERR(AVERAGE('0_Pivot &amp; Table 1 &amp; Table 2'!I491:L491)),"",AVERAGE('0_Pivot &amp; Table 1 &amp; Table 2'!I491:L491))</f>
        <v>3480</v>
      </c>
      <c r="G426" s="2">
        <f>IF(ISERR(AVERAGE('0_Pivot &amp; Table 1 &amp; Table 2'!I491:L491)),NA(),AVERAGE('0_Pivot &amp; Table 1 &amp; Table 2'!I491:L491))</f>
        <v>3480</v>
      </c>
    </row>
    <row r="427" spans="3:7" x14ac:dyDescent="0.2">
      <c r="C427" s="42" t="s">
        <v>1257</v>
      </c>
      <c r="D427" s="2">
        <f>IF(ISERR('0_Pivot &amp; Table 1 &amp; Table 2'!D492), 0, '0_Pivot &amp; Table 1 &amp; Table 2'!D492)</f>
        <v>152840</v>
      </c>
      <c r="E427" s="2">
        <f>AVERAGE('0_Pivot &amp; Table 1 &amp; Table 2'!E492:H492)</f>
        <v>3774.5</v>
      </c>
      <c r="F427" s="2">
        <f>IF(ISERR(AVERAGE('0_Pivot &amp; Table 1 &amp; Table 2'!I492:L492)),"",AVERAGE('0_Pivot &amp; Table 1 &amp; Table 2'!I492:L492))</f>
        <v>3633</v>
      </c>
      <c r="G427" s="2">
        <f>IF(ISERR(AVERAGE('0_Pivot &amp; Table 1 &amp; Table 2'!I492:L492)),NA(),AVERAGE('0_Pivot &amp; Table 1 &amp; Table 2'!I492:L492))</f>
        <v>3633</v>
      </c>
    </row>
    <row r="428" spans="3:7" x14ac:dyDescent="0.2">
      <c r="C428" s="42" t="s">
        <v>1260</v>
      </c>
      <c r="D428" s="2">
        <f>IF(ISERR('0_Pivot &amp; Table 1 &amp; Table 2'!D493), 0, '0_Pivot &amp; Table 1 &amp; Table 2'!D493)</f>
        <v>97459</v>
      </c>
      <c r="E428" s="2">
        <f>AVERAGE('0_Pivot &amp; Table 1 &amp; Table 2'!E493:H493)</f>
        <v>4473.5</v>
      </c>
      <c r="F428" s="2">
        <f>IF(ISERR(AVERAGE('0_Pivot &amp; Table 1 &amp; Table 2'!I493:L493)),"",AVERAGE('0_Pivot &amp; Table 1 &amp; Table 2'!I493:L493))</f>
        <v>4504.75</v>
      </c>
      <c r="G428" s="2">
        <f>IF(ISERR(AVERAGE('0_Pivot &amp; Table 1 &amp; Table 2'!I493:L493)),NA(),AVERAGE('0_Pivot &amp; Table 1 &amp; Table 2'!I493:L493))</f>
        <v>4504.75</v>
      </c>
    </row>
    <row r="429" spans="3:7" x14ac:dyDescent="0.2">
      <c r="C429" s="42" t="s">
        <v>1263</v>
      </c>
      <c r="D429" s="2">
        <f>IF(ISERR('0_Pivot &amp; Table 1 &amp; Table 2'!D494), 0, '0_Pivot &amp; Table 1 &amp; Table 2'!D494)</f>
        <v>153718</v>
      </c>
      <c r="E429" s="2">
        <f>AVERAGE('0_Pivot &amp; Table 1 &amp; Table 2'!E494:H494)</f>
        <v>4235.25</v>
      </c>
      <c r="F429" s="2">
        <f>IF(ISERR(AVERAGE('0_Pivot &amp; Table 1 &amp; Table 2'!I494:L494)),"",AVERAGE('0_Pivot &amp; Table 1 &amp; Table 2'!I494:L494))</f>
        <v>4129.25</v>
      </c>
      <c r="G429" s="2">
        <f>IF(ISERR(AVERAGE('0_Pivot &amp; Table 1 &amp; Table 2'!I494:L494)),NA(),AVERAGE('0_Pivot &amp; Table 1 &amp; Table 2'!I494:L494))</f>
        <v>4129.25</v>
      </c>
    </row>
    <row r="430" spans="3:7" x14ac:dyDescent="0.2">
      <c r="C430" s="42" t="s">
        <v>1266</v>
      </c>
      <c r="D430" s="2">
        <f>IF(ISERR('0_Pivot &amp; Table 1 &amp; Table 2'!D495), 0, '0_Pivot &amp; Table 1 &amp; Table 2'!D495)</f>
        <v>118015</v>
      </c>
      <c r="E430" s="2">
        <f>AVERAGE('0_Pivot &amp; Table 1 &amp; Table 2'!E495:H495)</f>
        <v>5477.5</v>
      </c>
      <c r="F430" s="2">
        <f>IF(ISERR(AVERAGE('0_Pivot &amp; Table 1 &amp; Table 2'!I495:L495)),"",AVERAGE('0_Pivot &amp; Table 1 &amp; Table 2'!I495:L495))</f>
        <v>5018.5</v>
      </c>
      <c r="G430" s="2">
        <f>IF(ISERR(AVERAGE('0_Pivot &amp; Table 1 &amp; Table 2'!I495:L495)),NA(),AVERAGE('0_Pivot &amp; Table 1 &amp; Table 2'!I495:L495))</f>
        <v>5018.5</v>
      </c>
    </row>
    <row r="431" spans="3:7" x14ac:dyDescent="0.2">
      <c r="C431" s="42" t="s">
        <v>1269</v>
      </c>
      <c r="D431" s="2">
        <f>IF(ISERR('0_Pivot &amp; Table 1 &amp; Table 2'!D496), 0, '0_Pivot &amp; Table 1 &amp; Table 2'!D496)</f>
        <v>85030</v>
      </c>
      <c r="E431" s="2">
        <f>AVERAGE('0_Pivot &amp; Table 1 &amp; Table 2'!E496:H496)</f>
        <v>5581</v>
      </c>
      <c r="F431" s="2">
        <f>IF(ISERR(AVERAGE('0_Pivot &amp; Table 1 &amp; Table 2'!I496:L496)),"",AVERAGE('0_Pivot &amp; Table 1 &amp; Table 2'!I496:L496))</f>
        <v>5458.75</v>
      </c>
      <c r="G431" s="2">
        <f>IF(ISERR(AVERAGE('0_Pivot &amp; Table 1 &amp; Table 2'!I496:L496)),NA(),AVERAGE('0_Pivot &amp; Table 1 &amp; Table 2'!I496:L496))</f>
        <v>5458.75</v>
      </c>
    </row>
    <row r="432" spans="3:7" x14ac:dyDescent="0.2">
      <c r="C432" s="42" t="s">
        <v>1272</v>
      </c>
      <c r="D432" s="2">
        <f>IF(ISERR('0_Pivot &amp; Table 1 &amp; Table 2'!D497), 0, '0_Pivot &amp; Table 1 &amp; Table 2'!D497)</f>
        <v>98414</v>
      </c>
      <c r="E432" s="2">
        <f>AVERAGE('0_Pivot &amp; Table 1 &amp; Table 2'!E497:H497)</f>
        <v>6302.5</v>
      </c>
      <c r="F432" s="2">
        <f>IF(ISERR(AVERAGE('0_Pivot &amp; Table 1 &amp; Table 2'!I497:L497)),"",AVERAGE('0_Pivot &amp; Table 1 &amp; Table 2'!I497:L497))</f>
        <v>5631.25</v>
      </c>
      <c r="G432" s="2">
        <f>IF(ISERR(AVERAGE('0_Pivot &amp; Table 1 &amp; Table 2'!I497:L497)),NA(),AVERAGE('0_Pivot &amp; Table 1 &amp; Table 2'!I497:L497))</f>
        <v>5631.25</v>
      </c>
    </row>
    <row r="433" spans="3:12" x14ac:dyDescent="0.2">
      <c r="C433" s="42" t="s">
        <v>1275</v>
      </c>
      <c r="D433" s="2">
        <f>IF(ISERR('0_Pivot &amp; Table 1 &amp; Table 2'!D498), 0, '0_Pivot &amp; Table 1 &amp; Table 2'!D498)</f>
        <v>55405</v>
      </c>
      <c r="E433" s="2">
        <f>AVERAGE('0_Pivot &amp; Table 1 &amp; Table 2'!E498:H498)</f>
        <v>6499.5</v>
      </c>
      <c r="F433" s="2">
        <f>IF(ISERR(AVERAGE('0_Pivot &amp; Table 1 &amp; Table 2'!I498:L498)),"",AVERAGE('0_Pivot &amp; Table 1 &amp; Table 2'!I498:L498))</f>
        <v>5786</v>
      </c>
      <c r="G433" s="2">
        <f>IF(ISERR(AVERAGE('0_Pivot &amp; Table 1 &amp; Table 2'!I498:L498)),NA(),AVERAGE('0_Pivot &amp; Table 1 &amp; Table 2'!I498:L498))</f>
        <v>5786</v>
      </c>
    </row>
    <row r="434" spans="3:12" x14ac:dyDescent="0.2">
      <c r="C434" s="42" t="s">
        <v>1278</v>
      </c>
      <c r="D434" s="2">
        <f>IF(ISERR('0_Pivot &amp; Table 1 &amp; Table 2'!D499), 0, '0_Pivot &amp; Table 1 &amp; Table 2'!D499)</f>
        <v>97645</v>
      </c>
      <c r="E434" s="2">
        <f>AVERAGE('0_Pivot &amp; Table 1 &amp; Table 2'!E499:H499)</f>
        <v>5111</v>
      </c>
      <c r="F434" s="2">
        <f>IF(ISERR(AVERAGE('0_Pivot &amp; Table 1 &amp; Table 2'!I499:L499)),"",AVERAGE('0_Pivot &amp; Table 1 &amp; Table 2'!I499:L499))</f>
        <v>4225.25</v>
      </c>
      <c r="G434" s="2">
        <f>IF(ISERR(AVERAGE('0_Pivot &amp; Table 1 &amp; Table 2'!I499:L499)),NA(),AVERAGE('0_Pivot &amp; Table 1 &amp; Table 2'!I499:L499))</f>
        <v>4225.25</v>
      </c>
    </row>
    <row r="435" spans="3:12" x14ac:dyDescent="0.2">
      <c r="C435" s="42" t="s">
        <v>1281</v>
      </c>
      <c r="D435" s="2">
        <f>IF(ISERR('0_Pivot &amp; Table 1 &amp; Table 2'!D500), 0, '0_Pivot &amp; Table 1 &amp; Table 2'!D500)</f>
        <v>706832</v>
      </c>
      <c r="E435" s="2">
        <f>AVERAGE('0_Pivot &amp; Table 1 &amp; Table 2'!E500:H500)</f>
        <v>8603</v>
      </c>
      <c r="F435" s="2">
        <f>IF(ISERR(AVERAGE('0_Pivot &amp; Table 1 &amp; Table 2'!I500:L500)),"",AVERAGE('0_Pivot &amp; Table 1 &amp; Table 2'!I500:L500))</f>
        <v>8020.5</v>
      </c>
      <c r="G435" s="2">
        <f>IF(ISERR(AVERAGE('0_Pivot &amp; Table 1 &amp; Table 2'!I500:L500)),NA(),AVERAGE('0_Pivot &amp; Table 1 &amp; Table 2'!I500:L500))</f>
        <v>8020.5</v>
      </c>
    </row>
    <row r="436" spans="3:12" x14ac:dyDescent="0.2">
      <c r="C436" s="42" t="s">
        <v>1285</v>
      </c>
      <c r="D436" s="2">
        <f>IF(ISERR('0_Pivot &amp; Table 1 &amp; Table 2'!D501), 0, '0_Pivot &amp; Table 1 &amp; Table 2'!D501)</f>
        <v>381874</v>
      </c>
      <c r="E436" s="2">
        <f>AVERAGE('0_Pivot &amp; Table 1 &amp; Table 2'!E501:H501)</f>
        <v>4583</v>
      </c>
      <c r="F436" s="2">
        <f>IF(ISERR(AVERAGE('0_Pivot &amp; Table 1 &amp; Table 2'!I501:L501)),"",AVERAGE('0_Pivot &amp; Table 1 &amp; Table 2'!I501:L501))</f>
        <v>6041.5</v>
      </c>
      <c r="G436" s="2">
        <f>IF(ISERR(AVERAGE('0_Pivot &amp; Table 1 &amp; Table 2'!I501:L501)),NA(),AVERAGE('0_Pivot &amp; Table 1 &amp; Table 2'!I501:L501))</f>
        <v>6041.5</v>
      </c>
    </row>
    <row r="437" spans="3:12" x14ac:dyDescent="0.2">
      <c r="C437" s="42" t="s">
        <v>1288</v>
      </c>
      <c r="D437" s="2">
        <f>IF(ISERR('0_Pivot &amp; Table 1 &amp; Table 2'!D502), 0, '0_Pivot &amp; Table 1 &amp; Table 2'!D502)</f>
        <v>493500</v>
      </c>
      <c r="E437" s="2">
        <f>AVERAGE('0_Pivot &amp; Table 1 &amp; Table 2'!E502:H502)</f>
        <v>2703</v>
      </c>
      <c r="F437" s="2">
        <f>IF(ISERR(AVERAGE('0_Pivot &amp; Table 1 &amp; Table 2'!I502:L502)),"",AVERAGE('0_Pivot &amp; Table 1 &amp; Table 2'!I502:L502))</f>
        <v>3053.75</v>
      </c>
      <c r="G437" s="2">
        <f>IF(ISERR(AVERAGE('0_Pivot &amp; Table 1 &amp; Table 2'!I502:L502)),NA(),AVERAGE('0_Pivot &amp; Table 1 &amp; Table 2'!I502:L502))</f>
        <v>3053.75</v>
      </c>
    </row>
    <row r="438" spans="3:12" x14ac:dyDescent="0.2">
      <c r="C438" s="42" t="s">
        <v>1292</v>
      </c>
      <c r="D438" s="2">
        <f>IF(ISERR('0_Pivot &amp; Table 1 &amp; Table 2'!D503), 0, '0_Pivot &amp; Table 1 &amp; Table 2'!D503)</f>
        <v>931918</v>
      </c>
      <c r="E438" s="2">
        <f>AVERAGE('0_Pivot &amp; Table 1 &amp; Table 2'!E503:H503)</f>
        <v>2971.5</v>
      </c>
      <c r="F438" s="2">
        <f>IF(ISERR(AVERAGE('0_Pivot &amp; Table 1 &amp; Table 2'!I503:L503)),"",AVERAGE('0_Pivot &amp; Table 1 &amp; Table 2'!I503:L503))</f>
        <v>3213.75</v>
      </c>
      <c r="G438" s="2">
        <f>IF(ISERR(AVERAGE('0_Pivot &amp; Table 1 &amp; Table 2'!I503:L503)),NA(),AVERAGE('0_Pivot &amp; Table 1 &amp; Table 2'!I503:L503))</f>
        <v>3213.75</v>
      </c>
    </row>
    <row r="439" spans="3:12" x14ac:dyDescent="0.2">
      <c r="C439" s="42" t="s">
        <v>1296</v>
      </c>
      <c r="D439" s="2">
        <f>IF(ISERR('0_Pivot &amp; Table 1 &amp; Table 2'!D504), 0, '0_Pivot &amp; Table 1 &amp; Table 2'!D504)</f>
        <v>92251</v>
      </c>
      <c r="E439" s="2">
        <f>AVERAGE('0_Pivot &amp; Table 1 &amp; Table 2'!E504:H504)</f>
        <v>6562.25</v>
      </c>
      <c r="F439" s="2">
        <f>IF(ISERR(AVERAGE('0_Pivot &amp; Table 1 &amp; Table 2'!I504:L504)),"",AVERAGE('0_Pivot &amp; Table 1 &amp; Table 2'!I504:L504))</f>
        <v>6936</v>
      </c>
      <c r="G439" s="2">
        <f>IF(ISERR(AVERAGE('0_Pivot &amp; Table 1 &amp; Table 2'!I504:L504)),NA(),AVERAGE('0_Pivot &amp; Table 1 &amp; Table 2'!I504:L504))</f>
        <v>6936</v>
      </c>
    </row>
    <row r="440" spans="3:12" x14ac:dyDescent="0.2">
      <c r="C440" s="42" t="s">
        <v>1299</v>
      </c>
      <c r="D440" s="2">
        <f>IF(ISERR('0_Pivot &amp; Table 1 &amp; Table 2'!D505), 0, '0_Pivot &amp; Table 1 &amp; Table 2'!D505)</f>
        <v>87842</v>
      </c>
      <c r="E440" s="2">
        <f>AVERAGE('0_Pivot &amp; Table 1 &amp; Table 2'!E505:H505)</f>
        <v>6462.5</v>
      </c>
      <c r="F440" s="2">
        <f>IF(ISERR(AVERAGE('0_Pivot &amp; Table 1 &amp; Table 2'!I505:L505)),"",AVERAGE('0_Pivot &amp; Table 1 &amp; Table 2'!I505:L505))</f>
        <v>6472.5</v>
      </c>
      <c r="G440" s="2">
        <f>IF(ISERR(AVERAGE('0_Pivot &amp; Table 1 &amp; Table 2'!I505:L505)),NA(),AVERAGE('0_Pivot &amp; Table 1 &amp; Table 2'!I505:L505))</f>
        <v>6472.5</v>
      </c>
    </row>
    <row r="441" spans="3:12" x14ac:dyDescent="0.2">
      <c r="C441" s="42" t="s">
        <v>1302</v>
      </c>
      <c r="D441" s="2">
        <f>IF(ISERR('0_Pivot &amp; Table 1 &amp; Table 2'!D506), 0, '0_Pivot &amp; Table 1 &amp; Table 2'!D506)</f>
        <v>109392</v>
      </c>
      <c r="E441" s="2">
        <f>AVERAGE('0_Pivot &amp; Table 1 &amp; Table 2'!E506:H506)</f>
        <v>5315.5</v>
      </c>
      <c r="F441" s="2">
        <f>IF(ISERR(AVERAGE('0_Pivot &amp; Table 1 &amp; Table 2'!I506:L506)),"",AVERAGE('0_Pivot &amp; Table 1 &amp; Table 2'!I506:L506))</f>
        <v>5687</v>
      </c>
      <c r="G441" s="2">
        <f>IF(ISERR(AVERAGE('0_Pivot &amp; Table 1 &amp; Table 2'!I506:L506)),NA(),AVERAGE('0_Pivot &amp; Table 1 &amp; Table 2'!I506:L506))</f>
        <v>5687</v>
      </c>
    </row>
    <row r="442" spans="3:12" customFormat="1" ht="12.75" hidden="1" x14ac:dyDescent="0.2">
      <c r="C442" s="1" t="s">
        <v>1305</v>
      </c>
      <c r="D442" t="s">
        <v>63</v>
      </c>
      <c r="E442">
        <v>4673.25</v>
      </c>
      <c r="F442">
        <v>4857.5</v>
      </c>
      <c r="G442" t="e">
        <f t="shared" ref="G442:H442" si="5">LN(D442)</f>
        <v>#VALUE!</v>
      </c>
      <c r="H442">
        <f t="shared" si="5"/>
        <v>8.4496100400924412</v>
      </c>
      <c r="J442">
        <v>2960.25</v>
      </c>
      <c r="K442">
        <v>2960.25</v>
      </c>
      <c r="L442">
        <v>2960.25</v>
      </c>
    </row>
    <row r="443" spans="3:12" x14ac:dyDescent="0.2">
      <c r="C443" s="42" t="s">
        <v>1308</v>
      </c>
      <c r="D443" s="2">
        <f>IF(ISERR('0_Pivot &amp; Table 1 &amp; Table 2'!D508), 0, '0_Pivot &amp; Table 1 &amp; Table 2'!D508)</f>
        <v>1103368</v>
      </c>
      <c r="E443" s="2">
        <f>AVERAGE('0_Pivot &amp; Table 1 &amp; Table 2'!E508:H508)</f>
        <v>2289.25</v>
      </c>
      <c r="F443" s="2">
        <f>IF(ISERR(AVERAGE('0_Pivot &amp; Table 1 &amp; Table 2'!I508:L508)),"",AVERAGE('0_Pivot &amp; Table 1 &amp; Table 2'!I508:L508))</f>
        <v>2369.5</v>
      </c>
      <c r="G443" s="2">
        <f>IF(ISERR(AVERAGE('0_Pivot &amp; Table 1 &amp; Table 2'!I508:L508)),NA(),AVERAGE('0_Pivot &amp; Table 1 &amp; Table 2'!I508:L508))</f>
        <v>2369.5</v>
      </c>
    </row>
    <row r="444" spans="3:12" x14ac:dyDescent="0.2">
      <c r="C444" s="42" t="s">
        <v>1312</v>
      </c>
      <c r="D444" s="2">
        <f>IF(ISERR('0_Pivot &amp; Table 1 &amp; Table 2'!D509), 0, '0_Pivot &amp; Table 1 &amp; Table 2'!D509)</f>
        <v>2852261</v>
      </c>
      <c r="E444" s="2">
        <f>AVERAGE('0_Pivot &amp; Table 1 &amp; Table 2'!E509:H509)</f>
        <v>1309.5</v>
      </c>
      <c r="F444" s="2">
        <f>IF(ISERR(AVERAGE('0_Pivot &amp; Table 1 &amp; Table 2'!I509:L509)),"",AVERAGE('0_Pivot &amp; Table 1 &amp; Table 2'!I509:L509))</f>
        <v>1524.5</v>
      </c>
      <c r="G444" s="2">
        <f>IF(ISERR(AVERAGE('0_Pivot &amp; Table 1 &amp; Table 2'!I509:L509)),NA(),AVERAGE('0_Pivot &amp; Table 1 &amp; Table 2'!I509:L509))</f>
        <v>1524.5</v>
      </c>
    </row>
    <row r="445" spans="3:12" x14ac:dyDescent="0.2">
      <c r="C445" s="42" t="s">
        <v>1315</v>
      </c>
      <c r="D445" s="2">
        <f>IF(ISERR('0_Pivot &amp; Table 1 &amp; Table 2'!D510), 0, '0_Pivot &amp; Table 1 &amp; Table 2'!D510)</f>
        <v>1868014</v>
      </c>
      <c r="E445" s="2">
        <f>AVERAGE('0_Pivot &amp; Table 1 &amp; Table 2'!E510:H510)</f>
        <v>1716.5</v>
      </c>
      <c r="F445" s="2">
        <f>IF(ISERR(AVERAGE('0_Pivot &amp; Table 1 &amp; Table 2'!I510:L510)),"",AVERAGE('0_Pivot &amp; Table 1 &amp; Table 2'!I510:L510))</f>
        <v>1924.25</v>
      </c>
      <c r="G445" s="2">
        <f>IF(ISERR(AVERAGE('0_Pivot &amp; Table 1 &amp; Table 2'!I510:L510)),NA(),AVERAGE('0_Pivot &amp; Table 1 &amp; Table 2'!I510:L510))</f>
        <v>1924.25</v>
      </c>
    </row>
    <row r="446" spans="3:12" x14ac:dyDescent="0.2">
      <c r="C446" s="42" t="s">
        <v>1318</v>
      </c>
      <c r="D446" s="2">
        <f>IF(ISERR('0_Pivot &amp; Table 1 &amp; Table 2'!D511), 0, '0_Pivot &amp; Table 1 &amp; Table 2'!D511)</f>
        <v>878958</v>
      </c>
      <c r="E446" s="2">
        <f>AVERAGE('0_Pivot &amp; Table 1 &amp; Table 2'!E511:H511)</f>
        <v>1758.5</v>
      </c>
      <c r="F446" s="2">
        <f>IF(ISERR(AVERAGE('0_Pivot &amp; Table 1 &amp; Table 2'!I511:L511)),"",AVERAGE('0_Pivot &amp; Table 1 &amp; Table 2'!I511:L511))</f>
        <v>1742.75</v>
      </c>
      <c r="G446" s="2">
        <f>IF(ISERR(AVERAGE('0_Pivot &amp; Table 1 &amp; Table 2'!I511:L511)),NA(),AVERAGE('0_Pivot &amp; Table 1 &amp; Table 2'!I511:L511))</f>
        <v>1742.75</v>
      </c>
    </row>
    <row r="447" spans="3:12" x14ac:dyDescent="0.2">
      <c r="C447" s="42" t="s">
        <v>1321</v>
      </c>
      <c r="D447" s="2">
        <f>IF(ISERR('0_Pivot &amp; Table 1 &amp; Table 2'!D512), 0, '0_Pivot &amp; Table 1 &amp; Table 2'!D512)</f>
        <v>760143</v>
      </c>
      <c r="E447" s="2">
        <f>AVERAGE('0_Pivot &amp; Table 1 &amp; Table 2'!E512:H512)</f>
        <v>2096.25</v>
      </c>
      <c r="F447" s="2">
        <f>IF(ISERR(AVERAGE('0_Pivot &amp; Table 1 &amp; Table 2'!I512:L512)),"",AVERAGE('0_Pivot &amp; Table 1 &amp; Table 2'!I512:L512))</f>
        <v>2311.25</v>
      </c>
      <c r="G447" s="2">
        <f>IF(ISERR(AVERAGE('0_Pivot &amp; Table 1 &amp; Table 2'!I512:L512)),NA(),AVERAGE('0_Pivot &amp; Table 1 &amp; Table 2'!I512:L512))</f>
        <v>2311.25</v>
      </c>
    </row>
    <row r="448" spans="3:12" x14ac:dyDescent="0.2">
      <c r="C448" s="42" t="s">
        <v>1324</v>
      </c>
      <c r="D448" s="2">
        <f>IF(ISERR('0_Pivot &amp; Table 1 &amp; Table 2'!D513), 0, '0_Pivot &amp; Table 1 &amp; Table 2'!D513)</f>
        <v>320048</v>
      </c>
      <c r="E448" s="2">
        <f>AVERAGE('0_Pivot &amp; Table 1 &amp; Table 2'!E513:H513)</f>
        <v>3067.25</v>
      </c>
      <c r="F448" s="2">
        <f>IF(ISERR(AVERAGE('0_Pivot &amp; Table 1 &amp; Table 2'!I513:L513)),"",AVERAGE('0_Pivot &amp; Table 1 &amp; Table 2'!I513:L513))</f>
        <v>3109.75</v>
      </c>
      <c r="G448" s="2">
        <f>IF(ISERR(AVERAGE('0_Pivot &amp; Table 1 &amp; Table 2'!I513:L513)),NA(),AVERAGE('0_Pivot &amp; Table 1 &amp; Table 2'!I513:L513))</f>
        <v>3109.75</v>
      </c>
    </row>
    <row r="449" spans="3:7" x14ac:dyDescent="0.2">
      <c r="C449" s="42" t="s">
        <v>1327</v>
      </c>
      <c r="D449" s="2">
        <f>IF(ISERR('0_Pivot &amp; Table 1 &amp; Table 2'!D514), 0, '0_Pivot &amp; Table 1 &amp; Table 2'!D514)</f>
        <v>541647</v>
      </c>
      <c r="E449" s="2">
        <f>AVERAGE('0_Pivot &amp; Table 1 &amp; Table 2'!E514:H514)</f>
        <v>2544</v>
      </c>
      <c r="F449" s="2">
        <f>IF(ISERR(AVERAGE('0_Pivot &amp; Table 1 &amp; Table 2'!I514:L514)),"",AVERAGE('0_Pivot &amp; Table 1 &amp; Table 2'!I514:L514))</f>
        <v>2778.75</v>
      </c>
      <c r="G449" s="2">
        <f>IF(ISERR(AVERAGE('0_Pivot &amp; Table 1 &amp; Table 2'!I514:L514)),NA(),AVERAGE('0_Pivot &amp; Table 1 &amp; Table 2'!I514:L514))</f>
        <v>2778.75</v>
      </c>
    </row>
    <row r="450" spans="3:7" x14ac:dyDescent="0.2">
      <c r="C450" s="42" t="s">
        <v>1330</v>
      </c>
      <c r="D450" s="2">
        <f>IF(ISERR('0_Pivot &amp; Table 1 &amp; Table 2'!D515), 0, '0_Pivot &amp; Table 1 &amp; Table 2'!D515)</f>
        <v>402908</v>
      </c>
      <c r="E450" s="2">
        <f>AVERAGE('0_Pivot &amp; Table 1 &amp; Table 2'!E515:H515)</f>
        <v>2946.25</v>
      </c>
      <c r="F450" s="2">
        <f>IF(ISERR(AVERAGE('0_Pivot &amp; Table 1 &amp; Table 2'!I515:L515)),"",AVERAGE('0_Pivot &amp; Table 1 &amp; Table 2'!I515:L515))</f>
        <v>3012.5</v>
      </c>
      <c r="G450" s="2">
        <f>IF(ISERR(AVERAGE('0_Pivot &amp; Table 1 &amp; Table 2'!I515:L515)),NA(),AVERAGE('0_Pivot &amp; Table 1 &amp; Table 2'!I515:L515))</f>
        <v>3012.5</v>
      </c>
    </row>
    <row r="451" spans="3:7" x14ac:dyDescent="0.2">
      <c r="C451" s="42" t="s">
        <v>1333</v>
      </c>
      <c r="D451" s="2">
        <f>IF(ISERR('0_Pivot &amp; Table 1 &amp; Table 2'!D516), 0, '0_Pivot &amp; Table 1 &amp; Table 2'!D516)</f>
        <v>424791</v>
      </c>
      <c r="E451" s="2">
        <f>AVERAGE('0_Pivot &amp; Table 1 &amp; Table 2'!E516:H516)</f>
        <v>2941</v>
      </c>
      <c r="F451" s="2">
        <f>IF(ISERR(AVERAGE('0_Pivot &amp; Table 1 &amp; Table 2'!I516:L516)),"",AVERAGE('0_Pivot &amp; Table 1 &amp; Table 2'!I516:L516))</f>
        <v>2865.25</v>
      </c>
      <c r="G451" s="2">
        <f>IF(ISERR(AVERAGE('0_Pivot &amp; Table 1 &amp; Table 2'!I516:L516)),NA(),AVERAGE('0_Pivot &amp; Table 1 &amp; Table 2'!I516:L516))</f>
        <v>2865.25</v>
      </c>
    </row>
    <row r="452" spans="3:7" x14ac:dyDescent="0.2">
      <c r="C452" s="42" t="s">
        <v>1336</v>
      </c>
      <c r="D452" s="2">
        <f>IF(ISERR('0_Pivot &amp; Table 1 &amp; Table 2'!D517), 0, '0_Pivot &amp; Table 1 &amp; Table 2'!D517)</f>
        <v>281201</v>
      </c>
      <c r="E452" s="2">
        <f>AVERAGE('0_Pivot &amp; Table 1 &amp; Table 2'!E517:H517)</f>
        <v>3937.25</v>
      </c>
      <c r="F452" s="2">
        <f>IF(ISERR(AVERAGE('0_Pivot &amp; Table 1 &amp; Table 2'!I517:L517)),"",AVERAGE('0_Pivot &amp; Table 1 &amp; Table 2'!I517:L517))</f>
        <v>3647.5</v>
      </c>
      <c r="G452" s="2">
        <f>IF(ISERR(AVERAGE('0_Pivot &amp; Table 1 &amp; Table 2'!I517:L517)),NA(),AVERAGE('0_Pivot &amp; Table 1 &amp; Table 2'!I517:L517))</f>
        <v>3647.5</v>
      </c>
    </row>
    <row r="453" spans="3:7" x14ac:dyDescent="0.2">
      <c r="C453" s="42" t="s">
        <v>1339</v>
      </c>
      <c r="D453" s="2">
        <f>IF(ISERR('0_Pivot &amp; Table 1 &amp; Table 2'!D518), 0, '0_Pivot &amp; Table 1 &amp; Table 2'!D518)</f>
        <v>375452</v>
      </c>
      <c r="E453" s="2">
        <f>AVERAGE('0_Pivot &amp; Table 1 &amp; Table 2'!E518:H518)</f>
        <v>2703.75</v>
      </c>
      <c r="F453" s="2">
        <f>IF(ISERR(AVERAGE('0_Pivot &amp; Table 1 &amp; Table 2'!I518:L518)),"",AVERAGE('0_Pivot &amp; Table 1 &amp; Table 2'!I518:L518))</f>
        <v>2708.75</v>
      </c>
      <c r="G453" s="2">
        <f>IF(ISERR(AVERAGE('0_Pivot &amp; Table 1 &amp; Table 2'!I518:L518)),NA(),AVERAGE('0_Pivot &amp; Table 1 &amp; Table 2'!I518:L518))</f>
        <v>2708.75</v>
      </c>
    </row>
    <row r="454" spans="3:7" x14ac:dyDescent="0.2">
      <c r="C454" s="42" t="s">
        <v>1342</v>
      </c>
      <c r="D454" s="2">
        <f>IF(ISERR('0_Pivot &amp; Table 1 &amp; Table 2'!D519), 0, '0_Pivot &amp; Table 1 &amp; Table 2'!D519)</f>
        <v>333934</v>
      </c>
      <c r="E454" s="2">
        <f>AVERAGE('0_Pivot &amp; Table 1 &amp; Table 2'!E519:H519)</f>
        <v>3170.75</v>
      </c>
      <c r="F454" s="2">
        <f>IF(ISERR(AVERAGE('0_Pivot &amp; Table 1 &amp; Table 2'!I519:L519)),"",AVERAGE('0_Pivot &amp; Table 1 &amp; Table 2'!I519:L519))</f>
        <v>3078.5</v>
      </c>
      <c r="G454" s="2">
        <f>IF(ISERR(AVERAGE('0_Pivot &amp; Table 1 &amp; Table 2'!I519:L519)),NA(),AVERAGE('0_Pivot &amp; Table 1 &amp; Table 2'!I519:L519))</f>
        <v>3078.5</v>
      </c>
    </row>
    <row r="455" spans="3:7" x14ac:dyDescent="0.2">
      <c r="C455" s="42" t="s">
        <v>1345</v>
      </c>
      <c r="D455" s="2">
        <f>IF(ISERR('0_Pivot &amp; Table 1 &amp; Table 2'!D520), 0, '0_Pivot &amp; Table 1 &amp; Table 2'!D520)</f>
        <v>240705</v>
      </c>
      <c r="E455" s="2">
        <f>AVERAGE('0_Pivot &amp; Table 1 &amp; Table 2'!E520:H520)</f>
        <v>3334</v>
      </c>
      <c r="F455" s="2">
        <f>IF(ISERR(AVERAGE('0_Pivot &amp; Table 1 &amp; Table 2'!I520:L520)),"",AVERAGE('0_Pivot &amp; Table 1 &amp; Table 2'!I520:L520))</f>
        <v>3061.5</v>
      </c>
      <c r="G455" s="2">
        <f>IF(ISERR(AVERAGE('0_Pivot &amp; Table 1 &amp; Table 2'!I520:L520)),NA(),AVERAGE('0_Pivot &amp; Table 1 &amp; Table 2'!I520:L520))</f>
        <v>3061.5</v>
      </c>
    </row>
    <row r="456" spans="3:7" x14ac:dyDescent="0.2">
      <c r="C456" s="42" t="s">
        <v>1348</v>
      </c>
      <c r="D456" s="2">
        <f>IF(ISERR('0_Pivot &amp; Table 1 &amp; Table 2'!D521), 0, '0_Pivot &amp; Table 1 &amp; Table 2'!D521)</f>
        <v>235607</v>
      </c>
      <c r="E456" s="2">
        <f>AVERAGE('0_Pivot &amp; Table 1 &amp; Table 2'!E521:H521)</f>
        <v>3458</v>
      </c>
      <c r="F456" s="2">
        <f>IF(ISERR(AVERAGE('0_Pivot &amp; Table 1 &amp; Table 2'!I521:L521)),"",AVERAGE('0_Pivot &amp; Table 1 &amp; Table 2'!I521:L521))</f>
        <v>3476.75</v>
      </c>
      <c r="G456" s="2">
        <f>IF(ISERR(AVERAGE('0_Pivot &amp; Table 1 &amp; Table 2'!I521:L521)),NA(),AVERAGE('0_Pivot &amp; Table 1 &amp; Table 2'!I521:L521))</f>
        <v>3476.75</v>
      </c>
    </row>
    <row r="457" spans="3:7" x14ac:dyDescent="0.2">
      <c r="C457" s="42" t="s">
        <v>1351</v>
      </c>
      <c r="D457" s="2">
        <f>IF(ISERR('0_Pivot &amp; Table 1 &amp; Table 2'!D522), 0, '0_Pivot &amp; Table 1 &amp; Table 2'!D522)</f>
        <v>165189</v>
      </c>
      <c r="E457" s="2">
        <f>AVERAGE('0_Pivot &amp; Table 1 &amp; Table 2'!E522:H522)</f>
        <v>3703</v>
      </c>
      <c r="F457" s="2">
        <f>IF(ISERR(AVERAGE('0_Pivot &amp; Table 1 &amp; Table 2'!I522:L522)),"",AVERAGE('0_Pivot &amp; Table 1 &amp; Table 2'!I522:L522))</f>
        <v>3787.75</v>
      </c>
      <c r="G457" s="2">
        <f>IF(ISERR(AVERAGE('0_Pivot &amp; Table 1 &amp; Table 2'!I522:L522)),NA(),AVERAGE('0_Pivot &amp; Table 1 &amp; Table 2'!I522:L522))</f>
        <v>3787.75</v>
      </c>
    </row>
    <row r="458" spans="3:7" x14ac:dyDescent="0.2">
      <c r="C458" s="42" t="s">
        <v>1354</v>
      </c>
      <c r="D458" s="2">
        <f>IF(ISERR('0_Pivot &amp; Table 1 &amp; Table 2'!D523), 0, '0_Pivot &amp; Table 1 &amp; Table 2'!D523)</f>
        <v>129798</v>
      </c>
      <c r="E458" s="2">
        <f>AVERAGE('0_Pivot &amp; Table 1 &amp; Table 2'!E523:H523)</f>
        <v>3902.25</v>
      </c>
      <c r="F458" s="2">
        <f>IF(ISERR(AVERAGE('0_Pivot &amp; Table 1 &amp; Table 2'!I523:L523)),"",AVERAGE('0_Pivot &amp; Table 1 &amp; Table 2'!I523:L523))</f>
        <v>3761</v>
      </c>
      <c r="G458" s="2">
        <f>IF(ISERR(AVERAGE('0_Pivot &amp; Table 1 &amp; Table 2'!I523:L523)),NA(),AVERAGE('0_Pivot &amp; Table 1 &amp; Table 2'!I523:L523))</f>
        <v>3761</v>
      </c>
    </row>
    <row r="459" spans="3:7" x14ac:dyDescent="0.2">
      <c r="C459" s="42" t="s">
        <v>1357</v>
      </c>
      <c r="D459" s="2">
        <f>IF(ISERR('0_Pivot &amp; Table 1 &amp; Table 2'!D524), 0, '0_Pivot &amp; Table 1 &amp; Table 2'!D524)</f>
        <v>110986</v>
      </c>
      <c r="E459" s="2">
        <f>AVERAGE('0_Pivot &amp; Table 1 &amp; Table 2'!E524:H524)</f>
        <v>5718.5</v>
      </c>
      <c r="F459" s="2">
        <f>IF(ISERR(AVERAGE('0_Pivot &amp; Table 1 &amp; Table 2'!I524:L524)),"",AVERAGE('0_Pivot &amp; Table 1 &amp; Table 2'!I524:L524))</f>
        <v>5359.25</v>
      </c>
      <c r="G459" s="2">
        <f>IF(ISERR(AVERAGE('0_Pivot &amp; Table 1 &amp; Table 2'!I524:L524)),NA(),AVERAGE('0_Pivot &amp; Table 1 &amp; Table 2'!I524:L524))</f>
        <v>5359.25</v>
      </c>
    </row>
    <row r="460" spans="3:7" x14ac:dyDescent="0.2">
      <c r="C460" s="42" t="s">
        <v>1360</v>
      </c>
      <c r="D460" s="2">
        <f>IF(ISERR('0_Pivot &amp; Table 1 &amp; Table 2'!D525), 0, '0_Pivot &amp; Table 1 &amp; Table 2'!D525)</f>
        <v>114457</v>
      </c>
      <c r="E460" s="2">
        <f>AVERAGE('0_Pivot &amp; Table 1 &amp; Table 2'!E525:H525)</f>
        <v>5435.75</v>
      </c>
      <c r="F460" s="2">
        <f>IF(ISERR(AVERAGE('0_Pivot &amp; Table 1 &amp; Table 2'!I525:L525)),"",AVERAGE('0_Pivot &amp; Table 1 &amp; Table 2'!I525:L525))</f>
        <v>5140.5</v>
      </c>
      <c r="G460" s="2">
        <f>IF(ISERR(AVERAGE('0_Pivot &amp; Table 1 &amp; Table 2'!I525:L525)),NA(),AVERAGE('0_Pivot &amp; Table 1 &amp; Table 2'!I525:L525))</f>
        <v>5140.5</v>
      </c>
    </row>
    <row r="461" spans="3:7" x14ac:dyDescent="0.2">
      <c r="C461" s="42" t="s">
        <v>1363</v>
      </c>
      <c r="D461" s="2">
        <f>IF(ISERR('0_Pivot &amp; Table 1 &amp; Table 2'!D526), 0, '0_Pivot &amp; Table 1 &amp; Table 2'!D526)</f>
        <v>73181</v>
      </c>
      <c r="E461" s="2">
        <f>AVERAGE('0_Pivot &amp; Table 1 &amp; Table 2'!E526:H526)</f>
        <v>3985.25</v>
      </c>
      <c r="F461" s="2">
        <f>IF(ISERR(AVERAGE('0_Pivot &amp; Table 1 &amp; Table 2'!I526:L526)),"",AVERAGE('0_Pivot &amp; Table 1 &amp; Table 2'!I526:L526))</f>
        <v>3964.5</v>
      </c>
      <c r="G461" s="2">
        <f>IF(ISERR(AVERAGE('0_Pivot &amp; Table 1 &amp; Table 2'!I526:L526)),NA(),AVERAGE('0_Pivot &amp; Table 1 &amp; Table 2'!I526:L526))</f>
        <v>3964.5</v>
      </c>
    </row>
    <row r="462" spans="3:7" x14ac:dyDescent="0.2">
      <c r="C462" s="42" t="s">
        <v>1366</v>
      </c>
      <c r="D462" s="2">
        <f>IF(ISERR('0_Pivot &amp; Table 1 &amp; Table 2'!D527), 0, '0_Pivot &amp; Table 1 &amp; Table 2'!D527)</f>
        <v>114750</v>
      </c>
      <c r="E462" s="2">
        <f>AVERAGE('0_Pivot &amp; Table 1 &amp; Table 2'!E527:H527)</f>
        <v>4200.25</v>
      </c>
      <c r="F462" s="2">
        <f>IF(ISERR(AVERAGE('0_Pivot &amp; Table 1 &amp; Table 2'!I527:L527)),"",AVERAGE('0_Pivot &amp; Table 1 &amp; Table 2'!I527:L527))</f>
        <v>4037.5</v>
      </c>
      <c r="G462" s="2">
        <f>IF(ISERR(AVERAGE('0_Pivot &amp; Table 1 &amp; Table 2'!I527:L527)),NA(),AVERAGE('0_Pivot &amp; Table 1 &amp; Table 2'!I527:L527))</f>
        <v>4037.5</v>
      </c>
    </row>
    <row r="463" spans="3:7" x14ac:dyDescent="0.2">
      <c r="C463" s="42" t="s">
        <v>1369</v>
      </c>
      <c r="D463" s="2">
        <f>IF(ISERR('0_Pivot &amp; Table 1 &amp; Table 2'!D528), 0, '0_Pivot &amp; Table 1 &amp; Table 2'!D528)</f>
        <v>278420</v>
      </c>
      <c r="E463" s="2">
        <f>AVERAGE('0_Pivot &amp; Table 1 &amp; Table 2'!E528:H528)</f>
        <v>3418</v>
      </c>
      <c r="F463" s="2">
        <f>IF(ISERR(AVERAGE('0_Pivot &amp; Table 1 &amp; Table 2'!I528:L528)),"",AVERAGE('0_Pivot &amp; Table 1 &amp; Table 2'!I528:L528))</f>
        <v>3317.25</v>
      </c>
      <c r="G463" s="2">
        <f>IF(ISERR(AVERAGE('0_Pivot &amp; Table 1 &amp; Table 2'!I528:L528)),NA(),AVERAGE('0_Pivot &amp; Table 1 &amp; Table 2'!I528:L528))</f>
        <v>3317.25</v>
      </c>
    </row>
    <row r="464" spans="3:7" x14ac:dyDescent="0.2">
      <c r="C464" s="42" t="s">
        <v>1372</v>
      </c>
      <c r="D464" s="2">
        <f>IF(ISERR('0_Pivot &amp; Table 1 &amp; Table 2'!D529), 0, '0_Pivot &amp; Table 1 &amp; Table 2'!D529)</f>
        <v>186316</v>
      </c>
      <c r="E464" s="2">
        <f>AVERAGE('0_Pivot &amp; Table 1 &amp; Table 2'!E529:H529)</f>
        <v>3061.75</v>
      </c>
      <c r="F464" s="2">
        <f>IF(ISERR(AVERAGE('0_Pivot &amp; Table 1 &amp; Table 2'!I529:L529)),"",AVERAGE('0_Pivot &amp; Table 1 &amp; Table 2'!I529:L529))</f>
        <v>3116.25</v>
      </c>
      <c r="G464" s="2">
        <f>IF(ISERR(AVERAGE('0_Pivot &amp; Table 1 &amp; Table 2'!I529:L529)),NA(),AVERAGE('0_Pivot &amp; Table 1 &amp; Table 2'!I529:L529))</f>
        <v>3116.25</v>
      </c>
    </row>
    <row r="465" spans="3:12" x14ac:dyDescent="0.2">
      <c r="C465" s="42" t="s">
        <v>1375</v>
      </c>
      <c r="D465" s="2">
        <f>IF(ISERR('0_Pivot &amp; Table 1 &amp; Table 2'!D530), 0, '0_Pivot &amp; Table 1 &amp; Table 2'!D530)</f>
        <v>182616</v>
      </c>
      <c r="E465" s="2">
        <f>AVERAGE('0_Pivot &amp; Table 1 &amp; Table 2'!E530:H530)</f>
        <v>3398</v>
      </c>
      <c r="F465" s="2">
        <f>IF(ISERR(AVERAGE('0_Pivot &amp; Table 1 &amp; Table 2'!I530:L530)),"",AVERAGE('0_Pivot &amp; Table 1 &amp; Table 2'!I530:L530))</f>
        <v>3353.25</v>
      </c>
      <c r="G465" s="2">
        <f>IF(ISERR(AVERAGE('0_Pivot &amp; Table 1 &amp; Table 2'!I530:L530)),NA(),AVERAGE('0_Pivot &amp; Table 1 &amp; Table 2'!I530:L530))</f>
        <v>3353.25</v>
      </c>
    </row>
    <row r="466" spans="3:12" x14ac:dyDescent="0.2">
      <c r="C466" s="42" t="s">
        <v>1378</v>
      </c>
      <c r="D466" s="2">
        <f>IF(ISERR('0_Pivot &amp; Table 1 &amp; Table 2'!D531), 0, '0_Pivot &amp; Table 1 &amp; Table 2'!D531)</f>
        <v>355585</v>
      </c>
      <c r="E466" s="2">
        <f>AVERAGE('0_Pivot &amp; Table 1 &amp; Table 2'!E531:H531)</f>
        <v>2911</v>
      </c>
      <c r="F466" s="2">
        <f>IF(ISERR(AVERAGE('0_Pivot &amp; Table 1 &amp; Table 2'!I531:L531)),"",AVERAGE('0_Pivot &amp; Table 1 &amp; Table 2'!I531:L531))</f>
        <v>2993.75</v>
      </c>
      <c r="G466" s="2">
        <f>IF(ISERR(AVERAGE('0_Pivot &amp; Table 1 &amp; Table 2'!I531:L531)),NA(),AVERAGE('0_Pivot &amp; Table 1 &amp; Table 2'!I531:L531))</f>
        <v>2993.75</v>
      </c>
    </row>
    <row r="467" spans="3:12" x14ac:dyDescent="0.2">
      <c r="C467" s="42" t="s">
        <v>1381</v>
      </c>
      <c r="D467" s="2">
        <f>IF(ISERR('0_Pivot &amp; Table 1 &amp; Table 2'!D532), 0, '0_Pivot &amp; Table 1 &amp; Table 2'!D532)</f>
        <v>358922</v>
      </c>
      <c r="E467" s="2">
        <f>AVERAGE('0_Pivot &amp; Table 1 &amp; Table 2'!E532:H532)</f>
        <v>2821.75</v>
      </c>
      <c r="F467" s="2">
        <f>IF(ISERR(AVERAGE('0_Pivot &amp; Table 1 &amp; Table 2'!I532:L532)),"",AVERAGE('0_Pivot &amp; Table 1 &amp; Table 2'!I532:L532))</f>
        <v>2960.25</v>
      </c>
      <c r="G467" s="2">
        <f>IF(ISERR(AVERAGE('0_Pivot &amp; Table 1 &amp; Table 2'!I532:L532)),NA(),AVERAGE('0_Pivot &amp; Table 1 &amp; Table 2'!I532:L532))</f>
        <v>2960.25</v>
      </c>
    </row>
    <row r="468" spans="3:12" x14ac:dyDescent="0.2">
      <c r="C468" s="42" t="s">
        <v>1384</v>
      </c>
      <c r="D468" s="2">
        <f>IF(ISERR('0_Pivot &amp; Table 1 &amp; Table 2'!D533), 0, '0_Pivot &amp; Table 1 &amp; Table 2'!D533)</f>
        <v>154484</v>
      </c>
      <c r="E468" s="2">
        <f>AVERAGE('0_Pivot &amp; Table 1 &amp; Table 2'!E533:H533)</f>
        <v>3945.25</v>
      </c>
      <c r="F468" s="2">
        <f>IF(ISERR(AVERAGE('0_Pivot &amp; Table 1 &amp; Table 2'!I533:L533)),"",AVERAGE('0_Pivot &amp; Table 1 &amp; Table 2'!I533:L533))</f>
        <v>3787</v>
      </c>
      <c r="G468" s="2">
        <f>IF(ISERR(AVERAGE('0_Pivot &amp; Table 1 &amp; Table 2'!I533:L533)),NA(),AVERAGE('0_Pivot &amp; Table 1 &amp; Table 2'!I533:L533))</f>
        <v>3787</v>
      </c>
    </row>
    <row r="469" spans="3:12" x14ac:dyDescent="0.2">
      <c r="C469" s="42" t="s">
        <v>1387</v>
      </c>
      <c r="D469" s="2">
        <f>IF(ISERR('0_Pivot &amp; Table 1 &amp; Table 2'!D534), 0, '0_Pivot &amp; Table 1 &amp; Table 2'!D534)</f>
        <v>118028</v>
      </c>
      <c r="E469" s="2">
        <f>AVERAGE('0_Pivot &amp; Table 1 &amp; Table 2'!E534:H534)</f>
        <v>3838</v>
      </c>
      <c r="F469" s="2">
        <f>IF(ISERR(AVERAGE('0_Pivot &amp; Table 1 &amp; Table 2'!I534:L534)),"",AVERAGE('0_Pivot &amp; Table 1 &amp; Table 2'!I534:L534))</f>
        <v>3777.75</v>
      </c>
      <c r="G469" s="2">
        <f>IF(ISERR(AVERAGE('0_Pivot &amp; Table 1 &amp; Table 2'!I534:L534)),NA(),AVERAGE('0_Pivot &amp; Table 1 &amp; Table 2'!I534:L534))</f>
        <v>3777.75</v>
      </c>
    </row>
    <row r="470" spans="3:12" x14ac:dyDescent="0.2">
      <c r="C470" s="42" t="s">
        <v>1390</v>
      </c>
      <c r="D470" s="2">
        <f>IF(ISERR('0_Pivot &amp; Table 1 &amp; Table 2'!D535), 0, '0_Pivot &amp; Table 1 &amp; Table 2'!D535)</f>
        <v>293283</v>
      </c>
      <c r="E470" s="2">
        <f>AVERAGE('0_Pivot &amp; Table 1 &amp; Table 2'!E535:H535)</f>
        <v>3038.25</v>
      </c>
      <c r="F470" s="2">
        <f>IF(ISERR(AVERAGE('0_Pivot &amp; Table 1 &amp; Table 2'!I535:L535)),"",AVERAGE('0_Pivot &amp; Table 1 &amp; Table 2'!I535:L535))</f>
        <v>3280.25</v>
      </c>
      <c r="G470" s="2">
        <f>IF(ISERR(AVERAGE('0_Pivot &amp; Table 1 &amp; Table 2'!I535:L535)),NA(),AVERAGE('0_Pivot &amp; Table 1 &amp; Table 2'!I535:L535))</f>
        <v>3280.25</v>
      </c>
    </row>
    <row r="471" spans="3:12" x14ac:dyDescent="0.2">
      <c r="C471" s="42" t="s">
        <v>1393</v>
      </c>
      <c r="D471" s="2">
        <f>IF(ISERR('0_Pivot &amp; Table 1 &amp; Table 2'!D536), 0, '0_Pivot &amp; Table 1 &amp; Table 2'!D536)</f>
        <v>200724</v>
      </c>
      <c r="E471" s="2">
        <f>AVERAGE('0_Pivot &amp; Table 1 &amp; Table 2'!E536:H536)</f>
        <v>3517.75</v>
      </c>
      <c r="F471" s="2">
        <f>IF(ISERR(AVERAGE('0_Pivot &amp; Table 1 &amp; Table 2'!I536:L536)),"",AVERAGE('0_Pivot &amp; Table 1 &amp; Table 2'!I536:L536))</f>
        <v>3590.75</v>
      </c>
      <c r="G471" s="2">
        <f>IF(ISERR(AVERAGE('0_Pivot &amp; Table 1 &amp; Table 2'!I536:L536)),NA(),AVERAGE('0_Pivot &amp; Table 1 &amp; Table 2'!I536:L536))</f>
        <v>3590.75</v>
      </c>
    </row>
    <row r="472" spans="3:12" x14ac:dyDescent="0.2">
      <c r="C472" s="42" t="s">
        <v>1396</v>
      </c>
      <c r="D472" s="2">
        <f>IF(ISERR('0_Pivot &amp; Table 1 &amp; Table 2'!D537), 0, '0_Pivot &amp; Table 1 &amp; Table 2'!D537)</f>
        <v>152268</v>
      </c>
      <c r="E472" s="2">
        <f>AVERAGE('0_Pivot &amp; Table 1 &amp; Table 2'!E537:H537)</f>
        <v>4051.75</v>
      </c>
      <c r="F472" s="2">
        <f>IF(ISERR(AVERAGE('0_Pivot &amp; Table 1 &amp; Table 2'!I537:L537)),"",AVERAGE('0_Pivot &amp; Table 1 &amp; Table 2'!I537:L537))</f>
        <v>3872</v>
      </c>
      <c r="G472" s="2">
        <f>IF(ISERR(AVERAGE('0_Pivot &amp; Table 1 &amp; Table 2'!I537:L537)),NA(),AVERAGE('0_Pivot &amp; Table 1 &amp; Table 2'!I537:L537))</f>
        <v>3872</v>
      </c>
    </row>
    <row r="473" spans="3:12" x14ac:dyDescent="0.2">
      <c r="C473" s="42" t="s">
        <v>1399</v>
      </c>
      <c r="D473" s="2">
        <f>IF(ISERR('0_Pivot &amp; Table 1 &amp; Table 2'!D538), 0, '0_Pivot &amp; Table 1 &amp; Table 2'!D538)</f>
        <v>118708</v>
      </c>
      <c r="E473" s="2">
        <f>AVERAGE('0_Pivot &amp; Table 1 &amp; Table 2'!E538:H538)</f>
        <v>4092.75</v>
      </c>
      <c r="F473" s="2">
        <f>IF(ISERR(AVERAGE('0_Pivot &amp; Table 1 &amp; Table 2'!I538:L538)),"",AVERAGE('0_Pivot &amp; Table 1 &amp; Table 2'!I538:L538))</f>
        <v>3809.25</v>
      </c>
      <c r="G473" s="2">
        <f>IF(ISERR(AVERAGE('0_Pivot &amp; Table 1 &amp; Table 2'!I538:L538)),NA(),AVERAGE('0_Pivot &amp; Table 1 &amp; Table 2'!I538:L538))</f>
        <v>3809.25</v>
      </c>
    </row>
    <row r="474" spans="3:12" x14ac:dyDescent="0.2">
      <c r="C474" s="42" t="s">
        <v>1402</v>
      </c>
      <c r="D474" s="2">
        <f>IF(ISERR('0_Pivot &amp; Table 1 &amp; Table 2'!D539), 0, '0_Pivot &amp; Table 1 &amp; Table 2'!D539)</f>
        <v>137786</v>
      </c>
      <c r="E474" s="2">
        <f>AVERAGE('0_Pivot &amp; Table 1 &amp; Table 2'!E539:H539)</f>
        <v>3613</v>
      </c>
      <c r="F474" s="2">
        <f>IF(ISERR(AVERAGE('0_Pivot &amp; Table 1 &amp; Table 2'!I539:L539)),"",AVERAGE('0_Pivot &amp; Table 1 &amp; Table 2'!I539:L539))</f>
        <v>3527.25</v>
      </c>
      <c r="G474" s="2">
        <f>IF(ISERR(AVERAGE('0_Pivot &amp; Table 1 &amp; Table 2'!I539:L539)),NA(),AVERAGE('0_Pivot &amp; Table 1 &amp; Table 2'!I539:L539))</f>
        <v>3527.25</v>
      </c>
    </row>
    <row r="475" spans="3:12" x14ac:dyDescent="0.2">
      <c r="C475" s="42" t="s">
        <v>1405</v>
      </c>
      <c r="D475" s="2">
        <f>IF(ISERR('0_Pivot &amp; Table 1 &amp; Table 2'!D540), 0, '0_Pivot &amp; Table 1 &amp; Table 2'!D540)</f>
        <v>126527</v>
      </c>
      <c r="E475" s="2">
        <f>AVERAGE('0_Pivot &amp; Table 1 &amp; Table 2'!E540:H540)</f>
        <v>3699.25</v>
      </c>
      <c r="F475" s="2">
        <f>IF(ISERR(AVERAGE('0_Pivot &amp; Table 1 &amp; Table 2'!I540:L540)),"",AVERAGE('0_Pivot &amp; Table 1 &amp; Table 2'!I540:L540))</f>
        <v>3584.25</v>
      </c>
      <c r="G475" s="2">
        <f>IF(ISERR(AVERAGE('0_Pivot &amp; Table 1 &amp; Table 2'!I540:L540)),NA(),AVERAGE('0_Pivot &amp; Table 1 &amp; Table 2'!I540:L540))</f>
        <v>3584.25</v>
      </c>
    </row>
    <row r="476" spans="3:12" x14ac:dyDescent="0.2">
      <c r="C476" s="42" t="s">
        <v>1408</v>
      </c>
      <c r="D476" s="2">
        <f>IF(ISERR('0_Pivot &amp; Table 1 &amp; Table 2'!D541), 0, '0_Pivot &amp; Table 1 &amp; Table 2'!D541)</f>
        <v>90852</v>
      </c>
      <c r="E476" s="2">
        <f>AVERAGE('0_Pivot &amp; Table 1 &amp; Table 2'!E541:H541)</f>
        <v>4096.75</v>
      </c>
      <c r="F476" s="2">
        <f>IF(ISERR(AVERAGE('0_Pivot &amp; Table 1 &amp; Table 2'!I541:L541)),"",AVERAGE('0_Pivot &amp; Table 1 &amp; Table 2'!I541:L541))</f>
        <v>3833.5</v>
      </c>
      <c r="G476" s="2">
        <f>IF(ISERR(AVERAGE('0_Pivot &amp; Table 1 &amp; Table 2'!I541:L541)),NA(),AVERAGE('0_Pivot &amp; Table 1 &amp; Table 2'!I541:L541))</f>
        <v>3833.5</v>
      </c>
    </row>
    <row r="477" spans="3:12" x14ac:dyDescent="0.2">
      <c r="C477" s="42" t="s">
        <v>1411</v>
      </c>
      <c r="D477" s="2">
        <f>IF(ISERR('0_Pivot &amp; Table 1 &amp; Table 2'!D542), 0, '0_Pivot &amp; Table 1 &amp; Table 2'!D542)</f>
        <v>70961</v>
      </c>
      <c r="E477" s="2">
        <f>AVERAGE('0_Pivot &amp; Table 1 &amp; Table 2'!E542:H542)</f>
        <v>4856.25</v>
      </c>
      <c r="F477" s="2">
        <f>IF(ISERR(AVERAGE('0_Pivot &amp; Table 1 &amp; Table 2'!I542:L542)),"",AVERAGE('0_Pivot &amp; Table 1 &amp; Table 2'!I542:L542))</f>
        <v>4762</v>
      </c>
      <c r="G477" s="2">
        <f>IF(ISERR(AVERAGE('0_Pivot &amp; Table 1 &amp; Table 2'!I542:L542)),NA(),AVERAGE('0_Pivot &amp; Table 1 &amp; Table 2'!I542:L542))</f>
        <v>4762</v>
      </c>
    </row>
    <row r="478" spans="3:12" customFormat="1" ht="12.75" hidden="1" x14ac:dyDescent="0.2">
      <c r="C478" s="1" t="s">
        <v>1414</v>
      </c>
      <c r="D478" t="s">
        <v>63</v>
      </c>
      <c r="E478">
        <v>1886.5</v>
      </c>
      <c r="F478">
        <v>2090.75</v>
      </c>
      <c r="G478" t="e">
        <f t="shared" ref="G478:H517" si="6">LN(D478)</f>
        <v>#VALUE!</v>
      </c>
      <c r="H478">
        <f t="shared" si="6"/>
        <v>7.5424785394043647</v>
      </c>
      <c r="J478">
        <v>7717.25</v>
      </c>
      <c r="K478">
        <v>7717.25</v>
      </c>
      <c r="L478">
        <v>7717.25</v>
      </c>
    </row>
    <row r="479" spans="3:12" customFormat="1" ht="12.75" hidden="1" x14ac:dyDescent="0.2">
      <c r="C479" s="1" t="s">
        <v>1417</v>
      </c>
      <c r="D479" t="s">
        <v>63</v>
      </c>
      <c r="E479">
        <v>3171.5</v>
      </c>
      <c r="F479">
        <v>3212.5</v>
      </c>
      <c r="G479" t="e">
        <f t="shared" si="6"/>
        <v>#VALUE!</v>
      </c>
      <c r="H479">
        <f t="shared" si="6"/>
        <v>8.0619599410739511</v>
      </c>
      <c r="J479" t="e">
        <v>#N/A</v>
      </c>
      <c r="K479" t="s">
        <v>3387</v>
      </c>
      <c r="L479" t="e">
        <v>#N/A</v>
      </c>
    </row>
    <row r="480" spans="3:12" customFormat="1" ht="12.75" hidden="1" x14ac:dyDescent="0.2">
      <c r="C480" s="1" t="s">
        <v>1419</v>
      </c>
      <c r="D480" t="s">
        <v>63</v>
      </c>
      <c r="E480">
        <v>2355</v>
      </c>
      <c r="F480">
        <v>2569.5</v>
      </c>
      <c r="G480" t="e">
        <f t="shared" si="6"/>
        <v>#VALUE!</v>
      </c>
      <c r="H480">
        <f t="shared" si="6"/>
        <v>7.7642960064505182</v>
      </c>
      <c r="J480">
        <v>8441</v>
      </c>
      <c r="K480">
        <v>8441</v>
      </c>
      <c r="L480">
        <v>8441</v>
      </c>
    </row>
    <row r="481" spans="3:12" customFormat="1" ht="12.75" hidden="1" x14ac:dyDescent="0.2">
      <c r="C481" s="1" t="s">
        <v>1421</v>
      </c>
      <c r="D481" t="s">
        <v>63</v>
      </c>
      <c r="E481">
        <v>2576.25</v>
      </c>
      <c r="F481">
        <v>2681.5</v>
      </c>
      <c r="G481" t="e">
        <f t="shared" si="6"/>
        <v>#VALUE!</v>
      </c>
      <c r="H481">
        <f t="shared" si="6"/>
        <v>7.8540901322046688</v>
      </c>
      <c r="J481">
        <v>7938.75</v>
      </c>
      <c r="K481">
        <v>7938.75</v>
      </c>
      <c r="L481">
        <v>7938.75</v>
      </c>
    </row>
    <row r="482" spans="3:12" customFormat="1" ht="12.75" hidden="1" x14ac:dyDescent="0.2">
      <c r="C482" s="1" t="s">
        <v>1423</v>
      </c>
      <c r="D482" t="s">
        <v>63</v>
      </c>
      <c r="E482">
        <v>3077</v>
      </c>
      <c r="F482">
        <v>2927.25</v>
      </c>
      <c r="G482" t="e">
        <f t="shared" si="6"/>
        <v>#VALUE!</v>
      </c>
      <c r="H482">
        <f t="shared" si="6"/>
        <v>8.0317103753220422</v>
      </c>
      <c r="J482" t="e">
        <v>#N/A</v>
      </c>
      <c r="K482" t="s">
        <v>3387</v>
      </c>
      <c r="L482" t="e">
        <v>#N/A</v>
      </c>
    </row>
    <row r="483" spans="3:12" customFormat="1" ht="12.75" hidden="1" x14ac:dyDescent="0.2">
      <c r="C483" s="1" t="s">
        <v>1425</v>
      </c>
      <c r="D483" t="s">
        <v>63</v>
      </c>
      <c r="E483">
        <v>2573</v>
      </c>
      <c r="F483">
        <v>2645</v>
      </c>
      <c r="G483" t="e">
        <f t="shared" si="6"/>
        <v>#VALUE!</v>
      </c>
      <c r="H483">
        <f t="shared" si="6"/>
        <v>7.8528278122817445</v>
      </c>
      <c r="J483">
        <v>8208.25</v>
      </c>
      <c r="K483">
        <v>8208.25</v>
      </c>
      <c r="L483">
        <v>8208.25</v>
      </c>
    </row>
    <row r="484" spans="3:12" customFormat="1" ht="12.75" hidden="1" x14ac:dyDescent="0.2">
      <c r="C484" s="1" t="s">
        <v>1427</v>
      </c>
      <c r="D484" t="s">
        <v>63</v>
      </c>
      <c r="E484">
        <v>3663.25</v>
      </c>
      <c r="F484">
        <v>3758.25</v>
      </c>
      <c r="G484" t="e">
        <f t="shared" si="6"/>
        <v>#VALUE!</v>
      </c>
      <c r="H484">
        <f t="shared" si="6"/>
        <v>8.206106010518134</v>
      </c>
      <c r="J484">
        <v>7119.5</v>
      </c>
      <c r="K484">
        <v>7119.5</v>
      </c>
      <c r="L484">
        <v>7119.5</v>
      </c>
    </row>
    <row r="485" spans="3:12" customFormat="1" ht="12.75" hidden="1" x14ac:dyDescent="0.2">
      <c r="C485" s="1" t="s">
        <v>1429</v>
      </c>
      <c r="D485" t="s">
        <v>63</v>
      </c>
      <c r="E485">
        <v>3597.25</v>
      </c>
      <c r="F485">
        <v>3714</v>
      </c>
      <c r="G485" t="e">
        <f t="shared" si="6"/>
        <v>#VALUE!</v>
      </c>
      <c r="H485">
        <f t="shared" si="6"/>
        <v>8.1879249436435266</v>
      </c>
      <c r="J485">
        <v>6113</v>
      </c>
      <c r="K485">
        <v>6113</v>
      </c>
      <c r="L485">
        <v>6113</v>
      </c>
    </row>
    <row r="486" spans="3:12" customFormat="1" ht="12.75" hidden="1" x14ac:dyDescent="0.2">
      <c r="C486" s="1" t="s">
        <v>1431</v>
      </c>
      <c r="D486" t="s">
        <v>63</v>
      </c>
      <c r="E486">
        <v>3979.25</v>
      </c>
      <c r="F486">
        <v>4082.5</v>
      </c>
      <c r="G486" t="e">
        <f t="shared" si="6"/>
        <v>#VALUE!</v>
      </c>
      <c r="H486">
        <f t="shared" si="6"/>
        <v>8.2888486383099647</v>
      </c>
      <c r="J486">
        <v>5750</v>
      </c>
      <c r="K486">
        <v>5750</v>
      </c>
      <c r="L486">
        <v>5750</v>
      </c>
    </row>
    <row r="487" spans="3:12" customFormat="1" ht="12.75" hidden="1" x14ac:dyDescent="0.2">
      <c r="C487" s="1" t="s">
        <v>1433</v>
      </c>
      <c r="D487" t="s">
        <v>63</v>
      </c>
      <c r="E487">
        <v>2439.25</v>
      </c>
      <c r="F487">
        <v>2524.25</v>
      </c>
      <c r="G487" t="e">
        <f t="shared" si="6"/>
        <v>#VALUE!</v>
      </c>
      <c r="H487">
        <f t="shared" si="6"/>
        <v>7.7994458939880591</v>
      </c>
      <c r="J487">
        <v>6998</v>
      </c>
      <c r="K487">
        <v>6998</v>
      </c>
      <c r="L487">
        <v>6998</v>
      </c>
    </row>
    <row r="488" spans="3:12" customFormat="1" ht="12.75" hidden="1" x14ac:dyDescent="0.2">
      <c r="C488" s="1" t="s">
        <v>1435</v>
      </c>
      <c r="D488" t="s">
        <v>63</v>
      </c>
      <c r="E488">
        <v>4404</v>
      </c>
      <c r="F488">
        <v>4172</v>
      </c>
      <c r="G488" t="e">
        <f t="shared" si="6"/>
        <v>#VALUE!</v>
      </c>
      <c r="H488">
        <f t="shared" si="6"/>
        <v>8.3902684978425714</v>
      </c>
      <c r="J488">
        <v>5784.75</v>
      </c>
      <c r="K488">
        <v>5784.75</v>
      </c>
      <c r="L488">
        <v>5784.75</v>
      </c>
    </row>
    <row r="489" spans="3:12" customFormat="1" ht="12.75" hidden="1" x14ac:dyDescent="0.2">
      <c r="C489" s="1" t="s">
        <v>1437</v>
      </c>
      <c r="D489" t="s">
        <v>63</v>
      </c>
      <c r="E489">
        <v>4271.5</v>
      </c>
      <c r="F489">
        <v>4529</v>
      </c>
      <c r="G489" t="e">
        <f t="shared" si="6"/>
        <v>#VALUE!</v>
      </c>
      <c r="H489">
        <f t="shared" si="6"/>
        <v>8.3597203325916727</v>
      </c>
      <c r="J489">
        <v>6731.75</v>
      </c>
      <c r="K489">
        <v>6731.75</v>
      </c>
      <c r="L489">
        <v>6731.75</v>
      </c>
    </row>
    <row r="490" spans="3:12" customFormat="1" ht="12.75" hidden="1" x14ac:dyDescent="0.2">
      <c r="C490" s="1" t="s">
        <v>1439</v>
      </c>
      <c r="D490" t="s">
        <v>63</v>
      </c>
      <c r="E490">
        <v>4182</v>
      </c>
      <c r="F490">
        <v>4253.5</v>
      </c>
      <c r="G490" t="e">
        <f t="shared" si="6"/>
        <v>#VALUE!</v>
      </c>
      <c r="H490">
        <f t="shared" si="6"/>
        <v>8.3385448799885786</v>
      </c>
      <c r="J490">
        <v>7851.25</v>
      </c>
      <c r="K490">
        <v>7851.25</v>
      </c>
      <c r="L490">
        <v>7851.25</v>
      </c>
    </row>
    <row r="491" spans="3:12" customFormat="1" ht="12.75" hidden="1" x14ac:dyDescent="0.2">
      <c r="C491" s="1" t="s">
        <v>1441</v>
      </c>
      <c r="D491" t="s">
        <v>63</v>
      </c>
      <c r="E491">
        <v>6966.25</v>
      </c>
      <c r="F491">
        <v>7161.75</v>
      </c>
      <c r="G491" t="e">
        <f t="shared" si="6"/>
        <v>#VALUE!</v>
      </c>
      <c r="H491">
        <f t="shared" si="6"/>
        <v>8.8488323388837458</v>
      </c>
      <c r="J491">
        <v>8506</v>
      </c>
      <c r="K491">
        <v>8506</v>
      </c>
      <c r="L491">
        <v>8506</v>
      </c>
    </row>
    <row r="492" spans="3:12" customFormat="1" ht="12.75" hidden="1" x14ac:dyDescent="0.2">
      <c r="C492" s="1" t="s">
        <v>1443</v>
      </c>
      <c r="D492" t="s">
        <v>63</v>
      </c>
      <c r="E492">
        <v>4078.75</v>
      </c>
      <c r="F492">
        <v>4157.5</v>
      </c>
      <c r="G492" t="e">
        <f t="shared" si="6"/>
        <v>#VALUE!</v>
      </c>
      <c r="H492">
        <f t="shared" si="6"/>
        <v>8.3135458479075304</v>
      </c>
      <c r="J492">
        <v>7415</v>
      </c>
      <c r="K492">
        <v>7415</v>
      </c>
      <c r="L492">
        <v>7415</v>
      </c>
    </row>
    <row r="493" spans="3:12" customFormat="1" ht="12.75" hidden="1" x14ac:dyDescent="0.2">
      <c r="C493" s="1" t="s">
        <v>1445</v>
      </c>
      <c r="D493" t="s">
        <v>63</v>
      </c>
      <c r="E493">
        <v>4148.75</v>
      </c>
      <c r="F493">
        <v>4273.75</v>
      </c>
      <c r="G493" t="e">
        <f t="shared" si="6"/>
        <v>#VALUE!</v>
      </c>
      <c r="H493">
        <f t="shared" si="6"/>
        <v>8.3305623630341845</v>
      </c>
      <c r="J493">
        <v>7415.25</v>
      </c>
      <c r="K493">
        <v>7415.25</v>
      </c>
      <c r="L493">
        <v>7415.25</v>
      </c>
    </row>
    <row r="494" spans="3:12" customFormat="1" ht="12.75" hidden="1" x14ac:dyDescent="0.2">
      <c r="C494" s="1" t="s">
        <v>1447</v>
      </c>
      <c r="D494" t="s">
        <v>63</v>
      </c>
      <c r="E494">
        <v>5728</v>
      </c>
      <c r="F494">
        <v>5177.25</v>
      </c>
      <c r="G494" t="e">
        <f t="shared" si="6"/>
        <v>#VALUE!</v>
      </c>
      <c r="H494">
        <f t="shared" si="6"/>
        <v>8.6531217086404819</v>
      </c>
      <c r="J494" t="e">
        <v>#N/A</v>
      </c>
      <c r="K494" t="s">
        <v>3387</v>
      </c>
      <c r="L494" t="e">
        <v>#N/A</v>
      </c>
    </row>
    <row r="495" spans="3:12" customFormat="1" ht="12.75" hidden="1" x14ac:dyDescent="0.2">
      <c r="C495" s="1" t="s">
        <v>1449</v>
      </c>
      <c r="D495" t="s">
        <v>63</v>
      </c>
      <c r="E495">
        <v>5826.25</v>
      </c>
      <c r="F495">
        <v>5251</v>
      </c>
      <c r="G495" t="e">
        <f t="shared" si="6"/>
        <v>#VALUE!</v>
      </c>
      <c r="H495">
        <f t="shared" si="6"/>
        <v>8.67012884768695</v>
      </c>
      <c r="J495">
        <v>7124.75</v>
      </c>
      <c r="K495">
        <v>7124.75</v>
      </c>
      <c r="L495">
        <v>7124.75</v>
      </c>
    </row>
    <row r="496" spans="3:12" customFormat="1" ht="12.75" hidden="1" x14ac:dyDescent="0.2">
      <c r="C496" s="1" t="s">
        <v>1451</v>
      </c>
      <c r="D496" t="s">
        <v>63</v>
      </c>
      <c r="E496">
        <v>6572.25</v>
      </c>
      <c r="F496">
        <v>6337</v>
      </c>
      <c r="G496" t="e">
        <f t="shared" si="6"/>
        <v>#VALUE!</v>
      </c>
      <c r="H496">
        <f t="shared" si="6"/>
        <v>8.7906115186040701</v>
      </c>
      <c r="J496">
        <v>7500</v>
      </c>
      <c r="K496">
        <v>7500</v>
      </c>
      <c r="L496">
        <v>7500</v>
      </c>
    </row>
    <row r="497" spans="3:12" customFormat="1" ht="12.75" hidden="1" x14ac:dyDescent="0.2">
      <c r="C497" s="1" t="s">
        <v>1453</v>
      </c>
      <c r="D497" t="s">
        <v>63</v>
      </c>
      <c r="E497">
        <v>5946.75</v>
      </c>
      <c r="F497">
        <v>5485.5</v>
      </c>
      <c r="G497" t="e">
        <f t="shared" si="6"/>
        <v>#VALUE!</v>
      </c>
      <c r="H497">
        <f t="shared" si="6"/>
        <v>8.6906001308206182</v>
      </c>
      <c r="J497">
        <v>1415.75</v>
      </c>
      <c r="K497">
        <v>1415.75</v>
      </c>
      <c r="L497">
        <v>1415.75</v>
      </c>
    </row>
    <row r="498" spans="3:12" customFormat="1" ht="12.75" hidden="1" x14ac:dyDescent="0.2">
      <c r="C498" s="1" t="s">
        <v>1455</v>
      </c>
      <c r="D498" t="s">
        <v>63</v>
      </c>
      <c r="E498">
        <v>10000</v>
      </c>
      <c r="F498">
        <v>10000</v>
      </c>
      <c r="G498" t="e">
        <f t="shared" si="6"/>
        <v>#VALUE!</v>
      </c>
      <c r="H498">
        <f t="shared" si="6"/>
        <v>9.2103403719761836</v>
      </c>
      <c r="J498">
        <v>2218.75</v>
      </c>
      <c r="K498">
        <v>2218.75</v>
      </c>
      <c r="L498">
        <v>2218.75</v>
      </c>
    </row>
    <row r="499" spans="3:12" customFormat="1" ht="12.75" hidden="1" x14ac:dyDescent="0.2">
      <c r="C499" s="1" t="s">
        <v>1457</v>
      </c>
      <c r="D499" t="s">
        <v>63</v>
      </c>
      <c r="E499">
        <v>5054.5</v>
      </c>
      <c r="F499">
        <v>5018</v>
      </c>
      <c r="G499" t="e">
        <f t="shared" si="6"/>
        <v>#VALUE!</v>
      </c>
      <c r="H499">
        <f t="shared" si="6"/>
        <v>8.528034214594113</v>
      </c>
      <c r="J499">
        <v>2317.5</v>
      </c>
      <c r="K499">
        <v>2317.5</v>
      </c>
      <c r="L499">
        <v>2317.5</v>
      </c>
    </row>
    <row r="500" spans="3:12" customFormat="1" ht="12.75" hidden="1" x14ac:dyDescent="0.2">
      <c r="C500" s="1" t="s">
        <v>1459</v>
      </c>
      <c r="D500" t="s">
        <v>63</v>
      </c>
      <c r="E500">
        <v>5083.25</v>
      </c>
      <c r="F500">
        <v>4711.25</v>
      </c>
      <c r="G500" t="e">
        <f t="shared" si="6"/>
        <v>#VALUE!</v>
      </c>
      <c r="H500">
        <f t="shared" si="6"/>
        <v>8.5337060997904519</v>
      </c>
      <c r="J500">
        <v>3300.25</v>
      </c>
      <c r="K500">
        <v>3300.25</v>
      </c>
      <c r="L500">
        <v>3300.25</v>
      </c>
    </row>
    <row r="501" spans="3:12" customFormat="1" ht="12.75" hidden="1" x14ac:dyDescent="0.2">
      <c r="C501" s="1" t="s">
        <v>1461</v>
      </c>
      <c r="D501" t="s">
        <v>63</v>
      </c>
      <c r="E501">
        <v>5455.5</v>
      </c>
      <c r="F501">
        <v>4966.75</v>
      </c>
      <c r="G501" t="e">
        <f t="shared" si="6"/>
        <v>#VALUE!</v>
      </c>
      <c r="H501">
        <f t="shared" si="6"/>
        <v>8.6043795530951535</v>
      </c>
      <c r="J501">
        <v>3620</v>
      </c>
      <c r="K501">
        <v>3620</v>
      </c>
      <c r="L501">
        <v>3620</v>
      </c>
    </row>
    <row r="502" spans="3:12" customFormat="1" ht="12.75" hidden="1" x14ac:dyDescent="0.2">
      <c r="C502" s="1" t="s">
        <v>1463</v>
      </c>
      <c r="D502" t="s">
        <v>63</v>
      </c>
      <c r="E502">
        <v>5058</v>
      </c>
      <c r="F502">
        <v>4635.25</v>
      </c>
      <c r="G502" t="e">
        <f t="shared" si="6"/>
        <v>#VALUE!</v>
      </c>
      <c r="H502">
        <f t="shared" si="6"/>
        <v>8.5287264272299108</v>
      </c>
      <c r="J502">
        <v>3091.25</v>
      </c>
      <c r="K502">
        <v>3091.25</v>
      </c>
      <c r="L502">
        <v>3091.25</v>
      </c>
    </row>
    <row r="503" spans="3:12" customFormat="1" ht="12.75" hidden="1" x14ac:dyDescent="0.2">
      <c r="C503" s="1" t="s">
        <v>1465</v>
      </c>
      <c r="D503" t="s">
        <v>63</v>
      </c>
      <c r="E503">
        <v>5312.25</v>
      </c>
      <c r="F503">
        <v>5078.75</v>
      </c>
      <c r="G503" t="e">
        <f t="shared" si="6"/>
        <v>#VALUE!</v>
      </c>
      <c r="H503">
        <f t="shared" si="6"/>
        <v>8.5777707533018415</v>
      </c>
      <c r="J503">
        <v>3473</v>
      </c>
      <c r="K503">
        <v>3473</v>
      </c>
      <c r="L503">
        <v>3473</v>
      </c>
    </row>
    <row r="504" spans="3:12" customFormat="1" ht="12.75" hidden="1" x14ac:dyDescent="0.2">
      <c r="C504" s="1" t="s">
        <v>1467</v>
      </c>
      <c r="D504" t="s">
        <v>63</v>
      </c>
      <c r="E504">
        <v>5170.75</v>
      </c>
      <c r="F504">
        <v>4981.25</v>
      </c>
      <c r="G504" t="e">
        <f t="shared" si="6"/>
        <v>#VALUE!</v>
      </c>
      <c r="H504">
        <f t="shared" si="6"/>
        <v>8.5507730246794331</v>
      </c>
      <c r="J504">
        <v>3577.75</v>
      </c>
      <c r="K504">
        <v>3577.75</v>
      </c>
      <c r="L504">
        <v>3577.75</v>
      </c>
    </row>
    <row r="505" spans="3:12" customFormat="1" ht="12.75" hidden="1" x14ac:dyDescent="0.2">
      <c r="C505" s="1" t="s">
        <v>1469</v>
      </c>
      <c r="D505" t="s">
        <v>63</v>
      </c>
      <c r="E505">
        <v>8513.5</v>
      </c>
      <c r="F505">
        <v>8102.5</v>
      </c>
      <c r="G505" t="e">
        <f t="shared" si="6"/>
        <v>#VALUE!</v>
      </c>
      <c r="H505">
        <f t="shared" si="6"/>
        <v>9.0494084178606986</v>
      </c>
      <c r="J505">
        <v>3530.75</v>
      </c>
      <c r="K505">
        <v>3530.75</v>
      </c>
      <c r="L505">
        <v>3530.75</v>
      </c>
    </row>
    <row r="506" spans="3:12" customFormat="1" ht="12.75" hidden="1" x14ac:dyDescent="0.2">
      <c r="C506" s="1" t="s">
        <v>1471</v>
      </c>
      <c r="D506" t="s">
        <v>63</v>
      </c>
      <c r="E506">
        <v>5601.25</v>
      </c>
      <c r="F506">
        <v>5616.25</v>
      </c>
      <c r="G506" t="e">
        <f t="shared" si="6"/>
        <v>#VALUE!</v>
      </c>
      <c r="H506">
        <f t="shared" si="6"/>
        <v>8.6307450661003529</v>
      </c>
      <c r="J506">
        <v>3924.25</v>
      </c>
      <c r="K506">
        <v>3924.25</v>
      </c>
      <c r="L506">
        <v>3924.25</v>
      </c>
    </row>
    <row r="507" spans="3:12" customFormat="1" ht="12.75" hidden="1" x14ac:dyDescent="0.2">
      <c r="C507" s="1" t="s">
        <v>1473</v>
      </c>
      <c r="D507" t="s">
        <v>63</v>
      </c>
      <c r="E507">
        <v>8842.75</v>
      </c>
      <c r="F507">
        <v>8587.75</v>
      </c>
      <c r="G507" t="e">
        <f t="shared" si="6"/>
        <v>#VALUE!</v>
      </c>
      <c r="H507">
        <f t="shared" si="6"/>
        <v>9.0873531932273313</v>
      </c>
      <c r="J507">
        <v>3291.5</v>
      </c>
      <c r="K507">
        <v>3291.5</v>
      </c>
      <c r="L507">
        <v>3291.5</v>
      </c>
    </row>
    <row r="508" spans="3:12" customFormat="1" ht="12.75" hidden="1" x14ac:dyDescent="0.2">
      <c r="C508" s="1" t="s">
        <v>1475</v>
      </c>
      <c r="D508" t="s">
        <v>63</v>
      </c>
      <c r="E508">
        <v>6052.5</v>
      </c>
      <c r="F508">
        <v>5835.5</v>
      </c>
      <c r="G508" t="e">
        <f t="shared" si="6"/>
        <v>#VALUE!</v>
      </c>
      <c r="H508">
        <f t="shared" si="6"/>
        <v>8.7082266888122142</v>
      </c>
      <c r="J508">
        <v>3896.5</v>
      </c>
      <c r="K508">
        <v>3896.5</v>
      </c>
      <c r="L508">
        <v>3896.5</v>
      </c>
    </row>
    <row r="509" spans="3:12" customFormat="1" ht="12.75" hidden="1" x14ac:dyDescent="0.2">
      <c r="C509" s="1" t="s">
        <v>1477</v>
      </c>
      <c r="D509" t="s">
        <v>63</v>
      </c>
      <c r="E509">
        <v>7867.5</v>
      </c>
      <c r="F509">
        <v>7566</v>
      </c>
      <c r="G509" t="e">
        <f t="shared" si="6"/>
        <v>#VALUE!</v>
      </c>
      <c r="H509">
        <f t="shared" si="6"/>
        <v>8.9704956289385613</v>
      </c>
      <c r="J509">
        <v>3700.75</v>
      </c>
      <c r="K509">
        <v>3700.75</v>
      </c>
      <c r="L509">
        <v>3700.75</v>
      </c>
    </row>
    <row r="510" spans="3:12" customFormat="1" ht="12.75" hidden="1" x14ac:dyDescent="0.2">
      <c r="C510" s="1" t="s">
        <v>1479</v>
      </c>
      <c r="D510" t="s">
        <v>63</v>
      </c>
      <c r="E510">
        <v>6740.25</v>
      </c>
      <c r="F510">
        <v>5710</v>
      </c>
      <c r="G510" t="e">
        <f t="shared" si="6"/>
        <v>#VALUE!</v>
      </c>
      <c r="H510">
        <f t="shared" si="6"/>
        <v>8.815852295206593</v>
      </c>
      <c r="J510">
        <v>4506.25</v>
      </c>
      <c r="K510">
        <v>4506.25</v>
      </c>
      <c r="L510">
        <v>4506.25</v>
      </c>
    </row>
    <row r="511" spans="3:12" customFormat="1" ht="12.75" hidden="1" x14ac:dyDescent="0.2">
      <c r="C511" s="1" t="s">
        <v>1481</v>
      </c>
      <c r="D511" t="s">
        <v>63</v>
      </c>
      <c r="E511">
        <v>6960.25</v>
      </c>
      <c r="F511">
        <v>6304.25</v>
      </c>
      <c r="G511" t="e">
        <f t="shared" si="6"/>
        <v>#VALUE!</v>
      </c>
      <c r="H511">
        <f t="shared" si="6"/>
        <v>8.8479706722236031</v>
      </c>
      <c r="J511">
        <v>7680.25</v>
      </c>
      <c r="K511">
        <v>7680.25</v>
      </c>
      <c r="L511">
        <v>7680.25</v>
      </c>
    </row>
    <row r="512" spans="3:12" customFormat="1" ht="12.75" hidden="1" x14ac:dyDescent="0.2">
      <c r="C512" s="1" t="s">
        <v>1483</v>
      </c>
      <c r="D512" t="s">
        <v>63</v>
      </c>
      <c r="E512">
        <v>9231.25</v>
      </c>
      <c r="F512">
        <v>9204.25</v>
      </c>
      <c r="G512" t="e">
        <f t="shared" si="6"/>
        <v>#VALUE!</v>
      </c>
      <c r="H512">
        <f t="shared" si="6"/>
        <v>9.1303497462796894</v>
      </c>
      <c r="J512">
        <v>5556</v>
      </c>
      <c r="K512">
        <v>5556</v>
      </c>
      <c r="L512">
        <v>5556</v>
      </c>
    </row>
    <row r="513" spans="3:12" customFormat="1" ht="12.75" hidden="1" x14ac:dyDescent="0.2">
      <c r="C513" s="1" t="s">
        <v>1485</v>
      </c>
      <c r="D513" t="s">
        <v>63</v>
      </c>
      <c r="E513">
        <v>8927</v>
      </c>
      <c r="F513">
        <v>8061.5</v>
      </c>
      <c r="G513" t="e">
        <f t="shared" si="6"/>
        <v>#VALUE!</v>
      </c>
      <c r="H513">
        <f t="shared" si="6"/>
        <v>9.0968356711793614</v>
      </c>
      <c r="J513">
        <v>5132.75</v>
      </c>
      <c r="K513">
        <v>5132.75</v>
      </c>
      <c r="L513">
        <v>5132.75</v>
      </c>
    </row>
    <row r="514" spans="3:12" customFormat="1" ht="12.75" hidden="1" x14ac:dyDescent="0.2">
      <c r="C514" s="1" t="s">
        <v>1487</v>
      </c>
      <c r="D514" t="s">
        <v>63</v>
      </c>
      <c r="E514">
        <v>9078.25</v>
      </c>
      <c r="F514">
        <v>8730.75</v>
      </c>
      <c r="G514" t="e">
        <f t="shared" si="6"/>
        <v>#VALUE!</v>
      </c>
      <c r="H514">
        <f t="shared" si="6"/>
        <v>9.113636721742747</v>
      </c>
      <c r="J514">
        <v>5418.5</v>
      </c>
      <c r="K514">
        <v>5418.5</v>
      </c>
      <c r="L514">
        <v>5418.5</v>
      </c>
    </row>
    <row r="515" spans="3:12" customFormat="1" ht="12.75" hidden="1" x14ac:dyDescent="0.2">
      <c r="C515" s="1" t="s">
        <v>1489</v>
      </c>
      <c r="D515" t="s">
        <v>63</v>
      </c>
      <c r="E515">
        <v>8696.25</v>
      </c>
      <c r="F515">
        <v>8555</v>
      </c>
      <c r="G515" t="e">
        <f t="shared" si="6"/>
        <v>#VALUE!</v>
      </c>
      <c r="H515">
        <f t="shared" si="6"/>
        <v>9.0706471772378503</v>
      </c>
      <c r="J515">
        <v>5168.5</v>
      </c>
      <c r="K515">
        <v>5168.5</v>
      </c>
      <c r="L515">
        <v>5168.5</v>
      </c>
    </row>
    <row r="516" spans="3:12" customFormat="1" ht="12.75" hidden="1" x14ac:dyDescent="0.2">
      <c r="C516" s="1" t="s">
        <v>1491</v>
      </c>
      <c r="D516" t="s">
        <v>63</v>
      </c>
      <c r="E516">
        <v>7500</v>
      </c>
      <c r="F516">
        <v>10000</v>
      </c>
      <c r="G516" t="e">
        <f t="shared" si="6"/>
        <v>#VALUE!</v>
      </c>
      <c r="H516">
        <f t="shared" si="6"/>
        <v>8.9226582995244019</v>
      </c>
      <c r="J516">
        <v>5904.5</v>
      </c>
      <c r="K516">
        <v>5904.5</v>
      </c>
      <c r="L516">
        <v>5904.5</v>
      </c>
    </row>
    <row r="517" spans="3:12" customFormat="1" ht="12.75" hidden="1" x14ac:dyDescent="0.2">
      <c r="C517" s="1" t="s">
        <v>1493</v>
      </c>
      <c r="D517" t="s">
        <v>63</v>
      </c>
      <c r="E517">
        <v>7401.75</v>
      </c>
      <c r="F517">
        <v>7365.75</v>
      </c>
      <c r="G517" t="e">
        <f t="shared" si="6"/>
        <v>#VALUE!</v>
      </c>
      <c r="H517">
        <f t="shared" si="6"/>
        <v>8.9094717377202262</v>
      </c>
      <c r="J517">
        <v>4597.4260245749228</v>
      </c>
      <c r="K517">
        <v>4597.4260245749228</v>
      </c>
      <c r="L517">
        <v>4597.4260245749228</v>
      </c>
    </row>
    <row r="518" spans="3:12" customFormat="1" ht="12.75" hidden="1" x14ac:dyDescent="0.2">
      <c r="C518" s="1" t="s">
        <v>1495</v>
      </c>
      <c r="D518" t="s">
        <v>63</v>
      </c>
      <c r="E518">
        <v>9120.5</v>
      </c>
      <c r="F518">
        <v>9541</v>
      </c>
      <c r="G518" t="e">
        <f t="shared" ref="G518:H531" si="7">LN(D518)</f>
        <v>#VALUE!</v>
      </c>
      <c r="H518">
        <f t="shared" si="7"/>
        <v>9.1182799061269684</v>
      </c>
    </row>
    <row r="519" spans="3:12" customFormat="1" ht="12.75" hidden="1" x14ac:dyDescent="0.2">
      <c r="C519" s="1" t="s">
        <v>1497</v>
      </c>
      <c r="D519" t="s">
        <v>63</v>
      </c>
      <c r="E519">
        <v>6643.25</v>
      </c>
      <c r="F519">
        <v>5904</v>
      </c>
      <c r="G519" t="e">
        <f t="shared" si="7"/>
        <v>#VALUE!</v>
      </c>
      <c r="H519">
        <f t="shared" si="7"/>
        <v>8.8013565805563925</v>
      </c>
    </row>
    <row r="520" spans="3:12" customFormat="1" ht="12.75" hidden="1" x14ac:dyDescent="0.2">
      <c r="C520" s="1" t="s">
        <v>1499</v>
      </c>
      <c r="D520" t="s">
        <v>63</v>
      </c>
      <c r="E520">
        <v>7849</v>
      </c>
      <c r="F520">
        <v>8083.5</v>
      </c>
      <c r="G520" t="e">
        <f t="shared" si="7"/>
        <v>#VALUE!</v>
      </c>
      <c r="H520">
        <f t="shared" si="7"/>
        <v>8.9681414141268139</v>
      </c>
    </row>
    <row r="521" spans="3:12" customFormat="1" ht="12.75" hidden="1" x14ac:dyDescent="0.2">
      <c r="C521" s="1" t="s">
        <v>1501</v>
      </c>
      <c r="D521" t="s">
        <v>63</v>
      </c>
      <c r="E521">
        <v>6203.5</v>
      </c>
      <c r="F521">
        <v>5835.5</v>
      </c>
      <c r="G521" t="e">
        <f t="shared" si="7"/>
        <v>#VALUE!</v>
      </c>
      <c r="H521">
        <f t="shared" si="7"/>
        <v>8.7328689278829259</v>
      </c>
    </row>
    <row r="522" spans="3:12" customFormat="1" ht="12.75" hidden="1" x14ac:dyDescent="0.2">
      <c r="C522" s="1" t="s">
        <v>1503</v>
      </c>
      <c r="D522" t="s">
        <v>63</v>
      </c>
      <c r="E522">
        <v>7171.25</v>
      </c>
      <c r="F522">
        <v>6813.25</v>
      </c>
      <c r="G522" t="e">
        <f t="shared" si="7"/>
        <v>#VALUE!</v>
      </c>
      <c r="H522">
        <f t="shared" si="7"/>
        <v>8.8778352559160805</v>
      </c>
    </row>
    <row r="523" spans="3:12" customFormat="1" ht="12.75" hidden="1" x14ac:dyDescent="0.2">
      <c r="C523" s="1" t="s">
        <v>1505</v>
      </c>
      <c r="D523" t="s">
        <v>63</v>
      </c>
      <c r="E523">
        <v>9333.25</v>
      </c>
      <c r="F523">
        <v>9296.5</v>
      </c>
      <c r="G523" t="e">
        <f t="shared" si="7"/>
        <v>#VALUE!</v>
      </c>
      <c r="H523">
        <f t="shared" si="7"/>
        <v>9.1413385718779434</v>
      </c>
    </row>
    <row r="524" spans="3:12" customFormat="1" ht="12.75" hidden="1" x14ac:dyDescent="0.2">
      <c r="C524" s="1" t="s">
        <v>1507</v>
      </c>
      <c r="D524" t="s">
        <v>63</v>
      </c>
      <c r="E524">
        <v>4404.25</v>
      </c>
      <c r="F524">
        <v>4137.75</v>
      </c>
      <c r="G524" t="e">
        <f t="shared" si="7"/>
        <v>#VALUE!</v>
      </c>
      <c r="H524">
        <f t="shared" si="7"/>
        <v>8.3903252628072504</v>
      </c>
    </row>
    <row r="525" spans="3:12" customFormat="1" ht="12.75" hidden="1" x14ac:dyDescent="0.2">
      <c r="C525" s="1" t="s">
        <v>1509</v>
      </c>
      <c r="D525" t="s">
        <v>63</v>
      </c>
      <c r="E525">
        <v>5655.5</v>
      </c>
      <c r="F525">
        <v>5375</v>
      </c>
      <c r="G525" t="e">
        <f t="shared" si="7"/>
        <v>#VALUE!</v>
      </c>
      <c r="H525">
        <f t="shared" si="7"/>
        <v>8.640383801971435</v>
      </c>
    </row>
    <row r="526" spans="3:12" customFormat="1" ht="12.75" hidden="1" x14ac:dyDescent="0.2">
      <c r="C526" s="1" t="s">
        <v>1511</v>
      </c>
      <c r="D526" t="s">
        <v>63</v>
      </c>
      <c r="E526">
        <v>6052</v>
      </c>
      <c r="F526">
        <v>5432</v>
      </c>
      <c r="G526" t="e">
        <f t="shared" si="7"/>
        <v>#VALUE!</v>
      </c>
      <c r="H526">
        <f t="shared" si="7"/>
        <v>8.7081440749082457</v>
      </c>
    </row>
    <row r="527" spans="3:12" customFormat="1" ht="12.75" hidden="1" x14ac:dyDescent="0.2">
      <c r="C527" s="1" t="s">
        <v>1513</v>
      </c>
      <c r="D527" t="s">
        <v>63</v>
      </c>
      <c r="E527">
        <v>8635.25</v>
      </c>
      <c r="F527">
        <v>8904.5</v>
      </c>
      <c r="G527" t="e">
        <f t="shared" si="7"/>
        <v>#VALUE!</v>
      </c>
      <c r="H527">
        <f t="shared" si="7"/>
        <v>9.0636079421014593</v>
      </c>
    </row>
    <row r="528" spans="3:12" customFormat="1" ht="12.75" hidden="1" x14ac:dyDescent="0.2">
      <c r="C528" s="1" t="s">
        <v>1515</v>
      </c>
      <c r="D528" t="s">
        <v>63</v>
      </c>
      <c r="E528">
        <v>7754.25</v>
      </c>
      <c r="F528">
        <v>7276</v>
      </c>
      <c r="G528" t="e">
        <f t="shared" si="7"/>
        <v>#VALUE!</v>
      </c>
      <c r="H528">
        <f t="shared" si="7"/>
        <v>8.9559963591349128</v>
      </c>
    </row>
    <row r="529" spans="3:8" customFormat="1" ht="12.75" hidden="1" x14ac:dyDescent="0.2">
      <c r="C529" s="1" t="s">
        <v>1517</v>
      </c>
      <c r="D529" t="s">
        <v>63</v>
      </c>
      <c r="E529">
        <v>7562.75</v>
      </c>
      <c r="F529">
        <v>7208</v>
      </c>
      <c r="G529" t="e">
        <f t="shared" si="7"/>
        <v>#VALUE!</v>
      </c>
      <c r="H529">
        <f t="shared" si="7"/>
        <v>8.9309901596439385</v>
      </c>
    </row>
    <row r="530" spans="3:8" customFormat="1" ht="12.75" hidden="1" x14ac:dyDescent="0.2">
      <c r="C530" s="1" t="s">
        <v>1519</v>
      </c>
      <c r="D530" t="s">
        <v>63</v>
      </c>
      <c r="E530">
        <v>4965.75</v>
      </c>
      <c r="F530">
        <v>4647.75</v>
      </c>
      <c r="G530" t="e">
        <f t="shared" si="7"/>
        <v>#VALUE!</v>
      </c>
      <c r="H530">
        <f t="shared" si="7"/>
        <v>8.5103196224730659</v>
      </c>
    </row>
    <row r="531" spans="3:8" customFormat="1" ht="12.75" hidden="1" x14ac:dyDescent="0.2">
      <c r="C531" s="1" t="s">
        <v>1521</v>
      </c>
      <c r="D531" t="s">
        <v>63</v>
      </c>
      <c r="E531">
        <v>8826</v>
      </c>
      <c r="F531">
        <v>8297</v>
      </c>
      <c r="G531" t="e">
        <f t="shared" si="7"/>
        <v>#VALUE!</v>
      </c>
      <c r="H531">
        <f t="shared" si="7"/>
        <v>9.0854571898294925</v>
      </c>
    </row>
    <row r="532" spans="3:8" x14ac:dyDescent="0.2">
      <c r="C532" s="42" t="s">
        <v>1523</v>
      </c>
      <c r="D532" s="2">
        <f>IF(ISERR('0_Pivot &amp; Table 1 &amp; Table 2'!D597), 0, '0_Pivot &amp; Table 1 &amp; Table 2'!D597)</f>
        <v>3008000</v>
      </c>
      <c r="E532" s="2">
        <f>AVERAGE('0_Pivot &amp; Table 1 &amp; Table 2'!E597:H597)</f>
        <v>1858.5</v>
      </c>
      <c r="F532" s="2">
        <f>IF(ISERR(AVERAGE('0_Pivot &amp; Table 1 &amp; Table 2'!I597:L597)),"",AVERAGE('0_Pivot &amp; Table 1 &amp; Table 2'!I597:L597))</f>
        <v>1691.75</v>
      </c>
      <c r="G532" s="2">
        <f>IF(ISERR(AVERAGE('0_Pivot &amp; Table 1 &amp; Table 2'!I597:L597)),NA(),AVERAGE('0_Pivot &amp; Table 1 &amp; Table 2'!I597:L597))</f>
        <v>1691.75</v>
      </c>
    </row>
    <row r="533" spans="3:8" x14ac:dyDescent="0.2">
      <c r="C533" s="42" t="s">
        <v>1527</v>
      </c>
      <c r="D533" s="2">
        <f>IF(ISERR('0_Pivot &amp; Table 1 &amp; Table 2'!D598), 0, '0_Pivot &amp; Table 1 &amp; Table 2'!D598)</f>
        <v>1280190</v>
      </c>
      <c r="E533" s="2">
        <f>AVERAGE('0_Pivot &amp; Table 1 &amp; Table 2'!E598:H598)</f>
        <v>6311.25</v>
      </c>
      <c r="F533" s="2">
        <f>IF(ISERR(AVERAGE('0_Pivot &amp; Table 1 &amp; Table 2'!I598:L598)),"",AVERAGE('0_Pivot &amp; Table 1 &amp; Table 2'!I598:L598))</f>
        <v>6643.25</v>
      </c>
      <c r="G533" s="2">
        <f>IF(ISERR(AVERAGE('0_Pivot &amp; Table 1 &amp; Table 2'!I598:L598)),NA(),AVERAGE('0_Pivot &amp; Table 1 &amp; Table 2'!I598:L598))</f>
        <v>6643.25</v>
      </c>
    </row>
    <row r="534" spans="3:8" x14ac:dyDescent="0.2">
      <c r="C534" s="42" t="s">
        <v>1530</v>
      </c>
      <c r="D534" s="2">
        <f>IF(ISERR('0_Pivot &amp; Table 1 &amp; Table 2'!D599), 0, '0_Pivot &amp; Table 1 &amp; Table 2'!D599)</f>
        <v>247719</v>
      </c>
      <c r="E534" s="2">
        <f>AVERAGE('0_Pivot &amp; Table 1 &amp; Table 2'!E599:H599)</f>
        <v>6682.25</v>
      </c>
      <c r="F534" s="2">
        <f>IF(ISERR(AVERAGE('0_Pivot &amp; Table 1 &amp; Table 2'!I599:L599)),"",AVERAGE('0_Pivot &amp; Table 1 &amp; Table 2'!I599:L599))</f>
        <v>6959</v>
      </c>
      <c r="G534" s="2">
        <f>IF(ISERR(AVERAGE('0_Pivot &amp; Table 1 &amp; Table 2'!I599:L599)),NA(),AVERAGE('0_Pivot &amp; Table 1 &amp; Table 2'!I599:L599))</f>
        <v>6959</v>
      </c>
    </row>
    <row r="535" spans="3:8" x14ac:dyDescent="0.2">
      <c r="C535" s="42" t="s">
        <v>1533</v>
      </c>
      <c r="D535" s="2">
        <f>IF(ISERR('0_Pivot &amp; Table 1 &amp; Table 2'!D600), 0, '0_Pivot &amp; Table 1 &amp; Table 2'!D600)</f>
        <v>215396</v>
      </c>
      <c r="E535" s="2">
        <f>AVERAGE('0_Pivot &amp; Table 1 &amp; Table 2'!E600:H600)</f>
        <v>8303.25</v>
      </c>
      <c r="F535" s="2" t="str">
        <f>IF(ISERR(AVERAGE('0_Pivot &amp; Table 1 &amp; Table 2'!I600:L600)),"",AVERAGE('0_Pivot &amp; Table 1 &amp; Table 2'!I600:L600))</f>
        <v/>
      </c>
      <c r="G535" s="2" t="e">
        <f>IF(ISERR(AVERAGE('0_Pivot &amp; Table 1 &amp; Table 2'!I600:L600)),NA(),AVERAGE('0_Pivot &amp; Table 1 &amp; Table 2'!I600:L600))</f>
        <v>#N/A</v>
      </c>
    </row>
    <row r="536" spans="3:8" x14ac:dyDescent="0.2">
      <c r="C536" s="42" t="s">
        <v>1536</v>
      </c>
      <c r="D536" s="2">
        <f>IF(ISERR('0_Pivot &amp; Table 1 &amp; Table 2'!D601), 0, '0_Pivot &amp; Table 1 &amp; Table 2'!D601)</f>
        <v>264656</v>
      </c>
      <c r="E536" s="2">
        <f>AVERAGE('0_Pivot &amp; Table 1 &amp; Table 2'!E601:H601)</f>
        <v>7918.5</v>
      </c>
      <c r="F536" s="2">
        <f>IF(ISERR(AVERAGE('0_Pivot &amp; Table 1 &amp; Table 2'!I601:L601)),"",AVERAGE('0_Pivot &amp; Table 1 &amp; Table 2'!I601:L601))</f>
        <v>8132</v>
      </c>
      <c r="G536" s="2">
        <f>IF(ISERR(AVERAGE('0_Pivot &amp; Table 1 &amp; Table 2'!I601:L601)),NA(),AVERAGE('0_Pivot &amp; Table 1 &amp; Table 2'!I601:L601))</f>
        <v>8132</v>
      </c>
    </row>
    <row r="537" spans="3:8" x14ac:dyDescent="0.2">
      <c r="C537" s="42" t="s">
        <v>1539</v>
      </c>
      <c r="D537" s="2">
        <f>IF(ISERR('0_Pivot &amp; Table 1 &amp; Table 2'!D602), 0, '0_Pivot &amp; Table 1 &amp; Table 2'!D602)</f>
        <v>126518</v>
      </c>
      <c r="E537" s="2">
        <f>AVERAGE('0_Pivot &amp; Table 1 &amp; Table 2'!E602:H602)</f>
        <v>5625.5</v>
      </c>
      <c r="F537" s="2">
        <f>IF(ISERR(AVERAGE('0_Pivot &amp; Table 1 &amp; Table 2'!I602:L602)),"",AVERAGE('0_Pivot &amp; Table 1 &amp; Table 2'!I602:L602))</f>
        <v>5819.75</v>
      </c>
      <c r="G537" s="2">
        <f>IF(ISERR(AVERAGE('0_Pivot &amp; Table 1 &amp; Table 2'!I602:L602)),NA(),AVERAGE('0_Pivot &amp; Table 1 &amp; Table 2'!I602:L602))</f>
        <v>5819.75</v>
      </c>
    </row>
    <row r="538" spans="3:8" x14ac:dyDescent="0.2">
      <c r="C538" s="42" t="s">
        <v>1542</v>
      </c>
      <c r="D538" s="2">
        <f>IF(ISERR('0_Pivot &amp; Table 1 &amp; Table 2'!D603), 0, '0_Pivot &amp; Table 1 &amp; Table 2'!D603)</f>
        <v>141577</v>
      </c>
      <c r="E538" s="2">
        <f>AVERAGE('0_Pivot &amp; Table 1 &amp; Table 2'!E603:H603)</f>
        <v>7593</v>
      </c>
      <c r="F538" s="2">
        <f>IF(ISERR(AVERAGE('0_Pivot &amp; Table 1 &amp; Table 2'!I603:L603)),"",AVERAGE('0_Pivot &amp; Table 1 &amp; Table 2'!I603:L603))</f>
        <v>7054.25</v>
      </c>
      <c r="G538" s="2">
        <f>IF(ISERR(AVERAGE('0_Pivot &amp; Table 1 &amp; Table 2'!I603:L603)),NA(),AVERAGE('0_Pivot &amp; Table 1 &amp; Table 2'!I603:L603))</f>
        <v>7054.25</v>
      </c>
    </row>
    <row r="539" spans="3:8" x14ac:dyDescent="0.2">
      <c r="C539" s="42" t="s">
        <v>1545</v>
      </c>
      <c r="D539" s="2">
        <f>IF(ISERR('0_Pivot &amp; Table 1 &amp; Table 2'!D604), 0, '0_Pivot &amp; Table 1 &amp; Table 2'!D604)</f>
        <v>115836</v>
      </c>
      <c r="E539" s="2">
        <f>AVERAGE('0_Pivot &amp; Table 1 &amp; Table 2'!E604:H604)</f>
        <v>7711.5</v>
      </c>
      <c r="F539" s="2">
        <f>IF(ISERR(AVERAGE('0_Pivot &amp; Table 1 &amp; Table 2'!I604:L604)),"",AVERAGE('0_Pivot &amp; Table 1 &amp; Table 2'!I604:L604))</f>
        <v>7693</v>
      </c>
      <c r="G539" s="2">
        <f>IF(ISERR(AVERAGE('0_Pivot &amp; Table 1 &amp; Table 2'!I604:L604)),NA(),AVERAGE('0_Pivot &amp; Table 1 &amp; Table 2'!I604:L604))</f>
        <v>7693</v>
      </c>
    </row>
    <row r="540" spans="3:8" x14ac:dyDescent="0.2">
      <c r="C540" s="42" t="s">
        <v>1548</v>
      </c>
      <c r="D540" s="2">
        <f>IF(ISERR('0_Pivot &amp; Table 1 &amp; Table 2'!D605), 0, '0_Pivot &amp; Table 1 &amp; Table 2'!D605)</f>
        <v>108829</v>
      </c>
      <c r="E540" s="2">
        <f>AVERAGE('0_Pivot &amp; Table 1 &amp; Table 2'!E605:H605)</f>
        <v>5865</v>
      </c>
      <c r="F540" s="2">
        <f>IF(ISERR(AVERAGE('0_Pivot &amp; Table 1 &amp; Table 2'!I605:L605)),"",AVERAGE('0_Pivot &amp; Table 1 &amp; Table 2'!I605:L605))</f>
        <v>6193</v>
      </c>
      <c r="G540" s="2">
        <f>IF(ISERR(AVERAGE('0_Pivot &amp; Table 1 &amp; Table 2'!I605:L605)),NA(),AVERAGE('0_Pivot &amp; Table 1 &amp; Table 2'!I605:L605))</f>
        <v>6193</v>
      </c>
    </row>
    <row r="541" spans="3:8" x14ac:dyDescent="0.2">
      <c r="C541" s="42" t="s">
        <v>1551</v>
      </c>
      <c r="D541" s="2">
        <f>IF(ISERR('0_Pivot &amp; Table 1 &amp; Table 2'!D606), 0, '0_Pivot &amp; Table 1 &amp; Table 2'!D606)</f>
        <v>84417</v>
      </c>
      <c r="E541" s="2">
        <f>AVERAGE('0_Pivot &amp; Table 1 &amp; Table 2'!E606:H606)</f>
        <v>8564</v>
      </c>
      <c r="F541" s="2">
        <f>IF(ISERR(AVERAGE('0_Pivot &amp; Table 1 &amp; Table 2'!I606:L606)),"",AVERAGE('0_Pivot &amp; Table 1 &amp; Table 2'!I606:L606))</f>
        <v>8807.25</v>
      </c>
      <c r="G541" s="2">
        <f>IF(ISERR(AVERAGE('0_Pivot &amp; Table 1 &amp; Table 2'!I606:L606)),NA(),AVERAGE('0_Pivot &amp; Table 1 &amp; Table 2'!I606:L606))</f>
        <v>8807.25</v>
      </c>
    </row>
    <row r="542" spans="3:8" x14ac:dyDescent="0.2">
      <c r="C542" s="42" t="s">
        <v>1554</v>
      </c>
      <c r="D542" s="2">
        <f>IF(ISERR('0_Pivot &amp; Table 1 &amp; Table 2'!D607), 0, '0_Pivot &amp; Table 1 &amp; Table 2'!D607)</f>
        <v>62784</v>
      </c>
      <c r="E542" s="2">
        <f>AVERAGE('0_Pivot &amp; Table 1 &amp; Table 2'!E607:H607)</f>
        <v>6513.25</v>
      </c>
      <c r="F542" s="2">
        <f>IF(ISERR(AVERAGE('0_Pivot &amp; Table 1 &amp; Table 2'!I607:L607)),"",AVERAGE('0_Pivot &amp; Table 1 &amp; Table 2'!I607:L607))</f>
        <v>5651.5</v>
      </c>
      <c r="G542" s="2">
        <f>IF(ISERR(AVERAGE('0_Pivot &amp; Table 1 &amp; Table 2'!I607:L607)),NA(),AVERAGE('0_Pivot &amp; Table 1 &amp; Table 2'!I607:L607))</f>
        <v>5651.5</v>
      </c>
    </row>
    <row r="543" spans="3:8" x14ac:dyDescent="0.2">
      <c r="C543" s="42" t="s">
        <v>1557</v>
      </c>
      <c r="D543" s="2">
        <f>IF(ISERR('0_Pivot &amp; Table 1 &amp; Table 2'!D608), 0, '0_Pivot &amp; Table 1 &amp; Table 2'!D608)</f>
        <v>176206</v>
      </c>
      <c r="E543" s="2">
        <f>AVERAGE('0_Pivot &amp; Table 1 &amp; Table 2'!E608:H608)</f>
        <v>6942.5</v>
      </c>
      <c r="F543" s="2">
        <f>IF(ISERR(AVERAGE('0_Pivot &amp; Table 1 &amp; Table 2'!I608:L608)),"",AVERAGE('0_Pivot &amp; Table 1 &amp; Table 2'!I608:L608))</f>
        <v>7411.75</v>
      </c>
      <c r="G543" s="2">
        <f>IF(ISERR(AVERAGE('0_Pivot &amp; Table 1 &amp; Table 2'!I608:L608)),NA(),AVERAGE('0_Pivot &amp; Table 1 &amp; Table 2'!I608:L608))</f>
        <v>7411.75</v>
      </c>
    </row>
    <row r="544" spans="3:8" x14ac:dyDescent="0.2">
      <c r="C544" s="42" t="s">
        <v>1560</v>
      </c>
      <c r="D544" s="2">
        <f>IF(ISERR('0_Pivot &amp; Table 1 &amp; Table 2'!D609), 0, '0_Pivot &amp; Table 1 &amp; Table 2'!D609)</f>
        <v>2478618</v>
      </c>
      <c r="E544" s="2">
        <f>AVERAGE('0_Pivot &amp; Table 1 &amp; Table 2'!E609:H609)</f>
        <v>7651.5</v>
      </c>
      <c r="F544" s="2">
        <f>IF(ISERR(AVERAGE('0_Pivot &amp; Table 1 &amp; Table 2'!I609:L609)),"",AVERAGE('0_Pivot &amp; Table 1 &amp; Table 2'!I609:L609))</f>
        <v>8499.75</v>
      </c>
      <c r="G544" s="2">
        <f>IF(ISERR(AVERAGE('0_Pivot &amp; Table 1 &amp; Table 2'!I609:L609)),NA(),AVERAGE('0_Pivot &amp; Table 1 &amp; Table 2'!I609:L609))</f>
        <v>8499.75</v>
      </c>
    </row>
    <row r="545" spans="3:7" x14ac:dyDescent="0.2">
      <c r="C545" s="42" t="s">
        <v>1564</v>
      </c>
      <c r="D545" s="2">
        <f>IF(ISERR('0_Pivot &amp; Table 1 &amp; Table 2'!D610), 0, '0_Pivot &amp; Table 1 &amp; Table 2'!D610)</f>
        <v>396339</v>
      </c>
      <c r="E545" s="2">
        <f>AVERAGE('0_Pivot &amp; Table 1 &amp; Table 2'!E610:H610)</f>
        <v>5211.75</v>
      </c>
      <c r="F545" s="2">
        <f>IF(ISERR(AVERAGE('0_Pivot &amp; Table 1 &amp; Table 2'!I610:L610)),"",AVERAGE('0_Pivot &amp; Table 1 &amp; Table 2'!I610:L610))</f>
        <v>5673.75</v>
      </c>
      <c r="G545" s="2">
        <f>IF(ISERR(AVERAGE('0_Pivot &amp; Table 1 &amp; Table 2'!I610:L610)),NA(),AVERAGE('0_Pivot &amp; Table 1 &amp; Table 2'!I610:L610))</f>
        <v>5673.75</v>
      </c>
    </row>
    <row r="546" spans="3:7" x14ac:dyDescent="0.2">
      <c r="C546" s="42" t="s">
        <v>1567</v>
      </c>
      <c r="D546" s="2">
        <f>IF(ISERR('0_Pivot &amp; Table 1 &amp; Table 2'!D611), 0, '0_Pivot &amp; Table 1 &amp; Table 2'!D611)</f>
        <v>364325</v>
      </c>
      <c r="E546" s="2">
        <f>AVERAGE('0_Pivot &amp; Table 1 &amp; Table 2'!E611:H611)</f>
        <v>4795</v>
      </c>
      <c r="F546" s="2">
        <f>IF(ISERR(AVERAGE('0_Pivot &amp; Table 1 &amp; Table 2'!I611:L611)),"",AVERAGE('0_Pivot &amp; Table 1 &amp; Table 2'!I611:L611))</f>
        <v>5455.5</v>
      </c>
      <c r="G546" s="2">
        <f>IF(ISERR(AVERAGE('0_Pivot &amp; Table 1 &amp; Table 2'!I611:L611)),NA(),AVERAGE('0_Pivot &amp; Table 1 &amp; Table 2'!I611:L611))</f>
        <v>5455.5</v>
      </c>
    </row>
    <row r="547" spans="3:7" x14ac:dyDescent="0.2">
      <c r="C547" s="42" t="s">
        <v>1570</v>
      </c>
      <c r="D547" s="2">
        <f>IF(ISERR('0_Pivot &amp; Table 1 &amp; Table 2'!D612), 0, '0_Pivot &amp; Table 1 &amp; Table 2'!D612)</f>
        <v>321329</v>
      </c>
      <c r="E547" s="2">
        <f>AVERAGE('0_Pivot &amp; Table 1 &amp; Table 2'!E612:H612)</f>
        <v>7312.5</v>
      </c>
      <c r="F547" s="2">
        <f>IF(ISERR(AVERAGE('0_Pivot &amp; Table 1 &amp; Table 2'!I612:L612)),"",AVERAGE('0_Pivot &amp; Table 1 &amp; Table 2'!I612:L612))</f>
        <v>7018.25</v>
      </c>
      <c r="G547" s="2">
        <f>IF(ISERR(AVERAGE('0_Pivot &amp; Table 1 &amp; Table 2'!I612:L612)),NA(),AVERAGE('0_Pivot &amp; Table 1 &amp; Table 2'!I612:L612))</f>
        <v>7018.25</v>
      </c>
    </row>
    <row r="548" spans="3:7" x14ac:dyDescent="0.2">
      <c r="C548" s="42" t="s">
        <v>1573</v>
      </c>
      <c r="D548" s="2">
        <f>IF(ISERR('0_Pivot &amp; Table 1 &amp; Table 2'!D613), 0, '0_Pivot &amp; Table 1 &amp; Table 2'!D613)</f>
        <v>210271</v>
      </c>
      <c r="E548" s="2">
        <f>AVERAGE('0_Pivot &amp; Table 1 &amp; Table 2'!E613:H613)</f>
        <v>6570</v>
      </c>
      <c r="F548" s="2">
        <f>IF(ISERR(AVERAGE('0_Pivot &amp; Table 1 &amp; Table 2'!I613:L613)),"",AVERAGE('0_Pivot &amp; Table 1 &amp; Table 2'!I613:L613))</f>
        <v>7672.75</v>
      </c>
      <c r="G548" s="2">
        <f>IF(ISERR(AVERAGE('0_Pivot &amp; Table 1 &amp; Table 2'!I613:L613)),NA(),AVERAGE('0_Pivot &amp; Table 1 &amp; Table 2'!I613:L613))</f>
        <v>7672.75</v>
      </c>
    </row>
    <row r="549" spans="3:7" x14ac:dyDescent="0.2">
      <c r="C549" s="42" t="s">
        <v>1576</v>
      </c>
      <c r="D549" s="2">
        <f>IF(ISERR('0_Pivot &amp; Table 1 &amp; Table 2'!D614), 0, '0_Pivot &amp; Table 1 &amp; Table 2'!D614)</f>
        <v>239926</v>
      </c>
      <c r="E549" s="2">
        <f>AVERAGE('0_Pivot &amp; Table 1 &amp; Table 2'!E614:H614)</f>
        <v>6472</v>
      </c>
      <c r="F549" s="2">
        <f>IF(ISERR(AVERAGE('0_Pivot &amp; Table 1 &amp; Table 2'!I614:L614)),"",AVERAGE('0_Pivot &amp; Table 1 &amp; Table 2'!I614:L614))</f>
        <v>6851.5</v>
      </c>
      <c r="G549" s="2">
        <f>IF(ISERR(AVERAGE('0_Pivot &amp; Table 1 &amp; Table 2'!I614:L614)),NA(),AVERAGE('0_Pivot &amp; Table 1 &amp; Table 2'!I614:L614))</f>
        <v>6851.5</v>
      </c>
    </row>
    <row r="550" spans="3:7" x14ac:dyDescent="0.2">
      <c r="C550" s="42" t="s">
        <v>1579</v>
      </c>
      <c r="D550" s="2">
        <f>IF(ISERR('0_Pivot &amp; Table 1 &amp; Table 2'!D615), 0, '0_Pivot &amp; Table 1 &amp; Table 2'!D615)</f>
        <v>225852</v>
      </c>
      <c r="E550" s="2">
        <f>AVERAGE('0_Pivot &amp; Table 1 &amp; Table 2'!E615:H615)</f>
        <v>5669</v>
      </c>
      <c r="F550" s="2">
        <f>IF(ISERR(AVERAGE('0_Pivot &amp; Table 1 &amp; Table 2'!I615:L615)),"",AVERAGE('0_Pivot &amp; Table 1 &amp; Table 2'!I615:L615))</f>
        <v>6453.75</v>
      </c>
      <c r="G550" s="2">
        <f>IF(ISERR(AVERAGE('0_Pivot &amp; Table 1 &amp; Table 2'!I615:L615)),NA(),AVERAGE('0_Pivot &amp; Table 1 &amp; Table 2'!I615:L615))</f>
        <v>6453.75</v>
      </c>
    </row>
    <row r="551" spans="3:7" x14ac:dyDescent="0.2">
      <c r="C551" s="42" t="s">
        <v>1582</v>
      </c>
      <c r="D551" s="2">
        <f>IF(ISERR('0_Pivot &amp; Table 1 &amp; Table 2'!D616), 0, '0_Pivot &amp; Table 1 &amp; Table 2'!D616)</f>
        <v>203695</v>
      </c>
      <c r="E551" s="2">
        <f>AVERAGE('0_Pivot &amp; Table 1 &amp; Table 2'!E616:H616)</f>
        <v>5534</v>
      </c>
      <c r="F551" s="2">
        <f>IF(ISERR(AVERAGE('0_Pivot &amp; Table 1 &amp; Table 2'!I616:L616)),"",AVERAGE('0_Pivot &amp; Table 1 &amp; Table 2'!I616:L616))</f>
        <v>6622</v>
      </c>
      <c r="G551" s="2">
        <f>IF(ISERR(AVERAGE('0_Pivot &amp; Table 1 &amp; Table 2'!I616:L616)),NA(),AVERAGE('0_Pivot &amp; Table 1 &amp; Table 2'!I616:L616))</f>
        <v>6622</v>
      </c>
    </row>
    <row r="552" spans="3:7" x14ac:dyDescent="0.2">
      <c r="C552" s="42" t="s">
        <v>1585</v>
      </c>
      <c r="D552" s="2">
        <f>IF(ISERR('0_Pivot &amp; Table 1 &amp; Table 2'!D617), 0, '0_Pivot &amp; Table 1 &amp; Table 2'!D617)</f>
        <v>215248</v>
      </c>
      <c r="E552" s="2">
        <f>AVERAGE('0_Pivot &amp; Table 1 &amp; Table 2'!E617:H617)</f>
        <v>5188.25</v>
      </c>
      <c r="F552" s="2">
        <f>IF(ISERR(AVERAGE('0_Pivot &amp; Table 1 &amp; Table 2'!I617:L617)),"",AVERAGE('0_Pivot &amp; Table 1 &amp; Table 2'!I617:L617))</f>
        <v>6074.5</v>
      </c>
      <c r="G552" s="2">
        <f>IF(ISERR(AVERAGE('0_Pivot &amp; Table 1 &amp; Table 2'!I617:L617)),NA(),AVERAGE('0_Pivot &amp; Table 1 &amp; Table 2'!I617:L617))</f>
        <v>6074.5</v>
      </c>
    </row>
    <row r="553" spans="3:7" x14ac:dyDescent="0.2">
      <c r="C553" s="42" t="s">
        <v>1588</v>
      </c>
      <c r="D553" s="2">
        <f>IF(ISERR('0_Pivot &amp; Table 1 &amp; Table 2'!D618), 0, '0_Pivot &amp; Table 1 &amp; Table 2'!D618)</f>
        <v>180033</v>
      </c>
      <c r="E553" s="2">
        <f>AVERAGE('0_Pivot &amp; Table 1 &amp; Table 2'!E618:H618)</f>
        <v>6460.5</v>
      </c>
      <c r="F553" s="2">
        <f>IF(ISERR(AVERAGE('0_Pivot &amp; Table 1 &amp; Table 2'!I618:L618)),"",AVERAGE('0_Pivot &amp; Table 1 &amp; Table 2'!I618:L618))</f>
        <v>7837.25</v>
      </c>
      <c r="G553" s="2">
        <f>IF(ISERR(AVERAGE('0_Pivot &amp; Table 1 &amp; Table 2'!I618:L618)),NA(),AVERAGE('0_Pivot &amp; Table 1 &amp; Table 2'!I618:L618))</f>
        <v>7837.25</v>
      </c>
    </row>
    <row r="554" spans="3:7" x14ac:dyDescent="0.2">
      <c r="C554" s="42" t="s">
        <v>1591</v>
      </c>
      <c r="D554" s="2">
        <f>IF(ISERR('0_Pivot &amp; Table 1 &amp; Table 2'!D619), 0, '0_Pivot &amp; Table 1 &amp; Table 2'!D619)</f>
        <v>128540</v>
      </c>
      <c r="E554" s="2">
        <f>AVERAGE('0_Pivot &amp; Table 1 &amp; Table 2'!E619:H619)</f>
        <v>8380</v>
      </c>
      <c r="F554" s="2">
        <f>IF(ISERR(AVERAGE('0_Pivot &amp; Table 1 &amp; Table 2'!I619:L619)),"",AVERAGE('0_Pivot &amp; Table 1 &amp; Table 2'!I619:L619))</f>
        <v>8208</v>
      </c>
      <c r="G554" s="2">
        <f>IF(ISERR(AVERAGE('0_Pivot &amp; Table 1 &amp; Table 2'!I619:L619)),NA(),AVERAGE('0_Pivot &amp; Table 1 &amp; Table 2'!I619:L619))</f>
        <v>8208</v>
      </c>
    </row>
    <row r="555" spans="3:7" x14ac:dyDescent="0.2">
      <c r="C555" s="42" t="s">
        <v>1594</v>
      </c>
      <c r="D555" s="2">
        <f>IF(ISERR('0_Pivot &amp; Table 1 &amp; Table 2'!D620), 0, '0_Pivot &amp; Table 1 &amp; Table 2'!D620)</f>
        <v>86400</v>
      </c>
      <c r="E555" s="2">
        <f>AVERAGE('0_Pivot &amp; Table 1 &amp; Table 2'!E620:H620)</f>
        <v>7094.75</v>
      </c>
      <c r="F555" s="2">
        <f>IF(ISERR(AVERAGE('0_Pivot &amp; Table 1 &amp; Table 2'!I620:L620)),"",AVERAGE('0_Pivot &amp; Table 1 &amp; Table 2'!I620:L620))</f>
        <v>7554.5</v>
      </c>
      <c r="G555" s="2">
        <f>IF(ISERR(AVERAGE('0_Pivot &amp; Table 1 &amp; Table 2'!I620:L620)),NA(),AVERAGE('0_Pivot &amp; Table 1 &amp; Table 2'!I620:L620))</f>
        <v>7554.5</v>
      </c>
    </row>
    <row r="556" spans="3:7" x14ac:dyDescent="0.2">
      <c r="C556" s="42" t="s">
        <v>1597</v>
      </c>
      <c r="D556" s="2">
        <f>IF(ISERR('0_Pivot &amp; Table 1 &amp; Table 2'!D621), 0, '0_Pivot &amp; Table 1 &amp; Table 2'!D621)</f>
        <v>69451</v>
      </c>
      <c r="E556" s="2">
        <f>AVERAGE('0_Pivot &amp; Table 1 &amp; Table 2'!E621:H621)</f>
        <v>6977.25</v>
      </c>
      <c r="F556" s="2">
        <f>IF(ISERR(AVERAGE('0_Pivot &amp; Table 1 &amp; Table 2'!I621:L621)),"",AVERAGE('0_Pivot &amp; Table 1 &amp; Table 2'!I621:L621))</f>
        <v>7658</v>
      </c>
      <c r="G556" s="2">
        <f>IF(ISERR(AVERAGE('0_Pivot &amp; Table 1 &amp; Table 2'!I621:L621)),NA(),AVERAGE('0_Pivot &amp; Table 1 &amp; Table 2'!I621:L621))</f>
        <v>7658</v>
      </c>
    </row>
    <row r="557" spans="3:7" x14ac:dyDescent="0.2">
      <c r="C557" s="42" t="s">
        <v>1600</v>
      </c>
      <c r="D557" s="2">
        <f>IF(ISERR('0_Pivot &amp; Table 1 &amp; Table 2'!D622), 0, '0_Pivot &amp; Table 1 &amp; Table 2'!D622)</f>
        <v>110291</v>
      </c>
      <c r="E557" s="2">
        <f>AVERAGE('0_Pivot &amp; Table 1 &amp; Table 2'!E622:H622)</f>
        <v>7782.25</v>
      </c>
      <c r="F557" s="2">
        <f>IF(ISERR(AVERAGE('0_Pivot &amp; Table 1 &amp; Table 2'!I622:L622)),"",AVERAGE('0_Pivot &amp; Table 1 &amp; Table 2'!I622:L622))</f>
        <v>7717.25</v>
      </c>
      <c r="G557" s="2">
        <f>IF(ISERR(AVERAGE('0_Pivot &amp; Table 1 &amp; Table 2'!I622:L622)),NA(),AVERAGE('0_Pivot &amp; Table 1 &amp; Table 2'!I622:L622))</f>
        <v>7717.25</v>
      </c>
    </row>
    <row r="558" spans="3:7" x14ac:dyDescent="0.2">
      <c r="C558" s="42" t="s">
        <v>1603</v>
      </c>
      <c r="D558" s="2">
        <f>IF(ISERR('0_Pivot &amp; Table 1 &amp; Table 2'!D623), 0, '0_Pivot &amp; Table 1 &amp; Table 2'!D623)</f>
        <v>123441</v>
      </c>
      <c r="E558" s="2" t="e">
        <f>AVERAGE('0_Pivot &amp; Table 1 &amp; Table 2'!E623:H623)</f>
        <v>#DIV/0!</v>
      </c>
      <c r="F558" s="2" t="str">
        <f>IF(ISERR(AVERAGE('0_Pivot &amp; Table 1 &amp; Table 2'!I623:L623)),"",AVERAGE('0_Pivot &amp; Table 1 &amp; Table 2'!I623:L623))</f>
        <v/>
      </c>
      <c r="G558" s="2" t="e">
        <f>IF(ISERR(AVERAGE('0_Pivot &amp; Table 1 &amp; Table 2'!I623:L623)),NA(),AVERAGE('0_Pivot &amp; Table 1 &amp; Table 2'!I623:L623))</f>
        <v>#N/A</v>
      </c>
    </row>
    <row r="559" spans="3:7" x14ac:dyDescent="0.2">
      <c r="C559" s="42" t="s">
        <v>1605</v>
      </c>
      <c r="D559" s="2">
        <f>IF(ISERR('0_Pivot &amp; Table 1 &amp; Table 2'!D624), 0, '0_Pivot &amp; Table 1 &amp; Table 2'!D624)</f>
        <v>107800</v>
      </c>
      <c r="E559" s="2">
        <f>AVERAGE('0_Pivot &amp; Table 1 &amp; Table 2'!E624:H624)</f>
        <v>8577</v>
      </c>
      <c r="F559" s="2">
        <f>IF(ISERR(AVERAGE('0_Pivot &amp; Table 1 &amp; Table 2'!I624:L624)),"",AVERAGE('0_Pivot &amp; Table 1 &amp; Table 2'!I624:L624))</f>
        <v>8441</v>
      </c>
      <c r="G559" s="2">
        <f>IF(ISERR(AVERAGE('0_Pivot &amp; Table 1 &amp; Table 2'!I624:L624)),NA(),AVERAGE('0_Pivot &amp; Table 1 &amp; Table 2'!I624:L624))</f>
        <v>8441</v>
      </c>
    </row>
    <row r="560" spans="3:7" x14ac:dyDescent="0.2">
      <c r="C560" s="42" t="s">
        <v>1607</v>
      </c>
      <c r="D560" s="2">
        <f>IF(ISERR('0_Pivot &amp; Table 1 &amp; Table 2'!D625), 0, '0_Pivot &amp; Table 1 &amp; Table 2'!D625)</f>
        <v>123309</v>
      </c>
      <c r="E560" s="2">
        <f>AVERAGE('0_Pivot &amp; Table 1 &amp; Table 2'!E625:H625)</f>
        <v>7541.75</v>
      </c>
      <c r="F560" s="2">
        <f>IF(ISERR(AVERAGE('0_Pivot &amp; Table 1 &amp; Table 2'!I625:L625)),"",AVERAGE('0_Pivot &amp; Table 1 &amp; Table 2'!I625:L625))</f>
        <v>7938.75</v>
      </c>
      <c r="G560" s="2">
        <f>IF(ISERR(AVERAGE('0_Pivot &amp; Table 1 &amp; Table 2'!I625:L625)),NA(),AVERAGE('0_Pivot &amp; Table 1 &amp; Table 2'!I625:L625))</f>
        <v>7938.75</v>
      </c>
    </row>
    <row r="561" spans="3:7" x14ac:dyDescent="0.2">
      <c r="C561" s="42" t="s">
        <v>1609</v>
      </c>
      <c r="D561" s="2">
        <f>IF(ISERR('0_Pivot &amp; Table 1 &amp; Table 2'!D626), 0, '0_Pivot &amp; Table 1 &amp; Table 2'!D626)</f>
        <v>88066</v>
      </c>
      <c r="E561" s="2" t="e">
        <f>AVERAGE('0_Pivot &amp; Table 1 &amp; Table 2'!E626:H626)</f>
        <v>#DIV/0!</v>
      </c>
      <c r="F561" s="2" t="str">
        <f>IF(ISERR(AVERAGE('0_Pivot &amp; Table 1 &amp; Table 2'!I626:L626)),"",AVERAGE('0_Pivot &amp; Table 1 &amp; Table 2'!I626:L626))</f>
        <v/>
      </c>
      <c r="G561" s="2" t="e">
        <f>IF(ISERR(AVERAGE('0_Pivot &amp; Table 1 &amp; Table 2'!I626:L626)),NA(),AVERAGE('0_Pivot &amp; Table 1 &amp; Table 2'!I626:L626))</f>
        <v>#N/A</v>
      </c>
    </row>
    <row r="562" spans="3:7" x14ac:dyDescent="0.2">
      <c r="C562" s="42" t="s">
        <v>1611</v>
      </c>
      <c r="D562" s="2">
        <f>IF(ISERR('0_Pivot &amp; Table 1 &amp; Table 2'!D627), 0, '0_Pivot &amp; Table 1 &amp; Table 2'!D627)</f>
        <v>96500</v>
      </c>
      <c r="E562" s="2">
        <f>AVERAGE('0_Pivot &amp; Table 1 &amp; Table 2'!E627:H627)</f>
        <v>8074</v>
      </c>
      <c r="F562" s="2">
        <f>IF(ISERR(AVERAGE('0_Pivot &amp; Table 1 &amp; Table 2'!I627:L627)),"",AVERAGE('0_Pivot &amp; Table 1 &amp; Table 2'!I627:L627))</f>
        <v>8208.25</v>
      </c>
      <c r="G562" s="2">
        <f>IF(ISERR(AVERAGE('0_Pivot &amp; Table 1 &amp; Table 2'!I627:L627)),NA(),AVERAGE('0_Pivot &amp; Table 1 &amp; Table 2'!I627:L627))</f>
        <v>8208.25</v>
      </c>
    </row>
    <row r="563" spans="3:7" x14ac:dyDescent="0.2">
      <c r="C563" s="42" t="s">
        <v>1613</v>
      </c>
      <c r="D563" s="2">
        <f>IF(ISERR('0_Pivot &amp; Table 1 &amp; Table 2'!D628), 0, '0_Pivot &amp; Table 1 &amp; Table 2'!D628)</f>
        <v>110237</v>
      </c>
      <c r="E563" s="2">
        <f>AVERAGE('0_Pivot &amp; Table 1 &amp; Table 2'!E628:H628)</f>
        <v>6375</v>
      </c>
      <c r="F563" s="2">
        <f>IF(ISERR(AVERAGE('0_Pivot &amp; Table 1 &amp; Table 2'!I628:L628)),"",AVERAGE('0_Pivot &amp; Table 1 &amp; Table 2'!I628:L628))</f>
        <v>7119.5</v>
      </c>
      <c r="G563" s="2">
        <f>IF(ISERR(AVERAGE('0_Pivot &amp; Table 1 &amp; Table 2'!I628:L628)),NA(),AVERAGE('0_Pivot &amp; Table 1 &amp; Table 2'!I628:L628))</f>
        <v>7119.5</v>
      </c>
    </row>
    <row r="564" spans="3:7" x14ac:dyDescent="0.2">
      <c r="C564" s="42" t="s">
        <v>1615</v>
      </c>
      <c r="D564" s="2">
        <f>IF(ISERR('0_Pivot &amp; Table 1 &amp; Table 2'!D629), 0, '0_Pivot &amp; Table 1 &amp; Table 2'!D629)</f>
        <v>419033</v>
      </c>
      <c r="E564" s="2">
        <f>AVERAGE('0_Pivot &amp; Table 1 &amp; Table 2'!E629:H629)</f>
        <v>5179.25</v>
      </c>
      <c r="F564" s="2">
        <f>IF(ISERR(AVERAGE('0_Pivot &amp; Table 1 &amp; Table 2'!I629:L629)),"",AVERAGE('0_Pivot &amp; Table 1 &amp; Table 2'!I629:L629))</f>
        <v>6113</v>
      </c>
      <c r="G564" s="2">
        <f>IF(ISERR(AVERAGE('0_Pivot &amp; Table 1 &amp; Table 2'!I629:L629)),NA(),AVERAGE('0_Pivot &amp; Table 1 &amp; Table 2'!I629:L629))</f>
        <v>6113</v>
      </c>
    </row>
    <row r="565" spans="3:7" x14ac:dyDescent="0.2">
      <c r="C565" s="42" t="s">
        <v>1617</v>
      </c>
      <c r="D565" s="2">
        <f>IF(ISERR('0_Pivot &amp; Table 1 &amp; Table 2'!D630), 0, '0_Pivot &amp; Table 1 &amp; Table 2'!D630)</f>
        <v>500668</v>
      </c>
      <c r="E565" s="2">
        <f>AVERAGE('0_Pivot &amp; Table 1 &amp; Table 2'!E630:H630)</f>
        <v>4834</v>
      </c>
      <c r="F565" s="2">
        <f>IF(ISERR(AVERAGE('0_Pivot &amp; Table 1 &amp; Table 2'!I630:L630)),"",AVERAGE('0_Pivot &amp; Table 1 &amp; Table 2'!I630:L630))</f>
        <v>5750</v>
      </c>
      <c r="G565" s="2">
        <f>IF(ISERR(AVERAGE('0_Pivot &amp; Table 1 &amp; Table 2'!I630:L630)),NA(),AVERAGE('0_Pivot &amp; Table 1 &amp; Table 2'!I630:L630))</f>
        <v>5750</v>
      </c>
    </row>
    <row r="566" spans="3:7" x14ac:dyDescent="0.2">
      <c r="C566" s="42" t="s">
        <v>1619</v>
      </c>
      <c r="D566" s="2">
        <f>IF(ISERR('0_Pivot &amp; Table 1 &amp; Table 2'!D631), 0, '0_Pivot &amp; Table 1 &amp; Table 2'!D631)</f>
        <v>322953</v>
      </c>
      <c r="E566" s="2">
        <f>AVERAGE('0_Pivot &amp; Table 1 &amp; Table 2'!E631:H631)</f>
        <v>5966.5</v>
      </c>
      <c r="F566" s="2">
        <f>IF(ISERR(AVERAGE('0_Pivot &amp; Table 1 &amp; Table 2'!I631:L631)),"",AVERAGE('0_Pivot &amp; Table 1 &amp; Table 2'!I631:L631))</f>
        <v>6998</v>
      </c>
      <c r="G566" s="2">
        <f>IF(ISERR(AVERAGE('0_Pivot &amp; Table 1 &amp; Table 2'!I631:L631)),NA(),AVERAGE('0_Pivot &amp; Table 1 &amp; Table 2'!I631:L631))</f>
        <v>6998</v>
      </c>
    </row>
    <row r="567" spans="3:7" x14ac:dyDescent="0.2">
      <c r="C567" s="42" t="s">
        <v>1621</v>
      </c>
      <c r="D567" s="2">
        <f>IF(ISERR('0_Pivot &amp; Table 1 &amp; Table 2'!D632), 0, '0_Pivot &amp; Table 1 &amp; Table 2'!D632)</f>
        <v>401516</v>
      </c>
      <c r="E567" s="2">
        <f>AVERAGE('0_Pivot &amp; Table 1 &amp; Table 2'!E632:H632)</f>
        <v>4720</v>
      </c>
      <c r="F567" s="2">
        <f>IF(ISERR(AVERAGE('0_Pivot &amp; Table 1 &amp; Table 2'!I632:L632)),"",AVERAGE('0_Pivot &amp; Table 1 &amp; Table 2'!I632:L632))</f>
        <v>5784.75</v>
      </c>
      <c r="G567" s="2">
        <f>IF(ISERR(AVERAGE('0_Pivot &amp; Table 1 &amp; Table 2'!I632:L632)),NA(),AVERAGE('0_Pivot &amp; Table 1 &amp; Table 2'!I632:L632))</f>
        <v>5784.75</v>
      </c>
    </row>
    <row r="568" spans="3:7" x14ac:dyDescent="0.2">
      <c r="C568" s="42" t="s">
        <v>1623</v>
      </c>
      <c r="D568" s="2">
        <f>IF(ISERR('0_Pivot &amp; Table 1 &amp; Table 2'!D633), 0, '0_Pivot &amp; Table 1 &amp; Table 2'!D633)</f>
        <v>289394</v>
      </c>
      <c r="E568" s="2">
        <f>AVERAGE('0_Pivot &amp; Table 1 &amp; Table 2'!E633:H633)</f>
        <v>7275.75</v>
      </c>
      <c r="F568" s="2">
        <f>IF(ISERR(AVERAGE('0_Pivot &amp; Table 1 &amp; Table 2'!I633:L633)),"",AVERAGE('0_Pivot &amp; Table 1 &amp; Table 2'!I633:L633))</f>
        <v>6731.75</v>
      </c>
      <c r="G568" s="2">
        <f>IF(ISERR(AVERAGE('0_Pivot &amp; Table 1 &amp; Table 2'!I633:L633)),NA(),AVERAGE('0_Pivot &amp; Table 1 &amp; Table 2'!I633:L633))</f>
        <v>6731.75</v>
      </c>
    </row>
    <row r="569" spans="3:7" x14ac:dyDescent="0.2">
      <c r="C569" s="42" t="s">
        <v>1625</v>
      </c>
      <c r="D569" s="2">
        <f>IF(ISERR('0_Pivot &amp; Table 1 &amp; Table 2'!D634), 0, '0_Pivot &amp; Table 1 &amp; Table 2'!D634)</f>
        <v>214287</v>
      </c>
      <c r="E569" s="2">
        <f>AVERAGE('0_Pivot &amp; Table 1 &amp; Table 2'!E634:H634)</f>
        <v>7075.75</v>
      </c>
      <c r="F569" s="2">
        <f>IF(ISERR(AVERAGE('0_Pivot &amp; Table 1 &amp; Table 2'!I634:L634)),"",AVERAGE('0_Pivot &amp; Table 1 &amp; Table 2'!I634:L634))</f>
        <v>7851.25</v>
      </c>
      <c r="G569" s="2">
        <f>IF(ISERR(AVERAGE('0_Pivot &amp; Table 1 &amp; Table 2'!I634:L634)),NA(),AVERAGE('0_Pivot &amp; Table 1 &amp; Table 2'!I634:L634))</f>
        <v>7851.25</v>
      </c>
    </row>
    <row r="570" spans="3:7" x14ac:dyDescent="0.2">
      <c r="C570" s="42" t="s">
        <v>1627</v>
      </c>
      <c r="D570" s="2">
        <f>IF(ISERR('0_Pivot &amp; Table 1 &amp; Table 2'!D635), 0, '0_Pivot &amp; Table 1 &amp; Table 2'!D635)</f>
        <v>180427</v>
      </c>
      <c r="E570" s="2">
        <f>AVERAGE('0_Pivot &amp; Table 1 &amp; Table 2'!E635:H635)</f>
        <v>8096.5</v>
      </c>
      <c r="F570" s="2">
        <f>IF(ISERR(AVERAGE('0_Pivot &amp; Table 1 &amp; Table 2'!I635:L635)),"",AVERAGE('0_Pivot &amp; Table 1 &amp; Table 2'!I635:L635))</f>
        <v>8506</v>
      </c>
      <c r="G570" s="2">
        <f>IF(ISERR(AVERAGE('0_Pivot &amp; Table 1 &amp; Table 2'!I635:L635)),NA(),AVERAGE('0_Pivot &amp; Table 1 &amp; Table 2'!I635:L635))</f>
        <v>8506</v>
      </c>
    </row>
    <row r="571" spans="3:7" x14ac:dyDescent="0.2">
      <c r="C571" s="42" t="s">
        <v>1629</v>
      </c>
      <c r="D571" s="2">
        <f>IF(ISERR('0_Pivot &amp; Table 1 &amp; Table 2'!D636), 0, '0_Pivot &amp; Table 1 &amp; Table 2'!D636)</f>
        <v>157127</v>
      </c>
      <c r="E571" s="2">
        <f>AVERAGE('0_Pivot &amp; Table 1 &amp; Table 2'!E636:H636)</f>
        <v>6434.75</v>
      </c>
      <c r="F571" s="2">
        <f>IF(ISERR(AVERAGE('0_Pivot &amp; Table 1 &amp; Table 2'!I636:L636)),"",AVERAGE('0_Pivot &amp; Table 1 &amp; Table 2'!I636:L636))</f>
        <v>7415</v>
      </c>
      <c r="G571" s="2">
        <f>IF(ISERR(AVERAGE('0_Pivot &amp; Table 1 &amp; Table 2'!I636:L636)),NA(),AVERAGE('0_Pivot &amp; Table 1 &amp; Table 2'!I636:L636))</f>
        <v>7415</v>
      </c>
    </row>
    <row r="572" spans="3:7" x14ac:dyDescent="0.2">
      <c r="C572" s="42" t="s">
        <v>1631</v>
      </c>
      <c r="D572" s="2">
        <f>IF(ISERR('0_Pivot &amp; Table 1 &amp; Table 2'!D637), 0, '0_Pivot &amp; Table 1 &amp; Table 2'!D637)</f>
        <v>142663</v>
      </c>
      <c r="E572" s="2">
        <f>AVERAGE('0_Pivot &amp; Table 1 &amp; Table 2'!E637:H637)</f>
        <v>6182</v>
      </c>
      <c r="F572" s="2">
        <f>IF(ISERR(AVERAGE('0_Pivot &amp; Table 1 &amp; Table 2'!I637:L637)),"",AVERAGE('0_Pivot &amp; Table 1 &amp; Table 2'!I637:L637))</f>
        <v>7415.25</v>
      </c>
      <c r="G572" s="2">
        <f>IF(ISERR(AVERAGE('0_Pivot &amp; Table 1 &amp; Table 2'!I637:L637)),NA(),AVERAGE('0_Pivot &amp; Table 1 &amp; Table 2'!I637:L637))</f>
        <v>7415.25</v>
      </c>
    </row>
    <row r="573" spans="3:7" x14ac:dyDescent="0.2">
      <c r="C573" s="42" t="s">
        <v>1633</v>
      </c>
      <c r="D573" s="2">
        <f>IF(ISERR('0_Pivot &amp; Table 1 &amp; Table 2'!D638), 0, '0_Pivot &amp; Table 1 &amp; Table 2'!D638)</f>
        <v>136388</v>
      </c>
      <c r="E573" s="2" t="e">
        <f>AVERAGE('0_Pivot &amp; Table 1 &amp; Table 2'!E638:H638)</f>
        <v>#DIV/0!</v>
      </c>
      <c r="F573" s="2" t="str">
        <f>IF(ISERR(AVERAGE('0_Pivot &amp; Table 1 &amp; Table 2'!I638:L638)),"",AVERAGE('0_Pivot &amp; Table 1 &amp; Table 2'!I638:L638))</f>
        <v/>
      </c>
      <c r="G573" s="2" t="e">
        <f>IF(ISERR(AVERAGE('0_Pivot &amp; Table 1 &amp; Table 2'!I638:L638)),NA(),AVERAGE('0_Pivot &amp; Table 1 &amp; Table 2'!I638:L638))</f>
        <v>#N/A</v>
      </c>
    </row>
    <row r="574" spans="3:7" x14ac:dyDescent="0.2">
      <c r="C574" s="42" t="s">
        <v>1635</v>
      </c>
      <c r="D574" s="2">
        <f>IF(ISERR('0_Pivot &amp; Table 1 &amp; Table 2'!D639), 0, '0_Pivot &amp; Table 1 &amp; Table 2'!D639)</f>
        <v>155518</v>
      </c>
      <c r="E574" s="2">
        <f>AVERAGE('0_Pivot &amp; Table 1 &amp; Table 2'!E639:H639)</f>
        <v>5827.25</v>
      </c>
      <c r="F574" s="2">
        <f>IF(ISERR(AVERAGE('0_Pivot &amp; Table 1 &amp; Table 2'!I639:L639)),"",AVERAGE('0_Pivot &amp; Table 1 &amp; Table 2'!I639:L639))</f>
        <v>7124.75</v>
      </c>
      <c r="G574" s="2">
        <f>IF(ISERR(AVERAGE('0_Pivot &amp; Table 1 &amp; Table 2'!I639:L639)),NA(),AVERAGE('0_Pivot &amp; Table 1 &amp; Table 2'!I639:L639))</f>
        <v>7124.75</v>
      </c>
    </row>
    <row r="575" spans="3:7" x14ac:dyDescent="0.2">
      <c r="C575" s="42" t="s">
        <v>1637</v>
      </c>
      <c r="D575" s="2">
        <f>IF(ISERR('0_Pivot &amp; Table 1 &amp; Table 2'!D640), 0, '0_Pivot &amp; Table 1 &amp; Table 2'!D640)</f>
        <v>123859</v>
      </c>
      <c r="E575" s="2">
        <f>AVERAGE('0_Pivot &amp; Table 1 &amp; Table 2'!E640:H640)</f>
        <v>8361</v>
      </c>
      <c r="F575" s="2">
        <f>IF(ISERR(AVERAGE('0_Pivot &amp; Table 1 &amp; Table 2'!I640:L640)),"",AVERAGE('0_Pivot &amp; Table 1 &amp; Table 2'!I640:L640))</f>
        <v>7500</v>
      </c>
      <c r="G575" s="2">
        <f>IF(ISERR(AVERAGE('0_Pivot &amp; Table 1 &amp; Table 2'!I640:L640)),NA(),AVERAGE('0_Pivot &amp; Table 1 &amp; Table 2'!I640:L640))</f>
        <v>7500</v>
      </c>
    </row>
    <row r="576" spans="3:7" x14ac:dyDescent="0.2">
      <c r="C576" s="42" t="s">
        <v>1639</v>
      </c>
      <c r="D576" s="2">
        <f>IF(ISERR('0_Pivot &amp; Table 1 &amp; Table 2'!D641), 0, '0_Pivot &amp; Table 1 &amp; Table 2'!D641)</f>
        <v>2308143</v>
      </c>
      <c r="E576" s="2">
        <f>AVERAGE('0_Pivot &amp; Table 1 &amp; Table 2'!E641:H641)</f>
        <v>1319.5</v>
      </c>
      <c r="F576" s="2">
        <f>IF(ISERR(AVERAGE('0_Pivot &amp; Table 1 &amp; Table 2'!I641:L641)),"",AVERAGE('0_Pivot &amp; Table 1 &amp; Table 2'!I641:L641))</f>
        <v>1415.75</v>
      </c>
      <c r="G576" s="2">
        <f>IF(ISERR(AVERAGE('0_Pivot &amp; Table 1 &amp; Table 2'!I641:L641)),NA(),AVERAGE('0_Pivot &amp; Table 1 &amp; Table 2'!I641:L641))</f>
        <v>1415.75</v>
      </c>
    </row>
    <row r="577" spans="3:7" x14ac:dyDescent="0.2">
      <c r="C577" s="42" t="s">
        <v>1641</v>
      </c>
      <c r="D577" s="2">
        <f>IF(ISERR('0_Pivot &amp; Table 1 &amp; Table 2'!D642), 0, '0_Pivot &amp; Table 1 &amp; Table 2'!D642)</f>
        <v>1021831</v>
      </c>
      <c r="E577" s="2">
        <f>AVERAGE('0_Pivot &amp; Table 1 &amp; Table 2'!E642:H642)</f>
        <v>2105.75</v>
      </c>
      <c r="F577" s="2">
        <f>IF(ISERR(AVERAGE('0_Pivot &amp; Table 1 &amp; Table 2'!I642:L642)),"",AVERAGE('0_Pivot &amp; Table 1 &amp; Table 2'!I642:L642))</f>
        <v>2218.75</v>
      </c>
      <c r="G577" s="2">
        <f>IF(ISERR(AVERAGE('0_Pivot &amp; Table 1 &amp; Table 2'!I642:L642)),NA(),AVERAGE('0_Pivot &amp; Table 1 &amp; Table 2'!I642:L642))</f>
        <v>2218.75</v>
      </c>
    </row>
    <row r="578" spans="3:7" x14ac:dyDescent="0.2">
      <c r="C578" s="42" t="s">
        <v>1645</v>
      </c>
      <c r="D578" s="2">
        <f>IF(ISERR('0_Pivot &amp; Table 1 &amp; Table 2'!D643), 0, '0_Pivot &amp; Table 1 &amp; Table 2'!D643)</f>
        <v>669471</v>
      </c>
      <c r="E578" s="2">
        <f>AVERAGE('0_Pivot &amp; Table 1 &amp; Table 2'!E643:H643)</f>
        <v>2337</v>
      </c>
      <c r="F578" s="2">
        <f>IF(ISERR(AVERAGE('0_Pivot &amp; Table 1 &amp; Table 2'!I643:L643)),"",AVERAGE('0_Pivot &amp; Table 1 &amp; Table 2'!I643:L643))</f>
        <v>2317.5</v>
      </c>
      <c r="G578" s="2">
        <f>IF(ISERR(AVERAGE('0_Pivot &amp; Table 1 &amp; Table 2'!I643:L643)),NA(),AVERAGE('0_Pivot &amp; Table 1 &amp; Table 2'!I643:L643))</f>
        <v>2317.5</v>
      </c>
    </row>
    <row r="579" spans="3:7" x14ac:dyDescent="0.2">
      <c r="C579" s="42" t="s">
        <v>1648</v>
      </c>
      <c r="D579" s="2">
        <f>IF(ISERR('0_Pivot &amp; Table 1 &amp; Table 2'!D644), 0, '0_Pivot &amp; Table 1 &amp; Table 2'!D644)</f>
        <v>170494</v>
      </c>
      <c r="E579" s="2">
        <f>AVERAGE('0_Pivot &amp; Table 1 &amp; Table 2'!E644:H644)</f>
        <v>3527.5</v>
      </c>
      <c r="F579" s="2">
        <f>IF(ISERR(AVERAGE('0_Pivot &amp; Table 1 &amp; Table 2'!I644:L644)),"",AVERAGE('0_Pivot &amp; Table 1 &amp; Table 2'!I644:L644))</f>
        <v>3300.25</v>
      </c>
      <c r="G579" s="2">
        <f>IF(ISERR(AVERAGE('0_Pivot &amp; Table 1 &amp; Table 2'!I644:L644)),NA(),AVERAGE('0_Pivot &amp; Table 1 &amp; Table 2'!I644:L644))</f>
        <v>3300.25</v>
      </c>
    </row>
    <row r="580" spans="3:7" x14ac:dyDescent="0.2">
      <c r="C580" s="42" t="s">
        <v>1651</v>
      </c>
      <c r="D580" s="2">
        <f>IF(ISERR('0_Pivot &amp; Table 1 &amp; Table 2'!D645), 0, '0_Pivot &amp; Table 1 &amp; Table 2'!D645)</f>
        <v>155606</v>
      </c>
      <c r="E580" s="2">
        <f>AVERAGE('0_Pivot &amp; Table 1 &amp; Table 2'!E645:H645)</f>
        <v>3802.25</v>
      </c>
      <c r="F580" s="2">
        <f>IF(ISERR(AVERAGE('0_Pivot &amp; Table 1 &amp; Table 2'!I645:L645)),"",AVERAGE('0_Pivot &amp; Table 1 &amp; Table 2'!I645:L645))</f>
        <v>3620</v>
      </c>
      <c r="G580" s="2">
        <f>IF(ISERR(AVERAGE('0_Pivot &amp; Table 1 &amp; Table 2'!I645:L645)),NA(),AVERAGE('0_Pivot &amp; Table 1 &amp; Table 2'!I645:L645))</f>
        <v>3620</v>
      </c>
    </row>
    <row r="581" spans="3:7" x14ac:dyDescent="0.2">
      <c r="C581" s="42" t="s">
        <v>1654</v>
      </c>
      <c r="D581" s="2">
        <f>IF(ISERR('0_Pivot &amp; Table 1 &amp; Table 2'!D646), 0, '0_Pivot &amp; Table 1 &amp; Table 2'!D646)</f>
        <v>294689</v>
      </c>
      <c r="E581" s="2">
        <f>AVERAGE('0_Pivot &amp; Table 1 &amp; Table 2'!E646:H646)</f>
        <v>3288.75</v>
      </c>
      <c r="F581" s="2">
        <f>IF(ISERR(AVERAGE('0_Pivot &amp; Table 1 &amp; Table 2'!I646:L646)),"",AVERAGE('0_Pivot &amp; Table 1 &amp; Table 2'!I646:L646))</f>
        <v>3091.25</v>
      </c>
      <c r="G581" s="2">
        <f>IF(ISERR(AVERAGE('0_Pivot &amp; Table 1 &amp; Table 2'!I646:L646)),NA(),AVERAGE('0_Pivot &amp; Table 1 &amp; Table 2'!I646:L646))</f>
        <v>3091.25</v>
      </c>
    </row>
    <row r="582" spans="3:7" x14ac:dyDescent="0.2">
      <c r="C582" s="42" t="s">
        <v>1657</v>
      </c>
      <c r="D582" s="2">
        <f>IF(ISERR('0_Pivot &amp; Table 1 &amp; Table 2'!D647), 0, '0_Pivot &amp; Table 1 &amp; Table 2'!D647)</f>
        <v>207052</v>
      </c>
      <c r="E582" s="2">
        <f>AVERAGE('0_Pivot &amp; Table 1 &amp; Table 2'!E647:H647)</f>
        <v>3249.75</v>
      </c>
      <c r="F582" s="2">
        <f>IF(ISERR(AVERAGE('0_Pivot &amp; Table 1 &amp; Table 2'!I647:L647)),"",AVERAGE('0_Pivot &amp; Table 1 &amp; Table 2'!I647:L647))</f>
        <v>3473</v>
      </c>
      <c r="G582" s="2">
        <f>IF(ISERR(AVERAGE('0_Pivot &amp; Table 1 &amp; Table 2'!I647:L647)),NA(),AVERAGE('0_Pivot &amp; Table 1 &amp; Table 2'!I647:L647))</f>
        <v>3473</v>
      </c>
    </row>
    <row r="583" spans="3:7" x14ac:dyDescent="0.2">
      <c r="C583" s="42" t="s">
        <v>1660</v>
      </c>
      <c r="D583" s="2">
        <f>IF(ISERR('0_Pivot &amp; Table 1 &amp; Table 2'!D648), 0, '0_Pivot &amp; Table 1 &amp; Table 2'!D648)</f>
        <v>206344</v>
      </c>
      <c r="E583" s="2">
        <f>AVERAGE('0_Pivot &amp; Table 1 &amp; Table 2'!E648:H648)</f>
        <v>3651.5</v>
      </c>
      <c r="F583" s="2">
        <f>IF(ISERR(AVERAGE('0_Pivot &amp; Table 1 &amp; Table 2'!I648:L648)),"",AVERAGE('0_Pivot &amp; Table 1 &amp; Table 2'!I648:L648))</f>
        <v>3577.75</v>
      </c>
      <c r="G583" s="2">
        <f>IF(ISERR(AVERAGE('0_Pivot &amp; Table 1 &amp; Table 2'!I648:L648)),NA(),AVERAGE('0_Pivot &amp; Table 1 &amp; Table 2'!I648:L648))</f>
        <v>3577.75</v>
      </c>
    </row>
    <row r="584" spans="3:7" x14ac:dyDescent="0.2">
      <c r="C584" s="42" t="s">
        <v>1663</v>
      </c>
      <c r="D584" s="2">
        <f>IF(ISERR('0_Pivot &amp; Table 1 &amp; Table 2'!D649), 0, '0_Pivot &amp; Table 1 &amp; Table 2'!D649)</f>
        <v>198800</v>
      </c>
      <c r="E584" s="2">
        <f>AVERAGE('0_Pivot &amp; Table 1 &amp; Table 2'!E649:H649)</f>
        <v>3724.5</v>
      </c>
      <c r="F584" s="2">
        <f>IF(ISERR(AVERAGE('0_Pivot &amp; Table 1 &amp; Table 2'!I649:L649)),"",AVERAGE('0_Pivot &amp; Table 1 &amp; Table 2'!I649:L649))</f>
        <v>3530.75</v>
      </c>
      <c r="G584" s="2">
        <f>IF(ISERR(AVERAGE('0_Pivot &amp; Table 1 &amp; Table 2'!I649:L649)),NA(),AVERAGE('0_Pivot &amp; Table 1 &amp; Table 2'!I649:L649))</f>
        <v>3530.75</v>
      </c>
    </row>
    <row r="585" spans="3:7" x14ac:dyDescent="0.2">
      <c r="C585" s="42" t="s">
        <v>1666</v>
      </c>
      <c r="D585" s="2">
        <f>IF(ISERR('0_Pivot &amp; Table 1 &amp; Table 2'!D650), 0, '0_Pivot &amp; Table 1 &amp; Table 2'!D650)</f>
        <v>163368</v>
      </c>
      <c r="E585" s="2">
        <f>AVERAGE('0_Pivot &amp; Table 1 &amp; Table 2'!E650:H650)</f>
        <v>3892.25</v>
      </c>
      <c r="F585" s="2">
        <f>IF(ISERR(AVERAGE('0_Pivot &amp; Table 1 &amp; Table 2'!I650:L650)),"",AVERAGE('0_Pivot &amp; Table 1 &amp; Table 2'!I650:L650))</f>
        <v>3924.25</v>
      </c>
      <c r="G585" s="2">
        <f>IF(ISERR(AVERAGE('0_Pivot &amp; Table 1 &amp; Table 2'!I650:L650)),NA(),AVERAGE('0_Pivot &amp; Table 1 &amp; Table 2'!I650:L650))</f>
        <v>3924.25</v>
      </c>
    </row>
    <row r="586" spans="3:7" x14ac:dyDescent="0.2">
      <c r="C586" s="42" t="s">
        <v>1669</v>
      </c>
      <c r="D586" s="2">
        <f>IF(ISERR('0_Pivot &amp; Table 1 &amp; Table 2'!D651), 0, '0_Pivot &amp; Table 1 &amp; Table 2'!D651)</f>
        <v>242540</v>
      </c>
      <c r="E586" s="2">
        <f>AVERAGE('0_Pivot &amp; Table 1 &amp; Table 2'!E651:H651)</f>
        <v>3331</v>
      </c>
      <c r="F586" s="2">
        <f>IF(ISERR(AVERAGE('0_Pivot &amp; Table 1 &amp; Table 2'!I651:L651)),"",AVERAGE('0_Pivot &amp; Table 1 &amp; Table 2'!I651:L651))</f>
        <v>3291.5</v>
      </c>
      <c r="G586" s="2">
        <f>IF(ISERR(AVERAGE('0_Pivot &amp; Table 1 &amp; Table 2'!I651:L651)),NA(),AVERAGE('0_Pivot &amp; Table 1 &amp; Table 2'!I651:L651))</f>
        <v>3291.5</v>
      </c>
    </row>
    <row r="587" spans="3:7" x14ac:dyDescent="0.2">
      <c r="C587" s="42" t="s">
        <v>1672</v>
      </c>
      <c r="D587" s="2">
        <f>IF(ISERR('0_Pivot &amp; Table 1 &amp; Table 2'!D652), 0, '0_Pivot &amp; Table 1 &amp; Table 2'!D652)</f>
        <v>111026</v>
      </c>
      <c r="E587" s="2">
        <f>AVERAGE('0_Pivot &amp; Table 1 &amp; Table 2'!E652:H652)</f>
        <v>4054</v>
      </c>
      <c r="F587" s="2">
        <f>IF(ISERR(AVERAGE('0_Pivot &amp; Table 1 &amp; Table 2'!I652:L652)),"",AVERAGE('0_Pivot &amp; Table 1 &amp; Table 2'!I652:L652))</f>
        <v>3896.5</v>
      </c>
      <c r="G587" s="2">
        <f>IF(ISERR(AVERAGE('0_Pivot &amp; Table 1 &amp; Table 2'!I652:L652)),NA(),AVERAGE('0_Pivot &amp; Table 1 &amp; Table 2'!I652:L652))</f>
        <v>3896.5</v>
      </c>
    </row>
    <row r="588" spans="3:7" x14ac:dyDescent="0.2">
      <c r="C588" s="42" t="s">
        <v>1675</v>
      </c>
      <c r="D588" s="2">
        <f>IF(ISERR('0_Pivot &amp; Table 1 &amp; Table 2'!D653), 0, '0_Pivot &amp; Table 1 &amp; Table 2'!D653)</f>
        <v>542306</v>
      </c>
      <c r="E588" s="2">
        <f>AVERAGE('0_Pivot &amp; Table 1 &amp; Table 2'!E653:H653)</f>
        <v>3397.75</v>
      </c>
      <c r="F588" s="2">
        <f>IF(ISERR(AVERAGE('0_Pivot &amp; Table 1 &amp; Table 2'!I653:L653)),"",AVERAGE('0_Pivot &amp; Table 1 &amp; Table 2'!I653:L653))</f>
        <v>3700.75</v>
      </c>
      <c r="G588" s="2">
        <f>IF(ISERR(AVERAGE('0_Pivot &amp; Table 1 &amp; Table 2'!I653:L653)),NA(),AVERAGE('0_Pivot &amp; Table 1 &amp; Table 2'!I653:L653))</f>
        <v>3700.75</v>
      </c>
    </row>
    <row r="589" spans="3:7" x14ac:dyDescent="0.2">
      <c r="C589" s="42" t="s">
        <v>1678</v>
      </c>
      <c r="D589" s="2">
        <f>IF(ISERR('0_Pivot &amp; Table 1 &amp; Table 2'!D654), 0, '0_Pivot &amp; Table 1 &amp; Table 2'!D654)</f>
        <v>322058</v>
      </c>
      <c r="E589" s="2">
        <f>AVERAGE('0_Pivot &amp; Table 1 &amp; Table 2'!E654:H654)</f>
        <v>4617.25</v>
      </c>
      <c r="F589" s="2">
        <f>IF(ISERR(AVERAGE('0_Pivot &amp; Table 1 &amp; Table 2'!I654:L654)),"",AVERAGE('0_Pivot &amp; Table 1 &amp; Table 2'!I654:L654))</f>
        <v>4506.25</v>
      </c>
      <c r="G589" s="2">
        <f>IF(ISERR(AVERAGE('0_Pivot &amp; Table 1 &amp; Table 2'!I654:L654)),NA(),AVERAGE('0_Pivot &amp; Table 1 &amp; Table 2'!I654:L654))</f>
        <v>4506.25</v>
      </c>
    </row>
    <row r="590" spans="3:7" x14ac:dyDescent="0.2">
      <c r="C590" s="42" t="s">
        <v>1682</v>
      </c>
      <c r="D590" s="2">
        <f>IF(ISERR('0_Pivot &amp; Table 1 &amp; Table 2'!D655), 0, '0_Pivot &amp; Table 1 &amp; Table 2'!D655)</f>
        <v>659598</v>
      </c>
      <c r="E590" s="2">
        <f>AVERAGE('0_Pivot &amp; Table 1 &amp; Table 2'!E655:H655)</f>
        <v>8062</v>
      </c>
      <c r="F590" s="2">
        <f>IF(ISERR(AVERAGE('0_Pivot &amp; Table 1 &amp; Table 2'!I655:L655)),"",AVERAGE('0_Pivot &amp; Table 1 &amp; Table 2'!I655:L655))</f>
        <v>7680.25</v>
      </c>
      <c r="G590" s="2">
        <f>IF(ISERR(AVERAGE('0_Pivot &amp; Table 1 &amp; Table 2'!I655:L655)),NA(),AVERAGE('0_Pivot &amp; Table 1 &amp; Table 2'!I655:L655))</f>
        <v>7680.25</v>
      </c>
    </row>
    <row r="591" spans="3:7" x14ac:dyDescent="0.2">
      <c r="C591" s="42" t="s">
        <v>1685</v>
      </c>
      <c r="D591" s="2">
        <f>IF(ISERR('0_Pivot &amp; Table 1 &amp; Table 2'!D656), 0, '0_Pivot &amp; Table 1 &amp; Table 2'!D656)</f>
        <v>110941</v>
      </c>
      <c r="E591" s="2">
        <f>AVERAGE('0_Pivot &amp; Table 1 &amp; Table 2'!E656:H656)</f>
        <v>5471.5</v>
      </c>
      <c r="F591" s="2">
        <f>IF(ISERR(AVERAGE('0_Pivot &amp; Table 1 &amp; Table 2'!I656:L656)),"",AVERAGE('0_Pivot &amp; Table 1 &amp; Table 2'!I656:L656))</f>
        <v>5556</v>
      </c>
      <c r="G591" s="2">
        <f>IF(ISERR(AVERAGE('0_Pivot &amp; Table 1 &amp; Table 2'!I656:L656)),NA(),AVERAGE('0_Pivot &amp; Table 1 &amp; Table 2'!I656:L656))</f>
        <v>5556</v>
      </c>
    </row>
    <row r="592" spans="3:7" x14ac:dyDescent="0.2">
      <c r="C592" s="42" t="s">
        <v>1689</v>
      </c>
      <c r="D592" s="2">
        <f>IF(ISERR('0_Pivot &amp; Table 1 &amp; Table 2'!D657), 0, '0_Pivot &amp; Table 1 &amp; Table 2'!D657)</f>
        <v>161441</v>
      </c>
      <c r="E592" s="2">
        <f>AVERAGE('0_Pivot &amp; Table 1 &amp; Table 2'!E657:H657)</f>
        <v>4759.75</v>
      </c>
      <c r="F592" s="2">
        <f>IF(ISERR(AVERAGE('0_Pivot &amp; Table 1 &amp; Table 2'!I657:L657)),"",AVERAGE('0_Pivot &amp; Table 1 &amp; Table 2'!I657:L657))</f>
        <v>5132.75</v>
      </c>
      <c r="G592" s="2">
        <f>IF(ISERR(AVERAGE('0_Pivot &amp; Table 1 &amp; Table 2'!I657:L657)),NA(),AVERAGE('0_Pivot &amp; Table 1 &amp; Table 2'!I657:L657))</f>
        <v>5132.75</v>
      </c>
    </row>
    <row r="593" spans="3:7" x14ac:dyDescent="0.2">
      <c r="C593" s="42" t="s">
        <v>1692</v>
      </c>
      <c r="D593" s="2">
        <f>IF(ISERR('0_Pivot &amp; Table 1 &amp; Table 2'!D658), 0, '0_Pivot &amp; Table 1 &amp; Table 2'!D658)</f>
        <v>175038</v>
      </c>
      <c r="E593" s="2">
        <f>AVERAGE('0_Pivot &amp; Table 1 &amp; Table 2'!E658:H658)</f>
        <v>5614.5</v>
      </c>
      <c r="F593" s="2">
        <f>IF(ISERR(AVERAGE('0_Pivot &amp; Table 1 &amp; Table 2'!I658:L658)),"",AVERAGE('0_Pivot &amp; Table 1 &amp; Table 2'!I658:L658))</f>
        <v>5418.5</v>
      </c>
      <c r="G593" s="2">
        <f>IF(ISERR(AVERAGE('0_Pivot &amp; Table 1 &amp; Table 2'!I658:L658)),NA(),AVERAGE('0_Pivot &amp; Table 1 &amp; Table 2'!I658:L658))</f>
        <v>5418.5</v>
      </c>
    </row>
    <row r="594" spans="3:7" x14ac:dyDescent="0.2">
      <c r="C594" s="42" t="s">
        <v>1695</v>
      </c>
      <c r="D594" s="2">
        <f>IF(ISERR('0_Pivot &amp; Table 1 &amp; Table 2'!D659), 0, '0_Pivot &amp; Table 1 &amp; Table 2'!D659)</f>
        <v>132130</v>
      </c>
      <c r="E594" s="2">
        <f>AVERAGE('0_Pivot &amp; Table 1 &amp; Table 2'!E659:H659)</f>
        <v>6048.75</v>
      </c>
      <c r="F594" s="2">
        <f>IF(ISERR(AVERAGE('0_Pivot &amp; Table 1 &amp; Table 2'!I659:L659)),"",AVERAGE('0_Pivot &amp; Table 1 &amp; Table 2'!I659:L659))</f>
        <v>5168.5</v>
      </c>
      <c r="G594" s="2">
        <f>IF(ISERR(AVERAGE('0_Pivot &amp; Table 1 &amp; Table 2'!I659:L659)),NA(),AVERAGE('0_Pivot &amp; Table 1 &amp; Table 2'!I659:L659))</f>
        <v>5168.5</v>
      </c>
    </row>
    <row r="595" spans="3:7" x14ac:dyDescent="0.2">
      <c r="C595" s="42" t="s">
        <v>1698</v>
      </c>
      <c r="D595" s="2">
        <f>IF(ISERR('0_Pivot &amp; Table 1 &amp; Table 2'!D660), 0, '0_Pivot &amp; Table 1 &amp; Table 2'!D660)</f>
        <v>114376</v>
      </c>
      <c r="E595" s="2">
        <f>AVERAGE('0_Pivot &amp; Table 1 &amp; Table 2'!E660:H660)</f>
        <v>5766.75</v>
      </c>
      <c r="F595" s="2">
        <f>IF(ISERR(AVERAGE('0_Pivot &amp; Table 1 &amp; Table 2'!I660:L660)),"",AVERAGE('0_Pivot &amp; Table 1 &amp; Table 2'!I660:L660))</f>
        <v>5904.5</v>
      </c>
      <c r="G595" s="2">
        <f>IF(ISERR(AVERAGE('0_Pivot &amp; Table 1 &amp; Table 2'!I660:L660)),NA(),AVERAGE('0_Pivot &amp; Table 1 &amp; Table 2'!I660:L660))</f>
        <v>5904.5</v>
      </c>
    </row>
    <row r="596" spans="3:7" x14ac:dyDescent="0.2">
      <c r="C596" s="42" t="s">
        <v>1701</v>
      </c>
      <c r="D596" s="2">
        <f>IF(ISERR('0_Pivot &amp; Table 1 &amp; Table 2'!D661), 0, '0_Pivot &amp; Table 1 &amp; Table 2'!D661)</f>
        <v>0</v>
      </c>
      <c r="E596" s="2">
        <f>AVERAGE('0_Pivot &amp; Table 1 &amp; Table 2'!E661:H661)</f>
        <v>4551.0230492338887</v>
      </c>
      <c r="F596" s="2">
        <f>IF(ISERR(AVERAGE('0_Pivot &amp; Table 1 &amp; Table 2'!I661:L661)),"",AVERAGE('0_Pivot &amp; Table 1 &amp; Table 2'!I661:L661))</f>
        <v>4597.4260245749228</v>
      </c>
      <c r="G596" s="2">
        <f>IF(ISERR(AVERAGE('0_Pivot &amp; Table 1 &amp; Table 2'!I661:L661)),NA(),AVERAGE('0_Pivot &amp; Table 1 &amp; Table 2'!I661:L661))</f>
        <v>4597.4260245749228</v>
      </c>
    </row>
  </sheetData>
  <autoFilter ref="C4:H596">
    <filterColumn colId="1">
      <filters>
        <filter val="1000311"/>
        <filter val="100648"/>
        <filter val="101195"/>
        <filter val="1017076"/>
        <filter val="1021831"/>
        <filter val="102235"/>
        <filter val="102712"/>
        <filter val="103058"/>
        <filter val="103929"/>
        <filter val="1042338"/>
        <filter val="1049025"/>
        <filter val="105420"/>
        <filter val="1070027"/>
        <filter val="107505"/>
        <filter val="107800"/>
        <filter val="107943"/>
        <filter val="107964"/>
        <filter val="108184"/>
        <filter val="108829"/>
        <filter val="108899"/>
        <filter val="109392"/>
        <filter val="109798"/>
        <filter val="110094"/>
        <filter val="110237"/>
        <filter val="110291"/>
        <filter val="110941"/>
        <filter val="111026"/>
        <filter val="111338"/>
        <filter val="1118480"/>
        <filter val="112051"/>
        <filter val="113329"/>
        <filter val="113446"/>
        <filter val="114279"/>
        <filter val="114376"/>
        <filter val="115548"/>
        <filter val="115836"/>
        <filter val="116756"/>
        <filter val="117352"/>
        <filter val="118015"/>
        <filter val="118071"/>
        <filter val="118972"/>
        <filter val="119245"/>
        <filter val="1193118"/>
        <filter val="120102"/>
        <filter val="120106"/>
        <filter val="120321"/>
        <filter val="120425"/>
        <filter val="120987"/>
        <filter val="121193"/>
        <filter val="121984"/>
        <filter val="123309"/>
        <filter val="123441"/>
        <filter val="123859"/>
        <filter val="125762"/>
        <filter val="1259438"/>
        <filter val="126483"/>
        <filter val="126518"/>
        <filter val="1277050"/>
        <filter val="1280190"/>
        <filter val="128037"/>
        <filter val="128144"/>
        <filter val="128540"/>
        <filter val="128719"/>
        <filter val="128763"/>
        <filter val="12882283"/>
        <filter val="129317"/>
        <filter val="130567"/>
        <filter val="1314935"/>
        <filter val="132130"/>
        <filter val="132979"/>
        <filter val="133371"/>
        <filter val="134061"/>
        <filter val="1343841"/>
        <filter val="135170"/>
        <filter val="1353032"/>
        <filter val="136388"/>
        <filter val="136846"/>
        <filter val="137630"/>
        <filter val="138293"/>
        <filter val="138712"/>
        <filter val="140165"/>
        <filter val="1404761"/>
        <filter val="141120"/>
        <filter val="141577"/>
        <filter val="142663"/>
        <filter val="142996"/>
        <filter val="145599"/>
        <filter val="146811"/>
        <filter val="147221"/>
        <filter val="147307"/>
        <filter val="147384"/>
        <filter val="147718"/>
        <filter val="147914"/>
        <filter val="148045"/>
        <filter val="148369"/>
        <filter val="148512"/>
        <filter val="148652"/>
        <filter val="150140"/>
        <filter val="150224"/>
        <filter val="1512928"/>
        <filter val="151360"/>
        <filter val="152076"/>
        <filter val="152397"/>
        <filter val="1526778"/>
        <filter val="152840"/>
        <filter val="152877"/>
        <filter val="153718"/>
        <filter val="154159"/>
        <filter val="1547301"/>
        <filter val="154768"/>
        <filter val="1549465"/>
        <filter val="155518"/>
        <filter val="155606"/>
        <filter val="1559177"/>
        <filter val="157127"/>
        <filter val="157640"/>
        <filter val="158252"/>
        <filter val="158424"/>
        <filter val="159037"/>
        <filter val="159245"/>
        <filter val="159751"/>
        <filter val="160004"/>
        <filter val="161441"/>
        <filter val="162413"/>
        <filter val="163368"/>
        <filter val="164113"/>
        <filter val="166249"/>
        <filter val="166601"/>
        <filter val="169133"/>
        <filter val="170261"/>
        <filter val="170494"/>
        <filter val="171890"/>
        <filter val="172033"/>
        <filter val="1728714"/>
        <filter val="173881"/>
        <filter val="174535"/>
        <filter val="174793"/>
        <filter val="1748142"/>
        <filter val="175038"/>
        <filter val="176206"/>
        <filter val="177192"/>
        <filter val="177286"/>
        <filter val="179011"/>
        <filter val="179200"/>
        <filter val="1793902"/>
        <filter val="179490"/>
        <filter val="180033"/>
        <filter val="180427"/>
        <filter val="180789"/>
        <filter val="181575"/>
        <filter val="1818563"/>
        <filter val="182139"/>
        <filter val="182580"/>
        <filter val="182891"/>
        <filter val="183168"/>
        <filter val="184139"/>
        <filter val="184914"/>
        <filter val="185544"/>
        <filter val="186942"/>
        <filter val="186965"/>
        <filter val="186988"/>
        <filter val="187216"/>
        <filter val="187872"/>
        <filter val="190354"/>
        <filter val="190523"/>
        <filter val="190737"/>
        <filter val="191676"/>
        <filter val="192490"/>
        <filter val="192545"/>
        <filter val="1928612"/>
        <filter val="192917"/>
        <filter val="194193"/>
        <filter val="194293"/>
        <filter val="195120"/>
        <filter val="197631"/>
        <filter val="198222"/>
        <filter val="198530"/>
        <filter val="198725"/>
        <filter val="198800"/>
        <filter val="199344"/>
        <filter val="199978"/>
        <filter val="200129"/>
        <filter val="200396"/>
        <filter val="2005478"/>
        <filter val="201733"/>
        <filter val="202152"/>
        <filter val="202315"/>
        <filter val="203695"/>
        <filter val="206344"/>
        <filter val="206612"/>
        <filter val="207052"/>
        <filter val="208995"/>
        <filter val="2098635"/>
        <filter val="210271"/>
        <filter val="210773"/>
        <filter val="211047"/>
        <filter val="211054"/>
        <filter val="211370"/>
        <filter val="211428"/>
        <filter val="212090"/>
        <filter val="212506"/>
        <filter val="213398"/>
        <filter val="214287"/>
        <filter val="215248"/>
        <filter val="215396"/>
        <filter val="217470"/>
        <filter val="217555"/>
        <filter val="219777"/>
        <filter val="220301"/>
        <filter val="221638"/>
        <filter val="223145"/>
        <filter val="223751"/>
        <filter val="224536"/>
        <filter val="224702"/>
        <filter val="224862"/>
        <filter val="225036"/>
        <filter val="225159"/>
        <filter val="225852"/>
        <filter val="225997"/>
        <filter val="2259981"/>
        <filter val="227417"/>
        <filter val="228678"/>
        <filter val="228912"/>
        <filter val="229067"/>
        <filter val="229844"/>
        <filter val="230488"/>
        <filter val="230592"/>
        <filter val="2308143"/>
        <filter val="231445"/>
        <filter val="233306"/>
        <filter val="234445"/>
        <filter val="234996"/>
        <filter val="235027"/>
        <filter val="235149"/>
        <filter val="235623"/>
        <filter val="236260"/>
        <filter val="237000"/>
        <filter val="237939"/>
        <filter val="239926"/>
        <filter val="241386"/>
        <filter val="242042"/>
        <filter val="242540"/>
        <filter val="245459"/>
        <filter val="246023"/>
        <filter val="246334"/>
        <filter val="247084"/>
        <filter val="247719"/>
        <filter val="2478618"/>
        <filter val="248600"/>
        <filter val="250013"/>
        <filter val="251356"/>
        <filter val="252633"/>
        <filter val="252725"/>
        <filter val="253319"/>
        <filter val="255079"/>
        <filter val="255323"/>
        <filter val="258074"/>
        <filter val="258398"/>
        <filter val="260926"/>
        <filter val="261034"/>
        <filter val="261123"/>
        <filter val="261396"/>
        <filter val="261607"/>
        <filter val="262403"/>
        <filter val="264638"/>
        <filter val="264656"/>
        <filter val="264823"/>
        <filter val="2688354"/>
        <filter val="270688"/>
        <filter val="271083"/>
        <filter val="271164"/>
        <filter val="272106"/>
        <filter val="2729562"/>
        <filter val="273358"/>
        <filter val="274128"/>
        <filter val="274254"/>
        <filter val="275817"/>
        <filter val="276228"/>
        <filter val="2771661"/>
        <filter val="277606"/>
        <filter val="278329"/>
        <filter val="278719"/>
        <filter val="279438"/>
        <filter val="2794558"/>
        <filter val="282913"/>
        <filter val="285118"/>
        <filter val="285599"/>
        <filter val="286019"/>
        <filter val="286305"/>
        <filter val="287034"/>
        <filter val="287778"/>
        <filter val="289394"/>
        <filter val="290825"/>
        <filter val="291320"/>
        <filter val="2927716"/>
        <filter val="294689"/>
        <filter val="2953118"/>
        <filter val="296556"/>
        <filter val="2997958"/>
        <filter val="300174"/>
        <filter val="3008000"/>
        <filter val="307432"/>
        <filter val="307839"/>
        <filter val="308438"/>
        <filter val="311681"/>
        <filter val="311971"/>
        <filter val="313503"/>
        <filter val="315002"/>
        <filter val="321329"/>
        <filter val="322058"/>
        <filter val="322953"/>
        <filter val="324547"/>
        <filter val="324881"/>
        <filter val="325483"/>
        <filter val="325513"/>
        <filter val="325754"/>
        <filter val="326141"/>
        <filter val="327909"/>
        <filter val="328398"/>
        <filter val="328486"/>
        <filter val="329739"/>
        <filter val="330000"/>
        <filter val="3341649"/>
        <filter val="334195"/>
        <filter val="3349233"/>
        <filter val="340581"/>
        <filter val="340726"/>
        <filter val="340919"/>
        <filter val="348171"/>
        <filter val="351215"/>
        <filter val="351503"/>
        <filter val="352535"/>
        <filter val="353123"/>
        <filter val="353693"/>
        <filter val="355100"/>
        <filter val="358420"/>
        <filter val="361650"/>
        <filter val="364325"/>
        <filter val="367181"/>
        <filter val="368805"/>
        <filter val="369164"/>
        <filter val="369528"/>
        <filter val="370033"/>
        <filter val="371339"/>
        <filter val="372132"/>
        <filter val="373945"/>
        <filter val="381666"/>
        <filter val="381874"/>
        <filter val="3828434"/>
        <filter val="389850"/>
        <filter val="396339"/>
        <filter val="400208"/>
        <filter val="401516"/>
        <filter val="401566"/>
        <filter val="403145"/>
        <filter val="405749"/>
        <filter val="405831"/>
        <filter val="405944"/>
        <filter val="407348"/>
        <filter val="410222"/>
        <filter val="410882"/>
        <filter val="417069"/>
        <filter val="417224"/>
        <filter val="419033"/>
        <filter val="419834"/>
        <filter val="422577"/>
        <filter val="423176"/>
        <filter val="424826"/>
        <filter val="424985"/>
        <filter val="425961"/>
        <filter val="429995"/>
        <filter val="430953"/>
        <filter val="4325591"/>
        <filter val="438901"/>
        <filter val="442878"/>
        <filter val="442950"/>
        <filter val="448136"/>
        <filter val="457722"/>
        <filter val="458326"/>
        <filter val="465634"/>
        <filter val="470222"/>
        <filter val="470888"/>
        <filter val="471048"/>
        <filter val="477611"/>
        <filter val="478975"/>
        <filter val="485672"/>
        <filter val="487278"/>
        <filter val="489716"/>
        <filter val="493500"/>
        <filter val="495803"/>
        <filter val="498077"/>
        <filter val="4985668"/>
        <filter val="499070"/>
        <filter val="500668"/>
        <filter val="502120"/>
        <filter val="5040582"/>
        <filter val="505635"/>
        <filter val="507549"/>
        <filter val="5112050"/>
        <filter val="512894"/>
        <filter val="515984"/>
        <filter val="516802"/>
        <filter val="523331"/>
        <filter val="524565"/>
        <filter val="5342887"/>
        <filter val="535598"/>
        <filter val="535879"/>
        <filter val="538549"/>
        <filter val="542306"/>
        <filter val="542481"/>
        <filter val="544135"/>
        <filter val="54629"/>
        <filter val="55324"/>
        <filter val="55405"/>
        <filter val="556272"/>
        <filter val="557026"/>
        <filter val="56264"/>
        <filter val="565545"/>
        <filter val="566280"/>
        <filter val="57751"/>
        <filter val="580272"/>
        <filter val="59591"/>
        <filter val="598059"/>
        <filter val="59947"/>
        <filter val="59960"/>
        <filter val="60933"/>
        <filter val="618244"/>
        <filter val="62784"/>
        <filter val="633944"/>
        <filter val="634134"/>
        <filter val="637616"/>
        <filter val="63872"/>
        <filter val="64447"/>
        <filter val="646280"/>
        <filter val="649578"/>
        <filter val="649704"/>
        <filter val="659598"/>
        <filter val="661204"/>
        <filter val="669334"/>
        <filter val="669471"/>
        <filter val="68386"/>
        <filter val="684705"/>
        <filter val="6882461"/>
        <filter val="688475"/>
        <filter val="690968"/>
        <filter val="69451"/>
        <filter val="694515"/>
        <filter val="697433"/>
        <filter val="69849"/>
        <filter val="69999"/>
        <filter val="70013"/>
        <filter val="70501"/>
        <filter val="706832"/>
        <filter val="70847"/>
        <filter val="709768"/>
        <filter val="709840"/>
        <filter val="71196"/>
        <filter val="718256"/>
        <filter val="726049"/>
        <filter val="735652"/>
        <filter val="74770"/>
        <filter val="752663"/>
        <filter val="757161"/>
        <filter val="761702"/>
        <filter val="76551"/>
        <filter val="76576"/>
        <filter val="768643"/>
        <filter val="77815"/>
        <filter val="790044"/>
        <filter val="791543"/>
        <filter val="79229"/>
        <filter val="796637"/>
        <filter val="80103"/>
        <filter val="80196"/>
        <filter val="80696"/>
        <filter val="81269"/>
        <filter val="816941"/>
        <filter val="84318"/>
        <filter val="84417"/>
        <filter val="845971"/>
        <filter val="84910"/>
        <filter val="85030"/>
        <filter val="85992"/>
        <filter val="86035"/>
        <filter val="86400"/>
        <filter val="86611"/>
        <filter val="86833"/>
        <filter val="869096"/>
        <filter val="875154"/>
        <filter val="87842"/>
        <filter val="88066"/>
        <filter val="88255"/>
        <filter val="88263"/>
        <filter val="88305"/>
        <filter val="89509"/>
        <filter val="89983"/>
        <filter val="92251"/>
        <filter val="92943"/>
        <filter val="930437"/>
        <filter val="931918"/>
        <filter val="94016"/>
        <filter val="95471"/>
        <filter val="96500"/>
        <filter val="97026"/>
        <filter val="973997"/>
        <filter val="97459"/>
        <filter val="97493"/>
        <filter val="975869"/>
        <filter val="97618"/>
        <filter val="97645"/>
        <filter val="98414"/>
        <filter val="99208"/>
        <filter val="995821"/>
      </filters>
    </filterColumn>
  </autoFilter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735"/>
  <sheetViews>
    <sheetView zoomScaleNormal="100" workbookViewId="0">
      <pane ySplit="8" topLeftCell="A9" activePane="bottomLeft" state="frozen"/>
      <selection pane="bottomLeft" activeCell="R31" sqref="R31"/>
    </sheetView>
  </sheetViews>
  <sheetFormatPr defaultColWidth="9.140625" defaultRowHeight="12" x14ac:dyDescent="0.2"/>
  <cols>
    <col min="1" max="2" width="9.140625" style="44"/>
    <col min="3" max="3" width="9.85546875" style="44" bestFit="1" customWidth="1"/>
    <col min="4" max="4" width="9.140625" style="44"/>
    <col min="5" max="5" width="9.85546875" style="44" bestFit="1" customWidth="1"/>
    <col min="6" max="6" width="9.140625" style="44"/>
    <col min="7" max="7" width="9.28515625" style="44" bestFit="1" customWidth="1"/>
    <col min="8" max="8" width="9.140625" style="44"/>
    <col min="9" max="9" width="9.28515625" style="44" bestFit="1" customWidth="1"/>
    <col min="10" max="10" width="9.140625" style="44"/>
    <col min="11" max="11" width="9.28515625" style="44" bestFit="1" customWidth="1"/>
    <col min="12" max="12" width="9.140625" style="44"/>
    <col min="13" max="13" width="9.28515625" style="44" bestFit="1" customWidth="1"/>
    <col min="14" max="14" width="9.140625" style="44"/>
    <col min="15" max="15" width="9.28515625" style="44" bestFit="1" customWidth="1"/>
    <col min="16" max="16" width="9.140625" style="44"/>
    <col min="17" max="17" width="9.28515625" style="44" bestFit="1" customWidth="1"/>
    <col min="18" max="18" width="9.140625" style="44"/>
    <col min="19" max="19" width="9.28515625" style="44" bestFit="1" customWidth="1"/>
    <col min="20" max="20" width="9.140625" style="44"/>
    <col min="21" max="25" width="9.28515625" style="44" bestFit="1" customWidth="1"/>
    <col min="26" max="26" width="9.140625" style="44"/>
    <col min="27" max="27" width="9.28515625" style="44" bestFit="1" customWidth="1"/>
    <col min="28" max="28" width="9.140625" style="44"/>
    <col min="29" max="29" width="9.28515625" style="44" bestFit="1" customWidth="1"/>
    <col min="30" max="30" width="9.140625" style="44"/>
    <col min="31" max="31" width="9.28515625" style="44" bestFit="1" customWidth="1"/>
    <col min="32" max="32" width="9.140625" style="44"/>
    <col min="33" max="33" width="9.28515625" style="44" bestFit="1" customWidth="1"/>
    <col min="34" max="34" width="9.5703125" style="44" bestFit="1" customWidth="1"/>
    <col min="35" max="37" width="9.28515625" style="44" bestFit="1" customWidth="1"/>
    <col min="38" max="16384" width="9.140625" style="44"/>
  </cols>
  <sheetData>
    <row r="1" spans="1:38" x14ac:dyDescent="0.2">
      <c r="A1" s="43" t="s">
        <v>2857</v>
      </c>
      <c r="B1" s="43"/>
    </row>
    <row r="3" spans="1:38" x14ac:dyDescent="0.2">
      <c r="A3" s="43" t="s">
        <v>2610</v>
      </c>
      <c r="B3" s="43"/>
      <c r="C3" s="45">
        <v>44326.779166666667</v>
      </c>
    </row>
    <row r="4" spans="1:38" x14ac:dyDescent="0.2">
      <c r="A4" s="43" t="s">
        <v>2611</v>
      </c>
      <c r="B4" s="43"/>
      <c r="C4" s="45">
        <v>44336.624939479167</v>
      </c>
    </row>
    <row r="5" spans="1:38" x14ac:dyDescent="0.2">
      <c r="A5" s="43"/>
      <c r="B5" s="43"/>
      <c r="C5" s="43"/>
    </row>
    <row r="6" spans="1:38" x14ac:dyDescent="0.2">
      <c r="A6" s="44" t="s">
        <v>3388</v>
      </c>
      <c r="B6" s="44" t="s">
        <v>2616</v>
      </c>
      <c r="C6" s="44" t="s">
        <v>3389</v>
      </c>
      <c r="D6" s="44" t="s">
        <v>3387</v>
      </c>
      <c r="E6" s="44" t="s">
        <v>3389</v>
      </c>
      <c r="F6" s="44" t="s">
        <v>3387</v>
      </c>
      <c r="G6" s="44" t="s">
        <v>3389</v>
      </c>
      <c r="H6" s="44" t="s">
        <v>3387</v>
      </c>
      <c r="I6" s="44" t="s">
        <v>3389</v>
      </c>
      <c r="J6" s="44" t="s">
        <v>3387</v>
      </c>
      <c r="K6" s="44" t="s">
        <v>3389</v>
      </c>
      <c r="L6" s="44" t="s">
        <v>3387</v>
      </c>
      <c r="M6" s="44" t="s">
        <v>3389</v>
      </c>
      <c r="N6" s="44" t="s">
        <v>3387</v>
      </c>
      <c r="O6" s="44" t="s">
        <v>2858</v>
      </c>
      <c r="P6" s="44" t="s">
        <v>3387</v>
      </c>
      <c r="Q6" s="44" t="s">
        <v>2858</v>
      </c>
      <c r="R6" s="44" t="s">
        <v>3387</v>
      </c>
      <c r="S6" s="44" t="s">
        <v>2858</v>
      </c>
      <c r="T6" s="44" t="s">
        <v>3387</v>
      </c>
      <c r="U6" s="44" t="s">
        <v>2858</v>
      </c>
      <c r="V6" s="44" t="s">
        <v>3387</v>
      </c>
      <c r="W6" s="44" t="s">
        <v>2858</v>
      </c>
      <c r="X6" s="44" t="s">
        <v>3387</v>
      </c>
      <c r="Y6" s="44" t="s">
        <v>2858</v>
      </c>
      <c r="Z6" s="44" t="s">
        <v>3387</v>
      </c>
      <c r="AA6" s="44" t="s">
        <v>2617</v>
      </c>
      <c r="AB6" s="44" t="s">
        <v>3387</v>
      </c>
      <c r="AC6" s="44" t="s">
        <v>2617</v>
      </c>
      <c r="AD6" s="44" t="s">
        <v>3387</v>
      </c>
      <c r="AE6" s="44" t="s">
        <v>2617</v>
      </c>
      <c r="AF6" s="44" t="s">
        <v>3387</v>
      </c>
      <c r="AG6" s="44" t="s">
        <v>2617</v>
      </c>
      <c r="AH6" s="44" t="s">
        <v>3387</v>
      </c>
      <c r="AI6" s="44" t="s">
        <v>2617</v>
      </c>
      <c r="AJ6" s="44" t="s">
        <v>3387</v>
      </c>
      <c r="AK6" s="44" t="s">
        <v>2617</v>
      </c>
      <c r="AL6" s="44" t="s">
        <v>3387</v>
      </c>
    </row>
    <row r="7" spans="1:38" x14ac:dyDescent="0.2">
      <c r="A7" s="46" t="s">
        <v>3390</v>
      </c>
      <c r="B7" s="46" t="s">
        <v>3390</v>
      </c>
      <c r="C7" s="46" t="s">
        <v>3391</v>
      </c>
      <c r="D7" s="46" t="s">
        <v>3387</v>
      </c>
      <c r="E7" s="46" t="s">
        <v>2864</v>
      </c>
      <c r="F7" s="46" t="s">
        <v>3387</v>
      </c>
      <c r="G7" s="46" t="s">
        <v>3392</v>
      </c>
      <c r="H7" s="46" t="s">
        <v>3387</v>
      </c>
      <c r="I7" s="46" t="s">
        <v>2865</v>
      </c>
      <c r="J7" s="46" t="s">
        <v>3387</v>
      </c>
      <c r="K7" s="46" t="s">
        <v>2866</v>
      </c>
      <c r="L7" s="46" t="s">
        <v>3387</v>
      </c>
      <c r="M7" s="44" t="s">
        <v>2867</v>
      </c>
      <c r="N7" s="44" t="s">
        <v>3387</v>
      </c>
      <c r="O7" s="44" t="s">
        <v>3391</v>
      </c>
      <c r="P7" s="44" t="s">
        <v>3387</v>
      </c>
      <c r="Q7" s="44" t="s">
        <v>2864</v>
      </c>
      <c r="R7" s="44" t="s">
        <v>3387</v>
      </c>
      <c r="S7" s="44" t="s">
        <v>3392</v>
      </c>
      <c r="T7" s="44" t="s">
        <v>3387</v>
      </c>
      <c r="U7" s="44" t="s">
        <v>2865</v>
      </c>
      <c r="V7" s="44" t="s">
        <v>3387</v>
      </c>
      <c r="W7" s="44" t="s">
        <v>2866</v>
      </c>
      <c r="X7" s="44" t="s">
        <v>3387</v>
      </c>
      <c r="Y7" s="44" t="s">
        <v>2867</v>
      </c>
      <c r="Z7" s="44" t="s">
        <v>3387</v>
      </c>
      <c r="AA7" s="44" t="s">
        <v>3391</v>
      </c>
      <c r="AB7" s="44" t="s">
        <v>3387</v>
      </c>
      <c r="AC7" s="44" t="s">
        <v>2864</v>
      </c>
      <c r="AD7" s="44" t="s">
        <v>3387</v>
      </c>
      <c r="AE7" s="44" t="s">
        <v>3392</v>
      </c>
      <c r="AF7" s="44" t="s">
        <v>3387</v>
      </c>
      <c r="AG7" s="44" t="s">
        <v>2865</v>
      </c>
      <c r="AH7" s="44" t="s">
        <v>3387</v>
      </c>
      <c r="AI7" s="44" t="s">
        <v>2866</v>
      </c>
      <c r="AJ7" s="44" t="s">
        <v>3387</v>
      </c>
      <c r="AK7" s="44" t="s">
        <v>2867</v>
      </c>
      <c r="AL7" s="44" t="s">
        <v>3387</v>
      </c>
    </row>
    <row r="8" spans="1:38" x14ac:dyDescent="0.2">
      <c r="A8" s="46" t="s">
        <v>3393</v>
      </c>
      <c r="B8" s="46" t="s">
        <v>3393</v>
      </c>
      <c r="C8" s="46" t="s">
        <v>3394</v>
      </c>
      <c r="D8" s="46" t="s">
        <v>3387</v>
      </c>
      <c r="E8" s="46" t="s">
        <v>2860</v>
      </c>
      <c r="F8" s="46" t="s">
        <v>3387</v>
      </c>
      <c r="G8" s="46" t="s">
        <v>3395</v>
      </c>
      <c r="H8" s="46" t="s">
        <v>3387</v>
      </c>
      <c r="I8" s="46" t="s">
        <v>2861</v>
      </c>
      <c r="J8" s="46" t="s">
        <v>3387</v>
      </c>
      <c r="K8" s="46" t="s">
        <v>2862</v>
      </c>
      <c r="L8" s="46" t="s">
        <v>3387</v>
      </c>
      <c r="M8" s="44" t="s">
        <v>2863</v>
      </c>
      <c r="N8" s="44" t="s">
        <v>3387</v>
      </c>
      <c r="O8" s="44" t="s">
        <v>3394</v>
      </c>
      <c r="P8" s="44" t="s">
        <v>3387</v>
      </c>
      <c r="Q8" s="44" t="s">
        <v>2860</v>
      </c>
      <c r="R8" s="44" t="s">
        <v>3387</v>
      </c>
      <c r="S8" s="44" t="s">
        <v>3395</v>
      </c>
      <c r="T8" s="44" t="s">
        <v>3387</v>
      </c>
      <c r="U8" s="44" t="s">
        <v>2861</v>
      </c>
      <c r="V8" s="44" t="s">
        <v>3405</v>
      </c>
      <c r="W8" s="44" t="s">
        <v>3404</v>
      </c>
      <c r="X8" s="44" t="s">
        <v>2574</v>
      </c>
      <c r="Y8" s="44" t="s">
        <v>2859</v>
      </c>
      <c r="Z8" s="44" t="s">
        <v>3387</v>
      </c>
      <c r="AA8" s="44" t="s">
        <v>3394</v>
      </c>
      <c r="AB8" s="44" t="s">
        <v>3387</v>
      </c>
      <c r="AC8" s="44" t="s">
        <v>2860</v>
      </c>
      <c r="AD8" s="44" t="s">
        <v>3387</v>
      </c>
      <c r="AE8" s="44" t="s">
        <v>3395</v>
      </c>
      <c r="AF8" s="44" t="s">
        <v>3387</v>
      </c>
      <c r="AG8" s="44" t="s">
        <v>2861</v>
      </c>
      <c r="AH8" s="44" t="s">
        <v>3414</v>
      </c>
      <c r="AI8" s="44" t="s">
        <v>2862</v>
      </c>
      <c r="AJ8" s="47" t="s">
        <v>3406</v>
      </c>
      <c r="AK8" s="44" t="s">
        <v>2863</v>
      </c>
      <c r="AL8" s="44" t="s">
        <v>3387</v>
      </c>
    </row>
    <row r="9" spans="1:38" x14ac:dyDescent="0.2">
      <c r="A9" s="46" t="s">
        <v>3396</v>
      </c>
      <c r="B9" s="46" t="s">
        <v>3397</v>
      </c>
      <c r="C9" s="46" t="s">
        <v>3387</v>
      </c>
      <c r="D9" s="46" t="s">
        <v>3387</v>
      </c>
      <c r="E9" s="46" t="s">
        <v>3387</v>
      </c>
      <c r="F9" s="46" t="s">
        <v>3387</v>
      </c>
      <c r="G9" s="46" t="s">
        <v>3387</v>
      </c>
      <c r="H9" s="46" t="s">
        <v>3387</v>
      </c>
      <c r="I9" s="46" t="s">
        <v>3387</v>
      </c>
      <c r="J9" s="46" t="s">
        <v>3387</v>
      </c>
      <c r="K9" s="46" t="s">
        <v>3387</v>
      </c>
      <c r="L9" s="46" t="s">
        <v>3387</v>
      </c>
      <c r="M9" s="44" t="s">
        <v>3387</v>
      </c>
      <c r="N9" s="44" t="s">
        <v>3387</v>
      </c>
      <c r="O9" s="44" t="s">
        <v>3387</v>
      </c>
      <c r="P9" s="44" t="s">
        <v>3387</v>
      </c>
      <c r="Q9" s="44" t="s">
        <v>3387</v>
      </c>
      <c r="R9" s="44" t="s">
        <v>3387</v>
      </c>
      <c r="S9" s="44" t="s">
        <v>3387</v>
      </c>
      <c r="T9" s="44" t="s">
        <v>3387</v>
      </c>
      <c r="U9" s="44" t="s">
        <v>3387</v>
      </c>
      <c r="V9" s="44" t="s">
        <v>3387</v>
      </c>
      <c r="W9" s="44" t="s">
        <v>3387</v>
      </c>
      <c r="X9" s="44" t="s">
        <v>3387</v>
      </c>
      <c r="Y9" s="44" t="s">
        <v>3387</v>
      </c>
      <c r="Z9" s="44" t="s">
        <v>3387</v>
      </c>
      <c r="AA9" s="44" t="s">
        <v>3387</v>
      </c>
      <c r="AB9" s="44" t="s">
        <v>3387</v>
      </c>
      <c r="AC9" s="44" t="s">
        <v>3387</v>
      </c>
      <c r="AD9" s="44" t="s">
        <v>3387</v>
      </c>
      <c r="AE9" s="44" t="s">
        <v>3387</v>
      </c>
      <c r="AF9" s="44" t="s">
        <v>3387</v>
      </c>
      <c r="AG9" s="44" t="s">
        <v>3387</v>
      </c>
      <c r="AH9" s="44" t="s">
        <v>3387</v>
      </c>
      <c r="AI9" s="44" t="s">
        <v>3387</v>
      </c>
      <c r="AK9" s="44" t="s">
        <v>3387</v>
      </c>
      <c r="AL9" s="44" t="s">
        <v>3387</v>
      </c>
    </row>
    <row r="10" spans="1:38" x14ac:dyDescent="0.2">
      <c r="A10" s="46" t="s">
        <v>32</v>
      </c>
      <c r="B10" s="46" t="s">
        <v>2868</v>
      </c>
      <c r="C10" s="48">
        <v>4997652</v>
      </c>
      <c r="D10" s="48" t="s">
        <v>3398</v>
      </c>
      <c r="E10" s="48">
        <v>4932337</v>
      </c>
      <c r="F10" s="48" t="s">
        <v>3398</v>
      </c>
      <c r="G10" s="48">
        <v>353706</v>
      </c>
      <c r="H10" s="49" t="s">
        <v>3398</v>
      </c>
      <c r="I10" s="49">
        <v>4590525</v>
      </c>
      <c r="J10" s="48" t="s">
        <v>3387</v>
      </c>
      <c r="K10" s="49">
        <v>7</v>
      </c>
      <c r="L10" s="49" t="s">
        <v>3398</v>
      </c>
      <c r="M10" s="44">
        <v>53</v>
      </c>
      <c r="N10" s="44" t="s">
        <v>3398</v>
      </c>
      <c r="O10" s="44">
        <v>5003226</v>
      </c>
      <c r="P10" s="44" t="s">
        <v>3398</v>
      </c>
      <c r="Q10" s="44">
        <v>4933858</v>
      </c>
      <c r="R10" s="44" t="s">
        <v>3398</v>
      </c>
      <c r="S10" s="44">
        <v>301048</v>
      </c>
      <c r="T10" s="44" t="s">
        <v>3398</v>
      </c>
      <c r="U10" s="44">
        <v>4646554</v>
      </c>
      <c r="V10" s="44">
        <f>100*U10/(O10*100/Y10)</f>
        <v>49.221714549772486</v>
      </c>
      <c r="W10" s="44">
        <v>6</v>
      </c>
      <c r="X10" s="44">
        <f>100*S10/O10</f>
        <v>6.0170777814154306</v>
      </c>
      <c r="Y10" s="44">
        <v>53</v>
      </c>
      <c r="Z10" s="44" t="s">
        <v>3398</v>
      </c>
      <c r="AA10" s="44" t="s">
        <v>2673</v>
      </c>
      <c r="AB10" s="44" t="s">
        <v>3387</v>
      </c>
      <c r="AC10" s="44" t="s">
        <v>2673</v>
      </c>
      <c r="AD10" s="44" t="s">
        <v>3387</v>
      </c>
      <c r="AE10" s="44">
        <v>273651</v>
      </c>
      <c r="AG10" s="44" t="s">
        <v>2673</v>
      </c>
      <c r="AH10" s="44">
        <f>IF(COUNT(100*AG10/(AA10*100/AK10))=1,100*AG10/(AA10*100/AK10),IF(COUNT(V10)=1,V10,""))</f>
        <v>49.221714549772486</v>
      </c>
      <c r="AI10" s="44" t="s">
        <v>2673</v>
      </c>
      <c r="AJ10" s="44">
        <f>IF(COUNT(AE10/AA10)=1,100*AE10/AA10,IF(COUNT(X10)=1,X10,""))</f>
        <v>6.0170777814154306</v>
      </c>
      <c r="AK10" s="44" t="s">
        <v>2673</v>
      </c>
      <c r="AL10" s="44" t="s">
        <v>3387</v>
      </c>
    </row>
    <row r="11" spans="1:38" x14ac:dyDescent="0.2">
      <c r="A11" s="46" t="s">
        <v>2869</v>
      </c>
      <c r="B11" s="46" t="s">
        <v>2576</v>
      </c>
      <c r="C11" s="48">
        <v>1162400</v>
      </c>
      <c r="D11" s="48" t="s">
        <v>3398</v>
      </c>
      <c r="E11" s="49">
        <v>1151219</v>
      </c>
      <c r="F11" s="48" t="s">
        <v>3398</v>
      </c>
      <c r="G11" s="48">
        <v>111530</v>
      </c>
      <c r="H11" s="49" t="s">
        <v>3398</v>
      </c>
      <c r="I11" s="49">
        <v>1041733</v>
      </c>
      <c r="J11" s="49" t="s">
        <v>3387</v>
      </c>
      <c r="K11" s="49">
        <v>10</v>
      </c>
      <c r="L11" s="49" t="s">
        <v>3398</v>
      </c>
      <c r="M11" s="44">
        <v>54</v>
      </c>
      <c r="N11" s="44" t="s">
        <v>3398</v>
      </c>
      <c r="O11" s="44">
        <v>1147894</v>
      </c>
      <c r="P11" s="44" t="s">
        <v>3398</v>
      </c>
      <c r="Q11" s="44">
        <v>1135095</v>
      </c>
      <c r="R11" s="44" t="s">
        <v>3398</v>
      </c>
      <c r="S11" s="44">
        <v>97124</v>
      </c>
      <c r="T11" s="44" t="s">
        <v>3398</v>
      </c>
      <c r="U11" s="44">
        <v>1041240</v>
      </c>
      <c r="V11" s="44">
        <f t="shared" ref="V11:V74" si="0">100*U11/(O11*100/Y11)</f>
        <v>48.075623707415495</v>
      </c>
      <c r="W11" s="44">
        <v>8</v>
      </c>
      <c r="X11" s="44">
        <f t="shared" ref="X11:X74" si="1">100*S11/O11</f>
        <v>8.4610599933443336</v>
      </c>
      <c r="Y11" s="44">
        <v>53</v>
      </c>
      <c r="Z11" s="44" t="s">
        <v>3398</v>
      </c>
      <c r="AA11" s="44" t="s">
        <v>2673</v>
      </c>
      <c r="AB11" s="44" t="s">
        <v>3387</v>
      </c>
      <c r="AC11" s="44" t="s">
        <v>2673</v>
      </c>
      <c r="AD11" s="44" t="s">
        <v>3387</v>
      </c>
      <c r="AE11" s="44">
        <v>86397</v>
      </c>
      <c r="AG11" s="44" t="s">
        <v>2673</v>
      </c>
      <c r="AH11" s="44">
        <f t="shared" ref="AH11:AH74" si="2">IF(COUNT(100*AG11/(AA11*100/AK11))=1,100*AG11/(AA11*100/AK11),IF(COUNT(V11)=1,V11,""))</f>
        <v>48.075623707415495</v>
      </c>
      <c r="AI11" s="44" t="s">
        <v>2673</v>
      </c>
      <c r="AJ11" s="44">
        <f t="shared" ref="AJ11:AJ74" si="3">IF(COUNT(AE11/AA11)=1,100*AE11/AA11,IF(COUNT(X11)=1,X11,""))</f>
        <v>8.4610599933443336</v>
      </c>
      <c r="AK11" s="44" t="s">
        <v>2673</v>
      </c>
      <c r="AL11" s="44" t="s">
        <v>3387</v>
      </c>
    </row>
    <row r="12" spans="1:38" x14ac:dyDescent="0.2">
      <c r="A12" s="46" t="s">
        <v>34</v>
      </c>
      <c r="B12" s="46" t="s">
        <v>35</v>
      </c>
      <c r="C12" s="48">
        <v>486740</v>
      </c>
      <c r="D12" s="48" t="s">
        <v>3398</v>
      </c>
      <c r="E12" s="49">
        <v>479894</v>
      </c>
      <c r="F12" s="48" t="s">
        <v>3398</v>
      </c>
      <c r="G12" s="48">
        <v>31089</v>
      </c>
      <c r="H12" s="49" t="s">
        <v>3398</v>
      </c>
      <c r="I12" s="49">
        <v>450262</v>
      </c>
      <c r="J12" s="49" t="s">
        <v>3387</v>
      </c>
      <c r="K12" s="49">
        <v>6</v>
      </c>
      <c r="L12" s="49" t="s">
        <v>3398</v>
      </c>
      <c r="M12" s="44">
        <v>53</v>
      </c>
      <c r="N12" s="44" t="s">
        <v>3398</v>
      </c>
      <c r="O12" s="44">
        <v>487960</v>
      </c>
      <c r="P12" s="44" t="s">
        <v>3398</v>
      </c>
      <c r="Q12" s="44">
        <v>473683</v>
      </c>
      <c r="R12" s="44" t="s">
        <v>3398</v>
      </c>
      <c r="S12" s="44">
        <v>25090</v>
      </c>
      <c r="T12" s="44" t="s">
        <v>3398</v>
      </c>
      <c r="U12" s="44">
        <v>450512</v>
      </c>
      <c r="V12" s="44">
        <f t="shared" si="0"/>
        <v>48.932568243298626</v>
      </c>
      <c r="W12" s="44">
        <v>5</v>
      </c>
      <c r="X12" s="44">
        <f t="shared" si="1"/>
        <v>5.1418149028608902</v>
      </c>
      <c r="Y12" s="44">
        <v>53</v>
      </c>
      <c r="Z12" s="44" t="s">
        <v>3398</v>
      </c>
      <c r="AA12" s="44" t="s">
        <v>2673</v>
      </c>
      <c r="AB12" s="44" t="s">
        <v>3387</v>
      </c>
      <c r="AC12" s="44" t="s">
        <v>2673</v>
      </c>
      <c r="AD12" s="44" t="s">
        <v>3387</v>
      </c>
      <c r="AE12" s="44">
        <v>24211</v>
      </c>
      <c r="AG12" s="44" t="s">
        <v>2673</v>
      </c>
      <c r="AH12" s="44">
        <f t="shared" si="2"/>
        <v>48.932568243298626</v>
      </c>
      <c r="AI12" s="44" t="s">
        <v>2673</v>
      </c>
      <c r="AJ12" s="44">
        <f t="shared" si="3"/>
        <v>5.1418149028608902</v>
      </c>
      <c r="AK12" s="44" t="s">
        <v>2673</v>
      </c>
      <c r="AL12" s="44" t="s">
        <v>3387</v>
      </c>
    </row>
    <row r="13" spans="1:38" x14ac:dyDescent="0.2">
      <c r="A13" s="46" t="s">
        <v>37</v>
      </c>
      <c r="B13" s="46" t="s">
        <v>38</v>
      </c>
      <c r="C13" s="48">
        <v>248150</v>
      </c>
      <c r="D13" s="48" t="s">
        <v>3398</v>
      </c>
      <c r="E13" s="49">
        <v>244924</v>
      </c>
      <c r="F13" s="48" t="s">
        <v>3398</v>
      </c>
      <c r="G13" s="48">
        <v>13671</v>
      </c>
      <c r="H13" s="49" t="s">
        <v>3398</v>
      </c>
      <c r="I13" s="49">
        <v>231975</v>
      </c>
      <c r="J13" s="49" t="s">
        <v>3387</v>
      </c>
      <c r="K13" s="49">
        <v>6</v>
      </c>
      <c r="L13" s="49" t="s">
        <v>3398</v>
      </c>
      <c r="M13" s="44">
        <v>49</v>
      </c>
      <c r="N13" s="44" t="s">
        <v>3398</v>
      </c>
      <c r="O13" s="44">
        <v>249440</v>
      </c>
      <c r="P13" s="44" t="s">
        <v>3398</v>
      </c>
      <c r="Q13" s="44">
        <v>245915</v>
      </c>
      <c r="R13" s="44" t="s">
        <v>3398</v>
      </c>
      <c r="S13" s="44">
        <v>10955</v>
      </c>
      <c r="T13" s="44" t="s">
        <v>3398</v>
      </c>
      <c r="U13" s="44">
        <v>235834</v>
      </c>
      <c r="V13" s="44">
        <f t="shared" si="0"/>
        <v>46.327237010904426</v>
      </c>
      <c r="W13" s="44">
        <v>4</v>
      </c>
      <c r="X13" s="44">
        <f t="shared" si="1"/>
        <v>4.3918377164849263</v>
      </c>
      <c r="Y13" s="44">
        <v>49</v>
      </c>
      <c r="Z13" s="44" t="s">
        <v>3398</v>
      </c>
      <c r="AA13" s="44" t="s">
        <v>2673</v>
      </c>
      <c r="AB13" s="44" t="s">
        <v>3387</v>
      </c>
      <c r="AC13" s="44" t="s">
        <v>2673</v>
      </c>
      <c r="AD13" s="44" t="s">
        <v>3387</v>
      </c>
      <c r="AE13" s="44">
        <v>10358</v>
      </c>
      <c r="AG13" s="44" t="s">
        <v>2673</v>
      </c>
      <c r="AH13" s="44">
        <f t="shared" si="2"/>
        <v>46.327237010904426</v>
      </c>
      <c r="AI13" s="44" t="s">
        <v>2673</v>
      </c>
      <c r="AJ13" s="44">
        <f t="shared" si="3"/>
        <v>4.3918377164849263</v>
      </c>
      <c r="AK13" s="44" t="s">
        <v>2673</v>
      </c>
      <c r="AL13" s="44" t="s">
        <v>3387</v>
      </c>
    </row>
    <row r="14" spans="1:38" x14ac:dyDescent="0.2">
      <c r="A14" s="46" t="s">
        <v>2870</v>
      </c>
      <c r="B14" s="46" t="s">
        <v>2871</v>
      </c>
      <c r="C14" s="48">
        <v>191480</v>
      </c>
      <c r="D14" s="48" t="s">
        <v>3398</v>
      </c>
      <c r="E14" s="49">
        <v>188606</v>
      </c>
      <c r="F14" s="48" t="s">
        <v>3398</v>
      </c>
      <c r="G14" s="48">
        <v>24006</v>
      </c>
      <c r="H14" s="49" t="s">
        <v>3398</v>
      </c>
      <c r="I14" s="49">
        <v>165240</v>
      </c>
      <c r="J14" s="49" t="s">
        <v>3387</v>
      </c>
      <c r="K14" s="49">
        <v>13</v>
      </c>
      <c r="L14" s="49" t="s">
        <v>3398</v>
      </c>
      <c r="M14" s="44">
        <v>48</v>
      </c>
      <c r="N14" s="44" t="s">
        <v>3398</v>
      </c>
      <c r="O14" s="44">
        <v>189986</v>
      </c>
      <c r="P14" s="44" t="s">
        <v>3398</v>
      </c>
      <c r="Q14" s="44">
        <v>187185</v>
      </c>
      <c r="R14" s="44" t="s">
        <v>3398</v>
      </c>
      <c r="S14" s="44">
        <v>20892</v>
      </c>
      <c r="T14" s="44" t="s">
        <v>3398</v>
      </c>
      <c r="U14" s="44">
        <v>166775</v>
      </c>
      <c r="V14" s="44">
        <f t="shared" si="0"/>
        <v>41.257908477466763</v>
      </c>
      <c r="W14" s="44">
        <v>11</v>
      </c>
      <c r="X14" s="44">
        <f t="shared" si="1"/>
        <v>10.996599749455223</v>
      </c>
      <c r="Y14" s="44">
        <v>47</v>
      </c>
      <c r="Z14" s="44" t="s">
        <v>3398</v>
      </c>
      <c r="AA14" s="44" t="s">
        <v>2673</v>
      </c>
      <c r="AB14" s="44" t="s">
        <v>3387</v>
      </c>
      <c r="AC14" s="44" t="s">
        <v>2673</v>
      </c>
      <c r="AD14" s="44" t="s">
        <v>3387</v>
      </c>
      <c r="AE14" s="44">
        <v>17244</v>
      </c>
      <c r="AG14" s="44" t="s">
        <v>2673</v>
      </c>
      <c r="AH14" s="44">
        <f t="shared" si="2"/>
        <v>41.257908477466763</v>
      </c>
      <c r="AI14" s="44" t="s">
        <v>2673</v>
      </c>
      <c r="AJ14" s="44">
        <f t="shared" si="3"/>
        <v>10.996599749455223</v>
      </c>
      <c r="AK14" s="44" t="s">
        <v>2673</v>
      </c>
      <c r="AL14" s="44" t="s">
        <v>3387</v>
      </c>
    </row>
    <row r="15" spans="1:38" x14ac:dyDescent="0.2">
      <c r="A15" s="46" t="s">
        <v>2872</v>
      </c>
      <c r="B15" s="46" t="s">
        <v>2577</v>
      </c>
      <c r="C15" s="48">
        <v>308553</v>
      </c>
      <c r="D15" s="48" t="s">
        <v>3398</v>
      </c>
      <c r="E15" s="49">
        <v>302779</v>
      </c>
      <c r="F15" s="48" t="s">
        <v>3398</v>
      </c>
      <c r="G15" s="48">
        <v>35309</v>
      </c>
      <c r="H15" s="49" t="s">
        <v>3398</v>
      </c>
      <c r="I15" s="49">
        <v>268319</v>
      </c>
      <c r="J15" s="49" t="s">
        <v>3387</v>
      </c>
      <c r="K15" s="49">
        <v>11</v>
      </c>
      <c r="L15" s="49" t="s">
        <v>3398</v>
      </c>
      <c r="M15" s="44">
        <v>50</v>
      </c>
      <c r="N15" s="44" t="s">
        <v>3398</v>
      </c>
      <c r="O15" s="44">
        <v>306765</v>
      </c>
      <c r="P15" s="44" t="s">
        <v>3398</v>
      </c>
      <c r="Q15" s="44">
        <v>302626</v>
      </c>
      <c r="R15" s="44" t="s">
        <v>3398</v>
      </c>
      <c r="S15" s="44">
        <v>30806</v>
      </c>
      <c r="T15" s="44" t="s">
        <v>3398</v>
      </c>
      <c r="U15" s="44">
        <v>272384</v>
      </c>
      <c r="V15" s="44">
        <f t="shared" si="0"/>
        <v>43.508275063974047</v>
      </c>
      <c r="W15" s="44">
        <v>10</v>
      </c>
      <c r="X15" s="44">
        <f t="shared" si="1"/>
        <v>10.042214724626342</v>
      </c>
      <c r="Y15" s="44">
        <v>49</v>
      </c>
      <c r="Z15" s="44" t="s">
        <v>3398</v>
      </c>
      <c r="AA15" s="44" t="s">
        <v>2673</v>
      </c>
      <c r="AB15" s="44" t="s">
        <v>3387</v>
      </c>
      <c r="AC15" s="44" t="s">
        <v>2673</v>
      </c>
      <c r="AD15" s="44" t="s">
        <v>3387</v>
      </c>
      <c r="AE15" s="44">
        <v>25948</v>
      </c>
      <c r="AG15" s="44" t="s">
        <v>2673</v>
      </c>
      <c r="AH15" s="44">
        <f t="shared" si="2"/>
        <v>43.508275063974047</v>
      </c>
      <c r="AI15" s="44" t="s">
        <v>2673</v>
      </c>
      <c r="AJ15" s="44">
        <f t="shared" si="3"/>
        <v>10.042214724626342</v>
      </c>
      <c r="AK15" s="44" t="s">
        <v>2673</v>
      </c>
      <c r="AL15" s="44" t="s">
        <v>3387</v>
      </c>
    </row>
    <row r="16" spans="1:38" x14ac:dyDescent="0.2">
      <c r="A16" s="46" t="s">
        <v>46</v>
      </c>
      <c r="B16" s="46" t="s">
        <v>47</v>
      </c>
      <c r="C16" s="48">
        <v>104180</v>
      </c>
      <c r="D16" s="48" t="s">
        <v>3398</v>
      </c>
      <c r="E16" s="49">
        <v>102646</v>
      </c>
      <c r="F16" s="48" t="s">
        <v>3398</v>
      </c>
      <c r="G16" s="48">
        <v>3404</v>
      </c>
      <c r="H16" s="49" t="s">
        <v>3398</v>
      </c>
      <c r="I16" s="49">
        <v>99465</v>
      </c>
      <c r="J16" s="49" t="s">
        <v>3387</v>
      </c>
      <c r="K16" s="49">
        <v>3</v>
      </c>
      <c r="L16" s="49" t="s">
        <v>3398</v>
      </c>
      <c r="M16" s="44">
        <v>53</v>
      </c>
      <c r="N16" s="44" t="s">
        <v>3398</v>
      </c>
      <c r="O16" s="44">
        <v>104277</v>
      </c>
      <c r="P16" s="44" t="s">
        <v>3398</v>
      </c>
      <c r="Q16" s="44">
        <v>102654</v>
      </c>
      <c r="R16" s="44" t="s">
        <v>3398</v>
      </c>
      <c r="S16" s="44">
        <v>2751</v>
      </c>
      <c r="T16" s="44" t="s">
        <v>3398</v>
      </c>
      <c r="U16" s="44">
        <v>100167</v>
      </c>
      <c r="V16" s="44">
        <f t="shared" si="0"/>
        <v>50.911044621536867</v>
      </c>
      <c r="W16" s="44">
        <v>3</v>
      </c>
      <c r="X16" s="44">
        <f t="shared" si="1"/>
        <v>2.6381656549382893</v>
      </c>
      <c r="Y16" s="44">
        <v>53</v>
      </c>
      <c r="Z16" s="44" t="s">
        <v>3398</v>
      </c>
      <c r="AA16" s="44" t="s">
        <v>2673</v>
      </c>
      <c r="AB16" s="44" t="s">
        <v>3387</v>
      </c>
      <c r="AC16" s="44" t="s">
        <v>2673</v>
      </c>
      <c r="AD16" s="44" t="s">
        <v>3387</v>
      </c>
      <c r="AE16" s="44">
        <v>2666</v>
      </c>
      <c r="AG16" s="44" t="s">
        <v>2673</v>
      </c>
      <c r="AH16" s="44">
        <f t="shared" si="2"/>
        <v>50.911044621536867</v>
      </c>
      <c r="AI16" s="44" t="s">
        <v>2673</v>
      </c>
      <c r="AJ16" s="44">
        <f t="shared" si="3"/>
        <v>2.6381656549382893</v>
      </c>
      <c r="AK16" s="44" t="s">
        <v>2673</v>
      </c>
      <c r="AL16" s="44" t="s">
        <v>3387</v>
      </c>
    </row>
    <row r="17" spans="1:38" x14ac:dyDescent="0.2">
      <c r="A17" s="46" t="s">
        <v>2873</v>
      </c>
      <c r="B17" s="46" t="s">
        <v>50</v>
      </c>
      <c r="C17" s="48">
        <v>96105</v>
      </c>
      <c r="D17" s="48" t="s">
        <v>3398</v>
      </c>
      <c r="E17" s="49">
        <v>94983</v>
      </c>
      <c r="F17" s="48" t="s">
        <v>3398</v>
      </c>
      <c r="G17" s="48">
        <v>7788</v>
      </c>
      <c r="H17" s="49" t="s">
        <v>3398</v>
      </c>
      <c r="I17" s="49">
        <v>87420</v>
      </c>
      <c r="J17" s="49" t="s">
        <v>3387</v>
      </c>
      <c r="K17" s="49">
        <v>8</v>
      </c>
      <c r="L17" s="49" t="s">
        <v>3398</v>
      </c>
      <c r="M17" s="44">
        <v>52</v>
      </c>
      <c r="N17" s="44" t="s">
        <v>3398</v>
      </c>
      <c r="O17" s="44">
        <v>96342</v>
      </c>
      <c r="P17" s="44" t="s">
        <v>3398</v>
      </c>
      <c r="Q17" s="44">
        <v>95222</v>
      </c>
      <c r="R17" s="44" t="s">
        <v>3398</v>
      </c>
      <c r="S17" s="44">
        <v>7119</v>
      </c>
      <c r="T17" s="44" t="s">
        <v>3398</v>
      </c>
      <c r="U17" s="44">
        <v>88267</v>
      </c>
      <c r="V17" s="44">
        <f t="shared" si="0"/>
        <v>47.64156857860538</v>
      </c>
      <c r="W17" s="44">
        <v>7</v>
      </c>
      <c r="X17" s="44">
        <f t="shared" si="1"/>
        <v>7.3893006165535278</v>
      </c>
      <c r="Y17" s="44">
        <v>52</v>
      </c>
      <c r="Z17" s="44" t="s">
        <v>3398</v>
      </c>
      <c r="AA17" s="44" t="s">
        <v>2673</v>
      </c>
      <c r="AB17" s="44" t="s">
        <v>3387</v>
      </c>
      <c r="AC17" s="44" t="s">
        <v>2673</v>
      </c>
      <c r="AD17" s="44" t="s">
        <v>3387</v>
      </c>
      <c r="AE17" s="44">
        <v>6258</v>
      </c>
      <c r="AG17" s="44" t="s">
        <v>2673</v>
      </c>
      <c r="AH17" s="44">
        <f t="shared" si="2"/>
        <v>47.64156857860538</v>
      </c>
      <c r="AI17" s="44" t="s">
        <v>2673</v>
      </c>
      <c r="AJ17" s="44">
        <f t="shared" si="3"/>
        <v>7.3893006165535278</v>
      </c>
      <c r="AK17" s="44" t="s">
        <v>2673</v>
      </c>
      <c r="AL17" s="44" t="s">
        <v>3387</v>
      </c>
    </row>
    <row r="18" spans="1:38" x14ac:dyDescent="0.2">
      <c r="A18" s="46" t="s">
        <v>2874</v>
      </c>
      <c r="B18" s="46" t="s">
        <v>2875</v>
      </c>
      <c r="C18" s="48">
        <v>105545</v>
      </c>
      <c r="D18" s="48" t="s">
        <v>3398</v>
      </c>
      <c r="E18" s="49">
        <v>104606</v>
      </c>
      <c r="F18" s="48" t="s">
        <v>3398</v>
      </c>
      <c r="G18" s="48">
        <v>3793</v>
      </c>
      <c r="H18" s="49" t="s">
        <v>3398</v>
      </c>
      <c r="I18" s="49">
        <v>100993</v>
      </c>
      <c r="J18" s="49" t="s">
        <v>3387</v>
      </c>
      <c r="K18" s="49">
        <v>4</v>
      </c>
      <c r="L18" s="49" t="s">
        <v>3398</v>
      </c>
      <c r="M18" s="44">
        <v>56</v>
      </c>
      <c r="N18" s="44" t="s">
        <v>3398</v>
      </c>
      <c r="O18" s="44">
        <v>105912</v>
      </c>
      <c r="P18" s="44" t="s">
        <v>3398</v>
      </c>
      <c r="Q18" s="44">
        <v>104868</v>
      </c>
      <c r="R18" s="44" t="s">
        <v>3398</v>
      </c>
      <c r="S18" s="44">
        <v>3139</v>
      </c>
      <c r="T18" s="44" t="s">
        <v>3398</v>
      </c>
      <c r="U18" s="44">
        <v>101973</v>
      </c>
      <c r="V18" s="44">
        <f t="shared" si="0"/>
        <v>53.917289825515525</v>
      </c>
      <c r="W18" s="44">
        <v>3</v>
      </c>
      <c r="X18" s="44">
        <f t="shared" si="1"/>
        <v>2.9637812523604503</v>
      </c>
      <c r="Y18" s="44">
        <v>56</v>
      </c>
      <c r="Z18" s="44" t="s">
        <v>3398</v>
      </c>
      <c r="AA18" s="44" t="s">
        <v>2673</v>
      </c>
      <c r="AB18" s="44" t="s">
        <v>3387</v>
      </c>
      <c r="AC18" s="44" t="s">
        <v>2673</v>
      </c>
      <c r="AD18" s="44" t="s">
        <v>3387</v>
      </c>
      <c r="AE18" s="44">
        <v>2793</v>
      </c>
      <c r="AG18" s="44" t="s">
        <v>2673</v>
      </c>
      <c r="AH18" s="44">
        <f t="shared" si="2"/>
        <v>53.917289825515525</v>
      </c>
      <c r="AI18" s="44" t="s">
        <v>2673</v>
      </c>
      <c r="AJ18" s="44">
        <f t="shared" si="3"/>
        <v>2.9637812523604503</v>
      </c>
      <c r="AK18" s="44" t="s">
        <v>2673</v>
      </c>
      <c r="AL18" s="44" t="s">
        <v>3387</v>
      </c>
    </row>
    <row r="19" spans="1:38" x14ac:dyDescent="0.2">
      <c r="A19" s="46" t="s">
        <v>2876</v>
      </c>
      <c r="B19" s="46" t="s">
        <v>2877</v>
      </c>
      <c r="C19" s="48">
        <v>77488</v>
      </c>
      <c r="D19" s="48" t="s">
        <v>3398</v>
      </c>
      <c r="E19" s="49">
        <v>76502</v>
      </c>
      <c r="F19" s="48" t="s">
        <v>3398</v>
      </c>
      <c r="G19" s="48">
        <v>9238</v>
      </c>
      <c r="H19" s="49" t="s">
        <v>3398</v>
      </c>
      <c r="I19" s="49">
        <v>67565</v>
      </c>
      <c r="J19" s="49" t="s">
        <v>3387</v>
      </c>
      <c r="K19" s="49">
        <v>12</v>
      </c>
      <c r="L19" s="49" t="s">
        <v>3398</v>
      </c>
      <c r="M19" s="44">
        <v>47</v>
      </c>
      <c r="N19" s="44" t="s">
        <v>3398</v>
      </c>
      <c r="O19" s="44">
        <v>77084</v>
      </c>
      <c r="P19" s="44" t="s">
        <v>3398</v>
      </c>
      <c r="Q19" s="44">
        <v>76168</v>
      </c>
      <c r="R19" s="44" t="s">
        <v>3398</v>
      </c>
      <c r="S19" s="44">
        <v>8198</v>
      </c>
      <c r="T19" s="44" t="s">
        <v>3398</v>
      </c>
      <c r="U19" s="44">
        <v>68163</v>
      </c>
      <c r="V19" s="44">
        <f t="shared" si="0"/>
        <v>41.560648124124327</v>
      </c>
      <c r="W19" s="44">
        <v>11</v>
      </c>
      <c r="X19" s="44">
        <f t="shared" si="1"/>
        <v>10.63515126355664</v>
      </c>
      <c r="Y19" s="44">
        <v>47</v>
      </c>
      <c r="Z19" s="44" t="s">
        <v>3398</v>
      </c>
      <c r="AA19" s="44" t="s">
        <v>2673</v>
      </c>
      <c r="AB19" s="44" t="s">
        <v>3387</v>
      </c>
      <c r="AC19" s="44" t="s">
        <v>2673</v>
      </c>
      <c r="AD19" s="44" t="s">
        <v>3387</v>
      </c>
      <c r="AE19" s="44">
        <v>7205</v>
      </c>
      <c r="AG19" s="44" t="s">
        <v>2673</v>
      </c>
      <c r="AH19" s="44">
        <f t="shared" si="2"/>
        <v>41.560648124124327</v>
      </c>
      <c r="AI19" s="44" t="s">
        <v>2673</v>
      </c>
      <c r="AJ19" s="44">
        <f t="shared" si="3"/>
        <v>10.63515126355664</v>
      </c>
      <c r="AK19" s="44" t="s">
        <v>2673</v>
      </c>
      <c r="AL19" s="44" t="s">
        <v>3387</v>
      </c>
    </row>
    <row r="20" spans="1:38" x14ac:dyDescent="0.2">
      <c r="A20" s="46" t="s">
        <v>55</v>
      </c>
      <c r="B20" s="46" t="s">
        <v>56</v>
      </c>
      <c r="C20" s="48">
        <v>79447</v>
      </c>
      <c r="D20" s="48" t="s">
        <v>3398</v>
      </c>
      <c r="E20" s="49">
        <v>78340</v>
      </c>
      <c r="F20" s="48" t="s">
        <v>3398</v>
      </c>
      <c r="G20" s="48">
        <v>2624</v>
      </c>
      <c r="H20" s="49" t="s">
        <v>3398</v>
      </c>
      <c r="I20" s="49">
        <v>75894</v>
      </c>
      <c r="J20" s="49" t="s">
        <v>3387</v>
      </c>
      <c r="K20" s="49">
        <v>3</v>
      </c>
      <c r="L20" s="49" t="s">
        <v>3398</v>
      </c>
      <c r="M20" s="44">
        <v>55</v>
      </c>
      <c r="N20" s="44" t="s">
        <v>3398</v>
      </c>
      <c r="O20" s="44">
        <v>79753</v>
      </c>
      <c r="P20" s="44" t="s">
        <v>3398</v>
      </c>
      <c r="Q20" s="44">
        <v>78570</v>
      </c>
      <c r="R20" s="44" t="s">
        <v>3398</v>
      </c>
      <c r="S20" s="44">
        <v>2167</v>
      </c>
      <c r="T20" s="44" t="s">
        <v>3398</v>
      </c>
      <c r="U20" s="44">
        <v>76620</v>
      </c>
      <c r="V20" s="44">
        <f t="shared" si="0"/>
        <v>52.839391621631783</v>
      </c>
      <c r="W20" s="44">
        <v>3</v>
      </c>
      <c r="X20" s="44">
        <f t="shared" si="1"/>
        <v>2.7171391671786642</v>
      </c>
      <c r="Y20" s="44">
        <v>55</v>
      </c>
      <c r="Z20" s="44" t="s">
        <v>3398</v>
      </c>
      <c r="AA20" s="44" t="s">
        <v>2673</v>
      </c>
      <c r="AB20" s="44" t="s">
        <v>3387</v>
      </c>
      <c r="AC20" s="44" t="s">
        <v>2673</v>
      </c>
      <c r="AD20" s="44" t="s">
        <v>3387</v>
      </c>
      <c r="AE20" s="44">
        <v>2034</v>
      </c>
      <c r="AG20" s="44" t="s">
        <v>2673</v>
      </c>
      <c r="AH20" s="44">
        <f t="shared" si="2"/>
        <v>52.839391621631783</v>
      </c>
      <c r="AI20" s="44" t="s">
        <v>2673</v>
      </c>
      <c r="AJ20" s="44">
        <f t="shared" si="3"/>
        <v>2.7171391671786642</v>
      </c>
      <c r="AK20" s="44" t="s">
        <v>2673</v>
      </c>
      <c r="AL20" s="44" t="s">
        <v>3387</v>
      </c>
    </row>
    <row r="21" spans="1:38" x14ac:dyDescent="0.2">
      <c r="A21" s="46" t="s">
        <v>58</v>
      </c>
      <c r="B21" s="46" t="s">
        <v>59</v>
      </c>
      <c r="C21" s="48">
        <v>53189</v>
      </c>
      <c r="D21" s="48" t="s">
        <v>3398</v>
      </c>
      <c r="E21" s="49">
        <v>52277</v>
      </c>
      <c r="F21" s="48" t="s">
        <v>3398</v>
      </c>
      <c r="G21" s="48">
        <v>3199</v>
      </c>
      <c r="H21" s="49" t="s">
        <v>3398</v>
      </c>
      <c r="I21" s="49">
        <v>49276</v>
      </c>
      <c r="J21" s="49" t="s">
        <v>3387</v>
      </c>
      <c r="K21" s="49">
        <v>6</v>
      </c>
      <c r="L21" s="49" t="s">
        <v>3398</v>
      </c>
      <c r="M21" s="44">
        <v>47</v>
      </c>
      <c r="N21" s="44" t="s">
        <v>3398</v>
      </c>
      <c r="O21" s="44">
        <v>53054</v>
      </c>
      <c r="P21" s="44" t="s">
        <v>3398</v>
      </c>
      <c r="Q21" s="44">
        <v>52075</v>
      </c>
      <c r="R21" s="44" t="s">
        <v>3398</v>
      </c>
      <c r="S21" s="44">
        <v>2497</v>
      </c>
      <c r="T21" s="44" t="s">
        <v>3398</v>
      </c>
      <c r="U21" s="44">
        <v>49801</v>
      </c>
      <c r="V21" s="44">
        <f t="shared" si="0"/>
        <v>44.118200324197986</v>
      </c>
      <c r="W21" s="44">
        <v>5</v>
      </c>
      <c r="X21" s="44">
        <f t="shared" si="1"/>
        <v>4.7065254269235117</v>
      </c>
      <c r="Y21" s="44">
        <v>47</v>
      </c>
      <c r="Z21" s="44" t="s">
        <v>3398</v>
      </c>
      <c r="AA21" s="44" t="s">
        <v>2673</v>
      </c>
      <c r="AB21" s="44" t="s">
        <v>3387</v>
      </c>
      <c r="AC21" s="44" t="s">
        <v>2673</v>
      </c>
      <c r="AD21" s="44" t="s">
        <v>3387</v>
      </c>
      <c r="AE21" s="44">
        <v>2474</v>
      </c>
      <c r="AG21" s="44" t="s">
        <v>2673</v>
      </c>
      <c r="AH21" s="44">
        <f t="shared" si="2"/>
        <v>44.118200324197986</v>
      </c>
      <c r="AI21" s="44" t="s">
        <v>2673</v>
      </c>
      <c r="AJ21" s="44">
        <f t="shared" si="3"/>
        <v>4.7065254269235117</v>
      </c>
      <c r="AK21" s="44" t="s">
        <v>2673</v>
      </c>
      <c r="AL21" s="44" t="s">
        <v>3387</v>
      </c>
    </row>
    <row r="22" spans="1:38" x14ac:dyDescent="0.2">
      <c r="A22" s="46" t="s">
        <v>73</v>
      </c>
      <c r="B22" s="46" t="s">
        <v>2878</v>
      </c>
      <c r="C22" s="48">
        <v>2978393</v>
      </c>
      <c r="D22" s="48" t="s">
        <v>3387</v>
      </c>
      <c r="E22" s="48">
        <v>2854400</v>
      </c>
      <c r="F22" s="48" t="s">
        <v>3387</v>
      </c>
      <c r="G22" s="48">
        <v>183700</v>
      </c>
      <c r="H22" s="49" t="s">
        <v>3387</v>
      </c>
      <c r="I22" s="49">
        <v>2679814</v>
      </c>
      <c r="J22" s="49" t="s">
        <v>3387</v>
      </c>
      <c r="K22" s="49">
        <v>6</v>
      </c>
      <c r="L22" s="49" t="s">
        <v>3387</v>
      </c>
      <c r="M22" s="44">
        <v>49</v>
      </c>
      <c r="N22" s="44" t="s">
        <v>3387</v>
      </c>
      <c r="O22" s="44">
        <v>2936816</v>
      </c>
      <c r="P22" s="44" t="s">
        <v>3387</v>
      </c>
      <c r="Q22" s="44">
        <v>2805086</v>
      </c>
      <c r="R22" s="44" t="s">
        <v>3387</v>
      </c>
      <c r="S22" s="44">
        <v>153774</v>
      </c>
      <c r="T22" s="44" t="s">
        <v>3387</v>
      </c>
      <c r="U22" s="44">
        <v>2660547</v>
      </c>
      <c r="V22" s="44">
        <f t="shared" si="0"/>
        <v>44.390524636204653</v>
      </c>
      <c r="W22" s="44">
        <v>5</v>
      </c>
      <c r="X22" s="44">
        <f t="shared" si="1"/>
        <v>5.2360788009871913</v>
      </c>
      <c r="Y22" s="44">
        <v>49</v>
      </c>
      <c r="Z22" s="44" t="s">
        <v>3387</v>
      </c>
      <c r="AA22" s="44" t="s">
        <v>2673</v>
      </c>
      <c r="AB22" s="44" t="s">
        <v>3387</v>
      </c>
      <c r="AC22" s="44" t="s">
        <v>2673</v>
      </c>
      <c r="AD22" s="44" t="s">
        <v>3387</v>
      </c>
      <c r="AE22" s="44" t="s">
        <v>2673</v>
      </c>
      <c r="AG22" s="44" t="s">
        <v>2673</v>
      </c>
      <c r="AH22" s="44">
        <f t="shared" si="2"/>
        <v>44.390524636204653</v>
      </c>
      <c r="AI22" s="44" t="s">
        <v>2673</v>
      </c>
      <c r="AJ22" s="44">
        <f t="shared" si="3"/>
        <v>5.2360788009871913</v>
      </c>
      <c r="AK22" s="44" t="s">
        <v>2673</v>
      </c>
      <c r="AL22" s="44" t="s">
        <v>3387</v>
      </c>
    </row>
    <row r="23" spans="1:38" x14ac:dyDescent="0.2">
      <c r="A23" s="46" t="s">
        <v>71</v>
      </c>
      <c r="B23" s="46" t="s">
        <v>72</v>
      </c>
      <c r="C23" s="48">
        <v>696284</v>
      </c>
      <c r="D23" s="48" t="s">
        <v>3387</v>
      </c>
      <c r="E23" s="48">
        <v>666127</v>
      </c>
      <c r="F23" s="48" t="s">
        <v>3387</v>
      </c>
      <c r="G23" s="48">
        <v>29257</v>
      </c>
      <c r="H23" s="48" t="s">
        <v>3387</v>
      </c>
      <c r="I23" s="48">
        <v>638117</v>
      </c>
      <c r="J23" s="49" t="s">
        <v>3387</v>
      </c>
      <c r="K23" s="48">
        <v>4</v>
      </c>
      <c r="L23" s="49" t="s">
        <v>3387</v>
      </c>
      <c r="M23" s="44">
        <v>52</v>
      </c>
      <c r="N23" s="44" t="s">
        <v>3387</v>
      </c>
      <c r="O23" s="44">
        <v>686747</v>
      </c>
      <c r="P23" s="44" t="s">
        <v>3387</v>
      </c>
      <c r="Q23" s="44">
        <v>654527</v>
      </c>
      <c r="R23" s="44" t="s">
        <v>3387</v>
      </c>
      <c r="S23" s="44">
        <v>21704</v>
      </c>
      <c r="T23" s="44" t="s">
        <v>3387</v>
      </c>
      <c r="U23" s="44">
        <v>633931</v>
      </c>
      <c r="V23" s="44">
        <f t="shared" si="0"/>
        <v>48.000809614020881</v>
      </c>
      <c r="W23" s="44">
        <v>3</v>
      </c>
      <c r="X23" s="44">
        <f t="shared" si="1"/>
        <v>3.1604069620981234</v>
      </c>
      <c r="Y23" s="44">
        <v>52</v>
      </c>
      <c r="Z23" s="44" t="s">
        <v>3387</v>
      </c>
      <c r="AA23" s="44">
        <v>689878</v>
      </c>
      <c r="AB23" s="44" t="s">
        <v>3398</v>
      </c>
      <c r="AC23" s="44">
        <v>653329</v>
      </c>
      <c r="AD23" s="44" t="s">
        <v>3398</v>
      </c>
      <c r="AE23" s="44">
        <v>15862</v>
      </c>
      <c r="AG23" s="44">
        <v>638290</v>
      </c>
      <c r="AH23" s="44">
        <f t="shared" si="2"/>
        <v>48.000809614020881</v>
      </c>
      <c r="AI23" s="44">
        <v>2</v>
      </c>
      <c r="AJ23" s="44">
        <f t="shared" si="3"/>
        <v>2.2992471132577066</v>
      </c>
      <c r="AK23" s="44" t="s">
        <v>2673</v>
      </c>
      <c r="AL23" s="44" t="s">
        <v>3387</v>
      </c>
    </row>
    <row r="24" spans="1:38" x14ac:dyDescent="0.2">
      <c r="A24" s="46" t="s">
        <v>75</v>
      </c>
      <c r="B24" s="46" t="s">
        <v>76</v>
      </c>
      <c r="C24" s="48">
        <v>236524</v>
      </c>
      <c r="D24" s="48" t="s">
        <v>3387</v>
      </c>
      <c r="E24" s="48">
        <v>226477</v>
      </c>
      <c r="F24" s="48" t="s">
        <v>3387</v>
      </c>
      <c r="G24" s="48">
        <v>11879</v>
      </c>
      <c r="H24" s="48" t="s">
        <v>3387</v>
      </c>
      <c r="I24" s="48">
        <v>215123</v>
      </c>
      <c r="J24" s="49" t="s">
        <v>3387</v>
      </c>
      <c r="K24" s="48">
        <v>5</v>
      </c>
      <c r="L24" s="49" t="s">
        <v>3387</v>
      </c>
      <c r="M24" s="44">
        <v>51</v>
      </c>
      <c r="N24" s="44" t="s">
        <v>3387</v>
      </c>
      <c r="O24" s="44">
        <v>233808</v>
      </c>
      <c r="P24" s="44" t="s">
        <v>3387</v>
      </c>
      <c r="Q24" s="44">
        <v>223185</v>
      </c>
      <c r="R24" s="44" t="s">
        <v>3387</v>
      </c>
      <c r="S24" s="44">
        <v>8979</v>
      </c>
      <c r="T24" s="44" t="s">
        <v>3387</v>
      </c>
      <c r="U24" s="44">
        <v>214709</v>
      </c>
      <c r="V24" s="44">
        <f t="shared" si="0"/>
        <v>46.833979162389653</v>
      </c>
      <c r="W24" s="44">
        <v>4</v>
      </c>
      <c r="X24" s="44">
        <f t="shared" si="1"/>
        <v>3.8403305276123998</v>
      </c>
      <c r="Y24" s="44">
        <v>51</v>
      </c>
      <c r="Z24" s="44" t="s">
        <v>3387</v>
      </c>
      <c r="AA24" s="44">
        <v>236109</v>
      </c>
      <c r="AB24" s="44" t="s">
        <v>3398</v>
      </c>
      <c r="AC24" s="44">
        <v>223989</v>
      </c>
      <c r="AD24" s="44" t="s">
        <v>3398</v>
      </c>
      <c r="AE24" s="44">
        <v>7039</v>
      </c>
      <c r="AG24" s="44">
        <v>217352</v>
      </c>
      <c r="AH24" s="44">
        <f t="shared" si="2"/>
        <v>46.833979162389653</v>
      </c>
      <c r="AI24" s="44">
        <v>3</v>
      </c>
      <c r="AJ24" s="44">
        <f t="shared" si="3"/>
        <v>2.9812501852957745</v>
      </c>
      <c r="AK24" s="44" t="s">
        <v>2673</v>
      </c>
      <c r="AL24" s="44" t="s">
        <v>3387</v>
      </c>
    </row>
    <row r="25" spans="1:38" x14ac:dyDescent="0.2">
      <c r="A25" s="46" t="s">
        <v>78</v>
      </c>
      <c r="B25" s="46" t="s">
        <v>79</v>
      </c>
      <c r="C25" s="48">
        <v>183454</v>
      </c>
      <c r="D25" s="48" t="s">
        <v>3387</v>
      </c>
      <c r="E25" s="48">
        <v>175410</v>
      </c>
      <c r="F25" s="48" t="s">
        <v>3387</v>
      </c>
      <c r="G25" s="48">
        <v>8113</v>
      </c>
      <c r="H25" s="48" t="s">
        <v>3387</v>
      </c>
      <c r="I25" s="48">
        <v>167654</v>
      </c>
      <c r="J25" s="49" t="s">
        <v>3387</v>
      </c>
      <c r="K25" s="48">
        <v>4</v>
      </c>
      <c r="L25" s="49" t="s">
        <v>3387</v>
      </c>
      <c r="M25" s="44">
        <v>52</v>
      </c>
      <c r="N25" s="44" t="s">
        <v>3387</v>
      </c>
      <c r="O25" s="44">
        <v>181179</v>
      </c>
      <c r="P25" s="44" t="s">
        <v>3387</v>
      </c>
      <c r="Q25" s="44">
        <v>172651</v>
      </c>
      <c r="R25" s="44" t="s">
        <v>3387</v>
      </c>
      <c r="S25" s="44">
        <v>6037</v>
      </c>
      <c r="T25" s="44" t="s">
        <v>3387</v>
      </c>
      <c r="U25" s="44">
        <v>166938</v>
      </c>
      <c r="V25" s="44">
        <f t="shared" si="0"/>
        <v>46.991306939545971</v>
      </c>
      <c r="W25" s="44">
        <v>3</v>
      </c>
      <c r="X25" s="44">
        <f t="shared" si="1"/>
        <v>3.3320638705368726</v>
      </c>
      <c r="Y25" s="44">
        <v>51</v>
      </c>
      <c r="Z25" s="44" t="s">
        <v>3387</v>
      </c>
      <c r="AA25" s="44">
        <v>182281</v>
      </c>
      <c r="AB25" s="44" t="s">
        <v>3398</v>
      </c>
      <c r="AC25" s="44">
        <v>172621</v>
      </c>
      <c r="AD25" s="44" t="s">
        <v>3398</v>
      </c>
      <c r="AE25" s="44">
        <v>4474</v>
      </c>
      <c r="AG25" s="44">
        <v>168389</v>
      </c>
      <c r="AH25" s="44">
        <f t="shared" si="2"/>
        <v>46.991306939545971</v>
      </c>
      <c r="AI25" s="44">
        <v>2</v>
      </c>
      <c r="AJ25" s="44">
        <f t="shared" si="3"/>
        <v>2.454452191945403</v>
      </c>
      <c r="AK25" s="44" t="s">
        <v>2673</v>
      </c>
      <c r="AL25" s="44" t="s">
        <v>3387</v>
      </c>
    </row>
    <row r="26" spans="1:38" x14ac:dyDescent="0.2">
      <c r="A26" s="46" t="s">
        <v>81</v>
      </c>
      <c r="B26" s="46" t="s">
        <v>82</v>
      </c>
      <c r="C26" s="48">
        <v>119527</v>
      </c>
      <c r="D26" s="48" t="s">
        <v>3387</v>
      </c>
      <c r="E26" s="48">
        <v>114332</v>
      </c>
      <c r="F26" s="48" t="s">
        <v>3387</v>
      </c>
      <c r="G26" s="48">
        <v>5363</v>
      </c>
      <c r="H26" s="48" t="s">
        <v>3387</v>
      </c>
      <c r="I26" s="48">
        <v>109204</v>
      </c>
      <c r="J26" s="49" t="s">
        <v>3387</v>
      </c>
      <c r="K26" s="48">
        <v>4</v>
      </c>
      <c r="L26" s="49" t="s">
        <v>3387</v>
      </c>
      <c r="M26" s="44">
        <v>51</v>
      </c>
      <c r="N26" s="44" t="s">
        <v>3387</v>
      </c>
      <c r="O26" s="44">
        <v>117829</v>
      </c>
      <c r="P26" s="44" t="s">
        <v>3387</v>
      </c>
      <c r="Q26" s="44">
        <v>112311</v>
      </c>
      <c r="R26" s="44" t="s">
        <v>3387</v>
      </c>
      <c r="S26" s="44">
        <v>4110</v>
      </c>
      <c r="T26" s="44" t="s">
        <v>3387</v>
      </c>
      <c r="U26" s="44">
        <v>108415</v>
      </c>
      <c r="V26" s="44">
        <f t="shared" si="0"/>
        <v>46.925332473329995</v>
      </c>
      <c r="W26" s="44">
        <v>3</v>
      </c>
      <c r="X26" s="44">
        <f t="shared" si="1"/>
        <v>3.4881056446205942</v>
      </c>
      <c r="Y26" s="44">
        <v>51</v>
      </c>
      <c r="Z26" s="44" t="s">
        <v>3387</v>
      </c>
      <c r="AA26" s="44">
        <v>118196</v>
      </c>
      <c r="AB26" s="44" t="s">
        <v>3398</v>
      </c>
      <c r="AC26" s="44">
        <v>111985</v>
      </c>
      <c r="AD26" s="44" t="s">
        <v>3398</v>
      </c>
      <c r="AE26" s="44">
        <v>3082</v>
      </c>
      <c r="AG26" s="44">
        <v>109059</v>
      </c>
      <c r="AH26" s="44">
        <f t="shared" si="2"/>
        <v>46.925332473329995</v>
      </c>
      <c r="AI26" s="44">
        <v>3</v>
      </c>
      <c r="AJ26" s="44">
        <f t="shared" si="3"/>
        <v>2.607533249856171</v>
      </c>
      <c r="AK26" s="44" t="s">
        <v>2673</v>
      </c>
      <c r="AL26" s="44" t="s">
        <v>3387</v>
      </c>
    </row>
    <row r="27" spans="1:38" x14ac:dyDescent="0.2">
      <c r="A27" s="46" t="s">
        <v>84</v>
      </c>
      <c r="B27" s="46" t="s">
        <v>85</v>
      </c>
      <c r="C27" s="48">
        <v>63908</v>
      </c>
      <c r="D27" s="48" t="s">
        <v>3387</v>
      </c>
      <c r="E27" s="48">
        <v>61480</v>
      </c>
      <c r="F27" s="48" t="s">
        <v>3387</v>
      </c>
      <c r="G27" s="48">
        <v>4128</v>
      </c>
      <c r="H27" s="48" t="s">
        <v>3387</v>
      </c>
      <c r="I27" s="48">
        <v>57540</v>
      </c>
      <c r="J27" s="49" t="s">
        <v>3387</v>
      </c>
      <c r="K27" s="48">
        <v>6</v>
      </c>
      <c r="L27" s="49" t="s">
        <v>3387</v>
      </c>
      <c r="M27" s="44">
        <v>49</v>
      </c>
      <c r="N27" s="44" t="s">
        <v>3387</v>
      </c>
      <c r="O27" s="44">
        <v>63049</v>
      </c>
      <c r="P27" s="44" t="s">
        <v>3387</v>
      </c>
      <c r="Q27" s="44">
        <v>60341</v>
      </c>
      <c r="R27" s="44" t="s">
        <v>3387</v>
      </c>
      <c r="S27" s="44">
        <v>3772</v>
      </c>
      <c r="T27" s="44" t="s">
        <v>3387</v>
      </c>
      <c r="U27" s="44">
        <v>56745</v>
      </c>
      <c r="V27" s="44">
        <f t="shared" si="0"/>
        <v>44.100699455978685</v>
      </c>
      <c r="W27" s="44">
        <v>6</v>
      </c>
      <c r="X27" s="44">
        <f t="shared" si="1"/>
        <v>5.9826484163111227</v>
      </c>
      <c r="Y27" s="44">
        <v>49</v>
      </c>
      <c r="Z27" s="44" t="s">
        <v>3387</v>
      </c>
      <c r="AA27" s="44">
        <v>63309</v>
      </c>
      <c r="AB27" s="44" t="s">
        <v>3398</v>
      </c>
      <c r="AC27" s="44">
        <v>60286</v>
      </c>
      <c r="AD27" s="44" t="s">
        <v>3398</v>
      </c>
      <c r="AE27" s="44">
        <v>3123</v>
      </c>
      <c r="AG27" s="44">
        <v>57311</v>
      </c>
      <c r="AH27" s="44">
        <f t="shared" si="2"/>
        <v>44.100699455978685</v>
      </c>
      <c r="AI27" s="44">
        <v>5</v>
      </c>
      <c r="AJ27" s="44">
        <f t="shared" si="3"/>
        <v>4.9329479220963846</v>
      </c>
      <c r="AK27" s="44" t="s">
        <v>2673</v>
      </c>
      <c r="AL27" s="44" t="s">
        <v>3387</v>
      </c>
    </row>
    <row r="28" spans="1:38" x14ac:dyDescent="0.2">
      <c r="A28" s="46" t="s">
        <v>87</v>
      </c>
      <c r="B28" s="46" t="s">
        <v>88</v>
      </c>
      <c r="C28" s="48">
        <v>81818</v>
      </c>
      <c r="D28" s="48" t="s">
        <v>3387</v>
      </c>
      <c r="E28" s="48">
        <v>78290</v>
      </c>
      <c r="F28" s="48" t="s">
        <v>3387</v>
      </c>
      <c r="G28" s="48">
        <v>3660</v>
      </c>
      <c r="H28" s="48" t="s">
        <v>3387</v>
      </c>
      <c r="I28" s="48">
        <v>74786</v>
      </c>
      <c r="J28" s="49" t="s">
        <v>3387</v>
      </c>
      <c r="K28" s="48">
        <v>4</v>
      </c>
      <c r="L28" s="49" t="s">
        <v>3387</v>
      </c>
      <c r="M28" s="44">
        <v>52</v>
      </c>
      <c r="N28" s="44" t="s">
        <v>3387</v>
      </c>
      <c r="O28" s="44">
        <v>80164</v>
      </c>
      <c r="P28" s="44" t="s">
        <v>3387</v>
      </c>
      <c r="Q28" s="44">
        <v>76444</v>
      </c>
      <c r="R28" s="44" t="s">
        <v>3387</v>
      </c>
      <c r="S28" s="44">
        <v>2678</v>
      </c>
      <c r="T28" s="44" t="s">
        <v>3387</v>
      </c>
      <c r="U28" s="44">
        <v>73902</v>
      </c>
      <c r="V28" s="44">
        <f t="shared" si="0"/>
        <v>47.016141909086372</v>
      </c>
      <c r="W28" s="44">
        <v>3</v>
      </c>
      <c r="X28" s="44">
        <f t="shared" si="1"/>
        <v>3.3406516640886181</v>
      </c>
      <c r="Y28" s="44">
        <v>51</v>
      </c>
      <c r="Z28" s="44" t="s">
        <v>3387</v>
      </c>
      <c r="AA28" s="44">
        <v>79941</v>
      </c>
      <c r="AB28" s="44" t="s">
        <v>3398</v>
      </c>
      <c r="AC28" s="44">
        <v>75723</v>
      </c>
      <c r="AD28" s="44" t="s">
        <v>3398</v>
      </c>
      <c r="AE28" s="44">
        <v>1988</v>
      </c>
      <c r="AG28" s="44">
        <v>73844</v>
      </c>
      <c r="AH28" s="44">
        <f t="shared" si="2"/>
        <v>47.016141909086372</v>
      </c>
      <c r="AI28" s="44">
        <v>2</v>
      </c>
      <c r="AJ28" s="44">
        <f t="shared" si="3"/>
        <v>2.486834040104577</v>
      </c>
      <c r="AK28" s="44" t="s">
        <v>2673</v>
      </c>
      <c r="AL28" s="44" t="s">
        <v>3387</v>
      </c>
    </row>
    <row r="29" spans="1:38" x14ac:dyDescent="0.2">
      <c r="A29" s="46" t="s">
        <v>90</v>
      </c>
      <c r="B29" s="46" t="s">
        <v>91</v>
      </c>
      <c r="C29" s="48">
        <v>23216</v>
      </c>
      <c r="D29" s="48" t="s">
        <v>3387</v>
      </c>
      <c r="E29" s="48">
        <v>22151</v>
      </c>
      <c r="F29" s="48" t="s">
        <v>3387</v>
      </c>
      <c r="G29" s="48">
        <v>1943</v>
      </c>
      <c r="H29" s="48" t="s">
        <v>3387</v>
      </c>
      <c r="I29" s="48">
        <v>20312</v>
      </c>
      <c r="J29" s="49" t="s">
        <v>3387</v>
      </c>
      <c r="K29" s="48">
        <v>8</v>
      </c>
      <c r="L29" s="49" t="s">
        <v>3387</v>
      </c>
      <c r="M29" s="44">
        <v>45</v>
      </c>
      <c r="N29" s="44" t="s">
        <v>3387</v>
      </c>
      <c r="O29" s="44">
        <v>23002</v>
      </c>
      <c r="P29" s="44" t="s">
        <v>3387</v>
      </c>
      <c r="Q29" s="44">
        <v>21939</v>
      </c>
      <c r="R29" s="44" t="s">
        <v>3387</v>
      </c>
      <c r="S29" s="44">
        <v>1722</v>
      </c>
      <c r="T29" s="44" t="s">
        <v>3387</v>
      </c>
      <c r="U29" s="44">
        <v>20335</v>
      </c>
      <c r="V29" s="44">
        <f t="shared" si="0"/>
        <v>40.666463785757756</v>
      </c>
      <c r="W29" s="44">
        <v>7</v>
      </c>
      <c r="X29" s="44">
        <f t="shared" si="1"/>
        <v>7.4863055386488133</v>
      </c>
      <c r="Y29" s="44">
        <v>46</v>
      </c>
      <c r="Z29" s="44" t="s">
        <v>3387</v>
      </c>
      <c r="AA29" s="44">
        <v>23153</v>
      </c>
      <c r="AB29" s="44" t="s">
        <v>3398</v>
      </c>
      <c r="AC29" s="44">
        <v>22074</v>
      </c>
      <c r="AD29" s="44" t="s">
        <v>3398</v>
      </c>
      <c r="AE29" s="44">
        <v>1444</v>
      </c>
      <c r="AG29" s="44">
        <v>20712</v>
      </c>
      <c r="AH29" s="44">
        <f t="shared" si="2"/>
        <v>40.666463785757756</v>
      </c>
      <c r="AI29" s="44">
        <v>6</v>
      </c>
      <c r="AJ29" s="44">
        <f t="shared" si="3"/>
        <v>6.2367727724268995</v>
      </c>
      <c r="AK29" s="44" t="s">
        <v>2673</v>
      </c>
      <c r="AL29" s="44" t="s">
        <v>3387</v>
      </c>
    </row>
    <row r="30" spans="1:38" x14ac:dyDescent="0.2">
      <c r="A30" s="46" t="s">
        <v>93</v>
      </c>
      <c r="B30" s="46" t="s">
        <v>94</v>
      </c>
      <c r="C30" s="48">
        <v>71247</v>
      </c>
      <c r="D30" s="48" t="s">
        <v>3387</v>
      </c>
      <c r="E30" s="48">
        <v>68146</v>
      </c>
      <c r="F30" s="48" t="s">
        <v>3387</v>
      </c>
      <c r="G30" s="48">
        <v>3017</v>
      </c>
      <c r="H30" s="48" t="s">
        <v>3387</v>
      </c>
      <c r="I30" s="48">
        <v>65257</v>
      </c>
      <c r="J30" s="49" t="s">
        <v>3387</v>
      </c>
      <c r="K30" s="48">
        <v>4</v>
      </c>
      <c r="L30" s="49" t="s">
        <v>3387</v>
      </c>
      <c r="M30" s="44">
        <v>52</v>
      </c>
      <c r="N30" s="44" t="s">
        <v>3387</v>
      </c>
      <c r="O30" s="44">
        <v>69911</v>
      </c>
      <c r="P30" s="44" t="s">
        <v>3387</v>
      </c>
      <c r="Q30" s="44">
        <v>66639</v>
      </c>
      <c r="R30" s="44" t="s">
        <v>3387</v>
      </c>
      <c r="S30" s="44">
        <v>2187</v>
      </c>
      <c r="T30" s="44" t="s">
        <v>3387</v>
      </c>
      <c r="U30" s="44">
        <v>64559</v>
      </c>
      <c r="V30" s="44">
        <f t="shared" si="0"/>
        <v>47.095721703308492</v>
      </c>
      <c r="W30" s="44">
        <v>3</v>
      </c>
      <c r="X30" s="44">
        <f t="shared" si="1"/>
        <v>3.1282630773411908</v>
      </c>
      <c r="Y30" s="44">
        <v>51</v>
      </c>
      <c r="Z30" s="44" t="s">
        <v>3387</v>
      </c>
      <c r="AA30" s="44">
        <v>69862</v>
      </c>
      <c r="AB30" s="44" t="s">
        <v>3398</v>
      </c>
      <c r="AC30" s="44">
        <v>66146</v>
      </c>
      <c r="AD30" s="44" t="s">
        <v>3398</v>
      </c>
      <c r="AE30" s="44">
        <v>1595</v>
      </c>
      <c r="AG30" s="44">
        <v>64637</v>
      </c>
      <c r="AH30" s="44">
        <f t="shared" si="2"/>
        <v>47.095721703308492</v>
      </c>
      <c r="AI30" s="44">
        <v>2</v>
      </c>
      <c r="AJ30" s="44">
        <f t="shared" si="3"/>
        <v>2.2830723426183046</v>
      </c>
      <c r="AK30" s="44" t="s">
        <v>2673</v>
      </c>
      <c r="AL30" s="44" t="s">
        <v>3387</v>
      </c>
    </row>
    <row r="31" spans="1:38" x14ac:dyDescent="0.2">
      <c r="A31" s="46" t="s">
        <v>96</v>
      </c>
      <c r="B31" s="46" t="s">
        <v>97</v>
      </c>
      <c r="C31" s="48">
        <v>49153</v>
      </c>
      <c r="D31" s="48" t="s">
        <v>3387</v>
      </c>
      <c r="E31" s="48">
        <v>47252</v>
      </c>
      <c r="F31" s="48" t="s">
        <v>3387</v>
      </c>
      <c r="G31" s="48">
        <v>2972</v>
      </c>
      <c r="H31" s="48" t="s">
        <v>3387</v>
      </c>
      <c r="I31" s="48">
        <v>44416</v>
      </c>
      <c r="J31" s="49" t="s">
        <v>3387</v>
      </c>
      <c r="K31" s="48">
        <v>6</v>
      </c>
      <c r="L31" s="49" t="s">
        <v>3387</v>
      </c>
      <c r="M31" s="44">
        <v>50</v>
      </c>
      <c r="N31" s="44" t="s">
        <v>3387</v>
      </c>
      <c r="O31" s="44">
        <v>48838</v>
      </c>
      <c r="P31" s="44" t="s">
        <v>3387</v>
      </c>
      <c r="Q31" s="44">
        <v>46694</v>
      </c>
      <c r="R31" s="44" t="s">
        <v>3387</v>
      </c>
      <c r="S31" s="44">
        <v>2788</v>
      </c>
      <c r="T31" s="44" t="s">
        <v>3387</v>
      </c>
      <c r="U31" s="44">
        <v>44033</v>
      </c>
      <c r="V31" s="44">
        <f t="shared" si="0"/>
        <v>45.080674884311399</v>
      </c>
      <c r="W31" s="44">
        <v>6</v>
      </c>
      <c r="X31" s="44">
        <f t="shared" si="1"/>
        <v>5.708669478684631</v>
      </c>
      <c r="Y31" s="44">
        <v>50</v>
      </c>
      <c r="Z31" s="44" t="s">
        <v>3387</v>
      </c>
      <c r="AA31" s="44">
        <v>49090</v>
      </c>
      <c r="AB31" s="44" t="s">
        <v>3398</v>
      </c>
      <c r="AC31" s="44">
        <v>46705</v>
      </c>
      <c r="AD31" s="44" t="s">
        <v>3398</v>
      </c>
      <c r="AE31" s="44">
        <v>2270</v>
      </c>
      <c r="AG31" s="44">
        <v>44537</v>
      </c>
      <c r="AH31" s="44">
        <f t="shared" si="2"/>
        <v>45.080674884311399</v>
      </c>
      <c r="AI31" s="44">
        <v>5</v>
      </c>
      <c r="AJ31" s="44">
        <f t="shared" si="3"/>
        <v>4.6241597066612341</v>
      </c>
      <c r="AK31" s="44" t="s">
        <v>2673</v>
      </c>
      <c r="AL31" s="44" t="s">
        <v>3387</v>
      </c>
    </row>
    <row r="32" spans="1:38" x14ac:dyDescent="0.2">
      <c r="A32" s="46" t="s">
        <v>99</v>
      </c>
      <c r="B32" s="46" t="s">
        <v>100</v>
      </c>
      <c r="C32" s="48">
        <v>44219</v>
      </c>
      <c r="D32" s="48" t="s">
        <v>3387</v>
      </c>
      <c r="E32" s="48">
        <v>42490</v>
      </c>
      <c r="F32" s="48" t="s">
        <v>3387</v>
      </c>
      <c r="G32" s="48">
        <v>2847</v>
      </c>
      <c r="H32" s="48" t="s">
        <v>3387</v>
      </c>
      <c r="I32" s="48">
        <v>39784</v>
      </c>
      <c r="J32" s="49" t="s">
        <v>3387</v>
      </c>
      <c r="K32" s="48">
        <v>6</v>
      </c>
      <c r="L32" s="49" t="s">
        <v>3387</v>
      </c>
      <c r="M32" s="44">
        <v>48</v>
      </c>
      <c r="N32" s="44" t="s">
        <v>3387</v>
      </c>
      <c r="O32" s="44">
        <v>43742</v>
      </c>
      <c r="P32" s="44" t="s">
        <v>3387</v>
      </c>
      <c r="Q32" s="44">
        <v>41795</v>
      </c>
      <c r="R32" s="44" t="s">
        <v>3387</v>
      </c>
      <c r="S32" s="44">
        <v>2758</v>
      </c>
      <c r="T32" s="44" t="s">
        <v>3387</v>
      </c>
      <c r="U32" s="44">
        <v>39163</v>
      </c>
      <c r="V32" s="44">
        <f t="shared" si="0"/>
        <v>42.975264048283115</v>
      </c>
      <c r="W32" s="44">
        <v>6</v>
      </c>
      <c r="X32" s="44">
        <f t="shared" si="1"/>
        <v>6.3051529422522972</v>
      </c>
      <c r="Y32" s="44">
        <v>48</v>
      </c>
      <c r="Z32" s="44" t="s">
        <v>3387</v>
      </c>
      <c r="AA32" s="44">
        <v>44080</v>
      </c>
      <c r="AB32" s="44" t="s">
        <v>3398</v>
      </c>
      <c r="AC32" s="44">
        <v>41900</v>
      </c>
      <c r="AD32" s="44" t="s">
        <v>3398</v>
      </c>
      <c r="AE32" s="44">
        <v>2248</v>
      </c>
      <c r="AG32" s="44">
        <v>39751</v>
      </c>
      <c r="AH32" s="44">
        <f t="shared" si="2"/>
        <v>42.975264048283115</v>
      </c>
      <c r="AI32" s="44">
        <v>5</v>
      </c>
      <c r="AJ32" s="44">
        <f t="shared" si="3"/>
        <v>5.099818511796733</v>
      </c>
      <c r="AK32" s="44" t="s">
        <v>2673</v>
      </c>
      <c r="AL32" s="44" t="s">
        <v>3387</v>
      </c>
    </row>
    <row r="33" spans="1:38" x14ac:dyDescent="0.2">
      <c r="A33" s="46" t="s">
        <v>102</v>
      </c>
      <c r="B33" s="46" t="s">
        <v>103</v>
      </c>
      <c r="C33" s="48">
        <v>40455</v>
      </c>
      <c r="D33" s="48" t="s">
        <v>3387</v>
      </c>
      <c r="E33" s="48">
        <v>38884</v>
      </c>
      <c r="F33" s="48" t="s">
        <v>3387</v>
      </c>
      <c r="G33" s="48">
        <v>2555</v>
      </c>
      <c r="H33" s="48" t="s">
        <v>3387</v>
      </c>
      <c r="I33" s="48">
        <v>36452</v>
      </c>
      <c r="J33" s="49" t="s">
        <v>3387</v>
      </c>
      <c r="K33" s="48">
        <v>6</v>
      </c>
      <c r="L33" s="49" t="s">
        <v>3387</v>
      </c>
      <c r="M33" s="44">
        <v>49</v>
      </c>
      <c r="N33" s="44" t="s">
        <v>3387</v>
      </c>
      <c r="O33" s="44">
        <v>40036</v>
      </c>
      <c r="P33" s="44" t="s">
        <v>3387</v>
      </c>
      <c r="Q33" s="44">
        <v>38262</v>
      </c>
      <c r="R33" s="44" t="s">
        <v>3387</v>
      </c>
      <c r="S33" s="44">
        <v>2462</v>
      </c>
      <c r="T33" s="44" t="s">
        <v>3387</v>
      </c>
      <c r="U33" s="44">
        <v>35909</v>
      </c>
      <c r="V33" s="44">
        <f t="shared" si="0"/>
        <v>43.948970926166453</v>
      </c>
      <c r="W33" s="44">
        <v>6</v>
      </c>
      <c r="X33" s="44">
        <f t="shared" si="1"/>
        <v>6.1494654810670397</v>
      </c>
      <c r="Y33" s="44">
        <v>49</v>
      </c>
      <c r="Z33" s="44" t="s">
        <v>3387</v>
      </c>
      <c r="AA33" s="44">
        <v>40582</v>
      </c>
      <c r="AB33" s="44" t="s">
        <v>3398</v>
      </c>
      <c r="AC33" s="44">
        <v>38584</v>
      </c>
      <c r="AD33" s="44" t="s">
        <v>3398</v>
      </c>
      <c r="AE33" s="44">
        <v>2018</v>
      </c>
      <c r="AG33" s="44">
        <v>36656</v>
      </c>
      <c r="AH33" s="44">
        <f t="shared" si="2"/>
        <v>43.948970926166453</v>
      </c>
      <c r="AI33" s="44">
        <v>5</v>
      </c>
      <c r="AJ33" s="44">
        <f t="shared" si="3"/>
        <v>4.9726479720072936</v>
      </c>
      <c r="AK33" s="44" t="s">
        <v>2673</v>
      </c>
      <c r="AL33" s="44" t="s">
        <v>3387</v>
      </c>
    </row>
    <row r="34" spans="1:38" x14ac:dyDescent="0.2">
      <c r="A34" s="46" t="s">
        <v>105</v>
      </c>
      <c r="B34" s="46" t="s">
        <v>106</v>
      </c>
      <c r="C34" s="48">
        <v>38038</v>
      </c>
      <c r="D34" s="48" t="s">
        <v>3387</v>
      </c>
      <c r="E34" s="48">
        <v>36546</v>
      </c>
      <c r="F34" s="48" t="s">
        <v>3387</v>
      </c>
      <c r="G34" s="48">
        <v>2500</v>
      </c>
      <c r="H34" s="48" t="s">
        <v>3387</v>
      </c>
      <c r="I34" s="48">
        <v>34166</v>
      </c>
      <c r="J34" s="49" t="s">
        <v>3387</v>
      </c>
      <c r="K34" s="48">
        <v>7</v>
      </c>
      <c r="L34" s="49" t="s">
        <v>3387</v>
      </c>
      <c r="M34" s="44">
        <v>48</v>
      </c>
      <c r="N34" s="44" t="s">
        <v>3387</v>
      </c>
      <c r="O34" s="44">
        <v>37538</v>
      </c>
      <c r="P34" s="44" t="s">
        <v>3387</v>
      </c>
      <c r="Q34" s="44">
        <v>35875</v>
      </c>
      <c r="R34" s="44" t="s">
        <v>3387</v>
      </c>
      <c r="S34" s="44">
        <v>2376</v>
      </c>
      <c r="T34" s="44" t="s">
        <v>3387</v>
      </c>
      <c r="U34" s="44">
        <v>33607</v>
      </c>
      <c r="V34" s="44">
        <f t="shared" si="0"/>
        <v>43.868693057701527</v>
      </c>
      <c r="W34" s="44">
        <v>6</v>
      </c>
      <c r="X34" s="44">
        <f t="shared" si="1"/>
        <v>6.3295860195002396</v>
      </c>
      <c r="Y34" s="44">
        <v>49</v>
      </c>
      <c r="Z34" s="44" t="s">
        <v>3387</v>
      </c>
      <c r="AA34" s="44">
        <v>37717</v>
      </c>
      <c r="AB34" s="44" t="s">
        <v>3398</v>
      </c>
      <c r="AC34" s="44">
        <v>35869</v>
      </c>
      <c r="AD34" s="44" t="s">
        <v>3398</v>
      </c>
      <c r="AE34" s="44">
        <v>1927</v>
      </c>
      <c r="AG34" s="44">
        <v>34028</v>
      </c>
      <c r="AH34" s="44">
        <f t="shared" si="2"/>
        <v>43.868693057701527</v>
      </c>
      <c r="AI34" s="44">
        <v>5</v>
      </c>
      <c r="AJ34" s="44">
        <f t="shared" si="3"/>
        <v>5.1091019964472251</v>
      </c>
      <c r="AK34" s="44" t="s">
        <v>2673</v>
      </c>
      <c r="AL34" s="44" t="s">
        <v>3387</v>
      </c>
    </row>
    <row r="35" spans="1:38" x14ac:dyDescent="0.2">
      <c r="A35" s="46" t="s">
        <v>108</v>
      </c>
      <c r="B35" s="46" t="s">
        <v>109</v>
      </c>
      <c r="C35" s="48">
        <v>37389</v>
      </c>
      <c r="D35" s="48" t="s">
        <v>3387</v>
      </c>
      <c r="E35" s="48">
        <v>35958</v>
      </c>
      <c r="F35" s="48" t="s">
        <v>3387</v>
      </c>
      <c r="G35" s="48">
        <v>2303</v>
      </c>
      <c r="H35" s="48" t="s">
        <v>3387</v>
      </c>
      <c r="I35" s="48">
        <v>33761</v>
      </c>
      <c r="J35" s="49" t="s">
        <v>3387</v>
      </c>
      <c r="K35" s="48">
        <v>6</v>
      </c>
      <c r="L35" s="49" t="s">
        <v>3387</v>
      </c>
      <c r="M35" s="44">
        <v>50</v>
      </c>
      <c r="N35" s="44" t="s">
        <v>3387</v>
      </c>
      <c r="O35" s="44">
        <v>37052</v>
      </c>
      <c r="P35" s="44" t="s">
        <v>3387</v>
      </c>
      <c r="Q35" s="44">
        <v>35427</v>
      </c>
      <c r="R35" s="44" t="s">
        <v>3387</v>
      </c>
      <c r="S35" s="44">
        <v>2192</v>
      </c>
      <c r="T35" s="44" t="s">
        <v>3387</v>
      </c>
      <c r="U35" s="44">
        <v>33331</v>
      </c>
      <c r="V35" s="44">
        <f t="shared" si="0"/>
        <v>44.97867861384001</v>
      </c>
      <c r="W35" s="44">
        <v>6</v>
      </c>
      <c r="X35" s="44">
        <f t="shared" si="1"/>
        <v>5.9160099319874773</v>
      </c>
      <c r="Y35" s="44">
        <v>50</v>
      </c>
      <c r="Z35" s="44" t="s">
        <v>3387</v>
      </c>
      <c r="AA35" s="44">
        <v>37134</v>
      </c>
      <c r="AB35" s="44" t="s">
        <v>3398</v>
      </c>
      <c r="AC35" s="44">
        <v>35335</v>
      </c>
      <c r="AD35" s="44" t="s">
        <v>3398</v>
      </c>
      <c r="AE35" s="44">
        <v>1782</v>
      </c>
      <c r="AG35" s="44">
        <v>33631</v>
      </c>
      <c r="AH35" s="44">
        <f t="shared" si="2"/>
        <v>44.97867861384001</v>
      </c>
      <c r="AI35" s="44">
        <v>5</v>
      </c>
      <c r="AJ35" s="44">
        <f t="shared" si="3"/>
        <v>4.798836645661658</v>
      </c>
      <c r="AK35" s="44" t="s">
        <v>2673</v>
      </c>
      <c r="AL35" s="44" t="s">
        <v>3387</v>
      </c>
    </row>
    <row r="36" spans="1:38" x14ac:dyDescent="0.2">
      <c r="A36" s="46" t="s">
        <v>111</v>
      </c>
      <c r="B36" s="46" t="s">
        <v>112</v>
      </c>
      <c r="C36" s="48">
        <v>45816</v>
      </c>
      <c r="D36" s="48" t="s">
        <v>3387</v>
      </c>
      <c r="E36" s="48">
        <v>44068</v>
      </c>
      <c r="F36" s="48" t="s">
        <v>3387</v>
      </c>
      <c r="G36" s="48">
        <v>2894</v>
      </c>
      <c r="H36" s="48" t="s">
        <v>3387</v>
      </c>
      <c r="I36" s="48">
        <v>41305</v>
      </c>
      <c r="J36" s="49" t="s">
        <v>3387</v>
      </c>
      <c r="K36" s="48">
        <v>6</v>
      </c>
      <c r="L36" s="49" t="s">
        <v>3387</v>
      </c>
      <c r="M36" s="44">
        <v>49</v>
      </c>
      <c r="N36" s="44" t="s">
        <v>3387</v>
      </c>
      <c r="O36" s="44">
        <v>45362</v>
      </c>
      <c r="P36" s="44" t="s">
        <v>3387</v>
      </c>
      <c r="Q36" s="44">
        <v>43413</v>
      </c>
      <c r="R36" s="44" t="s">
        <v>3387</v>
      </c>
      <c r="S36" s="44">
        <v>2641</v>
      </c>
      <c r="T36" s="44" t="s">
        <v>3387</v>
      </c>
      <c r="U36" s="44">
        <v>40895</v>
      </c>
      <c r="V36" s="44">
        <f t="shared" si="0"/>
        <v>44.174749790573614</v>
      </c>
      <c r="W36" s="44">
        <v>6</v>
      </c>
      <c r="X36" s="44">
        <f t="shared" si="1"/>
        <v>5.8220537013359204</v>
      </c>
      <c r="Y36" s="44">
        <v>49</v>
      </c>
      <c r="Z36" s="44" t="s">
        <v>3387</v>
      </c>
      <c r="AA36" s="44">
        <v>45750</v>
      </c>
      <c r="AB36" s="44" t="s">
        <v>3398</v>
      </c>
      <c r="AC36" s="44">
        <v>43552</v>
      </c>
      <c r="AD36" s="44" t="s">
        <v>3398</v>
      </c>
      <c r="AE36" s="44">
        <v>2182</v>
      </c>
      <c r="AG36" s="44">
        <v>41477</v>
      </c>
      <c r="AH36" s="44">
        <f t="shared" si="2"/>
        <v>44.174749790573614</v>
      </c>
      <c r="AI36" s="44">
        <v>5</v>
      </c>
      <c r="AJ36" s="44">
        <f t="shared" si="3"/>
        <v>4.7693989071038247</v>
      </c>
      <c r="AK36" s="44" t="s">
        <v>2673</v>
      </c>
      <c r="AL36" s="44" t="s">
        <v>3387</v>
      </c>
    </row>
    <row r="37" spans="1:38" x14ac:dyDescent="0.2">
      <c r="A37" s="46" t="s">
        <v>114</v>
      </c>
      <c r="B37" s="46" t="s">
        <v>115</v>
      </c>
      <c r="C37" s="48">
        <v>38842</v>
      </c>
      <c r="D37" s="48" t="s">
        <v>3387</v>
      </c>
      <c r="E37" s="48">
        <v>37464</v>
      </c>
      <c r="F37" s="48" t="s">
        <v>3387</v>
      </c>
      <c r="G37" s="48">
        <v>3089</v>
      </c>
      <c r="H37" s="48" t="s">
        <v>3387</v>
      </c>
      <c r="I37" s="48">
        <v>34529</v>
      </c>
      <c r="J37" s="49" t="s">
        <v>3387</v>
      </c>
      <c r="K37" s="48">
        <v>8</v>
      </c>
      <c r="L37" s="49" t="s">
        <v>3387</v>
      </c>
      <c r="M37" s="44">
        <v>48</v>
      </c>
      <c r="N37" s="44" t="s">
        <v>3387</v>
      </c>
      <c r="O37" s="44">
        <v>38197</v>
      </c>
      <c r="P37" s="44" t="s">
        <v>3387</v>
      </c>
      <c r="Q37" s="44">
        <v>36766</v>
      </c>
      <c r="R37" s="44" t="s">
        <v>3387</v>
      </c>
      <c r="S37" s="44">
        <v>2395</v>
      </c>
      <c r="T37" s="44" t="s">
        <v>3387</v>
      </c>
      <c r="U37" s="44">
        <v>34530</v>
      </c>
      <c r="V37" s="44">
        <f t="shared" si="0"/>
        <v>42.487891719244963</v>
      </c>
      <c r="W37" s="44">
        <v>6</v>
      </c>
      <c r="X37" s="44">
        <f t="shared" si="1"/>
        <v>6.2701259261198521</v>
      </c>
      <c r="Y37" s="44">
        <v>47</v>
      </c>
      <c r="Z37" s="44" t="s">
        <v>3387</v>
      </c>
      <c r="AA37" s="44">
        <v>39166</v>
      </c>
      <c r="AB37" s="44" t="s">
        <v>3398</v>
      </c>
      <c r="AC37" s="44">
        <v>37369</v>
      </c>
      <c r="AD37" s="44" t="s">
        <v>3398</v>
      </c>
      <c r="AE37" s="44">
        <v>2149</v>
      </c>
      <c r="AG37" s="44">
        <v>35368</v>
      </c>
      <c r="AH37" s="44">
        <f t="shared" si="2"/>
        <v>42.487891719244963</v>
      </c>
      <c r="AI37" s="44">
        <v>5</v>
      </c>
      <c r="AJ37" s="44">
        <f t="shared" si="3"/>
        <v>5.4869019047132719</v>
      </c>
      <c r="AK37" s="44" t="s">
        <v>2673</v>
      </c>
      <c r="AL37" s="44" t="s">
        <v>3387</v>
      </c>
    </row>
    <row r="38" spans="1:38" x14ac:dyDescent="0.2">
      <c r="A38" s="46" t="s">
        <v>117</v>
      </c>
      <c r="B38" s="46" t="s">
        <v>118</v>
      </c>
      <c r="C38" s="48">
        <v>35469</v>
      </c>
      <c r="D38" s="48" t="s">
        <v>3387</v>
      </c>
      <c r="E38" s="48">
        <v>33873</v>
      </c>
      <c r="F38" s="48" t="s">
        <v>3387</v>
      </c>
      <c r="G38" s="48">
        <v>2760</v>
      </c>
      <c r="H38" s="48" t="s">
        <v>3387</v>
      </c>
      <c r="I38" s="48">
        <v>31248</v>
      </c>
      <c r="J38" s="49" t="s">
        <v>3387</v>
      </c>
      <c r="K38" s="48">
        <v>8</v>
      </c>
      <c r="L38" s="49" t="s">
        <v>3387</v>
      </c>
      <c r="M38" s="44">
        <v>47</v>
      </c>
      <c r="N38" s="44" t="s">
        <v>3387</v>
      </c>
      <c r="O38" s="44">
        <v>35642</v>
      </c>
      <c r="P38" s="44" t="s">
        <v>3387</v>
      </c>
      <c r="Q38" s="44">
        <v>34020</v>
      </c>
      <c r="R38" s="44" t="s">
        <v>3387</v>
      </c>
      <c r="S38" s="44">
        <v>2410</v>
      </c>
      <c r="T38" s="44" t="s">
        <v>3387</v>
      </c>
      <c r="U38" s="44">
        <v>31778</v>
      </c>
      <c r="V38" s="44">
        <f t="shared" si="0"/>
        <v>41.90466303798889</v>
      </c>
      <c r="W38" s="44">
        <v>7</v>
      </c>
      <c r="X38" s="44">
        <f t="shared" si="1"/>
        <v>6.7616856517591604</v>
      </c>
      <c r="Y38" s="44">
        <v>47</v>
      </c>
      <c r="Z38" s="44" t="s">
        <v>3387</v>
      </c>
      <c r="AA38" s="44">
        <v>36219</v>
      </c>
      <c r="AB38" s="44" t="s">
        <v>3398</v>
      </c>
      <c r="AC38" s="44">
        <v>34569</v>
      </c>
      <c r="AD38" s="44" t="s">
        <v>3398</v>
      </c>
      <c r="AE38" s="44">
        <v>2025</v>
      </c>
      <c r="AG38" s="44">
        <v>32664</v>
      </c>
      <c r="AH38" s="44">
        <f t="shared" si="2"/>
        <v>41.90466303798889</v>
      </c>
      <c r="AI38" s="44">
        <v>6</v>
      </c>
      <c r="AJ38" s="44">
        <f t="shared" si="3"/>
        <v>5.5909881553880556</v>
      </c>
      <c r="AK38" s="44" t="s">
        <v>2673</v>
      </c>
      <c r="AL38" s="44" t="s">
        <v>3387</v>
      </c>
    </row>
    <row r="39" spans="1:38" x14ac:dyDescent="0.2">
      <c r="A39" s="46" t="s">
        <v>120</v>
      </c>
      <c r="B39" s="46" t="s">
        <v>121</v>
      </c>
      <c r="C39" s="48">
        <v>27141</v>
      </c>
      <c r="D39" s="48" t="s">
        <v>3387</v>
      </c>
      <c r="E39" s="48">
        <v>26185</v>
      </c>
      <c r="F39" s="48" t="s">
        <v>3387</v>
      </c>
      <c r="G39" s="48">
        <v>2178</v>
      </c>
      <c r="H39" s="48" t="s">
        <v>3387</v>
      </c>
      <c r="I39" s="48">
        <v>24110</v>
      </c>
      <c r="J39" s="49" t="s">
        <v>3387</v>
      </c>
      <c r="K39" s="48">
        <v>8</v>
      </c>
      <c r="L39" s="49" t="s">
        <v>3387</v>
      </c>
      <c r="M39" s="44">
        <v>47</v>
      </c>
      <c r="N39" s="44" t="s">
        <v>3387</v>
      </c>
      <c r="O39" s="44">
        <v>26538</v>
      </c>
      <c r="P39" s="44" t="s">
        <v>3387</v>
      </c>
      <c r="Q39" s="44">
        <v>25561</v>
      </c>
      <c r="R39" s="44" t="s">
        <v>3387</v>
      </c>
      <c r="S39" s="44">
        <v>1666</v>
      </c>
      <c r="T39" s="44" t="s">
        <v>3387</v>
      </c>
      <c r="U39" s="44">
        <v>23993</v>
      </c>
      <c r="V39" s="44">
        <f t="shared" si="0"/>
        <v>42.492689727937297</v>
      </c>
      <c r="W39" s="44">
        <v>6</v>
      </c>
      <c r="X39" s="44">
        <f t="shared" si="1"/>
        <v>6.2777903383826965</v>
      </c>
      <c r="Y39" s="44">
        <v>47</v>
      </c>
      <c r="Z39" s="44" t="s">
        <v>3387</v>
      </c>
      <c r="AA39" s="44">
        <v>27156</v>
      </c>
      <c r="AB39" s="44" t="s">
        <v>3398</v>
      </c>
      <c r="AC39" s="44">
        <v>25899</v>
      </c>
      <c r="AD39" s="44" t="s">
        <v>3398</v>
      </c>
      <c r="AE39" s="44">
        <v>1480</v>
      </c>
      <c r="AG39" s="44">
        <v>24522</v>
      </c>
      <c r="AH39" s="44">
        <f t="shared" si="2"/>
        <v>42.492689727937297</v>
      </c>
      <c r="AI39" s="44">
        <v>5</v>
      </c>
      <c r="AJ39" s="44">
        <f t="shared" si="3"/>
        <v>5.4499926351450876</v>
      </c>
      <c r="AK39" s="44" t="s">
        <v>2673</v>
      </c>
      <c r="AL39" s="44" t="s">
        <v>3387</v>
      </c>
    </row>
    <row r="40" spans="1:38" x14ac:dyDescent="0.2">
      <c r="A40" s="46" t="s">
        <v>132</v>
      </c>
      <c r="B40" s="46" t="s">
        <v>2879</v>
      </c>
      <c r="C40" s="49" t="s">
        <v>2673</v>
      </c>
      <c r="D40" s="49" t="s">
        <v>3387</v>
      </c>
      <c r="E40" s="49" t="s">
        <v>2673</v>
      </c>
      <c r="F40" s="49" t="s">
        <v>3387</v>
      </c>
      <c r="G40" s="49" t="s">
        <v>2673</v>
      </c>
      <c r="H40" s="48" t="s">
        <v>3387</v>
      </c>
      <c r="I40" s="48" t="s">
        <v>2673</v>
      </c>
      <c r="J40" s="48" t="s">
        <v>3387</v>
      </c>
      <c r="K40" s="49" t="s">
        <v>2673</v>
      </c>
      <c r="L40" s="49" t="s">
        <v>3387</v>
      </c>
      <c r="M40" s="44" t="s">
        <v>2673</v>
      </c>
      <c r="N40" s="44" t="s">
        <v>3387</v>
      </c>
      <c r="O40" s="44" t="s">
        <v>2673</v>
      </c>
      <c r="P40" s="44" t="s">
        <v>3387</v>
      </c>
      <c r="Q40" s="44" t="s">
        <v>2673</v>
      </c>
      <c r="R40" s="44" t="s">
        <v>3387</v>
      </c>
      <c r="S40" s="44" t="s">
        <v>2673</v>
      </c>
      <c r="T40" s="44" t="s">
        <v>3387</v>
      </c>
      <c r="U40" s="44" t="s">
        <v>2673</v>
      </c>
      <c r="V40" s="44" t="e">
        <f t="shared" si="0"/>
        <v>#VALUE!</v>
      </c>
      <c r="W40" s="44" t="s">
        <v>2673</v>
      </c>
      <c r="X40" s="44" t="e">
        <f t="shared" si="1"/>
        <v>#VALUE!</v>
      </c>
      <c r="Y40" s="44" t="s">
        <v>2673</v>
      </c>
      <c r="Z40" s="44" t="s">
        <v>3387</v>
      </c>
      <c r="AA40" s="44" t="s">
        <v>2673</v>
      </c>
      <c r="AB40" s="44" t="s">
        <v>3387</v>
      </c>
      <c r="AC40" s="44">
        <v>5412170</v>
      </c>
      <c r="AD40" s="44" t="s">
        <v>3400</v>
      </c>
      <c r="AE40" s="44">
        <v>109074</v>
      </c>
      <c r="AG40" s="44">
        <v>5126004</v>
      </c>
      <c r="AH40" s="44" t="str">
        <f t="shared" si="2"/>
        <v/>
      </c>
      <c r="AI40" s="44" t="s">
        <v>2673</v>
      </c>
      <c r="AJ40" s="44" t="str">
        <f t="shared" si="3"/>
        <v/>
      </c>
      <c r="AK40" s="44" t="s">
        <v>2673</v>
      </c>
      <c r="AL40" s="44" t="s">
        <v>3387</v>
      </c>
    </row>
    <row r="41" spans="1:38" x14ac:dyDescent="0.2">
      <c r="A41" s="46" t="s">
        <v>130</v>
      </c>
      <c r="B41" s="46" t="s">
        <v>131</v>
      </c>
      <c r="C41" s="49" t="s">
        <v>2673</v>
      </c>
      <c r="D41" s="49" t="s">
        <v>3387</v>
      </c>
      <c r="E41" s="49" t="s">
        <v>2673</v>
      </c>
      <c r="F41" s="49" t="s">
        <v>3387</v>
      </c>
      <c r="G41" s="49" t="s">
        <v>2673</v>
      </c>
      <c r="H41" s="49" t="s">
        <v>3387</v>
      </c>
      <c r="I41" s="49" t="s">
        <v>2673</v>
      </c>
      <c r="J41" s="49" t="s">
        <v>3387</v>
      </c>
      <c r="K41" s="49" t="s">
        <v>2673</v>
      </c>
      <c r="L41" s="49" t="s">
        <v>3387</v>
      </c>
      <c r="M41" s="44" t="s">
        <v>2673</v>
      </c>
      <c r="N41" s="44" t="s">
        <v>3387</v>
      </c>
      <c r="O41" s="44" t="s">
        <v>2673</v>
      </c>
      <c r="P41" s="44" t="s">
        <v>3387</v>
      </c>
      <c r="Q41" s="44" t="s">
        <v>2673</v>
      </c>
      <c r="R41" s="44" t="s">
        <v>3387</v>
      </c>
      <c r="S41" s="44" t="s">
        <v>2673</v>
      </c>
      <c r="T41" s="44" t="s">
        <v>3387</v>
      </c>
      <c r="U41" s="44" t="s">
        <v>2673</v>
      </c>
      <c r="V41" s="44" t="e">
        <f t="shared" si="0"/>
        <v>#VALUE!</v>
      </c>
      <c r="W41" s="44" t="s">
        <v>2673</v>
      </c>
      <c r="X41" s="44" t="e">
        <f t="shared" si="1"/>
        <v>#VALUE!</v>
      </c>
      <c r="Y41" s="44" t="s">
        <v>2673</v>
      </c>
      <c r="Z41" s="44" t="s">
        <v>3387</v>
      </c>
      <c r="AA41" s="44" t="s">
        <v>2673</v>
      </c>
      <c r="AB41" s="44" t="s">
        <v>3387</v>
      </c>
      <c r="AC41" s="44" t="s">
        <v>2673</v>
      </c>
      <c r="AD41" s="44" t="s">
        <v>3387</v>
      </c>
      <c r="AE41" s="44" t="s">
        <v>2673</v>
      </c>
      <c r="AG41" s="44" t="s">
        <v>2673</v>
      </c>
      <c r="AH41" s="44" t="str">
        <f t="shared" si="2"/>
        <v/>
      </c>
      <c r="AI41" s="44" t="s">
        <v>2673</v>
      </c>
      <c r="AJ41" s="44" t="str">
        <f t="shared" si="3"/>
        <v/>
      </c>
      <c r="AK41" s="44" t="s">
        <v>2673</v>
      </c>
      <c r="AL41" s="44" t="s">
        <v>3387</v>
      </c>
    </row>
    <row r="42" spans="1:38" x14ac:dyDescent="0.2">
      <c r="A42" s="46" t="s">
        <v>134</v>
      </c>
      <c r="B42" s="46" t="s">
        <v>135</v>
      </c>
      <c r="C42" s="49" t="s">
        <v>2673</v>
      </c>
      <c r="D42" s="49" t="s">
        <v>3387</v>
      </c>
      <c r="E42" s="49" t="s">
        <v>2673</v>
      </c>
      <c r="F42" s="49" t="s">
        <v>3387</v>
      </c>
      <c r="G42" s="49" t="s">
        <v>2673</v>
      </c>
      <c r="H42" s="49" t="s">
        <v>3387</v>
      </c>
      <c r="I42" s="49" t="s">
        <v>2673</v>
      </c>
      <c r="J42" s="49" t="s">
        <v>3387</v>
      </c>
      <c r="K42" s="49" t="s">
        <v>2673</v>
      </c>
      <c r="L42" s="49" t="s">
        <v>3387</v>
      </c>
      <c r="M42" s="44" t="s">
        <v>2673</v>
      </c>
      <c r="N42" s="44" t="s">
        <v>3387</v>
      </c>
      <c r="O42" s="44" t="s">
        <v>2673</v>
      </c>
      <c r="P42" s="44" t="s">
        <v>3387</v>
      </c>
      <c r="Q42" s="44" t="s">
        <v>2673</v>
      </c>
      <c r="R42" s="44" t="s">
        <v>3387</v>
      </c>
      <c r="S42" s="44" t="s">
        <v>2673</v>
      </c>
      <c r="T42" s="44" t="s">
        <v>3387</v>
      </c>
      <c r="U42" s="44" t="s">
        <v>2673</v>
      </c>
      <c r="V42" s="44" t="e">
        <f t="shared" si="0"/>
        <v>#VALUE!</v>
      </c>
      <c r="W42" s="44" t="s">
        <v>2673</v>
      </c>
      <c r="X42" s="44" t="e">
        <f t="shared" si="1"/>
        <v>#VALUE!</v>
      </c>
      <c r="Y42" s="44" t="s">
        <v>2673</v>
      </c>
      <c r="Z42" s="44" t="s">
        <v>3387</v>
      </c>
      <c r="AA42" s="44" t="s">
        <v>2673</v>
      </c>
      <c r="AB42" s="44" t="s">
        <v>3387</v>
      </c>
      <c r="AC42" s="44" t="s">
        <v>2673</v>
      </c>
      <c r="AD42" s="44" t="s">
        <v>3387</v>
      </c>
      <c r="AE42" s="44" t="s">
        <v>2673</v>
      </c>
      <c r="AG42" s="44" t="s">
        <v>2673</v>
      </c>
      <c r="AH42" s="44" t="str">
        <f t="shared" si="2"/>
        <v/>
      </c>
      <c r="AI42" s="44" t="s">
        <v>2673</v>
      </c>
      <c r="AJ42" s="44" t="str">
        <f t="shared" si="3"/>
        <v/>
      </c>
      <c r="AK42" s="44" t="s">
        <v>2673</v>
      </c>
      <c r="AL42" s="44" t="s">
        <v>3387</v>
      </c>
    </row>
    <row r="43" spans="1:38" x14ac:dyDescent="0.2">
      <c r="A43" s="46" t="s">
        <v>137</v>
      </c>
      <c r="B43" s="46" t="s">
        <v>138</v>
      </c>
      <c r="C43" s="49" t="s">
        <v>2673</v>
      </c>
      <c r="D43" s="49" t="s">
        <v>3387</v>
      </c>
      <c r="E43" s="49" t="s">
        <v>2673</v>
      </c>
      <c r="F43" s="49" t="s">
        <v>3387</v>
      </c>
      <c r="G43" s="49" t="s">
        <v>2673</v>
      </c>
      <c r="H43" s="49" t="s">
        <v>3387</v>
      </c>
      <c r="I43" s="49" t="s">
        <v>2673</v>
      </c>
      <c r="J43" s="49" t="s">
        <v>3387</v>
      </c>
      <c r="K43" s="49" t="s">
        <v>2673</v>
      </c>
      <c r="L43" s="49" t="s">
        <v>3387</v>
      </c>
      <c r="M43" s="44" t="s">
        <v>2673</v>
      </c>
      <c r="N43" s="44" t="s">
        <v>3387</v>
      </c>
      <c r="O43" s="44" t="s">
        <v>2673</v>
      </c>
      <c r="P43" s="44" t="s">
        <v>3387</v>
      </c>
      <c r="Q43" s="44" t="s">
        <v>2673</v>
      </c>
      <c r="R43" s="44" t="s">
        <v>3387</v>
      </c>
      <c r="S43" s="44" t="s">
        <v>2673</v>
      </c>
      <c r="T43" s="44" t="s">
        <v>3387</v>
      </c>
      <c r="U43" s="44" t="s">
        <v>2673</v>
      </c>
      <c r="V43" s="44" t="e">
        <f t="shared" si="0"/>
        <v>#VALUE!</v>
      </c>
      <c r="W43" s="44" t="s">
        <v>2673</v>
      </c>
      <c r="X43" s="44" t="e">
        <f t="shared" si="1"/>
        <v>#VALUE!</v>
      </c>
      <c r="Y43" s="44" t="s">
        <v>2673</v>
      </c>
      <c r="Z43" s="44" t="s">
        <v>3387</v>
      </c>
      <c r="AA43" s="44" t="s">
        <v>2673</v>
      </c>
      <c r="AB43" s="44" t="s">
        <v>3387</v>
      </c>
      <c r="AC43" s="44" t="s">
        <v>2673</v>
      </c>
      <c r="AD43" s="44" t="s">
        <v>3387</v>
      </c>
      <c r="AE43" s="44" t="s">
        <v>2673</v>
      </c>
      <c r="AG43" s="44" t="s">
        <v>2673</v>
      </c>
      <c r="AH43" s="44" t="str">
        <f t="shared" si="2"/>
        <v/>
      </c>
      <c r="AI43" s="44" t="s">
        <v>2673</v>
      </c>
      <c r="AJ43" s="44" t="str">
        <f t="shared" si="3"/>
        <v/>
      </c>
      <c r="AK43" s="44" t="s">
        <v>2673</v>
      </c>
      <c r="AL43" s="44" t="s">
        <v>3387</v>
      </c>
    </row>
    <row r="44" spans="1:38" x14ac:dyDescent="0.2">
      <c r="A44" s="46" t="s">
        <v>140</v>
      </c>
      <c r="B44" s="46" t="s">
        <v>2880</v>
      </c>
      <c r="C44" s="49" t="s">
        <v>2673</v>
      </c>
      <c r="D44" s="49" t="s">
        <v>3387</v>
      </c>
      <c r="E44" s="49" t="s">
        <v>2673</v>
      </c>
      <c r="F44" s="49" t="s">
        <v>3387</v>
      </c>
      <c r="G44" s="49" t="s">
        <v>2673</v>
      </c>
      <c r="H44" s="49" t="s">
        <v>3387</v>
      </c>
      <c r="I44" s="49" t="s">
        <v>2673</v>
      </c>
      <c r="J44" s="49" t="s">
        <v>3387</v>
      </c>
      <c r="K44" s="49" t="s">
        <v>2673</v>
      </c>
      <c r="L44" s="49" t="s">
        <v>3387</v>
      </c>
      <c r="M44" s="44" t="s">
        <v>2673</v>
      </c>
      <c r="N44" s="44" t="s">
        <v>3387</v>
      </c>
      <c r="O44" s="44" t="s">
        <v>2673</v>
      </c>
      <c r="P44" s="44" t="s">
        <v>3387</v>
      </c>
      <c r="Q44" s="44" t="s">
        <v>2673</v>
      </c>
      <c r="R44" s="44" t="s">
        <v>3387</v>
      </c>
      <c r="S44" s="44" t="s">
        <v>2673</v>
      </c>
      <c r="T44" s="44" t="s">
        <v>3387</v>
      </c>
      <c r="U44" s="44" t="s">
        <v>2673</v>
      </c>
      <c r="V44" s="44" t="e">
        <f t="shared" si="0"/>
        <v>#VALUE!</v>
      </c>
      <c r="W44" s="44" t="s">
        <v>2673</v>
      </c>
      <c r="X44" s="44" t="e">
        <f t="shared" si="1"/>
        <v>#VALUE!</v>
      </c>
      <c r="Y44" s="44" t="s">
        <v>2673</v>
      </c>
      <c r="Z44" s="44" t="s">
        <v>3387</v>
      </c>
      <c r="AA44" s="44" t="s">
        <v>2673</v>
      </c>
      <c r="AB44" s="44" t="s">
        <v>3387</v>
      </c>
      <c r="AC44" s="44" t="s">
        <v>2673</v>
      </c>
      <c r="AD44" s="44" t="s">
        <v>3387</v>
      </c>
      <c r="AE44" s="44" t="s">
        <v>2673</v>
      </c>
      <c r="AG44" s="44" t="s">
        <v>2673</v>
      </c>
      <c r="AH44" s="44" t="str">
        <f t="shared" si="2"/>
        <v/>
      </c>
      <c r="AI44" s="44" t="s">
        <v>2673</v>
      </c>
      <c r="AJ44" s="44" t="str">
        <f t="shared" si="3"/>
        <v/>
      </c>
      <c r="AK44" s="44" t="s">
        <v>2673</v>
      </c>
      <c r="AL44" s="44" t="s">
        <v>3387</v>
      </c>
    </row>
    <row r="45" spans="1:38" x14ac:dyDescent="0.2">
      <c r="A45" s="46" t="s">
        <v>143</v>
      </c>
      <c r="B45" s="46" t="s">
        <v>2881</v>
      </c>
      <c r="C45" s="49" t="s">
        <v>2673</v>
      </c>
      <c r="D45" s="49" t="s">
        <v>3387</v>
      </c>
      <c r="E45" s="49" t="s">
        <v>2673</v>
      </c>
      <c r="F45" s="49" t="s">
        <v>3387</v>
      </c>
      <c r="G45" s="49" t="s">
        <v>2673</v>
      </c>
      <c r="H45" s="49" t="s">
        <v>3387</v>
      </c>
      <c r="I45" s="49" t="s">
        <v>2673</v>
      </c>
      <c r="J45" s="49" t="s">
        <v>3387</v>
      </c>
      <c r="K45" s="49" t="s">
        <v>2673</v>
      </c>
      <c r="L45" s="49" t="s">
        <v>3387</v>
      </c>
      <c r="M45" s="44" t="s">
        <v>2673</v>
      </c>
      <c r="N45" s="44" t="s">
        <v>3387</v>
      </c>
      <c r="O45" s="44" t="s">
        <v>2673</v>
      </c>
      <c r="P45" s="44" t="s">
        <v>3387</v>
      </c>
      <c r="Q45" s="44" t="s">
        <v>2673</v>
      </c>
      <c r="R45" s="44" t="s">
        <v>3387</v>
      </c>
      <c r="S45" s="44" t="s">
        <v>2673</v>
      </c>
      <c r="T45" s="44" t="s">
        <v>3387</v>
      </c>
      <c r="U45" s="44" t="s">
        <v>2673</v>
      </c>
      <c r="V45" s="44" t="e">
        <f t="shared" si="0"/>
        <v>#VALUE!</v>
      </c>
      <c r="W45" s="44" t="s">
        <v>2673</v>
      </c>
      <c r="X45" s="44" t="e">
        <f t="shared" si="1"/>
        <v>#VALUE!</v>
      </c>
      <c r="Y45" s="44" t="s">
        <v>2673</v>
      </c>
      <c r="Z45" s="44" t="s">
        <v>3387</v>
      </c>
      <c r="AA45" s="44" t="s">
        <v>2673</v>
      </c>
      <c r="AB45" s="44" t="s">
        <v>3387</v>
      </c>
      <c r="AC45" s="44" t="s">
        <v>2673</v>
      </c>
      <c r="AD45" s="44" t="s">
        <v>3387</v>
      </c>
      <c r="AE45" s="44" t="s">
        <v>2673</v>
      </c>
      <c r="AG45" s="44" t="s">
        <v>2673</v>
      </c>
      <c r="AH45" s="44" t="str">
        <f t="shared" si="2"/>
        <v/>
      </c>
      <c r="AI45" s="44" t="s">
        <v>2673</v>
      </c>
      <c r="AJ45" s="44" t="str">
        <f t="shared" si="3"/>
        <v/>
      </c>
      <c r="AK45" s="44" t="s">
        <v>2673</v>
      </c>
      <c r="AL45" s="44" t="s">
        <v>3387</v>
      </c>
    </row>
    <row r="46" spans="1:38" x14ac:dyDescent="0.2">
      <c r="A46" s="46" t="s">
        <v>146</v>
      </c>
      <c r="B46" s="46" t="s">
        <v>147</v>
      </c>
      <c r="C46" s="49" t="s">
        <v>2673</v>
      </c>
      <c r="D46" s="49" t="s">
        <v>3387</v>
      </c>
      <c r="E46" s="49" t="s">
        <v>2673</v>
      </c>
      <c r="F46" s="49" t="s">
        <v>3387</v>
      </c>
      <c r="G46" s="49" t="s">
        <v>2673</v>
      </c>
      <c r="H46" s="49" t="s">
        <v>3387</v>
      </c>
      <c r="I46" s="49" t="s">
        <v>2673</v>
      </c>
      <c r="J46" s="49" t="s">
        <v>3387</v>
      </c>
      <c r="K46" s="49" t="s">
        <v>2673</v>
      </c>
      <c r="L46" s="49" t="s">
        <v>3387</v>
      </c>
      <c r="M46" s="44" t="s">
        <v>2673</v>
      </c>
      <c r="N46" s="44" t="s">
        <v>3387</v>
      </c>
      <c r="O46" s="44" t="s">
        <v>2673</v>
      </c>
      <c r="P46" s="44" t="s">
        <v>3387</v>
      </c>
      <c r="Q46" s="44" t="s">
        <v>2673</v>
      </c>
      <c r="R46" s="44" t="s">
        <v>3387</v>
      </c>
      <c r="S46" s="44" t="s">
        <v>2673</v>
      </c>
      <c r="T46" s="44" t="s">
        <v>3387</v>
      </c>
      <c r="U46" s="44" t="s">
        <v>2673</v>
      </c>
      <c r="V46" s="44" t="e">
        <f t="shared" si="0"/>
        <v>#VALUE!</v>
      </c>
      <c r="W46" s="44" t="s">
        <v>2673</v>
      </c>
      <c r="X46" s="44" t="e">
        <f t="shared" si="1"/>
        <v>#VALUE!</v>
      </c>
      <c r="Y46" s="44" t="s">
        <v>2673</v>
      </c>
      <c r="Z46" s="44" t="s">
        <v>3387</v>
      </c>
      <c r="AA46" s="44" t="s">
        <v>2673</v>
      </c>
      <c r="AB46" s="44" t="s">
        <v>3387</v>
      </c>
      <c r="AC46" s="44" t="s">
        <v>2673</v>
      </c>
      <c r="AD46" s="44" t="s">
        <v>3387</v>
      </c>
      <c r="AE46" s="44" t="s">
        <v>2673</v>
      </c>
      <c r="AG46" s="44" t="s">
        <v>2673</v>
      </c>
      <c r="AH46" s="44" t="str">
        <f t="shared" si="2"/>
        <v/>
      </c>
      <c r="AI46" s="44" t="s">
        <v>2673</v>
      </c>
      <c r="AJ46" s="44" t="str">
        <f t="shared" si="3"/>
        <v/>
      </c>
      <c r="AK46" s="44" t="s">
        <v>2673</v>
      </c>
      <c r="AL46" s="44" t="s">
        <v>3387</v>
      </c>
    </row>
    <row r="47" spans="1:38" x14ac:dyDescent="0.2">
      <c r="A47" s="46" t="s">
        <v>148</v>
      </c>
      <c r="B47" s="46" t="s">
        <v>149</v>
      </c>
      <c r="C47" s="49" t="s">
        <v>2673</v>
      </c>
      <c r="D47" s="49" t="s">
        <v>3387</v>
      </c>
      <c r="E47" s="49" t="s">
        <v>2673</v>
      </c>
      <c r="F47" s="49" t="s">
        <v>3387</v>
      </c>
      <c r="G47" s="49" t="s">
        <v>2673</v>
      </c>
      <c r="H47" s="49" t="s">
        <v>3387</v>
      </c>
      <c r="I47" s="49" t="s">
        <v>2673</v>
      </c>
      <c r="J47" s="49" t="s">
        <v>3387</v>
      </c>
      <c r="K47" s="49" t="s">
        <v>2673</v>
      </c>
      <c r="L47" s="49" t="s">
        <v>3387</v>
      </c>
      <c r="M47" s="44" t="s">
        <v>2673</v>
      </c>
      <c r="N47" s="44" t="s">
        <v>3387</v>
      </c>
      <c r="O47" s="44" t="s">
        <v>2673</v>
      </c>
      <c r="P47" s="44" t="s">
        <v>3387</v>
      </c>
      <c r="Q47" s="44" t="s">
        <v>2673</v>
      </c>
      <c r="R47" s="44" t="s">
        <v>3387</v>
      </c>
      <c r="S47" s="44" t="s">
        <v>2673</v>
      </c>
      <c r="T47" s="44" t="s">
        <v>3387</v>
      </c>
      <c r="U47" s="44" t="s">
        <v>2673</v>
      </c>
      <c r="V47" s="44" t="e">
        <f t="shared" si="0"/>
        <v>#VALUE!</v>
      </c>
      <c r="W47" s="44" t="s">
        <v>2673</v>
      </c>
      <c r="X47" s="44" t="e">
        <f t="shared" si="1"/>
        <v>#VALUE!</v>
      </c>
      <c r="Y47" s="44" t="s">
        <v>2673</v>
      </c>
      <c r="Z47" s="44" t="s">
        <v>3387</v>
      </c>
      <c r="AA47" s="44" t="s">
        <v>2673</v>
      </c>
      <c r="AB47" s="44" t="s">
        <v>3387</v>
      </c>
      <c r="AC47" s="44" t="s">
        <v>2673</v>
      </c>
      <c r="AD47" s="44" t="s">
        <v>3387</v>
      </c>
      <c r="AE47" s="44" t="s">
        <v>2673</v>
      </c>
      <c r="AG47" s="44" t="s">
        <v>2673</v>
      </c>
      <c r="AH47" s="44" t="str">
        <f t="shared" si="2"/>
        <v/>
      </c>
      <c r="AI47" s="44" t="s">
        <v>2673</v>
      </c>
      <c r="AJ47" s="44" t="str">
        <f t="shared" si="3"/>
        <v/>
      </c>
      <c r="AK47" s="44" t="s">
        <v>2673</v>
      </c>
      <c r="AL47" s="44" t="s">
        <v>3387</v>
      </c>
    </row>
    <row r="48" spans="1:38" x14ac:dyDescent="0.2">
      <c r="A48" s="46" t="s">
        <v>150</v>
      </c>
      <c r="B48" s="46" t="s">
        <v>2882</v>
      </c>
      <c r="C48" s="49" t="s">
        <v>2673</v>
      </c>
      <c r="D48" s="49" t="s">
        <v>3387</v>
      </c>
      <c r="E48" s="49" t="s">
        <v>2673</v>
      </c>
      <c r="F48" s="49" t="s">
        <v>3387</v>
      </c>
      <c r="G48" s="49" t="s">
        <v>2673</v>
      </c>
      <c r="H48" s="49" t="s">
        <v>3387</v>
      </c>
      <c r="I48" s="49" t="s">
        <v>2673</v>
      </c>
      <c r="J48" s="49" t="s">
        <v>3387</v>
      </c>
      <c r="K48" s="49" t="s">
        <v>2673</v>
      </c>
      <c r="L48" s="49" t="s">
        <v>3387</v>
      </c>
      <c r="M48" s="44" t="s">
        <v>2673</v>
      </c>
      <c r="N48" s="44" t="s">
        <v>3387</v>
      </c>
      <c r="O48" s="44" t="s">
        <v>2673</v>
      </c>
      <c r="P48" s="44" t="s">
        <v>3387</v>
      </c>
      <c r="Q48" s="44" t="s">
        <v>2673</v>
      </c>
      <c r="R48" s="44" t="s">
        <v>3387</v>
      </c>
      <c r="S48" s="44" t="s">
        <v>2673</v>
      </c>
      <c r="T48" s="44" t="s">
        <v>3387</v>
      </c>
      <c r="U48" s="44" t="s">
        <v>2673</v>
      </c>
      <c r="V48" s="44" t="e">
        <f t="shared" si="0"/>
        <v>#VALUE!</v>
      </c>
      <c r="W48" s="44" t="s">
        <v>2673</v>
      </c>
      <c r="X48" s="44" t="e">
        <f t="shared" si="1"/>
        <v>#VALUE!</v>
      </c>
      <c r="Y48" s="44" t="s">
        <v>2673</v>
      </c>
      <c r="Z48" s="44" t="s">
        <v>3387</v>
      </c>
      <c r="AA48" s="44" t="s">
        <v>2673</v>
      </c>
      <c r="AB48" s="44" t="s">
        <v>3387</v>
      </c>
      <c r="AC48" s="44" t="s">
        <v>2673</v>
      </c>
      <c r="AD48" s="44" t="s">
        <v>3387</v>
      </c>
      <c r="AE48" s="44" t="s">
        <v>2673</v>
      </c>
      <c r="AG48" s="44" t="s">
        <v>2673</v>
      </c>
      <c r="AH48" s="44" t="str">
        <f t="shared" si="2"/>
        <v/>
      </c>
      <c r="AI48" s="44" t="s">
        <v>2673</v>
      </c>
      <c r="AJ48" s="44" t="str">
        <f t="shared" si="3"/>
        <v/>
      </c>
      <c r="AK48" s="44" t="s">
        <v>2673</v>
      </c>
      <c r="AL48" s="44" t="s">
        <v>3387</v>
      </c>
    </row>
    <row r="49" spans="1:38" x14ac:dyDescent="0.2">
      <c r="A49" s="46" t="s">
        <v>152</v>
      </c>
      <c r="B49" s="46" t="s">
        <v>153</v>
      </c>
      <c r="C49" s="49" t="s">
        <v>2673</v>
      </c>
      <c r="D49" s="49" t="s">
        <v>3387</v>
      </c>
      <c r="E49" s="49" t="s">
        <v>2673</v>
      </c>
      <c r="F49" s="49" t="s">
        <v>3387</v>
      </c>
      <c r="G49" s="49" t="s">
        <v>2673</v>
      </c>
      <c r="H49" s="49" t="s">
        <v>3387</v>
      </c>
      <c r="I49" s="49" t="s">
        <v>2673</v>
      </c>
      <c r="J49" s="49" t="s">
        <v>3387</v>
      </c>
      <c r="K49" s="49" t="s">
        <v>2673</v>
      </c>
      <c r="L49" s="49" t="s">
        <v>3387</v>
      </c>
      <c r="M49" s="44" t="s">
        <v>2673</v>
      </c>
      <c r="N49" s="44" t="s">
        <v>3387</v>
      </c>
      <c r="O49" s="44" t="s">
        <v>2673</v>
      </c>
      <c r="P49" s="44" t="s">
        <v>3387</v>
      </c>
      <c r="Q49" s="44" t="s">
        <v>2673</v>
      </c>
      <c r="R49" s="44" t="s">
        <v>3387</v>
      </c>
      <c r="S49" s="44" t="s">
        <v>2673</v>
      </c>
      <c r="T49" s="44" t="s">
        <v>3387</v>
      </c>
      <c r="U49" s="44" t="s">
        <v>2673</v>
      </c>
      <c r="V49" s="44" t="e">
        <f t="shared" si="0"/>
        <v>#VALUE!</v>
      </c>
      <c r="W49" s="44" t="s">
        <v>2673</v>
      </c>
      <c r="X49" s="44" t="e">
        <f t="shared" si="1"/>
        <v>#VALUE!</v>
      </c>
      <c r="Y49" s="44" t="s">
        <v>2673</v>
      </c>
      <c r="Z49" s="44" t="s">
        <v>3387</v>
      </c>
      <c r="AA49" s="44" t="s">
        <v>2673</v>
      </c>
      <c r="AB49" s="44" t="s">
        <v>3387</v>
      </c>
      <c r="AC49" s="44" t="s">
        <v>2673</v>
      </c>
      <c r="AD49" s="44" t="s">
        <v>3387</v>
      </c>
      <c r="AE49" s="44" t="s">
        <v>2673</v>
      </c>
      <c r="AG49" s="44" t="s">
        <v>2673</v>
      </c>
      <c r="AH49" s="44" t="str">
        <f t="shared" si="2"/>
        <v/>
      </c>
      <c r="AI49" s="44" t="s">
        <v>2673</v>
      </c>
      <c r="AJ49" s="44" t="str">
        <f t="shared" si="3"/>
        <v/>
      </c>
      <c r="AK49" s="44" t="s">
        <v>2673</v>
      </c>
      <c r="AL49" s="44" t="s">
        <v>3387</v>
      </c>
    </row>
    <row r="50" spans="1:38" x14ac:dyDescent="0.2">
      <c r="A50" s="46" t="s">
        <v>154</v>
      </c>
      <c r="B50" s="46" t="s">
        <v>155</v>
      </c>
      <c r="C50" s="49" t="s">
        <v>2673</v>
      </c>
      <c r="D50" s="49" t="s">
        <v>3387</v>
      </c>
      <c r="E50" s="49" t="s">
        <v>2673</v>
      </c>
      <c r="F50" s="49" t="s">
        <v>3387</v>
      </c>
      <c r="G50" s="49" t="s">
        <v>2673</v>
      </c>
      <c r="H50" s="49" t="s">
        <v>3387</v>
      </c>
      <c r="I50" s="49" t="s">
        <v>2673</v>
      </c>
      <c r="J50" s="49" t="s">
        <v>3387</v>
      </c>
      <c r="K50" s="49" t="s">
        <v>2673</v>
      </c>
      <c r="L50" s="49" t="s">
        <v>3387</v>
      </c>
      <c r="M50" s="44" t="s">
        <v>2673</v>
      </c>
      <c r="N50" s="44" t="s">
        <v>3387</v>
      </c>
      <c r="O50" s="44" t="s">
        <v>2673</v>
      </c>
      <c r="P50" s="44" t="s">
        <v>3387</v>
      </c>
      <c r="Q50" s="44" t="s">
        <v>2673</v>
      </c>
      <c r="R50" s="44" t="s">
        <v>3387</v>
      </c>
      <c r="S50" s="44" t="s">
        <v>2673</v>
      </c>
      <c r="T50" s="44" t="s">
        <v>3387</v>
      </c>
      <c r="U50" s="44" t="s">
        <v>2673</v>
      </c>
      <c r="V50" s="44" t="e">
        <f t="shared" si="0"/>
        <v>#VALUE!</v>
      </c>
      <c r="W50" s="44" t="s">
        <v>2673</v>
      </c>
      <c r="X50" s="44" t="e">
        <f t="shared" si="1"/>
        <v>#VALUE!</v>
      </c>
      <c r="Y50" s="44" t="s">
        <v>2673</v>
      </c>
      <c r="Z50" s="44" t="s">
        <v>3387</v>
      </c>
      <c r="AA50" s="44" t="s">
        <v>2673</v>
      </c>
      <c r="AB50" s="44" t="s">
        <v>3387</v>
      </c>
      <c r="AC50" s="44" t="s">
        <v>2673</v>
      </c>
      <c r="AD50" s="44" t="s">
        <v>3387</v>
      </c>
      <c r="AE50" s="44" t="s">
        <v>2673</v>
      </c>
      <c r="AG50" s="44" t="s">
        <v>2673</v>
      </c>
      <c r="AH50" s="44" t="str">
        <f t="shared" si="2"/>
        <v/>
      </c>
      <c r="AI50" s="44" t="s">
        <v>2673</v>
      </c>
      <c r="AJ50" s="44" t="str">
        <f t="shared" si="3"/>
        <v/>
      </c>
      <c r="AK50" s="44" t="s">
        <v>2673</v>
      </c>
      <c r="AL50" s="44" t="s">
        <v>3387</v>
      </c>
    </row>
    <row r="51" spans="1:38" x14ac:dyDescent="0.2">
      <c r="A51" s="46" t="s">
        <v>156</v>
      </c>
      <c r="B51" s="46" t="s">
        <v>157</v>
      </c>
      <c r="C51" s="49" t="s">
        <v>2673</v>
      </c>
      <c r="D51" s="49" t="s">
        <v>3387</v>
      </c>
      <c r="E51" s="49" t="s">
        <v>2673</v>
      </c>
      <c r="F51" s="49" t="s">
        <v>3387</v>
      </c>
      <c r="G51" s="49" t="s">
        <v>2673</v>
      </c>
      <c r="H51" s="49" t="s">
        <v>3387</v>
      </c>
      <c r="I51" s="49" t="s">
        <v>2673</v>
      </c>
      <c r="J51" s="49" t="s">
        <v>3387</v>
      </c>
      <c r="K51" s="49" t="s">
        <v>2673</v>
      </c>
      <c r="L51" s="49" t="s">
        <v>3387</v>
      </c>
      <c r="M51" s="44" t="s">
        <v>2673</v>
      </c>
      <c r="N51" s="44" t="s">
        <v>3387</v>
      </c>
      <c r="O51" s="44" t="s">
        <v>2673</v>
      </c>
      <c r="P51" s="44" t="s">
        <v>3387</v>
      </c>
      <c r="Q51" s="44" t="s">
        <v>2673</v>
      </c>
      <c r="R51" s="44" t="s">
        <v>3387</v>
      </c>
      <c r="S51" s="44" t="s">
        <v>2673</v>
      </c>
      <c r="T51" s="44" t="s">
        <v>3387</v>
      </c>
      <c r="U51" s="44" t="s">
        <v>2673</v>
      </c>
      <c r="V51" s="44" t="e">
        <f t="shared" si="0"/>
        <v>#VALUE!</v>
      </c>
      <c r="W51" s="44" t="s">
        <v>2673</v>
      </c>
      <c r="X51" s="44" t="e">
        <f t="shared" si="1"/>
        <v>#VALUE!</v>
      </c>
      <c r="Y51" s="44" t="s">
        <v>2673</v>
      </c>
      <c r="Z51" s="44" t="s">
        <v>3387</v>
      </c>
      <c r="AA51" s="44" t="s">
        <v>2673</v>
      </c>
      <c r="AB51" s="44" t="s">
        <v>3387</v>
      </c>
      <c r="AC51" s="44" t="s">
        <v>2673</v>
      </c>
      <c r="AD51" s="44" t="s">
        <v>3387</v>
      </c>
      <c r="AE51" s="44" t="s">
        <v>2673</v>
      </c>
      <c r="AG51" s="44" t="s">
        <v>2673</v>
      </c>
      <c r="AH51" s="44" t="str">
        <f t="shared" si="2"/>
        <v/>
      </c>
      <c r="AI51" s="44" t="s">
        <v>2673</v>
      </c>
      <c r="AJ51" s="44" t="str">
        <f t="shared" si="3"/>
        <v/>
      </c>
      <c r="AK51" s="44" t="s">
        <v>2673</v>
      </c>
      <c r="AL51" s="44" t="s">
        <v>3387</v>
      </c>
    </row>
    <row r="52" spans="1:38" x14ac:dyDescent="0.2">
      <c r="A52" s="46" t="s">
        <v>158</v>
      </c>
      <c r="B52" s="46" t="s">
        <v>159</v>
      </c>
      <c r="C52" s="49" t="s">
        <v>2673</v>
      </c>
      <c r="D52" s="49" t="s">
        <v>3387</v>
      </c>
      <c r="E52" s="49" t="s">
        <v>2673</v>
      </c>
      <c r="F52" s="49" t="s">
        <v>3387</v>
      </c>
      <c r="G52" s="49" t="s">
        <v>2673</v>
      </c>
      <c r="H52" s="49" t="s">
        <v>3387</v>
      </c>
      <c r="I52" s="49" t="s">
        <v>2673</v>
      </c>
      <c r="J52" s="49" t="s">
        <v>3387</v>
      </c>
      <c r="K52" s="49" t="s">
        <v>2673</v>
      </c>
      <c r="L52" s="49" t="s">
        <v>3387</v>
      </c>
      <c r="M52" s="44" t="s">
        <v>2673</v>
      </c>
      <c r="N52" s="44" t="s">
        <v>3387</v>
      </c>
      <c r="O52" s="44" t="s">
        <v>2673</v>
      </c>
      <c r="P52" s="44" t="s">
        <v>3387</v>
      </c>
      <c r="Q52" s="44" t="s">
        <v>2673</v>
      </c>
      <c r="R52" s="44" t="s">
        <v>3387</v>
      </c>
      <c r="S52" s="44" t="s">
        <v>2673</v>
      </c>
      <c r="T52" s="44" t="s">
        <v>3387</v>
      </c>
      <c r="U52" s="44" t="s">
        <v>2673</v>
      </c>
      <c r="V52" s="44" t="e">
        <f t="shared" si="0"/>
        <v>#VALUE!</v>
      </c>
      <c r="W52" s="44" t="s">
        <v>2673</v>
      </c>
      <c r="X52" s="44" t="e">
        <f t="shared" si="1"/>
        <v>#VALUE!</v>
      </c>
      <c r="Y52" s="44" t="s">
        <v>2673</v>
      </c>
      <c r="Z52" s="44" t="s">
        <v>3387</v>
      </c>
      <c r="AA52" s="44" t="s">
        <v>2673</v>
      </c>
      <c r="AB52" s="44" t="s">
        <v>3387</v>
      </c>
      <c r="AC52" s="44" t="s">
        <v>2673</v>
      </c>
      <c r="AD52" s="44" t="s">
        <v>3387</v>
      </c>
      <c r="AE52" s="44" t="s">
        <v>2673</v>
      </c>
      <c r="AG52" s="44" t="s">
        <v>2673</v>
      </c>
      <c r="AH52" s="44" t="str">
        <f t="shared" si="2"/>
        <v/>
      </c>
      <c r="AI52" s="44" t="s">
        <v>2673</v>
      </c>
      <c r="AJ52" s="44" t="str">
        <f t="shared" si="3"/>
        <v/>
      </c>
      <c r="AK52" s="44" t="s">
        <v>2673</v>
      </c>
      <c r="AL52" s="44" t="s">
        <v>3387</v>
      </c>
    </row>
    <row r="53" spans="1:38" x14ac:dyDescent="0.2">
      <c r="A53" s="46" t="s">
        <v>160</v>
      </c>
      <c r="B53" s="46" t="s">
        <v>161</v>
      </c>
      <c r="C53" s="49" t="s">
        <v>2673</v>
      </c>
      <c r="D53" s="49" t="s">
        <v>3387</v>
      </c>
      <c r="E53" s="49" t="s">
        <v>2673</v>
      </c>
      <c r="F53" s="49" t="s">
        <v>3387</v>
      </c>
      <c r="G53" s="49" t="s">
        <v>2673</v>
      </c>
      <c r="H53" s="49" t="s">
        <v>3387</v>
      </c>
      <c r="I53" s="49" t="s">
        <v>2673</v>
      </c>
      <c r="J53" s="49" t="s">
        <v>3387</v>
      </c>
      <c r="K53" s="49" t="s">
        <v>2673</v>
      </c>
      <c r="L53" s="49" t="s">
        <v>3387</v>
      </c>
      <c r="M53" s="44" t="s">
        <v>2673</v>
      </c>
      <c r="N53" s="44" t="s">
        <v>3387</v>
      </c>
      <c r="O53" s="44" t="s">
        <v>2673</v>
      </c>
      <c r="P53" s="44" t="s">
        <v>3387</v>
      </c>
      <c r="Q53" s="44" t="s">
        <v>2673</v>
      </c>
      <c r="R53" s="44" t="s">
        <v>3387</v>
      </c>
      <c r="S53" s="44" t="s">
        <v>2673</v>
      </c>
      <c r="T53" s="44" t="s">
        <v>3387</v>
      </c>
      <c r="U53" s="44" t="s">
        <v>2673</v>
      </c>
      <c r="V53" s="44" t="e">
        <f t="shared" si="0"/>
        <v>#VALUE!</v>
      </c>
      <c r="W53" s="44" t="s">
        <v>2673</v>
      </c>
      <c r="X53" s="44" t="e">
        <f t="shared" si="1"/>
        <v>#VALUE!</v>
      </c>
      <c r="Y53" s="44" t="s">
        <v>2673</v>
      </c>
      <c r="Z53" s="44" t="s">
        <v>3387</v>
      </c>
      <c r="AA53" s="44" t="s">
        <v>2673</v>
      </c>
      <c r="AB53" s="44" t="s">
        <v>3387</v>
      </c>
      <c r="AC53" s="44" t="s">
        <v>2673</v>
      </c>
      <c r="AD53" s="44" t="s">
        <v>3387</v>
      </c>
      <c r="AE53" s="44" t="s">
        <v>2673</v>
      </c>
      <c r="AG53" s="44" t="s">
        <v>2673</v>
      </c>
      <c r="AH53" s="44" t="str">
        <f t="shared" si="2"/>
        <v/>
      </c>
      <c r="AI53" s="44" t="s">
        <v>2673</v>
      </c>
      <c r="AJ53" s="44" t="str">
        <f t="shared" si="3"/>
        <v/>
      </c>
      <c r="AK53" s="44" t="s">
        <v>2673</v>
      </c>
      <c r="AL53" s="44" t="s">
        <v>3387</v>
      </c>
    </row>
    <row r="54" spans="1:38" x14ac:dyDescent="0.2">
      <c r="A54" s="46" t="s">
        <v>162</v>
      </c>
      <c r="B54" s="46" t="s">
        <v>163</v>
      </c>
      <c r="C54" s="49" t="s">
        <v>2673</v>
      </c>
      <c r="D54" s="49" t="s">
        <v>3387</v>
      </c>
      <c r="E54" s="49" t="s">
        <v>2673</v>
      </c>
      <c r="F54" s="49" t="s">
        <v>3387</v>
      </c>
      <c r="G54" s="49" t="s">
        <v>2673</v>
      </c>
      <c r="H54" s="49" t="s">
        <v>3387</v>
      </c>
      <c r="I54" s="49" t="s">
        <v>2673</v>
      </c>
      <c r="J54" s="49" t="s">
        <v>3387</v>
      </c>
      <c r="K54" s="49" t="s">
        <v>2673</v>
      </c>
      <c r="L54" s="49" t="s">
        <v>3387</v>
      </c>
      <c r="M54" s="44" t="s">
        <v>2673</v>
      </c>
      <c r="N54" s="44" t="s">
        <v>3387</v>
      </c>
      <c r="O54" s="44" t="s">
        <v>2673</v>
      </c>
      <c r="P54" s="44" t="s">
        <v>3387</v>
      </c>
      <c r="Q54" s="44" t="s">
        <v>2673</v>
      </c>
      <c r="R54" s="44" t="s">
        <v>3387</v>
      </c>
      <c r="S54" s="44" t="s">
        <v>2673</v>
      </c>
      <c r="T54" s="44" t="s">
        <v>3387</v>
      </c>
      <c r="U54" s="44" t="s">
        <v>2673</v>
      </c>
      <c r="V54" s="44" t="e">
        <f t="shared" si="0"/>
        <v>#VALUE!</v>
      </c>
      <c r="W54" s="44" t="s">
        <v>2673</v>
      </c>
      <c r="X54" s="44" t="e">
        <f t="shared" si="1"/>
        <v>#VALUE!</v>
      </c>
      <c r="Y54" s="44" t="s">
        <v>2673</v>
      </c>
      <c r="Z54" s="44" t="s">
        <v>3387</v>
      </c>
      <c r="AA54" s="44" t="s">
        <v>2673</v>
      </c>
      <c r="AB54" s="44" t="s">
        <v>3387</v>
      </c>
      <c r="AC54" s="44" t="s">
        <v>2673</v>
      </c>
      <c r="AD54" s="44" t="s">
        <v>3387</v>
      </c>
      <c r="AE54" s="44" t="s">
        <v>2673</v>
      </c>
      <c r="AG54" s="44" t="s">
        <v>2673</v>
      </c>
      <c r="AH54" s="44" t="str">
        <f t="shared" si="2"/>
        <v/>
      </c>
      <c r="AI54" s="44" t="s">
        <v>2673</v>
      </c>
      <c r="AJ54" s="44" t="str">
        <f t="shared" si="3"/>
        <v/>
      </c>
      <c r="AK54" s="44" t="s">
        <v>2673</v>
      </c>
      <c r="AL54" s="44" t="s">
        <v>3387</v>
      </c>
    </row>
    <row r="55" spans="1:38" x14ac:dyDescent="0.2">
      <c r="A55" s="46" t="s">
        <v>164</v>
      </c>
      <c r="B55" s="46" t="s">
        <v>165</v>
      </c>
      <c r="C55" s="49" t="s">
        <v>2673</v>
      </c>
      <c r="D55" s="49" t="s">
        <v>3387</v>
      </c>
      <c r="E55" s="49" t="s">
        <v>2673</v>
      </c>
      <c r="F55" s="49" t="s">
        <v>3387</v>
      </c>
      <c r="G55" s="49" t="s">
        <v>2673</v>
      </c>
      <c r="H55" s="49" t="s">
        <v>3387</v>
      </c>
      <c r="I55" s="49" t="s">
        <v>2673</v>
      </c>
      <c r="J55" s="49" t="s">
        <v>3387</v>
      </c>
      <c r="K55" s="49" t="s">
        <v>2673</v>
      </c>
      <c r="L55" s="49" t="s">
        <v>3387</v>
      </c>
      <c r="M55" s="44" t="s">
        <v>2673</v>
      </c>
      <c r="N55" s="44" t="s">
        <v>3387</v>
      </c>
      <c r="O55" s="44" t="s">
        <v>2673</v>
      </c>
      <c r="P55" s="44" t="s">
        <v>3387</v>
      </c>
      <c r="Q55" s="44" t="s">
        <v>2673</v>
      </c>
      <c r="R55" s="44" t="s">
        <v>3387</v>
      </c>
      <c r="S55" s="44" t="s">
        <v>2673</v>
      </c>
      <c r="T55" s="44" t="s">
        <v>3387</v>
      </c>
      <c r="U55" s="44" t="s">
        <v>2673</v>
      </c>
      <c r="V55" s="44" t="e">
        <f t="shared" si="0"/>
        <v>#VALUE!</v>
      </c>
      <c r="W55" s="44" t="s">
        <v>2673</v>
      </c>
      <c r="X55" s="44" t="e">
        <f t="shared" si="1"/>
        <v>#VALUE!</v>
      </c>
      <c r="Y55" s="44" t="s">
        <v>2673</v>
      </c>
      <c r="Z55" s="44" t="s">
        <v>3387</v>
      </c>
      <c r="AA55" s="44" t="s">
        <v>2673</v>
      </c>
      <c r="AB55" s="44" t="s">
        <v>3387</v>
      </c>
      <c r="AC55" s="44" t="s">
        <v>2673</v>
      </c>
      <c r="AD55" s="44" t="s">
        <v>3387</v>
      </c>
      <c r="AE55" s="44" t="s">
        <v>2673</v>
      </c>
      <c r="AG55" s="44" t="s">
        <v>2673</v>
      </c>
      <c r="AH55" s="44" t="str">
        <f t="shared" si="2"/>
        <v/>
      </c>
      <c r="AI55" s="44" t="s">
        <v>2673</v>
      </c>
      <c r="AJ55" s="44" t="str">
        <f t="shared" si="3"/>
        <v/>
      </c>
      <c r="AK55" s="44" t="s">
        <v>2673</v>
      </c>
      <c r="AL55" s="44" t="s">
        <v>3387</v>
      </c>
    </row>
    <row r="56" spans="1:38" x14ac:dyDescent="0.2">
      <c r="A56" s="46" t="s">
        <v>452</v>
      </c>
      <c r="B56" s="46" t="s">
        <v>2883</v>
      </c>
      <c r="C56" s="49" t="s">
        <v>2673</v>
      </c>
      <c r="D56" s="49" t="s">
        <v>3387</v>
      </c>
      <c r="E56" s="49" t="s">
        <v>2673</v>
      </c>
      <c r="F56" s="49" t="s">
        <v>3387</v>
      </c>
      <c r="G56" s="49" t="s">
        <v>2673</v>
      </c>
      <c r="H56" s="49" t="s">
        <v>3387</v>
      </c>
      <c r="I56" s="49" t="s">
        <v>2673</v>
      </c>
      <c r="J56" s="49" t="s">
        <v>3387</v>
      </c>
      <c r="K56" s="49" t="s">
        <v>2673</v>
      </c>
      <c r="L56" s="49" t="s">
        <v>3387</v>
      </c>
      <c r="M56" s="44" t="s">
        <v>2673</v>
      </c>
      <c r="N56" s="44" t="s">
        <v>3387</v>
      </c>
      <c r="O56" s="44" t="s">
        <v>2673</v>
      </c>
      <c r="P56" s="44" t="s">
        <v>3387</v>
      </c>
      <c r="Q56" s="44" t="s">
        <v>2673</v>
      </c>
      <c r="R56" s="44" t="s">
        <v>3387</v>
      </c>
      <c r="S56" s="44" t="s">
        <v>2673</v>
      </c>
      <c r="T56" s="44" t="s">
        <v>3387</v>
      </c>
      <c r="U56" s="44" t="s">
        <v>2673</v>
      </c>
      <c r="V56" s="44" t="e">
        <f t="shared" si="0"/>
        <v>#VALUE!</v>
      </c>
      <c r="W56" s="44" t="s">
        <v>2673</v>
      </c>
      <c r="X56" s="44" t="e">
        <f t="shared" si="1"/>
        <v>#VALUE!</v>
      </c>
      <c r="Y56" s="44" t="s">
        <v>2673</v>
      </c>
      <c r="Z56" s="44" t="s">
        <v>3387</v>
      </c>
      <c r="AA56" s="44" t="s">
        <v>2673</v>
      </c>
      <c r="AB56" s="44" t="s">
        <v>3387</v>
      </c>
      <c r="AC56" s="44" t="s">
        <v>2673</v>
      </c>
      <c r="AD56" s="44" t="s">
        <v>3387</v>
      </c>
      <c r="AE56" s="44" t="s">
        <v>2673</v>
      </c>
      <c r="AG56" s="44" t="s">
        <v>2673</v>
      </c>
      <c r="AH56" s="44" t="str">
        <f t="shared" si="2"/>
        <v/>
      </c>
      <c r="AI56" s="44" t="s">
        <v>2673</v>
      </c>
      <c r="AJ56" s="44" t="str">
        <f t="shared" si="3"/>
        <v/>
      </c>
      <c r="AK56" s="44" t="s">
        <v>2673</v>
      </c>
      <c r="AL56" s="44" t="s">
        <v>3387</v>
      </c>
    </row>
    <row r="57" spans="1:38" x14ac:dyDescent="0.2">
      <c r="A57" s="46" t="s">
        <v>450</v>
      </c>
      <c r="B57" s="46" t="s">
        <v>451</v>
      </c>
      <c r="C57" s="49" t="s">
        <v>2673</v>
      </c>
      <c r="D57" s="49" t="s">
        <v>3387</v>
      </c>
      <c r="E57" s="49" t="s">
        <v>2673</v>
      </c>
      <c r="F57" s="49" t="s">
        <v>3387</v>
      </c>
      <c r="G57" s="49" t="s">
        <v>2673</v>
      </c>
      <c r="H57" s="49" t="s">
        <v>3387</v>
      </c>
      <c r="I57" s="49" t="s">
        <v>2673</v>
      </c>
      <c r="J57" s="49" t="s">
        <v>3387</v>
      </c>
      <c r="K57" s="49" t="s">
        <v>2673</v>
      </c>
      <c r="L57" s="49" t="s">
        <v>3387</v>
      </c>
      <c r="M57" s="44" t="s">
        <v>2673</v>
      </c>
      <c r="N57" s="44" t="s">
        <v>3387</v>
      </c>
      <c r="O57" s="44" t="s">
        <v>2673</v>
      </c>
      <c r="P57" s="44" t="s">
        <v>3387</v>
      </c>
      <c r="Q57" s="44" t="s">
        <v>2673</v>
      </c>
      <c r="R57" s="44" t="s">
        <v>3387</v>
      </c>
      <c r="S57" s="44" t="s">
        <v>2673</v>
      </c>
      <c r="T57" s="44" t="s">
        <v>3387</v>
      </c>
      <c r="U57" s="44" t="s">
        <v>2673</v>
      </c>
      <c r="V57" s="44" t="e">
        <f t="shared" si="0"/>
        <v>#VALUE!</v>
      </c>
      <c r="W57" s="44" t="s">
        <v>2673</v>
      </c>
      <c r="X57" s="44" t="e">
        <f t="shared" si="1"/>
        <v>#VALUE!</v>
      </c>
      <c r="Y57" s="44" t="s">
        <v>2673</v>
      </c>
      <c r="Z57" s="44" t="s">
        <v>3387</v>
      </c>
      <c r="AA57" s="44" t="s">
        <v>2673</v>
      </c>
      <c r="AB57" s="44" t="s">
        <v>3387</v>
      </c>
      <c r="AC57" s="44" t="s">
        <v>2673</v>
      </c>
      <c r="AD57" s="44" t="s">
        <v>3387</v>
      </c>
      <c r="AE57" s="44" t="s">
        <v>2673</v>
      </c>
      <c r="AG57" s="44" t="s">
        <v>2673</v>
      </c>
      <c r="AH57" s="44" t="str">
        <f t="shared" si="2"/>
        <v/>
      </c>
      <c r="AI57" s="44" t="s">
        <v>2673</v>
      </c>
      <c r="AJ57" s="44" t="str">
        <f t="shared" si="3"/>
        <v/>
      </c>
      <c r="AK57" s="44" t="s">
        <v>2673</v>
      </c>
      <c r="AL57" s="44" t="s">
        <v>3387</v>
      </c>
    </row>
    <row r="58" spans="1:38" x14ac:dyDescent="0.2">
      <c r="A58" s="46" t="s">
        <v>454</v>
      </c>
      <c r="B58" s="46" t="s">
        <v>455</v>
      </c>
      <c r="C58" s="49" t="s">
        <v>2673</v>
      </c>
      <c r="D58" s="49" t="s">
        <v>3387</v>
      </c>
      <c r="E58" s="49" t="s">
        <v>2673</v>
      </c>
      <c r="F58" s="49" t="s">
        <v>3387</v>
      </c>
      <c r="G58" s="49" t="s">
        <v>2673</v>
      </c>
      <c r="H58" s="49" t="s">
        <v>3387</v>
      </c>
      <c r="I58" s="49" t="s">
        <v>2673</v>
      </c>
      <c r="J58" s="49" t="s">
        <v>3387</v>
      </c>
      <c r="K58" s="49" t="s">
        <v>2673</v>
      </c>
      <c r="L58" s="49" t="s">
        <v>3387</v>
      </c>
      <c r="M58" s="44" t="s">
        <v>2673</v>
      </c>
      <c r="N58" s="44" t="s">
        <v>3387</v>
      </c>
      <c r="O58" s="44" t="s">
        <v>2673</v>
      </c>
      <c r="P58" s="44" t="s">
        <v>3387</v>
      </c>
      <c r="Q58" s="44" t="s">
        <v>2673</v>
      </c>
      <c r="R58" s="44" t="s">
        <v>3387</v>
      </c>
      <c r="S58" s="44" t="s">
        <v>2673</v>
      </c>
      <c r="T58" s="44" t="s">
        <v>3387</v>
      </c>
      <c r="U58" s="44" t="s">
        <v>2673</v>
      </c>
      <c r="V58" s="44" t="e">
        <f t="shared" si="0"/>
        <v>#VALUE!</v>
      </c>
      <c r="W58" s="44" t="s">
        <v>2673</v>
      </c>
      <c r="X58" s="44" t="e">
        <f t="shared" si="1"/>
        <v>#VALUE!</v>
      </c>
      <c r="Y58" s="44" t="s">
        <v>2673</v>
      </c>
      <c r="Z58" s="44" t="s">
        <v>3387</v>
      </c>
      <c r="AA58" s="44" t="s">
        <v>2673</v>
      </c>
      <c r="AB58" s="44" t="s">
        <v>3387</v>
      </c>
      <c r="AC58" s="44" t="s">
        <v>2673</v>
      </c>
      <c r="AD58" s="44" t="s">
        <v>3387</v>
      </c>
      <c r="AE58" s="44" t="s">
        <v>2673</v>
      </c>
      <c r="AG58" s="44" t="s">
        <v>2673</v>
      </c>
      <c r="AH58" s="44" t="str">
        <f t="shared" si="2"/>
        <v/>
      </c>
      <c r="AI58" s="44" t="s">
        <v>2673</v>
      </c>
      <c r="AJ58" s="44" t="str">
        <f t="shared" si="3"/>
        <v/>
      </c>
      <c r="AK58" s="44" t="s">
        <v>2673</v>
      </c>
      <c r="AL58" s="44" t="s">
        <v>3387</v>
      </c>
    </row>
    <row r="59" spans="1:38" x14ac:dyDescent="0.2">
      <c r="A59" s="46" t="s">
        <v>457</v>
      </c>
      <c r="B59" s="46" t="s">
        <v>458</v>
      </c>
      <c r="C59" s="49" t="s">
        <v>2673</v>
      </c>
      <c r="D59" s="49" t="s">
        <v>3387</v>
      </c>
      <c r="E59" s="49" t="s">
        <v>2673</v>
      </c>
      <c r="F59" s="49" t="s">
        <v>3387</v>
      </c>
      <c r="G59" s="49" t="s">
        <v>2673</v>
      </c>
      <c r="H59" s="49" t="s">
        <v>3387</v>
      </c>
      <c r="I59" s="49" t="s">
        <v>2673</v>
      </c>
      <c r="J59" s="49" t="s">
        <v>3387</v>
      </c>
      <c r="K59" s="49" t="s">
        <v>2673</v>
      </c>
      <c r="L59" s="49" t="s">
        <v>3387</v>
      </c>
      <c r="M59" s="44" t="s">
        <v>2673</v>
      </c>
      <c r="N59" s="44" t="s">
        <v>3387</v>
      </c>
      <c r="O59" s="44" t="s">
        <v>2673</v>
      </c>
      <c r="P59" s="44" t="s">
        <v>3387</v>
      </c>
      <c r="Q59" s="44" t="s">
        <v>2673</v>
      </c>
      <c r="R59" s="44" t="s">
        <v>3387</v>
      </c>
      <c r="S59" s="44" t="s">
        <v>2673</v>
      </c>
      <c r="T59" s="44" t="s">
        <v>3387</v>
      </c>
      <c r="U59" s="44" t="s">
        <v>2673</v>
      </c>
      <c r="V59" s="44" t="e">
        <f t="shared" si="0"/>
        <v>#VALUE!</v>
      </c>
      <c r="W59" s="44" t="s">
        <v>2673</v>
      </c>
      <c r="X59" s="44" t="e">
        <f t="shared" si="1"/>
        <v>#VALUE!</v>
      </c>
      <c r="Y59" s="44" t="s">
        <v>2673</v>
      </c>
      <c r="Z59" s="44" t="s">
        <v>3387</v>
      </c>
      <c r="AA59" s="44" t="s">
        <v>2673</v>
      </c>
      <c r="AB59" s="44" t="s">
        <v>3387</v>
      </c>
      <c r="AC59" s="44" t="s">
        <v>2673</v>
      </c>
      <c r="AD59" s="44" t="s">
        <v>3387</v>
      </c>
      <c r="AE59" s="44" t="s">
        <v>2673</v>
      </c>
      <c r="AG59" s="44" t="s">
        <v>2673</v>
      </c>
      <c r="AH59" s="44" t="str">
        <f t="shared" si="2"/>
        <v/>
      </c>
      <c r="AI59" s="44" t="s">
        <v>2673</v>
      </c>
      <c r="AJ59" s="44" t="str">
        <f t="shared" si="3"/>
        <v/>
      </c>
      <c r="AK59" s="44" t="s">
        <v>2673</v>
      </c>
      <c r="AL59" s="44" t="s">
        <v>3387</v>
      </c>
    </row>
    <row r="60" spans="1:38" x14ac:dyDescent="0.2">
      <c r="A60" s="46" t="s">
        <v>460</v>
      </c>
      <c r="B60" s="46" t="s">
        <v>461</v>
      </c>
      <c r="C60" s="49" t="s">
        <v>2673</v>
      </c>
      <c r="D60" s="49" t="s">
        <v>3387</v>
      </c>
      <c r="E60" s="49" t="s">
        <v>2673</v>
      </c>
      <c r="F60" s="49" t="s">
        <v>3387</v>
      </c>
      <c r="G60" s="49" t="s">
        <v>2673</v>
      </c>
      <c r="H60" s="49" t="s">
        <v>3387</v>
      </c>
      <c r="I60" s="49" t="s">
        <v>2673</v>
      </c>
      <c r="J60" s="49" t="s">
        <v>3387</v>
      </c>
      <c r="K60" s="49" t="s">
        <v>2673</v>
      </c>
      <c r="L60" s="49" t="s">
        <v>3387</v>
      </c>
      <c r="M60" s="44" t="s">
        <v>2673</v>
      </c>
      <c r="N60" s="44" t="s">
        <v>3387</v>
      </c>
      <c r="O60" s="44" t="s">
        <v>2673</v>
      </c>
      <c r="P60" s="44" t="s">
        <v>3387</v>
      </c>
      <c r="Q60" s="44" t="s">
        <v>2673</v>
      </c>
      <c r="R60" s="44" t="s">
        <v>3387</v>
      </c>
      <c r="S60" s="44" t="s">
        <v>2673</v>
      </c>
      <c r="T60" s="44" t="s">
        <v>3387</v>
      </c>
      <c r="U60" s="44" t="s">
        <v>2673</v>
      </c>
      <c r="V60" s="44" t="e">
        <f t="shared" si="0"/>
        <v>#VALUE!</v>
      </c>
      <c r="W60" s="44" t="s">
        <v>2673</v>
      </c>
      <c r="X60" s="44" t="e">
        <f t="shared" si="1"/>
        <v>#VALUE!</v>
      </c>
      <c r="Y60" s="44" t="s">
        <v>2673</v>
      </c>
      <c r="Z60" s="44" t="s">
        <v>3387</v>
      </c>
      <c r="AA60" s="44" t="s">
        <v>2673</v>
      </c>
      <c r="AB60" s="44" t="s">
        <v>3387</v>
      </c>
      <c r="AC60" s="44" t="s">
        <v>2673</v>
      </c>
      <c r="AD60" s="44" t="s">
        <v>3387</v>
      </c>
      <c r="AE60" s="44" t="s">
        <v>2673</v>
      </c>
      <c r="AG60" s="44" t="s">
        <v>2673</v>
      </c>
      <c r="AH60" s="44" t="str">
        <f t="shared" si="2"/>
        <v/>
      </c>
      <c r="AI60" s="44" t="s">
        <v>2673</v>
      </c>
      <c r="AJ60" s="44" t="str">
        <f t="shared" si="3"/>
        <v/>
      </c>
      <c r="AK60" s="44" t="s">
        <v>2673</v>
      </c>
      <c r="AL60" s="44" t="s">
        <v>3387</v>
      </c>
    </row>
    <row r="61" spans="1:38" x14ac:dyDescent="0.2">
      <c r="A61" s="46" t="s">
        <v>168</v>
      </c>
      <c r="B61" s="46" t="s">
        <v>2884</v>
      </c>
      <c r="C61" s="48">
        <v>42069600</v>
      </c>
      <c r="D61" s="48" t="s">
        <v>3398</v>
      </c>
      <c r="E61" s="48">
        <v>40875900</v>
      </c>
      <c r="F61" s="48" t="s">
        <v>3398</v>
      </c>
      <c r="G61" s="48">
        <v>1609710</v>
      </c>
      <c r="H61" s="49" t="s">
        <v>3398</v>
      </c>
      <c r="I61" s="49">
        <v>39364500</v>
      </c>
      <c r="J61" s="49" t="s">
        <v>3398</v>
      </c>
      <c r="K61" s="49">
        <v>4</v>
      </c>
      <c r="L61" s="49" t="s">
        <v>3398</v>
      </c>
      <c r="M61" s="44">
        <v>59</v>
      </c>
      <c r="N61" s="44" t="s">
        <v>3398</v>
      </c>
      <c r="O61" s="44">
        <v>42065240</v>
      </c>
      <c r="P61" s="44" t="s">
        <v>3398</v>
      </c>
      <c r="Q61" s="44">
        <v>40901210</v>
      </c>
      <c r="R61" s="44" t="s">
        <v>3398</v>
      </c>
      <c r="S61" s="44">
        <v>1455050</v>
      </c>
      <c r="T61" s="44" t="s">
        <v>3398</v>
      </c>
      <c r="U61" s="44">
        <v>39533380</v>
      </c>
      <c r="V61" s="44">
        <f t="shared" si="0"/>
        <v>55.448855634723586</v>
      </c>
      <c r="W61" s="44">
        <v>3</v>
      </c>
      <c r="X61" s="44">
        <f t="shared" si="1"/>
        <v>3.4590317326134357</v>
      </c>
      <c r="Y61" s="44">
        <v>59</v>
      </c>
      <c r="Z61" s="44" t="s">
        <v>3398</v>
      </c>
      <c r="AA61" s="44" t="s">
        <v>2673</v>
      </c>
      <c r="AB61" s="44" t="s">
        <v>3387</v>
      </c>
      <c r="AC61" s="44" t="s">
        <v>2673</v>
      </c>
      <c r="AD61" s="44" t="s">
        <v>3387</v>
      </c>
      <c r="AE61" s="44" t="s">
        <v>2673</v>
      </c>
      <c r="AG61" s="44" t="s">
        <v>2673</v>
      </c>
      <c r="AH61" s="44">
        <f t="shared" si="2"/>
        <v>55.448855634723586</v>
      </c>
      <c r="AI61" s="44" t="s">
        <v>2673</v>
      </c>
      <c r="AJ61" s="44">
        <f t="shared" si="3"/>
        <v>3.4590317326134357</v>
      </c>
      <c r="AK61" s="44" t="s">
        <v>2673</v>
      </c>
      <c r="AL61" s="44" t="s">
        <v>3387</v>
      </c>
    </row>
    <row r="62" spans="1:38" x14ac:dyDescent="0.2">
      <c r="A62" s="46" t="s">
        <v>166</v>
      </c>
      <c r="B62" s="46" t="s">
        <v>167</v>
      </c>
      <c r="C62" s="48">
        <v>2723738</v>
      </c>
      <c r="D62" s="48" t="s">
        <v>3398</v>
      </c>
      <c r="E62" s="48">
        <v>2676636</v>
      </c>
      <c r="F62" s="48" t="s">
        <v>3398</v>
      </c>
      <c r="G62" s="48">
        <v>165881</v>
      </c>
      <c r="H62" s="49" t="s">
        <v>3398</v>
      </c>
      <c r="I62" s="49">
        <v>2517843</v>
      </c>
      <c r="J62" s="49" t="s">
        <v>3398</v>
      </c>
      <c r="K62" s="49">
        <v>6</v>
      </c>
      <c r="L62" s="49" t="s">
        <v>3398</v>
      </c>
      <c r="M62" s="44">
        <v>61</v>
      </c>
      <c r="N62" s="44" t="s">
        <v>3398</v>
      </c>
      <c r="O62" s="44">
        <v>2761063</v>
      </c>
      <c r="P62" s="44" t="s">
        <v>3398</v>
      </c>
      <c r="Q62" s="44">
        <v>2712558</v>
      </c>
      <c r="R62" s="44" t="s">
        <v>3398</v>
      </c>
      <c r="S62" s="44">
        <v>148037</v>
      </c>
      <c r="T62" s="44" t="s">
        <v>3398</v>
      </c>
      <c r="U62" s="44">
        <v>2570064</v>
      </c>
      <c r="V62" s="44">
        <f t="shared" si="0"/>
        <v>56.780270497268624</v>
      </c>
      <c r="W62" s="44">
        <v>5</v>
      </c>
      <c r="X62" s="44">
        <f t="shared" si="1"/>
        <v>5.361594429391868</v>
      </c>
      <c r="Y62" s="44">
        <v>61</v>
      </c>
      <c r="Z62" s="44" t="s">
        <v>3398</v>
      </c>
      <c r="AA62" s="44" t="s">
        <v>2673</v>
      </c>
      <c r="AB62" s="44" t="s">
        <v>3387</v>
      </c>
      <c r="AC62" s="44" t="s">
        <v>2673</v>
      </c>
      <c r="AD62" s="44" t="s">
        <v>3387</v>
      </c>
      <c r="AE62" s="44" t="s">
        <v>2673</v>
      </c>
      <c r="AG62" s="44" t="s">
        <v>2673</v>
      </c>
      <c r="AH62" s="44">
        <f t="shared" si="2"/>
        <v>56.780270497268624</v>
      </c>
      <c r="AI62" s="44" t="s">
        <v>2673</v>
      </c>
      <c r="AJ62" s="44">
        <f t="shared" si="3"/>
        <v>5.361594429391868</v>
      </c>
      <c r="AK62" s="44" t="s">
        <v>2673</v>
      </c>
      <c r="AL62" s="44" t="s">
        <v>3387</v>
      </c>
    </row>
    <row r="63" spans="1:38" x14ac:dyDescent="0.2">
      <c r="A63" s="46" t="s">
        <v>170</v>
      </c>
      <c r="B63" s="46" t="s">
        <v>171</v>
      </c>
      <c r="C63" s="48">
        <v>1726761</v>
      </c>
      <c r="D63" s="48" t="s">
        <v>3398</v>
      </c>
      <c r="E63" s="48">
        <v>1685120</v>
      </c>
      <c r="F63" s="48" t="s">
        <v>3398</v>
      </c>
      <c r="G63" s="48">
        <v>63891</v>
      </c>
      <c r="H63" s="49" t="s">
        <v>3398</v>
      </c>
      <c r="I63" s="49">
        <v>1625352</v>
      </c>
      <c r="J63" s="49" t="s">
        <v>3398</v>
      </c>
      <c r="K63" s="49">
        <v>4</v>
      </c>
      <c r="L63" s="49" t="s">
        <v>3398</v>
      </c>
      <c r="M63" s="44">
        <v>61</v>
      </c>
      <c r="N63" s="44" t="s">
        <v>3398</v>
      </c>
      <c r="O63" s="44">
        <v>1733971</v>
      </c>
      <c r="P63" s="44" t="s">
        <v>3398</v>
      </c>
      <c r="Q63" s="44">
        <v>1692379</v>
      </c>
      <c r="R63" s="44" t="s">
        <v>3398</v>
      </c>
      <c r="S63" s="44">
        <v>60378</v>
      </c>
      <c r="T63" s="44" t="s">
        <v>3398</v>
      </c>
      <c r="U63" s="44">
        <v>1635958</v>
      </c>
      <c r="V63" s="44">
        <f t="shared" si="0"/>
        <v>57.551964825247943</v>
      </c>
      <c r="W63" s="44">
        <v>3</v>
      </c>
      <c r="X63" s="44">
        <f t="shared" si="1"/>
        <v>3.4820651556456248</v>
      </c>
      <c r="Y63" s="44">
        <v>61</v>
      </c>
      <c r="Z63" s="44" t="s">
        <v>3398</v>
      </c>
      <c r="AA63" s="44" t="s">
        <v>2673</v>
      </c>
      <c r="AB63" s="44" t="s">
        <v>3387</v>
      </c>
      <c r="AC63" s="44" t="s">
        <v>2673</v>
      </c>
      <c r="AD63" s="44" t="s">
        <v>3387</v>
      </c>
      <c r="AE63" s="44" t="s">
        <v>2673</v>
      </c>
      <c r="AG63" s="44" t="s">
        <v>2673</v>
      </c>
      <c r="AH63" s="44">
        <f t="shared" si="2"/>
        <v>57.551964825247943</v>
      </c>
      <c r="AI63" s="44" t="s">
        <v>2673</v>
      </c>
      <c r="AJ63" s="44">
        <f t="shared" si="3"/>
        <v>3.4820651556456248</v>
      </c>
      <c r="AK63" s="44" t="s">
        <v>2673</v>
      </c>
      <c r="AL63" s="44" t="s">
        <v>3387</v>
      </c>
    </row>
    <row r="64" spans="1:38" x14ac:dyDescent="0.2">
      <c r="A64" s="46" t="s">
        <v>173</v>
      </c>
      <c r="B64" s="46" t="s">
        <v>174</v>
      </c>
      <c r="C64" s="48">
        <v>1549027</v>
      </c>
      <c r="D64" s="48" t="s">
        <v>3398</v>
      </c>
      <c r="E64" s="48">
        <v>1509858</v>
      </c>
      <c r="F64" s="48" t="s">
        <v>3398</v>
      </c>
      <c r="G64" s="48">
        <v>39292</v>
      </c>
      <c r="H64" s="49" t="s">
        <v>3398</v>
      </c>
      <c r="I64" s="49">
        <v>1472579</v>
      </c>
      <c r="J64" s="49" t="s">
        <v>3398</v>
      </c>
      <c r="K64" s="49">
        <v>3</v>
      </c>
      <c r="L64" s="49" t="s">
        <v>3398</v>
      </c>
      <c r="M64" s="44">
        <v>63</v>
      </c>
      <c r="N64" s="44" t="s">
        <v>3398</v>
      </c>
      <c r="O64" s="44">
        <v>1557157</v>
      </c>
      <c r="P64" s="44" t="s">
        <v>3398</v>
      </c>
      <c r="Q64" s="44">
        <v>1521487</v>
      </c>
      <c r="R64" s="44" t="s">
        <v>3398</v>
      </c>
      <c r="S64" s="44">
        <v>37101</v>
      </c>
      <c r="T64" s="44" t="s">
        <v>3398</v>
      </c>
      <c r="U64" s="44">
        <v>1486444</v>
      </c>
      <c r="V64" s="44">
        <f t="shared" si="0"/>
        <v>60.139068828640909</v>
      </c>
      <c r="W64" s="44">
        <v>2</v>
      </c>
      <c r="X64" s="44">
        <f t="shared" si="1"/>
        <v>2.3826113872910697</v>
      </c>
      <c r="Y64" s="44">
        <v>63</v>
      </c>
      <c r="Z64" s="44" t="s">
        <v>3398</v>
      </c>
      <c r="AA64" s="44" t="s">
        <v>2673</v>
      </c>
      <c r="AB64" s="44" t="s">
        <v>3387</v>
      </c>
      <c r="AC64" s="44" t="s">
        <v>2673</v>
      </c>
      <c r="AD64" s="44" t="s">
        <v>3387</v>
      </c>
      <c r="AE64" s="44" t="s">
        <v>2673</v>
      </c>
      <c r="AG64" s="44" t="s">
        <v>2673</v>
      </c>
      <c r="AH64" s="44">
        <f t="shared" si="2"/>
        <v>60.139068828640909</v>
      </c>
      <c r="AI64" s="44" t="s">
        <v>2673</v>
      </c>
      <c r="AJ64" s="44">
        <f t="shared" si="3"/>
        <v>2.3826113872910697</v>
      </c>
      <c r="AK64" s="44" t="s">
        <v>2673</v>
      </c>
      <c r="AL64" s="44" t="s">
        <v>3387</v>
      </c>
    </row>
    <row r="65" spans="1:38" x14ac:dyDescent="0.2">
      <c r="A65" s="46" t="s">
        <v>176</v>
      </c>
      <c r="B65" s="46" t="s">
        <v>177</v>
      </c>
      <c r="C65" s="48">
        <v>987032</v>
      </c>
      <c r="D65" s="48" t="s">
        <v>3398</v>
      </c>
      <c r="E65" s="48">
        <v>971209</v>
      </c>
      <c r="F65" s="48" t="s">
        <v>3398</v>
      </c>
      <c r="G65" s="48">
        <v>43026</v>
      </c>
      <c r="H65" s="49" t="s">
        <v>3398</v>
      </c>
      <c r="I65" s="49">
        <v>929819</v>
      </c>
      <c r="J65" s="49" t="s">
        <v>3398</v>
      </c>
      <c r="K65" s="49">
        <v>4</v>
      </c>
      <c r="L65" s="49" t="s">
        <v>3398</v>
      </c>
      <c r="M65" s="44">
        <v>58</v>
      </c>
      <c r="N65" s="44" t="s">
        <v>3398</v>
      </c>
      <c r="O65" s="44">
        <v>991981</v>
      </c>
      <c r="P65" s="44" t="s">
        <v>3398</v>
      </c>
      <c r="Q65" s="44">
        <v>977724</v>
      </c>
      <c r="R65" s="44" t="s">
        <v>3398</v>
      </c>
      <c r="S65" s="44">
        <v>40353</v>
      </c>
      <c r="T65" s="44" t="s">
        <v>3398</v>
      </c>
      <c r="U65" s="44">
        <v>938812</v>
      </c>
      <c r="V65" s="44">
        <f t="shared" si="0"/>
        <v>54.891269086807107</v>
      </c>
      <c r="W65" s="44">
        <v>4</v>
      </c>
      <c r="X65" s="44">
        <f t="shared" si="1"/>
        <v>4.0679206557383658</v>
      </c>
      <c r="Y65" s="44">
        <v>58</v>
      </c>
      <c r="Z65" s="44" t="s">
        <v>3398</v>
      </c>
      <c r="AA65" s="44" t="s">
        <v>2673</v>
      </c>
      <c r="AB65" s="44" t="s">
        <v>3387</v>
      </c>
      <c r="AC65" s="44" t="s">
        <v>2673</v>
      </c>
      <c r="AD65" s="44" t="s">
        <v>3387</v>
      </c>
      <c r="AE65" s="44" t="s">
        <v>2673</v>
      </c>
      <c r="AG65" s="44" t="s">
        <v>2673</v>
      </c>
      <c r="AH65" s="44">
        <f t="shared" si="2"/>
        <v>54.891269086807107</v>
      </c>
      <c r="AI65" s="44" t="s">
        <v>2673</v>
      </c>
      <c r="AJ65" s="44">
        <f t="shared" si="3"/>
        <v>4.0679206557383658</v>
      </c>
      <c r="AK65" s="44" t="s">
        <v>2673</v>
      </c>
      <c r="AL65" s="44" t="s">
        <v>3387</v>
      </c>
    </row>
    <row r="66" spans="1:38" x14ac:dyDescent="0.2">
      <c r="A66" s="46" t="s">
        <v>179</v>
      </c>
      <c r="B66" s="46" t="s">
        <v>180</v>
      </c>
      <c r="C66" s="48">
        <v>1359157</v>
      </c>
      <c r="D66" s="48" t="s">
        <v>3398</v>
      </c>
      <c r="E66" s="48">
        <v>1329095</v>
      </c>
      <c r="F66" s="48" t="s">
        <v>3398</v>
      </c>
      <c r="G66" s="48">
        <v>46207</v>
      </c>
      <c r="H66" s="49" t="s">
        <v>3398</v>
      </c>
      <c r="I66" s="49">
        <v>1287015</v>
      </c>
      <c r="J66" s="49" t="s">
        <v>3398</v>
      </c>
      <c r="K66" s="49">
        <v>3</v>
      </c>
      <c r="L66" s="49" t="s">
        <v>3398</v>
      </c>
      <c r="M66" s="44">
        <v>59</v>
      </c>
      <c r="N66" s="44" t="s">
        <v>3398</v>
      </c>
      <c r="O66" s="44">
        <v>1364597</v>
      </c>
      <c r="P66" s="44" t="s">
        <v>3398</v>
      </c>
      <c r="Q66" s="44">
        <v>1338085</v>
      </c>
      <c r="R66" s="44" t="s">
        <v>3398</v>
      </c>
      <c r="S66" s="44">
        <v>44854</v>
      </c>
      <c r="T66" s="44" t="s">
        <v>3398</v>
      </c>
      <c r="U66" s="44">
        <v>1296066</v>
      </c>
      <c r="V66" s="44">
        <f t="shared" si="0"/>
        <v>56.036979415900809</v>
      </c>
      <c r="W66" s="44">
        <v>3</v>
      </c>
      <c r="X66" s="44">
        <f t="shared" si="1"/>
        <v>3.2869777670623637</v>
      </c>
      <c r="Y66" s="44">
        <v>59</v>
      </c>
      <c r="Z66" s="44" t="s">
        <v>3398</v>
      </c>
      <c r="AA66" s="44" t="s">
        <v>2673</v>
      </c>
      <c r="AB66" s="44" t="s">
        <v>3387</v>
      </c>
      <c r="AC66" s="44" t="s">
        <v>2673</v>
      </c>
      <c r="AD66" s="44" t="s">
        <v>3387</v>
      </c>
      <c r="AE66" s="44" t="s">
        <v>2673</v>
      </c>
      <c r="AG66" s="44" t="s">
        <v>2673</v>
      </c>
      <c r="AH66" s="44">
        <f t="shared" si="2"/>
        <v>56.036979415900809</v>
      </c>
      <c r="AI66" s="44" t="s">
        <v>2673</v>
      </c>
      <c r="AJ66" s="44">
        <f t="shared" si="3"/>
        <v>3.2869777670623637</v>
      </c>
      <c r="AK66" s="44" t="s">
        <v>2673</v>
      </c>
      <c r="AL66" s="44" t="s">
        <v>3387</v>
      </c>
    </row>
    <row r="67" spans="1:38" x14ac:dyDescent="0.2">
      <c r="A67" s="46" t="s">
        <v>182</v>
      </c>
      <c r="B67" s="46" t="s">
        <v>183</v>
      </c>
      <c r="C67" s="48">
        <v>1468997</v>
      </c>
      <c r="D67" s="48" t="s">
        <v>3398</v>
      </c>
      <c r="E67" s="48">
        <v>1430987</v>
      </c>
      <c r="F67" s="48" t="s">
        <v>3398</v>
      </c>
      <c r="G67" s="48">
        <v>45033</v>
      </c>
      <c r="H67" s="49" t="s">
        <v>3398</v>
      </c>
      <c r="I67" s="49">
        <v>1389440</v>
      </c>
      <c r="J67" s="49" t="s">
        <v>3398</v>
      </c>
      <c r="K67" s="49">
        <v>3</v>
      </c>
      <c r="L67" s="49" t="s">
        <v>3398</v>
      </c>
      <c r="M67" s="44">
        <v>62</v>
      </c>
      <c r="N67" s="44" t="s">
        <v>3398</v>
      </c>
      <c r="O67" s="44">
        <v>1472933</v>
      </c>
      <c r="P67" s="44" t="s">
        <v>3398</v>
      </c>
      <c r="Q67" s="44">
        <v>1436040</v>
      </c>
      <c r="R67" s="44" t="s">
        <v>3398</v>
      </c>
      <c r="S67" s="44">
        <v>38815</v>
      </c>
      <c r="T67" s="44" t="s">
        <v>3398</v>
      </c>
      <c r="U67" s="44">
        <v>1400329</v>
      </c>
      <c r="V67" s="44">
        <f t="shared" si="0"/>
        <v>58.943888146982921</v>
      </c>
      <c r="W67" s="44">
        <v>3</v>
      </c>
      <c r="X67" s="44">
        <f t="shared" si="1"/>
        <v>2.6352183025297147</v>
      </c>
      <c r="Y67" s="44">
        <v>62</v>
      </c>
      <c r="Z67" s="44" t="s">
        <v>3398</v>
      </c>
      <c r="AA67" s="44" t="s">
        <v>2673</v>
      </c>
      <c r="AB67" s="44" t="s">
        <v>3387</v>
      </c>
      <c r="AC67" s="44" t="s">
        <v>2673</v>
      </c>
      <c r="AD67" s="44" t="s">
        <v>3387</v>
      </c>
      <c r="AE67" s="44" t="s">
        <v>2673</v>
      </c>
      <c r="AG67" s="44" t="s">
        <v>2673</v>
      </c>
      <c r="AH67" s="44">
        <f t="shared" si="2"/>
        <v>58.943888146982921</v>
      </c>
      <c r="AI67" s="44" t="s">
        <v>2673</v>
      </c>
      <c r="AJ67" s="44">
        <f t="shared" si="3"/>
        <v>2.6352183025297147</v>
      </c>
      <c r="AK67" s="44" t="s">
        <v>2673</v>
      </c>
      <c r="AL67" s="44" t="s">
        <v>3387</v>
      </c>
    </row>
    <row r="68" spans="1:38" x14ac:dyDescent="0.2">
      <c r="A68" s="46" t="s">
        <v>185</v>
      </c>
      <c r="B68" s="46" t="s">
        <v>186</v>
      </c>
      <c r="C68" s="48">
        <v>519393</v>
      </c>
      <c r="D68" s="48" t="s">
        <v>3398</v>
      </c>
      <c r="E68" s="48">
        <v>511049</v>
      </c>
      <c r="F68" s="48" t="s">
        <v>3398</v>
      </c>
      <c r="G68" s="48">
        <v>26123</v>
      </c>
      <c r="H68" s="49" t="s">
        <v>3398</v>
      </c>
      <c r="I68" s="49">
        <v>485934</v>
      </c>
      <c r="J68" s="49" t="s">
        <v>3398</v>
      </c>
      <c r="K68" s="49">
        <v>5</v>
      </c>
      <c r="L68" s="49" t="s">
        <v>3398</v>
      </c>
      <c r="M68" s="44">
        <v>58</v>
      </c>
      <c r="N68" s="44" t="s">
        <v>3398</v>
      </c>
      <c r="O68" s="44">
        <v>518248</v>
      </c>
      <c r="P68" s="44" t="s">
        <v>3398</v>
      </c>
      <c r="Q68" s="44">
        <v>510658</v>
      </c>
      <c r="R68" s="44" t="s">
        <v>3398</v>
      </c>
      <c r="S68" s="44">
        <v>22635</v>
      </c>
      <c r="T68" s="44" t="s">
        <v>3398</v>
      </c>
      <c r="U68" s="44">
        <v>489527</v>
      </c>
      <c r="V68" s="44">
        <f t="shared" si="0"/>
        <v>54.785674040227846</v>
      </c>
      <c r="W68" s="44">
        <v>4</v>
      </c>
      <c r="X68" s="44">
        <f t="shared" si="1"/>
        <v>4.36760006792115</v>
      </c>
      <c r="Y68" s="44">
        <v>58</v>
      </c>
      <c r="Z68" s="44" t="s">
        <v>3398</v>
      </c>
      <c r="AA68" s="44" t="s">
        <v>2673</v>
      </c>
      <c r="AB68" s="44" t="s">
        <v>3387</v>
      </c>
      <c r="AC68" s="44" t="s">
        <v>2673</v>
      </c>
      <c r="AD68" s="44" t="s">
        <v>3387</v>
      </c>
      <c r="AE68" s="44" t="s">
        <v>2673</v>
      </c>
      <c r="AG68" s="44" t="s">
        <v>2673</v>
      </c>
      <c r="AH68" s="44">
        <f t="shared" si="2"/>
        <v>54.785674040227846</v>
      </c>
      <c r="AI68" s="44" t="s">
        <v>2673</v>
      </c>
      <c r="AJ68" s="44">
        <f t="shared" si="3"/>
        <v>4.36760006792115</v>
      </c>
      <c r="AK68" s="44" t="s">
        <v>2673</v>
      </c>
      <c r="AL68" s="44" t="s">
        <v>3387</v>
      </c>
    </row>
    <row r="69" spans="1:38" x14ac:dyDescent="0.2">
      <c r="A69" s="46" t="s">
        <v>188</v>
      </c>
      <c r="B69" s="46" t="s">
        <v>189</v>
      </c>
      <c r="C69" s="48">
        <v>669931</v>
      </c>
      <c r="D69" s="48" t="s">
        <v>3398</v>
      </c>
      <c r="E69" s="48">
        <v>655529</v>
      </c>
      <c r="F69" s="48" t="s">
        <v>3398</v>
      </c>
      <c r="G69" s="48">
        <v>28676</v>
      </c>
      <c r="H69" s="49" t="s">
        <v>3398</v>
      </c>
      <c r="I69" s="49">
        <v>627580</v>
      </c>
      <c r="J69" s="49" t="s">
        <v>3398</v>
      </c>
      <c r="K69" s="49">
        <v>4</v>
      </c>
      <c r="L69" s="49" t="s">
        <v>3398</v>
      </c>
      <c r="M69" s="44">
        <v>58</v>
      </c>
      <c r="N69" s="44" t="s">
        <v>3398</v>
      </c>
      <c r="O69" s="44">
        <v>663728</v>
      </c>
      <c r="P69" s="44" t="s">
        <v>3398</v>
      </c>
      <c r="Q69" s="44">
        <v>649924</v>
      </c>
      <c r="R69" s="44" t="s">
        <v>3398</v>
      </c>
      <c r="S69" s="44">
        <v>25838</v>
      </c>
      <c r="T69" s="44" t="s">
        <v>3398</v>
      </c>
      <c r="U69" s="44">
        <v>625545</v>
      </c>
      <c r="V69" s="44">
        <f t="shared" si="0"/>
        <v>53.720899223778417</v>
      </c>
      <c r="W69" s="44">
        <v>4</v>
      </c>
      <c r="X69" s="44">
        <f t="shared" si="1"/>
        <v>3.8928597256707569</v>
      </c>
      <c r="Y69" s="44">
        <v>57</v>
      </c>
      <c r="Z69" s="44" t="s">
        <v>3398</v>
      </c>
      <c r="AA69" s="44" t="s">
        <v>2673</v>
      </c>
      <c r="AB69" s="44" t="s">
        <v>3387</v>
      </c>
      <c r="AC69" s="44" t="s">
        <v>2673</v>
      </c>
      <c r="AD69" s="44" t="s">
        <v>3387</v>
      </c>
      <c r="AE69" s="44" t="s">
        <v>2673</v>
      </c>
      <c r="AG69" s="44" t="s">
        <v>2673</v>
      </c>
      <c r="AH69" s="44">
        <f t="shared" si="2"/>
        <v>53.720899223778417</v>
      </c>
      <c r="AI69" s="44" t="s">
        <v>2673</v>
      </c>
      <c r="AJ69" s="44">
        <f t="shared" si="3"/>
        <v>3.8928597256707569</v>
      </c>
      <c r="AK69" s="44" t="s">
        <v>2673</v>
      </c>
      <c r="AL69" s="44" t="s">
        <v>3387</v>
      </c>
    </row>
    <row r="70" spans="1:38" x14ac:dyDescent="0.2">
      <c r="A70" s="46" t="s">
        <v>191</v>
      </c>
      <c r="B70" s="46" t="s">
        <v>192</v>
      </c>
      <c r="C70" s="48">
        <v>766245</v>
      </c>
      <c r="D70" s="48" t="s">
        <v>3398</v>
      </c>
      <c r="E70" s="48">
        <v>752503</v>
      </c>
      <c r="F70" s="48" t="s">
        <v>3398</v>
      </c>
      <c r="G70" s="48">
        <v>28187</v>
      </c>
      <c r="H70" s="49" t="s">
        <v>3398</v>
      </c>
      <c r="I70" s="49">
        <v>725128</v>
      </c>
      <c r="J70" s="49" t="s">
        <v>3398</v>
      </c>
      <c r="K70" s="49">
        <v>4</v>
      </c>
      <c r="L70" s="49" t="s">
        <v>3398</v>
      </c>
      <c r="M70" s="44">
        <v>57</v>
      </c>
      <c r="N70" s="44" t="s">
        <v>3398</v>
      </c>
      <c r="O70" s="44">
        <v>767486</v>
      </c>
      <c r="P70" s="44" t="s">
        <v>3398</v>
      </c>
      <c r="Q70" s="44">
        <v>755041</v>
      </c>
      <c r="R70" s="44" t="s">
        <v>3398</v>
      </c>
      <c r="S70" s="44">
        <v>26568</v>
      </c>
      <c r="T70" s="44" t="s">
        <v>3398</v>
      </c>
      <c r="U70" s="44">
        <v>729153</v>
      </c>
      <c r="V70" s="44">
        <f t="shared" si="0"/>
        <v>54.153067287220871</v>
      </c>
      <c r="W70" s="44">
        <v>3</v>
      </c>
      <c r="X70" s="44">
        <f t="shared" si="1"/>
        <v>3.4616918093619948</v>
      </c>
      <c r="Y70" s="44">
        <v>57</v>
      </c>
      <c r="Z70" s="44" t="s">
        <v>3398</v>
      </c>
      <c r="AA70" s="44" t="s">
        <v>2673</v>
      </c>
      <c r="AB70" s="44" t="s">
        <v>3387</v>
      </c>
      <c r="AC70" s="44" t="s">
        <v>2673</v>
      </c>
      <c r="AD70" s="44" t="s">
        <v>3387</v>
      </c>
      <c r="AE70" s="44" t="s">
        <v>2673</v>
      </c>
      <c r="AG70" s="44" t="s">
        <v>2673</v>
      </c>
      <c r="AH70" s="44">
        <f t="shared" si="2"/>
        <v>54.153067287220871</v>
      </c>
      <c r="AI70" s="44" t="s">
        <v>2673</v>
      </c>
      <c r="AJ70" s="44">
        <f t="shared" si="3"/>
        <v>3.4616918093619948</v>
      </c>
      <c r="AK70" s="44" t="s">
        <v>2673</v>
      </c>
      <c r="AL70" s="44" t="s">
        <v>3387</v>
      </c>
    </row>
    <row r="71" spans="1:38" x14ac:dyDescent="0.2">
      <c r="A71" s="46" t="s">
        <v>194</v>
      </c>
      <c r="B71" s="46" t="s">
        <v>195</v>
      </c>
      <c r="C71" s="48">
        <v>632806</v>
      </c>
      <c r="D71" s="48" t="s">
        <v>3398</v>
      </c>
      <c r="E71" s="48">
        <v>613492</v>
      </c>
      <c r="F71" s="48" t="s">
        <v>3398</v>
      </c>
      <c r="G71" s="48">
        <v>22996</v>
      </c>
      <c r="H71" s="49" t="s">
        <v>3398</v>
      </c>
      <c r="I71" s="49">
        <v>591937</v>
      </c>
      <c r="J71" s="49" t="s">
        <v>3398</v>
      </c>
      <c r="K71" s="49">
        <v>4</v>
      </c>
      <c r="L71" s="49" t="s">
        <v>3398</v>
      </c>
      <c r="M71" s="44">
        <v>58</v>
      </c>
      <c r="N71" s="44" t="s">
        <v>3398</v>
      </c>
      <c r="O71" s="44">
        <v>632609</v>
      </c>
      <c r="P71" s="44" t="s">
        <v>3398</v>
      </c>
      <c r="Q71" s="44">
        <v>612491</v>
      </c>
      <c r="R71" s="44" t="s">
        <v>3398</v>
      </c>
      <c r="S71" s="44">
        <v>21590</v>
      </c>
      <c r="T71" s="44" t="s">
        <v>3398</v>
      </c>
      <c r="U71" s="44">
        <v>592439</v>
      </c>
      <c r="V71" s="44">
        <f t="shared" si="0"/>
        <v>53.380560504197696</v>
      </c>
      <c r="W71" s="44">
        <v>3</v>
      </c>
      <c r="X71" s="44">
        <f t="shared" si="1"/>
        <v>3.412850591755729</v>
      </c>
      <c r="Y71" s="44">
        <v>57</v>
      </c>
      <c r="Z71" s="44" t="s">
        <v>3398</v>
      </c>
      <c r="AA71" s="44" t="s">
        <v>2673</v>
      </c>
      <c r="AB71" s="44" t="s">
        <v>3387</v>
      </c>
      <c r="AC71" s="44" t="s">
        <v>2673</v>
      </c>
      <c r="AD71" s="44" t="s">
        <v>3387</v>
      </c>
      <c r="AE71" s="44" t="s">
        <v>2673</v>
      </c>
      <c r="AG71" s="44" t="s">
        <v>2673</v>
      </c>
      <c r="AH71" s="44">
        <f t="shared" si="2"/>
        <v>53.380560504197696</v>
      </c>
      <c r="AI71" s="44" t="s">
        <v>2673</v>
      </c>
      <c r="AJ71" s="44">
        <f t="shared" si="3"/>
        <v>3.412850591755729</v>
      </c>
      <c r="AK71" s="44" t="s">
        <v>2673</v>
      </c>
      <c r="AL71" s="44" t="s">
        <v>3387</v>
      </c>
    </row>
    <row r="72" spans="1:38" x14ac:dyDescent="0.2">
      <c r="A72" s="46" t="s">
        <v>197</v>
      </c>
      <c r="B72" s="46" t="s">
        <v>198</v>
      </c>
      <c r="C72" s="48">
        <v>650162</v>
      </c>
      <c r="D72" s="48" t="s">
        <v>3398</v>
      </c>
      <c r="E72" s="48">
        <v>638780</v>
      </c>
      <c r="F72" s="48" t="s">
        <v>3398</v>
      </c>
      <c r="G72" s="48">
        <v>30545</v>
      </c>
      <c r="H72" s="49" t="s">
        <v>3398</v>
      </c>
      <c r="I72" s="49">
        <v>609591</v>
      </c>
      <c r="J72" s="49" t="s">
        <v>3398</v>
      </c>
      <c r="K72" s="49">
        <v>5</v>
      </c>
      <c r="L72" s="49" t="s">
        <v>3398</v>
      </c>
      <c r="M72" s="44">
        <v>57</v>
      </c>
      <c r="N72" s="44" t="s">
        <v>3398</v>
      </c>
      <c r="O72" s="44">
        <v>649531</v>
      </c>
      <c r="P72" s="44" t="s">
        <v>3398</v>
      </c>
      <c r="Q72" s="44">
        <v>637814</v>
      </c>
      <c r="R72" s="44" t="s">
        <v>3398</v>
      </c>
      <c r="S72" s="44">
        <v>27251</v>
      </c>
      <c r="T72" s="44" t="s">
        <v>3398</v>
      </c>
      <c r="U72" s="44">
        <v>612031</v>
      </c>
      <c r="V72" s="44">
        <f t="shared" si="0"/>
        <v>53.709163996791531</v>
      </c>
      <c r="W72" s="44">
        <v>4</v>
      </c>
      <c r="X72" s="44">
        <f t="shared" si="1"/>
        <v>4.1954887449559761</v>
      </c>
      <c r="Y72" s="44">
        <v>57</v>
      </c>
      <c r="Z72" s="44" t="s">
        <v>3398</v>
      </c>
      <c r="AA72" s="44" t="s">
        <v>2673</v>
      </c>
      <c r="AB72" s="44" t="s">
        <v>3387</v>
      </c>
      <c r="AC72" s="44" t="s">
        <v>2673</v>
      </c>
      <c r="AD72" s="44" t="s">
        <v>3387</v>
      </c>
      <c r="AE72" s="44" t="s">
        <v>2673</v>
      </c>
      <c r="AG72" s="44" t="s">
        <v>2673</v>
      </c>
      <c r="AH72" s="44">
        <f t="shared" si="2"/>
        <v>53.709163996791531</v>
      </c>
      <c r="AI72" s="44" t="s">
        <v>2673</v>
      </c>
      <c r="AJ72" s="44">
        <f t="shared" si="3"/>
        <v>4.1954887449559761</v>
      </c>
      <c r="AK72" s="44" t="s">
        <v>2673</v>
      </c>
      <c r="AL72" s="44" t="s">
        <v>3387</v>
      </c>
    </row>
    <row r="73" spans="1:38" x14ac:dyDescent="0.2">
      <c r="A73" s="46" t="s">
        <v>200</v>
      </c>
      <c r="B73" s="46" t="s">
        <v>201</v>
      </c>
      <c r="C73" s="48">
        <v>711596</v>
      </c>
      <c r="D73" s="48" t="s">
        <v>3398</v>
      </c>
      <c r="E73" s="48">
        <v>694118</v>
      </c>
      <c r="F73" s="48" t="s">
        <v>3398</v>
      </c>
      <c r="G73" s="48">
        <v>22760</v>
      </c>
      <c r="H73" s="49" t="s">
        <v>3398</v>
      </c>
      <c r="I73" s="49">
        <v>673047</v>
      </c>
      <c r="J73" s="49" t="s">
        <v>3398</v>
      </c>
      <c r="K73" s="49">
        <v>3</v>
      </c>
      <c r="L73" s="49" t="s">
        <v>3398</v>
      </c>
      <c r="M73" s="44">
        <v>62</v>
      </c>
      <c r="N73" s="44" t="s">
        <v>3398</v>
      </c>
      <c r="O73" s="44">
        <v>713963</v>
      </c>
      <c r="P73" s="44" t="s">
        <v>3398</v>
      </c>
      <c r="Q73" s="44">
        <v>697511</v>
      </c>
      <c r="R73" s="44" t="s">
        <v>3398</v>
      </c>
      <c r="S73" s="44">
        <v>21844</v>
      </c>
      <c r="T73" s="44" t="s">
        <v>3398</v>
      </c>
      <c r="U73" s="44">
        <v>677392</v>
      </c>
      <c r="V73" s="44">
        <f t="shared" si="0"/>
        <v>58.824202374632861</v>
      </c>
      <c r="W73" s="44">
        <v>3</v>
      </c>
      <c r="X73" s="44">
        <f t="shared" si="1"/>
        <v>3.0595423012116876</v>
      </c>
      <c r="Y73" s="44">
        <v>62</v>
      </c>
      <c r="Z73" s="44" t="s">
        <v>3398</v>
      </c>
      <c r="AA73" s="44" t="s">
        <v>2673</v>
      </c>
      <c r="AB73" s="44" t="s">
        <v>3387</v>
      </c>
      <c r="AC73" s="44" t="s">
        <v>2673</v>
      </c>
      <c r="AD73" s="44" t="s">
        <v>3387</v>
      </c>
      <c r="AE73" s="44" t="s">
        <v>2673</v>
      </c>
      <c r="AG73" s="44" t="s">
        <v>2673</v>
      </c>
      <c r="AH73" s="44">
        <f t="shared" si="2"/>
        <v>58.824202374632861</v>
      </c>
      <c r="AI73" s="44" t="s">
        <v>2673</v>
      </c>
      <c r="AJ73" s="44">
        <f t="shared" si="3"/>
        <v>3.0595423012116876</v>
      </c>
      <c r="AK73" s="44" t="s">
        <v>2673</v>
      </c>
      <c r="AL73" s="44" t="s">
        <v>3387</v>
      </c>
    </row>
    <row r="74" spans="1:38" x14ac:dyDescent="0.2">
      <c r="A74" s="46" t="s">
        <v>203</v>
      </c>
      <c r="B74" s="46" t="s">
        <v>204</v>
      </c>
      <c r="C74" s="48">
        <v>163398</v>
      </c>
      <c r="D74" s="48" t="s">
        <v>3398</v>
      </c>
      <c r="E74" s="48">
        <v>160635</v>
      </c>
      <c r="F74" s="48" t="s">
        <v>3398</v>
      </c>
      <c r="G74" s="48">
        <v>7649</v>
      </c>
      <c r="H74" s="49" t="s">
        <v>3398</v>
      </c>
      <c r="I74" s="49">
        <v>153415</v>
      </c>
      <c r="J74" s="49" t="s">
        <v>3398</v>
      </c>
      <c r="K74" s="49">
        <v>5</v>
      </c>
      <c r="L74" s="49" t="s">
        <v>3398</v>
      </c>
      <c r="M74" s="44">
        <v>57</v>
      </c>
      <c r="N74" s="44" t="s">
        <v>3398</v>
      </c>
      <c r="O74" s="44">
        <v>164149</v>
      </c>
      <c r="P74" s="44" t="s">
        <v>3398</v>
      </c>
      <c r="Q74" s="44">
        <v>161487</v>
      </c>
      <c r="R74" s="44" t="s">
        <v>3398</v>
      </c>
      <c r="S74" s="44">
        <v>6571</v>
      </c>
      <c r="T74" s="44" t="s">
        <v>3398</v>
      </c>
      <c r="U74" s="44">
        <v>155256</v>
      </c>
      <c r="V74" s="44">
        <f t="shared" si="0"/>
        <v>53.911945854071611</v>
      </c>
      <c r="W74" s="44">
        <v>4</v>
      </c>
      <c r="X74" s="44">
        <f t="shared" si="1"/>
        <v>4.0030703811780759</v>
      </c>
      <c r="Y74" s="44">
        <v>57</v>
      </c>
      <c r="Z74" s="44" t="s">
        <v>3398</v>
      </c>
      <c r="AA74" s="44" t="s">
        <v>2673</v>
      </c>
      <c r="AB74" s="44" t="s">
        <v>3387</v>
      </c>
      <c r="AC74" s="44" t="s">
        <v>2673</v>
      </c>
      <c r="AD74" s="44" t="s">
        <v>3387</v>
      </c>
      <c r="AE74" s="44" t="s">
        <v>2673</v>
      </c>
      <c r="AG74" s="44" t="s">
        <v>2673</v>
      </c>
      <c r="AH74" s="44">
        <f t="shared" si="2"/>
        <v>53.911945854071611</v>
      </c>
      <c r="AI74" s="44" t="s">
        <v>2673</v>
      </c>
      <c r="AJ74" s="44">
        <f t="shared" si="3"/>
        <v>4.0030703811780759</v>
      </c>
      <c r="AK74" s="44" t="s">
        <v>2673</v>
      </c>
      <c r="AL74" s="44" t="s">
        <v>3387</v>
      </c>
    </row>
    <row r="75" spans="1:38" x14ac:dyDescent="0.2">
      <c r="A75" s="46" t="s">
        <v>206</v>
      </c>
      <c r="B75" s="46" t="s">
        <v>207</v>
      </c>
      <c r="C75" s="48">
        <v>205992</v>
      </c>
      <c r="D75" s="48" t="s">
        <v>3398</v>
      </c>
      <c r="E75" s="48">
        <v>201899</v>
      </c>
      <c r="F75" s="48" t="s">
        <v>3398</v>
      </c>
      <c r="G75" s="48">
        <v>15150</v>
      </c>
      <c r="H75" s="49" t="s">
        <v>3398</v>
      </c>
      <c r="I75" s="49">
        <v>187223</v>
      </c>
      <c r="J75" s="49" t="s">
        <v>3398</v>
      </c>
      <c r="K75" s="49">
        <v>7</v>
      </c>
      <c r="L75" s="49" t="s">
        <v>3398</v>
      </c>
      <c r="M75" s="44">
        <v>56</v>
      </c>
      <c r="N75" s="44" t="s">
        <v>3398</v>
      </c>
      <c r="O75" s="44">
        <v>201289</v>
      </c>
      <c r="P75" s="44" t="s">
        <v>3398</v>
      </c>
      <c r="Q75" s="44">
        <v>197203</v>
      </c>
      <c r="R75" s="44" t="s">
        <v>3398</v>
      </c>
      <c r="S75" s="44">
        <v>11313</v>
      </c>
      <c r="T75" s="44" t="s">
        <v>3398</v>
      </c>
      <c r="U75" s="44">
        <v>186380</v>
      </c>
      <c r="V75" s="44">
        <f t="shared" ref="V75:V138" si="4">100*U75/(O75*100/Y75)</f>
        <v>50.000347758695206</v>
      </c>
      <c r="W75" s="44">
        <v>6</v>
      </c>
      <c r="X75" s="44">
        <f t="shared" ref="X75:X138" si="5">100*S75/O75</f>
        <v>5.6202773127195229</v>
      </c>
      <c r="Y75" s="44">
        <v>54</v>
      </c>
      <c r="Z75" s="44" t="s">
        <v>3398</v>
      </c>
      <c r="AA75" s="44" t="s">
        <v>2673</v>
      </c>
      <c r="AB75" s="44" t="s">
        <v>3387</v>
      </c>
      <c r="AC75" s="44" t="s">
        <v>2673</v>
      </c>
      <c r="AD75" s="44" t="s">
        <v>3387</v>
      </c>
      <c r="AE75" s="44" t="s">
        <v>2673</v>
      </c>
      <c r="AG75" s="44" t="s">
        <v>2673</v>
      </c>
      <c r="AH75" s="44">
        <f t="shared" ref="AH75:AH138" si="6">IF(COUNT(100*AG75/(AA75*100/AK75))=1,100*AG75/(AA75*100/AK75),IF(COUNT(V75)=1,V75,""))</f>
        <v>50.000347758695206</v>
      </c>
      <c r="AI75" s="44" t="s">
        <v>2673</v>
      </c>
      <c r="AJ75" s="44">
        <f t="shared" ref="AJ75:AJ138" si="7">IF(COUNT(AE75/AA75)=1,100*AE75/AA75,IF(COUNT(X75)=1,X75,""))</f>
        <v>5.6202773127195229</v>
      </c>
      <c r="AK75" s="44" t="s">
        <v>2673</v>
      </c>
      <c r="AL75" s="44" t="s">
        <v>3387</v>
      </c>
    </row>
    <row r="76" spans="1:38" x14ac:dyDescent="0.2">
      <c r="A76" s="46" t="s">
        <v>209</v>
      </c>
      <c r="B76" s="46" t="s">
        <v>210</v>
      </c>
      <c r="C76" s="48">
        <v>253298</v>
      </c>
      <c r="D76" s="48" t="s">
        <v>3398</v>
      </c>
      <c r="E76" s="48">
        <v>248279</v>
      </c>
      <c r="F76" s="48" t="s">
        <v>3398</v>
      </c>
      <c r="G76" s="48">
        <v>16428</v>
      </c>
      <c r="H76" s="49" t="s">
        <v>3398</v>
      </c>
      <c r="I76" s="49">
        <v>232202</v>
      </c>
      <c r="J76" s="49" t="s">
        <v>3398</v>
      </c>
      <c r="K76" s="49">
        <v>6</v>
      </c>
      <c r="L76" s="49" t="s">
        <v>3398</v>
      </c>
      <c r="M76" s="44">
        <v>58</v>
      </c>
      <c r="N76" s="44" t="s">
        <v>3398</v>
      </c>
      <c r="O76" s="44">
        <v>247794</v>
      </c>
      <c r="P76" s="44" t="s">
        <v>3398</v>
      </c>
      <c r="Q76" s="44">
        <v>242400</v>
      </c>
      <c r="R76" s="44" t="s">
        <v>3398</v>
      </c>
      <c r="S76" s="44">
        <v>12492</v>
      </c>
      <c r="T76" s="44" t="s">
        <v>3398</v>
      </c>
      <c r="U76" s="44">
        <v>230402</v>
      </c>
      <c r="V76" s="44">
        <f t="shared" si="4"/>
        <v>52.999322017482264</v>
      </c>
      <c r="W76" s="44">
        <v>5</v>
      </c>
      <c r="X76" s="44">
        <f t="shared" si="5"/>
        <v>5.0412842925978838</v>
      </c>
      <c r="Y76" s="44">
        <v>57</v>
      </c>
      <c r="Z76" s="44" t="s">
        <v>3398</v>
      </c>
      <c r="AA76" s="44" t="s">
        <v>2673</v>
      </c>
      <c r="AB76" s="44" t="s">
        <v>3387</v>
      </c>
      <c r="AC76" s="44" t="s">
        <v>2673</v>
      </c>
      <c r="AD76" s="44" t="s">
        <v>3387</v>
      </c>
      <c r="AE76" s="44" t="s">
        <v>2673</v>
      </c>
      <c r="AG76" s="44" t="s">
        <v>2673</v>
      </c>
      <c r="AH76" s="44">
        <f t="shared" si="6"/>
        <v>52.999322017482264</v>
      </c>
      <c r="AI76" s="44" t="s">
        <v>2673</v>
      </c>
      <c r="AJ76" s="44">
        <f t="shared" si="7"/>
        <v>5.0412842925978838</v>
      </c>
      <c r="AK76" s="44" t="s">
        <v>2673</v>
      </c>
      <c r="AL76" s="44" t="s">
        <v>3387</v>
      </c>
    </row>
    <row r="77" spans="1:38" x14ac:dyDescent="0.2">
      <c r="A77" s="46" t="s">
        <v>212</v>
      </c>
      <c r="B77" s="46" t="s">
        <v>213</v>
      </c>
      <c r="C77" s="48">
        <v>235316</v>
      </c>
      <c r="D77" s="48" t="s">
        <v>3398</v>
      </c>
      <c r="E77" s="48">
        <v>228200</v>
      </c>
      <c r="F77" s="48" t="s">
        <v>3398</v>
      </c>
      <c r="G77" s="48">
        <v>10022</v>
      </c>
      <c r="H77" s="49" t="s">
        <v>3398</v>
      </c>
      <c r="I77" s="49">
        <v>219212</v>
      </c>
      <c r="J77" s="49" t="s">
        <v>3398</v>
      </c>
      <c r="K77" s="49">
        <v>4</v>
      </c>
      <c r="L77" s="49" t="s">
        <v>3398</v>
      </c>
      <c r="M77" s="44">
        <v>59</v>
      </c>
      <c r="N77" s="44" t="s">
        <v>3398</v>
      </c>
      <c r="O77" s="44">
        <v>234969</v>
      </c>
      <c r="P77" s="44" t="s">
        <v>3398</v>
      </c>
      <c r="Q77" s="44">
        <v>228652</v>
      </c>
      <c r="R77" s="44" t="s">
        <v>3398</v>
      </c>
      <c r="S77" s="44">
        <v>9650</v>
      </c>
      <c r="T77" s="44" t="s">
        <v>3398</v>
      </c>
      <c r="U77" s="44">
        <v>219743</v>
      </c>
      <c r="V77" s="44">
        <f t="shared" si="4"/>
        <v>55.176797790346811</v>
      </c>
      <c r="W77" s="44">
        <v>4</v>
      </c>
      <c r="X77" s="44">
        <f t="shared" si="5"/>
        <v>4.1069247432640053</v>
      </c>
      <c r="Y77" s="44">
        <v>59</v>
      </c>
      <c r="Z77" s="44" t="s">
        <v>3398</v>
      </c>
      <c r="AA77" s="44" t="s">
        <v>2673</v>
      </c>
      <c r="AB77" s="44" t="s">
        <v>3387</v>
      </c>
      <c r="AC77" s="44" t="s">
        <v>2673</v>
      </c>
      <c r="AD77" s="44" t="s">
        <v>3387</v>
      </c>
      <c r="AE77" s="44" t="s">
        <v>2673</v>
      </c>
      <c r="AG77" s="44" t="s">
        <v>2673</v>
      </c>
      <c r="AH77" s="44">
        <f t="shared" si="6"/>
        <v>55.176797790346811</v>
      </c>
      <c r="AI77" s="44" t="s">
        <v>2673</v>
      </c>
      <c r="AJ77" s="44">
        <f t="shared" si="7"/>
        <v>4.1069247432640053</v>
      </c>
      <c r="AK77" s="44" t="s">
        <v>2673</v>
      </c>
      <c r="AL77" s="44" t="s">
        <v>3387</v>
      </c>
    </row>
    <row r="78" spans="1:38" x14ac:dyDescent="0.2">
      <c r="A78" s="46" t="s">
        <v>215</v>
      </c>
      <c r="B78" s="46" t="s">
        <v>216</v>
      </c>
      <c r="C78" s="48">
        <v>223895</v>
      </c>
      <c r="D78" s="48" t="s">
        <v>3398</v>
      </c>
      <c r="E78" s="48">
        <v>218640</v>
      </c>
      <c r="F78" s="48" t="s">
        <v>3398</v>
      </c>
      <c r="G78" s="48">
        <v>8831</v>
      </c>
      <c r="H78" s="49" t="s">
        <v>3398</v>
      </c>
      <c r="I78" s="49">
        <v>210284</v>
      </c>
      <c r="J78" s="49" t="s">
        <v>3398</v>
      </c>
      <c r="K78" s="49">
        <v>4</v>
      </c>
      <c r="L78" s="49" t="s">
        <v>3398</v>
      </c>
      <c r="M78" s="44">
        <v>55</v>
      </c>
      <c r="N78" s="44" t="s">
        <v>3401</v>
      </c>
      <c r="O78" s="44">
        <v>223108</v>
      </c>
      <c r="P78" s="44" t="s">
        <v>3398</v>
      </c>
      <c r="Q78" s="44">
        <v>217721</v>
      </c>
      <c r="R78" s="44" t="s">
        <v>3398</v>
      </c>
      <c r="S78" s="44">
        <v>7960</v>
      </c>
      <c r="T78" s="44" t="s">
        <v>3398</v>
      </c>
      <c r="U78" s="44">
        <v>210234</v>
      </c>
      <c r="V78" s="44">
        <f t="shared" si="4"/>
        <v>51.82633522778206</v>
      </c>
      <c r="W78" s="44">
        <v>4</v>
      </c>
      <c r="X78" s="44">
        <f t="shared" si="5"/>
        <v>3.5677788335693923</v>
      </c>
      <c r="Y78" s="44">
        <v>55</v>
      </c>
      <c r="Z78" s="44" t="s">
        <v>3398</v>
      </c>
      <c r="AA78" s="44" t="s">
        <v>2673</v>
      </c>
      <c r="AB78" s="44" t="s">
        <v>3387</v>
      </c>
      <c r="AC78" s="44" t="s">
        <v>2673</v>
      </c>
      <c r="AD78" s="44" t="s">
        <v>3387</v>
      </c>
      <c r="AE78" s="44" t="s">
        <v>2673</v>
      </c>
      <c r="AG78" s="44" t="s">
        <v>2673</v>
      </c>
      <c r="AH78" s="44">
        <f t="shared" si="6"/>
        <v>51.82633522778206</v>
      </c>
      <c r="AI78" s="44" t="s">
        <v>2673</v>
      </c>
      <c r="AJ78" s="44">
        <f t="shared" si="7"/>
        <v>3.5677788335693923</v>
      </c>
      <c r="AK78" s="44" t="s">
        <v>2673</v>
      </c>
      <c r="AL78" s="44" t="s">
        <v>3387</v>
      </c>
    </row>
    <row r="79" spans="1:38" x14ac:dyDescent="0.2">
      <c r="A79" s="46" t="s">
        <v>218</v>
      </c>
      <c r="B79" s="46" t="s">
        <v>219</v>
      </c>
      <c r="C79" s="48">
        <v>235473</v>
      </c>
      <c r="D79" s="48" t="s">
        <v>3398</v>
      </c>
      <c r="E79" s="48">
        <v>229720</v>
      </c>
      <c r="F79" s="48" t="s">
        <v>3398</v>
      </c>
      <c r="G79" s="48">
        <v>8290</v>
      </c>
      <c r="H79" s="49" t="s">
        <v>3398</v>
      </c>
      <c r="I79" s="49">
        <v>222325</v>
      </c>
      <c r="J79" s="49" t="s">
        <v>3398</v>
      </c>
      <c r="K79" s="49">
        <v>4</v>
      </c>
      <c r="L79" s="49" t="s">
        <v>3398</v>
      </c>
      <c r="M79" s="44">
        <v>60</v>
      </c>
      <c r="N79" s="44" t="s">
        <v>3398</v>
      </c>
      <c r="O79" s="44">
        <v>236027</v>
      </c>
      <c r="P79" s="44" t="s">
        <v>3398</v>
      </c>
      <c r="Q79" s="44">
        <v>230884</v>
      </c>
      <c r="R79" s="44" t="s">
        <v>3398</v>
      </c>
      <c r="S79" s="44">
        <v>7779</v>
      </c>
      <c r="T79" s="44" t="s">
        <v>3398</v>
      </c>
      <c r="U79" s="44">
        <v>223744</v>
      </c>
      <c r="V79" s="44">
        <f t="shared" si="4"/>
        <v>56.877560618064884</v>
      </c>
      <c r="W79" s="44">
        <v>3</v>
      </c>
      <c r="X79" s="44">
        <f t="shared" si="5"/>
        <v>3.2958093777406821</v>
      </c>
      <c r="Y79" s="44">
        <v>60</v>
      </c>
      <c r="Z79" s="44" t="s">
        <v>3398</v>
      </c>
      <c r="AA79" s="44" t="s">
        <v>2673</v>
      </c>
      <c r="AB79" s="44" t="s">
        <v>3387</v>
      </c>
      <c r="AC79" s="44" t="s">
        <v>2673</v>
      </c>
      <c r="AD79" s="44" t="s">
        <v>3387</v>
      </c>
      <c r="AE79" s="44" t="s">
        <v>2673</v>
      </c>
      <c r="AG79" s="44" t="s">
        <v>2673</v>
      </c>
      <c r="AH79" s="44">
        <f t="shared" si="6"/>
        <v>56.877560618064884</v>
      </c>
      <c r="AI79" s="44" t="s">
        <v>2673</v>
      </c>
      <c r="AJ79" s="44">
        <f t="shared" si="7"/>
        <v>3.2958093777406821</v>
      </c>
      <c r="AK79" s="44" t="s">
        <v>2673</v>
      </c>
      <c r="AL79" s="44" t="s">
        <v>3387</v>
      </c>
    </row>
    <row r="80" spans="1:38" x14ac:dyDescent="0.2">
      <c r="A80" s="46" t="s">
        <v>221</v>
      </c>
      <c r="B80" s="46" t="s">
        <v>222</v>
      </c>
      <c r="C80" s="48">
        <v>111966</v>
      </c>
      <c r="D80" s="48" t="s">
        <v>3398</v>
      </c>
      <c r="E80" s="48">
        <v>106919</v>
      </c>
      <c r="F80" s="48" t="s">
        <v>3398</v>
      </c>
      <c r="G80" s="48">
        <v>3546</v>
      </c>
      <c r="H80" s="49" t="s">
        <v>3398</v>
      </c>
      <c r="I80" s="49">
        <v>103763</v>
      </c>
      <c r="J80" s="49" t="s">
        <v>3398</v>
      </c>
      <c r="K80" s="49">
        <v>3</v>
      </c>
      <c r="L80" s="49" t="s">
        <v>3398</v>
      </c>
      <c r="M80" s="44">
        <v>50</v>
      </c>
      <c r="N80" s="44" t="s">
        <v>3398</v>
      </c>
      <c r="O80" s="44">
        <v>110614</v>
      </c>
      <c r="P80" s="44" t="s">
        <v>3398</v>
      </c>
      <c r="Q80" s="44">
        <v>105805</v>
      </c>
      <c r="R80" s="44" t="s">
        <v>3398</v>
      </c>
      <c r="S80" s="44">
        <v>3061</v>
      </c>
      <c r="T80" s="44" t="s">
        <v>3398</v>
      </c>
      <c r="U80" s="44">
        <v>103010</v>
      </c>
      <c r="V80" s="44">
        <f t="shared" si="4"/>
        <v>45.631565624604484</v>
      </c>
      <c r="W80" s="44">
        <v>3</v>
      </c>
      <c r="X80" s="44">
        <f t="shared" si="5"/>
        <v>2.767280814363462</v>
      </c>
      <c r="Y80" s="44">
        <v>49</v>
      </c>
      <c r="Z80" s="44" t="s">
        <v>3398</v>
      </c>
      <c r="AA80" s="44" t="s">
        <v>2673</v>
      </c>
      <c r="AB80" s="44" t="s">
        <v>3387</v>
      </c>
      <c r="AC80" s="44" t="s">
        <v>2673</v>
      </c>
      <c r="AD80" s="44" t="s">
        <v>3387</v>
      </c>
      <c r="AE80" s="44" t="s">
        <v>2673</v>
      </c>
      <c r="AG80" s="44" t="s">
        <v>2673</v>
      </c>
      <c r="AH80" s="44">
        <f t="shared" si="6"/>
        <v>45.631565624604484</v>
      </c>
      <c r="AI80" s="44" t="s">
        <v>2673</v>
      </c>
      <c r="AJ80" s="44">
        <f t="shared" si="7"/>
        <v>2.767280814363462</v>
      </c>
      <c r="AK80" s="44" t="s">
        <v>2673</v>
      </c>
      <c r="AL80" s="44" t="s">
        <v>3387</v>
      </c>
    </row>
    <row r="81" spans="1:38" x14ac:dyDescent="0.2">
      <c r="A81" s="46" t="s">
        <v>224</v>
      </c>
      <c r="B81" s="46" t="s">
        <v>225</v>
      </c>
      <c r="C81" s="48">
        <v>340982</v>
      </c>
      <c r="D81" s="48" t="s">
        <v>3398</v>
      </c>
      <c r="E81" s="48">
        <v>326793</v>
      </c>
      <c r="F81" s="48" t="s">
        <v>3398</v>
      </c>
      <c r="G81" s="48">
        <v>10657</v>
      </c>
      <c r="H81" s="49" t="s">
        <v>3398</v>
      </c>
      <c r="I81" s="49">
        <v>316910</v>
      </c>
      <c r="J81" s="49" t="s">
        <v>3398</v>
      </c>
      <c r="K81" s="49">
        <v>3</v>
      </c>
      <c r="L81" s="49" t="s">
        <v>3398</v>
      </c>
      <c r="M81" s="44">
        <v>61</v>
      </c>
      <c r="N81" s="44" t="s">
        <v>3398</v>
      </c>
      <c r="O81" s="44">
        <v>342942</v>
      </c>
      <c r="P81" s="44" t="s">
        <v>3398</v>
      </c>
      <c r="Q81" s="44">
        <v>328478</v>
      </c>
      <c r="R81" s="44" t="s">
        <v>3398</v>
      </c>
      <c r="S81" s="44">
        <v>9443</v>
      </c>
      <c r="T81" s="44" t="s">
        <v>3398</v>
      </c>
      <c r="U81" s="44">
        <v>319759</v>
      </c>
      <c r="V81" s="44">
        <f t="shared" si="4"/>
        <v>56.876378512984701</v>
      </c>
      <c r="W81" s="44">
        <v>3</v>
      </c>
      <c r="X81" s="44">
        <f t="shared" si="5"/>
        <v>2.7535268354415616</v>
      </c>
      <c r="Y81" s="44">
        <v>61</v>
      </c>
      <c r="Z81" s="44" t="s">
        <v>3398</v>
      </c>
      <c r="AA81" s="44" t="s">
        <v>2673</v>
      </c>
      <c r="AB81" s="44" t="s">
        <v>3387</v>
      </c>
      <c r="AC81" s="44" t="s">
        <v>2673</v>
      </c>
      <c r="AD81" s="44" t="s">
        <v>3387</v>
      </c>
      <c r="AE81" s="44" t="s">
        <v>2673</v>
      </c>
      <c r="AG81" s="44" t="s">
        <v>2673</v>
      </c>
      <c r="AH81" s="44">
        <f t="shared" si="6"/>
        <v>56.876378512984701</v>
      </c>
      <c r="AI81" s="44" t="s">
        <v>2673</v>
      </c>
      <c r="AJ81" s="44">
        <f t="shared" si="7"/>
        <v>2.7535268354415616</v>
      </c>
      <c r="AK81" s="44" t="s">
        <v>2673</v>
      </c>
      <c r="AL81" s="44" t="s">
        <v>3387</v>
      </c>
    </row>
    <row r="82" spans="1:38" x14ac:dyDescent="0.2">
      <c r="A82" s="46" t="s">
        <v>227</v>
      </c>
      <c r="B82" s="46" t="s">
        <v>228</v>
      </c>
      <c r="C82" s="48">
        <v>252324</v>
      </c>
      <c r="D82" s="48" t="s">
        <v>3398</v>
      </c>
      <c r="E82" s="48">
        <v>244456</v>
      </c>
      <c r="F82" s="48" t="s">
        <v>3398</v>
      </c>
      <c r="G82" s="48">
        <v>4631</v>
      </c>
      <c r="H82" s="49" t="s">
        <v>3398</v>
      </c>
      <c r="I82" s="49">
        <v>240241</v>
      </c>
      <c r="J82" s="49" t="s">
        <v>3398</v>
      </c>
      <c r="K82" s="49">
        <v>2</v>
      </c>
      <c r="L82" s="49" t="s">
        <v>3398</v>
      </c>
      <c r="M82" s="44">
        <v>64</v>
      </c>
      <c r="N82" s="44" t="s">
        <v>3398</v>
      </c>
      <c r="O82" s="44">
        <v>253181</v>
      </c>
      <c r="P82" s="44" t="s">
        <v>3398</v>
      </c>
      <c r="Q82" s="44">
        <v>245927</v>
      </c>
      <c r="R82" s="44" t="s">
        <v>3398</v>
      </c>
      <c r="S82" s="44">
        <v>4373</v>
      </c>
      <c r="T82" s="44" t="s">
        <v>3398</v>
      </c>
      <c r="U82" s="44">
        <v>241906</v>
      </c>
      <c r="V82" s="44">
        <f t="shared" si="4"/>
        <v>60.19439847381912</v>
      </c>
      <c r="W82" s="44">
        <v>2</v>
      </c>
      <c r="X82" s="44">
        <f t="shared" si="5"/>
        <v>1.7272228168780437</v>
      </c>
      <c r="Y82" s="44">
        <v>63</v>
      </c>
      <c r="Z82" s="44" t="s">
        <v>3398</v>
      </c>
      <c r="AA82" s="44" t="s">
        <v>2673</v>
      </c>
      <c r="AB82" s="44" t="s">
        <v>3387</v>
      </c>
      <c r="AC82" s="44" t="s">
        <v>2673</v>
      </c>
      <c r="AD82" s="44" t="s">
        <v>3387</v>
      </c>
      <c r="AE82" s="44" t="s">
        <v>2673</v>
      </c>
      <c r="AG82" s="44" t="s">
        <v>2673</v>
      </c>
      <c r="AH82" s="44">
        <f t="shared" si="6"/>
        <v>60.19439847381912</v>
      </c>
      <c r="AI82" s="44" t="s">
        <v>2673</v>
      </c>
      <c r="AJ82" s="44">
        <f t="shared" si="7"/>
        <v>1.7272228168780437</v>
      </c>
      <c r="AK82" s="44" t="s">
        <v>2673</v>
      </c>
      <c r="AL82" s="44" t="s">
        <v>3387</v>
      </c>
    </row>
    <row r="83" spans="1:38" x14ac:dyDescent="0.2">
      <c r="A83" s="46" t="s">
        <v>230</v>
      </c>
      <c r="B83" s="46" t="s">
        <v>231</v>
      </c>
      <c r="C83" s="48">
        <v>28346</v>
      </c>
      <c r="D83" s="48" t="s">
        <v>3398</v>
      </c>
      <c r="E83" s="48">
        <v>28042</v>
      </c>
      <c r="F83" s="48" t="s">
        <v>3398</v>
      </c>
      <c r="G83" s="48">
        <v>1697</v>
      </c>
      <c r="H83" s="49" t="s">
        <v>3398</v>
      </c>
      <c r="I83" s="49">
        <v>26412</v>
      </c>
      <c r="J83" s="49" t="s">
        <v>3398</v>
      </c>
      <c r="K83" s="49">
        <v>6</v>
      </c>
      <c r="L83" s="49" t="s">
        <v>3398</v>
      </c>
      <c r="M83" s="44">
        <v>55</v>
      </c>
      <c r="N83" s="44" t="s">
        <v>3398</v>
      </c>
      <c r="O83" s="44">
        <v>28301</v>
      </c>
      <c r="P83" s="44" t="s">
        <v>3398</v>
      </c>
      <c r="Q83" s="44">
        <v>27851</v>
      </c>
      <c r="R83" s="44" t="s">
        <v>3398</v>
      </c>
      <c r="S83" s="44">
        <v>1605</v>
      </c>
      <c r="T83" s="44" t="s">
        <v>3398</v>
      </c>
      <c r="U83" s="44">
        <v>26327</v>
      </c>
      <c r="V83" s="44">
        <f t="shared" si="4"/>
        <v>51.163739797180305</v>
      </c>
      <c r="W83" s="44">
        <v>6</v>
      </c>
      <c r="X83" s="44">
        <f t="shared" si="5"/>
        <v>5.6711776969011698</v>
      </c>
      <c r="Y83" s="44">
        <v>55</v>
      </c>
      <c r="Z83" s="44" t="s">
        <v>3398</v>
      </c>
      <c r="AA83" s="44" t="s">
        <v>2673</v>
      </c>
      <c r="AB83" s="44" t="s">
        <v>3387</v>
      </c>
      <c r="AC83" s="44" t="s">
        <v>2673</v>
      </c>
      <c r="AD83" s="44" t="s">
        <v>3387</v>
      </c>
      <c r="AE83" s="44" t="s">
        <v>2673</v>
      </c>
      <c r="AG83" s="44" t="s">
        <v>2673</v>
      </c>
      <c r="AH83" s="44">
        <f t="shared" si="6"/>
        <v>51.163739797180305</v>
      </c>
      <c r="AI83" s="44" t="s">
        <v>2673</v>
      </c>
      <c r="AJ83" s="44">
        <f t="shared" si="7"/>
        <v>5.6711776969011698</v>
      </c>
      <c r="AK83" s="44" t="s">
        <v>2673</v>
      </c>
      <c r="AL83" s="44" t="s">
        <v>3387</v>
      </c>
    </row>
    <row r="84" spans="1:38" x14ac:dyDescent="0.2">
      <c r="A84" s="46" t="s">
        <v>233</v>
      </c>
      <c r="B84" s="46" t="s">
        <v>234</v>
      </c>
      <c r="C84" s="48">
        <v>72051</v>
      </c>
      <c r="D84" s="48" t="s">
        <v>3398</v>
      </c>
      <c r="E84" s="48">
        <v>70500</v>
      </c>
      <c r="F84" s="48" t="s">
        <v>3398</v>
      </c>
      <c r="G84" s="48">
        <v>2846</v>
      </c>
      <c r="H84" s="49" t="s">
        <v>3398</v>
      </c>
      <c r="I84" s="49">
        <v>67769</v>
      </c>
      <c r="J84" s="49" t="s">
        <v>3398</v>
      </c>
      <c r="K84" s="49">
        <v>4</v>
      </c>
      <c r="L84" s="49" t="s">
        <v>3398</v>
      </c>
      <c r="M84" s="44">
        <v>57</v>
      </c>
      <c r="N84" s="44" t="s">
        <v>3398</v>
      </c>
      <c r="O84" s="44">
        <v>71581</v>
      </c>
      <c r="P84" s="44" t="s">
        <v>3398</v>
      </c>
      <c r="Q84" s="44">
        <v>70023</v>
      </c>
      <c r="R84" s="44" t="s">
        <v>3398</v>
      </c>
      <c r="S84" s="44">
        <v>2669</v>
      </c>
      <c r="T84" s="44" t="s">
        <v>3398</v>
      </c>
      <c r="U84" s="44">
        <v>67449</v>
      </c>
      <c r="V84" s="44">
        <f t="shared" si="4"/>
        <v>53.70968553107668</v>
      </c>
      <c r="W84" s="44">
        <v>4</v>
      </c>
      <c r="X84" s="44">
        <f t="shared" si="5"/>
        <v>3.7286430756765063</v>
      </c>
      <c r="Y84" s="44">
        <v>57</v>
      </c>
      <c r="Z84" s="44" t="s">
        <v>3398</v>
      </c>
      <c r="AA84" s="44" t="s">
        <v>2673</v>
      </c>
      <c r="AB84" s="44" t="s">
        <v>3387</v>
      </c>
      <c r="AC84" s="44" t="s">
        <v>2673</v>
      </c>
      <c r="AD84" s="44" t="s">
        <v>3387</v>
      </c>
      <c r="AE84" s="44" t="s">
        <v>2673</v>
      </c>
      <c r="AG84" s="44" t="s">
        <v>2673</v>
      </c>
      <c r="AH84" s="44">
        <f t="shared" si="6"/>
        <v>53.70968553107668</v>
      </c>
      <c r="AI84" s="44" t="s">
        <v>2673</v>
      </c>
      <c r="AJ84" s="44">
        <f t="shared" si="7"/>
        <v>3.7286430756765063</v>
      </c>
      <c r="AK84" s="44" t="s">
        <v>2673</v>
      </c>
      <c r="AL84" s="44" t="s">
        <v>3387</v>
      </c>
    </row>
    <row r="85" spans="1:38" x14ac:dyDescent="0.2">
      <c r="A85" s="46" t="s">
        <v>236</v>
      </c>
      <c r="B85" s="46" t="s">
        <v>237</v>
      </c>
      <c r="C85" s="48">
        <v>155022</v>
      </c>
      <c r="D85" s="48" t="s">
        <v>3398</v>
      </c>
      <c r="E85" s="48">
        <v>151039</v>
      </c>
      <c r="F85" s="48" t="s">
        <v>3398</v>
      </c>
      <c r="G85" s="48">
        <v>6733</v>
      </c>
      <c r="H85" s="49" t="s">
        <v>3398</v>
      </c>
      <c r="I85" s="49">
        <v>144726</v>
      </c>
      <c r="J85" s="49" t="s">
        <v>3398</v>
      </c>
      <c r="K85" s="49">
        <v>4</v>
      </c>
      <c r="L85" s="49" t="s">
        <v>3398</v>
      </c>
      <c r="M85" s="44">
        <v>58</v>
      </c>
      <c r="N85" s="44" t="s">
        <v>3398</v>
      </c>
      <c r="O85" s="44">
        <v>151054</v>
      </c>
      <c r="P85" s="44" t="s">
        <v>3398</v>
      </c>
      <c r="Q85" s="44">
        <v>147515</v>
      </c>
      <c r="R85" s="44" t="s">
        <v>3398</v>
      </c>
      <c r="S85" s="44">
        <v>6459</v>
      </c>
      <c r="T85" s="44" t="s">
        <v>3398</v>
      </c>
      <c r="U85" s="44">
        <v>141478</v>
      </c>
      <c r="V85" s="44">
        <f t="shared" si="4"/>
        <v>52.449905331868067</v>
      </c>
      <c r="W85" s="44">
        <v>4</v>
      </c>
      <c r="X85" s="44">
        <f t="shared" si="5"/>
        <v>4.2759542944907123</v>
      </c>
      <c r="Y85" s="44">
        <v>56</v>
      </c>
      <c r="Z85" s="44" t="s">
        <v>3398</v>
      </c>
      <c r="AA85" s="44" t="s">
        <v>2673</v>
      </c>
      <c r="AB85" s="44" t="s">
        <v>3387</v>
      </c>
      <c r="AC85" s="44" t="s">
        <v>2673</v>
      </c>
      <c r="AD85" s="44" t="s">
        <v>3387</v>
      </c>
      <c r="AE85" s="44" t="s">
        <v>2673</v>
      </c>
      <c r="AG85" s="44" t="s">
        <v>2673</v>
      </c>
      <c r="AH85" s="44">
        <f t="shared" si="6"/>
        <v>52.449905331868067</v>
      </c>
      <c r="AI85" s="44" t="s">
        <v>2673</v>
      </c>
      <c r="AJ85" s="44">
        <f t="shared" si="7"/>
        <v>4.2759542944907123</v>
      </c>
      <c r="AK85" s="44" t="s">
        <v>2673</v>
      </c>
      <c r="AL85" s="44" t="s">
        <v>3387</v>
      </c>
    </row>
    <row r="86" spans="1:38" x14ac:dyDescent="0.2">
      <c r="A86" s="46" t="s">
        <v>239</v>
      </c>
      <c r="B86" s="46" t="s">
        <v>240</v>
      </c>
      <c r="C86" s="48">
        <v>264478</v>
      </c>
      <c r="D86" s="48" t="s">
        <v>3398</v>
      </c>
      <c r="E86" s="48">
        <v>259328</v>
      </c>
      <c r="F86" s="48" t="s">
        <v>3398</v>
      </c>
      <c r="G86" s="48">
        <v>12262</v>
      </c>
      <c r="H86" s="49" t="s">
        <v>3398</v>
      </c>
      <c r="I86" s="49">
        <v>247690</v>
      </c>
      <c r="J86" s="49" t="s">
        <v>3398</v>
      </c>
      <c r="K86" s="49">
        <v>5</v>
      </c>
      <c r="L86" s="49" t="s">
        <v>3398</v>
      </c>
      <c r="M86" s="44">
        <v>58</v>
      </c>
      <c r="N86" s="44" t="s">
        <v>3398</v>
      </c>
      <c r="O86" s="44">
        <v>262557</v>
      </c>
      <c r="P86" s="44" t="s">
        <v>3398</v>
      </c>
      <c r="Q86" s="44">
        <v>257113</v>
      </c>
      <c r="R86" s="44" t="s">
        <v>3398</v>
      </c>
      <c r="S86" s="44">
        <v>10954</v>
      </c>
      <c r="T86" s="44" t="s">
        <v>3398</v>
      </c>
      <c r="U86" s="44">
        <v>246620</v>
      </c>
      <c r="V86" s="44">
        <f t="shared" si="4"/>
        <v>53.540145568390862</v>
      </c>
      <c r="W86" s="44">
        <v>4</v>
      </c>
      <c r="X86" s="44">
        <f t="shared" si="5"/>
        <v>4.1720464508659072</v>
      </c>
      <c r="Y86" s="44">
        <v>57</v>
      </c>
      <c r="Z86" s="44" t="s">
        <v>3398</v>
      </c>
      <c r="AA86" s="44" t="s">
        <v>2673</v>
      </c>
      <c r="AB86" s="44" t="s">
        <v>3387</v>
      </c>
      <c r="AC86" s="44" t="s">
        <v>2673</v>
      </c>
      <c r="AD86" s="44" t="s">
        <v>3387</v>
      </c>
      <c r="AE86" s="44" t="s">
        <v>2673</v>
      </c>
      <c r="AG86" s="44" t="s">
        <v>2673</v>
      </c>
      <c r="AH86" s="44">
        <f t="shared" si="6"/>
        <v>53.540145568390862</v>
      </c>
      <c r="AI86" s="44" t="s">
        <v>2673</v>
      </c>
      <c r="AJ86" s="44">
        <f t="shared" si="7"/>
        <v>4.1720464508659072</v>
      </c>
      <c r="AK86" s="44" t="s">
        <v>2673</v>
      </c>
      <c r="AL86" s="44" t="s">
        <v>3387</v>
      </c>
    </row>
    <row r="87" spans="1:38" x14ac:dyDescent="0.2">
      <c r="A87" s="46" t="s">
        <v>242</v>
      </c>
      <c r="B87" s="46" t="s">
        <v>243</v>
      </c>
      <c r="C87" s="48">
        <v>355229</v>
      </c>
      <c r="D87" s="48" t="s">
        <v>3398</v>
      </c>
      <c r="E87" s="48">
        <v>343113</v>
      </c>
      <c r="F87" s="48" t="s">
        <v>3398</v>
      </c>
      <c r="G87" s="48">
        <v>9942</v>
      </c>
      <c r="H87" s="49" t="s">
        <v>3398</v>
      </c>
      <c r="I87" s="49">
        <v>333969</v>
      </c>
      <c r="J87" s="49" t="s">
        <v>3398</v>
      </c>
      <c r="K87" s="49">
        <v>3</v>
      </c>
      <c r="L87" s="49" t="s">
        <v>3398</v>
      </c>
      <c r="M87" s="44">
        <v>61</v>
      </c>
      <c r="N87" s="44" t="s">
        <v>3398</v>
      </c>
      <c r="O87" s="44">
        <v>356393</v>
      </c>
      <c r="P87" s="44" t="s">
        <v>3398</v>
      </c>
      <c r="Q87" s="44">
        <v>344901</v>
      </c>
      <c r="R87" s="44" t="s">
        <v>3398</v>
      </c>
      <c r="S87" s="44">
        <v>9560</v>
      </c>
      <c r="T87" s="44" t="s">
        <v>3398</v>
      </c>
      <c r="U87" s="44">
        <v>336129</v>
      </c>
      <c r="V87" s="44">
        <f t="shared" si="4"/>
        <v>57.531626603216118</v>
      </c>
      <c r="W87" s="44">
        <v>3</v>
      </c>
      <c r="X87" s="44">
        <f t="shared" si="5"/>
        <v>2.6824320342992145</v>
      </c>
      <c r="Y87" s="44">
        <v>61</v>
      </c>
      <c r="Z87" s="44" t="s">
        <v>3398</v>
      </c>
      <c r="AA87" s="44" t="s">
        <v>2673</v>
      </c>
      <c r="AB87" s="44" t="s">
        <v>3387</v>
      </c>
      <c r="AC87" s="44" t="s">
        <v>2673</v>
      </c>
      <c r="AD87" s="44" t="s">
        <v>3387</v>
      </c>
      <c r="AE87" s="44" t="s">
        <v>2673</v>
      </c>
      <c r="AG87" s="44" t="s">
        <v>2673</v>
      </c>
      <c r="AH87" s="44">
        <f t="shared" si="6"/>
        <v>57.531626603216118</v>
      </c>
      <c r="AI87" s="44" t="s">
        <v>2673</v>
      </c>
      <c r="AJ87" s="44">
        <f t="shared" si="7"/>
        <v>2.6824320342992145</v>
      </c>
      <c r="AK87" s="44" t="s">
        <v>2673</v>
      </c>
      <c r="AL87" s="44" t="s">
        <v>3387</v>
      </c>
    </row>
    <row r="88" spans="1:38" x14ac:dyDescent="0.2">
      <c r="A88" s="46" t="s">
        <v>245</v>
      </c>
      <c r="B88" s="46" t="s">
        <v>246</v>
      </c>
      <c r="C88" s="48">
        <v>449955</v>
      </c>
      <c r="D88" s="48" t="s">
        <v>3398</v>
      </c>
      <c r="E88" s="48">
        <v>439025</v>
      </c>
      <c r="F88" s="48" t="s">
        <v>3398</v>
      </c>
      <c r="G88" s="48">
        <v>14095</v>
      </c>
      <c r="H88" s="49" t="s">
        <v>3398</v>
      </c>
      <c r="I88" s="49">
        <v>425763</v>
      </c>
      <c r="J88" s="49" t="s">
        <v>3398</v>
      </c>
      <c r="K88" s="49">
        <v>3</v>
      </c>
      <c r="L88" s="49" t="s">
        <v>3398</v>
      </c>
      <c r="M88" s="44">
        <v>57</v>
      </c>
      <c r="N88" s="44" t="s">
        <v>3398</v>
      </c>
      <c r="O88" s="44">
        <v>453886</v>
      </c>
      <c r="P88" s="44" t="s">
        <v>3398</v>
      </c>
      <c r="Q88" s="44">
        <v>443311</v>
      </c>
      <c r="R88" s="44" t="s">
        <v>3398</v>
      </c>
      <c r="S88" s="44">
        <v>13818</v>
      </c>
      <c r="T88" s="44" t="s">
        <v>3398</v>
      </c>
      <c r="U88" s="44">
        <v>430237</v>
      </c>
      <c r="V88" s="44">
        <f t="shared" si="4"/>
        <v>54.030106678769563</v>
      </c>
      <c r="W88" s="44">
        <v>3</v>
      </c>
      <c r="X88" s="44">
        <f t="shared" si="5"/>
        <v>3.0443767818350862</v>
      </c>
      <c r="Y88" s="44">
        <v>57</v>
      </c>
      <c r="Z88" s="44" t="s">
        <v>3398</v>
      </c>
      <c r="AA88" s="44" t="s">
        <v>2673</v>
      </c>
      <c r="AB88" s="44" t="s">
        <v>3387</v>
      </c>
      <c r="AC88" s="44" t="s">
        <v>2673</v>
      </c>
      <c r="AD88" s="44" t="s">
        <v>3387</v>
      </c>
      <c r="AE88" s="44" t="s">
        <v>2673</v>
      </c>
      <c r="AG88" s="44" t="s">
        <v>2673</v>
      </c>
      <c r="AH88" s="44">
        <f t="shared" si="6"/>
        <v>54.030106678769563</v>
      </c>
      <c r="AI88" s="44" t="s">
        <v>2673</v>
      </c>
      <c r="AJ88" s="44">
        <f t="shared" si="7"/>
        <v>3.0443767818350862</v>
      </c>
      <c r="AK88" s="44" t="s">
        <v>2673</v>
      </c>
      <c r="AL88" s="44" t="s">
        <v>3387</v>
      </c>
    </row>
    <row r="89" spans="1:38" x14ac:dyDescent="0.2">
      <c r="A89" s="46" t="s">
        <v>248</v>
      </c>
      <c r="B89" s="46" t="s">
        <v>249</v>
      </c>
      <c r="C89" s="48">
        <v>395623</v>
      </c>
      <c r="D89" s="48" t="s">
        <v>3398</v>
      </c>
      <c r="E89" s="48">
        <v>386151</v>
      </c>
      <c r="F89" s="48" t="s">
        <v>3398</v>
      </c>
      <c r="G89" s="48">
        <v>12140</v>
      </c>
      <c r="H89" s="49" t="s">
        <v>3398</v>
      </c>
      <c r="I89" s="49">
        <v>375057</v>
      </c>
      <c r="J89" s="49" t="s">
        <v>3398</v>
      </c>
      <c r="K89" s="49">
        <v>3</v>
      </c>
      <c r="L89" s="49" t="s">
        <v>3398</v>
      </c>
      <c r="M89" s="44">
        <v>61</v>
      </c>
      <c r="N89" s="44" t="s">
        <v>3398</v>
      </c>
      <c r="O89" s="44">
        <v>396664</v>
      </c>
      <c r="P89" s="44" t="s">
        <v>3398</v>
      </c>
      <c r="Q89" s="44">
        <v>387163</v>
      </c>
      <c r="R89" s="44" t="s">
        <v>3398</v>
      </c>
      <c r="S89" s="44">
        <v>10468</v>
      </c>
      <c r="T89" s="44" t="s">
        <v>3398</v>
      </c>
      <c r="U89" s="44">
        <v>377639</v>
      </c>
      <c r="V89" s="44">
        <f t="shared" si="4"/>
        <v>57.12224956134159</v>
      </c>
      <c r="W89" s="44">
        <v>3</v>
      </c>
      <c r="X89" s="44">
        <f t="shared" si="5"/>
        <v>2.6390093378779018</v>
      </c>
      <c r="Y89" s="44">
        <v>60</v>
      </c>
      <c r="Z89" s="44" t="s">
        <v>3398</v>
      </c>
      <c r="AA89" s="44" t="s">
        <v>2673</v>
      </c>
      <c r="AB89" s="44" t="s">
        <v>3387</v>
      </c>
      <c r="AC89" s="44" t="s">
        <v>2673</v>
      </c>
      <c r="AD89" s="44" t="s">
        <v>3387</v>
      </c>
      <c r="AE89" s="44" t="s">
        <v>2673</v>
      </c>
      <c r="AG89" s="44" t="s">
        <v>2673</v>
      </c>
      <c r="AH89" s="44">
        <f t="shared" si="6"/>
        <v>57.12224956134159</v>
      </c>
      <c r="AI89" s="44" t="s">
        <v>2673</v>
      </c>
      <c r="AJ89" s="44">
        <f t="shared" si="7"/>
        <v>2.6390093378779018</v>
      </c>
      <c r="AK89" s="44" t="s">
        <v>2673</v>
      </c>
      <c r="AL89" s="44" t="s">
        <v>3387</v>
      </c>
    </row>
    <row r="90" spans="1:38" x14ac:dyDescent="0.2">
      <c r="A90" s="46" t="s">
        <v>251</v>
      </c>
      <c r="B90" s="46" t="s">
        <v>252</v>
      </c>
      <c r="C90" s="48">
        <v>127019</v>
      </c>
      <c r="D90" s="48" t="s">
        <v>3398</v>
      </c>
      <c r="E90" s="48">
        <v>123777</v>
      </c>
      <c r="F90" s="48" t="s">
        <v>3398</v>
      </c>
      <c r="G90" s="48">
        <v>7400</v>
      </c>
      <c r="H90" s="49" t="s">
        <v>3398</v>
      </c>
      <c r="I90" s="49">
        <v>116797</v>
      </c>
      <c r="J90" s="49" t="s">
        <v>3398</v>
      </c>
      <c r="K90" s="49">
        <v>6</v>
      </c>
      <c r="L90" s="49" t="s">
        <v>3398</v>
      </c>
      <c r="M90" s="44">
        <v>56</v>
      </c>
      <c r="N90" s="44" t="s">
        <v>3398</v>
      </c>
      <c r="O90" s="44">
        <v>127032</v>
      </c>
      <c r="P90" s="44" t="s">
        <v>3398</v>
      </c>
      <c r="Q90" s="44">
        <v>123927</v>
      </c>
      <c r="R90" s="44" t="s">
        <v>3398</v>
      </c>
      <c r="S90" s="44">
        <v>7219</v>
      </c>
      <c r="T90" s="44" t="s">
        <v>3398</v>
      </c>
      <c r="U90" s="44">
        <v>117137</v>
      </c>
      <c r="V90" s="44">
        <f t="shared" si="4"/>
        <v>51.637949493041127</v>
      </c>
      <c r="W90" s="44">
        <v>6</v>
      </c>
      <c r="X90" s="44">
        <f t="shared" si="5"/>
        <v>5.6828200768310344</v>
      </c>
      <c r="Y90" s="44">
        <v>56</v>
      </c>
      <c r="Z90" s="44" t="s">
        <v>3398</v>
      </c>
      <c r="AA90" s="44" t="s">
        <v>2673</v>
      </c>
      <c r="AB90" s="44" t="s">
        <v>3387</v>
      </c>
      <c r="AC90" s="44" t="s">
        <v>2673</v>
      </c>
      <c r="AD90" s="44" t="s">
        <v>3387</v>
      </c>
      <c r="AE90" s="44" t="s">
        <v>2673</v>
      </c>
      <c r="AG90" s="44" t="s">
        <v>2673</v>
      </c>
      <c r="AH90" s="44">
        <f t="shared" si="6"/>
        <v>51.637949493041127</v>
      </c>
      <c r="AI90" s="44" t="s">
        <v>2673</v>
      </c>
      <c r="AJ90" s="44">
        <f t="shared" si="7"/>
        <v>5.6828200768310344</v>
      </c>
      <c r="AK90" s="44" t="s">
        <v>2673</v>
      </c>
      <c r="AL90" s="44" t="s">
        <v>3387</v>
      </c>
    </row>
    <row r="91" spans="1:38" x14ac:dyDescent="0.2">
      <c r="A91" s="46" t="s">
        <v>254</v>
      </c>
      <c r="B91" s="46" t="s">
        <v>255</v>
      </c>
      <c r="C91" s="48">
        <v>220327</v>
      </c>
      <c r="D91" s="48" t="s">
        <v>3398</v>
      </c>
      <c r="E91" s="48">
        <v>216721</v>
      </c>
      <c r="F91" s="48" t="s">
        <v>3398</v>
      </c>
      <c r="G91" s="48">
        <v>7426</v>
      </c>
      <c r="H91" s="49" t="s">
        <v>3398</v>
      </c>
      <c r="I91" s="49">
        <v>209967</v>
      </c>
      <c r="J91" s="49" t="s">
        <v>3398</v>
      </c>
      <c r="K91" s="49">
        <v>3</v>
      </c>
      <c r="L91" s="49" t="s">
        <v>3398</v>
      </c>
      <c r="M91" s="44">
        <v>60</v>
      </c>
      <c r="N91" s="44" t="s">
        <v>3398</v>
      </c>
      <c r="O91" s="44">
        <v>221069</v>
      </c>
      <c r="P91" s="44" t="s">
        <v>3398</v>
      </c>
      <c r="Q91" s="44">
        <v>217948</v>
      </c>
      <c r="R91" s="44" t="s">
        <v>3398</v>
      </c>
      <c r="S91" s="44">
        <v>6906</v>
      </c>
      <c r="T91" s="44" t="s">
        <v>3398</v>
      </c>
      <c r="U91" s="44">
        <v>211480</v>
      </c>
      <c r="V91" s="44">
        <f t="shared" si="4"/>
        <v>57.397464140155336</v>
      </c>
      <c r="W91" s="44">
        <v>3</v>
      </c>
      <c r="X91" s="44">
        <f t="shared" si="5"/>
        <v>3.1239115389312837</v>
      </c>
      <c r="Y91" s="44">
        <v>60</v>
      </c>
      <c r="Z91" s="44" t="s">
        <v>3398</v>
      </c>
      <c r="AA91" s="44" t="s">
        <v>2673</v>
      </c>
      <c r="AB91" s="44" t="s">
        <v>3387</v>
      </c>
      <c r="AC91" s="44" t="s">
        <v>2673</v>
      </c>
      <c r="AD91" s="44" t="s">
        <v>3387</v>
      </c>
      <c r="AE91" s="44" t="s">
        <v>2673</v>
      </c>
      <c r="AG91" s="44" t="s">
        <v>2673</v>
      </c>
      <c r="AH91" s="44">
        <f t="shared" si="6"/>
        <v>57.397464140155336</v>
      </c>
      <c r="AI91" s="44" t="s">
        <v>2673</v>
      </c>
      <c r="AJ91" s="44">
        <f t="shared" si="7"/>
        <v>3.1239115389312837</v>
      </c>
      <c r="AK91" s="44" t="s">
        <v>2673</v>
      </c>
      <c r="AL91" s="44" t="s">
        <v>3387</v>
      </c>
    </row>
    <row r="92" spans="1:38" x14ac:dyDescent="0.2">
      <c r="A92" s="46" t="s">
        <v>257</v>
      </c>
      <c r="B92" s="46" t="s">
        <v>258</v>
      </c>
      <c r="C92" s="48">
        <v>2416656</v>
      </c>
      <c r="D92" s="48" t="s">
        <v>3398</v>
      </c>
      <c r="E92" s="48">
        <v>2373077</v>
      </c>
      <c r="F92" s="48" t="s">
        <v>3398</v>
      </c>
      <c r="G92" s="48">
        <v>139039</v>
      </c>
      <c r="H92" s="49" t="s">
        <v>3398</v>
      </c>
      <c r="I92" s="49">
        <v>2241108</v>
      </c>
      <c r="J92" s="49" t="s">
        <v>3398</v>
      </c>
      <c r="K92" s="49">
        <v>6</v>
      </c>
      <c r="L92" s="49" t="s">
        <v>3398</v>
      </c>
      <c r="M92" s="44">
        <v>54</v>
      </c>
      <c r="N92" s="44" t="s">
        <v>3398</v>
      </c>
      <c r="O92" s="44">
        <v>2420119</v>
      </c>
      <c r="P92" s="44" t="s">
        <v>3398</v>
      </c>
      <c r="Q92" s="44">
        <v>2378169</v>
      </c>
      <c r="R92" s="44" t="s">
        <v>3398</v>
      </c>
      <c r="S92" s="44">
        <v>130871</v>
      </c>
      <c r="T92" s="44" t="s">
        <v>3398</v>
      </c>
      <c r="U92" s="44">
        <v>2253536</v>
      </c>
      <c r="V92" s="44">
        <f t="shared" si="4"/>
        <v>51.214208888075341</v>
      </c>
      <c r="W92" s="44">
        <v>5</v>
      </c>
      <c r="X92" s="44">
        <f t="shared" si="5"/>
        <v>5.4076266497639169</v>
      </c>
      <c r="Y92" s="44">
        <v>55</v>
      </c>
      <c r="Z92" s="44" t="s">
        <v>3398</v>
      </c>
      <c r="AA92" s="44" t="s">
        <v>2673</v>
      </c>
      <c r="AB92" s="44" t="s">
        <v>3387</v>
      </c>
      <c r="AC92" s="44" t="s">
        <v>2673</v>
      </c>
      <c r="AD92" s="44" t="s">
        <v>3387</v>
      </c>
      <c r="AE92" s="44" t="s">
        <v>2673</v>
      </c>
      <c r="AG92" s="44" t="s">
        <v>2673</v>
      </c>
      <c r="AH92" s="44">
        <f t="shared" si="6"/>
        <v>51.214208888075341</v>
      </c>
      <c r="AI92" s="44" t="s">
        <v>2673</v>
      </c>
      <c r="AJ92" s="44">
        <f t="shared" si="7"/>
        <v>5.4076266497639169</v>
      </c>
      <c r="AK92" s="44" t="s">
        <v>2673</v>
      </c>
      <c r="AL92" s="44" t="s">
        <v>3387</v>
      </c>
    </row>
    <row r="93" spans="1:38" x14ac:dyDescent="0.2">
      <c r="A93" s="46" t="s">
        <v>260</v>
      </c>
      <c r="B93" s="46" t="s">
        <v>261</v>
      </c>
      <c r="C93" s="48">
        <v>318237</v>
      </c>
      <c r="D93" s="48" t="s">
        <v>3398</v>
      </c>
      <c r="E93" s="48">
        <v>309148</v>
      </c>
      <c r="F93" s="48" t="s">
        <v>3398</v>
      </c>
      <c r="G93" s="48">
        <v>12912</v>
      </c>
      <c r="H93" s="49" t="s">
        <v>3398</v>
      </c>
      <c r="I93" s="49">
        <v>297097</v>
      </c>
      <c r="J93" s="49" t="s">
        <v>3398</v>
      </c>
      <c r="K93" s="49">
        <v>4</v>
      </c>
      <c r="L93" s="49" t="s">
        <v>3398</v>
      </c>
      <c r="M93" s="44">
        <v>56</v>
      </c>
      <c r="N93" s="44" t="s">
        <v>3398</v>
      </c>
      <c r="O93" s="44">
        <v>319681</v>
      </c>
      <c r="P93" s="44" t="s">
        <v>3398</v>
      </c>
      <c r="Q93" s="44">
        <v>310307</v>
      </c>
      <c r="R93" s="44" t="s">
        <v>3398</v>
      </c>
      <c r="S93" s="44">
        <v>10941</v>
      </c>
      <c r="T93" s="44" t="s">
        <v>3398</v>
      </c>
      <c r="U93" s="44">
        <v>300400</v>
      </c>
      <c r="V93" s="44">
        <f t="shared" si="4"/>
        <v>53.562144763060672</v>
      </c>
      <c r="W93" s="44">
        <v>3</v>
      </c>
      <c r="X93" s="44">
        <f t="shared" si="5"/>
        <v>3.4224742790469249</v>
      </c>
      <c r="Y93" s="44">
        <v>57</v>
      </c>
      <c r="Z93" s="44" t="s">
        <v>3398</v>
      </c>
      <c r="AA93" s="44" t="s">
        <v>2673</v>
      </c>
      <c r="AB93" s="44" t="s">
        <v>3387</v>
      </c>
      <c r="AC93" s="44" t="s">
        <v>2673</v>
      </c>
      <c r="AD93" s="44" t="s">
        <v>3387</v>
      </c>
      <c r="AE93" s="44" t="s">
        <v>2673</v>
      </c>
      <c r="AG93" s="44" t="s">
        <v>2673</v>
      </c>
      <c r="AH93" s="44">
        <f t="shared" si="6"/>
        <v>53.562144763060672</v>
      </c>
      <c r="AI93" s="44" t="s">
        <v>2673</v>
      </c>
      <c r="AJ93" s="44">
        <f t="shared" si="7"/>
        <v>3.4224742790469249</v>
      </c>
      <c r="AK93" s="44" t="s">
        <v>2673</v>
      </c>
      <c r="AL93" s="44" t="s">
        <v>3387</v>
      </c>
    </row>
    <row r="94" spans="1:38" x14ac:dyDescent="0.2">
      <c r="A94" s="46" t="s">
        <v>263</v>
      </c>
      <c r="B94" s="46" t="s">
        <v>264</v>
      </c>
      <c r="C94" s="48">
        <v>397145</v>
      </c>
      <c r="D94" s="48" t="s">
        <v>3398</v>
      </c>
      <c r="E94" s="48">
        <v>386132</v>
      </c>
      <c r="F94" s="48" t="s">
        <v>3398</v>
      </c>
      <c r="G94" s="48">
        <v>19556</v>
      </c>
      <c r="H94" s="49" t="s">
        <v>3398</v>
      </c>
      <c r="I94" s="49">
        <v>368372</v>
      </c>
      <c r="J94" s="49" t="s">
        <v>3398</v>
      </c>
      <c r="K94" s="49">
        <v>5</v>
      </c>
      <c r="L94" s="49" t="s">
        <v>3398</v>
      </c>
      <c r="M94" s="44">
        <v>56</v>
      </c>
      <c r="N94" s="44" t="s">
        <v>3398</v>
      </c>
      <c r="O94" s="44">
        <v>393168</v>
      </c>
      <c r="P94" s="44" t="s">
        <v>3398</v>
      </c>
      <c r="Q94" s="44">
        <v>382540</v>
      </c>
      <c r="R94" s="44" t="s">
        <v>3398</v>
      </c>
      <c r="S94" s="44">
        <v>16018</v>
      </c>
      <c r="T94" s="44" t="s">
        <v>3398</v>
      </c>
      <c r="U94" s="44">
        <v>367856</v>
      </c>
      <c r="V94" s="44">
        <f t="shared" si="4"/>
        <v>52.394742196719974</v>
      </c>
      <c r="W94" s="44">
        <v>4</v>
      </c>
      <c r="X94" s="44">
        <f t="shared" si="5"/>
        <v>4.0740853782606923</v>
      </c>
      <c r="Y94" s="44">
        <v>56</v>
      </c>
      <c r="Z94" s="44" t="s">
        <v>3398</v>
      </c>
      <c r="AA94" s="44" t="s">
        <v>2673</v>
      </c>
      <c r="AB94" s="44" t="s">
        <v>3387</v>
      </c>
      <c r="AC94" s="44" t="s">
        <v>2673</v>
      </c>
      <c r="AD94" s="44" t="s">
        <v>3387</v>
      </c>
      <c r="AE94" s="44" t="s">
        <v>2673</v>
      </c>
      <c r="AG94" s="44" t="s">
        <v>2673</v>
      </c>
      <c r="AH94" s="44">
        <f t="shared" si="6"/>
        <v>52.394742196719974</v>
      </c>
      <c r="AI94" s="44" t="s">
        <v>2673</v>
      </c>
      <c r="AJ94" s="44">
        <f t="shared" si="7"/>
        <v>4.0740853782606923</v>
      </c>
      <c r="AK94" s="44" t="s">
        <v>2673</v>
      </c>
      <c r="AL94" s="44" t="s">
        <v>3387</v>
      </c>
    </row>
    <row r="95" spans="1:38" x14ac:dyDescent="0.2">
      <c r="A95" s="46" t="s">
        <v>266</v>
      </c>
      <c r="B95" s="46" t="s">
        <v>267</v>
      </c>
      <c r="C95" s="48">
        <v>167128</v>
      </c>
      <c r="D95" s="48" t="s">
        <v>3398</v>
      </c>
      <c r="E95" s="48">
        <v>161671</v>
      </c>
      <c r="F95" s="48" t="s">
        <v>3398</v>
      </c>
      <c r="G95" s="48">
        <v>4940</v>
      </c>
      <c r="H95" s="49" t="s">
        <v>3398</v>
      </c>
      <c r="I95" s="49">
        <v>157200</v>
      </c>
      <c r="J95" s="49" t="s">
        <v>3398</v>
      </c>
      <c r="K95" s="49">
        <v>3</v>
      </c>
      <c r="L95" s="49" t="s">
        <v>3398</v>
      </c>
      <c r="M95" s="44">
        <v>59</v>
      </c>
      <c r="N95" s="44" t="s">
        <v>3398</v>
      </c>
      <c r="O95" s="44">
        <v>167123</v>
      </c>
      <c r="P95" s="44" t="s">
        <v>3398</v>
      </c>
      <c r="Q95" s="44">
        <v>161836</v>
      </c>
      <c r="R95" s="44" t="s">
        <v>3398</v>
      </c>
      <c r="S95" s="44">
        <v>4763</v>
      </c>
      <c r="T95" s="44" t="s">
        <v>3398</v>
      </c>
      <c r="U95" s="44">
        <v>157439</v>
      </c>
      <c r="V95" s="44">
        <f t="shared" si="4"/>
        <v>55.581224607025959</v>
      </c>
      <c r="W95" s="44">
        <v>3</v>
      </c>
      <c r="X95" s="44">
        <f t="shared" si="5"/>
        <v>2.8499967090107288</v>
      </c>
      <c r="Y95" s="44">
        <v>59</v>
      </c>
      <c r="Z95" s="44" t="s">
        <v>3398</v>
      </c>
      <c r="AA95" s="44" t="s">
        <v>2673</v>
      </c>
      <c r="AB95" s="44" t="s">
        <v>3387</v>
      </c>
      <c r="AC95" s="44" t="s">
        <v>2673</v>
      </c>
      <c r="AD95" s="44" t="s">
        <v>3387</v>
      </c>
      <c r="AE95" s="44" t="s">
        <v>2673</v>
      </c>
      <c r="AG95" s="44" t="s">
        <v>2673</v>
      </c>
      <c r="AH95" s="44">
        <f t="shared" si="6"/>
        <v>55.581224607025959</v>
      </c>
      <c r="AI95" s="44" t="s">
        <v>2673</v>
      </c>
      <c r="AJ95" s="44">
        <f t="shared" si="7"/>
        <v>2.8499967090107288</v>
      </c>
      <c r="AK95" s="44" t="s">
        <v>2673</v>
      </c>
      <c r="AL95" s="44" t="s">
        <v>3387</v>
      </c>
    </row>
    <row r="96" spans="1:38" x14ac:dyDescent="0.2">
      <c r="A96" s="46" t="s">
        <v>269</v>
      </c>
      <c r="B96" s="46" t="s">
        <v>270</v>
      </c>
      <c r="C96" s="48">
        <v>205989</v>
      </c>
      <c r="D96" s="48" t="s">
        <v>3398</v>
      </c>
      <c r="E96" s="48">
        <v>201295</v>
      </c>
      <c r="F96" s="48" t="s">
        <v>3398</v>
      </c>
      <c r="G96" s="48">
        <v>9700</v>
      </c>
      <c r="H96" s="49" t="s">
        <v>3398</v>
      </c>
      <c r="I96" s="49">
        <v>192120</v>
      </c>
      <c r="J96" s="49" t="s">
        <v>3398</v>
      </c>
      <c r="K96" s="49">
        <v>5</v>
      </c>
      <c r="L96" s="49" t="s">
        <v>3398</v>
      </c>
      <c r="M96" s="44">
        <v>56</v>
      </c>
      <c r="N96" s="44" t="s">
        <v>3398</v>
      </c>
      <c r="O96" s="44">
        <v>201141</v>
      </c>
      <c r="P96" s="44" t="s">
        <v>3398</v>
      </c>
      <c r="Q96" s="44">
        <v>197056</v>
      </c>
      <c r="R96" s="44" t="s">
        <v>3398</v>
      </c>
      <c r="S96" s="44">
        <v>8621</v>
      </c>
      <c r="T96" s="44" t="s">
        <v>3398</v>
      </c>
      <c r="U96" s="44">
        <v>188899</v>
      </c>
      <c r="V96" s="44">
        <f t="shared" si="4"/>
        <v>51.652547218120617</v>
      </c>
      <c r="W96" s="44">
        <v>4</v>
      </c>
      <c r="X96" s="44">
        <f t="shared" si="5"/>
        <v>4.286048095614519</v>
      </c>
      <c r="Y96" s="44">
        <v>55</v>
      </c>
      <c r="Z96" s="44" t="s">
        <v>3398</v>
      </c>
      <c r="AA96" s="44" t="s">
        <v>2673</v>
      </c>
      <c r="AB96" s="44" t="s">
        <v>3387</v>
      </c>
      <c r="AC96" s="44" t="s">
        <v>2673</v>
      </c>
      <c r="AD96" s="44" t="s">
        <v>3387</v>
      </c>
      <c r="AE96" s="44" t="s">
        <v>2673</v>
      </c>
      <c r="AG96" s="44" t="s">
        <v>2673</v>
      </c>
      <c r="AH96" s="44">
        <f t="shared" si="6"/>
        <v>51.652547218120617</v>
      </c>
      <c r="AI96" s="44" t="s">
        <v>2673</v>
      </c>
      <c r="AJ96" s="44">
        <f t="shared" si="7"/>
        <v>4.286048095614519</v>
      </c>
      <c r="AK96" s="44" t="s">
        <v>2673</v>
      </c>
      <c r="AL96" s="44" t="s">
        <v>3387</v>
      </c>
    </row>
    <row r="97" spans="1:38" x14ac:dyDescent="0.2">
      <c r="A97" s="46" t="s">
        <v>272</v>
      </c>
      <c r="B97" s="46" t="s">
        <v>273</v>
      </c>
      <c r="C97" s="48">
        <v>138457</v>
      </c>
      <c r="D97" s="48" t="s">
        <v>3398</v>
      </c>
      <c r="E97" s="48">
        <v>135466</v>
      </c>
      <c r="F97" s="48" t="s">
        <v>3398</v>
      </c>
      <c r="G97" s="48">
        <v>6286</v>
      </c>
      <c r="H97" s="49" t="s">
        <v>3398</v>
      </c>
      <c r="I97" s="49">
        <v>129796</v>
      </c>
      <c r="J97" s="49" t="s">
        <v>3398</v>
      </c>
      <c r="K97" s="49">
        <v>5</v>
      </c>
      <c r="L97" s="49" t="s">
        <v>3398</v>
      </c>
      <c r="M97" s="44">
        <v>57</v>
      </c>
      <c r="N97" s="44" t="s">
        <v>3398</v>
      </c>
      <c r="O97" s="44">
        <v>137753</v>
      </c>
      <c r="P97" s="44" t="s">
        <v>3398</v>
      </c>
      <c r="Q97" s="44">
        <v>134819</v>
      </c>
      <c r="R97" s="44" t="s">
        <v>3398</v>
      </c>
      <c r="S97" s="44">
        <v>6146</v>
      </c>
      <c r="T97" s="44" t="s">
        <v>3398</v>
      </c>
      <c r="U97" s="44">
        <v>129140</v>
      </c>
      <c r="V97" s="44">
        <f t="shared" si="4"/>
        <v>53.436077617184381</v>
      </c>
      <c r="W97" s="44">
        <v>4</v>
      </c>
      <c r="X97" s="44">
        <f t="shared" si="5"/>
        <v>4.4616088215864629</v>
      </c>
      <c r="Y97" s="44">
        <v>57</v>
      </c>
      <c r="Z97" s="44" t="s">
        <v>3398</v>
      </c>
      <c r="AA97" s="44" t="s">
        <v>2673</v>
      </c>
      <c r="AB97" s="44" t="s">
        <v>3387</v>
      </c>
      <c r="AC97" s="44" t="s">
        <v>2673</v>
      </c>
      <c r="AD97" s="44" t="s">
        <v>3387</v>
      </c>
      <c r="AE97" s="44" t="s">
        <v>2673</v>
      </c>
      <c r="AG97" s="44" t="s">
        <v>2673</v>
      </c>
      <c r="AH97" s="44">
        <f t="shared" si="6"/>
        <v>53.436077617184381</v>
      </c>
      <c r="AI97" s="44" t="s">
        <v>2673</v>
      </c>
      <c r="AJ97" s="44">
        <f t="shared" si="7"/>
        <v>4.4616088215864629</v>
      </c>
      <c r="AK97" s="44" t="s">
        <v>2673</v>
      </c>
      <c r="AL97" s="44" t="s">
        <v>3387</v>
      </c>
    </row>
    <row r="98" spans="1:38" x14ac:dyDescent="0.2">
      <c r="A98" s="46" t="s">
        <v>275</v>
      </c>
      <c r="B98" s="46" t="s">
        <v>276</v>
      </c>
      <c r="C98" s="48">
        <v>208490</v>
      </c>
      <c r="D98" s="48" t="s">
        <v>3398</v>
      </c>
      <c r="E98" s="48">
        <v>202897</v>
      </c>
      <c r="F98" s="48" t="s">
        <v>3398</v>
      </c>
      <c r="G98" s="48">
        <v>7698</v>
      </c>
      <c r="H98" s="49" t="s">
        <v>3398</v>
      </c>
      <c r="I98" s="49">
        <v>195569</v>
      </c>
      <c r="J98" s="49" t="s">
        <v>3398</v>
      </c>
      <c r="K98" s="49">
        <v>4</v>
      </c>
      <c r="L98" s="49" t="s">
        <v>3398</v>
      </c>
      <c r="M98" s="44">
        <v>58</v>
      </c>
      <c r="N98" s="44" t="s">
        <v>3398</v>
      </c>
      <c r="O98" s="44">
        <v>207915</v>
      </c>
      <c r="P98" s="44" t="s">
        <v>3398</v>
      </c>
      <c r="Q98" s="44">
        <v>202404</v>
      </c>
      <c r="R98" s="44" t="s">
        <v>3398</v>
      </c>
      <c r="S98" s="44">
        <v>6983</v>
      </c>
      <c r="T98" s="44" t="s">
        <v>3398</v>
      </c>
      <c r="U98" s="44">
        <v>195732</v>
      </c>
      <c r="V98" s="44">
        <f t="shared" si="4"/>
        <v>54.601428468364475</v>
      </c>
      <c r="W98" s="44">
        <v>3</v>
      </c>
      <c r="X98" s="44">
        <f t="shared" si="5"/>
        <v>3.3585840367457855</v>
      </c>
      <c r="Y98" s="44">
        <v>58</v>
      </c>
      <c r="Z98" s="44" t="s">
        <v>3398</v>
      </c>
      <c r="AA98" s="44" t="s">
        <v>2673</v>
      </c>
      <c r="AB98" s="44" t="s">
        <v>3387</v>
      </c>
      <c r="AC98" s="44" t="s">
        <v>2673</v>
      </c>
      <c r="AD98" s="44" t="s">
        <v>3387</v>
      </c>
      <c r="AE98" s="44" t="s">
        <v>2673</v>
      </c>
      <c r="AG98" s="44" t="s">
        <v>2673</v>
      </c>
      <c r="AH98" s="44">
        <f t="shared" si="6"/>
        <v>54.601428468364475</v>
      </c>
      <c r="AI98" s="44" t="s">
        <v>2673</v>
      </c>
      <c r="AJ98" s="44">
        <f t="shared" si="7"/>
        <v>3.3585840367457855</v>
      </c>
      <c r="AK98" s="44" t="s">
        <v>2673</v>
      </c>
      <c r="AL98" s="44" t="s">
        <v>3387</v>
      </c>
    </row>
    <row r="99" spans="1:38" x14ac:dyDescent="0.2">
      <c r="A99" s="46" t="s">
        <v>278</v>
      </c>
      <c r="B99" s="46" t="s">
        <v>279</v>
      </c>
      <c r="C99" s="48">
        <v>81867</v>
      </c>
      <c r="D99" s="48" t="s">
        <v>3398</v>
      </c>
      <c r="E99" s="48">
        <v>78760</v>
      </c>
      <c r="F99" s="48" t="s">
        <v>3398</v>
      </c>
      <c r="G99" s="48">
        <v>4366</v>
      </c>
      <c r="H99" s="49" t="s">
        <v>3398</v>
      </c>
      <c r="I99" s="49">
        <v>74589</v>
      </c>
      <c r="J99" s="49" t="s">
        <v>3398</v>
      </c>
      <c r="K99" s="49">
        <v>5</v>
      </c>
      <c r="L99" s="49" t="s">
        <v>3398</v>
      </c>
      <c r="M99" s="44">
        <v>53</v>
      </c>
      <c r="N99" s="44" t="s">
        <v>3398</v>
      </c>
      <c r="O99" s="44">
        <v>81675</v>
      </c>
      <c r="P99" s="44" t="s">
        <v>3398</v>
      </c>
      <c r="Q99" s="44">
        <v>78595</v>
      </c>
      <c r="R99" s="44" t="s">
        <v>3398</v>
      </c>
      <c r="S99" s="44">
        <v>3751</v>
      </c>
      <c r="T99" s="44" t="s">
        <v>3398</v>
      </c>
      <c r="U99" s="44">
        <v>74998</v>
      </c>
      <c r="V99" s="44">
        <f t="shared" si="4"/>
        <v>48.667205387205385</v>
      </c>
      <c r="W99" s="44">
        <v>5</v>
      </c>
      <c r="X99" s="44">
        <f t="shared" si="5"/>
        <v>4.5925925925925926</v>
      </c>
      <c r="Y99" s="44">
        <v>53</v>
      </c>
      <c r="Z99" s="44" t="s">
        <v>3398</v>
      </c>
      <c r="AA99" s="44" t="s">
        <v>2673</v>
      </c>
      <c r="AB99" s="44" t="s">
        <v>3387</v>
      </c>
      <c r="AC99" s="44" t="s">
        <v>2673</v>
      </c>
      <c r="AD99" s="44" t="s">
        <v>3387</v>
      </c>
      <c r="AE99" s="44" t="s">
        <v>2673</v>
      </c>
      <c r="AG99" s="44" t="s">
        <v>2673</v>
      </c>
      <c r="AH99" s="44">
        <f t="shared" si="6"/>
        <v>48.667205387205385</v>
      </c>
      <c r="AI99" s="44" t="s">
        <v>2673</v>
      </c>
      <c r="AJ99" s="44">
        <f t="shared" si="7"/>
        <v>4.5925925925925926</v>
      </c>
      <c r="AK99" s="44" t="s">
        <v>2673</v>
      </c>
      <c r="AL99" s="44" t="s">
        <v>3387</v>
      </c>
    </row>
    <row r="100" spans="1:38" x14ac:dyDescent="0.2">
      <c r="A100" s="46" t="s">
        <v>281</v>
      </c>
      <c r="B100" s="46" t="s">
        <v>282</v>
      </c>
      <c r="C100" s="48">
        <v>117476</v>
      </c>
      <c r="D100" s="48" t="s">
        <v>3398</v>
      </c>
      <c r="E100" s="48">
        <v>114342</v>
      </c>
      <c r="F100" s="48" t="s">
        <v>3398</v>
      </c>
      <c r="G100" s="48">
        <v>2862</v>
      </c>
      <c r="H100" s="49" t="s">
        <v>3398</v>
      </c>
      <c r="I100" s="49">
        <v>111692</v>
      </c>
      <c r="J100" s="49" t="s">
        <v>3398</v>
      </c>
      <c r="K100" s="49">
        <v>2</v>
      </c>
      <c r="L100" s="49" t="s">
        <v>3398</v>
      </c>
      <c r="M100" s="44">
        <v>61</v>
      </c>
      <c r="N100" s="44" t="s">
        <v>3398</v>
      </c>
      <c r="O100" s="44">
        <v>118380</v>
      </c>
      <c r="P100" s="44" t="s">
        <v>3398</v>
      </c>
      <c r="Q100" s="44">
        <v>115143</v>
      </c>
      <c r="R100" s="44" t="s">
        <v>3398</v>
      </c>
      <c r="S100" s="44">
        <v>2528</v>
      </c>
      <c r="T100" s="44" t="s">
        <v>3398</v>
      </c>
      <c r="U100" s="44">
        <v>112822</v>
      </c>
      <c r="V100" s="44">
        <f t="shared" si="4"/>
        <v>58.136019597905047</v>
      </c>
      <c r="W100" s="44">
        <v>2</v>
      </c>
      <c r="X100" s="44">
        <f t="shared" si="5"/>
        <v>2.1354958607872954</v>
      </c>
      <c r="Y100" s="44">
        <v>61</v>
      </c>
      <c r="Z100" s="44" t="s">
        <v>3398</v>
      </c>
      <c r="AA100" s="44" t="s">
        <v>2673</v>
      </c>
      <c r="AB100" s="44" t="s">
        <v>3387</v>
      </c>
      <c r="AC100" s="44" t="s">
        <v>2673</v>
      </c>
      <c r="AD100" s="44" t="s">
        <v>3387</v>
      </c>
      <c r="AE100" s="44" t="s">
        <v>2673</v>
      </c>
      <c r="AG100" s="44" t="s">
        <v>2673</v>
      </c>
      <c r="AH100" s="44">
        <f t="shared" si="6"/>
        <v>58.136019597905047</v>
      </c>
      <c r="AI100" s="44" t="s">
        <v>2673</v>
      </c>
      <c r="AJ100" s="44">
        <f t="shared" si="7"/>
        <v>2.1354958607872954</v>
      </c>
      <c r="AK100" s="44" t="s">
        <v>2673</v>
      </c>
      <c r="AL100" s="44" t="s">
        <v>3387</v>
      </c>
    </row>
    <row r="101" spans="1:38" x14ac:dyDescent="0.2">
      <c r="A101" s="46" t="s">
        <v>284</v>
      </c>
      <c r="B101" s="46" t="s">
        <v>285</v>
      </c>
      <c r="C101" s="48">
        <v>111885</v>
      </c>
      <c r="D101" s="48" t="s">
        <v>3398</v>
      </c>
      <c r="E101" s="48">
        <v>106462</v>
      </c>
      <c r="F101" s="48" t="s">
        <v>3398</v>
      </c>
      <c r="G101" s="48">
        <v>2904</v>
      </c>
      <c r="H101" s="49" t="s">
        <v>3398</v>
      </c>
      <c r="I101" s="49">
        <v>103846</v>
      </c>
      <c r="J101" s="49" t="s">
        <v>3398</v>
      </c>
      <c r="K101" s="49">
        <v>3</v>
      </c>
      <c r="L101" s="49" t="s">
        <v>3398</v>
      </c>
      <c r="M101" s="44">
        <v>62</v>
      </c>
      <c r="N101" s="44" t="s">
        <v>3398</v>
      </c>
      <c r="O101" s="44">
        <v>112360</v>
      </c>
      <c r="P101" s="44" t="s">
        <v>3398</v>
      </c>
      <c r="Q101" s="44">
        <v>106877</v>
      </c>
      <c r="R101" s="44" t="s">
        <v>3398</v>
      </c>
      <c r="S101" s="44">
        <v>2483</v>
      </c>
      <c r="T101" s="44" t="s">
        <v>3398</v>
      </c>
      <c r="U101" s="44">
        <v>104645</v>
      </c>
      <c r="V101" s="44">
        <f t="shared" si="4"/>
        <v>57.742880028479881</v>
      </c>
      <c r="W101" s="44">
        <v>2</v>
      </c>
      <c r="X101" s="44">
        <f t="shared" si="5"/>
        <v>2.209861160555358</v>
      </c>
      <c r="Y101" s="44">
        <v>62</v>
      </c>
      <c r="Z101" s="44" t="s">
        <v>3398</v>
      </c>
      <c r="AA101" s="44" t="s">
        <v>2673</v>
      </c>
      <c r="AB101" s="44" t="s">
        <v>3387</v>
      </c>
      <c r="AC101" s="44" t="s">
        <v>2673</v>
      </c>
      <c r="AD101" s="44" t="s">
        <v>3387</v>
      </c>
      <c r="AE101" s="44" t="s">
        <v>2673</v>
      </c>
      <c r="AG101" s="44" t="s">
        <v>2673</v>
      </c>
      <c r="AH101" s="44">
        <f t="shared" si="6"/>
        <v>57.742880028479881</v>
      </c>
      <c r="AI101" s="44" t="s">
        <v>2673</v>
      </c>
      <c r="AJ101" s="44">
        <f t="shared" si="7"/>
        <v>2.209861160555358</v>
      </c>
      <c r="AK101" s="44" t="s">
        <v>2673</v>
      </c>
      <c r="AL101" s="44" t="s">
        <v>3387</v>
      </c>
    </row>
    <row r="102" spans="1:38" x14ac:dyDescent="0.2">
      <c r="A102" s="46" t="s">
        <v>287</v>
      </c>
      <c r="B102" s="46" t="s">
        <v>288</v>
      </c>
      <c r="C102" s="48">
        <v>135546</v>
      </c>
      <c r="D102" s="48" t="s">
        <v>3398</v>
      </c>
      <c r="E102" s="48">
        <v>130271</v>
      </c>
      <c r="F102" s="48" t="s">
        <v>3398</v>
      </c>
      <c r="G102" s="48">
        <v>6144</v>
      </c>
      <c r="H102" s="49" t="s">
        <v>3398</v>
      </c>
      <c r="I102" s="49">
        <v>124619</v>
      </c>
      <c r="J102" s="49" t="s">
        <v>3398</v>
      </c>
      <c r="K102" s="49">
        <v>5</v>
      </c>
      <c r="L102" s="49" t="s">
        <v>3398</v>
      </c>
      <c r="M102" s="44">
        <v>55</v>
      </c>
      <c r="N102" s="44" t="s">
        <v>3398</v>
      </c>
      <c r="O102" s="44">
        <v>137058</v>
      </c>
      <c r="P102" s="44" t="s">
        <v>3398</v>
      </c>
      <c r="Q102" s="44">
        <v>131628</v>
      </c>
      <c r="R102" s="44" t="s">
        <v>3398</v>
      </c>
      <c r="S102" s="44">
        <v>5485</v>
      </c>
      <c r="T102" s="44" t="s">
        <v>3398</v>
      </c>
      <c r="U102" s="44">
        <v>126735</v>
      </c>
      <c r="V102" s="44">
        <f t="shared" si="4"/>
        <v>50.857483693035064</v>
      </c>
      <c r="W102" s="44">
        <v>4</v>
      </c>
      <c r="X102" s="44">
        <f t="shared" si="5"/>
        <v>4.0019553765559106</v>
      </c>
      <c r="Y102" s="44">
        <v>55</v>
      </c>
      <c r="Z102" s="44" t="s">
        <v>3398</v>
      </c>
      <c r="AA102" s="44" t="s">
        <v>2673</v>
      </c>
      <c r="AB102" s="44" t="s">
        <v>3387</v>
      </c>
      <c r="AC102" s="44" t="s">
        <v>2673</v>
      </c>
      <c r="AD102" s="44" t="s">
        <v>3387</v>
      </c>
      <c r="AE102" s="44" t="s">
        <v>2673</v>
      </c>
      <c r="AG102" s="44" t="s">
        <v>2673</v>
      </c>
      <c r="AH102" s="44">
        <f t="shared" si="6"/>
        <v>50.857483693035064</v>
      </c>
      <c r="AI102" s="44" t="s">
        <v>2673</v>
      </c>
      <c r="AJ102" s="44">
        <f t="shared" si="7"/>
        <v>4.0019553765559106</v>
      </c>
      <c r="AK102" s="44" t="s">
        <v>2673</v>
      </c>
      <c r="AL102" s="44" t="s">
        <v>3387</v>
      </c>
    </row>
    <row r="103" spans="1:38" x14ac:dyDescent="0.2">
      <c r="A103" s="46" t="s">
        <v>290</v>
      </c>
      <c r="B103" s="46" t="s">
        <v>291</v>
      </c>
      <c r="C103" s="48">
        <v>124336</v>
      </c>
      <c r="D103" s="48" t="s">
        <v>3398</v>
      </c>
      <c r="E103" s="48">
        <v>120634</v>
      </c>
      <c r="F103" s="48" t="s">
        <v>3398</v>
      </c>
      <c r="G103" s="48">
        <v>3130</v>
      </c>
      <c r="H103" s="49" t="s">
        <v>3398</v>
      </c>
      <c r="I103" s="49">
        <v>117841</v>
      </c>
      <c r="J103" s="49" t="s">
        <v>3398</v>
      </c>
      <c r="K103" s="49">
        <v>3</v>
      </c>
      <c r="L103" s="49" t="s">
        <v>3398</v>
      </c>
      <c r="M103" s="44">
        <v>58</v>
      </c>
      <c r="N103" s="44" t="s">
        <v>3398</v>
      </c>
      <c r="O103" s="44">
        <v>124474</v>
      </c>
      <c r="P103" s="44" t="s">
        <v>3398</v>
      </c>
      <c r="Q103" s="44">
        <v>120813</v>
      </c>
      <c r="R103" s="44" t="s">
        <v>3398</v>
      </c>
      <c r="S103" s="44">
        <v>3180</v>
      </c>
      <c r="T103" s="44" t="s">
        <v>3398</v>
      </c>
      <c r="U103" s="44">
        <v>117935</v>
      </c>
      <c r="V103" s="44">
        <f t="shared" si="4"/>
        <v>54.953082571460705</v>
      </c>
      <c r="W103" s="44">
        <v>3</v>
      </c>
      <c r="X103" s="44">
        <f t="shared" si="5"/>
        <v>2.5547503896396035</v>
      </c>
      <c r="Y103" s="44">
        <v>58</v>
      </c>
      <c r="Z103" s="44" t="s">
        <v>3398</v>
      </c>
      <c r="AA103" s="44" t="s">
        <v>2673</v>
      </c>
      <c r="AB103" s="44" t="s">
        <v>3387</v>
      </c>
      <c r="AC103" s="44" t="s">
        <v>2673</v>
      </c>
      <c r="AD103" s="44" t="s">
        <v>3387</v>
      </c>
      <c r="AE103" s="44" t="s">
        <v>2673</v>
      </c>
      <c r="AG103" s="44" t="s">
        <v>2673</v>
      </c>
      <c r="AH103" s="44">
        <f t="shared" si="6"/>
        <v>54.953082571460705</v>
      </c>
      <c r="AI103" s="44" t="s">
        <v>2673</v>
      </c>
      <c r="AJ103" s="44">
        <f t="shared" si="7"/>
        <v>2.5547503896396035</v>
      </c>
      <c r="AK103" s="44" t="s">
        <v>2673</v>
      </c>
      <c r="AL103" s="44" t="s">
        <v>3387</v>
      </c>
    </row>
    <row r="104" spans="1:38" x14ac:dyDescent="0.2">
      <c r="A104" s="46" t="s">
        <v>293</v>
      </c>
      <c r="B104" s="46" t="s">
        <v>294</v>
      </c>
      <c r="C104" s="48">
        <v>140507</v>
      </c>
      <c r="D104" s="48" t="s">
        <v>3398</v>
      </c>
      <c r="E104" s="48">
        <v>133994</v>
      </c>
      <c r="F104" s="48" t="s">
        <v>3398</v>
      </c>
      <c r="G104" s="48">
        <v>4212</v>
      </c>
      <c r="H104" s="49" t="s">
        <v>3398</v>
      </c>
      <c r="I104" s="49">
        <v>130148</v>
      </c>
      <c r="J104" s="49" t="s">
        <v>3398</v>
      </c>
      <c r="K104" s="49">
        <v>3</v>
      </c>
      <c r="L104" s="49" t="s">
        <v>3398</v>
      </c>
      <c r="M104" s="44">
        <v>58</v>
      </c>
      <c r="N104" s="44" t="s">
        <v>3398</v>
      </c>
      <c r="O104" s="44">
        <v>140799</v>
      </c>
      <c r="P104" s="44" t="s">
        <v>3398</v>
      </c>
      <c r="Q104" s="44">
        <v>134352</v>
      </c>
      <c r="R104" s="44" t="s">
        <v>3398</v>
      </c>
      <c r="S104" s="44">
        <v>3575</v>
      </c>
      <c r="T104" s="44" t="s">
        <v>3398</v>
      </c>
      <c r="U104" s="44">
        <v>131104</v>
      </c>
      <c r="V104" s="44">
        <f t="shared" si="4"/>
        <v>53.075149681460807</v>
      </c>
      <c r="W104" s="44">
        <v>3</v>
      </c>
      <c r="X104" s="44">
        <f t="shared" si="5"/>
        <v>2.5390805332424238</v>
      </c>
      <c r="Y104" s="44">
        <v>57</v>
      </c>
      <c r="Z104" s="44" t="s">
        <v>3398</v>
      </c>
      <c r="AA104" s="44" t="s">
        <v>2673</v>
      </c>
      <c r="AB104" s="44" t="s">
        <v>3387</v>
      </c>
      <c r="AC104" s="44" t="s">
        <v>2673</v>
      </c>
      <c r="AD104" s="44" t="s">
        <v>3387</v>
      </c>
      <c r="AE104" s="44" t="s">
        <v>2673</v>
      </c>
      <c r="AG104" s="44" t="s">
        <v>2673</v>
      </c>
      <c r="AH104" s="44">
        <f t="shared" si="6"/>
        <v>53.075149681460807</v>
      </c>
      <c r="AI104" s="44" t="s">
        <v>2673</v>
      </c>
      <c r="AJ104" s="44">
        <f t="shared" si="7"/>
        <v>2.5390805332424238</v>
      </c>
      <c r="AK104" s="44" t="s">
        <v>2673</v>
      </c>
      <c r="AL104" s="44" t="s">
        <v>3387</v>
      </c>
    </row>
    <row r="105" spans="1:38" x14ac:dyDescent="0.2">
      <c r="A105" s="46" t="s">
        <v>296</v>
      </c>
      <c r="B105" s="46" t="s">
        <v>297</v>
      </c>
      <c r="C105" s="48">
        <v>38865</v>
      </c>
      <c r="D105" s="48" t="s">
        <v>3398</v>
      </c>
      <c r="E105" s="48">
        <v>37561</v>
      </c>
      <c r="F105" s="48" t="s">
        <v>3398</v>
      </c>
      <c r="G105" s="48">
        <v>2232</v>
      </c>
      <c r="H105" s="49" t="s">
        <v>3398</v>
      </c>
      <c r="I105" s="49">
        <v>35512</v>
      </c>
      <c r="J105" s="49" t="s">
        <v>3398</v>
      </c>
      <c r="K105" s="49">
        <v>6</v>
      </c>
      <c r="L105" s="49" t="s">
        <v>3398</v>
      </c>
      <c r="M105" s="44">
        <v>56</v>
      </c>
      <c r="N105" s="44" t="s">
        <v>3398</v>
      </c>
      <c r="O105" s="44">
        <v>39178</v>
      </c>
      <c r="P105" s="44" t="s">
        <v>3398</v>
      </c>
      <c r="Q105" s="44">
        <v>37769</v>
      </c>
      <c r="R105" s="44" t="s">
        <v>3398</v>
      </c>
      <c r="S105" s="44">
        <v>1969</v>
      </c>
      <c r="T105" s="44" t="s">
        <v>3398</v>
      </c>
      <c r="U105" s="44">
        <v>36023</v>
      </c>
      <c r="V105" s="44">
        <f t="shared" si="4"/>
        <v>52.409796314258003</v>
      </c>
      <c r="W105" s="44">
        <v>5</v>
      </c>
      <c r="X105" s="44">
        <f t="shared" si="5"/>
        <v>5.0257797743631629</v>
      </c>
      <c r="Y105" s="44">
        <v>57</v>
      </c>
      <c r="Z105" s="44" t="s">
        <v>3398</v>
      </c>
      <c r="AA105" s="44" t="s">
        <v>2673</v>
      </c>
      <c r="AB105" s="44" t="s">
        <v>3387</v>
      </c>
      <c r="AC105" s="44" t="s">
        <v>2673</v>
      </c>
      <c r="AD105" s="44" t="s">
        <v>3387</v>
      </c>
      <c r="AE105" s="44" t="s">
        <v>2673</v>
      </c>
      <c r="AG105" s="44" t="s">
        <v>2673</v>
      </c>
      <c r="AH105" s="44">
        <f t="shared" si="6"/>
        <v>52.409796314258003</v>
      </c>
      <c r="AI105" s="44" t="s">
        <v>2673</v>
      </c>
      <c r="AJ105" s="44">
        <f t="shared" si="7"/>
        <v>5.0257797743631629</v>
      </c>
      <c r="AK105" s="44" t="s">
        <v>2673</v>
      </c>
      <c r="AL105" s="44" t="s">
        <v>3387</v>
      </c>
    </row>
    <row r="106" spans="1:38" x14ac:dyDescent="0.2">
      <c r="A106" s="46" t="s">
        <v>2885</v>
      </c>
      <c r="B106" s="46" t="s">
        <v>2886</v>
      </c>
      <c r="C106" s="48">
        <v>35251</v>
      </c>
      <c r="D106" s="48" t="s">
        <v>3398</v>
      </c>
      <c r="E106" s="48">
        <v>34646</v>
      </c>
      <c r="F106" s="48" t="s">
        <v>3398</v>
      </c>
      <c r="G106" s="48">
        <v>2129</v>
      </c>
      <c r="H106" s="49" t="s">
        <v>3398</v>
      </c>
      <c r="I106" s="49">
        <v>32630</v>
      </c>
      <c r="J106" s="49" t="s">
        <v>3398</v>
      </c>
      <c r="K106" s="49">
        <v>6</v>
      </c>
      <c r="L106" s="49" t="s">
        <v>3398</v>
      </c>
      <c r="M106" s="44">
        <v>56</v>
      </c>
      <c r="N106" s="44" t="s">
        <v>3398</v>
      </c>
      <c r="O106" s="44">
        <v>35207</v>
      </c>
      <c r="P106" s="44" t="s">
        <v>3398</v>
      </c>
      <c r="Q106" s="44">
        <v>34462</v>
      </c>
      <c r="R106" s="44" t="s">
        <v>3398</v>
      </c>
      <c r="S106" s="44">
        <v>2070</v>
      </c>
      <c r="T106" s="44" t="s">
        <v>3398</v>
      </c>
      <c r="U106" s="44">
        <v>32538</v>
      </c>
      <c r="V106" s="44">
        <f t="shared" si="4"/>
        <v>51.754707870593919</v>
      </c>
      <c r="W106" s="44">
        <v>6</v>
      </c>
      <c r="X106" s="44">
        <f t="shared" si="5"/>
        <v>5.8795125969267472</v>
      </c>
      <c r="Y106" s="44">
        <v>56</v>
      </c>
      <c r="Z106" s="44" t="s">
        <v>3398</v>
      </c>
      <c r="AA106" s="44" t="s">
        <v>2673</v>
      </c>
      <c r="AB106" s="44" t="s">
        <v>3387</v>
      </c>
      <c r="AC106" s="44" t="s">
        <v>2673</v>
      </c>
      <c r="AD106" s="44" t="s">
        <v>3387</v>
      </c>
      <c r="AE106" s="44" t="s">
        <v>2673</v>
      </c>
      <c r="AG106" s="44" t="s">
        <v>2673</v>
      </c>
      <c r="AH106" s="44">
        <f t="shared" si="6"/>
        <v>51.754707870593919</v>
      </c>
      <c r="AI106" s="44" t="s">
        <v>2673</v>
      </c>
      <c r="AJ106" s="44">
        <f t="shared" si="7"/>
        <v>5.8795125969267472</v>
      </c>
      <c r="AK106" s="44" t="s">
        <v>2673</v>
      </c>
      <c r="AL106" s="44" t="s">
        <v>3387</v>
      </c>
    </row>
    <row r="107" spans="1:38" x14ac:dyDescent="0.2">
      <c r="A107" s="46" t="s">
        <v>299</v>
      </c>
      <c r="B107" s="46" t="s">
        <v>300</v>
      </c>
      <c r="C107" s="48">
        <v>134432</v>
      </c>
      <c r="D107" s="48" t="s">
        <v>3398</v>
      </c>
      <c r="E107" s="48">
        <v>130703</v>
      </c>
      <c r="F107" s="48" t="s">
        <v>3398</v>
      </c>
      <c r="G107" s="48">
        <v>5272</v>
      </c>
      <c r="H107" s="49" t="s">
        <v>3398</v>
      </c>
      <c r="I107" s="49">
        <v>125917</v>
      </c>
      <c r="J107" s="49" t="s">
        <v>3398</v>
      </c>
      <c r="K107" s="49">
        <v>4</v>
      </c>
      <c r="L107" s="49" t="s">
        <v>3398</v>
      </c>
      <c r="M107" s="44">
        <v>58</v>
      </c>
      <c r="N107" s="44" t="s">
        <v>3398</v>
      </c>
      <c r="O107" s="44">
        <v>134805</v>
      </c>
      <c r="P107" s="44" t="s">
        <v>3398</v>
      </c>
      <c r="Q107" s="44">
        <v>131143</v>
      </c>
      <c r="R107" s="44" t="s">
        <v>3398</v>
      </c>
      <c r="S107" s="44">
        <v>4910</v>
      </c>
      <c r="T107" s="44" t="s">
        <v>3398</v>
      </c>
      <c r="U107" s="44">
        <v>126531</v>
      </c>
      <c r="V107" s="44">
        <f t="shared" si="4"/>
        <v>54.440102370090131</v>
      </c>
      <c r="W107" s="44">
        <v>4</v>
      </c>
      <c r="X107" s="44">
        <f t="shared" si="5"/>
        <v>3.6422981343421981</v>
      </c>
      <c r="Y107" s="44">
        <v>58</v>
      </c>
      <c r="Z107" s="44" t="s">
        <v>3398</v>
      </c>
      <c r="AA107" s="44" t="s">
        <v>2673</v>
      </c>
      <c r="AB107" s="44" t="s">
        <v>3387</v>
      </c>
      <c r="AC107" s="44" t="s">
        <v>2673</v>
      </c>
      <c r="AD107" s="44" t="s">
        <v>3387</v>
      </c>
      <c r="AE107" s="44" t="s">
        <v>2673</v>
      </c>
      <c r="AG107" s="44" t="s">
        <v>2673</v>
      </c>
      <c r="AH107" s="44">
        <f t="shared" si="6"/>
        <v>54.440102370090131</v>
      </c>
      <c r="AI107" s="44" t="s">
        <v>2673</v>
      </c>
      <c r="AJ107" s="44">
        <f t="shared" si="7"/>
        <v>3.6422981343421981</v>
      </c>
      <c r="AK107" s="44" t="s">
        <v>2673</v>
      </c>
      <c r="AL107" s="44" t="s">
        <v>3387</v>
      </c>
    </row>
    <row r="108" spans="1:38" x14ac:dyDescent="0.2">
      <c r="A108" s="46" t="s">
        <v>302</v>
      </c>
      <c r="B108" s="46" t="s">
        <v>303</v>
      </c>
      <c r="C108" s="48">
        <v>89591</v>
      </c>
      <c r="D108" s="48" t="s">
        <v>3398</v>
      </c>
      <c r="E108" s="48">
        <v>87391</v>
      </c>
      <c r="F108" s="48" t="s">
        <v>3398</v>
      </c>
      <c r="G108" s="48">
        <v>3298</v>
      </c>
      <c r="H108" s="49" t="s">
        <v>3398</v>
      </c>
      <c r="I108" s="49">
        <v>84270</v>
      </c>
      <c r="J108" s="49" t="s">
        <v>3398</v>
      </c>
      <c r="K108" s="49">
        <v>4</v>
      </c>
      <c r="L108" s="49" t="s">
        <v>3398</v>
      </c>
      <c r="M108" s="44">
        <v>57</v>
      </c>
      <c r="N108" s="44" t="s">
        <v>3398</v>
      </c>
      <c r="O108" s="44">
        <v>90164</v>
      </c>
      <c r="P108" s="44" t="s">
        <v>3398</v>
      </c>
      <c r="Q108" s="44">
        <v>87835</v>
      </c>
      <c r="R108" s="44" t="s">
        <v>3398</v>
      </c>
      <c r="S108" s="44">
        <v>3092</v>
      </c>
      <c r="T108" s="44" t="s">
        <v>3398</v>
      </c>
      <c r="U108" s="44">
        <v>84930</v>
      </c>
      <c r="V108" s="44">
        <f t="shared" si="4"/>
        <v>53.691162770063443</v>
      </c>
      <c r="W108" s="44">
        <v>3</v>
      </c>
      <c r="X108" s="44">
        <f t="shared" si="5"/>
        <v>3.4293065968679297</v>
      </c>
      <c r="Y108" s="44">
        <v>57</v>
      </c>
      <c r="Z108" s="44" t="s">
        <v>3398</v>
      </c>
      <c r="AA108" s="44" t="s">
        <v>2673</v>
      </c>
      <c r="AB108" s="44" t="s">
        <v>3387</v>
      </c>
      <c r="AC108" s="44" t="s">
        <v>2673</v>
      </c>
      <c r="AD108" s="44" t="s">
        <v>3387</v>
      </c>
      <c r="AE108" s="44" t="s">
        <v>2673</v>
      </c>
      <c r="AG108" s="44" t="s">
        <v>2673</v>
      </c>
      <c r="AH108" s="44">
        <f t="shared" si="6"/>
        <v>53.691162770063443</v>
      </c>
      <c r="AI108" s="44" t="s">
        <v>2673</v>
      </c>
      <c r="AJ108" s="44">
        <f t="shared" si="7"/>
        <v>3.4293065968679297</v>
      </c>
      <c r="AK108" s="44" t="s">
        <v>2673</v>
      </c>
      <c r="AL108" s="44" t="s">
        <v>3387</v>
      </c>
    </row>
    <row r="109" spans="1:38" x14ac:dyDescent="0.2">
      <c r="A109" s="46" t="s">
        <v>305</v>
      </c>
      <c r="B109" s="46" t="s">
        <v>306</v>
      </c>
      <c r="C109" s="48">
        <v>132016</v>
      </c>
      <c r="D109" s="48" t="s">
        <v>3398</v>
      </c>
      <c r="E109" s="48">
        <v>127311</v>
      </c>
      <c r="F109" s="48" t="s">
        <v>3398</v>
      </c>
      <c r="G109" s="48">
        <v>3670</v>
      </c>
      <c r="H109" s="49" t="s">
        <v>3398</v>
      </c>
      <c r="I109" s="49">
        <v>123917</v>
      </c>
      <c r="J109" s="49" t="s">
        <v>3398</v>
      </c>
      <c r="K109" s="49">
        <v>3</v>
      </c>
      <c r="L109" s="49" t="s">
        <v>3398</v>
      </c>
      <c r="M109" s="44">
        <v>60</v>
      </c>
      <c r="N109" s="44" t="s">
        <v>3398</v>
      </c>
      <c r="O109" s="44">
        <v>131440</v>
      </c>
      <c r="P109" s="44" t="s">
        <v>3398</v>
      </c>
      <c r="Q109" s="44">
        <v>126951</v>
      </c>
      <c r="R109" s="44" t="s">
        <v>3398</v>
      </c>
      <c r="S109" s="44">
        <v>3436</v>
      </c>
      <c r="T109" s="44" t="s">
        <v>3398</v>
      </c>
      <c r="U109" s="44">
        <v>123779</v>
      </c>
      <c r="V109" s="44">
        <f t="shared" si="4"/>
        <v>56.502891052951917</v>
      </c>
      <c r="W109" s="44">
        <v>3</v>
      </c>
      <c r="X109" s="44">
        <f t="shared" si="5"/>
        <v>2.6141205112598906</v>
      </c>
      <c r="Y109" s="44">
        <v>60</v>
      </c>
      <c r="Z109" s="44" t="s">
        <v>3398</v>
      </c>
      <c r="AA109" s="44" t="s">
        <v>2673</v>
      </c>
      <c r="AB109" s="44" t="s">
        <v>3387</v>
      </c>
      <c r="AC109" s="44" t="s">
        <v>2673</v>
      </c>
      <c r="AD109" s="44" t="s">
        <v>3387</v>
      </c>
      <c r="AE109" s="44" t="s">
        <v>2673</v>
      </c>
      <c r="AG109" s="44" t="s">
        <v>2673</v>
      </c>
      <c r="AH109" s="44">
        <f t="shared" si="6"/>
        <v>56.502891052951917</v>
      </c>
      <c r="AI109" s="44" t="s">
        <v>2673</v>
      </c>
      <c r="AJ109" s="44">
        <f t="shared" si="7"/>
        <v>2.6141205112598906</v>
      </c>
      <c r="AK109" s="44" t="s">
        <v>2673</v>
      </c>
      <c r="AL109" s="44" t="s">
        <v>3387</v>
      </c>
    </row>
    <row r="110" spans="1:38" x14ac:dyDescent="0.2">
      <c r="A110" s="46" t="s">
        <v>308</v>
      </c>
      <c r="B110" s="46" t="s">
        <v>309</v>
      </c>
      <c r="C110" s="48">
        <v>85249</v>
      </c>
      <c r="D110" s="48" t="s">
        <v>3398</v>
      </c>
      <c r="E110" s="48">
        <v>82277</v>
      </c>
      <c r="F110" s="48" t="s">
        <v>3398</v>
      </c>
      <c r="G110" s="48">
        <v>4074</v>
      </c>
      <c r="H110" s="49" t="s">
        <v>3398</v>
      </c>
      <c r="I110" s="49">
        <v>78471</v>
      </c>
      <c r="J110" s="49" t="s">
        <v>3398</v>
      </c>
      <c r="K110" s="49">
        <v>5</v>
      </c>
      <c r="L110" s="49" t="s">
        <v>3398</v>
      </c>
      <c r="M110" s="44">
        <v>56</v>
      </c>
      <c r="N110" s="44" t="s">
        <v>3398</v>
      </c>
      <c r="O110" s="44">
        <v>84609</v>
      </c>
      <c r="P110" s="44" t="s">
        <v>3398</v>
      </c>
      <c r="Q110" s="44">
        <v>81788</v>
      </c>
      <c r="R110" s="44" t="s">
        <v>3398</v>
      </c>
      <c r="S110" s="44">
        <v>3300</v>
      </c>
      <c r="T110" s="44" t="s">
        <v>3398</v>
      </c>
      <c r="U110" s="44">
        <v>78701</v>
      </c>
      <c r="V110" s="44">
        <f t="shared" si="4"/>
        <v>51.159510217589151</v>
      </c>
      <c r="W110" s="44">
        <v>4</v>
      </c>
      <c r="X110" s="44">
        <f t="shared" si="5"/>
        <v>3.9002942949331629</v>
      </c>
      <c r="Y110" s="44">
        <v>55</v>
      </c>
      <c r="Z110" s="44" t="s">
        <v>3398</v>
      </c>
      <c r="AA110" s="44" t="s">
        <v>2673</v>
      </c>
      <c r="AB110" s="44" t="s">
        <v>3387</v>
      </c>
      <c r="AC110" s="44" t="s">
        <v>2673</v>
      </c>
      <c r="AD110" s="44" t="s">
        <v>3387</v>
      </c>
      <c r="AE110" s="44" t="s">
        <v>2673</v>
      </c>
      <c r="AG110" s="44" t="s">
        <v>2673</v>
      </c>
      <c r="AH110" s="44">
        <f t="shared" si="6"/>
        <v>51.159510217589151</v>
      </c>
      <c r="AI110" s="44" t="s">
        <v>2673</v>
      </c>
      <c r="AJ110" s="44">
        <f t="shared" si="7"/>
        <v>3.9002942949331629</v>
      </c>
      <c r="AK110" s="44" t="s">
        <v>2673</v>
      </c>
      <c r="AL110" s="44" t="s">
        <v>3387</v>
      </c>
    </row>
    <row r="111" spans="1:38" x14ac:dyDescent="0.2">
      <c r="A111" s="46" t="s">
        <v>311</v>
      </c>
      <c r="B111" s="46" t="s">
        <v>312</v>
      </c>
      <c r="C111" s="48">
        <v>198385</v>
      </c>
      <c r="D111" s="48" t="s">
        <v>3398</v>
      </c>
      <c r="E111" s="48">
        <v>190877</v>
      </c>
      <c r="F111" s="48" t="s">
        <v>3398</v>
      </c>
      <c r="G111" s="48">
        <v>4976</v>
      </c>
      <c r="H111" s="49" t="s">
        <v>3398</v>
      </c>
      <c r="I111" s="49">
        <v>186362</v>
      </c>
      <c r="J111" s="49" t="s">
        <v>3398</v>
      </c>
      <c r="K111" s="49">
        <v>3</v>
      </c>
      <c r="L111" s="49" t="s">
        <v>3398</v>
      </c>
      <c r="M111" s="44">
        <v>62</v>
      </c>
      <c r="N111" s="44" t="s">
        <v>3398</v>
      </c>
      <c r="O111" s="44">
        <v>197949</v>
      </c>
      <c r="P111" s="44" t="s">
        <v>3398</v>
      </c>
      <c r="Q111" s="44">
        <v>190661</v>
      </c>
      <c r="R111" s="44" t="s">
        <v>3398</v>
      </c>
      <c r="S111" s="44">
        <v>4774</v>
      </c>
      <c r="T111" s="44" t="s">
        <v>3398</v>
      </c>
      <c r="U111" s="44">
        <v>186325</v>
      </c>
      <c r="V111" s="44">
        <f t="shared" si="4"/>
        <v>57.417946036605386</v>
      </c>
      <c r="W111" s="44">
        <v>2</v>
      </c>
      <c r="X111" s="44">
        <f t="shared" si="5"/>
        <v>2.4117323148891887</v>
      </c>
      <c r="Y111" s="44">
        <v>61</v>
      </c>
      <c r="Z111" s="44" t="s">
        <v>3398</v>
      </c>
      <c r="AA111" s="44" t="s">
        <v>2673</v>
      </c>
      <c r="AB111" s="44" t="s">
        <v>3387</v>
      </c>
      <c r="AC111" s="44" t="s">
        <v>2673</v>
      </c>
      <c r="AD111" s="44" t="s">
        <v>3387</v>
      </c>
      <c r="AE111" s="44" t="s">
        <v>2673</v>
      </c>
      <c r="AG111" s="44" t="s">
        <v>2673</v>
      </c>
      <c r="AH111" s="44">
        <f t="shared" si="6"/>
        <v>57.417946036605386</v>
      </c>
      <c r="AI111" s="44" t="s">
        <v>2673</v>
      </c>
      <c r="AJ111" s="44">
        <f t="shared" si="7"/>
        <v>2.4117323148891887</v>
      </c>
      <c r="AK111" s="44" t="s">
        <v>2673</v>
      </c>
      <c r="AL111" s="44" t="s">
        <v>3387</v>
      </c>
    </row>
    <row r="112" spans="1:38" x14ac:dyDescent="0.2">
      <c r="A112" s="46" t="s">
        <v>314</v>
      </c>
      <c r="B112" s="46" t="s">
        <v>315</v>
      </c>
      <c r="C112" s="48">
        <v>120940</v>
      </c>
      <c r="D112" s="48" t="s">
        <v>3398</v>
      </c>
      <c r="E112" s="48">
        <v>117032</v>
      </c>
      <c r="F112" s="48" t="s">
        <v>3398</v>
      </c>
      <c r="G112" s="48">
        <v>2651</v>
      </c>
      <c r="H112" s="49" t="s">
        <v>3398</v>
      </c>
      <c r="I112" s="49">
        <v>114619</v>
      </c>
      <c r="J112" s="49" t="s">
        <v>3398</v>
      </c>
      <c r="K112" s="49">
        <v>2</v>
      </c>
      <c r="L112" s="49" t="s">
        <v>3398</v>
      </c>
      <c r="M112" s="44">
        <v>63</v>
      </c>
      <c r="N112" s="44" t="s">
        <v>3398</v>
      </c>
      <c r="O112" s="44">
        <v>121043</v>
      </c>
      <c r="P112" s="44" t="s">
        <v>3398</v>
      </c>
      <c r="Q112" s="44">
        <v>117299</v>
      </c>
      <c r="R112" s="44" t="s">
        <v>3398</v>
      </c>
      <c r="S112" s="44">
        <v>2493</v>
      </c>
      <c r="T112" s="44" t="s">
        <v>3398</v>
      </c>
      <c r="U112" s="44">
        <v>115015</v>
      </c>
      <c r="V112" s="44">
        <f t="shared" si="4"/>
        <v>58.912369984220483</v>
      </c>
      <c r="W112" s="44">
        <v>2</v>
      </c>
      <c r="X112" s="44">
        <f t="shared" si="5"/>
        <v>2.0595986550234215</v>
      </c>
      <c r="Y112" s="44">
        <v>62</v>
      </c>
      <c r="Z112" s="44" t="s">
        <v>3398</v>
      </c>
      <c r="AA112" s="44" t="s">
        <v>2673</v>
      </c>
      <c r="AB112" s="44" t="s">
        <v>3387</v>
      </c>
      <c r="AC112" s="44" t="s">
        <v>2673</v>
      </c>
      <c r="AD112" s="44" t="s">
        <v>3387</v>
      </c>
      <c r="AE112" s="44" t="s">
        <v>2673</v>
      </c>
      <c r="AG112" s="44" t="s">
        <v>2673</v>
      </c>
      <c r="AH112" s="44">
        <f t="shared" si="6"/>
        <v>58.912369984220483</v>
      </c>
      <c r="AI112" s="44" t="s">
        <v>2673</v>
      </c>
      <c r="AJ112" s="44">
        <f t="shared" si="7"/>
        <v>2.0595986550234215</v>
      </c>
      <c r="AK112" s="44" t="s">
        <v>2673</v>
      </c>
      <c r="AL112" s="44" t="s">
        <v>3387</v>
      </c>
    </row>
    <row r="113" spans="1:38" x14ac:dyDescent="0.2">
      <c r="A113" s="46" t="s">
        <v>317</v>
      </c>
      <c r="B113" s="46" t="s">
        <v>318</v>
      </c>
      <c r="C113" s="48">
        <v>110381</v>
      </c>
      <c r="D113" s="48" t="s">
        <v>3398</v>
      </c>
      <c r="E113" s="48">
        <v>106900</v>
      </c>
      <c r="F113" s="48" t="s">
        <v>3398</v>
      </c>
      <c r="G113" s="48">
        <v>4236</v>
      </c>
      <c r="H113" s="49" t="s">
        <v>3398</v>
      </c>
      <c r="I113" s="49">
        <v>102841</v>
      </c>
      <c r="J113" s="49" t="s">
        <v>3398</v>
      </c>
      <c r="K113" s="49">
        <v>4</v>
      </c>
      <c r="L113" s="49" t="s">
        <v>3398</v>
      </c>
      <c r="M113" s="44">
        <v>54</v>
      </c>
      <c r="N113" s="44" t="s">
        <v>3398</v>
      </c>
      <c r="O113" s="44">
        <v>108366</v>
      </c>
      <c r="P113" s="44" t="s">
        <v>3398</v>
      </c>
      <c r="Q113" s="44">
        <v>105126</v>
      </c>
      <c r="R113" s="44" t="s">
        <v>3398</v>
      </c>
      <c r="S113" s="44">
        <v>3719</v>
      </c>
      <c r="T113" s="44" t="s">
        <v>3398</v>
      </c>
      <c r="U113" s="44">
        <v>101692</v>
      </c>
      <c r="V113" s="44">
        <f t="shared" si="4"/>
        <v>50.674270527656276</v>
      </c>
      <c r="W113" s="44">
        <v>3</v>
      </c>
      <c r="X113" s="44">
        <f t="shared" si="5"/>
        <v>3.4318882306258423</v>
      </c>
      <c r="Y113" s="44">
        <v>54</v>
      </c>
      <c r="Z113" s="44" t="s">
        <v>3398</v>
      </c>
      <c r="AA113" s="44" t="s">
        <v>2673</v>
      </c>
      <c r="AB113" s="44" t="s">
        <v>3387</v>
      </c>
      <c r="AC113" s="44" t="s">
        <v>2673</v>
      </c>
      <c r="AD113" s="44" t="s">
        <v>3387</v>
      </c>
      <c r="AE113" s="44" t="s">
        <v>2673</v>
      </c>
      <c r="AG113" s="44" t="s">
        <v>2673</v>
      </c>
      <c r="AH113" s="44">
        <f t="shared" si="6"/>
        <v>50.674270527656276</v>
      </c>
      <c r="AI113" s="44" t="s">
        <v>2673</v>
      </c>
      <c r="AJ113" s="44">
        <f t="shared" si="7"/>
        <v>3.4318882306258423</v>
      </c>
      <c r="AK113" s="44" t="s">
        <v>2673</v>
      </c>
      <c r="AL113" s="44" t="s">
        <v>3387</v>
      </c>
    </row>
    <row r="114" spans="1:38" x14ac:dyDescent="0.2">
      <c r="A114" s="46" t="s">
        <v>320</v>
      </c>
      <c r="B114" s="46" t="s">
        <v>321</v>
      </c>
      <c r="C114" s="48">
        <v>125977</v>
      </c>
      <c r="D114" s="48" t="s">
        <v>3398</v>
      </c>
      <c r="E114" s="48">
        <v>123159</v>
      </c>
      <c r="F114" s="48" t="s">
        <v>3398</v>
      </c>
      <c r="G114" s="48">
        <v>8321</v>
      </c>
      <c r="H114" s="49" t="s">
        <v>3398</v>
      </c>
      <c r="I114" s="49">
        <v>115183</v>
      </c>
      <c r="J114" s="49" t="s">
        <v>3398</v>
      </c>
      <c r="K114" s="49">
        <v>7</v>
      </c>
      <c r="L114" s="49" t="s">
        <v>3398</v>
      </c>
      <c r="M114" s="44">
        <v>55</v>
      </c>
      <c r="N114" s="44" t="s">
        <v>3398</v>
      </c>
      <c r="O114" s="44">
        <v>121892</v>
      </c>
      <c r="P114" s="44" t="s">
        <v>3398</v>
      </c>
      <c r="Q114" s="44">
        <v>119327</v>
      </c>
      <c r="R114" s="44" t="s">
        <v>3398</v>
      </c>
      <c r="S114" s="44">
        <v>7374</v>
      </c>
      <c r="T114" s="44" t="s">
        <v>3398</v>
      </c>
      <c r="U114" s="44">
        <v>112271</v>
      </c>
      <c r="V114" s="44">
        <f t="shared" si="4"/>
        <v>48.816681980769864</v>
      </c>
      <c r="W114" s="44">
        <v>6</v>
      </c>
      <c r="X114" s="44">
        <f t="shared" si="5"/>
        <v>6.0496176943523778</v>
      </c>
      <c r="Y114" s="44">
        <v>53</v>
      </c>
      <c r="Z114" s="44" t="s">
        <v>3398</v>
      </c>
      <c r="AA114" s="44" t="s">
        <v>2673</v>
      </c>
      <c r="AB114" s="44" t="s">
        <v>3387</v>
      </c>
      <c r="AC114" s="44" t="s">
        <v>2673</v>
      </c>
      <c r="AD114" s="44" t="s">
        <v>3387</v>
      </c>
      <c r="AE114" s="44" t="s">
        <v>2673</v>
      </c>
      <c r="AG114" s="44" t="s">
        <v>2673</v>
      </c>
      <c r="AH114" s="44">
        <f t="shared" si="6"/>
        <v>48.816681980769864</v>
      </c>
      <c r="AI114" s="44" t="s">
        <v>2673</v>
      </c>
      <c r="AJ114" s="44">
        <f t="shared" si="7"/>
        <v>6.0496176943523778</v>
      </c>
      <c r="AK114" s="44" t="s">
        <v>2673</v>
      </c>
      <c r="AL114" s="44" t="s">
        <v>3387</v>
      </c>
    </row>
    <row r="115" spans="1:38" x14ac:dyDescent="0.2">
      <c r="A115" s="46" t="s">
        <v>323</v>
      </c>
      <c r="B115" s="46" t="s">
        <v>324</v>
      </c>
      <c r="C115" s="48">
        <v>115647</v>
      </c>
      <c r="D115" s="48" t="s">
        <v>3398</v>
      </c>
      <c r="E115" s="48">
        <v>110622</v>
      </c>
      <c r="F115" s="48" t="s">
        <v>3398</v>
      </c>
      <c r="G115" s="48">
        <v>2160</v>
      </c>
      <c r="H115" s="49" t="s">
        <v>3398</v>
      </c>
      <c r="I115" s="49">
        <v>108715</v>
      </c>
      <c r="J115" s="49" t="s">
        <v>3398</v>
      </c>
      <c r="K115" s="49">
        <v>2</v>
      </c>
      <c r="L115" s="49" t="s">
        <v>3398</v>
      </c>
      <c r="M115" s="44">
        <v>61</v>
      </c>
      <c r="N115" s="44" t="s">
        <v>3398</v>
      </c>
      <c r="O115" s="44">
        <v>115938</v>
      </c>
      <c r="P115" s="44" t="s">
        <v>3398</v>
      </c>
      <c r="Q115" s="44">
        <v>110999</v>
      </c>
      <c r="R115" s="44" t="s">
        <v>3398</v>
      </c>
      <c r="S115" s="44">
        <v>2195</v>
      </c>
      <c r="T115" s="44" t="s">
        <v>3398</v>
      </c>
      <c r="U115" s="44">
        <v>109013</v>
      </c>
      <c r="V115" s="44">
        <f t="shared" si="4"/>
        <v>57.356457761907222</v>
      </c>
      <c r="W115" s="44">
        <v>2</v>
      </c>
      <c r="X115" s="44">
        <f t="shared" si="5"/>
        <v>1.8932532905518467</v>
      </c>
      <c r="Y115" s="44">
        <v>61</v>
      </c>
      <c r="Z115" s="44" t="s">
        <v>3398</v>
      </c>
      <c r="AA115" s="44" t="s">
        <v>2673</v>
      </c>
      <c r="AB115" s="44" t="s">
        <v>3387</v>
      </c>
      <c r="AC115" s="44" t="s">
        <v>2673</v>
      </c>
      <c r="AD115" s="44" t="s">
        <v>3387</v>
      </c>
      <c r="AE115" s="44" t="s">
        <v>2673</v>
      </c>
      <c r="AG115" s="44" t="s">
        <v>2673</v>
      </c>
      <c r="AH115" s="44">
        <f t="shared" si="6"/>
        <v>57.356457761907222</v>
      </c>
      <c r="AI115" s="44" t="s">
        <v>2673</v>
      </c>
      <c r="AJ115" s="44">
        <f t="shared" si="7"/>
        <v>1.8932532905518467</v>
      </c>
      <c r="AK115" s="44" t="s">
        <v>2673</v>
      </c>
      <c r="AL115" s="44" t="s">
        <v>3387</v>
      </c>
    </row>
    <row r="116" spans="1:38" x14ac:dyDescent="0.2">
      <c r="A116" s="46" t="s">
        <v>326</v>
      </c>
      <c r="B116" s="46" t="s">
        <v>327</v>
      </c>
      <c r="C116" s="48">
        <v>116006</v>
      </c>
      <c r="D116" s="48" t="s">
        <v>3398</v>
      </c>
      <c r="E116" s="48">
        <v>109677</v>
      </c>
      <c r="F116" s="48" t="s">
        <v>3398</v>
      </c>
      <c r="G116" s="48">
        <v>2545</v>
      </c>
      <c r="H116" s="49" t="s">
        <v>3398</v>
      </c>
      <c r="I116" s="49">
        <v>107398</v>
      </c>
      <c r="J116" s="49" t="s">
        <v>3398</v>
      </c>
      <c r="K116" s="49">
        <v>2</v>
      </c>
      <c r="L116" s="49" t="s">
        <v>3398</v>
      </c>
      <c r="M116" s="44">
        <v>60</v>
      </c>
      <c r="N116" s="44" t="s">
        <v>3398</v>
      </c>
      <c r="O116" s="44">
        <v>116648</v>
      </c>
      <c r="P116" s="44" t="s">
        <v>3398</v>
      </c>
      <c r="Q116" s="44">
        <v>110523</v>
      </c>
      <c r="R116" s="44" t="s">
        <v>3398</v>
      </c>
      <c r="S116" s="44">
        <v>2322</v>
      </c>
      <c r="T116" s="44" t="s">
        <v>3398</v>
      </c>
      <c r="U116" s="44">
        <v>108425</v>
      </c>
      <c r="V116" s="44">
        <f t="shared" si="4"/>
        <v>55.770351827721001</v>
      </c>
      <c r="W116" s="44">
        <v>2</v>
      </c>
      <c r="X116" s="44">
        <f t="shared" si="5"/>
        <v>1.9906042109594677</v>
      </c>
      <c r="Y116" s="44">
        <v>60</v>
      </c>
      <c r="Z116" s="44" t="s">
        <v>3398</v>
      </c>
      <c r="AA116" s="44" t="s">
        <v>2673</v>
      </c>
      <c r="AB116" s="44" t="s">
        <v>3387</v>
      </c>
      <c r="AC116" s="44" t="s">
        <v>2673</v>
      </c>
      <c r="AD116" s="44" t="s">
        <v>3387</v>
      </c>
      <c r="AE116" s="44" t="s">
        <v>2673</v>
      </c>
      <c r="AG116" s="44" t="s">
        <v>2673</v>
      </c>
      <c r="AH116" s="44">
        <f t="shared" si="6"/>
        <v>55.770351827721001</v>
      </c>
      <c r="AI116" s="44" t="s">
        <v>2673</v>
      </c>
      <c r="AJ116" s="44">
        <f t="shared" si="7"/>
        <v>1.9906042109594677</v>
      </c>
      <c r="AK116" s="44" t="s">
        <v>2673</v>
      </c>
      <c r="AL116" s="44" t="s">
        <v>3387</v>
      </c>
    </row>
    <row r="117" spans="1:38" x14ac:dyDescent="0.2">
      <c r="A117" s="46" t="s">
        <v>329</v>
      </c>
      <c r="B117" s="46" t="s">
        <v>330</v>
      </c>
      <c r="C117" s="48">
        <v>123510</v>
      </c>
      <c r="D117" s="48" t="s">
        <v>3398</v>
      </c>
      <c r="E117" s="48">
        <v>118824</v>
      </c>
      <c r="F117" s="48" t="s">
        <v>3398</v>
      </c>
      <c r="G117" s="48">
        <v>2684</v>
      </c>
      <c r="H117" s="49" t="s">
        <v>3398</v>
      </c>
      <c r="I117" s="49">
        <v>116400</v>
      </c>
      <c r="J117" s="49" t="s">
        <v>3398</v>
      </c>
      <c r="K117" s="49">
        <v>2</v>
      </c>
      <c r="L117" s="49" t="s">
        <v>3398</v>
      </c>
      <c r="M117" s="44">
        <v>64</v>
      </c>
      <c r="N117" s="44" t="s">
        <v>3398</v>
      </c>
      <c r="O117" s="44">
        <v>124006</v>
      </c>
      <c r="P117" s="44" t="s">
        <v>3398</v>
      </c>
      <c r="Q117" s="44">
        <v>119671</v>
      </c>
      <c r="R117" s="44" t="s">
        <v>3398</v>
      </c>
      <c r="S117" s="44">
        <v>2759</v>
      </c>
      <c r="T117" s="44" t="s">
        <v>3398</v>
      </c>
      <c r="U117" s="44">
        <v>117184</v>
      </c>
      <c r="V117" s="44">
        <f t="shared" si="4"/>
        <v>59.534151573310972</v>
      </c>
      <c r="W117" s="44">
        <v>2</v>
      </c>
      <c r="X117" s="44">
        <f t="shared" si="5"/>
        <v>2.2248923439188428</v>
      </c>
      <c r="Y117" s="44">
        <v>63</v>
      </c>
      <c r="Z117" s="44" t="s">
        <v>3398</v>
      </c>
      <c r="AA117" s="44" t="s">
        <v>2673</v>
      </c>
      <c r="AB117" s="44" t="s">
        <v>3387</v>
      </c>
      <c r="AC117" s="44" t="s">
        <v>2673</v>
      </c>
      <c r="AD117" s="44" t="s">
        <v>3387</v>
      </c>
      <c r="AE117" s="44" t="s">
        <v>2673</v>
      </c>
      <c r="AG117" s="44" t="s">
        <v>2673</v>
      </c>
      <c r="AH117" s="44">
        <f t="shared" si="6"/>
        <v>59.534151573310972</v>
      </c>
      <c r="AI117" s="44" t="s">
        <v>2673</v>
      </c>
      <c r="AJ117" s="44">
        <f t="shared" si="7"/>
        <v>2.2248923439188428</v>
      </c>
      <c r="AK117" s="44" t="s">
        <v>2673</v>
      </c>
      <c r="AL117" s="44" t="s">
        <v>3387</v>
      </c>
    </row>
    <row r="118" spans="1:38" x14ac:dyDescent="0.2">
      <c r="A118" s="46" t="s">
        <v>332</v>
      </c>
      <c r="B118" s="46" t="s">
        <v>333</v>
      </c>
      <c r="C118" s="48">
        <v>163588</v>
      </c>
      <c r="D118" s="48" t="s">
        <v>3398</v>
      </c>
      <c r="E118" s="48">
        <v>155453</v>
      </c>
      <c r="F118" s="48" t="s">
        <v>3398</v>
      </c>
      <c r="G118" s="48">
        <v>3507</v>
      </c>
      <c r="H118" s="49" t="s">
        <v>3398</v>
      </c>
      <c r="I118" s="49">
        <v>152276</v>
      </c>
      <c r="J118" s="49" t="s">
        <v>3398</v>
      </c>
      <c r="K118" s="49">
        <v>2</v>
      </c>
      <c r="L118" s="49" t="s">
        <v>3398</v>
      </c>
      <c r="M118" s="44">
        <v>59</v>
      </c>
      <c r="N118" s="44" t="s">
        <v>3398</v>
      </c>
      <c r="O118" s="44">
        <v>164177</v>
      </c>
      <c r="P118" s="44" t="s">
        <v>3398</v>
      </c>
      <c r="Q118" s="44">
        <v>156462</v>
      </c>
      <c r="R118" s="44" t="s">
        <v>3398</v>
      </c>
      <c r="S118" s="44">
        <v>3253</v>
      </c>
      <c r="T118" s="44" t="s">
        <v>3398</v>
      </c>
      <c r="U118" s="44">
        <v>153459</v>
      </c>
      <c r="V118" s="44">
        <f t="shared" si="4"/>
        <v>55.148291173550497</v>
      </c>
      <c r="W118" s="44">
        <v>2</v>
      </c>
      <c r="X118" s="44">
        <f t="shared" si="5"/>
        <v>1.9813981251941502</v>
      </c>
      <c r="Y118" s="44">
        <v>59</v>
      </c>
      <c r="Z118" s="44" t="s">
        <v>3398</v>
      </c>
      <c r="AA118" s="44" t="s">
        <v>2673</v>
      </c>
      <c r="AB118" s="44" t="s">
        <v>3387</v>
      </c>
      <c r="AC118" s="44" t="s">
        <v>2673</v>
      </c>
      <c r="AD118" s="44" t="s">
        <v>3387</v>
      </c>
      <c r="AE118" s="44" t="s">
        <v>2673</v>
      </c>
      <c r="AG118" s="44" t="s">
        <v>2673</v>
      </c>
      <c r="AH118" s="44">
        <f t="shared" si="6"/>
        <v>55.148291173550497</v>
      </c>
      <c r="AI118" s="44" t="s">
        <v>2673</v>
      </c>
      <c r="AJ118" s="44">
        <f t="shared" si="7"/>
        <v>1.9813981251941502</v>
      </c>
      <c r="AK118" s="44" t="s">
        <v>2673</v>
      </c>
      <c r="AL118" s="44" t="s">
        <v>3387</v>
      </c>
    </row>
    <row r="119" spans="1:38" x14ac:dyDescent="0.2">
      <c r="A119" s="46" t="s">
        <v>335</v>
      </c>
      <c r="B119" s="46" t="s">
        <v>336</v>
      </c>
      <c r="C119" s="48">
        <v>106288</v>
      </c>
      <c r="D119" s="48" t="s">
        <v>3398</v>
      </c>
      <c r="E119" s="48">
        <v>103450</v>
      </c>
      <c r="F119" s="48" t="s">
        <v>3398</v>
      </c>
      <c r="G119" s="48">
        <v>5920</v>
      </c>
      <c r="H119" s="49" t="s">
        <v>3398</v>
      </c>
      <c r="I119" s="49">
        <v>97810</v>
      </c>
      <c r="J119" s="49" t="s">
        <v>3398</v>
      </c>
      <c r="K119" s="49">
        <v>6</v>
      </c>
      <c r="L119" s="49" t="s">
        <v>3398</v>
      </c>
      <c r="M119" s="44">
        <v>54</v>
      </c>
      <c r="N119" s="44" t="s">
        <v>3398</v>
      </c>
      <c r="O119" s="44">
        <v>103957</v>
      </c>
      <c r="P119" s="44" t="s">
        <v>3398</v>
      </c>
      <c r="Q119" s="44">
        <v>101413</v>
      </c>
      <c r="R119" s="44" t="s">
        <v>3398</v>
      </c>
      <c r="S119" s="44">
        <v>5640</v>
      </c>
      <c r="T119" s="44" t="s">
        <v>3398</v>
      </c>
      <c r="U119" s="44">
        <v>96037</v>
      </c>
      <c r="V119" s="44">
        <f t="shared" si="4"/>
        <v>48.962176669199764</v>
      </c>
      <c r="W119" s="44">
        <v>5</v>
      </c>
      <c r="X119" s="44">
        <f t="shared" si="5"/>
        <v>5.4253200842656097</v>
      </c>
      <c r="Y119" s="44">
        <v>53</v>
      </c>
      <c r="Z119" s="44" t="s">
        <v>3398</v>
      </c>
      <c r="AA119" s="44" t="s">
        <v>2673</v>
      </c>
      <c r="AB119" s="44" t="s">
        <v>3387</v>
      </c>
      <c r="AC119" s="44" t="s">
        <v>2673</v>
      </c>
      <c r="AD119" s="44" t="s">
        <v>3387</v>
      </c>
      <c r="AE119" s="44" t="s">
        <v>2673</v>
      </c>
      <c r="AG119" s="44" t="s">
        <v>2673</v>
      </c>
      <c r="AH119" s="44">
        <f t="shared" si="6"/>
        <v>48.962176669199764</v>
      </c>
      <c r="AI119" s="44" t="s">
        <v>2673</v>
      </c>
      <c r="AJ119" s="44">
        <f t="shared" si="7"/>
        <v>5.4253200842656097</v>
      </c>
      <c r="AK119" s="44" t="s">
        <v>2673</v>
      </c>
      <c r="AL119" s="44" t="s">
        <v>3387</v>
      </c>
    </row>
    <row r="120" spans="1:38" x14ac:dyDescent="0.2">
      <c r="A120" s="46" t="s">
        <v>338</v>
      </c>
      <c r="B120" s="46" t="s">
        <v>339</v>
      </c>
      <c r="C120" s="48">
        <v>115292</v>
      </c>
      <c r="D120" s="48" t="s">
        <v>3398</v>
      </c>
      <c r="E120" s="48">
        <v>109824</v>
      </c>
      <c r="F120" s="48" t="s">
        <v>3398</v>
      </c>
      <c r="G120" s="48">
        <v>2513</v>
      </c>
      <c r="H120" s="49" t="s">
        <v>3398</v>
      </c>
      <c r="I120" s="49">
        <v>107496</v>
      </c>
      <c r="J120" s="49" t="s">
        <v>3398</v>
      </c>
      <c r="K120" s="49">
        <v>2</v>
      </c>
      <c r="L120" s="49" t="s">
        <v>3398</v>
      </c>
      <c r="M120" s="44">
        <v>63</v>
      </c>
      <c r="N120" s="44" t="s">
        <v>3398</v>
      </c>
      <c r="O120" s="44">
        <v>115538</v>
      </c>
      <c r="P120" s="44" t="s">
        <v>3398</v>
      </c>
      <c r="Q120" s="44">
        <v>109884</v>
      </c>
      <c r="R120" s="44" t="s">
        <v>3398</v>
      </c>
      <c r="S120" s="44">
        <v>2102</v>
      </c>
      <c r="T120" s="44" t="s">
        <v>3398</v>
      </c>
      <c r="U120" s="44">
        <v>107968</v>
      </c>
      <c r="V120" s="44">
        <f t="shared" si="4"/>
        <v>57.937786702210524</v>
      </c>
      <c r="W120" s="44">
        <v>2</v>
      </c>
      <c r="X120" s="44">
        <f t="shared" si="5"/>
        <v>1.8193148574494971</v>
      </c>
      <c r="Y120" s="44">
        <v>62</v>
      </c>
      <c r="Z120" s="44" t="s">
        <v>3398</v>
      </c>
      <c r="AA120" s="44" t="s">
        <v>2673</v>
      </c>
      <c r="AB120" s="44" t="s">
        <v>3387</v>
      </c>
      <c r="AC120" s="44" t="s">
        <v>2673</v>
      </c>
      <c r="AD120" s="44" t="s">
        <v>3387</v>
      </c>
      <c r="AE120" s="44" t="s">
        <v>2673</v>
      </c>
      <c r="AG120" s="44" t="s">
        <v>2673</v>
      </c>
      <c r="AH120" s="44">
        <f t="shared" si="6"/>
        <v>57.937786702210524</v>
      </c>
      <c r="AI120" s="44" t="s">
        <v>2673</v>
      </c>
      <c r="AJ120" s="44">
        <f t="shared" si="7"/>
        <v>1.8193148574494971</v>
      </c>
      <c r="AK120" s="44" t="s">
        <v>2673</v>
      </c>
      <c r="AL120" s="44" t="s">
        <v>3387</v>
      </c>
    </row>
    <row r="121" spans="1:38" x14ac:dyDescent="0.2">
      <c r="A121" s="46" t="s">
        <v>341</v>
      </c>
      <c r="B121" s="46" t="s">
        <v>342</v>
      </c>
      <c r="C121" s="48">
        <v>234667</v>
      </c>
      <c r="D121" s="48" t="s">
        <v>3398</v>
      </c>
      <c r="E121" s="48">
        <v>224171</v>
      </c>
      <c r="F121" s="48" t="s">
        <v>3398</v>
      </c>
      <c r="G121" s="48">
        <v>6161</v>
      </c>
      <c r="H121" s="49" t="s">
        <v>3398</v>
      </c>
      <c r="I121" s="49">
        <v>218511</v>
      </c>
      <c r="J121" s="49" t="s">
        <v>3398</v>
      </c>
      <c r="K121" s="49">
        <v>3</v>
      </c>
      <c r="L121" s="49" t="s">
        <v>3398</v>
      </c>
      <c r="M121" s="44">
        <v>65</v>
      </c>
      <c r="N121" s="44" t="s">
        <v>3398</v>
      </c>
      <c r="O121" s="44">
        <v>236015</v>
      </c>
      <c r="P121" s="44" t="s">
        <v>3398</v>
      </c>
      <c r="Q121" s="44">
        <v>225167</v>
      </c>
      <c r="R121" s="44" t="s">
        <v>3398</v>
      </c>
      <c r="S121" s="44">
        <v>5319</v>
      </c>
      <c r="T121" s="44" t="s">
        <v>3398</v>
      </c>
      <c r="U121" s="44">
        <v>220279</v>
      </c>
      <c r="V121" s="44">
        <f t="shared" si="4"/>
        <v>60.666207656293032</v>
      </c>
      <c r="W121" s="44">
        <v>2</v>
      </c>
      <c r="X121" s="44">
        <f t="shared" si="5"/>
        <v>2.2536703175645614</v>
      </c>
      <c r="Y121" s="44">
        <v>65</v>
      </c>
      <c r="Z121" s="44" t="s">
        <v>3398</v>
      </c>
      <c r="AA121" s="44" t="s">
        <v>2673</v>
      </c>
      <c r="AB121" s="44" t="s">
        <v>3387</v>
      </c>
      <c r="AC121" s="44" t="s">
        <v>2673</v>
      </c>
      <c r="AD121" s="44" t="s">
        <v>3387</v>
      </c>
      <c r="AE121" s="44" t="s">
        <v>2673</v>
      </c>
      <c r="AG121" s="44" t="s">
        <v>2673</v>
      </c>
      <c r="AH121" s="44">
        <f t="shared" si="6"/>
        <v>60.666207656293032</v>
      </c>
      <c r="AI121" s="44" t="s">
        <v>2673</v>
      </c>
      <c r="AJ121" s="44">
        <f t="shared" si="7"/>
        <v>2.2536703175645614</v>
      </c>
      <c r="AK121" s="44" t="s">
        <v>2673</v>
      </c>
      <c r="AL121" s="44" t="s">
        <v>3387</v>
      </c>
    </row>
    <row r="122" spans="1:38" x14ac:dyDescent="0.2">
      <c r="A122" s="46" t="s">
        <v>344</v>
      </c>
      <c r="B122" s="46" t="s">
        <v>345</v>
      </c>
      <c r="C122" s="48">
        <v>119911</v>
      </c>
      <c r="D122" s="48" t="s">
        <v>3398</v>
      </c>
      <c r="E122" s="48">
        <v>116817</v>
      </c>
      <c r="F122" s="48" t="s">
        <v>3398</v>
      </c>
      <c r="G122" s="48">
        <v>7604</v>
      </c>
      <c r="H122" s="49" t="s">
        <v>3398</v>
      </c>
      <c r="I122" s="49">
        <v>109375</v>
      </c>
      <c r="J122" s="49" t="s">
        <v>3398</v>
      </c>
      <c r="K122" s="49">
        <v>6</v>
      </c>
      <c r="L122" s="49" t="s">
        <v>3398</v>
      </c>
      <c r="M122" s="44">
        <v>53</v>
      </c>
      <c r="N122" s="44" t="s">
        <v>3398</v>
      </c>
      <c r="O122" s="44">
        <v>116997</v>
      </c>
      <c r="P122" s="44" t="s">
        <v>3398</v>
      </c>
      <c r="Q122" s="44">
        <v>114226</v>
      </c>
      <c r="R122" s="44" t="s">
        <v>3398</v>
      </c>
      <c r="S122" s="44">
        <v>6829</v>
      </c>
      <c r="T122" s="44" t="s">
        <v>3398</v>
      </c>
      <c r="U122" s="44">
        <v>107702</v>
      </c>
      <c r="V122" s="44">
        <f t="shared" si="4"/>
        <v>47.86878296024684</v>
      </c>
      <c r="W122" s="44">
        <v>6</v>
      </c>
      <c r="X122" s="44">
        <f t="shared" si="5"/>
        <v>5.8369018009008782</v>
      </c>
      <c r="Y122" s="44">
        <v>52</v>
      </c>
      <c r="Z122" s="44" t="s">
        <v>3398</v>
      </c>
      <c r="AA122" s="44" t="s">
        <v>2673</v>
      </c>
      <c r="AB122" s="44" t="s">
        <v>3387</v>
      </c>
      <c r="AC122" s="44" t="s">
        <v>2673</v>
      </c>
      <c r="AD122" s="44" t="s">
        <v>3387</v>
      </c>
      <c r="AE122" s="44" t="s">
        <v>2673</v>
      </c>
      <c r="AG122" s="44" t="s">
        <v>2673</v>
      </c>
      <c r="AH122" s="44">
        <f t="shared" si="6"/>
        <v>47.86878296024684</v>
      </c>
      <c r="AI122" s="44" t="s">
        <v>2673</v>
      </c>
      <c r="AJ122" s="44">
        <f t="shared" si="7"/>
        <v>5.8369018009008782</v>
      </c>
      <c r="AK122" s="44" t="s">
        <v>2673</v>
      </c>
      <c r="AL122" s="44" t="s">
        <v>3387</v>
      </c>
    </row>
    <row r="123" spans="1:38" x14ac:dyDescent="0.2">
      <c r="A123" s="46" t="s">
        <v>347</v>
      </c>
      <c r="B123" s="46" t="s">
        <v>348</v>
      </c>
      <c r="C123" s="48">
        <v>142326</v>
      </c>
      <c r="D123" s="48" t="s">
        <v>3398</v>
      </c>
      <c r="E123" s="48">
        <v>136909</v>
      </c>
      <c r="F123" s="48" t="s">
        <v>3398</v>
      </c>
      <c r="G123" s="48">
        <v>3823</v>
      </c>
      <c r="H123" s="49" t="s">
        <v>3398</v>
      </c>
      <c r="I123" s="49">
        <v>133342</v>
      </c>
      <c r="J123" s="49" t="s">
        <v>3398</v>
      </c>
      <c r="K123" s="49">
        <v>3</v>
      </c>
      <c r="L123" s="49" t="s">
        <v>3398</v>
      </c>
      <c r="M123" s="44">
        <v>60</v>
      </c>
      <c r="N123" s="44" t="s">
        <v>3398</v>
      </c>
      <c r="O123" s="44">
        <v>141822</v>
      </c>
      <c r="P123" s="44" t="s">
        <v>3398</v>
      </c>
      <c r="Q123" s="44">
        <v>136635</v>
      </c>
      <c r="R123" s="44" t="s">
        <v>3398</v>
      </c>
      <c r="S123" s="44">
        <v>3419</v>
      </c>
      <c r="T123" s="44" t="s">
        <v>3398</v>
      </c>
      <c r="U123" s="44">
        <v>133451</v>
      </c>
      <c r="V123" s="44">
        <f t="shared" si="4"/>
        <v>56.458518424503957</v>
      </c>
      <c r="W123" s="44">
        <v>2</v>
      </c>
      <c r="X123" s="44">
        <f t="shared" si="5"/>
        <v>2.4107684280295016</v>
      </c>
      <c r="Y123" s="44">
        <v>60</v>
      </c>
      <c r="Z123" s="44" t="s">
        <v>3398</v>
      </c>
      <c r="AA123" s="44" t="s">
        <v>2673</v>
      </c>
      <c r="AB123" s="44" t="s">
        <v>3387</v>
      </c>
      <c r="AC123" s="44" t="s">
        <v>2673</v>
      </c>
      <c r="AD123" s="44" t="s">
        <v>3387</v>
      </c>
      <c r="AE123" s="44" t="s">
        <v>2673</v>
      </c>
      <c r="AG123" s="44" t="s">
        <v>2673</v>
      </c>
      <c r="AH123" s="44">
        <f t="shared" si="6"/>
        <v>56.458518424503957</v>
      </c>
      <c r="AI123" s="44" t="s">
        <v>2673</v>
      </c>
      <c r="AJ123" s="44">
        <f t="shared" si="7"/>
        <v>2.4107684280295016</v>
      </c>
      <c r="AK123" s="44" t="s">
        <v>2673</v>
      </c>
      <c r="AL123" s="44" t="s">
        <v>3387</v>
      </c>
    </row>
    <row r="124" spans="1:38" x14ac:dyDescent="0.2">
      <c r="A124" s="46" t="s">
        <v>350</v>
      </c>
      <c r="B124" s="46" t="s">
        <v>351</v>
      </c>
      <c r="C124" s="48">
        <v>109941</v>
      </c>
      <c r="D124" s="48" t="s">
        <v>3398</v>
      </c>
      <c r="E124" s="48">
        <v>108004</v>
      </c>
      <c r="F124" s="48" t="s">
        <v>3398</v>
      </c>
      <c r="G124" s="48">
        <v>6844</v>
      </c>
      <c r="H124" s="49" t="s">
        <v>3398</v>
      </c>
      <c r="I124" s="49">
        <v>101507</v>
      </c>
      <c r="J124" s="49" t="s">
        <v>3398</v>
      </c>
      <c r="K124" s="49">
        <v>6</v>
      </c>
      <c r="L124" s="49" t="s">
        <v>3398</v>
      </c>
      <c r="M124" s="44">
        <v>53</v>
      </c>
      <c r="N124" s="44" t="s">
        <v>3398</v>
      </c>
      <c r="O124" s="44">
        <v>107214</v>
      </c>
      <c r="P124" s="44" t="s">
        <v>3398</v>
      </c>
      <c r="Q124" s="44">
        <v>105531</v>
      </c>
      <c r="R124" s="44" t="s">
        <v>3398</v>
      </c>
      <c r="S124" s="44">
        <v>6298</v>
      </c>
      <c r="T124" s="44" t="s">
        <v>3398</v>
      </c>
      <c r="U124" s="44">
        <v>99533</v>
      </c>
      <c r="V124" s="44">
        <f t="shared" si="4"/>
        <v>48.274628313466529</v>
      </c>
      <c r="W124" s="44">
        <v>6</v>
      </c>
      <c r="X124" s="44">
        <f t="shared" si="5"/>
        <v>5.8742328427257631</v>
      </c>
      <c r="Y124" s="44">
        <v>52</v>
      </c>
      <c r="Z124" s="44" t="s">
        <v>3398</v>
      </c>
      <c r="AA124" s="44" t="s">
        <v>2673</v>
      </c>
      <c r="AB124" s="44" t="s">
        <v>3387</v>
      </c>
      <c r="AC124" s="44" t="s">
        <v>2673</v>
      </c>
      <c r="AD124" s="44" t="s">
        <v>3387</v>
      </c>
      <c r="AE124" s="44" t="s">
        <v>2673</v>
      </c>
      <c r="AG124" s="44" t="s">
        <v>2673</v>
      </c>
      <c r="AH124" s="44">
        <f t="shared" si="6"/>
        <v>48.274628313466529</v>
      </c>
      <c r="AI124" s="44" t="s">
        <v>2673</v>
      </c>
      <c r="AJ124" s="44">
        <f t="shared" si="7"/>
        <v>5.8742328427257631</v>
      </c>
      <c r="AK124" s="44" t="s">
        <v>2673</v>
      </c>
      <c r="AL124" s="44" t="s">
        <v>3387</v>
      </c>
    </row>
    <row r="125" spans="1:38" x14ac:dyDescent="0.2">
      <c r="A125" s="46" t="s">
        <v>353</v>
      </c>
      <c r="B125" s="46" t="s">
        <v>354</v>
      </c>
      <c r="C125" s="48">
        <v>129461</v>
      </c>
      <c r="D125" s="48" t="s">
        <v>3398</v>
      </c>
      <c r="E125" s="48">
        <v>124787</v>
      </c>
      <c r="F125" s="48" t="s">
        <v>3398</v>
      </c>
      <c r="G125" s="48">
        <v>4673</v>
      </c>
      <c r="H125" s="49" t="s">
        <v>3398</v>
      </c>
      <c r="I125" s="49">
        <v>120583</v>
      </c>
      <c r="J125" s="49" t="s">
        <v>3398</v>
      </c>
      <c r="K125" s="49">
        <v>4</v>
      </c>
      <c r="L125" s="49" t="s">
        <v>3398</v>
      </c>
      <c r="M125" s="44">
        <v>59</v>
      </c>
      <c r="N125" s="44" t="s">
        <v>3398</v>
      </c>
      <c r="O125" s="44">
        <v>129646</v>
      </c>
      <c r="P125" s="44" t="s">
        <v>3398</v>
      </c>
      <c r="Q125" s="44">
        <v>124917</v>
      </c>
      <c r="R125" s="44" t="s">
        <v>3398</v>
      </c>
      <c r="S125" s="44">
        <v>4761</v>
      </c>
      <c r="T125" s="44" t="s">
        <v>3398</v>
      </c>
      <c r="U125" s="44">
        <v>120481</v>
      </c>
      <c r="V125" s="44">
        <f t="shared" si="4"/>
        <v>54.829142434012617</v>
      </c>
      <c r="W125" s="44">
        <v>4</v>
      </c>
      <c r="X125" s="44">
        <f t="shared" si="5"/>
        <v>3.6723076685744256</v>
      </c>
      <c r="Y125" s="44">
        <v>59</v>
      </c>
      <c r="Z125" s="44" t="s">
        <v>3398</v>
      </c>
      <c r="AA125" s="44" t="s">
        <v>2673</v>
      </c>
      <c r="AB125" s="44" t="s">
        <v>3387</v>
      </c>
      <c r="AC125" s="44" t="s">
        <v>2673</v>
      </c>
      <c r="AD125" s="44" t="s">
        <v>3387</v>
      </c>
      <c r="AE125" s="44" t="s">
        <v>2673</v>
      </c>
      <c r="AG125" s="44" t="s">
        <v>2673</v>
      </c>
      <c r="AH125" s="44">
        <f t="shared" si="6"/>
        <v>54.829142434012617</v>
      </c>
      <c r="AI125" s="44" t="s">
        <v>2673</v>
      </c>
      <c r="AJ125" s="44">
        <f t="shared" si="7"/>
        <v>3.6723076685744256</v>
      </c>
      <c r="AK125" s="44" t="s">
        <v>2673</v>
      </c>
      <c r="AL125" s="44" t="s">
        <v>3387</v>
      </c>
    </row>
    <row r="126" spans="1:38" x14ac:dyDescent="0.2">
      <c r="A126" s="46" t="s">
        <v>356</v>
      </c>
      <c r="B126" s="46" t="s">
        <v>357</v>
      </c>
      <c r="C126" s="48">
        <v>124122</v>
      </c>
      <c r="D126" s="48" t="s">
        <v>3398</v>
      </c>
      <c r="E126" s="48">
        <v>118542</v>
      </c>
      <c r="F126" s="48" t="s">
        <v>3398</v>
      </c>
      <c r="G126" s="48">
        <v>3026</v>
      </c>
      <c r="H126" s="49" t="s">
        <v>3398</v>
      </c>
      <c r="I126" s="49">
        <v>115799</v>
      </c>
      <c r="J126" s="49" t="s">
        <v>3398</v>
      </c>
      <c r="K126" s="49">
        <v>2</v>
      </c>
      <c r="L126" s="49" t="s">
        <v>3398</v>
      </c>
      <c r="M126" s="44">
        <v>59</v>
      </c>
      <c r="N126" s="44" t="s">
        <v>3398</v>
      </c>
      <c r="O126" s="44">
        <v>124565</v>
      </c>
      <c r="P126" s="44" t="s">
        <v>3398</v>
      </c>
      <c r="Q126" s="44">
        <v>119180</v>
      </c>
      <c r="R126" s="44" t="s">
        <v>3398</v>
      </c>
      <c r="S126" s="44">
        <v>2718</v>
      </c>
      <c r="T126" s="44" t="s">
        <v>3398</v>
      </c>
      <c r="U126" s="44">
        <v>116692</v>
      </c>
      <c r="V126" s="44">
        <f t="shared" si="4"/>
        <v>55.270966965038333</v>
      </c>
      <c r="W126" s="44">
        <v>2</v>
      </c>
      <c r="X126" s="44">
        <f t="shared" si="5"/>
        <v>2.1819933368121061</v>
      </c>
      <c r="Y126" s="44">
        <v>59</v>
      </c>
      <c r="Z126" s="44" t="s">
        <v>3398</v>
      </c>
      <c r="AA126" s="44" t="s">
        <v>2673</v>
      </c>
      <c r="AB126" s="44" t="s">
        <v>3387</v>
      </c>
      <c r="AC126" s="44" t="s">
        <v>2673</v>
      </c>
      <c r="AD126" s="44" t="s">
        <v>3387</v>
      </c>
      <c r="AE126" s="44" t="s">
        <v>2673</v>
      </c>
      <c r="AG126" s="44" t="s">
        <v>2673</v>
      </c>
      <c r="AH126" s="44">
        <f t="shared" si="6"/>
        <v>55.270966965038333</v>
      </c>
      <c r="AI126" s="44" t="s">
        <v>2673</v>
      </c>
      <c r="AJ126" s="44">
        <f t="shared" si="7"/>
        <v>2.1819933368121061</v>
      </c>
      <c r="AK126" s="44" t="s">
        <v>2673</v>
      </c>
      <c r="AL126" s="44" t="s">
        <v>3387</v>
      </c>
    </row>
    <row r="127" spans="1:38" x14ac:dyDescent="0.2">
      <c r="A127" s="46" t="s">
        <v>359</v>
      </c>
      <c r="B127" s="46" t="s">
        <v>360</v>
      </c>
      <c r="C127" s="48">
        <v>38709</v>
      </c>
      <c r="D127" s="48" t="s">
        <v>3398</v>
      </c>
      <c r="E127" s="48">
        <v>37783</v>
      </c>
      <c r="F127" s="48" t="s">
        <v>3398</v>
      </c>
      <c r="G127" s="48">
        <v>2933</v>
      </c>
      <c r="H127" s="49" t="s">
        <v>3398</v>
      </c>
      <c r="I127" s="49">
        <v>34894</v>
      </c>
      <c r="J127" s="49" t="s">
        <v>3398</v>
      </c>
      <c r="K127" s="49">
        <v>8</v>
      </c>
      <c r="L127" s="49" t="s">
        <v>3398</v>
      </c>
      <c r="M127" s="44">
        <v>53</v>
      </c>
      <c r="N127" s="44" t="s">
        <v>3398</v>
      </c>
      <c r="O127" s="44">
        <v>37168</v>
      </c>
      <c r="P127" s="44" t="s">
        <v>3398</v>
      </c>
      <c r="Q127" s="44">
        <v>36238</v>
      </c>
      <c r="R127" s="44" t="s">
        <v>3398</v>
      </c>
      <c r="S127" s="44">
        <v>2048</v>
      </c>
      <c r="T127" s="44" t="s">
        <v>3398</v>
      </c>
      <c r="U127" s="44">
        <v>34255</v>
      </c>
      <c r="V127" s="44">
        <f t="shared" si="4"/>
        <v>47.00293263021954</v>
      </c>
      <c r="W127" s="44">
        <v>6</v>
      </c>
      <c r="X127" s="44">
        <f t="shared" si="5"/>
        <v>5.5101162290142058</v>
      </c>
      <c r="Y127" s="44">
        <v>51</v>
      </c>
      <c r="Z127" s="44" t="s">
        <v>3398</v>
      </c>
      <c r="AA127" s="44" t="s">
        <v>2673</v>
      </c>
      <c r="AB127" s="44" t="s">
        <v>3387</v>
      </c>
      <c r="AC127" s="44" t="s">
        <v>2673</v>
      </c>
      <c r="AD127" s="44" t="s">
        <v>3387</v>
      </c>
      <c r="AE127" s="44" t="s">
        <v>2673</v>
      </c>
      <c r="AG127" s="44" t="s">
        <v>2673</v>
      </c>
      <c r="AH127" s="44">
        <f t="shared" si="6"/>
        <v>47.00293263021954</v>
      </c>
      <c r="AI127" s="44" t="s">
        <v>2673</v>
      </c>
      <c r="AJ127" s="44">
        <f t="shared" si="7"/>
        <v>5.5101162290142058</v>
      </c>
      <c r="AK127" s="44" t="s">
        <v>2673</v>
      </c>
      <c r="AL127" s="44" t="s">
        <v>3387</v>
      </c>
    </row>
    <row r="128" spans="1:38" x14ac:dyDescent="0.2">
      <c r="A128" s="46" t="s">
        <v>362</v>
      </c>
      <c r="B128" s="46" t="s">
        <v>363</v>
      </c>
      <c r="C128" s="48">
        <v>499721</v>
      </c>
      <c r="D128" s="48" t="s">
        <v>3398</v>
      </c>
      <c r="E128" s="48">
        <v>493260</v>
      </c>
      <c r="F128" s="48" t="s">
        <v>3398</v>
      </c>
      <c r="G128" s="48">
        <v>20233</v>
      </c>
      <c r="H128" s="49" t="s">
        <v>3398</v>
      </c>
      <c r="I128" s="49">
        <v>474114</v>
      </c>
      <c r="J128" s="49" t="s">
        <v>3398</v>
      </c>
      <c r="K128" s="49">
        <v>4</v>
      </c>
      <c r="L128" s="49" t="s">
        <v>3398</v>
      </c>
      <c r="M128" s="44">
        <v>58</v>
      </c>
      <c r="N128" s="44" t="s">
        <v>3398</v>
      </c>
      <c r="O128" s="44">
        <v>498454</v>
      </c>
      <c r="P128" s="44" t="s">
        <v>3398</v>
      </c>
      <c r="Q128" s="44">
        <v>492074</v>
      </c>
      <c r="R128" s="44" t="s">
        <v>3398</v>
      </c>
      <c r="S128" s="44">
        <v>17612</v>
      </c>
      <c r="T128" s="44" t="s">
        <v>3398</v>
      </c>
      <c r="U128" s="44">
        <v>475537</v>
      </c>
      <c r="V128" s="44">
        <f t="shared" si="4"/>
        <v>55.333382819678448</v>
      </c>
      <c r="W128" s="44">
        <v>4</v>
      </c>
      <c r="X128" s="44">
        <f t="shared" si="5"/>
        <v>3.5333250410268549</v>
      </c>
      <c r="Y128" s="44">
        <v>58</v>
      </c>
      <c r="Z128" s="44" t="s">
        <v>3398</v>
      </c>
      <c r="AA128" s="44" t="s">
        <v>2673</v>
      </c>
      <c r="AB128" s="44" t="s">
        <v>3387</v>
      </c>
      <c r="AC128" s="44" t="s">
        <v>2673</v>
      </c>
      <c r="AD128" s="44" t="s">
        <v>3387</v>
      </c>
      <c r="AE128" s="44" t="s">
        <v>2673</v>
      </c>
      <c r="AG128" s="44" t="s">
        <v>2673</v>
      </c>
      <c r="AH128" s="44">
        <f t="shared" si="6"/>
        <v>55.333382819678448</v>
      </c>
      <c r="AI128" s="44" t="s">
        <v>2673</v>
      </c>
      <c r="AJ128" s="44">
        <f t="shared" si="7"/>
        <v>3.5333250410268549</v>
      </c>
      <c r="AK128" s="44" t="s">
        <v>2673</v>
      </c>
      <c r="AL128" s="44" t="s">
        <v>3387</v>
      </c>
    </row>
    <row r="129" spans="1:38" x14ac:dyDescent="0.2">
      <c r="A129" s="46" t="s">
        <v>365</v>
      </c>
      <c r="B129" s="46" t="s">
        <v>366</v>
      </c>
      <c r="C129" s="48">
        <v>602526</v>
      </c>
      <c r="D129" s="48" t="s">
        <v>3398</v>
      </c>
      <c r="E129" s="48">
        <v>588951</v>
      </c>
      <c r="F129" s="48" t="s">
        <v>3398</v>
      </c>
      <c r="G129" s="48">
        <v>22733</v>
      </c>
      <c r="H129" s="49" t="s">
        <v>3398</v>
      </c>
      <c r="I129" s="49">
        <v>567742</v>
      </c>
      <c r="J129" s="49" t="s">
        <v>3398</v>
      </c>
      <c r="K129" s="49">
        <v>4</v>
      </c>
      <c r="L129" s="49" t="s">
        <v>3398</v>
      </c>
      <c r="M129" s="44">
        <v>59</v>
      </c>
      <c r="N129" s="44" t="s">
        <v>3398</v>
      </c>
      <c r="O129" s="44">
        <v>603483</v>
      </c>
      <c r="P129" s="44" t="s">
        <v>3398</v>
      </c>
      <c r="Q129" s="44">
        <v>590691</v>
      </c>
      <c r="R129" s="44" t="s">
        <v>3398</v>
      </c>
      <c r="S129" s="44">
        <v>21157</v>
      </c>
      <c r="T129" s="44" t="s">
        <v>3398</v>
      </c>
      <c r="U129" s="44">
        <v>570598</v>
      </c>
      <c r="V129" s="44">
        <f t="shared" si="4"/>
        <v>55.784971573350042</v>
      </c>
      <c r="W129" s="44">
        <v>4</v>
      </c>
      <c r="X129" s="44">
        <f t="shared" si="5"/>
        <v>3.5058154082219382</v>
      </c>
      <c r="Y129" s="44">
        <v>59</v>
      </c>
      <c r="Z129" s="44" t="s">
        <v>3398</v>
      </c>
      <c r="AA129" s="44" t="s">
        <v>2673</v>
      </c>
      <c r="AB129" s="44" t="s">
        <v>3387</v>
      </c>
      <c r="AC129" s="44" t="s">
        <v>2673</v>
      </c>
      <c r="AD129" s="44" t="s">
        <v>3387</v>
      </c>
      <c r="AE129" s="44" t="s">
        <v>2673</v>
      </c>
      <c r="AG129" s="44" t="s">
        <v>2673</v>
      </c>
      <c r="AH129" s="44">
        <f t="shared" si="6"/>
        <v>55.784971573350042</v>
      </c>
      <c r="AI129" s="44" t="s">
        <v>2673</v>
      </c>
      <c r="AJ129" s="44">
        <f t="shared" si="7"/>
        <v>3.5058154082219382</v>
      </c>
      <c r="AK129" s="44" t="s">
        <v>2673</v>
      </c>
      <c r="AL129" s="44" t="s">
        <v>3387</v>
      </c>
    </row>
    <row r="130" spans="1:38" x14ac:dyDescent="0.2">
      <c r="A130" s="46" t="s">
        <v>368</v>
      </c>
      <c r="B130" s="46" t="s">
        <v>369</v>
      </c>
      <c r="C130" s="48">
        <v>270161</v>
      </c>
      <c r="D130" s="48" t="s">
        <v>3398</v>
      </c>
      <c r="E130" s="48">
        <v>263195</v>
      </c>
      <c r="F130" s="48" t="s">
        <v>3398</v>
      </c>
      <c r="G130" s="48">
        <v>6428</v>
      </c>
      <c r="H130" s="49" t="s">
        <v>3398</v>
      </c>
      <c r="I130" s="49">
        <v>257178</v>
      </c>
      <c r="J130" s="49" t="s">
        <v>3398</v>
      </c>
      <c r="K130" s="49">
        <v>2</v>
      </c>
      <c r="L130" s="49" t="s">
        <v>3398</v>
      </c>
      <c r="M130" s="44">
        <v>59</v>
      </c>
      <c r="N130" s="44" t="s">
        <v>3398</v>
      </c>
      <c r="O130" s="44">
        <v>272547</v>
      </c>
      <c r="P130" s="44" t="s">
        <v>3398</v>
      </c>
      <c r="Q130" s="44">
        <v>265605</v>
      </c>
      <c r="R130" s="44" t="s">
        <v>3398</v>
      </c>
      <c r="S130" s="44">
        <v>6245</v>
      </c>
      <c r="T130" s="44" t="s">
        <v>3398</v>
      </c>
      <c r="U130" s="44">
        <v>259733</v>
      </c>
      <c r="V130" s="44">
        <f t="shared" si="4"/>
        <v>56.226071099663542</v>
      </c>
      <c r="W130" s="44">
        <v>2</v>
      </c>
      <c r="X130" s="44">
        <f t="shared" si="5"/>
        <v>2.2913479143046889</v>
      </c>
      <c r="Y130" s="44">
        <v>59</v>
      </c>
      <c r="Z130" s="44" t="s">
        <v>3398</v>
      </c>
      <c r="AA130" s="44" t="s">
        <v>2673</v>
      </c>
      <c r="AB130" s="44" t="s">
        <v>3387</v>
      </c>
      <c r="AC130" s="44" t="s">
        <v>2673</v>
      </c>
      <c r="AD130" s="44" t="s">
        <v>3387</v>
      </c>
      <c r="AE130" s="44" t="s">
        <v>2673</v>
      </c>
      <c r="AG130" s="44" t="s">
        <v>2673</v>
      </c>
      <c r="AH130" s="44">
        <f t="shared" si="6"/>
        <v>56.226071099663542</v>
      </c>
      <c r="AI130" s="44" t="s">
        <v>2673</v>
      </c>
      <c r="AJ130" s="44">
        <f t="shared" si="7"/>
        <v>2.2913479143046889</v>
      </c>
      <c r="AK130" s="44" t="s">
        <v>2673</v>
      </c>
      <c r="AL130" s="44" t="s">
        <v>3387</v>
      </c>
    </row>
    <row r="131" spans="1:38" x14ac:dyDescent="0.2">
      <c r="A131" s="46" t="s">
        <v>371</v>
      </c>
      <c r="B131" s="46" t="s">
        <v>372</v>
      </c>
      <c r="C131" s="48">
        <v>117335</v>
      </c>
      <c r="D131" s="48" t="s">
        <v>3398</v>
      </c>
      <c r="E131" s="48">
        <v>113758</v>
      </c>
      <c r="F131" s="48" t="s">
        <v>3398</v>
      </c>
      <c r="G131" s="48">
        <v>6073</v>
      </c>
      <c r="H131" s="49" t="s">
        <v>3398</v>
      </c>
      <c r="I131" s="49">
        <v>108006</v>
      </c>
      <c r="J131" s="49" t="s">
        <v>3398</v>
      </c>
      <c r="K131" s="49">
        <v>5</v>
      </c>
      <c r="L131" s="49" t="s">
        <v>3398</v>
      </c>
      <c r="M131" s="44">
        <v>54</v>
      </c>
      <c r="N131" s="44" t="s">
        <v>3398</v>
      </c>
      <c r="O131" s="44">
        <v>115902</v>
      </c>
      <c r="P131" s="44" t="s">
        <v>3398</v>
      </c>
      <c r="Q131" s="44">
        <v>112675</v>
      </c>
      <c r="R131" s="44" t="s">
        <v>3398</v>
      </c>
      <c r="S131" s="44">
        <v>5822</v>
      </c>
      <c r="T131" s="44" t="s">
        <v>3398</v>
      </c>
      <c r="U131" s="44">
        <v>107232</v>
      </c>
      <c r="V131" s="44">
        <f t="shared" si="4"/>
        <v>49.960552880882119</v>
      </c>
      <c r="W131" s="44">
        <v>5</v>
      </c>
      <c r="X131" s="44">
        <f t="shared" si="5"/>
        <v>5.0232092629980505</v>
      </c>
      <c r="Y131" s="44">
        <v>54</v>
      </c>
      <c r="Z131" s="44" t="s">
        <v>3398</v>
      </c>
      <c r="AA131" s="44" t="s">
        <v>2673</v>
      </c>
      <c r="AB131" s="44" t="s">
        <v>3387</v>
      </c>
      <c r="AC131" s="44" t="s">
        <v>2673</v>
      </c>
      <c r="AD131" s="44" t="s">
        <v>3387</v>
      </c>
      <c r="AE131" s="44" t="s">
        <v>2673</v>
      </c>
      <c r="AG131" s="44" t="s">
        <v>2673</v>
      </c>
      <c r="AH131" s="44">
        <f t="shared" si="6"/>
        <v>49.960552880882119</v>
      </c>
      <c r="AI131" s="44" t="s">
        <v>2673</v>
      </c>
      <c r="AJ131" s="44">
        <f t="shared" si="7"/>
        <v>5.0232092629980505</v>
      </c>
      <c r="AK131" s="44" t="s">
        <v>2673</v>
      </c>
      <c r="AL131" s="44" t="s">
        <v>3387</v>
      </c>
    </row>
    <row r="132" spans="1:38" x14ac:dyDescent="0.2">
      <c r="A132" s="46" t="s">
        <v>374</v>
      </c>
      <c r="B132" s="46" t="s">
        <v>375</v>
      </c>
      <c r="C132" s="48">
        <v>270409</v>
      </c>
      <c r="D132" s="48" t="s">
        <v>3398</v>
      </c>
      <c r="E132" s="48">
        <v>263979</v>
      </c>
      <c r="F132" s="48" t="s">
        <v>3398</v>
      </c>
      <c r="G132" s="48">
        <v>12146</v>
      </c>
      <c r="H132" s="49" t="s">
        <v>3398</v>
      </c>
      <c r="I132" s="49">
        <v>252392</v>
      </c>
      <c r="J132" s="49" t="s">
        <v>3398</v>
      </c>
      <c r="K132" s="49">
        <v>4</v>
      </c>
      <c r="L132" s="49" t="s">
        <v>3398</v>
      </c>
      <c r="M132" s="44">
        <v>56</v>
      </c>
      <c r="N132" s="44" t="s">
        <v>3398</v>
      </c>
      <c r="O132" s="44">
        <v>271235</v>
      </c>
      <c r="P132" s="44" t="s">
        <v>3398</v>
      </c>
      <c r="Q132" s="44">
        <v>264864</v>
      </c>
      <c r="R132" s="44" t="s">
        <v>3398</v>
      </c>
      <c r="S132" s="44">
        <v>11171</v>
      </c>
      <c r="T132" s="44" t="s">
        <v>3398</v>
      </c>
      <c r="U132" s="44">
        <v>254232</v>
      </c>
      <c r="V132" s="44">
        <f t="shared" si="4"/>
        <v>52.489509097277271</v>
      </c>
      <c r="W132" s="44">
        <v>4</v>
      </c>
      <c r="X132" s="44">
        <f t="shared" si="5"/>
        <v>4.1185687687798405</v>
      </c>
      <c r="Y132" s="44">
        <v>56</v>
      </c>
      <c r="Z132" s="44" t="s">
        <v>3398</v>
      </c>
      <c r="AA132" s="44" t="s">
        <v>2673</v>
      </c>
      <c r="AB132" s="44" t="s">
        <v>3387</v>
      </c>
      <c r="AC132" s="44" t="s">
        <v>2673</v>
      </c>
      <c r="AD132" s="44" t="s">
        <v>3387</v>
      </c>
      <c r="AE132" s="44" t="s">
        <v>2673</v>
      </c>
      <c r="AG132" s="44" t="s">
        <v>2673</v>
      </c>
      <c r="AH132" s="44">
        <f t="shared" si="6"/>
        <v>52.489509097277271</v>
      </c>
      <c r="AI132" s="44" t="s">
        <v>2673</v>
      </c>
      <c r="AJ132" s="44">
        <f t="shared" si="7"/>
        <v>4.1185687687798405</v>
      </c>
      <c r="AK132" s="44" t="s">
        <v>2673</v>
      </c>
      <c r="AL132" s="44" t="s">
        <v>3387</v>
      </c>
    </row>
    <row r="133" spans="1:38" x14ac:dyDescent="0.2">
      <c r="A133" s="46" t="s">
        <v>377</v>
      </c>
      <c r="B133" s="46" t="s">
        <v>378</v>
      </c>
      <c r="C133" s="48">
        <v>109407</v>
      </c>
      <c r="D133" s="48" t="s">
        <v>3398</v>
      </c>
      <c r="E133" s="48">
        <v>106923</v>
      </c>
      <c r="F133" s="48" t="s">
        <v>3398</v>
      </c>
      <c r="G133" s="48">
        <v>6515</v>
      </c>
      <c r="H133" s="49" t="s">
        <v>3398</v>
      </c>
      <c r="I133" s="49">
        <v>100601</v>
      </c>
      <c r="J133" s="49" t="s">
        <v>3398</v>
      </c>
      <c r="K133" s="49">
        <v>6</v>
      </c>
      <c r="L133" s="49" t="s">
        <v>3398</v>
      </c>
      <c r="M133" s="44">
        <v>56</v>
      </c>
      <c r="N133" s="44" t="s">
        <v>3398</v>
      </c>
      <c r="O133" s="44">
        <v>109912</v>
      </c>
      <c r="P133" s="44" t="s">
        <v>3398</v>
      </c>
      <c r="Q133" s="44">
        <v>107429</v>
      </c>
      <c r="R133" s="44" t="s">
        <v>3398</v>
      </c>
      <c r="S133" s="44">
        <v>6583</v>
      </c>
      <c r="T133" s="44" t="s">
        <v>3398</v>
      </c>
      <c r="U133" s="44">
        <v>101080</v>
      </c>
      <c r="V133" s="44">
        <f t="shared" si="4"/>
        <v>51.500109178251691</v>
      </c>
      <c r="W133" s="44">
        <v>6</v>
      </c>
      <c r="X133" s="44">
        <f t="shared" si="5"/>
        <v>5.9893369240847223</v>
      </c>
      <c r="Y133" s="44">
        <v>56</v>
      </c>
      <c r="Z133" s="44" t="s">
        <v>3398</v>
      </c>
      <c r="AA133" s="44" t="s">
        <v>2673</v>
      </c>
      <c r="AB133" s="44" t="s">
        <v>3387</v>
      </c>
      <c r="AC133" s="44" t="s">
        <v>2673</v>
      </c>
      <c r="AD133" s="44" t="s">
        <v>3387</v>
      </c>
      <c r="AE133" s="44" t="s">
        <v>2673</v>
      </c>
      <c r="AG133" s="44" t="s">
        <v>2673</v>
      </c>
      <c r="AH133" s="44">
        <f t="shared" si="6"/>
        <v>51.500109178251691</v>
      </c>
      <c r="AI133" s="44" t="s">
        <v>2673</v>
      </c>
      <c r="AJ133" s="44">
        <f t="shared" si="7"/>
        <v>5.9893369240847223</v>
      </c>
      <c r="AK133" s="44" t="s">
        <v>2673</v>
      </c>
      <c r="AL133" s="44" t="s">
        <v>3387</v>
      </c>
    </row>
    <row r="134" spans="1:38" x14ac:dyDescent="0.2">
      <c r="A134" s="46" t="s">
        <v>380</v>
      </c>
      <c r="B134" s="46" t="s">
        <v>381</v>
      </c>
      <c r="C134" s="48">
        <v>201993</v>
      </c>
      <c r="D134" s="48" t="s">
        <v>3398</v>
      </c>
      <c r="E134" s="48">
        <v>195562</v>
      </c>
      <c r="F134" s="48" t="s">
        <v>3398</v>
      </c>
      <c r="G134" s="48">
        <v>8461</v>
      </c>
      <c r="H134" s="49" t="s">
        <v>3398</v>
      </c>
      <c r="I134" s="49">
        <v>187641</v>
      </c>
      <c r="J134" s="49" t="s">
        <v>3398</v>
      </c>
      <c r="K134" s="49">
        <v>4</v>
      </c>
      <c r="L134" s="49" t="s">
        <v>3398</v>
      </c>
      <c r="M134" s="44">
        <v>55</v>
      </c>
      <c r="N134" s="44" t="s">
        <v>3398</v>
      </c>
      <c r="O134" s="44">
        <v>202908</v>
      </c>
      <c r="P134" s="44" t="s">
        <v>3398</v>
      </c>
      <c r="Q134" s="44">
        <v>196118</v>
      </c>
      <c r="R134" s="44" t="s">
        <v>3398</v>
      </c>
      <c r="S134" s="44">
        <v>7314</v>
      </c>
      <c r="T134" s="44" t="s">
        <v>3398</v>
      </c>
      <c r="U134" s="44">
        <v>189538</v>
      </c>
      <c r="V134" s="44">
        <f t="shared" si="4"/>
        <v>51.375943777475506</v>
      </c>
      <c r="W134" s="44">
        <v>4</v>
      </c>
      <c r="X134" s="44">
        <f t="shared" si="5"/>
        <v>3.6045892719853332</v>
      </c>
      <c r="Y134" s="44">
        <v>55</v>
      </c>
      <c r="Z134" s="44" t="s">
        <v>3398</v>
      </c>
      <c r="AA134" s="44" t="s">
        <v>2673</v>
      </c>
      <c r="AB134" s="44" t="s">
        <v>3387</v>
      </c>
      <c r="AC134" s="44" t="s">
        <v>2673</v>
      </c>
      <c r="AD134" s="44" t="s">
        <v>3387</v>
      </c>
      <c r="AE134" s="44" t="s">
        <v>2673</v>
      </c>
      <c r="AG134" s="44" t="s">
        <v>2673</v>
      </c>
      <c r="AH134" s="44">
        <f t="shared" si="6"/>
        <v>51.375943777475506</v>
      </c>
      <c r="AI134" s="44" t="s">
        <v>2673</v>
      </c>
      <c r="AJ134" s="44">
        <f t="shared" si="7"/>
        <v>3.6045892719853332</v>
      </c>
      <c r="AK134" s="44" t="s">
        <v>2673</v>
      </c>
      <c r="AL134" s="44" t="s">
        <v>3387</v>
      </c>
    </row>
    <row r="135" spans="1:38" x14ac:dyDescent="0.2">
      <c r="A135" s="46" t="s">
        <v>383</v>
      </c>
      <c r="B135" s="46" t="s">
        <v>384</v>
      </c>
      <c r="C135" s="48">
        <v>219854</v>
      </c>
      <c r="D135" s="48" t="s">
        <v>3398</v>
      </c>
      <c r="E135" s="48">
        <v>213499</v>
      </c>
      <c r="F135" s="48" t="s">
        <v>3398</v>
      </c>
      <c r="G135" s="48">
        <v>8822</v>
      </c>
      <c r="H135" s="49" t="s">
        <v>3398</v>
      </c>
      <c r="I135" s="49">
        <v>205619</v>
      </c>
      <c r="J135" s="49" t="s">
        <v>3398</v>
      </c>
      <c r="K135" s="49">
        <v>4</v>
      </c>
      <c r="L135" s="49" t="s">
        <v>3398</v>
      </c>
      <c r="M135" s="44">
        <v>58</v>
      </c>
      <c r="N135" s="44" t="s">
        <v>3398</v>
      </c>
      <c r="O135" s="44">
        <v>218537</v>
      </c>
      <c r="P135" s="44" t="s">
        <v>3398</v>
      </c>
      <c r="Q135" s="44">
        <v>213009</v>
      </c>
      <c r="R135" s="44" t="s">
        <v>3398</v>
      </c>
      <c r="S135" s="44">
        <v>8382</v>
      </c>
      <c r="T135" s="44" t="s">
        <v>3398</v>
      </c>
      <c r="U135" s="44">
        <v>205251</v>
      </c>
      <c r="V135" s="44">
        <f t="shared" si="4"/>
        <v>53.534673762337725</v>
      </c>
      <c r="W135" s="44">
        <v>4</v>
      </c>
      <c r="X135" s="44">
        <f t="shared" si="5"/>
        <v>3.8355061156692001</v>
      </c>
      <c r="Y135" s="44">
        <v>57</v>
      </c>
      <c r="Z135" s="44" t="s">
        <v>3398</v>
      </c>
      <c r="AA135" s="44" t="s">
        <v>2673</v>
      </c>
      <c r="AB135" s="44" t="s">
        <v>3387</v>
      </c>
      <c r="AC135" s="44" t="s">
        <v>2673</v>
      </c>
      <c r="AD135" s="44" t="s">
        <v>3387</v>
      </c>
      <c r="AE135" s="44" t="s">
        <v>2673</v>
      </c>
      <c r="AG135" s="44" t="s">
        <v>2673</v>
      </c>
      <c r="AH135" s="44">
        <f t="shared" si="6"/>
        <v>53.534673762337725</v>
      </c>
      <c r="AI135" s="44" t="s">
        <v>2673</v>
      </c>
      <c r="AJ135" s="44">
        <f t="shared" si="7"/>
        <v>3.8355061156692001</v>
      </c>
      <c r="AK135" s="44" t="s">
        <v>2673</v>
      </c>
      <c r="AL135" s="44" t="s">
        <v>3387</v>
      </c>
    </row>
    <row r="136" spans="1:38" x14ac:dyDescent="0.2">
      <c r="A136" s="46" t="s">
        <v>386</v>
      </c>
      <c r="B136" s="46" t="s">
        <v>387</v>
      </c>
      <c r="C136" s="48">
        <v>78472</v>
      </c>
      <c r="D136" s="48" t="s">
        <v>3398</v>
      </c>
      <c r="E136" s="48">
        <v>76560</v>
      </c>
      <c r="F136" s="48" t="s">
        <v>3398</v>
      </c>
      <c r="G136" s="48">
        <v>3665</v>
      </c>
      <c r="H136" s="49" t="s">
        <v>3398</v>
      </c>
      <c r="I136" s="49">
        <v>73171</v>
      </c>
      <c r="J136" s="49" t="s">
        <v>3398</v>
      </c>
      <c r="K136" s="49">
        <v>5</v>
      </c>
      <c r="L136" s="49" t="s">
        <v>3398</v>
      </c>
      <c r="M136" s="44">
        <v>57</v>
      </c>
      <c r="N136" s="44" t="s">
        <v>3398</v>
      </c>
      <c r="O136" s="44">
        <v>78793</v>
      </c>
      <c r="P136" s="44" t="s">
        <v>3398</v>
      </c>
      <c r="Q136" s="44">
        <v>76966</v>
      </c>
      <c r="R136" s="44" t="s">
        <v>3398</v>
      </c>
      <c r="S136" s="44">
        <v>3507</v>
      </c>
      <c r="T136" s="44" t="s">
        <v>3398</v>
      </c>
      <c r="U136" s="44">
        <v>73704</v>
      </c>
      <c r="V136" s="44">
        <f t="shared" si="4"/>
        <v>54.253956569746045</v>
      </c>
      <c r="W136" s="44">
        <v>4</v>
      </c>
      <c r="X136" s="44">
        <f t="shared" si="5"/>
        <v>4.450902998997373</v>
      </c>
      <c r="Y136" s="44">
        <v>58</v>
      </c>
      <c r="Z136" s="44" t="s">
        <v>3398</v>
      </c>
      <c r="AA136" s="44" t="s">
        <v>2673</v>
      </c>
      <c r="AB136" s="44" t="s">
        <v>3387</v>
      </c>
      <c r="AC136" s="44" t="s">
        <v>2673</v>
      </c>
      <c r="AD136" s="44" t="s">
        <v>3387</v>
      </c>
      <c r="AE136" s="44" t="s">
        <v>2673</v>
      </c>
      <c r="AG136" s="44" t="s">
        <v>2673</v>
      </c>
      <c r="AH136" s="44">
        <f t="shared" si="6"/>
        <v>54.253956569746045</v>
      </c>
      <c r="AI136" s="44" t="s">
        <v>2673</v>
      </c>
      <c r="AJ136" s="44">
        <f t="shared" si="7"/>
        <v>4.450902998997373</v>
      </c>
      <c r="AK136" s="44" t="s">
        <v>2673</v>
      </c>
      <c r="AL136" s="44" t="s">
        <v>3387</v>
      </c>
    </row>
    <row r="137" spans="1:38" x14ac:dyDescent="0.2">
      <c r="A137" s="46" t="s">
        <v>389</v>
      </c>
      <c r="B137" s="46" t="s">
        <v>390</v>
      </c>
      <c r="C137" s="48">
        <v>276812</v>
      </c>
      <c r="D137" s="48" t="s">
        <v>3398</v>
      </c>
      <c r="E137" s="48">
        <v>267782</v>
      </c>
      <c r="F137" s="48" t="s">
        <v>3398</v>
      </c>
      <c r="G137" s="48">
        <v>8593</v>
      </c>
      <c r="H137" s="49" t="s">
        <v>3398</v>
      </c>
      <c r="I137" s="49">
        <v>259549</v>
      </c>
      <c r="J137" s="49" t="s">
        <v>3398</v>
      </c>
      <c r="K137" s="49">
        <v>3</v>
      </c>
      <c r="L137" s="49" t="s">
        <v>3398</v>
      </c>
      <c r="M137" s="44">
        <v>62</v>
      </c>
      <c r="N137" s="44" t="s">
        <v>3398</v>
      </c>
      <c r="O137" s="44">
        <v>276892</v>
      </c>
      <c r="P137" s="44" t="s">
        <v>3398</v>
      </c>
      <c r="Q137" s="44">
        <v>267691</v>
      </c>
      <c r="R137" s="44" t="s">
        <v>3398</v>
      </c>
      <c r="S137" s="44">
        <v>7640</v>
      </c>
      <c r="T137" s="44" t="s">
        <v>3398</v>
      </c>
      <c r="U137" s="44">
        <v>260455</v>
      </c>
      <c r="V137" s="44">
        <f t="shared" si="4"/>
        <v>58.319525302283921</v>
      </c>
      <c r="W137" s="44">
        <v>3</v>
      </c>
      <c r="X137" s="44">
        <f t="shared" si="5"/>
        <v>2.7591985322797337</v>
      </c>
      <c r="Y137" s="44">
        <v>62</v>
      </c>
      <c r="Z137" s="44" t="s">
        <v>3398</v>
      </c>
      <c r="AA137" s="44" t="s">
        <v>2673</v>
      </c>
      <c r="AB137" s="44" t="s">
        <v>3387</v>
      </c>
      <c r="AC137" s="44" t="s">
        <v>2673</v>
      </c>
      <c r="AD137" s="44" t="s">
        <v>3387</v>
      </c>
      <c r="AE137" s="44" t="s">
        <v>2673</v>
      </c>
      <c r="AG137" s="44" t="s">
        <v>2673</v>
      </c>
      <c r="AH137" s="44">
        <f t="shared" si="6"/>
        <v>58.319525302283921</v>
      </c>
      <c r="AI137" s="44" t="s">
        <v>2673</v>
      </c>
      <c r="AJ137" s="44">
        <f t="shared" si="7"/>
        <v>2.7591985322797337</v>
      </c>
      <c r="AK137" s="44" t="s">
        <v>2673</v>
      </c>
      <c r="AL137" s="44" t="s">
        <v>3387</v>
      </c>
    </row>
    <row r="138" spans="1:38" x14ac:dyDescent="0.2">
      <c r="A138" s="46" t="s">
        <v>392</v>
      </c>
      <c r="B138" s="46" t="s">
        <v>393</v>
      </c>
      <c r="C138" s="48">
        <v>216276</v>
      </c>
      <c r="D138" s="48" t="s">
        <v>3398</v>
      </c>
      <c r="E138" s="48">
        <v>210352</v>
      </c>
      <c r="F138" s="48" t="s">
        <v>3398</v>
      </c>
      <c r="G138" s="48">
        <v>7514</v>
      </c>
      <c r="H138" s="49" t="s">
        <v>3398</v>
      </c>
      <c r="I138" s="49">
        <v>203265</v>
      </c>
      <c r="J138" s="49" t="s">
        <v>3398</v>
      </c>
      <c r="K138" s="49">
        <v>3</v>
      </c>
      <c r="L138" s="49" t="s">
        <v>3398</v>
      </c>
      <c r="M138" s="44">
        <v>60</v>
      </c>
      <c r="N138" s="44" t="s">
        <v>3398</v>
      </c>
      <c r="O138" s="44">
        <v>217103</v>
      </c>
      <c r="P138" s="44" t="s">
        <v>3398</v>
      </c>
      <c r="Q138" s="44">
        <v>211063</v>
      </c>
      <c r="R138" s="44" t="s">
        <v>3398</v>
      </c>
      <c r="S138" s="44">
        <v>6505</v>
      </c>
      <c r="T138" s="44" t="s">
        <v>3398</v>
      </c>
      <c r="U138" s="44">
        <v>204974</v>
      </c>
      <c r="V138" s="44">
        <f t="shared" si="4"/>
        <v>56.647950511968979</v>
      </c>
      <c r="W138" s="44">
        <v>3</v>
      </c>
      <c r="X138" s="44">
        <f t="shared" si="5"/>
        <v>2.9962736581254057</v>
      </c>
      <c r="Y138" s="44">
        <v>60</v>
      </c>
      <c r="Z138" s="44" t="s">
        <v>3398</v>
      </c>
      <c r="AA138" s="44" t="s">
        <v>2673</v>
      </c>
      <c r="AB138" s="44" t="s">
        <v>3387</v>
      </c>
      <c r="AC138" s="44" t="s">
        <v>2673</v>
      </c>
      <c r="AD138" s="44" t="s">
        <v>3387</v>
      </c>
      <c r="AE138" s="44" t="s">
        <v>2673</v>
      </c>
      <c r="AG138" s="44" t="s">
        <v>2673</v>
      </c>
      <c r="AH138" s="44">
        <f t="shared" si="6"/>
        <v>56.647950511968979</v>
      </c>
      <c r="AI138" s="44" t="s">
        <v>2673</v>
      </c>
      <c r="AJ138" s="44">
        <f t="shared" si="7"/>
        <v>2.9962736581254057</v>
      </c>
      <c r="AK138" s="44" t="s">
        <v>2673</v>
      </c>
      <c r="AL138" s="44" t="s">
        <v>3387</v>
      </c>
    </row>
    <row r="139" spans="1:38" x14ac:dyDescent="0.2">
      <c r="A139" s="46" t="s">
        <v>395</v>
      </c>
      <c r="B139" s="46" t="s">
        <v>396</v>
      </c>
      <c r="C139" s="48">
        <v>357729</v>
      </c>
      <c r="D139" s="48" t="s">
        <v>3398</v>
      </c>
      <c r="E139" s="48">
        <v>348995</v>
      </c>
      <c r="F139" s="48" t="s">
        <v>3398</v>
      </c>
      <c r="G139" s="48">
        <v>12236</v>
      </c>
      <c r="H139" s="49" t="s">
        <v>3398</v>
      </c>
      <c r="I139" s="49">
        <v>337659</v>
      </c>
      <c r="J139" s="49" t="s">
        <v>3398</v>
      </c>
      <c r="K139" s="49">
        <v>3</v>
      </c>
      <c r="L139" s="49" t="s">
        <v>3398</v>
      </c>
      <c r="M139" s="44">
        <v>59</v>
      </c>
      <c r="N139" s="44" t="s">
        <v>3398</v>
      </c>
      <c r="O139" s="44">
        <v>358277</v>
      </c>
      <c r="P139" s="44" t="s">
        <v>3398</v>
      </c>
      <c r="Q139" s="44">
        <v>349297</v>
      </c>
      <c r="R139" s="44" t="s">
        <v>3398</v>
      </c>
      <c r="S139" s="44">
        <v>10656</v>
      </c>
      <c r="T139" s="44" t="s">
        <v>3398</v>
      </c>
      <c r="U139" s="44">
        <v>339481</v>
      </c>
      <c r="V139" s="44">
        <f t="shared" ref="V139:V202" si="8">100*U139/(O139*100/Y139)</f>
        <v>55.904730138970677</v>
      </c>
      <c r="W139" s="44">
        <v>3</v>
      </c>
      <c r="X139" s="44">
        <f t="shared" ref="X139:X202" si="9">100*S139/O139</f>
        <v>2.9742350192727973</v>
      </c>
      <c r="Y139" s="44">
        <v>59</v>
      </c>
      <c r="Z139" s="44" t="s">
        <v>3398</v>
      </c>
      <c r="AA139" s="44" t="s">
        <v>2673</v>
      </c>
      <c r="AB139" s="44" t="s">
        <v>3387</v>
      </c>
      <c r="AC139" s="44" t="s">
        <v>2673</v>
      </c>
      <c r="AD139" s="44" t="s">
        <v>3387</v>
      </c>
      <c r="AE139" s="44" t="s">
        <v>2673</v>
      </c>
      <c r="AG139" s="44" t="s">
        <v>2673</v>
      </c>
      <c r="AH139" s="44">
        <f t="shared" ref="AH139:AH202" si="10">IF(COUNT(100*AG139/(AA139*100/AK139))=1,100*AG139/(AA139*100/AK139),IF(COUNT(V139)=1,V139,""))</f>
        <v>55.904730138970677</v>
      </c>
      <c r="AI139" s="44" t="s">
        <v>2673</v>
      </c>
      <c r="AJ139" s="44">
        <f t="shared" ref="AJ139:AJ202" si="11">IF(COUNT(AE139/AA139)=1,100*AE139/AA139,IF(COUNT(X139)=1,X139,""))</f>
        <v>2.9742350192727973</v>
      </c>
      <c r="AK139" s="44" t="s">
        <v>2673</v>
      </c>
      <c r="AL139" s="44" t="s">
        <v>3387</v>
      </c>
    </row>
    <row r="140" spans="1:38" x14ac:dyDescent="0.2">
      <c r="A140" s="46" t="s">
        <v>398</v>
      </c>
      <c r="B140" s="46" t="s">
        <v>399</v>
      </c>
      <c r="C140" s="48">
        <v>157993</v>
      </c>
      <c r="D140" s="48" t="s">
        <v>3398</v>
      </c>
      <c r="E140" s="48">
        <v>153476</v>
      </c>
      <c r="F140" s="48" t="s">
        <v>3398</v>
      </c>
      <c r="G140" s="48">
        <v>4827</v>
      </c>
      <c r="H140" s="49" t="s">
        <v>3398</v>
      </c>
      <c r="I140" s="49">
        <v>149011</v>
      </c>
      <c r="J140" s="49" t="s">
        <v>3398</v>
      </c>
      <c r="K140" s="49">
        <v>3</v>
      </c>
      <c r="L140" s="49" t="s">
        <v>3398</v>
      </c>
      <c r="M140" s="44">
        <v>61</v>
      </c>
      <c r="N140" s="44" t="s">
        <v>3398</v>
      </c>
      <c r="O140" s="44">
        <v>158973</v>
      </c>
      <c r="P140" s="44" t="s">
        <v>3398</v>
      </c>
      <c r="Q140" s="44">
        <v>154516</v>
      </c>
      <c r="R140" s="44" t="s">
        <v>3398</v>
      </c>
      <c r="S140" s="44">
        <v>4507</v>
      </c>
      <c r="T140" s="44" t="s">
        <v>3398</v>
      </c>
      <c r="U140" s="44">
        <v>150290</v>
      </c>
      <c r="V140" s="44">
        <f t="shared" si="8"/>
        <v>57.668220389625908</v>
      </c>
      <c r="W140" s="44">
        <v>3</v>
      </c>
      <c r="X140" s="44">
        <f t="shared" si="9"/>
        <v>2.835072622394998</v>
      </c>
      <c r="Y140" s="44">
        <v>61</v>
      </c>
      <c r="Z140" s="44" t="s">
        <v>3398</v>
      </c>
      <c r="AA140" s="44" t="s">
        <v>2673</v>
      </c>
      <c r="AB140" s="44" t="s">
        <v>3387</v>
      </c>
      <c r="AC140" s="44" t="s">
        <v>2673</v>
      </c>
      <c r="AD140" s="44" t="s">
        <v>3387</v>
      </c>
      <c r="AE140" s="44" t="s">
        <v>2673</v>
      </c>
      <c r="AG140" s="44" t="s">
        <v>2673</v>
      </c>
      <c r="AH140" s="44">
        <f t="shared" si="10"/>
        <v>57.668220389625908</v>
      </c>
      <c r="AI140" s="44" t="s">
        <v>2673</v>
      </c>
      <c r="AJ140" s="44">
        <f t="shared" si="11"/>
        <v>2.835072622394998</v>
      </c>
      <c r="AK140" s="44" t="s">
        <v>2673</v>
      </c>
      <c r="AL140" s="44" t="s">
        <v>3387</v>
      </c>
    </row>
    <row r="141" spans="1:38" x14ac:dyDescent="0.2">
      <c r="A141" s="46" t="s">
        <v>401</v>
      </c>
      <c r="B141" s="46" t="s">
        <v>402</v>
      </c>
      <c r="C141" s="48">
        <v>274965</v>
      </c>
      <c r="D141" s="48" t="s">
        <v>3398</v>
      </c>
      <c r="E141" s="48">
        <v>264862</v>
      </c>
      <c r="F141" s="48" t="s">
        <v>3398</v>
      </c>
      <c r="G141" s="48">
        <v>5274</v>
      </c>
      <c r="H141" s="49" t="s">
        <v>3398</v>
      </c>
      <c r="I141" s="49">
        <v>260037</v>
      </c>
      <c r="J141" s="49" t="s">
        <v>3398</v>
      </c>
      <c r="K141" s="49">
        <v>2</v>
      </c>
      <c r="L141" s="49" t="s">
        <v>3398</v>
      </c>
      <c r="M141" s="44">
        <v>62</v>
      </c>
      <c r="N141" s="44" t="s">
        <v>3398</v>
      </c>
      <c r="O141" s="44">
        <v>274931</v>
      </c>
      <c r="P141" s="44" t="s">
        <v>3398</v>
      </c>
      <c r="Q141" s="44">
        <v>265318</v>
      </c>
      <c r="R141" s="44" t="s">
        <v>3398</v>
      </c>
      <c r="S141" s="44">
        <v>4952</v>
      </c>
      <c r="T141" s="44" t="s">
        <v>3398</v>
      </c>
      <c r="U141" s="44">
        <v>260763</v>
      </c>
      <c r="V141" s="44">
        <f t="shared" si="8"/>
        <v>58.804958335000414</v>
      </c>
      <c r="W141" s="44">
        <v>2</v>
      </c>
      <c r="X141" s="44">
        <f t="shared" si="9"/>
        <v>1.8011792049641546</v>
      </c>
      <c r="Y141" s="44">
        <v>62</v>
      </c>
      <c r="Z141" s="44" t="s">
        <v>3398</v>
      </c>
      <c r="AA141" s="44" t="s">
        <v>2673</v>
      </c>
      <c r="AB141" s="44" t="s">
        <v>3387</v>
      </c>
      <c r="AC141" s="44" t="s">
        <v>2673</v>
      </c>
      <c r="AD141" s="44" t="s">
        <v>3387</v>
      </c>
      <c r="AE141" s="44" t="s">
        <v>2673</v>
      </c>
      <c r="AG141" s="44" t="s">
        <v>2673</v>
      </c>
      <c r="AH141" s="44">
        <f t="shared" si="10"/>
        <v>58.804958335000414</v>
      </c>
      <c r="AI141" s="44" t="s">
        <v>2673</v>
      </c>
      <c r="AJ141" s="44">
        <f t="shared" si="11"/>
        <v>1.8011792049641546</v>
      </c>
      <c r="AK141" s="44" t="s">
        <v>2673</v>
      </c>
      <c r="AL141" s="44" t="s">
        <v>3387</v>
      </c>
    </row>
    <row r="142" spans="1:38" x14ac:dyDescent="0.2">
      <c r="A142" s="46" t="s">
        <v>404</v>
      </c>
      <c r="B142" s="46" t="s">
        <v>405</v>
      </c>
      <c r="C142" s="48">
        <v>149653</v>
      </c>
      <c r="D142" s="48" t="s">
        <v>3398</v>
      </c>
      <c r="E142" s="48">
        <v>144225</v>
      </c>
      <c r="F142" s="48" t="s">
        <v>3398</v>
      </c>
      <c r="G142" s="48">
        <v>6484</v>
      </c>
      <c r="H142" s="49" t="s">
        <v>3398</v>
      </c>
      <c r="I142" s="49">
        <v>138149</v>
      </c>
      <c r="J142" s="49" t="s">
        <v>3398</v>
      </c>
      <c r="K142" s="49">
        <v>4</v>
      </c>
      <c r="L142" s="49" t="s">
        <v>3398</v>
      </c>
      <c r="M142" s="44">
        <v>56</v>
      </c>
      <c r="N142" s="44" t="s">
        <v>3398</v>
      </c>
      <c r="O142" s="44">
        <v>149960</v>
      </c>
      <c r="P142" s="44" t="s">
        <v>3398</v>
      </c>
      <c r="Q142" s="44">
        <v>144119</v>
      </c>
      <c r="R142" s="44" t="s">
        <v>3398</v>
      </c>
      <c r="S142" s="44">
        <v>6294</v>
      </c>
      <c r="T142" s="44" t="s">
        <v>3398</v>
      </c>
      <c r="U142" s="44">
        <v>138289</v>
      </c>
      <c r="V142" s="44">
        <f t="shared" si="8"/>
        <v>51.641664443851695</v>
      </c>
      <c r="W142" s="44">
        <v>4</v>
      </c>
      <c r="X142" s="44">
        <f t="shared" si="9"/>
        <v>4.1971192317951456</v>
      </c>
      <c r="Y142" s="44">
        <v>56</v>
      </c>
      <c r="Z142" s="44" t="s">
        <v>3398</v>
      </c>
      <c r="AA142" s="44" t="s">
        <v>2673</v>
      </c>
      <c r="AB142" s="44" t="s">
        <v>3387</v>
      </c>
      <c r="AC142" s="44" t="s">
        <v>2673</v>
      </c>
      <c r="AD142" s="44" t="s">
        <v>3387</v>
      </c>
      <c r="AE142" s="44" t="s">
        <v>2673</v>
      </c>
      <c r="AG142" s="44" t="s">
        <v>2673</v>
      </c>
      <c r="AH142" s="44">
        <f t="shared" si="10"/>
        <v>51.641664443851695</v>
      </c>
      <c r="AI142" s="44" t="s">
        <v>2673</v>
      </c>
      <c r="AJ142" s="44">
        <f t="shared" si="11"/>
        <v>4.1971192317951456</v>
      </c>
      <c r="AK142" s="44" t="s">
        <v>2673</v>
      </c>
      <c r="AL142" s="44" t="s">
        <v>3387</v>
      </c>
    </row>
    <row r="143" spans="1:38" x14ac:dyDescent="0.2">
      <c r="A143" s="46" t="s">
        <v>407</v>
      </c>
      <c r="B143" s="46" t="s">
        <v>408</v>
      </c>
      <c r="C143" s="48">
        <v>255548</v>
      </c>
      <c r="D143" s="48" t="s">
        <v>3398</v>
      </c>
      <c r="E143" s="48">
        <v>247029</v>
      </c>
      <c r="F143" s="48" t="s">
        <v>3398</v>
      </c>
      <c r="G143" s="48">
        <v>7976</v>
      </c>
      <c r="H143" s="49" t="s">
        <v>3398</v>
      </c>
      <c r="I143" s="49">
        <v>239799</v>
      </c>
      <c r="J143" s="49" t="s">
        <v>3398</v>
      </c>
      <c r="K143" s="49">
        <v>3</v>
      </c>
      <c r="L143" s="49" t="s">
        <v>3398</v>
      </c>
      <c r="M143" s="44">
        <v>65</v>
      </c>
      <c r="N143" s="44" t="s">
        <v>3398</v>
      </c>
      <c r="O143" s="44">
        <v>257199</v>
      </c>
      <c r="P143" s="44" t="s">
        <v>3398</v>
      </c>
      <c r="Q143" s="44">
        <v>248591</v>
      </c>
      <c r="R143" s="44" t="s">
        <v>3398</v>
      </c>
      <c r="S143" s="44">
        <v>7267</v>
      </c>
      <c r="T143" s="44" t="s">
        <v>3398</v>
      </c>
      <c r="U143" s="44">
        <v>242063</v>
      </c>
      <c r="V143" s="44">
        <f t="shared" si="8"/>
        <v>60.233640099689346</v>
      </c>
      <c r="W143" s="44">
        <v>3</v>
      </c>
      <c r="X143" s="44">
        <f t="shared" si="9"/>
        <v>2.8254386681130175</v>
      </c>
      <c r="Y143" s="44">
        <v>64</v>
      </c>
      <c r="Z143" s="44" t="s">
        <v>3398</v>
      </c>
      <c r="AA143" s="44" t="s">
        <v>2673</v>
      </c>
      <c r="AB143" s="44" t="s">
        <v>3387</v>
      </c>
      <c r="AC143" s="44" t="s">
        <v>2673</v>
      </c>
      <c r="AD143" s="44" t="s">
        <v>3387</v>
      </c>
      <c r="AE143" s="44" t="s">
        <v>2673</v>
      </c>
      <c r="AG143" s="44" t="s">
        <v>2673</v>
      </c>
      <c r="AH143" s="44">
        <f t="shared" si="10"/>
        <v>60.233640099689346</v>
      </c>
      <c r="AI143" s="44" t="s">
        <v>2673</v>
      </c>
      <c r="AJ143" s="44">
        <f t="shared" si="11"/>
        <v>2.8254386681130175</v>
      </c>
      <c r="AK143" s="44" t="s">
        <v>2673</v>
      </c>
      <c r="AL143" s="44" t="s">
        <v>3387</v>
      </c>
    </row>
    <row r="144" spans="1:38" x14ac:dyDescent="0.2">
      <c r="A144" s="46" t="s">
        <v>410</v>
      </c>
      <c r="B144" s="46" t="s">
        <v>411</v>
      </c>
      <c r="C144" s="48">
        <v>54008</v>
      </c>
      <c r="D144" s="48" t="s">
        <v>3398</v>
      </c>
      <c r="E144" s="48">
        <v>52613</v>
      </c>
      <c r="F144" s="48" t="s">
        <v>3398</v>
      </c>
      <c r="G144" s="48">
        <v>2610</v>
      </c>
      <c r="H144" s="49" t="s">
        <v>3398</v>
      </c>
      <c r="I144" s="49">
        <v>50171</v>
      </c>
      <c r="J144" s="49" t="s">
        <v>3398</v>
      </c>
      <c r="K144" s="49">
        <v>5</v>
      </c>
      <c r="L144" s="49" t="s">
        <v>3398</v>
      </c>
      <c r="M144" s="44">
        <v>56</v>
      </c>
      <c r="N144" s="44" t="s">
        <v>3398</v>
      </c>
      <c r="O144" s="44">
        <v>53858</v>
      </c>
      <c r="P144" s="44" t="s">
        <v>3398</v>
      </c>
      <c r="Q144" s="44">
        <v>52601</v>
      </c>
      <c r="R144" s="44" t="s">
        <v>3398</v>
      </c>
      <c r="S144" s="44">
        <v>2342</v>
      </c>
      <c r="T144" s="44" t="s">
        <v>3398</v>
      </c>
      <c r="U144" s="44">
        <v>50396</v>
      </c>
      <c r="V144" s="44">
        <f t="shared" si="8"/>
        <v>52.4003119313751</v>
      </c>
      <c r="W144" s="44">
        <v>4</v>
      </c>
      <c r="X144" s="44">
        <f t="shared" si="9"/>
        <v>4.3484719076088973</v>
      </c>
      <c r="Y144" s="44">
        <v>56</v>
      </c>
      <c r="Z144" s="44" t="s">
        <v>3398</v>
      </c>
      <c r="AA144" s="44" t="s">
        <v>2673</v>
      </c>
      <c r="AB144" s="44" t="s">
        <v>3387</v>
      </c>
      <c r="AC144" s="44" t="s">
        <v>2673</v>
      </c>
      <c r="AD144" s="44" t="s">
        <v>3387</v>
      </c>
      <c r="AE144" s="44" t="s">
        <v>2673</v>
      </c>
      <c r="AG144" s="44" t="s">
        <v>2673</v>
      </c>
      <c r="AH144" s="44">
        <f t="shared" si="10"/>
        <v>52.4003119313751</v>
      </c>
      <c r="AI144" s="44" t="s">
        <v>2673</v>
      </c>
      <c r="AJ144" s="44">
        <f t="shared" si="11"/>
        <v>4.3484719076088973</v>
      </c>
      <c r="AK144" s="44" t="s">
        <v>2673</v>
      </c>
      <c r="AL144" s="44" t="s">
        <v>3387</v>
      </c>
    </row>
    <row r="145" spans="1:38" x14ac:dyDescent="0.2">
      <c r="A145" s="46" t="s">
        <v>413</v>
      </c>
      <c r="B145" s="46" t="s">
        <v>414</v>
      </c>
      <c r="C145" s="48">
        <v>268431</v>
      </c>
      <c r="D145" s="48" t="s">
        <v>3398</v>
      </c>
      <c r="E145" s="48">
        <v>258407</v>
      </c>
      <c r="F145" s="48" t="s">
        <v>3398</v>
      </c>
      <c r="G145" s="48">
        <v>6166</v>
      </c>
      <c r="H145" s="49" t="s">
        <v>3398</v>
      </c>
      <c r="I145" s="49">
        <v>252830</v>
      </c>
      <c r="J145" s="49" t="s">
        <v>3398</v>
      </c>
      <c r="K145" s="49">
        <v>2</v>
      </c>
      <c r="L145" s="49" t="s">
        <v>3398</v>
      </c>
      <c r="M145" s="44">
        <v>64</v>
      </c>
      <c r="N145" s="44" t="s">
        <v>3398</v>
      </c>
      <c r="O145" s="44">
        <v>269646</v>
      </c>
      <c r="P145" s="44" t="s">
        <v>3398</v>
      </c>
      <c r="Q145" s="44">
        <v>259952</v>
      </c>
      <c r="R145" s="44" t="s">
        <v>3398</v>
      </c>
      <c r="S145" s="44">
        <v>5143</v>
      </c>
      <c r="T145" s="44" t="s">
        <v>3398</v>
      </c>
      <c r="U145" s="44">
        <v>255249</v>
      </c>
      <c r="V145" s="44">
        <f t="shared" si="8"/>
        <v>60.582897576822944</v>
      </c>
      <c r="W145" s="44">
        <v>2</v>
      </c>
      <c r="X145" s="44">
        <f t="shared" si="9"/>
        <v>1.9073155173820491</v>
      </c>
      <c r="Y145" s="44">
        <v>64</v>
      </c>
      <c r="Z145" s="44" t="s">
        <v>3398</v>
      </c>
      <c r="AA145" s="44" t="s">
        <v>2673</v>
      </c>
      <c r="AB145" s="44" t="s">
        <v>3387</v>
      </c>
      <c r="AC145" s="44" t="s">
        <v>2673</v>
      </c>
      <c r="AD145" s="44" t="s">
        <v>3387</v>
      </c>
      <c r="AE145" s="44" t="s">
        <v>2673</v>
      </c>
      <c r="AG145" s="44" t="s">
        <v>2673</v>
      </c>
      <c r="AH145" s="44">
        <f t="shared" si="10"/>
        <v>60.582897576822944</v>
      </c>
      <c r="AI145" s="44" t="s">
        <v>2673</v>
      </c>
      <c r="AJ145" s="44">
        <f t="shared" si="11"/>
        <v>1.9073155173820491</v>
      </c>
      <c r="AK145" s="44" t="s">
        <v>2673</v>
      </c>
      <c r="AL145" s="44" t="s">
        <v>3387</v>
      </c>
    </row>
    <row r="146" spans="1:38" x14ac:dyDescent="0.2">
      <c r="A146" s="46" t="s">
        <v>416</v>
      </c>
      <c r="B146" s="46" t="s">
        <v>417</v>
      </c>
      <c r="C146" s="48">
        <v>168491</v>
      </c>
      <c r="D146" s="48" t="s">
        <v>3398</v>
      </c>
      <c r="E146" s="48">
        <v>162960</v>
      </c>
      <c r="F146" s="48" t="s">
        <v>3398</v>
      </c>
      <c r="G146" s="48">
        <v>5753</v>
      </c>
      <c r="H146" s="49" t="s">
        <v>3398</v>
      </c>
      <c r="I146" s="49">
        <v>157668</v>
      </c>
      <c r="J146" s="49" t="s">
        <v>3398</v>
      </c>
      <c r="K146" s="49">
        <v>3</v>
      </c>
      <c r="L146" s="49" t="s">
        <v>3398</v>
      </c>
      <c r="M146" s="44">
        <v>61</v>
      </c>
      <c r="N146" s="44" t="s">
        <v>3398</v>
      </c>
      <c r="O146" s="44">
        <v>169142</v>
      </c>
      <c r="P146" s="44" t="s">
        <v>3398</v>
      </c>
      <c r="Q146" s="44">
        <v>163544</v>
      </c>
      <c r="R146" s="44" t="s">
        <v>3398</v>
      </c>
      <c r="S146" s="44">
        <v>4761</v>
      </c>
      <c r="T146" s="44" t="s">
        <v>3398</v>
      </c>
      <c r="U146" s="44">
        <v>159178</v>
      </c>
      <c r="V146" s="44">
        <f t="shared" si="8"/>
        <v>57.406545979118128</v>
      </c>
      <c r="W146" s="44">
        <v>3</v>
      </c>
      <c r="X146" s="44">
        <f t="shared" si="9"/>
        <v>2.8147946695675823</v>
      </c>
      <c r="Y146" s="44">
        <v>61</v>
      </c>
      <c r="Z146" s="44" t="s">
        <v>3398</v>
      </c>
      <c r="AA146" s="44" t="s">
        <v>2673</v>
      </c>
      <c r="AB146" s="44" t="s">
        <v>3387</v>
      </c>
      <c r="AC146" s="44" t="s">
        <v>2673</v>
      </c>
      <c r="AD146" s="44" t="s">
        <v>3387</v>
      </c>
      <c r="AE146" s="44" t="s">
        <v>2673</v>
      </c>
      <c r="AG146" s="44" t="s">
        <v>2673</v>
      </c>
      <c r="AH146" s="44">
        <f t="shared" si="10"/>
        <v>57.406545979118128</v>
      </c>
      <c r="AI146" s="44" t="s">
        <v>2673</v>
      </c>
      <c r="AJ146" s="44">
        <f t="shared" si="11"/>
        <v>2.8147946695675823</v>
      </c>
      <c r="AK146" s="44" t="s">
        <v>2673</v>
      </c>
      <c r="AL146" s="44" t="s">
        <v>3387</v>
      </c>
    </row>
    <row r="147" spans="1:38" x14ac:dyDescent="0.2">
      <c r="A147" s="46" t="s">
        <v>419</v>
      </c>
      <c r="B147" s="46" t="s">
        <v>420</v>
      </c>
      <c r="C147" s="48">
        <v>267169</v>
      </c>
      <c r="D147" s="48" t="s">
        <v>3398</v>
      </c>
      <c r="E147" s="48">
        <v>257984</v>
      </c>
      <c r="F147" s="48" t="s">
        <v>3398</v>
      </c>
      <c r="G147" s="48">
        <v>4238</v>
      </c>
      <c r="H147" s="49" t="s">
        <v>3398</v>
      </c>
      <c r="I147" s="49">
        <v>254187</v>
      </c>
      <c r="J147" s="49" t="s">
        <v>3398</v>
      </c>
      <c r="K147" s="49">
        <v>2</v>
      </c>
      <c r="L147" s="49" t="s">
        <v>3398</v>
      </c>
      <c r="M147" s="44">
        <v>64</v>
      </c>
      <c r="N147" s="44" t="s">
        <v>3398</v>
      </c>
      <c r="O147" s="44">
        <v>266987</v>
      </c>
      <c r="P147" s="44" t="s">
        <v>3398</v>
      </c>
      <c r="Q147" s="44">
        <v>258561</v>
      </c>
      <c r="R147" s="44" t="s">
        <v>3398</v>
      </c>
      <c r="S147" s="44">
        <v>3872</v>
      </c>
      <c r="T147" s="44" t="s">
        <v>3398</v>
      </c>
      <c r="U147" s="44">
        <v>255057</v>
      </c>
      <c r="V147" s="44">
        <f t="shared" si="8"/>
        <v>61.140235292355058</v>
      </c>
      <c r="W147" s="44">
        <v>1</v>
      </c>
      <c r="X147" s="44">
        <f t="shared" si="9"/>
        <v>1.4502578777243835</v>
      </c>
      <c r="Y147" s="44">
        <v>64</v>
      </c>
      <c r="Z147" s="44" t="s">
        <v>3398</v>
      </c>
      <c r="AA147" s="44" t="s">
        <v>2673</v>
      </c>
      <c r="AB147" s="44" t="s">
        <v>3387</v>
      </c>
      <c r="AC147" s="44" t="s">
        <v>2673</v>
      </c>
      <c r="AD147" s="44" t="s">
        <v>3387</v>
      </c>
      <c r="AE147" s="44" t="s">
        <v>2673</v>
      </c>
      <c r="AG147" s="44" t="s">
        <v>2673</v>
      </c>
      <c r="AH147" s="44">
        <f t="shared" si="10"/>
        <v>61.140235292355058</v>
      </c>
      <c r="AI147" s="44" t="s">
        <v>2673</v>
      </c>
      <c r="AJ147" s="44">
        <f t="shared" si="11"/>
        <v>1.4502578777243835</v>
      </c>
      <c r="AK147" s="44" t="s">
        <v>2673</v>
      </c>
      <c r="AL147" s="44" t="s">
        <v>3387</v>
      </c>
    </row>
    <row r="148" spans="1:38" x14ac:dyDescent="0.2">
      <c r="A148" s="46" t="s">
        <v>422</v>
      </c>
      <c r="B148" s="46" t="s">
        <v>423</v>
      </c>
      <c r="C148" s="48">
        <v>92167</v>
      </c>
      <c r="D148" s="48" t="s">
        <v>3398</v>
      </c>
      <c r="E148" s="48">
        <v>89963</v>
      </c>
      <c r="F148" s="48" t="s">
        <v>3398</v>
      </c>
      <c r="G148" s="48">
        <v>5409</v>
      </c>
      <c r="H148" s="49" t="s">
        <v>3398</v>
      </c>
      <c r="I148" s="49">
        <v>84946</v>
      </c>
      <c r="J148" s="49" t="s">
        <v>3398</v>
      </c>
      <c r="K148" s="49">
        <v>6</v>
      </c>
      <c r="L148" s="49" t="s">
        <v>3398</v>
      </c>
      <c r="M148" s="44">
        <v>54</v>
      </c>
      <c r="N148" s="44" t="s">
        <v>3398</v>
      </c>
      <c r="O148" s="44">
        <v>90651</v>
      </c>
      <c r="P148" s="44" t="s">
        <v>3398</v>
      </c>
      <c r="Q148" s="44">
        <v>88370</v>
      </c>
      <c r="R148" s="44" t="s">
        <v>3398</v>
      </c>
      <c r="S148" s="44">
        <v>4767</v>
      </c>
      <c r="T148" s="44" t="s">
        <v>3398</v>
      </c>
      <c r="U148" s="44">
        <v>83834</v>
      </c>
      <c r="V148" s="44">
        <f t="shared" si="8"/>
        <v>49.014373807238755</v>
      </c>
      <c r="W148" s="44">
        <v>5</v>
      </c>
      <c r="X148" s="44">
        <f t="shared" si="9"/>
        <v>5.2586292484363106</v>
      </c>
      <c r="Y148" s="44">
        <v>53</v>
      </c>
      <c r="Z148" s="44" t="s">
        <v>3398</v>
      </c>
      <c r="AA148" s="44" t="s">
        <v>2673</v>
      </c>
      <c r="AB148" s="44" t="s">
        <v>3387</v>
      </c>
      <c r="AC148" s="44" t="s">
        <v>2673</v>
      </c>
      <c r="AD148" s="44" t="s">
        <v>3387</v>
      </c>
      <c r="AE148" s="44" t="s">
        <v>2673</v>
      </c>
      <c r="AG148" s="44" t="s">
        <v>2673</v>
      </c>
      <c r="AH148" s="44">
        <f t="shared" si="10"/>
        <v>49.014373807238755</v>
      </c>
      <c r="AI148" s="44" t="s">
        <v>2673</v>
      </c>
      <c r="AJ148" s="44">
        <f t="shared" si="11"/>
        <v>5.2586292484363106</v>
      </c>
      <c r="AK148" s="44" t="s">
        <v>2673</v>
      </c>
      <c r="AL148" s="44" t="s">
        <v>3387</v>
      </c>
    </row>
    <row r="149" spans="1:38" x14ac:dyDescent="0.2">
      <c r="A149" s="46" t="s">
        <v>425</v>
      </c>
      <c r="B149" s="46" t="s">
        <v>426</v>
      </c>
      <c r="C149" s="48">
        <v>153396</v>
      </c>
      <c r="D149" s="48" t="s">
        <v>3398</v>
      </c>
      <c r="E149" s="48">
        <v>147670</v>
      </c>
      <c r="F149" s="48" t="s">
        <v>3398</v>
      </c>
      <c r="G149" s="48">
        <v>4589</v>
      </c>
      <c r="H149" s="49" t="s">
        <v>3398</v>
      </c>
      <c r="I149" s="49">
        <v>143455</v>
      </c>
      <c r="J149" s="49" t="s">
        <v>3398</v>
      </c>
      <c r="K149" s="49">
        <v>3</v>
      </c>
      <c r="L149" s="49" t="s">
        <v>3398</v>
      </c>
      <c r="M149" s="44">
        <v>63</v>
      </c>
      <c r="N149" s="44" t="s">
        <v>3398</v>
      </c>
      <c r="O149" s="44">
        <v>153411</v>
      </c>
      <c r="P149" s="44" t="s">
        <v>3398</v>
      </c>
      <c r="Q149" s="44">
        <v>147672</v>
      </c>
      <c r="R149" s="44" t="s">
        <v>3398</v>
      </c>
      <c r="S149" s="44">
        <v>3963</v>
      </c>
      <c r="T149" s="44" t="s">
        <v>3398</v>
      </c>
      <c r="U149" s="44">
        <v>144012</v>
      </c>
      <c r="V149" s="44">
        <f t="shared" si="8"/>
        <v>59.14019203316581</v>
      </c>
      <c r="W149" s="44">
        <v>3</v>
      </c>
      <c r="X149" s="44">
        <f t="shared" si="9"/>
        <v>2.583256741693881</v>
      </c>
      <c r="Y149" s="44">
        <v>63</v>
      </c>
      <c r="Z149" s="44" t="s">
        <v>3398</v>
      </c>
      <c r="AA149" s="44" t="s">
        <v>2673</v>
      </c>
      <c r="AB149" s="44" t="s">
        <v>3387</v>
      </c>
      <c r="AC149" s="44" t="s">
        <v>2673</v>
      </c>
      <c r="AD149" s="44" t="s">
        <v>3387</v>
      </c>
      <c r="AE149" s="44" t="s">
        <v>2673</v>
      </c>
      <c r="AG149" s="44" t="s">
        <v>2673</v>
      </c>
      <c r="AH149" s="44">
        <f t="shared" si="10"/>
        <v>59.14019203316581</v>
      </c>
      <c r="AI149" s="44" t="s">
        <v>2673</v>
      </c>
      <c r="AJ149" s="44">
        <f t="shared" si="11"/>
        <v>2.583256741693881</v>
      </c>
      <c r="AK149" s="44" t="s">
        <v>2673</v>
      </c>
      <c r="AL149" s="44" t="s">
        <v>3387</v>
      </c>
    </row>
    <row r="150" spans="1:38" x14ac:dyDescent="0.2">
      <c r="A150" s="46" t="s">
        <v>428</v>
      </c>
      <c r="B150" s="46" t="s">
        <v>429</v>
      </c>
      <c r="C150" s="48">
        <v>107833</v>
      </c>
      <c r="D150" s="48" t="s">
        <v>3398</v>
      </c>
      <c r="E150" s="48">
        <v>105843</v>
      </c>
      <c r="F150" s="48" t="s">
        <v>3398</v>
      </c>
      <c r="G150" s="48">
        <v>5721</v>
      </c>
      <c r="H150" s="49" t="s">
        <v>3398</v>
      </c>
      <c r="I150" s="49">
        <v>100212</v>
      </c>
      <c r="J150" s="49" t="s">
        <v>3398</v>
      </c>
      <c r="K150" s="49">
        <v>5</v>
      </c>
      <c r="L150" s="49" t="s">
        <v>3398</v>
      </c>
      <c r="M150" s="44">
        <v>56</v>
      </c>
      <c r="N150" s="44" t="s">
        <v>3398</v>
      </c>
      <c r="O150" s="44">
        <v>106689</v>
      </c>
      <c r="P150" s="44" t="s">
        <v>3398</v>
      </c>
      <c r="Q150" s="44">
        <v>104184</v>
      </c>
      <c r="R150" s="44" t="s">
        <v>3398</v>
      </c>
      <c r="S150" s="44">
        <v>5412</v>
      </c>
      <c r="T150" s="44" t="s">
        <v>3398</v>
      </c>
      <c r="U150" s="44">
        <v>98914</v>
      </c>
      <c r="V150" s="44">
        <f t="shared" si="8"/>
        <v>51.918979463674795</v>
      </c>
      <c r="W150" s="44">
        <v>5</v>
      </c>
      <c r="X150" s="44">
        <f t="shared" si="9"/>
        <v>5.0726879059696879</v>
      </c>
      <c r="Y150" s="44">
        <v>56</v>
      </c>
      <c r="Z150" s="44" t="s">
        <v>3398</v>
      </c>
      <c r="AA150" s="44" t="s">
        <v>2673</v>
      </c>
      <c r="AB150" s="44" t="s">
        <v>3387</v>
      </c>
      <c r="AC150" s="44" t="s">
        <v>2673</v>
      </c>
      <c r="AD150" s="44" t="s">
        <v>3387</v>
      </c>
      <c r="AE150" s="44" t="s">
        <v>2673</v>
      </c>
      <c r="AG150" s="44" t="s">
        <v>2673</v>
      </c>
      <c r="AH150" s="44">
        <f t="shared" si="10"/>
        <v>51.918979463674795</v>
      </c>
      <c r="AI150" s="44" t="s">
        <v>2673</v>
      </c>
      <c r="AJ150" s="44">
        <f t="shared" si="11"/>
        <v>5.0726879059696879</v>
      </c>
      <c r="AK150" s="44" t="s">
        <v>2673</v>
      </c>
      <c r="AL150" s="44" t="s">
        <v>3387</v>
      </c>
    </row>
    <row r="151" spans="1:38" x14ac:dyDescent="0.2">
      <c r="A151" s="46" t="s">
        <v>431</v>
      </c>
      <c r="B151" s="46" t="s">
        <v>432</v>
      </c>
      <c r="C151" s="48">
        <v>211249</v>
      </c>
      <c r="D151" s="48" t="s">
        <v>3398</v>
      </c>
      <c r="E151" s="48">
        <v>203729</v>
      </c>
      <c r="F151" s="48" t="s">
        <v>3398</v>
      </c>
      <c r="G151" s="48">
        <v>6392</v>
      </c>
      <c r="H151" s="49" t="s">
        <v>3398</v>
      </c>
      <c r="I151" s="49">
        <v>197892</v>
      </c>
      <c r="J151" s="49" t="s">
        <v>3398</v>
      </c>
      <c r="K151" s="49">
        <v>3</v>
      </c>
      <c r="L151" s="49" t="s">
        <v>3398</v>
      </c>
      <c r="M151" s="44">
        <v>60</v>
      </c>
      <c r="N151" s="44" t="s">
        <v>3398</v>
      </c>
      <c r="O151" s="44">
        <v>210753</v>
      </c>
      <c r="P151" s="44" t="s">
        <v>3398</v>
      </c>
      <c r="Q151" s="44">
        <v>203658</v>
      </c>
      <c r="R151" s="44" t="s">
        <v>3398</v>
      </c>
      <c r="S151" s="44">
        <v>5843</v>
      </c>
      <c r="T151" s="44" t="s">
        <v>3398</v>
      </c>
      <c r="U151" s="44">
        <v>198244</v>
      </c>
      <c r="V151" s="44">
        <f t="shared" si="8"/>
        <v>56.43876955488178</v>
      </c>
      <c r="W151" s="44">
        <v>3</v>
      </c>
      <c r="X151" s="44">
        <f t="shared" si="9"/>
        <v>2.7724397754717609</v>
      </c>
      <c r="Y151" s="44">
        <v>60</v>
      </c>
      <c r="Z151" s="44" t="s">
        <v>3398</v>
      </c>
      <c r="AA151" s="44" t="s">
        <v>2673</v>
      </c>
      <c r="AB151" s="44" t="s">
        <v>3387</v>
      </c>
      <c r="AC151" s="44" t="s">
        <v>2673</v>
      </c>
      <c r="AD151" s="44" t="s">
        <v>3387</v>
      </c>
      <c r="AE151" s="44" t="s">
        <v>2673</v>
      </c>
      <c r="AG151" s="44" t="s">
        <v>2673</v>
      </c>
      <c r="AH151" s="44">
        <f t="shared" si="10"/>
        <v>56.43876955488178</v>
      </c>
      <c r="AI151" s="44" t="s">
        <v>2673</v>
      </c>
      <c r="AJ151" s="44">
        <f t="shared" si="11"/>
        <v>2.7724397754717609</v>
      </c>
      <c r="AK151" s="44" t="s">
        <v>2673</v>
      </c>
      <c r="AL151" s="44" t="s">
        <v>3387</v>
      </c>
    </row>
    <row r="152" spans="1:38" x14ac:dyDescent="0.2">
      <c r="A152" s="46" t="s">
        <v>434</v>
      </c>
      <c r="B152" s="46" t="s">
        <v>435</v>
      </c>
      <c r="C152" s="48">
        <v>136969</v>
      </c>
      <c r="D152" s="48" t="s">
        <v>3398</v>
      </c>
      <c r="E152" s="48">
        <v>133335</v>
      </c>
      <c r="F152" s="48" t="s">
        <v>3398</v>
      </c>
      <c r="G152" s="48">
        <v>5851</v>
      </c>
      <c r="H152" s="49" t="s">
        <v>3398</v>
      </c>
      <c r="I152" s="49">
        <v>127815</v>
      </c>
      <c r="J152" s="49" t="s">
        <v>3398</v>
      </c>
      <c r="K152" s="49">
        <v>4</v>
      </c>
      <c r="L152" s="49" t="s">
        <v>3398</v>
      </c>
      <c r="M152" s="44">
        <v>57</v>
      </c>
      <c r="N152" s="44" t="s">
        <v>3398</v>
      </c>
      <c r="O152" s="44">
        <v>136466</v>
      </c>
      <c r="P152" s="44" t="s">
        <v>3398</v>
      </c>
      <c r="Q152" s="44">
        <v>132974</v>
      </c>
      <c r="R152" s="44" t="s">
        <v>3398</v>
      </c>
      <c r="S152" s="44">
        <v>5277</v>
      </c>
      <c r="T152" s="44" t="s">
        <v>3398</v>
      </c>
      <c r="U152" s="44">
        <v>127986</v>
      </c>
      <c r="V152" s="44">
        <f t="shared" si="8"/>
        <v>52.520158867410196</v>
      </c>
      <c r="W152" s="44">
        <v>4</v>
      </c>
      <c r="X152" s="44">
        <f t="shared" si="9"/>
        <v>3.866897249131652</v>
      </c>
      <c r="Y152" s="44">
        <v>56</v>
      </c>
      <c r="Z152" s="44" t="s">
        <v>3398</v>
      </c>
      <c r="AA152" s="44" t="s">
        <v>2673</v>
      </c>
      <c r="AB152" s="44" t="s">
        <v>3387</v>
      </c>
      <c r="AC152" s="44" t="s">
        <v>2673</v>
      </c>
      <c r="AD152" s="44" t="s">
        <v>3387</v>
      </c>
      <c r="AE152" s="44" t="s">
        <v>2673</v>
      </c>
      <c r="AG152" s="44" t="s">
        <v>2673</v>
      </c>
      <c r="AH152" s="44">
        <f t="shared" si="10"/>
        <v>52.520158867410196</v>
      </c>
      <c r="AI152" s="44" t="s">
        <v>2673</v>
      </c>
      <c r="AJ152" s="44">
        <f t="shared" si="11"/>
        <v>3.866897249131652</v>
      </c>
      <c r="AK152" s="44" t="s">
        <v>2673</v>
      </c>
      <c r="AL152" s="44" t="s">
        <v>3387</v>
      </c>
    </row>
    <row r="153" spans="1:38" x14ac:dyDescent="0.2">
      <c r="A153" s="46" t="s">
        <v>437</v>
      </c>
      <c r="B153" s="46" t="s">
        <v>438</v>
      </c>
      <c r="C153" s="48">
        <v>159334</v>
      </c>
      <c r="D153" s="48" t="s">
        <v>3398</v>
      </c>
      <c r="E153" s="48">
        <v>154716</v>
      </c>
      <c r="F153" s="48" t="s">
        <v>3398</v>
      </c>
      <c r="G153" s="48">
        <v>6393</v>
      </c>
      <c r="H153" s="49" t="s">
        <v>3398</v>
      </c>
      <c r="I153" s="49">
        <v>148522</v>
      </c>
      <c r="J153" s="49" t="s">
        <v>3398</v>
      </c>
      <c r="K153" s="49">
        <v>4</v>
      </c>
      <c r="L153" s="49" t="s">
        <v>3398</v>
      </c>
      <c r="M153" s="44">
        <v>56</v>
      </c>
      <c r="N153" s="44" t="s">
        <v>3398</v>
      </c>
      <c r="O153" s="44">
        <v>156122</v>
      </c>
      <c r="P153" s="44" t="s">
        <v>3398</v>
      </c>
      <c r="Q153" s="44">
        <v>151701</v>
      </c>
      <c r="R153" s="44" t="s">
        <v>3398</v>
      </c>
      <c r="S153" s="44">
        <v>5121</v>
      </c>
      <c r="T153" s="44" t="s">
        <v>3398</v>
      </c>
      <c r="U153" s="44">
        <v>146871</v>
      </c>
      <c r="V153" s="44">
        <f t="shared" si="8"/>
        <v>52.681723267700896</v>
      </c>
      <c r="W153" s="44">
        <v>3</v>
      </c>
      <c r="X153" s="44">
        <f t="shared" si="9"/>
        <v>3.2801270801040214</v>
      </c>
      <c r="Y153" s="44">
        <v>56</v>
      </c>
      <c r="Z153" s="44" t="s">
        <v>3398</v>
      </c>
      <c r="AA153" s="44" t="s">
        <v>2673</v>
      </c>
      <c r="AB153" s="44" t="s">
        <v>3387</v>
      </c>
      <c r="AC153" s="44" t="s">
        <v>2673</v>
      </c>
      <c r="AD153" s="44" t="s">
        <v>3387</v>
      </c>
      <c r="AE153" s="44" t="s">
        <v>2673</v>
      </c>
      <c r="AG153" s="44" t="s">
        <v>2673</v>
      </c>
      <c r="AH153" s="44">
        <f t="shared" si="10"/>
        <v>52.681723267700896</v>
      </c>
      <c r="AI153" s="44" t="s">
        <v>2673</v>
      </c>
      <c r="AJ153" s="44">
        <f t="shared" si="11"/>
        <v>3.2801270801040214</v>
      </c>
      <c r="AK153" s="44" t="s">
        <v>2673</v>
      </c>
      <c r="AL153" s="44" t="s">
        <v>3387</v>
      </c>
    </row>
    <row r="154" spans="1:38" x14ac:dyDescent="0.2">
      <c r="A154" s="46" t="s">
        <v>440</v>
      </c>
      <c r="B154" s="46" t="s">
        <v>441</v>
      </c>
      <c r="C154" s="49" t="s">
        <v>2673</v>
      </c>
      <c r="D154" s="49" t="s">
        <v>3387</v>
      </c>
      <c r="E154" s="49" t="s">
        <v>2673</v>
      </c>
      <c r="F154" s="49" t="s">
        <v>3387</v>
      </c>
      <c r="G154" s="49" t="s">
        <v>2673</v>
      </c>
      <c r="H154" s="49" t="s">
        <v>3387</v>
      </c>
      <c r="I154" s="49" t="s">
        <v>2673</v>
      </c>
      <c r="J154" s="49" t="s">
        <v>3387</v>
      </c>
      <c r="K154" s="49" t="s">
        <v>2673</v>
      </c>
      <c r="L154" s="49" t="s">
        <v>3387</v>
      </c>
      <c r="M154" s="44" t="s">
        <v>2673</v>
      </c>
      <c r="N154" s="44" t="s">
        <v>3387</v>
      </c>
      <c r="O154" s="44" t="s">
        <v>2673</v>
      </c>
      <c r="P154" s="44" t="s">
        <v>3387</v>
      </c>
      <c r="Q154" s="44" t="s">
        <v>2673</v>
      </c>
      <c r="R154" s="44" t="s">
        <v>3387</v>
      </c>
      <c r="S154" s="44" t="s">
        <v>2673</v>
      </c>
      <c r="T154" s="44" t="s">
        <v>3387</v>
      </c>
      <c r="U154" s="44" t="s">
        <v>2673</v>
      </c>
      <c r="V154" s="44" t="e">
        <f t="shared" si="8"/>
        <v>#VALUE!</v>
      </c>
      <c r="W154" s="44" t="s">
        <v>2673</v>
      </c>
      <c r="X154" s="44" t="e">
        <f t="shared" si="9"/>
        <v>#VALUE!</v>
      </c>
      <c r="Y154" s="44" t="s">
        <v>2673</v>
      </c>
      <c r="Z154" s="44" t="s">
        <v>3387</v>
      </c>
      <c r="AA154" s="44" t="s">
        <v>2673</v>
      </c>
      <c r="AB154" s="44" t="s">
        <v>3387</v>
      </c>
      <c r="AC154" s="44" t="s">
        <v>2673</v>
      </c>
      <c r="AD154" s="44" t="s">
        <v>3387</v>
      </c>
      <c r="AE154" s="44" t="s">
        <v>2673</v>
      </c>
      <c r="AG154" s="44" t="s">
        <v>2673</v>
      </c>
      <c r="AH154" s="44" t="str">
        <f t="shared" si="10"/>
        <v/>
      </c>
      <c r="AI154" s="44" t="s">
        <v>2673</v>
      </c>
      <c r="AJ154" s="44" t="str">
        <f t="shared" si="11"/>
        <v/>
      </c>
      <c r="AK154" s="44" t="s">
        <v>2673</v>
      </c>
      <c r="AL154" s="44" t="s">
        <v>3387</v>
      </c>
    </row>
    <row r="155" spans="1:38" x14ac:dyDescent="0.2">
      <c r="A155" s="46" t="s">
        <v>443</v>
      </c>
      <c r="B155" s="46" t="s">
        <v>444</v>
      </c>
      <c r="C155" s="49" t="s">
        <v>2673</v>
      </c>
      <c r="D155" s="49" t="s">
        <v>3387</v>
      </c>
      <c r="E155" s="49" t="s">
        <v>2673</v>
      </c>
      <c r="F155" s="49" t="s">
        <v>3387</v>
      </c>
      <c r="G155" s="49" t="s">
        <v>2673</v>
      </c>
      <c r="H155" s="49" t="s">
        <v>3387</v>
      </c>
      <c r="I155" s="49" t="s">
        <v>2673</v>
      </c>
      <c r="J155" s="49" t="s">
        <v>3387</v>
      </c>
      <c r="K155" s="49" t="s">
        <v>2673</v>
      </c>
      <c r="L155" s="49" t="s">
        <v>3387</v>
      </c>
      <c r="M155" s="44" t="s">
        <v>2673</v>
      </c>
      <c r="N155" s="44" t="s">
        <v>3387</v>
      </c>
      <c r="O155" s="44" t="s">
        <v>2673</v>
      </c>
      <c r="P155" s="44" t="s">
        <v>3387</v>
      </c>
      <c r="Q155" s="44" t="s">
        <v>2673</v>
      </c>
      <c r="R155" s="44" t="s">
        <v>3387</v>
      </c>
      <c r="S155" s="44" t="s">
        <v>2673</v>
      </c>
      <c r="T155" s="44" t="s">
        <v>3387</v>
      </c>
      <c r="U155" s="44" t="s">
        <v>2673</v>
      </c>
      <c r="V155" s="44" t="e">
        <f t="shared" si="8"/>
        <v>#VALUE!</v>
      </c>
      <c r="W155" s="44" t="s">
        <v>2673</v>
      </c>
      <c r="X155" s="44" t="e">
        <f t="shared" si="9"/>
        <v>#VALUE!</v>
      </c>
      <c r="Y155" s="44" t="s">
        <v>2673</v>
      </c>
      <c r="Z155" s="44" t="s">
        <v>3387</v>
      </c>
      <c r="AA155" s="44" t="s">
        <v>2673</v>
      </c>
      <c r="AB155" s="44" t="s">
        <v>3387</v>
      </c>
      <c r="AC155" s="44" t="s">
        <v>2673</v>
      </c>
      <c r="AD155" s="44" t="s">
        <v>3387</v>
      </c>
      <c r="AE155" s="44" t="s">
        <v>2673</v>
      </c>
      <c r="AG155" s="44" t="s">
        <v>2673</v>
      </c>
      <c r="AH155" s="44" t="str">
        <f t="shared" si="10"/>
        <v/>
      </c>
      <c r="AI155" s="44" t="s">
        <v>2673</v>
      </c>
      <c r="AJ155" s="44" t="str">
        <f t="shared" si="11"/>
        <v/>
      </c>
      <c r="AK155" s="44" t="s">
        <v>2673</v>
      </c>
      <c r="AL155" s="44" t="s">
        <v>3387</v>
      </c>
    </row>
    <row r="156" spans="1:38" x14ac:dyDescent="0.2">
      <c r="A156" s="46" t="s">
        <v>465</v>
      </c>
      <c r="B156" s="46" t="s">
        <v>2887</v>
      </c>
      <c r="C156" s="48">
        <v>698800</v>
      </c>
      <c r="D156" s="48" t="s">
        <v>3387</v>
      </c>
      <c r="E156" s="48">
        <v>655600</v>
      </c>
      <c r="F156" s="48" t="s">
        <v>3387</v>
      </c>
      <c r="G156" s="48">
        <v>40300</v>
      </c>
      <c r="H156" s="49" t="s">
        <v>3387</v>
      </c>
      <c r="I156" s="49">
        <v>618300</v>
      </c>
      <c r="J156" s="49" t="s">
        <v>3387</v>
      </c>
      <c r="K156" s="49">
        <v>6</v>
      </c>
      <c r="L156" s="49" t="s">
        <v>3387</v>
      </c>
      <c r="M156" s="44">
        <v>63</v>
      </c>
      <c r="N156" s="44" t="s">
        <v>3387</v>
      </c>
      <c r="O156" s="44">
        <v>702400</v>
      </c>
      <c r="P156" s="44" t="s">
        <v>3387</v>
      </c>
      <c r="Q156" s="44">
        <v>655900</v>
      </c>
      <c r="R156" s="44" t="s">
        <v>3387</v>
      </c>
      <c r="S156" s="44">
        <v>37700</v>
      </c>
      <c r="T156" s="44" t="s">
        <v>3387</v>
      </c>
      <c r="U156" s="44">
        <v>622300</v>
      </c>
      <c r="V156" s="44">
        <f t="shared" si="8"/>
        <v>56.701594533029613</v>
      </c>
      <c r="W156" s="44">
        <v>5</v>
      </c>
      <c r="X156" s="44">
        <f t="shared" si="9"/>
        <v>5.3673120728929389</v>
      </c>
      <c r="Y156" s="44">
        <v>64</v>
      </c>
      <c r="Z156" s="44" t="s">
        <v>3387</v>
      </c>
      <c r="AA156" s="44" t="s">
        <v>2673</v>
      </c>
      <c r="AB156" s="44" t="s">
        <v>3387</v>
      </c>
      <c r="AC156" s="44" t="s">
        <v>2673</v>
      </c>
      <c r="AD156" s="44" t="s">
        <v>3387</v>
      </c>
      <c r="AE156" s="44" t="s">
        <v>2673</v>
      </c>
      <c r="AG156" s="44" t="s">
        <v>2673</v>
      </c>
      <c r="AH156" s="44">
        <f t="shared" si="10"/>
        <v>56.701594533029613</v>
      </c>
      <c r="AI156" s="44" t="s">
        <v>2673</v>
      </c>
      <c r="AJ156" s="44">
        <f t="shared" si="11"/>
        <v>5.3673120728929389</v>
      </c>
      <c r="AK156" s="44" t="s">
        <v>2673</v>
      </c>
      <c r="AL156" s="44" t="s">
        <v>3387</v>
      </c>
    </row>
    <row r="157" spans="1:38" x14ac:dyDescent="0.2">
      <c r="A157" s="46" t="s">
        <v>463</v>
      </c>
      <c r="B157" s="46" t="s">
        <v>2583</v>
      </c>
      <c r="C157" s="48">
        <v>336900</v>
      </c>
      <c r="D157" s="48" t="s">
        <v>3387</v>
      </c>
      <c r="E157" s="48">
        <v>316000</v>
      </c>
      <c r="F157" s="48" t="s">
        <v>3387</v>
      </c>
      <c r="G157" s="48">
        <v>16300</v>
      </c>
      <c r="H157" s="48" t="s">
        <v>3387</v>
      </c>
      <c r="I157" s="48">
        <v>301200</v>
      </c>
      <c r="J157" s="48" t="s">
        <v>3387</v>
      </c>
      <c r="K157" s="48">
        <v>5</v>
      </c>
      <c r="L157" s="49" t="s">
        <v>3387</v>
      </c>
      <c r="M157" s="44">
        <v>70</v>
      </c>
      <c r="N157" s="44" t="s">
        <v>3387</v>
      </c>
      <c r="O157" s="44">
        <v>338200</v>
      </c>
      <c r="P157" s="44" t="s">
        <v>3387</v>
      </c>
      <c r="Q157" s="44">
        <v>314900</v>
      </c>
      <c r="R157" s="44" t="s">
        <v>3387</v>
      </c>
      <c r="S157" s="44">
        <v>14900</v>
      </c>
      <c r="T157" s="44" t="s">
        <v>3387</v>
      </c>
      <c r="U157" s="44">
        <v>301700</v>
      </c>
      <c r="V157" s="44">
        <f t="shared" si="8"/>
        <v>62.445298639858073</v>
      </c>
      <c r="W157" s="44">
        <v>4</v>
      </c>
      <c r="X157" s="44">
        <f t="shared" si="9"/>
        <v>4.405677114133649</v>
      </c>
      <c r="Y157" s="44">
        <v>70</v>
      </c>
      <c r="Z157" s="44" t="s">
        <v>3387</v>
      </c>
      <c r="AA157" s="44">
        <v>344200</v>
      </c>
      <c r="AB157" s="44" t="s">
        <v>3387</v>
      </c>
      <c r="AC157" s="44">
        <v>320600</v>
      </c>
      <c r="AD157" s="44" t="s">
        <v>3387</v>
      </c>
      <c r="AE157" s="44">
        <v>11800</v>
      </c>
      <c r="AG157" s="44">
        <v>310000</v>
      </c>
      <c r="AH157" s="44">
        <f t="shared" si="10"/>
        <v>62.445298639858073</v>
      </c>
      <c r="AI157" s="44">
        <v>3</v>
      </c>
      <c r="AJ157" s="44">
        <f t="shared" si="11"/>
        <v>3.4282393957001744</v>
      </c>
      <c r="AK157" s="44" t="s">
        <v>2673</v>
      </c>
      <c r="AL157" s="44" t="s">
        <v>3387</v>
      </c>
    </row>
    <row r="158" spans="1:38" x14ac:dyDescent="0.2">
      <c r="A158" s="46" t="s">
        <v>2888</v>
      </c>
      <c r="B158" s="46" t="s">
        <v>468</v>
      </c>
      <c r="C158" s="48">
        <v>78200</v>
      </c>
      <c r="D158" s="48" t="s">
        <v>3387</v>
      </c>
      <c r="E158" s="48">
        <v>73000</v>
      </c>
      <c r="F158" s="48" t="s">
        <v>3387</v>
      </c>
      <c r="G158" s="48">
        <v>3000</v>
      </c>
      <c r="H158" s="48" t="s">
        <v>3387</v>
      </c>
      <c r="I158" s="48">
        <v>70100</v>
      </c>
      <c r="J158" s="48" t="s">
        <v>3387</v>
      </c>
      <c r="K158" s="48">
        <v>4</v>
      </c>
      <c r="L158" s="49" t="s">
        <v>3387</v>
      </c>
      <c r="M158" s="44">
        <v>66</v>
      </c>
      <c r="N158" s="44" t="s">
        <v>3387</v>
      </c>
      <c r="O158" s="44">
        <v>80200</v>
      </c>
      <c r="P158" s="44" t="s">
        <v>3399</v>
      </c>
      <c r="Q158" s="44">
        <v>75100</v>
      </c>
      <c r="R158" s="44" t="s">
        <v>3399</v>
      </c>
      <c r="S158" s="44">
        <v>3500</v>
      </c>
      <c r="T158" s="44" t="s">
        <v>3399</v>
      </c>
      <c r="U158" s="44">
        <v>72200</v>
      </c>
      <c r="V158" s="44">
        <f t="shared" si="8"/>
        <v>58.516209476309221</v>
      </c>
      <c r="W158" s="44">
        <v>4</v>
      </c>
      <c r="X158" s="44">
        <f t="shared" si="9"/>
        <v>4.364089775561097</v>
      </c>
      <c r="Y158" s="44">
        <v>65</v>
      </c>
      <c r="Z158" s="44" t="s">
        <v>3399</v>
      </c>
      <c r="AA158" s="44">
        <v>80400</v>
      </c>
      <c r="AB158" s="44" t="s">
        <v>3387</v>
      </c>
      <c r="AC158" s="44">
        <v>75800</v>
      </c>
      <c r="AD158" s="44" t="s">
        <v>3387</v>
      </c>
      <c r="AE158" s="44">
        <v>3300</v>
      </c>
      <c r="AG158" s="44">
        <v>72800</v>
      </c>
      <c r="AH158" s="44">
        <f t="shared" si="10"/>
        <v>58.516209476309221</v>
      </c>
      <c r="AI158" s="44">
        <v>4</v>
      </c>
      <c r="AJ158" s="44">
        <f t="shared" si="11"/>
        <v>4.1044776119402986</v>
      </c>
      <c r="AK158" s="44" t="s">
        <v>2673</v>
      </c>
      <c r="AL158" s="44" t="s">
        <v>3387</v>
      </c>
    </row>
    <row r="159" spans="1:38" x14ac:dyDescent="0.2">
      <c r="A159" s="46" t="s">
        <v>1017</v>
      </c>
      <c r="B159" s="46" t="s">
        <v>2889</v>
      </c>
      <c r="C159" s="49" t="s">
        <v>2673</v>
      </c>
      <c r="D159" s="49" t="s">
        <v>3387</v>
      </c>
      <c r="E159" s="49" t="s">
        <v>2673</v>
      </c>
      <c r="F159" s="49" t="s">
        <v>3387</v>
      </c>
      <c r="G159" s="49" t="s">
        <v>2673</v>
      </c>
      <c r="H159" s="49" t="s">
        <v>3387</v>
      </c>
      <c r="I159" s="49" t="s">
        <v>2673</v>
      </c>
      <c r="J159" s="49" t="s">
        <v>3387</v>
      </c>
      <c r="K159" s="49" t="s">
        <v>2673</v>
      </c>
      <c r="L159" s="49" t="s">
        <v>3387</v>
      </c>
      <c r="M159" s="44" t="s">
        <v>2673</v>
      </c>
      <c r="N159" s="44" t="s">
        <v>3387</v>
      </c>
      <c r="O159" s="44" t="s">
        <v>2673</v>
      </c>
      <c r="P159" s="44" t="s">
        <v>3387</v>
      </c>
      <c r="Q159" s="44" t="s">
        <v>2673</v>
      </c>
      <c r="R159" s="44" t="s">
        <v>3387</v>
      </c>
      <c r="S159" s="44" t="s">
        <v>2673</v>
      </c>
      <c r="T159" s="44" t="s">
        <v>3387</v>
      </c>
      <c r="U159" s="44" t="s">
        <v>2673</v>
      </c>
      <c r="V159" s="44" t="e">
        <f t="shared" si="8"/>
        <v>#VALUE!</v>
      </c>
      <c r="W159" s="44" t="s">
        <v>2673</v>
      </c>
      <c r="X159" s="44" t="e">
        <f t="shared" si="9"/>
        <v>#VALUE!</v>
      </c>
      <c r="Y159" s="44" t="s">
        <v>2673</v>
      </c>
      <c r="Z159" s="44" t="s">
        <v>3387</v>
      </c>
      <c r="AA159" s="44" t="s">
        <v>2673</v>
      </c>
      <c r="AB159" s="44" t="s">
        <v>3387</v>
      </c>
      <c r="AC159" s="44" t="s">
        <v>2673</v>
      </c>
      <c r="AD159" s="44" t="s">
        <v>3387</v>
      </c>
      <c r="AE159" s="44" t="s">
        <v>2673</v>
      </c>
      <c r="AG159" s="44" t="s">
        <v>2673</v>
      </c>
      <c r="AH159" s="44" t="str">
        <f t="shared" si="10"/>
        <v/>
      </c>
      <c r="AI159" s="44" t="s">
        <v>2673</v>
      </c>
      <c r="AJ159" s="44" t="str">
        <f t="shared" si="11"/>
        <v/>
      </c>
      <c r="AK159" s="44" t="s">
        <v>2673</v>
      </c>
      <c r="AL159" s="44" t="s">
        <v>3387</v>
      </c>
    </row>
    <row r="160" spans="1:38" x14ac:dyDescent="0.2">
      <c r="A160" s="46" t="s">
        <v>2890</v>
      </c>
      <c r="B160" s="46" t="s">
        <v>1016</v>
      </c>
      <c r="C160" s="49" t="s">
        <v>2673</v>
      </c>
      <c r="D160" s="49" t="s">
        <v>3387</v>
      </c>
      <c r="E160" s="49" t="s">
        <v>2673</v>
      </c>
      <c r="F160" s="49" t="s">
        <v>3387</v>
      </c>
      <c r="G160" s="49" t="s">
        <v>2673</v>
      </c>
      <c r="H160" s="49" t="s">
        <v>3387</v>
      </c>
      <c r="I160" s="49" t="s">
        <v>2673</v>
      </c>
      <c r="J160" s="49" t="s">
        <v>3387</v>
      </c>
      <c r="K160" s="49" t="s">
        <v>2673</v>
      </c>
      <c r="L160" s="49" t="s">
        <v>3387</v>
      </c>
      <c r="M160" s="44" t="s">
        <v>2673</v>
      </c>
      <c r="N160" s="44" t="s">
        <v>3387</v>
      </c>
      <c r="O160" s="44" t="s">
        <v>2673</v>
      </c>
      <c r="P160" s="44" t="s">
        <v>3387</v>
      </c>
      <c r="Q160" s="44" t="s">
        <v>2673</v>
      </c>
      <c r="R160" s="44" t="s">
        <v>3387</v>
      </c>
      <c r="S160" s="44" t="s">
        <v>2673</v>
      </c>
      <c r="T160" s="44" t="s">
        <v>3387</v>
      </c>
      <c r="U160" s="44" t="s">
        <v>2673</v>
      </c>
      <c r="V160" s="44" t="e">
        <f t="shared" si="8"/>
        <v>#VALUE!</v>
      </c>
      <c r="W160" s="44" t="s">
        <v>2673</v>
      </c>
      <c r="X160" s="44" t="e">
        <f t="shared" si="9"/>
        <v>#VALUE!</v>
      </c>
      <c r="Y160" s="44" t="s">
        <v>2673</v>
      </c>
      <c r="Z160" s="44" t="s">
        <v>3387</v>
      </c>
      <c r="AA160" s="44" t="s">
        <v>2673</v>
      </c>
      <c r="AB160" s="44" t="s">
        <v>3387</v>
      </c>
      <c r="AC160" s="44" t="s">
        <v>2673</v>
      </c>
      <c r="AD160" s="44" t="s">
        <v>3387</v>
      </c>
      <c r="AE160" s="44" t="s">
        <v>2673</v>
      </c>
      <c r="AG160" s="44" t="s">
        <v>2673</v>
      </c>
      <c r="AH160" s="44" t="str">
        <f t="shared" si="10"/>
        <v/>
      </c>
      <c r="AI160" s="44" t="s">
        <v>2673</v>
      </c>
      <c r="AJ160" s="44" t="str">
        <f t="shared" si="11"/>
        <v/>
      </c>
      <c r="AK160" s="44" t="s">
        <v>2673</v>
      </c>
      <c r="AL160" s="44" t="s">
        <v>3387</v>
      </c>
    </row>
    <row r="161" spans="1:38" x14ac:dyDescent="0.2">
      <c r="A161" s="46" t="s">
        <v>2891</v>
      </c>
      <c r="B161" s="46" t="s">
        <v>1020</v>
      </c>
      <c r="C161" s="49" t="s">
        <v>2673</v>
      </c>
      <c r="D161" s="49" t="s">
        <v>3387</v>
      </c>
      <c r="E161" s="49" t="s">
        <v>2673</v>
      </c>
      <c r="F161" s="49" t="s">
        <v>3387</v>
      </c>
      <c r="G161" s="49" t="s">
        <v>2673</v>
      </c>
      <c r="H161" s="49" t="s">
        <v>3387</v>
      </c>
      <c r="I161" s="49" t="s">
        <v>2673</v>
      </c>
      <c r="J161" s="49" t="s">
        <v>3387</v>
      </c>
      <c r="K161" s="49" t="s">
        <v>2673</v>
      </c>
      <c r="L161" s="49" t="s">
        <v>3387</v>
      </c>
      <c r="M161" s="44" t="s">
        <v>2673</v>
      </c>
      <c r="N161" s="44" t="s">
        <v>3387</v>
      </c>
      <c r="O161" s="44" t="s">
        <v>2673</v>
      </c>
      <c r="P161" s="44" t="s">
        <v>3387</v>
      </c>
      <c r="Q161" s="44" t="s">
        <v>2673</v>
      </c>
      <c r="R161" s="44" t="s">
        <v>3387</v>
      </c>
      <c r="S161" s="44" t="s">
        <v>2673</v>
      </c>
      <c r="T161" s="44" t="s">
        <v>3387</v>
      </c>
      <c r="U161" s="44" t="s">
        <v>2673</v>
      </c>
      <c r="V161" s="44" t="e">
        <f t="shared" si="8"/>
        <v>#VALUE!</v>
      </c>
      <c r="W161" s="44" t="s">
        <v>2673</v>
      </c>
      <c r="X161" s="44" t="e">
        <f t="shared" si="9"/>
        <v>#VALUE!</v>
      </c>
      <c r="Y161" s="44" t="s">
        <v>2673</v>
      </c>
      <c r="Z161" s="44" t="s">
        <v>3387</v>
      </c>
      <c r="AA161" s="44" t="s">
        <v>2673</v>
      </c>
      <c r="AB161" s="44" t="s">
        <v>3387</v>
      </c>
      <c r="AC161" s="44" t="s">
        <v>2673</v>
      </c>
      <c r="AD161" s="44" t="s">
        <v>3387</v>
      </c>
      <c r="AE161" s="44" t="s">
        <v>2673</v>
      </c>
      <c r="AG161" s="44" t="s">
        <v>2673</v>
      </c>
      <c r="AH161" s="44" t="str">
        <f t="shared" si="10"/>
        <v/>
      </c>
      <c r="AI161" s="44" t="s">
        <v>2673</v>
      </c>
      <c r="AJ161" s="44" t="str">
        <f t="shared" si="11"/>
        <v/>
      </c>
      <c r="AK161" s="44" t="s">
        <v>2673</v>
      </c>
      <c r="AL161" s="44" t="s">
        <v>3387</v>
      </c>
    </row>
    <row r="162" spans="1:38" x14ac:dyDescent="0.2">
      <c r="A162" s="46" t="s">
        <v>2892</v>
      </c>
      <c r="B162" s="46" t="s">
        <v>1023</v>
      </c>
      <c r="C162" s="49" t="s">
        <v>2673</v>
      </c>
      <c r="D162" s="49" t="s">
        <v>3387</v>
      </c>
      <c r="E162" s="49" t="s">
        <v>2673</v>
      </c>
      <c r="F162" s="49" t="s">
        <v>3387</v>
      </c>
      <c r="G162" s="49" t="s">
        <v>2673</v>
      </c>
      <c r="H162" s="49" t="s">
        <v>3387</v>
      </c>
      <c r="I162" s="49" t="s">
        <v>2673</v>
      </c>
      <c r="J162" s="49" t="s">
        <v>3387</v>
      </c>
      <c r="K162" s="49" t="s">
        <v>2673</v>
      </c>
      <c r="L162" s="49" t="s">
        <v>3387</v>
      </c>
      <c r="M162" s="44" t="s">
        <v>2673</v>
      </c>
      <c r="N162" s="44" t="s">
        <v>3387</v>
      </c>
      <c r="O162" s="44" t="s">
        <v>2673</v>
      </c>
      <c r="P162" s="44" t="s">
        <v>3387</v>
      </c>
      <c r="Q162" s="44" t="s">
        <v>2673</v>
      </c>
      <c r="R162" s="44" t="s">
        <v>3387</v>
      </c>
      <c r="S162" s="44" t="s">
        <v>2673</v>
      </c>
      <c r="T162" s="44" t="s">
        <v>3387</v>
      </c>
      <c r="U162" s="44" t="s">
        <v>2673</v>
      </c>
      <c r="V162" s="44" t="e">
        <f t="shared" si="8"/>
        <v>#VALUE!</v>
      </c>
      <c r="W162" s="44" t="s">
        <v>2673</v>
      </c>
      <c r="X162" s="44" t="e">
        <f t="shared" si="9"/>
        <v>#VALUE!</v>
      </c>
      <c r="Y162" s="44" t="s">
        <v>2673</v>
      </c>
      <c r="Z162" s="44" t="s">
        <v>3387</v>
      </c>
      <c r="AA162" s="44" t="s">
        <v>2673</v>
      </c>
      <c r="AB162" s="44" t="s">
        <v>3387</v>
      </c>
      <c r="AC162" s="44" t="s">
        <v>2673</v>
      </c>
      <c r="AD162" s="44" t="s">
        <v>3387</v>
      </c>
      <c r="AE162" s="44" t="s">
        <v>2673</v>
      </c>
      <c r="AG162" s="44" t="s">
        <v>2673</v>
      </c>
      <c r="AH162" s="44" t="str">
        <f t="shared" si="10"/>
        <v/>
      </c>
      <c r="AI162" s="44" t="s">
        <v>2673</v>
      </c>
      <c r="AJ162" s="44" t="str">
        <f t="shared" si="11"/>
        <v/>
      </c>
      <c r="AK162" s="44" t="s">
        <v>2673</v>
      </c>
      <c r="AL162" s="44" t="s">
        <v>3387</v>
      </c>
    </row>
    <row r="163" spans="1:38" x14ac:dyDescent="0.2">
      <c r="A163" s="46" t="s">
        <v>2893</v>
      </c>
      <c r="B163" s="46" t="s">
        <v>1026</v>
      </c>
      <c r="C163" s="49" t="s">
        <v>2673</v>
      </c>
      <c r="D163" s="49" t="s">
        <v>3387</v>
      </c>
      <c r="E163" s="49" t="s">
        <v>2673</v>
      </c>
      <c r="F163" s="49" t="s">
        <v>3387</v>
      </c>
      <c r="G163" s="49" t="s">
        <v>2673</v>
      </c>
      <c r="H163" s="49" t="s">
        <v>3387</v>
      </c>
      <c r="I163" s="49" t="s">
        <v>2673</v>
      </c>
      <c r="J163" s="49" t="s">
        <v>3387</v>
      </c>
      <c r="K163" s="49" t="s">
        <v>2673</v>
      </c>
      <c r="L163" s="49" t="s">
        <v>3387</v>
      </c>
      <c r="M163" s="44" t="s">
        <v>2673</v>
      </c>
      <c r="N163" s="44" t="s">
        <v>3387</v>
      </c>
      <c r="O163" s="44" t="s">
        <v>2673</v>
      </c>
      <c r="P163" s="44" t="s">
        <v>3387</v>
      </c>
      <c r="Q163" s="44" t="s">
        <v>2673</v>
      </c>
      <c r="R163" s="44" t="s">
        <v>3387</v>
      </c>
      <c r="S163" s="44" t="s">
        <v>2673</v>
      </c>
      <c r="T163" s="44" t="s">
        <v>3387</v>
      </c>
      <c r="U163" s="44" t="s">
        <v>2673</v>
      </c>
      <c r="V163" s="44" t="e">
        <f t="shared" si="8"/>
        <v>#VALUE!</v>
      </c>
      <c r="W163" s="44" t="s">
        <v>2673</v>
      </c>
      <c r="X163" s="44" t="e">
        <f t="shared" si="9"/>
        <v>#VALUE!</v>
      </c>
      <c r="Y163" s="44" t="s">
        <v>2673</v>
      </c>
      <c r="Z163" s="44" t="s">
        <v>3387</v>
      </c>
      <c r="AA163" s="44" t="s">
        <v>2673</v>
      </c>
      <c r="AB163" s="44" t="s">
        <v>3387</v>
      </c>
      <c r="AC163" s="44" t="s">
        <v>2673</v>
      </c>
      <c r="AD163" s="44" t="s">
        <v>3387</v>
      </c>
      <c r="AE163" s="44" t="s">
        <v>2673</v>
      </c>
      <c r="AG163" s="44" t="s">
        <v>2673</v>
      </c>
      <c r="AH163" s="44" t="str">
        <f t="shared" si="10"/>
        <v/>
      </c>
      <c r="AI163" s="44" t="s">
        <v>2673</v>
      </c>
      <c r="AJ163" s="44" t="str">
        <f t="shared" si="11"/>
        <v/>
      </c>
      <c r="AK163" s="44" t="s">
        <v>2673</v>
      </c>
      <c r="AL163" s="44" t="s">
        <v>3387</v>
      </c>
    </row>
    <row r="164" spans="1:38" x14ac:dyDescent="0.2">
      <c r="A164" s="46" t="s">
        <v>2894</v>
      </c>
      <c r="B164" s="46" t="s">
        <v>1029</v>
      </c>
      <c r="C164" s="49" t="s">
        <v>2673</v>
      </c>
      <c r="D164" s="49" t="s">
        <v>3387</v>
      </c>
      <c r="E164" s="49" t="s">
        <v>2673</v>
      </c>
      <c r="F164" s="49" t="s">
        <v>3387</v>
      </c>
      <c r="G164" s="49" t="s">
        <v>2673</v>
      </c>
      <c r="H164" s="49" t="s">
        <v>3387</v>
      </c>
      <c r="I164" s="49" t="s">
        <v>2673</v>
      </c>
      <c r="J164" s="49" t="s">
        <v>3387</v>
      </c>
      <c r="K164" s="49" t="s">
        <v>2673</v>
      </c>
      <c r="L164" s="49" t="s">
        <v>3387</v>
      </c>
      <c r="M164" s="44" t="s">
        <v>2673</v>
      </c>
      <c r="N164" s="44" t="s">
        <v>3387</v>
      </c>
      <c r="O164" s="44" t="s">
        <v>2673</v>
      </c>
      <c r="P164" s="44" t="s">
        <v>3387</v>
      </c>
      <c r="Q164" s="44" t="s">
        <v>2673</v>
      </c>
      <c r="R164" s="44" t="s">
        <v>3387</v>
      </c>
      <c r="S164" s="44" t="s">
        <v>2673</v>
      </c>
      <c r="T164" s="44" t="s">
        <v>3387</v>
      </c>
      <c r="U164" s="44" t="s">
        <v>2673</v>
      </c>
      <c r="V164" s="44" t="e">
        <f t="shared" si="8"/>
        <v>#VALUE!</v>
      </c>
      <c r="W164" s="44" t="s">
        <v>2673</v>
      </c>
      <c r="X164" s="44" t="e">
        <f t="shared" si="9"/>
        <v>#VALUE!</v>
      </c>
      <c r="Y164" s="44" t="s">
        <v>2673</v>
      </c>
      <c r="Z164" s="44" t="s">
        <v>3387</v>
      </c>
      <c r="AA164" s="44" t="s">
        <v>2673</v>
      </c>
      <c r="AB164" s="44" t="s">
        <v>3387</v>
      </c>
      <c r="AC164" s="44" t="s">
        <v>2673</v>
      </c>
      <c r="AD164" s="44" t="s">
        <v>3387</v>
      </c>
      <c r="AE164" s="44" t="s">
        <v>2673</v>
      </c>
      <c r="AG164" s="44" t="s">
        <v>2673</v>
      </c>
      <c r="AH164" s="44" t="str">
        <f t="shared" si="10"/>
        <v/>
      </c>
      <c r="AI164" s="44" t="s">
        <v>2673</v>
      </c>
      <c r="AJ164" s="44" t="str">
        <f t="shared" si="11"/>
        <v/>
      </c>
      <c r="AK164" s="44" t="s">
        <v>2673</v>
      </c>
      <c r="AL164" s="44" t="s">
        <v>3387</v>
      </c>
    </row>
    <row r="165" spans="1:38" x14ac:dyDescent="0.2">
      <c r="A165" s="46" t="s">
        <v>473</v>
      </c>
      <c r="B165" s="46" t="s">
        <v>2895</v>
      </c>
      <c r="C165" s="49" t="s">
        <v>2673</v>
      </c>
      <c r="D165" s="49" t="s">
        <v>3387</v>
      </c>
      <c r="E165" s="49" t="s">
        <v>2673</v>
      </c>
      <c r="F165" s="49" t="s">
        <v>3387</v>
      </c>
      <c r="G165" s="49" t="s">
        <v>2673</v>
      </c>
      <c r="H165" s="49" t="s">
        <v>3387</v>
      </c>
      <c r="I165" s="49" t="s">
        <v>2673</v>
      </c>
      <c r="J165" s="49" t="s">
        <v>3387</v>
      </c>
      <c r="K165" s="49" t="s">
        <v>2673</v>
      </c>
      <c r="L165" s="49" t="s">
        <v>3387</v>
      </c>
      <c r="M165" s="44" t="s">
        <v>2673</v>
      </c>
      <c r="N165" s="44" t="s">
        <v>3387</v>
      </c>
      <c r="O165" s="44" t="s">
        <v>2673</v>
      </c>
      <c r="P165" s="44" t="s">
        <v>3387</v>
      </c>
      <c r="Q165" s="44" t="s">
        <v>2673</v>
      </c>
      <c r="R165" s="44" t="s">
        <v>3387</v>
      </c>
      <c r="S165" s="44" t="s">
        <v>2673</v>
      </c>
      <c r="T165" s="44" t="s">
        <v>3387</v>
      </c>
      <c r="U165" s="44" t="s">
        <v>2673</v>
      </c>
      <c r="V165" s="44" t="e">
        <f t="shared" si="8"/>
        <v>#VALUE!</v>
      </c>
      <c r="W165" s="44" t="s">
        <v>2673</v>
      </c>
      <c r="X165" s="44" t="e">
        <f t="shared" si="9"/>
        <v>#VALUE!</v>
      </c>
      <c r="Y165" s="44" t="s">
        <v>2673</v>
      </c>
      <c r="Z165" s="44" t="s">
        <v>3387</v>
      </c>
      <c r="AA165" s="44" t="s">
        <v>2673</v>
      </c>
      <c r="AB165" s="44" t="s">
        <v>3387</v>
      </c>
      <c r="AC165" s="44" t="s">
        <v>2673</v>
      </c>
      <c r="AD165" s="44" t="s">
        <v>3387</v>
      </c>
      <c r="AE165" s="44" t="s">
        <v>2673</v>
      </c>
      <c r="AG165" s="44" t="s">
        <v>2673</v>
      </c>
      <c r="AH165" s="44" t="str">
        <f t="shared" si="10"/>
        <v/>
      </c>
      <c r="AI165" s="44" t="s">
        <v>2673</v>
      </c>
      <c r="AJ165" s="44" t="str">
        <f t="shared" si="11"/>
        <v/>
      </c>
      <c r="AK165" s="44" t="s">
        <v>2673</v>
      </c>
      <c r="AL165" s="44" t="s">
        <v>3387</v>
      </c>
    </row>
    <row r="166" spans="1:38" x14ac:dyDescent="0.2">
      <c r="A166" s="46" t="s">
        <v>471</v>
      </c>
      <c r="B166" s="46" t="s">
        <v>2682</v>
      </c>
      <c r="C166" s="49" t="s">
        <v>2673</v>
      </c>
      <c r="D166" s="49" t="s">
        <v>3387</v>
      </c>
      <c r="E166" s="49" t="s">
        <v>2673</v>
      </c>
      <c r="F166" s="49" t="s">
        <v>3387</v>
      </c>
      <c r="G166" s="49" t="s">
        <v>2673</v>
      </c>
      <c r="H166" s="49" t="s">
        <v>3387</v>
      </c>
      <c r="I166" s="49" t="s">
        <v>2673</v>
      </c>
      <c r="J166" s="49" t="s">
        <v>3387</v>
      </c>
      <c r="K166" s="49" t="s">
        <v>2673</v>
      </c>
      <c r="L166" s="49" t="s">
        <v>3387</v>
      </c>
      <c r="M166" s="44" t="s">
        <v>2673</v>
      </c>
      <c r="N166" s="44" t="s">
        <v>3387</v>
      </c>
      <c r="O166" s="44" t="s">
        <v>2673</v>
      </c>
      <c r="P166" s="44" t="s">
        <v>3387</v>
      </c>
      <c r="Q166" s="44" t="s">
        <v>2673</v>
      </c>
      <c r="R166" s="44" t="s">
        <v>3387</v>
      </c>
      <c r="S166" s="44" t="s">
        <v>2673</v>
      </c>
      <c r="T166" s="44" t="s">
        <v>3387</v>
      </c>
      <c r="U166" s="44" t="s">
        <v>2673</v>
      </c>
      <c r="V166" s="44" t="e">
        <f t="shared" si="8"/>
        <v>#VALUE!</v>
      </c>
      <c r="W166" s="44" t="s">
        <v>2673</v>
      </c>
      <c r="X166" s="44" t="e">
        <f t="shared" si="9"/>
        <v>#VALUE!</v>
      </c>
      <c r="Y166" s="44" t="s">
        <v>2673</v>
      </c>
      <c r="Z166" s="44" t="s">
        <v>3387</v>
      </c>
      <c r="AA166" s="44" t="s">
        <v>2673</v>
      </c>
      <c r="AB166" s="44" t="s">
        <v>3387</v>
      </c>
      <c r="AC166" s="44" t="s">
        <v>2673</v>
      </c>
      <c r="AD166" s="44" t="s">
        <v>3387</v>
      </c>
      <c r="AE166" s="44" t="s">
        <v>2673</v>
      </c>
      <c r="AG166" s="44" t="s">
        <v>2673</v>
      </c>
      <c r="AH166" s="44" t="str">
        <f t="shared" si="10"/>
        <v/>
      </c>
      <c r="AI166" s="44" t="s">
        <v>2673</v>
      </c>
      <c r="AJ166" s="44" t="str">
        <f t="shared" si="11"/>
        <v/>
      </c>
      <c r="AK166" s="44" t="s">
        <v>2673</v>
      </c>
      <c r="AL166" s="44" t="s">
        <v>3387</v>
      </c>
    </row>
    <row r="167" spans="1:38" x14ac:dyDescent="0.2">
      <c r="A167" s="46" t="s">
        <v>475</v>
      </c>
      <c r="B167" s="46" t="s">
        <v>476</v>
      </c>
      <c r="C167" s="49" t="s">
        <v>2673</v>
      </c>
      <c r="D167" s="49" t="s">
        <v>3387</v>
      </c>
      <c r="E167" s="49" t="s">
        <v>2673</v>
      </c>
      <c r="F167" s="49" t="s">
        <v>3387</v>
      </c>
      <c r="G167" s="49" t="s">
        <v>2673</v>
      </c>
      <c r="H167" s="49" t="s">
        <v>3387</v>
      </c>
      <c r="I167" s="49" t="s">
        <v>2673</v>
      </c>
      <c r="J167" s="49" t="s">
        <v>3387</v>
      </c>
      <c r="K167" s="49" t="s">
        <v>2673</v>
      </c>
      <c r="L167" s="49" t="s">
        <v>3387</v>
      </c>
      <c r="M167" s="44" t="s">
        <v>2673</v>
      </c>
      <c r="N167" s="44" t="s">
        <v>3387</v>
      </c>
      <c r="O167" s="44" t="s">
        <v>2673</v>
      </c>
      <c r="P167" s="44" t="s">
        <v>3387</v>
      </c>
      <c r="Q167" s="44" t="s">
        <v>2673</v>
      </c>
      <c r="R167" s="44" t="s">
        <v>3387</v>
      </c>
      <c r="S167" s="44" t="s">
        <v>2673</v>
      </c>
      <c r="T167" s="44" t="s">
        <v>3387</v>
      </c>
      <c r="U167" s="44" t="s">
        <v>2673</v>
      </c>
      <c r="V167" s="44" t="e">
        <f t="shared" si="8"/>
        <v>#VALUE!</v>
      </c>
      <c r="W167" s="44" t="s">
        <v>2673</v>
      </c>
      <c r="X167" s="44" t="e">
        <f t="shared" si="9"/>
        <v>#VALUE!</v>
      </c>
      <c r="Y167" s="44" t="s">
        <v>2673</v>
      </c>
      <c r="Z167" s="44" t="s">
        <v>3387</v>
      </c>
      <c r="AA167" s="44" t="s">
        <v>2673</v>
      </c>
      <c r="AB167" s="44" t="s">
        <v>3387</v>
      </c>
      <c r="AC167" s="44" t="s">
        <v>2673</v>
      </c>
      <c r="AD167" s="44" t="s">
        <v>3387</v>
      </c>
      <c r="AE167" s="44" t="s">
        <v>2673</v>
      </c>
      <c r="AG167" s="44" t="s">
        <v>2673</v>
      </c>
      <c r="AH167" s="44" t="str">
        <f t="shared" si="10"/>
        <v/>
      </c>
      <c r="AI167" s="44" t="s">
        <v>2673</v>
      </c>
      <c r="AJ167" s="44" t="str">
        <f t="shared" si="11"/>
        <v/>
      </c>
      <c r="AK167" s="44" t="s">
        <v>2673</v>
      </c>
      <c r="AL167" s="44" t="s">
        <v>3387</v>
      </c>
    </row>
    <row r="168" spans="1:38" x14ac:dyDescent="0.2">
      <c r="A168" s="46" t="s">
        <v>478</v>
      </c>
      <c r="B168" s="46" t="s">
        <v>2896</v>
      </c>
      <c r="C168" s="49" t="s">
        <v>2673</v>
      </c>
      <c r="D168" s="49" t="s">
        <v>3387</v>
      </c>
      <c r="E168" s="49" t="s">
        <v>2673</v>
      </c>
      <c r="F168" s="49" t="s">
        <v>3387</v>
      </c>
      <c r="G168" s="49" t="s">
        <v>2673</v>
      </c>
      <c r="H168" s="49" t="s">
        <v>3387</v>
      </c>
      <c r="I168" s="49" t="s">
        <v>2673</v>
      </c>
      <c r="J168" s="49" t="s">
        <v>3387</v>
      </c>
      <c r="K168" s="49" t="s">
        <v>2673</v>
      </c>
      <c r="L168" s="49" t="s">
        <v>3387</v>
      </c>
      <c r="M168" s="44" t="s">
        <v>2673</v>
      </c>
      <c r="N168" s="44" t="s">
        <v>3387</v>
      </c>
      <c r="O168" s="44" t="s">
        <v>2673</v>
      </c>
      <c r="P168" s="44" t="s">
        <v>3387</v>
      </c>
      <c r="Q168" s="44" t="s">
        <v>2673</v>
      </c>
      <c r="R168" s="44" t="s">
        <v>3387</v>
      </c>
      <c r="S168" s="44" t="s">
        <v>2673</v>
      </c>
      <c r="T168" s="44" t="s">
        <v>3387</v>
      </c>
      <c r="U168" s="44" t="s">
        <v>2673</v>
      </c>
      <c r="V168" s="44" t="e">
        <f t="shared" si="8"/>
        <v>#VALUE!</v>
      </c>
      <c r="W168" s="44" t="s">
        <v>2673</v>
      </c>
      <c r="X168" s="44" t="e">
        <f t="shared" si="9"/>
        <v>#VALUE!</v>
      </c>
      <c r="Y168" s="44" t="s">
        <v>2673</v>
      </c>
      <c r="Z168" s="44" t="s">
        <v>3387</v>
      </c>
      <c r="AA168" s="44" t="s">
        <v>2673</v>
      </c>
      <c r="AB168" s="44" t="s">
        <v>3387</v>
      </c>
      <c r="AC168" s="44" t="s">
        <v>2673</v>
      </c>
      <c r="AD168" s="44" t="s">
        <v>3387</v>
      </c>
      <c r="AE168" s="44" t="s">
        <v>2673</v>
      </c>
      <c r="AG168" s="44" t="s">
        <v>2673</v>
      </c>
      <c r="AH168" s="44" t="str">
        <f t="shared" si="10"/>
        <v/>
      </c>
      <c r="AI168" s="44" t="s">
        <v>2673</v>
      </c>
      <c r="AJ168" s="44" t="str">
        <f t="shared" si="11"/>
        <v/>
      </c>
      <c r="AK168" s="44" t="s">
        <v>2673</v>
      </c>
      <c r="AL168" s="44" t="s">
        <v>3387</v>
      </c>
    </row>
    <row r="169" spans="1:38" x14ac:dyDescent="0.2">
      <c r="A169" s="46" t="s">
        <v>481</v>
      </c>
      <c r="B169" s="46" t="s">
        <v>2585</v>
      </c>
      <c r="C169" s="49" t="s">
        <v>2673</v>
      </c>
      <c r="D169" s="49" t="s">
        <v>3387</v>
      </c>
      <c r="E169" s="49" t="s">
        <v>2673</v>
      </c>
      <c r="F169" s="49" t="s">
        <v>3387</v>
      </c>
      <c r="G169" s="49" t="s">
        <v>2673</v>
      </c>
      <c r="H169" s="49" t="s">
        <v>3387</v>
      </c>
      <c r="I169" s="49" t="s">
        <v>2673</v>
      </c>
      <c r="J169" s="49" t="s">
        <v>3387</v>
      </c>
      <c r="K169" s="49" t="s">
        <v>2673</v>
      </c>
      <c r="L169" s="49" t="s">
        <v>3387</v>
      </c>
      <c r="M169" s="44" t="s">
        <v>2673</v>
      </c>
      <c r="N169" s="44" t="s">
        <v>3387</v>
      </c>
      <c r="O169" s="44" t="s">
        <v>2673</v>
      </c>
      <c r="P169" s="44" t="s">
        <v>3387</v>
      </c>
      <c r="Q169" s="44" t="s">
        <v>2673</v>
      </c>
      <c r="R169" s="44" t="s">
        <v>3387</v>
      </c>
      <c r="S169" s="44" t="s">
        <v>2673</v>
      </c>
      <c r="T169" s="44" t="s">
        <v>3387</v>
      </c>
      <c r="U169" s="44" t="s">
        <v>2673</v>
      </c>
      <c r="V169" s="44" t="e">
        <f t="shared" si="8"/>
        <v>#VALUE!</v>
      </c>
      <c r="W169" s="44" t="s">
        <v>2673</v>
      </c>
      <c r="X169" s="44" t="e">
        <f t="shared" si="9"/>
        <v>#VALUE!</v>
      </c>
      <c r="Y169" s="44" t="s">
        <v>2673</v>
      </c>
      <c r="Z169" s="44" t="s">
        <v>3387</v>
      </c>
      <c r="AA169" s="44" t="s">
        <v>2673</v>
      </c>
      <c r="AB169" s="44" t="s">
        <v>3387</v>
      </c>
      <c r="AC169" s="44" t="s">
        <v>2673</v>
      </c>
      <c r="AD169" s="44" t="s">
        <v>3387</v>
      </c>
      <c r="AE169" s="44" t="s">
        <v>2673</v>
      </c>
      <c r="AG169" s="44" t="s">
        <v>2673</v>
      </c>
      <c r="AH169" s="44" t="str">
        <f t="shared" si="10"/>
        <v/>
      </c>
      <c r="AI169" s="44" t="s">
        <v>2673</v>
      </c>
      <c r="AJ169" s="44" t="str">
        <f t="shared" si="11"/>
        <v/>
      </c>
      <c r="AK169" s="44" t="s">
        <v>2673</v>
      </c>
      <c r="AL169" s="44" t="s">
        <v>3387</v>
      </c>
    </row>
    <row r="170" spans="1:38" x14ac:dyDescent="0.2">
      <c r="A170" s="46" t="s">
        <v>484</v>
      </c>
      <c r="B170" s="46" t="s">
        <v>2897</v>
      </c>
      <c r="C170" s="49" t="s">
        <v>2673</v>
      </c>
      <c r="D170" s="49" t="s">
        <v>3387</v>
      </c>
      <c r="E170" s="49" t="s">
        <v>2673</v>
      </c>
      <c r="F170" s="49" t="s">
        <v>3387</v>
      </c>
      <c r="G170" s="49" t="s">
        <v>2673</v>
      </c>
      <c r="H170" s="49" t="s">
        <v>3387</v>
      </c>
      <c r="I170" s="49" t="s">
        <v>2673</v>
      </c>
      <c r="J170" s="49" t="s">
        <v>3387</v>
      </c>
      <c r="K170" s="49" t="s">
        <v>2673</v>
      </c>
      <c r="L170" s="49" t="s">
        <v>3387</v>
      </c>
      <c r="M170" s="44" t="s">
        <v>2673</v>
      </c>
      <c r="N170" s="44" t="s">
        <v>3387</v>
      </c>
      <c r="O170" s="44" t="s">
        <v>2673</v>
      </c>
      <c r="P170" s="44" t="s">
        <v>3387</v>
      </c>
      <c r="Q170" s="44" t="s">
        <v>2673</v>
      </c>
      <c r="R170" s="44" t="s">
        <v>3387</v>
      </c>
      <c r="S170" s="44" t="s">
        <v>2673</v>
      </c>
      <c r="T170" s="44" t="s">
        <v>3387</v>
      </c>
      <c r="U170" s="44" t="s">
        <v>2673</v>
      </c>
      <c r="V170" s="44" t="e">
        <f t="shared" si="8"/>
        <v>#VALUE!</v>
      </c>
      <c r="W170" s="44" t="s">
        <v>2673</v>
      </c>
      <c r="X170" s="44" t="e">
        <f t="shared" si="9"/>
        <v>#VALUE!</v>
      </c>
      <c r="Y170" s="44" t="s">
        <v>2673</v>
      </c>
      <c r="Z170" s="44" t="s">
        <v>3387</v>
      </c>
      <c r="AA170" s="44" t="s">
        <v>2673</v>
      </c>
      <c r="AB170" s="44" t="s">
        <v>3387</v>
      </c>
      <c r="AC170" s="44" t="s">
        <v>2673</v>
      </c>
      <c r="AD170" s="44" t="s">
        <v>3387</v>
      </c>
      <c r="AE170" s="44" t="s">
        <v>2673</v>
      </c>
      <c r="AG170" s="44" t="s">
        <v>2673</v>
      </c>
      <c r="AH170" s="44" t="str">
        <f t="shared" si="10"/>
        <v/>
      </c>
      <c r="AI170" s="44" t="s">
        <v>2673</v>
      </c>
      <c r="AJ170" s="44" t="str">
        <f t="shared" si="11"/>
        <v/>
      </c>
      <c r="AK170" s="44" t="s">
        <v>2673</v>
      </c>
      <c r="AL170" s="44" t="s">
        <v>3387</v>
      </c>
    </row>
    <row r="171" spans="1:38" x14ac:dyDescent="0.2">
      <c r="A171" s="46" t="s">
        <v>487</v>
      </c>
      <c r="B171" s="46" t="s">
        <v>2898</v>
      </c>
      <c r="C171" s="49" t="s">
        <v>2673</v>
      </c>
      <c r="D171" s="49" t="s">
        <v>3387</v>
      </c>
      <c r="E171" s="49" t="s">
        <v>2673</v>
      </c>
      <c r="F171" s="49" t="s">
        <v>3387</v>
      </c>
      <c r="G171" s="49" t="s">
        <v>2673</v>
      </c>
      <c r="H171" s="49" t="s">
        <v>3387</v>
      </c>
      <c r="I171" s="49" t="s">
        <v>2673</v>
      </c>
      <c r="J171" s="49" t="s">
        <v>3387</v>
      </c>
      <c r="K171" s="49" t="s">
        <v>2673</v>
      </c>
      <c r="L171" s="49" t="s">
        <v>3387</v>
      </c>
      <c r="M171" s="44" t="s">
        <v>2673</v>
      </c>
      <c r="N171" s="44" t="s">
        <v>3387</v>
      </c>
      <c r="O171" s="44" t="s">
        <v>2673</v>
      </c>
      <c r="P171" s="44" t="s">
        <v>3387</v>
      </c>
      <c r="Q171" s="44" t="s">
        <v>2673</v>
      </c>
      <c r="R171" s="44" t="s">
        <v>3387</v>
      </c>
      <c r="S171" s="44" t="s">
        <v>2673</v>
      </c>
      <c r="T171" s="44" t="s">
        <v>3387</v>
      </c>
      <c r="U171" s="44" t="s">
        <v>2673</v>
      </c>
      <c r="V171" s="44" t="e">
        <f t="shared" si="8"/>
        <v>#VALUE!</v>
      </c>
      <c r="W171" s="44" t="s">
        <v>2673</v>
      </c>
      <c r="X171" s="44" t="e">
        <f t="shared" si="9"/>
        <v>#VALUE!</v>
      </c>
      <c r="Y171" s="44" t="s">
        <v>2673</v>
      </c>
      <c r="Z171" s="44" t="s">
        <v>3387</v>
      </c>
      <c r="AA171" s="44" t="s">
        <v>2673</v>
      </c>
      <c r="AB171" s="44" t="s">
        <v>3387</v>
      </c>
      <c r="AC171" s="44" t="s">
        <v>2673</v>
      </c>
      <c r="AD171" s="44" t="s">
        <v>3387</v>
      </c>
      <c r="AE171" s="44" t="s">
        <v>2673</v>
      </c>
      <c r="AG171" s="44" t="s">
        <v>2673</v>
      </c>
      <c r="AH171" s="44" t="str">
        <f t="shared" si="10"/>
        <v/>
      </c>
      <c r="AI171" s="44" t="s">
        <v>2673</v>
      </c>
      <c r="AJ171" s="44" t="str">
        <f t="shared" si="11"/>
        <v/>
      </c>
      <c r="AK171" s="44" t="s">
        <v>2673</v>
      </c>
      <c r="AL171" s="44" t="s">
        <v>3387</v>
      </c>
    </row>
    <row r="172" spans="1:38" x14ac:dyDescent="0.2">
      <c r="A172" s="46" t="s">
        <v>490</v>
      </c>
      <c r="B172" s="46" t="s">
        <v>2899</v>
      </c>
      <c r="C172" s="49" t="s">
        <v>2673</v>
      </c>
      <c r="D172" s="49" t="s">
        <v>3387</v>
      </c>
      <c r="E172" s="49" t="s">
        <v>2673</v>
      </c>
      <c r="F172" s="49" t="s">
        <v>3387</v>
      </c>
      <c r="G172" s="49" t="s">
        <v>2673</v>
      </c>
      <c r="H172" s="49" t="s">
        <v>3387</v>
      </c>
      <c r="I172" s="49" t="s">
        <v>2673</v>
      </c>
      <c r="J172" s="49" t="s">
        <v>3387</v>
      </c>
      <c r="K172" s="49" t="s">
        <v>2673</v>
      </c>
      <c r="L172" s="49" t="s">
        <v>3387</v>
      </c>
      <c r="M172" s="44" t="s">
        <v>2673</v>
      </c>
      <c r="N172" s="44" t="s">
        <v>3387</v>
      </c>
      <c r="O172" s="44" t="s">
        <v>2673</v>
      </c>
      <c r="P172" s="44" t="s">
        <v>3387</v>
      </c>
      <c r="Q172" s="44" t="s">
        <v>2673</v>
      </c>
      <c r="R172" s="44" t="s">
        <v>3387</v>
      </c>
      <c r="S172" s="44" t="s">
        <v>2673</v>
      </c>
      <c r="T172" s="44" t="s">
        <v>3387</v>
      </c>
      <c r="U172" s="44" t="s">
        <v>2673</v>
      </c>
      <c r="V172" s="44" t="e">
        <f t="shared" si="8"/>
        <v>#VALUE!</v>
      </c>
      <c r="W172" s="44" t="s">
        <v>2673</v>
      </c>
      <c r="X172" s="44" t="e">
        <f t="shared" si="9"/>
        <v>#VALUE!</v>
      </c>
      <c r="Y172" s="44" t="s">
        <v>2673</v>
      </c>
      <c r="Z172" s="44" t="s">
        <v>3387</v>
      </c>
      <c r="AA172" s="44" t="s">
        <v>2673</v>
      </c>
      <c r="AB172" s="44" t="s">
        <v>3387</v>
      </c>
      <c r="AC172" s="44" t="s">
        <v>2673</v>
      </c>
      <c r="AD172" s="44" t="s">
        <v>3387</v>
      </c>
      <c r="AE172" s="44" t="s">
        <v>2673</v>
      </c>
      <c r="AG172" s="44" t="s">
        <v>2673</v>
      </c>
      <c r="AH172" s="44" t="str">
        <f t="shared" si="10"/>
        <v/>
      </c>
      <c r="AI172" s="44" t="s">
        <v>2673</v>
      </c>
      <c r="AJ172" s="44" t="str">
        <f t="shared" si="11"/>
        <v/>
      </c>
      <c r="AK172" s="44" t="s">
        <v>2673</v>
      </c>
      <c r="AL172" s="44" t="s">
        <v>3387</v>
      </c>
    </row>
    <row r="173" spans="1:38" x14ac:dyDescent="0.2">
      <c r="A173" s="46" t="s">
        <v>493</v>
      </c>
      <c r="B173" s="46" t="s">
        <v>2900</v>
      </c>
      <c r="C173" s="49" t="s">
        <v>2673</v>
      </c>
      <c r="D173" s="49" t="s">
        <v>3387</v>
      </c>
      <c r="E173" s="49" t="s">
        <v>2673</v>
      </c>
      <c r="F173" s="49" t="s">
        <v>3387</v>
      </c>
      <c r="G173" s="49" t="s">
        <v>2673</v>
      </c>
      <c r="H173" s="49" t="s">
        <v>3387</v>
      </c>
      <c r="I173" s="49" t="s">
        <v>2673</v>
      </c>
      <c r="J173" s="49" t="s">
        <v>3387</v>
      </c>
      <c r="K173" s="49" t="s">
        <v>2673</v>
      </c>
      <c r="L173" s="49" t="s">
        <v>3387</v>
      </c>
      <c r="M173" s="44" t="s">
        <v>2673</v>
      </c>
      <c r="N173" s="44" t="s">
        <v>3387</v>
      </c>
      <c r="O173" s="44" t="s">
        <v>2673</v>
      </c>
      <c r="P173" s="44" t="s">
        <v>3387</v>
      </c>
      <c r="Q173" s="44" t="s">
        <v>2673</v>
      </c>
      <c r="R173" s="44" t="s">
        <v>3387</v>
      </c>
      <c r="S173" s="44" t="s">
        <v>2673</v>
      </c>
      <c r="T173" s="44" t="s">
        <v>3387</v>
      </c>
      <c r="U173" s="44" t="s">
        <v>2673</v>
      </c>
      <c r="V173" s="44" t="e">
        <f t="shared" si="8"/>
        <v>#VALUE!</v>
      </c>
      <c r="W173" s="44" t="s">
        <v>2673</v>
      </c>
      <c r="X173" s="44" t="e">
        <f t="shared" si="9"/>
        <v>#VALUE!</v>
      </c>
      <c r="Y173" s="44" t="s">
        <v>2673</v>
      </c>
      <c r="Z173" s="44" t="s">
        <v>3387</v>
      </c>
      <c r="AA173" s="44" t="s">
        <v>2673</v>
      </c>
      <c r="AB173" s="44" t="s">
        <v>3387</v>
      </c>
      <c r="AC173" s="44" t="s">
        <v>2673</v>
      </c>
      <c r="AD173" s="44" t="s">
        <v>3387</v>
      </c>
      <c r="AE173" s="44" t="s">
        <v>2673</v>
      </c>
      <c r="AG173" s="44" t="s">
        <v>2673</v>
      </c>
      <c r="AH173" s="44" t="str">
        <f t="shared" si="10"/>
        <v/>
      </c>
      <c r="AI173" s="44" t="s">
        <v>2673</v>
      </c>
      <c r="AJ173" s="44" t="str">
        <f t="shared" si="11"/>
        <v/>
      </c>
      <c r="AK173" s="44" t="s">
        <v>2673</v>
      </c>
      <c r="AL173" s="44" t="s">
        <v>3387</v>
      </c>
    </row>
    <row r="174" spans="1:38" x14ac:dyDescent="0.2">
      <c r="A174" s="46" t="s">
        <v>496</v>
      </c>
      <c r="B174" s="46" t="s">
        <v>2901</v>
      </c>
      <c r="C174" s="49" t="s">
        <v>2673</v>
      </c>
      <c r="D174" s="49" t="s">
        <v>3387</v>
      </c>
      <c r="E174" s="49" t="s">
        <v>2673</v>
      </c>
      <c r="F174" s="49" t="s">
        <v>3387</v>
      </c>
      <c r="G174" s="49" t="s">
        <v>2673</v>
      </c>
      <c r="H174" s="49" t="s">
        <v>3387</v>
      </c>
      <c r="I174" s="49" t="s">
        <v>2673</v>
      </c>
      <c r="J174" s="49" t="s">
        <v>3387</v>
      </c>
      <c r="K174" s="49" t="s">
        <v>2673</v>
      </c>
      <c r="L174" s="49" t="s">
        <v>3387</v>
      </c>
      <c r="M174" s="44" t="s">
        <v>2673</v>
      </c>
      <c r="N174" s="44" t="s">
        <v>3387</v>
      </c>
      <c r="O174" s="44" t="s">
        <v>2673</v>
      </c>
      <c r="P174" s="44" t="s">
        <v>3387</v>
      </c>
      <c r="Q174" s="44" t="s">
        <v>2673</v>
      </c>
      <c r="R174" s="44" t="s">
        <v>3387</v>
      </c>
      <c r="S174" s="44" t="s">
        <v>2673</v>
      </c>
      <c r="T174" s="44" t="s">
        <v>3387</v>
      </c>
      <c r="U174" s="44" t="s">
        <v>2673</v>
      </c>
      <c r="V174" s="44" t="e">
        <f t="shared" si="8"/>
        <v>#VALUE!</v>
      </c>
      <c r="W174" s="44" t="s">
        <v>2673</v>
      </c>
      <c r="X174" s="44" t="e">
        <f t="shared" si="9"/>
        <v>#VALUE!</v>
      </c>
      <c r="Y174" s="44" t="s">
        <v>2673</v>
      </c>
      <c r="Z174" s="44" t="s">
        <v>3387</v>
      </c>
      <c r="AA174" s="44" t="s">
        <v>2673</v>
      </c>
      <c r="AB174" s="44" t="s">
        <v>3387</v>
      </c>
      <c r="AC174" s="44" t="s">
        <v>2673</v>
      </c>
      <c r="AD174" s="44" t="s">
        <v>3387</v>
      </c>
      <c r="AE174" s="44" t="s">
        <v>2673</v>
      </c>
      <c r="AG174" s="44" t="s">
        <v>2673</v>
      </c>
      <c r="AH174" s="44" t="str">
        <f t="shared" si="10"/>
        <v/>
      </c>
      <c r="AI174" s="44" t="s">
        <v>2673</v>
      </c>
      <c r="AJ174" s="44" t="str">
        <f t="shared" si="11"/>
        <v/>
      </c>
      <c r="AK174" s="44" t="s">
        <v>2673</v>
      </c>
      <c r="AL174" s="44" t="s">
        <v>3387</v>
      </c>
    </row>
    <row r="175" spans="1:38" x14ac:dyDescent="0.2">
      <c r="A175" s="46" t="s">
        <v>511</v>
      </c>
      <c r="B175" s="46" t="s">
        <v>2902</v>
      </c>
      <c r="C175" s="48">
        <v>22741700</v>
      </c>
      <c r="D175" s="48" t="s">
        <v>3387</v>
      </c>
      <c r="E175" s="48">
        <v>22298500</v>
      </c>
      <c r="F175" s="48" t="s">
        <v>3387</v>
      </c>
      <c r="G175" s="48">
        <v>3916900</v>
      </c>
      <c r="H175" s="49" t="s">
        <v>3387</v>
      </c>
      <c r="I175" s="49">
        <v>18530800</v>
      </c>
      <c r="J175" s="49" t="s">
        <v>3387</v>
      </c>
      <c r="K175" s="49">
        <v>17</v>
      </c>
      <c r="L175" s="49" t="s">
        <v>3387</v>
      </c>
      <c r="M175" s="44">
        <v>58</v>
      </c>
      <c r="N175" s="44" t="s">
        <v>3387</v>
      </c>
      <c r="O175" s="44">
        <v>22806800</v>
      </c>
      <c r="P175" s="44" t="s">
        <v>3387</v>
      </c>
      <c r="Q175" s="44">
        <v>22340000</v>
      </c>
      <c r="R175" s="44" t="s">
        <v>3387</v>
      </c>
      <c r="S175" s="44">
        <v>3479100</v>
      </c>
      <c r="T175" s="44" t="s">
        <v>3387</v>
      </c>
      <c r="U175" s="44">
        <v>19002300</v>
      </c>
      <c r="V175" s="44">
        <f t="shared" si="8"/>
        <v>47.491585842818807</v>
      </c>
      <c r="W175" s="44">
        <v>15</v>
      </c>
      <c r="X175" s="44">
        <f t="shared" si="9"/>
        <v>15.254660890611571</v>
      </c>
      <c r="Y175" s="44">
        <v>57</v>
      </c>
      <c r="Z175" s="44" t="s">
        <v>3387</v>
      </c>
      <c r="AA175" s="44" t="s">
        <v>2673</v>
      </c>
      <c r="AB175" s="44" t="s">
        <v>3387</v>
      </c>
      <c r="AC175" s="44" t="s">
        <v>2673</v>
      </c>
      <c r="AD175" s="44" t="s">
        <v>3387</v>
      </c>
      <c r="AE175" s="44" t="s">
        <v>2673</v>
      </c>
      <c r="AG175" s="44" t="s">
        <v>2673</v>
      </c>
      <c r="AH175" s="44">
        <f t="shared" si="10"/>
        <v>47.491585842818807</v>
      </c>
      <c r="AI175" s="44" t="s">
        <v>2673</v>
      </c>
      <c r="AJ175" s="44">
        <f t="shared" si="11"/>
        <v>15.254660890611571</v>
      </c>
      <c r="AK175" s="44" t="s">
        <v>2673</v>
      </c>
      <c r="AL175" s="44" t="s">
        <v>3387</v>
      </c>
    </row>
    <row r="176" spans="1:38" x14ac:dyDescent="0.2">
      <c r="A176" s="46" t="s">
        <v>509</v>
      </c>
      <c r="B176" s="46" t="s">
        <v>510</v>
      </c>
      <c r="C176" s="48">
        <v>3526079</v>
      </c>
      <c r="D176" s="48" t="s">
        <v>3398</v>
      </c>
      <c r="E176" s="48">
        <v>3419486</v>
      </c>
      <c r="F176" s="48" t="s">
        <v>3398</v>
      </c>
      <c r="G176" s="48">
        <v>467122</v>
      </c>
      <c r="H176" s="48" t="s">
        <v>3398</v>
      </c>
      <c r="I176" s="48">
        <v>2971185</v>
      </c>
      <c r="J176" s="49" t="s">
        <v>3398</v>
      </c>
      <c r="K176" s="48">
        <v>13</v>
      </c>
      <c r="L176" s="49" t="s">
        <v>3398</v>
      </c>
      <c r="M176" s="44">
        <v>62</v>
      </c>
      <c r="N176" s="44" t="s">
        <v>3398</v>
      </c>
      <c r="O176" s="44">
        <v>3481999</v>
      </c>
      <c r="P176" s="44" t="s">
        <v>3398</v>
      </c>
      <c r="Q176" s="44">
        <v>3376492</v>
      </c>
      <c r="R176" s="44" t="s">
        <v>3398</v>
      </c>
      <c r="S176" s="44">
        <v>434363</v>
      </c>
      <c r="T176" s="44" t="s">
        <v>3398</v>
      </c>
      <c r="U176" s="44">
        <v>2960658</v>
      </c>
      <c r="V176" s="44">
        <f t="shared" si="8"/>
        <v>51.86679777909184</v>
      </c>
      <c r="W176" s="44">
        <v>12</v>
      </c>
      <c r="X176" s="44">
        <f t="shared" si="9"/>
        <v>12.474529716981538</v>
      </c>
      <c r="Y176" s="44">
        <v>61</v>
      </c>
      <c r="Z176" s="44" t="s">
        <v>3398</v>
      </c>
      <c r="AA176" s="44">
        <v>3555547</v>
      </c>
      <c r="AB176" s="44" t="s">
        <v>3398</v>
      </c>
      <c r="AC176" s="44">
        <v>3443057</v>
      </c>
      <c r="AD176" s="44" t="s">
        <v>3398</v>
      </c>
      <c r="AE176" s="44">
        <v>385332</v>
      </c>
      <c r="AG176" s="44">
        <v>3075212</v>
      </c>
      <c r="AH176" s="44">
        <f t="shared" si="10"/>
        <v>51.86679777909184</v>
      </c>
      <c r="AI176" s="44">
        <v>11</v>
      </c>
      <c r="AJ176" s="44">
        <f t="shared" si="11"/>
        <v>10.837488577706891</v>
      </c>
      <c r="AK176" s="44" t="s">
        <v>2673</v>
      </c>
      <c r="AL176" s="44" t="s">
        <v>3387</v>
      </c>
    </row>
    <row r="177" spans="1:38" x14ac:dyDescent="0.2">
      <c r="A177" s="46" t="s">
        <v>513</v>
      </c>
      <c r="B177" s="46" t="s">
        <v>514</v>
      </c>
      <c r="C177" s="48">
        <v>2506895</v>
      </c>
      <c r="D177" s="48" t="s">
        <v>3398</v>
      </c>
      <c r="E177" s="48">
        <v>2424637</v>
      </c>
      <c r="F177" s="48" t="s">
        <v>3398</v>
      </c>
      <c r="G177" s="48">
        <v>326198</v>
      </c>
      <c r="H177" s="48" t="s">
        <v>3398</v>
      </c>
      <c r="I177" s="48">
        <v>2113151</v>
      </c>
      <c r="J177" s="49" t="s">
        <v>3398</v>
      </c>
      <c r="K177" s="48">
        <v>13</v>
      </c>
      <c r="L177" s="49" t="s">
        <v>3398</v>
      </c>
      <c r="M177" s="44">
        <v>60</v>
      </c>
      <c r="N177" s="44" t="s">
        <v>3398</v>
      </c>
      <c r="O177" s="44">
        <v>2473937</v>
      </c>
      <c r="P177" s="44" t="s">
        <v>3398</v>
      </c>
      <c r="Q177" s="44">
        <v>2393545</v>
      </c>
      <c r="R177" s="44" t="s">
        <v>3398</v>
      </c>
      <c r="S177" s="44">
        <v>276904</v>
      </c>
      <c r="T177" s="44" t="s">
        <v>3398</v>
      </c>
      <c r="U177" s="44">
        <v>2131021</v>
      </c>
      <c r="V177" s="44">
        <f t="shared" si="8"/>
        <v>49.960535777588518</v>
      </c>
      <c r="W177" s="44">
        <v>11</v>
      </c>
      <c r="X177" s="44">
        <f t="shared" si="9"/>
        <v>11.192847675587535</v>
      </c>
      <c r="Y177" s="44">
        <v>58</v>
      </c>
      <c r="Z177" s="44" t="s">
        <v>3398</v>
      </c>
      <c r="AA177" s="44">
        <v>2532705</v>
      </c>
      <c r="AB177" s="44" t="s">
        <v>3398</v>
      </c>
      <c r="AC177" s="44">
        <v>2444913</v>
      </c>
      <c r="AD177" s="44" t="s">
        <v>3398</v>
      </c>
      <c r="AE177" s="44">
        <v>276333</v>
      </c>
      <c r="AG177" s="44">
        <v>2183961</v>
      </c>
      <c r="AH177" s="44">
        <f t="shared" si="10"/>
        <v>49.960535777588518</v>
      </c>
      <c r="AI177" s="44">
        <v>11</v>
      </c>
      <c r="AJ177" s="44">
        <f t="shared" si="11"/>
        <v>10.910587691815667</v>
      </c>
      <c r="AK177" s="44" t="s">
        <v>2673</v>
      </c>
      <c r="AL177" s="44" t="s">
        <v>3387</v>
      </c>
    </row>
    <row r="178" spans="1:38" x14ac:dyDescent="0.2">
      <c r="A178" s="46" t="s">
        <v>516</v>
      </c>
      <c r="B178" s="46" t="s">
        <v>517</v>
      </c>
      <c r="C178" s="48">
        <v>854283</v>
      </c>
      <c r="D178" s="48" t="s">
        <v>3398</v>
      </c>
      <c r="E178" s="48">
        <v>828926</v>
      </c>
      <c r="F178" s="48" t="s">
        <v>3398</v>
      </c>
      <c r="G178" s="48">
        <v>160988</v>
      </c>
      <c r="H178" s="48" t="s">
        <v>3398</v>
      </c>
      <c r="I178" s="48">
        <v>675283</v>
      </c>
      <c r="J178" s="49" t="s">
        <v>3398</v>
      </c>
      <c r="K178" s="48">
        <v>19</v>
      </c>
      <c r="L178" s="49" t="s">
        <v>3398</v>
      </c>
      <c r="M178" s="44">
        <v>59</v>
      </c>
      <c r="N178" s="44" t="s">
        <v>3398</v>
      </c>
      <c r="O178" s="44">
        <v>859808</v>
      </c>
      <c r="P178" s="44" t="s">
        <v>3398</v>
      </c>
      <c r="Q178" s="44">
        <v>834299</v>
      </c>
      <c r="R178" s="44" t="s">
        <v>3398</v>
      </c>
      <c r="S178" s="44">
        <v>131502</v>
      </c>
      <c r="T178" s="44" t="s">
        <v>3398</v>
      </c>
      <c r="U178" s="44">
        <v>709263</v>
      </c>
      <c r="V178" s="44">
        <f t="shared" si="8"/>
        <v>48.669606470281742</v>
      </c>
      <c r="W178" s="44">
        <v>15</v>
      </c>
      <c r="X178" s="44">
        <f t="shared" si="9"/>
        <v>15.294344783951766</v>
      </c>
      <c r="Y178" s="44">
        <v>59</v>
      </c>
      <c r="Z178" s="44" t="s">
        <v>3398</v>
      </c>
      <c r="AA178" s="44">
        <v>852870</v>
      </c>
      <c r="AB178" s="44" t="s">
        <v>3398</v>
      </c>
      <c r="AC178" s="44">
        <v>827012</v>
      </c>
      <c r="AD178" s="44" t="s">
        <v>3398</v>
      </c>
      <c r="AE178" s="44">
        <v>116401</v>
      </c>
      <c r="AG178" s="44">
        <v>715208</v>
      </c>
      <c r="AH178" s="44">
        <f t="shared" si="10"/>
        <v>48.669606470281742</v>
      </c>
      <c r="AI178" s="44">
        <v>14</v>
      </c>
      <c r="AJ178" s="44">
        <f t="shared" si="11"/>
        <v>13.648152707915626</v>
      </c>
      <c r="AK178" s="44" t="s">
        <v>2673</v>
      </c>
      <c r="AL178" s="44" t="s">
        <v>3387</v>
      </c>
    </row>
    <row r="179" spans="1:38" x14ac:dyDescent="0.2">
      <c r="A179" s="46" t="s">
        <v>519</v>
      </c>
      <c r="B179" s="46" t="s">
        <v>520</v>
      </c>
      <c r="C179" s="48">
        <v>740908</v>
      </c>
      <c r="D179" s="48" t="s">
        <v>3398</v>
      </c>
      <c r="E179" s="48">
        <v>722265</v>
      </c>
      <c r="F179" s="48" t="s">
        <v>3398</v>
      </c>
      <c r="G179" s="48">
        <v>181655</v>
      </c>
      <c r="H179" s="48" t="s">
        <v>3398</v>
      </c>
      <c r="I179" s="48">
        <v>545076</v>
      </c>
      <c r="J179" s="49" t="s">
        <v>3398</v>
      </c>
      <c r="K179" s="48">
        <v>25</v>
      </c>
      <c r="L179" s="49" t="s">
        <v>3398</v>
      </c>
      <c r="M179" s="44">
        <v>58</v>
      </c>
      <c r="N179" s="44" t="s">
        <v>3398</v>
      </c>
      <c r="O179" s="44">
        <v>753304</v>
      </c>
      <c r="P179" s="44" t="s">
        <v>3398</v>
      </c>
      <c r="Q179" s="44">
        <v>734199</v>
      </c>
      <c r="R179" s="44" t="s">
        <v>3398</v>
      </c>
      <c r="S179" s="44">
        <v>171255</v>
      </c>
      <c r="T179" s="44" t="s">
        <v>3398</v>
      </c>
      <c r="U179" s="44">
        <v>567835</v>
      </c>
      <c r="V179" s="44">
        <f t="shared" si="8"/>
        <v>44.473764907660126</v>
      </c>
      <c r="W179" s="44">
        <v>23</v>
      </c>
      <c r="X179" s="44">
        <f t="shared" si="9"/>
        <v>22.73384981362106</v>
      </c>
      <c r="Y179" s="44">
        <v>59</v>
      </c>
      <c r="Z179" s="44" t="s">
        <v>3398</v>
      </c>
      <c r="AA179" s="44">
        <v>753579</v>
      </c>
      <c r="AB179" s="44" t="s">
        <v>3398</v>
      </c>
      <c r="AC179" s="44">
        <v>733197</v>
      </c>
      <c r="AD179" s="44" t="s">
        <v>3398</v>
      </c>
      <c r="AE179" s="44">
        <v>164351</v>
      </c>
      <c r="AG179" s="44">
        <v>574010</v>
      </c>
      <c r="AH179" s="44">
        <f t="shared" si="10"/>
        <v>44.473764907660126</v>
      </c>
      <c r="AI179" s="44">
        <v>22</v>
      </c>
      <c r="AJ179" s="44">
        <f t="shared" si="11"/>
        <v>21.809392246864629</v>
      </c>
      <c r="AK179" s="44" t="s">
        <v>2673</v>
      </c>
      <c r="AL179" s="44" t="s">
        <v>3387</v>
      </c>
    </row>
    <row r="180" spans="1:38" x14ac:dyDescent="0.2">
      <c r="A180" s="46" t="s">
        <v>522</v>
      </c>
      <c r="B180" s="46" t="s">
        <v>523</v>
      </c>
      <c r="C180" s="48">
        <v>376463</v>
      </c>
      <c r="D180" s="48" t="s">
        <v>3398</v>
      </c>
      <c r="E180" s="48">
        <v>364744</v>
      </c>
      <c r="F180" s="48" t="s">
        <v>3398</v>
      </c>
      <c r="G180" s="48">
        <v>43604</v>
      </c>
      <c r="H180" s="48" t="s">
        <v>3398</v>
      </c>
      <c r="I180" s="48">
        <v>323346</v>
      </c>
      <c r="J180" s="49" t="s">
        <v>3398</v>
      </c>
      <c r="K180" s="48">
        <v>12</v>
      </c>
      <c r="L180" s="49" t="s">
        <v>3398</v>
      </c>
      <c r="M180" s="44">
        <v>59</v>
      </c>
      <c r="N180" s="44" t="s">
        <v>3398</v>
      </c>
      <c r="O180" s="44">
        <v>380368</v>
      </c>
      <c r="P180" s="44" t="s">
        <v>3398</v>
      </c>
      <c r="Q180" s="44">
        <v>368473</v>
      </c>
      <c r="R180" s="44" t="s">
        <v>3398</v>
      </c>
      <c r="S180" s="44">
        <v>40929</v>
      </c>
      <c r="T180" s="44" t="s">
        <v>3398</v>
      </c>
      <c r="U180" s="44">
        <v>329273</v>
      </c>
      <c r="V180" s="44">
        <f t="shared" si="8"/>
        <v>51.074504164388166</v>
      </c>
      <c r="W180" s="44">
        <v>11</v>
      </c>
      <c r="X180" s="44">
        <f t="shared" si="9"/>
        <v>10.760368905901654</v>
      </c>
      <c r="Y180" s="44">
        <v>59</v>
      </c>
      <c r="Z180" s="44" t="s">
        <v>3398</v>
      </c>
      <c r="AA180" s="44">
        <v>383434</v>
      </c>
      <c r="AB180" s="44" t="s">
        <v>3398</v>
      </c>
      <c r="AC180" s="44">
        <v>370363</v>
      </c>
      <c r="AD180" s="44" t="s">
        <v>3398</v>
      </c>
      <c r="AE180" s="44">
        <v>39664</v>
      </c>
      <c r="AG180" s="44">
        <v>331944</v>
      </c>
      <c r="AH180" s="44">
        <f t="shared" si="10"/>
        <v>51.074504164388166</v>
      </c>
      <c r="AI180" s="44">
        <v>10</v>
      </c>
      <c r="AJ180" s="44">
        <f t="shared" si="11"/>
        <v>10.344413901740586</v>
      </c>
      <c r="AK180" s="44" t="s">
        <v>2673</v>
      </c>
      <c r="AL180" s="44" t="s">
        <v>3387</v>
      </c>
    </row>
    <row r="181" spans="1:38" x14ac:dyDescent="0.2">
      <c r="A181" s="46" t="s">
        <v>525</v>
      </c>
      <c r="B181" s="46" t="s">
        <v>526</v>
      </c>
      <c r="C181" s="48">
        <v>416760</v>
      </c>
      <c r="D181" s="48" t="s">
        <v>3398</v>
      </c>
      <c r="E181" s="48">
        <v>406170</v>
      </c>
      <c r="F181" s="48" t="s">
        <v>3398</v>
      </c>
      <c r="G181" s="48">
        <v>88546</v>
      </c>
      <c r="H181" s="48" t="s">
        <v>3398</v>
      </c>
      <c r="I181" s="48">
        <v>320796</v>
      </c>
      <c r="J181" s="49" t="s">
        <v>3398</v>
      </c>
      <c r="K181" s="48">
        <v>21</v>
      </c>
      <c r="L181" s="49" t="s">
        <v>3398</v>
      </c>
      <c r="M181" s="44">
        <v>58</v>
      </c>
      <c r="N181" s="44" t="s">
        <v>3398</v>
      </c>
      <c r="O181" s="44">
        <v>422319</v>
      </c>
      <c r="P181" s="44" t="s">
        <v>3398</v>
      </c>
      <c r="Q181" s="44">
        <v>411359</v>
      </c>
      <c r="R181" s="44" t="s">
        <v>3398</v>
      </c>
      <c r="S181" s="44">
        <v>79221</v>
      </c>
      <c r="T181" s="44" t="s">
        <v>3398</v>
      </c>
      <c r="U181" s="44">
        <v>335839</v>
      </c>
      <c r="V181" s="44">
        <f t="shared" si="8"/>
        <v>46.123101257580167</v>
      </c>
      <c r="W181" s="44">
        <v>19</v>
      </c>
      <c r="X181" s="44">
        <f t="shared" si="9"/>
        <v>18.758568759634304</v>
      </c>
      <c r="Y181" s="44">
        <v>58</v>
      </c>
      <c r="Z181" s="44" t="s">
        <v>3398</v>
      </c>
      <c r="AA181" s="44">
        <v>422747</v>
      </c>
      <c r="AB181" s="44" t="s">
        <v>3398</v>
      </c>
      <c r="AC181" s="44">
        <v>411295</v>
      </c>
      <c r="AD181" s="44" t="s">
        <v>3398</v>
      </c>
      <c r="AE181" s="44">
        <v>67723</v>
      </c>
      <c r="AG181" s="44">
        <v>347358</v>
      </c>
      <c r="AH181" s="44">
        <f t="shared" si="10"/>
        <v>46.123101257580167</v>
      </c>
      <c r="AI181" s="44">
        <v>16</v>
      </c>
      <c r="AJ181" s="44">
        <f t="shared" si="11"/>
        <v>16.019747035460927</v>
      </c>
      <c r="AK181" s="44" t="s">
        <v>2673</v>
      </c>
      <c r="AL181" s="44" t="s">
        <v>3387</v>
      </c>
    </row>
    <row r="182" spans="1:38" x14ac:dyDescent="0.2">
      <c r="A182" s="46" t="s">
        <v>528</v>
      </c>
      <c r="B182" s="46" t="s">
        <v>529</v>
      </c>
      <c r="C182" s="48">
        <v>310097</v>
      </c>
      <c r="D182" s="48" t="s">
        <v>3398</v>
      </c>
      <c r="E182" s="48">
        <v>302229</v>
      </c>
      <c r="F182" s="48" t="s">
        <v>3398</v>
      </c>
      <c r="G182" s="48">
        <v>54948</v>
      </c>
      <c r="H182" s="48" t="s">
        <v>3398</v>
      </c>
      <c r="I182" s="48">
        <v>249810</v>
      </c>
      <c r="J182" s="49" t="s">
        <v>3398</v>
      </c>
      <c r="K182" s="48">
        <v>18</v>
      </c>
      <c r="L182" s="49" t="s">
        <v>3398</v>
      </c>
      <c r="M182" s="44">
        <v>60</v>
      </c>
      <c r="N182" s="44" t="s">
        <v>3398</v>
      </c>
      <c r="O182" s="44">
        <v>308725</v>
      </c>
      <c r="P182" s="44" t="s">
        <v>3398</v>
      </c>
      <c r="Q182" s="44">
        <v>300967</v>
      </c>
      <c r="R182" s="44" t="s">
        <v>3398</v>
      </c>
      <c r="S182" s="44">
        <v>51611</v>
      </c>
      <c r="T182" s="44" t="s">
        <v>3398</v>
      </c>
      <c r="U182" s="44">
        <v>251735</v>
      </c>
      <c r="V182" s="44">
        <f t="shared" si="8"/>
        <v>48.924123410802494</v>
      </c>
      <c r="W182" s="44">
        <v>17</v>
      </c>
      <c r="X182" s="44">
        <f t="shared" si="9"/>
        <v>16.71746700137663</v>
      </c>
      <c r="Y182" s="44">
        <v>60</v>
      </c>
      <c r="Z182" s="44" t="s">
        <v>3398</v>
      </c>
      <c r="AA182" s="44">
        <v>312126</v>
      </c>
      <c r="AB182" s="44" t="s">
        <v>3398</v>
      </c>
      <c r="AC182" s="44">
        <v>303753</v>
      </c>
      <c r="AD182" s="44" t="s">
        <v>3398</v>
      </c>
      <c r="AE182" s="44">
        <v>45958</v>
      </c>
      <c r="AG182" s="44">
        <v>259855</v>
      </c>
      <c r="AH182" s="44">
        <f t="shared" si="10"/>
        <v>48.924123410802494</v>
      </c>
      <c r="AI182" s="44">
        <v>15</v>
      </c>
      <c r="AJ182" s="44">
        <f t="shared" si="11"/>
        <v>14.724181900898996</v>
      </c>
      <c r="AK182" s="44" t="s">
        <v>2673</v>
      </c>
      <c r="AL182" s="44" t="s">
        <v>3387</v>
      </c>
    </row>
    <row r="183" spans="1:38" x14ac:dyDescent="0.2">
      <c r="A183" s="46" t="s">
        <v>531</v>
      </c>
      <c r="B183" s="46" t="s">
        <v>2903</v>
      </c>
      <c r="C183" s="48">
        <v>326229</v>
      </c>
      <c r="D183" s="48" t="s">
        <v>3398</v>
      </c>
      <c r="E183" s="48">
        <v>317795</v>
      </c>
      <c r="F183" s="48" t="s">
        <v>3398</v>
      </c>
      <c r="G183" s="48">
        <v>88501</v>
      </c>
      <c r="H183" s="48" t="s">
        <v>3398</v>
      </c>
      <c r="I183" s="48">
        <v>232480</v>
      </c>
      <c r="J183" s="49" t="s">
        <v>3398</v>
      </c>
      <c r="K183" s="48">
        <v>27</v>
      </c>
      <c r="L183" s="49" t="s">
        <v>3398</v>
      </c>
      <c r="M183" s="44">
        <v>60</v>
      </c>
      <c r="N183" s="44" t="s">
        <v>3398</v>
      </c>
      <c r="O183" s="44">
        <v>326404</v>
      </c>
      <c r="P183" s="44" t="s">
        <v>3398</v>
      </c>
      <c r="Q183" s="44">
        <v>317982</v>
      </c>
      <c r="R183" s="44" t="s">
        <v>3398</v>
      </c>
      <c r="S183" s="44">
        <v>72973</v>
      </c>
      <c r="T183" s="44" t="s">
        <v>3398</v>
      </c>
      <c r="U183" s="44">
        <v>247110</v>
      </c>
      <c r="V183" s="44">
        <f t="shared" si="8"/>
        <v>44.667007757257878</v>
      </c>
      <c r="W183" s="44">
        <v>22</v>
      </c>
      <c r="X183" s="44">
        <f t="shared" si="9"/>
        <v>22.356650041053417</v>
      </c>
      <c r="Y183" s="44">
        <v>59</v>
      </c>
      <c r="Z183" s="44" t="s">
        <v>3398</v>
      </c>
      <c r="AA183" s="44">
        <v>330295</v>
      </c>
      <c r="AB183" s="44" t="s">
        <v>3398</v>
      </c>
      <c r="AC183" s="44">
        <v>321194</v>
      </c>
      <c r="AD183" s="44" t="s">
        <v>3398</v>
      </c>
      <c r="AE183" s="44">
        <v>78477</v>
      </c>
      <c r="AG183" s="44">
        <v>244992</v>
      </c>
      <c r="AH183" s="44">
        <f t="shared" si="10"/>
        <v>44.667007757257878</v>
      </c>
      <c r="AI183" s="44">
        <v>24</v>
      </c>
      <c r="AJ183" s="44">
        <f t="shared" si="11"/>
        <v>23.75966938645756</v>
      </c>
      <c r="AK183" s="44" t="s">
        <v>2673</v>
      </c>
      <c r="AL183" s="44" t="s">
        <v>3387</v>
      </c>
    </row>
    <row r="184" spans="1:38" x14ac:dyDescent="0.2">
      <c r="A184" s="46" t="s">
        <v>534</v>
      </c>
      <c r="B184" s="46" t="s">
        <v>535</v>
      </c>
      <c r="C184" s="48">
        <v>200360</v>
      </c>
      <c r="D184" s="48" t="s">
        <v>3398</v>
      </c>
      <c r="E184" s="48">
        <v>194287</v>
      </c>
      <c r="F184" s="48" t="s">
        <v>3398</v>
      </c>
      <c r="G184" s="48">
        <v>28347</v>
      </c>
      <c r="H184" s="48" t="s">
        <v>3398</v>
      </c>
      <c r="I184" s="48">
        <v>166824</v>
      </c>
      <c r="J184" s="49" t="s">
        <v>3398</v>
      </c>
      <c r="K184" s="48">
        <v>14</v>
      </c>
      <c r="L184" s="49" t="s">
        <v>3398</v>
      </c>
      <c r="M184" s="44">
        <v>55</v>
      </c>
      <c r="N184" s="44" t="s">
        <v>3398</v>
      </c>
      <c r="O184" s="44">
        <v>208911</v>
      </c>
      <c r="P184" s="44" t="s">
        <v>3398</v>
      </c>
      <c r="Q184" s="44">
        <v>202358</v>
      </c>
      <c r="R184" s="44" t="s">
        <v>3398</v>
      </c>
      <c r="S184" s="44">
        <v>22677</v>
      </c>
      <c r="T184" s="44" t="s">
        <v>3398</v>
      </c>
      <c r="U184" s="44">
        <v>180255</v>
      </c>
      <c r="V184" s="44">
        <f t="shared" si="8"/>
        <v>50.044229360828297</v>
      </c>
      <c r="W184" s="44">
        <v>11</v>
      </c>
      <c r="X184" s="44">
        <f t="shared" si="9"/>
        <v>10.854861639645591</v>
      </c>
      <c r="Y184" s="44">
        <v>58</v>
      </c>
      <c r="Z184" s="44" t="s">
        <v>3398</v>
      </c>
      <c r="AA184" s="44">
        <v>206754</v>
      </c>
      <c r="AB184" s="44" t="s">
        <v>3398</v>
      </c>
      <c r="AC184" s="44">
        <v>199609</v>
      </c>
      <c r="AD184" s="44" t="s">
        <v>3398</v>
      </c>
      <c r="AE184" s="44">
        <v>22884</v>
      </c>
      <c r="AG184" s="44">
        <v>177521</v>
      </c>
      <c r="AH184" s="44">
        <f t="shared" si="10"/>
        <v>50.044229360828297</v>
      </c>
      <c r="AI184" s="44">
        <v>11</v>
      </c>
      <c r="AJ184" s="44">
        <f t="shared" si="11"/>
        <v>11.068226007719318</v>
      </c>
      <c r="AK184" s="44" t="s">
        <v>2673</v>
      </c>
      <c r="AL184" s="44" t="s">
        <v>3387</v>
      </c>
    </row>
    <row r="185" spans="1:38" x14ac:dyDescent="0.2">
      <c r="A185" s="46" t="s">
        <v>537</v>
      </c>
      <c r="B185" s="46" t="s">
        <v>538</v>
      </c>
      <c r="C185" s="48">
        <v>382967</v>
      </c>
      <c r="D185" s="48" t="s">
        <v>3398</v>
      </c>
      <c r="E185" s="48">
        <v>371604</v>
      </c>
      <c r="F185" s="48" t="s">
        <v>3398</v>
      </c>
      <c r="G185" s="48">
        <v>49200</v>
      </c>
      <c r="H185" s="48" t="s">
        <v>3398</v>
      </c>
      <c r="I185" s="48">
        <v>325260</v>
      </c>
      <c r="J185" s="49" t="s">
        <v>3398</v>
      </c>
      <c r="K185" s="48">
        <v>13</v>
      </c>
      <c r="L185" s="49" t="s">
        <v>3398</v>
      </c>
      <c r="M185" s="44">
        <v>67</v>
      </c>
      <c r="N185" s="44" t="s">
        <v>3398</v>
      </c>
      <c r="O185" s="44">
        <v>374034</v>
      </c>
      <c r="P185" s="44" t="s">
        <v>3398</v>
      </c>
      <c r="Q185" s="44">
        <v>362781</v>
      </c>
      <c r="R185" s="44" t="s">
        <v>3398</v>
      </c>
      <c r="S185" s="44">
        <v>46510</v>
      </c>
      <c r="T185" s="44" t="s">
        <v>3398</v>
      </c>
      <c r="U185" s="44">
        <v>318924</v>
      </c>
      <c r="V185" s="44">
        <f t="shared" si="8"/>
        <v>54.570269012977427</v>
      </c>
      <c r="W185" s="44">
        <v>12</v>
      </c>
      <c r="X185" s="44">
        <f t="shared" si="9"/>
        <v>12.43469844987354</v>
      </c>
      <c r="Y185" s="44">
        <v>64</v>
      </c>
      <c r="Z185" s="44" t="s">
        <v>3398</v>
      </c>
      <c r="AA185" s="44">
        <v>386067</v>
      </c>
      <c r="AB185" s="44" t="s">
        <v>3398</v>
      </c>
      <c r="AC185" s="44">
        <v>374181</v>
      </c>
      <c r="AD185" s="44" t="s">
        <v>3398</v>
      </c>
      <c r="AE185" s="44">
        <v>49078</v>
      </c>
      <c r="AG185" s="44">
        <v>328159</v>
      </c>
      <c r="AH185" s="44">
        <f t="shared" si="10"/>
        <v>54.570269012977427</v>
      </c>
      <c r="AI185" s="44">
        <v>13</v>
      </c>
      <c r="AJ185" s="44">
        <f t="shared" si="11"/>
        <v>12.71230123268759</v>
      </c>
      <c r="AK185" s="44" t="s">
        <v>2673</v>
      </c>
      <c r="AL185" s="44" t="s">
        <v>3387</v>
      </c>
    </row>
    <row r="186" spans="1:38" x14ac:dyDescent="0.2">
      <c r="A186" s="46" t="s">
        <v>540</v>
      </c>
      <c r="B186" s="46" t="s">
        <v>541</v>
      </c>
      <c r="C186" s="48">
        <v>98630</v>
      </c>
      <c r="D186" s="48" t="s">
        <v>3398</v>
      </c>
      <c r="E186" s="48">
        <v>95945</v>
      </c>
      <c r="F186" s="48" t="s">
        <v>3398</v>
      </c>
      <c r="G186" s="48">
        <v>12463</v>
      </c>
      <c r="H186" s="48" t="s">
        <v>3398</v>
      </c>
      <c r="I186" s="48">
        <v>83709</v>
      </c>
      <c r="J186" s="49" t="s">
        <v>3398</v>
      </c>
      <c r="K186" s="48">
        <v>13</v>
      </c>
      <c r="L186" s="49" t="s">
        <v>3398</v>
      </c>
      <c r="M186" s="44">
        <v>57</v>
      </c>
      <c r="N186" s="44" t="s">
        <v>3398</v>
      </c>
      <c r="O186" s="44">
        <v>100298</v>
      </c>
      <c r="P186" s="44" t="s">
        <v>3398</v>
      </c>
      <c r="Q186" s="44">
        <v>97540</v>
      </c>
      <c r="R186" s="44" t="s">
        <v>3398</v>
      </c>
      <c r="S186" s="44">
        <v>10839</v>
      </c>
      <c r="T186" s="44" t="s">
        <v>3398</v>
      </c>
      <c r="U186" s="44">
        <v>86960</v>
      </c>
      <c r="V186" s="44">
        <f t="shared" si="8"/>
        <v>50.286944904185525</v>
      </c>
      <c r="W186" s="44">
        <v>11</v>
      </c>
      <c r="X186" s="44">
        <f t="shared" si="9"/>
        <v>10.806795748668966</v>
      </c>
      <c r="Y186" s="44">
        <v>58</v>
      </c>
      <c r="Z186" s="44" t="s">
        <v>3398</v>
      </c>
      <c r="AA186" s="44">
        <v>99734</v>
      </c>
      <c r="AB186" s="44" t="s">
        <v>3398</v>
      </c>
      <c r="AC186" s="44">
        <v>96845</v>
      </c>
      <c r="AD186" s="44" t="s">
        <v>3398</v>
      </c>
      <c r="AE186" s="44">
        <v>8980</v>
      </c>
      <c r="AG186" s="44">
        <v>88056</v>
      </c>
      <c r="AH186" s="44">
        <f t="shared" si="10"/>
        <v>50.286944904185525</v>
      </c>
      <c r="AI186" s="44">
        <v>9</v>
      </c>
      <c r="AJ186" s="44">
        <f t="shared" si="11"/>
        <v>9.0039505083522169</v>
      </c>
      <c r="AK186" s="44" t="s">
        <v>2673</v>
      </c>
      <c r="AL186" s="44" t="s">
        <v>3387</v>
      </c>
    </row>
    <row r="187" spans="1:38" x14ac:dyDescent="0.2">
      <c r="A187" s="46" t="s">
        <v>543</v>
      </c>
      <c r="B187" s="46" t="s">
        <v>2904</v>
      </c>
      <c r="C187" s="48">
        <v>129475</v>
      </c>
      <c r="D187" s="48" t="s">
        <v>3398</v>
      </c>
      <c r="E187" s="48">
        <v>125682</v>
      </c>
      <c r="F187" s="48" t="s">
        <v>3398</v>
      </c>
      <c r="G187" s="48">
        <v>14555</v>
      </c>
      <c r="H187" s="48" t="s">
        <v>3398</v>
      </c>
      <c r="I187" s="48">
        <v>111717</v>
      </c>
      <c r="J187" s="49" t="s">
        <v>3398</v>
      </c>
      <c r="K187" s="48">
        <v>11</v>
      </c>
      <c r="L187" s="49" t="s">
        <v>3398</v>
      </c>
      <c r="M187" s="44">
        <v>56</v>
      </c>
      <c r="N187" s="44" t="s">
        <v>3398</v>
      </c>
      <c r="O187" s="44">
        <v>131710</v>
      </c>
      <c r="P187" s="44" t="s">
        <v>3398</v>
      </c>
      <c r="Q187" s="44">
        <v>127838</v>
      </c>
      <c r="R187" s="44" t="s">
        <v>3398</v>
      </c>
      <c r="S187" s="44">
        <v>11999</v>
      </c>
      <c r="T187" s="44" t="s">
        <v>3398</v>
      </c>
      <c r="U187" s="44">
        <v>116086</v>
      </c>
      <c r="V187" s="44">
        <f t="shared" si="8"/>
        <v>49.357041986181763</v>
      </c>
      <c r="W187" s="44">
        <v>9</v>
      </c>
      <c r="X187" s="44">
        <f t="shared" si="9"/>
        <v>9.110166274390707</v>
      </c>
      <c r="Y187" s="44">
        <v>56</v>
      </c>
      <c r="Z187" s="44" t="s">
        <v>3398</v>
      </c>
      <c r="AA187" s="44">
        <v>132789</v>
      </c>
      <c r="AB187" s="44" t="s">
        <v>3398</v>
      </c>
      <c r="AC187" s="44">
        <v>128541</v>
      </c>
      <c r="AD187" s="44" t="s">
        <v>3398</v>
      </c>
      <c r="AE187" s="44">
        <v>10997</v>
      </c>
      <c r="AG187" s="44">
        <v>118068</v>
      </c>
      <c r="AH187" s="44">
        <f t="shared" si="10"/>
        <v>49.357041986181763</v>
      </c>
      <c r="AI187" s="44">
        <v>8</v>
      </c>
      <c r="AJ187" s="44">
        <f t="shared" si="11"/>
        <v>8.2815594665220758</v>
      </c>
      <c r="AK187" s="44" t="s">
        <v>2673</v>
      </c>
      <c r="AL187" s="44" t="s">
        <v>3387</v>
      </c>
    </row>
    <row r="188" spans="1:38" x14ac:dyDescent="0.2">
      <c r="A188" s="46" t="s">
        <v>546</v>
      </c>
      <c r="B188" s="46" t="s">
        <v>547</v>
      </c>
      <c r="C188" s="48">
        <v>140626</v>
      </c>
      <c r="D188" s="48" t="s">
        <v>3398</v>
      </c>
      <c r="E188" s="48">
        <v>137082</v>
      </c>
      <c r="F188" s="48" t="s">
        <v>3398</v>
      </c>
      <c r="G188" s="48">
        <v>17894</v>
      </c>
      <c r="H188" s="48" t="s">
        <v>3398</v>
      </c>
      <c r="I188" s="48">
        <v>119664</v>
      </c>
      <c r="J188" s="49" t="s">
        <v>3398</v>
      </c>
      <c r="K188" s="48">
        <v>13</v>
      </c>
      <c r="L188" s="49" t="s">
        <v>3398</v>
      </c>
      <c r="M188" s="44">
        <v>52</v>
      </c>
      <c r="N188" s="44" t="s">
        <v>3398</v>
      </c>
      <c r="O188" s="44">
        <v>146648</v>
      </c>
      <c r="P188" s="44" t="s">
        <v>3398</v>
      </c>
      <c r="Q188" s="44">
        <v>143019</v>
      </c>
      <c r="R188" s="44" t="s">
        <v>3398</v>
      </c>
      <c r="S188" s="44">
        <v>17588</v>
      </c>
      <c r="T188" s="44" t="s">
        <v>3398</v>
      </c>
      <c r="U188" s="44">
        <v>125805</v>
      </c>
      <c r="V188" s="44">
        <f t="shared" si="8"/>
        <v>46.32500954666957</v>
      </c>
      <c r="W188" s="44">
        <v>12</v>
      </c>
      <c r="X188" s="44">
        <f t="shared" si="9"/>
        <v>11.9933446074955</v>
      </c>
      <c r="Y188" s="44">
        <v>54</v>
      </c>
      <c r="Z188" s="44" t="s">
        <v>3398</v>
      </c>
      <c r="AA188" s="44">
        <v>143324</v>
      </c>
      <c r="AB188" s="44" t="s">
        <v>3398</v>
      </c>
      <c r="AC188" s="44">
        <v>139426</v>
      </c>
      <c r="AD188" s="44" t="s">
        <v>3398</v>
      </c>
      <c r="AE188" s="44">
        <v>18281</v>
      </c>
      <c r="AG188" s="44">
        <v>121374</v>
      </c>
      <c r="AH188" s="44">
        <f t="shared" si="10"/>
        <v>46.32500954666957</v>
      </c>
      <c r="AI188" s="44">
        <v>13</v>
      </c>
      <c r="AJ188" s="44">
        <f t="shared" si="11"/>
        <v>12.755016605732466</v>
      </c>
      <c r="AK188" s="44" t="s">
        <v>2673</v>
      </c>
      <c r="AL188" s="44" t="s">
        <v>3387</v>
      </c>
    </row>
    <row r="189" spans="1:38" x14ac:dyDescent="0.2">
      <c r="A189" s="46" t="s">
        <v>549</v>
      </c>
      <c r="B189" s="46" t="s">
        <v>550</v>
      </c>
      <c r="C189" s="48">
        <v>188579</v>
      </c>
      <c r="D189" s="48" t="s">
        <v>3398</v>
      </c>
      <c r="E189" s="48">
        <v>182678</v>
      </c>
      <c r="F189" s="48" t="s">
        <v>3398</v>
      </c>
      <c r="G189" s="48">
        <v>19385</v>
      </c>
      <c r="H189" s="48" t="s">
        <v>3398</v>
      </c>
      <c r="I189" s="48">
        <v>164358</v>
      </c>
      <c r="J189" s="49" t="s">
        <v>3398</v>
      </c>
      <c r="K189" s="48">
        <v>10</v>
      </c>
      <c r="L189" s="49" t="s">
        <v>3398</v>
      </c>
      <c r="M189" s="44">
        <v>59</v>
      </c>
      <c r="N189" s="44" t="s">
        <v>3398</v>
      </c>
      <c r="O189" s="44">
        <v>187735</v>
      </c>
      <c r="P189" s="44" t="s">
        <v>3398</v>
      </c>
      <c r="Q189" s="44">
        <v>182019</v>
      </c>
      <c r="R189" s="44" t="s">
        <v>3398</v>
      </c>
      <c r="S189" s="44">
        <v>18956</v>
      </c>
      <c r="T189" s="44" t="s">
        <v>3398</v>
      </c>
      <c r="U189" s="44">
        <v>163881</v>
      </c>
      <c r="V189" s="44">
        <f t="shared" si="8"/>
        <v>50.630399232961359</v>
      </c>
      <c r="W189" s="44">
        <v>10</v>
      </c>
      <c r="X189" s="44">
        <f t="shared" si="9"/>
        <v>10.097211494926359</v>
      </c>
      <c r="Y189" s="44">
        <v>58</v>
      </c>
      <c r="Z189" s="44" t="s">
        <v>3398</v>
      </c>
      <c r="AA189" s="44">
        <v>188768</v>
      </c>
      <c r="AB189" s="44" t="s">
        <v>3398</v>
      </c>
      <c r="AC189" s="44">
        <v>182764</v>
      </c>
      <c r="AD189" s="44" t="s">
        <v>3398</v>
      </c>
      <c r="AE189" s="44">
        <v>15436</v>
      </c>
      <c r="AG189" s="44">
        <v>167964</v>
      </c>
      <c r="AH189" s="44">
        <f t="shared" si="10"/>
        <v>50.630399232961359</v>
      </c>
      <c r="AI189" s="44">
        <v>8</v>
      </c>
      <c r="AJ189" s="44">
        <f t="shared" si="11"/>
        <v>8.1772334293948123</v>
      </c>
      <c r="AK189" s="44" t="s">
        <v>2673</v>
      </c>
      <c r="AL189" s="44" t="s">
        <v>3387</v>
      </c>
    </row>
    <row r="190" spans="1:38" x14ac:dyDescent="0.2">
      <c r="A190" s="46" t="s">
        <v>552</v>
      </c>
      <c r="B190" s="46" t="s">
        <v>553</v>
      </c>
      <c r="C190" s="48">
        <v>178541</v>
      </c>
      <c r="D190" s="48" t="s">
        <v>3398</v>
      </c>
      <c r="E190" s="48">
        <v>173430</v>
      </c>
      <c r="F190" s="48" t="s">
        <v>3398</v>
      </c>
      <c r="G190" s="48">
        <v>24665</v>
      </c>
      <c r="H190" s="48" t="s">
        <v>3398</v>
      </c>
      <c r="I190" s="48">
        <v>149045</v>
      </c>
      <c r="J190" s="49" t="s">
        <v>3398</v>
      </c>
      <c r="K190" s="48">
        <v>14</v>
      </c>
      <c r="L190" s="49" t="s">
        <v>3398</v>
      </c>
      <c r="M190" s="44">
        <v>54</v>
      </c>
      <c r="N190" s="44" t="s">
        <v>3398</v>
      </c>
      <c r="O190" s="44">
        <v>180920</v>
      </c>
      <c r="P190" s="44" t="s">
        <v>3398</v>
      </c>
      <c r="Q190" s="44">
        <v>175975</v>
      </c>
      <c r="R190" s="44" t="s">
        <v>3398</v>
      </c>
      <c r="S190" s="44">
        <v>19173</v>
      </c>
      <c r="T190" s="44" t="s">
        <v>3398</v>
      </c>
      <c r="U190" s="44">
        <v>157215</v>
      </c>
      <c r="V190" s="44">
        <f t="shared" si="8"/>
        <v>47.793638072076057</v>
      </c>
      <c r="W190" s="44">
        <v>11</v>
      </c>
      <c r="X190" s="44">
        <f t="shared" si="9"/>
        <v>10.597501658191465</v>
      </c>
      <c r="Y190" s="44">
        <v>55</v>
      </c>
      <c r="Z190" s="44" t="s">
        <v>3398</v>
      </c>
      <c r="AA190" s="44">
        <v>180249</v>
      </c>
      <c r="AB190" s="44" t="s">
        <v>3398</v>
      </c>
      <c r="AC190" s="44">
        <v>174768</v>
      </c>
      <c r="AD190" s="44" t="s">
        <v>3398</v>
      </c>
      <c r="AE190" s="44">
        <v>18477</v>
      </c>
      <c r="AG190" s="44">
        <v>156787</v>
      </c>
      <c r="AH190" s="44">
        <f t="shared" si="10"/>
        <v>47.793638072076057</v>
      </c>
      <c r="AI190" s="44">
        <v>10</v>
      </c>
      <c r="AJ190" s="44">
        <f t="shared" si="11"/>
        <v>10.250819699415809</v>
      </c>
      <c r="AK190" s="44" t="s">
        <v>2673</v>
      </c>
      <c r="AL190" s="44" t="s">
        <v>3387</v>
      </c>
    </row>
    <row r="191" spans="1:38" x14ac:dyDescent="0.2">
      <c r="A191" s="46" t="s">
        <v>555</v>
      </c>
      <c r="B191" s="46" t="s">
        <v>556</v>
      </c>
      <c r="C191" s="48">
        <v>75342</v>
      </c>
      <c r="D191" s="48" t="s">
        <v>3398</v>
      </c>
      <c r="E191" s="48">
        <v>73134</v>
      </c>
      <c r="F191" s="48" t="s">
        <v>3398</v>
      </c>
      <c r="G191" s="48">
        <v>11956</v>
      </c>
      <c r="H191" s="48" t="s">
        <v>3398</v>
      </c>
      <c r="I191" s="48">
        <v>61591</v>
      </c>
      <c r="J191" s="49" t="s">
        <v>3398</v>
      </c>
      <c r="K191" s="48">
        <v>16</v>
      </c>
      <c r="L191" s="49" t="s">
        <v>3398</v>
      </c>
      <c r="M191" s="44">
        <v>61</v>
      </c>
      <c r="N191" s="44" t="s">
        <v>3398</v>
      </c>
      <c r="O191" s="44">
        <v>75462</v>
      </c>
      <c r="P191" s="44" t="s">
        <v>3398</v>
      </c>
      <c r="Q191" s="44">
        <v>73365</v>
      </c>
      <c r="R191" s="44" t="s">
        <v>3398</v>
      </c>
      <c r="S191" s="44">
        <v>10915</v>
      </c>
      <c r="T191" s="44" t="s">
        <v>3398</v>
      </c>
      <c r="U191" s="44">
        <v>62837</v>
      </c>
      <c r="V191" s="44">
        <f t="shared" si="8"/>
        <v>49.961835095809811</v>
      </c>
      <c r="W191" s="44">
        <v>14</v>
      </c>
      <c r="X191" s="44">
        <f t="shared" si="9"/>
        <v>14.464233654024541</v>
      </c>
      <c r="Y191" s="44">
        <v>60</v>
      </c>
      <c r="Z191" s="44" t="s">
        <v>3398</v>
      </c>
      <c r="AA191" s="44">
        <v>74541</v>
      </c>
      <c r="AB191" s="44" t="s">
        <v>3398</v>
      </c>
      <c r="AC191" s="44">
        <v>72411</v>
      </c>
      <c r="AD191" s="44" t="s">
        <v>3398</v>
      </c>
      <c r="AE191" s="44">
        <v>9469</v>
      </c>
      <c r="AG191" s="44">
        <v>63409</v>
      </c>
      <c r="AH191" s="44">
        <f t="shared" si="10"/>
        <v>49.961835095809811</v>
      </c>
      <c r="AI191" s="44">
        <v>13</v>
      </c>
      <c r="AJ191" s="44">
        <f t="shared" si="11"/>
        <v>12.703076159429038</v>
      </c>
      <c r="AK191" s="44" t="s">
        <v>2673</v>
      </c>
      <c r="AL191" s="44" t="s">
        <v>3387</v>
      </c>
    </row>
    <row r="192" spans="1:38" x14ac:dyDescent="0.2">
      <c r="A192" s="46" t="s">
        <v>558</v>
      </c>
      <c r="B192" s="46" t="s">
        <v>559</v>
      </c>
      <c r="C192" s="48">
        <v>86207</v>
      </c>
      <c r="D192" s="48" t="s">
        <v>3398</v>
      </c>
      <c r="E192" s="48">
        <v>84014</v>
      </c>
      <c r="F192" s="48" t="s">
        <v>3398</v>
      </c>
      <c r="G192" s="48">
        <v>23677</v>
      </c>
      <c r="H192" s="48" t="s">
        <v>3398</v>
      </c>
      <c r="I192" s="48">
        <v>60747</v>
      </c>
      <c r="J192" s="49" t="s">
        <v>3398</v>
      </c>
      <c r="K192" s="48">
        <v>27</v>
      </c>
      <c r="L192" s="49" t="s">
        <v>3398</v>
      </c>
      <c r="M192" s="44">
        <v>57</v>
      </c>
      <c r="N192" s="44" t="s">
        <v>3398</v>
      </c>
      <c r="O192" s="44">
        <v>88672</v>
      </c>
      <c r="P192" s="44" t="s">
        <v>3398</v>
      </c>
      <c r="Q192" s="44">
        <v>86377</v>
      </c>
      <c r="R192" s="44" t="s">
        <v>3398</v>
      </c>
      <c r="S192" s="44">
        <v>21641</v>
      </c>
      <c r="T192" s="44" t="s">
        <v>3398</v>
      </c>
      <c r="U192" s="44">
        <v>65158</v>
      </c>
      <c r="V192" s="44">
        <f t="shared" si="8"/>
        <v>42.619586791771923</v>
      </c>
      <c r="W192" s="44">
        <v>24</v>
      </c>
      <c r="X192" s="44">
        <f t="shared" si="9"/>
        <v>24.405674846625768</v>
      </c>
      <c r="Y192" s="44">
        <v>58</v>
      </c>
      <c r="Z192" s="44" t="s">
        <v>3398</v>
      </c>
      <c r="AA192" s="44">
        <v>88103</v>
      </c>
      <c r="AB192" s="44" t="s">
        <v>3398</v>
      </c>
      <c r="AC192" s="44">
        <v>85681</v>
      </c>
      <c r="AD192" s="44" t="s">
        <v>3398</v>
      </c>
      <c r="AE192" s="44">
        <v>19198</v>
      </c>
      <c r="AG192" s="44">
        <v>66963</v>
      </c>
      <c r="AH192" s="44">
        <f t="shared" si="10"/>
        <v>42.619586791771923</v>
      </c>
      <c r="AI192" s="44">
        <v>22</v>
      </c>
      <c r="AJ192" s="44">
        <f t="shared" si="11"/>
        <v>21.790404413016581</v>
      </c>
      <c r="AK192" s="44" t="s">
        <v>2673</v>
      </c>
      <c r="AL192" s="44" t="s">
        <v>3387</v>
      </c>
    </row>
    <row r="193" spans="1:38" x14ac:dyDescent="0.2">
      <c r="A193" s="46" t="s">
        <v>561</v>
      </c>
      <c r="B193" s="46" t="s">
        <v>562</v>
      </c>
      <c r="C193" s="48">
        <v>93793</v>
      </c>
      <c r="D193" s="48" t="s">
        <v>3398</v>
      </c>
      <c r="E193" s="48">
        <v>90828</v>
      </c>
      <c r="F193" s="48" t="s">
        <v>3398</v>
      </c>
      <c r="G193" s="48">
        <v>12445</v>
      </c>
      <c r="H193" s="48" t="s">
        <v>3398</v>
      </c>
      <c r="I193" s="48">
        <v>78849</v>
      </c>
      <c r="J193" s="49" t="s">
        <v>3398</v>
      </c>
      <c r="K193" s="48">
        <v>13</v>
      </c>
      <c r="L193" s="49" t="s">
        <v>3398</v>
      </c>
      <c r="M193" s="44">
        <v>58</v>
      </c>
      <c r="N193" s="44" t="s">
        <v>3398</v>
      </c>
      <c r="O193" s="44">
        <v>95337</v>
      </c>
      <c r="P193" s="44" t="s">
        <v>3398</v>
      </c>
      <c r="Q193" s="44">
        <v>92427</v>
      </c>
      <c r="R193" s="44" t="s">
        <v>3398</v>
      </c>
      <c r="S193" s="44">
        <v>10813</v>
      </c>
      <c r="T193" s="44" t="s">
        <v>3398</v>
      </c>
      <c r="U193" s="44">
        <v>81958</v>
      </c>
      <c r="V193" s="44">
        <f t="shared" si="8"/>
        <v>49.860641723570069</v>
      </c>
      <c r="W193" s="44">
        <v>11</v>
      </c>
      <c r="X193" s="44">
        <f t="shared" si="9"/>
        <v>11.341871466482058</v>
      </c>
      <c r="Y193" s="44">
        <v>58</v>
      </c>
      <c r="Z193" s="44" t="s">
        <v>3398</v>
      </c>
      <c r="AA193" s="44">
        <v>94860</v>
      </c>
      <c r="AB193" s="44" t="s">
        <v>3398</v>
      </c>
      <c r="AC193" s="44">
        <v>91719</v>
      </c>
      <c r="AD193" s="44" t="s">
        <v>3398</v>
      </c>
      <c r="AE193" s="44">
        <v>10436</v>
      </c>
      <c r="AG193" s="44">
        <v>81842</v>
      </c>
      <c r="AH193" s="44">
        <f t="shared" si="10"/>
        <v>49.860641723570069</v>
      </c>
      <c r="AI193" s="44">
        <v>11</v>
      </c>
      <c r="AJ193" s="44">
        <f t="shared" si="11"/>
        <v>11.001475859160868</v>
      </c>
      <c r="AK193" s="44" t="s">
        <v>2673</v>
      </c>
      <c r="AL193" s="44" t="s">
        <v>3387</v>
      </c>
    </row>
    <row r="194" spans="1:38" x14ac:dyDescent="0.2">
      <c r="A194" s="46" t="s">
        <v>564</v>
      </c>
      <c r="B194" s="46" t="s">
        <v>565</v>
      </c>
      <c r="C194" s="48">
        <v>483199</v>
      </c>
      <c r="D194" s="48" t="s">
        <v>3398</v>
      </c>
      <c r="E194" s="48">
        <v>468330</v>
      </c>
      <c r="F194" s="48" t="s">
        <v>3398</v>
      </c>
      <c r="G194" s="48">
        <v>64687</v>
      </c>
      <c r="H194" s="48" t="s">
        <v>3398</v>
      </c>
      <c r="I194" s="48">
        <v>404505</v>
      </c>
      <c r="J194" s="49" t="s">
        <v>3398</v>
      </c>
      <c r="K194" s="48">
        <v>13</v>
      </c>
      <c r="L194" s="49" t="s">
        <v>3398</v>
      </c>
      <c r="M194" s="44">
        <v>54</v>
      </c>
      <c r="N194" s="44" t="s">
        <v>3398</v>
      </c>
      <c r="O194" s="44">
        <v>490189</v>
      </c>
      <c r="P194" s="44" t="s">
        <v>3398</v>
      </c>
      <c r="Q194" s="44">
        <v>475733</v>
      </c>
      <c r="R194" s="44" t="s">
        <v>3398</v>
      </c>
      <c r="S194" s="44">
        <v>58536</v>
      </c>
      <c r="T194" s="44" t="s">
        <v>3398</v>
      </c>
      <c r="U194" s="44">
        <v>418199</v>
      </c>
      <c r="V194" s="44">
        <f t="shared" si="8"/>
        <v>46.069467083104676</v>
      </c>
      <c r="W194" s="44">
        <v>12</v>
      </c>
      <c r="X194" s="44">
        <f t="shared" si="9"/>
        <v>11.941516435497329</v>
      </c>
      <c r="Y194" s="44">
        <v>54</v>
      </c>
      <c r="Z194" s="44" t="s">
        <v>3398</v>
      </c>
      <c r="AA194" s="44">
        <v>486675</v>
      </c>
      <c r="AB194" s="44" t="s">
        <v>3398</v>
      </c>
      <c r="AC194" s="44">
        <v>471063</v>
      </c>
      <c r="AD194" s="44" t="s">
        <v>3398</v>
      </c>
      <c r="AE194" s="44">
        <v>53516</v>
      </c>
      <c r="AG194" s="44">
        <v>419290</v>
      </c>
      <c r="AH194" s="44">
        <f t="shared" si="10"/>
        <v>46.069467083104676</v>
      </c>
      <c r="AI194" s="44">
        <v>11</v>
      </c>
      <c r="AJ194" s="44">
        <f t="shared" si="11"/>
        <v>10.99625006421123</v>
      </c>
      <c r="AK194" s="44" t="s">
        <v>2673</v>
      </c>
      <c r="AL194" s="44" t="s">
        <v>3387</v>
      </c>
    </row>
    <row r="195" spans="1:38" x14ac:dyDescent="0.2">
      <c r="A195" s="46" t="s">
        <v>567</v>
      </c>
      <c r="B195" s="46" t="s">
        <v>568</v>
      </c>
      <c r="C195" s="48">
        <v>169732</v>
      </c>
      <c r="D195" s="48" t="s">
        <v>3398</v>
      </c>
      <c r="E195" s="48">
        <v>164937</v>
      </c>
      <c r="F195" s="48" t="s">
        <v>3398</v>
      </c>
      <c r="G195" s="48">
        <v>55676</v>
      </c>
      <c r="H195" s="48" t="s">
        <v>3398</v>
      </c>
      <c r="I195" s="48">
        <v>110407</v>
      </c>
      <c r="J195" s="49" t="s">
        <v>3398</v>
      </c>
      <c r="K195" s="48">
        <v>33</v>
      </c>
      <c r="L195" s="49" t="s">
        <v>3398</v>
      </c>
      <c r="M195" s="44">
        <v>56</v>
      </c>
      <c r="N195" s="44" t="s">
        <v>3398</v>
      </c>
      <c r="O195" s="44">
        <v>172191</v>
      </c>
      <c r="P195" s="44" t="s">
        <v>3398</v>
      </c>
      <c r="Q195" s="44">
        <v>167556</v>
      </c>
      <c r="R195" s="44" t="s">
        <v>3398</v>
      </c>
      <c r="S195" s="44">
        <v>47906</v>
      </c>
      <c r="T195" s="44" t="s">
        <v>3398</v>
      </c>
      <c r="U195" s="44">
        <v>121184</v>
      </c>
      <c r="V195" s="44">
        <f t="shared" si="8"/>
        <v>40.11526734846769</v>
      </c>
      <c r="W195" s="44">
        <v>28</v>
      </c>
      <c r="X195" s="44">
        <f t="shared" si="9"/>
        <v>27.821430852948179</v>
      </c>
      <c r="Y195" s="44">
        <v>57</v>
      </c>
      <c r="Z195" s="44" t="s">
        <v>3398</v>
      </c>
      <c r="AA195" s="44">
        <v>171357</v>
      </c>
      <c r="AB195" s="44" t="s">
        <v>3398</v>
      </c>
      <c r="AC195" s="44">
        <v>166313</v>
      </c>
      <c r="AD195" s="44" t="s">
        <v>3398</v>
      </c>
      <c r="AE195" s="44">
        <v>45220</v>
      </c>
      <c r="AG195" s="44">
        <v>123012</v>
      </c>
      <c r="AH195" s="44">
        <f t="shared" si="10"/>
        <v>40.11526734846769</v>
      </c>
      <c r="AI195" s="44">
        <v>26</v>
      </c>
      <c r="AJ195" s="44">
        <f t="shared" si="11"/>
        <v>26.389350887328792</v>
      </c>
      <c r="AK195" s="44" t="s">
        <v>2673</v>
      </c>
      <c r="AL195" s="44" t="s">
        <v>3387</v>
      </c>
    </row>
    <row r="196" spans="1:38" x14ac:dyDescent="0.2">
      <c r="A196" s="46" t="s">
        <v>570</v>
      </c>
      <c r="B196" s="46" t="s">
        <v>571</v>
      </c>
      <c r="C196" s="48">
        <v>234070</v>
      </c>
      <c r="D196" s="48" t="s">
        <v>3398</v>
      </c>
      <c r="E196" s="48">
        <v>227042</v>
      </c>
      <c r="F196" s="48" t="s">
        <v>3398</v>
      </c>
      <c r="G196" s="48">
        <v>41459</v>
      </c>
      <c r="H196" s="48" t="s">
        <v>3398</v>
      </c>
      <c r="I196" s="48">
        <v>187353</v>
      </c>
      <c r="J196" s="49" t="s">
        <v>3398</v>
      </c>
      <c r="K196" s="48">
        <v>18</v>
      </c>
      <c r="L196" s="49" t="s">
        <v>3398</v>
      </c>
      <c r="M196" s="44">
        <v>60</v>
      </c>
      <c r="N196" s="44" t="s">
        <v>3398</v>
      </c>
      <c r="O196" s="44">
        <v>230801</v>
      </c>
      <c r="P196" s="44" t="s">
        <v>3398</v>
      </c>
      <c r="Q196" s="44">
        <v>224168</v>
      </c>
      <c r="R196" s="44" t="s">
        <v>3398</v>
      </c>
      <c r="S196" s="44">
        <v>36943</v>
      </c>
      <c r="T196" s="44" t="s">
        <v>3398</v>
      </c>
      <c r="U196" s="44">
        <v>188609</v>
      </c>
      <c r="V196" s="44">
        <f t="shared" si="8"/>
        <v>48.214396818038047</v>
      </c>
      <c r="W196" s="44">
        <v>16</v>
      </c>
      <c r="X196" s="44">
        <f t="shared" si="9"/>
        <v>16.006429781500081</v>
      </c>
      <c r="Y196" s="44">
        <v>59</v>
      </c>
      <c r="Z196" s="44" t="s">
        <v>3398</v>
      </c>
      <c r="AA196" s="44">
        <v>234545</v>
      </c>
      <c r="AB196" s="44" t="s">
        <v>3398</v>
      </c>
      <c r="AC196" s="44">
        <v>227297</v>
      </c>
      <c r="AD196" s="44" t="s">
        <v>3398</v>
      </c>
      <c r="AE196" s="44">
        <v>34433</v>
      </c>
      <c r="AG196" s="44">
        <v>194118</v>
      </c>
      <c r="AH196" s="44">
        <f t="shared" si="10"/>
        <v>48.214396818038047</v>
      </c>
      <c r="AI196" s="44">
        <v>15</v>
      </c>
      <c r="AJ196" s="44">
        <f t="shared" si="11"/>
        <v>14.680764885203265</v>
      </c>
      <c r="AK196" s="44" t="s">
        <v>2673</v>
      </c>
      <c r="AL196" s="44" t="s">
        <v>3387</v>
      </c>
    </row>
    <row r="197" spans="1:38" x14ac:dyDescent="0.2">
      <c r="A197" s="46" t="s">
        <v>573</v>
      </c>
      <c r="B197" s="46" t="s">
        <v>574</v>
      </c>
      <c r="C197" s="48">
        <v>254326</v>
      </c>
      <c r="D197" s="48" t="s">
        <v>3398</v>
      </c>
      <c r="E197" s="48">
        <v>247779</v>
      </c>
      <c r="F197" s="48" t="s">
        <v>3398</v>
      </c>
      <c r="G197" s="48">
        <v>47555</v>
      </c>
      <c r="H197" s="48" t="s">
        <v>3398</v>
      </c>
      <c r="I197" s="48">
        <v>201373</v>
      </c>
      <c r="J197" s="49" t="s">
        <v>3398</v>
      </c>
      <c r="K197" s="48">
        <v>19</v>
      </c>
      <c r="L197" s="49" t="s">
        <v>3398</v>
      </c>
      <c r="M197" s="44">
        <v>54</v>
      </c>
      <c r="N197" s="44" t="s">
        <v>3398</v>
      </c>
      <c r="O197" s="44">
        <v>259901</v>
      </c>
      <c r="P197" s="44" t="s">
        <v>3398</v>
      </c>
      <c r="Q197" s="44">
        <v>253257</v>
      </c>
      <c r="R197" s="44" t="s">
        <v>3398</v>
      </c>
      <c r="S197" s="44">
        <v>41483</v>
      </c>
      <c r="T197" s="44" t="s">
        <v>3398</v>
      </c>
      <c r="U197" s="44">
        <v>212882</v>
      </c>
      <c r="V197" s="44">
        <f t="shared" si="8"/>
        <v>45.049884379052024</v>
      </c>
      <c r="W197" s="44">
        <v>16</v>
      </c>
      <c r="X197" s="44">
        <f t="shared" si="9"/>
        <v>15.961077487197048</v>
      </c>
      <c r="Y197" s="44">
        <v>55</v>
      </c>
      <c r="Z197" s="44" t="s">
        <v>3398</v>
      </c>
      <c r="AA197" s="44">
        <v>259045</v>
      </c>
      <c r="AB197" s="44" t="s">
        <v>3398</v>
      </c>
      <c r="AC197" s="44">
        <v>251802</v>
      </c>
      <c r="AD197" s="44" t="s">
        <v>3398</v>
      </c>
      <c r="AE197" s="44">
        <v>37492</v>
      </c>
      <c r="AG197" s="44">
        <v>215216</v>
      </c>
      <c r="AH197" s="44">
        <f t="shared" si="10"/>
        <v>45.049884379052024</v>
      </c>
      <c r="AI197" s="44">
        <v>14</v>
      </c>
      <c r="AJ197" s="44">
        <f t="shared" si="11"/>
        <v>14.473161033797217</v>
      </c>
      <c r="AK197" s="44" t="s">
        <v>2673</v>
      </c>
      <c r="AL197" s="44" t="s">
        <v>3387</v>
      </c>
    </row>
    <row r="198" spans="1:38" x14ac:dyDescent="0.2">
      <c r="A198" s="46" t="s">
        <v>576</v>
      </c>
      <c r="B198" s="46" t="s">
        <v>577</v>
      </c>
      <c r="C198" s="48">
        <v>130373</v>
      </c>
      <c r="D198" s="48" t="s">
        <v>3398</v>
      </c>
      <c r="E198" s="48">
        <v>126860</v>
      </c>
      <c r="F198" s="48" t="s">
        <v>3398</v>
      </c>
      <c r="G198" s="48">
        <v>19356</v>
      </c>
      <c r="H198" s="48" t="s">
        <v>3398</v>
      </c>
      <c r="I198" s="48">
        <v>107951</v>
      </c>
      <c r="J198" s="49" t="s">
        <v>3398</v>
      </c>
      <c r="K198" s="48">
        <v>15</v>
      </c>
      <c r="L198" s="49" t="s">
        <v>3398</v>
      </c>
      <c r="M198" s="44">
        <v>49</v>
      </c>
      <c r="N198" s="44" t="s">
        <v>3398</v>
      </c>
      <c r="O198" s="44">
        <v>135606</v>
      </c>
      <c r="P198" s="44" t="s">
        <v>3398</v>
      </c>
      <c r="Q198" s="44">
        <v>131924</v>
      </c>
      <c r="R198" s="44" t="s">
        <v>3398</v>
      </c>
      <c r="S198" s="44">
        <v>19145</v>
      </c>
      <c r="T198" s="44" t="s">
        <v>3398</v>
      </c>
      <c r="U198" s="44">
        <v>113125</v>
      </c>
      <c r="V198" s="44">
        <f t="shared" si="8"/>
        <v>43.379348996357095</v>
      </c>
      <c r="W198" s="44">
        <v>14</v>
      </c>
      <c r="X198" s="44">
        <f t="shared" si="9"/>
        <v>14.118106868427651</v>
      </c>
      <c r="Y198" s="44">
        <v>52</v>
      </c>
      <c r="Z198" s="44" t="s">
        <v>3398</v>
      </c>
      <c r="AA198" s="44">
        <v>132929</v>
      </c>
      <c r="AB198" s="44" t="s">
        <v>3398</v>
      </c>
      <c r="AC198" s="44">
        <v>129055</v>
      </c>
      <c r="AD198" s="44" t="s">
        <v>3398</v>
      </c>
      <c r="AE198" s="44">
        <v>19789</v>
      </c>
      <c r="AG198" s="44">
        <v>109493</v>
      </c>
      <c r="AH198" s="44">
        <f t="shared" si="10"/>
        <v>43.379348996357095</v>
      </c>
      <c r="AI198" s="44">
        <v>15</v>
      </c>
      <c r="AJ198" s="44">
        <f t="shared" si="11"/>
        <v>14.886894507594279</v>
      </c>
      <c r="AK198" s="44" t="s">
        <v>2673</v>
      </c>
      <c r="AL198" s="44" t="s">
        <v>3387</v>
      </c>
    </row>
    <row r="199" spans="1:38" x14ac:dyDescent="0.2">
      <c r="A199" s="46" t="s">
        <v>579</v>
      </c>
      <c r="B199" s="46" t="s">
        <v>580</v>
      </c>
      <c r="C199" s="48">
        <v>269131</v>
      </c>
      <c r="D199" s="48" t="s">
        <v>3398</v>
      </c>
      <c r="E199" s="48">
        <v>262476</v>
      </c>
      <c r="F199" s="48" t="s">
        <v>3398</v>
      </c>
      <c r="G199" s="48">
        <v>62651</v>
      </c>
      <c r="H199" s="48" t="s">
        <v>3398</v>
      </c>
      <c r="I199" s="48">
        <v>201665</v>
      </c>
      <c r="J199" s="49" t="s">
        <v>3398</v>
      </c>
      <c r="K199" s="48">
        <v>23</v>
      </c>
      <c r="L199" s="49" t="s">
        <v>3398</v>
      </c>
      <c r="M199" s="44">
        <v>62</v>
      </c>
      <c r="N199" s="44" t="s">
        <v>3398</v>
      </c>
      <c r="O199" s="44">
        <v>265121</v>
      </c>
      <c r="P199" s="44" t="s">
        <v>3398</v>
      </c>
      <c r="Q199" s="44">
        <v>258626</v>
      </c>
      <c r="R199" s="44" t="s">
        <v>3398</v>
      </c>
      <c r="S199" s="44">
        <v>57182</v>
      </c>
      <c r="T199" s="44" t="s">
        <v>3398</v>
      </c>
      <c r="U199" s="44">
        <v>203258</v>
      </c>
      <c r="V199" s="44">
        <f t="shared" si="8"/>
        <v>45.999675619811335</v>
      </c>
      <c r="W199" s="44">
        <v>22</v>
      </c>
      <c r="X199" s="44">
        <f t="shared" si="9"/>
        <v>21.56826505633277</v>
      </c>
      <c r="Y199" s="44">
        <v>60</v>
      </c>
      <c r="Z199" s="44" t="s">
        <v>3398</v>
      </c>
      <c r="AA199" s="44">
        <v>269374</v>
      </c>
      <c r="AB199" s="44" t="s">
        <v>3398</v>
      </c>
      <c r="AC199" s="44">
        <v>262513</v>
      </c>
      <c r="AD199" s="44" t="s">
        <v>3398</v>
      </c>
      <c r="AE199" s="44">
        <v>55150</v>
      </c>
      <c r="AG199" s="44">
        <v>209562</v>
      </c>
      <c r="AH199" s="44">
        <f t="shared" si="10"/>
        <v>45.999675619811335</v>
      </c>
      <c r="AI199" s="44">
        <v>20</v>
      </c>
      <c r="AJ199" s="44">
        <f t="shared" si="11"/>
        <v>20.473393868747539</v>
      </c>
      <c r="AK199" s="44" t="s">
        <v>2673</v>
      </c>
      <c r="AL199" s="44" t="s">
        <v>3387</v>
      </c>
    </row>
    <row r="200" spans="1:38" x14ac:dyDescent="0.2">
      <c r="A200" s="46" t="s">
        <v>582</v>
      </c>
      <c r="B200" s="46" t="s">
        <v>2905</v>
      </c>
      <c r="C200" s="48">
        <v>200776</v>
      </c>
      <c r="D200" s="48" t="s">
        <v>3398</v>
      </c>
      <c r="E200" s="48">
        <v>195187</v>
      </c>
      <c r="F200" s="48" t="s">
        <v>3398</v>
      </c>
      <c r="G200" s="48">
        <v>29328</v>
      </c>
      <c r="H200" s="48" t="s">
        <v>3398</v>
      </c>
      <c r="I200" s="48">
        <v>166544</v>
      </c>
      <c r="J200" s="49" t="s">
        <v>3398</v>
      </c>
      <c r="K200" s="48">
        <v>15</v>
      </c>
      <c r="L200" s="49" t="s">
        <v>3398</v>
      </c>
      <c r="M200" s="44">
        <v>56</v>
      </c>
      <c r="N200" s="44" t="s">
        <v>3398</v>
      </c>
      <c r="O200" s="44">
        <v>204336</v>
      </c>
      <c r="P200" s="44" t="s">
        <v>3398</v>
      </c>
      <c r="Q200" s="44">
        <v>198571</v>
      </c>
      <c r="R200" s="44" t="s">
        <v>3398</v>
      </c>
      <c r="S200" s="44">
        <v>26016</v>
      </c>
      <c r="T200" s="44" t="s">
        <v>3398</v>
      </c>
      <c r="U200" s="44">
        <v>173352</v>
      </c>
      <c r="V200" s="44">
        <f t="shared" si="8"/>
        <v>47.508574113225279</v>
      </c>
      <c r="W200" s="44">
        <v>13</v>
      </c>
      <c r="X200" s="44">
        <f t="shared" si="9"/>
        <v>12.731970871505755</v>
      </c>
      <c r="Y200" s="44">
        <v>56</v>
      </c>
      <c r="Z200" s="44" t="s">
        <v>3398</v>
      </c>
      <c r="AA200" s="44">
        <v>203056</v>
      </c>
      <c r="AB200" s="44" t="s">
        <v>3398</v>
      </c>
      <c r="AC200" s="44">
        <v>197043</v>
      </c>
      <c r="AD200" s="44" t="s">
        <v>3398</v>
      </c>
      <c r="AE200" s="44">
        <v>22224</v>
      </c>
      <c r="AG200" s="44">
        <v>175455</v>
      </c>
      <c r="AH200" s="44">
        <f t="shared" si="10"/>
        <v>47.508574113225279</v>
      </c>
      <c r="AI200" s="44">
        <v>11</v>
      </c>
      <c r="AJ200" s="44">
        <f t="shared" si="11"/>
        <v>10.944764005988496</v>
      </c>
      <c r="AK200" s="44" t="s">
        <v>2673</v>
      </c>
      <c r="AL200" s="44" t="s">
        <v>3387</v>
      </c>
    </row>
    <row r="201" spans="1:38" x14ac:dyDescent="0.2">
      <c r="A201" s="46" t="s">
        <v>585</v>
      </c>
      <c r="B201" s="46" t="s">
        <v>586</v>
      </c>
      <c r="C201" s="48">
        <v>57352</v>
      </c>
      <c r="D201" s="48" t="s">
        <v>3398</v>
      </c>
      <c r="E201" s="48">
        <v>55523</v>
      </c>
      <c r="F201" s="48" t="s">
        <v>3398</v>
      </c>
      <c r="G201" s="48">
        <v>10172</v>
      </c>
      <c r="H201" s="48" t="s">
        <v>3398</v>
      </c>
      <c r="I201" s="48">
        <v>45774</v>
      </c>
      <c r="J201" s="49" t="s">
        <v>3398</v>
      </c>
      <c r="K201" s="48">
        <v>18</v>
      </c>
      <c r="L201" s="49" t="s">
        <v>3398</v>
      </c>
      <c r="M201" s="44">
        <v>58</v>
      </c>
      <c r="N201" s="44" t="s">
        <v>3398</v>
      </c>
      <c r="O201" s="44">
        <v>57800</v>
      </c>
      <c r="P201" s="44" t="s">
        <v>3398</v>
      </c>
      <c r="Q201" s="44">
        <v>55995</v>
      </c>
      <c r="R201" s="44" t="s">
        <v>3398</v>
      </c>
      <c r="S201" s="44">
        <v>9687</v>
      </c>
      <c r="T201" s="44" t="s">
        <v>3398</v>
      </c>
      <c r="U201" s="44">
        <v>46798</v>
      </c>
      <c r="V201" s="44">
        <f t="shared" si="8"/>
        <v>47.769584775086507</v>
      </c>
      <c r="W201" s="44">
        <v>17</v>
      </c>
      <c r="X201" s="44">
        <f t="shared" si="9"/>
        <v>16.759515570934255</v>
      </c>
      <c r="Y201" s="44">
        <v>59</v>
      </c>
      <c r="Z201" s="44" t="s">
        <v>3398</v>
      </c>
      <c r="AA201" s="44">
        <v>57643</v>
      </c>
      <c r="AB201" s="44" t="s">
        <v>3398</v>
      </c>
      <c r="AC201" s="44">
        <v>55737</v>
      </c>
      <c r="AD201" s="44" t="s">
        <v>3398</v>
      </c>
      <c r="AE201" s="44">
        <v>8676</v>
      </c>
      <c r="AG201" s="44">
        <v>47479</v>
      </c>
      <c r="AH201" s="44">
        <f t="shared" si="10"/>
        <v>47.769584775086507</v>
      </c>
      <c r="AI201" s="44">
        <v>15</v>
      </c>
      <c r="AJ201" s="44">
        <f t="shared" si="11"/>
        <v>15.05126381347258</v>
      </c>
      <c r="AK201" s="44" t="s">
        <v>2673</v>
      </c>
      <c r="AL201" s="44" t="s">
        <v>3387</v>
      </c>
    </row>
    <row r="202" spans="1:38" x14ac:dyDescent="0.2">
      <c r="A202" s="46" t="s">
        <v>588</v>
      </c>
      <c r="B202" s="46" t="s">
        <v>589</v>
      </c>
      <c r="C202" s="48">
        <v>57796</v>
      </c>
      <c r="D202" s="48" t="s">
        <v>3398</v>
      </c>
      <c r="E202" s="48">
        <v>56083</v>
      </c>
      <c r="F202" s="48" t="s">
        <v>3398</v>
      </c>
      <c r="G202" s="48">
        <v>7996</v>
      </c>
      <c r="H202" s="48" t="s">
        <v>3398</v>
      </c>
      <c r="I202" s="48">
        <v>48176</v>
      </c>
      <c r="J202" s="49" t="s">
        <v>3398</v>
      </c>
      <c r="K202" s="48">
        <v>14</v>
      </c>
      <c r="L202" s="49" t="s">
        <v>3398</v>
      </c>
      <c r="M202" s="44">
        <v>55</v>
      </c>
      <c r="N202" s="44" t="s">
        <v>3398</v>
      </c>
      <c r="O202" s="44">
        <v>59075</v>
      </c>
      <c r="P202" s="44" t="s">
        <v>3398</v>
      </c>
      <c r="Q202" s="44">
        <v>57379</v>
      </c>
      <c r="R202" s="44" t="s">
        <v>3398</v>
      </c>
      <c r="S202" s="44">
        <v>5858</v>
      </c>
      <c r="T202" s="44" t="s">
        <v>3398</v>
      </c>
      <c r="U202" s="44">
        <v>51682</v>
      </c>
      <c r="V202" s="44">
        <f t="shared" si="8"/>
        <v>48.991823952602623</v>
      </c>
      <c r="W202" s="44">
        <v>10</v>
      </c>
      <c r="X202" s="44">
        <f t="shared" si="9"/>
        <v>9.9162082099026669</v>
      </c>
      <c r="Y202" s="44">
        <v>56</v>
      </c>
      <c r="Z202" s="44" t="s">
        <v>3398</v>
      </c>
      <c r="AA202" s="44">
        <v>57844</v>
      </c>
      <c r="AB202" s="44" t="s">
        <v>3398</v>
      </c>
      <c r="AC202" s="44">
        <v>56101</v>
      </c>
      <c r="AD202" s="44" t="s">
        <v>3398</v>
      </c>
      <c r="AE202" s="44">
        <v>5600</v>
      </c>
      <c r="AG202" s="44">
        <v>50612</v>
      </c>
      <c r="AH202" s="44">
        <f t="shared" si="10"/>
        <v>48.991823952602623</v>
      </c>
      <c r="AI202" s="44">
        <v>10</v>
      </c>
      <c r="AJ202" s="44">
        <f t="shared" si="11"/>
        <v>9.6812115344720286</v>
      </c>
      <c r="AK202" s="44" t="s">
        <v>2673</v>
      </c>
      <c r="AL202" s="44" t="s">
        <v>3387</v>
      </c>
    </row>
    <row r="203" spans="1:38" x14ac:dyDescent="0.2">
      <c r="A203" s="46" t="s">
        <v>591</v>
      </c>
      <c r="B203" s="46" t="s">
        <v>592</v>
      </c>
      <c r="C203" s="48">
        <v>91534</v>
      </c>
      <c r="D203" s="48" t="s">
        <v>3398</v>
      </c>
      <c r="E203" s="48">
        <v>88471</v>
      </c>
      <c r="F203" s="48" t="s">
        <v>3398</v>
      </c>
      <c r="G203" s="48">
        <v>13073</v>
      </c>
      <c r="H203" s="48" t="s">
        <v>3398</v>
      </c>
      <c r="I203" s="48">
        <v>76409</v>
      </c>
      <c r="J203" s="49" t="s">
        <v>3398</v>
      </c>
      <c r="K203" s="48">
        <v>14</v>
      </c>
      <c r="L203" s="49" t="s">
        <v>3398</v>
      </c>
      <c r="M203" s="44">
        <v>64</v>
      </c>
      <c r="N203" s="44" t="s">
        <v>3398</v>
      </c>
      <c r="O203" s="44">
        <v>90290</v>
      </c>
      <c r="P203" s="44" t="s">
        <v>3398</v>
      </c>
      <c r="Q203" s="44">
        <v>87376</v>
      </c>
      <c r="R203" s="44" t="s">
        <v>3398</v>
      </c>
      <c r="S203" s="44">
        <v>10807</v>
      </c>
      <c r="T203" s="44" t="s">
        <v>3398</v>
      </c>
      <c r="U203" s="44">
        <v>77653</v>
      </c>
      <c r="V203" s="44">
        <f t="shared" ref="V203:V266" si="12">100*U203/(O203*100/Y203)</f>
        <v>53.322472034555325</v>
      </c>
      <c r="W203" s="44">
        <v>12</v>
      </c>
      <c r="X203" s="44">
        <f t="shared" ref="X203:X266" si="13">100*S203/O203</f>
        <v>11.969210322294828</v>
      </c>
      <c r="Y203" s="44">
        <v>62</v>
      </c>
      <c r="Z203" s="44" t="s">
        <v>3398</v>
      </c>
      <c r="AA203" s="44">
        <v>91591</v>
      </c>
      <c r="AB203" s="44" t="s">
        <v>3398</v>
      </c>
      <c r="AC203" s="44">
        <v>88495</v>
      </c>
      <c r="AD203" s="44" t="s">
        <v>3398</v>
      </c>
      <c r="AE203" s="44">
        <v>10063</v>
      </c>
      <c r="AG203" s="44">
        <v>79066</v>
      </c>
      <c r="AH203" s="44">
        <f t="shared" ref="AH203:AH266" si="14">IF(COUNT(100*AG203/(AA203*100/AK203))=1,100*AG203/(AA203*100/AK203),IF(COUNT(V203)=1,V203,""))</f>
        <v>53.322472034555325</v>
      </c>
      <c r="AI203" s="44">
        <v>11</v>
      </c>
      <c r="AJ203" s="44">
        <f t="shared" ref="AJ203:AJ266" si="15">IF(COUNT(AE203/AA203)=1,100*AE203/AA203,IF(COUNT(X203)=1,X203,""))</f>
        <v>10.986887357928181</v>
      </c>
      <c r="AK203" s="44" t="s">
        <v>2673</v>
      </c>
      <c r="AL203" s="44" t="s">
        <v>3387</v>
      </c>
    </row>
    <row r="204" spans="1:38" x14ac:dyDescent="0.2">
      <c r="A204" s="46" t="s">
        <v>594</v>
      </c>
      <c r="B204" s="46" t="s">
        <v>595</v>
      </c>
      <c r="C204" s="48">
        <v>56327</v>
      </c>
      <c r="D204" s="48" t="s">
        <v>3398</v>
      </c>
      <c r="E204" s="48">
        <v>54881</v>
      </c>
      <c r="F204" s="48" t="s">
        <v>3398</v>
      </c>
      <c r="G204" s="48">
        <v>12503</v>
      </c>
      <c r="H204" s="48" t="s">
        <v>3398</v>
      </c>
      <c r="I204" s="48">
        <v>42701</v>
      </c>
      <c r="J204" s="49" t="s">
        <v>3398</v>
      </c>
      <c r="K204" s="48">
        <v>22</v>
      </c>
      <c r="L204" s="49" t="s">
        <v>3398</v>
      </c>
      <c r="M204" s="44">
        <v>56</v>
      </c>
      <c r="N204" s="44" t="s">
        <v>3398</v>
      </c>
      <c r="O204" s="44">
        <v>58021</v>
      </c>
      <c r="P204" s="44" t="s">
        <v>3398</v>
      </c>
      <c r="Q204" s="44">
        <v>56552</v>
      </c>
      <c r="R204" s="44" t="s">
        <v>3398</v>
      </c>
      <c r="S204" s="44">
        <v>11591</v>
      </c>
      <c r="T204" s="44" t="s">
        <v>3398</v>
      </c>
      <c r="U204" s="44">
        <v>45201</v>
      </c>
      <c r="V204" s="44">
        <f t="shared" si="12"/>
        <v>44.405594526119856</v>
      </c>
      <c r="W204" s="44">
        <v>20</v>
      </c>
      <c r="X204" s="44">
        <f t="shared" si="13"/>
        <v>19.977249616518158</v>
      </c>
      <c r="Y204" s="44">
        <v>57</v>
      </c>
      <c r="Z204" s="44" t="s">
        <v>3398</v>
      </c>
      <c r="AA204" s="44">
        <v>57495</v>
      </c>
      <c r="AB204" s="44" t="s">
        <v>3398</v>
      </c>
      <c r="AC204" s="44">
        <v>55882</v>
      </c>
      <c r="AD204" s="44" t="s">
        <v>3398</v>
      </c>
      <c r="AE204" s="44">
        <v>11128</v>
      </c>
      <c r="AG204" s="44">
        <v>45052</v>
      </c>
      <c r="AH204" s="44">
        <f t="shared" si="14"/>
        <v>44.405594526119856</v>
      </c>
      <c r="AI204" s="44">
        <v>19</v>
      </c>
      <c r="AJ204" s="44">
        <f t="shared" si="15"/>
        <v>19.354726497956342</v>
      </c>
      <c r="AK204" s="44" t="s">
        <v>2673</v>
      </c>
      <c r="AL204" s="44" t="s">
        <v>3387</v>
      </c>
    </row>
    <row r="205" spans="1:38" x14ac:dyDescent="0.2">
      <c r="A205" s="46" t="s">
        <v>597</v>
      </c>
      <c r="B205" s="46" t="s">
        <v>598</v>
      </c>
      <c r="C205" s="48">
        <v>42046</v>
      </c>
      <c r="D205" s="48" t="s">
        <v>3398</v>
      </c>
      <c r="E205" s="48">
        <v>40654</v>
      </c>
      <c r="F205" s="48" t="s">
        <v>3398</v>
      </c>
      <c r="G205" s="48">
        <v>8589</v>
      </c>
      <c r="H205" s="48" t="s">
        <v>3398</v>
      </c>
      <c r="I205" s="48">
        <v>32457</v>
      </c>
      <c r="J205" s="49" t="s">
        <v>3398</v>
      </c>
      <c r="K205" s="48">
        <v>20</v>
      </c>
      <c r="L205" s="49" t="s">
        <v>3398</v>
      </c>
      <c r="M205" s="44">
        <v>55</v>
      </c>
      <c r="N205" s="44" t="s">
        <v>3398</v>
      </c>
      <c r="O205" s="44">
        <v>41561</v>
      </c>
      <c r="P205" s="44" t="s">
        <v>3398</v>
      </c>
      <c r="Q205" s="44">
        <v>40252</v>
      </c>
      <c r="R205" s="44" t="s">
        <v>3398</v>
      </c>
      <c r="S205" s="44">
        <v>7469</v>
      </c>
      <c r="T205" s="44" t="s">
        <v>3398</v>
      </c>
      <c r="U205" s="44">
        <v>33061</v>
      </c>
      <c r="V205" s="44">
        <f t="shared" si="12"/>
        <v>43.751473737398044</v>
      </c>
      <c r="W205" s="44">
        <v>18</v>
      </c>
      <c r="X205" s="44">
        <f t="shared" si="13"/>
        <v>17.971174899545247</v>
      </c>
      <c r="Y205" s="44">
        <v>55</v>
      </c>
      <c r="Z205" s="44" t="s">
        <v>3398</v>
      </c>
      <c r="AA205" s="44">
        <v>42146</v>
      </c>
      <c r="AB205" s="44" t="s">
        <v>3398</v>
      </c>
      <c r="AC205" s="44">
        <v>40703</v>
      </c>
      <c r="AD205" s="44" t="s">
        <v>3398</v>
      </c>
      <c r="AE205" s="44">
        <v>6943</v>
      </c>
      <c r="AG205" s="44">
        <v>34006</v>
      </c>
      <c r="AH205" s="44">
        <f t="shared" si="14"/>
        <v>43.751473737398044</v>
      </c>
      <c r="AI205" s="44">
        <v>16</v>
      </c>
      <c r="AJ205" s="44">
        <f t="shared" si="15"/>
        <v>16.473686708109902</v>
      </c>
      <c r="AK205" s="44" t="s">
        <v>2673</v>
      </c>
      <c r="AL205" s="44" t="s">
        <v>3387</v>
      </c>
    </row>
    <row r="206" spans="1:38" x14ac:dyDescent="0.2">
      <c r="A206" s="46" t="s">
        <v>600</v>
      </c>
      <c r="B206" s="46" t="s">
        <v>601</v>
      </c>
      <c r="C206" s="48">
        <v>53729</v>
      </c>
      <c r="D206" s="48" t="s">
        <v>3398</v>
      </c>
      <c r="E206" s="48">
        <v>52301</v>
      </c>
      <c r="F206" s="48" t="s">
        <v>3398</v>
      </c>
      <c r="G206" s="48">
        <v>7720</v>
      </c>
      <c r="H206" s="48" t="s">
        <v>3398</v>
      </c>
      <c r="I206" s="48">
        <v>44770</v>
      </c>
      <c r="J206" s="49" t="s">
        <v>3398</v>
      </c>
      <c r="K206" s="48">
        <v>14</v>
      </c>
      <c r="L206" s="49" t="s">
        <v>3398</v>
      </c>
      <c r="M206" s="44">
        <v>49</v>
      </c>
      <c r="N206" s="44" t="s">
        <v>3398</v>
      </c>
      <c r="O206" s="44">
        <v>56367</v>
      </c>
      <c r="P206" s="44" t="s">
        <v>3398</v>
      </c>
      <c r="Q206" s="44">
        <v>54909</v>
      </c>
      <c r="R206" s="44" t="s">
        <v>3398</v>
      </c>
      <c r="S206" s="44">
        <v>7601</v>
      </c>
      <c r="T206" s="44" t="s">
        <v>3398</v>
      </c>
      <c r="U206" s="44">
        <v>47485</v>
      </c>
      <c r="V206" s="44">
        <f t="shared" si="12"/>
        <v>43.806127698830878</v>
      </c>
      <c r="W206" s="44">
        <v>13</v>
      </c>
      <c r="X206" s="44">
        <f t="shared" si="13"/>
        <v>13.484840420813597</v>
      </c>
      <c r="Y206" s="44">
        <v>52</v>
      </c>
      <c r="Z206" s="44" t="s">
        <v>3398</v>
      </c>
      <c r="AA206" s="44">
        <v>54798</v>
      </c>
      <c r="AB206" s="44" t="s">
        <v>3398</v>
      </c>
      <c r="AC206" s="44">
        <v>53226</v>
      </c>
      <c r="AD206" s="44" t="s">
        <v>3398</v>
      </c>
      <c r="AE206" s="44">
        <v>7826</v>
      </c>
      <c r="AG206" s="44">
        <v>45512</v>
      </c>
      <c r="AH206" s="44">
        <f t="shared" si="14"/>
        <v>43.806127698830878</v>
      </c>
      <c r="AI206" s="44">
        <v>14</v>
      </c>
      <c r="AJ206" s="44">
        <f t="shared" si="15"/>
        <v>14.281543122011753</v>
      </c>
      <c r="AK206" s="44" t="s">
        <v>2673</v>
      </c>
      <c r="AL206" s="44" t="s">
        <v>3387</v>
      </c>
    </row>
    <row r="207" spans="1:38" x14ac:dyDescent="0.2">
      <c r="A207" s="46" t="s">
        <v>603</v>
      </c>
      <c r="B207" s="46" t="s">
        <v>604</v>
      </c>
      <c r="C207" s="48">
        <v>48009</v>
      </c>
      <c r="D207" s="48" t="s">
        <v>3398</v>
      </c>
      <c r="E207" s="48">
        <v>46459</v>
      </c>
      <c r="F207" s="48" t="s">
        <v>3398</v>
      </c>
      <c r="G207" s="48">
        <v>13825</v>
      </c>
      <c r="H207" s="48" t="s">
        <v>3398</v>
      </c>
      <c r="I207" s="48">
        <v>33288</v>
      </c>
      <c r="J207" s="49" t="s">
        <v>3398</v>
      </c>
      <c r="K207" s="48">
        <v>29</v>
      </c>
      <c r="L207" s="49" t="s">
        <v>3398</v>
      </c>
      <c r="M207" s="44">
        <v>57</v>
      </c>
      <c r="N207" s="44" t="s">
        <v>3398</v>
      </c>
      <c r="O207" s="44">
        <v>48285</v>
      </c>
      <c r="P207" s="44" t="s">
        <v>3398</v>
      </c>
      <c r="Q207" s="44">
        <v>46804</v>
      </c>
      <c r="R207" s="44" t="s">
        <v>3398</v>
      </c>
      <c r="S207" s="44">
        <v>12672</v>
      </c>
      <c r="T207" s="44" t="s">
        <v>3398</v>
      </c>
      <c r="U207" s="44">
        <v>34786</v>
      </c>
      <c r="V207" s="44">
        <f t="shared" si="12"/>
        <v>41.064554209381789</v>
      </c>
      <c r="W207" s="44">
        <v>26</v>
      </c>
      <c r="X207" s="44">
        <f t="shared" si="13"/>
        <v>26.24417520969245</v>
      </c>
      <c r="Y207" s="44">
        <v>57</v>
      </c>
      <c r="Z207" s="44" t="s">
        <v>3398</v>
      </c>
      <c r="AA207" s="44">
        <v>47497</v>
      </c>
      <c r="AB207" s="44" t="s">
        <v>3398</v>
      </c>
      <c r="AC207" s="44">
        <v>46000</v>
      </c>
      <c r="AD207" s="44" t="s">
        <v>3398</v>
      </c>
      <c r="AE207" s="44">
        <v>11180</v>
      </c>
      <c r="AG207" s="44">
        <v>35514</v>
      </c>
      <c r="AH207" s="44">
        <f t="shared" si="14"/>
        <v>41.064554209381789</v>
      </c>
      <c r="AI207" s="44">
        <v>24</v>
      </c>
      <c r="AJ207" s="44">
        <f t="shared" si="15"/>
        <v>23.538328736551783</v>
      </c>
      <c r="AK207" s="44" t="s">
        <v>2673</v>
      </c>
      <c r="AL207" s="44" t="s">
        <v>3387</v>
      </c>
    </row>
    <row r="208" spans="1:38" x14ac:dyDescent="0.2">
      <c r="A208" s="46" t="s">
        <v>606</v>
      </c>
      <c r="B208" s="46" t="s">
        <v>607</v>
      </c>
      <c r="C208" s="48">
        <v>45686</v>
      </c>
      <c r="D208" s="48" t="s">
        <v>3398</v>
      </c>
      <c r="E208" s="48">
        <v>44226</v>
      </c>
      <c r="F208" s="48" t="s">
        <v>3398</v>
      </c>
      <c r="G208" s="48">
        <v>6728</v>
      </c>
      <c r="H208" s="48" t="s">
        <v>3398</v>
      </c>
      <c r="I208" s="48">
        <v>37591</v>
      </c>
      <c r="J208" s="49" t="s">
        <v>3398</v>
      </c>
      <c r="K208" s="48">
        <v>15</v>
      </c>
      <c r="L208" s="49" t="s">
        <v>3398</v>
      </c>
      <c r="M208" s="44">
        <v>54</v>
      </c>
      <c r="N208" s="44" t="s">
        <v>3398</v>
      </c>
      <c r="O208" s="44">
        <v>47107</v>
      </c>
      <c r="P208" s="44" t="s">
        <v>3398</v>
      </c>
      <c r="Q208" s="44">
        <v>45689</v>
      </c>
      <c r="R208" s="44" t="s">
        <v>3398</v>
      </c>
      <c r="S208" s="44">
        <v>5845</v>
      </c>
      <c r="T208" s="44" t="s">
        <v>3398</v>
      </c>
      <c r="U208" s="44">
        <v>40045</v>
      </c>
      <c r="V208" s="44">
        <f t="shared" si="12"/>
        <v>47.604814571082855</v>
      </c>
      <c r="W208" s="44">
        <v>12</v>
      </c>
      <c r="X208" s="44">
        <f t="shared" si="13"/>
        <v>12.407922389453796</v>
      </c>
      <c r="Y208" s="44">
        <v>56</v>
      </c>
      <c r="Z208" s="44" t="s">
        <v>3398</v>
      </c>
      <c r="AA208" s="44">
        <v>45514</v>
      </c>
      <c r="AB208" s="44" t="s">
        <v>3398</v>
      </c>
      <c r="AC208" s="44">
        <v>44036</v>
      </c>
      <c r="AD208" s="44" t="s">
        <v>3398</v>
      </c>
      <c r="AE208" s="44">
        <v>4977</v>
      </c>
      <c r="AG208" s="44">
        <v>39180</v>
      </c>
      <c r="AH208" s="44">
        <f t="shared" si="14"/>
        <v>47.604814571082855</v>
      </c>
      <c r="AI208" s="44">
        <v>11</v>
      </c>
      <c r="AJ208" s="44">
        <f t="shared" si="15"/>
        <v>10.93509689326361</v>
      </c>
      <c r="AK208" s="44" t="s">
        <v>2673</v>
      </c>
      <c r="AL208" s="44" t="s">
        <v>3387</v>
      </c>
    </row>
    <row r="209" spans="1:38" x14ac:dyDescent="0.2">
      <c r="A209" s="46" t="s">
        <v>609</v>
      </c>
      <c r="B209" s="46" t="s">
        <v>610</v>
      </c>
      <c r="C209" s="48">
        <v>67453</v>
      </c>
      <c r="D209" s="48" t="s">
        <v>3398</v>
      </c>
      <c r="E209" s="48">
        <v>65401</v>
      </c>
      <c r="F209" s="48" t="s">
        <v>3398</v>
      </c>
      <c r="G209" s="48">
        <v>12034</v>
      </c>
      <c r="H209" s="48" t="s">
        <v>3398</v>
      </c>
      <c r="I209" s="48">
        <v>53615</v>
      </c>
      <c r="J209" s="49" t="s">
        <v>3398</v>
      </c>
      <c r="K209" s="48">
        <v>18</v>
      </c>
      <c r="L209" s="49" t="s">
        <v>3398</v>
      </c>
      <c r="M209" s="44">
        <v>51</v>
      </c>
      <c r="N209" s="44" t="s">
        <v>3398</v>
      </c>
      <c r="O209" s="44">
        <v>69588</v>
      </c>
      <c r="P209" s="44" t="s">
        <v>3398</v>
      </c>
      <c r="Q209" s="44">
        <v>67440</v>
      </c>
      <c r="R209" s="44" t="s">
        <v>3398</v>
      </c>
      <c r="S209" s="44">
        <v>10179</v>
      </c>
      <c r="T209" s="44" t="s">
        <v>3398</v>
      </c>
      <c r="U209" s="44">
        <v>57539</v>
      </c>
      <c r="V209" s="44">
        <f t="shared" si="12"/>
        <v>43.823173535667067</v>
      </c>
      <c r="W209" s="44">
        <v>15</v>
      </c>
      <c r="X209" s="44">
        <f t="shared" si="13"/>
        <v>14.627521986549405</v>
      </c>
      <c r="Y209" s="44">
        <v>53</v>
      </c>
      <c r="Z209" s="44" t="s">
        <v>3398</v>
      </c>
      <c r="AA209" s="44">
        <v>68297</v>
      </c>
      <c r="AB209" s="44" t="s">
        <v>3398</v>
      </c>
      <c r="AC209" s="44">
        <v>66081</v>
      </c>
      <c r="AD209" s="44" t="s">
        <v>3398</v>
      </c>
      <c r="AE209" s="44">
        <v>8375</v>
      </c>
      <c r="AG209" s="44">
        <v>57904</v>
      </c>
      <c r="AH209" s="44">
        <f t="shared" si="14"/>
        <v>43.823173535667067</v>
      </c>
      <c r="AI209" s="44">
        <v>12</v>
      </c>
      <c r="AJ209" s="44">
        <f t="shared" si="15"/>
        <v>12.262617684524942</v>
      </c>
      <c r="AK209" s="44" t="s">
        <v>2673</v>
      </c>
      <c r="AL209" s="44" t="s">
        <v>3387</v>
      </c>
    </row>
    <row r="210" spans="1:38" x14ac:dyDescent="0.2">
      <c r="A210" s="46" t="s">
        <v>612</v>
      </c>
      <c r="B210" s="46" t="s">
        <v>613</v>
      </c>
      <c r="C210" s="48">
        <v>65427</v>
      </c>
      <c r="D210" s="48" t="s">
        <v>3398</v>
      </c>
      <c r="E210" s="48">
        <v>63731</v>
      </c>
      <c r="F210" s="48" t="s">
        <v>3398</v>
      </c>
      <c r="G210" s="48">
        <v>10961</v>
      </c>
      <c r="H210" s="48" t="s">
        <v>3398</v>
      </c>
      <c r="I210" s="48">
        <v>53082</v>
      </c>
      <c r="J210" s="49" t="s">
        <v>3398</v>
      </c>
      <c r="K210" s="48">
        <v>17</v>
      </c>
      <c r="L210" s="49" t="s">
        <v>3398</v>
      </c>
      <c r="M210" s="44">
        <v>54</v>
      </c>
      <c r="N210" s="44" t="s">
        <v>3398</v>
      </c>
      <c r="O210" s="44">
        <v>67080</v>
      </c>
      <c r="P210" s="44" t="s">
        <v>3398</v>
      </c>
      <c r="Q210" s="44">
        <v>65361</v>
      </c>
      <c r="R210" s="44" t="s">
        <v>3398</v>
      </c>
      <c r="S210" s="44">
        <v>9755</v>
      </c>
      <c r="T210" s="44" t="s">
        <v>3398</v>
      </c>
      <c r="U210" s="44">
        <v>55899</v>
      </c>
      <c r="V210" s="44">
        <f t="shared" si="12"/>
        <v>45.832513416815743</v>
      </c>
      <c r="W210" s="44">
        <v>15</v>
      </c>
      <c r="X210" s="44">
        <f t="shared" si="13"/>
        <v>14.542337507453787</v>
      </c>
      <c r="Y210" s="44">
        <v>55</v>
      </c>
      <c r="Z210" s="44" t="s">
        <v>3398</v>
      </c>
      <c r="AA210" s="44">
        <v>66647</v>
      </c>
      <c r="AB210" s="44" t="s">
        <v>3398</v>
      </c>
      <c r="AC210" s="44">
        <v>64772</v>
      </c>
      <c r="AD210" s="44" t="s">
        <v>3398</v>
      </c>
      <c r="AE210" s="44">
        <v>8698</v>
      </c>
      <c r="AG210" s="44">
        <v>56305</v>
      </c>
      <c r="AH210" s="44">
        <f t="shared" si="14"/>
        <v>45.832513416815743</v>
      </c>
      <c r="AI210" s="44">
        <v>13</v>
      </c>
      <c r="AJ210" s="44">
        <f t="shared" si="15"/>
        <v>13.050850000750222</v>
      </c>
      <c r="AK210" s="44" t="s">
        <v>2673</v>
      </c>
      <c r="AL210" s="44" t="s">
        <v>3387</v>
      </c>
    </row>
    <row r="211" spans="1:38" x14ac:dyDescent="0.2">
      <c r="A211" s="46" t="s">
        <v>615</v>
      </c>
      <c r="B211" s="46" t="s">
        <v>616</v>
      </c>
      <c r="C211" s="48">
        <v>54161</v>
      </c>
      <c r="D211" s="48" t="s">
        <v>3398</v>
      </c>
      <c r="E211" s="48">
        <v>52539</v>
      </c>
      <c r="F211" s="48" t="s">
        <v>3398</v>
      </c>
      <c r="G211" s="48">
        <v>11405</v>
      </c>
      <c r="H211" s="48" t="s">
        <v>3398</v>
      </c>
      <c r="I211" s="48">
        <v>41624</v>
      </c>
      <c r="J211" s="49" t="s">
        <v>3398</v>
      </c>
      <c r="K211" s="48">
        <v>21</v>
      </c>
      <c r="L211" s="49" t="s">
        <v>3398</v>
      </c>
      <c r="M211" s="44">
        <v>58</v>
      </c>
      <c r="N211" s="44" t="s">
        <v>3398</v>
      </c>
      <c r="O211" s="44">
        <v>54413</v>
      </c>
      <c r="P211" s="44" t="s">
        <v>3398</v>
      </c>
      <c r="Q211" s="44">
        <v>52810</v>
      </c>
      <c r="R211" s="44" t="s">
        <v>3398</v>
      </c>
      <c r="S211" s="44">
        <v>9514</v>
      </c>
      <c r="T211" s="44" t="s">
        <v>3398</v>
      </c>
      <c r="U211" s="44">
        <v>43738</v>
      </c>
      <c r="V211" s="44">
        <f t="shared" si="12"/>
        <v>47.425100619337286</v>
      </c>
      <c r="W211" s="44">
        <v>17</v>
      </c>
      <c r="X211" s="44">
        <f t="shared" si="13"/>
        <v>17.484792237149211</v>
      </c>
      <c r="Y211" s="44">
        <v>59</v>
      </c>
      <c r="Z211" s="44" t="s">
        <v>3398</v>
      </c>
      <c r="AA211" s="44">
        <v>54075</v>
      </c>
      <c r="AB211" s="44" t="s">
        <v>3398</v>
      </c>
      <c r="AC211" s="44">
        <v>52424</v>
      </c>
      <c r="AD211" s="44" t="s">
        <v>3398</v>
      </c>
      <c r="AE211" s="44">
        <v>8522</v>
      </c>
      <c r="AG211" s="44">
        <v>44306</v>
      </c>
      <c r="AH211" s="44">
        <f t="shared" si="14"/>
        <v>47.425100619337286</v>
      </c>
      <c r="AI211" s="44">
        <v>16</v>
      </c>
      <c r="AJ211" s="44">
        <f t="shared" si="15"/>
        <v>15.759593157651411</v>
      </c>
      <c r="AK211" s="44" t="s">
        <v>2673</v>
      </c>
      <c r="AL211" s="44" t="s">
        <v>3387</v>
      </c>
    </row>
    <row r="212" spans="1:38" x14ac:dyDescent="0.2">
      <c r="A212" s="46" t="s">
        <v>618</v>
      </c>
      <c r="B212" s="46" t="s">
        <v>619</v>
      </c>
      <c r="C212" s="48">
        <v>61382</v>
      </c>
      <c r="D212" s="48" t="s">
        <v>3398</v>
      </c>
      <c r="E212" s="48">
        <v>59638</v>
      </c>
      <c r="F212" s="48" t="s">
        <v>3398</v>
      </c>
      <c r="G212" s="48">
        <v>8608</v>
      </c>
      <c r="H212" s="48" t="s">
        <v>3398</v>
      </c>
      <c r="I212" s="48">
        <v>51770</v>
      </c>
      <c r="J212" s="49" t="s">
        <v>3398</v>
      </c>
      <c r="K212" s="48">
        <v>14</v>
      </c>
      <c r="L212" s="49" t="s">
        <v>3398</v>
      </c>
      <c r="M212" s="44">
        <v>63</v>
      </c>
      <c r="N212" s="44" t="s">
        <v>3398</v>
      </c>
      <c r="O212" s="44">
        <v>61982</v>
      </c>
      <c r="P212" s="44" t="s">
        <v>3398</v>
      </c>
      <c r="Q212" s="44">
        <v>60223</v>
      </c>
      <c r="R212" s="44" t="s">
        <v>3398</v>
      </c>
      <c r="S212" s="44">
        <v>7396</v>
      </c>
      <c r="T212" s="44" t="s">
        <v>3398</v>
      </c>
      <c r="U212" s="44">
        <v>53483</v>
      </c>
      <c r="V212" s="44">
        <f t="shared" si="12"/>
        <v>54.361411377496694</v>
      </c>
      <c r="W212" s="44">
        <v>12</v>
      </c>
      <c r="X212" s="44">
        <f t="shared" si="13"/>
        <v>11.932496531251008</v>
      </c>
      <c r="Y212" s="44">
        <v>63</v>
      </c>
      <c r="Z212" s="44" t="s">
        <v>3398</v>
      </c>
      <c r="AA212" s="44">
        <v>62871</v>
      </c>
      <c r="AB212" s="44" t="s">
        <v>3398</v>
      </c>
      <c r="AC212" s="44">
        <v>60894</v>
      </c>
      <c r="AD212" s="44" t="s">
        <v>3398</v>
      </c>
      <c r="AE212" s="44">
        <v>7961</v>
      </c>
      <c r="AG212" s="44">
        <v>53737</v>
      </c>
      <c r="AH212" s="44">
        <f t="shared" si="14"/>
        <v>54.361411377496694</v>
      </c>
      <c r="AI212" s="44">
        <v>13</v>
      </c>
      <c r="AJ212" s="44">
        <f t="shared" si="15"/>
        <v>12.662435781202781</v>
      </c>
      <c r="AK212" s="44" t="s">
        <v>2673</v>
      </c>
      <c r="AL212" s="44" t="s">
        <v>3387</v>
      </c>
    </row>
    <row r="213" spans="1:38" x14ac:dyDescent="0.2">
      <c r="A213" s="46" t="s">
        <v>621</v>
      </c>
      <c r="B213" s="46" t="s">
        <v>622</v>
      </c>
      <c r="C213" s="48">
        <v>61558</v>
      </c>
      <c r="D213" s="48" t="s">
        <v>3398</v>
      </c>
      <c r="E213" s="48">
        <v>59405</v>
      </c>
      <c r="F213" s="48" t="s">
        <v>3398</v>
      </c>
      <c r="G213" s="48">
        <v>8729</v>
      </c>
      <c r="H213" s="48" t="s">
        <v>3398</v>
      </c>
      <c r="I213" s="48">
        <v>51125</v>
      </c>
      <c r="J213" s="49" t="s">
        <v>3398</v>
      </c>
      <c r="K213" s="48">
        <v>14</v>
      </c>
      <c r="L213" s="49" t="s">
        <v>3398</v>
      </c>
      <c r="M213" s="44">
        <v>59</v>
      </c>
      <c r="N213" s="44" t="s">
        <v>3398</v>
      </c>
      <c r="O213" s="44">
        <v>60574</v>
      </c>
      <c r="P213" s="44" t="s">
        <v>3398</v>
      </c>
      <c r="Q213" s="44">
        <v>58496</v>
      </c>
      <c r="R213" s="44" t="s">
        <v>3398</v>
      </c>
      <c r="S213" s="44">
        <v>7632</v>
      </c>
      <c r="T213" s="44" t="s">
        <v>3398</v>
      </c>
      <c r="U213" s="44">
        <v>51267</v>
      </c>
      <c r="V213" s="44">
        <f t="shared" si="12"/>
        <v>48.242133588668409</v>
      </c>
      <c r="W213" s="44">
        <v>13</v>
      </c>
      <c r="X213" s="44">
        <f t="shared" si="13"/>
        <v>12.599465117046918</v>
      </c>
      <c r="Y213" s="44">
        <v>57</v>
      </c>
      <c r="Z213" s="44" t="s">
        <v>3398</v>
      </c>
      <c r="AA213" s="44">
        <v>62229</v>
      </c>
      <c r="AB213" s="44" t="s">
        <v>3398</v>
      </c>
      <c r="AC213" s="44">
        <v>59931</v>
      </c>
      <c r="AD213" s="44" t="s">
        <v>3398</v>
      </c>
      <c r="AE213" s="44">
        <v>7953</v>
      </c>
      <c r="AG213" s="44">
        <v>52402</v>
      </c>
      <c r="AH213" s="44">
        <f t="shared" si="14"/>
        <v>48.242133588668409</v>
      </c>
      <c r="AI213" s="44">
        <v>13</v>
      </c>
      <c r="AJ213" s="44">
        <f t="shared" si="15"/>
        <v>12.780215012293304</v>
      </c>
      <c r="AK213" s="44" t="s">
        <v>2673</v>
      </c>
      <c r="AL213" s="44" t="s">
        <v>3387</v>
      </c>
    </row>
    <row r="214" spans="1:38" x14ac:dyDescent="0.2">
      <c r="A214" s="46" t="s">
        <v>624</v>
      </c>
      <c r="B214" s="46" t="s">
        <v>625</v>
      </c>
      <c r="C214" s="48">
        <v>50075</v>
      </c>
      <c r="D214" s="48" t="s">
        <v>3398</v>
      </c>
      <c r="E214" s="48">
        <v>48835</v>
      </c>
      <c r="F214" s="48" t="s">
        <v>3398</v>
      </c>
      <c r="G214" s="48">
        <v>11185</v>
      </c>
      <c r="H214" s="48" t="s">
        <v>3398</v>
      </c>
      <c r="I214" s="48">
        <v>37944</v>
      </c>
      <c r="J214" s="49" t="s">
        <v>3398</v>
      </c>
      <c r="K214" s="48">
        <v>22</v>
      </c>
      <c r="L214" s="49" t="s">
        <v>3398</v>
      </c>
      <c r="M214" s="44">
        <v>57</v>
      </c>
      <c r="N214" s="44" t="s">
        <v>3398</v>
      </c>
      <c r="O214" s="44">
        <v>51444</v>
      </c>
      <c r="P214" s="44" t="s">
        <v>3398</v>
      </c>
      <c r="Q214" s="44">
        <v>50211</v>
      </c>
      <c r="R214" s="44" t="s">
        <v>3398</v>
      </c>
      <c r="S214" s="44">
        <v>9057</v>
      </c>
      <c r="T214" s="44" t="s">
        <v>3398</v>
      </c>
      <c r="U214" s="44">
        <v>41529</v>
      </c>
      <c r="V214" s="44">
        <f t="shared" si="12"/>
        <v>46.821436902262654</v>
      </c>
      <c r="W214" s="44">
        <v>18</v>
      </c>
      <c r="X214" s="44">
        <f t="shared" si="13"/>
        <v>17.605551667832984</v>
      </c>
      <c r="Y214" s="44">
        <v>58</v>
      </c>
      <c r="Z214" s="44" t="s">
        <v>3398</v>
      </c>
      <c r="AA214" s="44">
        <v>51062</v>
      </c>
      <c r="AB214" s="44" t="s">
        <v>3398</v>
      </c>
      <c r="AC214" s="44">
        <v>49731</v>
      </c>
      <c r="AD214" s="44" t="s">
        <v>3398</v>
      </c>
      <c r="AE214" s="44">
        <v>8345</v>
      </c>
      <c r="AG214" s="44">
        <v>41632</v>
      </c>
      <c r="AH214" s="44">
        <f t="shared" si="14"/>
        <v>46.821436902262654</v>
      </c>
      <c r="AI214" s="44">
        <v>16</v>
      </c>
      <c r="AJ214" s="44">
        <f t="shared" si="15"/>
        <v>16.342877286436096</v>
      </c>
      <c r="AK214" s="44" t="s">
        <v>2673</v>
      </c>
      <c r="AL214" s="44" t="s">
        <v>3387</v>
      </c>
    </row>
    <row r="215" spans="1:38" x14ac:dyDescent="0.2">
      <c r="A215" s="46" t="s">
        <v>627</v>
      </c>
      <c r="B215" s="46" t="s">
        <v>628</v>
      </c>
      <c r="C215" s="48">
        <v>77351</v>
      </c>
      <c r="D215" s="48" t="s">
        <v>3398</v>
      </c>
      <c r="E215" s="48">
        <v>75021</v>
      </c>
      <c r="F215" s="48" t="s">
        <v>3398</v>
      </c>
      <c r="G215" s="48">
        <v>11354</v>
      </c>
      <c r="H215" s="48" t="s">
        <v>3398</v>
      </c>
      <c r="I215" s="48">
        <v>64171</v>
      </c>
      <c r="J215" s="49" t="s">
        <v>3398</v>
      </c>
      <c r="K215" s="48">
        <v>15</v>
      </c>
      <c r="L215" s="49" t="s">
        <v>3398</v>
      </c>
      <c r="M215" s="44">
        <v>61</v>
      </c>
      <c r="N215" s="44" t="s">
        <v>3398</v>
      </c>
      <c r="O215" s="44">
        <v>75600</v>
      </c>
      <c r="P215" s="44" t="s">
        <v>3398</v>
      </c>
      <c r="Q215" s="44">
        <v>73417</v>
      </c>
      <c r="R215" s="44" t="s">
        <v>3398</v>
      </c>
      <c r="S215" s="44">
        <v>10032</v>
      </c>
      <c r="T215" s="44" t="s">
        <v>3398</v>
      </c>
      <c r="U215" s="44">
        <v>63762</v>
      </c>
      <c r="V215" s="44">
        <f t="shared" si="12"/>
        <v>48.91793650793651</v>
      </c>
      <c r="W215" s="44">
        <v>13</v>
      </c>
      <c r="X215" s="44">
        <f t="shared" si="13"/>
        <v>13.269841269841271</v>
      </c>
      <c r="Y215" s="44">
        <v>58</v>
      </c>
      <c r="Z215" s="44" t="s">
        <v>3398</v>
      </c>
      <c r="AA215" s="44">
        <v>77522</v>
      </c>
      <c r="AB215" s="44" t="s">
        <v>3398</v>
      </c>
      <c r="AC215" s="44">
        <v>75107</v>
      </c>
      <c r="AD215" s="44" t="s">
        <v>3398</v>
      </c>
      <c r="AE215" s="44">
        <v>9595</v>
      </c>
      <c r="AG215" s="44">
        <v>65883</v>
      </c>
      <c r="AH215" s="44">
        <f t="shared" si="14"/>
        <v>48.91793650793651</v>
      </c>
      <c r="AI215" s="44">
        <v>12</v>
      </c>
      <c r="AJ215" s="44">
        <f t="shared" si="15"/>
        <v>12.37713165295013</v>
      </c>
      <c r="AK215" s="44" t="s">
        <v>2673</v>
      </c>
      <c r="AL215" s="44" t="s">
        <v>3387</v>
      </c>
    </row>
    <row r="216" spans="1:38" x14ac:dyDescent="0.2">
      <c r="A216" s="46" t="s">
        <v>630</v>
      </c>
      <c r="B216" s="46" t="s">
        <v>631</v>
      </c>
      <c r="C216" s="48">
        <v>38623</v>
      </c>
      <c r="D216" s="48" t="s">
        <v>3398</v>
      </c>
      <c r="E216" s="48">
        <v>37576</v>
      </c>
      <c r="F216" s="48" t="s">
        <v>3398</v>
      </c>
      <c r="G216" s="48">
        <v>7522</v>
      </c>
      <c r="H216" s="48" t="s">
        <v>3398</v>
      </c>
      <c r="I216" s="48">
        <v>30410</v>
      </c>
      <c r="J216" s="49" t="s">
        <v>3398</v>
      </c>
      <c r="K216" s="48">
        <v>19</v>
      </c>
      <c r="L216" s="49" t="s">
        <v>3398</v>
      </c>
      <c r="M216" s="44">
        <v>51</v>
      </c>
      <c r="N216" s="44" t="s">
        <v>3398</v>
      </c>
      <c r="O216" s="44">
        <v>40489</v>
      </c>
      <c r="P216" s="44" t="s">
        <v>3398</v>
      </c>
      <c r="Q216" s="44">
        <v>39392</v>
      </c>
      <c r="R216" s="44" t="s">
        <v>3398</v>
      </c>
      <c r="S216" s="44">
        <v>5398</v>
      </c>
      <c r="T216" s="44" t="s">
        <v>3398</v>
      </c>
      <c r="U216" s="44">
        <v>34199</v>
      </c>
      <c r="V216" s="44">
        <f t="shared" si="12"/>
        <v>45.611054854404898</v>
      </c>
      <c r="W216" s="44">
        <v>13</v>
      </c>
      <c r="X216" s="44">
        <f t="shared" si="13"/>
        <v>13.332016103139123</v>
      </c>
      <c r="Y216" s="44">
        <v>54</v>
      </c>
      <c r="Z216" s="44" t="s">
        <v>3398</v>
      </c>
      <c r="AA216" s="44">
        <v>39644</v>
      </c>
      <c r="AB216" s="44" t="s">
        <v>3398</v>
      </c>
      <c r="AC216" s="44">
        <v>38452</v>
      </c>
      <c r="AD216" s="44" t="s">
        <v>3398</v>
      </c>
      <c r="AE216" s="44">
        <v>5846</v>
      </c>
      <c r="AG216" s="44">
        <v>32851</v>
      </c>
      <c r="AH216" s="44">
        <f t="shared" si="14"/>
        <v>45.611054854404898</v>
      </c>
      <c r="AI216" s="44">
        <v>15</v>
      </c>
      <c r="AJ216" s="44">
        <f t="shared" si="15"/>
        <v>14.74624154979316</v>
      </c>
      <c r="AK216" s="44" t="s">
        <v>2673</v>
      </c>
      <c r="AL216" s="44" t="s">
        <v>3387</v>
      </c>
    </row>
    <row r="217" spans="1:38" x14ac:dyDescent="0.2">
      <c r="A217" s="46" t="s">
        <v>633</v>
      </c>
      <c r="B217" s="46" t="s">
        <v>634</v>
      </c>
      <c r="C217" s="48">
        <v>32074</v>
      </c>
      <c r="D217" s="48" t="s">
        <v>3398</v>
      </c>
      <c r="E217" s="48">
        <v>31033</v>
      </c>
      <c r="F217" s="48" t="s">
        <v>3398</v>
      </c>
      <c r="G217" s="48">
        <v>5918</v>
      </c>
      <c r="H217" s="48" t="s">
        <v>3398</v>
      </c>
      <c r="I217" s="48">
        <v>25134</v>
      </c>
      <c r="J217" s="49" t="s">
        <v>3398</v>
      </c>
      <c r="K217" s="48">
        <v>18</v>
      </c>
      <c r="L217" s="49" t="s">
        <v>3398</v>
      </c>
      <c r="M217" s="44">
        <v>53</v>
      </c>
      <c r="N217" s="44" t="s">
        <v>3398</v>
      </c>
      <c r="O217" s="44">
        <v>33426</v>
      </c>
      <c r="P217" s="44" t="s">
        <v>3398</v>
      </c>
      <c r="Q217" s="44">
        <v>32382</v>
      </c>
      <c r="R217" s="44" t="s">
        <v>3398</v>
      </c>
      <c r="S217" s="44">
        <v>6003</v>
      </c>
      <c r="T217" s="44" t="s">
        <v>3398</v>
      </c>
      <c r="U217" s="44">
        <v>26444</v>
      </c>
      <c r="V217" s="44">
        <f t="shared" si="12"/>
        <v>43.511637647340393</v>
      </c>
      <c r="W217" s="44">
        <v>18</v>
      </c>
      <c r="X217" s="44">
        <f t="shared" si="13"/>
        <v>17.959073774905761</v>
      </c>
      <c r="Y217" s="44">
        <v>55</v>
      </c>
      <c r="Z217" s="44" t="s">
        <v>3398</v>
      </c>
      <c r="AA217" s="44">
        <v>32057</v>
      </c>
      <c r="AB217" s="44" t="s">
        <v>3398</v>
      </c>
      <c r="AC217" s="44">
        <v>31009</v>
      </c>
      <c r="AD217" s="44" t="s">
        <v>3398</v>
      </c>
      <c r="AE217" s="44">
        <v>4759</v>
      </c>
      <c r="AG217" s="44">
        <v>26388</v>
      </c>
      <c r="AH217" s="44">
        <f t="shared" si="14"/>
        <v>43.511637647340393</v>
      </c>
      <c r="AI217" s="44">
        <v>15</v>
      </c>
      <c r="AJ217" s="44">
        <f t="shared" si="15"/>
        <v>14.845431575007019</v>
      </c>
      <c r="AK217" s="44" t="s">
        <v>2673</v>
      </c>
      <c r="AL217" s="44" t="s">
        <v>3387</v>
      </c>
    </row>
    <row r="218" spans="1:38" x14ac:dyDescent="0.2">
      <c r="A218" s="46" t="s">
        <v>636</v>
      </c>
      <c r="B218" s="46" t="s">
        <v>637</v>
      </c>
      <c r="C218" s="48">
        <v>36441</v>
      </c>
      <c r="D218" s="48" t="s">
        <v>3398</v>
      </c>
      <c r="E218" s="48">
        <v>35255</v>
      </c>
      <c r="F218" s="48" t="s">
        <v>3398</v>
      </c>
      <c r="G218" s="48">
        <v>3769</v>
      </c>
      <c r="H218" s="48" t="s">
        <v>3398</v>
      </c>
      <c r="I218" s="48">
        <v>31652</v>
      </c>
      <c r="J218" s="49" t="s">
        <v>3398</v>
      </c>
      <c r="K218" s="48">
        <v>10</v>
      </c>
      <c r="L218" s="49" t="s">
        <v>3398</v>
      </c>
      <c r="M218" s="44">
        <v>54</v>
      </c>
      <c r="N218" s="44" t="s">
        <v>3398</v>
      </c>
      <c r="O218" s="44">
        <v>37600</v>
      </c>
      <c r="P218" s="44" t="s">
        <v>3398</v>
      </c>
      <c r="Q218" s="44">
        <v>36330</v>
      </c>
      <c r="R218" s="44" t="s">
        <v>3398</v>
      </c>
      <c r="S218" s="44">
        <v>3268</v>
      </c>
      <c r="T218" s="44" t="s">
        <v>3398</v>
      </c>
      <c r="U218" s="44">
        <v>33191</v>
      </c>
      <c r="V218" s="44">
        <f t="shared" si="12"/>
        <v>49.433404255319147</v>
      </c>
      <c r="W218" s="44">
        <v>9</v>
      </c>
      <c r="X218" s="44">
        <f t="shared" si="13"/>
        <v>8.6914893617021285</v>
      </c>
      <c r="Y218" s="44">
        <v>56</v>
      </c>
      <c r="Z218" s="44" t="s">
        <v>3398</v>
      </c>
      <c r="AA218" s="44">
        <v>37093</v>
      </c>
      <c r="AB218" s="44" t="s">
        <v>3398</v>
      </c>
      <c r="AC218" s="44">
        <v>35825</v>
      </c>
      <c r="AD218" s="44" t="s">
        <v>3398</v>
      </c>
      <c r="AE218" s="44">
        <v>3175</v>
      </c>
      <c r="AG218" s="44">
        <v>32832</v>
      </c>
      <c r="AH218" s="44">
        <f t="shared" si="14"/>
        <v>49.433404255319147</v>
      </c>
      <c r="AI218" s="44">
        <v>9</v>
      </c>
      <c r="AJ218" s="44">
        <f t="shared" si="15"/>
        <v>8.5595664950260151</v>
      </c>
      <c r="AK218" s="44" t="s">
        <v>2673</v>
      </c>
      <c r="AL218" s="44" t="s">
        <v>3387</v>
      </c>
    </row>
    <row r="219" spans="1:38" x14ac:dyDescent="0.2">
      <c r="A219" s="46" t="s">
        <v>639</v>
      </c>
      <c r="B219" s="46" t="s">
        <v>640</v>
      </c>
      <c r="C219" s="48">
        <v>62527</v>
      </c>
      <c r="D219" s="48" t="s">
        <v>3398</v>
      </c>
      <c r="E219" s="48">
        <v>61134</v>
      </c>
      <c r="F219" s="48" t="s">
        <v>3398</v>
      </c>
      <c r="G219" s="48">
        <v>11416</v>
      </c>
      <c r="H219" s="48" t="s">
        <v>3398</v>
      </c>
      <c r="I219" s="48">
        <v>50107</v>
      </c>
      <c r="J219" s="49" t="s">
        <v>3398</v>
      </c>
      <c r="K219" s="48">
        <v>18</v>
      </c>
      <c r="L219" s="49" t="s">
        <v>3398</v>
      </c>
      <c r="M219" s="44">
        <v>67</v>
      </c>
      <c r="N219" s="44" t="s">
        <v>3398</v>
      </c>
      <c r="O219" s="44">
        <v>61201</v>
      </c>
      <c r="P219" s="44" t="s">
        <v>3398</v>
      </c>
      <c r="Q219" s="44">
        <v>59864</v>
      </c>
      <c r="R219" s="44" t="s">
        <v>3398</v>
      </c>
      <c r="S219" s="44">
        <v>9712</v>
      </c>
      <c r="T219" s="44" t="s">
        <v>3398</v>
      </c>
      <c r="U219" s="44">
        <v>50431</v>
      </c>
      <c r="V219" s="44">
        <f t="shared" si="12"/>
        <v>52.737438930736424</v>
      </c>
      <c r="W219" s="44">
        <v>16</v>
      </c>
      <c r="X219" s="44">
        <f t="shared" si="13"/>
        <v>15.869021748010653</v>
      </c>
      <c r="Y219" s="44">
        <v>64</v>
      </c>
      <c r="Z219" s="44" t="s">
        <v>3398</v>
      </c>
      <c r="AA219" s="44">
        <v>63187</v>
      </c>
      <c r="AB219" s="44" t="s">
        <v>3398</v>
      </c>
      <c r="AC219" s="44">
        <v>61691</v>
      </c>
      <c r="AD219" s="44" t="s">
        <v>3398</v>
      </c>
      <c r="AE219" s="44">
        <v>10843</v>
      </c>
      <c r="AG219" s="44">
        <v>51165</v>
      </c>
      <c r="AH219" s="44">
        <f t="shared" si="14"/>
        <v>52.737438930736424</v>
      </c>
      <c r="AI219" s="44">
        <v>17</v>
      </c>
      <c r="AJ219" s="44">
        <f t="shared" si="15"/>
        <v>17.160175352525044</v>
      </c>
      <c r="AK219" s="44" t="s">
        <v>2673</v>
      </c>
      <c r="AL219" s="44" t="s">
        <v>3387</v>
      </c>
    </row>
    <row r="220" spans="1:38" x14ac:dyDescent="0.2">
      <c r="A220" s="46" t="s">
        <v>642</v>
      </c>
      <c r="B220" s="46" t="s">
        <v>643</v>
      </c>
      <c r="C220" s="48">
        <v>275263</v>
      </c>
      <c r="D220" s="48" t="s">
        <v>3398</v>
      </c>
      <c r="E220" s="48">
        <v>267942</v>
      </c>
      <c r="F220" s="48" t="s">
        <v>3398</v>
      </c>
      <c r="G220" s="48">
        <v>75473</v>
      </c>
      <c r="H220" s="48" t="s">
        <v>3398</v>
      </c>
      <c r="I220" s="48">
        <v>193950</v>
      </c>
      <c r="J220" s="49" t="s">
        <v>3398</v>
      </c>
      <c r="K220" s="48">
        <v>27</v>
      </c>
      <c r="L220" s="49" t="s">
        <v>3398</v>
      </c>
      <c r="M220" s="44">
        <v>58</v>
      </c>
      <c r="N220" s="44" t="s">
        <v>3398</v>
      </c>
      <c r="O220" s="44">
        <v>273766</v>
      </c>
      <c r="P220" s="44" t="s">
        <v>3398</v>
      </c>
      <c r="Q220" s="44">
        <v>266794</v>
      </c>
      <c r="R220" s="44" t="s">
        <v>3398</v>
      </c>
      <c r="S220" s="44">
        <v>69665</v>
      </c>
      <c r="T220" s="44" t="s">
        <v>3398</v>
      </c>
      <c r="U220" s="44">
        <v>199037</v>
      </c>
      <c r="V220" s="44">
        <f t="shared" si="12"/>
        <v>42.167931737323116</v>
      </c>
      <c r="W220" s="44">
        <v>25</v>
      </c>
      <c r="X220" s="44">
        <f t="shared" si="13"/>
        <v>25.446914518238202</v>
      </c>
      <c r="Y220" s="44">
        <v>58</v>
      </c>
      <c r="Z220" s="44" t="s">
        <v>3398</v>
      </c>
      <c r="AA220" s="44">
        <v>271632</v>
      </c>
      <c r="AB220" s="44" t="s">
        <v>3398</v>
      </c>
      <c r="AC220" s="44">
        <v>264380</v>
      </c>
      <c r="AD220" s="44" t="s">
        <v>3398</v>
      </c>
      <c r="AE220" s="44">
        <v>64255</v>
      </c>
      <c r="AG220" s="44">
        <v>202489</v>
      </c>
      <c r="AH220" s="44">
        <f t="shared" si="14"/>
        <v>42.167931737323116</v>
      </c>
      <c r="AI220" s="44">
        <v>24</v>
      </c>
      <c r="AJ220" s="44">
        <f t="shared" si="15"/>
        <v>23.655165812569948</v>
      </c>
      <c r="AK220" s="44" t="s">
        <v>2673</v>
      </c>
      <c r="AL220" s="44" t="s">
        <v>3387</v>
      </c>
    </row>
    <row r="221" spans="1:38" x14ac:dyDescent="0.2">
      <c r="A221" s="46" t="s">
        <v>645</v>
      </c>
      <c r="B221" s="46" t="s">
        <v>646</v>
      </c>
      <c r="C221" s="48">
        <v>133677</v>
      </c>
      <c r="D221" s="48" t="s">
        <v>3398</v>
      </c>
      <c r="E221" s="48">
        <v>129784</v>
      </c>
      <c r="F221" s="48" t="s">
        <v>3398</v>
      </c>
      <c r="G221" s="48">
        <v>28300</v>
      </c>
      <c r="H221" s="48" t="s">
        <v>3398</v>
      </c>
      <c r="I221" s="48">
        <v>102584</v>
      </c>
      <c r="J221" s="49" t="s">
        <v>3398</v>
      </c>
      <c r="K221" s="48">
        <v>21</v>
      </c>
      <c r="L221" s="49" t="s">
        <v>3398</v>
      </c>
      <c r="M221" s="44">
        <v>61</v>
      </c>
      <c r="N221" s="44" t="s">
        <v>3398</v>
      </c>
      <c r="O221" s="44">
        <v>132334</v>
      </c>
      <c r="P221" s="44" t="s">
        <v>3398</v>
      </c>
      <c r="Q221" s="44">
        <v>128702</v>
      </c>
      <c r="R221" s="44" t="s">
        <v>3398</v>
      </c>
      <c r="S221" s="44">
        <v>24821</v>
      </c>
      <c r="T221" s="44" t="s">
        <v>3398</v>
      </c>
      <c r="U221" s="44">
        <v>104736</v>
      </c>
      <c r="V221" s="44">
        <f t="shared" si="12"/>
        <v>47.48711593392477</v>
      </c>
      <c r="W221" s="44">
        <v>19</v>
      </c>
      <c r="X221" s="44">
        <f t="shared" si="13"/>
        <v>18.756328683482703</v>
      </c>
      <c r="Y221" s="44">
        <v>60</v>
      </c>
      <c r="Z221" s="44" t="s">
        <v>3398</v>
      </c>
      <c r="AA221" s="44">
        <v>133900</v>
      </c>
      <c r="AB221" s="44" t="s">
        <v>3398</v>
      </c>
      <c r="AC221" s="44">
        <v>129885</v>
      </c>
      <c r="AD221" s="44" t="s">
        <v>3398</v>
      </c>
      <c r="AE221" s="44">
        <v>23453</v>
      </c>
      <c r="AG221" s="44">
        <v>107261</v>
      </c>
      <c r="AH221" s="44">
        <f t="shared" si="14"/>
        <v>47.48711593392477</v>
      </c>
      <c r="AI221" s="44">
        <v>18</v>
      </c>
      <c r="AJ221" s="44">
        <f t="shared" si="15"/>
        <v>17.515309932785662</v>
      </c>
      <c r="AK221" s="44" t="s">
        <v>2673</v>
      </c>
      <c r="AL221" s="44" t="s">
        <v>3387</v>
      </c>
    </row>
    <row r="222" spans="1:38" x14ac:dyDescent="0.2">
      <c r="A222" s="46" t="s">
        <v>648</v>
      </c>
      <c r="B222" s="46" t="s">
        <v>649</v>
      </c>
      <c r="C222" s="48">
        <v>110685</v>
      </c>
      <c r="D222" s="48" t="s">
        <v>3398</v>
      </c>
      <c r="E222" s="48">
        <v>107681</v>
      </c>
      <c r="F222" s="48" t="s">
        <v>3398</v>
      </c>
      <c r="G222" s="48">
        <v>23276</v>
      </c>
      <c r="H222" s="48" t="s">
        <v>3398</v>
      </c>
      <c r="I222" s="48">
        <v>85384</v>
      </c>
      <c r="J222" s="49" t="s">
        <v>3398</v>
      </c>
      <c r="K222" s="48">
        <v>21</v>
      </c>
      <c r="L222" s="49" t="s">
        <v>3398</v>
      </c>
      <c r="M222" s="44">
        <v>58</v>
      </c>
      <c r="N222" s="44" t="s">
        <v>3398</v>
      </c>
      <c r="O222" s="44">
        <v>111242</v>
      </c>
      <c r="P222" s="44" t="s">
        <v>3398</v>
      </c>
      <c r="Q222" s="44">
        <v>108253</v>
      </c>
      <c r="R222" s="44" t="s">
        <v>3398</v>
      </c>
      <c r="S222" s="44">
        <v>21470</v>
      </c>
      <c r="T222" s="44" t="s">
        <v>3398</v>
      </c>
      <c r="U222" s="44">
        <v>87734</v>
      </c>
      <c r="V222" s="44">
        <f t="shared" si="12"/>
        <v>45.743262436849392</v>
      </c>
      <c r="W222" s="44">
        <v>19</v>
      </c>
      <c r="X222" s="44">
        <f t="shared" si="13"/>
        <v>19.30026428866795</v>
      </c>
      <c r="Y222" s="44">
        <v>58</v>
      </c>
      <c r="Z222" s="44" t="s">
        <v>3398</v>
      </c>
      <c r="AA222" s="44">
        <v>111487</v>
      </c>
      <c r="AB222" s="44" t="s">
        <v>3398</v>
      </c>
      <c r="AC222" s="44">
        <v>108283</v>
      </c>
      <c r="AD222" s="44" t="s">
        <v>3398</v>
      </c>
      <c r="AE222" s="44">
        <v>19185</v>
      </c>
      <c r="AG222" s="44">
        <v>89907</v>
      </c>
      <c r="AH222" s="44">
        <f t="shared" si="14"/>
        <v>45.743262436849392</v>
      </c>
      <c r="AI222" s="44">
        <v>17</v>
      </c>
      <c r="AJ222" s="44">
        <f t="shared" si="15"/>
        <v>17.208284373962883</v>
      </c>
      <c r="AK222" s="44" t="s">
        <v>2673</v>
      </c>
      <c r="AL222" s="44" t="s">
        <v>3387</v>
      </c>
    </row>
    <row r="223" spans="1:38" x14ac:dyDescent="0.2">
      <c r="A223" s="46" t="s">
        <v>651</v>
      </c>
      <c r="B223" s="46" t="s">
        <v>652</v>
      </c>
      <c r="C223" s="48">
        <v>101767</v>
      </c>
      <c r="D223" s="48" t="s">
        <v>3398</v>
      </c>
      <c r="E223" s="48">
        <v>99235</v>
      </c>
      <c r="F223" s="48" t="s">
        <v>3398</v>
      </c>
      <c r="G223" s="48">
        <v>32495</v>
      </c>
      <c r="H223" s="48" t="s">
        <v>3398</v>
      </c>
      <c r="I223" s="48">
        <v>67738</v>
      </c>
      <c r="J223" s="49" t="s">
        <v>3398</v>
      </c>
      <c r="K223" s="48">
        <v>32</v>
      </c>
      <c r="L223" s="49" t="s">
        <v>3398</v>
      </c>
      <c r="M223" s="44">
        <v>56</v>
      </c>
      <c r="N223" s="44" t="s">
        <v>3398</v>
      </c>
      <c r="O223" s="44">
        <v>102276</v>
      </c>
      <c r="P223" s="44" t="s">
        <v>3398</v>
      </c>
      <c r="Q223" s="44">
        <v>99925</v>
      </c>
      <c r="R223" s="44" t="s">
        <v>3398</v>
      </c>
      <c r="S223" s="44">
        <v>29002</v>
      </c>
      <c r="T223" s="44" t="s">
        <v>3398</v>
      </c>
      <c r="U223" s="44">
        <v>71792</v>
      </c>
      <c r="V223" s="44">
        <f t="shared" si="12"/>
        <v>39.308850561226485</v>
      </c>
      <c r="W223" s="44">
        <v>28</v>
      </c>
      <c r="X223" s="44">
        <f t="shared" si="13"/>
        <v>28.356603699792718</v>
      </c>
      <c r="Y223" s="44">
        <v>56</v>
      </c>
      <c r="Z223" s="44" t="s">
        <v>3398</v>
      </c>
      <c r="AA223" s="44">
        <v>102020</v>
      </c>
      <c r="AB223" s="44" t="s">
        <v>3398</v>
      </c>
      <c r="AC223" s="44">
        <v>99417</v>
      </c>
      <c r="AD223" s="44" t="s">
        <v>3398</v>
      </c>
      <c r="AE223" s="44">
        <v>26472</v>
      </c>
      <c r="AG223" s="44">
        <v>73433</v>
      </c>
      <c r="AH223" s="44">
        <f t="shared" si="14"/>
        <v>39.308850561226485</v>
      </c>
      <c r="AI223" s="44">
        <v>26</v>
      </c>
      <c r="AJ223" s="44">
        <f t="shared" si="15"/>
        <v>25.947853362085866</v>
      </c>
      <c r="AK223" s="44" t="s">
        <v>2673</v>
      </c>
      <c r="AL223" s="44" t="s">
        <v>3387</v>
      </c>
    </row>
    <row r="224" spans="1:38" x14ac:dyDescent="0.2">
      <c r="A224" s="46" t="s">
        <v>654</v>
      </c>
      <c r="B224" s="46" t="s">
        <v>2906</v>
      </c>
      <c r="C224" s="48">
        <v>155931</v>
      </c>
      <c r="D224" s="48" t="s">
        <v>3398</v>
      </c>
      <c r="E224" s="48">
        <v>150824</v>
      </c>
      <c r="F224" s="48" t="s">
        <v>3398</v>
      </c>
      <c r="G224" s="48">
        <v>13703</v>
      </c>
      <c r="H224" s="48" t="s">
        <v>3398</v>
      </c>
      <c r="I224" s="48">
        <v>137540</v>
      </c>
      <c r="J224" s="49" t="s">
        <v>3398</v>
      </c>
      <c r="K224" s="48">
        <v>9</v>
      </c>
      <c r="L224" s="49" t="s">
        <v>3398</v>
      </c>
      <c r="M224" s="44">
        <v>53</v>
      </c>
      <c r="N224" s="44" t="s">
        <v>3398</v>
      </c>
      <c r="O224" s="44">
        <v>160532</v>
      </c>
      <c r="P224" s="44" t="s">
        <v>3398</v>
      </c>
      <c r="Q224" s="44">
        <v>155094</v>
      </c>
      <c r="R224" s="44" t="s">
        <v>3398</v>
      </c>
      <c r="S224" s="44">
        <v>12130</v>
      </c>
      <c r="T224" s="44" t="s">
        <v>3398</v>
      </c>
      <c r="U224" s="44">
        <v>143317</v>
      </c>
      <c r="V224" s="44">
        <f t="shared" si="12"/>
        <v>49.101954750454738</v>
      </c>
      <c r="W224" s="44">
        <v>8</v>
      </c>
      <c r="X224" s="44">
        <f t="shared" si="13"/>
        <v>7.5561258814441983</v>
      </c>
      <c r="Y224" s="44">
        <v>55</v>
      </c>
      <c r="Z224" s="44" t="s">
        <v>3398</v>
      </c>
      <c r="AA224" s="44">
        <v>158850</v>
      </c>
      <c r="AB224" s="44" t="s">
        <v>3398</v>
      </c>
      <c r="AC224" s="44">
        <v>153381</v>
      </c>
      <c r="AD224" s="44" t="s">
        <v>3398</v>
      </c>
      <c r="AE224" s="44">
        <v>11268</v>
      </c>
      <c r="AG224" s="44">
        <v>142599</v>
      </c>
      <c r="AH224" s="44">
        <f t="shared" si="14"/>
        <v>49.101954750454738</v>
      </c>
      <c r="AI224" s="44">
        <v>7</v>
      </c>
      <c r="AJ224" s="44">
        <f t="shared" si="15"/>
        <v>7.0934844192634561</v>
      </c>
      <c r="AK224" s="44" t="s">
        <v>2673</v>
      </c>
      <c r="AL224" s="44" t="s">
        <v>3387</v>
      </c>
    </row>
    <row r="225" spans="1:38" x14ac:dyDescent="0.2">
      <c r="A225" s="46" t="s">
        <v>657</v>
      </c>
      <c r="B225" s="46" t="s">
        <v>658</v>
      </c>
      <c r="C225" s="48">
        <v>110969</v>
      </c>
      <c r="D225" s="48" t="s">
        <v>3398</v>
      </c>
      <c r="E225" s="48">
        <v>107898</v>
      </c>
      <c r="F225" s="48" t="s">
        <v>3398</v>
      </c>
      <c r="G225" s="48">
        <v>31806</v>
      </c>
      <c r="H225" s="48" t="s">
        <v>3398</v>
      </c>
      <c r="I225" s="48">
        <v>78167</v>
      </c>
      <c r="J225" s="49" t="s">
        <v>3398</v>
      </c>
      <c r="K225" s="48">
        <v>29</v>
      </c>
      <c r="L225" s="49" t="s">
        <v>3398</v>
      </c>
      <c r="M225" s="44">
        <v>59</v>
      </c>
      <c r="N225" s="44" t="s">
        <v>3398</v>
      </c>
      <c r="O225" s="44">
        <v>109847</v>
      </c>
      <c r="P225" s="44" t="s">
        <v>3398</v>
      </c>
      <c r="Q225" s="44">
        <v>107003</v>
      </c>
      <c r="R225" s="44" t="s">
        <v>3398</v>
      </c>
      <c r="S225" s="44">
        <v>28244</v>
      </c>
      <c r="T225" s="44" t="s">
        <v>3398</v>
      </c>
      <c r="U225" s="44">
        <v>80147</v>
      </c>
      <c r="V225" s="44">
        <f t="shared" si="12"/>
        <v>42.318188025162272</v>
      </c>
      <c r="W225" s="44">
        <v>26</v>
      </c>
      <c r="X225" s="44">
        <f t="shared" si="13"/>
        <v>25.71212686737007</v>
      </c>
      <c r="Y225" s="44">
        <v>58</v>
      </c>
      <c r="Z225" s="44" t="s">
        <v>3398</v>
      </c>
      <c r="AA225" s="44">
        <v>109858</v>
      </c>
      <c r="AB225" s="44" t="s">
        <v>3398</v>
      </c>
      <c r="AC225" s="44">
        <v>106917</v>
      </c>
      <c r="AD225" s="44" t="s">
        <v>3398</v>
      </c>
      <c r="AE225" s="44">
        <v>22203</v>
      </c>
      <c r="AG225" s="44">
        <v>85399</v>
      </c>
      <c r="AH225" s="44">
        <f t="shared" si="14"/>
        <v>42.318188025162272</v>
      </c>
      <c r="AI225" s="44">
        <v>20</v>
      </c>
      <c r="AJ225" s="44">
        <f t="shared" si="15"/>
        <v>20.210635547707039</v>
      </c>
      <c r="AK225" s="44" t="s">
        <v>2673</v>
      </c>
      <c r="AL225" s="44" t="s">
        <v>3387</v>
      </c>
    </row>
    <row r="226" spans="1:38" x14ac:dyDescent="0.2">
      <c r="A226" s="46" t="s">
        <v>660</v>
      </c>
      <c r="B226" s="46" t="s">
        <v>661</v>
      </c>
      <c r="C226" s="48">
        <v>94664</v>
      </c>
      <c r="D226" s="48" t="s">
        <v>3398</v>
      </c>
      <c r="E226" s="48">
        <v>91526</v>
      </c>
      <c r="F226" s="48" t="s">
        <v>3398</v>
      </c>
      <c r="G226" s="48">
        <v>10208</v>
      </c>
      <c r="H226" s="48" t="s">
        <v>3398</v>
      </c>
      <c r="I226" s="48">
        <v>81801</v>
      </c>
      <c r="J226" s="49" t="s">
        <v>3398</v>
      </c>
      <c r="K226" s="48">
        <v>11</v>
      </c>
      <c r="L226" s="49" t="s">
        <v>3398</v>
      </c>
      <c r="M226" s="44">
        <v>56</v>
      </c>
      <c r="N226" s="44" t="s">
        <v>3398</v>
      </c>
      <c r="O226" s="44">
        <v>98117</v>
      </c>
      <c r="P226" s="44" t="s">
        <v>3398</v>
      </c>
      <c r="Q226" s="44">
        <v>94871</v>
      </c>
      <c r="R226" s="44" t="s">
        <v>3398</v>
      </c>
      <c r="S226" s="44">
        <v>10138</v>
      </c>
      <c r="T226" s="44" t="s">
        <v>3398</v>
      </c>
      <c r="U226" s="44">
        <v>85139</v>
      </c>
      <c r="V226" s="44">
        <f t="shared" si="12"/>
        <v>49.460572581713663</v>
      </c>
      <c r="W226" s="44">
        <v>10</v>
      </c>
      <c r="X226" s="44">
        <f t="shared" si="13"/>
        <v>10.332562145194004</v>
      </c>
      <c r="Y226" s="44">
        <v>57</v>
      </c>
      <c r="Z226" s="44" t="s">
        <v>3398</v>
      </c>
      <c r="AA226" s="44">
        <v>95713</v>
      </c>
      <c r="AB226" s="44" t="s">
        <v>3398</v>
      </c>
      <c r="AC226" s="44">
        <v>92409</v>
      </c>
      <c r="AD226" s="44" t="s">
        <v>3398</v>
      </c>
      <c r="AE226" s="44">
        <v>9674</v>
      </c>
      <c r="AG226" s="44">
        <v>83106</v>
      </c>
      <c r="AH226" s="44">
        <f t="shared" si="14"/>
        <v>49.460572581713663</v>
      </c>
      <c r="AI226" s="44">
        <v>10</v>
      </c>
      <c r="AJ226" s="44">
        <f t="shared" si="15"/>
        <v>10.107299948805283</v>
      </c>
      <c r="AK226" s="44" t="s">
        <v>2673</v>
      </c>
      <c r="AL226" s="44" t="s">
        <v>3387</v>
      </c>
    </row>
    <row r="227" spans="1:38" x14ac:dyDescent="0.2">
      <c r="A227" s="46" t="s">
        <v>663</v>
      </c>
      <c r="B227" s="46" t="s">
        <v>664</v>
      </c>
      <c r="C227" s="48">
        <v>94828</v>
      </c>
      <c r="D227" s="48" t="s">
        <v>3398</v>
      </c>
      <c r="E227" s="48">
        <v>91827</v>
      </c>
      <c r="F227" s="48" t="s">
        <v>3398</v>
      </c>
      <c r="G227" s="48">
        <v>14379</v>
      </c>
      <c r="H227" s="48" t="s">
        <v>3398</v>
      </c>
      <c r="I227" s="48">
        <v>77727</v>
      </c>
      <c r="J227" s="49" t="s">
        <v>3398</v>
      </c>
      <c r="K227" s="48">
        <v>15</v>
      </c>
      <c r="L227" s="49" t="s">
        <v>3398</v>
      </c>
      <c r="M227" s="44">
        <v>55</v>
      </c>
      <c r="N227" s="44" t="s">
        <v>3398</v>
      </c>
      <c r="O227" s="44">
        <v>95986</v>
      </c>
      <c r="P227" s="44" t="s">
        <v>3398</v>
      </c>
      <c r="Q227" s="44">
        <v>93030</v>
      </c>
      <c r="R227" s="44" t="s">
        <v>3398</v>
      </c>
      <c r="S227" s="44">
        <v>13078</v>
      </c>
      <c r="T227" s="44" t="s">
        <v>3398</v>
      </c>
      <c r="U227" s="44">
        <v>80302</v>
      </c>
      <c r="V227" s="44">
        <f t="shared" si="12"/>
        <v>46.013064405225762</v>
      </c>
      <c r="W227" s="44">
        <v>14</v>
      </c>
      <c r="X227" s="44">
        <f t="shared" si="13"/>
        <v>13.624903631779635</v>
      </c>
      <c r="Y227" s="44">
        <v>55</v>
      </c>
      <c r="Z227" s="44" t="s">
        <v>3398</v>
      </c>
      <c r="AA227" s="44">
        <v>95399</v>
      </c>
      <c r="AB227" s="44" t="s">
        <v>3398</v>
      </c>
      <c r="AC227" s="44">
        <v>92162</v>
      </c>
      <c r="AD227" s="44" t="s">
        <v>3398</v>
      </c>
      <c r="AE227" s="44">
        <v>13431</v>
      </c>
      <c r="AG227" s="44">
        <v>79519</v>
      </c>
      <c r="AH227" s="44">
        <f t="shared" si="14"/>
        <v>46.013064405225762</v>
      </c>
      <c r="AI227" s="44">
        <v>14</v>
      </c>
      <c r="AJ227" s="44">
        <f t="shared" si="15"/>
        <v>14.078763928343065</v>
      </c>
      <c r="AK227" s="44" t="s">
        <v>2673</v>
      </c>
      <c r="AL227" s="44" t="s">
        <v>3387</v>
      </c>
    </row>
    <row r="228" spans="1:38" x14ac:dyDescent="0.2">
      <c r="A228" s="46" t="s">
        <v>666</v>
      </c>
      <c r="B228" s="46" t="s">
        <v>667</v>
      </c>
      <c r="C228" s="48">
        <v>95779</v>
      </c>
      <c r="D228" s="48" t="s">
        <v>3398</v>
      </c>
      <c r="E228" s="48">
        <v>93182</v>
      </c>
      <c r="F228" s="48" t="s">
        <v>3398</v>
      </c>
      <c r="G228" s="48">
        <v>20894</v>
      </c>
      <c r="H228" s="48" t="s">
        <v>3398</v>
      </c>
      <c r="I228" s="48">
        <v>73051</v>
      </c>
      <c r="J228" s="49" t="s">
        <v>3398</v>
      </c>
      <c r="K228" s="48">
        <v>22</v>
      </c>
      <c r="L228" s="49" t="s">
        <v>3398</v>
      </c>
      <c r="M228" s="44">
        <v>59</v>
      </c>
      <c r="N228" s="44" t="s">
        <v>3398</v>
      </c>
      <c r="O228" s="44">
        <v>97579</v>
      </c>
      <c r="P228" s="44" t="s">
        <v>3398</v>
      </c>
      <c r="Q228" s="44">
        <v>94931</v>
      </c>
      <c r="R228" s="44" t="s">
        <v>3398</v>
      </c>
      <c r="S228" s="44">
        <v>18071</v>
      </c>
      <c r="T228" s="44" t="s">
        <v>3398</v>
      </c>
      <c r="U228" s="44">
        <v>77877</v>
      </c>
      <c r="V228" s="44">
        <f t="shared" si="12"/>
        <v>47.88550815236885</v>
      </c>
      <c r="W228" s="44">
        <v>19</v>
      </c>
      <c r="X228" s="44">
        <f t="shared" si="13"/>
        <v>18.519353549431742</v>
      </c>
      <c r="Y228" s="44">
        <v>60</v>
      </c>
      <c r="Z228" s="44" t="s">
        <v>3398</v>
      </c>
      <c r="AA228" s="44">
        <v>95024</v>
      </c>
      <c r="AB228" s="44" t="s">
        <v>3398</v>
      </c>
      <c r="AC228" s="44">
        <v>92435</v>
      </c>
      <c r="AD228" s="44" t="s">
        <v>3398</v>
      </c>
      <c r="AE228" s="44">
        <v>14954</v>
      </c>
      <c r="AG228" s="44">
        <v>77867</v>
      </c>
      <c r="AH228" s="44">
        <f t="shared" si="14"/>
        <v>47.88550815236885</v>
      </c>
      <c r="AI228" s="44">
        <v>16</v>
      </c>
      <c r="AJ228" s="44">
        <f t="shared" si="15"/>
        <v>15.73707694898131</v>
      </c>
      <c r="AK228" s="44" t="s">
        <v>2673</v>
      </c>
      <c r="AL228" s="44" t="s">
        <v>3387</v>
      </c>
    </row>
    <row r="229" spans="1:38" x14ac:dyDescent="0.2">
      <c r="A229" s="46" t="s">
        <v>669</v>
      </c>
      <c r="B229" s="46" t="s">
        <v>670</v>
      </c>
      <c r="C229" s="48">
        <v>113407</v>
      </c>
      <c r="D229" s="48" t="s">
        <v>3398</v>
      </c>
      <c r="E229" s="48">
        <v>110152</v>
      </c>
      <c r="F229" s="48" t="s">
        <v>3398</v>
      </c>
      <c r="G229" s="48">
        <v>20318</v>
      </c>
      <c r="H229" s="48" t="s">
        <v>3398</v>
      </c>
      <c r="I229" s="48">
        <v>91181</v>
      </c>
      <c r="J229" s="49" t="s">
        <v>3398</v>
      </c>
      <c r="K229" s="48">
        <v>18</v>
      </c>
      <c r="L229" s="49" t="s">
        <v>3398</v>
      </c>
      <c r="M229" s="44">
        <v>58</v>
      </c>
      <c r="N229" s="44" t="s">
        <v>3398</v>
      </c>
      <c r="O229" s="44">
        <v>114679</v>
      </c>
      <c r="P229" s="44" t="s">
        <v>3398</v>
      </c>
      <c r="Q229" s="44">
        <v>111515</v>
      </c>
      <c r="R229" s="44" t="s">
        <v>3398</v>
      </c>
      <c r="S229" s="44">
        <v>19645</v>
      </c>
      <c r="T229" s="44" t="s">
        <v>3398</v>
      </c>
      <c r="U229" s="44">
        <v>93200</v>
      </c>
      <c r="V229" s="44">
        <f t="shared" si="12"/>
        <v>47.136790519624341</v>
      </c>
      <c r="W229" s="44">
        <v>17</v>
      </c>
      <c r="X229" s="44">
        <f t="shared" si="13"/>
        <v>17.130424925226066</v>
      </c>
      <c r="Y229" s="44">
        <v>58</v>
      </c>
      <c r="Z229" s="44" t="s">
        <v>3398</v>
      </c>
      <c r="AA229" s="44">
        <v>113661</v>
      </c>
      <c r="AB229" s="44" t="s">
        <v>3398</v>
      </c>
      <c r="AC229" s="44">
        <v>110354</v>
      </c>
      <c r="AD229" s="44" t="s">
        <v>3398</v>
      </c>
      <c r="AE229" s="44">
        <v>17498</v>
      </c>
      <c r="AG229" s="44">
        <v>93858</v>
      </c>
      <c r="AH229" s="44">
        <f t="shared" si="14"/>
        <v>47.136790519624341</v>
      </c>
      <c r="AI229" s="44">
        <v>15</v>
      </c>
      <c r="AJ229" s="44">
        <f t="shared" si="15"/>
        <v>15.394902385162897</v>
      </c>
      <c r="AK229" s="44" t="s">
        <v>2673</v>
      </c>
      <c r="AL229" s="44" t="s">
        <v>3387</v>
      </c>
    </row>
    <row r="230" spans="1:38" x14ac:dyDescent="0.2">
      <c r="A230" s="46" t="s">
        <v>672</v>
      </c>
      <c r="B230" s="46" t="s">
        <v>673</v>
      </c>
      <c r="C230" s="48">
        <v>108306</v>
      </c>
      <c r="D230" s="48" t="s">
        <v>3398</v>
      </c>
      <c r="E230" s="48">
        <v>105607</v>
      </c>
      <c r="F230" s="48" t="s">
        <v>3398</v>
      </c>
      <c r="G230" s="48">
        <v>27662</v>
      </c>
      <c r="H230" s="48" t="s">
        <v>3398</v>
      </c>
      <c r="I230" s="48">
        <v>78745</v>
      </c>
      <c r="J230" s="49" t="s">
        <v>3398</v>
      </c>
      <c r="K230" s="48">
        <v>26</v>
      </c>
      <c r="L230" s="49" t="s">
        <v>3398</v>
      </c>
      <c r="M230" s="44">
        <v>57</v>
      </c>
      <c r="N230" s="44" t="s">
        <v>3398</v>
      </c>
      <c r="O230" s="44">
        <v>110297</v>
      </c>
      <c r="P230" s="44" t="s">
        <v>3398</v>
      </c>
      <c r="Q230" s="44">
        <v>107550</v>
      </c>
      <c r="R230" s="44" t="s">
        <v>3398</v>
      </c>
      <c r="S230" s="44">
        <v>26392</v>
      </c>
      <c r="T230" s="44" t="s">
        <v>3398</v>
      </c>
      <c r="U230" s="44">
        <v>82135</v>
      </c>
      <c r="V230" s="44">
        <f t="shared" si="12"/>
        <v>43.190929943697469</v>
      </c>
      <c r="W230" s="44">
        <v>24</v>
      </c>
      <c r="X230" s="44">
        <f t="shared" si="13"/>
        <v>23.928121345095516</v>
      </c>
      <c r="Y230" s="44">
        <v>58</v>
      </c>
      <c r="Z230" s="44" t="s">
        <v>3398</v>
      </c>
      <c r="AA230" s="44">
        <v>112072</v>
      </c>
      <c r="AB230" s="44" t="s">
        <v>3398</v>
      </c>
      <c r="AC230" s="44">
        <v>108949</v>
      </c>
      <c r="AD230" s="44" t="s">
        <v>3398</v>
      </c>
      <c r="AE230" s="44">
        <v>26718</v>
      </c>
      <c r="AG230" s="44">
        <v>83329</v>
      </c>
      <c r="AH230" s="44">
        <f t="shared" si="14"/>
        <v>43.190929943697469</v>
      </c>
      <c r="AI230" s="44">
        <v>24</v>
      </c>
      <c r="AJ230" s="44">
        <f t="shared" si="15"/>
        <v>23.840031408380327</v>
      </c>
      <c r="AK230" s="44" t="s">
        <v>2673</v>
      </c>
      <c r="AL230" s="44" t="s">
        <v>3387</v>
      </c>
    </row>
    <row r="231" spans="1:38" x14ac:dyDescent="0.2">
      <c r="A231" s="46" t="s">
        <v>675</v>
      </c>
      <c r="B231" s="46" t="s">
        <v>676</v>
      </c>
      <c r="C231" s="48">
        <v>116002</v>
      </c>
      <c r="D231" s="48" t="s">
        <v>3398</v>
      </c>
      <c r="E231" s="48">
        <v>113044</v>
      </c>
      <c r="F231" s="48" t="s">
        <v>3398</v>
      </c>
      <c r="G231" s="48">
        <v>33181</v>
      </c>
      <c r="H231" s="48" t="s">
        <v>3398</v>
      </c>
      <c r="I231" s="48">
        <v>80516</v>
      </c>
      <c r="J231" s="49" t="s">
        <v>3398</v>
      </c>
      <c r="K231" s="48">
        <v>29</v>
      </c>
      <c r="L231" s="49" t="s">
        <v>3398</v>
      </c>
      <c r="M231" s="44">
        <v>53</v>
      </c>
      <c r="N231" s="44" t="s">
        <v>3398</v>
      </c>
      <c r="O231" s="44">
        <v>117281</v>
      </c>
      <c r="P231" s="44" t="s">
        <v>3398</v>
      </c>
      <c r="Q231" s="44">
        <v>114465</v>
      </c>
      <c r="R231" s="44" t="s">
        <v>3398</v>
      </c>
      <c r="S231" s="44">
        <v>29770</v>
      </c>
      <c r="T231" s="44" t="s">
        <v>3398</v>
      </c>
      <c r="U231" s="44">
        <v>85321</v>
      </c>
      <c r="V231" s="44">
        <f t="shared" si="12"/>
        <v>39.284572948729974</v>
      </c>
      <c r="W231" s="44">
        <v>25</v>
      </c>
      <c r="X231" s="44">
        <f t="shared" si="13"/>
        <v>25.383480700198668</v>
      </c>
      <c r="Y231" s="44">
        <v>54</v>
      </c>
      <c r="Z231" s="44" t="s">
        <v>3398</v>
      </c>
      <c r="AA231" s="44">
        <v>116357</v>
      </c>
      <c r="AB231" s="44" t="s">
        <v>3398</v>
      </c>
      <c r="AC231" s="44">
        <v>113302</v>
      </c>
      <c r="AD231" s="44" t="s">
        <v>3398</v>
      </c>
      <c r="AE231" s="44">
        <v>27500</v>
      </c>
      <c r="AG231" s="44">
        <v>86199</v>
      </c>
      <c r="AH231" s="44">
        <f t="shared" si="14"/>
        <v>39.284572948729974</v>
      </c>
      <c r="AI231" s="44">
        <v>24</v>
      </c>
      <c r="AJ231" s="44">
        <f t="shared" si="15"/>
        <v>23.634160385709496</v>
      </c>
      <c r="AK231" s="44" t="s">
        <v>2673</v>
      </c>
      <c r="AL231" s="44" t="s">
        <v>3387</v>
      </c>
    </row>
    <row r="232" spans="1:38" x14ac:dyDescent="0.2">
      <c r="A232" s="46" t="s">
        <v>678</v>
      </c>
      <c r="B232" s="46" t="s">
        <v>679</v>
      </c>
      <c r="C232" s="48">
        <v>95064</v>
      </c>
      <c r="D232" s="48" t="s">
        <v>3398</v>
      </c>
      <c r="E232" s="48">
        <v>92470</v>
      </c>
      <c r="F232" s="48" t="s">
        <v>3398</v>
      </c>
      <c r="G232" s="48">
        <v>15446</v>
      </c>
      <c r="H232" s="48" t="s">
        <v>3398</v>
      </c>
      <c r="I232" s="48">
        <v>77761</v>
      </c>
      <c r="J232" s="49" t="s">
        <v>3398</v>
      </c>
      <c r="K232" s="48">
        <v>16</v>
      </c>
      <c r="L232" s="49" t="s">
        <v>3398</v>
      </c>
      <c r="M232" s="44">
        <v>52</v>
      </c>
      <c r="N232" s="44" t="s">
        <v>3398</v>
      </c>
      <c r="O232" s="44">
        <v>99042</v>
      </c>
      <c r="P232" s="44" t="s">
        <v>3398</v>
      </c>
      <c r="Q232" s="44">
        <v>96372</v>
      </c>
      <c r="R232" s="44" t="s">
        <v>3398</v>
      </c>
      <c r="S232" s="44">
        <v>11086</v>
      </c>
      <c r="T232" s="44" t="s">
        <v>3398</v>
      </c>
      <c r="U232" s="44">
        <v>85717</v>
      </c>
      <c r="V232" s="44">
        <f t="shared" si="12"/>
        <v>46.734900345308048</v>
      </c>
      <c r="W232" s="44">
        <v>11</v>
      </c>
      <c r="X232" s="44">
        <f t="shared" si="13"/>
        <v>11.193231154459724</v>
      </c>
      <c r="Y232" s="44">
        <v>54</v>
      </c>
      <c r="Z232" s="44" t="s">
        <v>3398</v>
      </c>
      <c r="AA232" s="44">
        <v>97546</v>
      </c>
      <c r="AB232" s="44" t="s">
        <v>3398</v>
      </c>
      <c r="AC232" s="44">
        <v>94594</v>
      </c>
      <c r="AD232" s="44" t="s">
        <v>3398</v>
      </c>
      <c r="AE232" s="44">
        <v>12339</v>
      </c>
      <c r="AG232" s="44">
        <v>82802</v>
      </c>
      <c r="AH232" s="44">
        <f t="shared" si="14"/>
        <v>46.734900345308048</v>
      </c>
      <c r="AI232" s="44">
        <v>13</v>
      </c>
      <c r="AJ232" s="44">
        <f t="shared" si="15"/>
        <v>12.649416685461219</v>
      </c>
      <c r="AK232" s="44" t="s">
        <v>2673</v>
      </c>
      <c r="AL232" s="44" t="s">
        <v>3387</v>
      </c>
    </row>
    <row r="233" spans="1:38" x14ac:dyDescent="0.2">
      <c r="A233" s="46" t="s">
        <v>681</v>
      </c>
      <c r="B233" s="46" t="s">
        <v>682</v>
      </c>
      <c r="C233" s="48">
        <v>110524</v>
      </c>
      <c r="D233" s="48" t="s">
        <v>3398</v>
      </c>
      <c r="E233" s="48">
        <v>107321</v>
      </c>
      <c r="F233" s="48" t="s">
        <v>3398</v>
      </c>
      <c r="G233" s="48">
        <v>16538</v>
      </c>
      <c r="H233" s="48" t="s">
        <v>3398</v>
      </c>
      <c r="I233" s="48">
        <v>91609</v>
      </c>
      <c r="J233" s="49" t="s">
        <v>3398</v>
      </c>
      <c r="K233" s="48">
        <v>15</v>
      </c>
      <c r="L233" s="49" t="s">
        <v>3398</v>
      </c>
      <c r="M233" s="44">
        <v>61</v>
      </c>
      <c r="N233" s="44" t="s">
        <v>3398</v>
      </c>
      <c r="O233" s="44">
        <v>110356</v>
      </c>
      <c r="P233" s="44" t="s">
        <v>3398</v>
      </c>
      <c r="Q233" s="44">
        <v>107227</v>
      </c>
      <c r="R233" s="44" t="s">
        <v>3398</v>
      </c>
      <c r="S233" s="44">
        <v>15650</v>
      </c>
      <c r="T233" s="44" t="s">
        <v>3398</v>
      </c>
      <c r="U233" s="44">
        <v>92449</v>
      </c>
      <c r="V233" s="44">
        <f t="shared" si="12"/>
        <v>51.101788756388416</v>
      </c>
      <c r="W233" s="44">
        <v>14</v>
      </c>
      <c r="X233" s="44">
        <f t="shared" si="13"/>
        <v>14.181376635615644</v>
      </c>
      <c r="Y233" s="44">
        <v>61</v>
      </c>
      <c r="Z233" s="44" t="s">
        <v>3398</v>
      </c>
      <c r="AA233" s="44">
        <v>111020</v>
      </c>
      <c r="AB233" s="44" t="s">
        <v>3398</v>
      </c>
      <c r="AC233" s="44">
        <v>107684</v>
      </c>
      <c r="AD233" s="44" t="s">
        <v>3398</v>
      </c>
      <c r="AE233" s="44">
        <v>14157</v>
      </c>
      <c r="AG233" s="44">
        <v>94219</v>
      </c>
      <c r="AH233" s="44">
        <f t="shared" si="14"/>
        <v>51.101788756388416</v>
      </c>
      <c r="AI233" s="44">
        <v>13</v>
      </c>
      <c r="AJ233" s="44">
        <f t="shared" si="15"/>
        <v>12.75175644028103</v>
      </c>
      <c r="AK233" s="44" t="s">
        <v>2673</v>
      </c>
      <c r="AL233" s="44" t="s">
        <v>3387</v>
      </c>
    </row>
    <row r="234" spans="1:38" x14ac:dyDescent="0.2">
      <c r="A234" s="46" t="s">
        <v>684</v>
      </c>
      <c r="B234" s="46" t="s">
        <v>685</v>
      </c>
      <c r="C234" s="48">
        <v>73550</v>
      </c>
      <c r="D234" s="48" t="s">
        <v>3398</v>
      </c>
      <c r="E234" s="48">
        <v>71622</v>
      </c>
      <c r="F234" s="48" t="s">
        <v>3398</v>
      </c>
      <c r="G234" s="48">
        <v>20006</v>
      </c>
      <c r="H234" s="48" t="s">
        <v>3398</v>
      </c>
      <c r="I234" s="48">
        <v>52160</v>
      </c>
      <c r="J234" s="49" t="s">
        <v>3398</v>
      </c>
      <c r="K234" s="48">
        <v>27</v>
      </c>
      <c r="L234" s="49" t="s">
        <v>3398</v>
      </c>
      <c r="M234" s="44">
        <v>55</v>
      </c>
      <c r="N234" s="44" t="s">
        <v>3398</v>
      </c>
      <c r="O234" s="44">
        <v>74454</v>
      </c>
      <c r="P234" s="44" t="s">
        <v>3398</v>
      </c>
      <c r="Q234" s="44">
        <v>72615</v>
      </c>
      <c r="R234" s="44" t="s">
        <v>3398</v>
      </c>
      <c r="S234" s="44">
        <v>16270</v>
      </c>
      <c r="T234" s="44" t="s">
        <v>3398</v>
      </c>
      <c r="U234" s="44">
        <v>56753</v>
      </c>
      <c r="V234" s="44">
        <f t="shared" si="12"/>
        <v>42.686329814382034</v>
      </c>
      <c r="W234" s="44">
        <v>22</v>
      </c>
      <c r="X234" s="44">
        <f t="shared" si="13"/>
        <v>21.852418943240121</v>
      </c>
      <c r="Y234" s="44">
        <v>56</v>
      </c>
      <c r="Z234" s="44" t="s">
        <v>3398</v>
      </c>
      <c r="AA234" s="44">
        <v>73061</v>
      </c>
      <c r="AB234" s="44" t="s">
        <v>3398</v>
      </c>
      <c r="AC234" s="44">
        <v>71162</v>
      </c>
      <c r="AD234" s="44" t="s">
        <v>3398</v>
      </c>
      <c r="AE234" s="44">
        <v>15610</v>
      </c>
      <c r="AG234" s="44">
        <v>56018</v>
      </c>
      <c r="AH234" s="44">
        <f t="shared" si="14"/>
        <v>42.686329814382034</v>
      </c>
      <c r="AI234" s="44">
        <v>21</v>
      </c>
      <c r="AJ234" s="44">
        <f t="shared" si="15"/>
        <v>21.365708106924352</v>
      </c>
      <c r="AK234" s="44" t="s">
        <v>2673</v>
      </c>
      <c r="AL234" s="44" t="s">
        <v>3387</v>
      </c>
    </row>
    <row r="235" spans="1:38" x14ac:dyDescent="0.2">
      <c r="A235" s="46" t="s">
        <v>687</v>
      </c>
      <c r="B235" s="46" t="s">
        <v>688</v>
      </c>
      <c r="C235" s="48">
        <v>92534</v>
      </c>
      <c r="D235" s="48" t="s">
        <v>3398</v>
      </c>
      <c r="E235" s="48">
        <v>89853</v>
      </c>
      <c r="F235" s="48" t="s">
        <v>3398</v>
      </c>
      <c r="G235" s="48">
        <v>12081</v>
      </c>
      <c r="H235" s="48" t="s">
        <v>3398</v>
      </c>
      <c r="I235" s="48">
        <v>78643</v>
      </c>
      <c r="J235" s="49" t="s">
        <v>3398</v>
      </c>
      <c r="K235" s="48">
        <v>13</v>
      </c>
      <c r="L235" s="49" t="s">
        <v>3398</v>
      </c>
      <c r="M235" s="44">
        <v>60</v>
      </c>
      <c r="N235" s="44" t="s">
        <v>3398</v>
      </c>
      <c r="O235" s="44">
        <v>93403</v>
      </c>
      <c r="P235" s="44" t="s">
        <v>3398</v>
      </c>
      <c r="Q235" s="44">
        <v>90764</v>
      </c>
      <c r="R235" s="44" t="s">
        <v>3398</v>
      </c>
      <c r="S235" s="44">
        <v>11388</v>
      </c>
      <c r="T235" s="44" t="s">
        <v>3398</v>
      </c>
      <c r="U235" s="44">
        <v>80494</v>
      </c>
      <c r="V235" s="44">
        <f t="shared" si="12"/>
        <v>51.707546866803</v>
      </c>
      <c r="W235" s="44">
        <v>12</v>
      </c>
      <c r="X235" s="44">
        <f t="shared" si="13"/>
        <v>12.192327869554511</v>
      </c>
      <c r="Y235" s="44">
        <v>60</v>
      </c>
      <c r="Z235" s="44" t="s">
        <v>3398</v>
      </c>
      <c r="AA235" s="44">
        <v>94780</v>
      </c>
      <c r="AB235" s="44" t="s">
        <v>3398</v>
      </c>
      <c r="AC235" s="44">
        <v>91775</v>
      </c>
      <c r="AD235" s="44" t="s">
        <v>3398</v>
      </c>
      <c r="AE235" s="44">
        <v>10962</v>
      </c>
      <c r="AG235" s="44">
        <v>81779</v>
      </c>
      <c r="AH235" s="44">
        <f t="shared" si="14"/>
        <v>51.707546866803</v>
      </c>
      <c r="AI235" s="44">
        <v>12</v>
      </c>
      <c r="AJ235" s="44">
        <f t="shared" si="15"/>
        <v>11.565731166912851</v>
      </c>
      <c r="AK235" s="44" t="s">
        <v>2673</v>
      </c>
      <c r="AL235" s="44" t="s">
        <v>3387</v>
      </c>
    </row>
    <row r="236" spans="1:38" x14ac:dyDescent="0.2">
      <c r="A236" s="46" t="s">
        <v>690</v>
      </c>
      <c r="B236" s="46" t="s">
        <v>691</v>
      </c>
      <c r="C236" s="48">
        <v>66580</v>
      </c>
      <c r="D236" s="48" t="s">
        <v>3398</v>
      </c>
      <c r="E236" s="48">
        <v>64758</v>
      </c>
      <c r="F236" s="48" t="s">
        <v>3398</v>
      </c>
      <c r="G236" s="48">
        <v>10730</v>
      </c>
      <c r="H236" s="48" t="s">
        <v>3398</v>
      </c>
      <c r="I236" s="48">
        <v>54346</v>
      </c>
      <c r="J236" s="49" t="s">
        <v>3398</v>
      </c>
      <c r="K236" s="48">
        <v>16</v>
      </c>
      <c r="L236" s="49" t="s">
        <v>3398</v>
      </c>
      <c r="M236" s="44">
        <v>51</v>
      </c>
      <c r="N236" s="44" t="s">
        <v>3398</v>
      </c>
      <c r="O236" s="44">
        <v>68551</v>
      </c>
      <c r="P236" s="44" t="s">
        <v>3398</v>
      </c>
      <c r="Q236" s="44">
        <v>66633</v>
      </c>
      <c r="R236" s="44" t="s">
        <v>3398</v>
      </c>
      <c r="S236" s="44">
        <v>9143</v>
      </c>
      <c r="T236" s="44" t="s">
        <v>3398</v>
      </c>
      <c r="U236" s="44">
        <v>57738</v>
      </c>
      <c r="V236" s="44">
        <f t="shared" si="12"/>
        <v>44.639961488526794</v>
      </c>
      <c r="W236" s="44">
        <v>13</v>
      </c>
      <c r="X236" s="44">
        <f t="shared" si="13"/>
        <v>13.337515134717219</v>
      </c>
      <c r="Y236" s="44">
        <v>53</v>
      </c>
      <c r="Z236" s="44" t="s">
        <v>3398</v>
      </c>
      <c r="AA236" s="44">
        <v>67710</v>
      </c>
      <c r="AB236" s="44" t="s">
        <v>3398</v>
      </c>
      <c r="AC236" s="44">
        <v>65716</v>
      </c>
      <c r="AD236" s="44" t="s">
        <v>3398</v>
      </c>
      <c r="AE236" s="44">
        <v>8442</v>
      </c>
      <c r="AG236" s="44">
        <v>57572</v>
      </c>
      <c r="AH236" s="44">
        <f t="shared" si="14"/>
        <v>44.639961488526794</v>
      </c>
      <c r="AI236" s="44">
        <v>12</v>
      </c>
      <c r="AJ236" s="44">
        <f t="shared" si="15"/>
        <v>12.467877713779353</v>
      </c>
      <c r="AK236" s="44" t="s">
        <v>2673</v>
      </c>
      <c r="AL236" s="44" t="s">
        <v>3387</v>
      </c>
    </row>
    <row r="237" spans="1:38" x14ac:dyDescent="0.2">
      <c r="A237" s="46" t="s">
        <v>693</v>
      </c>
      <c r="B237" s="46" t="s">
        <v>2907</v>
      </c>
      <c r="C237" s="48">
        <v>67974</v>
      </c>
      <c r="D237" s="48" t="s">
        <v>3398</v>
      </c>
      <c r="E237" s="48">
        <v>66344</v>
      </c>
      <c r="F237" s="48" t="s">
        <v>3398</v>
      </c>
      <c r="G237" s="48">
        <v>18379</v>
      </c>
      <c r="H237" s="48" t="s">
        <v>3398</v>
      </c>
      <c r="I237" s="48">
        <v>48700</v>
      </c>
      <c r="J237" s="49" t="s">
        <v>3398</v>
      </c>
      <c r="K237" s="48">
        <v>27</v>
      </c>
      <c r="L237" s="49" t="s">
        <v>3398</v>
      </c>
      <c r="M237" s="44">
        <v>58</v>
      </c>
      <c r="N237" s="44" t="s">
        <v>3398</v>
      </c>
      <c r="O237" s="44">
        <v>67904</v>
      </c>
      <c r="P237" s="44" t="s">
        <v>3398</v>
      </c>
      <c r="Q237" s="44">
        <v>66391</v>
      </c>
      <c r="R237" s="44" t="s">
        <v>3398</v>
      </c>
      <c r="S237" s="44">
        <v>16664</v>
      </c>
      <c r="T237" s="44" t="s">
        <v>3398</v>
      </c>
      <c r="U237" s="44">
        <v>50408</v>
      </c>
      <c r="V237" s="44">
        <f t="shared" si="12"/>
        <v>42.313501413760605</v>
      </c>
      <c r="W237" s="44">
        <v>25</v>
      </c>
      <c r="X237" s="44">
        <f t="shared" si="13"/>
        <v>24.540527803958529</v>
      </c>
      <c r="Y237" s="44">
        <v>57</v>
      </c>
      <c r="Z237" s="44" t="s">
        <v>3398</v>
      </c>
      <c r="AA237" s="44">
        <v>68064</v>
      </c>
      <c r="AB237" s="44" t="s">
        <v>3398</v>
      </c>
      <c r="AC237" s="44">
        <v>66389</v>
      </c>
      <c r="AD237" s="44" t="s">
        <v>3398</v>
      </c>
      <c r="AE237" s="44">
        <v>15119</v>
      </c>
      <c r="AG237" s="44">
        <v>51644</v>
      </c>
      <c r="AH237" s="44">
        <f t="shared" si="14"/>
        <v>42.313501413760605</v>
      </c>
      <c r="AI237" s="44">
        <v>22</v>
      </c>
      <c r="AJ237" s="44">
        <f>IF(COUNT(AE237/AA237)=1,100*AE237/AA237,IF(COUNT(X237)=1,X237,""))</f>
        <v>22.212917254348849</v>
      </c>
      <c r="AK237" s="44" t="s">
        <v>2673</v>
      </c>
      <c r="AL237" s="44" t="s">
        <v>3387</v>
      </c>
    </row>
    <row r="238" spans="1:38" x14ac:dyDescent="0.2">
      <c r="A238" s="46" t="s">
        <v>695</v>
      </c>
      <c r="B238" s="46" t="s">
        <v>696</v>
      </c>
      <c r="C238" s="48">
        <v>156466</v>
      </c>
      <c r="D238" s="48" t="s">
        <v>3398</v>
      </c>
      <c r="E238" s="48">
        <v>152514</v>
      </c>
      <c r="F238" s="48" t="s">
        <v>3398</v>
      </c>
      <c r="G238" s="48">
        <v>30558</v>
      </c>
      <c r="H238" s="48" t="s">
        <v>3398</v>
      </c>
      <c r="I238" s="48">
        <v>122922</v>
      </c>
      <c r="J238" s="49" t="s">
        <v>3398</v>
      </c>
      <c r="K238" s="48">
        <v>20</v>
      </c>
      <c r="L238" s="49" t="s">
        <v>3398</v>
      </c>
      <c r="M238" s="44">
        <v>60</v>
      </c>
      <c r="N238" s="44" t="s">
        <v>3398</v>
      </c>
      <c r="O238" s="44">
        <v>155426</v>
      </c>
      <c r="P238" s="44" t="s">
        <v>3398</v>
      </c>
      <c r="Q238" s="44">
        <v>151399</v>
      </c>
      <c r="R238" s="44" t="s">
        <v>3398</v>
      </c>
      <c r="S238" s="44">
        <v>26523</v>
      </c>
      <c r="T238" s="44" t="s">
        <v>3398</v>
      </c>
      <c r="U238" s="44">
        <v>125788</v>
      </c>
      <c r="V238" s="44">
        <f t="shared" si="12"/>
        <v>47.74935982396768</v>
      </c>
      <c r="W238" s="44">
        <v>17</v>
      </c>
      <c r="X238" s="44">
        <f t="shared" si="13"/>
        <v>17.064712467669501</v>
      </c>
      <c r="Y238" s="44">
        <v>59</v>
      </c>
      <c r="Z238" s="44" t="s">
        <v>3398</v>
      </c>
      <c r="AA238" s="44">
        <v>158725</v>
      </c>
      <c r="AB238" s="44" t="s">
        <v>3398</v>
      </c>
      <c r="AC238" s="44">
        <v>154448</v>
      </c>
      <c r="AD238" s="44" t="s">
        <v>3398</v>
      </c>
      <c r="AE238" s="44">
        <v>27146</v>
      </c>
      <c r="AG238" s="44">
        <v>128629</v>
      </c>
      <c r="AH238" s="44">
        <f t="shared" si="14"/>
        <v>47.74935982396768</v>
      </c>
      <c r="AI238" s="44">
        <v>17</v>
      </c>
      <c r="AJ238" s="44">
        <f t="shared" si="15"/>
        <v>17.102535832414553</v>
      </c>
      <c r="AK238" s="44" t="s">
        <v>2673</v>
      </c>
      <c r="AL238" s="44" t="s">
        <v>3387</v>
      </c>
    </row>
    <row r="239" spans="1:38" x14ac:dyDescent="0.2">
      <c r="A239" s="46" t="s">
        <v>698</v>
      </c>
      <c r="B239" s="46" t="s">
        <v>699</v>
      </c>
      <c r="C239" s="48">
        <v>34122</v>
      </c>
      <c r="D239" s="48" t="s">
        <v>3398</v>
      </c>
      <c r="E239" s="48">
        <v>33013</v>
      </c>
      <c r="F239" s="48" t="s">
        <v>3398</v>
      </c>
      <c r="G239" s="48">
        <v>6649</v>
      </c>
      <c r="H239" s="48" t="s">
        <v>3398</v>
      </c>
      <c r="I239" s="48">
        <v>26607</v>
      </c>
      <c r="J239" s="49" t="s">
        <v>3398</v>
      </c>
      <c r="K239" s="48">
        <v>19</v>
      </c>
      <c r="L239" s="49" t="s">
        <v>3398</v>
      </c>
      <c r="M239" s="44">
        <v>56</v>
      </c>
      <c r="N239" s="44" t="s">
        <v>3398</v>
      </c>
      <c r="O239" s="44">
        <v>33969</v>
      </c>
      <c r="P239" s="44" t="s">
        <v>3398</v>
      </c>
      <c r="Q239" s="44">
        <v>32920</v>
      </c>
      <c r="R239" s="44" t="s">
        <v>3398</v>
      </c>
      <c r="S239" s="44">
        <v>5837</v>
      </c>
      <c r="T239" s="44" t="s">
        <v>3398</v>
      </c>
      <c r="U239" s="44">
        <v>27283</v>
      </c>
      <c r="V239" s="44">
        <f t="shared" si="12"/>
        <v>44.977714975418763</v>
      </c>
      <c r="W239" s="44">
        <v>17</v>
      </c>
      <c r="X239" s="44">
        <f t="shared" si="13"/>
        <v>17.183314198239572</v>
      </c>
      <c r="Y239" s="44">
        <v>56</v>
      </c>
      <c r="Z239" s="44" t="s">
        <v>3398</v>
      </c>
      <c r="AA239" s="44">
        <v>34215</v>
      </c>
      <c r="AB239" s="44" t="s">
        <v>3398</v>
      </c>
      <c r="AC239" s="44">
        <v>33069</v>
      </c>
      <c r="AD239" s="44" t="s">
        <v>3398</v>
      </c>
      <c r="AE239" s="44">
        <v>5440</v>
      </c>
      <c r="AG239" s="44">
        <v>27836</v>
      </c>
      <c r="AH239" s="44">
        <f t="shared" si="14"/>
        <v>44.977714975418763</v>
      </c>
      <c r="AI239" s="44">
        <v>16</v>
      </c>
      <c r="AJ239" s="44">
        <f t="shared" si="15"/>
        <v>15.899459301475961</v>
      </c>
      <c r="AK239" s="44" t="s">
        <v>2673</v>
      </c>
      <c r="AL239" s="44" t="s">
        <v>3387</v>
      </c>
    </row>
    <row r="240" spans="1:38" x14ac:dyDescent="0.2">
      <c r="A240" s="46" t="s">
        <v>701</v>
      </c>
      <c r="B240" s="46" t="s">
        <v>702</v>
      </c>
      <c r="C240" s="48">
        <v>29164</v>
      </c>
      <c r="D240" s="48" t="s">
        <v>3398</v>
      </c>
      <c r="E240" s="48">
        <v>28264</v>
      </c>
      <c r="F240" s="48" t="s">
        <v>3398</v>
      </c>
      <c r="G240" s="48">
        <v>4985</v>
      </c>
      <c r="H240" s="48" t="s">
        <v>3398</v>
      </c>
      <c r="I240" s="48">
        <v>23404</v>
      </c>
      <c r="J240" s="49" t="s">
        <v>3398</v>
      </c>
      <c r="K240" s="48">
        <v>17</v>
      </c>
      <c r="L240" s="49" t="s">
        <v>3398</v>
      </c>
      <c r="M240" s="44">
        <v>56</v>
      </c>
      <c r="N240" s="44" t="s">
        <v>3398</v>
      </c>
      <c r="O240" s="44">
        <v>29564</v>
      </c>
      <c r="P240" s="44" t="s">
        <v>3398</v>
      </c>
      <c r="Q240" s="44">
        <v>28713</v>
      </c>
      <c r="R240" s="44" t="s">
        <v>3398</v>
      </c>
      <c r="S240" s="44">
        <v>4329</v>
      </c>
      <c r="T240" s="44" t="s">
        <v>3398</v>
      </c>
      <c r="U240" s="44">
        <v>24552</v>
      </c>
      <c r="V240" s="44">
        <f t="shared" si="12"/>
        <v>47.336760925449873</v>
      </c>
      <c r="W240" s="44">
        <v>15</v>
      </c>
      <c r="X240" s="44">
        <f t="shared" si="13"/>
        <v>14.64280882153971</v>
      </c>
      <c r="Y240" s="44">
        <v>57</v>
      </c>
      <c r="Z240" s="44" t="s">
        <v>3398</v>
      </c>
      <c r="AA240" s="44">
        <v>29211</v>
      </c>
      <c r="AB240" s="44" t="s">
        <v>3398</v>
      </c>
      <c r="AC240" s="44">
        <v>28282</v>
      </c>
      <c r="AD240" s="44" t="s">
        <v>3398</v>
      </c>
      <c r="AE240" s="44">
        <v>3769</v>
      </c>
      <c r="AG240" s="44">
        <v>24687</v>
      </c>
      <c r="AH240" s="44">
        <f t="shared" si="14"/>
        <v>47.336760925449873</v>
      </c>
      <c r="AI240" s="44">
        <v>13</v>
      </c>
      <c r="AJ240" s="44">
        <f t="shared" si="15"/>
        <v>12.902673650337201</v>
      </c>
      <c r="AK240" s="44" t="s">
        <v>2673</v>
      </c>
      <c r="AL240" s="44" t="s">
        <v>3387</v>
      </c>
    </row>
    <row r="241" spans="1:38" x14ac:dyDescent="0.2">
      <c r="A241" s="46" t="s">
        <v>704</v>
      </c>
      <c r="B241" s="46" t="s">
        <v>705</v>
      </c>
      <c r="C241" s="48">
        <v>29340</v>
      </c>
      <c r="D241" s="48" t="s">
        <v>3398</v>
      </c>
      <c r="E241" s="48">
        <v>28558</v>
      </c>
      <c r="F241" s="48" t="s">
        <v>3398</v>
      </c>
      <c r="G241" s="48">
        <v>4610</v>
      </c>
      <c r="H241" s="48" t="s">
        <v>3398</v>
      </c>
      <c r="I241" s="48">
        <v>24086</v>
      </c>
      <c r="J241" s="49" t="s">
        <v>3398</v>
      </c>
      <c r="K241" s="48">
        <v>16</v>
      </c>
      <c r="L241" s="49" t="s">
        <v>3398</v>
      </c>
      <c r="M241" s="44">
        <v>57</v>
      </c>
      <c r="N241" s="44" t="s">
        <v>3398</v>
      </c>
      <c r="O241" s="44">
        <v>30103</v>
      </c>
      <c r="P241" s="44" t="s">
        <v>3398</v>
      </c>
      <c r="Q241" s="44">
        <v>29338</v>
      </c>
      <c r="R241" s="44" t="s">
        <v>3398</v>
      </c>
      <c r="S241" s="44">
        <v>4547</v>
      </c>
      <c r="T241" s="44" t="s">
        <v>3398</v>
      </c>
      <c r="U241" s="44">
        <v>25096</v>
      </c>
      <c r="V241" s="44">
        <f t="shared" si="12"/>
        <v>49.186592698402158</v>
      </c>
      <c r="W241" s="44">
        <v>15</v>
      </c>
      <c r="X241" s="44">
        <f t="shared" si="13"/>
        <v>15.104806829884065</v>
      </c>
      <c r="Y241" s="44">
        <v>59</v>
      </c>
      <c r="Z241" s="44" t="s">
        <v>3398</v>
      </c>
      <c r="AA241" s="44">
        <v>30007</v>
      </c>
      <c r="AB241" s="44" t="s">
        <v>3398</v>
      </c>
      <c r="AC241" s="44">
        <v>29148</v>
      </c>
      <c r="AD241" s="44" t="s">
        <v>3398</v>
      </c>
      <c r="AE241" s="44">
        <v>3890</v>
      </c>
      <c r="AG241" s="44">
        <v>25601</v>
      </c>
      <c r="AH241" s="44">
        <f t="shared" si="14"/>
        <v>49.186592698402158</v>
      </c>
      <c r="AI241" s="44">
        <v>13</v>
      </c>
      <c r="AJ241" s="44">
        <f t="shared" si="15"/>
        <v>12.963641816909387</v>
      </c>
      <c r="AK241" s="44" t="s">
        <v>2673</v>
      </c>
      <c r="AL241" s="44" t="s">
        <v>3387</v>
      </c>
    </row>
    <row r="242" spans="1:38" x14ac:dyDescent="0.2">
      <c r="A242" s="46" t="s">
        <v>707</v>
      </c>
      <c r="B242" s="46" t="s">
        <v>2908</v>
      </c>
      <c r="C242" s="48">
        <v>89047</v>
      </c>
      <c r="D242" s="48" t="s">
        <v>3398</v>
      </c>
      <c r="E242" s="48">
        <v>86993</v>
      </c>
      <c r="F242" s="48" t="s">
        <v>3398</v>
      </c>
      <c r="G242" s="48">
        <v>9315</v>
      </c>
      <c r="H242" s="48" t="s">
        <v>3398</v>
      </c>
      <c r="I242" s="48">
        <v>78041</v>
      </c>
      <c r="J242" s="49" t="s">
        <v>3398</v>
      </c>
      <c r="K242" s="48">
        <v>10</v>
      </c>
      <c r="L242" s="49" t="s">
        <v>3398</v>
      </c>
      <c r="M242" s="44">
        <v>72</v>
      </c>
      <c r="N242" s="44" t="s">
        <v>3398</v>
      </c>
      <c r="O242" s="44">
        <v>86889</v>
      </c>
      <c r="P242" s="44" t="s">
        <v>3398</v>
      </c>
      <c r="Q242" s="44">
        <v>84885</v>
      </c>
      <c r="R242" s="44" t="s">
        <v>3398</v>
      </c>
      <c r="S242" s="44">
        <v>9161</v>
      </c>
      <c r="T242" s="44" t="s">
        <v>3398</v>
      </c>
      <c r="U242" s="44">
        <v>76120</v>
      </c>
      <c r="V242" s="44">
        <f t="shared" si="12"/>
        <v>61.32421825547538</v>
      </c>
      <c r="W242" s="44">
        <v>11</v>
      </c>
      <c r="X242" s="44">
        <f t="shared" si="13"/>
        <v>10.543336901103707</v>
      </c>
      <c r="Y242" s="44">
        <v>70</v>
      </c>
      <c r="Z242" s="44" t="s">
        <v>3398</v>
      </c>
      <c r="AA242" s="44">
        <v>89612</v>
      </c>
      <c r="AB242" s="44" t="s">
        <v>3398</v>
      </c>
      <c r="AC242" s="44">
        <v>87464</v>
      </c>
      <c r="AD242" s="44" t="s">
        <v>3398</v>
      </c>
      <c r="AE242" s="44">
        <v>9099</v>
      </c>
      <c r="AG242" s="44">
        <v>78746</v>
      </c>
      <c r="AH242" s="44">
        <f t="shared" si="14"/>
        <v>61.32421825547538</v>
      </c>
      <c r="AI242" s="44">
        <v>10</v>
      </c>
      <c r="AJ242" s="44">
        <f t="shared" si="15"/>
        <v>10.153774048118555</v>
      </c>
      <c r="AK242" s="44" t="s">
        <v>2673</v>
      </c>
      <c r="AL242" s="44" t="s">
        <v>3387</v>
      </c>
    </row>
    <row r="243" spans="1:38" x14ac:dyDescent="0.2">
      <c r="A243" s="46" t="s">
        <v>710</v>
      </c>
      <c r="B243" s="46" t="s">
        <v>711</v>
      </c>
      <c r="C243" s="48">
        <v>27534</v>
      </c>
      <c r="D243" s="48" t="s">
        <v>3398</v>
      </c>
      <c r="E243" s="48">
        <v>26745</v>
      </c>
      <c r="F243" s="48" t="s">
        <v>3398</v>
      </c>
      <c r="G243" s="48">
        <v>10774</v>
      </c>
      <c r="H243" s="48" t="s">
        <v>3398</v>
      </c>
      <c r="I243" s="48">
        <v>16238</v>
      </c>
      <c r="J243" s="49" t="s">
        <v>3398</v>
      </c>
      <c r="K243" s="48">
        <v>39</v>
      </c>
      <c r="L243" s="49" t="s">
        <v>3398</v>
      </c>
      <c r="M243" s="44">
        <v>53</v>
      </c>
      <c r="N243" s="44" t="s">
        <v>3398</v>
      </c>
      <c r="O243" s="44">
        <v>28035</v>
      </c>
      <c r="P243" s="44" t="s">
        <v>3398</v>
      </c>
      <c r="Q243" s="44">
        <v>27297</v>
      </c>
      <c r="R243" s="44" t="s">
        <v>3398</v>
      </c>
      <c r="S243" s="44">
        <v>8871</v>
      </c>
      <c r="T243" s="44" t="s">
        <v>3398</v>
      </c>
      <c r="U243" s="44">
        <v>18607</v>
      </c>
      <c r="V243" s="44">
        <f t="shared" si="12"/>
        <v>35.840128410914929</v>
      </c>
      <c r="W243" s="44">
        <v>32</v>
      </c>
      <c r="X243" s="44">
        <f t="shared" si="13"/>
        <v>31.642589620117711</v>
      </c>
      <c r="Y243" s="44">
        <v>54</v>
      </c>
      <c r="Z243" s="44" t="s">
        <v>3398</v>
      </c>
      <c r="AA243" s="44">
        <v>27360</v>
      </c>
      <c r="AB243" s="44" t="s">
        <v>3398</v>
      </c>
      <c r="AC243" s="44">
        <v>26581</v>
      </c>
      <c r="AD243" s="44" t="s">
        <v>3398</v>
      </c>
      <c r="AE243" s="44">
        <v>8284</v>
      </c>
      <c r="AG243" s="44">
        <v>18516</v>
      </c>
      <c r="AH243" s="44">
        <f t="shared" si="14"/>
        <v>35.840128410914929</v>
      </c>
      <c r="AI243" s="44">
        <v>30</v>
      </c>
      <c r="AJ243" s="44">
        <f t="shared" si="15"/>
        <v>30.277777777777779</v>
      </c>
      <c r="AK243" s="44" t="s">
        <v>2673</v>
      </c>
      <c r="AL243" s="44" t="s">
        <v>3387</v>
      </c>
    </row>
    <row r="244" spans="1:38" x14ac:dyDescent="0.2">
      <c r="A244" s="46" t="s">
        <v>713</v>
      </c>
      <c r="B244" s="46" t="s">
        <v>714</v>
      </c>
      <c r="C244" s="48">
        <v>53419</v>
      </c>
      <c r="D244" s="48" t="s">
        <v>3398</v>
      </c>
      <c r="E244" s="48">
        <v>52072</v>
      </c>
      <c r="F244" s="48" t="s">
        <v>3398</v>
      </c>
      <c r="G244" s="48">
        <v>6820</v>
      </c>
      <c r="H244" s="48" t="s">
        <v>3398</v>
      </c>
      <c r="I244" s="48">
        <v>45509</v>
      </c>
      <c r="J244" s="49" t="s">
        <v>3398</v>
      </c>
      <c r="K244" s="48">
        <v>13</v>
      </c>
      <c r="L244" s="49" t="s">
        <v>3398</v>
      </c>
      <c r="M244" s="44">
        <v>61</v>
      </c>
      <c r="N244" s="44" t="s">
        <v>3398</v>
      </c>
      <c r="O244" s="44">
        <v>52929</v>
      </c>
      <c r="P244" s="44" t="s">
        <v>3398</v>
      </c>
      <c r="Q244" s="44">
        <v>51587</v>
      </c>
      <c r="R244" s="44" t="s">
        <v>3398</v>
      </c>
      <c r="S244" s="44">
        <v>6402</v>
      </c>
      <c r="T244" s="44" t="s">
        <v>3398</v>
      </c>
      <c r="U244" s="44">
        <v>45435</v>
      </c>
      <c r="V244" s="44">
        <f t="shared" si="12"/>
        <v>50.646432012696259</v>
      </c>
      <c r="W244" s="44">
        <v>12</v>
      </c>
      <c r="X244" s="44">
        <f t="shared" si="13"/>
        <v>12.095448619849233</v>
      </c>
      <c r="Y244" s="44">
        <v>59</v>
      </c>
      <c r="Z244" s="44" t="s">
        <v>3398</v>
      </c>
      <c r="AA244" s="44">
        <v>53732</v>
      </c>
      <c r="AB244" s="44" t="s">
        <v>3398</v>
      </c>
      <c r="AC244" s="44">
        <v>52299</v>
      </c>
      <c r="AD244" s="44" t="s">
        <v>3398</v>
      </c>
      <c r="AE244" s="44">
        <v>5673</v>
      </c>
      <c r="AG244" s="44">
        <v>46823</v>
      </c>
      <c r="AH244" s="44">
        <f t="shared" si="14"/>
        <v>50.646432012696259</v>
      </c>
      <c r="AI244" s="44">
        <v>11</v>
      </c>
      <c r="AJ244" s="44">
        <f t="shared" si="15"/>
        <v>10.557954291669768</v>
      </c>
      <c r="AK244" s="44" t="s">
        <v>2673</v>
      </c>
      <c r="AL244" s="44" t="s">
        <v>3387</v>
      </c>
    </row>
    <row r="245" spans="1:38" x14ac:dyDescent="0.2">
      <c r="A245" s="46" t="s">
        <v>716</v>
      </c>
      <c r="B245" s="46" t="s">
        <v>717</v>
      </c>
      <c r="C245" s="48">
        <v>40492</v>
      </c>
      <c r="D245" s="48" t="s">
        <v>3398</v>
      </c>
      <c r="E245" s="48">
        <v>39454</v>
      </c>
      <c r="F245" s="48" t="s">
        <v>3398</v>
      </c>
      <c r="G245" s="48">
        <v>12088</v>
      </c>
      <c r="H245" s="48" t="s">
        <v>3398</v>
      </c>
      <c r="I245" s="48">
        <v>27644</v>
      </c>
      <c r="J245" s="49" t="s">
        <v>3398</v>
      </c>
      <c r="K245" s="48">
        <v>30</v>
      </c>
      <c r="L245" s="49" t="s">
        <v>3398</v>
      </c>
      <c r="M245" s="44">
        <v>57</v>
      </c>
      <c r="N245" s="44" t="s">
        <v>3398</v>
      </c>
      <c r="O245" s="44">
        <v>41715</v>
      </c>
      <c r="P245" s="44" t="s">
        <v>3398</v>
      </c>
      <c r="Q245" s="44">
        <v>40637</v>
      </c>
      <c r="R245" s="44" t="s">
        <v>3398</v>
      </c>
      <c r="S245" s="44">
        <v>10848</v>
      </c>
      <c r="T245" s="44" t="s">
        <v>3398</v>
      </c>
      <c r="U245" s="44">
        <v>30110</v>
      </c>
      <c r="V245" s="44">
        <f t="shared" si="12"/>
        <v>41.864557113748049</v>
      </c>
      <c r="W245" s="44">
        <v>26</v>
      </c>
      <c r="X245" s="44">
        <f t="shared" si="13"/>
        <v>26.005034160373967</v>
      </c>
      <c r="Y245" s="44">
        <v>58</v>
      </c>
      <c r="Z245" s="44" t="s">
        <v>3398</v>
      </c>
      <c r="AA245" s="44">
        <v>41380</v>
      </c>
      <c r="AB245" s="44" t="s">
        <v>3398</v>
      </c>
      <c r="AC245" s="44">
        <v>40235</v>
      </c>
      <c r="AD245" s="44" t="s">
        <v>3398</v>
      </c>
      <c r="AE245" s="44">
        <v>9582</v>
      </c>
      <c r="AG245" s="44">
        <v>31033</v>
      </c>
      <c r="AH245" s="44">
        <f t="shared" si="14"/>
        <v>41.864557113748049</v>
      </c>
      <c r="AI245" s="44">
        <v>23</v>
      </c>
      <c r="AJ245" s="44">
        <f t="shared" si="15"/>
        <v>23.156114064765589</v>
      </c>
      <c r="AK245" s="44" t="s">
        <v>2673</v>
      </c>
      <c r="AL245" s="44" t="s">
        <v>3387</v>
      </c>
    </row>
    <row r="246" spans="1:38" x14ac:dyDescent="0.2">
      <c r="A246" s="46" t="s">
        <v>719</v>
      </c>
      <c r="B246" s="46" t="s">
        <v>2909</v>
      </c>
      <c r="C246" s="48">
        <v>38594</v>
      </c>
      <c r="D246" s="48" t="s">
        <v>3398</v>
      </c>
      <c r="E246" s="48">
        <v>37394</v>
      </c>
      <c r="F246" s="48" t="s">
        <v>3398</v>
      </c>
      <c r="G246" s="48">
        <v>7232</v>
      </c>
      <c r="H246" s="48" t="s">
        <v>3398</v>
      </c>
      <c r="I246" s="48">
        <v>30468</v>
      </c>
      <c r="J246" s="49" t="s">
        <v>3398</v>
      </c>
      <c r="K246" s="48">
        <v>19</v>
      </c>
      <c r="L246" s="49" t="s">
        <v>3398</v>
      </c>
      <c r="M246" s="44">
        <v>57</v>
      </c>
      <c r="N246" s="44" t="s">
        <v>3398</v>
      </c>
      <c r="O246" s="44">
        <v>38851</v>
      </c>
      <c r="P246" s="44" t="s">
        <v>3398</v>
      </c>
      <c r="Q246" s="44">
        <v>37647</v>
      </c>
      <c r="R246" s="44" t="s">
        <v>3398</v>
      </c>
      <c r="S246" s="44">
        <v>5936</v>
      </c>
      <c r="T246" s="44" t="s">
        <v>3398</v>
      </c>
      <c r="U246" s="44">
        <v>32036</v>
      </c>
      <c r="V246" s="44">
        <f t="shared" si="12"/>
        <v>47.001415664976442</v>
      </c>
      <c r="W246" s="44">
        <v>15</v>
      </c>
      <c r="X246" s="44">
        <f t="shared" si="13"/>
        <v>15.278886000360352</v>
      </c>
      <c r="Y246" s="44">
        <v>57</v>
      </c>
      <c r="Z246" s="44" t="s">
        <v>3398</v>
      </c>
      <c r="AA246" s="44">
        <v>38560</v>
      </c>
      <c r="AB246" s="44" t="s">
        <v>3398</v>
      </c>
      <c r="AC246" s="44">
        <v>37331</v>
      </c>
      <c r="AD246" s="44" t="s">
        <v>3398</v>
      </c>
      <c r="AE246" s="44">
        <v>5385</v>
      </c>
      <c r="AG246" s="44">
        <v>32232</v>
      </c>
      <c r="AH246" s="44">
        <f t="shared" si="14"/>
        <v>47.001415664976442</v>
      </c>
      <c r="AI246" s="44">
        <v>14</v>
      </c>
      <c r="AJ246" s="44">
        <f t="shared" si="15"/>
        <v>13.965248962655602</v>
      </c>
      <c r="AK246" s="44" t="s">
        <v>2673</v>
      </c>
      <c r="AL246" s="44" t="s">
        <v>3387</v>
      </c>
    </row>
    <row r="247" spans="1:38" x14ac:dyDescent="0.2">
      <c r="A247" s="46" t="s">
        <v>722</v>
      </c>
      <c r="B247" s="46" t="s">
        <v>2910</v>
      </c>
      <c r="C247" s="48">
        <v>55324</v>
      </c>
      <c r="D247" s="48" t="s">
        <v>3398</v>
      </c>
      <c r="E247" s="48">
        <v>53844</v>
      </c>
      <c r="F247" s="48" t="s">
        <v>3398</v>
      </c>
      <c r="G247" s="48">
        <v>13743</v>
      </c>
      <c r="H247" s="48" t="s">
        <v>3398</v>
      </c>
      <c r="I247" s="48">
        <v>40479</v>
      </c>
      <c r="J247" s="49" t="s">
        <v>3398</v>
      </c>
      <c r="K247" s="48">
        <v>25</v>
      </c>
      <c r="L247" s="49" t="s">
        <v>3398</v>
      </c>
      <c r="M247" s="44">
        <v>59</v>
      </c>
      <c r="N247" s="44" t="s">
        <v>3398</v>
      </c>
      <c r="O247" s="44">
        <v>54976</v>
      </c>
      <c r="P247" s="44" t="s">
        <v>3398</v>
      </c>
      <c r="Q247" s="44">
        <v>53509</v>
      </c>
      <c r="R247" s="44" t="s">
        <v>3398</v>
      </c>
      <c r="S247" s="44">
        <v>12475</v>
      </c>
      <c r="T247" s="44" t="s">
        <v>3398</v>
      </c>
      <c r="U247" s="44">
        <v>41407</v>
      </c>
      <c r="V247" s="44">
        <f t="shared" si="12"/>
        <v>43.684626018626311</v>
      </c>
      <c r="W247" s="44">
        <v>23</v>
      </c>
      <c r="X247" s="44">
        <f t="shared" si="13"/>
        <v>22.691720023282887</v>
      </c>
      <c r="Y247" s="44">
        <v>58</v>
      </c>
      <c r="Z247" s="44" t="s">
        <v>3398</v>
      </c>
      <c r="AA247" s="44">
        <v>55391</v>
      </c>
      <c r="AB247" s="44" t="s">
        <v>3398</v>
      </c>
      <c r="AC247" s="44">
        <v>53864</v>
      </c>
      <c r="AD247" s="44" t="s">
        <v>3398</v>
      </c>
      <c r="AE247" s="44">
        <v>11949</v>
      </c>
      <c r="AG247" s="44">
        <v>42365</v>
      </c>
      <c r="AH247" s="44">
        <f t="shared" si="14"/>
        <v>43.684626018626311</v>
      </c>
      <c r="AI247" s="44">
        <v>22</v>
      </c>
      <c r="AJ247" s="44">
        <f t="shared" si="15"/>
        <v>21.572096549981044</v>
      </c>
      <c r="AK247" s="44" t="s">
        <v>2673</v>
      </c>
      <c r="AL247" s="44" t="s">
        <v>3387</v>
      </c>
    </row>
    <row r="248" spans="1:38" x14ac:dyDescent="0.2">
      <c r="A248" s="46" t="s">
        <v>725</v>
      </c>
      <c r="B248" s="46" t="s">
        <v>726</v>
      </c>
      <c r="C248" s="48">
        <v>35999</v>
      </c>
      <c r="D248" s="48" t="s">
        <v>3398</v>
      </c>
      <c r="E248" s="48">
        <v>34730</v>
      </c>
      <c r="F248" s="48" t="s">
        <v>3398</v>
      </c>
      <c r="G248" s="48">
        <v>6271</v>
      </c>
      <c r="H248" s="48" t="s">
        <v>3398</v>
      </c>
      <c r="I248" s="48">
        <v>28817</v>
      </c>
      <c r="J248" s="49" t="s">
        <v>3398</v>
      </c>
      <c r="K248" s="48">
        <v>17</v>
      </c>
      <c r="L248" s="49" t="s">
        <v>3398</v>
      </c>
      <c r="M248" s="44">
        <v>59</v>
      </c>
      <c r="N248" s="44" t="s">
        <v>3398</v>
      </c>
      <c r="O248" s="44">
        <v>35621</v>
      </c>
      <c r="P248" s="44" t="s">
        <v>3398</v>
      </c>
      <c r="Q248" s="44">
        <v>34368</v>
      </c>
      <c r="R248" s="44" t="s">
        <v>3398</v>
      </c>
      <c r="S248" s="44">
        <v>5349</v>
      </c>
      <c r="T248" s="44" t="s">
        <v>3398</v>
      </c>
      <c r="U248" s="44">
        <v>29426</v>
      </c>
      <c r="V248" s="44">
        <f t="shared" si="12"/>
        <v>47.91297268465231</v>
      </c>
      <c r="W248" s="44">
        <v>15</v>
      </c>
      <c r="X248" s="44">
        <f t="shared" si="13"/>
        <v>15.016422896605935</v>
      </c>
      <c r="Y248" s="44">
        <v>58</v>
      </c>
      <c r="Z248" s="44" t="s">
        <v>3398</v>
      </c>
      <c r="AA248" s="44">
        <v>36379</v>
      </c>
      <c r="AB248" s="44" t="s">
        <v>3398</v>
      </c>
      <c r="AC248" s="44">
        <v>35024</v>
      </c>
      <c r="AD248" s="44" t="s">
        <v>3398</v>
      </c>
      <c r="AE248" s="44">
        <v>5179</v>
      </c>
      <c r="AG248" s="44">
        <v>30231</v>
      </c>
      <c r="AH248" s="44">
        <f t="shared" si="14"/>
        <v>47.91297268465231</v>
      </c>
      <c r="AI248" s="44">
        <v>14</v>
      </c>
      <c r="AJ248" s="44">
        <f t="shared" si="15"/>
        <v>14.236235190631959</v>
      </c>
      <c r="AK248" s="44" t="s">
        <v>2673</v>
      </c>
      <c r="AL248" s="44" t="s">
        <v>3387</v>
      </c>
    </row>
    <row r="249" spans="1:38" x14ac:dyDescent="0.2">
      <c r="A249" s="46" t="s">
        <v>752</v>
      </c>
      <c r="B249" s="46" t="s">
        <v>2911</v>
      </c>
      <c r="C249" s="49">
        <v>31130279</v>
      </c>
      <c r="D249" s="49" t="s">
        <v>3400</v>
      </c>
      <c r="E249" s="49">
        <v>30046859</v>
      </c>
      <c r="F249" s="49" t="s">
        <v>3400</v>
      </c>
      <c r="G249" s="49">
        <v>4285670</v>
      </c>
      <c r="H249" s="49" t="s">
        <v>3400</v>
      </c>
      <c r="I249" s="49">
        <v>26023803</v>
      </c>
      <c r="J249" s="49" t="s">
        <v>3400</v>
      </c>
      <c r="K249" s="49">
        <v>14</v>
      </c>
      <c r="L249" s="49" t="s">
        <v>3400</v>
      </c>
      <c r="M249" s="44">
        <v>57</v>
      </c>
      <c r="N249" s="44" t="s">
        <v>3400</v>
      </c>
      <c r="O249" s="44" t="s">
        <v>2673</v>
      </c>
      <c r="P249" s="44" t="s">
        <v>3387</v>
      </c>
      <c r="Q249" s="44" t="s">
        <v>2673</v>
      </c>
      <c r="R249" s="44" t="s">
        <v>3387</v>
      </c>
      <c r="S249" s="44" t="s">
        <v>2673</v>
      </c>
      <c r="T249" s="44" t="s">
        <v>3387</v>
      </c>
      <c r="U249" s="44" t="s">
        <v>2673</v>
      </c>
      <c r="V249" s="44" t="e">
        <f t="shared" si="12"/>
        <v>#VALUE!</v>
      </c>
      <c r="W249" s="44" t="s">
        <v>2673</v>
      </c>
      <c r="X249" s="44" t="e">
        <f t="shared" si="13"/>
        <v>#VALUE!</v>
      </c>
      <c r="Y249" s="44" t="s">
        <v>2673</v>
      </c>
      <c r="Z249" s="44" t="s">
        <v>3387</v>
      </c>
      <c r="AA249" s="44" t="s">
        <v>2673</v>
      </c>
      <c r="AB249" s="44" t="s">
        <v>3387</v>
      </c>
      <c r="AC249" s="44" t="s">
        <v>2673</v>
      </c>
      <c r="AD249" s="44" t="s">
        <v>3387</v>
      </c>
      <c r="AE249" s="44" t="s">
        <v>2673</v>
      </c>
      <c r="AG249" s="44" t="s">
        <v>2673</v>
      </c>
      <c r="AH249" s="44" t="str">
        <f t="shared" si="14"/>
        <v/>
      </c>
      <c r="AI249" s="44" t="s">
        <v>2673</v>
      </c>
      <c r="AJ249" s="44" t="str">
        <f t="shared" si="15"/>
        <v/>
      </c>
      <c r="AK249" s="44" t="s">
        <v>2673</v>
      </c>
      <c r="AL249" s="44" t="s">
        <v>3387</v>
      </c>
    </row>
    <row r="250" spans="1:38" x14ac:dyDescent="0.2">
      <c r="A250" s="46" t="s">
        <v>750</v>
      </c>
      <c r="B250" s="46" t="s">
        <v>2760</v>
      </c>
      <c r="C250" s="49">
        <v>6552695</v>
      </c>
      <c r="D250" s="49" t="s">
        <v>3400</v>
      </c>
      <c r="E250" s="49">
        <v>6345022</v>
      </c>
      <c r="F250" s="49" t="s">
        <v>3400</v>
      </c>
      <c r="G250" s="49">
        <v>816623</v>
      </c>
      <c r="H250" s="49" t="s">
        <v>3400</v>
      </c>
      <c r="I250" s="49">
        <v>5569490</v>
      </c>
      <c r="J250" s="49" t="s">
        <v>3400</v>
      </c>
      <c r="K250" s="49">
        <v>12</v>
      </c>
      <c r="L250" s="49" t="s">
        <v>3400</v>
      </c>
      <c r="M250" s="44">
        <v>63</v>
      </c>
      <c r="N250" s="44" t="s">
        <v>3400</v>
      </c>
      <c r="O250" s="44" t="s">
        <v>2673</v>
      </c>
      <c r="P250" s="44" t="s">
        <v>3387</v>
      </c>
      <c r="Q250" s="44" t="s">
        <v>2673</v>
      </c>
      <c r="R250" s="44" t="s">
        <v>3387</v>
      </c>
      <c r="S250" s="44" t="s">
        <v>2673</v>
      </c>
      <c r="T250" s="44" t="s">
        <v>3387</v>
      </c>
      <c r="U250" s="44" t="s">
        <v>2673</v>
      </c>
      <c r="V250" s="44" t="e">
        <f t="shared" si="12"/>
        <v>#VALUE!</v>
      </c>
      <c r="W250" s="44" t="s">
        <v>2673</v>
      </c>
      <c r="X250" s="44" t="e">
        <f t="shared" si="13"/>
        <v>#VALUE!</v>
      </c>
      <c r="Y250" s="44" t="s">
        <v>2673</v>
      </c>
      <c r="Z250" s="44" t="s">
        <v>3387</v>
      </c>
      <c r="AA250" s="44" t="s">
        <v>2673</v>
      </c>
      <c r="AB250" s="44" t="s">
        <v>3387</v>
      </c>
      <c r="AC250" s="44" t="s">
        <v>2673</v>
      </c>
      <c r="AD250" s="44" t="s">
        <v>3387</v>
      </c>
      <c r="AE250" s="44" t="s">
        <v>2673</v>
      </c>
      <c r="AG250" s="44" t="s">
        <v>2673</v>
      </c>
      <c r="AH250" s="44" t="str">
        <f t="shared" si="14"/>
        <v/>
      </c>
      <c r="AI250" s="44" t="s">
        <v>2673</v>
      </c>
      <c r="AJ250" s="44" t="str">
        <f t="shared" si="15"/>
        <v/>
      </c>
      <c r="AK250" s="44" t="s">
        <v>2673</v>
      </c>
      <c r="AL250" s="44" t="s">
        <v>3387</v>
      </c>
    </row>
    <row r="251" spans="1:38" x14ac:dyDescent="0.2">
      <c r="A251" s="46" t="s">
        <v>754</v>
      </c>
      <c r="B251" s="46" t="s">
        <v>2912</v>
      </c>
      <c r="C251" s="49">
        <v>1016217</v>
      </c>
      <c r="D251" s="49" t="s">
        <v>3400</v>
      </c>
      <c r="E251" s="49">
        <v>982719</v>
      </c>
      <c r="F251" s="49" t="s">
        <v>3400</v>
      </c>
      <c r="G251" s="49">
        <v>124390</v>
      </c>
      <c r="H251" s="49" t="s">
        <v>3400</v>
      </c>
      <c r="I251" s="49">
        <v>865928</v>
      </c>
      <c r="J251" s="49" t="s">
        <v>3400</v>
      </c>
      <c r="K251" s="49">
        <v>12</v>
      </c>
      <c r="L251" s="49" t="s">
        <v>3400</v>
      </c>
      <c r="M251" s="44">
        <v>60</v>
      </c>
      <c r="N251" s="44" t="s">
        <v>3400</v>
      </c>
      <c r="O251" s="44" t="s">
        <v>2673</v>
      </c>
      <c r="P251" s="44" t="s">
        <v>3387</v>
      </c>
      <c r="Q251" s="44" t="s">
        <v>2673</v>
      </c>
      <c r="R251" s="44" t="s">
        <v>3387</v>
      </c>
      <c r="S251" s="44" t="s">
        <v>2673</v>
      </c>
      <c r="T251" s="44" t="s">
        <v>3387</v>
      </c>
      <c r="U251" s="44" t="s">
        <v>2673</v>
      </c>
      <c r="V251" s="44" t="e">
        <f t="shared" si="12"/>
        <v>#VALUE!</v>
      </c>
      <c r="W251" s="44" t="s">
        <v>2673</v>
      </c>
      <c r="X251" s="44" t="e">
        <f t="shared" si="13"/>
        <v>#VALUE!</v>
      </c>
      <c r="Y251" s="44" t="s">
        <v>2673</v>
      </c>
      <c r="Z251" s="44" t="s">
        <v>3387</v>
      </c>
      <c r="AA251" s="44" t="s">
        <v>2673</v>
      </c>
      <c r="AB251" s="44" t="s">
        <v>3387</v>
      </c>
      <c r="AC251" s="44" t="s">
        <v>2673</v>
      </c>
      <c r="AD251" s="44" t="s">
        <v>3387</v>
      </c>
      <c r="AE251" s="44" t="s">
        <v>2673</v>
      </c>
      <c r="AG251" s="44" t="s">
        <v>2673</v>
      </c>
      <c r="AH251" s="44" t="str">
        <f t="shared" si="14"/>
        <v/>
      </c>
      <c r="AI251" s="44" t="s">
        <v>2673</v>
      </c>
      <c r="AJ251" s="44" t="str">
        <f t="shared" si="15"/>
        <v/>
      </c>
      <c r="AK251" s="44" t="s">
        <v>2673</v>
      </c>
      <c r="AL251" s="44" t="s">
        <v>3387</v>
      </c>
    </row>
    <row r="252" spans="1:38" x14ac:dyDescent="0.2">
      <c r="A252" s="46" t="s">
        <v>757</v>
      </c>
      <c r="B252" s="46" t="s">
        <v>2913</v>
      </c>
      <c r="C252" s="49">
        <v>711224</v>
      </c>
      <c r="D252" s="49" t="s">
        <v>3400</v>
      </c>
      <c r="E252" s="49">
        <v>690673</v>
      </c>
      <c r="F252" s="49" t="s">
        <v>3400</v>
      </c>
      <c r="G252" s="49">
        <v>90306</v>
      </c>
      <c r="H252" s="49" t="s">
        <v>3400</v>
      </c>
      <c r="I252" s="49">
        <v>605482</v>
      </c>
      <c r="J252" s="49" t="s">
        <v>3400</v>
      </c>
      <c r="K252" s="49">
        <v>13</v>
      </c>
      <c r="L252" s="49" t="s">
        <v>3400</v>
      </c>
      <c r="M252" s="44">
        <v>62</v>
      </c>
      <c r="N252" s="44" t="s">
        <v>3400</v>
      </c>
      <c r="O252" s="44" t="s">
        <v>2673</v>
      </c>
      <c r="P252" s="44" t="s">
        <v>3387</v>
      </c>
      <c r="Q252" s="44" t="s">
        <v>2673</v>
      </c>
      <c r="R252" s="44" t="s">
        <v>3387</v>
      </c>
      <c r="S252" s="44" t="s">
        <v>2673</v>
      </c>
      <c r="T252" s="44" t="s">
        <v>3387</v>
      </c>
      <c r="U252" s="44" t="s">
        <v>2673</v>
      </c>
      <c r="V252" s="44" t="e">
        <f t="shared" si="12"/>
        <v>#VALUE!</v>
      </c>
      <c r="W252" s="44" t="s">
        <v>2673</v>
      </c>
      <c r="X252" s="44" t="e">
        <f t="shared" si="13"/>
        <v>#VALUE!</v>
      </c>
      <c r="Y252" s="44" t="s">
        <v>2673</v>
      </c>
      <c r="Z252" s="44" t="s">
        <v>3387</v>
      </c>
      <c r="AA252" s="44" t="s">
        <v>2673</v>
      </c>
      <c r="AB252" s="44" t="s">
        <v>3387</v>
      </c>
      <c r="AC252" s="44" t="s">
        <v>2673</v>
      </c>
      <c r="AD252" s="44" t="s">
        <v>3387</v>
      </c>
      <c r="AE252" s="44" t="s">
        <v>2673</v>
      </c>
      <c r="AG252" s="44" t="s">
        <v>2673</v>
      </c>
      <c r="AH252" s="44" t="str">
        <f t="shared" si="14"/>
        <v/>
      </c>
      <c r="AI252" s="44" t="s">
        <v>2673</v>
      </c>
      <c r="AJ252" s="44" t="str">
        <f t="shared" si="15"/>
        <v/>
      </c>
      <c r="AK252" s="44" t="s">
        <v>2673</v>
      </c>
      <c r="AL252" s="44" t="s">
        <v>3387</v>
      </c>
    </row>
    <row r="253" spans="1:38" x14ac:dyDescent="0.2">
      <c r="A253" s="46" t="s">
        <v>760</v>
      </c>
      <c r="B253" s="46" t="s">
        <v>2763</v>
      </c>
      <c r="C253" s="49">
        <v>400060</v>
      </c>
      <c r="D253" s="49" t="s">
        <v>3400</v>
      </c>
      <c r="E253" s="49">
        <v>386228</v>
      </c>
      <c r="F253" s="49" t="s">
        <v>3400</v>
      </c>
      <c r="G253" s="49">
        <v>50819</v>
      </c>
      <c r="H253" s="49" t="s">
        <v>3400</v>
      </c>
      <c r="I253" s="49">
        <v>338620</v>
      </c>
      <c r="J253" s="49" t="s">
        <v>3400</v>
      </c>
      <c r="K253" s="49">
        <v>13</v>
      </c>
      <c r="L253" s="49" t="s">
        <v>3400</v>
      </c>
      <c r="M253" s="44">
        <v>59</v>
      </c>
      <c r="N253" s="44" t="s">
        <v>3400</v>
      </c>
      <c r="O253" s="44" t="s">
        <v>2673</v>
      </c>
      <c r="P253" s="44" t="s">
        <v>3387</v>
      </c>
      <c r="Q253" s="44" t="s">
        <v>2673</v>
      </c>
      <c r="R253" s="44" t="s">
        <v>3387</v>
      </c>
      <c r="S253" s="44" t="s">
        <v>2673</v>
      </c>
      <c r="T253" s="44" t="s">
        <v>3387</v>
      </c>
      <c r="U253" s="44" t="s">
        <v>2673</v>
      </c>
      <c r="V253" s="44" t="e">
        <f t="shared" si="12"/>
        <v>#VALUE!</v>
      </c>
      <c r="W253" s="44" t="s">
        <v>2673</v>
      </c>
      <c r="X253" s="44" t="e">
        <f t="shared" si="13"/>
        <v>#VALUE!</v>
      </c>
      <c r="Y253" s="44" t="s">
        <v>2673</v>
      </c>
      <c r="Z253" s="44" t="s">
        <v>3387</v>
      </c>
      <c r="AA253" s="44" t="s">
        <v>2673</v>
      </c>
      <c r="AB253" s="44" t="s">
        <v>3387</v>
      </c>
      <c r="AC253" s="44" t="s">
        <v>2673</v>
      </c>
      <c r="AD253" s="44" t="s">
        <v>3387</v>
      </c>
      <c r="AE253" s="44" t="s">
        <v>2673</v>
      </c>
      <c r="AG253" s="44" t="s">
        <v>2673</v>
      </c>
      <c r="AH253" s="44" t="str">
        <f t="shared" si="14"/>
        <v/>
      </c>
      <c r="AI253" s="44" t="s">
        <v>2673</v>
      </c>
      <c r="AJ253" s="44" t="str">
        <f t="shared" si="15"/>
        <v/>
      </c>
      <c r="AK253" s="44" t="s">
        <v>2673</v>
      </c>
      <c r="AL253" s="44" t="s">
        <v>3387</v>
      </c>
    </row>
    <row r="254" spans="1:38" x14ac:dyDescent="0.2">
      <c r="A254" s="46" t="s">
        <v>763</v>
      </c>
      <c r="B254" s="46" t="s">
        <v>2588</v>
      </c>
      <c r="C254" s="49">
        <v>619768</v>
      </c>
      <c r="D254" s="49" t="s">
        <v>3400</v>
      </c>
      <c r="E254" s="49">
        <v>600435</v>
      </c>
      <c r="F254" s="49" t="s">
        <v>3400</v>
      </c>
      <c r="G254" s="49">
        <v>79956</v>
      </c>
      <c r="H254" s="49" t="s">
        <v>3400</v>
      </c>
      <c r="I254" s="49">
        <v>525294</v>
      </c>
      <c r="J254" s="49" t="s">
        <v>3400</v>
      </c>
      <c r="K254" s="49">
        <v>13</v>
      </c>
      <c r="L254" s="49" t="s">
        <v>3400</v>
      </c>
      <c r="M254" s="44">
        <v>60</v>
      </c>
      <c r="N254" s="44" t="s">
        <v>3400</v>
      </c>
      <c r="O254" s="44" t="s">
        <v>2673</v>
      </c>
      <c r="P254" s="44" t="s">
        <v>3387</v>
      </c>
      <c r="Q254" s="44" t="s">
        <v>2673</v>
      </c>
      <c r="R254" s="44" t="s">
        <v>3387</v>
      </c>
      <c r="S254" s="44" t="s">
        <v>2673</v>
      </c>
      <c r="T254" s="44" t="s">
        <v>3387</v>
      </c>
      <c r="U254" s="44" t="s">
        <v>2673</v>
      </c>
      <c r="V254" s="44" t="e">
        <f t="shared" si="12"/>
        <v>#VALUE!</v>
      </c>
      <c r="W254" s="44" t="s">
        <v>2673</v>
      </c>
      <c r="X254" s="44" t="e">
        <f t="shared" si="13"/>
        <v>#VALUE!</v>
      </c>
      <c r="Y254" s="44" t="s">
        <v>2673</v>
      </c>
      <c r="Z254" s="44" t="s">
        <v>3387</v>
      </c>
      <c r="AA254" s="44" t="s">
        <v>2673</v>
      </c>
      <c r="AB254" s="44" t="s">
        <v>3387</v>
      </c>
      <c r="AC254" s="44" t="s">
        <v>2673</v>
      </c>
      <c r="AD254" s="44" t="s">
        <v>3387</v>
      </c>
      <c r="AE254" s="44" t="s">
        <v>2673</v>
      </c>
      <c r="AG254" s="44" t="s">
        <v>2673</v>
      </c>
      <c r="AH254" s="44" t="str">
        <f t="shared" si="14"/>
        <v/>
      </c>
      <c r="AI254" s="44" t="s">
        <v>2673</v>
      </c>
      <c r="AJ254" s="44" t="str">
        <f t="shared" si="15"/>
        <v/>
      </c>
      <c r="AK254" s="44" t="s">
        <v>2673</v>
      </c>
      <c r="AL254" s="44" t="s">
        <v>3387</v>
      </c>
    </row>
    <row r="255" spans="1:38" x14ac:dyDescent="0.2">
      <c r="A255" s="46" t="s">
        <v>766</v>
      </c>
      <c r="B255" s="46" t="s">
        <v>2914</v>
      </c>
      <c r="C255" s="49">
        <v>484837</v>
      </c>
      <c r="D255" s="49" t="s">
        <v>3400</v>
      </c>
      <c r="E255" s="49">
        <v>471047</v>
      </c>
      <c r="F255" s="49" t="s">
        <v>3400</v>
      </c>
      <c r="G255" s="49">
        <v>54948</v>
      </c>
      <c r="H255" s="49" t="s">
        <v>3400</v>
      </c>
      <c r="I255" s="49">
        <v>419448</v>
      </c>
      <c r="J255" s="49" t="s">
        <v>3400</v>
      </c>
      <c r="K255" s="49">
        <v>11</v>
      </c>
      <c r="L255" s="49" t="s">
        <v>3400</v>
      </c>
      <c r="M255" s="44">
        <v>62</v>
      </c>
      <c r="N255" s="44" t="s">
        <v>3400</v>
      </c>
      <c r="O255" s="44" t="s">
        <v>2673</v>
      </c>
      <c r="P255" s="44" t="s">
        <v>3387</v>
      </c>
      <c r="Q255" s="44" t="s">
        <v>2673</v>
      </c>
      <c r="R255" s="44" t="s">
        <v>3387</v>
      </c>
      <c r="S255" s="44" t="s">
        <v>2673</v>
      </c>
      <c r="T255" s="44" t="s">
        <v>3387</v>
      </c>
      <c r="U255" s="44" t="s">
        <v>2673</v>
      </c>
      <c r="V255" s="44" t="e">
        <f t="shared" si="12"/>
        <v>#VALUE!</v>
      </c>
      <c r="W255" s="44" t="s">
        <v>2673</v>
      </c>
      <c r="X255" s="44" t="e">
        <f t="shared" si="13"/>
        <v>#VALUE!</v>
      </c>
      <c r="Y255" s="44" t="s">
        <v>2673</v>
      </c>
      <c r="Z255" s="44" t="s">
        <v>3387</v>
      </c>
      <c r="AA255" s="44" t="s">
        <v>2673</v>
      </c>
      <c r="AB255" s="44" t="s">
        <v>3387</v>
      </c>
      <c r="AC255" s="44" t="s">
        <v>2673</v>
      </c>
      <c r="AD255" s="44" t="s">
        <v>3387</v>
      </c>
      <c r="AE255" s="44" t="s">
        <v>2673</v>
      </c>
      <c r="AG255" s="44" t="s">
        <v>2673</v>
      </c>
      <c r="AH255" s="44" t="str">
        <f t="shared" si="14"/>
        <v/>
      </c>
      <c r="AI255" s="44" t="s">
        <v>2673</v>
      </c>
      <c r="AJ255" s="44" t="str">
        <f t="shared" si="15"/>
        <v/>
      </c>
      <c r="AK255" s="44" t="s">
        <v>2673</v>
      </c>
      <c r="AL255" s="44" t="s">
        <v>3387</v>
      </c>
    </row>
    <row r="256" spans="1:38" x14ac:dyDescent="0.2">
      <c r="A256" s="46" t="s">
        <v>769</v>
      </c>
      <c r="B256" s="46" t="s">
        <v>2589</v>
      </c>
      <c r="C256" s="49">
        <v>708473</v>
      </c>
      <c r="D256" s="49" t="s">
        <v>3400</v>
      </c>
      <c r="E256" s="49">
        <v>688571</v>
      </c>
      <c r="F256" s="49" t="s">
        <v>3400</v>
      </c>
      <c r="G256" s="49">
        <v>111286</v>
      </c>
      <c r="H256" s="49" t="s">
        <v>3400</v>
      </c>
      <c r="I256" s="49">
        <v>584277</v>
      </c>
      <c r="J256" s="49" t="s">
        <v>3400</v>
      </c>
      <c r="K256" s="49">
        <v>16</v>
      </c>
      <c r="L256" s="49" t="s">
        <v>3400</v>
      </c>
      <c r="M256" s="44">
        <v>58</v>
      </c>
      <c r="N256" s="44" t="s">
        <v>3400</v>
      </c>
      <c r="O256" s="44" t="s">
        <v>2673</v>
      </c>
      <c r="P256" s="44" t="s">
        <v>3387</v>
      </c>
      <c r="Q256" s="44" t="s">
        <v>2673</v>
      </c>
      <c r="R256" s="44" t="s">
        <v>3387</v>
      </c>
      <c r="S256" s="44" t="s">
        <v>2673</v>
      </c>
      <c r="T256" s="44" t="s">
        <v>3387</v>
      </c>
      <c r="U256" s="44" t="s">
        <v>2673</v>
      </c>
      <c r="V256" s="44" t="e">
        <f t="shared" si="12"/>
        <v>#VALUE!</v>
      </c>
      <c r="W256" s="44" t="s">
        <v>2673</v>
      </c>
      <c r="X256" s="44" t="e">
        <f t="shared" si="13"/>
        <v>#VALUE!</v>
      </c>
      <c r="Y256" s="44" t="s">
        <v>2673</v>
      </c>
      <c r="Z256" s="44" t="s">
        <v>3387</v>
      </c>
      <c r="AA256" s="44" t="s">
        <v>2673</v>
      </c>
      <c r="AB256" s="44" t="s">
        <v>3387</v>
      </c>
      <c r="AC256" s="44" t="s">
        <v>2673</v>
      </c>
      <c r="AD256" s="44" t="s">
        <v>3387</v>
      </c>
      <c r="AE256" s="44" t="s">
        <v>2673</v>
      </c>
      <c r="AG256" s="44" t="s">
        <v>2673</v>
      </c>
      <c r="AH256" s="44" t="str">
        <f t="shared" si="14"/>
        <v/>
      </c>
      <c r="AI256" s="44" t="s">
        <v>2673</v>
      </c>
      <c r="AJ256" s="44" t="str">
        <f t="shared" si="15"/>
        <v/>
      </c>
      <c r="AK256" s="44" t="s">
        <v>2673</v>
      </c>
      <c r="AL256" s="44" t="s">
        <v>3387</v>
      </c>
    </row>
    <row r="257" spans="1:38" x14ac:dyDescent="0.2">
      <c r="A257" s="46" t="s">
        <v>772</v>
      </c>
      <c r="B257" s="46" t="s">
        <v>2915</v>
      </c>
      <c r="C257" s="49">
        <v>337427</v>
      </c>
      <c r="D257" s="49" t="s">
        <v>3400</v>
      </c>
      <c r="E257" s="49">
        <v>326302</v>
      </c>
      <c r="F257" s="49" t="s">
        <v>3400</v>
      </c>
      <c r="G257" s="49">
        <v>54570</v>
      </c>
      <c r="H257" s="49" t="s">
        <v>3400</v>
      </c>
      <c r="I257" s="49">
        <v>274994</v>
      </c>
      <c r="J257" s="49" t="s">
        <v>3400</v>
      </c>
      <c r="K257" s="49">
        <v>16</v>
      </c>
      <c r="L257" s="49" t="s">
        <v>3400</v>
      </c>
      <c r="M257" s="44">
        <v>57</v>
      </c>
      <c r="N257" s="44" t="s">
        <v>3400</v>
      </c>
      <c r="O257" s="44" t="s">
        <v>2673</v>
      </c>
      <c r="P257" s="44" t="s">
        <v>3387</v>
      </c>
      <c r="Q257" s="44" t="s">
        <v>2673</v>
      </c>
      <c r="R257" s="44" t="s">
        <v>3387</v>
      </c>
      <c r="S257" s="44" t="s">
        <v>2673</v>
      </c>
      <c r="T257" s="44" t="s">
        <v>3387</v>
      </c>
      <c r="U257" s="44" t="s">
        <v>2673</v>
      </c>
      <c r="V257" s="44" t="e">
        <f t="shared" si="12"/>
        <v>#VALUE!</v>
      </c>
      <c r="W257" s="44" t="s">
        <v>2673</v>
      </c>
      <c r="X257" s="44" t="e">
        <f t="shared" si="13"/>
        <v>#VALUE!</v>
      </c>
      <c r="Y257" s="44" t="s">
        <v>2673</v>
      </c>
      <c r="Z257" s="44" t="s">
        <v>3387</v>
      </c>
      <c r="AA257" s="44" t="s">
        <v>2673</v>
      </c>
      <c r="AB257" s="44" t="s">
        <v>3387</v>
      </c>
      <c r="AC257" s="44" t="s">
        <v>2673</v>
      </c>
      <c r="AD257" s="44" t="s">
        <v>3387</v>
      </c>
      <c r="AE257" s="44" t="s">
        <v>2673</v>
      </c>
      <c r="AG257" s="44" t="s">
        <v>2673</v>
      </c>
      <c r="AH257" s="44" t="str">
        <f t="shared" si="14"/>
        <v/>
      </c>
      <c r="AI257" s="44" t="s">
        <v>2673</v>
      </c>
      <c r="AJ257" s="44" t="str">
        <f t="shared" si="15"/>
        <v/>
      </c>
      <c r="AK257" s="44" t="s">
        <v>2673</v>
      </c>
      <c r="AL257" s="44" t="s">
        <v>3387</v>
      </c>
    </row>
    <row r="258" spans="1:38" x14ac:dyDescent="0.2">
      <c r="A258" s="46" t="s">
        <v>775</v>
      </c>
      <c r="B258" s="46" t="s">
        <v>2916</v>
      </c>
      <c r="C258" s="49">
        <v>213780</v>
      </c>
      <c r="D258" s="49" t="s">
        <v>3400</v>
      </c>
      <c r="E258" s="49">
        <v>206470</v>
      </c>
      <c r="F258" s="49" t="s">
        <v>3400</v>
      </c>
      <c r="G258" s="49">
        <v>30311</v>
      </c>
      <c r="H258" s="49" t="s">
        <v>3400</v>
      </c>
      <c r="I258" s="49">
        <v>178288</v>
      </c>
      <c r="J258" s="49" t="s">
        <v>3400</v>
      </c>
      <c r="K258" s="49">
        <v>14</v>
      </c>
      <c r="L258" s="49" t="s">
        <v>3400</v>
      </c>
      <c r="M258" s="44">
        <v>54</v>
      </c>
      <c r="N258" s="44" t="s">
        <v>3400</v>
      </c>
      <c r="O258" s="44" t="s">
        <v>2673</v>
      </c>
      <c r="P258" s="44" t="s">
        <v>3387</v>
      </c>
      <c r="Q258" s="44" t="s">
        <v>2673</v>
      </c>
      <c r="R258" s="44" t="s">
        <v>3387</v>
      </c>
      <c r="S258" s="44" t="s">
        <v>2673</v>
      </c>
      <c r="T258" s="44" t="s">
        <v>3387</v>
      </c>
      <c r="U258" s="44" t="s">
        <v>2673</v>
      </c>
      <c r="V258" s="44" t="e">
        <f t="shared" si="12"/>
        <v>#VALUE!</v>
      </c>
      <c r="W258" s="44" t="s">
        <v>2673</v>
      </c>
      <c r="X258" s="44" t="e">
        <f t="shared" si="13"/>
        <v>#VALUE!</v>
      </c>
      <c r="Y258" s="44" t="s">
        <v>2673</v>
      </c>
      <c r="Z258" s="44" t="s">
        <v>3387</v>
      </c>
      <c r="AA258" s="44" t="s">
        <v>2673</v>
      </c>
      <c r="AB258" s="44" t="s">
        <v>3387</v>
      </c>
      <c r="AC258" s="44" t="s">
        <v>2673</v>
      </c>
      <c r="AD258" s="44" t="s">
        <v>3387</v>
      </c>
      <c r="AE258" s="44" t="s">
        <v>2673</v>
      </c>
      <c r="AG258" s="44" t="s">
        <v>2673</v>
      </c>
      <c r="AH258" s="44" t="str">
        <f t="shared" si="14"/>
        <v/>
      </c>
      <c r="AI258" s="44" t="s">
        <v>2673</v>
      </c>
      <c r="AJ258" s="44" t="str">
        <f t="shared" si="15"/>
        <v/>
      </c>
      <c r="AK258" s="44" t="s">
        <v>2673</v>
      </c>
      <c r="AL258" s="44" t="s">
        <v>3387</v>
      </c>
    </row>
    <row r="259" spans="1:38" x14ac:dyDescent="0.2">
      <c r="A259" s="46" t="s">
        <v>778</v>
      </c>
      <c r="B259" s="46" t="s">
        <v>2917</v>
      </c>
      <c r="C259" s="49">
        <v>145987</v>
      </c>
      <c r="D259" s="49" t="s">
        <v>3400</v>
      </c>
      <c r="E259" s="49">
        <v>140841</v>
      </c>
      <c r="F259" s="49" t="s">
        <v>3400</v>
      </c>
      <c r="G259" s="49">
        <v>24056</v>
      </c>
      <c r="H259" s="49" t="s">
        <v>3400</v>
      </c>
      <c r="I259" s="49">
        <v>118368</v>
      </c>
      <c r="J259" s="49" t="s">
        <v>3400</v>
      </c>
      <c r="K259" s="49">
        <v>16</v>
      </c>
      <c r="L259" s="49" t="s">
        <v>3400</v>
      </c>
      <c r="M259" s="44">
        <v>56</v>
      </c>
      <c r="N259" s="44" t="s">
        <v>3400</v>
      </c>
      <c r="O259" s="44" t="s">
        <v>2673</v>
      </c>
      <c r="P259" s="44" t="s">
        <v>3387</v>
      </c>
      <c r="Q259" s="44" t="s">
        <v>2673</v>
      </c>
      <c r="R259" s="44" t="s">
        <v>3387</v>
      </c>
      <c r="S259" s="44" t="s">
        <v>2673</v>
      </c>
      <c r="T259" s="44" t="s">
        <v>3387</v>
      </c>
      <c r="U259" s="44" t="s">
        <v>2673</v>
      </c>
      <c r="V259" s="44" t="e">
        <f t="shared" si="12"/>
        <v>#VALUE!</v>
      </c>
      <c r="W259" s="44" t="s">
        <v>2673</v>
      </c>
      <c r="X259" s="44" t="e">
        <f t="shared" si="13"/>
        <v>#VALUE!</v>
      </c>
      <c r="Y259" s="44" t="s">
        <v>2673</v>
      </c>
      <c r="Z259" s="44" t="s">
        <v>3387</v>
      </c>
      <c r="AA259" s="44" t="s">
        <v>2673</v>
      </c>
      <c r="AB259" s="44" t="s">
        <v>3387</v>
      </c>
      <c r="AC259" s="44" t="s">
        <v>2673</v>
      </c>
      <c r="AD259" s="44" t="s">
        <v>3387</v>
      </c>
      <c r="AE259" s="44" t="s">
        <v>2673</v>
      </c>
      <c r="AG259" s="44" t="s">
        <v>2673</v>
      </c>
      <c r="AH259" s="44" t="str">
        <f t="shared" si="14"/>
        <v/>
      </c>
      <c r="AI259" s="44" t="s">
        <v>2673</v>
      </c>
      <c r="AJ259" s="44" t="str">
        <f t="shared" si="15"/>
        <v/>
      </c>
      <c r="AK259" s="44" t="s">
        <v>2673</v>
      </c>
      <c r="AL259" s="44" t="s">
        <v>3387</v>
      </c>
    </row>
    <row r="260" spans="1:38" x14ac:dyDescent="0.2">
      <c r="A260" s="46" t="s">
        <v>781</v>
      </c>
      <c r="B260" s="46" t="s">
        <v>2590</v>
      </c>
      <c r="C260" s="49">
        <v>339088</v>
      </c>
      <c r="D260" s="49" t="s">
        <v>3400</v>
      </c>
      <c r="E260" s="49">
        <v>329665</v>
      </c>
      <c r="F260" s="49" t="s">
        <v>3400</v>
      </c>
      <c r="G260" s="49">
        <v>36857</v>
      </c>
      <c r="H260" s="49" t="s">
        <v>3400</v>
      </c>
      <c r="I260" s="49">
        <v>295108</v>
      </c>
      <c r="J260" s="49" t="s">
        <v>3400</v>
      </c>
      <c r="K260" s="49">
        <v>11</v>
      </c>
      <c r="L260" s="49" t="s">
        <v>3400</v>
      </c>
      <c r="M260" s="44">
        <v>61</v>
      </c>
      <c r="N260" s="44" t="s">
        <v>3400</v>
      </c>
      <c r="O260" s="44" t="s">
        <v>2673</v>
      </c>
      <c r="P260" s="44" t="s">
        <v>3387</v>
      </c>
      <c r="Q260" s="44" t="s">
        <v>2673</v>
      </c>
      <c r="R260" s="44" t="s">
        <v>3387</v>
      </c>
      <c r="S260" s="44" t="s">
        <v>2673</v>
      </c>
      <c r="T260" s="44" t="s">
        <v>3387</v>
      </c>
      <c r="U260" s="44" t="s">
        <v>2673</v>
      </c>
      <c r="V260" s="44" t="e">
        <f t="shared" si="12"/>
        <v>#VALUE!</v>
      </c>
      <c r="W260" s="44" t="s">
        <v>2673</v>
      </c>
      <c r="X260" s="44" t="e">
        <f t="shared" si="13"/>
        <v>#VALUE!</v>
      </c>
      <c r="Y260" s="44" t="s">
        <v>2673</v>
      </c>
      <c r="Z260" s="44" t="s">
        <v>3387</v>
      </c>
      <c r="AA260" s="44" t="s">
        <v>2673</v>
      </c>
      <c r="AB260" s="44" t="s">
        <v>3387</v>
      </c>
      <c r="AC260" s="44" t="s">
        <v>2673</v>
      </c>
      <c r="AD260" s="44" t="s">
        <v>3387</v>
      </c>
      <c r="AE260" s="44" t="s">
        <v>2673</v>
      </c>
      <c r="AG260" s="44" t="s">
        <v>2673</v>
      </c>
      <c r="AH260" s="44" t="str">
        <f t="shared" si="14"/>
        <v/>
      </c>
      <c r="AI260" s="44" t="s">
        <v>2673</v>
      </c>
      <c r="AJ260" s="44" t="str">
        <f t="shared" si="15"/>
        <v/>
      </c>
      <c r="AK260" s="44" t="s">
        <v>2673</v>
      </c>
      <c r="AL260" s="44" t="s">
        <v>3387</v>
      </c>
    </row>
    <row r="261" spans="1:38" x14ac:dyDescent="0.2">
      <c r="A261" s="46" t="s">
        <v>784</v>
      </c>
      <c r="B261" s="46" t="s">
        <v>2918</v>
      </c>
      <c r="C261" s="49">
        <v>156091</v>
      </c>
      <c r="D261" s="49" t="s">
        <v>3400</v>
      </c>
      <c r="E261" s="49">
        <v>150743</v>
      </c>
      <c r="F261" s="49" t="s">
        <v>3400</v>
      </c>
      <c r="G261" s="49">
        <v>23675</v>
      </c>
      <c r="H261" s="49" t="s">
        <v>3400</v>
      </c>
      <c r="I261" s="49">
        <v>128890</v>
      </c>
      <c r="J261" s="49" t="s">
        <v>3400</v>
      </c>
      <c r="K261" s="49">
        <v>15</v>
      </c>
      <c r="L261" s="49" t="s">
        <v>3400</v>
      </c>
      <c r="M261" s="44">
        <v>56</v>
      </c>
      <c r="N261" s="44" t="s">
        <v>3400</v>
      </c>
      <c r="O261" s="44" t="s">
        <v>2673</v>
      </c>
      <c r="P261" s="44" t="s">
        <v>3387</v>
      </c>
      <c r="Q261" s="44" t="s">
        <v>2673</v>
      </c>
      <c r="R261" s="44" t="s">
        <v>3387</v>
      </c>
      <c r="S261" s="44" t="s">
        <v>2673</v>
      </c>
      <c r="T261" s="44" t="s">
        <v>3387</v>
      </c>
      <c r="U261" s="44" t="s">
        <v>2673</v>
      </c>
      <c r="V261" s="44" t="e">
        <f t="shared" si="12"/>
        <v>#VALUE!</v>
      </c>
      <c r="W261" s="44" t="s">
        <v>2673</v>
      </c>
      <c r="X261" s="44" t="e">
        <f t="shared" si="13"/>
        <v>#VALUE!</v>
      </c>
      <c r="Y261" s="44" t="s">
        <v>2673</v>
      </c>
      <c r="Z261" s="44" t="s">
        <v>3387</v>
      </c>
      <c r="AA261" s="44" t="s">
        <v>2673</v>
      </c>
      <c r="AB261" s="44" t="s">
        <v>3387</v>
      </c>
      <c r="AC261" s="44" t="s">
        <v>2673</v>
      </c>
      <c r="AD261" s="44" t="s">
        <v>3387</v>
      </c>
      <c r="AE261" s="44" t="s">
        <v>2673</v>
      </c>
      <c r="AG261" s="44" t="s">
        <v>2673</v>
      </c>
      <c r="AH261" s="44" t="str">
        <f t="shared" si="14"/>
        <v/>
      </c>
      <c r="AI261" s="44" t="s">
        <v>2673</v>
      </c>
      <c r="AJ261" s="44" t="str">
        <f t="shared" si="15"/>
        <v/>
      </c>
      <c r="AK261" s="44" t="s">
        <v>2673</v>
      </c>
      <c r="AL261" s="44" t="s">
        <v>3387</v>
      </c>
    </row>
    <row r="262" spans="1:38" x14ac:dyDescent="0.2">
      <c r="A262" s="46" t="s">
        <v>787</v>
      </c>
      <c r="B262" s="46" t="s">
        <v>2919</v>
      </c>
      <c r="C262" s="49">
        <v>233598</v>
      </c>
      <c r="D262" s="49" t="s">
        <v>3400</v>
      </c>
      <c r="E262" s="49">
        <v>225790</v>
      </c>
      <c r="F262" s="49" t="s">
        <v>3400</v>
      </c>
      <c r="G262" s="49">
        <v>32042</v>
      </c>
      <c r="H262" s="49" t="s">
        <v>3400</v>
      </c>
      <c r="I262" s="49">
        <v>195800</v>
      </c>
      <c r="J262" s="49" t="s">
        <v>3400</v>
      </c>
      <c r="K262" s="49">
        <v>14</v>
      </c>
      <c r="L262" s="49" t="s">
        <v>3400</v>
      </c>
      <c r="M262" s="44">
        <v>55</v>
      </c>
      <c r="N262" s="44" t="s">
        <v>3400</v>
      </c>
      <c r="O262" s="44" t="s">
        <v>2673</v>
      </c>
      <c r="P262" s="44" t="s">
        <v>3387</v>
      </c>
      <c r="Q262" s="44" t="s">
        <v>2673</v>
      </c>
      <c r="R262" s="44" t="s">
        <v>3387</v>
      </c>
      <c r="S262" s="44" t="s">
        <v>2673</v>
      </c>
      <c r="T262" s="44" t="s">
        <v>3387</v>
      </c>
      <c r="U262" s="44" t="s">
        <v>2673</v>
      </c>
      <c r="V262" s="44" t="e">
        <f t="shared" si="12"/>
        <v>#VALUE!</v>
      </c>
      <c r="W262" s="44" t="s">
        <v>2673</v>
      </c>
      <c r="X262" s="44" t="e">
        <f t="shared" si="13"/>
        <v>#VALUE!</v>
      </c>
      <c r="Y262" s="44" t="s">
        <v>2673</v>
      </c>
      <c r="Z262" s="44" t="s">
        <v>3387</v>
      </c>
      <c r="AA262" s="44" t="s">
        <v>2673</v>
      </c>
      <c r="AB262" s="44" t="s">
        <v>3387</v>
      </c>
      <c r="AC262" s="44" t="s">
        <v>2673</v>
      </c>
      <c r="AD262" s="44" t="s">
        <v>3387</v>
      </c>
      <c r="AE262" s="44" t="s">
        <v>2673</v>
      </c>
      <c r="AG262" s="44" t="s">
        <v>2673</v>
      </c>
      <c r="AH262" s="44" t="str">
        <f t="shared" si="14"/>
        <v/>
      </c>
      <c r="AI262" s="44" t="s">
        <v>2673</v>
      </c>
      <c r="AJ262" s="44" t="str">
        <f t="shared" si="15"/>
        <v/>
      </c>
      <c r="AK262" s="44" t="s">
        <v>2673</v>
      </c>
      <c r="AL262" s="44" t="s">
        <v>3387</v>
      </c>
    </row>
    <row r="263" spans="1:38" x14ac:dyDescent="0.2">
      <c r="A263" s="46" t="s">
        <v>790</v>
      </c>
      <c r="B263" s="46" t="s">
        <v>2920</v>
      </c>
      <c r="C263" s="49">
        <v>177075</v>
      </c>
      <c r="D263" s="49" t="s">
        <v>3400</v>
      </c>
      <c r="E263" s="49">
        <v>171378</v>
      </c>
      <c r="F263" s="49" t="s">
        <v>3400</v>
      </c>
      <c r="G263" s="49">
        <v>23732</v>
      </c>
      <c r="H263" s="49" t="s">
        <v>3400</v>
      </c>
      <c r="I263" s="49">
        <v>149011</v>
      </c>
      <c r="J263" s="49" t="s">
        <v>3400</v>
      </c>
      <c r="K263" s="49">
        <v>13</v>
      </c>
      <c r="L263" s="49" t="s">
        <v>3400</v>
      </c>
      <c r="M263" s="44">
        <v>58</v>
      </c>
      <c r="N263" s="44" t="s">
        <v>3400</v>
      </c>
      <c r="O263" s="44" t="s">
        <v>2673</v>
      </c>
      <c r="P263" s="44" t="s">
        <v>3387</v>
      </c>
      <c r="Q263" s="44" t="s">
        <v>2673</v>
      </c>
      <c r="R263" s="44" t="s">
        <v>3387</v>
      </c>
      <c r="S263" s="44" t="s">
        <v>2673</v>
      </c>
      <c r="T263" s="44" t="s">
        <v>3387</v>
      </c>
      <c r="U263" s="44" t="s">
        <v>2673</v>
      </c>
      <c r="V263" s="44" t="e">
        <f t="shared" si="12"/>
        <v>#VALUE!</v>
      </c>
      <c r="W263" s="44" t="s">
        <v>2673</v>
      </c>
      <c r="X263" s="44" t="e">
        <f t="shared" si="13"/>
        <v>#VALUE!</v>
      </c>
      <c r="Y263" s="44" t="s">
        <v>2673</v>
      </c>
      <c r="Z263" s="44" t="s">
        <v>3387</v>
      </c>
      <c r="AA263" s="44" t="s">
        <v>2673</v>
      </c>
      <c r="AB263" s="44" t="s">
        <v>3387</v>
      </c>
      <c r="AC263" s="44" t="s">
        <v>2673</v>
      </c>
      <c r="AD263" s="44" t="s">
        <v>3387</v>
      </c>
      <c r="AE263" s="44" t="s">
        <v>2673</v>
      </c>
      <c r="AG263" s="44" t="s">
        <v>2673</v>
      </c>
      <c r="AH263" s="44" t="str">
        <f t="shared" si="14"/>
        <v/>
      </c>
      <c r="AI263" s="44" t="s">
        <v>2673</v>
      </c>
      <c r="AJ263" s="44" t="str">
        <f t="shared" si="15"/>
        <v/>
      </c>
      <c r="AK263" s="44" t="s">
        <v>2673</v>
      </c>
      <c r="AL263" s="44" t="s">
        <v>3387</v>
      </c>
    </row>
    <row r="264" spans="1:38" x14ac:dyDescent="0.2">
      <c r="A264" s="46" t="s">
        <v>793</v>
      </c>
      <c r="B264" s="46" t="s">
        <v>2921</v>
      </c>
      <c r="C264" s="49">
        <v>166268</v>
      </c>
      <c r="D264" s="49" t="s">
        <v>3400</v>
      </c>
      <c r="E264" s="49">
        <v>160529</v>
      </c>
      <c r="F264" s="49" t="s">
        <v>3400</v>
      </c>
      <c r="G264" s="49">
        <v>23808</v>
      </c>
      <c r="H264" s="49" t="s">
        <v>3400</v>
      </c>
      <c r="I264" s="49">
        <v>138275</v>
      </c>
      <c r="J264" s="49" t="s">
        <v>3400</v>
      </c>
      <c r="K264" s="49">
        <v>14</v>
      </c>
      <c r="L264" s="49" t="s">
        <v>3400</v>
      </c>
      <c r="M264" s="44">
        <v>58</v>
      </c>
      <c r="N264" s="44" t="s">
        <v>3400</v>
      </c>
      <c r="O264" s="44" t="s">
        <v>2673</v>
      </c>
      <c r="P264" s="44" t="s">
        <v>3387</v>
      </c>
      <c r="Q264" s="44" t="s">
        <v>2673</v>
      </c>
      <c r="R264" s="44" t="s">
        <v>3387</v>
      </c>
      <c r="S264" s="44" t="s">
        <v>2673</v>
      </c>
      <c r="T264" s="44" t="s">
        <v>3387</v>
      </c>
      <c r="U264" s="44" t="s">
        <v>2673</v>
      </c>
      <c r="V264" s="44" t="e">
        <f t="shared" si="12"/>
        <v>#VALUE!</v>
      </c>
      <c r="W264" s="44" t="s">
        <v>2673</v>
      </c>
      <c r="X264" s="44" t="e">
        <f t="shared" si="13"/>
        <v>#VALUE!</v>
      </c>
      <c r="Y264" s="44" t="s">
        <v>2673</v>
      </c>
      <c r="Z264" s="44" t="s">
        <v>3387</v>
      </c>
      <c r="AA264" s="44" t="s">
        <v>2673</v>
      </c>
      <c r="AB264" s="44" t="s">
        <v>3387</v>
      </c>
      <c r="AC264" s="44" t="s">
        <v>2673</v>
      </c>
      <c r="AD264" s="44" t="s">
        <v>3387</v>
      </c>
      <c r="AE264" s="44" t="s">
        <v>2673</v>
      </c>
      <c r="AG264" s="44" t="s">
        <v>2673</v>
      </c>
      <c r="AH264" s="44" t="str">
        <f t="shared" si="14"/>
        <v/>
      </c>
      <c r="AI264" s="44" t="s">
        <v>2673</v>
      </c>
      <c r="AJ264" s="44" t="str">
        <f t="shared" si="15"/>
        <v/>
      </c>
      <c r="AK264" s="44" t="s">
        <v>2673</v>
      </c>
      <c r="AL264" s="44" t="s">
        <v>3387</v>
      </c>
    </row>
    <row r="265" spans="1:38" x14ac:dyDescent="0.2">
      <c r="A265" s="46" t="s">
        <v>796</v>
      </c>
      <c r="B265" s="46" t="s">
        <v>2922</v>
      </c>
      <c r="C265" s="49">
        <v>212589</v>
      </c>
      <c r="D265" s="49" t="s">
        <v>3400</v>
      </c>
      <c r="E265" s="49">
        <v>205430</v>
      </c>
      <c r="F265" s="49" t="s">
        <v>3400</v>
      </c>
      <c r="G265" s="49">
        <v>25365</v>
      </c>
      <c r="H265" s="49" t="s">
        <v>3400</v>
      </c>
      <c r="I265" s="49">
        <v>181789</v>
      </c>
      <c r="J265" s="49" t="s">
        <v>3400</v>
      </c>
      <c r="K265" s="49">
        <v>12</v>
      </c>
      <c r="L265" s="49" t="s">
        <v>3400</v>
      </c>
      <c r="M265" s="44">
        <v>60</v>
      </c>
      <c r="N265" s="44" t="s">
        <v>3400</v>
      </c>
      <c r="O265" s="44" t="s">
        <v>2673</v>
      </c>
      <c r="P265" s="44" t="s">
        <v>3387</v>
      </c>
      <c r="Q265" s="44" t="s">
        <v>2673</v>
      </c>
      <c r="R265" s="44" t="s">
        <v>3387</v>
      </c>
      <c r="S265" s="44" t="s">
        <v>2673</v>
      </c>
      <c r="T265" s="44" t="s">
        <v>3387</v>
      </c>
      <c r="U265" s="44" t="s">
        <v>2673</v>
      </c>
      <c r="V265" s="44" t="e">
        <f t="shared" si="12"/>
        <v>#VALUE!</v>
      </c>
      <c r="W265" s="44" t="s">
        <v>2673</v>
      </c>
      <c r="X265" s="44" t="e">
        <f t="shared" si="13"/>
        <v>#VALUE!</v>
      </c>
      <c r="Y265" s="44" t="s">
        <v>2673</v>
      </c>
      <c r="Z265" s="44" t="s">
        <v>3387</v>
      </c>
      <c r="AA265" s="44" t="s">
        <v>2673</v>
      </c>
      <c r="AB265" s="44" t="s">
        <v>3387</v>
      </c>
      <c r="AC265" s="44" t="s">
        <v>2673</v>
      </c>
      <c r="AD265" s="44" t="s">
        <v>3387</v>
      </c>
      <c r="AE265" s="44" t="s">
        <v>2673</v>
      </c>
      <c r="AG265" s="44" t="s">
        <v>2673</v>
      </c>
      <c r="AH265" s="44" t="str">
        <f t="shared" si="14"/>
        <v/>
      </c>
      <c r="AI265" s="44" t="s">
        <v>2673</v>
      </c>
      <c r="AJ265" s="44" t="str">
        <f t="shared" si="15"/>
        <v/>
      </c>
      <c r="AK265" s="44" t="s">
        <v>2673</v>
      </c>
      <c r="AL265" s="44" t="s">
        <v>3387</v>
      </c>
    </row>
    <row r="266" spans="1:38" x14ac:dyDescent="0.2">
      <c r="A266" s="46" t="s">
        <v>799</v>
      </c>
      <c r="B266" s="46" t="s">
        <v>2923</v>
      </c>
      <c r="C266" s="49">
        <v>196099</v>
      </c>
      <c r="D266" s="49" t="s">
        <v>3400</v>
      </c>
      <c r="E266" s="49">
        <v>189013</v>
      </c>
      <c r="F266" s="49" t="s">
        <v>3400</v>
      </c>
      <c r="G266" s="49">
        <v>23099</v>
      </c>
      <c r="H266" s="49" t="s">
        <v>3400</v>
      </c>
      <c r="I266" s="49">
        <v>167644</v>
      </c>
      <c r="J266" s="49" t="s">
        <v>3400</v>
      </c>
      <c r="K266" s="49">
        <v>12</v>
      </c>
      <c r="L266" s="49" t="s">
        <v>3400</v>
      </c>
      <c r="M266" s="44">
        <v>57</v>
      </c>
      <c r="N266" s="44" t="s">
        <v>3400</v>
      </c>
      <c r="O266" s="44" t="s">
        <v>2673</v>
      </c>
      <c r="P266" s="44" t="s">
        <v>3387</v>
      </c>
      <c r="Q266" s="44" t="s">
        <v>2673</v>
      </c>
      <c r="R266" s="44" t="s">
        <v>3387</v>
      </c>
      <c r="S266" s="44" t="s">
        <v>2673</v>
      </c>
      <c r="T266" s="44" t="s">
        <v>3387</v>
      </c>
      <c r="U266" s="44" t="s">
        <v>2673</v>
      </c>
      <c r="V266" s="44" t="e">
        <f t="shared" si="12"/>
        <v>#VALUE!</v>
      </c>
      <c r="W266" s="44" t="s">
        <v>2673</v>
      </c>
      <c r="X266" s="44" t="e">
        <f t="shared" si="13"/>
        <v>#VALUE!</v>
      </c>
      <c r="Y266" s="44" t="s">
        <v>2673</v>
      </c>
      <c r="Z266" s="44" t="s">
        <v>3387</v>
      </c>
      <c r="AA266" s="44" t="s">
        <v>2673</v>
      </c>
      <c r="AB266" s="44" t="s">
        <v>3387</v>
      </c>
      <c r="AC266" s="44" t="s">
        <v>2673</v>
      </c>
      <c r="AD266" s="44" t="s">
        <v>3387</v>
      </c>
      <c r="AE266" s="44" t="s">
        <v>2673</v>
      </c>
      <c r="AG266" s="44" t="s">
        <v>2673</v>
      </c>
      <c r="AH266" s="44" t="str">
        <f t="shared" si="14"/>
        <v/>
      </c>
      <c r="AI266" s="44" t="s">
        <v>2673</v>
      </c>
      <c r="AJ266" s="44" t="str">
        <f t="shared" si="15"/>
        <v/>
      </c>
      <c r="AK266" s="44" t="s">
        <v>2673</v>
      </c>
      <c r="AL266" s="44" t="s">
        <v>3387</v>
      </c>
    </row>
    <row r="267" spans="1:38" x14ac:dyDescent="0.2">
      <c r="A267" s="46" t="s">
        <v>802</v>
      </c>
      <c r="B267" s="46" t="s">
        <v>2924</v>
      </c>
      <c r="C267" s="49">
        <v>127926</v>
      </c>
      <c r="D267" s="49" t="s">
        <v>3400</v>
      </c>
      <c r="E267" s="49">
        <v>123299</v>
      </c>
      <c r="F267" s="49" t="s">
        <v>3400</v>
      </c>
      <c r="G267" s="49">
        <v>15588</v>
      </c>
      <c r="H267" s="49" t="s">
        <v>3400</v>
      </c>
      <c r="I267" s="49">
        <v>108900</v>
      </c>
      <c r="J267" s="49" t="s">
        <v>3400</v>
      </c>
      <c r="K267" s="49">
        <v>12</v>
      </c>
      <c r="L267" s="49" t="s">
        <v>3400</v>
      </c>
      <c r="M267" s="44">
        <v>56</v>
      </c>
      <c r="N267" s="44" t="s">
        <v>3400</v>
      </c>
      <c r="O267" s="44" t="s">
        <v>2673</v>
      </c>
      <c r="P267" s="44" t="s">
        <v>3387</v>
      </c>
      <c r="Q267" s="44" t="s">
        <v>2673</v>
      </c>
      <c r="R267" s="44" t="s">
        <v>3387</v>
      </c>
      <c r="S267" s="44" t="s">
        <v>2673</v>
      </c>
      <c r="T267" s="44" t="s">
        <v>3387</v>
      </c>
      <c r="U267" s="44" t="s">
        <v>2673</v>
      </c>
      <c r="V267" s="44" t="e">
        <f t="shared" ref="V267:V330" si="16">100*U267/(O267*100/Y267)</f>
        <v>#VALUE!</v>
      </c>
      <c r="W267" s="44" t="s">
        <v>2673</v>
      </c>
      <c r="X267" s="44" t="e">
        <f t="shared" ref="X267:X330" si="17">100*S267/O267</f>
        <v>#VALUE!</v>
      </c>
      <c r="Y267" s="44" t="s">
        <v>2673</v>
      </c>
      <c r="Z267" s="44" t="s">
        <v>3387</v>
      </c>
      <c r="AA267" s="44" t="s">
        <v>2673</v>
      </c>
      <c r="AB267" s="44" t="s">
        <v>3387</v>
      </c>
      <c r="AC267" s="44" t="s">
        <v>2673</v>
      </c>
      <c r="AD267" s="44" t="s">
        <v>3387</v>
      </c>
      <c r="AE267" s="44" t="s">
        <v>2673</v>
      </c>
      <c r="AG267" s="44" t="s">
        <v>2673</v>
      </c>
      <c r="AH267" s="44" t="str">
        <f t="shared" ref="AH267:AH330" si="18">IF(COUNT(100*AG267/(AA267*100/AK267))=1,100*AG267/(AA267*100/AK267),IF(COUNT(V267)=1,V267,""))</f>
        <v/>
      </c>
      <c r="AI267" s="44" t="s">
        <v>2673</v>
      </c>
      <c r="AJ267" s="44" t="str">
        <f t="shared" ref="AJ267:AJ330" si="19">IF(COUNT(AE267/AA267)=1,100*AE267/AA267,IF(COUNT(X267)=1,X267,""))</f>
        <v/>
      </c>
      <c r="AK267" s="44" t="s">
        <v>2673</v>
      </c>
      <c r="AL267" s="44" t="s">
        <v>3387</v>
      </c>
    </row>
    <row r="268" spans="1:38" x14ac:dyDescent="0.2">
      <c r="A268" s="46" t="s">
        <v>805</v>
      </c>
      <c r="B268" s="46" t="s">
        <v>2925</v>
      </c>
      <c r="C268" s="49">
        <v>236111</v>
      </c>
      <c r="D268" s="49" t="s">
        <v>3400</v>
      </c>
      <c r="E268" s="49">
        <v>228468</v>
      </c>
      <c r="F268" s="49" t="s">
        <v>3400</v>
      </c>
      <c r="G268" s="49">
        <v>27991</v>
      </c>
      <c r="H268" s="49" t="s">
        <v>3400</v>
      </c>
      <c r="I268" s="49">
        <v>202321</v>
      </c>
      <c r="J268" s="49" t="s">
        <v>3400</v>
      </c>
      <c r="K268" s="49">
        <v>12</v>
      </c>
      <c r="L268" s="49" t="s">
        <v>3400</v>
      </c>
      <c r="M268" s="44">
        <v>56</v>
      </c>
      <c r="N268" s="44" t="s">
        <v>3400</v>
      </c>
      <c r="O268" s="44" t="s">
        <v>2673</v>
      </c>
      <c r="P268" s="44" t="s">
        <v>3387</v>
      </c>
      <c r="Q268" s="44" t="s">
        <v>2673</v>
      </c>
      <c r="R268" s="44" t="s">
        <v>3387</v>
      </c>
      <c r="S268" s="44" t="s">
        <v>2673</v>
      </c>
      <c r="T268" s="44" t="s">
        <v>3387</v>
      </c>
      <c r="U268" s="44" t="s">
        <v>2673</v>
      </c>
      <c r="V268" s="44" t="e">
        <f t="shared" si="16"/>
        <v>#VALUE!</v>
      </c>
      <c r="W268" s="44" t="s">
        <v>2673</v>
      </c>
      <c r="X268" s="44" t="e">
        <f t="shared" si="17"/>
        <v>#VALUE!</v>
      </c>
      <c r="Y268" s="44" t="s">
        <v>2673</v>
      </c>
      <c r="Z268" s="44" t="s">
        <v>3387</v>
      </c>
      <c r="AA268" s="44" t="s">
        <v>2673</v>
      </c>
      <c r="AB268" s="44" t="s">
        <v>3387</v>
      </c>
      <c r="AC268" s="44" t="s">
        <v>2673</v>
      </c>
      <c r="AD268" s="44" t="s">
        <v>3387</v>
      </c>
      <c r="AE268" s="44" t="s">
        <v>2673</v>
      </c>
      <c r="AG268" s="44" t="s">
        <v>2673</v>
      </c>
      <c r="AH268" s="44" t="str">
        <f t="shared" si="18"/>
        <v/>
      </c>
      <c r="AI268" s="44" t="s">
        <v>2673</v>
      </c>
      <c r="AJ268" s="44" t="str">
        <f t="shared" si="19"/>
        <v/>
      </c>
      <c r="AK268" s="44" t="s">
        <v>2673</v>
      </c>
      <c r="AL268" s="44" t="s">
        <v>3387</v>
      </c>
    </row>
    <row r="269" spans="1:38" x14ac:dyDescent="0.2">
      <c r="A269" s="46" t="s">
        <v>808</v>
      </c>
      <c r="B269" s="46" t="s">
        <v>2926</v>
      </c>
      <c r="C269" s="49">
        <v>206079</v>
      </c>
      <c r="D269" s="49" t="s">
        <v>3400</v>
      </c>
      <c r="E269" s="49">
        <v>198727</v>
      </c>
      <c r="F269" s="49" t="s">
        <v>3400</v>
      </c>
      <c r="G269" s="49">
        <v>26146</v>
      </c>
      <c r="H269" s="49" t="s">
        <v>3400</v>
      </c>
      <c r="I269" s="49">
        <v>174559</v>
      </c>
      <c r="J269" s="49" t="s">
        <v>3400</v>
      </c>
      <c r="K269" s="49">
        <v>13</v>
      </c>
      <c r="L269" s="49" t="s">
        <v>3400</v>
      </c>
      <c r="M269" s="44">
        <v>57</v>
      </c>
      <c r="N269" s="44" t="s">
        <v>3400</v>
      </c>
      <c r="O269" s="44" t="s">
        <v>2673</v>
      </c>
      <c r="P269" s="44" t="s">
        <v>3387</v>
      </c>
      <c r="Q269" s="44" t="s">
        <v>2673</v>
      </c>
      <c r="R269" s="44" t="s">
        <v>3387</v>
      </c>
      <c r="S269" s="44" t="s">
        <v>2673</v>
      </c>
      <c r="T269" s="44" t="s">
        <v>3387</v>
      </c>
      <c r="U269" s="44" t="s">
        <v>2673</v>
      </c>
      <c r="V269" s="44" t="e">
        <f t="shared" si="16"/>
        <v>#VALUE!</v>
      </c>
      <c r="W269" s="44" t="s">
        <v>2673</v>
      </c>
      <c r="X269" s="44" t="e">
        <f t="shared" si="17"/>
        <v>#VALUE!</v>
      </c>
      <c r="Y269" s="44" t="s">
        <v>2673</v>
      </c>
      <c r="Z269" s="44" t="s">
        <v>3387</v>
      </c>
      <c r="AA269" s="44" t="s">
        <v>2673</v>
      </c>
      <c r="AB269" s="44" t="s">
        <v>3387</v>
      </c>
      <c r="AC269" s="44" t="s">
        <v>2673</v>
      </c>
      <c r="AD269" s="44" t="s">
        <v>3387</v>
      </c>
      <c r="AE269" s="44" t="s">
        <v>2673</v>
      </c>
      <c r="AG269" s="44" t="s">
        <v>2673</v>
      </c>
      <c r="AH269" s="44" t="str">
        <f t="shared" si="18"/>
        <v/>
      </c>
      <c r="AI269" s="44" t="s">
        <v>2673</v>
      </c>
      <c r="AJ269" s="44" t="str">
        <f t="shared" si="19"/>
        <v/>
      </c>
      <c r="AK269" s="44" t="s">
        <v>2673</v>
      </c>
      <c r="AL269" s="44" t="s">
        <v>3387</v>
      </c>
    </row>
    <row r="270" spans="1:38" x14ac:dyDescent="0.2">
      <c r="A270" s="46" t="s">
        <v>811</v>
      </c>
      <c r="B270" s="46" t="s">
        <v>2927</v>
      </c>
      <c r="C270" s="49">
        <v>145294</v>
      </c>
      <c r="D270" s="49" t="s">
        <v>3400</v>
      </c>
      <c r="E270" s="49">
        <v>140396</v>
      </c>
      <c r="F270" s="49" t="s">
        <v>3400</v>
      </c>
      <c r="G270" s="49">
        <v>18692</v>
      </c>
      <c r="H270" s="49" t="s">
        <v>3400</v>
      </c>
      <c r="I270" s="49">
        <v>122965</v>
      </c>
      <c r="J270" s="49" t="s">
        <v>3400</v>
      </c>
      <c r="K270" s="49">
        <v>13</v>
      </c>
      <c r="L270" s="49" t="s">
        <v>3400</v>
      </c>
      <c r="M270" s="44">
        <v>53</v>
      </c>
      <c r="N270" s="44" t="s">
        <v>3400</v>
      </c>
      <c r="O270" s="44" t="s">
        <v>2673</v>
      </c>
      <c r="P270" s="44" t="s">
        <v>3387</v>
      </c>
      <c r="Q270" s="44" t="s">
        <v>2673</v>
      </c>
      <c r="R270" s="44" t="s">
        <v>3387</v>
      </c>
      <c r="S270" s="44" t="s">
        <v>2673</v>
      </c>
      <c r="T270" s="44" t="s">
        <v>3387</v>
      </c>
      <c r="U270" s="44" t="s">
        <v>2673</v>
      </c>
      <c r="V270" s="44" t="e">
        <f t="shared" si="16"/>
        <v>#VALUE!</v>
      </c>
      <c r="W270" s="44" t="s">
        <v>2673</v>
      </c>
      <c r="X270" s="44" t="e">
        <f t="shared" si="17"/>
        <v>#VALUE!</v>
      </c>
      <c r="Y270" s="44" t="s">
        <v>2673</v>
      </c>
      <c r="Z270" s="44" t="s">
        <v>3387</v>
      </c>
      <c r="AA270" s="44" t="s">
        <v>2673</v>
      </c>
      <c r="AB270" s="44" t="s">
        <v>3387</v>
      </c>
      <c r="AC270" s="44" t="s">
        <v>2673</v>
      </c>
      <c r="AD270" s="44" t="s">
        <v>3387</v>
      </c>
      <c r="AE270" s="44" t="s">
        <v>2673</v>
      </c>
      <c r="AG270" s="44" t="s">
        <v>2673</v>
      </c>
      <c r="AH270" s="44" t="str">
        <f t="shared" si="18"/>
        <v/>
      </c>
      <c r="AI270" s="44" t="s">
        <v>2673</v>
      </c>
      <c r="AJ270" s="44" t="str">
        <f t="shared" si="19"/>
        <v/>
      </c>
      <c r="AK270" s="44" t="s">
        <v>2673</v>
      </c>
      <c r="AL270" s="44" t="s">
        <v>3387</v>
      </c>
    </row>
    <row r="271" spans="1:38" x14ac:dyDescent="0.2">
      <c r="A271" s="46" t="s">
        <v>814</v>
      </c>
      <c r="B271" s="46" t="s">
        <v>2928</v>
      </c>
      <c r="C271" s="49">
        <v>129762</v>
      </c>
      <c r="D271" s="49" t="s">
        <v>3400</v>
      </c>
      <c r="E271" s="49">
        <v>124912</v>
      </c>
      <c r="F271" s="49" t="s">
        <v>3400</v>
      </c>
      <c r="G271" s="49">
        <v>15249</v>
      </c>
      <c r="H271" s="49" t="s">
        <v>3400</v>
      </c>
      <c r="I271" s="49">
        <v>110765</v>
      </c>
      <c r="J271" s="49" t="s">
        <v>3400</v>
      </c>
      <c r="K271" s="49">
        <v>12</v>
      </c>
      <c r="L271" s="49" t="s">
        <v>3400</v>
      </c>
      <c r="M271" s="44">
        <v>57</v>
      </c>
      <c r="N271" s="44" t="s">
        <v>3400</v>
      </c>
      <c r="O271" s="44" t="s">
        <v>2673</v>
      </c>
      <c r="P271" s="44" t="s">
        <v>3387</v>
      </c>
      <c r="Q271" s="44" t="s">
        <v>2673</v>
      </c>
      <c r="R271" s="44" t="s">
        <v>3387</v>
      </c>
      <c r="S271" s="44" t="s">
        <v>2673</v>
      </c>
      <c r="T271" s="44" t="s">
        <v>3387</v>
      </c>
      <c r="U271" s="44" t="s">
        <v>2673</v>
      </c>
      <c r="V271" s="44" t="e">
        <f t="shared" si="16"/>
        <v>#VALUE!</v>
      </c>
      <c r="W271" s="44" t="s">
        <v>2673</v>
      </c>
      <c r="X271" s="44" t="e">
        <f t="shared" si="17"/>
        <v>#VALUE!</v>
      </c>
      <c r="Y271" s="44" t="s">
        <v>2673</v>
      </c>
      <c r="Z271" s="44" t="s">
        <v>3387</v>
      </c>
      <c r="AA271" s="44" t="s">
        <v>2673</v>
      </c>
      <c r="AB271" s="44" t="s">
        <v>3387</v>
      </c>
      <c r="AC271" s="44" t="s">
        <v>2673</v>
      </c>
      <c r="AD271" s="44" t="s">
        <v>3387</v>
      </c>
      <c r="AE271" s="44" t="s">
        <v>2673</v>
      </c>
      <c r="AG271" s="44" t="s">
        <v>2673</v>
      </c>
      <c r="AH271" s="44" t="str">
        <f t="shared" si="18"/>
        <v/>
      </c>
      <c r="AI271" s="44" t="s">
        <v>2673</v>
      </c>
      <c r="AJ271" s="44" t="str">
        <f t="shared" si="19"/>
        <v/>
      </c>
      <c r="AK271" s="44" t="s">
        <v>2673</v>
      </c>
      <c r="AL271" s="44" t="s">
        <v>3387</v>
      </c>
    </row>
    <row r="272" spans="1:38" x14ac:dyDescent="0.2">
      <c r="A272" s="46" t="s">
        <v>817</v>
      </c>
      <c r="B272" s="46" t="s">
        <v>2929</v>
      </c>
      <c r="C272" s="49">
        <v>319260</v>
      </c>
      <c r="D272" s="49" t="s">
        <v>3400</v>
      </c>
      <c r="E272" s="49">
        <v>308681</v>
      </c>
      <c r="F272" s="49" t="s">
        <v>3400</v>
      </c>
      <c r="G272" s="49">
        <v>36858</v>
      </c>
      <c r="H272" s="49" t="s">
        <v>3400</v>
      </c>
      <c r="I272" s="49">
        <v>274235</v>
      </c>
      <c r="J272" s="49" t="s">
        <v>3400</v>
      </c>
      <c r="K272" s="49">
        <v>12</v>
      </c>
      <c r="L272" s="49" t="s">
        <v>3400</v>
      </c>
      <c r="M272" s="44">
        <v>58</v>
      </c>
      <c r="N272" s="44" t="s">
        <v>3400</v>
      </c>
      <c r="O272" s="44" t="s">
        <v>2673</v>
      </c>
      <c r="P272" s="44" t="s">
        <v>3387</v>
      </c>
      <c r="Q272" s="44" t="s">
        <v>2673</v>
      </c>
      <c r="R272" s="44" t="s">
        <v>3387</v>
      </c>
      <c r="S272" s="44" t="s">
        <v>2673</v>
      </c>
      <c r="T272" s="44" t="s">
        <v>3387</v>
      </c>
      <c r="U272" s="44" t="s">
        <v>2673</v>
      </c>
      <c r="V272" s="44" t="e">
        <f t="shared" si="16"/>
        <v>#VALUE!</v>
      </c>
      <c r="W272" s="44" t="s">
        <v>2673</v>
      </c>
      <c r="X272" s="44" t="e">
        <f t="shared" si="17"/>
        <v>#VALUE!</v>
      </c>
      <c r="Y272" s="44" t="s">
        <v>2673</v>
      </c>
      <c r="Z272" s="44" t="s">
        <v>3387</v>
      </c>
      <c r="AA272" s="44" t="s">
        <v>2673</v>
      </c>
      <c r="AB272" s="44" t="s">
        <v>3387</v>
      </c>
      <c r="AC272" s="44" t="s">
        <v>2673</v>
      </c>
      <c r="AD272" s="44" t="s">
        <v>3387</v>
      </c>
      <c r="AE272" s="44" t="s">
        <v>2673</v>
      </c>
      <c r="AG272" s="44" t="s">
        <v>2673</v>
      </c>
      <c r="AH272" s="44" t="str">
        <f t="shared" si="18"/>
        <v/>
      </c>
      <c r="AI272" s="44" t="s">
        <v>2673</v>
      </c>
      <c r="AJ272" s="44" t="str">
        <f t="shared" si="19"/>
        <v/>
      </c>
      <c r="AK272" s="44" t="s">
        <v>2673</v>
      </c>
      <c r="AL272" s="44" t="s">
        <v>3387</v>
      </c>
    </row>
    <row r="273" spans="1:38" x14ac:dyDescent="0.2">
      <c r="A273" s="46" t="s">
        <v>2930</v>
      </c>
      <c r="B273" s="46" t="s">
        <v>2931</v>
      </c>
      <c r="C273" s="49" t="s">
        <v>2673</v>
      </c>
      <c r="D273" s="49" t="s">
        <v>3387</v>
      </c>
      <c r="E273" s="49" t="s">
        <v>2673</v>
      </c>
      <c r="F273" s="49" t="s">
        <v>3387</v>
      </c>
      <c r="G273" s="49" t="s">
        <v>2673</v>
      </c>
      <c r="H273" s="49" t="s">
        <v>3387</v>
      </c>
      <c r="I273" s="49" t="s">
        <v>2673</v>
      </c>
      <c r="J273" s="49" t="s">
        <v>3387</v>
      </c>
      <c r="K273" s="49" t="s">
        <v>2673</v>
      </c>
      <c r="L273" s="49" t="s">
        <v>3387</v>
      </c>
      <c r="M273" s="44" t="s">
        <v>2673</v>
      </c>
      <c r="N273" s="44" t="s">
        <v>3387</v>
      </c>
      <c r="O273" s="44" t="s">
        <v>2673</v>
      </c>
      <c r="P273" s="44" t="s">
        <v>3387</v>
      </c>
      <c r="Q273" s="44" t="s">
        <v>2673</v>
      </c>
      <c r="R273" s="44" t="s">
        <v>3387</v>
      </c>
      <c r="S273" s="44" t="s">
        <v>2673</v>
      </c>
      <c r="T273" s="44" t="s">
        <v>3387</v>
      </c>
      <c r="U273" s="44" t="s">
        <v>2673</v>
      </c>
      <c r="V273" s="44" t="e">
        <f t="shared" si="16"/>
        <v>#VALUE!</v>
      </c>
      <c r="W273" s="44" t="s">
        <v>2673</v>
      </c>
      <c r="X273" s="44" t="e">
        <f t="shared" si="17"/>
        <v>#VALUE!</v>
      </c>
      <c r="Y273" s="44" t="s">
        <v>2673</v>
      </c>
      <c r="Z273" s="44" t="s">
        <v>3387</v>
      </c>
      <c r="AA273" s="44" t="s">
        <v>2673</v>
      </c>
      <c r="AB273" s="44" t="s">
        <v>3387</v>
      </c>
      <c r="AC273" s="44" t="s">
        <v>2673</v>
      </c>
      <c r="AD273" s="44" t="s">
        <v>3387</v>
      </c>
      <c r="AE273" s="44" t="s">
        <v>2673</v>
      </c>
      <c r="AG273" s="44" t="s">
        <v>2673</v>
      </c>
      <c r="AH273" s="44" t="str">
        <f t="shared" si="18"/>
        <v/>
      </c>
      <c r="AI273" s="44" t="s">
        <v>2673</v>
      </c>
      <c r="AJ273" s="44" t="str">
        <f t="shared" si="19"/>
        <v/>
      </c>
      <c r="AK273" s="44" t="s">
        <v>2673</v>
      </c>
      <c r="AL273" s="44" t="s">
        <v>3387</v>
      </c>
    </row>
    <row r="274" spans="1:38" x14ac:dyDescent="0.2">
      <c r="A274" s="46" t="s">
        <v>2932</v>
      </c>
      <c r="B274" s="46" t="s">
        <v>2933</v>
      </c>
      <c r="C274" s="49">
        <v>143286</v>
      </c>
      <c r="D274" s="49" t="s">
        <v>3400</v>
      </c>
      <c r="E274" s="49">
        <v>138367</v>
      </c>
      <c r="F274" s="49" t="s">
        <v>3400</v>
      </c>
      <c r="G274" s="49">
        <v>42559</v>
      </c>
      <c r="H274" s="49" t="s">
        <v>3400</v>
      </c>
      <c r="I274" s="49">
        <v>98130</v>
      </c>
      <c r="J274" s="49" t="s">
        <v>3400</v>
      </c>
      <c r="K274" s="49">
        <v>30</v>
      </c>
      <c r="L274" s="49" t="s">
        <v>3400</v>
      </c>
      <c r="M274" s="44">
        <v>61</v>
      </c>
      <c r="N274" s="44" t="s">
        <v>3400</v>
      </c>
      <c r="O274" s="44" t="s">
        <v>2673</v>
      </c>
      <c r="P274" s="44" t="s">
        <v>3387</v>
      </c>
      <c r="Q274" s="44" t="s">
        <v>2673</v>
      </c>
      <c r="R274" s="44" t="s">
        <v>3387</v>
      </c>
      <c r="S274" s="44" t="s">
        <v>2673</v>
      </c>
      <c r="T274" s="44" t="s">
        <v>3387</v>
      </c>
      <c r="U274" s="44" t="s">
        <v>2673</v>
      </c>
      <c r="V274" s="44" t="e">
        <f t="shared" si="16"/>
        <v>#VALUE!</v>
      </c>
      <c r="W274" s="44" t="s">
        <v>2673</v>
      </c>
      <c r="X274" s="44" t="e">
        <f t="shared" si="17"/>
        <v>#VALUE!</v>
      </c>
      <c r="Y274" s="44" t="s">
        <v>2673</v>
      </c>
      <c r="Z274" s="44" t="s">
        <v>3387</v>
      </c>
      <c r="AA274" s="44" t="s">
        <v>2673</v>
      </c>
      <c r="AB274" s="44" t="s">
        <v>3387</v>
      </c>
      <c r="AC274" s="44" t="s">
        <v>2673</v>
      </c>
      <c r="AD274" s="44" t="s">
        <v>3387</v>
      </c>
      <c r="AE274" s="44" t="s">
        <v>2673</v>
      </c>
      <c r="AG274" s="44" t="s">
        <v>2673</v>
      </c>
      <c r="AH274" s="44" t="str">
        <f t="shared" si="18"/>
        <v/>
      </c>
      <c r="AI274" s="44" t="s">
        <v>2673</v>
      </c>
      <c r="AJ274" s="44" t="str">
        <f t="shared" si="19"/>
        <v/>
      </c>
      <c r="AK274" s="44" t="s">
        <v>2673</v>
      </c>
      <c r="AL274" s="44" t="s">
        <v>3387</v>
      </c>
    </row>
    <row r="275" spans="1:38" x14ac:dyDescent="0.2">
      <c r="A275" s="46" t="s">
        <v>2934</v>
      </c>
      <c r="B275" s="46" t="s">
        <v>2935</v>
      </c>
      <c r="C275" s="49">
        <v>150929</v>
      </c>
      <c r="D275" s="49" t="s">
        <v>3400</v>
      </c>
      <c r="E275" s="49">
        <v>145673</v>
      </c>
      <c r="F275" s="49" t="s">
        <v>3400</v>
      </c>
      <c r="G275" s="49">
        <v>35769</v>
      </c>
      <c r="H275" s="49" t="s">
        <v>3400</v>
      </c>
      <c r="I275" s="49">
        <v>111340</v>
      </c>
      <c r="J275" s="49" t="s">
        <v>3400</v>
      </c>
      <c r="K275" s="49">
        <v>24</v>
      </c>
      <c r="L275" s="49" t="s">
        <v>3400</v>
      </c>
      <c r="M275" s="44">
        <v>57</v>
      </c>
      <c r="N275" s="44" t="s">
        <v>3400</v>
      </c>
      <c r="O275" s="44" t="s">
        <v>2673</v>
      </c>
      <c r="P275" s="44" t="s">
        <v>3387</v>
      </c>
      <c r="Q275" s="44" t="s">
        <v>2673</v>
      </c>
      <c r="R275" s="44" t="s">
        <v>3387</v>
      </c>
      <c r="S275" s="44" t="s">
        <v>2673</v>
      </c>
      <c r="T275" s="44" t="s">
        <v>3387</v>
      </c>
      <c r="U275" s="44" t="s">
        <v>2673</v>
      </c>
      <c r="V275" s="44" t="e">
        <f t="shared" si="16"/>
        <v>#VALUE!</v>
      </c>
      <c r="W275" s="44" t="s">
        <v>2673</v>
      </c>
      <c r="X275" s="44" t="e">
        <f t="shared" si="17"/>
        <v>#VALUE!</v>
      </c>
      <c r="Y275" s="44" t="s">
        <v>2673</v>
      </c>
      <c r="Z275" s="44" t="s">
        <v>3387</v>
      </c>
      <c r="AA275" s="44" t="s">
        <v>2673</v>
      </c>
      <c r="AB275" s="44" t="s">
        <v>3387</v>
      </c>
      <c r="AC275" s="44" t="s">
        <v>2673</v>
      </c>
      <c r="AD275" s="44" t="s">
        <v>3387</v>
      </c>
      <c r="AE275" s="44" t="s">
        <v>2673</v>
      </c>
      <c r="AG275" s="44" t="s">
        <v>2673</v>
      </c>
      <c r="AH275" s="44" t="str">
        <f t="shared" si="18"/>
        <v/>
      </c>
      <c r="AI275" s="44" t="s">
        <v>2673</v>
      </c>
      <c r="AJ275" s="44" t="str">
        <f t="shared" si="19"/>
        <v/>
      </c>
      <c r="AK275" s="44" t="s">
        <v>2673</v>
      </c>
      <c r="AL275" s="44" t="s">
        <v>3387</v>
      </c>
    </row>
    <row r="276" spans="1:38" x14ac:dyDescent="0.2">
      <c r="A276" s="46" t="s">
        <v>820</v>
      </c>
      <c r="B276" s="46" t="s">
        <v>2936</v>
      </c>
      <c r="C276" s="49">
        <v>244686</v>
      </c>
      <c r="D276" s="49" t="s">
        <v>3400</v>
      </c>
      <c r="E276" s="49">
        <v>235440</v>
      </c>
      <c r="F276" s="49" t="s">
        <v>3400</v>
      </c>
      <c r="G276" s="49">
        <v>34692</v>
      </c>
      <c r="H276" s="49" t="s">
        <v>3400</v>
      </c>
      <c r="I276" s="49">
        <v>202803</v>
      </c>
      <c r="J276" s="49" t="s">
        <v>3400</v>
      </c>
      <c r="K276" s="49">
        <v>14</v>
      </c>
      <c r="L276" s="49" t="s">
        <v>3400</v>
      </c>
      <c r="M276" s="44">
        <v>51</v>
      </c>
      <c r="N276" s="44" t="s">
        <v>3400</v>
      </c>
      <c r="O276" s="44" t="s">
        <v>2673</v>
      </c>
      <c r="P276" s="44" t="s">
        <v>3387</v>
      </c>
      <c r="Q276" s="44" t="s">
        <v>2673</v>
      </c>
      <c r="R276" s="44" t="s">
        <v>3387</v>
      </c>
      <c r="S276" s="44" t="s">
        <v>2673</v>
      </c>
      <c r="T276" s="44" t="s">
        <v>3387</v>
      </c>
      <c r="U276" s="44" t="s">
        <v>2673</v>
      </c>
      <c r="V276" s="44" t="e">
        <f t="shared" si="16"/>
        <v>#VALUE!</v>
      </c>
      <c r="W276" s="44" t="s">
        <v>2673</v>
      </c>
      <c r="X276" s="44" t="e">
        <f t="shared" si="17"/>
        <v>#VALUE!</v>
      </c>
      <c r="Y276" s="44" t="s">
        <v>2673</v>
      </c>
      <c r="Z276" s="44" t="s">
        <v>3387</v>
      </c>
      <c r="AA276" s="44" t="s">
        <v>2673</v>
      </c>
      <c r="AB276" s="44" t="s">
        <v>3387</v>
      </c>
      <c r="AC276" s="44" t="s">
        <v>2673</v>
      </c>
      <c r="AD276" s="44" t="s">
        <v>3387</v>
      </c>
      <c r="AE276" s="44" t="s">
        <v>2673</v>
      </c>
      <c r="AG276" s="44" t="s">
        <v>2673</v>
      </c>
      <c r="AH276" s="44" t="str">
        <f t="shared" si="18"/>
        <v/>
      </c>
      <c r="AI276" s="44" t="s">
        <v>2673</v>
      </c>
      <c r="AJ276" s="44" t="str">
        <f t="shared" si="19"/>
        <v/>
      </c>
      <c r="AK276" s="44" t="s">
        <v>2673</v>
      </c>
      <c r="AL276" s="44" t="s">
        <v>3387</v>
      </c>
    </row>
    <row r="277" spans="1:38" x14ac:dyDescent="0.2">
      <c r="A277" s="46" t="s">
        <v>823</v>
      </c>
      <c r="B277" s="46" t="s">
        <v>2937</v>
      </c>
      <c r="C277" s="49">
        <v>141507</v>
      </c>
      <c r="D277" s="49" t="s">
        <v>3400</v>
      </c>
      <c r="E277" s="49">
        <v>136808</v>
      </c>
      <c r="F277" s="49" t="s">
        <v>3400</v>
      </c>
      <c r="G277" s="49">
        <v>29635</v>
      </c>
      <c r="H277" s="49" t="s">
        <v>3400</v>
      </c>
      <c r="I277" s="49">
        <v>109266</v>
      </c>
      <c r="J277" s="49" t="s">
        <v>3400</v>
      </c>
      <c r="K277" s="49">
        <v>21</v>
      </c>
      <c r="L277" s="49" t="s">
        <v>3400</v>
      </c>
      <c r="M277" s="44">
        <v>54</v>
      </c>
      <c r="N277" s="44" t="s">
        <v>3400</v>
      </c>
      <c r="O277" s="44" t="s">
        <v>2673</v>
      </c>
      <c r="P277" s="44" t="s">
        <v>3387</v>
      </c>
      <c r="Q277" s="44" t="s">
        <v>2673</v>
      </c>
      <c r="R277" s="44" t="s">
        <v>3387</v>
      </c>
      <c r="S277" s="44" t="s">
        <v>2673</v>
      </c>
      <c r="T277" s="44" t="s">
        <v>3387</v>
      </c>
      <c r="U277" s="44" t="s">
        <v>2673</v>
      </c>
      <c r="V277" s="44" t="e">
        <f t="shared" si="16"/>
        <v>#VALUE!</v>
      </c>
      <c r="W277" s="44" t="s">
        <v>2673</v>
      </c>
      <c r="X277" s="44" t="e">
        <f t="shared" si="17"/>
        <v>#VALUE!</v>
      </c>
      <c r="Y277" s="44" t="s">
        <v>2673</v>
      </c>
      <c r="Z277" s="44" t="s">
        <v>3387</v>
      </c>
      <c r="AA277" s="44" t="s">
        <v>2673</v>
      </c>
      <c r="AB277" s="44" t="s">
        <v>3387</v>
      </c>
      <c r="AC277" s="44" t="s">
        <v>2673</v>
      </c>
      <c r="AD277" s="44" t="s">
        <v>3387</v>
      </c>
      <c r="AE277" s="44" t="s">
        <v>2673</v>
      </c>
      <c r="AG277" s="44" t="s">
        <v>2673</v>
      </c>
      <c r="AH277" s="44" t="str">
        <f t="shared" si="18"/>
        <v/>
      </c>
      <c r="AI277" s="44" t="s">
        <v>2673</v>
      </c>
      <c r="AJ277" s="44" t="str">
        <f t="shared" si="19"/>
        <v/>
      </c>
      <c r="AK277" s="44" t="s">
        <v>2673</v>
      </c>
      <c r="AL277" s="44" t="s">
        <v>3387</v>
      </c>
    </row>
    <row r="278" spans="1:38" x14ac:dyDescent="0.2">
      <c r="A278" s="46" t="s">
        <v>826</v>
      </c>
      <c r="B278" s="46" t="s">
        <v>2938</v>
      </c>
      <c r="C278" s="49">
        <v>240653</v>
      </c>
      <c r="D278" s="49" t="s">
        <v>3400</v>
      </c>
      <c r="E278" s="49">
        <v>231589</v>
      </c>
      <c r="F278" s="49" t="s">
        <v>3400</v>
      </c>
      <c r="G278" s="49">
        <v>30731</v>
      </c>
      <c r="H278" s="49" t="s">
        <v>3400</v>
      </c>
      <c r="I278" s="49">
        <v>203045</v>
      </c>
      <c r="J278" s="49" t="s">
        <v>3400</v>
      </c>
      <c r="K278" s="49">
        <v>13</v>
      </c>
      <c r="L278" s="49" t="s">
        <v>3400</v>
      </c>
      <c r="M278" s="44">
        <v>57</v>
      </c>
      <c r="N278" s="44" t="s">
        <v>3400</v>
      </c>
      <c r="O278" s="44" t="s">
        <v>2673</v>
      </c>
      <c r="P278" s="44" t="s">
        <v>3387</v>
      </c>
      <c r="Q278" s="44" t="s">
        <v>2673</v>
      </c>
      <c r="R278" s="44" t="s">
        <v>3387</v>
      </c>
      <c r="S278" s="44" t="s">
        <v>2673</v>
      </c>
      <c r="T278" s="44" t="s">
        <v>3387</v>
      </c>
      <c r="U278" s="44" t="s">
        <v>2673</v>
      </c>
      <c r="V278" s="44" t="e">
        <f t="shared" si="16"/>
        <v>#VALUE!</v>
      </c>
      <c r="W278" s="44" t="s">
        <v>2673</v>
      </c>
      <c r="X278" s="44" t="e">
        <f t="shared" si="17"/>
        <v>#VALUE!</v>
      </c>
      <c r="Y278" s="44" t="s">
        <v>2673</v>
      </c>
      <c r="Z278" s="44" t="s">
        <v>3387</v>
      </c>
      <c r="AA278" s="44" t="s">
        <v>2673</v>
      </c>
      <c r="AB278" s="44" t="s">
        <v>3387</v>
      </c>
      <c r="AC278" s="44" t="s">
        <v>2673</v>
      </c>
      <c r="AD278" s="44" t="s">
        <v>3387</v>
      </c>
      <c r="AE278" s="44" t="s">
        <v>2673</v>
      </c>
      <c r="AG278" s="44" t="s">
        <v>2673</v>
      </c>
      <c r="AH278" s="44" t="str">
        <f t="shared" si="18"/>
        <v/>
      </c>
      <c r="AI278" s="44" t="s">
        <v>2673</v>
      </c>
      <c r="AJ278" s="44" t="str">
        <f t="shared" si="19"/>
        <v/>
      </c>
      <c r="AK278" s="44" t="s">
        <v>2673</v>
      </c>
      <c r="AL278" s="44" t="s">
        <v>3387</v>
      </c>
    </row>
    <row r="279" spans="1:38" x14ac:dyDescent="0.2">
      <c r="A279" s="46" t="s">
        <v>829</v>
      </c>
      <c r="B279" s="46" t="s">
        <v>2939</v>
      </c>
      <c r="C279" s="49">
        <v>198285</v>
      </c>
      <c r="D279" s="49" t="s">
        <v>3400</v>
      </c>
      <c r="E279" s="49">
        <v>191251</v>
      </c>
      <c r="F279" s="49" t="s">
        <v>3400</v>
      </c>
      <c r="G279" s="49">
        <v>26348</v>
      </c>
      <c r="H279" s="49" t="s">
        <v>3400</v>
      </c>
      <c r="I279" s="49">
        <v>166680</v>
      </c>
      <c r="J279" s="49" t="s">
        <v>3400</v>
      </c>
      <c r="K279" s="49">
        <v>13</v>
      </c>
      <c r="L279" s="49" t="s">
        <v>3400</v>
      </c>
      <c r="M279" s="44">
        <v>57</v>
      </c>
      <c r="N279" s="44" t="s">
        <v>3400</v>
      </c>
      <c r="O279" s="44" t="s">
        <v>2673</v>
      </c>
      <c r="P279" s="44" t="s">
        <v>3387</v>
      </c>
      <c r="Q279" s="44" t="s">
        <v>2673</v>
      </c>
      <c r="R279" s="44" t="s">
        <v>3387</v>
      </c>
      <c r="S279" s="44" t="s">
        <v>2673</v>
      </c>
      <c r="T279" s="44" t="s">
        <v>3387</v>
      </c>
      <c r="U279" s="44" t="s">
        <v>2673</v>
      </c>
      <c r="V279" s="44" t="e">
        <f t="shared" si="16"/>
        <v>#VALUE!</v>
      </c>
      <c r="W279" s="44" t="s">
        <v>2673</v>
      </c>
      <c r="X279" s="44" t="e">
        <f t="shared" si="17"/>
        <v>#VALUE!</v>
      </c>
      <c r="Y279" s="44" t="s">
        <v>2673</v>
      </c>
      <c r="Z279" s="44" t="s">
        <v>3387</v>
      </c>
      <c r="AA279" s="44" t="s">
        <v>2673</v>
      </c>
      <c r="AB279" s="44" t="s">
        <v>3387</v>
      </c>
      <c r="AC279" s="44" t="s">
        <v>2673</v>
      </c>
      <c r="AD279" s="44" t="s">
        <v>3387</v>
      </c>
      <c r="AE279" s="44" t="s">
        <v>2673</v>
      </c>
      <c r="AG279" s="44" t="s">
        <v>2673</v>
      </c>
      <c r="AH279" s="44" t="str">
        <f t="shared" si="18"/>
        <v/>
      </c>
      <c r="AI279" s="44" t="s">
        <v>2673</v>
      </c>
      <c r="AJ279" s="44" t="str">
        <f t="shared" si="19"/>
        <v/>
      </c>
      <c r="AK279" s="44" t="s">
        <v>2673</v>
      </c>
      <c r="AL279" s="44" t="s">
        <v>3387</v>
      </c>
    </row>
    <row r="280" spans="1:38" x14ac:dyDescent="0.2">
      <c r="A280" s="46" t="s">
        <v>832</v>
      </c>
      <c r="B280" s="46" t="s">
        <v>2940</v>
      </c>
      <c r="C280" s="49">
        <v>169719</v>
      </c>
      <c r="D280" s="49" t="s">
        <v>3400</v>
      </c>
      <c r="E280" s="49">
        <v>164872</v>
      </c>
      <c r="F280" s="49" t="s">
        <v>3400</v>
      </c>
      <c r="G280" s="49">
        <v>21304</v>
      </c>
      <c r="H280" s="49" t="s">
        <v>3400</v>
      </c>
      <c r="I280" s="49">
        <v>144923</v>
      </c>
      <c r="J280" s="49" t="s">
        <v>3400</v>
      </c>
      <c r="K280" s="49">
        <v>13</v>
      </c>
      <c r="L280" s="49" t="s">
        <v>3400</v>
      </c>
      <c r="M280" s="44">
        <v>56</v>
      </c>
      <c r="N280" s="44" t="s">
        <v>3400</v>
      </c>
      <c r="O280" s="44" t="s">
        <v>2673</v>
      </c>
      <c r="P280" s="44" t="s">
        <v>3387</v>
      </c>
      <c r="Q280" s="44" t="s">
        <v>2673</v>
      </c>
      <c r="R280" s="44" t="s">
        <v>3387</v>
      </c>
      <c r="S280" s="44" t="s">
        <v>2673</v>
      </c>
      <c r="T280" s="44" t="s">
        <v>3387</v>
      </c>
      <c r="U280" s="44" t="s">
        <v>2673</v>
      </c>
      <c r="V280" s="44" t="e">
        <f t="shared" si="16"/>
        <v>#VALUE!</v>
      </c>
      <c r="W280" s="44" t="s">
        <v>2673</v>
      </c>
      <c r="X280" s="44" t="e">
        <f t="shared" si="17"/>
        <v>#VALUE!</v>
      </c>
      <c r="Y280" s="44" t="s">
        <v>2673</v>
      </c>
      <c r="Z280" s="44" t="s">
        <v>3387</v>
      </c>
      <c r="AA280" s="44" t="s">
        <v>2673</v>
      </c>
      <c r="AB280" s="44" t="s">
        <v>3387</v>
      </c>
      <c r="AC280" s="44" t="s">
        <v>2673</v>
      </c>
      <c r="AD280" s="44" t="s">
        <v>3387</v>
      </c>
      <c r="AE280" s="44" t="s">
        <v>2673</v>
      </c>
      <c r="AG280" s="44" t="s">
        <v>2673</v>
      </c>
      <c r="AH280" s="44" t="str">
        <f t="shared" si="18"/>
        <v/>
      </c>
      <c r="AI280" s="44" t="s">
        <v>2673</v>
      </c>
      <c r="AJ280" s="44" t="str">
        <f t="shared" si="19"/>
        <v/>
      </c>
      <c r="AK280" s="44" t="s">
        <v>2673</v>
      </c>
      <c r="AL280" s="44" t="s">
        <v>3387</v>
      </c>
    </row>
    <row r="281" spans="1:38" x14ac:dyDescent="0.2">
      <c r="A281" s="46" t="s">
        <v>835</v>
      </c>
      <c r="B281" s="46" t="s">
        <v>2941</v>
      </c>
      <c r="C281" s="49">
        <v>169101</v>
      </c>
      <c r="D281" s="49" t="s">
        <v>3400</v>
      </c>
      <c r="E281" s="49">
        <v>163037</v>
      </c>
      <c r="F281" s="49" t="s">
        <v>3400</v>
      </c>
      <c r="G281" s="49">
        <v>22314</v>
      </c>
      <c r="H281" s="49" t="s">
        <v>3400</v>
      </c>
      <c r="I281" s="49">
        <v>142306</v>
      </c>
      <c r="J281" s="49" t="s">
        <v>3400</v>
      </c>
      <c r="K281" s="49">
        <v>13</v>
      </c>
      <c r="L281" s="49" t="s">
        <v>3400</v>
      </c>
      <c r="M281" s="44">
        <v>57</v>
      </c>
      <c r="N281" s="44" t="s">
        <v>3400</v>
      </c>
      <c r="O281" s="44" t="s">
        <v>2673</v>
      </c>
      <c r="P281" s="44" t="s">
        <v>3387</v>
      </c>
      <c r="Q281" s="44" t="s">
        <v>2673</v>
      </c>
      <c r="R281" s="44" t="s">
        <v>3387</v>
      </c>
      <c r="S281" s="44" t="s">
        <v>2673</v>
      </c>
      <c r="T281" s="44" t="s">
        <v>3387</v>
      </c>
      <c r="U281" s="44" t="s">
        <v>2673</v>
      </c>
      <c r="V281" s="44" t="e">
        <f t="shared" si="16"/>
        <v>#VALUE!</v>
      </c>
      <c r="W281" s="44" t="s">
        <v>2673</v>
      </c>
      <c r="X281" s="44" t="e">
        <f t="shared" si="17"/>
        <v>#VALUE!</v>
      </c>
      <c r="Y281" s="44" t="s">
        <v>2673</v>
      </c>
      <c r="Z281" s="44" t="s">
        <v>3387</v>
      </c>
      <c r="AA281" s="44" t="s">
        <v>2673</v>
      </c>
      <c r="AB281" s="44" t="s">
        <v>3387</v>
      </c>
      <c r="AC281" s="44" t="s">
        <v>2673</v>
      </c>
      <c r="AD281" s="44" t="s">
        <v>3387</v>
      </c>
      <c r="AE281" s="44" t="s">
        <v>2673</v>
      </c>
      <c r="AG281" s="44" t="s">
        <v>2673</v>
      </c>
      <c r="AH281" s="44" t="str">
        <f t="shared" si="18"/>
        <v/>
      </c>
      <c r="AI281" s="44" t="s">
        <v>2673</v>
      </c>
      <c r="AJ281" s="44" t="str">
        <f t="shared" si="19"/>
        <v/>
      </c>
      <c r="AK281" s="44" t="s">
        <v>2673</v>
      </c>
      <c r="AL281" s="44" t="s">
        <v>3387</v>
      </c>
    </row>
    <row r="282" spans="1:38" x14ac:dyDescent="0.2">
      <c r="A282" s="46" t="s">
        <v>838</v>
      </c>
      <c r="B282" s="46" t="s">
        <v>2942</v>
      </c>
      <c r="C282" s="49">
        <v>151697</v>
      </c>
      <c r="D282" s="49" t="s">
        <v>3400</v>
      </c>
      <c r="E282" s="49">
        <v>145681</v>
      </c>
      <c r="F282" s="49" t="s">
        <v>3400</v>
      </c>
      <c r="G282" s="49">
        <v>24931</v>
      </c>
      <c r="H282" s="49" t="s">
        <v>3400</v>
      </c>
      <c r="I282" s="49">
        <v>122378</v>
      </c>
      <c r="J282" s="49" t="s">
        <v>3400</v>
      </c>
      <c r="K282" s="49">
        <v>16</v>
      </c>
      <c r="L282" s="49" t="s">
        <v>3400</v>
      </c>
      <c r="M282" s="44">
        <v>56</v>
      </c>
      <c r="N282" s="44" t="s">
        <v>3400</v>
      </c>
      <c r="O282" s="44" t="s">
        <v>2673</v>
      </c>
      <c r="P282" s="44" t="s">
        <v>3387</v>
      </c>
      <c r="Q282" s="44" t="s">
        <v>2673</v>
      </c>
      <c r="R282" s="44" t="s">
        <v>3387</v>
      </c>
      <c r="S282" s="44" t="s">
        <v>2673</v>
      </c>
      <c r="T282" s="44" t="s">
        <v>3387</v>
      </c>
      <c r="U282" s="44" t="s">
        <v>2673</v>
      </c>
      <c r="V282" s="44" t="e">
        <f t="shared" si="16"/>
        <v>#VALUE!</v>
      </c>
      <c r="W282" s="44" t="s">
        <v>2673</v>
      </c>
      <c r="X282" s="44" t="e">
        <f t="shared" si="17"/>
        <v>#VALUE!</v>
      </c>
      <c r="Y282" s="44" t="s">
        <v>2673</v>
      </c>
      <c r="Z282" s="44" t="s">
        <v>3387</v>
      </c>
      <c r="AA282" s="44" t="s">
        <v>2673</v>
      </c>
      <c r="AB282" s="44" t="s">
        <v>3387</v>
      </c>
      <c r="AC282" s="44" t="s">
        <v>2673</v>
      </c>
      <c r="AD282" s="44" t="s">
        <v>3387</v>
      </c>
      <c r="AE282" s="44" t="s">
        <v>2673</v>
      </c>
      <c r="AG282" s="44" t="s">
        <v>2673</v>
      </c>
      <c r="AH282" s="44" t="str">
        <f t="shared" si="18"/>
        <v/>
      </c>
      <c r="AI282" s="44" t="s">
        <v>2673</v>
      </c>
      <c r="AJ282" s="44" t="str">
        <f t="shared" si="19"/>
        <v/>
      </c>
      <c r="AK282" s="44" t="s">
        <v>2673</v>
      </c>
      <c r="AL282" s="44" t="s">
        <v>3387</v>
      </c>
    </row>
    <row r="283" spans="1:38" x14ac:dyDescent="0.2">
      <c r="A283" s="46" t="s">
        <v>841</v>
      </c>
      <c r="B283" s="46" t="s">
        <v>2943</v>
      </c>
      <c r="C283" s="49">
        <v>186263</v>
      </c>
      <c r="D283" s="49" t="s">
        <v>3400</v>
      </c>
      <c r="E283" s="49">
        <v>180117</v>
      </c>
      <c r="F283" s="49" t="s">
        <v>3400</v>
      </c>
      <c r="G283" s="49">
        <v>29120</v>
      </c>
      <c r="H283" s="49" t="s">
        <v>3400</v>
      </c>
      <c r="I283" s="49">
        <v>152644</v>
      </c>
      <c r="J283" s="49" t="s">
        <v>3400</v>
      </c>
      <c r="K283" s="49">
        <v>16</v>
      </c>
      <c r="L283" s="49" t="s">
        <v>3400</v>
      </c>
      <c r="M283" s="44">
        <v>57</v>
      </c>
      <c r="N283" s="44" t="s">
        <v>3400</v>
      </c>
      <c r="O283" s="44" t="s">
        <v>2673</v>
      </c>
      <c r="P283" s="44" t="s">
        <v>3387</v>
      </c>
      <c r="Q283" s="44" t="s">
        <v>2673</v>
      </c>
      <c r="R283" s="44" t="s">
        <v>3387</v>
      </c>
      <c r="S283" s="44" t="s">
        <v>2673</v>
      </c>
      <c r="T283" s="44" t="s">
        <v>3387</v>
      </c>
      <c r="U283" s="44" t="s">
        <v>2673</v>
      </c>
      <c r="V283" s="44" t="e">
        <f t="shared" si="16"/>
        <v>#VALUE!</v>
      </c>
      <c r="W283" s="44" t="s">
        <v>2673</v>
      </c>
      <c r="X283" s="44" t="e">
        <f t="shared" si="17"/>
        <v>#VALUE!</v>
      </c>
      <c r="Y283" s="44" t="s">
        <v>2673</v>
      </c>
      <c r="Z283" s="44" t="s">
        <v>3387</v>
      </c>
      <c r="AA283" s="44" t="s">
        <v>2673</v>
      </c>
      <c r="AB283" s="44" t="s">
        <v>3387</v>
      </c>
      <c r="AC283" s="44" t="s">
        <v>2673</v>
      </c>
      <c r="AD283" s="44" t="s">
        <v>3387</v>
      </c>
      <c r="AE283" s="44" t="s">
        <v>2673</v>
      </c>
      <c r="AG283" s="44" t="s">
        <v>2673</v>
      </c>
      <c r="AH283" s="44" t="str">
        <f t="shared" si="18"/>
        <v/>
      </c>
      <c r="AI283" s="44" t="s">
        <v>2673</v>
      </c>
      <c r="AJ283" s="44" t="str">
        <f t="shared" si="19"/>
        <v/>
      </c>
      <c r="AK283" s="44" t="s">
        <v>2673</v>
      </c>
      <c r="AL283" s="44" t="s">
        <v>3387</v>
      </c>
    </row>
    <row r="284" spans="1:38" x14ac:dyDescent="0.2">
      <c r="A284" s="46" t="s">
        <v>844</v>
      </c>
      <c r="B284" s="46" t="s">
        <v>2944</v>
      </c>
      <c r="C284" s="49">
        <v>116322</v>
      </c>
      <c r="D284" s="49" t="s">
        <v>3400</v>
      </c>
      <c r="E284" s="49">
        <v>112611</v>
      </c>
      <c r="F284" s="49" t="s">
        <v>3400</v>
      </c>
      <c r="G284" s="49">
        <v>20154</v>
      </c>
      <c r="H284" s="49" t="s">
        <v>3400</v>
      </c>
      <c r="I284" s="49">
        <v>93818</v>
      </c>
      <c r="J284" s="49" t="s">
        <v>3400</v>
      </c>
      <c r="K284" s="49">
        <v>17</v>
      </c>
      <c r="L284" s="49" t="s">
        <v>3400</v>
      </c>
      <c r="M284" s="44">
        <v>55</v>
      </c>
      <c r="N284" s="44" t="s">
        <v>3400</v>
      </c>
      <c r="O284" s="44" t="s">
        <v>2673</v>
      </c>
      <c r="P284" s="44" t="s">
        <v>3387</v>
      </c>
      <c r="Q284" s="44" t="s">
        <v>2673</v>
      </c>
      <c r="R284" s="44" t="s">
        <v>3387</v>
      </c>
      <c r="S284" s="44" t="s">
        <v>2673</v>
      </c>
      <c r="T284" s="44" t="s">
        <v>3387</v>
      </c>
      <c r="U284" s="44" t="s">
        <v>2673</v>
      </c>
      <c r="V284" s="44" t="e">
        <f t="shared" si="16"/>
        <v>#VALUE!</v>
      </c>
      <c r="W284" s="44" t="s">
        <v>2673</v>
      </c>
      <c r="X284" s="44" t="e">
        <f t="shared" si="17"/>
        <v>#VALUE!</v>
      </c>
      <c r="Y284" s="44" t="s">
        <v>2673</v>
      </c>
      <c r="Z284" s="44" t="s">
        <v>3387</v>
      </c>
      <c r="AA284" s="44" t="s">
        <v>2673</v>
      </c>
      <c r="AB284" s="44" t="s">
        <v>3387</v>
      </c>
      <c r="AC284" s="44" t="s">
        <v>2673</v>
      </c>
      <c r="AD284" s="44" t="s">
        <v>3387</v>
      </c>
      <c r="AE284" s="44" t="s">
        <v>2673</v>
      </c>
      <c r="AG284" s="44" t="s">
        <v>2673</v>
      </c>
      <c r="AH284" s="44" t="str">
        <f t="shared" si="18"/>
        <v/>
      </c>
      <c r="AI284" s="44" t="s">
        <v>2673</v>
      </c>
      <c r="AJ284" s="44" t="str">
        <f t="shared" si="19"/>
        <v/>
      </c>
      <c r="AK284" s="44" t="s">
        <v>2673</v>
      </c>
      <c r="AL284" s="44" t="s">
        <v>3387</v>
      </c>
    </row>
    <row r="285" spans="1:38" x14ac:dyDescent="0.2">
      <c r="A285" s="46" t="s">
        <v>847</v>
      </c>
      <c r="B285" s="46" t="s">
        <v>2945</v>
      </c>
      <c r="C285" s="49">
        <v>167595</v>
      </c>
      <c r="D285" s="49" t="s">
        <v>3400</v>
      </c>
      <c r="E285" s="49">
        <v>161454</v>
      </c>
      <c r="F285" s="49" t="s">
        <v>3400</v>
      </c>
      <c r="G285" s="49">
        <v>33027</v>
      </c>
      <c r="H285" s="49" t="s">
        <v>3400</v>
      </c>
      <c r="I285" s="49">
        <v>130491</v>
      </c>
      <c r="J285" s="49" t="s">
        <v>3400</v>
      </c>
      <c r="K285" s="49">
        <v>20</v>
      </c>
      <c r="L285" s="49" t="s">
        <v>3400</v>
      </c>
      <c r="M285" s="44">
        <v>50</v>
      </c>
      <c r="N285" s="44" t="s">
        <v>3400</v>
      </c>
      <c r="O285" s="44" t="s">
        <v>2673</v>
      </c>
      <c r="P285" s="44" t="s">
        <v>3387</v>
      </c>
      <c r="Q285" s="44" t="s">
        <v>2673</v>
      </c>
      <c r="R285" s="44" t="s">
        <v>3387</v>
      </c>
      <c r="S285" s="44" t="s">
        <v>2673</v>
      </c>
      <c r="T285" s="44" t="s">
        <v>3387</v>
      </c>
      <c r="U285" s="44" t="s">
        <v>2673</v>
      </c>
      <c r="V285" s="44" t="e">
        <f t="shared" si="16"/>
        <v>#VALUE!</v>
      </c>
      <c r="W285" s="44" t="s">
        <v>2673</v>
      </c>
      <c r="X285" s="44" t="e">
        <f t="shared" si="17"/>
        <v>#VALUE!</v>
      </c>
      <c r="Y285" s="44" t="s">
        <v>2673</v>
      </c>
      <c r="Z285" s="44" t="s">
        <v>3387</v>
      </c>
      <c r="AA285" s="44" t="s">
        <v>2673</v>
      </c>
      <c r="AB285" s="44" t="s">
        <v>3387</v>
      </c>
      <c r="AC285" s="44" t="s">
        <v>2673</v>
      </c>
      <c r="AD285" s="44" t="s">
        <v>3387</v>
      </c>
      <c r="AE285" s="44" t="s">
        <v>2673</v>
      </c>
      <c r="AG285" s="44" t="s">
        <v>2673</v>
      </c>
      <c r="AH285" s="44" t="str">
        <f t="shared" si="18"/>
        <v/>
      </c>
      <c r="AI285" s="44" t="s">
        <v>2673</v>
      </c>
      <c r="AJ285" s="44" t="str">
        <f t="shared" si="19"/>
        <v/>
      </c>
      <c r="AK285" s="44" t="s">
        <v>2673</v>
      </c>
      <c r="AL285" s="44" t="s">
        <v>3387</v>
      </c>
    </row>
    <row r="286" spans="1:38" x14ac:dyDescent="0.2">
      <c r="A286" s="46" t="s">
        <v>850</v>
      </c>
      <c r="B286" s="46" t="s">
        <v>2946</v>
      </c>
      <c r="C286" s="49">
        <v>149842</v>
      </c>
      <c r="D286" s="49" t="s">
        <v>3400</v>
      </c>
      <c r="E286" s="49">
        <v>144178</v>
      </c>
      <c r="F286" s="49" t="s">
        <v>3400</v>
      </c>
      <c r="G286" s="49">
        <v>25612</v>
      </c>
      <c r="H286" s="49" t="s">
        <v>3400</v>
      </c>
      <c r="I286" s="49">
        <v>120148</v>
      </c>
      <c r="J286" s="49" t="s">
        <v>3400</v>
      </c>
      <c r="K286" s="49">
        <v>17</v>
      </c>
      <c r="L286" s="49" t="s">
        <v>3400</v>
      </c>
      <c r="M286" s="44">
        <v>54</v>
      </c>
      <c r="N286" s="44" t="s">
        <v>3400</v>
      </c>
      <c r="O286" s="44" t="s">
        <v>2673</v>
      </c>
      <c r="P286" s="44" t="s">
        <v>3387</v>
      </c>
      <c r="Q286" s="44" t="s">
        <v>2673</v>
      </c>
      <c r="R286" s="44" t="s">
        <v>3387</v>
      </c>
      <c r="S286" s="44" t="s">
        <v>2673</v>
      </c>
      <c r="T286" s="44" t="s">
        <v>3387</v>
      </c>
      <c r="U286" s="44" t="s">
        <v>2673</v>
      </c>
      <c r="V286" s="44" t="e">
        <f t="shared" si="16"/>
        <v>#VALUE!</v>
      </c>
      <c r="W286" s="44" t="s">
        <v>2673</v>
      </c>
      <c r="X286" s="44" t="e">
        <f t="shared" si="17"/>
        <v>#VALUE!</v>
      </c>
      <c r="Y286" s="44" t="s">
        <v>2673</v>
      </c>
      <c r="Z286" s="44" t="s">
        <v>3387</v>
      </c>
      <c r="AA286" s="44" t="s">
        <v>2673</v>
      </c>
      <c r="AB286" s="44" t="s">
        <v>3387</v>
      </c>
      <c r="AC286" s="44" t="s">
        <v>2673</v>
      </c>
      <c r="AD286" s="44" t="s">
        <v>3387</v>
      </c>
      <c r="AE286" s="44" t="s">
        <v>2673</v>
      </c>
      <c r="AG286" s="44" t="s">
        <v>2673</v>
      </c>
      <c r="AH286" s="44" t="str">
        <f t="shared" si="18"/>
        <v/>
      </c>
      <c r="AI286" s="44" t="s">
        <v>2673</v>
      </c>
      <c r="AJ286" s="44" t="str">
        <f t="shared" si="19"/>
        <v/>
      </c>
      <c r="AK286" s="44" t="s">
        <v>2673</v>
      </c>
      <c r="AL286" s="44" t="s">
        <v>3387</v>
      </c>
    </row>
    <row r="287" spans="1:38" x14ac:dyDescent="0.2">
      <c r="A287" s="46" t="s">
        <v>853</v>
      </c>
      <c r="B287" s="46" t="s">
        <v>2947</v>
      </c>
      <c r="C287" s="49">
        <v>130016</v>
      </c>
      <c r="D287" s="49" t="s">
        <v>3400</v>
      </c>
      <c r="E287" s="49">
        <v>125756</v>
      </c>
      <c r="F287" s="49" t="s">
        <v>3400</v>
      </c>
      <c r="G287" s="49">
        <v>15725</v>
      </c>
      <c r="H287" s="49" t="s">
        <v>3400</v>
      </c>
      <c r="I287" s="49">
        <v>110921</v>
      </c>
      <c r="J287" s="49" t="s">
        <v>3400</v>
      </c>
      <c r="K287" s="49">
        <v>12</v>
      </c>
      <c r="L287" s="49" t="s">
        <v>3400</v>
      </c>
      <c r="M287" s="44">
        <v>56</v>
      </c>
      <c r="N287" s="44" t="s">
        <v>3400</v>
      </c>
      <c r="O287" s="44" t="s">
        <v>2673</v>
      </c>
      <c r="P287" s="44" t="s">
        <v>3387</v>
      </c>
      <c r="Q287" s="44" t="s">
        <v>2673</v>
      </c>
      <c r="R287" s="44" t="s">
        <v>3387</v>
      </c>
      <c r="S287" s="44" t="s">
        <v>2673</v>
      </c>
      <c r="T287" s="44" t="s">
        <v>3387</v>
      </c>
      <c r="U287" s="44" t="s">
        <v>2673</v>
      </c>
      <c r="V287" s="44" t="e">
        <f t="shared" si="16"/>
        <v>#VALUE!</v>
      </c>
      <c r="W287" s="44" t="s">
        <v>2673</v>
      </c>
      <c r="X287" s="44" t="e">
        <f t="shared" si="17"/>
        <v>#VALUE!</v>
      </c>
      <c r="Y287" s="44" t="s">
        <v>2673</v>
      </c>
      <c r="Z287" s="44" t="s">
        <v>3387</v>
      </c>
      <c r="AA287" s="44" t="s">
        <v>2673</v>
      </c>
      <c r="AB287" s="44" t="s">
        <v>3387</v>
      </c>
      <c r="AC287" s="44" t="s">
        <v>2673</v>
      </c>
      <c r="AD287" s="44" t="s">
        <v>3387</v>
      </c>
      <c r="AE287" s="44" t="s">
        <v>2673</v>
      </c>
      <c r="AG287" s="44" t="s">
        <v>2673</v>
      </c>
      <c r="AH287" s="44" t="str">
        <f t="shared" si="18"/>
        <v/>
      </c>
      <c r="AI287" s="44" t="s">
        <v>2673</v>
      </c>
      <c r="AJ287" s="44" t="str">
        <f t="shared" si="19"/>
        <v/>
      </c>
      <c r="AK287" s="44" t="s">
        <v>2673</v>
      </c>
      <c r="AL287" s="44" t="s">
        <v>3387</v>
      </c>
    </row>
    <row r="288" spans="1:38" x14ac:dyDescent="0.2">
      <c r="A288" s="46" t="s">
        <v>856</v>
      </c>
      <c r="B288" s="46" t="s">
        <v>2948</v>
      </c>
      <c r="C288" s="49">
        <v>125759</v>
      </c>
      <c r="D288" s="49" t="s">
        <v>3400</v>
      </c>
      <c r="E288" s="49">
        <v>121663</v>
      </c>
      <c r="F288" s="49" t="s">
        <v>3400</v>
      </c>
      <c r="G288" s="49">
        <v>15289</v>
      </c>
      <c r="H288" s="49" t="s">
        <v>3400</v>
      </c>
      <c r="I288" s="49">
        <v>107156</v>
      </c>
      <c r="J288" s="49" t="s">
        <v>3400</v>
      </c>
      <c r="K288" s="49">
        <v>12</v>
      </c>
      <c r="L288" s="49" t="s">
        <v>3400</v>
      </c>
      <c r="M288" s="44">
        <v>55</v>
      </c>
      <c r="N288" s="44" t="s">
        <v>3400</v>
      </c>
      <c r="O288" s="44" t="s">
        <v>2673</v>
      </c>
      <c r="P288" s="44" t="s">
        <v>3387</v>
      </c>
      <c r="Q288" s="44" t="s">
        <v>2673</v>
      </c>
      <c r="R288" s="44" t="s">
        <v>3387</v>
      </c>
      <c r="S288" s="44" t="s">
        <v>2673</v>
      </c>
      <c r="T288" s="44" t="s">
        <v>3387</v>
      </c>
      <c r="U288" s="44" t="s">
        <v>2673</v>
      </c>
      <c r="V288" s="44" t="e">
        <f t="shared" si="16"/>
        <v>#VALUE!</v>
      </c>
      <c r="W288" s="44" t="s">
        <v>2673</v>
      </c>
      <c r="X288" s="44" t="e">
        <f t="shared" si="17"/>
        <v>#VALUE!</v>
      </c>
      <c r="Y288" s="44" t="s">
        <v>2673</v>
      </c>
      <c r="Z288" s="44" t="s">
        <v>3387</v>
      </c>
      <c r="AA288" s="44" t="s">
        <v>2673</v>
      </c>
      <c r="AB288" s="44" t="s">
        <v>3387</v>
      </c>
      <c r="AC288" s="44" t="s">
        <v>2673</v>
      </c>
      <c r="AD288" s="44" t="s">
        <v>3387</v>
      </c>
      <c r="AE288" s="44" t="s">
        <v>2673</v>
      </c>
      <c r="AG288" s="44" t="s">
        <v>2673</v>
      </c>
      <c r="AH288" s="44" t="str">
        <f t="shared" si="18"/>
        <v/>
      </c>
      <c r="AI288" s="44" t="s">
        <v>2673</v>
      </c>
      <c r="AJ288" s="44" t="str">
        <f t="shared" si="19"/>
        <v/>
      </c>
      <c r="AK288" s="44" t="s">
        <v>2673</v>
      </c>
      <c r="AL288" s="44" t="s">
        <v>3387</v>
      </c>
    </row>
    <row r="289" spans="1:38" x14ac:dyDescent="0.2">
      <c r="A289" s="46" t="s">
        <v>861</v>
      </c>
      <c r="B289" s="46" t="s">
        <v>2949</v>
      </c>
      <c r="C289" s="49">
        <v>147957</v>
      </c>
      <c r="D289" s="49" t="s">
        <v>3400</v>
      </c>
      <c r="E289" s="49">
        <v>143048</v>
      </c>
      <c r="F289" s="49" t="s">
        <v>3400</v>
      </c>
      <c r="G289" s="49">
        <v>12857</v>
      </c>
      <c r="H289" s="49" t="s">
        <v>3400</v>
      </c>
      <c r="I289" s="49">
        <v>130957</v>
      </c>
      <c r="J289" s="49" t="s">
        <v>3400</v>
      </c>
      <c r="K289" s="49">
        <v>9</v>
      </c>
      <c r="L289" s="49" t="s">
        <v>3400</v>
      </c>
      <c r="M289" s="44">
        <v>62</v>
      </c>
      <c r="N289" s="44" t="s">
        <v>3400</v>
      </c>
      <c r="O289" s="44" t="s">
        <v>2673</v>
      </c>
      <c r="P289" s="44" t="s">
        <v>3387</v>
      </c>
      <c r="Q289" s="44" t="s">
        <v>2673</v>
      </c>
      <c r="R289" s="44" t="s">
        <v>3387</v>
      </c>
      <c r="S289" s="44" t="s">
        <v>2673</v>
      </c>
      <c r="T289" s="44" t="s">
        <v>3387</v>
      </c>
      <c r="U289" s="44" t="s">
        <v>2673</v>
      </c>
      <c r="V289" s="44" t="e">
        <f t="shared" si="16"/>
        <v>#VALUE!</v>
      </c>
      <c r="W289" s="44" t="s">
        <v>2673</v>
      </c>
      <c r="X289" s="44" t="e">
        <f t="shared" si="17"/>
        <v>#VALUE!</v>
      </c>
      <c r="Y289" s="44" t="s">
        <v>2673</v>
      </c>
      <c r="Z289" s="44" t="s">
        <v>3387</v>
      </c>
      <c r="AA289" s="44" t="s">
        <v>2673</v>
      </c>
      <c r="AB289" s="44" t="s">
        <v>3387</v>
      </c>
      <c r="AC289" s="44" t="s">
        <v>2673</v>
      </c>
      <c r="AD289" s="44" t="s">
        <v>3387</v>
      </c>
      <c r="AE289" s="44" t="s">
        <v>2673</v>
      </c>
      <c r="AG289" s="44" t="s">
        <v>2673</v>
      </c>
      <c r="AH289" s="44" t="str">
        <f t="shared" si="18"/>
        <v/>
      </c>
      <c r="AI289" s="44" t="s">
        <v>2673</v>
      </c>
      <c r="AJ289" s="44" t="str">
        <f t="shared" si="19"/>
        <v/>
      </c>
      <c r="AK289" s="44" t="s">
        <v>2673</v>
      </c>
      <c r="AL289" s="44" t="s">
        <v>3387</v>
      </c>
    </row>
    <row r="290" spans="1:38" x14ac:dyDescent="0.2">
      <c r="A290" s="46" t="s">
        <v>864</v>
      </c>
      <c r="B290" s="46" t="s">
        <v>2950</v>
      </c>
      <c r="C290" s="49">
        <v>98598</v>
      </c>
      <c r="D290" s="49" t="s">
        <v>3400</v>
      </c>
      <c r="E290" s="49">
        <v>95713</v>
      </c>
      <c r="F290" s="49" t="s">
        <v>3400</v>
      </c>
      <c r="G290" s="49">
        <v>13836</v>
      </c>
      <c r="H290" s="49" t="s">
        <v>3400</v>
      </c>
      <c r="I290" s="49">
        <v>82660</v>
      </c>
      <c r="J290" s="49" t="s">
        <v>3400</v>
      </c>
      <c r="K290" s="49">
        <v>14</v>
      </c>
      <c r="L290" s="49" t="s">
        <v>3400</v>
      </c>
      <c r="M290" s="44">
        <v>53</v>
      </c>
      <c r="N290" s="44" t="s">
        <v>3400</v>
      </c>
      <c r="O290" s="44" t="s">
        <v>2673</v>
      </c>
      <c r="P290" s="44" t="s">
        <v>3387</v>
      </c>
      <c r="Q290" s="44" t="s">
        <v>2673</v>
      </c>
      <c r="R290" s="44" t="s">
        <v>3387</v>
      </c>
      <c r="S290" s="44" t="s">
        <v>2673</v>
      </c>
      <c r="T290" s="44" t="s">
        <v>3387</v>
      </c>
      <c r="U290" s="44" t="s">
        <v>2673</v>
      </c>
      <c r="V290" s="44" t="e">
        <f t="shared" si="16"/>
        <v>#VALUE!</v>
      </c>
      <c r="W290" s="44" t="s">
        <v>2673</v>
      </c>
      <c r="X290" s="44" t="e">
        <f t="shared" si="17"/>
        <v>#VALUE!</v>
      </c>
      <c r="Y290" s="44" t="s">
        <v>2673</v>
      </c>
      <c r="Z290" s="44" t="s">
        <v>3387</v>
      </c>
      <c r="AA290" s="44" t="s">
        <v>2673</v>
      </c>
      <c r="AB290" s="44" t="s">
        <v>3387</v>
      </c>
      <c r="AC290" s="44" t="s">
        <v>2673</v>
      </c>
      <c r="AD290" s="44" t="s">
        <v>3387</v>
      </c>
      <c r="AE290" s="44" t="s">
        <v>2673</v>
      </c>
      <c r="AG290" s="44" t="s">
        <v>2673</v>
      </c>
      <c r="AH290" s="44" t="str">
        <f t="shared" si="18"/>
        <v/>
      </c>
      <c r="AI290" s="44" t="s">
        <v>2673</v>
      </c>
      <c r="AJ290" s="44" t="str">
        <f t="shared" si="19"/>
        <v/>
      </c>
      <c r="AK290" s="44" t="s">
        <v>2673</v>
      </c>
      <c r="AL290" s="44" t="s">
        <v>3387</v>
      </c>
    </row>
    <row r="291" spans="1:38" x14ac:dyDescent="0.2">
      <c r="A291" s="46" t="s">
        <v>2951</v>
      </c>
      <c r="B291" s="46" t="s">
        <v>2952</v>
      </c>
      <c r="C291" s="49" t="s">
        <v>2673</v>
      </c>
      <c r="D291" s="49" t="s">
        <v>3387</v>
      </c>
      <c r="E291" s="49" t="s">
        <v>2673</v>
      </c>
      <c r="F291" s="49" t="s">
        <v>3387</v>
      </c>
      <c r="G291" s="49" t="s">
        <v>2673</v>
      </c>
      <c r="H291" s="49" t="s">
        <v>3387</v>
      </c>
      <c r="I291" s="49" t="s">
        <v>2673</v>
      </c>
      <c r="J291" s="49" t="s">
        <v>3387</v>
      </c>
      <c r="K291" s="49" t="s">
        <v>2673</v>
      </c>
      <c r="L291" s="49" t="s">
        <v>3387</v>
      </c>
      <c r="M291" s="44" t="s">
        <v>2673</v>
      </c>
      <c r="N291" s="44" t="s">
        <v>3387</v>
      </c>
      <c r="O291" s="44" t="s">
        <v>2673</v>
      </c>
      <c r="P291" s="44" t="s">
        <v>3387</v>
      </c>
      <c r="Q291" s="44" t="s">
        <v>2673</v>
      </c>
      <c r="R291" s="44" t="s">
        <v>3387</v>
      </c>
      <c r="S291" s="44" t="s">
        <v>2673</v>
      </c>
      <c r="T291" s="44" t="s">
        <v>3387</v>
      </c>
      <c r="U291" s="44" t="s">
        <v>2673</v>
      </c>
      <c r="V291" s="44" t="e">
        <f t="shared" si="16"/>
        <v>#VALUE!</v>
      </c>
      <c r="W291" s="44" t="s">
        <v>2673</v>
      </c>
      <c r="X291" s="44" t="e">
        <f t="shared" si="17"/>
        <v>#VALUE!</v>
      </c>
      <c r="Y291" s="44" t="s">
        <v>2673</v>
      </c>
      <c r="Z291" s="44" t="s">
        <v>3387</v>
      </c>
      <c r="AA291" s="44" t="s">
        <v>2673</v>
      </c>
      <c r="AB291" s="44" t="s">
        <v>3387</v>
      </c>
      <c r="AC291" s="44" t="s">
        <v>2673</v>
      </c>
      <c r="AD291" s="44" t="s">
        <v>3387</v>
      </c>
      <c r="AE291" s="44" t="s">
        <v>2673</v>
      </c>
      <c r="AG291" s="44" t="s">
        <v>2673</v>
      </c>
      <c r="AH291" s="44" t="str">
        <f t="shared" si="18"/>
        <v/>
      </c>
      <c r="AI291" s="44" t="s">
        <v>2673</v>
      </c>
      <c r="AJ291" s="44" t="str">
        <f t="shared" si="19"/>
        <v/>
      </c>
      <c r="AK291" s="44" t="s">
        <v>2673</v>
      </c>
      <c r="AL291" s="44" t="s">
        <v>3387</v>
      </c>
    </row>
    <row r="292" spans="1:38" x14ac:dyDescent="0.2">
      <c r="A292" s="46" t="s">
        <v>867</v>
      </c>
      <c r="B292" s="46" t="s">
        <v>2953</v>
      </c>
      <c r="C292" s="49">
        <v>95676</v>
      </c>
      <c r="D292" s="49" t="s">
        <v>3400</v>
      </c>
      <c r="E292" s="49">
        <v>92179</v>
      </c>
      <c r="F292" s="49" t="s">
        <v>3400</v>
      </c>
      <c r="G292" s="49">
        <v>16149</v>
      </c>
      <c r="H292" s="49" t="s">
        <v>3400</v>
      </c>
      <c r="I292" s="49">
        <v>77005</v>
      </c>
      <c r="J292" s="49" t="s">
        <v>3400</v>
      </c>
      <c r="K292" s="49">
        <v>17</v>
      </c>
      <c r="L292" s="49" t="s">
        <v>3400</v>
      </c>
      <c r="M292" s="44">
        <v>56</v>
      </c>
      <c r="N292" s="44" t="s">
        <v>3400</v>
      </c>
      <c r="O292" s="44" t="s">
        <v>2673</v>
      </c>
      <c r="P292" s="44" t="s">
        <v>3387</v>
      </c>
      <c r="Q292" s="44" t="s">
        <v>2673</v>
      </c>
      <c r="R292" s="44" t="s">
        <v>3387</v>
      </c>
      <c r="S292" s="44" t="s">
        <v>2673</v>
      </c>
      <c r="T292" s="44" t="s">
        <v>3387</v>
      </c>
      <c r="U292" s="44" t="s">
        <v>2673</v>
      </c>
      <c r="V292" s="44" t="e">
        <f t="shared" si="16"/>
        <v>#VALUE!</v>
      </c>
      <c r="W292" s="44" t="s">
        <v>2673</v>
      </c>
      <c r="X292" s="44" t="e">
        <f t="shared" si="17"/>
        <v>#VALUE!</v>
      </c>
      <c r="Y292" s="44" t="s">
        <v>2673</v>
      </c>
      <c r="Z292" s="44" t="s">
        <v>3387</v>
      </c>
      <c r="AA292" s="44" t="s">
        <v>2673</v>
      </c>
      <c r="AB292" s="44" t="s">
        <v>3387</v>
      </c>
      <c r="AC292" s="44" t="s">
        <v>2673</v>
      </c>
      <c r="AD292" s="44" t="s">
        <v>3387</v>
      </c>
      <c r="AE292" s="44" t="s">
        <v>2673</v>
      </c>
      <c r="AG292" s="44" t="s">
        <v>2673</v>
      </c>
      <c r="AH292" s="44" t="str">
        <f t="shared" si="18"/>
        <v/>
      </c>
      <c r="AI292" s="44" t="s">
        <v>2673</v>
      </c>
      <c r="AJ292" s="44" t="str">
        <f t="shared" si="19"/>
        <v/>
      </c>
      <c r="AK292" s="44" t="s">
        <v>2673</v>
      </c>
      <c r="AL292" s="44" t="s">
        <v>3387</v>
      </c>
    </row>
    <row r="293" spans="1:38" x14ac:dyDescent="0.2">
      <c r="A293" s="46" t="s">
        <v>870</v>
      </c>
      <c r="B293" s="46" t="s">
        <v>2954</v>
      </c>
      <c r="C293" s="49">
        <v>80075</v>
      </c>
      <c r="D293" s="49" t="s">
        <v>3400</v>
      </c>
      <c r="E293" s="49">
        <v>77151</v>
      </c>
      <c r="F293" s="49" t="s">
        <v>3400</v>
      </c>
      <c r="G293" s="49">
        <v>10822</v>
      </c>
      <c r="H293" s="49" t="s">
        <v>3400</v>
      </c>
      <c r="I293" s="49">
        <v>67161</v>
      </c>
      <c r="J293" s="49" t="s">
        <v>3400</v>
      </c>
      <c r="K293" s="49">
        <v>14</v>
      </c>
      <c r="L293" s="49" t="s">
        <v>3400</v>
      </c>
      <c r="M293" s="44">
        <v>54</v>
      </c>
      <c r="N293" s="44" t="s">
        <v>3400</v>
      </c>
      <c r="O293" s="44" t="s">
        <v>2673</v>
      </c>
      <c r="P293" s="44" t="s">
        <v>3387</v>
      </c>
      <c r="Q293" s="44" t="s">
        <v>2673</v>
      </c>
      <c r="R293" s="44" t="s">
        <v>3387</v>
      </c>
      <c r="S293" s="44" t="s">
        <v>2673</v>
      </c>
      <c r="T293" s="44" t="s">
        <v>3387</v>
      </c>
      <c r="U293" s="44" t="s">
        <v>2673</v>
      </c>
      <c r="V293" s="44" t="e">
        <f t="shared" si="16"/>
        <v>#VALUE!</v>
      </c>
      <c r="W293" s="44" t="s">
        <v>2673</v>
      </c>
      <c r="X293" s="44" t="e">
        <f t="shared" si="17"/>
        <v>#VALUE!</v>
      </c>
      <c r="Y293" s="44" t="s">
        <v>2673</v>
      </c>
      <c r="Z293" s="44" t="s">
        <v>3387</v>
      </c>
      <c r="AA293" s="44" t="s">
        <v>2673</v>
      </c>
      <c r="AB293" s="44" t="s">
        <v>3387</v>
      </c>
      <c r="AC293" s="44" t="s">
        <v>2673</v>
      </c>
      <c r="AD293" s="44" t="s">
        <v>3387</v>
      </c>
      <c r="AE293" s="44" t="s">
        <v>2673</v>
      </c>
      <c r="AG293" s="44" t="s">
        <v>2673</v>
      </c>
      <c r="AH293" s="44" t="str">
        <f t="shared" si="18"/>
        <v/>
      </c>
      <c r="AI293" s="44" t="s">
        <v>2673</v>
      </c>
      <c r="AJ293" s="44" t="str">
        <f t="shared" si="19"/>
        <v/>
      </c>
      <c r="AK293" s="44" t="s">
        <v>2673</v>
      </c>
      <c r="AL293" s="44" t="s">
        <v>3387</v>
      </c>
    </row>
    <row r="294" spans="1:38" x14ac:dyDescent="0.2">
      <c r="A294" s="46" t="s">
        <v>873</v>
      </c>
      <c r="B294" s="46" t="s">
        <v>2955</v>
      </c>
      <c r="C294" s="49">
        <v>101661</v>
      </c>
      <c r="D294" s="49" t="s">
        <v>3400</v>
      </c>
      <c r="E294" s="49">
        <v>97799</v>
      </c>
      <c r="F294" s="49" t="s">
        <v>3400</v>
      </c>
      <c r="G294" s="49">
        <v>14124</v>
      </c>
      <c r="H294" s="49" t="s">
        <v>3400</v>
      </c>
      <c r="I294" s="49">
        <v>84705</v>
      </c>
      <c r="J294" s="49" t="s">
        <v>3400</v>
      </c>
      <c r="K294" s="49">
        <v>14</v>
      </c>
      <c r="L294" s="49" t="s">
        <v>3400</v>
      </c>
      <c r="M294" s="44">
        <v>54</v>
      </c>
      <c r="N294" s="44" t="s">
        <v>3400</v>
      </c>
      <c r="O294" s="44" t="s">
        <v>2673</v>
      </c>
      <c r="P294" s="44" t="s">
        <v>3387</v>
      </c>
      <c r="Q294" s="44" t="s">
        <v>2673</v>
      </c>
      <c r="R294" s="44" t="s">
        <v>3387</v>
      </c>
      <c r="S294" s="44" t="s">
        <v>2673</v>
      </c>
      <c r="T294" s="44" t="s">
        <v>3387</v>
      </c>
      <c r="U294" s="44" t="s">
        <v>2673</v>
      </c>
      <c r="V294" s="44" t="e">
        <f t="shared" si="16"/>
        <v>#VALUE!</v>
      </c>
      <c r="W294" s="44" t="s">
        <v>2673</v>
      </c>
      <c r="X294" s="44" t="e">
        <f t="shared" si="17"/>
        <v>#VALUE!</v>
      </c>
      <c r="Y294" s="44" t="s">
        <v>2673</v>
      </c>
      <c r="Z294" s="44" t="s">
        <v>3387</v>
      </c>
      <c r="AA294" s="44" t="s">
        <v>2673</v>
      </c>
      <c r="AB294" s="44" t="s">
        <v>3387</v>
      </c>
      <c r="AC294" s="44" t="s">
        <v>2673</v>
      </c>
      <c r="AD294" s="44" t="s">
        <v>3387</v>
      </c>
      <c r="AE294" s="44" t="s">
        <v>2673</v>
      </c>
      <c r="AG294" s="44" t="s">
        <v>2673</v>
      </c>
      <c r="AH294" s="44" t="str">
        <f t="shared" si="18"/>
        <v/>
      </c>
      <c r="AI294" s="44" t="s">
        <v>2673</v>
      </c>
      <c r="AJ294" s="44" t="str">
        <f t="shared" si="19"/>
        <v/>
      </c>
      <c r="AK294" s="44" t="s">
        <v>2673</v>
      </c>
      <c r="AL294" s="44" t="s">
        <v>3387</v>
      </c>
    </row>
    <row r="295" spans="1:38" x14ac:dyDescent="0.2">
      <c r="A295" s="46" t="s">
        <v>2956</v>
      </c>
      <c r="B295" s="46" t="s">
        <v>2957</v>
      </c>
      <c r="C295" s="49" t="s">
        <v>2673</v>
      </c>
      <c r="D295" s="49" t="s">
        <v>3387</v>
      </c>
      <c r="E295" s="49" t="s">
        <v>2673</v>
      </c>
      <c r="F295" s="49" t="s">
        <v>3387</v>
      </c>
      <c r="G295" s="49" t="s">
        <v>2673</v>
      </c>
      <c r="H295" s="49" t="s">
        <v>3387</v>
      </c>
      <c r="I295" s="49" t="s">
        <v>2673</v>
      </c>
      <c r="J295" s="49" t="s">
        <v>3387</v>
      </c>
      <c r="K295" s="49" t="s">
        <v>2673</v>
      </c>
      <c r="L295" s="49" t="s">
        <v>3387</v>
      </c>
      <c r="M295" s="44" t="s">
        <v>2673</v>
      </c>
      <c r="N295" s="44" t="s">
        <v>3387</v>
      </c>
      <c r="O295" s="44" t="s">
        <v>2673</v>
      </c>
      <c r="P295" s="44" t="s">
        <v>3387</v>
      </c>
      <c r="Q295" s="44" t="s">
        <v>2673</v>
      </c>
      <c r="R295" s="44" t="s">
        <v>3387</v>
      </c>
      <c r="S295" s="44" t="s">
        <v>2673</v>
      </c>
      <c r="T295" s="44" t="s">
        <v>3387</v>
      </c>
      <c r="U295" s="44" t="s">
        <v>2673</v>
      </c>
      <c r="V295" s="44" t="e">
        <f t="shared" si="16"/>
        <v>#VALUE!</v>
      </c>
      <c r="W295" s="44" t="s">
        <v>2673</v>
      </c>
      <c r="X295" s="44" t="e">
        <f t="shared" si="17"/>
        <v>#VALUE!</v>
      </c>
      <c r="Y295" s="44" t="s">
        <v>2673</v>
      </c>
      <c r="Z295" s="44" t="s">
        <v>3387</v>
      </c>
      <c r="AA295" s="44" t="s">
        <v>2673</v>
      </c>
      <c r="AB295" s="44" t="s">
        <v>3387</v>
      </c>
      <c r="AC295" s="44" t="s">
        <v>2673</v>
      </c>
      <c r="AD295" s="44" t="s">
        <v>3387</v>
      </c>
      <c r="AE295" s="44" t="s">
        <v>2673</v>
      </c>
      <c r="AG295" s="44" t="s">
        <v>2673</v>
      </c>
      <c r="AH295" s="44" t="str">
        <f t="shared" si="18"/>
        <v/>
      </c>
      <c r="AI295" s="44" t="s">
        <v>2673</v>
      </c>
      <c r="AJ295" s="44" t="str">
        <f t="shared" si="19"/>
        <v/>
      </c>
      <c r="AK295" s="44" t="s">
        <v>2673</v>
      </c>
      <c r="AL295" s="44" t="s">
        <v>3387</v>
      </c>
    </row>
    <row r="296" spans="1:38" x14ac:dyDescent="0.2">
      <c r="A296" s="46" t="s">
        <v>876</v>
      </c>
      <c r="B296" s="46" t="s">
        <v>2958</v>
      </c>
      <c r="C296" s="49">
        <v>71368</v>
      </c>
      <c r="D296" s="49" t="s">
        <v>3400</v>
      </c>
      <c r="E296" s="49">
        <v>68746</v>
      </c>
      <c r="F296" s="49" t="s">
        <v>3400</v>
      </c>
      <c r="G296" s="49">
        <v>12983</v>
      </c>
      <c r="H296" s="49" t="s">
        <v>3400</v>
      </c>
      <c r="I296" s="49">
        <v>56704</v>
      </c>
      <c r="J296" s="49" t="s">
        <v>3400</v>
      </c>
      <c r="K296" s="49">
        <v>18</v>
      </c>
      <c r="L296" s="49" t="s">
        <v>3400</v>
      </c>
      <c r="M296" s="44">
        <v>55</v>
      </c>
      <c r="N296" s="44" t="s">
        <v>3400</v>
      </c>
      <c r="O296" s="44" t="s">
        <v>2673</v>
      </c>
      <c r="P296" s="44" t="s">
        <v>3387</v>
      </c>
      <c r="Q296" s="44" t="s">
        <v>2673</v>
      </c>
      <c r="R296" s="44" t="s">
        <v>3387</v>
      </c>
      <c r="S296" s="44" t="s">
        <v>2673</v>
      </c>
      <c r="T296" s="44" t="s">
        <v>3387</v>
      </c>
      <c r="U296" s="44" t="s">
        <v>2673</v>
      </c>
      <c r="V296" s="44" t="e">
        <f t="shared" si="16"/>
        <v>#VALUE!</v>
      </c>
      <c r="W296" s="44" t="s">
        <v>2673</v>
      </c>
      <c r="X296" s="44" t="e">
        <f t="shared" si="17"/>
        <v>#VALUE!</v>
      </c>
      <c r="Y296" s="44" t="s">
        <v>2673</v>
      </c>
      <c r="Z296" s="44" t="s">
        <v>3387</v>
      </c>
      <c r="AA296" s="44" t="s">
        <v>2673</v>
      </c>
      <c r="AB296" s="44" t="s">
        <v>3387</v>
      </c>
      <c r="AC296" s="44" t="s">
        <v>2673</v>
      </c>
      <c r="AD296" s="44" t="s">
        <v>3387</v>
      </c>
      <c r="AE296" s="44" t="s">
        <v>2673</v>
      </c>
      <c r="AG296" s="44" t="s">
        <v>2673</v>
      </c>
      <c r="AH296" s="44" t="str">
        <f t="shared" si="18"/>
        <v/>
      </c>
      <c r="AI296" s="44" t="s">
        <v>2673</v>
      </c>
      <c r="AJ296" s="44" t="str">
        <f t="shared" si="19"/>
        <v/>
      </c>
      <c r="AK296" s="44" t="s">
        <v>2673</v>
      </c>
      <c r="AL296" s="44" t="s">
        <v>3387</v>
      </c>
    </row>
    <row r="297" spans="1:38" x14ac:dyDescent="0.2">
      <c r="A297" s="46" t="s">
        <v>879</v>
      </c>
      <c r="B297" s="46" t="s">
        <v>2959</v>
      </c>
      <c r="C297" s="49">
        <v>95822</v>
      </c>
      <c r="D297" s="49" t="s">
        <v>3400</v>
      </c>
      <c r="E297" s="49">
        <v>92474</v>
      </c>
      <c r="F297" s="49" t="s">
        <v>3400</v>
      </c>
      <c r="G297" s="49">
        <v>10180</v>
      </c>
      <c r="H297" s="49" t="s">
        <v>3400</v>
      </c>
      <c r="I297" s="49">
        <v>82929</v>
      </c>
      <c r="J297" s="49" t="s">
        <v>3400</v>
      </c>
      <c r="K297" s="49">
        <v>11</v>
      </c>
      <c r="L297" s="49" t="s">
        <v>3400</v>
      </c>
      <c r="M297" s="44">
        <v>58</v>
      </c>
      <c r="N297" s="44" t="s">
        <v>3400</v>
      </c>
      <c r="O297" s="44" t="s">
        <v>2673</v>
      </c>
      <c r="P297" s="44" t="s">
        <v>3387</v>
      </c>
      <c r="Q297" s="44" t="s">
        <v>2673</v>
      </c>
      <c r="R297" s="44" t="s">
        <v>3387</v>
      </c>
      <c r="S297" s="44" t="s">
        <v>2673</v>
      </c>
      <c r="T297" s="44" t="s">
        <v>3387</v>
      </c>
      <c r="U297" s="44" t="s">
        <v>2673</v>
      </c>
      <c r="V297" s="44" t="e">
        <f t="shared" si="16"/>
        <v>#VALUE!</v>
      </c>
      <c r="W297" s="44" t="s">
        <v>2673</v>
      </c>
      <c r="X297" s="44" t="e">
        <f t="shared" si="17"/>
        <v>#VALUE!</v>
      </c>
      <c r="Y297" s="44" t="s">
        <v>2673</v>
      </c>
      <c r="Z297" s="44" t="s">
        <v>3387</v>
      </c>
      <c r="AA297" s="44" t="s">
        <v>2673</v>
      </c>
      <c r="AB297" s="44" t="s">
        <v>3387</v>
      </c>
      <c r="AC297" s="44" t="s">
        <v>2673</v>
      </c>
      <c r="AD297" s="44" t="s">
        <v>3387</v>
      </c>
      <c r="AE297" s="44" t="s">
        <v>2673</v>
      </c>
      <c r="AG297" s="44" t="s">
        <v>2673</v>
      </c>
      <c r="AH297" s="44" t="str">
        <f t="shared" si="18"/>
        <v/>
      </c>
      <c r="AI297" s="44" t="s">
        <v>2673</v>
      </c>
      <c r="AJ297" s="44" t="str">
        <f t="shared" si="19"/>
        <v/>
      </c>
      <c r="AK297" s="44" t="s">
        <v>2673</v>
      </c>
      <c r="AL297" s="44" t="s">
        <v>3387</v>
      </c>
    </row>
    <row r="298" spans="1:38" x14ac:dyDescent="0.2">
      <c r="A298" s="46" t="s">
        <v>2960</v>
      </c>
      <c r="B298" s="46" t="s">
        <v>2961</v>
      </c>
      <c r="C298" s="49" t="s">
        <v>2673</v>
      </c>
      <c r="D298" s="49" t="s">
        <v>3387</v>
      </c>
      <c r="E298" s="49" t="s">
        <v>2673</v>
      </c>
      <c r="F298" s="49" t="s">
        <v>3387</v>
      </c>
      <c r="G298" s="49" t="s">
        <v>2673</v>
      </c>
      <c r="H298" s="49" t="s">
        <v>3387</v>
      </c>
      <c r="I298" s="49" t="s">
        <v>2673</v>
      </c>
      <c r="J298" s="49" t="s">
        <v>3387</v>
      </c>
      <c r="K298" s="49" t="s">
        <v>2673</v>
      </c>
      <c r="L298" s="49" t="s">
        <v>3387</v>
      </c>
      <c r="M298" s="44" t="s">
        <v>2673</v>
      </c>
      <c r="N298" s="44" t="s">
        <v>3387</v>
      </c>
      <c r="O298" s="44" t="s">
        <v>2673</v>
      </c>
      <c r="P298" s="44" t="s">
        <v>3387</v>
      </c>
      <c r="Q298" s="44" t="s">
        <v>2673</v>
      </c>
      <c r="R298" s="44" t="s">
        <v>3387</v>
      </c>
      <c r="S298" s="44" t="s">
        <v>2673</v>
      </c>
      <c r="T298" s="44" t="s">
        <v>3387</v>
      </c>
      <c r="U298" s="44" t="s">
        <v>2673</v>
      </c>
      <c r="V298" s="44" t="e">
        <f t="shared" si="16"/>
        <v>#VALUE!</v>
      </c>
      <c r="W298" s="44" t="s">
        <v>2673</v>
      </c>
      <c r="X298" s="44" t="e">
        <f t="shared" si="17"/>
        <v>#VALUE!</v>
      </c>
      <c r="Y298" s="44" t="s">
        <v>2673</v>
      </c>
      <c r="Z298" s="44" t="s">
        <v>3387</v>
      </c>
      <c r="AA298" s="44" t="s">
        <v>2673</v>
      </c>
      <c r="AB298" s="44" t="s">
        <v>3387</v>
      </c>
      <c r="AC298" s="44" t="s">
        <v>2673</v>
      </c>
      <c r="AD298" s="44" t="s">
        <v>3387</v>
      </c>
      <c r="AE298" s="44" t="s">
        <v>2673</v>
      </c>
      <c r="AG298" s="44" t="s">
        <v>2673</v>
      </c>
      <c r="AH298" s="44" t="str">
        <f t="shared" si="18"/>
        <v/>
      </c>
      <c r="AI298" s="44" t="s">
        <v>2673</v>
      </c>
      <c r="AJ298" s="44" t="str">
        <f t="shared" si="19"/>
        <v/>
      </c>
      <c r="AK298" s="44" t="s">
        <v>2673</v>
      </c>
      <c r="AL298" s="44" t="s">
        <v>3387</v>
      </c>
    </row>
    <row r="299" spans="1:38" x14ac:dyDescent="0.2">
      <c r="A299" s="46" t="s">
        <v>882</v>
      </c>
      <c r="B299" s="46" t="s">
        <v>2962</v>
      </c>
      <c r="C299" s="49">
        <v>80123</v>
      </c>
      <c r="D299" s="49" t="s">
        <v>3400</v>
      </c>
      <c r="E299" s="49">
        <v>77301</v>
      </c>
      <c r="F299" s="49" t="s">
        <v>3400</v>
      </c>
      <c r="G299" s="49">
        <v>9235</v>
      </c>
      <c r="H299" s="49" t="s">
        <v>3400</v>
      </c>
      <c r="I299" s="49">
        <v>68664</v>
      </c>
      <c r="J299" s="49" t="s">
        <v>3400</v>
      </c>
      <c r="K299" s="49">
        <v>12</v>
      </c>
      <c r="L299" s="49" t="s">
        <v>3400</v>
      </c>
      <c r="M299" s="44">
        <v>60</v>
      </c>
      <c r="N299" s="44" t="s">
        <v>3400</v>
      </c>
      <c r="O299" s="44" t="s">
        <v>2673</v>
      </c>
      <c r="P299" s="44" t="s">
        <v>3387</v>
      </c>
      <c r="Q299" s="44" t="s">
        <v>2673</v>
      </c>
      <c r="R299" s="44" t="s">
        <v>3387</v>
      </c>
      <c r="S299" s="44" t="s">
        <v>2673</v>
      </c>
      <c r="T299" s="44" t="s">
        <v>3387</v>
      </c>
      <c r="U299" s="44" t="s">
        <v>2673</v>
      </c>
      <c r="V299" s="44" t="e">
        <f t="shared" si="16"/>
        <v>#VALUE!</v>
      </c>
      <c r="W299" s="44" t="s">
        <v>2673</v>
      </c>
      <c r="X299" s="44" t="e">
        <f t="shared" si="17"/>
        <v>#VALUE!</v>
      </c>
      <c r="Y299" s="44" t="s">
        <v>2673</v>
      </c>
      <c r="Z299" s="44" t="s">
        <v>3387</v>
      </c>
      <c r="AA299" s="44" t="s">
        <v>2673</v>
      </c>
      <c r="AB299" s="44" t="s">
        <v>3387</v>
      </c>
      <c r="AC299" s="44" t="s">
        <v>2673</v>
      </c>
      <c r="AD299" s="44" t="s">
        <v>3387</v>
      </c>
      <c r="AE299" s="44" t="s">
        <v>2673</v>
      </c>
      <c r="AG299" s="44" t="s">
        <v>2673</v>
      </c>
      <c r="AH299" s="44" t="str">
        <f t="shared" si="18"/>
        <v/>
      </c>
      <c r="AI299" s="44" t="s">
        <v>2673</v>
      </c>
      <c r="AJ299" s="44" t="str">
        <f t="shared" si="19"/>
        <v/>
      </c>
      <c r="AK299" s="44" t="s">
        <v>2673</v>
      </c>
      <c r="AL299" s="44" t="s">
        <v>3387</v>
      </c>
    </row>
    <row r="300" spans="1:38" x14ac:dyDescent="0.2">
      <c r="A300" s="46" t="s">
        <v>2963</v>
      </c>
      <c r="B300" s="46" t="s">
        <v>2964</v>
      </c>
      <c r="C300" s="49" t="s">
        <v>2673</v>
      </c>
      <c r="D300" s="49" t="s">
        <v>3387</v>
      </c>
      <c r="E300" s="49" t="s">
        <v>2673</v>
      </c>
      <c r="F300" s="49" t="s">
        <v>3387</v>
      </c>
      <c r="G300" s="49" t="s">
        <v>2673</v>
      </c>
      <c r="H300" s="49" t="s">
        <v>3387</v>
      </c>
      <c r="I300" s="49" t="s">
        <v>2673</v>
      </c>
      <c r="J300" s="49" t="s">
        <v>3387</v>
      </c>
      <c r="K300" s="49" t="s">
        <v>2673</v>
      </c>
      <c r="L300" s="49" t="s">
        <v>3387</v>
      </c>
      <c r="M300" s="44" t="s">
        <v>2673</v>
      </c>
      <c r="N300" s="44" t="s">
        <v>3387</v>
      </c>
      <c r="O300" s="44" t="s">
        <v>2673</v>
      </c>
      <c r="P300" s="44" t="s">
        <v>3387</v>
      </c>
      <c r="Q300" s="44" t="s">
        <v>2673</v>
      </c>
      <c r="R300" s="44" t="s">
        <v>3387</v>
      </c>
      <c r="S300" s="44" t="s">
        <v>2673</v>
      </c>
      <c r="T300" s="44" t="s">
        <v>3387</v>
      </c>
      <c r="U300" s="44" t="s">
        <v>2673</v>
      </c>
      <c r="V300" s="44" t="e">
        <f t="shared" si="16"/>
        <v>#VALUE!</v>
      </c>
      <c r="W300" s="44" t="s">
        <v>2673</v>
      </c>
      <c r="X300" s="44" t="e">
        <f t="shared" si="17"/>
        <v>#VALUE!</v>
      </c>
      <c r="Y300" s="44" t="s">
        <v>2673</v>
      </c>
      <c r="Z300" s="44" t="s">
        <v>3387</v>
      </c>
      <c r="AA300" s="44" t="s">
        <v>2673</v>
      </c>
      <c r="AB300" s="44" t="s">
        <v>3387</v>
      </c>
      <c r="AC300" s="44" t="s">
        <v>2673</v>
      </c>
      <c r="AD300" s="44" t="s">
        <v>3387</v>
      </c>
      <c r="AE300" s="44" t="s">
        <v>2673</v>
      </c>
      <c r="AG300" s="44" t="s">
        <v>2673</v>
      </c>
      <c r="AH300" s="44" t="str">
        <f t="shared" si="18"/>
        <v/>
      </c>
      <c r="AI300" s="44" t="s">
        <v>2673</v>
      </c>
      <c r="AJ300" s="44" t="str">
        <f t="shared" si="19"/>
        <v/>
      </c>
      <c r="AK300" s="44" t="s">
        <v>2673</v>
      </c>
      <c r="AL300" s="44" t="s">
        <v>3387</v>
      </c>
    </row>
    <row r="301" spans="1:38" x14ac:dyDescent="0.2">
      <c r="A301" s="46" t="s">
        <v>885</v>
      </c>
      <c r="B301" s="46" t="s">
        <v>2965</v>
      </c>
      <c r="C301" s="49">
        <v>63840</v>
      </c>
      <c r="D301" s="49" t="s">
        <v>3400</v>
      </c>
      <c r="E301" s="49">
        <v>61770</v>
      </c>
      <c r="F301" s="49" t="s">
        <v>3400</v>
      </c>
      <c r="G301" s="49">
        <v>12951</v>
      </c>
      <c r="H301" s="49" t="s">
        <v>3400</v>
      </c>
      <c r="I301" s="49">
        <v>49770</v>
      </c>
      <c r="J301" s="49" t="s">
        <v>3400</v>
      </c>
      <c r="K301" s="49">
        <v>20</v>
      </c>
      <c r="L301" s="49" t="s">
        <v>3400</v>
      </c>
      <c r="M301" s="44">
        <v>54</v>
      </c>
      <c r="N301" s="44" t="s">
        <v>3400</v>
      </c>
      <c r="O301" s="44" t="s">
        <v>2673</v>
      </c>
      <c r="P301" s="44" t="s">
        <v>3387</v>
      </c>
      <c r="Q301" s="44" t="s">
        <v>2673</v>
      </c>
      <c r="R301" s="44" t="s">
        <v>3387</v>
      </c>
      <c r="S301" s="44" t="s">
        <v>2673</v>
      </c>
      <c r="T301" s="44" t="s">
        <v>3387</v>
      </c>
      <c r="U301" s="44" t="s">
        <v>2673</v>
      </c>
      <c r="V301" s="44" t="e">
        <f t="shared" si="16"/>
        <v>#VALUE!</v>
      </c>
      <c r="W301" s="44" t="s">
        <v>2673</v>
      </c>
      <c r="X301" s="44" t="e">
        <f t="shared" si="17"/>
        <v>#VALUE!</v>
      </c>
      <c r="Y301" s="44" t="s">
        <v>2673</v>
      </c>
      <c r="Z301" s="44" t="s">
        <v>3387</v>
      </c>
      <c r="AA301" s="44" t="s">
        <v>2673</v>
      </c>
      <c r="AB301" s="44" t="s">
        <v>3387</v>
      </c>
      <c r="AC301" s="44" t="s">
        <v>2673</v>
      </c>
      <c r="AD301" s="44" t="s">
        <v>3387</v>
      </c>
      <c r="AE301" s="44" t="s">
        <v>2673</v>
      </c>
      <c r="AG301" s="44" t="s">
        <v>2673</v>
      </c>
      <c r="AH301" s="44" t="str">
        <f t="shared" si="18"/>
        <v/>
      </c>
      <c r="AI301" s="44" t="s">
        <v>2673</v>
      </c>
      <c r="AJ301" s="44" t="str">
        <f t="shared" si="19"/>
        <v/>
      </c>
      <c r="AK301" s="44" t="s">
        <v>2673</v>
      </c>
      <c r="AL301" s="44" t="s">
        <v>3387</v>
      </c>
    </row>
    <row r="302" spans="1:38" x14ac:dyDescent="0.2">
      <c r="A302" s="46" t="s">
        <v>888</v>
      </c>
      <c r="B302" s="46" t="s">
        <v>2966</v>
      </c>
      <c r="C302" s="49">
        <v>78011</v>
      </c>
      <c r="D302" s="49" t="s">
        <v>3400</v>
      </c>
      <c r="E302" s="49">
        <v>74752</v>
      </c>
      <c r="F302" s="49" t="s">
        <v>3400</v>
      </c>
      <c r="G302" s="49">
        <v>14345</v>
      </c>
      <c r="H302" s="49" t="s">
        <v>3400</v>
      </c>
      <c r="I302" s="49">
        <v>61332</v>
      </c>
      <c r="J302" s="49" t="s">
        <v>3400</v>
      </c>
      <c r="K302" s="49">
        <v>18</v>
      </c>
      <c r="L302" s="49" t="s">
        <v>3400</v>
      </c>
      <c r="M302" s="44">
        <v>49</v>
      </c>
      <c r="N302" s="44" t="s">
        <v>3400</v>
      </c>
      <c r="O302" s="44" t="s">
        <v>2673</v>
      </c>
      <c r="P302" s="44" t="s">
        <v>3387</v>
      </c>
      <c r="Q302" s="44" t="s">
        <v>2673</v>
      </c>
      <c r="R302" s="44" t="s">
        <v>3387</v>
      </c>
      <c r="S302" s="44" t="s">
        <v>2673</v>
      </c>
      <c r="T302" s="44" t="s">
        <v>3387</v>
      </c>
      <c r="U302" s="44" t="s">
        <v>2673</v>
      </c>
      <c r="V302" s="44" t="e">
        <f t="shared" si="16"/>
        <v>#VALUE!</v>
      </c>
      <c r="W302" s="44" t="s">
        <v>2673</v>
      </c>
      <c r="X302" s="44" t="e">
        <f t="shared" si="17"/>
        <v>#VALUE!</v>
      </c>
      <c r="Y302" s="44" t="s">
        <v>2673</v>
      </c>
      <c r="Z302" s="44" t="s">
        <v>3387</v>
      </c>
      <c r="AA302" s="44" t="s">
        <v>2673</v>
      </c>
      <c r="AB302" s="44" t="s">
        <v>3387</v>
      </c>
      <c r="AC302" s="44" t="s">
        <v>2673</v>
      </c>
      <c r="AD302" s="44" t="s">
        <v>3387</v>
      </c>
      <c r="AE302" s="44" t="s">
        <v>2673</v>
      </c>
      <c r="AG302" s="44" t="s">
        <v>2673</v>
      </c>
      <c r="AH302" s="44" t="str">
        <f t="shared" si="18"/>
        <v/>
      </c>
      <c r="AI302" s="44" t="s">
        <v>2673</v>
      </c>
      <c r="AJ302" s="44" t="str">
        <f t="shared" si="19"/>
        <v/>
      </c>
      <c r="AK302" s="44" t="s">
        <v>2673</v>
      </c>
      <c r="AL302" s="44" t="s">
        <v>3387</v>
      </c>
    </row>
    <row r="303" spans="1:38" x14ac:dyDescent="0.2">
      <c r="A303" s="46" t="s">
        <v>891</v>
      </c>
      <c r="B303" s="46" t="s">
        <v>2967</v>
      </c>
      <c r="C303" s="49">
        <v>74799</v>
      </c>
      <c r="D303" s="49" t="s">
        <v>3400</v>
      </c>
      <c r="E303" s="49">
        <v>72528</v>
      </c>
      <c r="F303" s="49" t="s">
        <v>3400</v>
      </c>
      <c r="G303" s="49">
        <v>9927</v>
      </c>
      <c r="H303" s="49" t="s">
        <v>3400</v>
      </c>
      <c r="I303" s="49">
        <v>63237</v>
      </c>
      <c r="J303" s="49" t="s">
        <v>3400</v>
      </c>
      <c r="K303" s="49">
        <v>13</v>
      </c>
      <c r="L303" s="49" t="s">
        <v>3400</v>
      </c>
      <c r="M303" s="44">
        <v>58</v>
      </c>
      <c r="N303" s="44" t="s">
        <v>3400</v>
      </c>
      <c r="O303" s="44" t="s">
        <v>2673</v>
      </c>
      <c r="P303" s="44" t="s">
        <v>3387</v>
      </c>
      <c r="Q303" s="44" t="s">
        <v>2673</v>
      </c>
      <c r="R303" s="44" t="s">
        <v>3387</v>
      </c>
      <c r="S303" s="44" t="s">
        <v>2673</v>
      </c>
      <c r="T303" s="44" t="s">
        <v>3387</v>
      </c>
      <c r="U303" s="44" t="s">
        <v>2673</v>
      </c>
      <c r="V303" s="44" t="e">
        <f t="shared" si="16"/>
        <v>#VALUE!</v>
      </c>
      <c r="W303" s="44" t="s">
        <v>2673</v>
      </c>
      <c r="X303" s="44" t="e">
        <f t="shared" si="17"/>
        <v>#VALUE!</v>
      </c>
      <c r="Y303" s="44" t="s">
        <v>2673</v>
      </c>
      <c r="Z303" s="44" t="s">
        <v>3387</v>
      </c>
      <c r="AA303" s="44" t="s">
        <v>2673</v>
      </c>
      <c r="AB303" s="44" t="s">
        <v>3387</v>
      </c>
      <c r="AC303" s="44" t="s">
        <v>2673</v>
      </c>
      <c r="AD303" s="44" t="s">
        <v>3387</v>
      </c>
      <c r="AE303" s="44" t="s">
        <v>2673</v>
      </c>
      <c r="AG303" s="44" t="s">
        <v>2673</v>
      </c>
      <c r="AH303" s="44" t="str">
        <f t="shared" si="18"/>
        <v/>
      </c>
      <c r="AI303" s="44" t="s">
        <v>2673</v>
      </c>
      <c r="AJ303" s="44" t="str">
        <f t="shared" si="19"/>
        <v/>
      </c>
      <c r="AK303" s="44" t="s">
        <v>2673</v>
      </c>
      <c r="AL303" s="44" t="s">
        <v>3387</v>
      </c>
    </row>
    <row r="304" spans="1:38" x14ac:dyDescent="0.2">
      <c r="A304" s="46" t="s">
        <v>894</v>
      </c>
      <c r="B304" s="46" t="s">
        <v>2968</v>
      </c>
      <c r="C304" s="49">
        <v>79592</v>
      </c>
      <c r="D304" s="49" t="s">
        <v>3400</v>
      </c>
      <c r="E304" s="49">
        <v>76948</v>
      </c>
      <c r="F304" s="49" t="s">
        <v>3400</v>
      </c>
      <c r="G304" s="49">
        <v>10125</v>
      </c>
      <c r="H304" s="49" t="s">
        <v>3400</v>
      </c>
      <c r="I304" s="49">
        <v>67515</v>
      </c>
      <c r="J304" s="49" t="s">
        <v>3400</v>
      </c>
      <c r="K304" s="49">
        <v>13</v>
      </c>
      <c r="L304" s="49" t="s">
        <v>3400</v>
      </c>
      <c r="M304" s="44">
        <v>55</v>
      </c>
      <c r="N304" s="44" t="s">
        <v>3400</v>
      </c>
      <c r="O304" s="44" t="s">
        <v>2673</v>
      </c>
      <c r="P304" s="44" t="s">
        <v>3387</v>
      </c>
      <c r="Q304" s="44" t="s">
        <v>2673</v>
      </c>
      <c r="R304" s="44" t="s">
        <v>3387</v>
      </c>
      <c r="S304" s="44" t="s">
        <v>2673</v>
      </c>
      <c r="T304" s="44" t="s">
        <v>3387</v>
      </c>
      <c r="U304" s="44" t="s">
        <v>2673</v>
      </c>
      <c r="V304" s="44" t="e">
        <f t="shared" si="16"/>
        <v>#VALUE!</v>
      </c>
      <c r="W304" s="44" t="s">
        <v>2673</v>
      </c>
      <c r="X304" s="44" t="e">
        <f t="shared" si="17"/>
        <v>#VALUE!</v>
      </c>
      <c r="Y304" s="44" t="s">
        <v>2673</v>
      </c>
      <c r="Z304" s="44" t="s">
        <v>3387</v>
      </c>
      <c r="AA304" s="44" t="s">
        <v>2673</v>
      </c>
      <c r="AB304" s="44" t="s">
        <v>3387</v>
      </c>
      <c r="AC304" s="44" t="s">
        <v>2673</v>
      </c>
      <c r="AD304" s="44" t="s">
        <v>3387</v>
      </c>
      <c r="AE304" s="44" t="s">
        <v>2673</v>
      </c>
      <c r="AG304" s="44" t="s">
        <v>2673</v>
      </c>
      <c r="AH304" s="44" t="str">
        <f t="shared" si="18"/>
        <v/>
      </c>
      <c r="AI304" s="44" t="s">
        <v>2673</v>
      </c>
      <c r="AJ304" s="44" t="str">
        <f t="shared" si="19"/>
        <v/>
      </c>
      <c r="AK304" s="44" t="s">
        <v>2673</v>
      </c>
      <c r="AL304" s="44" t="s">
        <v>3387</v>
      </c>
    </row>
    <row r="305" spans="1:38" x14ac:dyDescent="0.2">
      <c r="A305" s="46" t="s">
        <v>897</v>
      </c>
      <c r="B305" s="46" t="s">
        <v>2969</v>
      </c>
      <c r="C305" s="49">
        <v>79408</v>
      </c>
      <c r="D305" s="49" t="s">
        <v>3400</v>
      </c>
      <c r="E305" s="49">
        <v>76814</v>
      </c>
      <c r="F305" s="49" t="s">
        <v>3400</v>
      </c>
      <c r="G305" s="49">
        <v>9271</v>
      </c>
      <c r="H305" s="49" t="s">
        <v>3400</v>
      </c>
      <c r="I305" s="49">
        <v>68165</v>
      </c>
      <c r="J305" s="49" t="s">
        <v>3400</v>
      </c>
      <c r="K305" s="49">
        <v>12</v>
      </c>
      <c r="L305" s="49" t="s">
        <v>3400</v>
      </c>
      <c r="M305" s="44">
        <v>55</v>
      </c>
      <c r="N305" s="44" t="s">
        <v>3400</v>
      </c>
      <c r="O305" s="44" t="s">
        <v>2673</v>
      </c>
      <c r="P305" s="44" t="s">
        <v>3387</v>
      </c>
      <c r="Q305" s="44" t="s">
        <v>2673</v>
      </c>
      <c r="R305" s="44" t="s">
        <v>3387</v>
      </c>
      <c r="S305" s="44" t="s">
        <v>2673</v>
      </c>
      <c r="T305" s="44" t="s">
        <v>3387</v>
      </c>
      <c r="U305" s="44" t="s">
        <v>2673</v>
      </c>
      <c r="V305" s="44" t="e">
        <f t="shared" si="16"/>
        <v>#VALUE!</v>
      </c>
      <c r="W305" s="44" t="s">
        <v>2673</v>
      </c>
      <c r="X305" s="44" t="e">
        <f t="shared" si="17"/>
        <v>#VALUE!</v>
      </c>
      <c r="Y305" s="44" t="s">
        <v>2673</v>
      </c>
      <c r="Z305" s="44" t="s">
        <v>3387</v>
      </c>
      <c r="AA305" s="44" t="s">
        <v>2673</v>
      </c>
      <c r="AB305" s="44" t="s">
        <v>3387</v>
      </c>
      <c r="AC305" s="44" t="s">
        <v>2673</v>
      </c>
      <c r="AD305" s="44" t="s">
        <v>3387</v>
      </c>
      <c r="AE305" s="44" t="s">
        <v>2673</v>
      </c>
      <c r="AG305" s="44" t="s">
        <v>2673</v>
      </c>
      <c r="AH305" s="44" t="str">
        <f t="shared" si="18"/>
        <v/>
      </c>
      <c r="AI305" s="44" t="s">
        <v>2673</v>
      </c>
      <c r="AJ305" s="44" t="str">
        <f t="shared" si="19"/>
        <v/>
      </c>
      <c r="AK305" s="44" t="s">
        <v>2673</v>
      </c>
      <c r="AL305" s="44" t="s">
        <v>3387</v>
      </c>
    </row>
    <row r="306" spans="1:38" x14ac:dyDescent="0.2">
      <c r="A306" s="46" t="s">
        <v>2970</v>
      </c>
      <c r="B306" s="46" t="s">
        <v>2971</v>
      </c>
      <c r="C306" s="49" t="s">
        <v>2673</v>
      </c>
      <c r="D306" s="49" t="s">
        <v>3387</v>
      </c>
      <c r="E306" s="49" t="s">
        <v>2673</v>
      </c>
      <c r="F306" s="49" t="s">
        <v>3387</v>
      </c>
      <c r="G306" s="49" t="s">
        <v>2673</v>
      </c>
      <c r="H306" s="49" t="s">
        <v>3387</v>
      </c>
      <c r="I306" s="49" t="s">
        <v>2673</v>
      </c>
      <c r="J306" s="49" t="s">
        <v>3387</v>
      </c>
      <c r="K306" s="49" t="s">
        <v>2673</v>
      </c>
      <c r="L306" s="49" t="s">
        <v>3387</v>
      </c>
      <c r="M306" s="44" t="s">
        <v>2673</v>
      </c>
      <c r="N306" s="44" t="s">
        <v>3387</v>
      </c>
      <c r="O306" s="44" t="s">
        <v>2673</v>
      </c>
      <c r="P306" s="44" t="s">
        <v>3387</v>
      </c>
      <c r="Q306" s="44" t="s">
        <v>2673</v>
      </c>
      <c r="R306" s="44" t="s">
        <v>3387</v>
      </c>
      <c r="S306" s="44" t="s">
        <v>2673</v>
      </c>
      <c r="T306" s="44" t="s">
        <v>3387</v>
      </c>
      <c r="U306" s="44" t="s">
        <v>2673</v>
      </c>
      <c r="V306" s="44" t="e">
        <f t="shared" si="16"/>
        <v>#VALUE!</v>
      </c>
      <c r="W306" s="44" t="s">
        <v>2673</v>
      </c>
      <c r="X306" s="44" t="e">
        <f t="shared" si="17"/>
        <v>#VALUE!</v>
      </c>
      <c r="Y306" s="44" t="s">
        <v>2673</v>
      </c>
      <c r="Z306" s="44" t="s">
        <v>3387</v>
      </c>
      <c r="AA306" s="44" t="s">
        <v>2673</v>
      </c>
      <c r="AB306" s="44" t="s">
        <v>3387</v>
      </c>
      <c r="AC306" s="44" t="s">
        <v>2673</v>
      </c>
      <c r="AD306" s="44" t="s">
        <v>3387</v>
      </c>
      <c r="AE306" s="44" t="s">
        <v>2673</v>
      </c>
      <c r="AG306" s="44" t="s">
        <v>2673</v>
      </c>
      <c r="AH306" s="44" t="str">
        <f t="shared" si="18"/>
        <v/>
      </c>
      <c r="AI306" s="44" t="s">
        <v>2673</v>
      </c>
      <c r="AJ306" s="44" t="str">
        <f t="shared" si="19"/>
        <v/>
      </c>
      <c r="AK306" s="44" t="s">
        <v>2673</v>
      </c>
      <c r="AL306" s="44" t="s">
        <v>3387</v>
      </c>
    </row>
    <row r="307" spans="1:38" x14ac:dyDescent="0.2">
      <c r="A307" s="46" t="s">
        <v>2972</v>
      </c>
      <c r="B307" s="46" t="s">
        <v>2973</v>
      </c>
      <c r="C307" s="49" t="s">
        <v>2673</v>
      </c>
      <c r="D307" s="49" t="s">
        <v>3387</v>
      </c>
      <c r="E307" s="49" t="s">
        <v>2673</v>
      </c>
      <c r="F307" s="49" t="s">
        <v>3387</v>
      </c>
      <c r="G307" s="49" t="s">
        <v>2673</v>
      </c>
      <c r="H307" s="49" t="s">
        <v>3387</v>
      </c>
      <c r="I307" s="49" t="s">
        <v>2673</v>
      </c>
      <c r="J307" s="49" t="s">
        <v>3387</v>
      </c>
      <c r="K307" s="49" t="s">
        <v>2673</v>
      </c>
      <c r="L307" s="49" t="s">
        <v>3387</v>
      </c>
      <c r="M307" s="44" t="s">
        <v>2673</v>
      </c>
      <c r="N307" s="44" t="s">
        <v>3387</v>
      </c>
      <c r="O307" s="44" t="s">
        <v>2673</v>
      </c>
      <c r="P307" s="44" t="s">
        <v>3387</v>
      </c>
      <c r="Q307" s="44" t="s">
        <v>2673</v>
      </c>
      <c r="R307" s="44" t="s">
        <v>3387</v>
      </c>
      <c r="S307" s="44" t="s">
        <v>2673</v>
      </c>
      <c r="T307" s="44" t="s">
        <v>3387</v>
      </c>
      <c r="U307" s="44" t="s">
        <v>2673</v>
      </c>
      <c r="V307" s="44" t="e">
        <f t="shared" si="16"/>
        <v>#VALUE!</v>
      </c>
      <c r="W307" s="44" t="s">
        <v>2673</v>
      </c>
      <c r="X307" s="44" t="e">
        <f t="shared" si="17"/>
        <v>#VALUE!</v>
      </c>
      <c r="Y307" s="44" t="s">
        <v>2673</v>
      </c>
      <c r="Z307" s="44" t="s">
        <v>3387</v>
      </c>
      <c r="AA307" s="44" t="s">
        <v>2673</v>
      </c>
      <c r="AB307" s="44" t="s">
        <v>3387</v>
      </c>
      <c r="AC307" s="44" t="s">
        <v>2673</v>
      </c>
      <c r="AD307" s="44" t="s">
        <v>3387</v>
      </c>
      <c r="AE307" s="44" t="s">
        <v>2673</v>
      </c>
      <c r="AG307" s="44" t="s">
        <v>2673</v>
      </c>
      <c r="AH307" s="44" t="str">
        <f t="shared" si="18"/>
        <v/>
      </c>
      <c r="AI307" s="44" t="s">
        <v>2673</v>
      </c>
      <c r="AJ307" s="44" t="str">
        <f t="shared" si="19"/>
        <v/>
      </c>
      <c r="AK307" s="44" t="s">
        <v>2673</v>
      </c>
      <c r="AL307" s="44" t="s">
        <v>3387</v>
      </c>
    </row>
    <row r="308" spans="1:38" x14ac:dyDescent="0.2">
      <c r="A308" s="46" t="s">
        <v>900</v>
      </c>
      <c r="B308" s="46" t="s">
        <v>2974</v>
      </c>
      <c r="C308" s="49">
        <v>71699</v>
      </c>
      <c r="D308" s="49" t="s">
        <v>3400</v>
      </c>
      <c r="E308" s="49">
        <v>69269</v>
      </c>
      <c r="F308" s="49" t="s">
        <v>3400</v>
      </c>
      <c r="G308" s="49">
        <v>8380</v>
      </c>
      <c r="H308" s="49" t="s">
        <v>3400</v>
      </c>
      <c r="I308" s="49">
        <v>61458</v>
      </c>
      <c r="J308" s="49" t="s">
        <v>3400</v>
      </c>
      <c r="K308" s="49">
        <v>12</v>
      </c>
      <c r="L308" s="49" t="s">
        <v>3400</v>
      </c>
      <c r="M308" s="44">
        <v>57</v>
      </c>
      <c r="N308" s="44" t="s">
        <v>3400</v>
      </c>
      <c r="O308" s="44" t="s">
        <v>2673</v>
      </c>
      <c r="P308" s="44" t="s">
        <v>3387</v>
      </c>
      <c r="Q308" s="44" t="s">
        <v>2673</v>
      </c>
      <c r="R308" s="44" t="s">
        <v>3387</v>
      </c>
      <c r="S308" s="44" t="s">
        <v>2673</v>
      </c>
      <c r="T308" s="44" t="s">
        <v>3387</v>
      </c>
      <c r="U308" s="44" t="s">
        <v>2673</v>
      </c>
      <c r="V308" s="44" t="e">
        <f t="shared" si="16"/>
        <v>#VALUE!</v>
      </c>
      <c r="W308" s="44" t="s">
        <v>2673</v>
      </c>
      <c r="X308" s="44" t="e">
        <f t="shared" si="17"/>
        <v>#VALUE!</v>
      </c>
      <c r="Y308" s="44" t="s">
        <v>2673</v>
      </c>
      <c r="Z308" s="44" t="s">
        <v>3387</v>
      </c>
      <c r="AA308" s="44" t="s">
        <v>2673</v>
      </c>
      <c r="AB308" s="44" t="s">
        <v>3387</v>
      </c>
      <c r="AC308" s="44" t="s">
        <v>2673</v>
      </c>
      <c r="AD308" s="44" t="s">
        <v>3387</v>
      </c>
      <c r="AE308" s="44" t="s">
        <v>2673</v>
      </c>
      <c r="AG308" s="44" t="s">
        <v>2673</v>
      </c>
      <c r="AH308" s="44" t="str">
        <f t="shared" si="18"/>
        <v/>
      </c>
      <c r="AI308" s="44" t="s">
        <v>2673</v>
      </c>
      <c r="AJ308" s="44" t="str">
        <f t="shared" si="19"/>
        <v/>
      </c>
      <c r="AK308" s="44" t="s">
        <v>2673</v>
      </c>
      <c r="AL308" s="44" t="s">
        <v>3387</v>
      </c>
    </row>
    <row r="309" spans="1:38" x14ac:dyDescent="0.2">
      <c r="A309" s="46" t="s">
        <v>2975</v>
      </c>
      <c r="B309" s="46" t="s">
        <v>2976</v>
      </c>
      <c r="C309" s="49" t="s">
        <v>2673</v>
      </c>
      <c r="D309" s="49" t="s">
        <v>3387</v>
      </c>
      <c r="E309" s="49" t="s">
        <v>2673</v>
      </c>
      <c r="F309" s="49" t="s">
        <v>3387</v>
      </c>
      <c r="G309" s="49" t="s">
        <v>2673</v>
      </c>
      <c r="H309" s="49" t="s">
        <v>3387</v>
      </c>
      <c r="I309" s="49" t="s">
        <v>2673</v>
      </c>
      <c r="J309" s="49" t="s">
        <v>3387</v>
      </c>
      <c r="K309" s="49" t="s">
        <v>2673</v>
      </c>
      <c r="L309" s="49" t="s">
        <v>3387</v>
      </c>
      <c r="M309" s="44" t="s">
        <v>2673</v>
      </c>
      <c r="N309" s="44" t="s">
        <v>3387</v>
      </c>
      <c r="O309" s="44" t="s">
        <v>2673</v>
      </c>
      <c r="P309" s="44" t="s">
        <v>3387</v>
      </c>
      <c r="Q309" s="44" t="s">
        <v>2673</v>
      </c>
      <c r="R309" s="44" t="s">
        <v>3387</v>
      </c>
      <c r="S309" s="44" t="s">
        <v>2673</v>
      </c>
      <c r="T309" s="44" t="s">
        <v>3387</v>
      </c>
      <c r="U309" s="44" t="s">
        <v>2673</v>
      </c>
      <c r="V309" s="44" t="e">
        <f t="shared" si="16"/>
        <v>#VALUE!</v>
      </c>
      <c r="W309" s="44" t="s">
        <v>2673</v>
      </c>
      <c r="X309" s="44" t="e">
        <f t="shared" si="17"/>
        <v>#VALUE!</v>
      </c>
      <c r="Y309" s="44" t="s">
        <v>2673</v>
      </c>
      <c r="Z309" s="44" t="s">
        <v>3387</v>
      </c>
      <c r="AA309" s="44" t="s">
        <v>2673</v>
      </c>
      <c r="AB309" s="44" t="s">
        <v>3387</v>
      </c>
      <c r="AC309" s="44" t="s">
        <v>2673</v>
      </c>
      <c r="AD309" s="44" t="s">
        <v>3387</v>
      </c>
      <c r="AE309" s="44" t="s">
        <v>2673</v>
      </c>
      <c r="AG309" s="44" t="s">
        <v>2673</v>
      </c>
      <c r="AH309" s="44" t="str">
        <f t="shared" si="18"/>
        <v/>
      </c>
      <c r="AI309" s="44" t="s">
        <v>2673</v>
      </c>
      <c r="AJ309" s="44" t="str">
        <f t="shared" si="19"/>
        <v/>
      </c>
      <c r="AK309" s="44" t="s">
        <v>2673</v>
      </c>
      <c r="AL309" s="44" t="s">
        <v>3387</v>
      </c>
    </row>
    <row r="310" spans="1:38" x14ac:dyDescent="0.2">
      <c r="A310" s="46" t="s">
        <v>2977</v>
      </c>
      <c r="B310" s="46" t="s">
        <v>2978</v>
      </c>
      <c r="C310" s="49" t="s">
        <v>2673</v>
      </c>
      <c r="D310" s="49" t="s">
        <v>3387</v>
      </c>
      <c r="E310" s="49" t="s">
        <v>2673</v>
      </c>
      <c r="F310" s="49" t="s">
        <v>3387</v>
      </c>
      <c r="G310" s="49" t="s">
        <v>2673</v>
      </c>
      <c r="H310" s="49" t="s">
        <v>3387</v>
      </c>
      <c r="I310" s="49" t="s">
        <v>2673</v>
      </c>
      <c r="J310" s="49" t="s">
        <v>3387</v>
      </c>
      <c r="K310" s="49" t="s">
        <v>2673</v>
      </c>
      <c r="L310" s="49" t="s">
        <v>3387</v>
      </c>
      <c r="M310" s="44" t="s">
        <v>2673</v>
      </c>
      <c r="N310" s="44" t="s">
        <v>3387</v>
      </c>
      <c r="O310" s="44" t="s">
        <v>2673</v>
      </c>
      <c r="P310" s="44" t="s">
        <v>3387</v>
      </c>
      <c r="Q310" s="44" t="s">
        <v>2673</v>
      </c>
      <c r="R310" s="44" t="s">
        <v>3387</v>
      </c>
      <c r="S310" s="44" t="s">
        <v>2673</v>
      </c>
      <c r="T310" s="44" t="s">
        <v>3387</v>
      </c>
      <c r="U310" s="44" t="s">
        <v>2673</v>
      </c>
      <c r="V310" s="44" t="e">
        <f t="shared" si="16"/>
        <v>#VALUE!</v>
      </c>
      <c r="W310" s="44" t="s">
        <v>2673</v>
      </c>
      <c r="X310" s="44" t="e">
        <f t="shared" si="17"/>
        <v>#VALUE!</v>
      </c>
      <c r="Y310" s="44" t="s">
        <v>2673</v>
      </c>
      <c r="Z310" s="44" t="s">
        <v>3387</v>
      </c>
      <c r="AA310" s="44" t="s">
        <v>2673</v>
      </c>
      <c r="AB310" s="44" t="s">
        <v>3387</v>
      </c>
      <c r="AC310" s="44" t="s">
        <v>2673</v>
      </c>
      <c r="AD310" s="44" t="s">
        <v>3387</v>
      </c>
      <c r="AE310" s="44" t="s">
        <v>2673</v>
      </c>
      <c r="AG310" s="44" t="s">
        <v>2673</v>
      </c>
      <c r="AH310" s="44" t="str">
        <f t="shared" si="18"/>
        <v/>
      </c>
      <c r="AI310" s="44" t="s">
        <v>2673</v>
      </c>
      <c r="AJ310" s="44" t="str">
        <f t="shared" si="19"/>
        <v/>
      </c>
      <c r="AK310" s="44" t="s">
        <v>2673</v>
      </c>
      <c r="AL310" s="44" t="s">
        <v>3387</v>
      </c>
    </row>
    <row r="311" spans="1:38" x14ac:dyDescent="0.2">
      <c r="A311" s="46" t="s">
        <v>903</v>
      </c>
      <c r="B311" s="46" t="s">
        <v>2979</v>
      </c>
      <c r="C311" s="49">
        <v>64665</v>
      </c>
      <c r="D311" s="49" t="s">
        <v>3400</v>
      </c>
      <c r="E311" s="49">
        <v>62466</v>
      </c>
      <c r="F311" s="49" t="s">
        <v>3400</v>
      </c>
      <c r="G311" s="49">
        <v>9668</v>
      </c>
      <c r="H311" s="49" t="s">
        <v>3400</v>
      </c>
      <c r="I311" s="49">
        <v>53413</v>
      </c>
      <c r="J311" s="49" t="s">
        <v>3400</v>
      </c>
      <c r="K311" s="49">
        <v>15</v>
      </c>
      <c r="L311" s="49" t="s">
        <v>3400</v>
      </c>
      <c r="M311" s="44">
        <v>56</v>
      </c>
      <c r="N311" s="44" t="s">
        <v>3400</v>
      </c>
      <c r="O311" s="44" t="s">
        <v>2673</v>
      </c>
      <c r="P311" s="44" t="s">
        <v>3387</v>
      </c>
      <c r="Q311" s="44" t="s">
        <v>2673</v>
      </c>
      <c r="R311" s="44" t="s">
        <v>3387</v>
      </c>
      <c r="S311" s="44" t="s">
        <v>2673</v>
      </c>
      <c r="T311" s="44" t="s">
        <v>3387</v>
      </c>
      <c r="U311" s="44" t="s">
        <v>2673</v>
      </c>
      <c r="V311" s="44" t="e">
        <f t="shared" si="16"/>
        <v>#VALUE!</v>
      </c>
      <c r="W311" s="44" t="s">
        <v>2673</v>
      </c>
      <c r="X311" s="44" t="e">
        <f t="shared" si="17"/>
        <v>#VALUE!</v>
      </c>
      <c r="Y311" s="44" t="s">
        <v>2673</v>
      </c>
      <c r="Z311" s="44" t="s">
        <v>3387</v>
      </c>
      <c r="AA311" s="44" t="s">
        <v>2673</v>
      </c>
      <c r="AB311" s="44" t="s">
        <v>3387</v>
      </c>
      <c r="AC311" s="44" t="s">
        <v>2673</v>
      </c>
      <c r="AD311" s="44" t="s">
        <v>3387</v>
      </c>
      <c r="AE311" s="44" t="s">
        <v>2673</v>
      </c>
      <c r="AG311" s="44" t="s">
        <v>2673</v>
      </c>
      <c r="AH311" s="44" t="str">
        <f t="shared" si="18"/>
        <v/>
      </c>
      <c r="AI311" s="44" t="s">
        <v>2673</v>
      </c>
      <c r="AJ311" s="44" t="str">
        <f t="shared" si="19"/>
        <v/>
      </c>
      <c r="AK311" s="44" t="s">
        <v>2673</v>
      </c>
      <c r="AL311" s="44" t="s">
        <v>3387</v>
      </c>
    </row>
    <row r="312" spans="1:38" x14ac:dyDescent="0.2">
      <c r="A312" s="46" t="s">
        <v>906</v>
      </c>
      <c r="B312" s="46" t="s">
        <v>2980</v>
      </c>
      <c r="C312" s="49">
        <v>55963</v>
      </c>
      <c r="D312" s="49" t="s">
        <v>3400</v>
      </c>
      <c r="E312" s="49">
        <v>53848</v>
      </c>
      <c r="F312" s="49" t="s">
        <v>3400</v>
      </c>
      <c r="G312" s="49">
        <v>7290</v>
      </c>
      <c r="H312" s="49" t="s">
        <v>3400</v>
      </c>
      <c r="I312" s="49">
        <v>47064</v>
      </c>
      <c r="J312" s="49" t="s">
        <v>3400</v>
      </c>
      <c r="K312" s="49">
        <v>13</v>
      </c>
      <c r="L312" s="49" t="s">
        <v>3400</v>
      </c>
      <c r="M312" s="44">
        <v>52</v>
      </c>
      <c r="N312" s="44" t="s">
        <v>3400</v>
      </c>
      <c r="O312" s="44" t="s">
        <v>2673</v>
      </c>
      <c r="P312" s="44" t="s">
        <v>3387</v>
      </c>
      <c r="Q312" s="44" t="s">
        <v>2673</v>
      </c>
      <c r="R312" s="44" t="s">
        <v>3387</v>
      </c>
      <c r="S312" s="44" t="s">
        <v>2673</v>
      </c>
      <c r="T312" s="44" t="s">
        <v>3387</v>
      </c>
      <c r="U312" s="44" t="s">
        <v>2673</v>
      </c>
      <c r="V312" s="44" t="e">
        <f t="shared" si="16"/>
        <v>#VALUE!</v>
      </c>
      <c r="W312" s="44" t="s">
        <v>2673</v>
      </c>
      <c r="X312" s="44" t="e">
        <f t="shared" si="17"/>
        <v>#VALUE!</v>
      </c>
      <c r="Y312" s="44" t="s">
        <v>2673</v>
      </c>
      <c r="Z312" s="44" t="s">
        <v>3387</v>
      </c>
      <c r="AA312" s="44" t="s">
        <v>2673</v>
      </c>
      <c r="AB312" s="44" t="s">
        <v>3387</v>
      </c>
      <c r="AC312" s="44" t="s">
        <v>2673</v>
      </c>
      <c r="AD312" s="44" t="s">
        <v>3387</v>
      </c>
      <c r="AE312" s="44" t="s">
        <v>2673</v>
      </c>
      <c r="AG312" s="44" t="s">
        <v>2673</v>
      </c>
      <c r="AH312" s="44" t="str">
        <f t="shared" si="18"/>
        <v/>
      </c>
      <c r="AI312" s="44" t="s">
        <v>2673</v>
      </c>
      <c r="AJ312" s="44" t="str">
        <f t="shared" si="19"/>
        <v/>
      </c>
      <c r="AK312" s="44" t="s">
        <v>2673</v>
      </c>
      <c r="AL312" s="44" t="s">
        <v>3387</v>
      </c>
    </row>
    <row r="313" spans="1:38" x14ac:dyDescent="0.2">
      <c r="A313" s="46" t="s">
        <v>909</v>
      </c>
      <c r="B313" s="46" t="s">
        <v>2981</v>
      </c>
      <c r="C313" s="49">
        <v>52624</v>
      </c>
      <c r="D313" s="49" t="s">
        <v>3400</v>
      </c>
      <c r="E313" s="49">
        <v>50723</v>
      </c>
      <c r="F313" s="49" t="s">
        <v>3400</v>
      </c>
      <c r="G313" s="49">
        <v>9869</v>
      </c>
      <c r="H313" s="49" t="s">
        <v>3400</v>
      </c>
      <c r="I313" s="49">
        <v>41569</v>
      </c>
      <c r="J313" s="49" t="s">
        <v>3400</v>
      </c>
      <c r="K313" s="49">
        <v>19</v>
      </c>
      <c r="L313" s="49" t="s">
        <v>3400</v>
      </c>
      <c r="M313" s="44">
        <v>54</v>
      </c>
      <c r="N313" s="44" t="s">
        <v>3400</v>
      </c>
      <c r="O313" s="44" t="s">
        <v>2673</v>
      </c>
      <c r="P313" s="44" t="s">
        <v>3387</v>
      </c>
      <c r="Q313" s="44" t="s">
        <v>2673</v>
      </c>
      <c r="R313" s="44" t="s">
        <v>3387</v>
      </c>
      <c r="S313" s="44" t="s">
        <v>2673</v>
      </c>
      <c r="T313" s="44" t="s">
        <v>3387</v>
      </c>
      <c r="U313" s="44" t="s">
        <v>2673</v>
      </c>
      <c r="V313" s="44" t="e">
        <f t="shared" si="16"/>
        <v>#VALUE!</v>
      </c>
      <c r="W313" s="44" t="s">
        <v>2673</v>
      </c>
      <c r="X313" s="44" t="e">
        <f t="shared" si="17"/>
        <v>#VALUE!</v>
      </c>
      <c r="Y313" s="44" t="s">
        <v>2673</v>
      </c>
      <c r="Z313" s="44" t="s">
        <v>3387</v>
      </c>
      <c r="AA313" s="44" t="s">
        <v>2673</v>
      </c>
      <c r="AB313" s="44" t="s">
        <v>3387</v>
      </c>
      <c r="AC313" s="44" t="s">
        <v>2673</v>
      </c>
      <c r="AD313" s="44" t="s">
        <v>3387</v>
      </c>
      <c r="AE313" s="44" t="s">
        <v>2673</v>
      </c>
      <c r="AG313" s="44" t="s">
        <v>2673</v>
      </c>
      <c r="AH313" s="44" t="str">
        <f t="shared" si="18"/>
        <v/>
      </c>
      <c r="AI313" s="44" t="s">
        <v>2673</v>
      </c>
      <c r="AJ313" s="44" t="str">
        <f t="shared" si="19"/>
        <v/>
      </c>
      <c r="AK313" s="44" t="s">
        <v>2673</v>
      </c>
      <c r="AL313" s="44" t="s">
        <v>3387</v>
      </c>
    </row>
    <row r="314" spans="1:38" x14ac:dyDescent="0.2">
      <c r="A314" s="46" t="s">
        <v>2982</v>
      </c>
      <c r="B314" s="46" t="s">
        <v>2983</v>
      </c>
      <c r="C314" s="49" t="s">
        <v>2673</v>
      </c>
      <c r="D314" s="49" t="s">
        <v>3387</v>
      </c>
      <c r="E314" s="49" t="s">
        <v>2673</v>
      </c>
      <c r="F314" s="49" t="s">
        <v>3387</v>
      </c>
      <c r="G314" s="49" t="s">
        <v>2673</v>
      </c>
      <c r="H314" s="49" t="s">
        <v>3387</v>
      </c>
      <c r="I314" s="49" t="s">
        <v>2673</v>
      </c>
      <c r="J314" s="49" t="s">
        <v>3387</v>
      </c>
      <c r="K314" s="49" t="s">
        <v>2673</v>
      </c>
      <c r="L314" s="49" t="s">
        <v>3387</v>
      </c>
      <c r="M314" s="44" t="s">
        <v>2673</v>
      </c>
      <c r="N314" s="44" t="s">
        <v>3387</v>
      </c>
      <c r="O314" s="44" t="s">
        <v>2673</v>
      </c>
      <c r="P314" s="44" t="s">
        <v>3387</v>
      </c>
      <c r="Q314" s="44" t="s">
        <v>2673</v>
      </c>
      <c r="R314" s="44" t="s">
        <v>3387</v>
      </c>
      <c r="S314" s="44" t="s">
        <v>2673</v>
      </c>
      <c r="T314" s="44" t="s">
        <v>3387</v>
      </c>
      <c r="U314" s="44" t="s">
        <v>2673</v>
      </c>
      <c r="V314" s="44" t="e">
        <f t="shared" si="16"/>
        <v>#VALUE!</v>
      </c>
      <c r="W314" s="44" t="s">
        <v>2673</v>
      </c>
      <c r="X314" s="44" t="e">
        <f t="shared" si="17"/>
        <v>#VALUE!</v>
      </c>
      <c r="Y314" s="44" t="s">
        <v>2673</v>
      </c>
      <c r="Z314" s="44" t="s">
        <v>3387</v>
      </c>
      <c r="AA314" s="44" t="s">
        <v>2673</v>
      </c>
      <c r="AB314" s="44" t="s">
        <v>3387</v>
      </c>
      <c r="AC314" s="44" t="s">
        <v>2673</v>
      </c>
      <c r="AD314" s="44" t="s">
        <v>3387</v>
      </c>
      <c r="AE314" s="44" t="s">
        <v>2673</v>
      </c>
      <c r="AG314" s="44" t="s">
        <v>2673</v>
      </c>
      <c r="AH314" s="44" t="str">
        <f t="shared" si="18"/>
        <v/>
      </c>
      <c r="AI314" s="44" t="s">
        <v>2673</v>
      </c>
      <c r="AJ314" s="44" t="str">
        <f t="shared" si="19"/>
        <v/>
      </c>
      <c r="AK314" s="44" t="s">
        <v>2673</v>
      </c>
      <c r="AL314" s="44" t="s">
        <v>3387</v>
      </c>
    </row>
    <row r="315" spans="1:38" x14ac:dyDescent="0.2">
      <c r="A315" s="46" t="s">
        <v>2984</v>
      </c>
      <c r="B315" s="46" t="s">
        <v>2985</v>
      </c>
      <c r="C315" s="49" t="s">
        <v>2673</v>
      </c>
      <c r="D315" s="49" t="s">
        <v>3387</v>
      </c>
      <c r="E315" s="49" t="s">
        <v>2673</v>
      </c>
      <c r="F315" s="49" t="s">
        <v>3387</v>
      </c>
      <c r="G315" s="49" t="s">
        <v>2673</v>
      </c>
      <c r="H315" s="49" t="s">
        <v>3387</v>
      </c>
      <c r="I315" s="49" t="s">
        <v>2673</v>
      </c>
      <c r="J315" s="49" t="s">
        <v>3387</v>
      </c>
      <c r="K315" s="49" t="s">
        <v>2673</v>
      </c>
      <c r="L315" s="49" t="s">
        <v>3387</v>
      </c>
      <c r="M315" s="44" t="s">
        <v>2673</v>
      </c>
      <c r="N315" s="44" t="s">
        <v>3387</v>
      </c>
      <c r="O315" s="44" t="s">
        <v>2673</v>
      </c>
      <c r="P315" s="44" t="s">
        <v>3387</v>
      </c>
      <c r="Q315" s="44" t="s">
        <v>2673</v>
      </c>
      <c r="R315" s="44" t="s">
        <v>3387</v>
      </c>
      <c r="S315" s="44" t="s">
        <v>2673</v>
      </c>
      <c r="T315" s="44" t="s">
        <v>3387</v>
      </c>
      <c r="U315" s="44" t="s">
        <v>2673</v>
      </c>
      <c r="V315" s="44" t="e">
        <f t="shared" si="16"/>
        <v>#VALUE!</v>
      </c>
      <c r="W315" s="44" t="s">
        <v>2673</v>
      </c>
      <c r="X315" s="44" t="e">
        <f t="shared" si="17"/>
        <v>#VALUE!</v>
      </c>
      <c r="Y315" s="44" t="s">
        <v>2673</v>
      </c>
      <c r="Z315" s="44" t="s">
        <v>3387</v>
      </c>
      <c r="AA315" s="44" t="s">
        <v>2673</v>
      </c>
      <c r="AB315" s="44" t="s">
        <v>3387</v>
      </c>
      <c r="AC315" s="44" t="s">
        <v>2673</v>
      </c>
      <c r="AD315" s="44" t="s">
        <v>3387</v>
      </c>
      <c r="AE315" s="44" t="s">
        <v>2673</v>
      </c>
      <c r="AG315" s="44" t="s">
        <v>2673</v>
      </c>
      <c r="AH315" s="44" t="str">
        <f t="shared" si="18"/>
        <v/>
      </c>
      <c r="AI315" s="44" t="s">
        <v>2673</v>
      </c>
      <c r="AJ315" s="44" t="str">
        <f t="shared" si="19"/>
        <v/>
      </c>
      <c r="AK315" s="44" t="s">
        <v>2673</v>
      </c>
      <c r="AL315" s="44" t="s">
        <v>3387</v>
      </c>
    </row>
    <row r="316" spans="1:38" x14ac:dyDescent="0.2">
      <c r="A316" s="46" t="s">
        <v>2986</v>
      </c>
      <c r="B316" s="46" t="s">
        <v>2987</v>
      </c>
      <c r="C316" s="49" t="s">
        <v>2673</v>
      </c>
      <c r="D316" s="49" t="s">
        <v>3387</v>
      </c>
      <c r="E316" s="49" t="s">
        <v>2673</v>
      </c>
      <c r="F316" s="49" t="s">
        <v>3387</v>
      </c>
      <c r="G316" s="49" t="s">
        <v>2673</v>
      </c>
      <c r="H316" s="49" t="s">
        <v>3387</v>
      </c>
      <c r="I316" s="49" t="s">
        <v>2673</v>
      </c>
      <c r="J316" s="49" t="s">
        <v>3387</v>
      </c>
      <c r="K316" s="49" t="s">
        <v>2673</v>
      </c>
      <c r="L316" s="49" t="s">
        <v>3387</v>
      </c>
      <c r="M316" s="44" t="s">
        <v>2673</v>
      </c>
      <c r="N316" s="44" t="s">
        <v>3387</v>
      </c>
      <c r="O316" s="44" t="s">
        <v>2673</v>
      </c>
      <c r="P316" s="44" t="s">
        <v>3387</v>
      </c>
      <c r="Q316" s="44" t="s">
        <v>2673</v>
      </c>
      <c r="R316" s="44" t="s">
        <v>3387</v>
      </c>
      <c r="S316" s="44" t="s">
        <v>2673</v>
      </c>
      <c r="T316" s="44" t="s">
        <v>3387</v>
      </c>
      <c r="U316" s="44" t="s">
        <v>2673</v>
      </c>
      <c r="V316" s="44" t="e">
        <f t="shared" si="16"/>
        <v>#VALUE!</v>
      </c>
      <c r="W316" s="44" t="s">
        <v>2673</v>
      </c>
      <c r="X316" s="44" t="e">
        <f t="shared" si="17"/>
        <v>#VALUE!</v>
      </c>
      <c r="Y316" s="44" t="s">
        <v>2673</v>
      </c>
      <c r="Z316" s="44" t="s">
        <v>3387</v>
      </c>
      <c r="AA316" s="44" t="s">
        <v>2673</v>
      </c>
      <c r="AB316" s="44" t="s">
        <v>3387</v>
      </c>
      <c r="AC316" s="44" t="s">
        <v>2673</v>
      </c>
      <c r="AD316" s="44" t="s">
        <v>3387</v>
      </c>
      <c r="AE316" s="44" t="s">
        <v>2673</v>
      </c>
      <c r="AG316" s="44" t="s">
        <v>2673</v>
      </c>
      <c r="AH316" s="44" t="str">
        <f t="shared" si="18"/>
        <v/>
      </c>
      <c r="AI316" s="44" t="s">
        <v>2673</v>
      </c>
      <c r="AJ316" s="44" t="str">
        <f t="shared" si="19"/>
        <v/>
      </c>
      <c r="AK316" s="44" t="s">
        <v>2673</v>
      </c>
      <c r="AL316" s="44" t="s">
        <v>3387</v>
      </c>
    </row>
    <row r="317" spans="1:38" x14ac:dyDescent="0.2">
      <c r="A317" s="46" t="s">
        <v>2988</v>
      </c>
      <c r="B317" s="46" t="s">
        <v>2989</v>
      </c>
      <c r="C317" s="49" t="s">
        <v>2673</v>
      </c>
      <c r="D317" s="49" t="s">
        <v>3387</v>
      </c>
      <c r="E317" s="49" t="s">
        <v>2673</v>
      </c>
      <c r="F317" s="49" t="s">
        <v>3387</v>
      </c>
      <c r="G317" s="49" t="s">
        <v>2673</v>
      </c>
      <c r="H317" s="49" t="s">
        <v>3387</v>
      </c>
      <c r="I317" s="49" t="s">
        <v>2673</v>
      </c>
      <c r="J317" s="49" t="s">
        <v>3387</v>
      </c>
      <c r="K317" s="49" t="s">
        <v>2673</v>
      </c>
      <c r="L317" s="49" t="s">
        <v>3387</v>
      </c>
      <c r="M317" s="44" t="s">
        <v>2673</v>
      </c>
      <c r="N317" s="44" t="s">
        <v>3387</v>
      </c>
      <c r="O317" s="44" t="s">
        <v>2673</v>
      </c>
      <c r="P317" s="44" t="s">
        <v>3387</v>
      </c>
      <c r="Q317" s="44" t="s">
        <v>2673</v>
      </c>
      <c r="R317" s="44" t="s">
        <v>3387</v>
      </c>
      <c r="S317" s="44" t="s">
        <v>2673</v>
      </c>
      <c r="T317" s="44" t="s">
        <v>3387</v>
      </c>
      <c r="U317" s="44" t="s">
        <v>2673</v>
      </c>
      <c r="V317" s="44" t="e">
        <f t="shared" si="16"/>
        <v>#VALUE!</v>
      </c>
      <c r="W317" s="44" t="s">
        <v>2673</v>
      </c>
      <c r="X317" s="44" t="e">
        <f t="shared" si="17"/>
        <v>#VALUE!</v>
      </c>
      <c r="Y317" s="44" t="s">
        <v>2673</v>
      </c>
      <c r="Z317" s="44" t="s">
        <v>3387</v>
      </c>
      <c r="AA317" s="44" t="s">
        <v>2673</v>
      </c>
      <c r="AB317" s="44" t="s">
        <v>3387</v>
      </c>
      <c r="AC317" s="44" t="s">
        <v>2673</v>
      </c>
      <c r="AD317" s="44" t="s">
        <v>3387</v>
      </c>
      <c r="AE317" s="44" t="s">
        <v>2673</v>
      </c>
      <c r="AG317" s="44" t="s">
        <v>2673</v>
      </c>
      <c r="AH317" s="44" t="str">
        <f t="shared" si="18"/>
        <v/>
      </c>
      <c r="AI317" s="44" t="s">
        <v>2673</v>
      </c>
      <c r="AJ317" s="44" t="str">
        <f t="shared" si="19"/>
        <v/>
      </c>
      <c r="AK317" s="44" t="s">
        <v>2673</v>
      </c>
      <c r="AL317" s="44" t="s">
        <v>3387</v>
      </c>
    </row>
    <row r="318" spans="1:38" x14ac:dyDescent="0.2">
      <c r="A318" s="46" t="s">
        <v>2990</v>
      </c>
      <c r="B318" s="46" t="s">
        <v>2991</v>
      </c>
      <c r="C318" s="49" t="s">
        <v>2673</v>
      </c>
      <c r="D318" s="49" t="s">
        <v>3387</v>
      </c>
      <c r="E318" s="49" t="s">
        <v>2673</v>
      </c>
      <c r="F318" s="49" t="s">
        <v>3387</v>
      </c>
      <c r="G318" s="49" t="s">
        <v>2673</v>
      </c>
      <c r="H318" s="49" t="s">
        <v>3387</v>
      </c>
      <c r="I318" s="49" t="s">
        <v>2673</v>
      </c>
      <c r="J318" s="49" t="s">
        <v>3387</v>
      </c>
      <c r="K318" s="49" t="s">
        <v>2673</v>
      </c>
      <c r="L318" s="49" t="s">
        <v>3387</v>
      </c>
      <c r="M318" s="44" t="s">
        <v>2673</v>
      </c>
      <c r="N318" s="44" t="s">
        <v>3387</v>
      </c>
      <c r="O318" s="44" t="s">
        <v>2673</v>
      </c>
      <c r="P318" s="44" t="s">
        <v>3387</v>
      </c>
      <c r="Q318" s="44" t="s">
        <v>2673</v>
      </c>
      <c r="R318" s="44" t="s">
        <v>3387</v>
      </c>
      <c r="S318" s="44" t="s">
        <v>2673</v>
      </c>
      <c r="T318" s="44" t="s">
        <v>3387</v>
      </c>
      <c r="U318" s="44" t="s">
        <v>2673</v>
      </c>
      <c r="V318" s="44" t="e">
        <f t="shared" si="16"/>
        <v>#VALUE!</v>
      </c>
      <c r="W318" s="44" t="s">
        <v>2673</v>
      </c>
      <c r="X318" s="44" t="e">
        <f t="shared" si="17"/>
        <v>#VALUE!</v>
      </c>
      <c r="Y318" s="44" t="s">
        <v>2673</v>
      </c>
      <c r="Z318" s="44" t="s">
        <v>3387</v>
      </c>
      <c r="AA318" s="44" t="s">
        <v>2673</v>
      </c>
      <c r="AB318" s="44" t="s">
        <v>3387</v>
      </c>
      <c r="AC318" s="44" t="s">
        <v>2673</v>
      </c>
      <c r="AD318" s="44" t="s">
        <v>3387</v>
      </c>
      <c r="AE318" s="44" t="s">
        <v>2673</v>
      </c>
      <c r="AG318" s="44" t="s">
        <v>2673</v>
      </c>
      <c r="AH318" s="44" t="str">
        <f t="shared" si="18"/>
        <v/>
      </c>
      <c r="AI318" s="44" t="s">
        <v>2673</v>
      </c>
      <c r="AJ318" s="44" t="str">
        <f t="shared" si="19"/>
        <v/>
      </c>
      <c r="AK318" s="44" t="s">
        <v>2673</v>
      </c>
      <c r="AL318" s="44" t="s">
        <v>3387</v>
      </c>
    </row>
    <row r="319" spans="1:38" x14ac:dyDescent="0.2">
      <c r="A319" s="46" t="s">
        <v>2992</v>
      </c>
      <c r="B319" s="46" t="s">
        <v>2993</v>
      </c>
      <c r="C319" s="49" t="s">
        <v>2673</v>
      </c>
      <c r="D319" s="49" t="s">
        <v>3387</v>
      </c>
      <c r="E319" s="49" t="s">
        <v>2673</v>
      </c>
      <c r="F319" s="49" t="s">
        <v>3387</v>
      </c>
      <c r="G319" s="49" t="s">
        <v>2673</v>
      </c>
      <c r="H319" s="49" t="s">
        <v>3387</v>
      </c>
      <c r="I319" s="49" t="s">
        <v>2673</v>
      </c>
      <c r="J319" s="49" t="s">
        <v>3387</v>
      </c>
      <c r="K319" s="49" t="s">
        <v>2673</v>
      </c>
      <c r="L319" s="49" t="s">
        <v>3387</v>
      </c>
      <c r="M319" s="44" t="s">
        <v>2673</v>
      </c>
      <c r="N319" s="44" t="s">
        <v>3387</v>
      </c>
      <c r="O319" s="44" t="s">
        <v>2673</v>
      </c>
      <c r="P319" s="44" t="s">
        <v>3387</v>
      </c>
      <c r="Q319" s="44" t="s">
        <v>2673</v>
      </c>
      <c r="R319" s="44" t="s">
        <v>3387</v>
      </c>
      <c r="S319" s="44" t="s">
        <v>2673</v>
      </c>
      <c r="T319" s="44" t="s">
        <v>3387</v>
      </c>
      <c r="U319" s="44" t="s">
        <v>2673</v>
      </c>
      <c r="V319" s="44" t="e">
        <f t="shared" si="16"/>
        <v>#VALUE!</v>
      </c>
      <c r="W319" s="44" t="s">
        <v>2673</v>
      </c>
      <c r="X319" s="44" t="e">
        <f t="shared" si="17"/>
        <v>#VALUE!</v>
      </c>
      <c r="Y319" s="44" t="s">
        <v>2673</v>
      </c>
      <c r="Z319" s="44" t="s">
        <v>3387</v>
      </c>
      <c r="AA319" s="44" t="s">
        <v>2673</v>
      </c>
      <c r="AB319" s="44" t="s">
        <v>3387</v>
      </c>
      <c r="AC319" s="44" t="s">
        <v>2673</v>
      </c>
      <c r="AD319" s="44" t="s">
        <v>3387</v>
      </c>
      <c r="AE319" s="44" t="s">
        <v>2673</v>
      </c>
      <c r="AG319" s="44" t="s">
        <v>2673</v>
      </c>
      <c r="AH319" s="44" t="str">
        <f t="shared" si="18"/>
        <v/>
      </c>
      <c r="AI319" s="44" t="s">
        <v>2673</v>
      </c>
      <c r="AJ319" s="44" t="str">
        <f t="shared" si="19"/>
        <v/>
      </c>
      <c r="AK319" s="44" t="s">
        <v>2673</v>
      </c>
      <c r="AL319" s="44" t="s">
        <v>3387</v>
      </c>
    </row>
    <row r="320" spans="1:38" x14ac:dyDescent="0.2">
      <c r="A320" s="46" t="s">
        <v>912</v>
      </c>
      <c r="B320" s="46" t="s">
        <v>2994</v>
      </c>
      <c r="C320" s="49">
        <v>49561</v>
      </c>
      <c r="D320" s="49" t="s">
        <v>3400</v>
      </c>
      <c r="E320" s="49">
        <v>47400</v>
      </c>
      <c r="F320" s="49" t="s">
        <v>3400</v>
      </c>
      <c r="G320" s="49">
        <v>7319</v>
      </c>
      <c r="H320" s="49" t="s">
        <v>3400</v>
      </c>
      <c r="I320" s="49">
        <v>40567</v>
      </c>
      <c r="J320" s="49" t="s">
        <v>3400</v>
      </c>
      <c r="K320" s="49">
        <v>15</v>
      </c>
      <c r="L320" s="49" t="s">
        <v>3400</v>
      </c>
      <c r="M320" s="44">
        <v>48</v>
      </c>
      <c r="N320" s="44" t="s">
        <v>3400</v>
      </c>
      <c r="O320" s="44" t="s">
        <v>2673</v>
      </c>
      <c r="P320" s="44" t="s">
        <v>3387</v>
      </c>
      <c r="Q320" s="44" t="s">
        <v>2673</v>
      </c>
      <c r="R320" s="44" t="s">
        <v>3387</v>
      </c>
      <c r="S320" s="44" t="s">
        <v>2673</v>
      </c>
      <c r="T320" s="44" t="s">
        <v>3387</v>
      </c>
      <c r="U320" s="44" t="s">
        <v>2673</v>
      </c>
      <c r="V320" s="44" t="e">
        <f t="shared" si="16"/>
        <v>#VALUE!</v>
      </c>
      <c r="W320" s="44" t="s">
        <v>2673</v>
      </c>
      <c r="X320" s="44" t="e">
        <f t="shared" si="17"/>
        <v>#VALUE!</v>
      </c>
      <c r="Y320" s="44" t="s">
        <v>2673</v>
      </c>
      <c r="Z320" s="44" t="s">
        <v>3387</v>
      </c>
      <c r="AA320" s="44" t="s">
        <v>2673</v>
      </c>
      <c r="AB320" s="44" t="s">
        <v>3387</v>
      </c>
      <c r="AC320" s="44" t="s">
        <v>2673</v>
      </c>
      <c r="AD320" s="44" t="s">
        <v>3387</v>
      </c>
      <c r="AE320" s="44" t="s">
        <v>2673</v>
      </c>
      <c r="AG320" s="44" t="s">
        <v>2673</v>
      </c>
      <c r="AH320" s="44" t="str">
        <f t="shared" si="18"/>
        <v/>
      </c>
      <c r="AI320" s="44" t="s">
        <v>2673</v>
      </c>
      <c r="AJ320" s="44" t="str">
        <f t="shared" si="19"/>
        <v/>
      </c>
      <c r="AK320" s="44" t="s">
        <v>2673</v>
      </c>
      <c r="AL320" s="44" t="s">
        <v>3387</v>
      </c>
    </row>
    <row r="321" spans="1:38" x14ac:dyDescent="0.2">
      <c r="A321" s="46" t="s">
        <v>2995</v>
      </c>
      <c r="B321" s="46" t="s">
        <v>2996</v>
      </c>
      <c r="C321" s="49" t="s">
        <v>2673</v>
      </c>
      <c r="D321" s="49" t="s">
        <v>3387</v>
      </c>
      <c r="E321" s="49" t="s">
        <v>2673</v>
      </c>
      <c r="F321" s="49" t="s">
        <v>3387</v>
      </c>
      <c r="G321" s="49" t="s">
        <v>2673</v>
      </c>
      <c r="H321" s="49" t="s">
        <v>3387</v>
      </c>
      <c r="I321" s="49" t="s">
        <v>2673</v>
      </c>
      <c r="J321" s="49" t="s">
        <v>3387</v>
      </c>
      <c r="K321" s="49" t="s">
        <v>2673</v>
      </c>
      <c r="L321" s="49" t="s">
        <v>3387</v>
      </c>
      <c r="M321" s="44" t="s">
        <v>2673</v>
      </c>
      <c r="N321" s="44" t="s">
        <v>3387</v>
      </c>
      <c r="O321" s="44" t="s">
        <v>2673</v>
      </c>
      <c r="P321" s="44" t="s">
        <v>3387</v>
      </c>
      <c r="Q321" s="44" t="s">
        <v>2673</v>
      </c>
      <c r="R321" s="44" t="s">
        <v>3387</v>
      </c>
      <c r="S321" s="44" t="s">
        <v>2673</v>
      </c>
      <c r="T321" s="44" t="s">
        <v>3387</v>
      </c>
      <c r="U321" s="44" t="s">
        <v>2673</v>
      </c>
      <c r="V321" s="44" t="e">
        <f t="shared" si="16"/>
        <v>#VALUE!</v>
      </c>
      <c r="W321" s="44" t="s">
        <v>2673</v>
      </c>
      <c r="X321" s="44" t="e">
        <f t="shared" si="17"/>
        <v>#VALUE!</v>
      </c>
      <c r="Y321" s="44" t="s">
        <v>2673</v>
      </c>
      <c r="Z321" s="44" t="s">
        <v>3387</v>
      </c>
      <c r="AA321" s="44" t="s">
        <v>2673</v>
      </c>
      <c r="AB321" s="44" t="s">
        <v>3387</v>
      </c>
      <c r="AC321" s="44" t="s">
        <v>2673</v>
      </c>
      <c r="AD321" s="44" t="s">
        <v>3387</v>
      </c>
      <c r="AE321" s="44" t="s">
        <v>2673</v>
      </c>
      <c r="AG321" s="44" t="s">
        <v>2673</v>
      </c>
      <c r="AH321" s="44" t="str">
        <f t="shared" si="18"/>
        <v/>
      </c>
      <c r="AI321" s="44" t="s">
        <v>2673</v>
      </c>
      <c r="AJ321" s="44" t="str">
        <f t="shared" si="19"/>
        <v/>
      </c>
      <c r="AK321" s="44" t="s">
        <v>2673</v>
      </c>
      <c r="AL321" s="44" t="s">
        <v>3387</v>
      </c>
    </row>
    <row r="322" spans="1:38" x14ac:dyDescent="0.2">
      <c r="A322" s="46" t="s">
        <v>2997</v>
      </c>
      <c r="B322" s="46" t="s">
        <v>2591</v>
      </c>
      <c r="C322" s="49" t="s">
        <v>2673</v>
      </c>
      <c r="D322" s="49" t="s">
        <v>3387</v>
      </c>
      <c r="E322" s="49" t="s">
        <v>2673</v>
      </c>
      <c r="F322" s="49" t="s">
        <v>3387</v>
      </c>
      <c r="G322" s="49" t="s">
        <v>2673</v>
      </c>
      <c r="H322" s="49" t="s">
        <v>3387</v>
      </c>
      <c r="I322" s="49" t="s">
        <v>2673</v>
      </c>
      <c r="J322" s="49" t="s">
        <v>3387</v>
      </c>
      <c r="K322" s="49" t="s">
        <v>2673</v>
      </c>
      <c r="L322" s="49" t="s">
        <v>3387</v>
      </c>
      <c r="M322" s="44" t="s">
        <v>2673</v>
      </c>
      <c r="N322" s="44" t="s">
        <v>3387</v>
      </c>
      <c r="O322" s="44" t="s">
        <v>2673</v>
      </c>
      <c r="P322" s="44" t="s">
        <v>3387</v>
      </c>
      <c r="Q322" s="44" t="s">
        <v>2673</v>
      </c>
      <c r="R322" s="44" t="s">
        <v>3387</v>
      </c>
      <c r="S322" s="44" t="s">
        <v>2673</v>
      </c>
      <c r="T322" s="44" t="s">
        <v>3387</v>
      </c>
      <c r="U322" s="44" t="s">
        <v>2673</v>
      </c>
      <c r="V322" s="44" t="e">
        <f t="shared" si="16"/>
        <v>#VALUE!</v>
      </c>
      <c r="W322" s="44" t="s">
        <v>2673</v>
      </c>
      <c r="X322" s="44" t="e">
        <f t="shared" si="17"/>
        <v>#VALUE!</v>
      </c>
      <c r="Y322" s="44" t="s">
        <v>2673</v>
      </c>
      <c r="Z322" s="44" t="s">
        <v>3387</v>
      </c>
      <c r="AA322" s="44" t="s">
        <v>2673</v>
      </c>
      <c r="AB322" s="44" t="s">
        <v>3387</v>
      </c>
      <c r="AC322" s="44" t="s">
        <v>2673</v>
      </c>
      <c r="AD322" s="44" t="s">
        <v>3387</v>
      </c>
      <c r="AE322" s="44" t="s">
        <v>2673</v>
      </c>
      <c r="AG322" s="44" t="s">
        <v>2673</v>
      </c>
      <c r="AH322" s="44" t="str">
        <f t="shared" si="18"/>
        <v/>
      </c>
      <c r="AI322" s="44" t="s">
        <v>2673</v>
      </c>
      <c r="AJ322" s="44" t="str">
        <f t="shared" si="19"/>
        <v/>
      </c>
      <c r="AK322" s="44" t="s">
        <v>2673</v>
      </c>
      <c r="AL322" s="44" t="s">
        <v>3387</v>
      </c>
    </row>
    <row r="323" spans="1:38" x14ac:dyDescent="0.2">
      <c r="A323" s="46" t="s">
        <v>919</v>
      </c>
      <c r="B323" s="46" t="s">
        <v>2998</v>
      </c>
      <c r="C323" s="49">
        <v>465252</v>
      </c>
      <c r="D323" s="49" t="s">
        <v>3400</v>
      </c>
      <c r="E323" s="49">
        <v>445338</v>
      </c>
      <c r="F323" s="49" t="s">
        <v>3400</v>
      </c>
      <c r="G323" s="49">
        <v>63281</v>
      </c>
      <c r="H323" s="49" t="s">
        <v>3400</v>
      </c>
      <c r="I323" s="49">
        <v>385703</v>
      </c>
      <c r="J323" s="49" t="s">
        <v>3400</v>
      </c>
      <c r="K323" s="49">
        <v>14</v>
      </c>
      <c r="L323" s="49" t="s">
        <v>3400</v>
      </c>
      <c r="M323" s="44">
        <v>54</v>
      </c>
      <c r="N323" s="44" t="s">
        <v>3400</v>
      </c>
      <c r="O323" s="44" t="s">
        <v>2673</v>
      </c>
      <c r="P323" s="44" t="s">
        <v>3387</v>
      </c>
      <c r="Q323" s="44" t="s">
        <v>2673</v>
      </c>
      <c r="R323" s="44" t="s">
        <v>3387</v>
      </c>
      <c r="S323" s="44" t="s">
        <v>2673</v>
      </c>
      <c r="T323" s="44" t="s">
        <v>3387</v>
      </c>
      <c r="U323" s="44" t="s">
        <v>2673</v>
      </c>
      <c r="V323" s="44" t="e">
        <f t="shared" si="16"/>
        <v>#VALUE!</v>
      </c>
      <c r="W323" s="44" t="s">
        <v>2673</v>
      </c>
      <c r="X323" s="44" t="e">
        <f t="shared" si="17"/>
        <v>#VALUE!</v>
      </c>
      <c r="Y323" s="44" t="s">
        <v>2673</v>
      </c>
      <c r="Z323" s="44" t="s">
        <v>3387</v>
      </c>
      <c r="AA323" s="44" t="s">
        <v>2673</v>
      </c>
      <c r="AB323" s="44" t="s">
        <v>3387</v>
      </c>
      <c r="AC323" s="44" t="s">
        <v>2673</v>
      </c>
      <c r="AD323" s="44" t="s">
        <v>3387</v>
      </c>
      <c r="AE323" s="44" t="s">
        <v>2673</v>
      </c>
      <c r="AG323" s="44" t="s">
        <v>2673</v>
      </c>
      <c r="AH323" s="44" t="str">
        <f t="shared" si="18"/>
        <v/>
      </c>
      <c r="AI323" s="44" t="s">
        <v>2673</v>
      </c>
      <c r="AJ323" s="44" t="str">
        <f t="shared" si="19"/>
        <v/>
      </c>
      <c r="AK323" s="44" t="s">
        <v>2673</v>
      </c>
      <c r="AL323" s="44" t="s">
        <v>3387</v>
      </c>
    </row>
    <row r="324" spans="1:38" x14ac:dyDescent="0.2">
      <c r="A324" s="46" t="s">
        <v>922</v>
      </c>
      <c r="B324" s="46" t="s">
        <v>2999</v>
      </c>
      <c r="C324" s="49">
        <v>127273</v>
      </c>
      <c r="D324" s="49" t="s">
        <v>3400</v>
      </c>
      <c r="E324" s="49">
        <v>122982</v>
      </c>
      <c r="F324" s="49" t="s">
        <v>3400</v>
      </c>
      <c r="G324" s="49">
        <v>26622</v>
      </c>
      <c r="H324" s="49" t="s">
        <v>3400</v>
      </c>
      <c r="I324" s="49">
        <v>98290</v>
      </c>
      <c r="J324" s="49" t="s">
        <v>3400</v>
      </c>
      <c r="K324" s="49">
        <v>21</v>
      </c>
      <c r="L324" s="49" t="s">
        <v>3400</v>
      </c>
      <c r="M324" s="44">
        <v>53</v>
      </c>
      <c r="N324" s="44" t="s">
        <v>3400</v>
      </c>
      <c r="O324" s="44" t="s">
        <v>2673</v>
      </c>
      <c r="P324" s="44" t="s">
        <v>3387</v>
      </c>
      <c r="Q324" s="44" t="s">
        <v>2673</v>
      </c>
      <c r="R324" s="44" t="s">
        <v>3387</v>
      </c>
      <c r="S324" s="44" t="s">
        <v>2673</v>
      </c>
      <c r="T324" s="44" t="s">
        <v>3387</v>
      </c>
      <c r="U324" s="44" t="s">
        <v>2673</v>
      </c>
      <c r="V324" s="44" t="e">
        <f t="shared" si="16"/>
        <v>#VALUE!</v>
      </c>
      <c r="W324" s="44" t="s">
        <v>2673</v>
      </c>
      <c r="X324" s="44" t="e">
        <f t="shared" si="17"/>
        <v>#VALUE!</v>
      </c>
      <c r="Y324" s="44" t="s">
        <v>2673</v>
      </c>
      <c r="Z324" s="44" t="s">
        <v>3387</v>
      </c>
      <c r="AA324" s="44" t="s">
        <v>2673</v>
      </c>
      <c r="AB324" s="44" t="s">
        <v>3387</v>
      </c>
      <c r="AC324" s="44" t="s">
        <v>2673</v>
      </c>
      <c r="AD324" s="44" t="s">
        <v>3387</v>
      </c>
      <c r="AE324" s="44" t="s">
        <v>2673</v>
      </c>
      <c r="AG324" s="44" t="s">
        <v>2673</v>
      </c>
      <c r="AH324" s="44" t="str">
        <f t="shared" si="18"/>
        <v/>
      </c>
      <c r="AI324" s="44" t="s">
        <v>2673</v>
      </c>
      <c r="AJ324" s="44" t="str">
        <f t="shared" si="19"/>
        <v/>
      </c>
      <c r="AK324" s="44" t="s">
        <v>2673</v>
      </c>
      <c r="AL324" s="44" t="s">
        <v>3387</v>
      </c>
    </row>
    <row r="325" spans="1:38" x14ac:dyDescent="0.2">
      <c r="A325" s="46" t="s">
        <v>3000</v>
      </c>
      <c r="B325" s="46" t="s">
        <v>3001</v>
      </c>
      <c r="C325" s="49" t="s">
        <v>2673</v>
      </c>
      <c r="D325" s="49" t="s">
        <v>3387</v>
      </c>
      <c r="E325" s="49" t="s">
        <v>2673</v>
      </c>
      <c r="F325" s="49" t="s">
        <v>3387</v>
      </c>
      <c r="G325" s="49" t="s">
        <v>2673</v>
      </c>
      <c r="H325" s="49" t="s">
        <v>3387</v>
      </c>
      <c r="I325" s="49" t="s">
        <v>2673</v>
      </c>
      <c r="J325" s="49" t="s">
        <v>3387</v>
      </c>
      <c r="K325" s="49" t="s">
        <v>2673</v>
      </c>
      <c r="L325" s="49" t="s">
        <v>3387</v>
      </c>
      <c r="M325" s="44" t="s">
        <v>2673</v>
      </c>
      <c r="N325" s="44" t="s">
        <v>3387</v>
      </c>
      <c r="O325" s="44" t="s">
        <v>2673</v>
      </c>
      <c r="P325" s="44" t="s">
        <v>3387</v>
      </c>
      <c r="Q325" s="44" t="s">
        <v>2673</v>
      </c>
      <c r="R325" s="44" t="s">
        <v>3387</v>
      </c>
      <c r="S325" s="44" t="s">
        <v>2673</v>
      </c>
      <c r="T325" s="44" t="s">
        <v>3387</v>
      </c>
      <c r="U325" s="44" t="s">
        <v>2673</v>
      </c>
      <c r="V325" s="44" t="e">
        <f t="shared" si="16"/>
        <v>#VALUE!</v>
      </c>
      <c r="W325" s="44" t="s">
        <v>2673</v>
      </c>
      <c r="X325" s="44" t="e">
        <f t="shared" si="17"/>
        <v>#VALUE!</v>
      </c>
      <c r="Y325" s="44" t="s">
        <v>2673</v>
      </c>
      <c r="Z325" s="44" t="s">
        <v>3387</v>
      </c>
      <c r="AA325" s="44" t="s">
        <v>2673</v>
      </c>
      <c r="AB325" s="44" t="s">
        <v>3387</v>
      </c>
      <c r="AC325" s="44" t="s">
        <v>2673</v>
      </c>
      <c r="AD325" s="44" t="s">
        <v>3387</v>
      </c>
      <c r="AE325" s="44" t="s">
        <v>2673</v>
      </c>
      <c r="AG325" s="44" t="s">
        <v>2673</v>
      </c>
      <c r="AH325" s="44" t="str">
        <f t="shared" si="18"/>
        <v/>
      </c>
      <c r="AI325" s="44" t="s">
        <v>2673</v>
      </c>
      <c r="AJ325" s="44" t="str">
        <f t="shared" si="19"/>
        <v/>
      </c>
      <c r="AK325" s="44" t="s">
        <v>2673</v>
      </c>
      <c r="AL325" s="44" t="s">
        <v>3387</v>
      </c>
    </row>
    <row r="326" spans="1:38" x14ac:dyDescent="0.2">
      <c r="A326" s="46" t="s">
        <v>925</v>
      </c>
      <c r="B326" s="46" t="s">
        <v>3002</v>
      </c>
      <c r="C326" s="49">
        <v>86299</v>
      </c>
      <c r="D326" s="49" t="s">
        <v>3400</v>
      </c>
      <c r="E326" s="49">
        <v>83530</v>
      </c>
      <c r="F326" s="49" t="s">
        <v>3400</v>
      </c>
      <c r="G326" s="49">
        <v>16433</v>
      </c>
      <c r="H326" s="49" t="s">
        <v>3400</v>
      </c>
      <c r="I326" s="49">
        <v>68252</v>
      </c>
      <c r="J326" s="49" t="s">
        <v>3400</v>
      </c>
      <c r="K326" s="49">
        <v>19</v>
      </c>
      <c r="L326" s="49" t="s">
        <v>3400</v>
      </c>
      <c r="M326" s="44">
        <v>54</v>
      </c>
      <c r="N326" s="44" t="s">
        <v>3400</v>
      </c>
      <c r="O326" s="44" t="s">
        <v>2673</v>
      </c>
      <c r="P326" s="44" t="s">
        <v>3387</v>
      </c>
      <c r="Q326" s="44" t="s">
        <v>2673</v>
      </c>
      <c r="R326" s="44" t="s">
        <v>3387</v>
      </c>
      <c r="S326" s="44" t="s">
        <v>2673</v>
      </c>
      <c r="T326" s="44" t="s">
        <v>3387</v>
      </c>
      <c r="U326" s="44" t="s">
        <v>2673</v>
      </c>
      <c r="V326" s="44" t="e">
        <f t="shared" si="16"/>
        <v>#VALUE!</v>
      </c>
      <c r="W326" s="44" t="s">
        <v>2673</v>
      </c>
      <c r="X326" s="44" t="e">
        <f t="shared" si="17"/>
        <v>#VALUE!</v>
      </c>
      <c r="Y326" s="44" t="s">
        <v>2673</v>
      </c>
      <c r="Z326" s="44" t="s">
        <v>3387</v>
      </c>
      <c r="AA326" s="44" t="s">
        <v>2673</v>
      </c>
      <c r="AB326" s="44" t="s">
        <v>3387</v>
      </c>
      <c r="AC326" s="44" t="s">
        <v>2673</v>
      </c>
      <c r="AD326" s="44" t="s">
        <v>3387</v>
      </c>
      <c r="AE326" s="44" t="s">
        <v>2673</v>
      </c>
      <c r="AG326" s="44" t="s">
        <v>2673</v>
      </c>
      <c r="AH326" s="44" t="str">
        <f t="shared" si="18"/>
        <v/>
      </c>
      <c r="AI326" s="44" t="s">
        <v>2673</v>
      </c>
      <c r="AJ326" s="44" t="str">
        <f t="shared" si="19"/>
        <v/>
      </c>
      <c r="AK326" s="44" t="s">
        <v>2673</v>
      </c>
      <c r="AL326" s="44" t="s">
        <v>3387</v>
      </c>
    </row>
    <row r="327" spans="1:38" x14ac:dyDescent="0.2">
      <c r="A327" s="46" t="s">
        <v>928</v>
      </c>
      <c r="B327" s="46" t="s">
        <v>3003</v>
      </c>
      <c r="C327" s="49">
        <v>116784</v>
      </c>
      <c r="D327" s="49" t="s">
        <v>3400</v>
      </c>
      <c r="E327" s="49">
        <v>112835</v>
      </c>
      <c r="F327" s="49" t="s">
        <v>3400</v>
      </c>
      <c r="G327" s="49">
        <v>15033</v>
      </c>
      <c r="H327" s="49" t="s">
        <v>3400</v>
      </c>
      <c r="I327" s="49">
        <v>98749</v>
      </c>
      <c r="J327" s="49" t="s">
        <v>3400</v>
      </c>
      <c r="K327" s="49">
        <v>13</v>
      </c>
      <c r="L327" s="49" t="s">
        <v>3400</v>
      </c>
      <c r="M327" s="44">
        <v>57</v>
      </c>
      <c r="N327" s="44" t="s">
        <v>3400</v>
      </c>
      <c r="O327" s="44" t="s">
        <v>2673</v>
      </c>
      <c r="P327" s="44" t="s">
        <v>3387</v>
      </c>
      <c r="Q327" s="44" t="s">
        <v>2673</v>
      </c>
      <c r="R327" s="44" t="s">
        <v>3387</v>
      </c>
      <c r="S327" s="44" t="s">
        <v>2673</v>
      </c>
      <c r="T327" s="44" t="s">
        <v>3387</v>
      </c>
      <c r="U327" s="44" t="s">
        <v>2673</v>
      </c>
      <c r="V327" s="44" t="e">
        <f t="shared" si="16"/>
        <v>#VALUE!</v>
      </c>
      <c r="W327" s="44" t="s">
        <v>2673</v>
      </c>
      <c r="X327" s="44" t="e">
        <f t="shared" si="17"/>
        <v>#VALUE!</v>
      </c>
      <c r="Y327" s="44" t="s">
        <v>2673</v>
      </c>
      <c r="Z327" s="44" t="s">
        <v>3387</v>
      </c>
      <c r="AA327" s="44" t="s">
        <v>2673</v>
      </c>
      <c r="AB327" s="44" t="s">
        <v>3387</v>
      </c>
      <c r="AC327" s="44" t="s">
        <v>2673</v>
      </c>
      <c r="AD327" s="44" t="s">
        <v>3387</v>
      </c>
      <c r="AE327" s="44" t="s">
        <v>2673</v>
      </c>
      <c r="AG327" s="44" t="s">
        <v>2673</v>
      </c>
      <c r="AH327" s="44" t="str">
        <f t="shared" si="18"/>
        <v/>
      </c>
      <c r="AI327" s="44" t="s">
        <v>2673</v>
      </c>
      <c r="AJ327" s="44" t="str">
        <f t="shared" si="19"/>
        <v/>
      </c>
      <c r="AK327" s="44" t="s">
        <v>2673</v>
      </c>
      <c r="AL327" s="44" t="s">
        <v>3387</v>
      </c>
    </row>
    <row r="328" spans="1:38" x14ac:dyDescent="0.2">
      <c r="A328" s="46" t="s">
        <v>931</v>
      </c>
      <c r="B328" s="46" t="s">
        <v>3004</v>
      </c>
      <c r="C328" s="49">
        <v>325614</v>
      </c>
      <c r="D328" s="49" t="s">
        <v>3400</v>
      </c>
      <c r="E328" s="49">
        <v>314228</v>
      </c>
      <c r="F328" s="49" t="s">
        <v>3400</v>
      </c>
      <c r="G328" s="49">
        <v>47208</v>
      </c>
      <c r="H328" s="49" t="s">
        <v>3400</v>
      </c>
      <c r="I328" s="49">
        <v>270358</v>
      </c>
      <c r="J328" s="49" t="s">
        <v>3400</v>
      </c>
      <c r="K328" s="49">
        <v>14</v>
      </c>
      <c r="L328" s="49" t="s">
        <v>3400</v>
      </c>
      <c r="M328" s="44">
        <v>57</v>
      </c>
      <c r="N328" s="44" t="s">
        <v>3400</v>
      </c>
      <c r="O328" s="44" t="s">
        <v>2673</v>
      </c>
      <c r="P328" s="44" t="s">
        <v>3387</v>
      </c>
      <c r="Q328" s="44" t="s">
        <v>2673</v>
      </c>
      <c r="R328" s="44" t="s">
        <v>3387</v>
      </c>
      <c r="S328" s="44" t="s">
        <v>2673</v>
      </c>
      <c r="T328" s="44" t="s">
        <v>3387</v>
      </c>
      <c r="U328" s="44" t="s">
        <v>2673</v>
      </c>
      <c r="V328" s="44" t="e">
        <f t="shared" si="16"/>
        <v>#VALUE!</v>
      </c>
      <c r="W328" s="44" t="s">
        <v>2673</v>
      </c>
      <c r="X328" s="44" t="e">
        <f t="shared" si="17"/>
        <v>#VALUE!</v>
      </c>
      <c r="Y328" s="44" t="s">
        <v>2673</v>
      </c>
      <c r="Z328" s="44" t="s">
        <v>3387</v>
      </c>
      <c r="AA328" s="44" t="s">
        <v>2673</v>
      </c>
      <c r="AB328" s="44" t="s">
        <v>3387</v>
      </c>
      <c r="AC328" s="44" t="s">
        <v>2673</v>
      </c>
      <c r="AD328" s="44" t="s">
        <v>3387</v>
      </c>
      <c r="AE328" s="44" t="s">
        <v>2673</v>
      </c>
      <c r="AG328" s="44" t="s">
        <v>2673</v>
      </c>
      <c r="AH328" s="44" t="str">
        <f t="shared" si="18"/>
        <v/>
      </c>
      <c r="AI328" s="44" t="s">
        <v>2673</v>
      </c>
      <c r="AJ328" s="44" t="str">
        <f t="shared" si="19"/>
        <v/>
      </c>
      <c r="AK328" s="44" t="s">
        <v>2673</v>
      </c>
      <c r="AL328" s="44" t="s">
        <v>3387</v>
      </c>
    </row>
    <row r="329" spans="1:38" x14ac:dyDescent="0.2">
      <c r="A329" s="46" t="s">
        <v>3005</v>
      </c>
      <c r="B329" s="46" t="s">
        <v>3006</v>
      </c>
      <c r="C329" s="49" t="s">
        <v>2673</v>
      </c>
      <c r="D329" s="49" t="s">
        <v>3387</v>
      </c>
      <c r="E329" s="49" t="s">
        <v>2673</v>
      </c>
      <c r="F329" s="49" t="s">
        <v>3387</v>
      </c>
      <c r="G329" s="49" t="s">
        <v>2673</v>
      </c>
      <c r="H329" s="49" t="s">
        <v>3387</v>
      </c>
      <c r="I329" s="49" t="s">
        <v>2673</v>
      </c>
      <c r="J329" s="49" t="s">
        <v>3387</v>
      </c>
      <c r="K329" s="49" t="s">
        <v>2673</v>
      </c>
      <c r="L329" s="49" t="s">
        <v>3387</v>
      </c>
      <c r="M329" s="44" t="s">
        <v>2673</v>
      </c>
      <c r="N329" s="44" t="s">
        <v>3387</v>
      </c>
      <c r="O329" s="44" t="s">
        <v>2673</v>
      </c>
      <c r="P329" s="44" t="s">
        <v>3387</v>
      </c>
      <c r="Q329" s="44" t="s">
        <v>2673</v>
      </c>
      <c r="R329" s="44" t="s">
        <v>3387</v>
      </c>
      <c r="S329" s="44" t="s">
        <v>2673</v>
      </c>
      <c r="T329" s="44" t="s">
        <v>3387</v>
      </c>
      <c r="U329" s="44" t="s">
        <v>2673</v>
      </c>
      <c r="V329" s="44" t="e">
        <f t="shared" si="16"/>
        <v>#VALUE!</v>
      </c>
      <c r="W329" s="44" t="s">
        <v>2673</v>
      </c>
      <c r="X329" s="44" t="e">
        <f t="shared" si="17"/>
        <v>#VALUE!</v>
      </c>
      <c r="Y329" s="44" t="s">
        <v>2673</v>
      </c>
      <c r="Z329" s="44" t="s">
        <v>3387</v>
      </c>
      <c r="AA329" s="44" t="s">
        <v>2673</v>
      </c>
      <c r="AB329" s="44" t="s">
        <v>3387</v>
      </c>
      <c r="AC329" s="44" t="s">
        <v>2673</v>
      </c>
      <c r="AD329" s="44" t="s">
        <v>3387</v>
      </c>
      <c r="AE329" s="44" t="s">
        <v>2673</v>
      </c>
      <c r="AG329" s="44" t="s">
        <v>2673</v>
      </c>
      <c r="AH329" s="44" t="str">
        <f t="shared" si="18"/>
        <v/>
      </c>
      <c r="AI329" s="44" t="s">
        <v>2673</v>
      </c>
      <c r="AJ329" s="44" t="str">
        <f t="shared" si="19"/>
        <v/>
      </c>
      <c r="AK329" s="44" t="s">
        <v>2673</v>
      </c>
      <c r="AL329" s="44" t="s">
        <v>3387</v>
      </c>
    </row>
    <row r="330" spans="1:38" x14ac:dyDescent="0.2">
      <c r="A330" s="46" t="s">
        <v>934</v>
      </c>
      <c r="B330" s="46" t="s">
        <v>3007</v>
      </c>
      <c r="C330" s="49">
        <v>38411</v>
      </c>
      <c r="D330" s="49" t="s">
        <v>3400</v>
      </c>
      <c r="E330" s="49">
        <v>37107</v>
      </c>
      <c r="F330" s="49" t="s">
        <v>3400</v>
      </c>
      <c r="G330" s="49">
        <v>6120</v>
      </c>
      <c r="H330" s="49" t="s">
        <v>3400</v>
      </c>
      <c r="I330" s="49">
        <v>31355</v>
      </c>
      <c r="J330" s="49" t="s">
        <v>3400</v>
      </c>
      <c r="K330" s="49">
        <v>16</v>
      </c>
      <c r="L330" s="49" t="s">
        <v>3400</v>
      </c>
      <c r="M330" s="44">
        <v>54</v>
      </c>
      <c r="N330" s="44" t="s">
        <v>3400</v>
      </c>
      <c r="O330" s="44" t="s">
        <v>2673</v>
      </c>
      <c r="P330" s="44" t="s">
        <v>3387</v>
      </c>
      <c r="Q330" s="44" t="s">
        <v>2673</v>
      </c>
      <c r="R330" s="44" t="s">
        <v>3387</v>
      </c>
      <c r="S330" s="44" t="s">
        <v>2673</v>
      </c>
      <c r="T330" s="44" t="s">
        <v>3387</v>
      </c>
      <c r="U330" s="44" t="s">
        <v>2673</v>
      </c>
      <c r="V330" s="44" t="e">
        <f t="shared" si="16"/>
        <v>#VALUE!</v>
      </c>
      <c r="W330" s="44" t="s">
        <v>2673</v>
      </c>
      <c r="X330" s="44" t="e">
        <f t="shared" si="17"/>
        <v>#VALUE!</v>
      </c>
      <c r="Y330" s="44" t="s">
        <v>2673</v>
      </c>
      <c r="Z330" s="44" t="s">
        <v>3387</v>
      </c>
      <c r="AA330" s="44" t="s">
        <v>2673</v>
      </c>
      <c r="AB330" s="44" t="s">
        <v>3387</v>
      </c>
      <c r="AC330" s="44" t="s">
        <v>2673</v>
      </c>
      <c r="AD330" s="44" t="s">
        <v>3387</v>
      </c>
      <c r="AE330" s="44" t="s">
        <v>2673</v>
      </c>
      <c r="AG330" s="44" t="s">
        <v>2673</v>
      </c>
      <c r="AH330" s="44" t="str">
        <f t="shared" si="18"/>
        <v/>
      </c>
      <c r="AI330" s="44" t="s">
        <v>2673</v>
      </c>
      <c r="AJ330" s="44" t="str">
        <f t="shared" si="19"/>
        <v/>
      </c>
      <c r="AK330" s="44" t="s">
        <v>2673</v>
      </c>
      <c r="AL330" s="44" t="s">
        <v>3387</v>
      </c>
    </row>
    <row r="331" spans="1:38" x14ac:dyDescent="0.2">
      <c r="A331" s="46" t="s">
        <v>3008</v>
      </c>
      <c r="B331" s="46" t="s">
        <v>3009</v>
      </c>
      <c r="C331" s="49" t="s">
        <v>2673</v>
      </c>
      <c r="D331" s="49" t="s">
        <v>3387</v>
      </c>
      <c r="E331" s="49" t="s">
        <v>2673</v>
      </c>
      <c r="F331" s="49" t="s">
        <v>3387</v>
      </c>
      <c r="G331" s="49" t="s">
        <v>2673</v>
      </c>
      <c r="H331" s="49" t="s">
        <v>3387</v>
      </c>
      <c r="I331" s="49" t="s">
        <v>2673</v>
      </c>
      <c r="J331" s="49" t="s">
        <v>3387</v>
      </c>
      <c r="K331" s="49" t="s">
        <v>2673</v>
      </c>
      <c r="L331" s="49" t="s">
        <v>3387</v>
      </c>
      <c r="M331" s="44" t="s">
        <v>2673</v>
      </c>
      <c r="N331" s="44" t="s">
        <v>3387</v>
      </c>
      <c r="O331" s="44" t="s">
        <v>2673</v>
      </c>
      <c r="P331" s="44" t="s">
        <v>3387</v>
      </c>
      <c r="Q331" s="44" t="s">
        <v>2673</v>
      </c>
      <c r="R331" s="44" t="s">
        <v>3387</v>
      </c>
      <c r="S331" s="44" t="s">
        <v>2673</v>
      </c>
      <c r="T331" s="44" t="s">
        <v>3387</v>
      </c>
      <c r="U331" s="44" t="s">
        <v>2673</v>
      </c>
      <c r="V331" s="44" t="e">
        <f t="shared" ref="V331:V394" si="20">100*U331/(O331*100/Y331)</f>
        <v>#VALUE!</v>
      </c>
      <c r="W331" s="44" t="s">
        <v>2673</v>
      </c>
      <c r="X331" s="44" t="e">
        <f t="shared" ref="X331:X394" si="21">100*S331/O331</f>
        <v>#VALUE!</v>
      </c>
      <c r="Y331" s="44" t="s">
        <v>2673</v>
      </c>
      <c r="Z331" s="44" t="s">
        <v>3387</v>
      </c>
      <c r="AA331" s="44" t="s">
        <v>2673</v>
      </c>
      <c r="AB331" s="44" t="s">
        <v>3387</v>
      </c>
      <c r="AC331" s="44" t="s">
        <v>2673</v>
      </c>
      <c r="AD331" s="44" t="s">
        <v>3387</v>
      </c>
      <c r="AE331" s="44" t="s">
        <v>2673</v>
      </c>
      <c r="AG331" s="44" t="s">
        <v>2673</v>
      </c>
      <c r="AH331" s="44" t="str">
        <f t="shared" ref="AH331:AH394" si="22">IF(COUNT(100*AG331/(AA331*100/AK331))=1,100*AG331/(AA331*100/AK331),IF(COUNT(V331)=1,V331,""))</f>
        <v/>
      </c>
      <c r="AI331" s="44" t="s">
        <v>2673</v>
      </c>
      <c r="AJ331" s="44" t="str">
        <f t="shared" ref="AJ331:AJ394" si="23">IF(COUNT(AE331/AA331)=1,100*AE331/AA331,IF(COUNT(X331)=1,X331,""))</f>
        <v/>
      </c>
      <c r="AK331" s="44" t="s">
        <v>2673</v>
      </c>
      <c r="AL331" s="44" t="s">
        <v>3387</v>
      </c>
    </row>
    <row r="332" spans="1:38" x14ac:dyDescent="0.2">
      <c r="A332" s="46" t="s">
        <v>937</v>
      </c>
      <c r="B332" s="46" t="s">
        <v>3010</v>
      </c>
      <c r="C332" s="49">
        <v>97839</v>
      </c>
      <c r="D332" s="49" t="s">
        <v>3400</v>
      </c>
      <c r="E332" s="49">
        <v>94081</v>
      </c>
      <c r="F332" s="49" t="s">
        <v>3400</v>
      </c>
      <c r="G332" s="49">
        <v>11539</v>
      </c>
      <c r="H332" s="49" t="s">
        <v>3400</v>
      </c>
      <c r="I332" s="49">
        <v>83340</v>
      </c>
      <c r="J332" s="49" t="s">
        <v>3400</v>
      </c>
      <c r="K332" s="49">
        <v>12</v>
      </c>
      <c r="L332" s="49" t="s">
        <v>3400</v>
      </c>
      <c r="M332" s="44">
        <v>59</v>
      </c>
      <c r="N332" s="44" t="s">
        <v>3400</v>
      </c>
      <c r="O332" s="44" t="s">
        <v>2673</v>
      </c>
      <c r="P332" s="44" t="s">
        <v>3387</v>
      </c>
      <c r="Q332" s="44" t="s">
        <v>2673</v>
      </c>
      <c r="R332" s="44" t="s">
        <v>3387</v>
      </c>
      <c r="S332" s="44" t="s">
        <v>2673</v>
      </c>
      <c r="T332" s="44" t="s">
        <v>3387</v>
      </c>
      <c r="U332" s="44" t="s">
        <v>2673</v>
      </c>
      <c r="V332" s="44" t="e">
        <f t="shared" si="20"/>
        <v>#VALUE!</v>
      </c>
      <c r="W332" s="44" t="s">
        <v>2673</v>
      </c>
      <c r="X332" s="44" t="e">
        <f t="shared" si="21"/>
        <v>#VALUE!</v>
      </c>
      <c r="Y332" s="44" t="s">
        <v>2673</v>
      </c>
      <c r="Z332" s="44" t="s">
        <v>3387</v>
      </c>
      <c r="AA332" s="44" t="s">
        <v>2673</v>
      </c>
      <c r="AB332" s="44" t="s">
        <v>3387</v>
      </c>
      <c r="AC332" s="44" t="s">
        <v>2673</v>
      </c>
      <c r="AD332" s="44" t="s">
        <v>3387</v>
      </c>
      <c r="AE332" s="44" t="s">
        <v>2673</v>
      </c>
      <c r="AG332" s="44" t="s">
        <v>2673</v>
      </c>
      <c r="AH332" s="44" t="str">
        <f t="shared" si="22"/>
        <v/>
      </c>
      <c r="AI332" s="44" t="s">
        <v>2673</v>
      </c>
      <c r="AJ332" s="44" t="str">
        <f t="shared" si="23"/>
        <v/>
      </c>
      <c r="AK332" s="44" t="s">
        <v>2673</v>
      </c>
      <c r="AL332" s="44" t="s">
        <v>3387</v>
      </c>
    </row>
    <row r="333" spans="1:38" x14ac:dyDescent="0.2">
      <c r="A333" s="46" t="s">
        <v>3011</v>
      </c>
      <c r="B333" s="46" t="s">
        <v>3012</v>
      </c>
      <c r="C333" s="49" t="s">
        <v>2673</v>
      </c>
      <c r="D333" s="49" t="s">
        <v>3387</v>
      </c>
      <c r="E333" s="49" t="s">
        <v>2673</v>
      </c>
      <c r="F333" s="49" t="s">
        <v>3387</v>
      </c>
      <c r="G333" s="49" t="s">
        <v>2673</v>
      </c>
      <c r="H333" s="49" t="s">
        <v>3387</v>
      </c>
      <c r="I333" s="49" t="s">
        <v>2673</v>
      </c>
      <c r="J333" s="49" t="s">
        <v>3387</v>
      </c>
      <c r="K333" s="49" t="s">
        <v>2673</v>
      </c>
      <c r="L333" s="49" t="s">
        <v>3387</v>
      </c>
      <c r="M333" s="44" t="s">
        <v>2673</v>
      </c>
      <c r="N333" s="44" t="s">
        <v>3387</v>
      </c>
      <c r="O333" s="44" t="s">
        <v>2673</v>
      </c>
      <c r="P333" s="44" t="s">
        <v>3387</v>
      </c>
      <c r="Q333" s="44" t="s">
        <v>2673</v>
      </c>
      <c r="R333" s="44" t="s">
        <v>3387</v>
      </c>
      <c r="S333" s="44" t="s">
        <v>2673</v>
      </c>
      <c r="T333" s="44" t="s">
        <v>3387</v>
      </c>
      <c r="U333" s="44" t="s">
        <v>2673</v>
      </c>
      <c r="V333" s="44" t="e">
        <f t="shared" si="20"/>
        <v>#VALUE!</v>
      </c>
      <c r="W333" s="44" t="s">
        <v>2673</v>
      </c>
      <c r="X333" s="44" t="e">
        <f t="shared" si="21"/>
        <v>#VALUE!</v>
      </c>
      <c r="Y333" s="44" t="s">
        <v>2673</v>
      </c>
      <c r="Z333" s="44" t="s">
        <v>3387</v>
      </c>
      <c r="AA333" s="44" t="s">
        <v>2673</v>
      </c>
      <c r="AB333" s="44" t="s">
        <v>3387</v>
      </c>
      <c r="AC333" s="44" t="s">
        <v>2673</v>
      </c>
      <c r="AD333" s="44" t="s">
        <v>3387</v>
      </c>
      <c r="AE333" s="44" t="s">
        <v>2673</v>
      </c>
      <c r="AG333" s="44" t="s">
        <v>2673</v>
      </c>
      <c r="AH333" s="44" t="str">
        <f t="shared" si="22"/>
        <v/>
      </c>
      <c r="AI333" s="44" t="s">
        <v>2673</v>
      </c>
      <c r="AJ333" s="44" t="str">
        <f t="shared" si="23"/>
        <v/>
      </c>
      <c r="AK333" s="44" t="s">
        <v>2673</v>
      </c>
      <c r="AL333" s="44" t="s">
        <v>3387</v>
      </c>
    </row>
    <row r="334" spans="1:38" x14ac:dyDescent="0.2">
      <c r="A334" s="46" t="s">
        <v>3013</v>
      </c>
      <c r="B334" s="46" t="s">
        <v>3014</v>
      </c>
      <c r="C334" s="48">
        <v>498145</v>
      </c>
      <c r="D334" s="48" t="s">
        <v>3387</v>
      </c>
      <c r="E334" s="48">
        <v>467104</v>
      </c>
      <c r="F334" s="48" t="s">
        <v>3387</v>
      </c>
      <c r="G334" s="48">
        <v>49263</v>
      </c>
      <c r="H334" s="48" t="s">
        <v>3387</v>
      </c>
      <c r="I334" s="48">
        <v>418126</v>
      </c>
      <c r="J334" s="48" t="s">
        <v>3387</v>
      </c>
      <c r="K334" s="48">
        <v>10</v>
      </c>
      <c r="L334" s="48" t="s">
        <v>3387</v>
      </c>
      <c r="M334" s="44">
        <v>48</v>
      </c>
      <c r="N334" s="44" t="s">
        <v>3387</v>
      </c>
      <c r="O334" s="44">
        <v>583852</v>
      </c>
      <c r="P334" s="44" t="s">
        <v>3387</v>
      </c>
      <c r="Q334" s="44">
        <v>551504</v>
      </c>
      <c r="R334" s="44" t="s">
        <v>3387</v>
      </c>
      <c r="S334" s="44">
        <v>42293</v>
      </c>
      <c r="T334" s="44" t="s">
        <v>3387</v>
      </c>
      <c r="U334" s="44">
        <v>518886</v>
      </c>
      <c r="V334" s="44">
        <f t="shared" si="20"/>
        <v>49.768804423038716</v>
      </c>
      <c r="W334" s="44">
        <v>7</v>
      </c>
      <c r="X334" s="44">
        <f t="shared" si="21"/>
        <v>7.2437878092393282</v>
      </c>
      <c r="Y334" s="44">
        <v>56</v>
      </c>
      <c r="Z334" s="44" t="s">
        <v>3387</v>
      </c>
      <c r="AA334" s="44">
        <v>589042</v>
      </c>
      <c r="AB334" s="44" t="s">
        <v>3387</v>
      </c>
      <c r="AC334" s="44">
        <v>569669</v>
      </c>
      <c r="AD334" s="44" t="s">
        <v>3387</v>
      </c>
      <c r="AE334" s="44">
        <v>30381</v>
      </c>
      <c r="AG334" s="44">
        <v>545042</v>
      </c>
      <c r="AH334" s="44">
        <f t="shared" si="22"/>
        <v>52.74223909330744</v>
      </c>
      <c r="AI334" s="44">
        <v>5</v>
      </c>
      <c r="AJ334" s="44">
        <f t="shared" si="23"/>
        <v>5.1576967346980354</v>
      </c>
      <c r="AK334" s="44">
        <v>57</v>
      </c>
      <c r="AL334" s="44" t="s">
        <v>3387</v>
      </c>
    </row>
    <row r="335" spans="1:38" x14ac:dyDescent="0.2">
      <c r="A335" s="46" t="s">
        <v>3015</v>
      </c>
      <c r="B335" s="46" t="s">
        <v>946</v>
      </c>
      <c r="C335" s="48">
        <v>90557</v>
      </c>
      <c r="D335" s="48" t="s">
        <v>3387</v>
      </c>
      <c r="E335" s="48">
        <v>78551</v>
      </c>
      <c r="F335" s="48" t="s">
        <v>3387</v>
      </c>
      <c r="G335" s="48">
        <v>10374</v>
      </c>
      <c r="H335" s="48" t="s">
        <v>3387</v>
      </c>
      <c r="I335" s="48">
        <v>68270</v>
      </c>
      <c r="J335" s="48" t="s">
        <v>3387</v>
      </c>
      <c r="K335" s="48">
        <v>11</v>
      </c>
      <c r="L335" s="48" t="s">
        <v>3387</v>
      </c>
      <c r="M335" s="44">
        <v>49</v>
      </c>
      <c r="N335" s="44" t="s">
        <v>3387</v>
      </c>
      <c r="O335" s="44">
        <v>93771</v>
      </c>
      <c r="P335" s="44" t="s">
        <v>3387</v>
      </c>
      <c r="Q335" s="44">
        <v>83619</v>
      </c>
      <c r="R335" s="44" t="s">
        <v>3387</v>
      </c>
      <c r="S335" s="44">
        <v>5619</v>
      </c>
      <c r="T335" s="44" t="s">
        <v>3387</v>
      </c>
      <c r="U335" s="44">
        <v>83945</v>
      </c>
      <c r="V335" s="44">
        <f t="shared" si="20"/>
        <v>45.655853088908081</v>
      </c>
      <c r="W335" s="44">
        <v>6</v>
      </c>
      <c r="X335" s="44">
        <f t="shared" si="21"/>
        <v>5.9922577342675245</v>
      </c>
      <c r="Y335" s="44">
        <v>51</v>
      </c>
      <c r="Z335" s="44" t="s">
        <v>3387</v>
      </c>
      <c r="AA335" s="44">
        <v>92452</v>
      </c>
      <c r="AB335" s="44" t="s">
        <v>3387</v>
      </c>
      <c r="AC335" s="44">
        <v>90989</v>
      </c>
      <c r="AD335" s="44" t="s">
        <v>3387</v>
      </c>
      <c r="AE335" s="44">
        <v>5132</v>
      </c>
      <c r="AG335" s="44">
        <v>86776</v>
      </c>
      <c r="AH335" s="44">
        <f t="shared" si="22"/>
        <v>47.868904945268902</v>
      </c>
      <c r="AI335" s="44">
        <v>6</v>
      </c>
      <c r="AJ335" s="44">
        <f t="shared" si="23"/>
        <v>5.5509886211223121</v>
      </c>
      <c r="AK335" s="44">
        <v>51</v>
      </c>
      <c r="AL335" s="44" t="s">
        <v>3387</v>
      </c>
    </row>
    <row r="336" spans="1:38" x14ac:dyDescent="0.2">
      <c r="A336" s="46" t="s">
        <v>3016</v>
      </c>
      <c r="B336" s="46" t="s">
        <v>948</v>
      </c>
      <c r="C336" s="48">
        <v>33206</v>
      </c>
      <c r="D336" s="48" t="s">
        <v>3387</v>
      </c>
      <c r="E336" s="48">
        <v>26181</v>
      </c>
      <c r="F336" s="48" t="s">
        <v>3387</v>
      </c>
      <c r="G336" s="48">
        <v>6872</v>
      </c>
      <c r="H336" s="48" t="s">
        <v>3387</v>
      </c>
      <c r="I336" s="48">
        <v>26101</v>
      </c>
      <c r="J336" s="48" t="s">
        <v>3387</v>
      </c>
      <c r="K336" s="48">
        <v>21</v>
      </c>
      <c r="L336" s="48" t="s">
        <v>3387</v>
      </c>
      <c r="M336" s="44">
        <v>39</v>
      </c>
      <c r="N336" s="44" t="s">
        <v>3387</v>
      </c>
      <c r="O336" s="44">
        <v>39648</v>
      </c>
      <c r="P336" s="44" t="s">
        <v>3387</v>
      </c>
      <c r="Q336" s="44">
        <v>28583</v>
      </c>
      <c r="R336" s="44" t="s">
        <v>3387</v>
      </c>
      <c r="S336" s="44">
        <v>4192</v>
      </c>
      <c r="T336" s="44" t="s">
        <v>3387</v>
      </c>
      <c r="U336" s="44">
        <v>29770</v>
      </c>
      <c r="V336" s="44">
        <f t="shared" si="20"/>
        <v>36.041162227602904</v>
      </c>
      <c r="W336" s="44">
        <v>11</v>
      </c>
      <c r="X336" s="44">
        <f t="shared" si="21"/>
        <v>10.573042776432606</v>
      </c>
      <c r="Y336" s="44">
        <v>48</v>
      </c>
      <c r="Z336" s="44" t="s">
        <v>3387</v>
      </c>
      <c r="AA336" s="44">
        <v>38182</v>
      </c>
      <c r="AB336" s="44" t="s">
        <v>3387</v>
      </c>
      <c r="AC336" s="44">
        <v>35468</v>
      </c>
      <c r="AD336" s="44" t="s">
        <v>3387</v>
      </c>
      <c r="AE336" s="44">
        <v>3934</v>
      </c>
      <c r="AG336" s="44">
        <v>31892</v>
      </c>
      <c r="AH336" s="44">
        <f t="shared" si="22"/>
        <v>39.257346393588605</v>
      </c>
      <c r="AI336" s="44">
        <v>10</v>
      </c>
      <c r="AJ336" s="44">
        <f t="shared" si="23"/>
        <v>10.303284270074904</v>
      </c>
      <c r="AK336" s="44">
        <v>47</v>
      </c>
      <c r="AL336" s="44" t="s">
        <v>3387</v>
      </c>
    </row>
    <row r="337" spans="1:38" x14ac:dyDescent="0.2">
      <c r="A337" s="46" t="s">
        <v>3017</v>
      </c>
      <c r="B337" s="46" t="s">
        <v>950</v>
      </c>
      <c r="C337" s="48">
        <v>67593</v>
      </c>
      <c r="D337" s="48" t="s">
        <v>3387</v>
      </c>
      <c r="E337" s="48">
        <v>62487</v>
      </c>
      <c r="F337" s="48" t="s">
        <v>3387</v>
      </c>
      <c r="G337" s="48">
        <v>11384</v>
      </c>
      <c r="H337" s="48" t="s">
        <v>3387</v>
      </c>
      <c r="I337" s="48">
        <v>52251</v>
      </c>
      <c r="J337" s="48" t="s">
        <v>3387</v>
      </c>
      <c r="K337" s="48">
        <v>17</v>
      </c>
      <c r="L337" s="48" t="s">
        <v>3387</v>
      </c>
      <c r="M337" s="44">
        <v>45</v>
      </c>
      <c r="N337" s="44" t="s">
        <v>3387</v>
      </c>
      <c r="O337" s="44">
        <v>72067</v>
      </c>
      <c r="P337" s="44" t="s">
        <v>3387</v>
      </c>
      <c r="Q337" s="44">
        <v>65050</v>
      </c>
      <c r="R337" s="44" t="s">
        <v>3387</v>
      </c>
      <c r="S337" s="44">
        <v>7873</v>
      </c>
      <c r="T337" s="44" t="s">
        <v>3387</v>
      </c>
      <c r="U337" s="44">
        <v>60806</v>
      </c>
      <c r="V337" s="44">
        <f t="shared" si="20"/>
        <v>41.343388790986168</v>
      </c>
      <c r="W337" s="44">
        <v>11</v>
      </c>
      <c r="X337" s="44">
        <f t="shared" si="21"/>
        <v>10.924556315650714</v>
      </c>
      <c r="Y337" s="44">
        <v>49</v>
      </c>
      <c r="Z337" s="44" t="s">
        <v>3387</v>
      </c>
      <c r="AA337" s="44">
        <v>69820</v>
      </c>
      <c r="AB337" s="44" t="s">
        <v>3387</v>
      </c>
      <c r="AC337" s="44">
        <v>67778</v>
      </c>
      <c r="AD337" s="44" t="s">
        <v>3387</v>
      </c>
      <c r="AE337" s="44">
        <v>7417</v>
      </c>
      <c r="AG337" s="44">
        <v>61046</v>
      </c>
      <c r="AH337" s="44">
        <f t="shared" si="22"/>
        <v>41.968032082497849</v>
      </c>
      <c r="AI337" s="44">
        <v>11</v>
      </c>
      <c r="AJ337" s="44">
        <f t="shared" si="23"/>
        <v>10.623030650243484</v>
      </c>
      <c r="AK337" s="44">
        <v>48</v>
      </c>
      <c r="AL337" s="44" t="s">
        <v>3387</v>
      </c>
    </row>
    <row r="338" spans="1:38" x14ac:dyDescent="0.2">
      <c r="A338" s="46" t="s">
        <v>3018</v>
      </c>
      <c r="B338" s="46" t="s">
        <v>952</v>
      </c>
      <c r="C338" s="48">
        <v>120309</v>
      </c>
      <c r="D338" s="48" t="s">
        <v>3387</v>
      </c>
      <c r="E338" s="48">
        <v>104334</v>
      </c>
      <c r="F338" s="48" t="s">
        <v>3387</v>
      </c>
      <c r="G338" s="48">
        <v>17508</v>
      </c>
      <c r="H338" s="48" t="s">
        <v>3387</v>
      </c>
      <c r="I338" s="48">
        <v>91602</v>
      </c>
      <c r="J338" s="48" t="s">
        <v>3387</v>
      </c>
      <c r="K338" s="48">
        <v>15</v>
      </c>
      <c r="L338" s="48" t="s">
        <v>3387</v>
      </c>
      <c r="M338" s="44">
        <v>42</v>
      </c>
      <c r="N338" s="44" t="s">
        <v>3387</v>
      </c>
      <c r="O338" s="44">
        <v>144059</v>
      </c>
      <c r="P338" s="44" t="s">
        <v>3387</v>
      </c>
      <c r="Q338" s="44">
        <v>128926</v>
      </c>
      <c r="R338" s="44" t="s">
        <v>3387</v>
      </c>
      <c r="S338" s="44">
        <v>19422</v>
      </c>
      <c r="T338" s="44" t="s">
        <v>3387</v>
      </c>
      <c r="U338" s="44">
        <v>115066</v>
      </c>
      <c r="V338" s="44">
        <f t="shared" si="20"/>
        <v>39.937109101132172</v>
      </c>
      <c r="W338" s="44">
        <v>13</v>
      </c>
      <c r="X338" s="44">
        <f t="shared" si="21"/>
        <v>13.481976134778112</v>
      </c>
      <c r="Y338" s="44">
        <v>50</v>
      </c>
      <c r="Z338" s="44" t="s">
        <v>3387</v>
      </c>
      <c r="AA338" s="44">
        <v>143902</v>
      </c>
      <c r="AB338" s="44" t="s">
        <v>3387</v>
      </c>
      <c r="AC338" s="44">
        <v>137303</v>
      </c>
      <c r="AD338" s="44" t="s">
        <v>3387</v>
      </c>
      <c r="AE338" s="44">
        <v>13178</v>
      </c>
      <c r="AG338" s="44">
        <v>125512</v>
      </c>
      <c r="AH338" s="44">
        <f t="shared" si="22"/>
        <v>43.610234743089045</v>
      </c>
      <c r="AI338" s="44">
        <v>9</v>
      </c>
      <c r="AJ338" s="44">
        <f t="shared" si="23"/>
        <v>9.1576211588442131</v>
      </c>
      <c r="AK338" s="44">
        <v>50</v>
      </c>
      <c r="AL338" s="44" t="s">
        <v>3387</v>
      </c>
    </row>
    <row r="339" spans="1:38" x14ac:dyDescent="0.2">
      <c r="A339" s="46" t="s">
        <v>3019</v>
      </c>
      <c r="B339" s="46" t="s">
        <v>3020</v>
      </c>
      <c r="C339" s="48">
        <v>31372</v>
      </c>
      <c r="D339" s="48" t="s">
        <v>3387</v>
      </c>
      <c r="E339" s="48">
        <v>27236</v>
      </c>
      <c r="F339" s="48" t="s">
        <v>3387</v>
      </c>
      <c r="G339" s="48">
        <v>3628</v>
      </c>
      <c r="H339" s="48" t="s">
        <v>3387</v>
      </c>
      <c r="I339" s="48">
        <v>25345</v>
      </c>
      <c r="J339" s="48" t="s">
        <v>3387</v>
      </c>
      <c r="K339" s="48">
        <v>12</v>
      </c>
      <c r="L339" s="48" t="s">
        <v>3387</v>
      </c>
      <c r="M339" s="44">
        <v>42</v>
      </c>
      <c r="N339" s="44" t="s">
        <v>3387</v>
      </c>
      <c r="O339" s="44">
        <v>38069</v>
      </c>
      <c r="P339" s="44" t="s">
        <v>3387</v>
      </c>
      <c r="Q339" s="44">
        <v>34962</v>
      </c>
      <c r="R339" s="44" t="s">
        <v>3387</v>
      </c>
      <c r="S339" s="44">
        <v>1915</v>
      </c>
      <c r="T339" s="44" t="s">
        <v>3387</v>
      </c>
      <c r="U339" s="44">
        <v>35291</v>
      </c>
      <c r="V339" s="44">
        <f t="shared" si="20"/>
        <v>47.278389240589455</v>
      </c>
      <c r="W339" s="44">
        <v>5</v>
      </c>
      <c r="X339" s="44">
        <f t="shared" si="21"/>
        <v>5.0303396464314796</v>
      </c>
      <c r="Y339" s="44">
        <v>51</v>
      </c>
      <c r="Z339" s="44" t="s">
        <v>3387</v>
      </c>
      <c r="AA339" s="44">
        <v>38608</v>
      </c>
      <c r="AB339" s="44" t="s">
        <v>3387</v>
      </c>
      <c r="AC339" s="44">
        <v>37522</v>
      </c>
      <c r="AD339" s="44" t="s">
        <v>3387</v>
      </c>
      <c r="AE339" s="44">
        <v>1754</v>
      </c>
      <c r="AG339" s="44">
        <v>36147</v>
      </c>
      <c r="AH339" s="44">
        <f t="shared" si="22"/>
        <v>48.685350186489849</v>
      </c>
      <c r="AI339" s="44">
        <v>5</v>
      </c>
      <c r="AJ339" s="44">
        <f t="shared" si="23"/>
        <v>4.5430998756734358</v>
      </c>
      <c r="AK339" s="44">
        <v>52</v>
      </c>
      <c r="AL339" s="44" t="s">
        <v>3387</v>
      </c>
    </row>
    <row r="340" spans="1:38" x14ac:dyDescent="0.2">
      <c r="A340" s="46" t="s">
        <v>3021</v>
      </c>
      <c r="B340" s="46" t="s">
        <v>956</v>
      </c>
      <c r="C340" s="48">
        <v>39780</v>
      </c>
      <c r="D340" s="48" t="s">
        <v>3387</v>
      </c>
      <c r="E340" s="48">
        <v>34622</v>
      </c>
      <c r="F340" s="48" t="s">
        <v>3387</v>
      </c>
      <c r="G340" s="48">
        <v>5969</v>
      </c>
      <c r="H340" s="48" t="s">
        <v>3387</v>
      </c>
      <c r="I340" s="48">
        <v>33122</v>
      </c>
      <c r="J340" s="48" t="s">
        <v>3387</v>
      </c>
      <c r="K340" s="48">
        <v>15</v>
      </c>
      <c r="L340" s="48" t="s">
        <v>3387</v>
      </c>
      <c r="M340" s="44">
        <v>36</v>
      </c>
      <c r="N340" s="44" t="s">
        <v>3387</v>
      </c>
      <c r="O340" s="44">
        <v>51102</v>
      </c>
      <c r="P340" s="44" t="s">
        <v>3387</v>
      </c>
      <c r="Q340" s="44">
        <v>46477</v>
      </c>
      <c r="R340" s="44" t="s">
        <v>3387</v>
      </c>
      <c r="S340" s="44">
        <v>6139</v>
      </c>
      <c r="T340" s="44" t="s">
        <v>3387</v>
      </c>
      <c r="U340" s="44">
        <v>42177</v>
      </c>
      <c r="V340" s="44">
        <f t="shared" si="20"/>
        <v>38.791417165668662</v>
      </c>
      <c r="W340" s="44">
        <v>12</v>
      </c>
      <c r="X340" s="44">
        <f t="shared" si="21"/>
        <v>12.013228445070643</v>
      </c>
      <c r="Y340" s="44">
        <v>47</v>
      </c>
      <c r="Z340" s="44" t="s">
        <v>3387</v>
      </c>
      <c r="AA340" s="44">
        <v>50002</v>
      </c>
      <c r="AB340" s="44" t="s">
        <v>3387</v>
      </c>
      <c r="AC340" s="44">
        <v>47147</v>
      </c>
      <c r="AD340" s="44" t="s">
        <v>3387</v>
      </c>
      <c r="AE340" s="44">
        <v>3169</v>
      </c>
      <c r="AG340" s="44">
        <v>44454</v>
      </c>
      <c r="AH340" s="44">
        <f t="shared" si="22"/>
        <v>40.896044158233671</v>
      </c>
      <c r="AI340" s="44">
        <v>6</v>
      </c>
      <c r="AJ340" s="44">
        <f t="shared" si="23"/>
        <v>6.3377464901403942</v>
      </c>
      <c r="AK340" s="44">
        <v>46</v>
      </c>
      <c r="AL340" s="44" t="s">
        <v>3387</v>
      </c>
    </row>
    <row r="341" spans="1:38" x14ac:dyDescent="0.2">
      <c r="A341" s="46" t="s">
        <v>1033</v>
      </c>
      <c r="B341" s="46" t="s">
        <v>3022</v>
      </c>
      <c r="C341" s="49" t="s">
        <v>2673</v>
      </c>
      <c r="D341" s="49" t="s">
        <v>3387</v>
      </c>
      <c r="E341" s="48" t="s">
        <v>2673</v>
      </c>
      <c r="F341" s="49" t="s">
        <v>3387</v>
      </c>
      <c r="G341" s="49" t="s">
        <v>2673</v>
      </c>
      <c r="H341" s="49" t="s">
        <v>3387</v>
      </c>
      <c r="I341" s="49" t="s">
        <v>2673</v>
      </c>
      <c r="J341" s="49" t="s">
        <v>3387</v>
      </c>
      <c r="K341" s="49" t="s">
        <v>2673</v>
      </c>
      <c r="L341" s="49" t="s">
        <v>3387</v>
      </c>
      <c r="M341" s="44" t="s">
        <v>2673</v>
      </c>
      <c r="N341" s="44" t="s">
        <v>3387</v>
      </c>
      <c r="O341" s="44" t="s">
        <v>2673</v>
      </c>
      <c r="P341" s="44" t="s">
        <v>3387</v>
      </c>
      <c r="Q341" s="44" t="s">
        <v>2673</v>
      </c>
      <c r="R341" s="44" t="s">
        <v>3387</v>
      </c>
      <c r="S341" s="44" t="s">
        <v>2673</v>
      </c>
      <c r="T341" s="44" t="s">
        <v>3387</v>
      </c>
      <c r="U341" s="44" t="s">
        <v>2673</v>
      </c>
      <c r="V341" s="44" t="e">
        <f t="shared" si="20"/>
        <v>#VALUE!</v>
      </c>
      <c r="W341" s="44" t="s">
        <v>2673</v>
      </c>
      <c r="X341" s="44" t="e">
        <f t="shared" si="21"/>
        <v>#VALUE!</v>
      </c>
      <c r="Y341" s="44" t="s">
        <v>2673</v>
      </c>
      <c r="Z341" s="44" t="s">
        <v>3387</v>
      </c>
      <c r="AA341" s="44" t="s">
        <v>2673</v>
      </c>
      <c r="AB341" s="44" t="s">
        <v>3387</v>
      </c>
      <c r="AC341" s="44" t="s">
        <v>2673</v>
      </c>
      <c r="AD341" s="44" t="s">
        <v>3387</v>
      </c>
      <c r="AE341" s="44" t="s">
        <v>2673</v>
      </c>
      <c r="AG341" s="44" t="s">
        <v>2673</v>
      </c>
      <c r="AH341" s="44" t="str">
        <f t="shared" si="22"/>
        <v/>
      </c>
      <c r="AI341" s="44" t="s">
        <v>2673</v>
      </c>
      <c r="AJ341" s="44" t="str">
        <f t="shared" si="23"/>
        <v/>
      </c>
      <c r="AK341" s="44" t="s">
        <v>2673</v>
      </c>
      <c r="AL341" s="44" t="s">
        <v>3387</v>
      </c>
    </row>
    <row r="342" spans="1:38" x14ac:dyDescent="0.2">
      <c r="A342" s="46" t="s">
        <v>1031</v>
      </c>
      <c r="B342" s="46" t="s">
        <v>1032</v>
      </c>
      <c r="C342" s="48" t="s">
        <v>2673</v>
      </c>
      <c r="D342" s="48" t="s">
        <v>3387</v>
      </c>
      <c r="E342" s="48" t="s">
        <v>2673</v>
      </c>
      <c r="F342" s="48" t="s">
        <v>3387</v>
      </c>
      <c r="G342" s="48" t="s">
        <v>2673</v>
      </c>
      <c r="H342" s="49" t="s">
        <v>3387</v>
      </c>
      <c r="I342" s="49" t="s">
        <v>2673</v>
      </c>
      <c r="J342" s="49" t="s">
        <v>3387</v>
      </c>
      <c r="K342" s="49" t="s">
        <v>2673</v>
      </c>
      <c r="L342" s="49" t="s">
        <v>3387</v>
      </c>
      <c r="M342" s="44" t="s">
        <v>2673</v>
      </c>
      <c r="N342" s="44" t="s">
        <v>3387</v>
      </c>
      <c r="O342" s="44">
        <v>1950875</v>
      </c>
      <c r="P342" s="44" t="s">
        <v>3398</v>
      </c>
      <c r="Q342" s="44">
        <v>1869547</v>
      </c>
      <c r="R342" s="44" t="s">
        <v>3398</v>
      </c>
      <c r="S342" s="44">
        <v>220732</v>
      </c>
      <c r="T342" s="44" t="s">
        <v>3398</v>
      </c>
      <c r="U342" s="44">
        <v>1654676</v>
      </c>
      <c r="V342" s="44">
        <f t="shared" si="20"/>
        <v>43.256731466649576</v>
      </c>
      <c r="W342" s="44">
        <v>11</v>
      </c>
      <c r="X342" s="44">
        <f t="shared" si="21"/>
        <v>11.314512718651887</v>
      </c>
      <c r="Y342" s="44">
        <v>51</v>
      </c>
      <c r="Z342" s="44" t="s">
        <v>3398</v>
      </c>
      <c r="AA342" s="44" t="s">
        <v>2673</v>
      </c>
      <c r="AB342" s="44" t="s">
        <v>3387</v>
      </c>
      <c r="AC342" s="44" t="s">
        <v>2673</v>
      </c>
      <c r="AD342" s="44" t="s">
        <v>3387</v>
      </c>
      <c r="AE342" s="44" t="s">
        <v>2673</v>
      </c>
      <c r="AG342" s="44" t="s">
        <v>2673</v>
      </c>
      <c r="AH342" s="44">
        <f t="shared" si="22"/>
        <v>43.256731466649576</v>
      </c>
      <c r="AI342" s="44" t="s">
        <v>2673</v>
      </c>
      <c r="AJ342" s="44">
        <f t="shared" si="23"/>
        <v>11.314512718651887</v>
      </c>
      <c r="AK342" s="44" t="s">
        <v>2673</v>
      </c>
      <c r="AL342" s="44" t="s">
        <v>3387</v>
      </c>
    </row>
    <row r="343" spans="1:38" x14ac:dyDescent="0.2">
      <c r="A343" s="46" t="s">
        <v>1035</v>
      </c>
      <c r="B343" s="46" t="s">
        <v>1036</v>
      </c>
      <c r="C343" s="48" t="s">
        <v>2673</v>
      </c>
      <c r="D343" s="48" t="s">
        <v>3387</v>
      </c>
      <c r="E343" s="48" t="s">
        <v>2673</v>
      </c>
      <c r="F343" s="48" t="s">
        <v>3387</v>
      </c>
      <c r="G343" s="48" t="s">
        <v>2673</v>
      </c>
      <c r="H343" s="49" t="s">
        <v>3387</v>
      </c>
      <c r="I343" s="49" t="s">
        <v>2673</v>
      </c>
      <c r="J343" s="49" t="s">
        <v>3387</v>
      </c>
      <c r="K343" s="49" t="s">
        <v>2673</v>
      </c>
      <c r="L343" s="49" t="s">
        <v>3387</v>
      </c>
      <c r="M343" s="44" t="s">
        <v>2673</v>
      </c>
      <c r="N343" s="44" t="s">
        <v>3387</v>
      </c>
      <c r="O343" s="44">
        <v>2343159</v>
      </c>
      <c r="P343" s="44" t="s">
        <v>3398</v>
      </c>
      <c r="Q343" s="44">
        <v>2271390</v>
      </c>
      <c r="R343" s="44" t="s">
        <v>3398</v>
      </c>
      <c r="S343" s="44">
        <v>177711</v>
      </c>
      <c r="T343" s="44" t="s">
        <v>3398</v>
      </c>
      <c r="U343" s="44">
        <v>2091856</v>
      </c>
      <c r="V343" s="44">
        <f t="shared" si="20"/>
        <v>47.315768157431904</v>
      </c>
      <c r="W343" s="44">
        <v>8</v>
      </c>
      <c r="X343" s="44">
        <f t="shared" si="21"/>
        <v>7.5842484440876614</v>
      </c>
      <c r="Y343" s="44">
        <v>53</v>
      </c>
      <c r="Z343" s="44" t="s">
        <v>3398</v>
      </c>
      <c r="AA343" s="44" t="s">
        <v>2673</v>
      </c>
      <c r="AB343" s="44" t="s">
        <v>3387</v>
      </c>
      <c r="AC343" s="44" t="s">
        <v>2673</v>
      </c>
      <c r="AD343" s="44" t="s">
        <v>3387</v>
      </c>
      <c r="AE343" s="44" t="s">
        <v>2673</v>
      </c>
      <c r="AG343" s="44" t="s">
        <v>2673</v>
      </c>
      <c r="AH343" s="44">
        <f t="shared" si="22"/>
        <v>47.315768157431904</v>
      </c>
      <c r="AI343" s="44" t="s">
        <v>2673</v>
      </c>
      <c r="AJ343" s="44">
        <f t="shared" si="23"/>
        <v>7.5842484440876614</v>
      </c>
      <c r="AK343" s="44" t="s">
        <v>2673</v>
      </c>
      <c r="AL343" s="44" t="s">
        <v>3387</v>
      </c>
    </row>
    <row r="344" spans="1:38" x14ac:dyDescent="0.2">
      <c r="A344" s="46" t="s">
        <v>1038</v>
      </c>
      <c r="B344" s="46" t="s">
        <v>1039</v>
      </c>
      <c r="C344" s="48" t="s">
        <v>2673</v>
      </c>
      <c r="D344" s="48" t="s">
        <v>3387</v>
      </c>
      <c r="E344" s="48" t="s">
        <v>2673</v>
      </c>
      <c r="F344" s="48" t="s">
        <v>3387</v>
      </c>
      <c r="G344" s="48" t="s">
        <v>2673</v>
      </c>
      <c r="H344" s="49" t="s">
        <v>3387</v>
      </c>
      <c r="I344" s="49" t="s">
        <v>2673</v>
      </c>
      <c r="J344" s="49" t="s">
        <v>3387</v>
      </c>
      <c r="K344" s="49" t="s">
        <v>2673</v>
      </c>
      <c r="L344" s="49" t="s">
        <v>3387</v>
      </c>
      <c r="M344" s="44" t="s">
        <v>2673</v>
      </c>
      <c r="N344" s="44" t="s">
        <v>3387</v>
      </c>
      <c r="O344" s="44">
        <v>1199258</v>
      </c>
      <c r="P344" s="44" t="s">
        <v>3398</v>
      </c>
      <c r="Q344" s="44">
        <v>1166144</v>
      </c>
      <c r="R344" s="44" t="s">
        <v>3398</v>
      </c>
      <c r="S344" s="44">
        <v>288659</v>
      </c>
      <c r="T344" s="44" t="s">
        <v>3398</v>
      </c>
      <c r="U344" s="44">
        <v>899955</v>
      </c>
      <c r="V344" s="44">
        <f t="shared" si="20"/>
        <v>31.517913576561508</v>
      </c>
      <c r="W344" s="44">
        <v>24</v>
      </c>
      <c r="X344" s="44">
        <f t="shared" si="21"/>
        <v>24.069799826225882</v>
      </c>
      <c r="Y344" s="44">
        <v>42</v>
      </c>
      <c r="Z344" s="44" t="s">
        <v>3398</v>
      </c>
      <c r="AA344" s="44" t="s">
        <v>2673</v>
      </c>
      <c r="AB344" s="44" t="s">
        <v>3387</v>
      </c>
      <c r="AC344" s="44" t="s">
        <v>2673</v>
      </c>
      <c r="AD344" s="44" t="s">
        <v>3387</v>
      </c>
      <c r="AE344" s="44" t="s">
        <v>2673</v>
      </c>
      <c r="AG344" s="44" t="s">
        <v>2673</v>
      </c>
      <c r="AH344" s="44">
        <f t="shared" si="22"/>
        <v>31.517913576561508</v>
      </c>
      <c r="AI344" s="44" t="s">
        <v>2673</v>
      </c>
      <c r="AJ344" s="44">
        <f t="shared" si="23"/>
        <v>24.069799826225882</v>
      </c>
      <c r="AK344" s="44" t="s">
        <v>2673</v>
      </c>
      <c r="AL344" s="44" t="s">
        <v>3387</v>
      </c>
    </row>
    <row r="345" spans="1:38" x14ac:dyDescent="0.2">
      <c r="A345" s="46" t="s">
        <v>1041</v>
      </c>
      <c r="B345" s="46" t="s">
        <v>1042</v>
      </c>
      <c r="C345" s="48" t="s">
        <v>2673</v>
      </c>
      <c r="D345" s="48" t="s">
        <v>3387</v>
      </c>
      <c r="E345" s="48" t="s">
        <v>2673</v>
      </c>
      <c r="F345" s="48" t="s">
        <v>3387</v>
      </c>
      <c r="G345" s="48" t="s">
        <v>2673</v>
      </c>
      <c r="H345" s="49" t="s">
        <v>3387</v>
      </c>
      <c r="I345" s="49" t="s">
        <v>2673</v>
      </c>
      <c r="J345" s="49" t="s">
        <v>3387</v>
      </c>
      <c r="K345" s="49" t="s">
        <v>2673</v>
      </c>
      <c r="L345" s="49" t="s">
        <v>3387</v>
      </c>
      <c r="M345" s="44" t="s">
        <v>2673</v>
      </c>
      <c r="N345" s="44" t="s">
        <v>3387</v>
      </c>
      <c r="O345" s="44">
        <v>784919</v>
      </c>
      <c r="P345" s="44" t="s">
        <v>3398</v>
      </c>
      <c r="Q345" s="44">
        <v>757442</v>
      </c>
      <c r="R345" s="44" t="s">
        <v>3398</v>
      </c>
      <c r="S345" s="44">
        <v>77564</v>
      </c>
      <c r="T345" s="44" t="s">
        <v>3398</v>
      </c>
      <c r="U345" s="44">
        <v>683873</v>
      </c>
      <c r="V345" s="44">
        <f t="shared" si="20"/>
        <v>44.434550571460242</v>
      </c>
      <c r="W345" s="44">
        <v>10</v>
      </c>
      <c r="X345" s="44">
        <f t="shared" si="21"/>
        <v>9.8817839802578362</v>
      </c>
      <c r="Y345" s="44">
        <v>51</v>
      </c>
      <c r="Z345" s="44" t="s">
        <v>3398</v>
      </c>
      <c r="AA345" s="44" t="s">
        <v>2673</v>
      </c>
      <c r="AB345" s="44" t="s">
        <v>3387</v>
      </c>
      <c r="AC345" s="44" t="s">
        <v>2673</v>
      </c>
      <c r="AD345" s="44" t="s">
        <v>3387</v>
      </c>
      <c r="AE345" s="44" t="s">
        <v>2673</v>
      </c>
      <c r="AG345" s="44" t="s">
        <v>2673</v>
      </c>
      <c r="AH345" s="44">
        <f t="shared" si="22"/>
        <v>44.434550571460242</v>
      </c>
      <c r="AI345" s="44" t="s">
        <v>2673</v>
      </c>
      <c r="AJ345" s="44">
        <f t="shared" si="23"/>
        <v>9.8817839802578362</v>
      </c>
      <c r="AK345" s="44" t="s">
        <v>2673</v>
      </c>
      <c r="AL345" s="44" t="s">
        <v>3387</v>
      </c>
    </row>
    <row r="346" spans="1:38" x14ac:dyDescent="0.2">
      <c r="A346" s="46" t="s">
        <v>1044</v>
      </c>
      <c r="B346" s="46" t="s">
        <v>1045</v>
      </c>
      <c r="C346" s="48" t="s">
        <v>2673</v>
      </c>
      <c r="D346" s="48" t="s">
        <v>3387</v>
      </c>
      <c r="E346" s="48" t="s">
        <v>2673</v>
      </c>
      <c r="F346" s="48" t="s">
        <v>3387</v>
      </c>
      <c r="G346" s="48" t="s">
        <v>2673</v>
      </c>
      <c r="H346" s="49" t="s">
        <v>3387</v>
      </c>
      <c r="I346" s="49" t="s">
        <v>2673</v>
      </c>
      <c r="J346" s="49" t="s">
        <v>3387</v>
      </c>
      <c r="K346" s="49" t="s">
        <v>2673</v>
      </c>
      <c r="L346" s="49" t="s">
        <v>3387</v>
      </c>
      <c r="M346" s="44" t="s">
        <v>2673</v>
      </c>
      <c r="N346" s="44" t="s">
        <v>3387</v>
      </c>
      <c r="O346" s="44">
        <v>333680</v>
      </c>
      <c r="P346" s="44" t="s">
        <v>3398</v>
      </c>
      <c r="Q346" s="44">
        <v>326194</v>
      </c>
      <c r="R346" s="44" t="s">
        <v>3398</v>
      </c>
      <c r="S346" s="44">
        <v>67448</v>
      </c>
      <c r="T346" s="44" t="s">
        <v>3398</v>
      </c>
      <c r="U346" s="44">
        <v>261298</v>
      </c>
      <c r="V346" s="44">
        <f t="shared" si="20"/>
        <v>29.757024694317909</v>
      </c>
      <c r="W346" s="44">
        <v>20</v>
      </c>
      <c r="X346" s="44">
        <f t="shared" si="21"/>
        <v>20.213378086789739</v>
      </c>
      <c r="Y346" s="44">
        <v>38</v>
      </c>
      <c r="Z346" s="44" t="s">
        <v>3398</v>
      </c>
      <c r="AA346" s="44" t="s">
        <v>2673</v>
      </c>
      <c r="AB346" s="44" t="s">
        <v>3387</v>
      </c>
      <c r="AC346" s="44" t="s">
        <v>2673</v>
      </c>
      <c r="AD346" s="44" t="s">
        <v>3387</v>
      </c>
      <c r="AE346" s="44" t="s">
        <v>2673</v>
      </c>
      <c r="AG346" s="44" t="s">
        <v>2673</v>
      </c>
      <c r="AH346" s="44">
        <f t="shared" si="22"/>
        <v>29.757024694317909</v>
      </c>
      <c r="AI346" s="44" t="s">
        <v>2673</v>
      </c>
      <c r="AJ346" s="44">
        <f t="shared" si="23"/>
        <v>20.213378086789739</v>
      </c>
      <c r="AK346" s="44" t="s">
        <v>2673</v>
      </c>
      <c r="AL346" s="44" t="s">
        <v>3387</v>
      </c>
    </row>
    <row r="347" spans="1:38" x14ac:dyDescent="0.2">
      <c r="A347" s="46" t="s">
        <v>1047</v>
      </c>
      <c r="B347" s="46" t="s">
        <v>1048</v>
      </c>
      <c r="C347" s="48" t="s">
        <v>2673</v>
      </c>
      <c r="D347" s="48" t="s">
        <v>3387</v>
      </c>
      <c r="E347" s="48" t="s">
        <v>2673</v>
      </c>
      <c r="F347" s="48" t="s">
        <v>3387</v>
      </c>
      <c r="G347" s="48" t="s">
        <v>2673</v>
      </c>
      <c r="H347" s="49" t="s">
        <v>3387</v>
      </c>
      <c r="I347" s="49" t="s">
        <v>2673</v>
      </c>
      <c r="J347" s="49" t="s">
        <v>3387</v>
      </c>
      <c r="K347" s="49" t="s">
        <v>2673</v>
      </c>
      <c r="L347" s="49" t="s">
        <v>3387</v>
      </c>
      <c r="M347" s="44" t="s">
        <v>2673</v>
      </c>
      <c r="N347" s="44" t="s">
        <v>3387</v>
      </c>
      <c r="O347" s="44">
        <v>305894</v>
      </c>
      <c r="P347" s="44" t="s">
        <v>3398</v>
      </c>
      <c r="Q347" s="44">
        <v>291887</v>
      </c>
      <c r="R347" s="44" t="s">
        <v>3398</v>
      </c>
      <c r="S347" s="44">
        <v>31316</v>
      </c>
      <c r="T347" s="44" t="s">
        <v>3398</v>
      </c>
      <c r="U347" s="44">
        <v>262759</v>
      </c>
      <c r="V347" s="44">
        <f t="shared" si="20"/>
        <v>42.090367905222067</v>
      </c>
      <c r="W347" s="44">
        <v>10</v>
      </c>
      <c r="X347" s="44">
        <f t="shared" si="21"/>
        <v>10.237533263156518</v>
      </c>
      <c r="Y347" s="44">
        <v>49</v>
      </c>
      <c r="Z347" s="44" t="s">
        <v>3398</v>
      </c>
      <c r="AA347" s="44" t="s">
        <v>2673</v>
      </c>
      <c r="AB347" s="44" t="s">
        <v>3387</v>
      </c>
      <c r="AC347" s="44" t="s">
        <v>2673</v>
      </c>
      <c r="AD347" s="44" t="s">
        <v>3387</v>
      </c>
      <c r="AE347" s="44" t="s">
        <v>2673</v>
      </c>
      <c r="AG347" s="44" t="s">
        <v>2673</v>
      </c>
      <c r="AH347" s="44">
        <f t="shared" si="22"/>
        <v>42.090367905222067</v>
      </c>
      <c r="AI347" s="44" t="s">
        <v>2673</v>
      </c>
      <c r="AJ347" s="44">
        <f t="shared" si="23"/>
        <v>10.237533263156518</v>
      </c>
      <c r="AK347" s="44" t="s">
        <v>2673</v>
      </c>
      <c r="AL347" s="44" t="s">
        <v>3387</v>
      </c>
    </row>
    <row r="348" spans="1:38" x14ac:dyDescent="0.2">
      <c r="A348" s="46" t="s">
        <v>1050</v>
      </c>
      <c r="B348" s="46" t="s">
        <v>1051</v>
      </c>
      <c r="C348" s="48" t="s">
        <v>2673</v>
      </c>
      <c r="D348" s="48" t="s">
        <v>3387</v>
      </c>
      <c r="E348" s="48" t="s">
        <v>2673</v>
      </c>
      <c r="F348" s="48" t="s">
        <v>3387</v>
      </c>
      <c r="G348" s="48" t="s">
        <v>2673</v>
      </c>
      <c r="H348" s="49" t="s">
        <v>3387</v>
      </c>
      <c r="I348" s="49" t="s">
        <v>2673</v>
      </c>
      <c r="J348" s="49" t="s">
        <v>3387</v>
      </c>
      <c r="K348" s="49" t="s">
        <v>2673</v>
      </c>
      <c r="L348" s="49" t="s">
        <v>3387</v>
      </c>
      <c r="M348" s="44" t="s">
        <v>2673</v>
      </c>
      <c r="N348" s="44" t="s">
        <v>3387</v>
      </c>
      <c r="O348" s="44">
        <v>374081</v>
      </c>
      <c r="P348" s="44" t="s">
        <v>3398</v>
      </c>
      <c r="Q348" s="44">
        <v>357450</v>
      </c>
      <c r="R348" s="44" t="s">
        <v>3398</v>
      </c>
      <c r="S348" s="44">
        <v>27822</v>
      </c>
      <c r="T348" s="44" t="s">
        <v>3398</v>
      </c>
      <c r="U348" s="44">
        <v>329086</v>
      </c>
      <c r="V348" s="44">
        <f t="shared" si="20"/>
        <v>46.625083872209501</v>
      </c>
      <c r="W348" s="44">
        <v>7</v>
      </c>
      <c r="X348" s="44">
        <f t="shared" si="21"/>
        <v>7.437426653585721</v>
      </c>
      <c r="Y348" s="44">
        <v>53</v>
      </c>
      <c r="Z348" s="44" t="s">
        <v>3398</v>
      </c>
      <c r="AA348" s="44" t="s">
        <v>2673</v>
      </c>
      <c r="AB348" s="44" t="s">
        <v>3387</v>
      </c>
      <c r="AC348" s="44" t="s">
        <v>2673</v>
      </c>
      <c r="AD348" s="44" t="s">
        <v>3387</v>
      </c>
      <c r="AE348" s="44" t="s">
        <v>2673</v>
      </c>
      <c r="AG348" s="44" t="s">
        <v>2673</v>
      </c>
      <c r="AH348" s="44">
        <f t="shared" si="22"/>
        <v>46.625083872209501</v>
      </c>
      <c r="AI348" s="44" t="s">
        <v>2673</v>
      </c>
      <c r="AJ348" s="44">
        <f t="shared" si="23"/>
        <v>7.437426653585721</v>
      </c>
      <c r="AK348" s="44" t="s">
        <v>2673</v>
      </c>
      <c r="AL348" s="44" t="s">
        <v>3387</v>
      </c>
    </row>
    <row r="349" spans="1:38" x14ac:dyDescent="0.2">
      <c r="A349" s="46" t="s">
        <v>1053</v>
      </c>
      <c r="B349" s="46" t="s">
        <v>1054</v>
      </c>
      <c r="C349" s="48" t="s">
        <v>2673</v>
      </c>
      <c r="D349" s="48" t="s">
        <v>3387</v>
      </c>
      <c r="E349" s="48" t="s">
        <v>2673</v>
      </c>
      <c r="F349" s="48" t="s">
        <v>3387</v>
      </c>
      <c r="G349" s="48" t="s">
        <v>2673</v>
      </c>
      <c r="H349" s="49" t="s">
        <v>3387</v>
      </c>
      <c r="I349" s="49" t="s">
        <v>2673</v>
      </c>
      <c r="J349" s="49" t="s">
        <v>3387</v>
      </c>
      <c r="K349" s="49" t="s">
        <v>2673</v>
      </c>
      <c r="L349" s="49" t="s">
        <v>3387</v>
      </c>
      <c r="M349" s="44" t="s">
        <v>2673</v>
      </c>
      <c r="N349" s="44" t="s">
        <v>3387</v>
      </c>
      <c r="O349" s="44">
        <v>279658</v>
      </c>
      <c r="P349" s="44" t="s">
        <v>3398</v>
      </c>
      <c r="Q349" s="44">
        <v>272819</v>
      </c>
      <c r="R349" s="44" t="s">
        <v>3398</v>
      </c>
      <c r="S349" s="44">
        <v>39662</v>
      </c>
      <c r="T349" s="44" t="s">
        <v>3398</v>
      </c>
      <c r="U349" s="44">
        <v>234004</v>
      </c>
      <c r="V349" s="44">
        <f t="shared" si="20"/>
        <v>35.980275908431011</v>
      </c>
      <c r="W349" s="44">
        <v>14</v>
      </c>
      <c r="X349" s="44">
        <f t="shared" si="21"/>
        <v>14.182322694147851</v>
      </c>
      <c r="Y349" s="44">
        <v>43</v>
      </c>
      <c r="Z349" s="44" t="s">
        <v>3398</v>
      </c>
      <c r="AA349" s="44" t="s">
        <v>2673</v>
      </c>
      <c r="AB349" s="44" t="s">
        <v>3387</v>
      </c>
      <c r="AC349" s="44" t="s">
        <v>2673</v>
      </c>
      <c r="AD349" s="44" t="s">
        <v>3387</v>
      </c>
      <c r="AE349" s="44" t="s">
        <v>2673</v>
      </c>
      <c r="AG349" s="44" t="s">
        <v>2673</v>
      </c>
      <c r="AH349" s="44">
        <f t="shared" si="22"/>
        <v>35.980275908431011</v>
      </c>
      <c r="AI349" s="44" t="s">
        <v>2673</v>
      </c>
      <c r="AJ349" s="44">
        <f t="shared" si="23"/>
        <v>14.182322694147851</v>
      </c>
      <c r="AK349" s="44" t="s">
        <v>2673</v>
      </c>
      <c r="AL349" s="44" t="s">
        <v>3387</v>
      </c>
    </row>
    <row r="350" spans="1:38" x14ac:dyDescent="0.2">
      <c r="A350" s="46" t="s">
        <v>1056</v>
      </c>
      <c r="B350" s="46" t="s">
        <v>1057</v>
      </c>
      <c r="C350" s="48" t="s">
        <v>2673</v>
      </c>
      <c r="D350" s="48" t="s">
        <v>3387</v>
      </c>
      <c r="E350" s="48" t="s">
        <v>2673</v>
      </c>
      <c r="F350" s="48" t="s">
        <v>3387</v>
      </c>
      <c r="G350" s="48" t="s">
        <v>2673</v>
      </c>
      <c r="H350" s="49" t="s">
        <v>3387</v>
      </c>
      <c r="I350" s="49" t="s">
        <v>2673</v>
      </c>
      <c r="J350" s="49" t="s">
        <v>3387</v>
      </c>
      <c r="K350" s="49" t="s">
        <v>2673</v>
      </c>
      <c r="L350" s="49" t="s">
        <v>3387</v>
      </c>
      <c r="M350" s="44" t="s">
        <v>2673</v>
      </c>
      <c r="N350" s="44" t="s">
        <v>3387</v>
      </c>
      <c r="O350" s="44">
        <v>383640</v>
      </c>
      <c r="P350" s="44" t="s">
        <v>3398</v>
      </c>
      <c r="Q350" s="44">
        <v>369577</v>
      </c>
      <c r="R350" s="44" t="s">
        <v>3398</v>
      </c>
      <c r="S350" s="44">
        <v>26178</v>
      </c>
      <c r="T350" s="44" t="s">
        <v>3398</v>
      </c>
      <c r="U350" s="44">
        <v>342511</v>
      </c>
      <c r="V350" s="44">
        <f t="shared" si="20"/>
        <v>49.996392451256391</v>
      </c>
      <c r="W350" s="44">
        <v>7</v>
      </c>
      <c r="X350" s="44">
        <f t="shared" si="21"/>
        <v>6.8235846105724116</v>
      </c>
      <c r="Y350" s="44">
        <v>56</v>
      </c>
      <c r="Z350" s="44" t="s">
        <v>3398</v>
      </c>
      <c r="AA350" s="44" t="s">
        <v>2673</v>
      </c>
      <c r="AB350" s="44" t="s">
        <v>3387</v>
      </c>
      <c r="AC350" s="44" t="s">
        <v>2673</v>
      </c>
      <c r="AD350" s="44" t="s">
        <v>3387</v>
      </c>
      <c r="AE350" s="44" t="s">
        <v>2673</v>
      </c>
      <c r="AG350" s="44" t="s">
        <v>2673</v>
      </c>
      <c r="AH350" s="44">
        <f t="shared" si="22"/>
        <v>49.996392451256391</v>
      </c>
      <c r="AI350" s="44" t="s">
        <v>2673</v>
      </c>
      <c r="AJ350" s="44">
        <f t="shared" si="23"/>
        <v>6.8235846105724116</v>
      </c>
      <c r="AK350" s="44" t="s">
        <v>2673</v>
      </c>
      <c r="AL350" s="44" t="s">
        <v>3387</v>
      </c>
    </row>
    <row r="351" spans="1:38" x14ac:dyDescent="0.2">
      <c r="A351" s="46" t="s">
        <v>1059</v>
      </c>
      <c r="B351" s="46" t="s">
        <v>1060</v>
      </c>
      <c r="C351" s="48" t="s">
        <v>2673</v>
      </c>
      <c r="D351" s="48" t="s">
        <v>3387</v>
      </c>
      <c r="E351" s="48" t="s">
        <v>2673</v>
      </c>
      <c r="F351" s="48" t="s">
        <v>3387</v>
      </c>
      <c r="G351" s="48" t="s">
        <v>2673</v>
      </c>
      <c r="H351" s="49" t="s">
        <v>3387</v>
      </c>
      <c r="I351" s="49" t="s">
        <v>2673</v>
      </c>
      <c r="J351" s="49" t="s">
        <v>3387</v>
      </c>
      <c r="K351" s="49" t="s">
        <v>2673</v>
      </c>
      <c r="L351" s="49" t="s">
        <v>3387</v>
      </c>
      <c r="M351" s="44" t="s">
        <v>2673</v>
      </c>
      <c r="N351" s="44" t="s">
        <v>3387</v>
      </c>
      <c r="O351" s="44">
        <v>236392</v>
      </c>
      <c r="P351" s="44" t="s">
        <v>3398</v>
      </c>
      <c r="Q351" s="44">
        <v>228393</v>
      </c>
      <c r="R351" s="44" t="s">
        <v>3398</v>
      </c>
      <c r="S351" s="44">
        <v>51118</v>
      </c>
      <c r="T351" s="44" t="s">
        <v>3398</v>
      </c>
      <c r="U351" s="44">
        <v>181546</v>
      </c>
      <c r="V351" s="44">
        <f t="shared" si="20"/>
        <v>32.255457037463195</v>
      </c>
      <c r="W351" s="44">
        <v>22</v>
      </c>
      <c r="X351" s="44">
        <f t="shared" si="21"/>
        <v>21.624251243696911</v>
      </c>
      <c r="Y351" s="44">
        <v>42</v>
      </c>
      <c r="Z351" s="44" t="s">
        <v>3398</v>
      </c>
      <c r="AA351" s="44" t="s">
        <v>2673</v>
      </c>
      <c r="AB351" s="44" t="s">
        <v>3387</v>
      </c>
      <c r="AC351" s="44" t="s">
        <v>2673</v>
      </c>
      <c r="AD351" s="44" t="s">
        <v>3387</v>
      </c>
      <c r="AE351" s="44" t="s">
        <v>2673</v>
      </c>
      <c r="AG351" s="44" t="s">
        <v>2673</v>
      </c>
      <c r="AH351" s="44">
        <f t="shared" si="22"/>
        <v>32.255457037463195</v>
      </c>
      <c r="AI351" s="44" t="s">
        <v>2673</v>
      </c>
      <c r="AJ351" s="44">
        <f t="shared" si="23"/>
        <v>21.624251243696911</v>
      </c>
      <c r="AK351" s="44" t="s">
        <v>2673</v>
      </c>
      <c r="AL351" s="44" t="s">
        <v>3387</v>
      </c>
    </row>
    <row r="352" spans="1:38" x14ac:dyDescent="0.2">
      <c r="A352" s="46" t="s">
        <v>1062</v>
      </c>
      <c r="B352" s="46" t="s">
        <v>1063</v>
      </c>
      <c r="C352" s="48" t="s">
        <v>2673</v>
      </c>
      <c r="D352" s="48" t="s">
        <v>3387</v>
      </c>
      <c r="E352" s="48" t="s">
        <v>2673</v>
      </c>
      <c r="F352" s="48" t="s">
        <v>3387</v>
      </c>
      <c r="G352" s="48" t="s">
        <v>2673</v>
      </c>
      <c r="H352" s="49" t="s">
        <v>3387</v>
      </c>
      <c r="I352" s="49" t="s">
        <v>2673</v>
      </c>
      <c r="J352" s="49" t="s">
        <v>3387</v>
      </c>
      <c r="K352" s="49" t="s">
        <v>2673</v>
      </c>
      <c r="L352" s="49" t="s">
        <v>3387</v>
      </c>
      <c r="M352" s="44" t="s">
        <v>2673</v>
      </c>
      <c r="N352" s="44" t="s">
        <v>3387</v>
      </c>
      <c r="O352" s="44">
        <v>251872</v>
      </c>
      <c r="P352" s="44" t="s">
        <v>3398</v>
      </c>
      <c r="Q352" s="44">
        <v>243609</v>
      </c>
      <c r="R352" s="44" t="s">
        <v>3398</v>
      </c>
      <c r="S352" s="44">
        <v>16525</v>
      </c>
      <c r="T352" s="44" t="s">
        <v>3398</v>
      </c>
      <c r="U352" s="44">
        <v>226031</v>
      </c>
      <c r="V352" s="44">
        <f t="shared" si="20"/>
        <v>45.767616090712743</v>
      </c>
      <c r="W352" s="44">
        <v>7</v>
      </c>
      <c r="X352" s="44">
        <f t="shared" si="21"/>
        <v>6.5608721890484052</v>
      </c>
      <c r="Y352" s="44">
        <v>51</v>
      </c>
      <c r="Z352" s="44" t="s">
        <v>3398</v>
      </c>
      <c r="AA352" s="44" t="s">
        <v>2673</v>
      </c>
      <c r="AB352" s="44" t="s">
        <v>3387</v>
      </c>
      <c r="AC352" s="44" t="s">
        <v>2673</v>
      </c>
      <c r="AD352" s="44" t="s">
        <v>3387</v>
      </c>
      <c r="AE352" s="44" t="s">
        <v>2673</v>
      </c>
      <c r="AG352" s="44" t="s">
        <v>2673</v>
      </c>
      <c r="AH352" s="44">
        <f t="shared" si="22"/>
        <v>45.767616090712743</v>
      </c>
      <c r="AI352" s="44" t="s">
        <v>2673</v>
      </c>
      <c r="AJ352" s="44">
        <f t="shared" si="23"/>
        <v>6.5608721890484052</v>
      </c>
      <c r="AK352" s="44" t="s">
        <v>2673</v>
      </c>
      <c r="AL352" s="44" t="s">
        <v>3387</v>
      </c>
    </row>
    <row r="353" spans="1:38" x14ac:dyDescent="0.2">
      <c r="A353" s="46" t="s">
        <v>1065</v>
      </c>
      <c r="B353" s="46" t="s">
        <v>1066</v>
      </c>
      <c r="C353" s="48" t="s">
        <v>2673</v>
      </c>
      <c r="D353" s="48" t="s">
        <v>3387</v>
      </c>
      <c r="E353" s="48" t="s">
        <v>2673</v>
      </c>
      <c r="F353" s="48" t="s">
        <v>3387</v>
      </c>
      <c r="G353" s="48" t="s">
        <v>2673</v>
      </c>
      <c r="H353" s="49" t="s">
        <v>3387</v>
      </c>
      <c r="I353" s="49" t="s">
        <v>2673</v>
      </c>
      <c r="J353" s="49" t="s">
        <v>3387</v>
      </c>
      <c r="K353" s="49" t="s">
        <v>2673</v>
      </c>
      <c r="L353" s="49" t="s">
        <v>3387</v>
      </c>
      <c r="M353" s="44" t="s">
        <v>2673</v>
      </c>
      <c r="N353" s="44" t="s">
        <v>3387</v>
      </c>
      <c r="O353" s="44">
        <v>241144</v>
      </c>
      <c r="P353" s="44" t="s">
        <v>3398</v>
      </c>
      <c r="Q353" s="44">
        <v>233585</v>
      </c>
      <c r="R353" s="44" t="s">
        <v>3398</v>
      </c>
      <c r="S353" s="44">
        <v>19265</v>
      </c>
      <c r="T353" s="44" t="s">
        <v>3398</v>
      </c>
      <c r="U353" s="44">
        <v>214409</v>
      </c>
      <c r="V353" s="44">
        <f t="shared" si="20"/>
        <v>48.0131622598945</v>
      </c>
      <c r="W353" s="44">
        <v>8</v>
      </c>
      <c r="X353" s="44">
        <f t="shared" si="21"/>
        <v>7.9890024217894702</v>
      </c>
      <c r="Y353" s="44">
        <v>54</v>
      </c>
      <c r="Z353" s="44" t="s">
        <v>3398</v>
      </c>
      <c r="AA353" s="44" t="s">
        <v>2673</v>
      </c>
      <c r="AB353" s="44" t="s">
        <v>3387</v>
      </c>
      <c r="AC353" s="44" t="s">
        <v>2673</v>
      </c>
      <c r="AD353" s="44" t="s">
        <v>3387</v>
      </c>
      <c r="AE353" s="44" t="s">
        <v>2673</v>
      </c>
      <c r="AG353" s="44" t="s">
        <v>2673</v>
      </c>
      <c r="AH353" s="44">
        <f t="shared" si="22"/>
        <v>48.0131622598945</v>
      </c>
      <c r="AI353" s="44" t="s">
        <v>2673</v>
      </c>
      <c r="AJ353" s="44">
        <f t="shared" si="23"/>
        <v>7.9890024217894702</v>
      </c>
      <c r="AK353" s="44" t="s">
        <v>2673</v>
      </c>
      <c r="AL353" s="44" t="s">
        <v>3387</v>
      </c>
    </row>
    <row r="354" spans="1:38" x14ac:dyDescent="0.2">
      <c r="A354" s="46" t="s">
        <v>1068</v>
      </c>
      <c r="B354" s="46" t="s">
        <v>1069</v>
      </c>
      <c r="C354" s="48" t="s">
        <v>2673</v>
      </c>
      <c r="D354" s="48" t="s">
        <v>3387</v>
      </c>
      <c r="E354" s="48" t="s">
        <v>2673</v>
      </c>
      <c r="F354" s="48" t="s">
        <v>3387</v>
      </c>
      <c r="G354" s="48" t="s">
        <v>2673</v>
      </c>
      <c r="H354" s="49" t="s">
        <v>3387</v>
      </c>
      <c r="I354" s="49" t="s">
        <v>2673</v>
      </c>
      <c r="J354" s="49" t="s">
        <v>3387</v>
      </c>
      <c r="K354" s="49" t="s">
        <v>2673</v>
      </c>
      <c r="L354" s="49" t="s">
        <v>3387</v>
      </c>
      <c r="M354" s="44" t="s">
        <v>2673</v>
      </c>
      <c r="N354" s="44" t="s">
        <v>3387</v>
      </c>
      <c r="O354" s="44">
        <v>58051</v>
      </c>
      <c r="P354" s="44" t="s">
        <v>3398</v>
      </c>
      <c r="Q354" s="44">
        <v>56527</v>
      </c>
      <c r="R354" s="44" t="s">
        <v>3398</v>
      </c>
      <c r="S354" s="44">
        <v>4735</v>
      </c>
      <c r="T354" s="44" t="s">
        <v>3398</v>
      </c>
      <c r="U354" s="44">
        <v>51812</v>
      </c>
      <c r="V354" s="44">
        <f t="shared" si="20"/>
        <v>45.518802432343975</v>
      </c>
      <c r="W354" s="44">
        <v>8</v>
      </c>
      <c r="X354" s="44">
        <f t="shared" si="21"/>
        <v>8.1566209023100384</v>
      </c>
      <c r="Y354" s="44">
        <v>51</v>
      </c>
      <c r="Z354" s="44" t="s">
        <v>3398</v>
      </c>
      <c r="AA354" s="44" t="s">
        <v>2673</v>
      </c>
      <c r="AB354" s="44" t="s">
        <v>3387</v>
      </c>
      <c r="AC354" s="44" t="s">
        <v>2673</v>
      </c>
      <c r="AD354" s="44" t="s">
        <v>3387</v>
      </c>
      <c r="AE354" s="44" t="s">
        <v>2673</v>
      </c>
      <c r="AG354" s="44" t="s">
        <v>2673</v>
      </c>
      <c r="AH354" s="44">
        <f t="shared" si="22"/>
        <v>45.518802432343975</v>
      </c>
      <c r="AI354" s="44" t="s">
        <v>2673</v>
      </c>
      <c r="AJ354" s="44">
        <f t="shared" si="23"/>
        <v>8.1566209023100384</v>
      </c>
      <c r="AK354" s="44" t="s">
        <v>2673</v>
      </c>
      <c r="AL354" s="44" t="s">
        <v>3387</v>
      </c>
    </row>
    <row r="355" spans="1:38" x14ac:dyDescent="0.2">
      <c r="A355" s="46" t="s">
        <v>1071</v>
      </c>
      <c r="B355" s="46" t="s">
        <v>1072</v>
      </c>
      <c r="C355" s="48" t="s">
        <v>2673</v>
      </c>
      <c r="D355" s="48" t="s">
        <v>3387</v>
      </c>
      <c r="E355" s="48" t="s">
        <v>2673</v>
      </c>
      <c r="F355" s="48" t="s">
        <v>3387</v>
      </c>
      <c r="G355" s="48" t="s">
        <v>2673</v>
      </c>
      <c r="H355" s="49" t="s">
        <v>3387</v>
      </c>
      <c r="I355" s="49" t="s">
        <v>2673</v>
      </c>
      <c r="J355" s="49" t="s">
        <v>3387</v>
      </c>
      <c r="K355" s="49" t="s">
        <v>2673</v>
      </c>
      <c r="L355" s="49" t="s">
        <v>3387</v>
      </c>
      <c r="M355" s="44" t="s">
        <v>2673</v>
      </c>
      <c r="N355" s="44" t="s">
        <v>3387</v>
      </c>
      <c r="O355" s="44">
        <v>110820</v>
      </c>
      <c r="P355" s="44" t="s">
        <v>3398</v>
      </c>
      <c r="Q355" s="44">
        <v>107438</v>
      </c>
      <c r="R355" s="44" t="s">
        <v>3398</v>
      </c>
      <c r="S355" s="44">
        <v>6386</v>
      </c>
      <c r="T355" s="44" t="s">
        <v>3398</v>
      </c>
      <c r="U355" s="44">
        <v>100468</v>
      </c>
      <c r="V355" s="44">
        <f t="shared" si="20"/>
        <v>49.862299223966794</v>
      </c>
      <c r="W355" s="44">
        <v>6</v>
      </c>
      <c r="X355" s="44">
        <f t="shared" si="21"/>
        <v>5.7624977440895142</v>
      </c>
      <c r="Y355" s="44">
        <v>55</v>
      </c>
      <c r="Z355" s="44" t="s">
        <v>3398</v>
      </c>
      <c r="AA355" s="44" t="s">
        <v>2673</v>
      </c>
      <c r="AB355" s="44" t="s">
        <v>3387</v>
      </c>
      <c r="AC355" s="44" t="s">
        <v>2673</v>
      </c>
      <c r="AD355" s="44" t="s">
        <v>3387</v>
      </c>
      <c r="AE355" s="44" t="s">
        <v>2673</v>
      </c>
      <c r="AG355" s="44" t="s">
        <v>2673</v>
      </c>
      <c r="AH355" s="44">
        <f t="shared" si="22"/>
        <v>49.862299223966794</v>
      </c>
      <c r="AI355" s="44" t="s">
        <v>2673</v>
      </c>
      <c r="AJ355" s="44">
        <f t="shared" si="23"/>
        <v>5.7624977440895142</v>
      </c>
      <c r="AK355" s="44" t="s">
        <v>2673</v>
      </c>
      <c r="AL355" s="44" t="s">
        <v>3387</v>
      </c>
    </row>
    <row r="356" spans="1:38" x14ac:dyDescent="0.2">
      <c r="A356" s="46" t="s">
        <v>1074</v>
      </c>
      <c r="B356" s="46" t="s">
        <v>1075</v>
      </c>
      <c r="C356" s="48" t="s">
        <v>2673</v>
      </c>
      <c r="D356" s="48" t="s">
        <v>3387</v>
      </c>
      <c r="E356" s="48" t="s">
        <v>2673</v>
      </c>
      <c r="F356" s="48" t="s">
        <v>3387</v>
      </c>
      <c r="G356" s="48" t="s">
        <v>2673</v>
      </c>
      <c r="H356" s="49" t="s">
        <v>3387</v>
      </c>
      <c r="I356" s="49" t="s">
        <v>2673</v>
      </c>
      <c r="J356" s="49" t="s">
        <v>3387</v>
      </c>
      <c r="K356" s="49" t="s">
        <v>2673</v>
      </c>
      <c r="L356" s="49" t="s">
        <v>3387</v>
      </c>
      <c r="M356" s="44" t="s">
        <v>2673</v>
      </c>
      <c r="N356" s="44" t="s">
        <v>3387</v>
      </c>
      <c r="O356" s="44">
        <v>103016</v>
      </c>
      <c r="P356" s="44" t="s">
        <v>3398</v>
      </c>
      <c r="Q356" s="44">
        <v>99049</v>
      </c>
      <c r="R356" s="44" t="s">
        <v>3398</v>
      </c>
      <c r="S356" s="44">
        <v>9121</v>
      </c>
      <c r="T356" s="44" t="s">
        <v>3398</v>
      </c>
      <c r="U356" s="44">
        <v>90169</v>
      </c>
      <c r="V356" s="44">
        <f t="shared" si="20"/>
        <v>42.889269628018951</v>
      </c>
      <c r="W356" s="44">
        <v>9</v>
      </c>
      <c r="X356" s="44">
        <f t="shared" si="21"/>
        <v>8.853964432709482</v>
      </c>
      <c r="Y356" s="44">
        <v>49</v>
      </c>
      <c r="Z356" s="44" t="s">
        <v>3398</v>
      </c>
      <c r="AA356" s="44" t="s">
        <v>2673</v>
      </c>
      <c r="AB356" s="44" t="s">
        <v>3387</v>
      </c>
      <c r="AC356" s="44" t="s">
        <v>2673</v>
      </c>
      <c r="AD356" s="44" t="s">
        <v>3387</v>
      </c>
      <c r="AE356" s="44" t="s">
        <v>2673</v>
      </c>
      <c r="AG356" s="44" t="s">
        <v>2673</v>
      </c>
      <c r="AH356" s="44">
        <f t="shared" si="22"/>
        <v>42.889269628018951</v>
      </c>
      <c r="AI356" s="44" t="s">
        <v>2673</v>
      </c>
      <c r="AJ356" s="44">
        <f t="shared" si="23"/>
        <v>8.853964432709482</v>
      </c>
      <c r="AK356" s="44" t="s">
        <v>2673</v>
      </c>
      <c r="AL356" s="44" t="s">
        <v>3387</v>
      </c>
    </row>
    <row r="357" spans="1:38" x14ac:dyDescent="0.2">
      <c r="A357" s="46" t="s">
        <v>1077</v>
      </c>
      <c r="B357" s="46" t="s">
        <v>1078</v>
      </c>
      <c r="C357" s="48" t="s">
        <v>2673</v>
      </c>
      <c r="D357" s="48" t="s">
        <v>3387</v>
      </c>
      <c r="E357" s="48" t="s">
        <v>2673</v>
      </c>
      <c r="F357" s="48" t="s">
        <v>3387</v>
      </c>
      <c r="G357" s="48" t="s">
        <v>2673</v>
      </c>
      <c r="H357" s="49" t="s">
        <v>3387</v>
      </c>
      <c r="I357" s="49" t="s">
        <v>2673</v>
      </c>
      <c r="J357" s="49" t="s">
        <v>3387</v>
      </c>
      <c r="K357" s="49" t="s">
        <v>2673</v>
      </c>
      <c r="L357" s="49" t="s">
        <v>3387</v>
      </c>
      <c r="M357" s="44" t="s">
        <v>2673</v>
      </c>
      <c r="N357" s="44" t="s">
        <v>3387</v>
      </c>
      <c r="O357" s="44">
        <v>127152</v>
      </c>
      <c r="P357" s="44" t="s">
        <v>3398</v>
      </c>
      <c r="Q357" s="44">
        <v>122003</v>
      </c>
      <c r="R357" s="44" t="s">
        <v>3398</v>
      </c>
      <c r="S357" s="44">
        <v>11816</v>
      </c>
      <c r="T357" s="44" t="s">
        <v>3398</v>
      </c>
      <c r="U357" s="44">
        <v>110269</v>
      </c>
      <c r="V357" s="44">
        <f t="shared" si="20"/>
        <v>45.095539197181324</v>
      </c>
      <c r="W357" s="44">
        <v>9</v>
      </c>
      <c r="X357" s="44">
        <f t="shared" si="21"/>
        <v>9.292814898703913</v>
      </c>
      <c r="Y357" s="44">
        <v>52</v>
      </c>
      <c r="Z357" s="44" t="s">
        <v>3398</v>
      </c>
      <c r="AA357" s="44" t="s">
        <v>2673</v>
      </c>
      <c r="AB357" s="44" t="s">
        <v>3387</v>
      </c>
      <c r="AC357" s="44" t="s">
        <v>2673</v>
      </c>
      <c r="AD357" s="44" t="s">
        <v>3387</v>
      </c>
      <c r="AE357" s="44" t="s">
        <v>2673</v>
      </c>
      <c r="AG357" s="44" t="s">
        <v>2673</v>
      </c>
      <c r="AH357" s="44">
        <f t="shared" si="22"/>
        <v>45.095539197181324</v>
      </c>
      <c r="AI357" s="44" t="s">
        <v>2673</v>
      </c>
      <c r="AJ357" s="44">
        <f t="shared" si="23"/>
        <v>9.292814898703913</v>
      </c>
      <c r="AK357" s="44" t="s">
        <v>2673</v>
      </c>
      <c r="AL357" s="44" t="s">
        <v>3387</v>
      </c>
    </row>
    <row r="358" spans="1:38" x14ac:dyDescent="0.2">
      <c r="A358" s="46" t="s">
        <v>1080</v>
      </c>
      <c r="B358" s="46" t="s">
        <v>1081</v>
      </c>
      <c r="C358" s="48" t="s">
        <v>2673</v>
      </c>
      <c r="D358" s="48" t="s">
        <v>3387</v>
      </c>
      <c r="E358" s="48" t="s">
        <v>2673</v>
      </c>
      <c r="F358" s="48" t="s">
        <v>3387</v>
      </c>
      <c r="G358" s="48" t="s">
        <v>2673</v>
      </c>
      <c r="H358" s="49" t="s">
        <v>3387</v>
      </c>
      <c r="I358" s="49" t="s">
        <v>2673</v>
      </c>
      <c r="J358" s="49" t="s">
        <v>3387</v>
      </c>
      <c r="K358" s="49" t="s">
        <v>2673</v>
      </c>
      <c r="L358" s="49" t="s">
        <v>3387</v>
      </c>
      <c r="M358" s="44" t="s">
        <v>2673</v>
      </c>
      <c r="N358" s="44" t="s">
        <v>3387</v>
      </c>
      <c r="O358" s="44">
        <v>100892</v>
      </c>
      <c r="P358" s="44" t="s">
        <v>3398</v>
      </c>
      <c r="Q358" s="44">
        <v>97316</v>
      </c>
      <c r="R358" s="44" t="s">
        <v>3398</v>
      </c>
      <c r="S358" s="44">
        <v>6325</v>
      </c>
      <c r="T358" s="44" t="s">
        <v>3398</v>
      </c>
      <c r="U358" s="44">
        <v>90272</v>
      </c>
      <c r="V358" s="44">
        <f t="shared" si="20"/>
        <v>46.526424295286049</v>
      </c>
      <c r="W358" s="44">
        <v>6</v>
      </c>
      <c r="X358" s="44">
        <f t="shared" si="21"/>
        <v>6.2690798081116439</v>
      </c>
      <c r="Y358" s="44">
        <v>52</v>
      </c>
      <c r="Z358" s="44" t="s">
        <v>3398</v>
      </c>
      <c r="AA358" s="44" t="s">
        <v>2673</v>
      </c>
      <c r="AB358" s="44" t="s">
        <v>3387</v>
      </c>
      <c r="AC358" s="44" t="s">
        <v>2673</v>
      </c>
      <c r="AD358" s="44" t="s">
        <v>3387</v>
      </c>
      <c r="AE358" s="44" t="s">
        <v>2673</v>
      </c>
      <c r="AG358" s="44" t="s">
        <v>2673</v>
      </c>
      <c r="AH358" s="44">
        <f t="shared" si="22"/>
        <v>46.526424295286049</v>
      </c>
      <c r="AI358" s="44" t="s">
        <v>2673</v>
      </c>
      <c r="AJ358" s="44">
        <f t="shared" si="23"/>
        <v>6.2690798081116439</v>
      </c>
      <c r="AK358" s="44" t="s">
        <v>2673</v>
      </c>
      <c r="AL358" s="44" t="s">
        <v>3387</v>
      </c>
    </row>
    <row r="359" spans="1:38" x14ac:dyDescent="0.2">
      <c r="A359" s="46" t="s">
        <v>1083</v>
      </c>
      <c r="B359" s="46" t="s">
        <v>1084</v>
      </c>
      <c r="C359" s="48" t="s">
        <v>2673</v>
      </c>
      <c r="D359" s="48" t="s">
        <v>3387</v>
      </c>
      <c r="E359" s="48" t="s">
        <v>2673</v>
      </c>
      <c r="F359" s="48" t="s">
        <v>3387</v>
      </c>
      <c r="G359" s="48" t="s">
        <v>2673</v>
      </c>
      <c r="H359" s="49" t="s">
        <v>3387</v>
      </c>
      <c r="I359" s="49" t="s">
        <v>2673</v>
      </c>
      <c r="J359" s="49" t="s">
        <v>3387</v>
      </c>
      <c r="K359" s="49" t="s">
        <v>2673</v>
      </c>
      <c r="L359" s="49" t="s">
        <v>3387</v>
      </c>
      <c r="M359" s="44" t="s">
        <v>2673</v>
      </c>
      <c r="N359" s="44" t="s">
        <v>3387</v>
      </c>
      <c r="O359" s="44">
        <v>98737</v>
      </c>
      <c r="P359" s="44" t="s">
        <v>3398</v>
      </c>
      <c r="Q359" s="44">
        <v>95507</v>
      </c>
      <c r="R359" s="44" t="s">
        <v>3398</v>
      </c>
      <c r="S359" s="44">
        <v>12396</v>
      </c>
      <c r="T359" s="44" t="s">
        <v>3398</v>
      </c>
      <c r="U359" s="44">
        <v>83398</v>
      </c>
      <c r="V359" s="44">
        <f t="shared" si="20"/>
        <v>40.543099344723863</v>
      </c>
      <c r="W359" s="44">
        <v>13</v>
      </c>
      <c r="X359" s="44">
        <f t="shared" si="21"/>
        <v>12.554564145153286</v>
      </c>
      <c r="Y359" s="44">
        <v>48</v>
      </c>
      <c r="Z359" s="44" t="s">
        <v>3398</v>
      </c>
      <c r="AA359" s="44" t="s">
        <v>2673</v>
      </c>
      <c r="AB359" s="44" t="s">
        <v>3387</v>
      </c>
      <c r="AC359" s="44" t="s">
        <v>2673</v>
      </c>
      <c r="AD359" s="44" t="s">
        <v>3387</v>
      </c>
      <c r="AE359" s="44" t="s">
        <v>2673</v>
      </c>
      <c r="AG359" s="44" t="s">
        <v>2673</v>
      </c>
      <c r="AH359" s="44">
        <f t="shared" si="22"/>
        <v>40.543099344723863</v>
      </c>
      <c r="AI359" s="44" t="s">
        <v>2673</v>
      </c>
      <c r="AJ359" s="44">
        <f t="shared" si="23"/>
        <v>12.554564145153286</v>
      </c>
      <c r="AK359" s="44" t="s">
        <v>2673</v>
      </c>
      <c r="AL359" s="44" t="s">
        <v>3387</v>
      </c>
    </row>
    <row r="360" spans="1:38" x14ac:dyDescent="0.2">
      <c r="A360" s="46" t="s">
        <v>1086</v>
      </c>
      <c r="B360" s="46" t="s">
        <v>1087</v>
      </c>
      <c r="C360" s="48" t="s">
        <v>2673</v>
      </c>
      <c r="D360" s="48" t="s">
        <v>3387</v>
      </c>
      <c r="E360" s="48" t="s">
        <v>2673</v>
      </c>
      <c r="F360" s="48" t="s">
        <v>3387</v>
      </c>
      <c r="G360" s="48" t="s">
        <v>2673</v>
      </c>
      <c r="H360" s="49" t="s">
        <v>3387</v>
      </c>
      <c r="I360" s="49" t="s">
        <v>2673</v>
      </c>
      <c r="J360" s="49" t="s">
        <v>3387</v>
      </c>
      <c r="K360" s="49" t="s">
        <v>2673</v>
      </c>
      <c r="L360" s="49" t="s">
        <v>3387</v>
      </c>
      <c r="M360" s="44" t="s">
        <v>2673</v>
      </c>
      <c r="N360" s="44" t="s">
        <v>3387</v>
      </c>
      <c r="O360" s="44">
        <v>40825</v>
      </c>
      <c r="P360" s="44" t="s">
        <v>3398</v>
      </c>
      <c r="Q360" s="44">
        <v>38986</v>
      </c>
      <c r="R360" s="44" t="s">
        <v>3398</v>
      </c>
      <c r="S360" s="44">
        <v>6054</v>
      </c>
      <c r="T360" s="44" t="s">
        <v>3398</v>
      </c>
      <c r="U360" s="44">
        <v>33361</v>
      </c>
      <c r="V360" s="44">
        <f t="shared" si="20"/>
        <v>37.589859154929577</v>
      </c>
      <c r="W360" s="44">
        <v>15</v>
      </c>
      <c r="X360" s="44">
        <f t="shared" si="21"/>
        <v>14.82914880587875</v>
      </c>
      <c r="Y360" s="44">
        <v>46</v>
      </c>
      <c r="Z360" s="44" t="s">
        <v>3398</v>
      </c>
      <c r="AA360" s="44" t="s">
        <v>2673</v>
      </c>
      <c r="AB360" s="44" t="s">
        <v>3387</v>
      </c>
      <c r="AC360" s="44" t="s">
        <v>2673</v>
      </c>
      <c r="AD360" s="44" t="s">
        <v>3387</v>
      </c>
      <c r="AE360" s="44" t="s">
        <v>2673</v>
      </c>
      <c r="AG360" s="44" t="s">
        <v>2673</v>
      </c>
      <c r="AH360" s="44">
        <f t="shared" si="22"/>
        <v>37.589859154929577</v>
      </c>
      <c r="AI360" s="44" t="s">
        <v>2673</v>
      </c>
      <c r="AJ360" s="44">
        <f t="shared" si="23"/>
        <v>14.82914880587875</v>
      </c>
      <c r="AK360" s="44" t="s">
        <v>2673</v>
      </c>
      <c r="AL360" s="44" t="s">
        <v>3387</v>
      </c>
    </row>
    <row r="361" spans="1:38" x14ac:dyDescent="0.2">
      <c r="A361" s="46" t="s">
        <v>1089</v>
      </c>
      <c r="B361" s="46" t="s">
        <v>1090</v>
      </c>
      <c r="C361" s="48" t="s">
        <v>2673</v>
      </c>
      <c r="D361" s="48" t="s">
        <v>3387</v>
      </c>
      <c r="E361" s="48" t="s">
        <v>2673</v>
      </c>
      <c r="F361" s="48" t="s">
        <v>3387</v>
      </c>
      <c r="G361" s="48" t="s">
        <v>2673</v>
      </c>
      <c r="H361" s="49" t="s">
        <v>3387</v>
      </c>
      <c r="I361" s="49" t="s">
        <v>2673</v>
      </c>
      <c r="J361" s="49" t="s">
        <v>3387</v>
      </c>
      <c r="K361" s="49" t="s">
        <v>2673</v>
      </c>
      <c r="L361" s="49" t="s">
        <v>3387</v>
      </c>
      <c r="M361" s="44" t="s">
        <v>2673</v>
      </c>
      <c r="N361" s="44" t="s">
        <v>3387</v>
      </c>
      <c r="O361" s="44">
        <v>44238</v>
      </c>
      <c r="P361" s="44" t="s">
        <v>3398</v>
      </c>
      <c r="Q361" s="44">
        <v>43878</v>
      </c>
      <c r="R361" s="44" t="s">
        <v>3398</v>
      </c>
      <c r="S361" s="44">
        <v>4804</v>
      </c>
      <c r="T361" s="44" t="s">
        <v>3398</v>
      </c>
      <c r="U361" s="44">
        <v>38600</v>
      </c>
      <c r="V361" s="44">
        <f t="shared" si="20"/>
        <v>35.774673357746735</v>
      </c>
      <c r="W361" s="44">
        <v>11</v>
      </c>
      <c r="X361" s="44">
        <f t="shared" si="21"/>
        <v>10.859442108594422</v>
      </c>
      <c r="Y361" s="44">
        <v>41</v>
      </c>
      <c r="Z361" s="44" t="s">
        <v>3398</v>
      </c>
      <c r="AA361" s="44" t="s">
        <v>2673</v>
      </c>
      <c r="AB361" s="44" t="s">
        <v>3387</v>
      </c>
      <c r="AC361" s="44" t="s">
        <v>2673</v>
      </c>
      <c r="AD361" s="44" t="s">
        <v>3387</v>
      </c>
      <c r="AE361" s="44" t="s">
        <v>2673</v>
      </c>
      <c r="AG361" s="44" t="s">
        <v>2673</v>
      </c>
      <c r="AH361" s="44">
        <f t="shared" si="22"/>
        <v>35.774673357746735</v>
      </c>
      <c r="AI361" s="44" t="s">
        <v>2673</v>
      </c>
      <c r="AJ361" s="44">
        <f t="shared" si="23"/>
        <v>10.859442108594422</v>
      </c>
      <c r="AK361" s="44" t="s">
        <v>2673</v>
      </c>
      <c r="AL361" s="44" t="s">
        <v>3387</v>
      </c>
    </row>
    <row r="362" spans="1:38" x14ac:dyDescent="0.2">
      <c r="A362" s="46" t="s">
        <v>1092</v>
      </c>
      <c r="B362" s="46" t="s">
        <v>1093</v>
      </c>
      <c r="C362" s="48" t="s">
        <v>2673</v>
      </c>
      <c r="D362" s="48" t="s">
        <v>3387</v>
      </c>
      <c r="E362" s="48" t="s">
        <v>2673</v>
      </c>
      <c r="F362" s="48" t="s">
        <v>3387</v>
      </c>
      <c r="G362" s="48" t="s">
        <v>2673</v>
      </c>
      <c r="H362" s="49" t="s">
        <v>3387</v>
      </c>
      <c r="I362" s="49" t="s">
        <v>2673</v>
      </c>
      <c r="J362" s="49" t="s">
        <v>3387</v>
      </c>
      <c r="K362" s="49" t="s">
        <v>2673</v>
      </c>
      <c r="L362" s="49" t="s">
        <v>3387</v>
      </c>
      <c r="M362" s="44" t="s">
        <v>2673</v>
      </c>
      <c r="N362" s="44" t="s">
        <v>3387</v>
      </c>
      <c r="O362" s="44">
        <v>138536</v>
      </c>
      <c r="P362" s="44" t="s">
        <v>3398</v>
      </c>
      <c r="Q362" s="44">
        <v>137551</v>
      </c>
      <c r="R362" s="44" t="s">
        <v>3398</v>
      </c>
      <c r="S362" s="44">
        <v>23112</v>
      </c>
      <c r="T362" s="44" t="s">
        <v>3398</v>
      </c>
      <c r="U362" s="44">
        <v>114672</v>
      </c>
      <c r="V362" s="44">
        <f t="shared" si="20"/>
        <v>32.281919501068316</v>
      </c>
      <c r="W362" s="44">
        <v>17</v>
      </c>
      <c r="X362" s="44">
        <f t="shared" si="21"/>
        <v>16.683028238147486</v>
      </c>
      <c r="Y362" s="44">
        <v>39</v>
      </c>
      <c r="Z362" s="44" t="s">
        <v>3398</v>
      </c>
      <c r="AA362" s="44" t="s">
        <v>2673</v>
      </c>
      <c r="AB362" s="44" t="s">
        <v>3387</v>
      </c>
      <c r="AC362" s="44" t="s">
        <v>2673</v>
      </c>
      <c r="AD362" s="44" t="s">
        <v>3387</v>
      </c>
      <c r="AE362" s="44" t="s">
        <v>2673</v>
      </c>
      <c r="AG362" s="44" t="s">
        <v>2673</v>
      </c>
      <c r="AH362" s="44">
        <f t="shared" si="22"/>
        <v>32.281919501068316</v>
      </c>
      <c r="AI362" s="44" t="s">
        <v>2673</v>
      </c>
      <c r="AJ362" s="44">
        <f t="shared" si="23"/>
        <v>16.683028238147486</v>
      </c>
      <c r="AK362" s="44" t="s">
        <v>2673</v>
      </c>
      <c r="AL362" s="44" t="s">
        <v>3387</v>
      </c>
    </row>
    <row r="363" spans="1:38" x14ac:dyDescent="0.2">
      <c r="A363" s="46" t="s">
        <v>1095</v>
      </c>
      <c r="B363" s="46" t="s">
        <v>1096</v>
      </c>
      <c r="C363" s="48" t="s">
        <v>2673</v>
      </c>
      <c r="D363" s="48" t="s">
        <v>3387</v>
      </c>
      <c r="E363" s="48" t="s">
        <v>2673</v>
      </c>
      <c r="F363" s="48" t="s">
        <v>3387</v>
      </c>
      <c r="G363" s="48" t="s">
        <v>2673</v>
      </c>
      <c r="H363" s="49" t="s">
        <v>3387</v>
      </c>
      <c r="I363" s="49" t="s">
        <v>2673</v>
      </c>
      <c r="J363" s="49" t="s">
        <v>3387</v>
      </c>
      <c r="K363" s="49" t="s">
        <v>2673</v>
      </c>
      <c r="L363" s="49" t="s">
        <v>3387</v>
      </c>
      <c r="M363" s="44" t="s">
        <v>2673</v>
      </c>
      <c r="N363" s="44" t="s">
        <v>3387</v>
      </c>
      <c r="O363" s="44">
        <v>52070</v>
      </c>
      <c r="P363" s="44" t="s">
        <v>3398</v>
      </c>
      <c r="Q363" s="44">
        <v>50701</v>
      </c>
      <c r="R363" s="44" t="s">
        <v>3398</v>
      </c>
      <c r="S363" s="44">
        <v>7023</v>
      </c>
      <c r="T363" s="44" t="s">
        <v>3398</v>
      </c>
      <c r="U363" s="44">
        <v>43908</v>
      </c>
      <c r="V363" s="44">
        <f t="shared" si="20"/>
        <v>38.789475705780681</v>
      </c>
      <c r="W363" s="44">
        <v>13</v>
      </c>
      <c r="X363" s="44">
        <f t="shared" si="21"/>
        <v>13.487612828884194</v>
      </c>
      <c r="Y363" s="44">
        <v>46</v>
      </c>
      <c r="Z363" s="44" t="s">
        <v>3398</v>
      </c>
      <c r="AA363" s="44" t="s">
        <v>2673</v>
      </c>
      <c r="AB363" s="44" t="s">
        <v>3387</v>
      </c>
      <c r="AC363" s="44" t="s">
        <v>2673</v>
      </c>
      <c r="AD363" s="44" t="s">
        <v>3387</v>
      </c>
      <c r="AE363" s="44" t="s">
        <v>2673</v>
      </c>
      <c r="AG363" s="44" t="s">
        <v>2673</v>
      </c>
      <c r="AH363" s="44">
        <f t="shared" si="22"/>
        <v>38.789475705780681</v>
      </c>
      <c r="AI363" s="44" t="s">
        <v>2673</v>
      </c>
      <c r="AJ363" s="44">
        <f t="shared" si="23"/>
        <v>13.487612828884194</v>
      </c>
      <c r="AK363" s="44" t="s">
        <v>2673</v>
      </c>
      <c r="AL363" s="44" t="s">
        <v>3387</v>
      </c>
    </row>
    <row r="364" spans="1:38" x14ac:dyDescent="0.2">
      <c r="A364" s="46" t="s">
        <v>1098</v>
      </c>
      <c r="B364" s="46" t="s">
        <v>1099</v>
      </c>
      <c r="C364" s="48" t="s">
        <v>2673</v>
      </c>
      <c r="D364" s="48" t="s">
        <v>3387</v>
      </c>
      <c r="E364" s="48" t="s">
        <v>2673</v>
      </c>
      <c r="F364" s="48" t="s">
        <v>3387</v>
      </c>
      <c r="G364" s="48" t="s">
        <v>2673</v>
      </c>
      <c r="H364" s="49" t="s">
        <v>3387</v>
      </c>
      <c r="I364" s="49" t="s">
        <v>2673</v>
      </c>
      <c r="J364" s="49" t="s">
        <v>3387</v>
      </c>
      <c r="K364" s="49" t="s">
        <v>2673</v>
      </c>
      <c r="L364" s="49" t="s">
        <v>3387</v>
      </c>
      <c r="M364" s="44" t="s">
        <v>2673</v>
      </c>
      <c r="N364" s="44" t="s">
        <v>3387</v>
      </c>
      <c r="O364" s="44">
        <v>60849</v>
      </c>
      <c r="P364" s="44" t="s">
        <v>3398</v>
      </c>
      <c r="Q364" s="44">
        <v>58247</v>
      </c>
      <c r="R364" s="44" t="s">
        <v>3398</v>
      </c>
      <c r="S364" s="44">
        <v>12835</v>
      </c>
      <c r="T364" s="44" t="s">
        <v>3398</v>
      </c>
      <c r="U364" s="44">
        <v>46639</v>
      </c>
      <c r="V364" s="44">
        <f t="shared" si="20"/>
        <v>34.491199526697237</v>
      </c>
      <c r="W364" s="44">
        <v>21</v>
      </c>
      <c r="X364" s="44">
        <f t="shared" si="21"/>
        <v>21.093197916153102</v>
      </c>
      <c r="Y364" s="44">
        <v>45</v>
      </c>
      <c r="Z364" s="44" t="s">
        <v>3398</v>
      </c>
      <c r="AA364" s="44" t="s">
        <v>2673</v>
      </c>
      <c r="AB364" s="44" t="s">
        <v>3387</v>
      </c>
      <c r="AC364" s="44" t="s">
        <v>2673</v>
      </c>
      <c r="AD364" s="44" t="s">
        <v>3387</v>
      </c>
      <c r="AE364" s="44" t="s">
        <v>2673</v>
      </c>
      <c r="AG364" s="44" t="s">
        <v>2673</v>
      </c>
      <c r="AH364" s="44">
        <f t="shared" si="22"/>
        <v>34.491199526697237</v>
      </c>
      <c r="AI364" s="44" t="s">
        <v>2673</v>
      </c>
      <c r="AJ364" s="44">
        <f t="shared" si="23"/>
        <v>21.093197916153102</v>
      </c>
      <c r="AK364" s="44" t="s">
        <v>2673</v>
      </c>
      <c r="AL364" s="44" t="s">
        <v>3387</v>
      </c>
    </row>
    <row r="365" spans="1:38" x14ac:dyDescent="0.2">
      <c r="A365" s="46" t="s">
        <v>1101</v>
      </c>
      <c r="B365" s="46" t="s">
        <v>1102</v>
      </c>
      <c r="C365" s="48" t="s">
        <v>2673</v>
      </c>
      <c r="D365" s="48" t="s">
        <v>3387</v>
      </c>
      <c r="E365" s="48" t="s">
        <v>2673</v>
      </c>
      <c r="F365" s="48" t="s">
        <v>3387</v>
      </c>
      <c r="G365" s="48" t="s">
        <v>2673</v>
      </c>
      <c r="H365" s="49" t="s">
        <v>3387</v>
      </c>
      <c r="I365" s="49" t="s">
        <v>2673</v>
      </c>
      <c r="J365" s="49" t="s">
        <v>3387</v>
      </c>
      <c r="K365" s="49" t="s">
        <v>2673</v>
      </c>
      <c r="L365" s="49" t="s">
        <v>3387</v>
      </c>
      <c r="M365" s="44" t="s">
        <v>2673</v>
      </c>
      <c r="N365" s="44" t="s">
        <v>3387</v>
      </c>
      <c r="O365" s="44">
        <v>78014</v>
      </c>
      <c r="P365" s="44" t="s">
        <v>3398</v>
      </c>
      <c r="Q365" s="44">
        <v>75962</v>
      </c>
      <c r="R365" s="44" t="s">
        <v>3398</v>
      </c>
      <c r="S365" s="44">
        <v>12016</v>
      </c>
      <c r="T365" s="44" t="s">
        <v>3398</v>
      </c>
      <c r="U365" s="44">
        <v>63871</v>
      </c>
      <c r="V365" s="44">
        <f t="shared" si="20"/>
        <v>33.567193067910893</v>
      </c>
      <c r="W365" s="44">
        <v>15</v>
      </c>
      <c r="X365" s="44">
        <f t="shared" si="21"/>
        <v>15.402363678314149</v>
      </c>
      <c r="Y365" s="44">
        <v>41</v>
      </c>
      <c r="Z365" s="44" t="s">
        <v>3398</v>
      </c>
      <c r="AA365" s="44" t="s">
        <v>2673</v>
      </c>
      <c r="AB365" s="44" t="s">
        <v>3387</v>
      </c>
      <c r="AC365" s="44" t="s">
        <v>2673</v>
      </c>
      <c r="AD365" s="44" t="s">
        <v>3387</v>
      </c>
      <c r="AE365" s="44" t="s">
        <v>2673</v>
      </c>
      <c r="AG365" s="44" t="s">
        <v>2673</v>
      </c>
      <c r="AH365" s="44">
        <f t="shared" si="22"/>
        <v>33.567193067910893</v>
      </c>
      <c r="AI365" s="44" t="s">
        <v>2673</v>
      </c>
      <c r="AJ365" s="44">
        <f t="shared" si="23"/>
        <v>15.402363678314149</v>
      </c>
      <c r="AK365" s="44" t="s">
        <v>2673</v>
      </c>
      <c r="AL365" s="44" t="s">
        <v>3387</v>
      </c>
    </row>
    <row r="366" spans="1:38" x14ac:dyDescent="0.2">
      <c r="A366" s="46" t="s">
        <v>1104</v>
      </c>
      <c r="B366" s="46" t="s">
        <v>1105</v>
      </c>
      <c r="C366" s="48" t="s">
        <v>2673</v>
      </c>
      <c r="D366" s="48" t="s">
        <v>3387</v>
      </c>
      <c r="E366" s="48" t="s">
        <v>2673</v>
      </c>
      <c r="F366" s="48" t="s">
        <v>3387</v>
      </c>
      <c r="G366" s="48" t="s">
        <v>2673</v>
      </c>
      <c r="H366" s="49" t="s">
        <v>3387</v>
      </c>
      <c r="I366" s="49" t="s">
        <v>2673</v>
      </c>
      <c r="J366" s="49" t="s">
        <v>3387</v>
      </c>
      <c r="K366" s="49" t="s">
        <v>2673</v>
      </c>
      <c r="L366" s="49" t="s">
        <v>3387</v>
      </c>
      <c r="M366" s="44" t="s">
        <v>2673</v>
      </c>
      <c r="N366" s="44" t="s">
        <v>3387</v>
      </c>
      <c r="O366" s="44">
        <v>91294</v>
      </c>
      <c r="P366" s="44" t="s">
        <v>3398</v>
      </c>
      <c r="Q366" s="44">
        <v>87458</v>
      </c>
      <c r="R366" s="44" t="s">
        <v>3398</v>
      </c>
      <c r="S366" s="44">
        <v>15772</v>
      </c>
      <c r="T366" s="44" t="s">
        <v>3398</v>
      </c>
      <c r="U366" s="44">
        <v>72856</v>
      </c>
      <c r="V366" s="44">
        <f t="shared" si="20"/>
        <v>38.305781321883146</v>
      </c>
      <c r="W366" s="44">
        <v>17</v>
      </c>
      <c r="X366" s="44">
        <f t="shared" si="21"/>
        <v>17.276053190790194</v>
      </c>
      <c r="Y366" s="44">
        <v>48</v>
      </c>
      <c r="Z366" s="44" t="s">
        <v>3398</v>
      </c>
      <c r="AA366" s="44" t="s">
        <v>2673</v>
      </c>
      <c r="AB366" s="44" t="s">
        <v>3387</v>
      </c>
      <c r="AC366" s="44" t="s">
        <v>2673</v>
      </c>
      <c r="AD366" s="44" t="s">
        <v>3387</v>
      </c>
      <c r="AE366" s="44" t="s">
        <v>2673</v>
      </c>
      <c r="AG366" s="44" t="s">
        <v>2673</v>
      </c>
      <c r="AH366" s="44">
        <f t="shared" si="22"/>
        <v>38.305781321883146</v>
      </c>
      <c r="AI366" s="44" t="s">
        <v>2673</v>
      </c>
      <c r="AJ366" s="44">
        <f t="shared" si="23"/>
        <v>17.276053190790194</v>
      </c>
      <c r="AK366" s="44" t="s">
        <v>2673</v>
      </c>
      <c r="AL366" s="44" t="s">
        <v>3387</v>
      </c>
    </row>
    <row r="367" spans="1:38" x14ac:dyDescent="0.2">
      <c r="A367" s="46" t="s">
        <v>1107</v>
      </c>
      <c r="B367" s="46" t="s">
        <v>1108</v>
      </c>
      <c r="C367" s="48" t="s">
        <v>2673</v>
      </c>
      <c r="D367" s="48" t="s">
        <v>3387</v>
      </c>
      <c r="E367" s="48" t="s">
        <v>2673</v>
      </c>
      <c r="F367" s="48" t="s">
        <v>3387</v>
      </c>
      <c r="G367" s="48" t="s">
        <v>2673</v>
      </c>
      <c r="H367" s="49" t="s">
        <v>3387</v>
      </c>
      <c r="I367" s="49" t="s">
        <v>2673</v>
      </c>
      <c r="J367" s="49" t="s">
        <v>3387</v>
      </c>
      <c r="K367" s="49" t="s">
        <v>2673</v>
      </c>
      <c r="L367" s="49" t="s">
        <v>3387</v>
      </c>
      <c r="M367" s="44" t="s">
        <v>2673</v>
      </c>
      <c r="N367" s="44" t="s">
        <v>3387</v>
      </c>
      <c r="O367" s="44">
        <v>210842</v>
      </c>
      <c r="P367" s="44" t="s">
        <v>3398</v>
      </c>
      <c r="Q367" s="44">
        <v>202038</v>
      </c>
      <c r="R367" s="44" t="s">
        <v>3398</v>
      </c>
      <c r="S367" s="44">
        <v>33943</v>
      </c>
      <c r="T367" s="44" t="s">
        <v>3398</v>
      </c>
      <c r="U367" s="44">
        <v>170775</v>
      </c>
      <c r="V367" s="44">
        <f t="shared" si="20"/>
        <v>39.688368541372213</v>
      </c>
      <c r="W367" s="44">
        <v>16</v>
      </c>
      <c r="X367" s="44">
        <f t="shared" si="21"/>
        <v>16.098784872084309</v>
      </c>
      <c r="Y367" s="44">
        <v>49</v>
      </c>
      <c r="Z367" s="44" t="s">
        <v>3398</v>
      </c>
      <c r="AA367" s="44" t="s">
        <v>2673</v>
      </c>
      <c r="AB367" s="44" t="s">
        <v>3387</v>
      </c>
      <c r="AC367" s="44" t="s">
        <v>2673</v>
      </c>
      <c r="AD367" s="44" t="s">
        <v>3387</v>
      </c>
      <c r="AE367" s="44" t="s">
        <v>2673</v>
      </c>
      <c r="AG367" s="44" t="s">
        <v>2673</v>
      </c>
      <c r="AH367" s="44">
        <f t="shared" si="22"/>
        <v>39.688368541372213</v>
      </c>
      <c r="AI367" s="44" t="s">
        <v>2673</v>
      </c>
      <c r="AJ367" s="44">
        <f t="shared" si="23"/>
        <v>16.098784872084309</v>
      </c>
      <c r="AK367" s="44" t="s">
        <v>2673</v>
      </c>
      <c r="AL367" s="44" t="s">
        <v>3387</v>
      </c>
    </row>
    <row r="368" spans="1:38" x14ac:dyDescent="0.2">
      <c r="A368" s="46" t="s">
        <v>1110</v>
      </c>
      <c r="B368" s="46" t="s">
        <v>1111</v>
      </c>
      <c r="C368" s="48" t="s">
        <v>2673</v>
      </c>
      <c r="D368" s="48" t="s">
        <v>3387</v>
      </c>
      <c r="E368" s="48" t="s">
        <v>2673</v>
      </c>
      <c r="F368" s="48" t="s">
        <v>3387</v>
      </c>
      <c r="G368" s="48" t="s">
        <v>2673</v>
      </c>
      <c r="H368" s="49" t="s">
        <v>3387</v>
      </c>
      <c r="I368" s="49" t="s">
        <v>2673</v>
      </c>
      <c r="J368" s="49" t="s">
        <v>3387</v>
      </c>
      <c r="K368" s="49" t="s">
        <v>2673</v>
      </c>
      <c r="L368" s="49" t="s">
        <v>3387</v>
      </c>
      <c r="M368" s="44" t="s">
        <v>2673</v>
      </c>
      <c r="N368" s="44" t="s">
        <v>3387</v>
      </c>
      <c r="O368" s="44">
        <v>253212</v>
      </c>
      <c r="P368" s="44" t="s">
        <v>3398</v>
      </c>
      <c r="Q368" s="44">
        <v>242807</v>
      </c>
      <c r="R368" s="44" t="s">
        <v>3398</v>
      </c>
      <c r="S368" s="44">
        <v>16708</v>
      </c>
      <c r="T368" s="44" t="s">
        <v>3398</v>
      </c>
      <c r="U368" s="44">
        <v>225292</v>
      </c>
      <c r="V368" s="44">
        <f t="shared" si="20"/>
        <v>48.045779820861569</v>
      </c>
      <c r="W368" s="44">
        <v>7</v>
      </c>
      <c r="X368" s="44">
        <f t="shared" si="21"/>
        <v>6.5984234554444496</v>
      </c>
      <c r="Y368" s="44">
        <v>54</v>
      </c>
      <c r="Z368" s="44" t="s">
        <v>3398</v>
      </c>
      <c r="AA368" s="44" t="s">
        <v>2673</v>
      </c>
      <c r="AB368" s="44" t="s">
        <v>3387</v>
      </c>
      <c r="AC368" s="44" t="s">
        <v>2673</v>
      </c>
      <c r="AD368" s="44" t="s">
        <v>3387</v>
      </c>
      <c r="AE368" s="44" t="s">
        <v>2673</v>
      </c>
      <c r="AG368" s="44" t="s">
        <v>2673</v>
      </c>
      <c r="AH368" s="44">
        <f t="shared" si="22"/>
        <v>48.045779820861569</v>
      </c>
      <c r="AI368" s="44" t="s">
        <v>2673</v>
      </c>
      <c r="AJ368" s="44">
        <f t="shared" si="23"/>
        <v>6.5984234554444496</v>
      </c>
      <c r="AK368" s="44" t="s">
        <v>2673</v>
      </c>
      <c r="AL368" s="44" t="s">
        <v>3387</v>
      </c>
    </row>
    <row r="369" spans="1:38" x14ac:dyDescent="0.2">
      <c r="A369" s="46" t="s">
        <v>1113</v>
      </c>
      <c r="B369" s="46" t="s">
        <v>1114</v>
      </c>
      <c r="C369" s="48" t="s">
        <v>2673</v>
      </c>
      <c r="D369" s="48" t="s">
        <v>3387</v>
      </c>
      <c r="E369" s="48" t="s">
        <v>2673</v>
      </c>
      <c r="F369" s="48" t="s">
        <v>3387</v>
      </c>
      <c r="G369" s="48" t="s">
        <v>2673</v>
      </c>
      <c r="H369" s="49" t="s">
        <v>3387</v>
      </c>
      <c r="I369" s="49" t="s">
        <v>2673</v>
      </c>
      <c r="J369" s="49" t="s">
        <v>3387</v>
      </c>
      <c r="K369" s="49" t="s">
        <v>2673</v>
      </c>
      <c r="L369" s="49" t="s">
        <v>3387</v>
      </c>
      <c r="M369" s="44" t="s">
        <v>2673</v>
      </c>
      <c r="N369" s="44" t="s">
        <v>3387</v>
      </c>
      <c r="O369" s="44">
        <v>221578</v>
      </c>
      <c r="P369" s="44" t="s">
        <v>3398</v>
      </c>
      <c r="Q369" s="44">
        <v>214382</v>
      </c>
      <c r="R369" s="44" t="s">
        <v>3398</v>
      </c>
      <c r="S369" s="44">
        <v>16923</v>
      </c>
      <c r="T369" s="44" t="s">
        <v>3398</v>
      </c>
      <c r="U369" s="44">
        <v>197424</v>
      </c>
      <c r="V369" s="44">
        <f t="shared" si="20"/>
        <v>48.113513074402697</v>
      </c>
      <c r="W369" s="44">
        <v>8</v>
      </c>
      <c r="X369" s="44">
        <f t="shared" si="21"/>
        <v>7.6374910866602281</v>
      </c>
      <c r="Y369" s="44">
        <v>54</v>
      </c>
      <c r="Z369" s="44" t="s">
        <v>3398</v>
      </c>
      <c r="AA369" s="44" t="s">
        <v>2673</v>
      </c>
      <c r="AB369" s="44" t="s">
        <v>3387</v>
      </c>
      <c r="AC369" s="44" t="s">
        <v>2673</v>
      </c>
      <c r="AD369" s="44" t="s">
        <v>3387</v>
      </c>
      <c r="AE369" s="44" t="s">
        <v>2673</v>
      </c>
      <c r="AG369" s="44" t="s">
        <v>2673</v>
      </c>
      <c r="AH369" s="44">
        <f t="shared" si="22"/>
        <v>48.113513074402697</v>
      </c>
      <c r="AI369" s="44" t="s">
        <v>2673</v>
      </c>
      <c r="AJ369" s="44">
        <f t="shared" si="23"/>
        <v>7.6374910866602281</v>
      </c>
      <c r="AK369" s="44" t="s">
        <v>2673</v>
      </c>
      <c r="AL369" s="44" t="s">
        <v>3387</v>
      </c>
    </row>
    <row r="370" spans="1:38" x14ac:dyDescent="0.2">
      <c r="A370" s="46" t="s">
        <v>1116</v>
      </c>
      <c r="B370" s="46" t="s">
        <v>1117</v>
      </c>
      <c r="C370" s="48" t="s">
        <v>2673</v>
      </c>
      <c r="D370" s="48" t="s">
        <v>3387</v>
      </c>
      <c r="E370" s="48" t="s">
        <v>2673</v>
      </c>
      <c r="F370" s="48" t="s">
        <v>3387</v>
      </c>
      <c r="G370" s="48" t="s">
        <v>2673</v>
      </c>
      <c r="H370" s="49" t="s">
        <v>3387</v>
      </c>
      <c r="I370" s="49" t="s">
        <v>2673</v>
      </c>
      <c r="J370" s="49" t="s">
        <v>3387</v>
      </c>
      <c r="K370" s="49" t="s">
        <v>2673</v>
      </c>
      <c r="L370" s="49" t="s">
        <v>3387</v>
      </c>
      <c r="M370" s="44" t="s">
        <v>2673</v>
      </c>
      <c r="N370" s="44" t="s">
        <v>3387</v>
      </c>
      <c r="O370" s="44">
        <v>179034</v>
      </c>
      <c r="P370" s="44" t="s">
        <v>3398</v>
      </c>
      <c r="Q370" s="44">
        <v>173258</v>
      </c>
      <c r="R370" s="44" t="s">
        <v>3398</v>
      </c>
      <c r="S370" s="44">
        <v>12405</v>
      </c>
      <c r="T370" s="44" t="s">
        <v>3398</v>
      </c>
      <c r="U370" s="44">
        <v>160536</v>
      </c>
      <c r="V370" s="44">
        <f t="shared" si="20"/>
        <v>51.110694058111861</v>
      </c>
      <c r="W370" s="44">
        <v>7</v>
      </c>
      <c r="X370" s="44">
        <f t="shared" si="21"/>
        <v>6.9288515030664568</v>
      </c>
      <c r="Y370" s="44">
        <v>57</v>
      </c>
      <c r="Z370" s="44" t="s">
        <v>3398</v>
      </c>
      <c r="AA370" s="44" t="s">
        <v>2673</v>
      </c>
      <c r="AB370" s="44" t="s">
        <v>3387</v>
      </c>
      <c r="AC370" s="44" t="s">
        <v>2673</v>
      </c>
      <c r="AD370" s="44" t="s">
        <v>3387</v>
      </c>
      <c r="AE370" s="44" t="s">
        <v>2673</v>
      </c>
      <c r="AG370" s="44" t="s">
        <v>2673</v>
      </c>
      <c r="AH370" s="44">
        <f t="shared" si="22"/>
        <v>51.110694058111861</v>
      </c>
      <c r="AI370" s="44" t="s">
        <v>2673</v>
      </c>
      <c r="AJ370" s="44">
        <f t="shared" si="23"/>
        <v>6.9288515030664568</v>
      </c>
      <c r="AK370" s="44" t="s">
        <v>2673</v>
      </c>
      <c r="AL370" s="44" t="s">
        <v>3387</v>
      </c>
    </row>
    <row r="371" spans="1:38" x14ac:dyDescent="0.2">
      <c r="A371" s="46" t="s">
        <v>1119</v>
      </c>
      <c r="B371" s="46" t="s">
        <v>1120</v>
      </c>
      <c r="C371" s="48" t="s">
        <v>2673</v>
      </c>
      <c r="D371" s="48" t="s">
        <v>3387</v>
      </c>
      <c r="E371" s="48" t="s">
        <v>2673</v>
      </c>
      <c r="F371" s="48" t="s">
        <v>3387</v>
      </c>
      <c r="G371" s="48" t="s">
        <v>2673</v>
      </c>
      <c r="H371" s="49" t="s">
        <v>3387</v>
      </c>
      <c r="I371" s="49" t="s">
        <v>2673</v>
      </c>
      <c r="J371" s="49" t="s">
        <v>3387</v>
      </c>
      <c r="K371" s="49" t="s">
        <v>2673</v>
      </c>
      <c r="L371" s="49" t="s">
        <v>3387</v>
      </c>
      <c r="M371" s="44" t="s">
        <v>2673</v>
      </c>
      <c r="N371" s="44" t="s">
        <v>3387</v>
      </c>
      <c r="O371" s="44">
        <v>68678</v>
      </c>
      <c r="P371" s="44" t="s">
        <v>3398</v>
      </c>
      <c r="Q371" s="44">
        <v>65604</v>
      </c>
      <c r="R371" s="44" t="s">
        <v>3398</v>
      </c>
      <c r="S371" s="44">
        <v>14007</v>
      </c>
      <c r="T371" s="44" t="s">
        <v>3398</v>
      </c>
      <c r="U371" s="44">
        <v>52879</v>
      </c>
      <c r="V371" s="44">
        <f t="shared" si="20"/>
        <v>35.417950435365036</v>
      </c>
      <c r="W371" s="44">
        <v>20</v>
      </c>
      <c r="X371" s="44">
        <f t="shared" si="21"/>
        <v>20.395177494976558</v>
      </c>
      <c r="Y371" s="44">
        <v>46</v>
      </c>
      <c r="Z371" s="44" t="s">
        <v>3398</v>
      </c>
      <c r="AA371" s="44" t="s">
        <v>2673</v>
      </c>
      <c r="AB371" s="44" t="s">
        <v>3387</v>
      </c>
      <c r="AC371" s="44" t="s">
        <v>2673</v>
      </c>
      <c r="AD371" s="44" t="s">
        <v>3387</v>
      </c>
      <c r="AE371" s="44" t="s">
        <v>2673</v>
      </c>
      <c r="AG371" s="44" t="s">
        <v>2673</v>
      </c>
      <c r="AH371" s="44">
        <f t="shared" si="22"/>
        <v>35.417950435365036</v>
      </c>
      <c r="AI371" s="44" t="s">
        <v>2673</v>
      </c>
      <c r="AJ371" s="44">
        <f t="shared" si="23"/>
        <v>20.395177494976558</v>
      </c>
      <c r="AK371" s="44" t="s">
        <v>2673</v>
      </c>
      <c r="AL371" s="44" t="s">
        <v>3387</v>
      </c>
    </row>
    <row r="372" spans="1:38" x14ac:dyDescent="0.2">
      <c r="A372" s="46" t="s">
        <v>1122</v>
      </c>
      <c r="B372" s="46" t="s">
        <v>1123</v>
      </c>
      <c r="C372" s="48" t="s">
        <v>2673</v>
      </c>
      <c r="D372" s="48" t="s">
        <v>3387</v>
      </c>
      <c r="E372" s="48" t="s">
        <v>2673</v>
      </c>
      <c r="F372" s="48" t="s">
        <v>3387</v>
      </c>
      <c r="G372" s="48" t="s">
        <v>2673</v>
      </c>
      <c r="H372" s="49" t="s">
        <v>3387</v>
      </c>
      <c r="I372" s="49" t="s">
        <v>2673</v>
      </c>
      <c r="J372" s="49" t="s">
        <v>3387</v>
      </c>
      <c r="K372" s="49" t="s">
        <v>2673</v>
      </c>
      <c r="L372" s="49" t="s">
        <v>3387</v>
      </c>
      <c r="M372" s="44" t="s">
        <v>2673</v>
      </c>
      <c r="N372" s="44" t="s">
        <v>3387</v>
      </c>
      <c r="O372" s="44">
        <v>100514</v>
      </c>
      <c r="P372" s="44" t="s">
        <v>3398</v>
      </c>
      <c r="Q372" s="44">
        <v>96681</v>
      </c>
      <c r="R372" s="44" t="s">
        <v>3398</v>
      </c>
      <c r="S372" s="44">
        <v>14525</v>
      </c>
      <c r="T372" s="44" t="s">
        <v>3398</v>
      </c>
      <c r="U372" s="44">
        <v>82424</v>
      </c>
      <c r="V372" s="44">
        <f t="shared" si="20"/>
        <v>37.721153272180992</v>
      </c>
      <c r="W372" s="44">
        <v>14</v>
      </c>
      <c r="X372" s="44">
        <f t="shared" si="21"/>
        <v>14.450723282328831</v>
      </c>
      <c r="Y372" s="44">
        <v>46</v>
      </c>
      <c r="Z372" s="44" t="s">
        <v>3398</v>
      </c>
      <c r="AA372" s="44" t="s">
        <v>2673</v>
      </c>
      <c r="AB372" s="44" t="s">
        <v>3387</v>
      </c>
      <c r="AC372" s="44" t="s">
        <v>2673</v>
      </c>
      <c r="AD372" s="44" t="s">
        <v>3387</v>
      </c>
      <c r="AE372" s="44" t="s">
        <v>2673</v>
      </c>
      <c r="AG372" s="44" t="s">
        <v>2673</v>
      </c>
      <c r="AH372" s="44">
        <f t="shared" si="22"/>
        <v>37.721153272180992</v>
      </c>
      <c r="AI372" s="44" t="s">
        <v>2673</v>
      </c>
      <c r="AJ372" s="44">
        <f t="shared" si="23"/>
        <v>14.450723282328831</v>
      </c>
      <c r="AK372" s="44" t="s">
        <v>2673</v>
      </c>
      <c r="AL372" s="44" t="s">
        <v>3387</v>
      </c>
    </row>
    <row r="373" spans="1:38" x14ac:dyDescent="0.2">
      <c r="A373" s="46" t="s">
        <v>1125</v>
      </c>
      <c r="B373" s="46" t="s">
        <v>1126</v>
      </c>
      <c r="C373" s="48" t="s">
        <v>2673</v>
      </c>
      <c r="D373" s="48" t="s">
        <v>3387</v>
      </c>
      <c r="E373" s="48" t="s">
        <v>2673</v>
      </c>
      <c r="F373" s="48" t="s">
        <v>3387</v>
      </c>
      <c r="G373" s="48" t="s">
        <v>2673</v>
      </c>
      <c r="H373" s="49" t="s">
        <v>3387</v>
      </c>
      <c r="I373" s="49" t="s">
        <v>2673</v>
      </c>
      <c r="J373" s="49" t="s">
        <v>3387</v>
      </c>
      <c r="K373" s="49" t="s">
        <v>2673</v>
      </c>
      <c r="L373" s="49" t="s">
        <v>3387</v>
      </c>
      <c r="M373" s="44" t="s">
        <v>2673</v>
      </c>
      <c r="N373" s="44" t="s">
        <v>3387</v>
      </c>
      <c r="O373" s="44">
        <v>95396</v>
      </c>
      <c r="P373" s="44" t="s">
        <v>3398</v>
      </c>
      <c r="Q373" s="44">
        <v>91850</v>
      </c>
      <c r="R373" s="44" t="s">
        <v>3398</v>
      </c>
      <c r="S373" s="44">
        <v>6680</v>
      </c>
      <c r="T373" s="44" t="s">
        <v>3398</v>
      </c>
      <c r="U373" s="44">
        <v>84958</v>
      </c>
      <c r="V373" s="44">
        <f t="shared" si="20"/>
        <v>48.982032789634786</v>
      </c>
      <c r="W373" s="44">
        <v>7</v>
      </c>
      <c r="X373" s="44">
        <f t="shared" si="21"/>
        <v>7.0023900373181265</v>
      </c>
      <c r="Y373" s="44">
        <v>55</v>
      </c>
      <c r="Z373" s="44" t="s">
        <v>3398</v>
      </c>
      <c r="AA373" s="44" t="s">
        <v>2673</v>
      </c>
      <c r="AB373" s="44" t="s">
        <v>3387</v>
      </c>
      <c r="AC373" s="44" t="s">
        <v>2673</v>
      </c>
      <c r="AD373" s="44" t="s">
        <v>3387</v>
      </c>
      <c r="AE373" s="44" t="s">
        <v>2673</v>
      </c>
      <c r="AG373" s="44" t="s">
        <v>2673</v>
      </c>
      <c r="AH373" s="44">
        <f t="shared" si="22"/>
        <v>48.982032789634786</v>
      </c>
      <c r="AI373" s="44" t="s">
        <v>2673</v>
      </c>
      <c r="AJ373" s="44">
        <f t="shared" si="23"/>
        <v>7.0023900373181265</v>
      </c>
      <c r="AK373" s="44" t="s">
        <v>2673</v>
      </c>
      <c r="AL373" s="44" t="s">
        <v>3387</v>
      </c>
    </row>
    <row r="374" spans="1:38" x14ac:dyDescent="0.2">
      <c r="A374" s="46" t="s">
        <v>1128</v>
      </c>
      <c r="B374" s="46" t="s">
        <v>1129</v>
      </c>
      <c r="C374" s="48" t="s">
        <v>2673</v>
      </c>
      <c r="D374" s="48" t="s">
        <v>3387</v>
      </c>
      <c r="E374" s="48" t="s">
        <v>2673</v>
      </c>
      <c r="F374" s="48" t="s">
        <v>3387</v>
      </c>
      <c r="G374" s="48" t="s">
        <v>2673</v>
      </c>
      <c r="H374" s="49" t="s">
        <v>3387</v>
      </c>
      <c r="I374" s="49" t="s">
        <v>2673</v>
      </c>
      <c r="J374" s="49" t="s">
        <v>3387</v>
      </c>
      <c r="K374" s="49" t="s">
        <v>2673</v>
      </c>
      <c r="L374" s="49" t="s">
        <v>3387</v>
      </c>
      <c r="M374" s="44" t="s">
        <v>2673</v>
      </c>
      <c r="N374" s="44" t="s">
        <v>3387</v>
      </c>
      <c r="O374" s="44">
        <v>98071</v>
      </c>
      <c r="P374" s="44" t="s">
        <v>3398</v>
      </c>
      <c r="Q374" s="44">
        <v>93145</v>
      </c>
      <c r="R374" s="44" t="s">
        <v>3398</v>
      </c>
      <c r="S374" s="44">
        <v>4733</v>
      </c>
      <c r="T374" s="44" t="s">
        <v>3398</v>
      </c>
      <c r="U374" s="44">
        <v>87821</v>
      </c>
      <c r="V374" s="44">
        <f t="shared" si="20"/>
        <v>51.938065279236476</v>
      </c>
      <c r="W374" s="44">
        <v>5</v>
      </c>
      <c r="X374" s="44">
        <f t="shared" si="21"/>
        <v>4.8260953798778434</v>
      </c>
      <c r="Y374" s="44">
        <v>58</v>
      </c>
      <c r="Z374" s="44" t="s">
        <v>3398</v>
      </c>
      <c r="AA374" s="44" t="s">
        <v>2673</v>
      </c>
      <c r="AB374" s="44" t="s">
        <v>3387</v>
      </c>
      <c r="AC374" s="44" t="s">
        <v>2673</v>
      </c>
      <c r="AD374" s="44" t="s">
        <v>3387</v>
      </c>
      <c r="AE374" s="44" t="s">
        <v>2673</v>
      </c>
      <c r="AG374" s="44" t="s">
        <v>2673</v>
      </c>
      <c r="AH374" s="44">
        <f t="shared" si="22"/>
        <v>51.938065279236476</v>
      </c>
      <c r="AI374" s="44" t="s">
        <v>2673</v>
      </c>
      <c r="AJ374" s="44">
        <f t="shared" si="23"/>
        <v>4.8260953798778434</v>
      </c>
      <c r="AK374" s="44" t="s">
        <v>2673</v>
      </c>
      <c r="AL374" s="44" t="s">
        <v>3387</v>
      </c>
    </row>
    <row r="375" spans="1:38" x14ac:dyDescent="0.2">
      <c r="A375" s="46" t="s">
        <v>1131</v>
      </c>
      <c r="B375" s="46" t="s">
        <v>1132</v>
      </c>
      <c r="C375" s="48" t="s">
        <v>2673</v>
      </c>
      <c r="D375" s="48" t="s">
        <v>3387</v>
      </c>
      <c r="E375" s="48" t="s">
        <v>2673</v>
      </c>
      <c r="F375" s="48" t="s">
        <v>3387</v>
      </c>
      <c r="G375" s="48" t="s">
        <v>2673</v>
      </c>
      <c r="H375" s="49" t="s">
        <v>3387</v>
      </c>
      <c r="I375" s="49" t="s">
        <v>2673</v>
      </c>
      <c r="J375" s="49" t="s">
        <v>3387</v>
      </c>
      <c r="K375" s="49" t="s">
        <v>2673</v>
      </c>
      <c r="L375" s="49" t="s">
        <v>3387</v>
      </c>
      <c r="M375" s="44" t="s">
        <v>2673</v>
      </c>
      <c r="N375" s="44" t="s">
        <v>3387</v>
      </c>
      <c r="O375" s="44">
        <v>107769</v>
      </c>
      <c r="P375" s="44" t="s">
        <v>3398</v>
      </c>
      <c r="Q375" s="44">
        <v>103741</v>
      </c>
      <c r="R375" s="44" t="s">
        <v>3398</v>
      </c>
      <c r="S375" s="44">
        <v>8072</v>
      </c>
      <c r="T375" s="44" t="s">
        <v>3398</v>
      </c>
      <c r="U375" s="44">
        <v>95651</v>
      </c>
      <c r="V375" s="44">
        <f t="shared" si="20"/>
        <v>46.152901112564834</v>
      </c>
      <c r="W375" s="44">
        <v>7</v>
      </c>
      <c r="X375" s="44">
        <f t="shared" si="21"/>
        <v>7.4900945540925497</v>
      </c>
      <c r="Y375" s="44">
        <v>52</v>
      </c>
      <c r="Z375" s="44" t="s">
        <v>3398</v>
      </c>
      <c r="AA375" s="44" t="s">
        <v>2673</v>
      </c>
      <c r="AB375" s="44" t="s">
        <v>3387</v>
      </c>
      <c r="AC375" s="44" t="s">
        <v>2673</v>
      </c>
      <c r="AD375" s="44" t="s">
        <v>3387</v>
      </c>
      <c r="AE375" s="44" t="s">
        <v>2673</v>
      </c>
      <c r="AG375" s="44" t="s">
        <v>2673</v>
      </c>
      <c r="AH375" s="44">
        <f t="shared" si="22"/>
        <v>46.152901112564834</v>
      </c>
      <c r="AI375" s="44" t="s">
        <v>2673</v>
      </c>
      <c r="AJ375" s="44">
        <f t="shared" si="23"/>
        <v>7.4900945540925497</v>
      </c>
      <c r="AK375" s="44" t="s">
        <v>2673</v>
      </c>
      <c r="AL375" s="44" t="s">
        <v>3387</v>
      </c>
    </row>
    <row r="376" spans="1:38" x14ac:dyDescent="0.2">
      <c r="A376" s="46" t="s">
        <v>1134</v>
      </c>
      <c r="B376" s="46" t="s">
        <v>1135</v>
      </c>
      <c r="C376" s="48" t="s">
        <v>2673</v>
      </c>
      <c r="D376" s="48" t="s">
        <v>3387</v>
      </c>
      <c r="E376" s="48" t="s">
        <v>2673</v>
      </c>
      <c r="F376" s="48" t="s">
        <v>3387</v>
      </c>
      <c r="G376" s="48" t="s">
        <v>2673</v>
      </c>
      <c r="H376" s="49" t="s">
        <v>3387</v>
      </c>
      <c r="I376" s="49" t="s">
        <v>2673</v>
      </c>
      <c r="J376" s="49" t="s">
        <v>3387</v>
      </c>
      <c r="K376" s="49" t="s">
        <v>2673</v>
      </c>
      <c r="L376" s="49" t="s">
        <v>3387</v>
      </c>
      <c r="M376" s="44" t="s">
        <v>2673</v>
      </c>
      <c r="N376" s="44" t="s">
        <v>3387</v>
      </c>
      <c r="O376" s="44">
        <v>83622</v>
      </c>
      <c r="P376" s="44" t="s">
        <v>3398</v>
      </c>
      <c r="Q376" s="44">
        <v>80436</v>
      </c>
      <c r="R376" s="44" t="s">
        <v>3398</v>
      </c>
      <c r="S376" s="44">
        <v>8845</v>
      </c>
      <c r="T376" s="44" t="s">
        <v>3398</v>
      </c>
      <c r="U376" s="44">
        <v>72049</v>
      </c>
      <c r="V376" s="44">
        <f t="shared" si="20"/>
        <v>42.218566884312736</v>
      </c>
      <c r="W376" s="44">
        <v>11</v>
      </c>
      <c r="X376" s="44">
        <f t="shared" si="21"/>
        <v>10.577360024873837</v>
      </c>
      <c r="Y376" s="44">
        <v>49</v>
      </c>
      <c r="Z376" s="44" t="s">
        <v>3398</v>
      </c>
      <c r="AA376" s="44" t="s">
        <v>2673</v>
      </c>
      <c r="AB376" s="44" t="s">
        <v>3387</v>
      </c>
      <c r="AC376" s="44" t="s">
        <v>2673</v>
      </c>
      <c r="AD376" s="44" t="s">
        <v>3387</v>
      </c>
      <c r="AE376" s="44" t="s">
        <v>2673</v>
      </c>
      <c r="AG376" s="44" t="s">
        <v>2673</v>
      </c>
      <c r="AH376" s="44">
        <f t="shared" si="22"/>
        <v>42.218566884312736</v>
      </c>
      <c r="AI376" s="44" t="s">
        <v>2673</v>
      </c>
      <c r="AJ376" s="44">
        <f t="shared" si="23"/>
        <v>10.577360024873837</v>
      </c>
      <c r="AK376" s="44" t="s">
        <v>2673</v>
      </c>
      <c r="AL376" s="44" t="s">
        <v>3387</v>
      </c>
    </row>
    <row r="377" spans="1:38" x14ac:dyDescent="0.2">
      <c r="A377" s="46" t="s">
        <v>1137</v>
      </c>
      <c r="B377" s="46" t="s">
        <v>1138</v>
      </c>
      <c r="C377" s="48" t="s">
        <v>2673</v>
      </c>
      <c r="D377" s="48" t="s">
        <v>3387</v>
      </c>
      <c r="E377" s="48" t="s">
        <v>2673</v>
      </c>
      <c r="F377" s="48" t="s">
        <v>3387</v>
      </c>
      <c r="G377" s="48" t="s">
        <v>2673</v>
      </c>
      <c r="H377" s="49" t="s">
        <v>3387</v>
      </c>
      <c r="I377" s="49" t="s">
        <v>2673</v>
      </c>
      <c r="J377" s="49" t="s">
        <v>3387</v>
      </c>
      <c r="K377" s="49" t="s">
        <v>2673</v>
      </c>
      <c r="L377" s="49" t="s">
        <v>3387</v>
      </c>
      <c r="M377" s="44" t="s">
        <v>2673</v>
      </c>
      <c r="N377" s="44" t="s">
        <v>3387</v>
      </c>
      <c r="O377" s="44">
        <v>90752</v>
      </c>
      <c r="P377" s="44" t="s">
        <v>3398</v>
      </c>
      <c r="Q377" s="44">
        <v>88023</v>
      </c>
      <c r="R377" s="44" t="s">
        <v>3398</v>
      </c>
      <c r="S377" s="44">
        <v>12902</v>
      </c>
      <c r="T377" s="44" t="s">
        <v>3398</v>
      </c>
      <c r="U377" s="44">
        <v>75320</v>
      </c>
      <c r="V377" s="44">
        <f t="shared" si="20"/>
        <v>36.517983074753175</v>
      </c>
      <c r="W377" s="44">
        <v>14</v>
      </c>
      <c r="X377" s="44">
        <f t="shared" si="21"/>
        <v>14.216766572637518</v>
      </c>
      <c r="Y377" s="44">
        <v>44</v>
      </c>
      <c r="Z377" s="44" t="s">
        <v>3398</v>
      </c>
      <c r="AA377" s="44" t="s">
        <v>2673</v>
      </c>
      <c r="AB377" s="44" t="s">
        <v>3387</v>
      </c>
      <c r="AC377" s="44" t="s">
        <v>2673</v>
      </c>
      <c r="AD377" s="44" t="s">
        <v>3387</v>
      </c>
      <c r="AE377" s="44" t="s">
        <v>2673</v>
      </c>
      <c r="AG377" s="44" t="s">
        <v>2673</v>
      </c>
      <c r="AH377" s="44">
        <f t="shared" si="22"/>
        <v>36.517983074753175</v>
      </c>
      <c r="AI377" s="44" t="s">
        <v>2673</v>
      </c>
      <c r="AJ377" s="44">
        <f t="shared" si="23"/>
        <v>14.216766572637518</v>
      </c>
      <c r="AK377" s="44" t="s">
        <v>2673</v>
      </c>
      <c r="AL377" s="44" t="s">
        <v>3387</v>
      </c>
    </row>
    <row r="378" spans="1:38" x14ac:dyDescent="0.2">
      <c r="A378" s="46" t="s">
        <v>1142</v>
      </c>
      <c r="B378" s="46" t="s">
        <v>1143</v>
      </c>
      <c r="C378" s="48" t="s">
        <v>2673</v>
      </c>
      <c r="D378" s="48" t="s">
        <v>3387</v>
      </c>
      <c r="E378" s="48" t="s">
        <v>2673</v>
      </c>
      <c r="F378" s="48" t="s">
        <v>3387</v>
      </c>
      <c r="G378" s="48" t="s">
        <v>2673</v>
      </c>
      <c r="H378" s="49" t="s">
        <v>3387</v>
      </c>
      <c r="I378" s="49" t="s">
        <v>2673</v>
      </c>
      <c r="J378" s="49" t="s">
        <v>3387</v>
      </c>
      <c r="K378" s="49" t="s">
        <v>2673</v>
      </c>
      <c r="L378" s="49" t="s">
        <v>3387</v>
      </c>
      <c r="M378" s="44" t="s">
        <v>2673</v>
      </c>
      <c r="N378" s="44" t="s">
        <v>3387</v>
      </c>
      <c r="O378" s="44">
        <v>59904</v>
      </c>
      <c r="P378" s="44" t="s">
        <v>3398</v>
      </c>
      <c r="Q378" s="44">
        <v>57550</v>
      </c>
      <c r="R378" s="44" t="s">
        <v>3398</v>
      </c>
      <c r="S378" s="44">
        <v>4789</v>
      </c>
      <c r="T378" s="44" t="s">
        <v>3398</v>
      </c>
      <c r="U378" s="44">
        <v>52697</v>
      </c>
      <c r="V378" s="44">
        <f t="shared" si="20"/>
        <v>47.50330528846154</v>
      </c>
      <c r="W378" s="44">
        <v>8</v>
      </c>
      <c r="X378" s="44">
        <f t="shared" si="21"/>
        <v>7.994457799145299</v>
      </c>
      <c r="Y378" s="44">
        <v>54</v>
      </c>
      <c r="Z378" s="44" t="s">
        <v>3398</v>
      </c>
      <c r="AA378" s="44" t="s">
        <v>2673</v>
      </c>
      <c r="AB378" s="44" t="s">
        <v>3387</v>
      </c>
      <c r="AC378" s="44" t="s">
        <v>2673</v>
      </c>
      <c r="AD378" s="44" t="s">
        <v>3387</v>
      </c>
      <c r="AE378" s="44" t="s">
        <v>2673</v>
      </c>
      <c r="AG378" s="44" t="s">
        <v>2673</v>
      </c>
      <c r="AH378" s="44">
        <f t="shared" si="22"/>
        <v>47.50330528846154</v>
      </c>
      <c r="AI378" s="44" t="s">
        <v>2673</v>
      </c>
      <c r="AJ378" s="44">
        <f t="shared" si="23"/>
        <v>7.994457799145299</v>
      </c>
      <c r="AK378" s="44" t="s">
        <v>2673</v>
      </c>
      <c r="AL378" s="44" t="s">
        <v>3387</v>
      </c>
    </row>
    <row r="379" spans="1:38" x14ac:dyDescent="0.2">
      <c r="A379" s="46" t="s">
        <v>1145</v>
      </c>
      <c r="B379" s="46" t="s">
        <v>1146</v>
      </c>
      <c r="C379" s="48" t="s">
        <v>2673</v>
      </c>
      <c r="D379" s="48" t="s">
        <v>3387</v>
      </c>
      <c r="E379" s="48" t="s">
        <v>2673</v>
      </c>
      <c r="F379" s="48" t="s">
        <v>3387</v>
      </c>
      <c r="G379" s="48" t="s">
        <v>2673</v>
      </c>
      <c r="H379" s="49" t="s">
        <v>3387</v>
      </c>
      <c r="I379" s="49" t="s">
        <v>2673</v>
      </c>
      <c r="J379" s="49" t="s">
        <v>3387</v>
      </c>
      <c r="K379" s="49" t="s">
        <v>2673</v>
      </c>
      <c r="L379" s="49" t="s">
        <v>3387</v>
      </c>
      <c r="M379" s="44" t="s">
        <v>2673</v>
      </c>
      <c r="N379" s="44" t="s">
        <v>3387</v>
      </c>
      <c r="O379" s="44">
        <v>80303</v>
      </c>
      <c r="P379" s="44" t="s">
        <v>3398</v>
      </c>
      <c r="Q379" s="44">
        <v>75065</v>
      </c>
      <c r="R379" s="44" t="s">
        <v>3398</v>
      </c>
      <c r="S379" s="44">
        <v>6411</v>
      </c>
      <c r="T379" s="44" t="s">
        <v>3398</v>
      </c>
      <c r="U379" s="44">
        <v>68295</v>
      </c>
      <c r="V379" s="44">
        <f t="shared" si="20"/>
        <v>46.775649726660269</v>
      </c>
      <c r="W379" s="44">
        <v>8</v>
      </c>
      <c r="X379" s="44">
        <f t="shared" si="21"/>
        <v>7.9835124466084704</v>
      </c>
      <c r="Y379" s="44">
        <v>55</v>
      </c>
      <c r="Z379" s="44" t="s">
        <v>3398</v>
      </c>
      <c r="AA379" s="44" t="s">
        <v>2673</v>
      </c>
      <c r="AB379" s="44" t="s">
        <v>3387</v>
      </c>
      <c r="AC379" s="44" t="s">
        <v>2673</v>
      </c>
      <c r="AD379" s="44" t="s">
        <v>3387</v>
      </c>
      <c r="AE379" s="44" t="s">
        <v>2673</v>
      </c>
      <c r="AG379" s="44" t="s">
        <v>2673</v>
      </c>
      <c r="AH379" s="44">
        <f t="shared" si="22"/>
        <v>46.775649726660269</v>
      </c>
      <c r="AI379" s="44" t="s">
        <v>2673</v>
      </c>
      <c r="AJ379" s="44">
        <f t="shared" si="23"/>
        <v>7.9835124466084704</v>
      </c>
      <c r="AK379" s="44" t="s">
        <v>2673</v>
      </c>
      <c r="AL379" s="44" t="s">
        <v>3387</v>
      </c>
    </row>
    <row r="380" spans="1:38" x14ac:dyDescent="0.2">
      <c r="A380" s="46" t="s">
        <v>1148</v>
      </c>
      <c r="B380" s="46" t="s">
        <v>1149</v>
      </c>
      <c r="C380" s="48" t="s">
        <v>2673</v>
      </c>
      <c r="D380" s="48" t="s">
        <v>3387</v>
      </c>
      <c r="E380" s="48" t="s">
        <v>2673</v>
      </c>
      <c r="F380" s="48" t="s">
        <v>3387</v>
      </c>
      <c r="G380" s="48" t="s">
        <v>2673</v>
      </c>
      <c r="H380" s="49" t="s">
        <v>3387</v>
      </c>
      <c r="I380" s="49" t="s">
        <v>2673</v>
      </c>
      <c r="J380" s="49" t="s">
        <v>3387</v>
      </c>
      <c r="K380" s="49" t="s">
        <v>2673</v>
      </c>
      <c r="L380" s="49" t="s">
        <v>3387</v>
      </c>
      <c r="M380" s="44" t="s">
        <v>2673</v>
      </c>
      <c r="N380" s="44" t="s">
        <v>3387</v>
      </c>
      <c r="O380" s="44">
        <v>87960</v>
      </c>
      <c r="P380" s="44" t="s">
        <v>3398</v>
      </c>
      <c r="Q380" s="44">
        <v>84561</v>
      </c>
      <c r="R380" s="44" t="s">
        <v>3398</v>
      </c>
      <c r="S380" s="44">
        <v>7999</v>
      </c>
      <c r="T380" s="44" t="s">
        <v>3398</v>
      </c>
      <c r="U380" s="44">
        <v>76590</v>
      </c>
      <c r="V380" s="44">
        <f t="shared" si="20"/>
        <v>45.278308321964531</v>
      </c>
      <c r="W380" s="44">
        <v>9</v>
      </c>
      <c r="X380" s="44">
        <f t="shared" si="21"/>
        <v>9.0939063210550248</v>
      </c>
      <c r="Y380" s="44">
        <v>52</v>
      </c>
      <c r="Z380" s="44" t="s">
        <v>3398</v>
      </c>
      <c r="AA380" s="44" t="s">
        <v>2673</v>
      </c>
      <c r="AB380" s="44" t="s">
        <v>3387</v>
      </c>
      <c r="AC380" s="44" t="s">
        <v>2673</v>
      </c>
      <c r="AD380" s="44" t="s">
        <v>3387</v>
      </c>
      <c r="AE380" s="44" t="s">
        <v>2673</v>
      </c>
      <c r="AG380" s="44" t="s">
        <v>2673</v>
      </c>
      <c r="AH380" s="44">
        <f t="shared" si="22"/>
        <v>45.278308321964531</v>
      </c>
      <c r="AI380" s="44" t="s">
        <v>2673</v>
      </c>
      <c r="AJ380" s="44">
        <f t="shared" si="23"/>
        <v>9.0939063210550248</v>
      </c>
      <c r="AK380" s="44" t="s">
        <v>2673</v>
      </c>
      <c r="AL380" s="44" t="s">
        <v>3387</v>
      </c>
    </row>
    <row r="381" spans="1:38" x14ac:dyDescent="0.2">
      <c r="A381" s="46" t="s">
        <v>1151</v>
      </c>
      <c r="B381" s="46" t="s">
        <v>1152</v>
      </c>
      <c r="C381" s="48" t="s">
        <v>2673</v>
      </c>
      <c r="D381" s="48" t="s">
        <v>3387</v>
      </c>
      <c r="E381" s="48" t="s">
        <v>2673</v>
      </c>
      <c r="F381" s="48" t="s">
        <v>3387</v>
      </c>
      <c r="G381" s="48" t="s">
        <v>2673</v>
      </c>
      <c r="H381" s="49" t="s">
        <v>3387</v>
      </c>
      <c r="I381" s="49" t="s">
        <v>2673</v>
      </c>
      <c r="J381" s="49" t="s">
        <v>3387</v>
      </c>
      <c r="K381" s="49" t="s">
        <v>2673</v>
      </c>
      <c r="L381" s="49" t="s">
        <v>3387</v>
      </c>
      <c r="M381" s="44" t="s">
        <v>2673</v>
      </c>
      <c r="N381" s="44" t="s">
        <v>3387</v>
      </c>
      <c r="O381" s="44">
        <v>90577</v>
      </c>
      <c r="P381" s="44" t="s">
        <v>3398</v>
      </c>
      <c r="Q381" s="44">
        <v>87513</v>
      </c>
      <c r="R381" s="44" t="s">
        <v>3398</v>
      </c>
      <c r="S381" s="44">
        <v>7260</v>
      </c>
      <c r="T381" s="44" t="s">
        <v>3398</v>
      </c>
      <c r="U381" s="44">
        <v>80272</v>
      </c>
      <c r="V381" s="44">
        <f t="shared" si="20"/>
        <v>46.970157987126974</v>
      </c>
      <c r="W381" s="44">
        <v>8</v>
      </c>
      <c r="X381" s="44">
        <f t="shared" si="21"/>
        <v>8.0152798171721304</v>
      </c>
      <c r="Y381" s="44">
        <v>53</v>
      </c>
      <c r="Z381" s="44" t="s">
        <v>3398</v>
      </c>
      <c r="AA381" s="44" t="s">
        <v>2673</v>
      </c>
      <c r="AB381" s="44" t="s">
        <v>3387</v>
      </c>
      <c r="AC381" s="44" t="s">
        <v>2673</v>
      </c>
      <c r="AD381" s="44" t="s">
        <v>3387</v>
      </c>
      <c r="AE381" s="44" t="s">
        <v>2673</v>
      </c>
      <c r="AG381" s="44" t="s">
        <v>2673</v>
      </c>
      <c r="AH381" s="44">
        <f t="shared" si="22"/>
        <v>46.970157987126974</v>
      </c>
      <c r="AI381" s="44" t="s">
        <v>2673</v>
      </c>
      <c r="AJ381" s="44">
        <f t="shared" si="23"/>
        <v>8.0152798171721304</v>
      </c>
      <c r="AK381" s="44" t="s">
        <v>2673</v>
      </c>
      <c r="AL381" s="44" t="s">
        <v>3387</v>
      </c>
    </row>
    <row r="382" spans="1:38" x14ac:dyDescent="0.2">
      <c r="A382" s="46" t="s">
        <v>1154</v>
      </c>
      <c r="B382" s="46" t="s">
        <v>1155</v>
      </c>
      <c r="C382" s="48" t="s">
        <v>2673</v>
      </c>
      <c r="D382" s="48" t="s">
        <v>3387</v>
      </c>
      <c r="E382" s="48" t="s">
        <v>2673</v>
      </c>
      <c r="F382" s="48" t="s">
        <v>3387</v>
      </c>
      <c r="G382" s="48" t="s">
        <v>2673</v>
      </c>
      <c r="H382" s="49" t="s">
        <v>3387</v>
      </c>
      <c r="I382" s="49" t="s">
        <v>2673</v>
      </c>
      <c r="J382" s="49" t="s">
        <v>3387</v>
      </c>
      <c r="K382" s="49" t="s">
        <v>2673</v>
      </c>
      <c r="L382" s="49" t="s">
        <v>3387</v>
      </c>
      <c r="M382" s="44" t="s">
        <v>2673</v>
      </c>
      <c r="N382" s="44" t="s">
        <v>3387</v>
      </c>
      <c r="O382" s="44">
        <v>89261</v>
      </c>
      <c r="P382" s="44" t="s">
        <v>3398</v>
      </c>
      <c r="Q382" s="44">
        <v>83693</v>
      </c>
      <c r="R382" s="44" t="s">
        <v>3398</v>
      </c>
      <c r="S382" s="44">
        <v>6431</v>
      </c>
      <c r="T382" s="44" t="s">
        <v>3398</v>
      </c>
      <c r="U382" s="44">
        <v>76699</v>
      </c>
      <c r="V382" s="44">
        <f t="shared" si="20"/>
        <v>45.541132185388911</v>
      </c>
      <c r="W382" s="44">
        <v>7</v>
      </c>
      <c r="X382" s="44">
        <f t="shared" si="21"/>
        <v>7.2047142649085263</v>
      </c>
      <c r="Y382" s="44">
        <v>53</v>
      </c>
      <c r="Z382" s="44" t="s">
        <v>3398</v>
      </c>
      <c r="AA382" s="44" t="s">
        <v>2673</v>
      </c>
      <c r="AB382" s="44" t="s">
        <v>3387</v>
      </c>
      <c r="AC382" s="44" t="s">
        <v>2673</v>
      </c>
      <c r="AD382" s="44" t="s">
        <v>3387</v>
      </c>
      <c r="AE382" s="44" t="s">
        <v>2673</v>
      </c>
      <c r="AG382" s="44" t="s">
        <v>2673</v>
      </c>
      <c r="AH382" s="44">
        <f t="shared" si="22"/>
        <v>45.541132185388911</v>
      </c>
      <c r="AI382" s="44" t="s">
        <v>2673</v>
      </c>
      <c r="AJ382" s="44">
        <f t="shared" si="23"/>
        <v>7.2047142649085263</v>
      </c>
      <c r="AK382" s="44" t="s">
        <v>2673</v>
      </c>
      <c r="AL382" s="44" t="s">
        <v>3387</v>
      </c>
    </row>
    <row r="383" spans="1:38" x14ac:dyDescent="0.2">
      <c r="A383" s="46" t="s">
        <v>1157</v>
      </c>
      <c r="B383" s="46" t="s">
        <v>1158</v>
      </c>
      <c r="C383" s="48" t="s">
        <v>2673</v>
      </c>
      <c r="D383" s="48" t="s">
        <v>3387</v>
      </c>
      <c r="E383" s="48" t="s">
        <v>2673</v>
      </c>
      <c r="F383" s="48" t="s">
        <v>3387</v>
      </c>
      <c r="G383" s="48" t="s">
        <v>2673</v>
      </c>
      <c r="H383" s="49" t="s">
        <v>3387</v>
      </c>
      <c r="I383" s="49" t="s">
        <v>2673</v>
      </c>
      <c r="J383" s="49" t="s">
        <v>3387</v>
      </c>
      <c r="K383" s="49" t="s">
        <v>2673</v>
      </c>
      <c r="L383" s="49" t="s">
        <v>3387</v>
      </c>
      <c r="M383" s="44" t="s">
        <v>2673</v>
      </c>
      <c r="N383" s="44" t="s">
        <v>3387</v>
      </c>
      <c r="O383" s="44">
        <v>50435</v>
      </c>
      <c r="P383" s="44" t="s">
        <v>3398</v>
      </c>
      <c r="Q383" s="44">
        <v>48440</v>
      </c>
      <c r="R383" s="44" t="s">
        <v>3398</v>
      </c>
      <c r="S383" s="44">
        <v>4791</v>
      </c>
      <c r="T383" s="44" t="s">
        <v>3398</v>
      </c>
      <c r="U383" s="44">
        <v>43820</v>
      </c>
      <c r="V383" s="44">
        <f t="shared" si="20"/>
        <v>43.442054129077029</v>
      </c>
      <c r="W383" s="44">
        <v>9</v>
      </c>
      <c r="X383" s="44">
        <f t="shared" si="21"/>
        <v>9.4993556062258353</v>
      </c>
      <c r="Y383" s="44">
        <v>50</v>
      </c>
      <c r="Z383" s="44" t="s">
        <v>3398</v>
      </c>
      <c r="AA383" s="44" t="s">
        <v>2673</v>
      </c>
      <c r="AB383" s="44" t="s">
        <v>3387</v>
      </c>
      <c r="AC383" s="44" t="s">
        <v>2673</v>
      </c>
      <c r="AD383" s="44" t="s">
        <v>3387</v>
      </c>
      <c r="AE383" s="44" t="s">
        <v>2673</v>
      </c>
      <c r="AG383" s="44" t="s">
        <v>2673</v>
      </c>
      <c r="AH383" s="44">
        <f t="shared" si="22"/>
        <v>43.442054129077029</v>
      </c>
      <c r="AI383" s="44" t="s">
        <v>2673</v>
      </c>
      <c r="AJ383" s="44">
        <f t="shared" si="23"/>
        <v>9.4993556062258353</v>
      </c>
      <c r="AK383" s="44" t="s">
        <v>2673</v>
      </c>
      <c r="AL383" s="44" t="s">
        <v>3387</v>
      </c>
    </row>
    <row r="384" spans="1:38" x14ac:dyDescent="0.2">
      <c r="A384" s="46" t="s">
        <v>1160</v>
      </c>
      <c r="B384" s="46" t="s">
        <v>1161</v>
      </c>
      <c r="C384" s="48" t="s">
        <v>2673</v>
      </c>
      <c r="D384" s="48" t="s">
        <v>3387</v>
      </c>
      <c r="E384" s="48" t="s">
        <v>2673</v>
      </c>
      <c r="F384" s="48" t="s">
        <v>3387</v>
      </c>
      <c r="G384" s="48" t="s">
        <v>2673</v>
      </c>
      <c r="H384" s="49" t="s">
        <v>3387</v>
      </c>
      <c r="I384" s="49" t="s">
        <v>2673</v>
      </c>
      <c r="J384" s="49" t="s">
        <v>3387</v>
      </c>
      <c r="K384" s="49" t="s">
        <v>2673</v>
      </c>
      <c r="L384" s="49" t="s">
        <v>3387</v>
      </c>
      <c r="M384" s="44" t="s">
        <v>2673</v>
      </c>
      <c r="N384" s="44" t="s">
        <v>3387</v>
      </c>
      <c r="O384" s="44">
        <v>62671</v>
      </c>
      <c r="P384" s="44" t="s">
        <v>3398</v>
      </c>
      <c r="Q384" s="44">
        <v>61210</v>
      </c>
      <c r="R384" s="44" t="s">
        <v>3398</v>
      </c>
      <c r="S384" s="44">
        <v>4995</v>
      </c>
      <c r="T384" s="44" t="s">
        <v>3398</v>
      </c>
      <c r="U384" s="44">
        <v>56079</v>
      </c>
      <c r="V384" s="44">
        <f t="shared" si="20"/>
        <v>46.530420768776629</v>
      </c>
      <c r="W384" s="44">
        <v>8</v>
      </c>
      <c r="X384" s="44">
        <f t="shared" si="21"/>
        <v>7.9701935504459795</v>
      </c>
      <c r="Y384" s="44">
        <v>52</v>
      </c>
      <c r="Z384" s="44" t="s">
        <v>3398</v>
      </c>
      <c r="AA384" s="44" t="s">
        <v>2673</v>
      </c>
      <c r="AB384" s="44" t="s">
        <v>3387</v>
      </c>
      <c r="AC384" s="44" t="s">
        <v>2673</v>
      </c>
      <c r="AD384" s="44" t="s">
        <v>3387</v>
      </c>
      <c r="AE384" s="44" t="s">
        <v>2673</v>
      </c>
      <c r="AG384" s="44" t="s">
        <v>2673</v>
      </c>
      <c r="AH384" s="44">
        <f t="shared" si="22"/>
        <v>46.530420768776629</v>
      </c>
      <c r="AI384" s="44" t="s">
        <v>2673</v>
      </c>
      <c r="AJ384" s="44">
        <f t="shared" si="23"/>
        <v>7.9701935504459795</v>
      </c>
      <c r="AK384" s="44" t="s">
        <v>2673</v>
      </c>
      <c r="AL384" s="44" t="s">
        <v>3387</v>
      </c>
    </row>
    <row r="385" spans="1:38" x14ac:dyDescent="0.2">
      <c r="A385" s="46" t="s">
        <v>1163</v>
      </c>
      <c r="B385" s="46" t="s">
        <v>1164</v>
      </c>
      <c r="C385" s="48" t="s">
        <v>2673</v>
      </c>
      <c r="D385" s="48" t="s">
        <v>3387</v>
      </c>
      <c r="E385" s="48" t="s">
        <v>2673</v>
      </c>
      <c r="F385" s="48" t="s">
        <v>3387</v>
      </c>
      <c r="G385" s="48" t="s">
        <v>2673</v>
      </c>
      <c r="H385" s="49" t="s">
        <v>3387</v>
      </c>
      <c r="I385" s="49" t="s">
        <v>2673</v>
      </c>
      <c r="J385" s="49" t="s">
        <v>3387</v>
      </c>
      <c r="K385" s="49" t="s">
        <v>2673</v>
      </c>
      <c r="L385" s="49" t="s">
        <v>3387</v>
      </c>
      <c r="M385" s="44" t="s">
        <v>2673</v>
      </c>
      <c r="N385" s="44" t="s">
        <v>3387</v>
      </c>
      <c r="O385" s="44">
        <v>33498</v>
      </c>
      <c r="P385" s="44" t="s">
        <v>3398</v>
      </c>
      <c r="Q385" s="44">
        <v>32210</v>
      </c>
      <c r="R385" s="44" t="s">
        <v>3398</v>
      </c>
      <c r="S385" s="44">
        <v>4188</v>
      </c>
      <c r="T385" s="44" t="s">
        <v>3398</v>
      </c>
      <c r="U385" s="44">
        <v>28175</v>
      </c>
      <c r="V385" s="44">
        <f t="shared" si="20"/>
        <v>40.372559555794375</v>
      </c>
      <c r="W385" s="44">
        <v>13</v>
      </c>
      <c r="X385" s="44">
        <f t="shared" si="21"/>
        <v>12.502238939638188</v>
      </c>
      <c r="Y385" s="44">
        <v>48</v>
      </c>
      <c r="Z385" s="44" t="s">
        <v>3398</v>
      </c>
      <c r="AA385" s="44" t="s">
        <v>2673</v>
      </c>
      <c r="AB385" s="44" t="s">
        <v>3387</v>
      </c>
      <c r="AC385" s="44" t="s">
        <v>2673</v>
      </c>
      <c r="AD385" s="44" t="s">
        <v>3387</v>
      </c>
      <c r="AE385" s="44" t="s">
        <v>2673</v>
      </c>
      <c r="AG385" s="44" t="s">
        <v>2673</v>
      </c>
      <c r="AH385" s="44">
        <f t="shared" si="22"/>
        <v>40.372559555794375</v>
      </c>
      <c r="AI385" s="44" t="s">
        <v>2673</v>
      </c>
      <c r="AJ385" s="44">
        <f t="shared" si="23"/>
        <v>12.502238939638188</v>
      </c>
      <c r="AK385" s="44" t="s">
        <v>2673</v>
      </c>
      <c r="AL385" s="44" t="s">
        <v>3387</v>
      </c>
    </row>
    <row r="386" spans="1:38" x14ac:dyDescent="0.2">
      <c r="A386" s="46" t="s">
        <v>1166</v>
      </c>
      <c r="B386" s="46" t="s">
        <v>1167</v>
      </c>
      <c r="C386" s="48" t="s">
        <v>2673</v>
      </c>
      <c r="D386" s="48" t="s">
        <v>3387</v>
      </c>
      <c r="E386" s="48" t="s">
        <v>2673</v>
      </c>
      <c r="F386" s="48" t="s">
        <v>3387</v>
      </c>
      <c r="G386" s="48" t="s">
        <v>2673</v>
      </c>
      <c r="H386" s="49" t="s">
        <v>3387</v>
      </c>
      <c r="I386" s="49" t="s">
        <v>2673</v>
      </c>
      <c r="J386" s="49" t="s">
        <v>3387</v>
      </c>
      <c r="K386" s="49" t="s">
        <v>2673</v>
      </c>
      <c r="L386" s="49" t="s">
        <v>3387</v>
      </c>
      <c r="M386" s="44" t="s">
        <v>2673</v>
      </c>
      <c r="N386" s="44" t="s">
        <v>3387</v>
      </c>
      <c r="O386" s="44">
        <v>76254</v>
      </c>
      <c r="P386" s="44" t="s">
        <v>3398</v>
      </c>
      <c r="Q386" s="44">
        <v>72978</v>
      </c>
      <c r="R386" s="44" t="s">
        <v>3398</v>
      </c>
      <c r="S386" s="44">
        <v>19532</v>
      </c>
      <c r="T386" s="44" t="s">
        <v>3398</v>
      </c>
      <c r="U386" s="44">
        <v>56075</v>
      </c>
      <c r="V386" s="44">
        <f t="shared" si="20"/>
        <v>33.827077923781047</v>
      </c>
      <c r="W386" s="44">
        <v>26</v>
      </c>
      <c r="X386" s="44">
        <f t="shared" si="21"/>
        <v>25.61439399900333</v>
      </c>
      <c r="Y386" s="44">
        <v>46</v>
      </c>
      <c r="Z386" s="44" t="s">
        <v>3398</v>
      </c>
      <c r="AA386" s="44" t="s">
        <v>2673</v>
      </c>
      <c r="AB386" s="44" t="s">
        <v>3387</v>
      </c>
      <c r="AC386" s="44" t="s">
        <v>2673</v>
      </c>
      <c r="AD386" s="44" t="s">
        <v>3387</v>
      </c>
      <c r="AE386" s="44" t="s">
        <v>2673</v>
      </c>
      <c r="AG386" s="44" t="s">
        <v>2673</v>
      </c>
      <c r="AH386" s="44">
        <f t="shared" si="22"/>
        <v>33.827077923781047</v>
      </c>
      <c r="AI386" s="44" t="s">
        <v>2673</v>
      </c>
      <c r="AJ386" s="44">
        <f t="shared" si="23"/>
        <v>25.61439399900333</v>
      </c>
      <c r="AK386" s="44" t="s">
        <v>2673</v>
      </c>
      <c r="AL386" s="44" t="s">
        <v>3387</v>
      </c>
    </row>
    <row r="387" spans="1:38" x14ac:dyDescent="0.2">
      <c r="A387" s="46" t="s">
        <v>1169</v>
      </c>
      <c r="B387" s="46" t="s">
        <v>1170</v>
      </c>
      <c r="C387" s="48" t="s">
        <v>2673</v>
      </c>
      <c r="D387" s="48" t="s">
        <v>3387</v>
      </c>
      <c r="E387" s="48" t="s">
        <v>2673</v>
      </c>
      <c r="F387" s="48" t="s">
        <v>3387</v>
      </c>
      <c r="G387" s="48" t="s">
        <v>2673</v>
      </c>
      <c r="H387" s="49" t="s">
        <v>3387</v>
      </c>
      <c r="I387" s="49" t="s">
        <v>2673</v>
      </c>
      <c r="J387" s="49" t="s">
        <v>3387</v>
      </c>
      <c r="K387" s="49" t="s">
        <v>2673</v>
      </c>
      <c r="L387" s="49" t="s">
        <v>3387</v>
      </c>
      <c r="M387" s="44" t="s">
        <v>2673</v>
      </c>
      <c r="N387" s="44" t="s">
        <v>3387</v>
      </c>
      <c r="O387" s="44">
        <v>43592</v>
      </c>
      <c r="P387" s="44" t="s">
        <v>3398</v>
      </c>
      <c r="Q387" s="44">
        <v>42013</v>
      </c>
      <c r="R387" s="44" t="s">
        <v>3398</v>
      </c>
      <c r="S387" s="44">
        <v>4305</v>
      </c>
      <c r="T387" s="44" t="s">
        <v>3398</v>
      </c>
      <c r="U387" s="44">
        <v>37868</v>
      </c>
      <c r="V387" s="44">
        <f t="shared" si="20"/>
        <v>40.828500642319689</v>
      </c>
      <c r="W387" s="44">
        <v>10</v>
      </c>
      <c r="X387" s="44">
        <f t="shared" si="21"/>
        <v>9.8756652596806749</v>
      </c>
      <c r="Y387" s="44">
        <v>47</v>
      </c>
      <c r="Z387" s="44" t="s">
        <v>3398</v>
      </c>
      <c r="AA387" s="44" t="s">
        <v>2673</v>
      </c>
      <c r="AB387" s="44" t="s">
        <v>3387</v>
      </c>
      <c r="AC387" s="44" t="s">
        <v>2673</v>
      </c>
      <c r="AD387" s="44" t="s">
        <v>3387</v>
      </c>
      <c r="AE387" s="44" t="s">
        <v>2673</v>
      </c>
      <c r="AG387" s="44" t="s">
        <v>2673</v>
      </c>
      <c r="AH387" s="44">
        <f t="shared" si="22"/>
        <v>40.828500642319689</v>
      </c>
      <c r="AI387" s="44" t="s">
        <v>2673</v>
      </c>
      <c r="AJ387" s="44">
        <f t="shared" si="23"/>
        <v>9.8756652596806749</v>
      </c>
      <c r="AK387" s="44" t="s">
        <v>2673</v>
      </c>
      <c r="AL387" s="44" t="s">
        <v>3387</v>
      </c>
    </row>
    <row r="388" spans="1:38" x14ac:dyDescent="0.2">
      <c r="A388" s="46" t="s">
        <v>1172</v>
      </c>
      <c r="B388" s="46" t="s">
        <v>1173</v>
      </c>
      <c r="C388" s="48" t="s">
        <v>2673</v>
      </c>
      <c r="D388" s="48" t="s">
        <v>3387</v>
      </c>
      <c r="E388" s="48" t="s">
        <v>2673</v>
      </c>
      <c r="F388" s="48" t="s">
        <v>3387</v>
      </c>
      <c r="G388" s="48" t="s">
        <v>2673</v>
      </c>
      <c r="H388" s="49" t="s">
        <v>3387</v>
      </c>
      <c r="I388" s="49" t="s">
        <v>2673</v>
      </c>
      <c r="J388" s="49" t="s">
        <v>3387</v>
      </c>
      <c r="K388" s="49" t="s">
        <v>2673</v>
      </c>
      <c r="L388" s="49" t="s">
        <v>3387</v>
      </c>
      <c r="M388" s="44" t="s">
        <v>2673</v>
      </c>
      <c r="N388" s="44" t="s">
        <v>3387</v>
      </c>
      <c r="O388" s="44">
        <v>29025</v>
      </c>
      <c r="P388" s="44" t="s">
        <v>3398</v>
      </c>
      <c r="Q388" s="44">
        <v>28725</v>
      </c>
      <c r="R388" s="44" t="s">
        <v>3398</v>
      </c>
      <c r="S388" s="44">
        <v>2881</v>
      </c>
      <c r="T388" s="44" t="s">
        <v>3398</v>
      </c>
      <c r="U388" s="44">
        <v>25613</v>
      </c>
      <c r="V388" s="44">
        <f t="shared" si="20"/>
        <v>38.827631352282516</v>
      </c>
      <c r="W388" s="44">
        <v>10</v>
      </c>
      <c r="X388" s="44">
        <f t="shared" si="21"/>
        <v>9.9259259259259256</v>
      </c>
      <c r="Y388" s="44">
        <v>44</v>
      </c>
      <c r="Z388" s="44" t="s">
        <v>3398</v>
      </c>
      <c r="AA388" s="44" t="s">
        <v>2673</v>
      </c>
      <c r="AB388" s="44" t="s">
        <v>3387</v>
      </c>
      <c r="AC388" s="44" t="s">
        <v>2673</v>
      </c>
      <c r="AD388" s="44" t="s">
        <v>3387</v>
      </c>
      <c r="AE388" s="44" t="s">
        <v>2673</v>
      </c>
      <c r="AG388" s="44" t="s">
        <v>2673</v>
      </c>
      <c r="AH388" s="44">
        <f t="shared" si="22"/>
        <v>38.827631352282516</v>
      </c>
      <c r="AI388" s="44" t="s">
        <v>2673</v>
      </c>
      <c r="AJ388" s="44">
        <f t="shared" si="23"/>
        <v>9.9259259259259256</v>
      </c>
      <c r="AK388" s="44" t="s">
        <v>2673</v>
      </c>
      <c r="AL388" s="44" t="s">
        <v>3387</v>
      </c>
    </row>
    <row r="389" spans="1:38" x14ac:dyDescent="0.2">
      <c r="A389" s="46" t="s">
        <v>1175</v>
      </c>
      <c r="B389" s="46" t="s">
        <v>1176</v>
      </c>
      <c r="C389" s="48" t="s">
        <v>2673</v>
      </c>
      <c r="D389" s="48" t="s">
        <v>3387</v>
      </c>
      <c r="E389" s="48" t="s">
        <v>2673</v>
      </c>
      <c r="F389" s="48" t="s">
        <v>3387</v>
      </c>
      <c r="G389" s="48" t="s">
        <v>2673</v>
      </c>
      <c r="H389" s="49" t="s">
        <v>3387</v>
      </c>
      <c r="I389" s="49" t="s">
        <v>2673</v>
      </c>
      <c r="J389" s="49" t="s">
        <v>3387</v>
      </c>
      <c r="K389" s="49" t="s">
        <v>2673</v>
      </c>
      <c r="L389" s="49" t="s">
        <v>3387</v>
      </c>
      <c r="M389" s="44" t="s">
        <v>2673</v>
      </c>
      <c r="N389" s="44" t="s">
        <v>3387</v>
      </c>
      <c r="O389" s="44">
        <v>20535</v>
      </c>
      <c r="P389" s="44" t="s">
        <v>3398</v>
      </c>
      <c r="Q389" s="44">
        <v>20201</v>
      </c>
      <c r="R389" s="44" t="s">
        <v>3398</v>
      </c>
      <c r="S389" s="44">
        <v>2973</v>
      </c>
      <c r="T389" s="44" t="s">
        <v>3398</v>
      </c>
      <c r="U389" s="44">
        <v>17083</v>
      </c>
      <c r="V389" s="44">
        <f t="shared" si="20"/>
        <v>32.443973703433159</v>
      </c>
      <c r="W389" s="44">
        <v>14</v>
      </c>
      <c r="X389" s="44">
        <f t="shared" si="21"/>
        <v>14.477720964207451</v>
      </c>
      <c r="Y389" s="44">
        <v>39</v>
      </c>
      <c r="Z389" s="44" t="s">
        <v>3398</v>
      </c>
      <c r="AA389" s="44" t="s">
        <v>2673</v>
      </c>
      <c r="AB389" s="44" t="s">
        <v>3387</v>
      </c>
      <c r="AC389" s="44" t="s">
        <v>2673</v>
      </c>
      <c r="AD389" s="44" t="s">
        <v>3387</v>
      </c>
      <c r="AE389" s="44" t="s">
        <v>2673</v>
      </c>
      <c r="AG389" s="44" t="s">
        <v>2673</v>
      </c>
      <c r="AH389" s="44">
        <f t="shared" si="22"/>
        <v>32.443973703433159</v>
      </c>
      <c r="AI389" s="44" t="s">
        <v>2673</v>
      </c>
      <c r="AJ389" s="44">
        <f t="shared" si="23"/>
        <v>14.477720964207451</v>
      </c>
      <c r="AK389" s="44" t="s">
        <v>2673</v>
      </c>
      <c r="AL389" s="44" t="s">
        <v>3387</v>
      </c>
    </row>
    <row r="390" spans="1:38" x14ac:dyDescent="0.2">
      <c r="A390" s="46" t="s">
        <v>1178</v>
      </c>
      <c r="B390" s="46" t="s">
        <v>1179</v>
      </c>
      <c r="C390" s="48" t="s">
        <v>2673</v>
      </c>
      <c r="D390" s="48" t="s">
        <v>3387</v>
      </c>
      <c r="E390" s="48" t="s">
        <v>2673</v>
      </c>
      <c r="F390" s="48" t="s">
        <v>3387</v>
      </c>
      <c r="G390" s="48" t="s">
        <v>2673</v>
      </c>
      <c r="H390" s="49" t="s">
        <v>3387</v>
      </c>
      <c r="I390" s="49" t="s">
        <v>2673</v>
      </c>
      <c r="J390" s="49" t="s">
        <v>3387</v>
      </c>
      <c r="K390" s="49" t="s">
        <v>2673</v>
      </c>
      <c r="L390" s="49" t="s">
        <v>3387</v>
      </c>
      <c r="M390" s="44" t="s">
        <v>2673</v>
      </c>
      <c r="N390" s="44" t="s">
        <v>3387</v>
      </c>
      <c r="O390" s="44">
        <v>57964</v>
      </c>
      <c r="P390" s="44" t="s">
        <v>3398</v>
      </c>
      <c r="Q390" s="44">
        <v>56752</v>
      </c>
      <c r="R390" s="44" t="s">
        <v>3398</v>
      </c>
      <c r="S390" s="44">
        <v>6559</v>
      </c>
      <c r="T390" s="44" t="s">
        <v>3398</v>
      </c>
      <c r="U390" s="44">
        <v>49809</v>
      </c>
      <c r="V390" s="44">
        <f t="shared" si="20"/>
        <v>36.950296735905042</v>
      </c>
      <c r="W390" s="44">
        <v>11</v>
      </c>
      <c r="X390" s="44">
        <f t="shared" si="21"/>
        <v>11.315644192947346</v>
      </c>
      <c r="Y390" s="44">
        <v>43</v>
      </c>
      <c r="Z390" s="44" t="s">
        <v>3398</v>
      </c>
      <c r="AA390" s="44" t="s">
        <v>2673</v>
      </c>
      <c r="AB390" s="44" t="s">
        <v>3387</v>
      </c>
      <c r="AC390" s="44" t="s">
        <v>2673</v>
      </c>
      <c r="AD390" s="44" t="s">
        <v>3387</v>
      </c>
      <c r="AE390" s="44" t="s">
        <v>2673</v>
      </c>
      <c r="AG390" s="44" t="s">
        <v>2673</v>
      </c>
      <c r="AH390" s="44">
        <f t="shared" si="22"/>
        <v>36.950296735905042</v>
      </c>
      <c r="AI390" s="44" t="s">
        <v>2673</v>
      </c>
      <c r="AJ390" s="44">
        <f t="shared" si="23"/>
        <v>11.315644192947346</v>
      </c>
      <c r="AK390" s="44" t="s">
        <v>2673</v>
      </c>
      <c r="AL390" s="44" t="s">
        <v>3387</v>
      </c>
    </row>
    <row r="391" spans="1:38" x14ac:dyDescent="0.2">
      <c r="A391" s="46" t="s">
        <v>1181</v>
      </c>
      <c r="B391" s="46" t="s">
        <v>1182</v>
      </c>
      <c r="C391" s="48" t="s">
        <v>2673</v>
      </c>
      <c r="D391" s="48" t="s">
        <v>3387</v>
      </c>
      <c r="E391" s="48" t="s">
        <v>2673</v>
      </c>
      <c r="F391" s="48" t="s">
        <v>3387</v>
      </c>
      <c r="G391" s="48" t="s">
        <v>2673</v>
      </c>
      <c r="H391" s="49" t="s">
        <v>3387</v>
      </c>
      <c r="I391" s="49" t="s">
        <v>2673</v>
      </c>
      <c r="J391" s="49" t="s">
        <v>3387</v>
      </c>
      <c r="K391" s="49" t="s">
        <v>2673</v>
      </c>
      <c r="L391" s="49" t="s">
        <v>3387</v>
      </c>
      <c r="M391" s="44" t="s">
        <v>2673</v>
      </c>
      <c r="N391" s="44" t="s">
        <v>3387</v>
      </c>
      <c r="O391" s="44">
        <v>65134</v>
      </c>
      <c r="P391" s="44" t="s">
        <v>3398</v>
      </c>
      <c r="Q391" s="44">
        <v>63215</v>
      </c>
      <c r="R391" s="44" t="s">
        <v>3398</v>
      </c>
      <c r="S391" s="44">
        <v>4025</v>
      </c>
      <c r="T391" s="44" t="s">
        <v>3398</v>
      </c>
      <c r="U391" s="44">
        <v>58941</v>
      </c>
      <c r="V391" s="44">
        <f t="shared" si="20"/>
        <v>47.960711763441523</v>
      </c>
      <c r="W391" s="44">
        <v>6</v>
      </c>
      <c r="X391" s="44">
        <f t="shared" si="21"/>
        <v>6.1795682746338318</v>
      </c>
      <c r="Y391" s="44">
        <v>53</v>
      </c>
      <c r="Z391" s="44" t="s">
        <v>3398</v>
      </c>
      <c r="AA391" s="44" t="s">
        <v>2673</v>
      </c>
      <c r="AB391" s="44" t="s">
        <v>3387</v>
      </c>
      <c r="AC391" s="44" t="s">
        <v>2673</v>
      </c>
      <c r="AD391" s="44" t="s">
        <v>3387</v>
      </c>
      <c r="AE391" s="44" t="s">
        <v>2673</v>
      </c>
      <c r="AG391" s="44" t="s">
        <v>2673</v>
      </c>
      <c r="AH391" s="44">
        <f t="shared" si="22"/>
        <v>47.960711763441523</v>
      </c>
      <c r="AI391" s="44" t="s">
        <v>2673</v>
      </c>
      <c r="AJ391" s="44">
        <f t="shared" si="23"/>
        <v>6.1795682746338318</v>
      </c>
      <c r="AK391" s="44" t="s">
        <v>2673</v>
      </c>
      <c r="AL391" s="44" t="s">
        <v>3387</v>
      </c>
    </row>
    <row r="392" spans="1:38" x14ac:dyDescent="0.2">
      <c r="A392" s="46" t="s">
        <v>1184</v>
      </c>
      <c r="B392" s="46" t="s">
        <v>1185</v>
      </c>
      <c r="C392" s="48" t="s">
        <v>2673</v>
      </c>
      <c r="D392" s="48" t="s">
        <v>3387</v>
      </c>
      <c r="E392" s="48" t="s">
        <v>2673</v>
      </c>
      <c r="F392" s="48" t="s">
        <v>3387</v>
      </c>
      <c r="G392" s="48" t="s">
        <v>2673</v>
      </c>
      <c r="H392" s="49" t="s">
        <v>3387</v>
      </c>
      <c r="I392" s="49" t="s">
        <v>2673</v>
      </c>
      <c r="J392" s="49" t="s">
        <v>3387</v>
      </c>
      <c r="K392" s="49" t="s">
        <v>2673</v>
      </c>
      <c r="L392" s="49" t="s">
        <v>3387</v>
      </c>
      <c r="M392" s="44" t="s">
        <v>2673</v>
      </c>
      <c r="N392" s="44" t="s">
        <v>3387</v>
      </c>
      <c r="O392" s="44">
        <v>62589</v>
      </c>
      <c r="P392" s="44" t="s">
        <v>3398</v>
      </c>
      <c r="Q392" s="44">
        <v>60515</v>
      </c>
      <c r="R392" s="44" t="s">
        <v>3398</v>
      </c>
      <c r="S392" s="44">
        <v>5142</v>
      </c>
      <c r="T392" s="44" t="s">
        <v>3398</v>
      </c>
      <c r="U392" s="44">
        <v>55526</v>
      </c>
      <c r="V392" s="44">
        <f t="shared" si="20"/>
        <v>46.131940117273004</v>
      </c>
      <c r="W392" s="44">
        <v>8</v>
      </c>
      <c r="X392" s="44">
        <f t="shared" si="21"/>
        <v>8.2155011263960116</v>
      </c>
      <c r="Y392" s="44">
        <v>52</v>
      </c>
      <c r="Z392" s="44" t="s">
        <v>3398</v>
      </c>
      <c r="AA392" s="44" t="s">
        <v>2673</v>
      </c>
      <c r="AB392" s="44" t="s">
        <v>3387</v>
      </c>
      <c r="AC392" s="44" t="s">
        <v>2673</v>
      </c>
      <c r="AD392" s="44" t="s">
        <v>3387</v>
      </c>
      <c r="AE392" s="44" t="s">
        <v>2673</v>
      </c>
      <c r="AG392" s="44" t="s">
        <v>2673</v>
      </c>
      <c r="AH392" s="44">
        <f t="shared" si="22"/>
        <v>46.131940117273004</v>
      </c>
      <c r="AI392" s="44" t="s">
        <v>2673</v>
      </c>
      <c r="AJ392" s="44">
        <f t="shared" si="23"/>
        <v>8.2155011263960116</v>
      </c>
      <c r="AK392" s="44" t="s">
        <v>2673</v>
      </c>
      <c r="AL392" s="44" t="s">
        <v>3387</v>
      </c>
    </row>
    <row r="393" spans="1:38" x14ac:dyDescent="0.2">
      <c r="A393" s="46" t="s">
        <v>1187</v>
      </c>
      <c r="B393" s="46" t="s">
        <v>1188</v>
      </c>
      <c r="C393" s="48" t="s">
        <v>2673</v>
      </c>
      <c r="D393" s="48" t="s">
        <v>3387</v>
      </c>
      <c r="E393" s="48" t="s">
        <v>2673</v>
      </c>
      <c r="F393" s="48" t="s">
        <v>3387</v>
      </c>
      <c r="G393" s="48" t="s">
        <v>2673</v>
      </c>
      <c r="H393" s="49" t="s">
        <v>3387</v>
      </c>
      <c r="I393" s="49" t="s">
        <v>2673</v>
      </c>
      <c r="J393" s="49" t="s">
        <v>3387</v>
      </c>
      <c r="K393" s="49" t="s">
        <v>2673</v>
      </c>
      <c r="L393" s="49" t="s">
        <v>3387</v>
      </c>
      <c r="M393" s="44" t="s">
        <v>2673</v>
      </c>
      <c r="N393" s="44" t="s">
        <v>3387</v>
      </c>
      <c r="O393" s="44">
        <v>28555</v>
      </c>
      <c r="P393" s="44" t="s">
        <v>3398</v>
      </c>
      <c r="Q393" s="44">
        <v>27449</v>
      </c>
      <c r="R393" s="44" t="s">
        <v>3398</v>
      </c>
      <c r="S393" s="44">
        <v>4905</v>
      </c>
      <c r="T393" s="44" t="s">
        <v>3398</v>
      </c>
      <c r="U393" s="44">
        <v>22883</v>
      </c>
      <c r="V393" s="44">
        <f t="shared" si="20"/>
        <v>38.46555769567501</v>
      </c>
      <c r="W393" s="44">
        <v>17</v>
      </c>
      <c r="X393" s="44">
        <f t="shared" si="21"/>
        <v>17.177376991770267</v>
      </c>
      <c r="Y393" s="44">
        <v>48</v>
      </c>
      <c r="Z393" s="44" t="s">
        <v>3398</v>
      </c>
      <c r="AA393" s="44" t="s">
        <v>2673</v>
      </c>
      <c r="AB393" s="44" t="s">
        <v>3387</v>
      </c>
      <c r="AC393" s="44" t="s">
        <v>2673</v>
      </c>
      <c r="AD393" s="44" t="s">
        <v>3387</v>
      </c>
      <c r="AE393" s="44" t="s">
        <v>2673</v>
      </c>
      <c r="AG393" s="44" t="s">
        <v>2673</v>
      </c>
      <c r="AH393" s="44">
        <f t="shared" si="22"/>
        <v>38.46555769567501</v>
      </c>
      <c r="AI393" s="44" t="s">
        <v>2673</v>
      </c>
      <c r="AJ393" s="44">
        <f t="shared" si="23"/>
        <v>17.177376991770267</v>
      </c>
      <c r="AK393" s="44" t="s">
        <v>2673</v>
      </c>
      <c r="AL393" s="44" t="s">
        <v>3387</v>
      </c>
    </row>
    <row r="394" spans="1:38" x14ac:dyDescent="0.2">
      <c r="A394" s="46" t="s">
        <v>1190</v>
      </c>
      <c r="B394" s="46" t="s">
        <v>1191</v>
      </c>
      <c r="C394" s="48" t="s">
        <v>2673</v>
      </c>
      <c r="D394" s="48" t="s">
        <v>3387</v>
      </c>
      <c r="E394" s="48" t="s">
        <v>2673</v>
      </c>
      <c r="F394" s="48" t="s">
        <v>3387</v>
      </c>
      <c r="G394" s="48" t="s">
        <v>2673</v>
      </c>
      <c r="H394" s="49" t="s">
        <v>3387</v>
      </c>
      <c r="I394" s="49" t="s">
        <v>2673</v>
      </c>
      <c r="J394" s="49" t="s">
        <v>3387</v>
      </c>
      <c r="K394" s="49" t="s">
        <v>2673</v>
      </c>
      <c r="L394" s="49" t="s">
        <v>3387</v>
      </c>
      <c r="M394" s="44" t="s">
        <v>2673</v>
      </c>
      <c r="N394" s="44" t="s">
        <v>3387</v>
      </c>
      <c r="O394" s="44">
        <v>25132</v>
      </c>
      <c r="P394" s="44" t="s">
        <v>3398</v>
      </c>
      <c r="Q394" s="44">
        <v>24521</v>
      </c>
      <c r="R394" s="44" t="s">
        <v>3398</v>
      </c>
      <c r="S394" s="44">
        <v>4714</v>
      </c>
      <c r="T394" s="44" t="s">
        <v>3398</v>
      </c>
      <c r="U394" s="44">
        <v>20031</v>
      </c>
      <c r="V394" s="44">
        <f t="shared" si="20"/>
        <v>35.866425274550373</v>
      </c>
      <c r="W394" s="44">
        <v>19</v>
      </c>
      <c r="X394" s="44">
        <f t="shared" si="21"/>
        <v>18.756963234123827</v>
      </c>
      <c r="Y394" s="44">
        <v>45</v>
      </c>
      <c r="Z394" s="44" t="s">
        <v>3398</v>
      </c>
      <c r="AA394" s="44" t="s">
        <v>2673</v>
      </c>
      <c r="AB394" s="44" t="s">
        <v>3387</v>
      </c>
      <c r="AC394" s="44" t="s">
        <v>2673</v>
      </c>
      <c r="AD394" s="44" t="s">
        <v>3387</v>
      </c>
      <c r="AE394" s="44" t="s">
        <v>2673</v>
      </c>
      <c r="AG394" s="44" t="s">
        <v>2673</v>
      </c>
      <c r="AH394" s="44">
        <f t="shared" si="22"/>
        <v>35.866425274550373</v>
      </c>
      <c r="AI394" s="44" t="s">
        <v>2673</v>
      </c>
      <c r="AJ394" s="44">
        <f t="shared" si="23"/>
        <v>18.756963234123827</v>
      </c>
      <c r="AK394" s="44" t="s">
        <v>2673</v>
      </c>
      <c r="AL394" s="44" t="s">
        <v>3387</v>
      </c>
    </row>
    <row r="395" spans="1:38" x14ac:dyDescent="0.2">
      <c r="A395" s="46" t="s">
        <v>1193</v>
      </c>
      <c r="B395" s="46" t="s">
        <v>1194</v>
      </c>
      <c r="C395" s="48" t="s">
        <v>2673</v>
      </c>
      <c r="D395" s="48" t="s">
        <v>3387</v>
      </c>
      <c r="E395" s="48" t="s">
        <v>2673</v>
      </c>
      <c r="F395" s="48" t="s">
        <v>3387</v>
      </c>
      <c r="G395" s="48" t="s">
        <v>2673</v>
      </c>
      <c r="H395" s="49" t="s">
        <v>3387</v>
      </c>
      <c r="I395" s="49" t="s">
        <v>2673</v>
      </c>
      <c r="J395" s="49" t="s">
        <v>3387</v>
      </c>
      <c r="K395" s="49" t="s">
        <v>2673</v>
      </c>
      <c r="L395" s="49" t="s">
        <v>3387</v>
      </c>
      <c r="M395" s="44" t="s">
        <v>2673</v>
      </c>
      <c r="N395" s="44" t="s">
        <v>3387</v>
      </c>
      <c r="O395" s="44">
        <v>21865</v>
      </c>
      <c r="P395" s="44" t="s">
        <v>3398</v>
      </c>
      <c r="Q395" s="44">
        <v>21138</v>
      </c>
      <c r="R395" s="44" t="s">
        <v>3398</v>
      </c>
      <c r="S395" s="44">
        <v>4207</v>
      </c>
      <c r="T395" s="44" t="s">
        <v>3398</v>
      </c>
      <c r="U395" s="44">
        <v>17304</v>
      </c>
      <c r="V395" s="44">
        <f t="shared" ref="V395:V458" si="24">100*U395/(O395*100/Y395)</f>
        <v>36.404482048936657</v>
      </c>
      <c r="W395" s="44">
        <v>19</v>
      </c>
      <c r="X395" s="44">
        <f t="shared" ref="X395:X458" si="25">100*S395/O395</f>
        <v>19.240795792362224</v>
      </c>
      <c r="Y395" s="44">
        <v>46</v>
      </c>
      <c r="Z395" s="44" t="s">
        <v>3398</v>
      </c>
      <c r="AA395" s="44" t="s">
        <v>2673</v>
      </c>
      <c r="AB395" s="44" t="s">
        <v>3387</v>
      </c>
      <c r="AC395" s="44" t="s">
        <v>2673</v>
      </c>
      <c r="AD395" s="44" t="s">
        <v>3387</v>
      </c>
      <c r="AE395" s="44" t="s">
        <v>2673</v>
      </c>
      <c r="AG395" s="44" t="s">
        <v>2673</v>
      </c>
      <c r="AH395" s="44">
        <f t="shared" ref="AH395:AH458" si="26">IF(COUNT(100*AG395/(AA395*100/AK395))=1,100*AG395/(AA395*100/AK395),IF(COUNT(V395)=1,V395,""))</f>
        <v>36.404482048936657</v>
      </c>
      <c r="AI395" s="44" t="s">
        <v>2673</v>
      </c>
      <c r="AJ395" s="44">
        <f t="shared" ref="AJ395:AJ458" si="27">IF(COUNT(AE395/AA395)=1,100*AE395/AA395,IF(COUNT(X395)=1,X395,""))</f>
        <v>19.240795792362224</v>
      </c>
      <c r="AK395" s="44" t="s">
        <v>2673</v>
      </c>
      <c r="AL395" s="44" t="s">
        <v>3387</v>
      </c>
    </row>
    <row r="396" spans="1:38" x14ac:dyDescent="0.2">
      <c r="A396" s="46" t="s">
        <v>1196</v>
      </c>
      <c r="B396" s="46" t="s">
        <v>1197</v>
      </c>
      <c r="C396" s="48" t="s">
        <v>2673</v>
      </c>
      <c r="D396" s="48" t="s">
        <v>3387</v>
      </c>
      <c r="E396" s="48" t="s">
        <v>2673</v>
      </c>
      <c r="F396" s="48" t="s">
        <v>3387</v>
      </c>
      <c r="G396" s="48" t="s">
        <v>2673</v>
      </c>
      <c r="H396" s="49" t="s">
        <v>3387</v>
      </c>
      <c r="I396" s="49" t="s">
        <v>2673</v>
      </c>
      <c r="J396" s="49" t="s">
        <v>3387</v>
      </c>
      <c r="K396" s="49" t="s">
        <v>2673</v>
      </c>
      <c r="L396" s="49" t="s">
        <v>3387</v>
      </c>
      <c r="M396" s="44" t="s">
        <v>2673</v>
      </c>
      <c r="N396" s="44" t="s">
        <v>3387</v>
      </c>
      <c r="O396" s="44">
        <v>42800</v>
      </c>
      <c r="P396" s="44" t="s">
        <v>3398</v>
      </c>
      <c r="Q396" s="44">
        <v>40898</v>
      </c>
      <c r="R396" s="44" t="s">
        <v>3398</v>
      </c>
      <c r="S396" s="44">
        <v>3355</v>
      </c>
      <c r="T396" s="44" t="s">
        <v>3398</v>
      </c>
      <c r="U396" s="44">
        <v>37494</v>
      </c>
      <c r="V396" s="44">
        <f t="shared" si="24"/>
        <v>49.933598130841119</v>
      </c>
      <c r="W396" s="44">
        <v>8</v>
      </c>
      <c r="X396" s="44">
        <f t="shared" si="25"/>
        <v>7.8387850467289724</v>
      </c>
      <c r="Y396" s="44">
        <v>57</v>
      </c>
      <c r="Z396" s="44" t="s">
        <v>3398</v>
      </c>
      <c r="AA396" s="44" t="s">
        <v>2673</v>
      </c>
      <c r="AB396" s="44" t="s">
        <v>3387</v>
      </c>
      <c r="AC396" s="44" t="s">
        <v>2673</v>
      </c>
      <c r="AD396" s="44" t="s">
        <v>3387</v>
      </c>
      <c r="AE396" s="44" t="s">
        <v>2673</v>
      </c>
      <c r="AG396" s="44" t="s">
        <v>2673</v>
      </c>
      <c r="AH396" s="44">
        <f t="shared" si="26"/>
        <v>49.933598130841119</v>
      </c>
      <c r="AI396" s="44" t="s">
        <v>2673</v>
      </c>
      <c r="AJ396" s="44">
        <f t="shared" si="27"/>
        <v>7.8387850467289724</v>
      </c>
      <c r="AK396" s="44" t="s">
        <v>2673</v>
      </c>
      <c r="AL396" s="44" t="s">
        <v>3387</v>
      </c>
    </row>
    <row r="397" spans="1:38" x14ac:dyDescent="0.2">
      <c r="A397" s="46" t="s">
        <v>1199</v>
      </c>
      <c r="B397" s="46" t="s">
        <v>1200</v>
      </c>
      <c r="C397" s="48" t="s">
        <v>2673</v>
      </c>
      <c r="D397" s="48" t="s">
        <v>3387</v>
      </c>
      <c r="E397" s="48" t="s">
        <v>2673</v>
      </c>
      <c r="F397" s="48" t="s">
        <v>3387</v>
      </c>
      <c r="G397" s="48" t="s">
        <v>2673</v>
      </c>
      <c r="H397" s="49" t="s">
        <v>3387</v>
      </c>
      <c r="I397" s="49" t="s">
        <v>2673</v>
      </c>
      <c r="J397" s="49" t="s">
        <v>3387</v>
      </c>
      <c r="K397" s="49" t="s">
        <v>2673</v>
      </c>
      <c r="L397" s="49" t="s">
        <v>3387</v>
      </c>
      <c r="M397" s="44" t="s">
        <v>2673</v>
      </c>
      <c r="N397" s="44" t="s">
        <v>3387</v>
      </c>
      <c r="O397" s="44">
        <v>20295</v>
      </c>
      <c r="P397" s="44" t="s">
        <v>3398</v>
      </c>
      <c r="Q397" s="44">
        <v>19621</v>
      </c>
      <c r="R397" s="44" t="s">
        <v>3398</v>
      </c>
      <c r="S397" s="44">
        <v>3631</v>
      </c>
      <c r="T397" s="44" t="s">
        <v>3398</v>
      </c>
      <c r="U397" s="44">
        <v>15888</v>
      </c>
      <c r="V397" s="44">
        <f t="shared" si="24"/>
        <v>32.096969696969694</v>
      </c>
      <c r="W397" s="44">
        <v>18</v>
      </c>
      <c r="X397" s="44">
        <f t="shared" si="25"/>
        <v>17.891106183789109</v>
      </c>
      <c r="Y397" s="44">
        <v>41</v>
      </c>
      <c r="Z397" s="44" t="s">
        <v>3398</v>
      </c>
      <c r="AA397" s="44" t="s">
        <v>2673</v>
      </c>
      <c r="AB397" s="44" t="s">
        <v>3387</v>
      </c>
      <c r="AC397" s="44" t="s">
        <v>2673</v>
      </c>
      <c r="AD397" s="44" t="s">
        <v>3387</v>
      </c>
      <c r="AE397" s="44" t="s">
        <v>2673</v>
      </c>
      <c r="AG397" s="44" t="s">
        <v>2673</v>
      </c>
      <c r="AH397" s="44">
        <f t="shared" si="26"/>
        <v>32.096969696969694</v>
      </c>
      <c r="AI397" s="44" t="s">
        <v>2673</v>
      </c>
      <c r="AJ397" s="44">
        <f t="shared" si="27"/>
        <v>17.891106183789109</v>
      </c>
      <c r="AK397" s="44" t="s">
        <v>2673</v>
      </c>
      <c r="AL397" s="44" t="s">
        <v>3387</v>
      </c>
    </row>
    <row r="398" spans="1:38" x14ac:dyDescent="0.2">
      <c r="A398" s="46" t="s">
        <v>3023</v>
      </c>
      <c r="B398" s="46" t="s">
        <v>3024</v>
      </c>
      <c r="C398" s="49" t="s">
        <v>2673</v>
      </c>
      <c r="D398" s="49" t="s">
        <v>3387</v>
      </c>
      <c r="E398" s="49" t="s">
        <v>2673</v>
      </c>
      <c r="F398" s="49" t="s">
        <v>3387</v>
      </c>
      <c r="G398" s="49" t="s">
        <v>2673</v>
      </c>
      <c r="H398" s="49" t="s">
        <v>3387</v>
      </c>
      <c r="I398" s="49" t="s">
        <v>2673</v>
      </c>
      <c r="J398" s="49" t="s">
        <v>3387</v>
      </c>
      <c r="K398" s="49" t="s">
        <v>2673</v>
      </c>
      <c r="L398" s="49" t="s">
        <v>3387</v>
      </c>
      <c r="M398" s="44" t="s">
        <v>2673</v>
      </c>
      <c r="N398" s="44" t="s">
        <v>3387</v>
      </c>
      <c r="O398" s="44" t="s">
        <v>2673</v>
      </c>
      <c r="P398" s="44" t="s">
        <v>3387</v>
      </c>
      <c r="Q398" s="44" t="s">
        <v>2673</v>
      </c>
      <c r="R398" s="44" t="s">
        <v>3387</v>
      </c>
      <c r="S398" s="44" t="s">
        <v>2673</v>
      </c>
      <c r="T398" s="44" t="s">
        <v>3387</v>
      </c>
      <c r="U398" s="44" t="s">
        <v>2673</v>
      </c>
      <c r="V398" s="44" t="e">
        <f t="shared" si="24"/>
        <v>#VALUE!</v>
      </c>
      <c r="W398" s="44" t="s">
        <v>2673</v>
      </c>
      <c r="X398" s="44" t="e">
        <f t="shared" si="25"/>
        <v>#VALUE!</v>
      </c>
      <c r="Y398" s="44" t="s">
        <v>2673</v>
      </c>
      <c r="Z398" s="44" t="s">
        <v>3387</v>
      </c>
      <c r="AA398" s="44" t="s">
        <v>2673</v>
      </c>
      <c r="AB398" s="44" t="s">
        <v>3387</v>
      </c>
      <c r="AC398" s="44" t="s">
        <v>2673</v>
      </c>
      <c r="AD398" s="44" t="s">
        <v>3387</v>
      </c>
      <c r="AE398" s="44" t="s">
        <v>2673</v>
      </c>
      <c r="AG398" s="44" t="s">
        <v>2673</v>
      </c>
      <c r="AH398" s="44" t="str">
        <f t="shared" si="26"/>
        <v/>
      </c>
      <c r="AI398" s="44" t="s">
        <v>2673</v>
      </c>
      <c r="AJ398" s="44" t="str">
        <f t="shared" si="27"/>
        <v/>
      </c>
      <c r="AK398" s="44" t="s">
        <v>2673</v>
      </c>
      <c r="AL398" s="44" t="s">
        <v>3387</v>
      </c>
    </row>
    <row r="399" spans="1:38" x14ac:dyDescent="0.2">
      <c r="A399" s="46" t="s">
        <v>1202</v>
      </c>
      <c r="B399" s="46" t="s">
        <v>1203</v>
      </c>
      <c r="C399" s="48" t="s">
        <v>2673</v>
      </c>
      <c r="D399" s="48" t="s">
        <v>3387</v>
      </c>
      <c r="E399" s="48" t="s">
        <v>2673</v>
      </c>
      <c r="F399" s="48" t="s">
        <v>3387</v>
      </c>
      <c r="G399" s="48" t="s">
        <v>2673</v>
      </c>
      <c r="H399" s="49" t="s">
        <v>3387</v>
      </c>
      <c r="I399" s="49" t="s">
        <v>2673</v>
      </c>
      <c r="J399" s="49" t="s">
        <v>3387</v>
      </c>
      <c r="K399" s="49" t="s">
        <v>2673</v>
      </c>
      <c r="L399" s="49" t="s">
        <v>3387</v>
      </c>
      <c r="M399" s="44" t="s">
        <v>2673</v>
      </c>
      <c r="N399" s="44" t="s">
        <v>3387</v>
      </c>
      <c r="O399" s="44">
        <v>25917</v>
      </c>
      <c r="P399" s="44" t="s">
        <v>3398</v>
      </c>
      <c r="Q399" s="44">
        <v>25209</v>
      </c>
      <c r="R399" s="44" t="s">
        <v>3398</v>
      </c>
      <c r="S399" s="44">
        <v>5562</v>
      </c>
      <c r="T399" s="44" t="s">
        <v>3398</v>
      </c>
      <c r="U399" s="44">
        <v>19934</v>
      </c>
      <c r="V399" s="44">
        <f t="shared" si="24"/>
        <v>29.227611220434461</v>
      </c>
      <c r="W399" s="44">
        <v>21</v>
      </c>
      <c r="X399" s="44">
        <f t="shared" si="25"/>
        <v>21.460817224215766</v>
      </c>
      <c r="Y399" s="44">
        <v>38</v>
      </c>
      <c r="Z399" s="44" t="s">
        <v>3398</v>
      </c>
      <c r="AA399" s="44" t="s">
        <v>2673</v>
      </c>
      <c r="AB399" s="44" t="s">
        <v>3387</v>
      </c>
      <c r="AC399" s="44" t="s">
        <v>2673</v>
      </c>
      <c r="AD399" s="44" t="s">
        <v>3387</v>
      </c>
      <c r="AE399" s="44" t="s">
        <v>2673</v>
      </c>
      <c r="AG399" s="44" t="s">
        <v>2673</v>
      </c>
      <c r="AH399" s="44">
        <f t="shared" si="26"/>
        <v>29.227611220434461</v>
      </c>
      <c r="AI399" s="44" t="s">
        <v>2673</v>
      </c>
      <c r="AJ399" s="44">
        <f t="shared" si="27"/>
        <v>21.460817224215766</v>
      </c>
      <c r="AK399" s="44" t="s">
        <v>2673</v>
      </c>
      <c r="AL399" s="44" t="s">
        <v>3387</v>
      </c>
    </row>
    <row r="400" spans="1:38" x14ac:dyDescent="0.2">
      <c r="A400" s="46" t="s">
        <v>1205</v>
      </c>
      <c r="B400" s="46" t="s">
        <v>1206</v>
      </c>
      <c r="C400" s="48" t="s">
        <v>2673</v>
      </c>
      <c r="D400" s="48" t="s">
        <v>3387</v>
      </c>
      <c r="E400" s="48" t="s">
        <v>2673</v>
      </c>
      <c r="F400" s="48" t="s">
        <v>3387</v>
      </c>
      <c r="G400" s="48" t="s">
        <v>2673</v>
      </c>
      <c r="H400" s="49" t="s">
        <v>3387</v>
      </c>
      <c r="I400" s="49" t="s">
        <v>2673</v>
      </c>
      <c r="J400" s="49" t="s">
        <v>3387</v>
      </c>
      <c r="K400" s="49" t="s">
        <v>2673</v>
      </c>
      <c r="L400" s="49" t="s">
        <v>3387</v>
      </c>
      <c r="M400" s="44" t="s">
        <v>2673</v>
      </c>
      <c r="N400" s="44" t="s">
        <v>3387</v>
      </c>
      <c r="O400" s="44">
        <v>45764</v>
      </c>
      <c r="P400" s="44" t="s">
        <v>3398</v>
      </c>
      <c r="Q400" s="44">
        <v>44533</v>
      </c>
      <c r="R400" s="44" t="s">
        <v>3398</v>
      </c>
      <c r="S400" s="44">
        <v>2352</v>
      </c>
      <c r="T400" s="44" t="s">
        <v>3398</v>
      </c>
      <c r="U400" s="44">
        <v>41929</v>
      </c>
      <c r="V400" s="44">
        <f t="shared" si="24"/>
        <v>51.307228389126827</v>
      </c>
      <c r="W400" s="44">
        <v>5</v>
      </c>
      <c r="X400" s="44">
        <f t="shared" si="25"/>
        <v>5.1394108906564115</v>
      </c>
      <c r="Y400" s="44">
        <v>56</v>
      </c>
      <c r="Z400" s="44" t="s">
        <v>3398</v>
      </c>
      <c r="AA400" s="44" t="s">
        <v>2673</v>
      </c>
      <c r="AB400" s="44" t="s">
        <v>3387</v>
      </c>
      <c r="AC400" s="44" t="s">
        <v>2673</v>
      </c>
      <c r="AD400" s="44" t="s">
        <v>3387</v>
      </c>
      <c r="AE400" s="44" t="s">
        <v>2673</v>
      </c>
      <c r="AG400" s="44" t="s">
        <v>2673</v>
      </c>
      <c r="AH400" s="44">
        <f t="shared" si="26"/>
        <v>51.307228389126827</v>
      </c>
      <c r="AI400" s="44" t="s">
        <v>2673</v>
      </c>
      <c r="AJ400" s="44">
        <f t="shared" si="27"/>
        <v>5.1394108906564115</v>
      </c>
      <c r="AK400" s="44" t="s">
        <v>2673</v>
      </c>
      <c r="AL400" s="44" t="s">
        <v>3387</v>
      </c>
    </row>
    <row r="401" spans="1:38" x14ac:dyDescent="0.2">
      <c r="A401" s="46" t="s">
        <v>1208</v>
      </c>
      <c r="B401" s="46" t="s">
        <v>1209</v>
      </c>
      <c r="C401" s="48" t="s">
        <v>2673</v>
      </c>
      <c r="D401" s="48" t="s">
        <v>3387</v>
      </c>
      <c r="E401" s="48" t="s">
        <v>2673</v>
      </c>
      <c r="F401" s="48" t="s">
        <v>3387</v>
      </c>
      <c r="G401" s="48" t="s">
        <v>2673</v>
      </c>
      <c r="H401" s="49" t="s">
        <v>3387</v>
      </c>
      <c r="I401" s="49" t="s">
        <v>2673</v>
      </c>
      <c r="J401" s="49" t="s">
        <v>3387</v>
      </c>
      <c r="K401" s="49" t="s">
        <v>2673</v>
      </c>
      <c r="L401" s="49" t="s">
        <v>3387</v>
      </c>
      <c r="M401" s="44" t="s">
        <v>2673</v>
      </c>
      <c r="N401" s="44" t="s">
        <v>3387</v>
      </c>
      <c r="O401" s="44">
        <v>105163</v>
      </c>
      <c r="P401" s="44" t="s">
        <v>3398</v>
      </c>
      <c r="Q401" s="44">
        <v>99331</v>
      </c>
      <c r="R401" s="44" t="s">
        <v>3398</v>
      </c>
      <c r="S401" s="44">
        <v>29619</v>
      </c>
      <c r="T401" s="44" t="s">
        <v>3398</v>
      </c>
      <c r="U401" s="44">
        <v>74274</v>
      </c>
      <c r="V401" s="44">
        <f t="shared" si="24"/>
        <v>31.782375930698059</v>
      </c>
      <c r="W401" s="44">
        <v>28</v>
      </c>
      <c r="X401" s="44">
        <f t="shared" si="25"/>
        <v>28.16484885368428</v>
      </c>
      <c r="Y401" s="44">
        <v>45</v>
      </c>
      <c r="Z401" s="44" t="s">
        <v>3398</v>
      </c>
      <c r="AA401" s="44" t="s">
        <v>2673</v>
      </c>
      <c r="AB401" s="44" t="s">
        <v>3387</v>
      </c>
      <c r="AC401" s="44" t="s">
        <v>2673</v>
      </c>
      <c r="AD401" s="44" t="s">
        <v>3387</v>
      </c>
      <c r="AE401" s="44" t="s">
        <v>2673</v>
      </c>
      <c r="AG401" s="44" t="s">
        <v>2673</v>
      </c>
      <c r="AH401" s="44">
        <f t="shared" si="26"/>
        <v>31.782375930698059</v>
      </c>
      <c r="AI401" s="44" t="s">
        <v>2673</v>
      </c>
      <c r="AJ401" s="44">
        <f t="shared" si="27"/>
        <v>28.16484885368428</v>
      </c>
      <c r="AK401" s="44" t="s">
        <v>2673</v>
      </c>
      <c r="AL401" s="44" t="s">
        <v>3387</v>
      </c>
    </row>
    <row r="402" spans="1:38" x14ac:dyDescent="0.2">
      <c r="A402" s="46" t="s">
        <v>1211</v>
      </c>
      <c r="B402" s="46" t="s">
        <v>1212</v>
      </c>
      <c r="C402" s="48" t="s">
        <v>2673</v>
      </c>
      <c r="D402" s="48" t="s">
        <v>3387</v>
      </c>
      <c r="E402" s="48" t="s">
        <v>2673</v>
      </c>
      <c r="F402" s="48" t="s">
        <v>3387</v>
      </c>
      <c r="G402" s="48" t="s">
        <v>2673</v>
      </c>
      <c r="H402" s="49" t="s">
        <v>3387</v>
      </c>
      <c r="I402" s="49" t="s">
        <v>2673</v>
      </c>
      <c r="J402" s="49" t="s">
        <v>3387</v>
      </c>
      <c r="K402" s="49" t="s">
        <v>2673</v>
      </c>
      <c r="L402" s="49" t="s">
        <v>3387</v>
      </c>
      <c r="M402" s="44" t="s">
        <v>2673</v>
      </c>
      <c r="N402" s="44" t="s">
        <v>3387</v>
      </c>
      <c r="O402" s="44">
        <v>132066</v>
      </c>
      <c r="P402" s="44" t="s">
        <v>3398</v>
      </c>
      <c r="Q402" s="44">
        <v>127962</v>
      </c>
      <c r="R402" s="44" t="s">
        <v>3398</v>
      </c>
      <c r="S402" s="44">
        <v>9936</v>
      </c>
      <c r="T402" s="44" t="s">
        <v>3398</v>
      </c>
      <c r="U402" s="44">
        <v>117838</v>
      </c>
      <c r="V402" s="44">
        <f t="shared" si="24"/>
        <v>48.182363363772659</v>
      </c>
      <c r="W402" s="44">
        <v>8</v>
      </c>
      <c r="X402" s="44">
        <f t="shared" si="25"/>
        <v>7.523510971786834</v>
      </c>
      <c r="Y402" s="44">
        <v>54</v>
      </c>
      <c r="Z402" s="44" t="s">
        <v>3398</v>
      </c>
      <c r="AA402" s="44" t="s">
        <v>2673</v>
      </c>
      <c r="AB402" s="44" t="s">
        <v>3387</v>
      </c>
      <c r="AC402" s="44" t="s">
        <v>2673</v>
      </c>
      <c r="AD402" s="44" t="s">
        <v>3387</v>
      </c>
      <c r="AE402" s="44" t="s">
        <v>2673</v>
      </c>
      <c r="AG402" s="44" t="s">
        <v>2673</v>
      </c>
      <c r="AH402" s="44">
        <f t="shared" si="26"/>
        <v>48.182363363772659</v>
      </c>
      <c r="AI402" s="44" t="s">
        <v>2673</v>
      </c>
      <c r="AJ402" s="44">
        <f t="shared" si="27"/>
        <v>7.523510971786834</v>
      </c>
      <c r="AK402" s="44" t="s">
        <v>2673</v>
      </c>
      <c r="AL402" s="44" t="s">
        <v>3387</v>
      </c>
    </row>
    <row r="403" spans="1:38" x14ac:dyDescent="0.2">
      <c r="A403" s="46" t="s">
        <v>1214</v>
      </c>
      <c r="B403" s="46" t="s">
        <v>1215</v>
      </c>
      <c r="C403" s="48" t="s">
        <v>2673</v>
      </c>
      <c r="D403" s="48" t="s">
        <v>3387</v>
      </c>
      <c r="E403" s="48" t="s">
        <v>2673</v>
      </c>
      <c r="F403" s="48" t="s">
        <v>3387</v>
      </c>
      <c r="G403" s="48" t="s">
        <v>2673</v>
      </c>
      <c r="H403" s="49" t="s">
        <v>3387</v>
      </c>
      <c r="I403" s="49" t="s">
        <v>2673</v>
      </c>
      <c r="J403" s="49" t="s">
        <v>3387</v>
      </c>
      <c r="K403" s="49" t="s">
        <v>2673</v>
      </c>
      <c r="L403" s="49" t="s">
        <v>3387</v>
      </c>
      <c r="M403" s="44" t="s">
        <v>2673</v>
      </c>
      <c r="N403" s="44" t="s">
        <v>3387</v>
      </c>
      <c r="O403" s="44">
        <v>173817</v>
      </c>
      <c r="P403" s="44" t="s">
        <v>3398</v>
      </c>
      <c r="Q403" s="44">
        <v>166862</v>
      </c>
      <c r="R403" s="44" t="s">
        <v>3398</v>
      </c>
      <c r="S403" s="44">
        <v>11456</v>
      </c>
      <c r="T403" s="44" t="s">
        <v>3398</v>
      </c>
      <c r="U403" s="44">
        <v>154856</v>
      </c>
      <c r="V403" s="44">
        <f t="shared" si="24"/>
        <v>51.673012421109554</v>
      </c>
      <c r="W403" s="44">
        <v>7</v>
      </c>
      <c r="X403" s="44">
        <f t="shared" si="25"/>
        <v>6.5908397912747319</v>
      </c>
      <c r="Y403" s="44">
        <v>58</v>
      </c>
      <c r="Z403" s="44" t="s">
        <v>3398</v>
      </c>
      <c r="AA403" s="44" t="s">
        <v>2673</v>
      </c>
      <c r="AB403" s="44" t="s">
        <v>3387</v>
      </c>
      <c r="AC403" s="44" t="s">
        <v>2673</v>
      </c>
      <c r="AD403" s="44" t="s">
        <v>3387</v>
      </c>
      <c r="AE403" s="44" t="s">
        <v>2673</v>
      </c>
      <c r="AG403" s="44" t="s">
        <v>2673</v>
      </c>
      <c r="AH403" s="44">
        <f t="shared" si="26"/>
        <v>51.673012421109554</v>
      </c>
      <c r="AI403" s="44" t="s">
        <v>2673</v>
      </c>
      <c r="AJ403" s="44">
        <f t="shared" si="27"/>
        <v>6.5908397912747319</v>
      </c>
      <c r="AK403" s="44" t="s">
        <v>2673</v>
      </c>
      <c r="AL403" s="44" t="s">
        <v>3387</v>
      </c>
    </row>
    <row r="404" spans="1:38" x14ac:dyDescent="0.2">
      <c r="A404" s="46" t="s">
        <v>1217</v>
      </c>
      <c r="B404" s="46" t="s">
        <v>1218</v>
      </c>
      <c r="C404" s="48" t="s">
        <v>2673</v>
      </c>
      <c r="D404" s="48" t="s">
        <v>3387</v>
      </c>
      <c r="E404" s="48" t="s">
        <v>2673</v>
      </c>
      <c r="F404" s="48" t="s">
        <v>3387</v>
      </c>
      <c r="G404" s="48" t="s">
        <v>2673</v>
      </c>
      <c r="H404" s="49" t="s">
        <v>3387</v>
      </c>
      <c r="I404" s="49" t="s">
        <v>2673</v>
      </c>
      <c r="J404" s="49" t="s">
        <v>3387</v>
      </c>
      <c r="K404" s="49" t="s">
        <v>2673</v>
      </c>
      <c r="L404" s="49" t="s">
        <v>3387</v>
      </c>
      <c r="M404" s="44" t="s">
        <v>2673</v>
      </c>
      <c r="N404" s="44" t="s">
        <v>3387</v>
      </c>
      <c r="O404" s="44">
        <v>79710</v>
      </c>
      <c r="P404" s="44" t="s">
        <v>3398</v>
      </c>
      <c r="Q404" s="44">
        <v>77006</v>
      </c>
      <c r="R404" s="44" t="s">
        <v>3398</v>
      </c>
      <c r="S404" s="44">
        <v>7296</v>
      </c>
      <c r="T404" s="44" t="s">
        <v>3398</v>
      </c>
      <c r="U404" s="44">
        <v>69685</v>
      </c>
      <c r="V404" s="44">
        <f t="shared" si="24"/>
        <v>42.837347886087066</v>
      </c>
      <c r="W404" s="44">
        <v>9</v>
      </c>
      <c r="X404" s="44">
        <f t="shared" si="25"/>
        <v>9.1531802785095966</v>
      </c>
      <c r="Y404" s="44">
        <v>49</v>
      </c>
      <c r="Z404" s="44" t="s">
        <v>3398</v>
      </c>
      <c r="AA404" s="44" t="s">
        <v>2673</v>
      </c>
      <c r="AB404" s="44" t="s">
        <v>3387</v>
      </c>
      <c r="AC404" s="44" t="s">
        <v>2673</v>
      </c>
      <c r="AD404" s="44" t="s">
        <v>3387</v>
      </c>
      <c r="AE404" s="44" t="s">
        <v>2673</v>
      </c>
      <c r="AG404" s="44" t="s">
        <v>2673</v>
      </c>
      <c r="AH404" s="44">
        <f t="shared" si="26"/>
        <v>42.837347886087066</v>
      </c>
      <c r="AI404" s="44" t="s">
        <v>2673</v>
      </c>
      <c r="AJ404" s="44">
        <f t="shared" si="27"/>
        <v>9.1531802785095966</v>
      </c>
      <c r="AK404" s="44" t="s">
        <v>2673</v>
      </c>
      <c r="AL404" s="44" t="s">
        <v>3387</v>
      </c>
    </row>
    <row r="405" spans="1:38" x14ac:dyDescent="0.2">
      <c r="A405" s="46" t="s">
        <v>1220</v>
      </c>
      <c r="B405" s="46" t="s">
        <v>1221</v>
      </c>
      <c r="C405" s="48" t="s">
        <v>2673</v>
      </c>
      <c r="D405" s="48" t="s">
        <v>3387</v>
      </c>
      <c r="E405" s="48" t="s">
        <v>2673</v>
      </c>
      <c r="F405" s="48" t="s">
        <v>3387</v>
      </c>
      <c r="G405" s="48" t="s">
        <v>2673</v>
      </c>
      <c r="H405" s="49" t="s">
        <v>3387</v>
      </c>
      <c r="I405" s="49" t="s">
        <v>2673</v>
      </c>
      <c r="J405" s="49" t="s">
        <v>3387</v>
      </c>
      <c r="K405" s="49" t="s">
        <v>2673</v>
      </c>
      <c r="L405" s="49" t="s">
        <v>3387</v>
      </c>
      <c r="M405" s="44" t="s">
        <v>2673</v>
      </c>
      <c r="N405" s="44" t="s">
        <v>3387</v>
      </c>
      <c r="O405" s="44">
        <v>133669</v>
      </c>
      <c r="P405" s="44" t="s">
        <v>3398</v>
      </c>
      <c r="Q405" s="44">
        <v>129861</v>
      </c>
      <c r="R405" s="44" t="s">
        <v>3398</v>
      </c>
      <c r="S405" s="44">
        <v>6165</v>
      </c>
      <c r="T405" s="44" t="s">
        <v>3398</v>
      </c>
      <c r="U405" s="44">
        <v>122459</v>
      </c>
      <c r="V405" s="44">
        <f t="shared" si="24"/>
        <v>50.387487001473794</v>
      </c>
      <c r="W405" s="44">
        <v>5</v>
      </c>
      <c r="X405" s="44">
        <f t="shared" si="25"/>
        <v>4.6121389402180011</v>
      </c>
      <c r="Y405" s="44">
        <v>55</v>
      </c>
      <c r="Z405" s="44" t="s">
        <v>3398</v>
      </c>
      <c r="AA405" s="44" t="s">
        <v>2673</v>
      </c>
      <c r="AB405" s="44" t="s">
        <v>3387</v>
      </c>
      <c r="AC405" s="44" t="s">
        <v>2673</v>
      </c>
      <c r="AD405" s="44" t="s">
        <v>3387</v>
      </c>
      <c r="AE405" s="44" t="s">
        <v>2673</v>
      </c>
      <c r="AG405" s="44" t="s">
        <v>2673</v>
      </c>
      <c r="AH405" s="44">
        <f t="shared" si="26"/>
        <v>50.387487001473794</v>
      </c>
      <c r="AI405" s="44" t="s">
        <v>2673</v>
      </c>
      <c r="AJ405" s="44">
        <f t="shared" si="27"/>
        <v>4.6121389402180011</v>
      </c>
      <c r="AK405" s="44" t="s">
        <v>2673</v>
      </c>
      <c r="AL405" s="44" t="s">
        <v>3387</v>
      </c>
    </row>
    <row r="406" spans="1:38" x14ac:dyDescent="0.2">
      <c r="A406" s="46" t="s">
        <v>1223</v>
      </c>
      <c r="B406" s="46" t="s">
        <v>1224</v>
      </c>
      <c r="C406" s="48" t="s">
        <v>2673</v>
      </c>
      <c r="D406" s="48" t="s">
        <v>3387</v>
      </c>
      <c r="E406" s="48" t="s">
        <v>2673</v>
      </c>
      <c r="F406" s="48" t="s">
        <v>3387</v>
      </c>
      <c r="G406" s="48" t="s">
        <v>2673</v>
      </c>
      <c r="H406" s="49" t="s">
        <v>3387</v>
      </c>
      <c r="I406" s="49" t="s">
        <v>2673</v>
      </c>
      <c r="J406" s="49" t="s">
        <v>3387</v>
      </c>
      <c r="K406" s="49" t="s">
        <v>2673</v>
      </c>
      <c r="L406" s="49" t="s">
        <v>3387</v>
      </c>
      <c r="M406" s="44" t="s">
        <v>2673</v>
      </c>
      <c r="N406" s="44" t="s">
        <v>3387</v>
      </c>
      <c r="O406" s="44">
        <v>84939</v>
      </c>
      <c r="P406" s="44" t="s">
        <v>3398</v>
      </c>
      <c r="Q406" s="44">
        <v>81955</v>
      </c>
      <c r="R406" s="44" t="s">
        <v>3398</v>
      </c>
      <c r="S406" s="44">
        <v>7595</v>
      </c>
      <c r="T406" s="44" t="s">
        <v>3398</v>
      </c>
      <c r="U406" s="44">
        <v>74446</v>
      </c>
      <c r="V406" s="44">
        <f t="shared" si="24"/>
        <v>46.452607165142041</v>
      </c>
      <c r="W406" s="44">
        <v>9</v>
      </c>
      <c r="X406" s="44">
        <f t="shared" si="25"/>
        <v>8.941711110326235</v>
      </c>
      <c r="Y406" s="44">
        <v>53</v>
      </c>
      <c r="Z406" s="44" t="s">
        <v>3398</v>
      </c>
      <c r="AA406" s="44" t="s">
        <v>2673</v>
      </c>
      <c r="AB406" s="44" t="s">
        <v>3387</v>
      </c>
      <c r="AC406" s="44" t="s">
        <v>2673</v>
      </c>
      <c r="AD406" s="44" t="s">
        <v>3387</v>
      </c>
      <c r="AE406" s="44" t="s">
        <v>2673</v>
      </c>
      <c r="AG406" s="44" t="s">
        <v>2673</v>
      </c>
      <c r="AH406" s="44">
        <f t="shared" si="26"/>
        <v>46.452607165142041</v>
      </c>
      <c r="AI406" s="44" t="s">
        <v>2673</v>
      </c>
      <c r="AJ406" s="44">
        <f t="shared" si="27"/>
        <v>8.941711110326235</v>
      </c>
      <c r="AK406" s="44" t="s">
        <v>2673</v>
      </c>
      <c r="AL406" s="44" t="s">
        <v>3387</v>
      </c>
    </row>
    <row r="407" spans="1:38" x14ac:dyDescent="0.2">
      <c r="A407" s="46" t="s">
        <v>1226</v>
      </c>
      <c r="B407" s="46" t="s">
        <v>1227</v>
      </c>
      <c r="C407" s="48" t="s">
        <v>2673</v>
      </c>
      <c r="D407" s="48" t="s">
        <v>3387</v>
      </c>
      <c r="E407" s="48" t="s">
        <v>2673</v>
      </c>
      <c r="F407" s="48" t="s">
        <v>3387</v>
      </c>
      <c r="G407" s="48" t="s">
        <v>2673</v>
      </c>
      <c r="H407" s="49" t="s">
        <v>3387</v>
      </c>
      <c r="I407" s="49" t="s">
        <v>2673</v>
      </c>
      <c r="J407" s="49" t="s">
        <v>3387</v>
      </c>
      <c r="K407" s="49" t="s">
        <v>2673</v>
      </c>
      <c r="L407" s="49" t="s">
        <v>3387</v>
      </c>
      <c r="M407" s="44" t="s">
        <v>2673</v>
      </c>
      <c r="N407" s="44" t="s">
        <v>3387</v>
      </c>
      <c r="O407" s="44">
        <v>96813</v>
      </c>
      <c r="P407" s="44" t="s">
        <v>3398</v>
      </c>
      <c r="Q407" s="44">
        <v>93077</v>
      </c>
      <c r="R407" s="44" t="s">
        <v>3398</v>
      </c>
      <c r="S407" s="44">
        <v>9253</v>
      </c>
      <c r="T407" s="44" t="s">
        <v>3398</v>
      </c>
      <c r="U407" s="44">
        <v>84348</v>
      </c>
      <c r="V407" s="44">
        <f t="shared" si="24"/>
        <v>46.176071395370457</v>
      </c>
      <c r="W407" s="44">
        <v>10</v>
      </c>
      <c r="X407" s="44">
        <f t="shared" si="25"/>
        <v>9.557600735438422</v>
      </c>
      <c r="Y407" s="44">
        <v>53</v>
      </c>
      <c r="Z407" s="44" t="s">
        <v>3398</v>
      </c>
      <c r="AA407" s="44" t="s">
        <v>2673</v>
      </c>
      <c r="AB407" s="44" t="s">
        <v>3387</v>
      </c>
      <c r="AC407" s="44" t="s">
        <v>2673</v>
      </c>
      <c r="AD407" s="44" t="s">
        <v>3387</v>
      </c>
      <c r="AE407" s="44" t="s">
        <v>2673</v>
      </c>
      <c r="AG407" s="44" t="s">
        <v>2673</v>
      </c>
      <c r="AH407" s="44">
        <f t="shared" si="26"/>
        <v>46.176071395370457</v>
      </c>
      <c r="AI407" s="44" t="s">
        <v>2673</v>
      </c>
      <c r="AJ407" s="44">
        <f t="shared" si="27"/>
        <v>9.557600735438422</v>
      </c>
      <c r="AK407" s="44" t="s">
        <v>2673</v>
      </c>
      <c r="AL407" s="44" t="s">
        <v>3387</v>
      </c>
    </row>
    <row r="408" spans="1:38" x14ac:dyDescent="0.2">
      <c r="A408" s="46" t="s">
        <v>1229</v>
      </c>
      <c r="B408" s="46" t="s">
        <v>1230</v>
      </c>
      <c r="C408" s="48" t="s">
        <v>2673</v>
      </c>
      <c r="D408" s="48" t="s">
        <v>3387</v>
      </c>
      <c r="E408" s="48" t="s">
        <v>2673</v>
      </c>
      <c r="F408" s="48" t="s">
        <v>3387</v>
      </c>
      <c r="G408" s="48" t="s">
        <v>2673</v>
      </c>
      <c r="H408" s="49" t="s">
        <v>3387</v>
      </c>
      <c r="I408" s="49" t="s">
        <v>2673</v>
      </c>
      <c r="J408" s="49" t="s">
        <v>3387</v>
      </c>
      <c r="K408" s="49" t="s">
        <v>2673</v>
      </c>
      <c r="L408" s="49" t="s">
        <v>3387</v>
      </c>
      <c r="M408" s="44" t="s">
        <v>2673</v>
      </c>
      <c r="N408" s="44" t="s">
        <v>3387</v>
      </c>
      <c r="O408" s="44">
        <v>123421</v>
      </c>
      <c r="P408" s="44" t="s">
        <v>3398</v>
      </c>
      <c r="Q408" s="44">
        <v>116418</v>
      </c>
      <c r="R408" s="44" t="s">
        <v>3398</v>
      </c>
      <c r="S408" s="44">
        <v>12451</v>
      </c>
      <c r="T408" s="44" t="s">
        <v>3398</v>
      </c>
      <c r="U408" s="44">
        <v>104030</v>
      </c>
      <c r="V408" s="44">
        <f t="shared" si="24"/>
        <v>46.358804417400606</v>
      </c>
      <c r="W408" s="44">
        <v>10</v>
      </c>
      <c r="X408" s="44">
        <f t="shared" si="25"/>
        <v>10.088234579204512</v>
      </c>
      <c r="Y408" s="44">
        <v>55</v>
      </c>
      <c r="Z408" s="44" t="s">
        <v>3398</v>
      </c>
      <c r="AA408" s="44" t="s">
        <v>2673</v>
      </c>
      <c r="AB408" s="44" t="s">
        <v>3387</v>
      </c>
      <c r="AC408" s="44" t="s">
        <v>2673</v>
      </c>
      <c r="AD408" s="44" t="s">
        <v>3387</v>
      </c>
      <c r="AE408" s="44" t="s">
        <v>2673</v>
      </c>
      <c r="AG408" s="44" t="s">
        <v>2673</v>
      </c>
      <c r="AH408" s="44">
        <f t="shared" si="26"/>
        <v>46.358804417400606</v>
      </c>
      <c r="AI408" s="44" t="s">
        <v>2673</v>
      </c>
      <c r="AJ408" s="44">
        <f t="shared" si="27"/>
        <v>10.088234579204512</v>
      </c>
      <c r="AK408" s="44" t="s">
        <v>2673</v>
      </c>
      <c r="AL408" s="44" t="s">
        <v>3387</v>
      </c>
    </row>
    <row r="409" spans="1:38" x14ac:dyDescent="0.2">
      <c r="A409" s="46" t="s">
        <v>1232</v>
      </c>
      <c r="B409" s="46" t="s">
        <v>1233</v>
      </c>
      <c r="C409" s="48" t="s">
        <v>2673</v>
      </c>
      <c r="D409" s="48" t="s">
        <v>3387</v>
      </c>
      <c r="E409" s="48" t="s">
        <v>2673</v>
      </c>
      <c r="F409" s="48" t="s">
        <v>3387</v>
      </c>
      <c r="G409" s="48" t="s">
        <v>2673</v>
      </c>
      <c r="H409" s="49" t="s">
        <v>3387</v>
      </c>
      <c r="I409" s="49" t="s">
        <v>2673</v>
      </c>
      <c r="J409" s="49" t="s">
        <v>3387</v>
      </c>
      <c r="K409" s="49" t="s">
        <v>2673</v>
      </c>
      <c r="L409" s="49" t="s">
        <v>3387</v>
      </c>
      <c r="M409" s="44" t="s">
        <v>2673</v>
      </c>
      <c r="N409" s="44" t="s">
        <v>3387</v>
      </c>
      <c r="O409" s="44">
        <v>75943</v>
      </c>
      <c r="P409" s="44" t="s">
        <v>3398</v>
      </c>
      <c r="Q409" s="44">
        <v>71669</v>
      </c>
      <c r="R409" s="44" t="s">
        <v>3398</v>
      </c>
      <c r="S409" s="44">
        <v>18545</v>
      </c>
      <c r="T409" s="44" t="s">
        <v>3398</v>
      </c>
      <c r="U409" s="44">
        <v>55270</v>
      </c>
      <c r="V409" s="44">
        <f t="shared" si="24"/>
        <v>33.478003239271558</v>
      </c>
      <c r="W409" s="44">
        <v>24</v>
      </c>
      <c r="X409" s="44">
        <f t="shared" si="25"/>
        <v>24.419630512357951</v>
      </c>
      <c r="Y409" s="44">
        <v>46</v>
      </c>
      <c r="Z409" s="44" t="s">
        <v>3398</v>
      </c>
      <c r="AA409" s="44" t="s">
        <v>2673</v>
      </c>
      <c r="AB409" s="44" t="s">
        <v>3387</v>
      </c>
      <c r="AC409" s="44" t="s">
        <v>2673</v>
      </c>
      <c r="AD409" s="44" t="s">
        <v>3387</v>
      </c>
      <c r="AE409" s="44" t="s">
        <v>2673</v>
      </c>
      <c r="AG409" s="44" t="s">
        <v>2673</v>
      </c>
      <c r="AH409" s="44">
        <f t="shared" si="26"/>
        <v>33.478003239271558</v>
      </c>
      <c r="AI409" s="44" t="s">
        <v>2673</v>
      </c>
      <c r="AJ409" s="44">
        <f t="shared" si="27"/>
        <v>24.419630512357951</v>
      </c>
      <c r="AK409" s="44" t="s">
        <v>2673</v>
      </c>
      <c r="AL409" s="44" t="s">
        <v>3387</v>
      </c>
    </row>
    <row r="410" spans="1:38" x14ac:dyDescent="0.2">
      <c r="A410" s="46" t="s">
        <v>1235</v>
      </c>
      <c r="B410" s="46" t="s">
        <v>1236</v>
      </c>
      <c r="C410" s="48" t="s">
        <v>2673</v>
      </c>
      <c r="D410" s="48" t="s">
        <v>3387</v>
      </c>
      <c r="E410" s="48" t="s">
        <v>2673</v>
      </c>
      <c r="F410" s="48" t="s">
        <v>3387</v>
      </c>
      <c r="G410" s="48" t="s">
        <v>2673</v>
      </c>
      <c r="H410" s="49" t="s">
        <v>3387</v>
      </c>
      <c r="I410" s="49" t="s">
        <v>2673</v>
      </c>
      <c r="J410" s="49" t="s">
        <v>3387</v>
      </c>
      <c r="K410" s="49" t="s">
        <v>2673</v>
      </c>
      <c r="L410" s="49" t="s">
        <v>3387</v>
      </c>
      <c r="M410" s="44" t="s">
        <v>2673</v>
      </c>
      <c r="N410" s="44" t="s">
        <v>3387</v>
      </c>
      <c r="O410" s="44">
        <v>142098</v>
      </c>
      <c r="P410" s="44" t="s">
        <v>3398</v>
      </c>
      <c r="Q410" s="44">
        <v>138067</v>
      </c>
      <c r="R410" s="44" t="s">
        <v>3398</v>
      </c>
      <c r="S410" s="44">
        <v>8073</v>
      </c>
      <c r="T410" s="44" t="s">
        <v>3398</v>
      </c>
      <c r="U410" s="44">
        <v>129078</v>
      </c>
      <c r="V410" s="44">
        <f t="shared" si="24"/>
        <v>48.143774015116328</v>
      </c>
      <c r="W410" s="44">
        <v>6</v>
      </c>
      <c r="X410" s="44">
        <f t="shared" si="25"/>
        <v>5.6812903770637169</v>
      </c>
      <c r="Y410" s="44">
        <v>53</v>
      </c>
      <c r="Z410" s="44" t="s">
        <v>3398</v>
      </c>
      <c r="AA410" s="44" t="s">
        <v>2673</v>
      </c>
      <c r="AB410" s="44" t="s">
        <v>3387</v>
      </c>
      <c r="AC410" s="44" t="s">
        <v>2673</v>
      </c>
      <c r="AD410" s="44" t="s">
        <v>3387</v>
      </c>
      <c r="AE410" s="44" t="s">
        <v>2673</v>
      </c>
      <c r="AG410" s="44" t="s">
        <v>2673</v>
      </c>
      <c r="AH410" s="44">
        <f t="shared" si="26"/>
        <v>48.143774015116328</v>
      </c>
      <c r="AI410" s="44" t="s">
        <v>2673</v>
      </c>
      <c r="AJ410" s="44">
        <f t="shared" si="27"/>
        <v>5.6812903770637169</v>
      </c>
      <c r="AK410" s="44" t="s">
        <v>2673</v>
      </c>
      <c r="AL410" s="44" t="s">
        <v>3387</v>
      </c>
    </row>
    <row r="411" spans="1:38" x14ac:dyDescent="0.2">
      <c r="A411" s="46" t="s">
        <v>1238</v>
      </c>
      <c r="B411" s="46" t="s">
        <v>1239</v>
      </c>
      <c r="C411" s="48" t="s">
        <v>2673</v>
      </c>
      <c r="D411" s="48" t="s">
        <v>3387</v>
      </c>
      <c r="E411" s="48" t="s">
        <v>2673</v>
      </c>
      <c r="F411" s="48" t="s">
        <v>3387</v>
      </c>
      <c r="G411" s="48" t="s">
        <v>2673</v>
      </c>
      <c r="H411" s="49" t="s">
        <v>3387</v>
      </c>
      <c r="I411" s="49" t="s">
        <v>2673</v>
      </c>
      <c r="J411" s="49" t="s">
        <v>3387</v>
      </c>
      <c r="K411" s="49" t="s">
        <v>2673</v>
      </c>
      <c r="L411" s="49" t="s">
        <v>3387</v>
      </c>
      <c r="M411" s="44" t="s">
        <v>2673</v>
      </c>
      <c r="N411" s="44" t="s">
        <v>3387</v>
      </c>
      <c r="O411" s="44">
        <v>80402</v>
      </c>
      <c r="P411" s="44" t="s">
        <v>3398</v>
      </c>
      <c r="Q411" s="44">
        <v>77298</v>
      </c>
      <c r="R411" s="44" t="s">
        <v>3398</v>
      </c>
      <c r="S411" s="44">
        <v>4764</v>
      </c>
      <c r="T411" s="44" t="s">
        <v>3398</v>
      </c>
      <c r="U411" s="44">
        <v>72021</v>
      </c>
      <c r="V411" s="44">
        <f t="shared" si="24"/>
        <v>48.371110171388771</v>
      </c>
      <c r="W411" s="44">
        <v>6</v>
      </c>
      <c r="X411" s="44">
        <f t="shared" si="25"/>
        <v>5.9252257406532172</v>
      </c>
      <c r="Y411" s="44">
        <v>54</v>
      </c>
      <c r="Z411" s="44" t="s">
        <v>3398</v>
      </c>
      <c r="AA411" s="44" t="s">
        <v>2673</v>
      </c>
      <c r="AB411" s="44" t="s">
        <v>3387</v>
      </c>
      <c r="AC411" s="44" t="s">
        <v>2673</v>
      </c>
      <c r="AD411" s="44" t="s">
        <v>3387</v>
      </c>
      <c r="AE411" s="44" t="s">
        <v>2673</v>
      </c>
      <c r="AG411" s="44" t="s">
        <v>2673</v>
      </c>
      <c r="AH411" s="44">
        <f t="shared" si="26"/>
        <v>48.371110171388771</v>
      </c>
      <c r="AI411" s="44" t="s">
        <v>2673</v>
      </c>
      <c r="AJ411" s="44">
        <f t="shared" si="27"/>
        <v>5.9252257406532172</v>
      </c>
      <c r="AK411" s="44" t="s">
        <v>2673</v>
      </c>
      <c r="AL411" s="44" t="s">
        <v>3387</v>
      </c>
    </row>
    <row r="412" spans="1:38" x14ac:dyDescent="0.2">
      <c r="A412" s="46" t="s">
        <v>1241</v>
      </c>
      <c r="B412" s="46" t="s">
        <v>1242</v>
      </c>
      <c r="C412" s="48" t="s">
        <v>2673</v>
      </c>
      <c r="D412" s="48" t="s">
        <v>3387</v>
      </c>
      <c r="E412" s="48" t="s">
        <v>2673</v>
      </c>
      <c r="F412" s="48" t="s">
        <v>3387</v>
      </c>
      <c r="G412" s="48" t="s">
        <v>2673</v>
      </c>
      <c r="H412" s="49" t="s">
        <v>3387</v>
      </c>
      <c r="I412" s="49" t="s">
        <v>2673</v>
      </c>
      <c r="J412" s="49" t="s">
        <v>3387</v>
      </c>
      <c r="K412" s="49" t="s">
        <v>2673</v>
      </c>
      <c r="L412" s="49" t="s">
        <v>3387</v>
      </c>
      <c r="M412" s="44" t="s">
        <v>2673</v>
      </c>
      <c r="N412" s="44" t="s">
        <v>3387</v>
      </c>
      <c r="O412" s="44">
        <v>81035</v>
      </c>
      <c r="P412" s="44" t="s">
        <v>3398</v>
      </c>
      <c r="Q412" s="44">
        <v>78080</v>
      </c>
      <c r="R412" s="44" t="s">
        <v>3398</v>
      </c>
      <c r="S412" s="44">
        <v>12712</v>
      </c>
      <c r="T412" s="44" t="s">
        <v>3398</v>
      </c>
      <c r="U412" s="44">
        <v>66278</v>
      </c>
      <c r="V412" s="44">
        <f t="shared" si="24"/>
        <v>40.894675140371447</v>
      </c>
      <c r="W412" s="44">
        <v>16</v>
      </c>
      <c r="X412" s="44">
        <f t="shared" si="25"/>
        <v>15.68704880607145</v>
      </c>
      <c r="Y412" s="44">
        <v>50</v>
      </c>
      <c r="Z412" s="44" t="s">
        <v>3398</v>
      </c>
      <c r="AA412" s="44" t="s">
        <v>2673</v>
      </c>
      <c r="AB412" s="44" t="s">
        <v>3387</v>
      </c>
      <c r="AC412" s="44" t="s">
        <v>2673</v>
      </c>
      <c r="AD412" s="44" t="s">
        <v>3387</v>
      </c>
      <c r="AE412" s="44" t="s">
        <v>2673</v>
      </c>
      <c r="AG412" s="44" t="s">
        <v>2673</v>
      </c>
      <c r="AH412" s="44">
        <f t="shared" si="26"/>
        <v>40.894675140371447</v>
      </c>
      <c r="AI412" s="44" t="s">
        <v>2673</v>
      </c>
      <c r="AJ412" s="44">
        <f t="shared" si="27"/>
        <v>15.68704880607145</v>
      </c>
      <c r="AK412" s="44" t="s">
        <v>2673</v>
      </c>
      <c r="AL412" s="44" t="s">
        <v>3387</v>
      </c>
    </row>
    <row r="413" spans="1:38" x14ac:dyDescent="0.2">
      <c r="A413" s="46" t="s">
        <v>1244</v>
      </c>
      <c r="B413" s="46" t="s">
        <v>1245</v>
      </c>
      <c r="C413" s="48" t="s">
        <v>2673</v>
      </c>
      <c r="D413" s="48" t="s">
        <v>3387</v>
      </c>
      <c r="E413" s="48" t="s">
        <v>2673</v>
      </c>
      <c r="F413" s="48" t="s">
        <v>3387</v>
      </c>
      <c r="G413" s="48" t="s">
        <v>2673</v>
      </c>
      <c r="H413" s="49" t="s">
        <v>3387</v>
      </c>
      <c r="I413" s="49" t="s">
        <v>2673</v>
      </c>
      <c r="J413" s="49" t="s">
        <v>3387</v>
      </c>
      <c r="K413" s="49" t="s">
        <v>2673</v>
      </c>
      <c r="L413" s="49" t="s">
        <v>3387</v>
      </c>
      <c r="M413" s="44" t="s">
        <v>2673</v>
      </c>
      <c r="N413" s="44" t="s">
        <v>3387</v>
      </c>
      <c r="O413" s="44">
        <v>107437</v>
      </c>
      <c r="P413" s="44" t="s">
        <v>3398</v>
      </c>
      <c r="Q413" s="44">
        <v>104006</v>
      </c>
      <c r="R413" s="44" t="s">
        <v>3398</v>
      </c>
      <c r="S413" s="44">
        <v>7474</v>
      </c>
      <c r="T413" s="44" t="s">
        <v>3398</v>
      </c>
      <c r="U413" s="44">
        <v>96348</v>
      </c>
      <c r="V413" s="44">
        <f t="shared" si="24"/>
        <v>48.426445265597508</v>
      </c>
      <c r="W413" s="44">
        <v>7</v>
      </c>
      <c r="X413" s="44">
        <f t="shared" si="25"/>
        <v>6.9566350512393313</v>
      </c>
      <c r="Y413" s="44">
        <v>54</v>
      </c>
      <c r="Z413" s="44" t="s">
        <v>3398</v>
      </c>
      <c r="AA413" s="44" t="s">
        <v>2673</v>
      </c>
      <c r="AB413" s="44" t="s">
        <v>3387</v>
      </c>
      <c r="AC413" s="44" t="s">
        <v>2673</v>
      </c>
      <c r="AD413" s="44" t="s">
        <v>3387</v>
      </c>
      <c r="AE413" s="44" t="s">
        <v>2673</v>
      </c>
      <c r="AG413" s="44" t="s">
        <v>2673</v>
      </c>
      <c r="AH413" s="44">
        <f t="shared" si="26"/>
        <v>48.426445265597508</v>
      </c>
      <c r="AI413" s="44" t="s">
        <v>2673</v>
      </c>
      <c r="AJ413" s="44">
        <f t="shared" si="27"/>
        <v>6.9566350512393313</v>
      </c>
      <c r="AK413" s="44" t="s">
        <v>2673</v>
      </c>
      <c r="AL413" s="44" t="s">
        <v>3387</v>
      </c>
    </row>
    <row r="414" spans="1:38" x14ac:dyDescent="0.2">
      <c r="A414" s="46" t="s">
        <v>1247</v>
      </c>
      <c r="B414" s="46" t="s">
        <v>1248</v>
      </c>
      <c r="C414" s="48" t="s">
        <v>2673</v>
      </c>
      <c r="D414" s="48" t="s">
        <v>3387</v>
      </c>
      <c r="E414" s="48" t="s">
        <v>2673</v>
      </c>
      <c r="F414" s="48" t="s">
        <v>3387</v>
      </c>
      <c r="G414" s="48" t="s">
        <v>2673</v>
      </c>
      <c r="H414" s="49" t="s">
        <v>3387</v>
      </c>
      <c r="I414" s="49" t="s">
        <v>2673</v>
      </c>
      <c r="J414" s="49" t="s">
        <v>3387</v>
      </c>
      <c r="K414" s="49" t="s">
        <v>2673</v>
      </c>
      <c r="L414" s="49" t="s">
        <v>3387</v>
      </c>
      <c r="M414" s="44" t="s">
        <v>2673</v>
      </c>
      <c r="N414" s="44" t="s">
        <v>3387</v>
      </c>
      <c r="O414" s="44">
        <v>70048</v>
      </c>
      <c r="P414" s="44" t="s">
        <v>3398</v>
      </c>
      <c r="Q414" s="44">
        <v>67542</v>
      </c>
      <c r="R414" s="44" t="s">
        <v>3398</v>
      </c>
      <c r="S414" s="44">
        <v>7314</v>
      </c>
      <c r="T414" s="44" t="s">
        <v>3398</v>
      </c>
      <c r="U414" s="44">
        <v>60296</v>
      </c>
      <c r="V414" s="44">
        <f t="shared" si="24"/>
        <v>39.595934216537231</v>
      </c>
      <c r="W414" s="44">
        <v>10</v>
      </c>
      <c r="X414" s="44">
        <f t="shared" si="25"/>
        <v>10.441411603471906</v>
      </c>
      <c r="Y414" s="44">
        <v>46</v>
      </c>
      <c r="Z414" s="44" t="s">
        <v>3398</v>
      </c>
      <c r="AA414" s="44" t="s">
        <v>2673</v>
      </c>
      <c r="AB414" s="44" t="s">
        <v>3387</v>
      </c>
      <c r="AC414" s="44" t="s">
        <v>2673</v>
      </c>
      <c r="AD414" s="44" t="s">
        <v>3387</v>
      </c>
      <c r="AE414" s="44" t="s">
        <v>2673</v>
      </c>
      <c r="AG414" s="44" t="s">
        <v>2673</v>
      </c>
      <c r="AH414" s="44">
        <f t="shared" si="26"/>
        <v>39.595934216537231</v>
      </c>
      <c r="AI414" s="44" t="s">
        <v>2673</v>
      </c>
      <c r="AJ414" s="44">
        <f t="shared" si="27"/>
        <v>10.441411603471906</v>
      </c>
      <c r="AK414" s="44" t="s">
        <v>2673</v>
      </c>
      <c r="AL414" s="44" t="s">
        <v>3387</v>
      </c>
    </row>
    <row r="415" spans="1:38" x14ac:dyDescent="0.2">
      <c r="A415" s="46" t="s">
        <v>1250</v>
      </c>
      <c r="B415" s="46" t="s">
        <v>1251</v>
      </c>
      <c r="C415" s="48" t="s">
        <v>2673</v>
      </c>
      <c r="D415" s="48" t="s">
        <v>3387</v>
      </c>
      <c r="E415" s="48" t="s">
        <v>2673</v>
      </c>
      <c r="F415" s="48" t="s">
        <v>3387</v>
      </c>
      <c r="G415" s="48" t="s">
        <v>2673</v>
      </c>
      <c r="H415" s="49" t="s">
        <v>3387</v>
      </c>
      <c r="I415" s="49" t="s">
        <v>2673</v>
      </c>
      <c r="J415" s="49" t="s">
        <v>3387</v>
      </c>
      <c r="K415" s="49" t="s">
        <v>2673</v>
      </c>
      <c r="L415" s="49" t="s">
        <v>3387</v>
      </c>
      <c r="M415" s="44" t="s">
        <v>2673</v>
      </c>
      <c r="N415" s="44" t="s">
        <v>3387</v>
      </c>
      <c r="O415" s="44">
        <v>73569</v>
      </c>
      <c r="P415" s="44" t="s">
        <v>3398</v>
      </c>
      <c r="Q415" s="44">
        <v>71447</v>
      </c>
      <c r="R415" s="44" t="s">
        <v>3398</v>
      </c>
      <c r="S415" s="44">
        <v>7513</v>
      </c>
      <c r="T415" s="44" t="s">
        <v>3398</v>
      </c>
      <c r="U415" s="44">
        <v>64387</v>
      </c>
      <c r="V415" s="44">
        <f t="shared" si="24"/>
        <v>45.509983824708776</v>
      </c>
      <c r="W415" s="44">
        <v>10</v>
      </c>
      <c r="X415" s="44">
        <f t="shared" si="25"/>
        <v>10.212181761339695</v>
      </c>
      <c r="Y415" s="44">
        <v>52</v>
      </c>
      <c r="Z415" s="44" t="s">
        <v>3398</v>
      </c>
      <c r="AA415" s="44" t="s">
        <v>2673</v>
      </c>
      <c r="AB415" s="44" t="s">
        <v>3387</v>
      </c>
      <c r="AC415" s="44" t="s">
        <v>2673</v>
      </c>
      <c r="AD415" s="44" t="s">
        <v>3387</v>
      </c>
      <c r="AE415" s="44" t="s">
        <v>2673</v>
      </c>
      <c r="AG415" s="44" t="s">
        <v>2673</v>
      </c>
      <c r="AH415" s="44">
        <f t="shared" si="26"/>
        <v>45.509983824708776</v>
      </c>
      <c r="AI415" s="44" t="s">
        <v>2673</v>
      </c>
      <c r="AJ415" s="44">
        <f t="shared" si="27"/>
        <v>10.212181761339695</v>
      </c>
      <c r="AK415" s="44" t="s">
        <v>2673</v>
      </c>
      <c r="AL415" s="44" t="s">
        <v>3387</v>
      </c>
    </row>
    <row r="416" spans="1:38" x14ac:dyDescent="0.2">
      <c r="A416" s="46" t="s">
        <v>1253</v>
      </c>
      <c r="B416" s="46" t="s">
        <v>1254</v>
      </c>
      <c r="C416" s="48" t="s">
        <v>2673</v>
      </c>
      <c r="D416" s="48" t="s">
        <v>3387</v>
      </c>
      <c r="E416" s="48" t="s">
        <v>2673</v>
      </c>
      <c r="F416" s="48" t="s">
        <v>3387</v>
      </c>
      <c r="G416" s="48" t="s">
        <v>2673</v>
      </c>
      <c r="H416" s="49" t="s">
        <v>3387</v>
      </c>
      <c r="I416" s="49" t="s">
        <v>2673</v>
      </c>
      <c r="J416" s="49" t="s">
        <v>3387</v>
      </c>
      <c r="K416" s="49" t="s">
        <v>2673</v>
      </c>
      <c r="L416" s="49" t="s">
        <v>3387</v>
      </c>
      <c r="M416" s="44" t="s">
        <v>2673</v>
      </c>
      <c r="N416" s="44" t="s">
        <v>3387</v>
      </c>
      <c r="O416" s="44">
        <v>60343</v>
      </c>
      <c r="P416" s="44" t="s">
        <v>3398</v>
      </c>
      <c r="Q416" s="44">
        <v>57586</v>
      </c>
      <c r="R416" s="44" t="s">
        <v>3398</v>
      </c>
      <c r="S416" s="44">
        <v>7377</v>
      </c>
      <c r="T416" s="44" t="s">
        <v>3398</v>
      </c>
      <c r="U416" s="44">
        <v>50902</v>
      </c>
      <c r="V416" s="44">
        <f t="shared" si="24"/>
        <v>43.020764628871618</v>
      </c>
      <c r="W416" s="44">
        <v>12</v>
      </c>
      <c r="X416" s="44">
        <f t="shared" si="25"/>
        <v>12.225113103425418</v>
      </c>
      <c r="Y416" s="44">
        <v>51</v>
      </c>
      <c r="Z416" s="44" t="s">
        <v>3398</v>
      </c>
      <c r="AA416" s="44" t="s">
        <v>2673</v>
      </c>
      <c r="AB416" s="44" t="s">
        <v>3387</v>
      </c>
      <c r="AC416" s="44" t="s">
        <v>2673</v>
      </c>
      <c r="AD416" s="44" t="s">
        <v>3387</v>
      </c>
      <c r="AE416" s="44" t="s">
        <v>2673</v>
      </c>
      <c r="AG416" s="44" t="s">
        <v>2673</v>
      </c>
      <c r="AH416" s="44">
        <f t="shared" si="26"/>
        <v>43.020764628871618</v>
      </c>
      <c r="AI416" s="44" t="s">
        <v>2673</v>
      </c>
      <c r="AJ416" s="44">
        <f t="shared" si="27"/>
        <v>12.225113103425418</v>
      </c>
      <c r="AK416" s="44" t="s">
        <v>2673</v>
      </c>
      <c r="AL416" s="44" t="s">
        <v>3387</v>
      </c>
    </row>
    <row r="417" spans="1:38" x14ac:dyDescent="0.2">
      <c r="A417" s="46" t="s">
        <v>1256</v>
      </c>
      <c r="B417" s="46" t="s">
        <v>1257</v>
      </c>
      <c r="C417" s="48" t="s">
        <v>2673</v>
      </c>
      <c r="D417" s="48" t="s">
        <v>3387</v>
      </c>
      <c r="E417" s="48" t="s">
        <v>2673</v>
      </c>
      <c r="F417" s="48" t="s">
        <v>3387</v>
      </c>
      <c r="G417" s="48" t="s">
        <v>2673</v>
      </c>
      <c r="H417" s="49" t="s">
        <v>3387</v>
      </c>
      <c r="I417" s="49" t="s">
        <v>2673</v>
      </c>
      <c r="J417" s="49" t="s">
        <v>3387</v>
      </c>
      <c r="K417" s="49" t="s">
        <v>2673</v>
      </c>
      <c r="L417" s="49" t="s">
        <v>3387</v>
      </c>
      <c r="M417" s="44" t="s">
        <v>2673</v>
      </c>
      <c r="N417" s="44" t="s">
        <v>3387</v>
      </c>
      <c r="O417" s="44">
        <v>68668</v>
      </c>
      <c r="P417" s="44" t="s">
        <v>3398</v>
      </c>
      <c r="Q417" s="44">
        <v>66456</v>
      </c>
      <c r="R417" s="44" t="s">
        <v>3398</v>
      </c>
      <c r="S417" s="44">
        <v>5712</v>
      </c>
      <c r="T417" s="44" t="s">
        <v>3398</v>
      </c>
      <c r="U417" s="44">
        <v>60674</v>
      </c>
      <c r="V417" s="44">
        <f t="shared" si="24"/>
        <v>45.946408807595965</v>
      </c>
      <c r="W417" s="44">
        <v>8</v>
      </c>
      <c r="X417" s="44">
        <f t="shared" si="25"/>
        <v>8.3182850818430705</v>
      </c>
      <c r="Y417" s="44">
        <v>52</v>
      </c>
      <c r="Z417" s="44" t="s">
        <v>3398</v>
      </c>
      <c r="AA417" s="44" t="s">
        <v>2673</v>
      </c>
      <c r="AB417" s="44" t="s">
        <v>3387</v>
      </c>
      <c r="AC417" s="44" t="s">
        <v>2673</v>
      </c>
      <c r="AD417" s="44" t="s">
        <v>3387</v>
      </c>
      <c r="AE417" s="44" t="s">
        <v>2673</v>
      </c>
      <c r="AG417" s="44" t="s">
        <v>2673</v>
      </c>
      <c r="AH417" s="44">
        <f t="shared" si="26"/>
        <v>45.946408807595965</v>
      </c>
      <c r="AI417" s="44" t="s">
        <v>2673</v>
      </c>
      <c r="AJ417" s="44">
        <f t="shared" si="27"/>
        <v>8.3182850818430705</v>
      </c>
      <c r="AK417" s="44" t="s">
        <v>2673</v>
      </c>
      <c r="AL417" s="44" t="s">
        <v>3387</v>
      </c>
    </row>
    <row r="418" spans="1:38" x14ac:dyDescent="0.2">
      <c r="A418" s="46" t="s">
        <v>1259</v>
      </c>
      <c r="B418" s="46" t="s">
        <v>1260</v>
      </c>
      <c r="C418" s="48" t="s">
        <v>2673</v>
      </c>
      <c r="D418" s="48" t="s">
        <v>3387</v>
      </c>
      <c r="E418" s="48" t="s">
        <v>2673</v>
      </c>
      <c r="F418" s="48" t="s">
        <v>3387</v>
      </c>
      <c r="G418" s="48" t="s">
        <v>2673</v>
      </c>
      <c r="H418" s="49" t="s">
        <v>3387</v>
      </c>
      <c r="I418" s="49" t="s">
        <v>2673</v>
      </c>
      <c r="J418" s="49" t="s">
        <v>3387</v>
      </c>
      <c r="K418" s="49" t="s">
        <v>2673</v>
      </c>
      <c r="L418" s="49" t="s">
        <v>3387</v>
      </c>
      <c r="M418" s="44" t="s">
        <v>2673</v>
      </c>
      <c r="N418" s="44" t="s">
        <v>3387</v>
      </c>
      <c r="O418" s="44">
        <v>45249</v>
      </c>
      <c r="P418" s="44" t="s">
        <v>3398</v>
      </c>
      <c r="Q418" s="44">
        <v>42689</v>
      </c>
      <c r="R418" s="44" t="s">
        <v>3398</v>
      </c>
      <c r="S418" s="44">
        <v>4613</v>
      </c>
      <c r="T418" s="44" t="s">
        <v>3398</v>
      </c>
      <c r="U418" s="44">
        <v>38149</v>
      </c>
      <c r="V418" s="44">
        <f t="shared" si="24"/>
        <v>44.683794116997063</v>
      </c>
      <c r="W418" s="44">
        <v>10</v>
      </c>
      <c r="X418" s="44">
        <f t="shared" si="25"/>
        <v>10.194700435368738</v>
      </c>
      <c r="Y418" s="44">
        <v>53</v>
      </c>
      <c r="Z418" s="44" t="s">
        <v>3398</v>
      </c>
      <c r="AA418" s="44" t="s">
        <v>2673</v>
      </c>
      <c r="AB418" s="44" t="s">
        <v>3387</v>
      </c>
      <c r="AC418" s="44" t="s">
        <v>2673</v>
      </c>
      <c r="AD418" s="44" t="s">
        <v>3387</v>
      </c>
      <c r="AE418" s="44" t="s">
        <v>2673</v>
      </c>
      <c r="AG418" s="44" t="s">
        <v>2673</v>
      </c>
      <c r="AH418" s="44">
        <f t="shared" si="26"/>
        <v>44.683794116997063</v>
      </c>
      <c r="AI418" s="44" t="s">
        <v>2673</v>
      </c>
      <c r="AJ418" s="44">
        <f t="shared" si="27"/>
        <v>10.194700435368738</v>
      </c>
      <c r="AK418" s="44" t="s">
        <v>2673</v>
      </c>
      <c r="AL418" s="44" t="s">
        <v>3387</v>
      </c>
    </row>
    <row r="419" spans="1:38" x14ac:dyDescent="0.2">
      <c r="A419" s="46" t="s">
        <v>1262</v>
      </c>
      <c r="B419" s="46" t="s">
        <v>1263</v>
      </c>
      <c r="C419" s="48" t="s">
        <v>2673</v>
      </c>
      <c r="D419" s="48" t="s">
        <v>3387</v>
      </c>
      <c r="E419" s="48" t="s">
        <v>2673</v>
      </c>
      <c r="F419" s="48" t="s">
        <v>3387</v>
      </c>
      <c r="G419" s="48" t="s">
        <v>2673</v>
      </c>
      <c r="H419" s="49" t="s">
        <v>3387</v>
      </c>
      <c r="I419" s="49" t="s">
        <v>2673</v>
      </c>
      <c r="J419" s="49" t="s">
        <v>3387</v>
      </c>
      <c r="K419" s="49" t="s">
        <v>2673</v>
      </c>
      <c r="L419" s="49" t="s">
        <v>3387</v>
      </c>
      <c r="M419" s="44" t="s">
        <v>2673</v>
      </c>
      <c r="N419" s="44" t="s">
        <v>3387</v>
      </c>
      <c r="O419" s="44">
        <v>59925</v>
      </c>
      <c r="P419" s="44" t="s">
        <v>3398</v>
      </c>
      <c r="Q419" s="44">
        <v>57728</v>
      </c>
      <c r="R419" s="44" t="s">
        <v>3398</v>
      </c>
      <c r="S419" s="44">
        <v>13559</v>
      </c>
      <c r="T419" s="44" t="s">
        <v>3398</v>
      </c>
      <c r="U419" s="44">
        <v>45699</v>
      </c>
      <c r="V419" s="44">
        <f t="shared" si="24"/>
        <v>32.791939924906131</v>
      </c>
      <c r="W419" s="44">
        <v>23</v>
      </c>
      <c r="X419" s="44">
        <f t="shared" si="25"/>
        <v>22.626616604088444</v>
      </c>
      <c r="Y419" s="44">
        <v>43</v>
      </c>
      <c r="Z419" s="44" t="s">
        <v>3398</v>
      </c>
      <c r="AA419" s="44" t="s">
        <v>2673</v>
      </c>
      <c r="AB419" s="44" t="s">
        <v>3387</v>
      </c>
      <c r="AC419" s="44" t="s">
        <v>2673</v>
      </c>
      <c r="AD419" s="44" t="s">
        <v>3387</v>
      </c>
      <c r="AE419" s="44" t="s">
        <v>2673</v>
      </c>
      <c r="AG419" s="44" t="s">
        <v>2673</v>
      </c>
      <c r="AH419" s="44">
        <f t="shared" si="26"/>
        <v>32.791939924906131</v>
      </c>
      <c r="AI419" s="44" t="s">
        <v>2673</v>
      </c>
      <c r="AJ419" s="44">
        <f t="shared" si="27"/>
        <v>22.626616604088444</v>
      </c>
      <c r="AK419" s="44" t="s">
        <v>2673</v>
      </c>
      <c r="AL419" s="44" t="s">
        <v>3387</v>
      </c>
    </row>
    <row r="420" spans="1:38" x14ac:dyDescent="0.2">
      <c r="A420" s="46" t="s">
        <v>1265</v>
      </c>
      <c r="B420" s="46" t="s">
        <v>1266</v>
      </c>
      <c r="C420" s="48" t="s">
        <v>2673</v>
      </c>
      <c r="D420" s="48" t="s">
        <v>3387</v>
      </c>
      <c r="E420" s="48" t="s">
        <v>2673</v>
      </c>
      <c r="F420" s="48" t="s">
        <v>3387</v>
      </c>
      <c r="G420" s="48" t="s">
        <v>2673</v>
      </c>
      <c r="H420" s="49" t="s">
        <v>3387</v>
      </c>
      <c r="I420" s="49" t="s">
        <v>2673</v>
      </c>
      <c r="J420" s="49" t="s">
        <v>3387</v>
      </c>
      <c r="K420" s="49" t="s">
        <v>2673</v>
      </c>
      <c r="L420" s="49" t="s">
        <v>3387</v>
      </c>
      <c r="M420" s="44" t="s">
        <v>2673</v>
      </c>
      <c r="N420" s="44" t="s">
        <v>3387</v>
      </c>
      <c r="O420" s="44">
        <v>42085</v>
      </c>
      <c r="P420" s="44" t="s">
        <v>3398</v>
      </c>
      <c r="Q420" s="44">
        <v>40915</v>
      </c>
      <c r="R420" s="44" t="s">
        <v>3398</v>
      </c>
      <c r="S420" s="44">
        <v>8169</v>
      </c>
      <c r="T420" s="44" t="s">
        <v>3398</v>
      </c>
      <c r="U420" s="44">
        <v>33193</v>
      </c>
      <c r="V420" s="44">
        <f t="shared" si="24"/>
        <v>31.548532731376977</v>
      </c>
      <c r="W420" s="44">
        <v>19</v>
      </c>
      <c r="X420" s="44">
        <f t="shared" si="25"/>
        <v>19.410716407271</v>
      </c>
      <c r="Y420" s="44">
        <v>40</v>
      </c>
      <c r="Z420" s="44" t="s">
        <v>3398</v>
      </c>
      <c r="AA420" s="44" t="s">
        <v>2673</v>
      </c>
      <c r="AB420" s="44" t="s">
        <v>3387</v>
      </c>
      <c r="AC420" s="44" t="s">
        <v>2673</v>
      </c>
      <c r="AD420" s="44" t="s">
        <v>3387</v>
      </c>
      <c r="AE420" s="44" t="s">
        <v>2673</v>
      </c>
      <c r="AG420" s="44" t="s">
        <v>2673</v>
      </c>
      <c r="AH420" s="44">
        <f t="shared" si="26"/>
        <v>31.548532731376977</v>
      </c>
      <c r="AI420" s="44" t="s">
        <v>2673</v>
      </c>
      <c r="AJ420" s="44">
        <f t="shared" si="27"/>
        <v>19.410716407271</v>
      </c>
      <c r="AK420" s="44" t="s">
        <v>2673</v>
      </c>
      <c r="AL420" s="44" t="s">
        <v>3387</v>
      </c>
    </row>
    <row r="421" spans="1:38" x14ac:dyDescent="0.2">
      <c r="A421" s="46" t="s">
        <v>1268</v>
      </c>
      <c r="B421" s="46" t="s">
        <v>1269</v>
      </c>
      <c r="C421" s="48" t="s">
        <v>2673</v>
      </c>
      <c r="D421" s="48" t="s">
        <v>3387</v>
      </c>
      <c r="E421" s="48" t="s">
        <v>2673</v>
      </c>
      <c r="F421" s="48" t="s">
        <v>3387</v>
      </c>
      <c r="G421" s="48" t="s">
        <v>2673</v>
      </c>
      <c r="H421" s="49" t="s">
        <v>3387</v>
      </c>
      <c r="I421" s="49" t="s">
        <v>2673</v>
      </c>
      <c r="J421" s="49" t="s">
        <v>3387</v>
      </c>
      <c r="K421" s="49" t="s">
        <v>2673</v>
      </c>
      <c r="L421" s="49" t="s">
        <v>3387</v>
      </c>
      <c r="M421" s="44" t="s">
        <v>2673</v>
      </c>
      <c r="N421" s="44" t="s">
        <v>3387</v>
      </c>
      <c r="O421" s="44">
        <v>37101</v>
      </c>
      <c r="P421" s="44" t="s">
        <v>3398</v>
      </c>
      <c r="Q421" s="44">
        <v>35232</v>
      </c>
      <c r="R421" s="44" t="s">
        <v>3398</v>
      </c>
      <c r="S421" s="44">
        <v>7096</v>
      </c>
      <c r="T421" s="44" t="s">
        <v>3398</v>
      </c>
      <c r="U421" s="44">
        <v>28870</v>
      </c>
      <c r="V421" s="44">
        <f t="shared" si="24"/>
        <v>38.129160939058245</v>
      </c>
      <c r="W421" s="44">
        <v>19</v>
      </c>
      <c r="X421" s="44">
        <f t="shared" si="25"/>
        <v>19.126169105954016</v>
      </c>
      <c r="Y421" s="44">
        <v>49</v>
      </c>
      <c r="Z421" s="44" t="s">
        <v>3398</v>
      </c>
      <c r="AA421" s="44" t="s">
        <v>2673</v>
      </c>
      <c r="AB421" s="44" t="s">
        <v>3387</v>
      </c>
      <c r="AC421" s="44" t="s">
        <v>2673</v>
      </c>
      <c r="AD421" s="44" t="s">
        <v>3387</v>
      </c>
      <c r="AE421" s="44" t="s">
        <v>2673</v>
      </c>
      <c r="AG421" s="44" t="s">
        <v>2673</v>
      </c>
      <c r="AH421" s="44">
        <f t="shared" si="26"/>
        <v>38.129160939058245</v>
      </c>
      <c r="AI421" s="44" t="s">
        <v>2673</v>
      </c>
      <c r="AJ421" s="44">
        <f t="shared" si="27"/>
        <v>19.126169105954016</v>
      </c>
      <c r="AK421" s="44" t="s">
        <v>2673</v>
      </c>
      <c r="AL421" s="44" t="s">
        <v>3387</v>
      </c>
    </row>
    <row r="422" spans="1:38" x14ac:dyDescent="0.2">
      <c r="A422" s="46" t="s">
        <v>1271</v>
      </c>
      <c r="B422" s="46" t="s">
        <v>1272</v>
      </c>
      <c r="C422" s="48" t="s">
        <v>2673</v>
      </c>
      <c r="D422" s="48" t="s">
        <v>3387</v>
      </c>
      <c r="E422" s="48" t="s">
        <v>2673</v>
      </c>
      <c r="F422" s="48" t="s">
        <v>3387</v>
      </c>
      <c r="G422" s="48" t="s">
        <v>2673</v>
      </c>
      <c r="H422" s="49" t="s">
        <v>3387</v>
      </c>
      <c r="I422" s="49" t="s">
        <v>2673</v>
      </c>
      <c r="J422" s="49" t="s">
        <v>3387</v>
      </c>
      <c r="K422" s="49" t="s">
        <v>2673</v>
      </c>
      <c r="L422" s="49" t="s">
        <v>3387</v>
      </c>
      <c r="M422" s="44" t="s">
        <v>2673</v>
      </c>
      <c r="N422" s="44" t="s">
        <v>3387</v>
      </c>
      <c r="O422" s="44">
        <v>33517</v>
      </c>
      <c r="P422" s="44" t="s">
        <v>3398</v>
      </c>
      <c r="Q422" s="44">
        <v>33204</v>
      </c>
      <c r="R422" s="44" t="s">
        <v>3398</v>
      </c>
      <c r="S422" s="44">
        <v>4524</v>
      </c>
      <c r="T422" s="44" t="s">
        <v>3398</v>
      </c>
      <c r="U422" s="44">
        <v>28385</v>
      </c>
      <c r="V422" s="44">
        <f t="shared" si="24"/>
        <v>33.875346838917565</v>
      </c>
      <c r="W422" s="44">
        <v>13</v>
      </c>
      <c r="X422" s="44">
        <f t="shared" si="25"/>
        <v>13.497628069337948</v>
      </c>
      <c r="Y422" s="44">
        <v>40</v>
      </c>
      <c r="Z422" s="44" t="s">
        <v>3398</v>
      </c>
      <c r="AA422" s="44" t="s">
        <v>2673</v>
      </c>
      <c r="AB422" s="44" t="s">
        <v>3387</v>
      </c>
      <c r="AC422" s="44" t="s">
        <v>2673</v>
      </c>
      <c r="AD422" s="44" t="s">
        <v>3387</v>
      </c>
      <c r="AE422" s="44" t="s">
        <v>2673</v>
      </c>
      <c r="AG422" s="44" t="s">
        <v>2673</v>
      </c>
      <c r="AH422" s="44">
        <f t="shared" si="26"/>
        <v>33.875346838917565</v>
      </c>
      <c r="AI422" s="44" t="s">
        <v>2673</v>
      </c>
      <c r="AJ422" s="44">
        <f t="shared" si="27"/>
        <v>13.497628069337948</v>
      </c>
      <c r="AK422" s="44" t="s">
        <v>2673</v>
      </c>
      <c r="AL422" s="44" t="s">
        <v>3387</v>
      </c>
    </row>
    <row r="423" spans="1:38" x14ac:dyDescent="0.2">
      <c r="A423" s="46" t="s">
        <v>1274</v>
      </c>
      <c r="B423" s="46" t="s">
        <v>1275</v>
      </c>
      <c r="C423" s="48" t="s">
        <v>2673</v>
      </c>
      <c r="D423" s="48" t="s">
        <v>3387</v>
      </c>
      <c r="E423" s="48" t="s">
        <v>2673</v>
      </c>
      <c r="F423" s="48" t="s">
        <v>3387</v>
      </c>
      <c r="G423" s="48" t="s">
        <v>2673</v>
      </c>
      <c r="H423" s="49" t="s">
        <v>3387</v>
      </c>
      <c r="I423" s="49" t="s">
        <v>2673</v>
      </c>
      <c r="J423" s="49" t="s">
        <v>3387</v>
      </c>
      <c r="K423" s="49" t="s">
        <v>2673</v>
      </c>
      <c r="L423" s="49" t="s">
        <v>3387</v>
      </c>
      <c r="M423" s="44" t="s">
        <v>2673</v>
      </c>
      <c r="N423" s="44" t="s">
        <v>3387</v>
      </c>
      <c r="O423" s="44">
        <v>21456</v>
      </c>
      <c r="P423" s="44" t="s">
        <v>3398</v>
      </c>
      <c r="Q423" s="44">
        <v>20670</v>
      </c>
      <c r="R423" s="44" t="s">
        <v>3398</v>
      </c>
      <c r="S423" s="44">
        <v>3796</v>
      </c>
      <c r="T423" s="44" t="s">
        <v>3398</v>
      </c>
      <c r="U423" s="44">
        <v>17070</v>
      </c>
      <c r="V423" s="44">
        <f t="shared" si="24"/>
        <v>35.005592841163313</v>
      </c>
      <c r="W423" s="44">
        <v>18</v>
      </c>
      <c r="X423" s="44">
        <f t="shared" si="25"/>
        <v>17.692020879940344</v>
      </c>
      <c r="Y423" s="44">
        <v>44</v>
      </c>
      <c r="Z423" s="44" t="s">
        <v>3398</v>
      </c>
      <c r="AA423" s="44" t="s">
        <v>2673</v>
      </c>
      <c r="AB423" s="44" t="s">
        <v>3387</v>
      </c>
      <c r="AC423" s="44" t="s">
        <v>2673</v>
      </c>
      <c r="AD423" s="44" t="s">
        <v>3387</v>
      </c>
      <c r="AE423" s="44" t="s">
        <v>2673</v>
      </c>
      <c r="AG423" s="44" t="s">
        <v>2673</v>
      </c>
      <c r="AH423" s="44">
        <f t="shared" si="26"/>
        <v>35.005592841163313</v>
      </c>
      <c r="AI423" s="44" t="s">
        <v>2673</v>
      </c>
      <c r="AJ423" s="44">
        <f t="shared" si="27"/>
        <v>17.692020879940344</v>
      </c>
      <c r="AK423" s="44" t="s">
        <v>2673</v>
      </c>
      <c r="AL423" s="44" t="s">
        <v>3387</v>
      </c>
    </row>
    <row r="424" spans="1:38" x14ac:dyDescent="0.2">
      <c r="A424" s="46" t="s">
        <v>1277</v>
      </c>
      <c r="B424" s="46" t="s">
        <v>1278</v>
      </c>
      <c r="C424" s="48" t="s">
        <v>2673</v>
      </c>
      <c r="D424" s="48" t="s">
        <v>3387</v>
      </c>
      <c r="E424" s="48" t="s">
        <v>2673</v>
      </c>
      <c r="F424" s="48" t="s">
        <v>3387</v>
      </c>
      <c r="G424" s="48" t="s">
        <v>2673</v>
      </c>
      <c r="H424" s="49" t="s">
        <v>3387</v>
      </c>
      <c r="I424" s="49" t="s">
        <v>2673</v>
      </c>
      <c r="J424" s="49" t="s">
        <v>3387</v>
      </c>
      <c r="K424" s="49" t="s">
        <v>2673</v>
      </c>
      <c r="L424" s="49" t="s">
        <v>3387</v>
      </c>
      <c r="M424" s="44" t="s">
        <v>2673</v>
      </c>
      <c r="N424" s="44" t="s">
        <v>3387</v>
      </c>
      <c r="O424" s="44">
        <v>42867</v>
      </c>
      <c r="P424" s="44" t="s">
        <v>3398</v>
      </c>
      <c r="Q424" s="44">
        <v>41479</v>
      </c>
      <c r="R424" s="44" t="s">
        <v>3398</v>
      </c>
      <c r="S424" s="44">
        <v>3972</v>
      </c>
      <c r="T424" s="44" t="s">
        <v>3398</v>
      </c>
      <c r="U424" s="44">
        <v>37379</v>
      </c>
      <c r="V424" s="44">
        <f t="shared" si="24"/>
        <v>43.598805608043484</v>
      </c>
      <c r="W424" s="44">
        <v>9</v>
      </c>
      <c r="X424" s="44">
        <f t="shared" si="25"/>
        <v>9.2658688501644626</v>
      </c>
      <c r="Y424" s="44">
        <v>50</v>
      </c>
      <c r="Z424" s="44" t="s">
        <v>3398</v>
      </c>
      <c r="AA424" s="44" t="s">
        <v>2673</v>
      </c>
      <c r="AB424" s="44" t="s">
        <v>3387</v>
      </c>
      <c r="AC424" s="44" t="s">
        <v>2673</v>
      </c>
      <c r="AD424" s="44" t="s">
        <v>3387</v>
      </c>
      <c r="AE424" s="44" t="s">
        <v>2673</v>
      </c>
      <c r="AG424" s="44" t="s">
        <v>2673</v>
      </c>
      <c r="AH424" s="44">
        <f t="shared" si="26"/>
        <v>43.598805608043484</v>
      </c>
      <c r="AI424" s="44" t="s">
        <v>2673</v>
      </c>
      <c r="AJ424" s="44">
        <f t="shared" si="27"/>
        <v>9.2658688501644626</v>
      </c>
      <c r="AK424" s="44" t="s">
        <v>2673</v>
      </c>
      <c r="AL424" s="44" t="s">
        <v>3387</v>
      </c>
    </row>
    <row r="425" spans="1:38" x14ac:dyDescent="0.2">
      <c r="A425" s="46" t="s">
        <v>125</v>
      </c>
      <c r="B425" s="46" t="s">
        <v>3025</v>
      </c>
      <c r="C425" s="49" t="s">
        <v>2673</v>
      </c>
      <c r="D425" s="49" t="s">
        <v>3387</v>
      </c>
      <c r="E425" s="49" t="s">
        <v>2673</v>
      </c>
      <c r="F425" s="49" t="s">
        <v>3387</v>
      </c>
      <c r="G425" s="49" t="s">
        <v>2673</v>
      </c>
      <c r="H425" s="49" t="s">
        <v>3387</v>
      </c>
      <c r="I425" s="49" t="s">
        <v>2673</v>
      </c>
      <c r="J425" s="49" t="s">
        <v>3387</v>
      </c>
      <c r="K425" s="49" t="s">
        <v>2673</v>
      </c>
      <c r="L425" s="49" t="s">
        <v>3387</v>
      </c>
      <c r="M425" s="44" t="s">
        <v>2673</v>
      </c>
      <c r="N425" s="44" t="s">
        <v>3387</v>
      </c>
      <c r="O425" s="44" t="s">
        <v>2673</v>
      </c>
      <c r="P425" s="44" t="s">
        <v>3387</v>
      </c>
      <c r="Q425" s="44" t="s">
        <v>2673</v>
      </c>
      <c r="R425" s="44" t="s">
        <v>3387</v>
      </c>
      <c r="S425" s="44" t="s">
        <v>2673</v>
      </c>
      <c r="T425" s="44" t="s">
        <v>3387</v>
      </c>
      <c r="U425" s="44" t="s">
        <v>2673</v>
      </c>
      <c r="V425" s="44" t="e">
        <f t="shared" si="24"/>
        <v>#VALUE!</v>
      </c>
      <c r="W425" s="44" t="s">
        <v>2673</v>
      </c>
      <c r="X425" s="44" t="e">
        <f t="shared" si="25"/>
        <v>#VALUE!</v>
      </c>
      <c r="Y425" s="44" t="s">
        <v>2673</v>
      </c>
      <c r="Z425" s="44" t="s">
        <v>3387</v>
      </c>
      <c r="AA425" s="44" t="s">
        <v>2673</v>
      </c>
      <c r="AB425" s="44" t="s">
        <v>3387</v>
      </c>
      <c r="AC425" s="44" t="s">
        <v>2673</v>
      </c>
      <c r="AD425" s="44" t="s">
        <v>3387</v>
      </c>
      <c r="AE425" s="44" t="s">
        <v>2673</v>
      </c>
      <c r="AG425" s="44" t="s">
        <v>2673</v>
      </c>
      <c r="AH425" s="44" t="str">
        <f t="shared" si="26"/>
        <v/>
      </c>
      <c r="AI425" s="44" t="s">
        <v>2673</v>
      </c>
      <c r="AJ425" s="44" t="str">
        <f t="shared" si="27"/>
        <v/>
      </c>
      <c r="AK425" s="44" t="s">
        <v>2673</v>
      </c>
      <c r="AL425" s="44" t="s">
        <v>3387</v>
      </c>
    </row>
    <row r="426" spans="1:38" x14ac:dyDescent="0.2">
      <c r="A426" s="46" t="s">
        <v>3026</v>
      </c>
      <c r="B426" s="46" t="s">
        <v>124</v>
      </c>
      <c r="C426" s="49" t="s">
        <v>2673</v>
      </c>
      <c r="D426" s="49" t="s">
        <v>3387</v>
      </c>
      <c r="E426" s="49" t="s">
        <v>2673</v>
      </c>
      <c r="F426" s="49" t="s">
        <v>3387</v>
      </c>
      <c r="G426" s="49" t="s">
        <v>2673</v>
      </c>
      <c r="H426" s="49" t="s">
        <v>3387</v>
      </c>
      <c r="I426" s="49" t="s">
        <v>2673</v>
      </c>
      <c r="J426" s="49" t="s">
        <v>3387</v>
      </c>
      <c r="K426" s="49" t="s">
        <v>2673</v>
      </c>
      <c r="L426" s="49" t="s">
        <v>3387</v>
      </c>
      <c r="M426" s="44" t="s">
        <v>2673</v>
      </c>
      <c r="N426" s="44" t="s">
        <v>3387</v>
      </c>
      <c r="O426" s="44" t="s">
        <v>2673</v>
      </c>
      <c r="P426" s="44" t="s">
        <v>3387</v>
      </c>
      <c r="Q426" s="44" t="s">
        <v>2673</v>
      </c>
      <c r="R426" s="44" t="s">
        <v>3387</v>
      </c>
      <c r="S426" s="44" t="s">
        <v>2673</v>
      </c>
      <c r="T426" s="44" t="s">
        <v>3387</v>
      </c>
      <c r="U426" s="44" t="s">
        <v>2673</v>
      </c>
      <c r="V426" s="44" t="e">
        <f t="shared" si="24"/>
        <v>#VALUE!</v>
      </c>
      <c r="W426" s="44" t="s">
        <v>2673</v>
      </c>
      <c r="X426" s="44" t="e">
        <f t="shared" si="25"/>
        <v>#VALUE!</v>
      </c>
      <c r="Y426" s="44" t="s">
        <v>2673</v>
      </c>
      <c r="Z426" s="44" t="s">
        <v>3387</v>
      </c>
      <c r="AA426" s="44" t="s">
        <v>2673</v>
      </c>
      <c r="AB426" s="44" t="s">
        <v>3387</v>
      </c>
      <c r="AC426" s="44" t="s">
        <v>2673</v>
      </c>
      <c r="AD426" s="44" t="s">
        <v>3387</v>
      </c>
      <c r="AE426" s="44" t="s">
        <v>2673</v>
      </c>
      <c r="AG426" s="44" t="s">
        <v>2673</v>
      </c>
      <c r="AH426" s="44" t="str">
        <f t="shared" si="26"/>
        <v/>
      </c>
      <c r="AI426" s="44" t="s">
        <v>2673</v>
      </c>
      <c r="AJ426" s="44" t="str">
        <f t="shared" si="27"/>
        <v/>
      </c>
      <c r="AK426" s="44" t="s">
        <v>2673</v>
      </c>
      <c r="AL426" s="44" t="s">
        <v>3387</v>
      </c>
    </row>
    <row r="427" spans="1:38" x14ac:dyDescent="0.2">
      <c r="A427" s="46" t="s">
        <v>3027</v>
      </c>
      <c r="B427" s="46" t="s">
        <v>128</v>
      </c>
      <c r="C427" s="49" t="s">
        <v>2673</v>
      </c>
      <c r="D427" s="49" t="s">
        <v>3387</v>
      </c>
      <c r="E427" s="49" t="s">
        <v>2673</v>
      </c>
      <c r="F427" s="49" t="s">
        <v>3387</v>
      </c>
      <c r="G427" s="49" t="s">
        <v>2673</v>
      </c>
      <c r="H427" s="49" t="s">
        <v>3387</v>
      </c>
      <c r="I427" s="49" t="s">
        <v>2673</v>
      </c>
      <c r="J427" s="49" t="s">
        <v>3387</v>
      </c>
      <c r="K427" s="49" t="s">
        <v>2673</v>
      </c>
      <c r="L427" s="49" t="s">
        <v>3387</v>
      </c>
      <c r="M427" s="44" t="s">
        <v>2673</v>
      </c>
      <c r="N427" s="44" t="s">
        <v>3387</v>
      </c>
      <c r="O427" s="44" t="s">
        <v>2673</v>
      </c>
      <c r="P427" s="44" t="s">
        <v>3387</v>
      </c>
      <c r="Q427" s="44" t="s">
        <v>2673</v>
      </c>
      <c r="R427" s="44" t="s">
        <v>3387</v>
      </c>
      <c r="S427" s="44" t="s">
        <v>2673</v>
      </c>
      <c r="T427" s="44" t="s">
        <v>3387</v>
      </c>
      <c r="U427" s="44" t="s">
        <v>2673</v>
      </c>
      <c r="V427" s="44" t="e">
        <f t="shared" si="24"/>
        <v>#VALUE!</v>
      </c>
      <c r="W427" s="44" t="s">
        <v>2673</v>
      </c>
      <c r="X427" s="44" t="e">
        <f t="shared" si="25"/>
        <v>#VALUE!</v>
      </c>
      <c r="Y427" s="44" t="s">
        <v>2673</v>
      </c>
      <c r="Z427" s="44" t="s">
        <v>3387</v>
      </c>
      <c r="AA427" s="44" t="s">
        <v>2673</v>
      </c>
      <c r="AB427" s="44" t="s">
        <v>3387</v>
      </c>
      <c r="AC427" s="44" t="s">
        <v>2673</v>
      </c>
      <c r="AD427" s="44" t="s">
        <v>3387</v>
      </c>
      <c r="AE427" s="44" t="s">
        <v>2673</v>
      </c>
      <c r="AG427" s="44" t="s">
        <v>2673</v>
      </c>
      <c r="AH427" s="44" t="str">
        <f t="shared" si="26"/>
        <v/>
      </c>
      <c r="AI427" s="44" t="s">
        <v>2673</v>
      </c>
      <c r="AJ427" s="44" t="str">
        <f t="shared" si="27"/>
        <v/>
      </c>
      <c r="AK427" s="44" t="s">
        <v>2673</v>
      </c>
      <c r="AL427" s="44" t="s">
        <v>3387</v>
      </c>
    </row>
    <row r="428" spans="1:38" x14ac:dyDescent="0.2">
      <c r="A428" s="46" t="s">
        <v>1293</v>
      </c>
      <c r="B428" s="46" t="s">
        <v>3028</v>
      </c>
      <c r="C428" s="48">
        <v>980300</v>
      </c>
      <c r="D428" s="48" t="s">
        <v>3387</v>
      </c>
      <c r="E428" s="48">
        <v>938200</v>
      </c>
      <c r="F428" s="48" t="s">
        <v>3387</v>
      </c>
      <c r="G428" s="48">
        <v>85400</v>
      </c>
      <c r="H428" s="49" t="s">
        <v>3387</v>
      </c>
      <c r="I428" s="49">
        <v>855800</v>
      </c>
      <c r="J428" s="49" t="s">
        <v>3387</v>
      </c>
      <c r="K428" s="49">
        <v>9</v>
      </c>
      <c r="L428" s="49" t="s">
        <v>3387</v>
      </c>
      <c r="M428" s="44">
        <v>60</v>
      </c>
      <c r="N428" s="44" t="s">
        <v>3387</v>
      </c>
      <c r="O428" s="44">
        <v>982200</v>
      </c>
      <c r="P428" s="44" t="s">
        <v>3387</v>
      </c>
      <c r="Q428" s="44">
        <v>938600</v>
      </c>
      <c r="R428" s="44" t="s">
        <v>3387</v>
      </c>
      <c r="S428" s="44">
        <v>72800</v>
      </c>
      <c r="T428" s="44" t="s">
        <v>3387</v>
      </c>
      <c r="U428" s="44">
        <v>868000</v>
      </c>
      <c r="V428" s="44">
        <f t="shared" si="24"/>
        <v>53.023824068417838</v>
      </c>
      <c r="W428" s="44">
        <v>7</v>
      </c>
      <c r="X428" s="44">
        <f t="shared" si="25"/>
        <v>7.4119323966605579</v>
      </c>
      <c r="Y428" s="44">
        <v>60</v>
      </c>
      <c r="Z428" s="44" t="s">
        <v>3387</v>
      </c>
      <c r="AA428" s="44" t="s">
        <v>2673</v>
      </c>
      <c r="AB428" s="44" t="s">
        <v>3387</v>
      </c>
      <c r="AC428" s="44" t="s">
        <v>2673</v>
      </c>
      <c r="AD428" s="44" t="s">
        <v>3387</v>
      </c>
      <c r="AE428" s="44" t="s">
        <v>2673</v>
      </c>
      <c r="AG428" s="44" t="s">
        <v>2673</v>
      </c>
      <c r="AH428" s="44">
        <f t="shared" si="26"/>
        <v>53.023824068417838</v>
      </c>
      <c r="AI428" s="44" t="s">
        <v>2673</v>
      </c>
      <c r="AJ428" s="44">
        <f t="shared" si="27"/>
        <v>7.4119323966605579</v>
      </c>
      <c r="AK428" s="44" t="s">
        <v>2673</v>
      </c>
      <c r="AL428" s="44" t="s">
        <v>3387</v>
      </c>
    </row>
    <row r="429" spans="1:38" x14ac:dyDescent="0.2">
      <c r="A429" s="46" t="s">
        <v>1291</v>
      </c>
      <c r="B429" s="46" t="s">
        <v>2594</v>
      </c>
      <c r="C429" s="48">
        <v>484200</v>
      </c>
      <c r="D429" s="48" t="s">
        <v>3387</v>
      </c>
      <c r="E429" s="48">
        <v>458200</v>
      </c>
      <c r="F429" s="48" t="s">
        <v>3387</v>
      </c>
      <c r="G429" s="48" t="s">
        <v>2673</v>
      </c>
      <c r="H429" s="48" t="s">
        <v>3387</v>
      </c>
      <c r="I429" s="48">
        <v>426000</v>
      </c>
      <c r="J429" s="48" t="s">
        <v>3387</v>
      </c>
      <c r="K429" s="48" t="s">
        <v>2673</v>
      </c>
      <c r="L429" s="49" t="s">
        <v>3387</v>
      </c>
      <c r="M429" s="44">
        <v>61</v>
      </c>
      <c r="N429" s="44" t="s">
        <v>3387</v>
      </c>
      <c r="O429" s="44">
        <v>488600</v>
      </c>
      <c r="P429" s="44" t="s">
        <v>3387</v>
      </c>
      <c r="Q429" s="44">
        <v>463500</v>
      </c>
      <c r="R429" s="44" t="s">
        <v>3387</v>
      </c>
      <c r="S429" s="44">
        <v>29900</v>
      </c>
      <c r="T429" s="44" t="s">
        <v>3387</v>
      </c>
      <c r="U429" s="44">
        <v>434900</v>
      </c>
      <c r="V429" s="44">
        <f t="shared" si="24"/>
        <v>56.075931232091698</v>
      </c>
      <c r="W429" s="44">
        <v>6</v>
      </c>
      <c r="X429" s="44">
        <f t="shared" si="25"/>
        <v>6.1195251739664345</v>
      </c>
      <c r="Y429" s="44">
        <v>63</v>
      </c>
      <c r="Z429" s="44" t="s">
        <v>3387</v>
      </c>
      <c r="AA429" s="44">
        <v>491000</v>
      </c>
      <c r="AB429" s="44" t="s">
        <v>3387</v>
      </c>
      <c r="AC429" s="44">
        <v>460400</v>
      </c>
      <c r="AD429" s="44" t="s">
        <v>3387</v>
      </c>
      <c r="AE429" s="44">
        <v>25200</v>
      </c>
      <c r="AG429" s="44">
        <v>437000</v>
      </c>
      <c r="AH429" s="44">
        <f t="shared" si="26"/>
        <v>56.075931232091698</v>
      </c>
      <c r="AI429" s="44">
        <v>5</v>
      </c>
      <c r="AJ429" s="44">
        <f t="shared" si="27"/>
        <v>5.1323828920570262</v>
      </c>
      <c r="AK429" s="44" t="s">
        <v>2673</v>
      </c>
      <c r="AL429" s="44" t="s">
        <v>3387</v>
      </c>
    </row>
    <row r="430" spans="1:38" x14ac:dyDescent="0.2">
      <c r="A430" s="46" t="s">
        <v>1295</v>
      </c>
      <c r="B430" s="46" t="s">
        <v>2595</v>
      </c>
      <c r="C430" s="48">
        <v>42500</v>
      </c>
      <c r="D430" s="48" t="s">
        <v>3387</v>
      </c>
      <c r="E430" s="48">
        <v>40900</v>
      </c>
      <c r="F430" s="48" t="s">
        <v>3387</v>
      </c>
      <c r="G430" s="48">
        <v>4100</v>
      </c>
      <c r="H430" s="48" t="s">
        <v>3387</v>
      </c>
      <c r="I430" s="48">
        <v>37000</v>
      </c>
      <c r="J430" s="48" t="s">
        <v>3387</v>
      </c>
      <c r="K430" s="48">
        <v>10</v>
      </c>
      <c r="L430" s="49" t="s">
        <v>3387</v>
      </c>
      <c r="M430" s="44">
        <v>54</v>
      </c>
      <c r="N430" s="44" t="s">
        <v>3387</v>
      </c>
      <c r="O430" s="44">
        <v>46100</v>
      </c>
      <c r="P430" s="44" t="s">
        <v>3387</v>
      </c>
      <c r="Q430" s="44">
        <v>44400</v>
      </c>
      <c r="R430" s="44" t="s">
        <v>3387</v>
      </c>
      <c r="S430" s="44">
        <v>4100</v>
      </c>
      <c r="T430" s="44" t="s">
        <v>3387</v>
      </c>
      <c r="U430" s="44">
        <v>40400</v>
      </c>
      <c r="V430" s="44">
        <f t="shared" si="24"/>
        <v>51.704989154013013</v>
      </c>
      <c r="W430" s="44">
        <v>9</v>
      </c>
      <c r="X430" s="44">
        <f t="shared" si="25"/>
        <v>8.8937093275488071</v>
      </c>
      <c r="Y430" s="44">
        <v>59</v>
      </c>
      <c r="Z430" s="44" t="s">
        <v>3387</v>
      </c>
      <c r="AA430" s="44">
        <v>46800</v>
      </c>
      <c r="AB430" s="44" t="s">
        <v>3387</v>
      </c>
      <c r="AC430" s="44">
        <v>44400</v>
      </c>
      <c r="AD430" s="44" t="s">
        <v>3387</v>
      </c>
      <c r="AE430" s="44">
        <v>2300</v>
      </c>
      <c r="AG430" s="44">
        <v>42200</v>
      </c>
      <c r="AH430" s="44">
        <f t="shared" si="26"/>
        <v>51.704989154013013</v>
      </c>
      <c r="AI430" s="44">
        <v>5</v>
      </c>
      <c r="AJ430" s="44">
        <f t="shared" si="27"/>
        <v>4.9145299145299148</v>
      </c>
      <c r="AK430" s="44" t="s">
        <v>2673</v>
      </c>
      <c r="AL430" s="44" t="s">
        <v>3387</v>
      </c>
    </row>
    <row r="431" spans="1:38" x14ac:dyDescent="0.2">
      <c r="A431" s="46" t="s">
        <v>1298</v>
      </c>
      <c r="B431" s="46" t="s">
        <v>1299</v>
      </c>
      <c r="C431" s="48">
        <v>49400</v>
      </c>
      <c r="D431" s="48" t="s">
        <v>3387</v>
      </c>
      <c r="E431" s="48">
        <v>48300</v>
      </c>
      <c r="F431" s="48" t="s">
        <v>3387</v>
      </c>
      <c r="G431" s="48">
        <v>4100</v>
      </c>
      <c r="H431" s="48" t="s">
        <v>3387</v>
      </c>
      <c r="I431" s="48">
        <v>44300</v>
      </c>
      <c r="J431" s="48" t="s">
        <v>3387</v>
      </c>
      <c r="K431" s="48">
        <v>8</v>
      </c>
      <c r="L431" s="49" t="s">
        <v>3387</v>
      </c>
      <c r="M431" s="44">
        <v>67</v>
      </c>
      <c r="N431" s="44" t="s">
        <v>3387</v>
      </c>
      <c r="O431" s="44">
        <v>46900</v>
      </c>
      <c r="P431" s="44" t="s">
        <v>3387</v>
      </c>
      <c r="Q431" s="44">
        <v>44900</v>
      </c>
      <c r="R431" s="44" t="s">
        <v>3387</v>
      </c>
      <c r="S431" s="44">
        <v>3700</v>
      </c>
      <c r="T431" s="44" t="s">
        <v>3387</v>
      </c>
      <c r="U431" s="44">
        <v>41300</v>
      </c>
      <c r="V431" s="44">
        <f t="shared" si="24"/>
        <v>56.35820895522388</v>
      </c>
      <c r="W431" s="44">
        <v>8</v>
      </c>
      <c r="X431" s="44">
        <f t="shared" si="25"/>
        <v>7.8891257995735611</v>
      </c>
      <c r="Y431" s="44">
        <v>64</v>
      </c>
      <c r="Z431" s="44" t="s">
        <v>3387</v>
      </c>
      <c r="AA431" s="44">
        <v>46900</v>
      </c>
      <c r="AB431" s="44" t="s">
        <v>3387</v>
      </c>
      <c r="AC431" s="44">
        <v>44800</v>
      </c>
      <c r="AD431" s="44" t="s">
        <v>3387</v>
      </c>
      <c r="AE431" s="44">
        <v>2500</v>
      </c>
      <c r="AG431" s="44">
        <v>42300</v>
      </c>
      <c r="AH431" s="44">
        <f t="shared" si="26"/>
        <v>56.35820895522388</v>
      </c>
      <c r="AI431" s="44">
        <v>5</v>
      </c>
      <c r="AJ431" s="44">
        <f t="shared" si="27"/>
        <v>5.3304904051172706</v>
      </c>
      <c r="AK431" s="44" t="s">
        <v>2673</v>
      </c>
      <c r="AL431" s="44" t="s">
        <v>3387</v>
      </c>
    </row>
    <row r="432" spans="1:38" x14ac:dyDescent="0.2">
      <c r="A432" s="46" t="s">
        <v>1301</v>
      </c>
      <c r="B432" s="46" t="s">
        <v>1302</v>
      </c>
      <c r="C432" s="48">
        <v>51400</v>
      </c>
      <c r="D432" s="48" t="s">
        <v>3387</v>
      </c>
      <c r="E432" s="48">
        <v>49400</v>
      </c>
      <c r="F432" s="48" t="s">
        <v>3387</v>
      </c>
      <c r="G432" s="48">
        <v>7100</v>
      </c>
      <c r="H432" s="48" t="s">
        <v>3387</v>
      </c>
      <c r="I432" s="48">
        <v>42400</v>
      </c>
      <c r="J432" s="48" t="s">
        <v>3387</v>
      </c>
      <c r="K432" s="48">
        <v>14</v>
      </c>
      <c r="L432" s="49" t="s">
        <v>3387</v>
      </c>
      <c r="M432" s="44">
        <v>53</v>
      </c>
      <c r="N432" s="44" t="s">
        <v>3387</v>
      </c>
      <c r="O432" s="44">
        <v>52600</v>
      </c>
      <c r="P432" s="44" t="s">
        <v>3387</v>
      </c>
      <c r="Q432" s="44">
        <v>50900</v>
      </c>
      <c r="R432" s="44" t="s">
        <v>3387</v>
      </c>
      <c r="S432" s="44">
        <v>6100</v>
      </c>
      <c r="T432" s="44" t="s">
        <v>3387</v>
      </c>
      <c r="U432" s="44">
        <v>45000</v>
      </c>
      <c r="V432" s="44">
        <f t="shared" si="24"/>
        <v>47.053231939163503</v>
      </c>
      <c r="W432" s="44">
        <v>12</v>
      </c>
      <c r="X432" s="44">
        <f t="shared" si="25"/>
        <v>11.596958174904943</v>
      </c>
      <c r="Y432" s="44">
        <v>55</v>
      </c>
      <c r="Z432" s="44" t="s">
        <v>3387</v>
      </c>
      <c r="AA432" s="44">
        <v>51200</v>
      </c>
      <c r="AB432" s="44" t="s">
        <v>3387</v>
      </c>
      <c r="AC432" s="44">
        <v>49500</v>
      </c>
      <c r="AD432" s="44" t="s">
        <v>3387</v>
      </c>
      <c r="AE432" s="44">
        <v>5900</v>
      </c>
      <c r="AG432" s="44">
        <v>43700</v>
      </c>
      <c r="AH432" s="44">
        <f t="shared" si="26"/>
        <v>47.053231939163503</v>
      </c>
      <c r="AI432" s="44">
        <v>12</v>
      </c>
      <c r="AJ432" s="44">
        <f t="shared" si="27"/>
        <v>11.5234375</v>
      </c>
      <c r="AK432" s="44" t="s">
        <v>2673</v>
      </c>
      <c r="AL432" s="44" t="s">
        <v>3387</v>
      </c>
    </row>
    <row r="433" spans="1:38" x14ac:dyDescent="0.2">
      <c r="A433" s="46" t="s">
        <v>1282</v>
      </c>
      <c r="B433" s="46" t="s">
        <v>3029</v>
      </c>
      <c r="C433" s="48">
        <v>1457916</v>
      </c>
      <c r="D433" s="48" t="s">
        <v>3387</v>
      </c>
      <c r="E433" s="48">
        <v>1396640</v>
      </c>
      <c r="F433" s="48" t="s">
        <v>3387</v>
      </c>
      <c r="G433" s="48">
        <v>103121</v>
      </c>
      <c r="H433" s="49" t="s">
        <v>3387</v>
      </c>
      <c r="I433" s="49">
        <v>1295756</v>
      </c>
      <c r="J433" s="49" t="s">
        <v>3387</v>
      </c>
      <c r="K433" s="49">
        <v>7</v>
      </c>
      <c r="L433" s="49" t="s">
        <v>3387</v>
      </c>
      <c r="M433" s="44">
        <v>60</v>
      </c>
      <c r="N433" s="44" t="s">
        <v>3387</v>
      </c>
      <c r="O433" s="44">
        <v>1464754</v>
      </c>
      <c r="P433" s="44" t="s">
        <v>3387</v>
      </c>
      <c r="Q433" s="44">
        <v>1400862</v>
      </c>
      <c r="R433" s="44" t="s">
        <v>3387</v>
      </c>
      <c r="S433" s="44">
        <v>90041</v>
      </c>
      <c r="T433" s="44" t="s">
        <v>3387</v>
      </c>
      <c r="U433" s="44">
        <v>1312813</v>
      </c>
      <c r="V433" s="44">
        <f t="shared" si="24"/>
        <v>54.672383895179664</v>
      </c>
      <c r="W433" s="44">
        <v>6</v>
      </c>
      <c r="X433" s="44">
        <f t="shared" si="25"/>
        <v>6.1471755666821872</v>
      </c>
      <c r="Y433" s="44">
        <v>61</v>
      </c>
      <c r="Z433" s="44" t="s">
        <v>3398</v>
      </c>
      <c r="AA433" s="44" t="s">
        <v>2673</v>
      </c>
      <c r="AB433" s="44" t="s">
        <v>3387</v>
      </c>
      <c r="AC433" s="44" t="s">
        <v>2673</v>
      </c>
      <c r="AD433" s="44" t="s">
        <v>3387</v>
      </c>
      <c r="AE433" s="44" t="s">
        <v>2673</v>
      </c>
      <c r="AG433" s="44" t="s">
        <v>2673</v>
      </c>
      <c r="AH433" s="44">
        <f t="shared" si="26"/>
        <v>54.672383895179664</v>
      </c>
      <c r="AI433" s="44" t="s">
        <v>2673</v>
      </c>
      <c r="AJ433" s="44">
        <f t="shared" si="27"/>
        <v>6.1471755666821872</v>
      </c>
      <c r="AK433" s="44" t="s">
        <v>2673</v>
      </c>
      <c r="AL433" s="44" t="s">
        <v>3387</v>
      </c>
    </row>
    <row r="434" spans="1:38" x14ac:dyDescent="0.2">
      <c r="A434" s="46" t="s">
        <v>1280</v>
      </c>
      <c r="B434" s="46" t="s">
        <v>1281</v>
      </c>
      <c r="C434" s="48">
        <v>399377</v>
      </c>
      <c r="D434" s="48" t="s">
        <v>3387</v>
      </c>
      <c r="E434" s="48">
        <v>382629</v>
      </c>
      <c r="F434" s="48" t="s">
        <v>3387</v>
      </c>
      <c r="G434" s="48">
        <v>16140</v>
      </c>
      <c r="H434" s="48" t="s">
        <v>3387</v>
      </c>
      <c r="I434" s="48">
        <v>366805</v>
      </c>
      <c r="J434" s="48" t="s">
        <v>3387</v>
      </c>
      <c r="K434" s="48">
        <v>4</v>
      </c>
      <c r="L434" s="49" t="s">
        <v>3387</v>
      </c>
      <c r="M434" s="44">
        <v>68</v>
      </c>
      <c r="N434" s="44" t="s">
        <v>3387</v>
      </c>
      <c r="O434" s="44">
        <v>410543</v>
      </c>
      <c r="P434" s="44" t="s">
        <v>3387</v>
      </c>
      <c r="Q434" s="44">
        <v>390583</v>
      </c>
      <c r="R434" s="44" t="s">
        <v>3387</v>
      </c>
      <c r="S434" s="44">
        <v>15358</v>
      </c>
      <c r="T434" s="44" t="s">
        <v>3387</v>
      </c>
      <c r="U434" s="44">
        <v>375735</v>
      </c>
      <c r="V434" s="44">
        <f t="shared" si="24"/>
        <v>64.065030946819206</v>
      </c>
      <c r="W434" s="44">
        <v>4</v>
      </c>
      <c r="X434" s="44">
        <f t="shared" si="25"/>
        <v>3.7408992480690206</v>
      </c>
      <c r="Y434" s="44">
        <v>70</v>
      </c>
      <c r="Z434" s="44" t="s">
        <v>3398</v>
      </c>
      <c r="AA434" s="44">
        <v>413042</v>
      </c>
      <c r="AB434" s="44" t="s">
        <v>3387</v>
      </c>
      <c r="AC434" s="44">
        <v>393426</v>
      </c>
      <c r="AD434" s="44" t="s">
        <v>3387</v>
      </c>
      <c r="AE434" s="44">
        <v>14152</v>
      </c>
      <c r="AG434" s="44">
        <v>379567</v>
      </c>
      <c r="AH434" s="44">
        <f t="shared" si="26"/>
        <v>64.065030946819206</v>
      </c>
      <c r="AI434" s="44">
        <v>3</v>
      </c>
      <c r="AJ434" s="44">
        <f t="shared" si="27"/>
        <v>3.4262859467075986</v>
      </c>
      <c r="AK434" s="44" t="s">
        <v>2673</v>
      </c>
      <c r="AL434" s="44" t="s">
        <v>3387</v>
      </c>
    </row>
    <row r="435" spans="1:38" x14ac:dyDescent="0.2">
      <c r="A435" s="46" t="s">
        <v>1284</v>
      </c>
      <c r="B435" s="46" t="s">
        <v>1285</v>
      </c>
      <c r="C435" s="48">
        <v>199781</v>
      </c>
      <c r="D435" s="48" t="s">
        <v>3387</v>
      </c>
      <c r="E435" s="48">
        <v>190602</v>
      </c>
      <c r="F435" s="48" t="s">
        <v>3387</v>
      </c>
      <c r="G435" s="48">
        <v>10968</v>
      </c>
      <c r="H435" s="48" t="s">
        <v>3387</v>
      </c>
      <c r="I435" s="48">
        <v>179940</v>
      </c>
      <c r="J435" s="48" t="s">
        <v>3387</v>
      </c>
      <c r="K435" s="48">
        <v>5</v>
      </c>
      <c r="L435" s="49" t="s">
        <v>3387</v>
      </c>
      <c r="M435" s="44">
        <v>61</v>
      </c>
      <c r="N435" s="44" t="s">
        <v>3387</v>
      </c>
      <c r="O435" s="44">
        <v>212850</v>
      </c>
      <c r="P435" s="44" t="s">
        <v>3387</v>
      </c>
      <c r="Q435" s="44">
        <v>202436</v>
      </c>
      <c r="R435" s="44" t="s">
        <v>3387</v>
      </c>
      <c r="S435" s="44">
        <v>11234</v>
      </c>
      <c r="T435" s="44" t="s">
        <v>3387</v>
      </c>
      <c r="U435" s="44">
        <v>191610</v>
      </c>
      <c r="V435" s="44">
        <f t="shared" si="24"/>
        <v>59.413953488372094</v>
      </c>
      <c r="W435" s="44">
        <v>5</v>
      </c>
      <c r="X435" s="44">
        <f t="shared" si="25"/>
        <v>5.2778952313836038</v>
      </c>
      <c r="Y435" s="44">
        <v>66</v>
      </c>
      <c r="Z435" s="44" t="s">
        <v>3398</v>
      </c>
      <c r="AA435" s="44">
        <v>213940</v>
      </c>
      <c r="AB435" s="44" t="s">
        <v>3387</v>
      </c>
      <c r="AC435" s="44">
        <v>205349</v>
      </c>
      <c r="AD435" s="44" t="s">
        <v>3387</v>
      </c>
      <c r="AE435" s="44">
        <v>13192</v>
      </c>
      <c r="AG435" s="44">
        <v>192457</v>
      </c>
      <c r="AH435" s="44">
        <f t="shared" si="26"/>
        <v>59.413953488372094</v>
      </c>
      <c r="AI435" s="44">
        <v>6</v>
      </c>
      <c r="AJ435" s="44">
        <f t="shared" si="27"/>
        <v>6.1662148265868932</v>
      </c>
      <c r="AK435" s="44" t="s">
        <v>2673</v>
      </c>
      <c r="AL435" s="44" t="s">
        <v>3387</v>
      </c>
    </row>
    <row r="436" spans="1:38" x14ac:dyDescent="0.2">
      <c r="A436" s="46" t="s">
        <v>3030</v>
      </c>
      <c r="B436" s="46" t="s">
        <v>3031</v>
      </c>
      <c r="C436" s="48">
        <v>66343</v>
      </c>
      <c r="D436" s="48" t="s">
        <v>3387</v>
      </c>
      <c r="E436" s="48">
        <v>64227</v>
      </c>
      <c r="F436" s="48" t="s">
        <v>3387</v>
      </c>
      <c r="G436" s="48">
        <v>5768</v>
      </c>
      <c r="H436" s="48" t="s">
        <v>3387</v>
      </c>
      <c r="I436" s="48">
        <v>58782</v>
      </c>
      <c r="J436" s="48" t="s">
        <v>3387</v>
      </c>
      <c r="K436" s="49">
        <v>9</v>
      </c>
      <c r="L436" s="49" t="s">
        <v>3387</v>
      </c>
      <c r="M436" s="44">
        <v>60</v>
      </c>
      <c r="N436" s="44" t="s">
        <v>3387</v>
      </c>
      <c r="O436" s="44">
        <v>58460</v>
      </c>
      <c r="P436" s="44" t="s">
        <v>3387</v>
      </c>
      <c r="Q436" s="44">
        <v>55593</v>
      </c>
      <c r="R436" s="44" t="s">
        <v>3387</v>
      </c>
      <c r="S436" s="44">
        <v>3711</v>
      </c>
      <c r="T436" s="44" t="s">
        <v>3387</v>
      </c>
      <c r="U436" s="44">
        <v>52037</v>
      </c>
      <c r="V436" s="44">
        <f t="shared" si="24"/>
        <v>48.957150188162849</v>
      </c>
      <c r="W436" s="44">
        <v>6</v>
      </c>
      <c r="X436" s="44">
        <f t="shared" si="25"/>
        <v>6.3479302086897027</v>
      </c>
      <c r="Y436" s="44">
        <v>55</v>
      </c>
      <c r="Z436" s="44" t="s">
        <v>3398</v>
      </c>
      <c r="AA436" s="44">
        <v>58521</v>
      </c>
      <c r="AB436" s="44" t="s">
        <v>3387</v>
      </c>
      <c r="AC436" s="44">
        <v>55281</v>
      </c>
      <c r="AD436" s="44" t="s">
        <v>3387</v>
      </c>
      <c r="AE436" s="44" t="s">
        <v>2673</v>
      </c>
      <c r="AG436" s="44">
        <v>50873</v>
      </c>
      <c r="AH436" s="44">
        <f t="shared" si="26"/>
        <v>48.957150188162849</v>
      </c>
      <c r="AI436" s="44" t="s">
        <v>2673</v>
      </c>
      <c r="AJ436" s="44">
        <f t="shared" si="27"/>
        <v>6.3479302086897027</v>
      </c>
      <c r="AK436" s="44" t="s">
        <v>2673</v>
      </c>
      <c r="AL436" s="44" t="s">
        <v>3387</v>
      </c>
    </row>
    <row r="437" spans="1:38" x14ac:dyDescent="0.2">
      <c r="A437" s="46" t="s">
        <v>1289</v>
      </c>
      <c r="B437" s="46" t="s">
        <v>3032</v>
      </c>
      <c r="C437" s="49" t="s">
        <v>2673</v>
      </c>
      <c r="D437" s="49" t="s">
        <v>3387</v>
      </c>
      <c r="E437" s="49" t="s">
        <v>2673</v>
      </c>
      <c r="F437" s="49" t="s">
        <v>3387</v>
      </c>
      <c r="G437" s="49" t="s">
        <v>2673</v>
      </c>
      <c r="H437" s="49" t="s">
        <v>3387</v>
      </c>
      <c r="I437" s="49" t="s">
        <v>2673</v>
      </c>
      <c r="J437" s="49" t="s">
        <v>3387</v>
      </c>
      <c r="K437" s="49" t="s">
        <v>2673</v>
      </c>
      <c r="L437" s="49" t="s">
        <v>3387</v>
      </c>
      <c r="M437" s="44" t="s">
        <v>2673</v>
      </c>
      <c r="N437" s="44" t="s">
        <v>3387</v>
      </c>
      <c r="O437" s="44" t="s">
        <v>2673</v>
      </c>
      <c r="P437" s="44" t="s">
        <v>3387</v>
      </c>
      <c r="Q437" s="44" t="s">
        <v>2673</v>
      </c>
      <c r="R437" s="44" t="s">
        <v>3387</v>
      </c>
      <c r="S437" s="44" t="s">
        <v>2673</v>
      </c>
      <c r="T437" s="44" t="s">
        <v>3387</v>
      </c>
      <c r="U437" s="44" t="s">
        <v>2673</v>
      </c>
      <c r="V437" s="44" t="e">
        <f t="shared" si="24"/>
        <v>#VALUE!</v>
      </c>
      <c r="W437" s="44" t="s">
        <v>2673</v>
      </c>
      <c r="X437" s="44" t="e">
        <f t="shared" si="25"/>
        <v>#VALUE!</v>
      </c>
      <c r="Y437" s="44" t="s">
        <v>2673</v>
      </c>
      <c r="Z437" s="44" t="s">
        <v>3387</v>
      </c>
      <c r="AA437" s="44" t="s">
        <v>2673</v>
      </c>
      <c r="AB437" s="44" t="s">
        <v>3387</v>
      </c>
      <c r="AC437" s="44" t="s">
        <v>2673</v>
      </c>
      <c r="AD437" s="44" t="s">
        <v>3387</v>
      </c>
      <c r="AE437" s="44" t="s">
        <v>2673</v>
      </c>
      <c r="AG437" s="44" t="s">
        <v>2673</v>
      </c>
      <c r="AH437" s="44" t="str">
        <f t="shared" si="26"/>
        <v/>
      </c>
      <c r="AI437" s="44" t="s">
        <v>2673</v>
      </c>
      <c r="AJ437" s="44" t="str">
        <f t="shared" si="27"/>
        <v/>
      </c>
      <c r="AK437" s="44" t="s">
        <v>2673</v>
      </c>
      <c r="AL437" s="44" t="s">
        <v>3387</v>
      </c>
    </row>
    <row r="438" spans="1:38" x14ac:dyDescent="0.2">
      <c r="A438" s="46" t="s">
        <v>1287</v>
      </c>
      <c r="B438" s="46" t="s">
        <v>1288</v>
      </c>
      <c r="C438" s="49" t="s">
        <v>2673</v>
      </c>
      <c r="D438" s="49" t="s">
        <v>3387</v>
      </c>
      <c r="E438" s="49" t="s">
        <v>2673</v>
      </c>
      <c r="F438" s="49" t="s">
        <v>3387</v>
      </c>
      <c r="G438" s="49" t="s">
        <v>2673</v>
      </c>
      <c r="H438" s="49" t="s">
        <v>3387</v>
      </c>
      <c r="I438" s="49" t="s">
        <v>2673</v>
      </c>
      <c r="J438" s="49" t="s">
        <v>3387</v>
      </c>
      <c r="K438" s="49" t="s">
        <v>2673</v>
      </c>
      <c r="L438" s="49" t="s">
        <v>3387</v>
      </c>
      <c r="M438" s="44" t="s">
        <v>2673</v>
      </c>
      <c r="N438" s="44" t="s">
        <v>3387</v>
      </c>
      <c r="O438" s="44" t="s">
        <v>2673</v>
      </c>
      <c r="P438" s="44" t="s">
        <v>3387</v>
      </c>
      <c r="Q438" s="44" t="s">
        <v>2673</v>
      </c>
      <c r="R438" s="44" t="s">
        <v>3387</v>
      </c>
      <c r="S438" s="44" t="s">
        <v>2673</v>
      </c>
      <c r="T438" s="44" t="s">
        <v>3387</v>
      </c>
      <c r="U438" s="44" t="s">
        <v>2673</v>
      </c>
      <c r="V438" s="44" t="e">
        <f t="shared" si="24"/>
        <v>#VALUE!</v>
      </c>
      <c r="W438" s="44" t="s">
        <v>2673</v>
      </c>
      <c r="X438" s="44" t="e">
        <f t="shared" si="25"/>
        <v>#VALUE!</v>
      </c>
      <c r="Y438" s="44" t="s">
        <v>2673</v>
      </c>
      <c r="Z438" s="44" t="s">
        <v>3387</v>
      </c>
      <c r="AA438" s="44" t="s">
        <v>2673</v>
      </c>
      <c r="AB438" s="44" t="s">
        <v>3387</v>
      </c>
      <c r="AC438" s="44" t="s">
        <v>2673</v>
      </c>
      <c r="AD438" s="44" t="s">
        <v>3387</v>
      </c>
      <c r="AE438" s="44" t="s">
        <v>2673</v>
      </c>
      <c r="AG438" s="44" t="s">
        <v>2673</v>
      </c>
      <c r="AH438" s="44" t="str">
        <f t="shared" si="26"/>
        <v/>
      </c>
      <c r="AI438" s="44" t="s">
        <v>2673</v>
      </c>
      <c r="AJ438" s="44" t="str">
        <f t="shared" si="27"/>
        <v/>
      </c>
      <c r="AK438" s="44" t="s">
        <v>2673</v>
      </c>
      <c r="AL438" s="44" t="s">
        <v>3387</v>
      </c>
    </row>
    <row r="439" spans="1:38" x14ac:dyDescent="0.2">
      <c r="A439" s="46" t="s">
        <v>959</v>
      </c>
      <c r="B439" s="46" t="s">
        <v>3033</v>
      </c>
      <c r="C439" s="48">
        <v>4613090</v>
      </c>
      <c r="D439" s="48" t="s">
        <v>3387</v>
      </c>
      <c r="E439" s="48">
        <v>4530843</v>
      </c>
      <c r="F439" s="48" t="s">
        <v>3387</v>
      </c>
      <c r="G439" s="48">
        <v>254749</v>
      </c>
      <c r="H439" s="49" t="s">
        <v>3387</v>
      </c>
      <c r="I439" s="49">
        <v>4347519</v>
      </c>
      <c r="J439" s="49" t="s">
        <v>3387</v>
      </c>
      <c r="K439" s="49">
        <v>6</v>
      </c>
      <c r="L439" s="49" t="s">
        <v>3387</v>
      </c>
      <c r="M439" s="44">
        <v>55</v>
      </c>
      <c r="N439" s="44" t="s">
        <v>3387</v>
      </c>
      <c r="O439" s="44">
        <v>4382863</v>
      </c>
      <c r="P439" s="44" t="s">
        <v>3387</v>
      </c>
      <c r="Q439" s="44">
        <v>4546472</v>
      </c>
      <c r="R439" s="44" t="s">
        <v>3387</v>
      </c>
      <c r="S439" s="44">
        <v>241898</v>
      </c>
      <c r="T439" s="44" t="s">
        <v>3387</v>
      </c>
      <c r="U439" s="44">
        <v>4382863</v>
      </c>
      <c r="V439" s="44">
        <f t="shared" si="24"/>
        <v>52</v>
      </c>
      <c r="W439" s="44">
        <v>6</v>
      </c>
      <c r="X439" s="44">
        <f t="shared" si="25"/>
        <v>5.5191777612031219</v>
      </c>
      <c r="Y439" s="44">
        <v>52</v>
      </c>
      <c r="Z439" s="44" t="s">
        <v>3387</v>
      </c>
      <c r="AA439" s="44" t="s">
        <v>2673</v>
      </c>
      <c r="AB439" s="44" t="s">
        <v>3387</v>
      </c>
      <c r="AC439" s="44" t="s">
        <v>2673</v>
      </c>
      <c r="AD439" s="44" t="s">
        <v>3387</v>
      </c>
      <c r="AE439" s="44" t="s">
        <v>2673</v>
      </c>
      <c r="AG439" s="44" t="s">
        <v>2673</v>
      </c>
      <c r="AH439" s="44">
        <f t="shared" si="26"/>
        <v>52</v>
      </c>
      <c r="AI439" s="44" t="s">
        <v>2673</v>
      </c>
      <c r="AJ439" s="44">
        <f t="shared" si="27"/>
        <v>5.5191777612031219</v>
      </c>
      <c r="AK439" s="44" t="s">
        <v>2673</v>
      </c>
      <c r="AL439" s="44" t="s">
        <v>3387</v>
      </c>
    </row>
    <row r="440" spans="1:38" x14ac:dyDescent="0.2">
      <c r="A440" s="46" t="s">
        <v>957</v>
      </c>
      <c r="B440" s="46" t="s">
        <v>958</v>
      </c>
      <c r="C440" s="49" t="s">
        <v>2673</v>
      </c>
      <c r="D440" s="49" t="s">
        <v>3387</v>
      </c>
      <c r="E440" s="49" t="s">
        <v>2673</v>
      </c>
      <c r="F440" s="49" t="s">
        <v>3387</v>
      </c>
      <c r="G440" s="49">
        <v>35064</v>
      </c>
      <c r="H440" s="49" t="s">
        <v>3387</v>
      </c>
      <c r="I440" s="49" t="s">
        <v>2673</v>
      </c>
      <c r="J440" s="49" t="s">
        <v>3387</v>
      </c>
      <c r="K440" s="49" t="s">
        <v>2673</v>
      </c>
      <c r="L440" s="49" t="s">
        <v>3387</v>
      </c>
      <c r="M440" s="44" t="s">
        <v>2673</v>
      </c>
      <c r="N440" s="44" t="s">
        <v>3387</v>
      </c>
      <c r="O440" s="44" t="s">
        <v>2673</v>
      </c>
      <c r="P440" s="44" t="s">
        <v>3387</v>
      </c>
      <c r="Q440" s="44" t="s">
        <v>2673</v>
      </c>
      <c r="R440" s="44" t="s">
        <v>3387</v>
      </c>
      <c r="S440" s="44">
        <v>31162</v>
      </c>
      <c r="T440" s="44" t="s">
        <v>3387</v>
      </c>
      <c r="U440" s="44" t="s">
        <v>2673</v>
      </c>
      <c r="V440" s="44" t="e">
        <f t="shared" si="24"/>
        <v>#VALUE!</v>
      </c>
      <c r="W440" s="44" t="s">
        <v>2673</v>
      </c>
      <c r="X440" s="44" t="e">
        <f t="shared" si="25"/>
        <v>#VALUE!</v>
      </c>
      <c r="Y440" s="44" t="s">
        <v>2673</v>
      </c>
      <c r="Z440" s="44" t="s">
        <v>3387</v>
      </c>
      <c r="AA440" s="44" t="s">
        <v>2673</v>
      </c>
      <c r="AB440" s="44" t="s">
        <v>3387</v>
      </c>
      <c r="AC440" s="44" t="s">
        <v>2673</v>
      </c>
      <c r="AD440" s="44" t="s">
        <v>3387</v>
      </c>
      <c r="AE440" s="44">
        <v>30003</v>
      </c>
      <c r="AG440" s="44" t="s">
        <v>2673</v>
      </c>
      <c r="AH440" s="44" t="str">
        <f t="shared" si="26"/>
        <v/>
      </c>
      <c r="AI440" s="44" t="s">
        <v>2673</v>
      </c>
      <c r="AJ440" s="44" t="str">
        <f t="shared" si="27"/>
        <v/>
      </c>
      <c r="AK440" s="44" t="s">
        <v>2673</v>
      </c>
      <c r="AL440" s="44" t="s">
        <v>3387</v>
      </c>
    </row>
    <row r="441" spans="1:38" x14ac:dyDescent="0.2">
      <c r="A441" s="46" t="s">
        <v>961</v>
      </c>
      <c r="B441" s="46" t="s">
        <v>962</v>
      </c>
      <c r="C441" s="49" t="s">
        <v>2673</v>
      </c>
      <c r="D441" s="49" t="s">
        <v>3387</v>
      </c>
      <c r="E441" s="49" t="s">
        <v>2673</v>
      </c>
      <c r="F441" s="49" t="s">
        <v>3387</v>
      </c>
      <c r="G441" s="49">
        <v>12093</v>
      </c>
      <c r="H441" s="49" t="s">
        <v>3387</v>
      </c>
      <c r="I441" s="49" t="s">
        <v>2673</v>
      </c>
      <c r="J441" s="49" t="s">
        <v>3387</v>
      </c>
      <c r="K441" s="49" t="s">
        <v>2673</v>
      </c>
      <c r="L441" s="49" t="s">
        <v>3387</v>
      </c>
      <c r="M441" s="44" t="s">
        <v>2673</v>
      </c>
      <c r="N441" s="44" t="s">
        <v>3387</v>
      </c>
      <c r="O441" s="44" t="s">
        <v>2673</v>
      </c>
      <c r="P441" s="44" t="s">
        <v>3387</v>
      </c>
      <c r="Q441" s="44" t="s">
        <v>2673</v>
      </c>
      <c r="R441" s="44" t="s">
        <v>3387</v>
      </c>
      <c r="S441" s="44">
        <v>11610</v>
      </c>
      <c r="T441" s="44" t="s">
        <v>3387</v>
      </c>
      <c r="U441" s="44" t="s">
        <v>2673</v>
      </c>
      <c r="V441" s="44" t="e">
        <f t="shared" si="24"/>
        <v>#VALUE!</v>
      </c>
      <c r="W441" s="44" t="s">
        <v>2673</v>
      </c>
      <c r="X441" s="44" t="e">
        <f t="shared" si="25"/>
        <v>#VALUE!</v>
      </c>
      <c r="Y441" s="44" t="s">
        <v>2673</v>
      </c>
      <c r="Z441" s="44" t="s">
        <v>3387</v>
      </c>
      <c r="AA441" s="44" t="s">
        <v>2673</v>
      </c>
      <c r="AB441" s="44" t="s">
        <v>3387</v>
      </c>
      <c r="AC441" s="44" t="s">
        <v>2673</v>
      </c>
      <c r="AD441" s="44" t="s">
        <v>3387</v>
      </c>
      <c r="AE441" s="44">
        <v>11374</v>
      </c>
      <c r="AG441" s="44" t="s">
        <v>2673</v>
      </c>
      <c r="AH441" s="44" t="str">
        <f t="shared" si="26"/>
        <v/>
      </c>
      <c r="AI441" s="44" t="s">
        <v>2673</v>
      </c>
      <c r="AJ441" s="44" t="str">
        <f t="shared" si="27"/>
        <v/>
      </c>
      <c r="AK441" s="44" t="s">
        <v>2673</v>
      </c>
      <c r="AL441" s="44" t="s">
        <v>3387</v>
      </c>
    </row>
    <row r="442" spans="1:38" x14ac:dyDescent="0.2">
      <c r="A442" s="46" t="s">
        <v>964</v>
      </c>
      <c r="B442" s="46" t="s">
        <v>965</v>
      </c>
      <c r="C442" s="49" t="s">
        <v>2673</v>
      </c>
      <c r="D442" s="49" t="s">
        <v>3387</v>
      </c>
      <c r="E442" s="49" t="s">
        <v>2673</v>
      </c>
      <c r="F442" s="49" t="s">
        <v>3387</v>
      </c>
      <c r="G442" s="49">
        <v>9666</v>
      </c>
      <c r="H442" s="49" t="s">
        <v>3387</v>
      </c>
      <c r="I442" s="49" t="s">
        <v>2673</v>
      </c>
      <c r="J442" s="49" t="s">
        <v>3387</v>
      </c>
      <c r="K442" s="49" t="s">
        <v>2673</v>
      </c>
      <c r="L442" s="49" t="s">
        <v>3387</v>
      </c>
      <c r="M442" s="44" t="s">
        <v>2673</v>
      </c>
      <c r="N442" s="44" t="s">
        <v>3387</v>
      </c>
      <c r="O442" s="44" t="s">
        <v>2673</v>
      </c>
      <c r="P442" s="44" t="s">
        <v>3387</v>
      </c>
      <c r="Q442" s="44" t="s">
        <v>2673</v>
      </c>
      <c r="R442" s="44" t="s">
        <v>3387</v>
      </c>
      <c r="S442" s="44">
        <v>8464</v>
      </c>
      <c r="T442" s="44" t="s">
        <v>3387</v>
      </c>
      <c r="U442" s="44" t="s">
        <v>2673</v>
      </c>
      <c r="V442" s="44" t="e">
        <f t="shared" si="24"/>
        <v>#VALUE!</v>
      </c>
      <c r="W442" s="44" t="s">
        <v>2673</v>
      </c>
      <c r="X442" s="44" t="e">
        <f t="shared" si="25"/>
        <v>#VALUE!</v>
      </c>
      <c r="Y442" s="44" t="s">
        <v>2673</v>
      </c>
      <c r="Z442" s="44" t="s">
        <v>3387</v>
      </c>
      <c r="AA442" s="44" t="s">
        <v>2673</v>
      </c>
      <c r="AB442" s="44" t="s">
        <v>3387</v>
      </c>
      <c r="AC442" s="44" t="s">
        <v>2673</v>
      </c>
      <c r="AD442" s="44" t="s">
        <v>3387</v>
      </c>
      <c r="AE442" s="44">
        <v>7577</v>
      </c>
      <c r="AG442" s="44" t="s">
        <v>2673</v>
      </c>
      <c r="AH442" s="44" t="str">
        <f t="shared" si="26"/>
        <v/>
      </c>
      <c r="AI442" s="44" t="s">
        <v>2673</v>
      </c>
      <c r="AJ442" s="44" t="str">
        <f t="shared" si="27"/>
        <v/>
      </c>
      <c r="AK442" s="44" t="s">
        <v>2673</v>
      </c>
      <c r="AL442" s="44" t="s">
        <v>3387</v>
      </c>
    </row>
    <row r="443" spans="1:38" x14ac:dyDescent="0.2">
      <c r="A443" s="46" t="s">
        <v>967</v>
      </c>
      <c r="B443" s="46" t="s">
        <v>968</v>
      </c>
      <c r="C443" s="49" t="s">
        <v>2673</v>
      </c>
      <c r="D443" s="49" t="s">
        <v>3387</v>
      </c>
      <c r="E443" s="49" t="s">
        <v>2673</v>
      </c>
      <c r="F443" s="49" t="s">
        <v>3387</v>
      </c>
      <c r="G443" s="49">
        <v>7058</v>
      </c>
      <c r="H443" s="49" t="s">
        <v>3387</v>
      </c>
      <c r="I443" s="49" t="s">
        <v>2673</v>
      </c>
      <c r="J443" s="49" t="s">
        <v>3387</v>
      </c>
      <c r="K443" s="49" t="s">
        <v>2673</v>
      </c>
      <c r="L443" s="49" t="s">
        <v>3387</v>
      </c>
      <c r="M443" s="44" t="s">
        <v>2673</v>
      </c>
      <c r="N443" s="44" t="s">
        <v>3387</v>
      </c>
      <c r="O443" s="44" t="s">
        <v>2673</v>
      </c>
      <c r="P443" s="44" t="s">
        <v>3387</v>
      </c>
      <c r="Q443" s="44" t="s">
        <v>2673</v>
      </c>
      <c r="R443" s="44" t="s">
        <v>3387</v>
      </c>
      <c r="S443" s="44">
        <v>6905</v>
      </c>
      <c r="T443" s="44" t="s">
        <v>3387</v>
      </c>
      <c r="U443" s="44" t="s">
        <v>2673</v>
      </c>
      <c r="V443" s="44" t="e">
        <f t="shared" si="24"/>
        <v>#VALUE!</v>
      </c>
      <c r="W443" s="44" t="s">
        <v>2673</v>
      </c>
      <c r="X443" s="44" t="e">
        <f t="shared" si="25"/>
        <v>#VALUE!</v>
      </c>
      <c r="Y443" s="44" t="s">
        <v>2673</v>
      </c>
      <c r="Z443" s="44" t="s">
        <v>3387</v>
      </c>
      <c r="AA443" s="44" t="s">
        <v>2673</v>
      </c>
      <c r="AB443" s="44" t="s">
        <v>3387</v>
      </c>
      <c r="AC443" s="44" t="s">
        <v>2673</v>
      </c>
      <c r="AD443" s="44" t="s">
        <v>3387</v>
      </c>
      <c r="AE443" s="44">
        <v>6951</v>
      </c>
      <c r="AG443" s="44" t="s">
        <v>2673</v>
      </c>
      <c r="AH443" s="44" t="str">
        <f t="shared" si="26"/>
        <v/>
      </c>
      <c r="AI443" s="44" t="s">
        <v>2673</v>
      </c>
      <c r="AJ443" s="44" t="str">
        <f t="shared" si="27"/>
        <v/>
      </c>
      <c r="AK443" s="44" t="s">
        <v>2673</v>
      </c>
      <c r="AL443" s="44" t="s">
        <v>3387</v>
      </c>
    </row>
    <row r="444" spans="1:38" x14ac:dyDescent="0.2">
      <c r="A444" s="46" t="s">
        <v>970</v>
      </c>
      <c r="B444" s="46" t="s">
        <v>971</v>
      </c>
      <c r="C444" s="49" t="s">
        <v>2673</v>
      </c>
      <c r="D444" s="49" t="s">
        <v>3387</v>
      </c>
      <c r="E444" s="49" t="s">
        <v>2673</v>
      </c>
      <c r="F444" s="49" t="s">
        <v>3387</v>
      </c>
      <c r="G444" s="49">
        <v>13804</v>
      </c>
      <c r="H444" s="49" t="s">
        <v>3387</v>
      </c>
      <c r="I444" s="49" t="s">
        <v>2673</v>
      </c>
      <c r="J444" s="49" t="s">
        <v>3387</v>
      </c>
      <c r="K444" s="49" t="s">
        <v>2673</v>
      </c>
      <c r="L444" s="49" t="s">
        <v>3387</v>
      </c>
      <c r="M444" s="44" t="s">
        <v>2673</v>
      </c>
      <c r="N444" s="44" t="s">
        <v>3387</v>
      </c>
      <c r="O444" s="44" t="s">
        <v>2673</v>
      </c>
      <c r="P444" s="44" t="s">
        <v>3387</v>
      </c>
      <c r="Q444" s="44" t="s">
        <v>2673</v>
      </c>
      <c r="R444" s="44" t="s">
        <v>3387</v>
      </c>
      <c r="S444" s="44">
        <v>13420</v>
      </c>
      <c r="T444" s="44" t="s">
        <v>3387</v>
      </c>
      <c r="U444" s="44" t="s">
        <v>2673</v>
      </c>
      <c r="V444" s="44" t="e">
        <f t="shared" si="24"/>
        <v>#VALUE!</v>
      </c>
      <c r="W444" s="44" t="s">
        <v>2673</v>
      </c>
      <c r="X444" s="44" t="e">
        <f t="shared" si="25"/>
        <v>#VALUE!</v>
      </c>
      <c r="Y444" s="44" t="s">
        <v>2673</v>
      </c>
      <c r="Z444" s="44" t="s">
        <v>3387</v>
      </c>
      <c r="AA444" s="44" t="s">
        <v>2673</v>
      </c>
      <c r="AB444" s="44" t="s">
        <v>3387</v>
      </c>
      <c r="AC444" s="44" t="s">
        <v>2673</v>
      </c>
      <c r="AD444" s="44" t="s">
        <v>3387</v>
      </c>
      <c r="AE444" s="44">
        <v>11184</v>
      </c>
      <c r="AG444" s="44" t="s">
        <v>2673</v>
      </c>
      <c r="AH444" s="44" t="str">
        <f t="shared" si="26"/>
        <v/>
      </c>
      <c r="AI444" s="44" t="s">
        <v>2673</v>
      </c>
      <c r="AJ444" s="44" t="str">
        <f t="shared" si="27"/>
        <v/>
      </c>
      <c r="AK444" s="44" t="s">
        <v>2673</v>
      </c>
      <c r="AL444" s="44" t="s">
        <v>3387</v>
      </c>
    </row>
    <row r="445" spans="1:38" x14ac:dyDescent="0.2">
      <c r="A445" s="46" t="s">
        <v>973</v>
      </c>
      <c r="B445" s="46" t="s">
        <v>974</v>
      </c>
      <c r="C445" s="49" t="s">
        <v>2673</v>
      </c>
      <c r="D445" s="49" t="s">
        <v>3387</v>
      </c>
      <c r="E445" s="49" t="s">
        <v>2673</v>
      </c>
      <c r="F445" s="49" t="s">
        <v>3387</v>
      </c>
      <c r="G445" s="49">
        <v>4472</v>
      </c>
      <c r="H445" s="49" t="s">
        <v>3387</v>
      </c>
      <c r="I445" s="49" t="s">
        <v>2673</v>
      </c>
      <c r="J445" s="49" t="s">
        <v>3387</v>
      </c>
      <c r="K445" s="49" t="s">
        <v>2673</v>
      </c>
      <c r="L445" s="49" t="s">
        <v>3387</v>
      </c>
      <c r="M445" s="44" t="s">
        <v>2673</v>
      </c>
      <c r="N445" s="44" t="s">
        <v>3387</v>
      </c>
      <c r="O445" s="44" t="s">
        <v>2673</v>
      </c>
      <c r="P445" s="44" t="s">
        <v>3387</v>
      </c>
      <c r="Q445" s="44" t="s">
        <v>2673</v>
      </c>
      <c r="R445" s="44" t="s">
        <v>3387</v>
      </c>
      <c r="S445" s="44">
        <v>4013</v>
      </c>
      <c r="T445" s="44" t="s">
        <v>3387</v>
      </c>
      <c r="U445" s="44" t="s">
        <v>2673</v>
      </c>
      <c r="V445" s="44" t="e">
        <f t="shared" si="24"/>
        <v>#VALUE!</v>
      </c>
      <c r="W445" s="44" t="s">
        <v>2673</v>
      </c>
      <c r="X445" s="44" t="e">
        <f t="shared" si="25"/>
        <v>#VALUE!</v>
      </c>
      <c r="Y445" s="44" t="s">
        <v>2673</v>
      </c>
      <c r="Z445" s="44" t="s">
        <v>3387</v>
      </c>
      <c r="AA445" s="44" t="s">
        <v>2673</v>
      </c>
      <c r="AB445" s="44" t="s">
        <v>3387</v>
      </c>
      <c r="AC445" s="44" t="s">
        <v>2673</v>
      </c>
      <c r="AD445" s="44" t="s">
        <v>3387</v>
      </c>
      <c r="AE445" s="44">
        <v>3602</v>
      </c>
      <c r="AG445" s="44" t="s">
        <v>2673</v>
      </c>
      <c r="AH445" s="44" t="str">
        <f t="shared" si="26"/>
        <v/>
      </c>
      <c r="AI445" s="44" t="s">
        <v>2673</v>
      </c>
      <c r="AJ445" s="44" t="str">
        <f t="shared" si="27"/>
        <v/>
      </c>
      <c r="AK445" s="44" t="s">
        <v>2673</v>
      </c>
      <c r="AL445" s="44" t="s">
        <v>3387</v>
      </c>
    </row>
    <row r="446" spans="1:38" x14ac:dyDescent="0.2">
      <c r="A446" s="46" t="s">
        <v>976</v>
      </c>
      <c r="B446" s="46" t="s">
        <v>3034</v>
      </c>
      <c r="C446" s="49" t="s">
        <v>2673</v>
      </c>
      <c r="D446" s="49" t="s">
        <v>3387</v>
      </c>
      <c r="E446" s="49" t="s">
        <v>2673</v>
      </c>
      <c r="F446" s="49" t="s">
        <v>3387</v>
      </c>
      <c r="G446" s="49">
        <v>1942</v>
      </c>
      <c r="H446" s="49" t="s">
        <v>3387</v>
      </c>
      <c r="I446" s="49" t="s">
        <v>2673</v>
      </c>
      <c r="J446" s="49" t="s">
        <v>3387</v>
      </c>
      <c r="K446" s="49" t="s">
        <v>2673</v>
      </c>
      <c r="L446" s="49" t="s">
        <v>3387</v>
      </c>
      <c r="M446" s="44" t="s">
        <v>2673</v>
      </c>
      <c r="N446" s="44" t="s">
        <v>3387</v>
      </c>
      <c r="O446" s="44" t="s">
        <v>2673</v>
      </c>
      <c r="P446" s="44" t="s">
        <v>3387</v>
      </c>
      <c r="Q446" s="44" t="s">
        <v>2673</v>
      </c>
      <c r="R446" s="44" t="s">
        <v>3387</v>
      </c>
      <c r="S446" s="44">
        <v>1802</v>
      </c>
      <c r="T446" s="44" t="s">
        <v>3387</v>
      </c>
      <c r="U446" s="44" t="s">
        <v>2673</v>
      </c>
      <c r="V446" s="44" t="e">
        <f t="shared" si="24"/>
        <v>#VALUE!</v>
      </c>
      <c r="W446" s="44" t="s">
        <v>2673</v>
      </c>
      <c r="X446" s="44" t="e">
        <f t="shared" si="25"/>
        <v>#VALUE!</v>
      </c>
      <c r="Y446" s="44" t="s">
        <v>2673</v>
      </c>
      <c r="Z446" s="44" t="s">
        <v>3387</v>
      </c>
      <c r="AA446" s="44" t="s">
        <v>2673</v>
      </c>
      <c r="AB446" s="44" t="s">
        <v>3387</v>
      </c>
      <c r="AC446" s="44" t="s">
        <v>2673</v>
      </c>
      <c r="AD446" s="44" t="s">
        <v>3387</v>
      </c>
      <c r="AE446" s="44">
        <v>2022</v>
      </c>
      <c r="AG446" s="44" t="s">
        <v>2673</v>
      </c>
      <c r="AH446" s="44" t="str">
        <f t="shared" si="26"/>
        <v/>
      </c>
      <c r="AI446" s="44" t="s">
        <v>2673</v>
      </c>
      <c r="AJ446" s="44" t="str">
        <f t="shared" si="27"/>
        <v/>
      </c>
      <c r="AK446" s="44" t="s">
        <v>2673</v>
      </c>
      <c r="AL446" s="44" t="s">
        <v>3387</v>
      </c>
    </row>
    <row r="447" spans="1:38" x14ac:dyDescent="0.2">
      <c r="A447" s="46" t="s">
        <v>979</v>
      </c>
      <c r="B447" s="46" t="s">
        <v>980</v>
      </c>
      <c r="C447" s="49" t="s">
        <v>2673</v>
      </c>
      <c r="D447" s="49" t="s">
        <v>3387</v>
      </c>
      <c r="E447" s="49" t="s">
        <v>2673</v>
      </c>
      <c r="F447" s="49" t="s">
        <v>3387</v>
      </c>
      <c r="G447" s="49">
        <v>4844</v>
      </c>
      <c r="H447" s="49" t="s">
        <v>3387</v>
      </c>
      <c r="I447" s="49" t="s">
        <v>2673</v>
      </c>
      <c r="J447" s="49" t="s">
        <v>3387</v>
      </c>
      <c r="K447" s="49" t="s">
        <v>2673</v>
      </c>
      <c r="L447" s="49" t="s">
        <v>3387</v>
      </c>
      <c r="M447" s="44" t="s">
        <v>2673</v>
      </c>
      <c r="N447" s="44" t="s">
        <v>3387</v>
      </c>
      <c r="O447" s="44" t="s">
        <v>2673</v>
      </c>
      <c r="P447" s="44" t="s">
        <v>3387</v>
      </c>
      <c r="Q447" s="44" t="s">
        <v>2673</v>
      </c>
      <c r="R447" s="44" t="s">
        <v>3387</v>
      </c>
      <c r="S447" s="44">
        <v>4317</v>
      </c>
      <c r="T447" s="44" t="s">
        <v>3387</v>
      </c>
      <c r="U447" s="44" t="s">
        <v>2673</v>
      </c>
      <c r="V447" s="44" t="e">
        <f t="shared" si="24"/>
        <v>#VALUE!</v>
      </c>
      <c r="W447" s="44" t="s">
        <v>2673</v>
      </c>
      <c r="X447" s="44" t="e">
        <f t="shared" si="25"/>
        <v>#VALUE!</v>
      </c>
      <c r="Y447" s="44" t="s">
        <v>2673</v>
      </c>
      <c r="Z447" s="44" t="s">
        <v>3387</v>
      </c>
      <c r="AA447" s="44" t="s">
        <v>2673</v>
      </c>
      <c r="AB447" s="44" t="s">
        <v>3387</v>
      </c>
      <c r="AC447" s="44" t="s">
        <v>2673</v>
      </c>
      <c r="AD447" s="44" t="s">
        <v>3387</v>
      </c>
      <c r="AE447" s="44">
        <v>4298</v>
      </c>
      <c r="AG447" s="44" t="s">
        <v>2673</v>
      </c>
      <c r="AH447" s="44" t="str">
        <f t="shared" si="26"/>
        <v/>
      </c>
      <c r="AI447" s="44" t="s">
        <v>2673</v>
      </c>
      <c r="AJ447" s="44" t="str">
        <f t="shared" si="27"/>
        <v/>
      </c>
      <c r="AK447" s="44" t="s">
        <v>2673</v>
      </c>
      <c r="AL447" s="44" t="s">
        <v>3387</v>
      </c>
    </row>
    <row r="448" spans="1:38" x14ac:dyDescent="0.2">
      <c r="A448" s="46" t="s">
        <v>982</v>
      </c>
      <c r="B448" s="46" t="s">
        <v>983</v>
      </c>
      <c r="C448" s="49" t="s">
        <v>2673</v>
      </c>
      <c r="D448" s="49" t="s">
        <v>3387</v>
      </c>
      <c r="E448" s="49" t="s">
        <v>2673</v>
      </c>
      <c r="F448" s="49" t="s">
        <v>3387</v>
      </c>
      <c r="G448" s="49">
        <v>4872</v>
      </c>
      <c r="H448" s="49" t="s">
        <v>3387</v>
      </c>
      <c r="I448" s="49" t="s">
        <v>2673</v>
      </c>
      <c r="J448" s="49" t="s">
        <v>3387</v>
      </c>
      <c r="K448" s="49" t="s">
        <v>2673</v>
      </c>
      <c r="L448" s="49" t="s">
        <v>3387</v>
      </c>
      <c r="M448" s="44" t="s">
        <v>2673</v>
      </c>
      <c r="N448" s="44" t="s">
        <v>3387</v>
      </c>
      <c r="O448" s="44" t="s">
        <v>2673</v>
      </c>
      <c r="P448" s="44" t="s">
        <v>3387</v>
      </c>
      <c r="Q448" s="44" t="s">
        <v>2673</v>
      </c>
      <c r="R448" s="44" t="s">
        <v>3387</v>
      </c>
      <c r="S448" s="44">
        <v>4614</v>
      </c>
      <c r="T448" s="44" t="s">
        <v>3387</v>
      </c>
      <c r="U448" s="44" t="s">
        <v>2673</v>
      </c>
      <c r="V448" s="44" t="e">
        <f t="shared" si="24"/>
        <v>#VALUE!</v>
      </c>
      <c r="W448" s="44" t="s">
        <v>2673</v>
      </c>
      <c r="X448" s="44" t="e">
        <f t="shared" si="25"/>
        <v>#VALUE!</v>
      </c>
      <c r="Y448" s="44" t="s">
        <v>2673</v>
      </c>
      <c r="Z448" s="44" t="s">
        <v>3387</v>
      </c>
      <c r="AA448" s="44" t="s">
        <v>2673</v>
      </c>
      <c r="AB448" s="44" t="s">
        <v>3387</v>
      </c>
      <c r="AC448" s="44" t="s">
        <v>2673</v>
      </c>
      <c r="AD448" s="44" t="s">
        <v>3387</v>
      </c>
      <c r="AE448" s="44">
        <v>5057</v>
      </c>
      <c r="AG448" s="44" t="s">
        <v>2673</v>
      </c>
      <c r="AH448" s="44" t="str">
        <f t="shared" si="26"/>
        <v/>
      </c>
      <c r="AI448" s="44" t="s">
        <v>2673</v>
      </c>
      <c r="AJ448" s="44" t="str">
        <f t="shared" si="27"/>
        <v/>
      </c>
      <c r="AK448" s="44" t="s">
        <v>2673</v>
      </c>
      <c r="AL448" s="44" t="s">
        <v>3387</v>
      </c>
    </row>
    <row r="449" spans="1:38" x14ac:dyDescent="0.2">
      <c r="A449" s="46" t="s">
        <v>985</v>
      </c>
      <c r="B449" s="46" t="s">
        <v>986</v>
      </c>
      <c r="C449" s="49" t="s">
        <v>2673</v>
      </c>
      <c r="D449" s="49" t="s">
        <v>3387</v>
      </c>
      <c r="E449" s="49" t="s">
        <v>2673</v>
      </c>
      <c r="F449" s="49" t="s">
        <v>3387</v>
      </c>
      <c r="G449" s="49">
        <v>2287</v>
      </c>
      <c r="H449" s="49" t="s">
        <v>3387</v>
      </c>
      <c r="I449" s="49" t="s">
        <v>2673</v>
      </c>
      <c r="J449" s="49" t="s">
        <v>3387</v>
      </c>
      <c r="K449" s="49" t="s">
        <v>2673</v>
      </c>
      <c r="L449" s="49" t="s">
        <v>3387</v>
      </c>
      <c r="M449" s="44" t="s">
        <v>2673</v>
      </c>
      <c r="N449" s="44" t="s">
        <v>3387</v>
      </c>
      <c r="O449" s="44" t="s">
        <v>2673</v>
      </c>
      <c r="P449" s="44" t="s">
        <v>3387</v>
      </c>
      <c r="Q449" s="44" t="s">
        <v>2673</v>
      </c>
      <c r="R449" s="44" t="s">
        <v>3387</v>
      </c>
      <c r="S449" s="44">
        <v>2304</v>
      </c>
      <c r="T449" s="44" t="s">
        <v>3387</v>
      </c>
      <c r="U449" s="44" t="s">
        <v>2673</v>
      </c>
      <c r="V449" s="44" t="e">
        <f t="shared" si="24"/>
        <v>#VALUE!</v>
      </c>
      <c r="W449" s="44" t="s">
        <v>2673</v>
      </c>
      <c r="X449" s="44" t="e">
        <f t="shared" si="25"/>
        <v>#VALUE!</v>
      </c>
      <c r="Y449" s="44" t="s">
        <v>2673</v>
      </c>
      <c r="Z449" s="44" t="s">
        <v>3387</v>
      </c>
      <c r="AA449" s="44" t="s">
        <v>2673</v>
      </c>
      <c r="AB449" s="44" t="s">
        <v>3387</v>
      </c>
      <c r="AC449" s="44" t="s">
        <v>2673</v>
      </c>
      <c r="AD449" s="44" t="s">
        <v>3387</v>
      </c>
      <c r="AE449" s="44">
        <v>2386</v>
      </c>
      <c r="AG449" s="44" t="s">
        <v>2673</v>
      </c>
      <c r="AH449" s="44" t="str">
        <f t="shared" si="26"/>
        <v/>
      </c>
      <c r="AI449" s="44" t="s">
        <v>2673</v>
      </c>
      <c r="AJ449" s="44" t="str">
        <f t="shared" si="27"/>
        <v/>
      </c>
      <c r="AK449" s="44" t="s">
        <v>2673</v>
      </c>
      <c r="AL449" s="44" t="s">
        <v>3387</v>
      </c>
    </row>
    <row r="450" spans="1:38" x14ac:dyDescent="0.2">
      <c r="A450" s="46" t="s">
        <v>988</v>
      </c>
      <c r="B450" s="46" t="s">
        <v>989</v>
      </c>
      <c r="C450" s="49" t="s">
        <v>2673</v>
      </c>
      <c r="D450" s="49" t="s">
        <v>3387</v>
      </c>
      <c r="E450" s="49" t="s">
        <v>2673</v>
      </c>
      <c r="F450" s="49" t="s">
        <v>3387</v>
      </c>
      <c r="G450" s="49">
        <v>5427</v>
      </c>
      <c r="H450" s="49" t="s">
        <v>3387</v>
      </c>
      <c r="I450" s="49" t="s">
        <v>2673</v>
      </c>
      <c r="J450" s="49" t="s">
        <v>3387</v>
      </c>
      <c r="K450" s="49" t="s">
        <v>2673</v>
      </c>
      <c r="L450" s="49" t="s">
        <v>3387</v>
      </c>
      <c r="M450" s="44" t="s">
        <v>2673</v>
      </c>
      <c r="N450" s="44" t="s">
        <v>3387</v>
      </c>
      <c r="O450" s="44" t="s">
        <v>2673</v>
      </c>
      <c r="P450" s="44" t="s">
        <v>3387</v>
      </c>
      <c r="Q450" s="44" t="s">
        <v>2673</v>
      </c>
      <c r="R450" s="44" t="s">
        <v>3387</v>
      </c>
      <c r="S450" s="44">
        <v>4990</v>
      </c>
      <c r="T450" s="44" t="s">
        <v>3387</v>
      </c>
      <c r="U450" s="44" t="s">
        <v>2673</v>
      </c>
      <c r="V450" s="44" t="e">
        <f t="shared" si="24"/>
        <v>#VALUE!</v>
      </c>
      <c r="W450" s="44" t="s">
        <v>2673</v>
      </c>
      <c r="X450" s="44" t="e">
        <f t="shared" si="25"/>
        <v>#VALUE!</v>
      </c>
      <c r="Y450" s="44" t="s">
        <v>2673</v>
      </c>
      <c r="Z450" s="44" t="s">
        <v>3387</v>
      </c>
      <c r="AA450" s="44" t="s">
        <v>2673</v>
      </c>
      <c r="AB450" s="44" t="s">
        <v>3387</v>
      </c>
      <c r="AC450" s="44" t="s">
        <v>2673</v>
      </c>
      <c r="AD450" s="44" t="s">
        <v>3387</v>
      </c>
      <c r="AE450" s="44">
        <v>4998</v>
      </c>
      <c r="AG450" s="44" t="s">
        <v>2673</v>
      </c>
      <c r="AH450" s="44" t="str">
        <f t="shared" si="26"/>
        <v/>
      </c>
      <c r="AI450" s="44" t="s">
        <v>2673</v>
      </c>
      <c r="AJ450" s="44" t="str">
        <f t="shared" si="27"/>
        <v/>
      </c>
      <c r="AK450" s="44" t="s">
        <v>2673</v>
      </c>
      <c r="AL450" s="44" t="s">
        <v>3387</v>
      </c>
    </row>
    <row r="451" spans="1:38" x14ac:dyDescent="0.2">
      <c r="A451" s="46" t="s">
        <v>991</v>
      </c>
      <c r="B451" s="46" t="s">
        <v>992</v>
      </c>
      <c r="C451" s="49" t="s">
        <v>2673</v>
      </c>
      <c r="D451" s="49" t="s">
        <v>3387</v>
      </c>
      <c r="E451" s="49" t="s">
        <v>2673</v>
      </c>
      <c r="F451" s="49" t="s">
        <v>3387</v>
      </c>
      <c r="G451" s="49">
        <v>2203</v>
      </c>
      <c r="H451" s="49" t="s">
        <v>3387</v>
      </c>
      <c r="I451" s="49" t="s">
        <v>2673</v>
      </c>
      <c r="J451" s="49" t="s">
        <v>3387</v>
      </c>
      <c r="K451" s="49" t="s">
        <v>2673</v>
      </c>
      <c r="L451" s="49" t="s">
        <v>3387</v>
      </c>
      <c r="M451" s="44" t="s">
        <v>2673</v>
      </c>
      <c r="N451" s="44" t="s">
        <v>3387</v>
      </c>
      <c r="O451" s="44" t="s">
        <v>2673</v>
      </c>
      <c r="P451" s="44" t="s">
        <v>3387</v>
      </c>
      <c r="Q451" s="44" t="s">
        <v>2673</v>
      </c>
      <c r="R451" s="44" t="s">
        <v>3387</v>
      </c>
      <c r="S451" s="44">
        <v>2265</v>
      </c>
      <c r="T451" s="44" t="s">
        <v>3387</v>
      </c>
      <c r="U451" s="44" t="s">
        <v>2673</v>
      </c>
      <c r="V451" s="44" t="e">
        <f t="shared" si="24"/>
        <v>#VALUE!</v>
      </c>
      <c r="W451" s="44" t="s">
        <v>2673</v>
      </c>
      <c r="X451" s="44" t="e">
        <f t="shared" si="25"/>
        <v>#VALUE!</v>
      </c>
      <c r="Y451" s="44" t="s">
        <v>2673</v>
      </c>
      <c r="Z451" s="44" t="s">
        <v>3387</v>
      </c>
      <c r="AA451" s="44" t="s">
        <v>2673</v>
      </c>
      <c r="AB451" s="44" t="s">
        <v>3387</v>
      </c>
      <c r="AC451" s="44" t="s">
        <v>2673</v>
      </c>
      <c r="AD451" s="44" t="s">
        <v>3387</v>
      </c>
      <c r="AE451" s="44">
        <v>2211</v>
      </c>
      <c r="AG451" s="44" t="s">
        <v>2673</v>
      </c>
      <c r="AH451" s="44" t="str">
        <f t="shared" si="26"/>
        <v/>
      </c>
      <c r="AI451" s="44" t="s">
        <v>2673</v>
      </c>
      <c r="AJ451" s="44" t="str">
        <f t="shared" si="27"/>
        <v/>
      </c>
      <c r="AK451" s="44" t="s">
        <v>2673</v>
      </c>
      <c r="AL451" s="44" t="s">
        <v>3387</v>
      </c>
    </row>
    <row r="452" spans="1:38" x14ac:dyDescent="0.2">
      <c r="A452" s="46" t="s">
        <v>994</v>
      </c>
      <c r="B452" s="46" t="s">
        <v>995</v>
      </c>
      <c r="C452" s="49" t="s">
        <v>2673</v>
      </c>
      <c r="D452" s="49" t="s">
        <v>3387</v>
      </c>
      <c r="E452" s="49" t="s">
        <v>2673</v>
      </c>
      <c r="F452" s="49" t="s">
        <v>3387</v>
      </c>
      <c r="G452" s="49">
        <v>1868</v>
      </c>
      <c r="H452" s="49" t="s">
        <v>3387</v>
      </c>
      <c r="I452" s="49" t="s">
        <v>2673</v>
      </c>
      <c r="J452" s="49" t="s">
        <v>3387</v>
      </c>
      <c r="K452" s="49" t="s">
        <v>2673</v>
      </c>
      <c r="L452" s="49" t="s">
        <v>3387</v>
      </c>
      <c r="M452" s="44" t="s">
        <v>2673</v>
      </c>
      <c r="N452" s="44" t="s">
        <v>3387</v>
      </c>
      <c r="O452" s="44" t="s">
        <v>2673</v>
      </c>
      <c r="P452" s="44" t="s">
        <v>3387</v>
      </c>
      <c r="Q452" s="44" t="s">
        <v>2673</v>
      </c>
      <c r="R452" s="44" t="s">
        <v>3387</v>
      </c>
      <c r="S452" s="44">
        <v>1896</v>
      </c>
      <c r="T452" s="44" t="s">
        <v>3387</v>
      </c>
      <c r="U452" s="44" t="s">
        <v>2673</v>
      </c>
      <c r="V452" s="44" t="e">
        <f t="shared" si="24"/>
        <v>#VALUE!</v>
      </c>
      <c r="W452" s="44" t="s">
        <v>2673</v>
      </c>
      <c r="X452" s="44" t="e">
        <f t="shared" si="25"/>
        <v>#VALUE!</v>
      </c>
      <c r="Y452" s="44" t="s">
        <v>2673</v>
      </c>
      <c r="Z452" s="44" t="s">
        <v>3387</v>
      </c>
      <c r="AA452" s="44" t="s">
        <v>2673</v>
      </c>
      <c r="AB452" s="44" t="s">
        <v>3387</v>
      </c>
      <c r="AC452" s="44" t="s">
        <v>2673</v>
      </c>
      <c r="AD452" s="44" t="s">
        <v>3387</v>
      </c>
      <c r="AE452" s="44">
        <v>2040</v>
      </c>
      <c r="AG452" s="44" t="s">
        <v>2673</v>
      </c>
      <c r="AH452" s="44" t="str">
        <f t="shared" si="26"/>
        <v/>
      </c>
      <c r="AI452" s="44" t="s">
        <v>2673</v>
      </c>
      <c r="AJ452" s="44" t="str">
        <f t="shared" si="27"/>
        <v/>
      </c>
      <c r="AK452" s="44" t="s">
        <v>2673</v>
      </c>
      <c r="AL452" s="44" t="s">
        <v>3387</v>
      </c>
    </row>
    <row r="453" spans="1:38" x14ac:dyDescent="0.2">
      <c r="A453" s="46" t="s">
        <v>997</v>
      </c>
      <c r="B453" s="46" t="s">
        <v>998</v>
      </c>
      <c r="C453" s="49" t="s">
        <v>2673</v>
      </c>
      <c r="D453" s="49" t="s">
        <v>3387</v>
      </c>
      <c r="E453" s="49" t="s">
        <v>2673</v>
      </c>
      <c r="F453" s="49" t="s">
        <v>3387</v>
      </c>
      <c r="G453" s="49">
        <v>3533</v>
      </c>
      <c r="H453" s="49" t="s">
        <v>3387</v>
      </c>
      <c r="I453" s="49" t="s">
        <v>2673</v>
      </c>
      <c r="J453" s="49" t="s">
        <v>3387</v>
      </c>
      <c r="K453" s="49" t="s">
        <v>2673</v>
      </c>
      <c r="L453" s="49" t="s">
        <v>3387</v>
      </c>
      <c r="M453" s="44" t="s">
        <v>2673</v>
      </c>
      <c r="N453" s="44" t="s">
        <v>3387</v>
      </c>
      <c r="O453" s="44" t="s">
        <v>2673</v>
      </c>
      <c r="P453" s="44" t="s">
        <v>3387</v>
      </c>
      <c r="Q453" s="44" t="s">
        <v>2673</v>
      </c>
      <c r="R453" s="44" t="s">
        <v>3387</v>
      </c>
      <c r="S453" s="44">
        <v>3751</v>
      </c>
      <c r="T453" s="44" t="s">
        <v>3387</v>
      </c>
      <c r="U453" s="44" t="s">
        <v>2673</v>
      </c>
      <c r="V453" s="44" t="e">
        <f t="shared" si="24"/>
        <v>#VALUE!</v>
      </c>
      <c r="W453" s="44" t="s">
        <v>2673</v>
      </c>
      <c r="X453" s="44" t="e">
        <f t="shared" si="25"/>
        <v>#VALUE!</v>
      </c>
      <c r="Y453" s="44" t="s">
        <v>2673</v>
      </c>
      <c r="Z453" s="44" t="s">
        <v>3387</v>
      </c>
      <c r="AA453" s="44" t="s">
        <v>2673</v>
      </c>
      <c r="AB453" s="44" t="s">
        <v>3387</v>
      </c>
      <c r="AC453" s="44" t="s">
        <v>2673</v>
      </c>
      <c r="AD453" s="44" t="s">
        <v>3387</v>
      </c>
      <c r="AE453" s="44">
        <v>3764</v>
      </c>
      <c r="AG453" s="44" t="s">
        <v>2673</v>
      </c>
      <c r="AH453" s="44" t="str">
        <f t="shared" si="26"/>
        <v/>
      </c>
      <c r="AI453" s="44" t="s">
        <v>2673</v>
      </c>
      <c r="AJ453" s="44" t="str">
        <f t="shared" si="27"/>
        <v/>
      </c>
      <c r="AK453" s="44" t="s">
        <v>2673</v>
      </c>
      <c r="AL453" s="44" t="s">
        <v>3387</v>
      </c>
    </row>
    <row r="454" spans="1:38" x14ac:dyDescent="0.2">
      <c r="A454" s="46" t="s">
        <v>1000</v>
      </c>
      <c r="B454" s="46" t="s">
        <v>1001</v>
      </c>
      <c r="C454" s="49" t="s">
        <v>2673</v>
      </c>
      <c r="D454" s="49" t="s">
        <v>3387</v>
      </c>
      <c r="E454" s="49" t="s">
        <v>2673</v>
      </c>
      <c r="F454" s="49" t="s">
        <v>3387</v>
      </c>
      <c r="G454" s="49">
        <v>3888</v>
      </c>
      <c r="H454" s="49" t="s">
        <v>3387</v>
      </c>
      <c r="I454" s="49" t="s">
        <v>2673</v>
      </c>
      <c r="J454" s="49" t="s">
        <v>3387</v>
      </c>
      <c r="K454" s="49" t="s">
        <v>2673</v>
      </c>
      <c r="L454" s="49" t="s">
        <v>3387</v>
      </c>
      <c r="M454" s="44" t="s">
        <v>2673</v>
      </c>
      <c r="N454" s="44" t="s">
        <v>3387</v>
      </c>
      <c r="O454" s="44" t="s">
        <v>2673</v>
      </c>
      <c r="P454" s="44" t="s">
        <v>3387</v>
      </c>
      <c r="Q454" s="44" t="s">
        <v>2673</v>
      </c>
      <c r="R454" s="44" t="s">
        <v>3387</v>
      </c>
      <c r="S454" s="44">
        <v>3177</v>
      </c>
      <c r="T454" s="44" t="s">
        <v>3387</v>
      </c>
      <c r="U454" s="44" t="s">
        <v>2673</v>
      </c>
      <c r="V454" s="44" t="e">
        <f t="shared" si="24"/>
        <v>#VALUE!</v>
      </c>
      <c r="W454" s="44" t="s">
        <v>2673</v>
      </c>
      <c r="X454" s="44" t="e">
        <f t="shared" si="25"/>
        <v>#VALUE!</v>
      </c>
      <c r="Y454" s="44" t="s">
        <v>2673</v>
      </c>
      <c r="Z454" s="44" t="s">
        <v>3387</v>
      </c>
      <c r="AA454" s="44" t="s">
        <v>2673</v>
      </c>
      <c r="AB454" s="44" t="s">
        <v>3387</v>
      </c>
      <c r="AC454" s="44" t="s">
        <v>2673</v>
      </c>
      <c r="AD454" s="44" t="s">
        <v>3387</v>
      </c>
      <c r="AE454" s="44">
        <v>3242</v>
      </c>
      <c r="AG454" s="44" t="s">
        <v>2673</v>
      </c>
      <c r="AH454" s="44" t="str">
        <f t="shared" si="26"/>
        <v/>
      </c>
      <c r="AI454" s="44" t="s">
        <v>2673</v>
      </c>
      <c r="AJ454" s="44" t="str">
        <f t="shared" si="27"/>
        <v/>
      </c>
      <c r="AK454" s="44" t="s">
        <v>2673</v>
      </c>
      <c r="AL454" s="44" t="s">
        <v>3387</v>
      </c>
    </row>
    <row r="455" spans="1:38" x14ac:dyDescent="0.2">
      <c r="A455" s="46" t="s">
        <v>1003</v>
      </c>
      <c r="B455" s="46" t="s">
        <v>1004</v>
      </c>
      <c r="C455" s="49" t="s">
        <v>2673</v>
      </c>
      <c r="D455" s="49" t="s">
        <v>3387</v>
      </c>
      <c r="E455" s="49" t="s">
        <v>2673</v>
      </c>
      <c r="F455" s="49" t="s">
        <v>3387</v>
      </c>
      <c r="G455" s="49">
        <v>3281</v>
      </c>
      <c r="H455" s="49" t="s">
        <v>3387</v>
      </c>
      <c r="I455" s="49" t="s">
        <v>2673</v>
      </c>
      <c r="J455" s="49" t="s">
        <v>3387</v>
      </c>
      <c r="K455" s="49" t="s">
        <v>2673</v>
      </c>
      <c r="L455" s="49" t="s">
        <v>3387</v>
      </c>
      <c r="M455" s="44" t="s">
        <v>2673</v>
      </c>
      <c r="N455" s="44" t="s">
        <v>3387</v>
      </c>
      <c r="O455" s="44" t="s">
        <v>2673</v>
      </c>
      <c r="P455" s="44" t="s">
        <v>3387</v>
      </c>
      <c r="Q455" s="44" t="s">
        <v>2673</v>
      </c>
      <c r="R455" s="44" t="s">
        <v>3387</v>
      </c>
      <c r="S455" s="44">
        <v>3100</v>
      </c>
      <c r="T455" s="44" t="s">
        <v>3387</v>
      </c>
      <c r="U455" s="44" t="s">
        <v>2673</v>
      </c>
      <c r="V455" s="44" t="e">
        <f t="shared" si="24"/>
        <v>#VALUE!</v>
      </c>
      <c r="W455" s="44" t="s">
        <v>2673</v>
      </c>
      <c r="X455" s="44" t="e">
        <f t="shared" si="25"/>
        <v>#VALUE!</v>
      </c>
      <c r="Y455" s="44" t="s">
        <v>2673</v>
      </c>
      <c r="Z455" s="44" t="s">
        <v>3387</v>
      </c>
      <c r="AA455" s="44" t="s">
        <v>2673</v>
      </c>
      <c r="AB455" s="44" t="s">
        <v>3387</v>
      </c>
      <c r="AC455" s="44" t="s">
        <v>2673</v>
      </c>
      <c r="AD455" s="44" t="s">
        <v>3387</v>
      </c>
      <c r="AE455" s="44">
        <v>2963</v>
      </c>
      <c r="AG455" s="44" t="s">
        <v>2673</v>
      </c>
      <c r="AH455" s="44" t="str">
        <f t="shared" si="26"/>
        <v/>
      </c>
      <c r="AI455" s="44" t="s">
        <v>2673</v>
      </c>
      <c r="AJ455" s="44" t="str">
        <f t="shared" si="27"/>
        <v/>
      </c>
      <c r="AK455" s="44" t="s">
        <v>2673</v>
      </c>
      <c r="AL455" s="44" t="s">
        <v>3387</v>
      </c>
    </row>
    <row r="456" spans="1:38" x14ac:dyDescent="0.2">
      <c r="A456" s="46" t="s">
        <v>1006</v>
      </c>
      <c r="B456" s="46" t="s">
        <v>1007</v>
      </c>
      <c r="C456" s="49" t="s">
        <v>2673</v>
      </c>
      <c r="D456" s="49" t="s">
        <v>3387</v>
      </c>
      <c r="E456" s="49" t="s">
        <v>2673</v>
      </c>
      <c r="F456" s="49" t="s">
        <v>3387</v>
      </c>
      <c r="G456" s="49">
        <v>2316</v>
      </c>
      <c r="H456" s="49" t="s">
        <v>3387</v>
      </c>
      <c r="I456" s="49" t="s">
        <v>2673</v>
      </c>
      <c r="J456" s="49" t="s">
        <v>3387</v>
      </c>
      <c r="K456" s="49" t="s">
        <v>2673</v>
      </c>
      <c r="L456" s="49" t="s">
        <v>3387</v>
      </c>
      <c r="M456" s="44" t="s">
        <v>2673</v>
      </c>
      <c r="N456" s="44" t="s">
        <v>3387</v>
      </c>
      <c r="O456" s="44" t="s">
        <v>2673</v>
      </c>
      <c r="P456" s="44" t="s">
        <v>3387</v>
      </c>
      <c r="Q456" s="44" t="s">
        <v>2673</v>
      </c>
      <c r="R456" s="44" t="s">
        <v>3387</v>
      </c>
      <c r="S456" s="44">
        <v>2143</v>
      </c>
      <c r="T456" s="44" t="s">
        <v>3387</v>
      </c>
      <c r="U456" s="44" t="s">
        <v>2673</v>
      </c>
      <c r="V456" s="44" t="e">
        <f t="shared" si="24"/>
        <v>#VALUE!</v>
      </c>
      <c r="W456" s="44" t="s">
        <v>2673</v>
      </c>
      <c r="X456" s="44" t="e">
        <f t="shared" si="25"/>
        <v>#VALUE!</v>
      </c>
      <c r="Y456" s="44" t="s">
        <v>2673</v>
      </c>
      <c r="Z456" s="44" t="s">
        <v>3387</v>
      </c>
      <c r="AA456" s="44" t="s">
        <v>2673</v>
      </c>
      <c r="AB456" s="44" t="s">
        <v>3387</v>
      </c>
      <c r="AC456" s="44" t="s">
        <v>2673</v>
      </c>
      <c r="AD456" s="44" t="s">
        <v>3387</v>
      </c>
      <c r="AE456" s="44">
        <v>2173</v>
      </c>
      <c r="AG456" s="44" t="s">
        <v>2673</v>
      </c>
      <c r="AH456" s="44" t="str">
        <f t="shared" si="26"/>
        <v/>
      </c>
      <c r="AI456" s="44" t="s">
        <v>2673</v>
      </c>
      <c r="AJ456" s="44" t="str">
        <f t="shared" si="27"/>
        <v/>
      </c>
      <c r="AK456" s="44" t="s">
        <v>2673</v>
      </c>
      <c r="AL456" s="44" t="s">
        <v>3387</v>
      </c>
    </row>
    <row r="457" spans="1:38" x14ac:dyDescent="0.2">
      <c r="A457" s="46" t="s">
        <v>1009</v>
      </c>
      <c r="B457" s="46" t="s">
        <v>1010</v>
      </c>
      <c r="C457" s="49" t="s">
        <v>2673</v>
      </c>
      <c r="D457" s="49" t="s">
        <v>3387</v>
      </c>
      <c r="E457" s="49" t="s">
        <v>2673</v>
      </c>
      <c r="F457" s="49" t="s">
        <v>3387</v>
      </c>
      <c r="G457" s="49">
        <v>2494</v>
      </c>
      <c r="H457" s="49" t="s">
        <v>3387</v>
      </c>
      <c r="I457" s="49" t="s">
        <v>2673</v>
      </c>
      <c r="J457" s="49" t="s">
        <v>3387</v>
      </c>
      <c r="K457" s="49" t="s">
        <v>2673</v>
      </c>
      <c r="L457" s="49" t="s">
        <v>3387</v>
      </c>
      <c r="M457" s="44" t="s">
        <v>2673</v>
      </c>
      <c r="N457" s="44" t="s">
        <v>3387</v>
      </c>
      <c r="O457" s="44" t="s">
        <v>2673</v>
      </c>
      <c r="P457" s="44" t="s">
        <v>3387</v>
      </c>
      <c r="Q457" s="44" t="s">
        <v>2673</v>
      </c>
      <c r="R457" s="44" t="s">
        <v>3387</v>
      </c>
      <c r="S457" s="44">
        <v>2473</v>
      </c>
      <c r="T457" s="44" t="s">
        <v>3387</v>
      </c>
      <c r="U457" s="44" t="s">
        <v>2673</v>
      </c>
      <c r="V457" s="44" t="e">
        <f t="shared" si="24"/>
        <v>#VALUE!</v>
      </c>
      <c r="W457" s="44" t="s">
        <v>2673</v>
      </c>
      <c r="X457" s="44" t="e">
        <f t="shared" si="25"/>
        <v>#VALUE!</v>
      </c>
      <c r="Y457" s="44" t="s">
        <v>2673</v>
      </c>
      <c r="Z457" s="44" t="s">
        <v>3387</v>
      </c>
      <c r="AA457" s="44" t="s">
        <v>2673</v>
      </c>
      <c r="AB457" s="44" t="s">
        <v>3387</v>
      </c>
      <c r="AC457" s="44" t="s">
        <v>2673</v>
      </c>
      <c r="AD457" s="44" t="s">
        <v>3387</v>
      </c>
      <c r="AE457" s="44">
        <v>2499</v>
      </c>
      <c r="AG457" s="44" t="s">
        <v>2673</v>
      </c>
      <c r="AH457" s="44" t="str">
        <f t="shared" si="26"/>
        <v/>
      </c>
      <c r="AI457" s="44" t="s">
        <v>2673</v>
      </c>
      <c r="AJ457" s="44" t="str">
        <f t="shared" si="27"/>
        <v/>
      </c>
      <c r="AK457" s="44" t="s">
        <v>2673</v>
      </c>
      <c r="AL457" s="44" t="s">
        <v>3387</v>
      </c>
    </row>
    <row r="458" spans="1:38" x14ac:dyDescent="0.2">
      <c r="A458" s="46" t="s">
        <v>1012</v>
      </c>
      <c r="B458" s="46" t="s">
        <v>1013</v>
      </c>
      <c r="C458" s="49" t="s">
        <v>2673</v>
      </c>
      <c r="D458" s="49" t="s">
        <v>3387</v>
      </c>
      <c r="E458" s="49" t="s">
        <v>2673</v>
      </c>
      <c r="F458" s="49" t="s">
        <v>3387</v>
      </c>
      <c r="G458" s="49">
        <v>532</v>
      </c>
      <c r="H458" s="49" t="s">
        <v>3387</v>
      </c>
      <c r="I458" s="49" t="s">
        <v>2673</v>
      </c>
      <c r="J458" s="49" t="s">
        <v>3387</v>
      </c>
      <c r="K458" s="49" t="s">
        <v>2673</v>
      </c>
      <c r="L458" s="49" t="s">
        <v>3387</v>
      </c>
      <c r="M458" s="44" t="s">
        <v>2673</v>
      </c>
      <c r="N458" s="44" t="s">
        <v>3387</v>
      </c>
      <c r="O458" s="44" t="s">
        <v>2673</v>
      </c>
      <c r="P458" s="44" t="s">
        <v>3387</v>
      </c>
      <c r="Q458" s="44" t="s">
        <v>2673</v>
      </c>
      <c r="R458" s="44" t="s">
        <v>3387</v>
      </c>
      <c r="S458" s="44">
        <v>593</v>
      </c>
      <c r="T458" s="44" t="s">
        <v>3387</v>
      </c>
      <c r="U458" s="44" t="s">
        <v>2673</v>
      </c>
      <c r="V458" s="44" t="e">
        <f t="shared" si="24"/>
        <v>#VALUE!</v>
      </c>
      <c r="W458" s="44" t="s">
        <v>2673</v>
      </c>
      <c r="X458" s="44" t="e">
        <f t="shared" si="25"/>
        <v>#VALUE!</v>
      </c>
      <c r="Y458" s="44" t="s">
        <v>2673</v>
      </c>
      <c r="Z458" s="44" t="s">
        <v>3387</v>
      </c>
      <c r="AA458" s="44" t="s">
        <v>2673</v>
      </c>
      <c r="AB458" s="44" t="s">
        <v>3387</v>
      </c>
      <c r="AC458" s="44" t="s">
        <v>2673</v>
      </c>
      <c r="AD458" s="44" t="s">
        <v>3387</v>
      </c>
      <c r="AE458" s="44">
        <v>671</v>
      </c>
      <c r="AG458" s="44" t="s">
        <v>2673</v>
      </c>
      <c r="AH458" s="44" t="str">
        <f t="shared" si="26"/>
        <v/>
      </c>
      <c r="AI458" s="44" t="s">
        <v>2673</v>
      </c>
      <c r="AJ458" s="44" t="str">
        <f t="shared" si="27"/>
        <v/>
      </c>
      <c r="AK458" s="44" t="s">
        <v>2673</v>
      </c>
      <c r="AL458" s="44" t="s">
        <v>3387</v>
      </c>
    </row>
    <row r="459" spans="1:38" x14ac:dyDescent="0.2">
      <c r="A459" s="46" t="s">
        <v>1306</v>
      </c>
      <c r="B459" s="46" t="s">
        <v>1305</v>
      </c>
      <c r="C459" s="48">
        <v>225934</v>
      </c>
      <c r="D459" s="48" t="s">
        <v>3387</v>
      </c>
      <c r="E459" s="49">
        <v>219946</v>
      </c>
      <c r="F459" s="48" t="s">
        <v>3387</v>
      </c>
      <c r="G459" s="48">
        <v>9184</v>
      </c>
      <c r="H459" s="49" t="s">
        <v>3387</v>
      </c>
      <c r="I459" s="49">
        <v>212038</v>
      </c>
      <c r="J459" s="49" t="s">
        <v>3387</v>
      </c>
      <c r="K459" s="49">
        <v>4</v>
      </c>
      <c r="L459" s="49" t="s">
        <v>3387</v>
      </c>
      <c r="M459" s="44">
        <v>57</v>
      </c>
      <c r="N459" s="44" t="s">
        <v>3387</v>
      </c>
      <c r="O459" s="44">
        <v>239036</v>
      </c>
      <c r="P459" s="44" t="s">
        <v>3387</v>
      </c>
      <c r="Q459" s="44">
        <v>232788</v>
      </c>
      <c r="R459" s="44" t="s">
        <v>3387</v>
      </c>
      <c r="S459" s="44">
        <v>9045</v>
      </c>
      <c r="T459" s="44" t="s">
        <v>3387</v>
      </c>
      <c r="U459" s="44">
        <v>224934</v>
      </c>
      <c r="V459" s="44">
        <f t="shared" ref="V459:V522" si="28">100*U459/(O459*100/Y459)</f>
        <v>54.578272728793991</v>
      </c>
      <c r="W459" s="44">
        <v>4</v>
      </c>
      <c r="X459" s="44">
        <f t="shared" ref="X459:X522" si="29">100*S459/O459</f>
        <v>3.7839488612593919</v>
      </c>
      <c r="Y459" s="44">
        <v>58</v>
      </c>
      <c r="Z459" s="44" t="s">
        <v>3387</v>
      </c>
      <c r="AA459" s="44" t="s">
        <v>2673</v>
      </c>
      <c r="AB459" s="44" t="s">
        <v>3387</v>
      </c>
      <c r="AC459" s="44" t="s">
        <v>2673</v>
      </c>
      <c r="AD459" s="44" t="s">
        <v>3387</v>
      </c>
      <c r="AE459" s="44" t="s">
        <v>2673</v>
      </c>
      <c r="AG459" s="44" t="s">
        <v>2673</v>
      </c>
      <c r="AH459" s="44">
        <f t="shared" ref="AH459:AH522" si="30">IF(COUNT(100*AG459/(AA459*100/AK459))=1,100*AG459/(AA459*100/AK459),IF(COUNT(V459)=1,V459,""))</f>
        <v>54.578272728793991</v>
      </c>
      <c r="AI459" s="44" t="s">
        <v>2673</v>
      </c>
      <c r="AJ459" s="44">
        <f>IF(COUNT(AE459/AA459)=1,100*AE459/AA459,IF(COUNT(X459)=1,X459,""))</f>
        <v>3.7839488612593919</v>
      </c>
      <c r="AK459" s="44" t="s">
        <v>2673</v>
      </c>
      <c r="AL459" s="44" t="s">
        <v>3387</v>
      </c>
    </row>
    <row r="460" spans="1:38" x14ac:dyDescent="0.2">
      <c r="A460" s="46" t="s">
        <v>3035</v>
      </c>
      <c r="B460" s="46" t="s">
        <v>2596</v>
      </c>
      <c r="C460" s="48">
        <v>211908</v>
      </c>
      <c r="D460" s="48" t="s">
        <v>3387</v>
      </c>
      <c r="E460" s="48">
        <v>206213</v>
      </c>
      <c r="F460" s="48" t="s">
        <v>3387</v>
      </c>
      <c r="G460" s="48">
        <v>8601</v>
      </c>
      <c r="H460" s="48" t="s">
        <v>3387</v>
      </c>
      <c r="I460" s="48">
        <v>198754</v>
      </c>
      <c r="J460" s="49" t="s">
        <v>3387</v>
      </c>
      <c r="K460" s="48">
        <v>4</v>
      </c>
      <c r="L460" s="49" t="s">
        <v>3387</v>
      </c>
      <c r="M460" s="44">
        <v>58</v>
      </c>
      <c r="N460" s="44" t="s">
        <v>3387</v>
      </c>
      <c r="O460" s="44">
        <v>223668</v>
      </c>
      <c r="P460" s="44" t="s">
        <v>3387</v>
      </c>
      <c r="Q460" s="44">
        <v>217545</v>
      </c>
      <c r="R460" s="44" t="s">
        <v>3387</v>
      </c>
      <c r="S460" s="44">
        <v>8826</v>
      </c>
      <c r="T460" s="44" t="s">
        <v>3387</v>
      </c>
      <c r="U460" s="44">
        <v>209873</v>
      </c>
      <c r="V460" s="44">
        <f t="shared" si="28"/>
        <v>55.361102169286625</v>
      </c>
      <c r="W460" s="44">
        <v>4</v>
      </c>
      <c r="X460" s="44">
        <f t="shared" si="29"/>
        <v>3.9460271473791511</v>
      </c>
      <c r="Y460" s="44">
        <v>59</v>
      </c>
      <c r="Z460" s="44" t="s">
        <v>3387</v>
      </c>
      <c r="AA460" s="44">
        <v>240532</v>
      </c>
      <c r="AB460" s="44" t="s">
        <v>3387</v>
      </c>
      <c r="AC460" s="44">
        <v>234963</v>
      </c>
      <c r="AD460" s="44" t="s">
        <v>3387</v>
      </c>
      <c r="AE460" s="44">
        <v>8445</v>
      </c>
      <c r="AG460" s="44">
        <v>227558</v>
      </c>
      <c r="AH460" s="44">
        <f t="shared" si="30"/>
        <v>55.361102169286625</v>
      </c>
      <c r="AI460" s="44">
        <v>4</v>
      </c>
      <c r="AJ460" s="44">
        <f>IF(COUNT(AE460/AA460)=1,100*AE460/AA460,IF(COUNT(X460)=1,X460,""))</f>
        <v>3.5109673556948762</v>
      </c>
      <c r="AK460" s="44" t="s">
        <v>2673</v>
      </c>
      <c r="AL460" s="44" t="s">
        <v>3387</v>
      </c>
    </row>
    <row r="461" spans="1:38" x14ac:dyDescent="0.2">
      <c r="A461" s="46" t="s">
        <v>1309</v>
      </c>
      <c r="B461" s="46" t="s">
        <v>3036</v>
      </c>
      <c r="C461" s="49" t="s">
        <v>2673</v>
      </c>
      <c r="D461" s="49" t="s">
        <v>3387</v>
      </c>
      <c r="E461" s="49" t="s">
        <v>2673</v>
      </c>
      <c r="F461" s="49" t="s">
        <v>3387</v>
      </c>
      <c r="G461" s="49" t="s">
        <v>2673</v>
      </c>
      <c r="H461" s="49" t="s">
        <v>3387</v>
      </c>
      <c r="I461" s="49" t="s">
        <v>2673</v>
      </c>
      <c r="J461" s="48" t="s">
        <v>3387</v>
      </c>
      <c r="K461" s="48" t="s">
        <v>2673</v>
      </c>
      <c r="L461" s="48" t="s">
        <v>3387</v>
      </c>
      <c r="M461" s="44" t="s">
        <v>2673</v>
      </c>
      <c r="N461" s="44" t="s">
        <v>3387</v>
      </c>
      <c r="O461" s="44" t="s">
        <v>2673</v>
      </c>
      <c r="P461" s="44" t="s">
        <v>3387</v>
      </c>
      <c r="Q461" s="44" t="s">
        <v>2673</v>
      </c>
      <c r="R461" s="44" t="s">
        <v>3387</v>
      </c>
      <c r="S461" s="44" t="s">
        <v>2673</v>
      </c>
      <c r="T461" s="44" t="s">
        <v>3387</v>
      </c>
      <c r="U461" s="44" t="s">
        <v>2673</v>
      </c>
      <c r="V461" s="44" t="e">
        <f t="shared" si="28"/>
        <v>#VALUE!</v>
      </c>
      <c r="W461" s="44" t="s">
        <v>2673</v>
      </c>
      <c r="X461" s="44" t="e">
        <f t="shared" si="29"/>
        <v>#VALUE!</v>
      </c>
      <c r="Y461" s="44" t="s">
        <v>2673</v>
      </c>
      <c r="Z461" s="44" t="s">
        <v>3387</v>
      </c>
      <c r="AA461" s="44">
        <v>9267</v>
      </c>
      <c r="AB461" s="44" t="s">
        <v>3400</v>
      </c>
      <c r="AC461" s="44" t="s">
        <v>2673</v>
      </c>
      <c r="AD461" s="44" t="s">
        <v>3387</v>
      </c>
      <c r="AE461" s="44">
        <v>8953</v>
      </c>
      <c r="AG461" s="44" t="s">
        <v>2673</v>
      </c>
      <c r="AH461" s="44" t="str">
        <f>IF(COUNT(100*AG461/(AA461*100/AK461))=1,100*AG461/(AA461*100/AK461),IF(COUNT(V461)=1,V461,""))</f>
        <v/>
      </c>
      <c r="AI461" s="44">
        <v>97</v>
      </c>
      <c r="AJ461" s="47">
        <f>IF(COUNT(AE461/AA461)=1,100*(1-AE461/AA461),IF(COUNT(X461)=1,X461,""))</f>
        <v>3.3883673249163748</v>
      </c>
      <c r="AK461" s="44">
        <v>0</v>
      </c>
      <c r="AL461" s="44" t="s">
        <v>3400</v>
      </c>
    </row>
    <row r="462" spans="1:38" x14ac:dyDescent="0.2">
      <c r="A462" s="46" t="s">
        <v>1307</v>
      </c>
      <c r="B462" s="46" t="s">
        <v>3037</v>
      </c>
      <c r="C462" s="49" t="s">
        <v>2673</v>
      </c>
      <c r="D462" s="49" t="s">
        <v>3387</v>
      </c>
      <c r="E462" s="49" t="s">
        <v>2673</v>
      </c>
      <c r="F462" s="49" t="s">
        <v>3387</v>
      </c>
      <c r="G462" s="49" t="s">
        <v>2673</v>
      </c>
      <c r="H462" s="49" t="s">
        <v>3387</v>
      </c>
      <c r="I462" s="49" t="s">
        <v>2673</v>
      </c>
      <c r="J462" s="48" t="s">
        <v>3387</v>
      </c>
      <c r="K462" s="48" t="s">
        <v>2673</v>
      </c>
      <c r="L462" s="48" t="s">
        <v>3387</v>
      </c>
      <c r="M462" s="44" t="s">
        <v>2673</v>
      </c>
      <c r="N462" s="44" t="s">
        <v>3387</v>
      </c>
      <c r="O462" s="44" t="s">
        <v>2673</v>
      </c>
      <c r="P462" s="44" t="s">
        <v>3387</v>
      </c>
      <c r="Q462" s="44" t="s">
        <v>2673</v>
      </c>
      <c r="R462" s="44" t="s">
        <v>3387</v>
      </c>
      <c r="S462" s="44" t="s">
        <v>2673</v>
      </c>
      <c r="T462" s="44" t="s">
        <v>3387</v>
      </c>
      <c r="U462" s="44" t="s">
        <v>2673</v>
      </c>
      <c r="V462" s="44" t="e">
        <f t="shared" si="28"/>
        <v>#VALUE!</v>
      </c>
      <c r="W462" s="44" t="s">
        <v>2673</v>
      </c>
      <c r="X462" s="44" t="e">
        <f t="shared" si="29"/>
        <v>#VALUE!</v>
      </c>
      <c r="Y462" s="44" t="s">
        <v>2673</v>
      </c>
      <c r="Z462" s="44" t="s">
        <v>3387</v>
      </c>
      <c r="AA462" s="44">
        <v>580</v>
      </c>
      <c r="AB462" s="44" t="s">
        <v>3387</v>
      </c>
      <c r="AC462" s="44" t="s">
        <v>2673</v>
      </c>
      <c r="AD462" s="44" t="s">
        <v>3387</v>
      </c>
      <c r="AE462" s="44">
        <v>558</v>
      </c>
      <c r="AG462" s="44" t="s">
        <v>2673</v>
      </c>
      <c r="AH462" s="44" t="str">
        <f t="shared" si="30"/>
        <v/>
      </c>
      <c r="AI462" s="44">
        <v>96</v>
      </c>
      <c r="AJ462" s="47">
        <f t="shared" ref="AJ462:AJ497" si="31">IF(COUNT(AE462/AA462)=1,100*(1-AE462/AA462),IF(COUNT(X462)=1,X462,""))</f>
        <v>3.7931034482758585</v>
      </c>
      <c r="AK462" s="44">
        <v>0</v>
      </c>
      <c r="AL462" s="44" t="s">
        <v>3387</v>
      </c>
    </row>
    <row r="463" spans="1:38" x14ac:dyDescent="0.2">
      <c r="A463" s="46" t="s">
        <v>1311</v>
      </c>
      <c r="B463" s="46" t="s">
        <v>1312</v>
      </c>
      <c r="C463" s="49" t="s">
        <v>2673</v>
      </c>
      <c r="D463" s="49" t="s">
        <v>3387</v>
      </c>
      <c r="E463" s="49" t="s">
        <v>2673</v>
      </c>
      <c r="F463" s="49" t="s">
        <v>3387</v>
      </c>
      <c r="G463" s="49" t="s">
        <v>2673</v>
      </c>
      <c r="H463" s="49" t="s">
        <v>3387</v>
      </c>
      <c r="I463" s="49" t="s">
        <v>2673</v>
      </c>
      <c r="J463" s="48" t="s">
        <v>3387</v>
      </c>
      <c r="K463" s="48" t="s">
        <v>2673</v>
      </c>
      <c r="L463" s="48" t="s">
        <v>3387</v>
      </c>
      <c r="M463" s="44" t="s">
        <v>2673</v>
      </c>
      <c r="N463" s="44" t="s">
        <v>3387</v>
      </c>
      <c r="O463" s="44" t="s">
        <v>2673</v>
      </c>
      <c r="P463" s="44" t="s">
        <v>3387</v>
      </c>
      <c r="Q463" s="44" t="s">
        <v>2673</v>
      </c>
      <c r="R463" s="44" t="s">
        <v>3387</v>
      </c>
      <c r="S463" s="44" t="s">
        <v>2673</v>
      </c>
      <c r="T463" s="44" t="s">
        <v>3387</v>
      </c>
      <c r="U463" s="44" t="s">
        <v>2673</v>
      </c>
      <c r="V463" s="44" t="e">
        <f t="shared" si="28"/>
        <v>#VALUE!</v>
      </c>
      <c r="W463" s="44" t="s">
        <v>2673</v>
      </c>
      <c r="X463" s="44" t="e">
        <f t="shared" si="29"/>
        <v>#VALUE!</v>
      </c>
      <c r="Y463" s="44" t="s">
        <v>2673</v>
      </c>
      <c r="Z463" s="44" t="s">
        <v>3387</v>
      </c>
      <c r="AA463" s="44">
        <v>1566</v>
      </c>
      <c r="AB463" s="44" t="s">
        <v>3387</v>
      </c>
      <c r="AC463" s="44" t="s">
        <v>2673</v>
      </c>
      <c r="AD463" s="44" t="s">
        <v>3387</v>
      </c>
      <c r="AE463" s="44">
        <v>1512</v>
      </c>
      <c r="AG463" s="44" t="s">
        <v>2673</v>
      </c>
      <c r="AH463" s="44" t="str">
        <f t="shared" si="30"/>
        <v/>
      </c>
      <c r="AI463" s="44">
        <v>97</v>
      </c>
      <c r="AJ463" s="47">
        <f t="shared" si="31"/>
        <v>3.4482758620689613</v>
      </c>
      <c r="AK463" s="44">
        <v>0</v>
      </c>
      <c r="AL463" s="44" t="s">
        <v>3387</v>
      </c>
    </row>
    <row r="464" spans="1:38" x14ac:dyDescent="0.2">
      <c r="A464" s="46" t="s">
        <v>1314</v>
      </c>
      <c r="B464" s="46" t="s">
        <v>1315</v>
      </c>
      <c r="C464" s="49" t="s">
        <v>2673</v>
      </c>
      <c r="D464" s="49" t="s">
        <v>3387</v>
      </c>
      <c r="E464" s="49" t="s">
        <v>2673</v>
      </c>
      <c r="F464" s="49" t="s">
        <v>3387</v>
      </c>
      <c r="G464" s="49" t="s">
        <v>2673</v>
      </c>
      <c r="H464" s="49" t="s">
        <v>3387</v>
      </c>
      <c r="I464" s="49" t="s">
        <v>2673</v>
      </c>
      <c r="J464" s="48" t="s">
        <v>3387</v>
      </c>
      <c r="K464" s="48" t="s">
        <v>2673</v>
      </c>
      <c r="L464" s="48" t="s">
        <v>3387</v>
      </c>
      <c r="M464" s="44" t="s">
        <v>2673</v>
      </c>
      <c r="N464" s="44" t="s">
        <v>3387</v>
      </c>
      <c r="O464" s="44" t="s">
        <v>2673</v>
      </c>
      <c r="P464" s="44" t="s">
        <v>3387</v>
      </c>
      <c r="Q464" s="44" t="s">
        <v>2673</v>
      </c>
      <c r="R464" s="44" t="s">
        <v>3387</v>
      </c>
      <c r="S464" s="44" t="s">
        <v>2673</v>
      </c>
      <c r="T464" s="44" t="s">
        <v>3387</v>
      </c>
      <c r="U464" s="44" t="s">
        <v>2673</v>
      </c>
      <c r="V464" s="44" t="e">
        <f t="shared" si="28"/>
        <v>#VALUE!</v>
      </c>
      <c r="W464" s="44" t="s">
        <v>2673</v>
      </c>
      <c r="X464" s="44" t="e">
        <f t="shared" si="29"/>
        <v>#VALUE!</v>
      </c>
      <c r="Y464" s="44" t="s">
        <v>2673</v>
      </c>
      <c r="Z464" s="44" t="s">
        <v>3387</v>
      </c>
      <c r="AA464" s="44">
        <v>980</v>
      </c>
      <c r="AB464" s="44" t="s">
        <v>3387</v>
      </c>
      <c r="AC464" s="44" t="s">
        <v>2673</v>
      </c>
      <c r="AD464" s="44" t="s">
        <v>3387</v>
      </c>
      <c r="AE464" s="44">
        <v>939</v>
      </c>
      <c r="AG464" s="44" t="s">
        <v>2673</v>
      </c>
      <c r="AH464" s="44" t="str">
        <f t="shared" si="30"/>
        <v/>
      </c>
      <c r="AI464" s="44">
        <v>96</v>
      </c>
      <c r="AJ464" s="47">
        <f t="shared" si="31"/>
        <v>4.1836734693877498</v>
      </c>
      <c r="AK464" s="44">
        <v>0</v>
      </c>
      <c r="AL464" s="44" t="s">
        <v>3387</v>
      </c>
    </row>
    <row r="465" spans="1:38" x14ac:dyDescent="0.2">
      <c r="A465" s="46" t="s">
        <v>1317</v>
      </c>
      <c r="B465" s="46" t="s">
        <v>1318</v>
      </c>
      <c r="C465" s="49" t="s">
        <v>2673</v>
      </c>
      <c r="D465" s="49" t="s">
        <v>3387</v>
      </c>
      <c r="E465" s="49" t="s">
        <v>2673</v>
      </c>
      <c r="F465" s="49" t="s">
        <v>3387</v>
      </c>
      <c r="G465" s="49" t="s">
        <v>2673</v>
      </c>
      <c r="H465" s="49" t="s">
        <v>3387</v>
      </c>
      <c r="I465" s="49" t="s">
        <v>2673</v>
      </c>
      <c r="J465" s="48" t="s">
        <v>3387</v>
      </c>
      <c r="K465" s="48" t="s">
        <v>2673</v>
      </c>
      <c r="L465" s="48" t="s">
        <v>3387</v>
      </c>
      <c r="M465" s="44" t="s">
        <v>2673</v>
      </c>
      <c r="N465" s="44" t="s">
        <v>3387</v>
      </c>
      <c r="O465" s="44" t="s">
        <v>2673</v>
      </c>
      <c r="P465" s="44" t="s">
        <v>3387</v>
      </c>
      <c r="Q465" s="44" t="s">
        <v>2673</v>
      </c>
      <c r="R465" s="44" t="s">
        <v>3387</v>
      </c>
      <c r="S465" s="44" t="s">
        <v>2673</v>
      </c>
      <c r="T465" s="44" t="s">
        <v>3387</v>
      </c>
      <c r="U465" s="44" t="s">
        <v>2673</v>
      </c>
      <c r="V465" s="44" t="e">
        <f t="shared" si="28"/>
        <v>#VALUE!</v>
      </c>
      <c r="W465" s="44" t="s">
        <v>2673</v>
      </c>
      <c r="X465" s="44" t="e">
        <f t="shared" si="29"/>
        <v>#VALUE!</v>
      </c>
      <c r="Y465" s="44" t="s">
        <v>2673</v>
      </c>
      <c r="Z465" s="44" t="s">
        <v>3387</v>
      </c>
      <c r="AA465" s="44">
        <v>493</v>
      </c>
      <c r="AB465" s="44" t="s">
        <v>3387</v>
      </c>
      <c r="AC465" s="44" t="s">
        <v>2673</v>
      </c>
      <c r="AD465" s="44" t="s">
        <v>3387</v>
      </c>
      <c r="AE465" s="44">
        <v>477</v>
      </c>
      <c r="AG465" s="44" t="s">
        <v>2673</v>
      </c>
      <c r="AH465" s="44" t="str">
        <f t="shared" si="30"/>
        <v/>
      </c>
      <c r="AI465" s="44">
        <v>97</v>
      </c>
      <c r="AJ465" s="47">
        <f t="shared" si="31"/>
        <v>3.2454361054766734</v>
      </c>
      <c r="AK465" s="44">
        <v>0</v>
      </c>
      <c r="AL465" s="44" t="s">
        <v>3387</v>
      </c>
    </row>
    <row r="466" spans="1:38" x14ac:dyDescent="0.2">
      <c r="A466" s="46" t="s">
        <v>1320</v>
      </c>
      <c r="B466" s="46" t="s">
        <v>1321</v>
      </c>
      <c r="C466" s="49" t="s">
        <v>2673</v>
      </c>
      <c r="D466" s="49" t="s">
        <v>3387</v>
      </c>
      <c r="E466" s="49" t="s">
        <v>2673</v>
      </c>
      <c r="F466" s="49" t="s">
        <v>3387</v>
      </c>
      <c r="G466" s="49" t="s">
        <v>2673</v>
      </c>
      <c r="H466" s="49" t="s">
        <v>3387</v>
      </c>
      <c r="I466" s="49" t="s">
        <v>2673</v>
      </c>
      <c r="J466" s="48" t="s">
        <v>3387</v>
      </c>
      <c r="K466" s="48" t="s">
        <v>2673</v>
      </c>
      <c r="L466" s="48" t="s">
        <v>3387</v>
      </c>
      <c r="M466" s="44" t="s">
        <v>2673</v>
      </c>
      <c r="N466" s="44" t="s">
        <v>3387</v>
      </c>
      <c r="O466" s="44" t="s">
        <v>2673</v>
      </c>
      <c r="P466" s="44" t="s">
        <v>3387</v>
      </c>
      <c r="Q466" s="44" t="s">
        <v>2673</v>
      </c>
      <c r="R466" s="44" t="s">
        <v>3387</v>
      </c>
      <c r="S466" s="44" t="s">
        <v>2673</v>
      </c>
      <c r="T466" s="44" t="s">
        <v>3387</v>
      </c>
      <c r="U466" s="44" t="s">
        <v>2673</v>
      </c>
      <c r="V466" s="44" t="e">
        <f t="shared" si="28"/>
        <v>#VALUE!</v>
      </c>
      <c r="W466" s="44" t="s">
        <v>2673</v>
      </c>
      <c r="X466" s="44" t="e">
        <f t="shared" si="29"/>
        <v>#VALUE!</v>
      </c>
      <c r="Y466" s="44" t="s">
        <v>2673</v>
      </c>
      <c r="Z466" s="44" t="s">
        <v>3387</v>
      </c>
      <c r="AA466" s="44">
        <v>416</v>
      </c>
      <c r="AB466" s="44" t="s">
        <v>3387</v>
      </c>
      <c r="AC466" s="44" t="s">
        <v>2673</v>
      </c>
      <c r="AD466" s="44" t="s">
        <v>3387</v>
      </c>
      <c r="AE466" s="44">
        <v>405</v>
      </c>
      <c r="AG466" s="44" t="s">
        <v>2673</v>
      </c>
      <c r="AH466" s="44" t="str">
        <f t="shared" si="30"/>
        <v/>
      </c>
      <c r="AI466" s="44">
        <v>97</v>
      </c>
      <c r="AJ466" s="47">
        <f t="shared" si="31"/>
        <v>2.6442307692307709</v>
      </c>
      <c r="AK466" s="44">
        <v>0</v>
      </c>
      <c r="AL466" s="44" t="s">
        <v>3387</v>
      </c>
    </row>
    <row r="467" spans="1:38" x14ac:dyDescent="0.2">
      <c r="A467" s="46" t="s">
        <v>1323</v>
      </c>
      <c r="B467" s="46" t="s">
        <v>1324</v>
      </c>
      <c r="C467" s="49" t="s">
        <v>2673</v>
      </c>
      <c r="D467" s="49" t="s">
        <v>3387</v>
      </c>
      <c r="E467" s="49" t="s">
        <v>2673</v>
      </c>
      <c r="F467" s="49" t="s">
        <v>3387</v>
      </c>
      <c r="G467" s="49" t="s">
        <v>2673</v>
      </c>
      <c r="H467" s="49" t="s">
        <v>3387</v>
      </c>
      <c r="I467" s="49" t="s">
        <v>2673</v>
      </c>
      <c r="J467" s="48" t="s">
        <v>3387</v>
      </c>
      <c r="K467" s="48" t="s">
        <v>2673</v>
      </c>
      <c r="L467" s="48" t="s">
        <v>3387</v>
      </c>
      <c r="M467" s="44" t="s">
        <v>2673</v>
      </c>
      <c r="N467" s="44" t="s">
        <v>3387</v>
      </c>
      <c r="O467" s="44" t="s">
        <v>2673</v>
      </c>
      <c r="P467" s="44" t="s">
        <v>3387</v>
      </c>
      <c r="Q467" s="44" t="s">
        <v>2673</v>
      </c>
      <c r="R467" s="44" t="s">
        <v>3387</v>
      </c>
      <c r="S467" s="44" t="s">
        <v>2673</v>
      </c>
      <c r="T467" s="44" t="s">
        <v>3387</v>
      </c>
      <c r="U467" s="44" t="s">
        <v>2673</v>
      </c>
      <c r="V467" s="44" t="e">
        <f t="shared" si="28"/>
        <v>#VALUE!</v>
      </c>
      <c r="W467" s="44" t="s">
        <v>2673</v>
      </c>
      <c r="X467" s="44" t="e">
        <f t="shared" si="29"/>
        <v>#VALUE!</v>
      </c>
      <c r="Y467" s="44" t="s">
        <v>2673</v>
      </c>
      <c r="Z467" s="44" t="s">
        <v>3387</v>
      </c>
      <c r="AA467" s="44">
        <v>179</v>
      </c>
      <c r="AB467" s="44" t="s">
        <v>3387</v>
      </c>
      <c r="AC467" s="44" t="s">
        <v>2673</v>
      </c>
      <c r="AD467" s="44" t="s">
        <v>3387</v>
      </c>
      <c r="AE467" s="44">
        <v>171</v>
      </c>
      <c r="AG467" s="44" t="s">
        <v>2673</v>
      </c>
      <c r="AH467" s="44" t="str">
        <f t="shared" si="30"/>
        <v/>
      </c>
      <c r="AI467" s="44">
        <v>96</v>
      </c>
      <c r="AJ467" s="47">
        <f t="shared" si="31"/>
        <v>4.4692737430167551</v>
      </c>
      <c r="AK467" s="44">
        <v>0</v>
      </c>
      <c r="AL467" s="44" t="s">
        <v>3387</v>
      </c>
    </row>
    <row r="468" spans="1:38" x14ac:dyDescent="0.2">
      <c r="A468" s="46" t="s">
        <v>1326</v>
      </c>
      <c r="B468" s="46" t="s">
        <v>1327</v>
      </c>
      <c r="C468" s="49" t="s">
        <v>2673</v>
      </c>
      <c r="D468" s="49" t="s">
        <v>3387</v>
      </c>
      <c r="E468" s="49" t="s">
        <v>2673</v>
      </c>
      <c r="F468" s="49" t="s">
        <v>3387</v>
      </c>
      <c r="G468" s="49" t="s">
        <v>2673</v>
      </c>
      <c r="H468" s="49" t="s">
        <v>3387</v>
      </c>
      <c r="I468" s="49" t="s">
        <v>2673</v>
      </c>
      <c r="J468" s="48" t="s">
        <v>3387</v>
      </c>
      <c r="K468" s="48" t="s">
        <v>2673</v>
      </c>
      <c r="L468" s="48" t="s">
        <v>3387</v>
      </c>
      <c r="M468" s="44" t="s">
        <v>2673</v>
      </c>
      <c r="N468" s="44" t="s">
        <v>3387</v>
      </c>
      <c r="O468" s="44" t="s">
        <v>2673</v>
      </c>
      <c r="P468" s="44" t="s">
        <v>3387</v>
      </c>
      <c r="Q468" s="44" t="s">
        <v>2673</v>
      </c>
      <c r="R468" s="44" t="s">
        <v>3387</v>
      </c>
      <c r="S468" s="44" t="s">
        <v>2673</v>
      </c>
      <c r="T468" s="44" t="s">
        <v>3387</v>
      </c>
      <c r="U468" s="44" t="s">
        <v>2673</v>
      </c>
      <c r="V468" s="44" t="e">
        <f t="shared" si="28"/>
        <v>#VALUE!</v>
      </c>
      <c r="W468" s="44" t="s">
        <v>2673</v>
      </c>
      <c r="X468" s="44" t="e">
        <f t="shared" si="29"/>
        <v>#VALUE!</v>
      </c>
      <c r="Y468" s="44" t="s">
        <v>2673</v>
      </c>
      <c r="Z468" s="44" t="s">
        <v>3387</v>
      </c>
      <c r="AA468" s="44">
        <v>287</v>
      </c>
      <c r="AB468" s="44" t="s">
        <v>3387</v>
      </c>
      <c r="AC468" s="44" t="s">
        <v>2673</v>
      </c>
      <c r="AD468" s="44" t="s">
        <v>3387</v>
      </c>
      <c r="AE468" s="44">
        <v>273</v>
      </c>
      <c r="AG468" s="44" t="s">
        <v>2673</v>
      </c>
      <c r="AH468" s="44" t="str">
        <f t="shared" si="30"/>
        <v/>
      </c>
      <c r="AI468" s="44">
        <v>95</v>
      </c>
      <c r="AJ468" s="47">
        <f t="shared" si="31"/>
        <v>4.8780487804878092</v>
      </c>
      <c r="AK468" s="44">
        <v>0</v>
      </c>
      <c r="AL468" s="44" t="s">
        <v>3387</v>
      </c>
    </row>
    <row r="469" spans="1:38" x14ac:dyDescent="0.2">
      <c r="A469" s="46" t="s">
        <v>1329</v>
      </c>
      <c r="B469" s="46" t="s">
        <v>1330</v>
      </c>
      <c r="C469" s="49" t="s">
        <v>2673</v>
      </c>
      <c r="D469" s="49" t="s">
        <v>3387</v>
      </c>
      <c r="E469" s="49" t="s">
        <v>2673</v>
      </c>
      <c r="F469" s="49" t="s">
        <v>3387</v>
      </c>
      <c r="G469" s="49" t="s">
        <v>2673</v>
      </c>
      <c r="H469" s="49" t="s">
        <v>3387</v>
      </c>
      <c r="I469" s="49" t="s">
        <v>2673</v>
      </c>
      <c r="J469" s="48" t="s">
        <v>3387</v>
      </c>
      <c r="K469" s="48" t="s">
        <v>2673</v>
      </c>
      <c r="L469" s="48" t="s">
        <v>3387</v>
      </c>
      <c r="M469" s="44" t="s">
        <v>2673</v>
      </c>
      <c r="N469" s="44" t="s">
        <v>3387</v>
      </c>
      <c r="O469" s="44" t="s">
        <v>2673</v>
      </c>
      <c r="P469" s="44" t="s">
        <v>3387</v>
      </c>
      <c r="Q469" s="44" t="s">
        <v>2673</v>
      </c>
      <c r="R469" s="44" t="s">
        <v>3387</v>
      </c>
      <c r="S469" s="44" t="s">
        <v>2673</v>
      </c>
      <c r="T469" s="44" t="s">
        <v>3387</v>
      </c>
      <c r="U469" s="44" t="s">
        <v>2673</v>
      </c>
      <c r="V469" s="44" t="e">
        <f t="shared" si="28"/>
        <v>#VALUE!</v>
      </c>
      <c r="W469" s="44" t="s">
        <v>2673</v>
      </c>
      <c r="X469" s="44" t="e">
        <f t="shared" si="29"/>
        <v>#VALUE!</v>
      </c>
      <c r="Y469" s="44" t="s">
        <v>2673</v>
      </c>
      <c r="Z469" s="44" t="s">
        <v>3387</v>
      </c>
      <c r="AA469" s="44">
        <v>212</v>
      </c>
      <c r="AB469" s="44" t="s">
        <v>3387</v>
      </c>
      <c r="AC469" s="44" t="s">
        <v>2673</v>
      </c>
      <c r="AD469" s="44" t="s">
        <v>3387</v>
      </c>
      <c r="AE469" s="44">
        <v>203</v>
      </c>
      <c r="AG469" s="44" t="s">
        <v>2673</v>
      </c>
      <c r="AH469" s="44" t="str">
        <f t="shared" si="30"/>
        <v/>
      </c>
      <c r="AI469" s="44">
        <v>96</v>
      </c>
      <c r="AJ469" s="47">
        <f t="shared" si="31"/>
        <v>4.2452830188679291</v>
      </c>
      <c r="AK469" s="44">
        <v>0</v>
      </c>
      <c r="AL469" s="44" t="s">
        <v>3387</v>
      </c>
    </row>
    <row r="470" spans="1:38" x14ac:dyDescent="0.2">
      <c r="A470" s="46" t="s">
        <v>1332</v>
      </c>
      <c r="B470" s="46" t="s">
        <v>1333</v>
      </c>
      <c r="C470" s="49" t="s">
        <v>2673</v>
      </c>
      <c r="D470" s="49" t="s">
        <v>3387</v>
      </c>
      <c r="E470" s="49" t="s">
        <v>2673</v>
      </c>
      <c r="F470" s="49" t="s">
        <v>3387</v>
      </c>
      <c r="G470" s="49" t="s">
        <v>2673</v>
      </c>
      <c r="H470" s="49" t="s">
        <v>3387</v>
      </c>
      <c r="I470" s="49" t="s">
        <v>2673</v>
      </c>
      <c r="J470" s="48" t="s">
        <v>3387</v>
      </c>
      <c r="K470" s="48" t="s">
        <v>2673</v>
      </c>
      <c r="L470" s="48" t="s">
        <v>3387</v>
      </c>
      <c r="M470" s="44" t="s">
        <v>2673</v>
      </c>
      <c r="N470" s="44" t="s">
        <v>3387</v>
      </c>
      <c r="O470" s="44" t="s">
        <v>2673</v>
      </c>
      <c r="P470" s="44" t="s">
        <v>3387</v>
      </c>
      <c r="Q470" s="44" t="s">
        <v>2673</v>
      </c>
      <c r="R470" s="44" t="s">
        <v>3387</v>
      </c>
      <c r="S470" s="44" t="s">
        <v>2673</v>
      </c>
      <c r="T470" s="44" t="s">
        <v>3387</v>
      </c>
      <c r="U470" s="44" t="s">
        <v>2673</v>
      </c>
      <c r="V470" s="44" t="e">
        <f t="shared" si="28"/>
        <v>#VALUE!</v>
      </c>
      <c r="W470" s="44" t="s">
        <v>2673</v>
      </c>
      <c r="X470" s="44" t="e">
        <f t="shared" si="29"/>
        <v>#VALUE!</v>
      </c>
      <c r="Y470" s="44" t="s">
        <v>2673</v>
      </c>
      <c r="Z470" s="44" t="s">
        <v>3387</v>
      </c>
      <c r="AA470" s="44">
        <v>224</v>
      </c>
      <c r="AB470" s="44" t="s">
        <v>3387</v>
      </c>
      <c r="AC470" s="44" t="s">
        <v>2673</v>
      </c>
      <c r="AD470" s="44" t="s">
        <v>3387</v>
      </c>
      <c r="AE470" s="44">
        <v>216</v>
      </c>
      <c r="AG470" s="44" t="s">
        <v>2673</v>
      </c>
      <c r="AH470" s="44" t="str">
        <f t="shared" si="30"/>
        <v/>
      </c>
      <c r="AI470" s="44">
        <v>96</v>
      </c>
      <c r="AJ470" s="47">
        <f t="shared" si="31"/>
        <v>3.5714285714285698</v>
      </c>
      <c r="AK470" s="44">
        <v>0</v>
      </c>
      <c r="AL470" s="44" t="s">
        <v>3387</v>
      </c>
    </row>
    <row r="471" spans="1:38" x14ac:dyDescent="0.2">
      <c r="A471" s="46" t="s">
        <v>1335</v>
      </c>
      <c r="B471" s="46" t="s">
        <v>1336</v>
      </c>
      <c r="C471" s="49" t="s">
        <v>2673</v>
      </c>
      <c r="D471" s="49" t="s">
        <v>3387</v>
      </c>
      <c r="E471" s="49" t="s">
        <v>2673</v>
      </c>
      <c r="F471" s="49" t="s">
        <v>3387</v>
      </c>
      <c r="G471" s="49" t="s">
        <v>2673</v>
      </c>
      <c r="H471" s="49" t="s">
        <v>3387</v>
      </c>
      <c r="I471" s="49" t="s">
        <v>2673</v>
      </c>
      <c r="J471" s="48" t="s">
        <v>3387</v>
      </c>
      <c r="K471" s="48" t="s">
        <v>2673</v>
      </c>
      <c r="L471" s="48" t="s">
        <v>3387</v>
      </c>
      <c r="M471" s="44" t="s">
        <v>2673</v>
      </c>
      <c r="N471" s="44" t="s">
        <v>3387</v>
      </c>
      <c r="O471" s="44" t="s">
        <v>2673</v>
      </c>
      <c r="P471" s="44" t="s">
        <v>3387</v>
      </c>
      <c r="Q471" s="44" t="s">
        <v>2673</v>
      </c>
      <c r="R471" s="44" t="s">
        <v>3387</v>
      </c>
      <c r="S471" s="44" t="s">
        <v>2673</v>
      </c>
      <c r="T471" s="44" t="s">
        <v>3387</v>
      </c>
      <c r="U471" s="44" t="s">
        <v>2673</v>
      </c>
      <c r="V471" s="44" t="e">
        <f t="shared" si="28"/>
        <v>#VALUE!</v>
      </c>
      <c r="W471" s="44" t="s">
        <v>2673</v>
      </c>
      <c r="X471" s="44" t="e">
        <f t="shared" si="29"/>
        <v>#VALUE!</v>
      </c>
      <c r="Y471" s="44" t="s">
        <v>2673</v>
      </c>
      <c r="Z471" s="44" t="s">
        <v>3387</v>
      </c>
      <c r="AA471" s="44">
        <v>137</v>
      </c>
      <c r="AB471" s="44" t="s">
        <v>3387</v>
      </c>
      <c r="AC471" s="44" t="s">
        <v>2673</v>
      </c>
      <c r="AD471" s="44" t="s">
        <v>3387</v>
      </c>
      <c r="AE471" s="44">
        <v>133</v>
      </c>
      <c r="AG471" s="44" t="s">
        <v>2673</v>
      </c>
      <c r="AH471" s="44" t="str">
        <f t="shared" si="30"/>
        <v/>
      </c>
      <c r="AI471" s="44">
        <v>97</v>
      </c>
      <c r="AJ471" s="47">
        <f t="shared" si="31"/>
        <v>2.9197080291970767</v>
      </c>
      <c r="AK471" s="44">
        <v>0</v>
      </c>
      <c r="AL471" s="44" t="s">
        <v>3387</v>
      </c>
    </row>
    <row r="472" spans="1:38" x14ac:dyDescent="0.2">
      <c r="A472" s="46" t="s">
        <v>1338</v>
      </c>
      <c r="B472" s="46" t="s">
        <v>1339</v>
      </c>
      <c r="C472" s="49" t="s">
        <v>2673</v>
      </c>
      <c r="D472" s="49" t="s">
        <v>3387</v>
      </c>
      <c r="E472" s="49" t="s">
        <v>2673</v>
      </c>
      <c r="F472" s="49" t="s">
        <v>3387</v>
      </c>
      <c r="G472" s="49" t="s">
        <v>2673</v>
      </c>
      <c r="H472" s="49" t="s">
        <v>3387</v>
      </c>
      <c r="I472" s="49" t="s">
        <v>2673</v>
      </c>
      <c r="J472" s="48" t="s">
        <v>3387</v>
      </c>
      <c r="K472" s="48" t="s">
        <v>2673</v>
      </c>
      <c r="L472" s="48" t="s">
        <v>3387</v>
      </c>
      <c r="M472" s="44" t="s">
        <v>2673</v>
      </c>
      <c r="N472" s="44" t="s">
        <v>3387</v>
      </c>
      <c r="O472" s="44" t="s">
        <v>2673</v>
      </c>
      <c r="P472" s="44" t="s">
        <v>3387</v>
      </c>
      <c r="Q472" s="44" t="s">
        <v>2673</v>
      </c>
      <c r="R472" s="44" t="s">
        <v>3387</v>
      </c>
      <c r="S472" s="44" t="s">
        <v>2673</v>
      </c>
      <c r="T472" s="44" t="s">
        <v>3387</v>
      </c>
      <c r="U472" s="44" t="s">
        <v>2673</v>
      </c>
      <c r="V472" s="44" t="e">
        <f t="shared" si="28"/>
        <v>#VALUE!</v>
      </c>
      <c r="W472" s="44" t="s">
        <v>2673</v>
      </c>
      <c r="X472" s="44" t="e">
        <f t="shared" si="29"/>
        <v>#VALUE!</v>
      </c>
      <c r="Y472" s="44" t="s">
        <v>2673</v>
      </c>
      <c r="Z472" s="44" t="s">
        <v>3387</v>
      </c>
      <c r="AA472" s="44">
        <v>206</v>
      </c>
      <c r="AB472" s="44" t="s">
        <v>3387</v>
      </c>
      <c r="AC472" s="44" t="s">
        <v>2673</v>
      </c>
      <c r="AD472" s="44" t="s">
        <v>3387</v>
      </c>
      <c r="AE472" s="44">
        <v>199</v>
      </c>
      <c r="AG472" s="44" t="s">
        <v>2673</v>
      </c>
      <c r="AH472" s="44" t="str">
        <f t="shared" si="30"/>
        <v/>
      </c>
      <c r="AI472" s="44">
        <v>97</v>
      </c>
      <c r="AJ472" s="47">
        <f t="shared" si="31"/>
        <v>3.398058252427183</v>
      </c>
      <c r="AK472" s="44">
        <v>0</v>
      </c>
      <c r="AL472" s="44" t="s">
        <v>3387</v>
      </c>
    </row>
    <row r="473" spans="1:38" x14ac:dyDescent="0.2">
      <c r="A473" s="46" t="s">
        <v>1341</v>
      </c>
      <c r="B473" s="46" t="s">
        <v>1342</v>
      </c>
      <c r="C473" s="49" t="s">
        <v>2673</v>
      </c>
      <c r="D473" s="49" t="s">
        <v>3387</v>
      </c>
      <c r="E473" s="49" t="s">
        <v>2673</v>
      </c>
      <c r="F473" s="49" t="s">
        <v>3387</v>
      </c>
      <c r="G473" s="49" t="s">
        <v>2673</v>
      </c>
      <c r="H473" s="49" t="s">
        <v>3387</v>
      </c>
      <c r="I473" s="49" t="s">
        <v>2673</v>
      </c>
      <c r="J473" s="48" t="s">
        <v>3387</v>
      </c>
      <c r="K473" s="48" t="s">
        <v>2673</v>
      </c>
      <c r="L473" s="48" t="s">
        <v>3387</v>
      </c>
      <c r="M473" s="44" t="s">
        <v>2673</v>
      </c>
      <c r="N473" s="44" t="s">
        <v>3387</v>
      </c>
      <c r="O473" s="44" t="s">
        <v>2673</v>
      </c>
      <c r="P473" s="44" t="s">
        <v>3387</v>
      </c>
      <c r="Q473" s="44" t="s">
        <v>2673</v>
      </c>
      <c r="R473" s="44" t="s">
        <v>3387</v>
      </c>
      <c r="S473" s="44" t="s">
        <v>2673</v>
      </c>
      <c r="T473" s="44" t="s">
        <v>3387</v>
      </c>
      <c r="U473" s="44" t="s">
        <v>2673</v>
      </c>
      <c r="V473" s="44" t="e">
        <f t="shared" si="28"/>
        <v>#VALUE!</v>
      </c>
      <c r="W473" s="44" t="s">
        <v>2673</v>
      </c>
      <c r="X473" s="44" t="e">
        <f t="shared" si="29"/>
        <v>#VALUE!</v>
      </c>
      <c r="Y473" s="44" t="s">
        <v>2673</v>
      </c>
      <c r="Z473" s="44" t="s">
        <v>3387</v>
      </c>
      <c r="AA473" s="44">
        <v>183</v>
      </c>
      <c r="AB473" s="44" t="s">
        <v>3387</v>
      </c>
      <c r="AC473" s="44" t="s">
        <v>2673</v>
      </c>
      <c r="AD473" s="44" t="s">
        <v>3387</v>
      </c>
      <c r="AE473" s="44">
        <v>176</v>
      </c>
      <c r="AG473" s="44" t="s">
        <v>2673</v>
      </c>
      <c r="AH473" s="44" t="str">
        <f t="shared" si="30"/>
        <v/>
      </c>
      <c r="AI473" s="44">
        <v>96</v>
      </c>
      <c r="AJ473" s="47">
        <f t="shared" si="31"/>
        <v>3.8251366120218622</v>
      </c>
      <c r="AK473" s="44">
        <v>0</v>
      </c>
      <c r="AL473" s="44" t="s">
        <v>3387</v>
      </c>
    </row>
    <row r="474" spans="1:38" x14ac:dyDescent="0.2">
      <c r="A474" s="46" t="s">
        <v>1344</v>
      </c>
      <c r="B474" s="46" t="s">
        <v>1345</v>
      </c>
      <c r="C474" s="49" t="s">
        <v>2673</v>
      </c>
      <c r="D474" s="49" t="s">
        <v>3387</v>
      </c>
      <c r="E474" s="49" t="s">
        <v>2673</v>
      </c>
      <c r="F474" s="49" t="s">
        <v>3387</v>
      </c>
      <c r="G474" s="49" t="s">
        <v>2673</v>
      </c>
      <c r="H474" s="49" t="s">
        <v>3387</v>
      </c>
      <c r="I474" s="49" t="s">
        <v>2673</v>
      </c>
      <c r="J474" s="48" t="s">
        <v>3387</v>
      </c>
      <c r="K474" s="48" t="s">
        <v>2673</v>
      </c>
      <c r="L474" s="48" t="s">
        <v>3387</v>
      </c>
      <c r="M474" s="44" t="s">
        <v>2673</v>
      </c>
      <c r="N474" s="44" t="s">
        <v>3387</v>
      </c>
      <c r="O474" s="44" t="s">
        <v>2673</v>
      </c>
      <c r="P474" s="44" t="s">
        <v>3387</v>
      </c>
      <c r="Q474" s="44" t="s">
        <v>2673</v>
      </c>
      <c r="R474" s="44" t="s">
        <v>3387</v>
      </c>
      <c r="S474" s="44" t="s">
        <v>2673</v>
      </c>
      <c r="T474" s="44" t="s">
        <v>3387</v>
      </c>
      <c r="U474" s="44" t="s">
        <v>2673</v>
      </c>
      <c r="V474" s="44" t="e">
        <f t="shared" si="28"/>
        <v>#VALUE!</v>
      </c>
      <c r="W474" s="44" t="s">
        <v>2673</v>
      </c>
      <c r="X474" s="44" t="e">
        <f t="shared" si="29"/>
        <v>#VALUE!</v>
      </c>
      <c r="Y474" s="44" t="s">
        <v>2673</v>
      </c>
      <c r="Z474" s="44" t="s">
        <v>3387</v>
      </c>
      <c r="AA474" s="44">
        <v>127</v>
      </c>
      <c r="AB474" s="44" t="s">
        <v>3387</v>
      </c>
      <c r="AC474" s="44" t="s">
        <v>2673</v>
      </c>
      <c r="AD474" s="44" t="s">
        <v>3387</v>
      </c>
      <c r="AE474" s="44">
        <v>121</v>
      </c>
      <c r="AG474" s="44" t="s">
        <v>2673</v>
      </c>
      <c r="AH474" s="44" t="str">
        <f t="shared" si="30"/>
        <v/>
      </c>
      <c r="AI474" s="44">
        <v>95</v>
      </c>
      <c r="AJ474" s="47">
        <f t="shared" si="31"/>
        <v>4.7244094488188999</v>
      </c>
      <c r="AK474" s="44">
        <v>0</v>
      </c>
      <c r="AL474" s="44" t="s">
        <v>3387</v>
      </c>
    </row>
    <row r="475" spans="1:38" x14ac:dyDescent="0.2">
      <c r="A475" s="46" t="s">
        <v>1347</v>
      </c>
      <c r="B475" s="46" t="s">
        <v>1348</v>
      </c>
      <c r="C475" s="49" t="s">
        <v>2673</v>
      </c>
      <c r="D475" s="49" t="s">
        <v>3387</v>
      </c>
      <c r="E475" s="49" t="s">
        <v>2673</v>
      </c>
      <c r="F475" s="49" t="s">
        <v>3387</v>
      </c>
      <c r="G475" s="49" t="s">
        <v>2673</v>
      </c>
      <c r="H475" s="49" t="s">
        <v>3387</v>
      </c>
      <c r="I475" s="49" t="s">
        <v>2673</v>
      </c>
      <c r="J475" s="48" t="s">
        <v>3387</v>
      </c>
      <c r="K475" s="48" t="s">
        <v>2673</v>
      </c>
      <c r="L475" s="48" t="s">
        <v>3387</v>
      </c>
      <c r="M475" s="44" t="s">
        <v>2673</v>
      </c>
      <c r="N475" s="44" t="s">
        <v>3387</v>
      </c>
      <c r="O475" s="44" t="s">
        <v>2673</v>
      </c>
      <c r="P475" s="44" t="s">
        <v>3387</v>
      </c>
      <c r="Q475" s="44" t="s">
        <v>2673</v>
      </c>
      <c r="R475" s="44" t="s">
        <v>3387</v>
      </c>
      <c r="S475" s="44" t="s">
        <v>2673</v>
      </c>
      <c r="T475" s="44" t="s">
        <v>3387</v>
      </c>
      <c r="U475" s="44" t="s">
        <v>2673</v>
      </c>
      <c r="V475" s="44" t="e">
        <f t="shared" si="28"/>
        <v>#VALUE!</v>
      </c>
      <c r="W475" s="44" t="s">
        <v>2673</v>
      </c>
      <c r="X475" s="44" t="e">
        <f t="shared" si="29"/>
        <v>#VALUE!</v>
      </c>
      <c r="Y475" s="44" t="s">
        <v>2673</v>
      </c>
      <c r="Z475" s="44" t="s">
        <v>3387</v>
      </c>
      <c r="AA475" s="44">
        <v>124</v>
      </c>
      <c r="AB475" s="44" t="s">
        <v>3387</v>
      </c>
      <c r="AC475" s="44" t="s">
        <v>2673</v>
      </c>
      <c r="AD475" s="44" t="s">
        <v>3387</v>
      </c>
      <c r="AE475" s="44">
        <v>119</v>
      </c>
      <c r="AG475" s="44" t="s">
        <v>2673</v>
      </c>
      <c r="AH475" s="44" t="str">
        <f t="shared" si="30"/>
        <v/>
      </c>
      <c r="AI475" s="44">
        <v>96</v>
      </c>
      <c r="AJ475" s="47">
        <f t="shared" si="31"/>
        <v>4.0322580645161255</v>
      </c>
      <c r="AK475" s="44">
        <v>0</v>
      </c>
      <c r="AL475" s="44" t="s">
        <v>3387</v>
      </c>
    </row>
    <row r="476" spans="1:38" x14ac:dyDescent="0.2">
      <c r="A476" s="46" t="s">
        <v>1350</v>
      </c>
      <c r="B476" s="46" t="s">
        <v>1351</v>
      </c>
      <c r="C476" s="49" t="s">
        <v>2673</v>
      </c>
      <c r="D476" s="49" t="s">
        <v>3387</v>
      </c>
      <c r="E476" s="49" t="s">
        <v>2673</v>
      </c>
      <c r="F476" s="49" t="s">
        <v>3387</v>
      </c>
      <c r="G476" s="49" t="s">
        <v>2673</v>
      </c>
      <c r="H476" s="49" t="s">
        <v>3387</v>
      </c>
      <c r="I476" s="49" t="s">
        <v>2673</v>
      </c>
      <c r="J476" s="48" t="s">
        <v>3387</v>
      </c>
      <c r="K476" s="48" t="s">
        <v>2673</v>
      </c>
      <c r="L476" s="48" t="s">
        <v>3387</v>
      </c>
      <c r="M476" s="44" t="s">
        <v>2673</v>
      </c>
      <c r="N476" s="44" t="s">
        <v>3387</v>
      </c>
      <c r="O476" s="44" t="s">
        <v>2673</v>
      </c>
      <c r="P476" s="44" t="s">
        <v>3387</v>
      </c>
      <c r="Q476" s="44" t="s">
        <v>2673</v>
      </c>
      <c r="R476" s="44" t="s">
        <v>3387</v>
      </c>
      <c r="S476" s="44" t="s">
        <v>2673</v>
      </c>
      <c r="T476" s="44" t="s">
        <v>3387</v>
      </c>
      <c r="U476" s="44" t="s">
        <v>2673</v>
      </c>
      <c r="V476" s="44" t="e">
        <f t="shared" si="28"/>
        <v>#VALUE!</v>
      </c>
      <c r="W476" s="44" t="s">
        <v>2673</v>
      </c>
      <c r="X476" s="44" t="e">
        <f t="shared" si="29"/>
        <v>#VALUE!</v>
      </c>
      <c r="Y476" s="44" t="s">
        <v>2673</v>
      </c>
      <c r="Z476" s="44" t="s">
        <v>3387</v>
      </c>
      <c r="AA476" s="44">
        <v>83</v>
      </c>
      <c r="AB476" s="44" t="s">
        <v>3387</v>
      </c>
      <c r="AC476" s="44" t="s">
        <v>2673</v>
      </c>
      <c r="AD476" s="44" t="s">
        <v>3387</v>
      </c>
      <c r="AE476" s="44">
        <v>82</v>
      </c>
      <c r="AG476" s="44" t="s">
        <v>2673</v>
      </c>
      <c r="AH476" s="44" t="str">
        <f t="shared" si="30"/>
        <v/>
      </c>
      <c r="AI476" s="44">
        <v>99</v>
      </c>
      <c r="AJ476" s="47">
        <f t="shared" si="31"/>
        <v>1.2048192771084376</v>
      </c>
      <c r="AK476" s="44">
        <v>0</v>
      </c>
      <c r="AL476" s="44" t="s">
        <v>3387</v>
      </c>
    </row>
    <row r="477" spans="1:38" x14ac:dyDescent="0.2">
      <c r="A477" s="46" t="s">
        <v>3038</v>
      </c>
      <c r="B477" s="46" t="s">
        <v>3039</v>
      </c>
      <c r="C477" s="49" t="s">
        <v>2673</v>
      </c>
      <c r="D477" s="49" t="s">
        <v>3387</v>
      </c>
      <c r="E477" s="49" t="s">
        <v>2673</v>
      </c>
      <c r="F477" s="49" t="s">
        <v>3387</v>
      </c>
      <c r="G477" s="49" t="s">
        <v>2673</v>
      </c>
      <c r="H477" s="49" t="s">
        <v>3387</v>
      </c>
      <c r="I477" s="49" t="s">
        <v>2673</v>
      </c>
      <c r="J477" s="49" t="s">
        <v>3387</v>
      </c>
      <c r="K477" s="49" t="s">
        <v>2673</v>
      </c>
      <c r="L477" s="49" t="s">
        <v>3387</v>
      </c>
      <c r="M477" s="44" t="s">
        <v>2673</v>
      </c>
      <c r="N477" s="44" t="s">
        <v>3387</v>
      </c>
      <c r="O477" s="44" t="s">
        <v>2673</v>
      </c>
      <c r="P477" s="44" t="s">
        <v>3387</v>
      </c>
      <c r="Q477" s="44" t="s">
        <v>2673</v>
      </c>
      <c r="R477" s="44" t="s">
        <v>3387</v>
      </c>
      <c r="S477" s="44" t="s">
        <v>2673</v>
      </c>
      <c r="T477" s="44" t="s">
        <v>3387</v>
      </c>
      <c r="U477" s="44" t="s">
        <v>2673</v>
      </c>
      <c r="V477" s="44" t="e">
        <f t="shared" si="28"/>
        <v>#VALUE!</v>
      </c>
      <c r="W477" s="44" t="s">
        <v>2673</v>
      </c>
      <c r="X477" s="44" t="e">
        <f t="shared" si="29"/>
        <v>#VALUE!</v>
      </c>
      <c r="Y477" s="44" t="s">
        <v>2673</v>
      </c>
      <c r="Z477" s="44" t="s">
        <v>3387</v>
      </c>
      <c r="AA477" s="44" t="s">
        <v>2673</v>
      </c>
      <c r="AB477" s="44" t="s">
        <v>3387</v>
      </c>
      <c r="AC477" s="44" t="s">
        <v>2673</v>
      </c>
      <c r="AD477" s="44" t="s">
        <v>3387</v>
      </c>
      <c r="AE477" s="44" t="s">
        <v>2673</v>
      </c>
      <c r="AG477" s="44" t="s">
        <v>2673</v>
      </c>
      <c r="AH477" s="44" t="str">
        <f t="shared" si="30"/>
        <v/>
      </c>
      <c r="AI477" s="44" t="s">
        <v>2673</v>
      </c>
      <c r="AJ477" s="47" t="str">
        <f t="shared" si="31"/>
        <v/>
      </c>
      <c r="AK477" s="44" t="s">
        <v>2673</v>
      </c>
      <c r="AL477" s="44" t="s">
        <v>3387</v>
      </c>
    </row>
    <row r="478" spans="1:38" x14ac:dyDescent="0.2">
      <c r="A478" s="46" t="s">
        <v>1353</v>
      </c>
      <c r="B478" s="46" t="s">
        <v>1354</v>
      </c>
      <c r="C478" s="49" t="s">
        <v>2673</v>
      </c>
      <c r="D478" s="49" t="s">
        <v>3387</v>
      </c>
      <c r="E478" s="49" t="s">
        <v>2673</v>
      </c>
      <c r="F478" s="49" t="s">
        <v>3387</v>
      </c>
      <c r="G478" s="49" t="s">
        <v>2673</v>
      </c>
      <c r="H478" s="49" t="s">
        <v>3387</v>
      </c>
      <c r="I478" s="49" t="s">
        <v>2673</v>
      </c>
      <c r="J478" s="48" t="s">
        <v>3387</v>
      </c>
      <c r="K478" s="48" t="s">
        <v>2673</v>
      </c>
      <c r="L478" s="48" t="s">
        <v>3387</v>
      </c>
      <c r="M478" s="44" t="s">
        <v>2673</v>
      </c>
      <c r="N478" s="44" t="s">
        <v>3387</v>
      </c>
      <c r="O478" s="44" t="s">
        <v>2673</v>
      </c>
      <c r="P478" s="44" t="s">
        <v>3387</v>
      </c>
      <c r="Q478" s="44" t="s">
        <v>2673</v>
      </c>
      <c r="R478" s="44" t="s">
        <v>3387</v>
      </c>
      <c r="S478" s="44" t="s">
        <v>2673</v>
      </c>
      <c r="T478" s="44" t="s">
        <v>3387</v>
      </c>
      <c r="U478" s="44" t="s">
        <v>2673</v>
      </c>
      <c r="V478" s="44" t="e">
        <f t="shared" si="28"/>
        <v>#VALUE!</v>
      </c>
      <c r="W478" s="44" t="s">
        <v>2673</v>
      </c>
      <c r="X478" s="44" t="e">
        <f t="shared" si="29"/>
        <v>#VALUE!</v>
      </c>
      <c r="Y478" s="44" t="s">
        <v>2673</v>
      </c>
      <c r="Z478" s="44" t="s">
        <v>3387</v>
      </c>
      <c r="AA478" s="44">
        <v>68</v>
      </c>
      <c r="AB478" s="44" t="s">
        <v>3387</v>
      </c>
      <c r="AC478" s="44" t="s">
        <v>2673</v>
      </c>
      <c r="AD478" s="44" t="s">
        <v>3387</v>
      </c>
      <c r="AE478" s="44">
        <v>66</v>
      </c>
      <c r="AG478" s="44" t="s">
        <v>2673</v>
      </c>
      <c r="AH478" s="44" t="str">
        <f t="shared" si="30"/>
        <v/>
      </c>
      <c r="AI478" s="44">
        <v>97</v>
      </c>
      <c r="AJ478" s="47">
        <f t="shared" si="31"/>
        <v>2.9411764705882359</v>
      </c>
      <c r="AK478" s="44">
        <v>0</v>
      </c>
      <c r="AL478" s="44" t="s">
        <v>3387</v>
      </c>
    </row>
    <row r="479" spans="1:38" x14ac:dyDescent="0.2">
      <c r="A479" s="46" t="s">
        <v>1356</v>
      </c>
      <c r="B479" s="46" t="s">
        <v>1357</v>
      </c>
      <c r="C479" s="49" t="s">
        <v>2673</v>
      </c>
      <c r="D479" s="49" t="s">
        <v>3387</v>
      </c>
      <c r="E479" s="49" t="s">
        <v>2673</v>
      </c>
      <c r="F479" s="49" t="s">
        <v>3387</v>
      </c>
      <c r="G479" s="49" t="s">
        <v>2673</v>
      </c>
      <c r="H479" s="49" t="s">
        <v>3387</v>
      </c>
      <c r="I479" s="49" t="s">
        <v>2673</v>
      </c>
      <c r="J479" s="48" t="s">
        <v>3387</v>
      </c>
      <c r="K479" s="48" t="s">
        <v>2673</v>
      </c>
      <c r="L479" s="48" t="s">
        <v>3387</v>
      </c>
      <c r="M479" s="44" t="s">
        <v>2673</v>
      </c>
      <c r="N479" s="44" t="s">
        <v>3387</v>
      </c>
      <c r="O479" s="44" t="s">
        <v>2673</v>
      </c>
      <c r="P479" s="44" t="s">
        <v>3387</v>
      </c>
      <c r="Q479" s="44" t="s">
        <v>2673</v>
      </c>
      <c r="R479" s="44" t="s">
        <v>3387</v>
      </c>
      <c r="S479" s="44" t="s">
        <v>2673</v>
      </c>
      <c r="T479" s="44" t="s">
        <v>3387</v>
      </c>
      <c r="U479" s="44" t="s">
        <v>2673</v>
      </c>
      <c r="V479" s="44" t="e">
        <f t="shared" si="28"/>
        <v>#VALUE!</v>
      </c>
      <c r="W479" s="44" t="s">
        <v>2673</v>
      </c>
      <c r="X479" s="44" t="e">
        <f t="shared" si="29"/>
        <v>#VALUE!</v>
      </c>
      <c r="Y479" s="44" t="s">
        <v>2673</v>
      </c>
      <c r="Z479" s="44" t="s">
        <v>3387</v>
      </c>
      <c r="AA479" s="44">
        <v>60</v>
      </c>
      <c r="AB479" s="44" t="s">
        <v>3387</v>
      </c>
      <c r="AC479" s="44" t="s">
        <v>2673</v>
      </c>
      <c r="AD479" s="44" t="s">
        <v>3387</v>
      </c>
      <c r="AE479" s="44">
        <v>59</v>
      </c>
      <c r="AG479" s="44" t="s">
        <v>2673</v>
      </c>
      <c r="AH479" s="44" t="str">
        <f t="shared" si="30"/>
        <v/>
      </c>
      <c r="AI479" s="44">
        <v>98</v>
      </c>
      <c r="AJ479" s="47">
        <f t="shared" si="31"/>
        <v>1.6666666666666718</v>
      </c>
      <c r="AK479" s="44">
        <v>0</v>
      </c>
      <c r="AL479" s="44" t="s">
        <v>3387</v>
      </c>
    </row>
    <row r="480" spans="1:38" x14ac:dyDescent="0.2">
      <c r="A480" s="46" t="s">
        <v>1359</v>
      </c>
      <c r="B480" s="46" t="s">
        <v>1360</v>
      </c>
      <c r="C480" s="49" t="s">
        <v>2673</v>
      </c>
      <c r="D480" s="49" t="s">
        <v>3387</v>
      </c>
      <c r="E480" s="49" t="s">
        <v>2673</v>
      </c>
      <c r="F480" s="49" t="s">
        <v>3387</v>
      </c>
      <c r="G480" s="49" t="s">
        <v>2673</v>
      </c>
      <c r="H480" s="49" t="s">
        <v>3387</v>
      </c>
      <c r="I480" s="49" t="s">
        <v>2673</v>
      </c>
      <c r="J480" s="48" t="s">
        <v>3387</v>
      </c>
      <c r="K480" s="48" t="s">
        <v>2673</v>
      </c>
      <c r="L480" s="48" t="s">
        <v>3387</v>
      </c>
      <c r="M480" s="44" t="s">
        <v>2673</v>
      </c>
      <c r="N480" s="44" t="s">
        <v>3387</v>
      </c>
      <c r="O480" s="44" t="s">
        <v>2673</v>
      </c>
      <c r="P480" s="44" t="s">
        <v>3387</v>
      </c>
      <c r="Q480" s="44" t="s">
        <v>2673</v>
      </c>
      <c r="R480" s="44" t="s">
        <v>3387</v>
      </c>
      <c r="S480" s="44" t="s">
        <v>2673</v>
      </c>
      <c r="T480" s="44" t="s">
        <v>3387</v>
      </c>
      <c r="U480" s="44" t="s">
        <v>2673</v>
      </c>
      <c r="V480" s="44" t="e">
        <f t="shared" si="28"/>
        <v>#VALUE!</v>
      </c>
      <c r="W480" s="44" t="s">
        <v>2673</v>
      </c>
      <c r="X480" s="44" t="e">
        <f t="shared" si="29"/>
        <v>#VALUE!</v>
      </c>
      <c r="Y480" s="44" t="s">
        <v>2673</v>
      </c>
      <c r="Z480" s="44" t="s">
        <v>3387</v>
      </c>
      <c r="AA480" s="44">
        <v>60</v>
      </c>
      <c r="AB480" s="44" t="s">
        <v>3387</v>
      </c>
      <c r="AC480" s="44" t="s">
        <v>2673</v>
      </c>
      <c r="AD480" s="44" t="s">
        <v>3387</v>
      </c>
      <c r="AE480" s="44">
        <v>57</v>
      </c>
      <c r="AG480" s="44" t="s">
        <v>2673</v>
      </c>
      <c r="AH480" s="44" t="str">
        <f t="shared" si="30"/>
        <v/>
      </c>
      <c r="AI480" s="44">
        <v>95</v>
      </c>
      <c r="AJ480" s="47">
        <f t="shared" si="31"/>
        <v>5.0000000000000044</v>
      </c>
      <c r="AK480" s="44">
        <v>0</v>
      </c>
      <c r="AL480" s="44" t="s">
        <v>3387</v>
      </c>
    </row>
    <row r="481" spans="1:38" x14ac:dyDescent="0.2">
      <c r="A481" s="46" t="s">
        <v>1362</v>
      </c>
      <c r="B481" s="46" t="s">
        <v>1363</v>
      </c>
      <c r="C481" s="49" t="s">
        <v>2673</v>
      </c>
      <c r="D481" s="49" t="s">
        <v>3387</v>
      </c>
      <c r="E481" s="49" t="s">
        <v>2673</v>
      </c>
      <c r="F481" s="49" t="s">
        <v>3387</v>
      </c>
      <c r="G481" s="49" t="s">
        <v>2673</v>
      </c>
      <c r="H481" s="49" t="s">
        <v>3387</v>
      </c>
      <c r="I481" s="49" t="s">
        <v>2673</v>
      </c>
      <c r="J481" s="48" t="s">
        <v>3387</v>
      </c>
      <c r="K481" s="48" t="s">
        <v>2673</v>
      </c>
      <c r="L481" s="48" t="s">
        <v>3387</v>
      </c>
      <c r="M481" s="44" t="s">
        <v>2673</v>
      </c>
      <c r="N481" s="44" t="s">
        <v>3387</v>
      </c>
      <c r="O481" s="44" t="s">
        <v>2673</v>
      </c>
      <c r="P481" s="44" t="s">
        <v>3387</v>
      </c>
      <c r="Q481" s="44" t="s">
        <v>2673</v>
      </c>
      <c r="R481" s="44" t="s">
        <v>3387</v>
      </c>
      <c r="S481" s="44" t="s">
        <v>2673</v>
      </c>
      <c r="T481" s="44" t="s">
        <v>3387</v>
      </c>
      <c r="U481" s="44" t="s">
        <v>2673</v>
      </c>
      <c r="V481" s="44" t="e">
        <f t="shared" si="28"/>
        <v>#VALUE!</v>
      </c>
      <c r="W481" s="44" t="s">
        <v>2673</v>
      </c>
      <c r="X481" s="44" t="e">
        <f t="shared" si="29"/>
        <v>#VALUE!</v>
      </c>
      <c r="Y481" s="44" t="s">
        <v>2673</v>
      </c>
      <c r="Z481" s="44" t="s">
        <v>3387</v>
      </c>
      <c r="AA481" s="44">
        <v>39</v>
      </c>
      <c r="AB481" s="44" t="s">
        <v>3387</v>
      </c>
      <c r="AC481" s="44" t="s">
        <v>2673</v>
      </c>
      <c r="AD481" s="44" t="s">
        <v>3387</v>
      </c>
      <c r="AE481" s="44">
        <v>38</v>
      </c>
      <c r="AG481" s="44" t="s">
        <v>2673</v>
      </c>
      <c r="AH481" s="44" t="str">
        <f t="shared" si="30"/>
        <v/>
      </c>
      <c r="AI481" s="44">
        <v>97</v>
      </c>
      <c r="AJ481" s="47">
        <f t="shared" si="31"/>
        <v>2.5641025641025661</v>
      </c>
      <c r="AK481" s="44">
        <v>0</v>
      </c>
      <c r="AL481" s="44" t="s">
        <v>3387</v>
      </c>
    </row>
    <row r="482" spans="1:38" x14ac:dyDescent="0.2">
      <c r="A482" s="46" t="s">
        <v>1365</v>
      </c>
      <c r="B482" s="46" t="s">
        <v>3040</v>
      </c>
      <c r="C482" s="49" t="s">
        <v>2673</v>
      </c>
      <c r="D482" s="49" t="s">
        <v>3387</v>
      </c>
      <c r="E482" s="49" t="s">
        <v>2673</v>
      </c>
      <c r="F482" s="49" t="s">
        <v>3387</v>
      </c>
      <c r="G482" s="49" t="s">
        <v>2673</v>
      </c>
      <c r="H482" s="49" t="s">
        <v>3387</v>
      </c>
      <c r="I482" s="49" t="s">
        <v>2673</v>
      </c>
      <c r="J482" s="48" t="s">
        <v>3387</v>
      </c>
      <c r="K482" s="48" t="s">
        <v>2673</v>
      </c>
      <c r="L482" s="48" t="s">
        <v>3387</v>
      </c>
      <c r="M482" s="44" t="s">
        <v>2673</v>
      </c>
      <c r="N482" s="44" t="s">
        <v>3387</v>
      </c>
      <c r="O482" s="44" t="s">
        <v>2673</v>
      </c>
      <c r="P482" s="44" t="s">
        <v>3387</v>
      </c>
      <c r="Q482" s="44" t="s">
        <v>2673</v>
      </c>
      <c r="R482" s="44" t="s">
        <v>3387</v>
      </c>
      <c r="S482" s="44" t="s">
        <v>2673</v>
      </c>
      <c r="T482" s="44" t="s">
        <v>3387</v>
      </c>
      <c r="U482" s="44" t="s">
        <v>2673</v>
      </c>
      <c r="V482" s="44" t="e">
        <f t="shared" si="28"/>
        <v>#VALUE!</v>
      </c>
      <c r="W482" s="44" t="s">
        <v>2673</v>
      </c>
      <c r="X482" s="44" t="e">
        <f t="shared" si="29"/>
        <v>#VALUE!</v>
      </c>
      <c r="Y482" s="44" t="s">
        <v>2673</v>
      </c>
      <c r="Z482" s="44" t="s">
        <v>3387</v>
      </c>
      <c r="AA482" s="44">
        <v>59</v>
      </c>
      <c r="AB482" s="44" t="s">
        <v>3387</v>
      </c>
      <c r="AC482" s="44" t="s">
        <v>2673</v>
      </c>
      <c r="AD482" s="44" t="s">
        <v>3387</v>
      </c>
      <c r="AE482" s="44">
        <v>57</v>
      </c>
      <c r="AG482" s="44" t="s">
        <v>2673</v>
      </c>
      <c r="AH482" s="44" t="str">
        <f t="shared" si="30"/>
        <v/>
      </c>
      <c r="AI482" s="44">
        <v>97</v>
      </c>
      <c r="AJ482" s="47">
        <f t="shared" si="31"/>
        <v>3.3898305084745783</v>
      </c>
      <c r="AK482" s="44">
        <v>0</v>
      </c>
      <c r="AL482" s="44" t="s">
        <v>3387</v>
      </c>
    </row>
    <row r="483" spans="1:38" x14ac:dyDescent="0.2">
      <c r="A483" s="46" t="s">
        <v>1368</v>
      </c>
      <c r="B483" s="46" t="s">
        <v>3041</v>
      </c>
      <c r="C483" s="49" t="s">
        <v>2673</v>
      </c>
      <c r="D483" s="49" t="s">
        <v>3387</v>
      </c>
      <c r="E483" s="49" t="s">
        <v>2673</v>
      </c>
      <c r="F483" s="49" t="s">
        <v>3387</v>
      </c>
      <c r="G483" s="49" t="s">
        <v>2673</v>
      </c>
      <c r="H483" s="49" t="s">
        <v>3387</v>
      </c>
      <c r="I483" s="49" t="s">
        <v>2673</v>
      </c>
      <c r="J483" s="48" t="s">
        <v>3387</v>
      </c>
      <c r="K483" s="48" t="s">
        <v>2673</v>
      </c>
      <c r="L483" s="48" t="s">
        <v>3387</v>
      </c>
      <c r="M483" s="44" t="s">
        <v>2673</v>
      </c>
      <c r="N483" s="44" t="s">
        <v>3387</v>
      </c>
      <c r="O483" s="44" t="s">
        <v>2673</v>
      </c>
      <c r="P483" s="44" t="s">
        <v>3387</v>
      </c>
      <c r="Q483" s="44" t="s">
        <v>2673</v>
      </c>
      <c r="R483" s="44" t="s">
        <v>3387</v>
      </c>
      <c r="S483" s="44" t="s">
        <v>2673</v>
      </c>
      <c r="T483" s="44" t="s">
        <v>3387</v>
      </c>
      <c r="U483" s="44" t="s">
        <v>2673</v>
      </c>
      <c r="V483" s="44" t="e">
        <f t="shared" si="28"/>
        <v>#VALUE!</v>
      </c>
      <c r="W483" s="44" t="s">
        <v>2673</v>
      </c>
      <c r="X483" s="44" t="e">
        <f t="shared" si="29"/>
        <v>#VALUE!</v>
      </c>
      <c r="Y483" s="44" t="s">
        <v>2673</v>
      </c>
      <c r="Z483" s="44" t="s">
        <v>3387</v>
      </c>
      <c r="AA483" s="44">
        <v>155</v>
      </c>
      <c r="AB483" s="44" t="s">
        <v>3387</v>
      </c>
      <c r="AC483" s="44" t="s">
        <v>2673</v>
      </c>
      <c r="AD483" s="44" t="s">
        <v>3387</v>
      </c>
      <c r="AE483" s="44">
        <v>150</v>
      </c>
      <c r="AG483" s="44" t="s">
        <v>2673</v>
      </c>
      <c r="AH483" s="44" t="str">
        <f t="shared" si="30"/>
        <v/>
      </c>
      <c r="AI483" s="44">
        <v>97</v>
      </c>
      <c r="AJ483" s="47">
        <f t="shared" si="31"/>
        <v>3.2258064516129004</v>
      </c>
      <c r="AK483" s="44">
        <v>0</v>
      </c>
      <c r="AL483" s="44" t="s">
        <v>3387</v>
      </c>
    </row>
    <row r="484" spans="1:38" x14ac:dyDescent="0.2">
      <c r="A484" s="46" t="s">
        <v>1371</v>
      </c>
      <c r="B484" s="46" t="s">
        <v>1372</v>
      </c>
      <c r="C484" s="49" t="s">
        <v>2673</v>
      </c>
      <c r="D484" s="49" t="s">
        <v>3387</v>
      </c>
      <c r="E484" s="49" t="s">
        <v>2673</v>
      </c>
      <c r="F484" s="49" t="s">
        <v>3387</v>
      </c>
      <c r="G484" s="49" t="s">
        <v>2673</v>
      </c>
      <c r="H484" s="49" t="s">
        <v>3387</v>
      </c>
      <c r="I484" s="49" t="s">
        <v>2673</v>
      </c>
      <c r="J484" s="48" t="s">
        <v>3387</v>
      </c>
      <c r="K484" s="48" t="s">
        <v>2673</v>
      </c>
      <c r="L484" s="48" t="s">
        <v>3387</v>
      </c>
      <c r="M484" s="44" t="s">
        <v>2673</v>
      </c>
      <c r="N484" s="44" t="s">
        <v>3387</v>
      </c>
      <c r="O484" s="44" t="s">
        <v>2673</v>
      </c>
      <c r="P484" s="44" t="s">
        <v>3387</v>
      </c>
      <c r="Q484" s="44" t="s">
        <v>2673</v>
      </c>
      <c r="R484" s="44" t="s">
        <v>3387</v>
      </c>
      <c r="S484" s="44" t="s">
        <v>2673</v>
      </c>
      <c r="T484" s="44" t="s">
        <v>3387</v>
      </c>
      <c r="U484" s="44" t="s">
        <v>2673</v>
      </c>
      <c r="V484" s="44" t="e">
        <f t="shared" si="28"/>
        <v>#VALUE!</v>
      </c>
      <c r="W484" s="44" t="s">
        <v>2673</v>
      </c>
      <c r="X484" s="44" t="e">
        <f t="shared" si="29"/>
        <v>#VALUE!</v>
      </c>
      <c r="Y484" s="44" t="s">
        <v>2673</v>
      </c>
      <c r="Z484" s="44" t="s">
        <v>3387</v>
      </c>
      <c r="AA484" s="44">
        <v>104</v>
      </c>
      <c r="AB484" s="44" t="s">
        <v>3387</v>
      </c>
      <c r="AC484" s="44" t="s">
        <v>2673</v>
      </c>
      <c r="AD484" s="44" t="s">
        <v>3387</v>
      </c>
      <c r="AE484" s="44">
        <v>101</v>
      </c>
      <c r="AG484" s="44" t="s">
        <v>2673</v>
      </c>
      <c r="AH484" s="44" t="str">
        <f t="shared" si="30"/>
        <v/>
      </c>
      <c r="AI484" s="44">
        <v>97</v>
      </c>
      <c r="AJ484" s="47">
        <f t="shared" si="31"/>
        <v>2.8846153846153855</v>
      </c>
      <c r="AK484" s="44">
        <v>0</v>
      </c>
      <c r="AL484" s="44" t="s">
        <v>3387</v>
      </c>
    </row>
    <row r="485" spans="1:38" x14ac:dyDescent="0.2">
      <c r="A485" s="46" t="s">
        <v>1374</v>
      </c>
      <c r="B485" s="46" t="s">
        <v>1375</v>
      </c>
      <c r="C485" s="49" t="s">
        <v>2673</v>
      </c>
      <c r="D485" s="49" t="s">
        <v>3387</v>
      </c>
      <c r="E485" s="49" t="s">
        <v>2673</v>
      </c>
      <c r="F485" s="49" t="s">
        <v>3387</v>
      </c>
      <c r="G485" s="49" t="s">
        <v>2673</v>
      </c>
      <c r="H485" s="49" t="s">
        <v>3387</v>
      </c>
      <c r="I485" s="49" t="s">
        <v>2673</v>
      </c>
      <c r="J485" s="48" t="s">
        <v>3387</v>
      </c>
      <c r="K485" s="48" t="s">
        <v>2673</v>
      </c>
      <c r="L485" s="48" t="s">
        <v>3387</v>
      </c>
      <c r="M485" s="44" t="s">
        <v>2673</v>
      </c>
      <c r="N485" s="44" t="s">
        <v>3387</v>
      </c>
      <c r="O485" s="44" t="s">
        <v>2673</v>
      </c>
      <c r="P485" s="44" t="s">
        <v>3387</v>
      </c>
      <c r="Q485" s="44" t="s">
        <v>2673</v>
      </c>
      <c r="R485" s="44" t="s">
        <v>3387</v>
      </c>
      <c r="S485" s="44" t="s">
        <v>2673</v>
      </c>
      <c r="T485" s="44" t="s">
        <v>3387</v>
      </c>
      <c r="U485" s="44" t="s">
        <v>2673</v>
      </c>
      <c r="V485" s="44" t="e">
        <f t="shared" si="28"/>
        <v>#VALUE!</v>
      </c>
      <c r="W485" s="44" t="s">
        <v>2673</v>
      </c>
      <c r="X485" s="44" t="e">
        <f t="shared" si="29"/>
        <v>#VALUE!</v>
      </c>
      <c r="Y485" s="44" t="s">
        <v>2673</v>
      </c>
      <c r="Z485" s="44" t="s">
        <v>3387</v>
      </c>
      <c r="AA485" s="44">
        <v>93</v>
      </c>
      <c r="AB485" s="44" t="s">
        <v>3387</v>
      </c>
      <c r="AC485" s="44" t="s">
        <v>2673</v>
      </c>
      <c r="AD485" s="44" t="s">
        <v>3387</v>
      </c>
      <c r="AE485" s="44">
        <v>89</v>
      </c>
      <c r="AG485" s="44" t="s">
        <v>2673</v>
      </c>
      <c r="AH485" s="44" t="str">
        <f t="shared" si="30"/>
        <v/>
      </c>
      <c r="AI485" s="44">
        <v>96</v>
      </c>
      <c r="AJ485" s="47">
        <f t="shared" si="31"/>
        <v>4.3010752688172005</v>
      </c>
      <c r="AK485" s="44">
        <v>0</v>
      </c>
      <c r="AL485" s="44" t="s">
        <v>3387</v>
      </c>
    </row>
    <row r="486" spans="1:38" x14ac:dyDescent="0.2">
      <c r="A486" s="46" t="s">
        <v>1377</v>
      </c>
      <c r="B486" s="46" t="s">
        <v>1378</v>
      </c>
      <c r="C486" s="49" t="s">
        <v>2673</v>
      </c>
      <c r="D486" s="49" t="s">
        <v>3387</v>
      </c>
      <c r="E486" s="49" t="s">
        <v>2673</v>
      </c>
      <c r="F486" s="49" t="s">
        <v>3387</v>
      </c>
      <c r="G486" s="49" t="s">
        <v>2673</v>
      </c>
      <c r="H486" s="49" t="s">
        <v>3387</v>
      </c>
      <c r="I486" s="49" t="s">
        <v>2673</v>
      </c>
      <c r="J486" s="48" t="s">
        <v>3387</v>
      </c>
      <c r="K486" s="48" t="s">
        <v>2673</v>
      </c>
      <c r="L486" s="48" t="s">
        <v>3387</v>
      </c>
      <c r="M486" s="44" t="s">
        <v>2673</v>
      </c>
      <c r="N486" s="44" t="s">
        <v>3387</v>
      </c>
      <c r="O486" s="44" t="s">
        <v>2673</v>
      </c>
      <c r="P486" s="44" t="s">
        <v>3387</v>
      </c>
      <c r="Q486" s="44" t="s">
        <v>2673</v>
      </c>
      <c r="R486" s="44" t="s">
        <v>3387</v>
      </c>
      <c r="S486" s="44" t="s">
        <v>2673</v>
      </c>
      <c r="T486" s="44" t="s">
        <v>3387</v>
      </c>
      <c r="U486" s="44" t="s">
        <v>2673</v>
      </c>
      <c r="V486" s="44" t="e">
        <f t="shared" si="28"/>
        <v>#VALUE!</v>
      </c>
      <c r="W486" s="44" t="s">
        <v>2673</v>
      </c>
      <c r="X486" s="44" t="e">
        <f t="shared" si="29"/>
        <v>#VALUE!</v>
      </c>
      <c r="Y486" s="44" t="s">
        <v>2673</v>
      </c>
      <c r="Z486" s="44" t="s">
        <v>3387</v>
      </c>
      <c r="AA486" s="44">
        <v>198</v>
      </c>
      <c r="AB486" s="44" t="s">
        <v>3387</v>
      </c>
      <c r="AC486" s="44" t="s">
        <v>2673</v>
      </c>
      <c r="AD486" s="44" t="s">
        <v>3387</v>
      </c>
      <c r="AE486" s="44">
        <v>192</v>
      </c>
      <c r="AG486" s="44" t="s">
        <v>2673</v>
      </c>
      <c r="AH486" s="44" t="str">
        <f t="shared" si="30"/>
        <v/>
      </c>
      <c r="AI486" s="44">
        <v>97</v>
      </c>
      <c r="AJ486" s="47">
        <f t="shared" si="31"/>
        <v>3.0303030303030276</v>
      </c>
      <c r="AK486" s="44">
        <v>0</v>
      </c>
      <c r="AL486" s="44" t="s">
        <v>3387</v>
      </c>
    </row>
    <row r="487" spans="1:38" x14ac:dyDescent="0.2">
      <c r="A487" s="46" t="s">
        <v>1380</v>
      </c>
      <c r="B487" s="46" t="s">
        <v>1381</v>
      </c>
      <c r="C487" s="49" t="s">
        <v>2673</v>
      </c>
      <c r="D487" s="49" t="s">
        <v>3387</v>
      </c>
      <c r="E487" s="49" t="s">
        <v>2673</v>
      </c>
      <c r="F487" s="49" t="s">
        <v>3387</v>
      </c>
      <c r="G487" s="49" t="s">
        <v>2673</v>
      </c>
      <c r="H487" s="49" t="s">
        <v>3387</v>
      </c>
      <c r="I487" s="49" t="s">
        <v>2673</v>
      </c>
      <c r="J487" s="48" t="s">
        <v>3387</v>
      </c>
      <c r="K487" s="48" t="s">
        <v>2673</v>
      </c>
      <c r="L487" s="48" t="s">
        <v>3387</v>
      </c>
      <c r="M487" s="44" t="s">
        <v>2673</v>
      </c>
      <c r="N487" s="44" t="s">
        <v>3387</v>
      </c>
      <c r="O487" s="44" t="s">
        <v>2673</v>
      </c>
      <c r="P487" s="44" t="s">
        <v>3387</v>
      </c>
      <c r="Q487" s="44" t="s">
        <v>2673</v>
      </c>
      <c r="R487" s="44" t="s">
        <v>3387</v>
      </c>
      <c r="S487" s="44" t="s">
        <v>2673</v>
      </c>
      <c r="T487" s="44" t="s">
        <v>3387</v>
      </c>
      <c r="U487" s="44" t="s">
        <v>2673</v>
      </c>
      <c r="V487" s="44" t="e">
        <f t="shared" si="28"/>
        <v>#VALUE!</v>
      </c>
      <c r="W487" s="44" t="s">
        <v>2673</v>
      </c>
      <c r="X487" s="44" t="e">
        <f t="shared" si="29"/>
        <v>#VALUE!</v>
      </c>
      <c r="Y487" s="44" t="s">
        <v>2673</v>
      </c>
      <c r="Z487" s="44" t="s">
        <v>3387</v>
      </c>
      <c r="AA487" s="44">
        <v>196</v>
      </c>
      <c r="AB487" s="44" t="s">
        <v>3387</v>
      </c>
      <c r="AC487" s="44" t="s">
        <v>2673</v>
      </c>
      <c r="AD487" s="44" t="s">
        <v>3387</v>
      </c>
      <c r="AE487" s="44">
        <v>190</v>
      </c>
      <c r="AG487" s="44" t="s">
        <v>2673</v>
      </c>
      <c r="AH487" s="44" t="str">
        <f t="shared" si="30"/>
        <v/>
      </c>
      <c r="AI487" s="44">
        <v>97</v>
      </c>
      <c r="AJ487" s="47">
        <f t="shared" si="31"/>
        <v>3.0612244897959218</v>
      </c>
      <c r="AK487" s="44">
        <v>0</v>
      </c>
      <c r="AL487" s="44" t="s">
        <v>3387</v>
      </c>
    </row>
    <row r="488" spans="1:38" x14ac:dyDescent="0.2">
      <c r="A488" s="46" t="s">
        <v>1383</v>
      </c>
      <c r="B488" s="46" t="s">
        <v>1384</v>
      </c>
      <c r="C488" s="49" t="s">
        <v>2673</v>
      </c>
      <c r="D488" s="49" t="s">
        <v>3387</v>
      </c>
      <c r="E488" s="49" t="s">
        <v>2673</v>
      </c>
      <c r="F488" s="49" t="s">
        <v>3387</v>
      </c>
      <c r="G488" s="49" t="s">
        <v>2673</v>
      </c>
      <c r="H488" s="49" t="s">
        <v>3387</v>
      </c>
      <c r="I488" s="49" t="s">
        <v>2673</v>
      </c>
      <c r="J488" s="48" t="s">
        <v>3387</v>
      </c>
      <c r="K488" s="48" t="s">
        <v>2673</v>
      </c>
      <c r="L488" s="48" t="s">
        <v>3387</v>
      </c>
      <c r="M488" s="44" t="s">
        <v>2673</v>
      </c>
      <c r="N488" s="44" t="s">
        <v>3387</v>
      </c>
      <c r="O488" s="44" t="s">
        <v>2673</v>
      </c>
      <c r="P488" s="44" t="s">
        <v>3387</v>
      </c>
      <c r="Q488" s="44" t="s">
        <v>2673</v>
      </c>
      <c r="R488" s="44" t="s">
        <v>3387</v>
      </c>
      <c r="S488" s="44" t="s">
        <v>2673</v>
      </c>
      <c r="T488" s="44" t="s">
        <v>3387</v>
      </c>
      <c r="U488" s="44" t="s">
        <v>2673</v>
      </c>
      <c r="V488" s="44" t="e">
        <f t="shared" si="28"/>
        <v>#VALUE!</v>
      </c>
      <c r="W488" s="44" t="s">
        <v>2673</v>
      </c>
      <c r="X488" s="44" t="e">
        <f t="shared" si="29"/>
        <v>#VALUE!</v>
      </c>
      <c r="Y488" s="44" t="s">
        <v>2673</v>
      </c>
      <c r="Z488" s="44" t="s">
        <v>3387</v>
      </c>
      <c r="AA488" s="44">
        <v>82</v>
      </c>
      <c r="AB488" s="44" t="s">
        <v>3387</v>
      </c>
      <c r="AC488" s="44" t="s">
        <v>2673</v>
      </c>
      <c r="AD488" s="44" t="s">
        <v>3387</v>
      </c>
      <c r="AE488" s="44">
        <v>80</v>
      </c>
      <c r="AG488" s="44" t="s">
        <v>2673</v>
      </c>
      <c r="AH488" s="44" t="str">
        <f t="shared" si="30"/>
        <v/>
      </c>
      <c r="AI488" s="44">
        <v>98</v>
      </c>
      <c r="AJ488" s="47">
        <f t="shared" si="31"/>
        <v>2.4390243902439046</v>
      </c>
      <c r="AK488" s="44">
        <v>0</v>
      </c>
      <c r="AL488" s="44" t="s">
        <v>3387</v>
      </c>
    </row>
    <row r="489" spans="1:38" x14ac:dyDescent="0.2">
      <c r="A489" s="46" t="s">
        <v>1386</v>
      </c>
      <c r="B489" s="46" t="s">
        <v>1387</v>
      </c>
      <c r="C489" s="49" t="s">
        <v>2673</v>
      </c>
      <c r="D489" s="49" t="s">
        <v>3387</v>
      </c>
      <c r="E489" s="49" t="s">
        <v>2673</v>
      </c>
      <c r="F489" s="49" t="s">
        <v>3387</v>
      </c>
      <c r="G489" s="49" t="s">
        <v>2673</v>
      </c>
      <c r="H489" s="49" t="s">
        <v>3387</v>
      </c>
      <c r="I489" s="49" t="s">
        <v>2673</v>
      </c>
      <c r="J489" s="48" t="s">
        <v>3387</v>
      </c>
      <c r="K489" s="48" t="s">
        <v>2673</v>
      </c>
      <c r="L489" s="48" t="s">
        <v>3387</v>
      </c>
      <c r="M489" s="44" t="s">
        <v>2673</v>
      </c>
      <c r="N489" s="44" t="s">
        <v>3387</v>
      </c>
      <c r="O489" s="44" t="s">
        <v>2673</v>
      </c>
      <c r="P489" s="44" t="s">
        <v>3387</v>
      </c>
      <c r="Q489" s="44" t="s">
        <v>2673</v>
      </c>
      <c r="R489" s="44" t="s">
        <v>3387</v>
      </c>
      <c r="S489" s="44" t="s">
        <v>2673</v>
      </c>
      <c r="T489" s="44" t="s">
        <v>3387</v>
      </c>
      <c r="U489" s="44" t="s">
        <v>2673</v>
      </c>
      <c r="V489" s="44" t="e">
        <f t="shared" si="28"/>
        <v>#VALUE!</v>
      </c>
      <c r="W489" s="44" t="s">
        <v>2673</v>
      </c>
      <c r="X489" s="44" t="e">
        <f t="shared" si="29"/>
        <v>#VALUE!</v>
      </c>
      <c r="Y489" s="44" t="s">
        <v>2673</v>
      </c>
      <c r="Z489" s="44" t="s">
        <v>3387</v>
      </c>
      <c r="AA489" s="44">
        <v>64</v>
      </c>
      <c r="AB489" s="44" t="s">
        <v>3387</v>
      </c>
      <c r="AC489" s="44" t="s">
        <v>2673</v>
      </c>
      <c r="AD489" s="44" t="s">
        <v>3387</v>
      </c>
      <c r="AE489" s="44">
        <v>62</v>
      </c>
      <c r="AG489" s="44" t="s">
        <v>2673</v>
      </c>
      <c r="AH489" s="44" t="str">
        <f t="shared" si="30"/>
        <v/>
      </c>
      <c r="AI489" s="44">
        <v>97</v>
      </c>
      <c r="AJ489" s="47">
        <f t="shared" si="31"/>
        <v>3.125</v>
      </c>
      <c r="AK489" s="44">
        <v>0</v>
      </c>
      <c r="AL489" s="44" t="s">
        <v>3387</v>
      </c>
    </row>
    <row r="490" spans="1:38" x14ac:dyDescent="0.2">
      <c r="A490" s="46" t="s">
        <v>1389</v>
      </c>
      <c r="B490" s="46" t="s">
        <v>1390</v>
      </c>
      <c r="C490" s="49" t="s">
        <v>2673</v>
      </c>
      <c r="D490" s="49" t="s">
        <v>3387</v>
      </c>
      <c r="E490" s="49" t="s">
        <v>2673</v>
      </c>
      <c r="F490" s="49" t="s">
        <v>3387</v>
      </c>
      <c r="G490" s="49" t="s">
        <v>2673</v>
      </c>
      <c r="H490" s="49" t="s">
        <v>3387</v>
      </c>
      <c r="I490" s="49" t="s">
        <v>2673</v>
      </c>
      <c r="J490" s="48" t="s">
        <v>3387</v>
      </c>
      <c r="K490" s="48" t="s">
        <v>2673</v>
      </c>
      <c r="L490" s="48" t="s">
        <v>3387</v>
      </c>
      <c r="M490" s="44" t="s">
        <v>2673</v>
      </c>
      <c r="N490" s="44" t="s">
        <v>3387</v>
      </c>
      <c r="O490" s="44" t="s">
        <v>2673</v>
      </c>
      <c r="P490" s="44" t="s">
        <v>3387</v>
      </c>
      <c r="Q490" s="44" t="s">
        <v>2673</v>
      </c>
      <c r="R490" s="44" t="s">
        <v>3387</v>
      </c>
      <c r="S490" s="44" t="s">
        <v>2673</v>
      </c>
      <c r="T490" s="44" t="s">
        <v>3387</v>
      </c>
      <c r="U490" s="44" t="s">
        <v>2673</v>
      </c>
      <c r="V490" s="44" t="e">
        <f t="shared" si="28"/>
        <v>#VALUE!</v>
      </c>
      <c r="W490" s="44" t="s">
        <v>2673</v>
      </c>
      <c r="X490" s="44" t="e">
        <f t="shared" si="29"/>
        <v>#VALUE!</v>
      </c>
      <c r="Y490" s="44" t="s">
        <v>2673</v>
      </c>
      <c r="Z490" s="44" t="s">
        <v>3387</v>
      </c>
      <c r="AA490" s="44">
        <v>157</v>
      </c>
      <c r="AB490" s="44" t="s">
        <v>3387</v>
      </c>
      <c r="AC490" s="44" t="s">
        <v>2673</v>
      </c>
      <c r="AD490" s="44" t="s">
        <v>3387</v>
      </c>
      <c r="AE490" s="44">
        <v>153</v>
      </c>
      <c r="AG490" s="44" t="s">
        <v>2673</v>
      </c>
      <c r="AH490" s="44" t="str">
        <f t="shared" si="30"/>
        <v/>
      </c>
      <c r="AI490" s="44">
        <v>97</v>
      </c>
      <c r="AJ490" s="47">
        <f t="shared" si="31"/>
        <v>2.5477707006369421</v>
      </c>
      <c r="AK490" s="44">
        <v>0</v>
      </c>
      <c r="AL490" s="44" t="s">
        <v>3387</v>
      </c>
    </row>
    <row r="491" spans="1:38" x14ac:dyDescent="0.2">
      <c r="A491" s="46" t="s">
        <v>1392</v>
      </c>
      <c r="B491" s="46" t="s">
        <v>1393</v>
      </c>
      <c r="C491" s="49" t="s">
        <v>2673</v>
      </c>
      <c r="D491" s="49" t="s">
        <v>3387</v>
      </c>
      <c r="E491" s="49" t="s">
        <v>2673</v>
      </c>
      <c r="F491" s="49" t="s">
        <v>3387</v>
      </c>
      <c r="G491" s="49" t="s">
        <v>2673</v>
      </c>
      <c r="H491" s="49" t="s">
        <v>3387</v>
      </c>
      <c r="I491" s="49" t="s">
        <v>2673</v>
      </c>
      <c r="J491" s="48" t="s">
        <v>3387</v>
      </c>
      <c r="K491" s="48" t="s">
        <v>2673</v>
      </c>
      <c r="L491" s="48" t="s">
        <v>3387</v>
      </c>
      <c r="M491" s="44" t="s">
        <v>2673</v>
      </c>
      <c r="N491" s="44" t="s">
        <v>3387</v>
      </c>
      <c r="O491" s="44" t="s">
        <v>2673</v>
      </c>
      <c r="P491" s="44" t="s">
        <v>3387</v>
      </c>
      <c r="Q491" s="44" t="s">
        <v>2673</v>
      </c>
      <c r="R491" s="44" t="s">
        <v>3387</v>
      </c>
      <c r="S491" s="44" t="s">
        <v>2673</v>
      </c>
      <c r="T491" s="44" t="s">
        <v>3387</v>
      </c>
      <c r="U491" s="44" t="s">
        <v>2673</v>
      </c>
      <c r="V491" s="44" t="e">
        <f t="shared" si="28"/>
        <v>#VALUE!</v>
      </c>
      <c r="W491" s="44" t="s">
        <v>2673</v>
      </c>
      <c r="X491" s="44" t="e">
        <f t="shared" si="29"/>
        <v>#VALUE!</v>
      </c>
      <c r="Y491" s="44" t="s">
        <v>2673</v>
      </c>
      <c r="Z491" s="44" t="s">
        <v>3387</v>
      </c>
      <c r="AA491" s="44">
        <v>108</v>
      </c>
      <c r="AB491" s="44" t="s">
        <v>3387</v>
      </c>
      <c r="AC491" s="44" t="s">
        <v>2673</v>
      </c>
      <c r="AD491" s="44" t="s">
        <v>3387</v>
      </c>
      <c r="AE491" s="44">
        <v>107</v>
      </c>
      <c r="AG491" s="44" t="s">
        <v>2673</v>
      </c>
      <c r="AH491" s="44" t="str">
        <f t="shared" si="30"/>
        <v/>
      </c>
      <c r="AI491" s="44">
        <v>99</v>
      </c>
      <c r="AJ491" s="47">
        <f t="shared" si="31"/>
        <v>0.92592592592593004</v>
      </c>
      <c r="AK491" s="44">
        <v>0</v>
      </c>
      <c r="AL491" s="44" t="s">
        <v>3387</v>
      </c>
    </row>
    <row r="492" spans="1:38" x14ac:dyDescent="0.2">
      <c r="A492" s="46" t="s">
        <v>1395</v>
      </c>
      <c r="B492" s="46" t="s">
        <v>1396</v>
      </c>
      <c r="C492" s="49" t="s">
        <v>2673</v>
      </c>
      <c r="D492" s="49" t="s">
        <v>3387</v>
      </c>
      <c r="E492" s="49" t="s">
        <v>2673</v>
      </c>
      <c r="F492" s="49" t="s">
        <v>3387</v>
      </c>
      <c r="G492" s="49" t="s">
        <v>2673</v>
      </c>
      <c r="H492" s="49" t="s">
        <v>3387</v>
      </c>
      <c r="I492" s="49" t="s">
        <v>2673</v>
      </c>
      <c r="J492" s="48" t="s">
        <v>3387</v>
      </c>
      <c r="K492" s="48" t="s">
        <v>2673</v>
      </c>
      <c r="L492" s="48" t="s">
        <v>3387</v>
      </c>
      <c r="M492" s="44" t="s">
        <v>2673</v>
      </c>
      <c r="N492" s="44" t="s">
        <v>3387</v>
      </c>
      <c r="O492" s="44" t="s">
        <v>2673</v>
      </c>
      <c r="P492" s="44" t="s">
        <v>3387</v>
      </c>
      <c r="Q492" s="44" t="s">
        <v>2673</v>
      </c>
      <c r="R492" s="44" t="s">
        <v>3387</v>
      </c>
      <c r="S492" s="44" t="s">
        <v>2673</v>
      </c>
      <c r="T492" s="44" t="s">
        <v>3387</v>
      </c>
      <c r="U492" s="44" t="s">
        <v>2673</v>
      </c>
      <c r="V492" s="44" t="e">
        <f t="shared" si="28"/>
        <v>#VALUE!</v>
      </c>
      <c r="W492" s="44" t="s">
        <v>2673</v>
      </c>
      <c r="X492" s="44" t="e">
        <f t="shared" si="29"/>
        <v>#VALUE!</v>
      </c>
      <c r="Y492" s="44" t="s">
        <v>2673</v>
      </c>
      <c r="Z492" s="44" t="s">
        <v>3387</v>
      </c>
      <c r="AA492" s="44">
        <v>80</v>
      </c>
      <c r="AB492" s="44" t="s">
        <v>3387</v>
      </c>
      <c r="AC492" s="44" t="s">
        <v>2673</v>
      </c>
      <c r="AD492" s="44" t="s">
        <v>3387</v>
      </c>
      <c r="AE492" s="44">
        <v>78</v>
      </c>
      <c r="AG492" s="44" t="s">
        <v>2673</v>
      </c>
      <c r="AH492" s="44" t="str">
        <f t="shared" si="30"/>
        <v/>
      </c>
      <c r="AI492" s="44">
        <v>98</v>
      </c>
      <c r="AJ492" s="47">
        <f t="shared" si="31"/>
        <v>2.5000000000000022</v>
      </c>
      <c r="AK492" s="44">
        <v>0</v>
      </c>
      <c r="AL492" s="44" t="s">
        <v>3387</v>
      </c>
    </row>
    <row r="493" spans="1:38" x14ac:dyDescent="0.2">
      <c r="A493" s="46" t="s">
        <v>1398</v>
      </c>
      <c r="B493" s="46" t="s">
        <v>1399</v>
      </c>
      <c r="C493" s="49" t="s">
        <v>2673</v>
      </c>
      <c r="D493" s="49" t="s">
        <v>3387</v>
      </c>
      <c r="E493" s="49" t="s">
        <v>2673</v>
      </c>
      <c r="F493" s="49" t="s">
        <v>3387</v>
      </c>
      <c r="G493" s="49" t="s">
        <v>2673</v>
      </c>
      <c r="H493" s="49" t="s">
        <v>3387</v>
      </c>
      <c r="I493" s="49" t="s">
        <v>2673</v>
      </c>
      <c r="J493" s="48" t="s">
        <v>3387</v>
      </c>
      <c r="K493" s="48" t="s">
        <v>2673</v>
      </c>
      <c r="L493" s="48" t="s">
        <v>3387</v>
      </c>
      <c r="M493" s="44" t="s">
        <v>2673</v>
      </c>
      <c r="N493" s="44" t="s">
        <v>3387</v>
      </c>
      <c r="O493" s="44" t="s">
        <v>2673</v>
      </c>
      <c r="P493" s="44" t="s">
        <v>3387</v>
      </c>
      <c r="Q493" s="44" t="s">
        <v>2673</v>
      </c>
      <c r="R493" s="44" t="s">
        <v>3387</v>
      </c>
      <c r="S493" s="44" t="s">
        <v>2673</v>
      </c>
      <c r="T493" s="44" t="s">
        <v>3387</v>
      </c>
      <c r="U493" s="44" t="s">
        <v>2673</v>
      </c>
      <c r="V493" s="44" t="e">
        <f t="shared" si="28"/>
        <v>#VALUE!</v>
      </c>
      <c r="W493" s="44" t="s">
        <v>2673</v>
      </c>
      <c r="X493" s="44" t="e">
        <f t="shared" si="29"/>
        <v>#VALUE!</v>
      </c>
      <c r="Y493" s="44" t="s">
        <v>2673</v>
      </c>
      <c r="Z493" s="44" t="s">
        <v>3387</v>
      </c>
      <c r="AA493" s="44">
        <v>62</v>
      </c>
      <c r="AB493" s="44" t="s">
        <v>3387</v>
      </c>
      <c r="AC493" s="44" t="s">
        <v>2673</v>
      </c>
      <c r="AD493" s="44" t="s">
        <v>3387</v>
      </c>
      <c r="AE493" s="44">
        <v>60</v>
      </c>
      <c r="AG493" s="44" t="s">
        <v>2673</v>
      </c>
      <c r="AH493" s="44" t="str">
        <f t="shared" si="30"/>
        <v/>
      </c>
      <c r="AI493" s="44">
        <v>97</v>
      </c>
      <c r="AJ493" s="47">
        <f t="shared" si="31"/>
        <v>3.2258064516129004</v>
      </c>
      <c r="AK493" s="44">
        <v>0</v>
      </c>
      <c r="AL493" s="44" t="s">
        <v>3387</v>
      </c>
    </row>
    <row r="494" spans="1:38" x14ac:dyDescent="0.2">
      <c r="A494" s="46" t="s">
        <v>1401</v>
      </c>
      <c r="B494" s="46" t="s">
        <v>1402</v>
      </c>
      <c r="C494" s="49" t="s">
        <v>2673</v>
      </c>
      <c r="D494" s="49" t="s">
        <v>3387</v>
      </c>
      <c r="E494" s="49" t="s">
        <v>2673</v>
      </c>
      <c r="F494" s="49" t="s">
        <v>3387</v>
      </c>
      <c r="G494" s="49" t="s">
        <v>2673</v>
      </c>
      <c r="H494" s="49" t="s">
        <v>3387</v>
      </c>
      <c r="I494" s="49" t="s">
        <v>2673</v>
      </c>
      <c r="J494" s="48" t="s">
        <v>3387</v>
      </c>
      <c r="K494" s="48" t="s">
        <v>2673</v>
      </c>
      <c r="L494" s="48" t="s">
        <v>3387</v>
      </c>
      <c r="M494" s="44" t="s">
        <v>2673</v>
      </c>
      <c r="N494" s="44" t="s">
        <v>3387</v>
      </c>
      <c r="O494" s="44" t="s">
        <v>2673</v>
      </c>
      <c r="P494" s="44" t="s">
        <v>3387</v>
      </c>
      <c r="Q494" s="44" t="s">
        <v>2673</v>
      </c>
      <c r="R494" s="44" t="s">
        <v>3387</v>
      </c>
      <c r="S494" s="44" t="s">
        <v>2673</v>
      </c>
      <c r="T494" s="44" t="s">
        <v>3387</v>
      </c>
      <c r="U494" s="44" t="s">
        <v>2673</v>
      </c>
      <c r="V494" s="44" t="e">
        <f t="shared" si="28"/>
        <v>#VALUE!</v>
      </c>
      <c r="W494" s="44" t="s">
        <v>2673</v>
      </c>
      <c r="X494" s="44" t="e">
        <f t="shared" si="29"/>
        <v>#VALUE!</v>
      </c>
      <c r="Y494" s="44" t="s">
        <v>2673</v>
      </c>
      <c r="Z494" s="44" t="s">
        <v>3387</v>
      </c>
      <c r="AA494" s="44">
        <v>76</v>
      </c>
      <c r="AB494" s="44" t="s">
        <v>3387</v>
      </c>
      <c r="AC494" s="44" t="s">
        <v>2673</v>
      </c>
      <c r="AD494" s="44" t="s">
        <v>3387</v>
      </c>
      <c r="AE494" s="44">
        <v>73</v>
      </c>
      <c r="AG494" s="44" t="s">
        <v>2673</v>
      </c>
      <c r="AH494" s="44" t="str">
        <f t="shared" si="30"/>
        <v/>
      </c>
      <c r="AI494" s="44">
        <v>96</v>
      </c>
      <c r="AJ494" s="47">
        <f t="shared" si="31"/>
        <v>3.9473684210526327</v>
      </c>
      <c r="AK494" s="44">
        <v>0</v>
      </c>
      <c r="AL494" s="44" t="s">
        <v>3387</v>
      </c>
    </row>
    <row r="495" spans="1:38" x14ac:dyDescent="0.2">
      <c r="A495" s="46" t="s">
        <v>1404</v>
      </c>
      <c r="B495" s="46" t="s">
        <v>1405</v>
      </c>
      <c r="C495" s="49" t="s">
        <v>2673</v>
      </c>
      <c r="D495" s="49" t="s">
        <v>3387</v>
      </c>
      <c r="E495" s="49" t="s">
        <v>2673</v>
      </c>
      <c r="F495" s="49" t="s">
        <v>3387</v>
      </c>
      <c r="G495" s="49" t="s">
        <v>2673</v>
      </c>
      <c r="H495" s="49" t="s">
        <v>3387</v>
      </c>
      <c r="I495" s="49" t="s">
        <v>2673</v>
      </c>
      <c r="J495" s="48" t="s">
        <v>3387</v>
      </c>
      <c r="K495" s="48" t="s">
        <v>2673</v>
      </c>
      <c r="L495" s="48" t="s">
        <v>3387</v>
      </c>
      <c r="M495" s="44" t="s">
        <v>2673</v>
      </c>
      <c r="N495" s="44" t="s">
        <v>3387</v>
      </c>
      <c r="O495" s="44" t="s">
        <v>2673</v>
      </c>
      <c r="P495" s="44" t="s">
        <v>3387</v>
      </c>
      <c r="Q495" s="44" t="s">
        <v>2673</v>
      </c>
      <c r="R495" s="44" t="s">
        <v>3387</v>
      </c>
      <c r="S495" s="44" t="s">
        <v>2673</v>
      </c>
      <c r="T495" s="44" t="s">
        <v>3387</v>
      </c>
      <c r="U495" s="44" t="s">
        <v>2673</v>
      </c>
      <c r="V495" s="44" t="e">
        <f t="shared" si="28"/>
        <v>#VALUE!</v>
      </c>
      <c r="W495" s="44" t="s">
        <v>2673</v>
      </c>
      <c r="X495" s="44" t="e">
        <f t="shared" si="29"/>
        <v>#VALUE!</v>
      </c>
      <c r="Y495" s="44" t="s">
        <v>2673</v>
      </c>
      <c r="Z495" s="44" t="s">
        <v>3387</v>
      </c>
      <c r="AA495" s="44">
        <v>66</v>
      </c>
      <c r="AB495" s="44" t="s">
        <v>3387</v>
      </c>
      <c r="AC495" s="44" t="s">
        <v>2673</v>
      </c>
      <c r="AD495" s="44" t="s">
        <v>3387</v>
      </c>
      <c r="AE495" s="44">
        <v>64</v>
      </c>
      <c r="AG495" s="44" t="s">
        <v>2673</v>
      </c>
      <c r="AH495" s="44" t="str">
        <f t="shared" si="30"/>
        <v/>
      </c>
      <c r="AI495" s="44">
        <v>97</v>
      </c>
      <c r="AJ495" s="47">
        <f t="shared" si="31"/>
        <v>3.0303030303030276</v>
      </c>
      <c r="AK495" s="44">
        <v>0</v>
      </c>
      <c r="AL495" s="44" t="s">
        <v>3387</v>
      </c>
    </row>
    <row r="496" spans="1:38" x14ac:dyDescent="0.2">
      <c r="A496" s="46" t="s">
        <v>1407</v>
      </c>
      <c r="B496" s="46" t="s">
        <v>1408</v>
      </c>
      <c r="C496" s="49" t="s">
        <v>2673</v>
      </c>
      <c r="D496" s="49" t="s">
        <v>3387</v>
      </c>
      <c r="E496" s="49" t="s">
        <v>2673</v>
      </c>
      <c r="F496" s="49" t="s">
        <v>3387</v>
      </c>
      <c r="G496" s="49" t="s">
        <v>2673</v>
      </c>
      <c r="H496" s="49" t="s">
        <v>3387</v>
      </c>
      <c r="I496" s="49" t="s">
        <v>2673</v>
      </c>
      <c r="J496" s="48" t="s">
        <v>3387</v>
      </c>
      <c r="K496" s="48" t="s">
        <v>2673</v>
      </c>
      <c r="L496" s="48" t="s">
        <v>3387</v>
      </c>
      <c r="M496" s="44" t="s">
        <v>2673</v>
      </c>
      <c r="N496" s="44" t="s">
        <v>3387</v>
      </c>
      <c r="O496" s="44" t="s">
        <v>2673</v>
      </c>
      <c r="P496" s="44" t="s">
        <v>3387</v>
      </c>
      <c r="Q496" s="44" t="s">
        <v>2673</v>
      </c>
      <c r="R496" s="44" t="s">
        <v>3387</v>
      </c>
      <c r="S496" s="44" t="s">
        <v>2673</v>
      </c>
      <c r="T496" s="44" t="s">
        <v>3387</v>
      </c>
      <c r="U496" s="44" t="s">
        <v>2673</v>
      </c>
      <c r="V496" s="44" t="e">
        <f t="shared" si="28"/>
        <v>#VALUE!</v>
      </c>
      <c r="W496" s="44" t="s">
        <v>2673</v>
      </c>
      <c r="X496" s="44" t="e">
        <f t="shared" si="29"/>
        <v>#VALUE!</v>
      </c>
      <c r="Y496" s="44" t="s">
        <v>2673</v>
      </c>
      <c r="Z496" s="44" t="s">
        <v>3387</v>
      </c>
      <c r="AA496" s="44">
        <v>49</v>
      </c>
      <c r="AB496" s="44" t="s">
        <v>3387</v>
      </c>
      <c r="AC496" s="44" t="s">
        <v>2673</v>
      </c>
      <c r="AD496" s="44" t="s">
        <v>3387</v>
      </c>
      <c r="AE496" s="44">
        <v>48</v>
      </c>
      <c r="AG496" s="44" t="s">
        <v>2673</v>
      </c>
      <c r="AH496" s="44" t="str">
        <f t="shared" si="30"/>
        <v/>
      </c>
      <c r="AI496" s="44">
        <v>98</v>
      </c>
      <c r="AJ496" s="47">
        <f t="shared" si="31"/>
        <v>2.0408163265306145</v>
      </c>
      <c r="AK496" s="44">
        <v>0</v>
      </c>
      <c r="AL496" s="44" t="s">
        <v>3387</v>
      </c>
    </row>
    <row r="497" spans="1:38" x14ac:dyDescent="0.2">
      <c r="A497" s="46" t="s">
        <v>1410</v>
      </c>
      <c r="B497" s="46" t="s">
        <v>3042</v>
      </c>
      <c r="C497" s="49" t="s">
        <v>2673</v>
      </c>
      <c r="D497" s="49" t="s">
        <v>3387</v>
      </c>
      <c r="E497" s="49" t="s">
        <v>2673</v>
      </c>
      <c r="F497" s="49" t="s">
        <v>3387</v>
      </c>
      <c r="G497" s="49" t="s">
        <v>2673</v>
      </c>
      <c r="H497" s="49" t="s">
        <v>3387</v>
      </c>
      <c r="I497" s="49" t="s">
        <v>2673</v>
      </c>
      <c r="J497" s="48" t="s">
        <v>3387</v>
      </c>
      <c r="K497" s="48" t="s">
        <v>2673</v>
      </c>
      <c r="L497" s="48" t="s">
        <v>3387</v>
      </c>
      <c r="M497" s="44" t="s">
        <v>2673</v>
      </c>
      <c r="N497" s="44" t="s">
        <v>3387</v>
      </c>
      <c r="O497" s="44" t="s">
        <v>2673</v>
      </c>
      <c r="P497" s="44" t="s">
        <v>3387</v>
      </c>
      <c r="Q497" s="44" t="s">
        <v>2673</v>
      </c>
      <c r="R497" s="44" t="s">
        <v>3387</v>
      </c>
      <c r="S497" s="44" t="s">
        <v>2673</v>
      </c>
      <c r="T497" s="44" t="s">
        <v>3387</v>
      </c>
      <c r="U497" s="44" t="s">
        <v>2673</v>
      </c>
      <c r="V497" s="44" t="e">
        <f t="shared" si="28"/>
        <v>#VALUE!</v>
      </c>
      <c r="W497" s="44" t="s">
        <v>2673</v>
      </c>
      <c r="X497" s="44" t="e">
        <f t="shared" si="29"/>
        <v>#VALUE!</v>
      </c>
      <c r="Y497" s="44" t="s">
        <v>2673</v>
      </c>
      <c r="Z497" s="44" t="s">
        <v>3387</v>
      </c>
      <c r="AA497" s="44">
        <v>36</v>
      </c>
      <c r="AB497" s="44" t="s">
        <v>3387</v>
      </c>
      <c r="AC497" s="44" t="s">
        <v>2673</v>
      </c>
      <c r="AD497" s="44" t="s">
        <v>3387</v>
      </c>
      <c r="AE497" s="44">
        <v>35</v>
      </c>
      <c r="AG497" s="44" t="s">
        <v>2673</v>
      </c>
      <c r="AH497" s="44" t="str">
        <f t="shared" si="30"/>
        <v/>
      </c>
      <c r="AI497" s="44">
        <v>97</v>
      </c>
      <c r="AJ497" s="47">
        <f t="shared" si="31"/>
        <v>2.777777777777779</v>
      </c>
      <c r="AK497" s="44">
        <v>0</v>
      </c>
      <c r="AL497" s="44" t="s">
        <v>3387</v>
      </c>
    </row>
    <row r="498" spans="1:38" x14ac:dyDescent="0.2">
      <c r="A498" s="46" t="s">
        <v>19</v>
      </c>
      <c r="B498" s="46" t="s">
        <v>3043</v>
      </c>
      <c r="C498" s="49" t="s">
        <v>2673</v>
      </c>
      <c r="D498" s="49" t="s">
        <v>3387</v>
      </c>
      <c r="E498" s="49" t="s">
        <v>2673</v>
      </c>
      <c r="F498" s="49" t="s">
        <v>3387</v>
      </c>
      <c r="G498" s="49" t="s">
        <v>2673</v>
      </c>
      <c r="H498" s="49" t="s">
        <v>3387</v>
      </c>
      <c r="I498" s="49" t="s">
        <v>2673</v>
      </c>
      <c r="J498" s="49" t="s">
        <v>3387</v>
      </c>
      <c r="K498" s="49" t="s">
        <v>2673</v>
      </c>
      <c r="L498" s="49" t="s">
        <v>3387</v>
      </c>
      <c r="M498" s="44" t="s">
        <v>2673</v>
      </c>
      <c r="N498" s="44" t="s">
        <v>3387</v>
      </c>
      <c r="O498" s="44" t="s">
        <v>2673</v>
      </c>
      <c r="P498" s="44" t="s">
        <v>3387</v>
      </c>
      <c r="Q498" s="44" t="s">
        <v>2673</v>
      </c>
      <c r="R498" s="44" t="s">
        <v>3387</v>
      </c>
      <c r="S498" s="44" t="s">
        <v>2673</v>
      </c>
      <c r="T498" s="44" t="s">
        <v>3387</v>
      </c>
      <c r="U498" s="44" t="s">
        <v>2673</v>
      </c>
      <c r="V498" s="44" t="e">
        <f t="shared" si="28"/>
        <v>#VALUE!</v>
      </c>
      <c r="W498" s="44" t="s">
        <v>2673</v>
      </c>
      <c r="X498" s="44" t="e">
        <f t="shared" si="29"/>
        <v>#VALUE!</v>
      </c>
      <c r="Y498" s="44" t="s">
        <v>2673</v>
      </c>
      <c r="Z498" s="44" t="s">
        <v>3387</v>
      </c>
      <c r="AA498" s="44" t="s">
        <v>2673</v>
      </c>
      <c r="AB498" s="44" t="s">
        <v>3387</v>
      </c>
      <c r="AC498" s="44" t="s">
        <v>2673</v>
      </c>
      <c r="AD498" s="44" t="s">
        <v>3387</v>
      </c>
      <c r="AE498" s="44" t="s">
        <v>2673</v>
      </c>
      <c r="AG498" s="44" t="s">
        <v>2673</v>
      </c>
      <c r="AH498" s="44" t="str">
        <f t="shared" si="30"/>
        <v/>
      </c>
      <c r="AI498" s="44" t="s">
        <v>2673</v>
      </c>
      <c r="AJ498" s="44" t="str">
        <f t="shared" ref="AJ498:AJ522" si="32">IF(COUNT(AE498/AA498)=1,100*AE498/AA498,IF(COUNT(X498)=1,X498,""))</f>
        <v/>
      </c>
      <c r="AK498" s="44" t="s">
        <v>2673</v>
      </c>
      <c r="AL498" s="44" t="s">
        <v>3387</v>
      </c>
    </row>
    <row r="499" spans="1:38" x14ac:dyDescent="0.2">
      <c r="A499" s="46" t="s">
        <v>1415</v>
      </c>
      <c r="B499" s="46" t="s">
        <v>3044</v>
      </c>
      <c r="C499" s="49" t="s">
        <v>2673</v>
      </c>
      <c r="D499" s="49" t="s">
        <v>3387</v>
      </c>
      <c r="E499" s="49" t="s">
        <v>2673</v>
      </c>
      <c r="F499" s="49" t="s">
        <v>3387</v>
      </c>
      <c r="G499" s="49" t="s">
        <v>2673</v>
      </c>
      <c r="H499" s="49" t="s">
        <v>3387</v>
      </c>
      <c r="I499" s="49" t="s">
        <v>2673</v>
      </c>
      <c r="J499" s="49" t="s">
        <v>3387</v>
      </c>
      <c r="K499" s="49" t="s">
        <v>2673</v>
      </c>
      <c r="L499" s="49" t="s">
        <v>3387</v>
      </c>
      <c r="M499" s="44" t="s">
        <v>2673</v>
      </c>
      <c r="N499" s="44" t="s">
        <v>3387</v>
      </c>
      <c r="O499" s="44" t="s">
        <v>2673</v>
      </c>
      <c r="P499" s="44" t="s">
        <v>3387</v>
      </c>
      <c r="Q499" s="44" t="s">
        <v>2673</v>
      </c>
      <c r="R499" s="44" t="s">
        <v>3387</v>
      </c>
      <c r="S499" s="44" t="s">
        <v>2673</v>
      </c>
      <c r="T499" s="44" t="s">
        <v>3387</v>
      </c>
      <c r="U499" s="44" t="s">
        <v>2673</v>
      </c>
      <c r="V499" s="44" t="e">
        <f t="shared" si="28"/>
        <v>#VALUE!</v>
      </c>
      <c r="W499" s="44" t="s">
        <v>2673</v>
      </c>
      <c r="X499" s="44" t="e">
        <f t="shared" si="29"/>
        <v>#VALUE!</v>
      </c>
      <c r="Y499" s="44" t="s">
        <v>2673</v>
      </c>
      <c r="Z499" s="44" t="s">
        <v>3387</v>
      </c>
      <c r="AA499" s="44" t="s">
        <v>2673</v>
      </c>
      <c r="AB499" s="44" t="s">
        <v>3387</v>
      </c>
      <c r="AC499" s="44" t="s">
        <v>2673</v>
      </c>
      <c r="AD499" s="44" t="s">
        <v>3387</v>
      </c>
      <c r="AE499" s="44" t="s">
        <v>2673</v>
      </c>
      <c r="AG499" s="44" t="s">
        <v>2673</v>
      </c>
      <c r="AH499" s="44" t="str">
        <f t="shared" si="30"/>
        <v/>
      </c>
      <c r="AI499" s="44" t="s">
        <v>2673</v>
      </c>
      <c r="AJ499" s="44" t="str">
        <f t="shared" si="32"/>
        <v/>
      </c>
      <c r="AK499" s="44" t="s">
        <v>2673</v>
      </c>
      <c r="AL499" s="44" t="s">
        <v>3387</v>
      </c>
    </row>
    <row r="500" spans="1:38" x14ac:dyDescent="0.2">
      <c r="A500" s="46" t="s">
        <v>3045</v>
      </c>
      <c r="B500" s="46" t="s">
        <v>1414</v>
      </c>
      <c r="C500" s="49" t="s">
        <v>2673</v>
      </c>
      <c r="D500" s="49" t="s">
        <v>3387</v>
      </c>
      <c r="E500" s="49" t="s">
        <v>2673</v>
      </c>
      <c r="F500" s="49" t="s">
        <v>3387</v>
      </c>
      <c r="G500" s="49" t="s">
        <v>2673</v>
      </c>
      <c r="H500" s="49" t="s">
        <v>3387</v>
      </c>
      <c r="I500" s="49" t="s">
        <v>2673</v>
      </c>
      <c r="J500" s="49" t="s">
        <v>3387</v>
      </c>
      <c r="K500" s="49" t="s">
        <v>2673</v>
      </c>
      <c r="L500" s="49" t="s">
        <v>3387</v>
      </c>
      <c r="M500" s="44" t="s">
        <v>2673</v>
      </c>
      <c r="N500" s="44" t="s">
        <v>3387</v>
      </c>
      <c r="O500" s="44" t="s">
        <v>2673</v>
      </c>
      <c r="P500" s="44" t="s">
        <v>3387</v>
      </c>
      <c r="Q500" s="44" t="s">
        <v>2673</v>
      </c>
      <c r="R500" s="44" t="s">
        <v>3387</v>
      </c>
      <c r="S500" s="44" t="s">
        <v>2673</v>
      </c>
      <c r="T500" s="44" t="s">
        <v>3387</v>
      </c>
      <c r="U500" s="44" t="s">
        <v>2673</v>
      </c>
      <c r="V500" s="44" t="e">
        <f t="shared" si="28"/>
        <v>#VALUE!</v>
      </c>
      <c r="W500" s="44" t="s">
        <v>2673</v>
      </c>
      <c r="X500" s="44" t="e">
        <f t="shared" si="29"/>
        <v>#VALUE!</v>
      </c>
      <c r="Y500" s="44" t="s">
        <v>2673</v>
      </c>
      <c r="Z500" s="44" t="s">
        <v>3387</v>
      </c>
      <c r="AA500" s="44" t="s">
        <v>2673</v>
      </c>
      <c r="AB500" s="44" t="s">
        <v>3387</v>
      </c>
      <c r="AC500" s="44" t="s">
        <v>2673</v>
      </c>
      <c r="AD500" s="44" t="s">
        <v>3387</v>
      </c>
      <c r="AE500" s="44" t="s">
        <v>2673</v>
      </c>
      <c r="AG500" s="44" t="s">
        <v>2673</v>
      </c>
      <c r="AH500" s="44" t="str">
        <f t="shared" si="30"/>
        <v/>
      </c>
      <c r="AI500" s="44" t="s">
        <v>2673</v>
      </c>
      <c r="AJ500" s="44" t="str">
        <f t="shared" si="32"/>
        <v/>
      </c>
      <c r="AK500" s="44" t="s">
        <v>2673</v>
      </c>
      <c r="AL500" s="44" t="s">
        <v>3387</v>
      </c>
    </row>
    <row r="501" spans="1:38" x14ac:dyDescent="0.2">
      <c r="A501" s="46" t="s">
        <v>3046</v>
      </c>
      <c r="B501" s="46" t="s">
        <v>3047</v>
      </c>
      <c r="C501" s="49" t="s">
        <v>2673</v>
      </c>
      <c r="D501" s="49" t="s">
        <v>3387</v>
      </c>
      <c r="E501" s="49" t="s">
        <v>2673</v>
      </c>
      <c r="F501" s="49" t="s">
        <v>3387</v>
      </c>
      <c r="G501" s="49" t="s">
        <v>2673</v>
      </c>
      <c r="H501" s="49" t="s">
        <v>3387</v>
      </c>
      <c r="I501" s="49" t="s">
        <v>2673</v>
      </c>
      <c r="J501" s="49" t="s">
        <v>3387</v>
      </c>
      <c r="K501" s="49" t="s">
        <v>2673</v>
      </c>
      <c r="L501" s="49" t="s">
        <v>3387</v>
      </c>
      <c r="M501" s="44" t="s">
        <v>2673</v>
      </c>
      <c r="N501" s="44" t="s">
        <v>3387</v>
      </c>
      <c r="O501" s="44" t="s">
        <v>2673</v>
      </c>
      <c r="P501" s="44" t="s">
        <v>3387</v>
      </c>
      <c r="Q501" s="44" t="s">
        <v>2673</v>
      </c>
      <c r="R501" s="44" t="s">
        <v>3387</v>
      </c>
      <c r="S501" s="44" t="s">
        <v>2673</v>
      </c>
      <c r="T501" s="44" t="s">
        <v>3387</v>
      </c>
      <c r="U501" s="44" t="s">
        <v>2673</v>
      </c>
      <c r="V501" s="44" t="e">
        <f t="shared" si="28"/>
        <v>#VALUE!</v>
      </c>
      <c r="W501" s="44" t="s">
        <v>2673</v>
      </c>
      <c r="X501" s="44" t="e">
        <f t="shared" si="29"/>
        <v>#VALUE!</v>
      </c>
      <c r="Y501" s="44" t="s">
        <v>2673</v>
      </c>
      <c r="Z501" s="44" t="s">
        <v>3387</v>
      </c>
      <c r="AA501" s="44" t="s">
        <v>2673</v>
      </c>
      <c r="AB501" s="44" t="s">
        <v>3387</v>
      </c>
      <c r="AC501" s="44" t="s">
        <v>2673</v>
      </c>
      <c r="AD501" s="44" t="s">
        <v>3387</v>
      </c>
      <c r="AE501" s="44" t="s">
        <v>2673</v>
      </c>
      <c r="AG501" s="44" t="s">
        <v>2673</v>
      </c>
      <c r="AH501" s="44" t="str">
        <f t="shared" si="30"/>
        <v/>
      </c>
      <c r="AI501" s="44" t="s">
        <v>2673</v>
      </c>
      <c r="AJ501" s="44" t="str">
        <f t="shared" si="32"/>
        <v/>
      </c>
      <c r="AK501" s="44" t="s">
        <v>2673</v>
      </c>
      <c r="AL501" s="44" t="s">
        <v>3387</v>
      </c>
    </row>
    <row r="502" spans="1:38" x14ac:dyDescent="0.2">
      <c r="A502" s="46" t="s">
        <v>3048</v>
      </c>
      <c r="B502" s="46" t="s">
        <v>1419</v>
      </c>
      <c r="C502" s="49" t="s">
        <v>2673</v>
      </c>
      <c r="D502" s="49" t="s">
        <v>3387</v>
      </c>
      <c r="E502" s="49" t="s">
        <v>2673</v>
      </c>
      <c r="F502" s="49" t="s">
        <v>3387</v>
      </c>
      <c r="G502" s="49" t="s">
        <v>2673</v>
      </c>
      <c r="H502" s="49" t="s">
        <v>3387</v>
      </c>
      <c r="I502" s="49" t="s">
        <v>2673</v>
      </c>
      <c r="J502" s="49" t="s">
        <v>3387</v>
      </c>
      <c r="K502" s="49" t="s">
        <v>2673</v>
      </c>
      <c r="L502" s="49" t="s">
        <v>3387</v>
      </c>
      <c r="M502" s="44" t="s">
        <v>2673</v>
      </c>
      <c r="N502" s="44" t="s">
        <v>3387</v>
      </c>
      <c r="O502" s="44" t="s">
        <v>2673</v>
      </c>
      <c r="P502" s="44" t="s">
        <v>3387</v>
      </c>
      <c r="Q502" s="44" t="s">
        <v>2673</v>
      </c>
      <c r="R502" s="44" t="s">
        <v>3387</v>
      </c>
      <c r="S502" s="44" t="s">
        <v>2673</v>
      </c>
      <c r="T502" s="44" t="s">
        <v>3387</v>
      </c>
      <c r="U502" s="44" t="s">
        <v>2673</v>
      </c>
      <c r="V502" s="44" t="e">
        <f t="shared" si="28"/>
        <v>#VALUE!</v>
      </c>
      <c r="W502" s="44" t="s">
        <v>2673</v>
      </c>
      <c r="X502" s="44" t="e">
        <f t="shared" si="29"/>
        <v>#VALUE!</v>
      </c>
      <c r="Y502" s="44" t="s">
        <v>2673</v>
      </c>
      <c r="Z502" s="44" t="s">
        <v>3387</v>
      </c>
      <c r="AA502" s="44" t="s">
        <v>2673</v>
      </c>
      <c r="AB502" s="44" t="s">
        <v>3387</v>
      </c>
      <c r="AC502" s="44" t="s">
        <v>2673</v>
      </c>
      <c r="AD502" s="44" t="s">
        <v>3387</v>
      </c>
      <c r="AE502" s="44" t="s">
        <v>2673</v>
      </c>
      <c r="AG502" s="44" t="s">
        <v>2673</v>
      </c>
      <c r="AH502" s="44" t="str">
        <f t="shared" si="30"/>
        <v/>
      </c>
      <c r="AI502" s="44" t="s">
        <v>2673</v>
      </c>
      <c r="AJ502" s="44" t="str">
        <f t="shared" si="32"/>
        <v/>
      </c>
      <c r="AK502" s="44" t="s">
        <v>2673</v>
      </c>
      <c r="AL502" s="44" t="s">
        <v>3387</v>
      </c>
    </row>
    <row r="503" spans="1:38" x14ac:dyDescent="0.2">
      <c r="A503" s="46" t="s">
        <v>3049</v>
      </c>
      <c r="B503" s="46" t="s">
        <v>3050</v>
      </c>
      <c r="C503" s="49" t="s">
        <v>2673</v>
      </c>
      <c r="D503" s="49" t="s">
        <v>3387</v>
      </c>
      <c r="E503" s="49" t="s">
        <v>2673</v>
      </c>
      <c r="F503" s="49" t="s">
        <v>3387</v>
      </c>
      <c r="G503" s="49" t="s">
        <v>2673</v>
      </c>
      <c r="H503" s="49" t="s">
        <v>3387</v>
      </c>
      <c r="I503" s="49" t="s">
        <v>2673</v>
      </c>
      <c r="J503" s="49" t="s">
        <v>3387</v>
      </c>
      <c r="K503" s="49" t="s">
        <v>2673</v>
      </c>
      <c r="L503" s="49" t="s">
        <v>3387</v>
      </c>
      <c r="M503" s="44" t="s">
        <v>2673</v>
      </c>
      <c r="N503" s="44" t="s">
        <v>3387</v>
      </c>
      <c r="O503" s="44" t="s">
        <v>2673</v>
      </c>
      <c r="P503" s="44" t="s">
        <v>3387</v>
      </c>
      <c r="Q503" s="44" t="s">
        <v>2673</v>
      </c>
      <c r="R503" s="44" t="s">
        <v>3387</v>
      </c>
      <c r="S503" s="44" t="s">
        <v>2673</v>
      </c>
      <c r="T503" s="44" t="s">
        <v>3387</v>
      </c>
      <c r="U503" s="44" t="s">
        <v>2673</v>
      </c>
      <c r="V503" s="44" t="e">
        <f t="shared" si="28"/>
        <v>#VALUE!</v>
      </c>
      <c r="W503" s="44" t="s">
        <v>2673</v>
      </c>
      <c r="X503" s="44" t="e">
        <f t="shared" si="29"/>
        <v>#VALUE!</v>
      </c>
      <c r="Y503" s="44" t="s">
        <v>2673</v>
      </c>
      <c r="Z503" s="44" t="s">
        <v>3387</v>
      </c>
      <c r="AA503" s="44" t="s">
        <v>2673</v>
      </c>
      <c r="AB503" s="44" t="s">
        <v>3387</v>
      </c>
      <c r="AC503" s="44" t="s">
        <v>2673</v>
      </c>
      <c r="AD503" s="44" t="s">
        <v>3387</v>
      </c>
      <c r="AE503" s="44" t="s">
        <v>2673</v>
      </c>
      <c r="AG503" s="44" t="s">
        <v>2673</v>
      </c>
      <c r="AH503" s="44" t="str">
        <f t="shared" si="30"/>
        <v/>
      </c>
      <c r="AI503" s="44" t="s">
        <v>2673</v>
      </c>
      <c r="AJ503" s="44" t="str">
        <f t="shared" si="32"/>
        <v/>
      </c>
      <c r="AK503" s="44" t="s">
        <v>2673</v>
      </c>
      <c r="AL503" s="44" t="s">
        <v>3387</v>
      </c>
    </row>
    <row r="504" spans="1:38" x14ac:dyDescent="0.2">
      <c r="A504" s="46" t="s">
        <v>3051</v>
      </c>
      <c r="B504" s="46" t="s">
        <v>3052</v>
      </c>
      <c r="C504" s="49" t="s">
        <v>2673</v>
      </c>
      <c r="D504" s="49" t="s">
        <v>3387</v>
      </c>
      <c r="E504" s="49" t="s">
        <v>2673</v>
      </c>
      <c r="F504" s="49" t="s">
        <v>3387</v>
      </c>
      <c r="G504" s="49" t="s">
        <v>2673</v>
      </c>
      <c r="H504" s="49" t="s">
        <v>3387</v>
      </c>
      <c r="I504" s="49" t="s">
        <v>2673</v>
      </c>
      <c r="J504" s="49" t="s">
        <v>3387</v>
      </c>
      <c r="K504" s="49" t="s">
        <v>2673</v>
      </c>
      <c r="L504" s="49" t="s">
        <v>3387</v>
      </c>
      <c r="M504" s="44" t="s">
        <v>2673</v>
      </c>
      <c r="N504" s="44" t="s">
        <v>3387</v>
      </c>
      <c r="O504" s="44" t="s">
        <v>2673</v>
      </c>
      <c r="P504" s="44" t="s">
        <v>3387</v>
      </c>
      <c r="Q504" s="44" t="s">
        <v>2673</v>
      </c>
      <c r="R504" s="44" t="s">
        <v>3387</v>
      </c>
      <c r="S504" s="44" t="s">
        <v>2673</v>
      </c>
      <c r="T504" s="44" t="s">
        <v>3387</v>
      </c>
      <c r="U504" s="44" t="s">
        <v>2673</v>
      </c>
      <c r="V504" s="44" t="e">
        <f t="shared" si="28"/>
        <v>#VALUE!</v>
      </c>
      <c r="W504" s="44" t="s">
        <v>2673</v>
      </c>
      <c r="X504" s="44" t="e">
        <f t="shared" si="29"/>
        <v>#VALUE!</v>
      </c>
      <c r="Y504" s="44" t="s">
        <v>2673</v>
      </c>
      <c r="Z504" s="44" t="s">
        <v>3387</v>
      </c>
      <c r="AA504" s="44" t="s">
        <v>2673</v>
      </c>
      <c r="AB504" s="44" t="s">
        <v>3387</v>
      </c>
      <c r="AC504" s="44" t="s">
        <v>2673</v>
      </c>
      <c r="AD504" s="44" t="s">
        <v>3387</v>
      </c>
      <c r="AE504" s="44" t="s">
        <v>2673</v>
      </c>
      <c r="AG504" s="44" t="s">
        <v>2673</v>
      </c>
      <c r="AH504" s="44" t="str">
        <f t="shared" si="30"/>
        <v/>
      </c>
      <c r="AI504" s="44" t="s">
        <v>2673</v>
      </c>
      <c r="AJ504" s="44" t="str">
        <f t="shared" si="32"/>
        <v/>
      </c>
      <c r="AK504" s="44" t="s">
        <v>2673</v>
      </c>
      <c r="AL504" s="44" t="s">
        <v>3387</v>
      </c>
    </row>
    <row r="505" spans="1:38" x14ac:dyDescent="0.2">
      <c r="A505" s="46" t="s">
        <v>3053</v>
      </c>
      <c r="B505" s="46" t="s">
        <v>2725</v>
      </c>
      <c r="C505" s="49" t="s">
        <v>2673</v>
      </c>
      <c r="D505" s="49" t="s">
        <v>3387</v>
      </c>
      <c r="E505" s="49" t="s">
        <v>2673</v>
      </c>
      <c r="F505" s="49" t="s">
        <v>3387</v>
      </c>
      <c r="G505" s="49" t="s">
        <v>2673</v>
      </c>
      <c r="H505" s="49" t="s">
        <v>3387</v>
      </c>
      <c r="I505" s="49" t="s">
        <v>2673</v>
      </c>
      <c r="J505" s="49" t="s">
        <v>3387</v>
      </c>
      <c r="K505" s="49" t="s">
        <v>2673</v>
      </c>
      <c r="L505" s="49" t="s">
        <v>3387</v>
      </c>
      <c r="M505" s="44" t="s">
        <v>2673</v>
      </c>
      <c r="N505" s="44" t="s">
        <v>3387</v>
      </c>
      <c r="O505" s="44" t="s">
        <v>2673</v>
      </c>
      <c r="P505" s="44" t="s">
        <v>3387</v>
      </c>
      <c r="Q505" s="44" t="s">
        <v>2673</v>
      </c>
      <c r="R505" s="44" t="s">
        <v>3387</v>
      </c>
      <c r="S505" s="44" t="s">
        <v>2673</v>
      </c>
      <c r="T505" s="44" t="s">
        <v>3387</v>
      </c>
      <c r="U505" s="44" t="s">
        <v>2673</v>
      </c>
      <c r="V505" s="44" t="e">
        <f t="shared" si="28"/>
        <v>#VALUE!</v>
      </c>
      <c r="W505" s="44" t="s">
        <v>2673</v>
      </c>
      <c r="X505" s="44" t="e">
        <f t="shared" si="29"/>
        <v>#VALUE!</v>
      </c>
      <c r="Y505" s="44" t="s">
        <v>2673</v>
      </c>
      <c r="Z505" s="44" t="s">
        <v>3387</v>
      </c>
      <c r="AA505" s="44" t="s">
        <v>2673</v>
      </c>
      <c r="AB505" s="44" t="s">
        <v>3387</v>
      </c>
      <c r="AC505" s="44" t="s">
        <v>2673</v>
      </c>
      <c r="AD505" s="44" t="s">
        <v>3387</v>
      </c>
      <c r="AE505" s="44" t="s">
        <v>2673</v>
      </c>
      <c r="AG505" s="44" t="s">
        <v>2673</v>
      </c>
      <c r="AH505" s="44" t="str">
        <f t="shared" si="30"/>
        <v/>
      </c>
      <c r="AI505" s="44" t="s">
        <v>2673</v>
      </c>
      <c r="AJ505" s="44" t="str">
        <f t="shared" si="32"/>
        <v/>
      </c>
      <c r="AK505" s="44" t="s">
        <v>2673</v>
      </c>
      <c r="AL505" s="44" t="s">
        <v>3387</v>
      </c>
    </row>
    <row r="506" spans="1:38" x14ac:dyDescent="0.2">
      <c r="A506" s="46" t="s">
        <v>3054</v>
      </c>
      <c r="B506" s="46" t="s">
        <v>1427</v>
      </c>
      <c r="C506" s="49" t="s">
        <v>2673</v>
      </c>
      <c r="D506" s="49" t="s">
        <v>3387</v>
      </c>
      <c r="E506" s="49" t="s">
        <v>2673</v>
      </c>
      <c r="F506" s="49" t="s">
        <v>3387</v>
      </c>
      <c r="G506" s="49" t="s">
        <v>2673</v>
      </c>
      <c r="H506" s="49" t="s">
        <v>3387</v>
      </c>
      <c r="I506" s="49" t="s">
        <v>2673</v>
      </c>
      <c r="J506" s="49" t="s">
        <v>3387</v>
      </c>
      <c r="K506" s="49" t="s">
        <v>2673</v>
      </c>
      <c r="L506" s="49" t="s">
        <v>3387</v>
      </c>
      <c r="M506" s="44" t="s">
        <v>2673</v>
      </c>
      <c r="N506" s="44" t="s">
        <v>3387</v>
      </c>
      <c r="O506" s="44" t="s">
        <v>2673</v>
      </c>
      <c r="P506" s="44" t="s">
        <v>3387</v>
      </c>
      <c r="Q506" s="44" t="s">
        <v>2673</v>
      </c>
      <c r="R506" s="44" t="s">
        <v>3387</v>
      </c>
      <c r="S506" s="44" t="s">
        <v>2673</v>
      </c>
      <c r="T506" s="44" t="s">
        <v>3387</v>
      </c>
      <c r="U506" s="44" t="s">
        <v>2673</v>
      </c>
      <c r="V506" s="44" t="e">
        <f t="shared" si="28"/>
        <v>#VALUE!</v>
      </c>
      <c r="W506" s="44" t="s">
        <v>2673</v>
      </c>
      <c r="X506" s="44" t="e">
        <f t="shared" si="29"/>
        <v>#VALUE!</v>
      </c>
      <c r="Y506" s="44" t="s">
        <v>2673</v>
      </c>
      <c r="Z506" s="44" t="s">
        <v>3387</v>
      </c>
      <c r="AA506" s="44" t="s">
        <v>2673</v>
      </c>
      <c r="AB506" s="44" t="s">
        <v>3387</v>
      </c>
      <c r="AC506" s="44" t="s">
        <v>2673</v>
      </c>
      <c r="AD506" s="44" t="s">
        <v>3387</v>
      </c>
      <c r="AE506" s="44" t="s">
        <v>2673</v>
      </c>
      <c r="AG506" s="44" t="s">
        <v>2673</v>
      </c>
      <c r="AH506" s="44" t="str">
        <f t="shared" si="30"/>
        <v/>
      </c>
      <c r="AI506" s="44" t="s">
        <v>2673</v>
      </c>
      <c r="AJ506" s="44" t="str">
        <f t="shared" si="32"/>
        <v/>
      </c>
      <c r="AK506" s="44" t="s">
        <v>2673</v>
      </c>
      <c r="AL506" s="44" t="s">
        <v>3387</v>
      </c>
    </row>
    <row r="507" spans="1:38" x14ac:dyDescent="0.2">
      <c r="A507" s="46" t="s">
        <v>3055</v>
      </c>
      <c r="B507" s="46" t="s">
        <v>1429</v>
      </c>
      <c r="C507" s="49" t="s">
        <v>2673</v>
      </c>
      <c r="D507" s="49" t="s">
        <v>3387</v>
      </c>
      <c r="E507" s="49" t="s">
        <v>2673</v>
      </c>
      <c r="F507" s="49" t="s">
        <v>3387</v>
      </c>
      <c r="G507" s="49" t="s">
        <v>2673</v>
      </c>
      <c r="H507" s="49" t="s">
        <v>3387</v>
      </c>
      <c r="I507" s="49" t="s">
        <v>2673</v>
      </c>
      <c r="J507" s="49" t="s">
        <v>3387</v>
      </c>
      <c r="K507" s="49" t="s">
        <v>2673</v>
      </c>
      <c r="L507" s="49" t="s">
        <v>3387</v>
      </c>
      <c r="M507" s="44" t="s">
        <v>2673</v>
      </c>
      <c r="N507" s="44" t="s">
        <v>3387</v>
      </c>
      <c r="O507" s="44" t="s">
        <v>2673</v>
      </c>
      <c r="P507" s="44" t="s">
        <v>3387</v>
      </c>
      <c r="Q507" s="44" t="s">
        <v>2673</v>
      </c>
      <c r="R507" s="44" t="s">
        <v>3387</v>
      </c>
      <c r="S507" s="44" t="s">
        <v>2673</v>
      </c>
      <c r="T507" s="44" t="s">
        <v>3387</v>
      </c>
      <c r="U507" s="44" t="s">
        <v>2673</v>
      </c>
      <c r="V507" s="44" t="e">
        <f t="shared" si="28"/>
        <v>#VALUE!</v>
      </c>
      <c r="W507" s="44" t="s">
        <v>2673</v>
      </c>
      <c r="X507" s="44" t="e">
        <f t="shared" si="29"/>
        <v>#VALUE!</v>
      </c>
      <c r="Y507" s="44" t="s">
        <v>2673</v>
      </c>
      <c r="Z507" s="44" t="s">
        <v>3387</v>
      </c>
      <c r="AA507" s="44" t="s">
        <v>2673</v>
      </c>
      <c r="AB507" s="44" t="s">
        <v>3387</v>
      </c>
      <c r="AC507" s="44" t="s">
        <v>2673</v>
      </c>
      <c r="AD507" s="44" t="s">
        <v>3387</v>
      </c>
      <c r="AE507" s="44" t="s">
        <v>2673</v>
      </c>
      <c r="AG507" s="44" t="s">
        <v>2673</v>
      </c>
      <c r="AH507" s="44" t="str">
        <f t="shared" si="30"/>
        <v/>
      </c>
      <c r="AI507" s="44" t="s">
        <v>2673</v>
      </c>
      <c r="AJ507" s="44" t="str">
        <f t="shared" si="32"/>
        <v/>
      </c>
      <c r="AK507" s="44" t="s">
        <v>2673</v>
      </c>
      <c r="AL507" s="44" t="s">
        <v>3387</v>
      </c>
    </row>
    <row r="508" spans="1:38" x14ac:dyDescent="0.2">
      <c r="A508" s="46" t="s">
        <v>3056</v>
      </c>
      <c r="B508" s="46" t="s">
        <v>1431</v>
      </c>
      <c r="C508" s="49" t="s">
        <v>2673</v>
      </c>
      <c r="D508" s="49" t="s">
        <v>3387</v>
      </c>
      <c r="E508" s="49" t="s">
        <v>2673</v>
      </c>
      <c r="F508" s="49" t="s">
        <v>3387</v>
      </c>
      <c r="G508" s="49" t="s">
        <v>2673</v>
      </c>
      <c r="H508" s="49" t="s">
        <v>3387</v>
      </c>
      <c r="I508" s="49" t="s">
        <v>2673</v>
      </c>
      <c r="J508" s="49" t="s">
        <v>3387</v>
      </c>
      <c r="K508" s="49" t="s">
        <v>2673</v>
      </c>
      <c r="L508" s="49" t="s">
        <v>3387</v>
      </c>
      <c r="M508" s="44" t="s">
        <v>2673</v>
      </c>
      <c r="N508" s="44" t="s">
        <v>3387</v>
      </c>
      <c r="O508" s="44" t="s">
        <v>2673</v>
      </c>
      <c r="P508" s="44" t="s">
        <v>3387</v>
      </c>
      <c r="Q508" s="44" t="s">
        <v>2673</v>
      </c>
      <c r="R508" s="44" t="s">
        <v>3387</v>
      </c>
      <c r="S508" s="44" t="s">
        <v>2673</v>
      </c>
      <c r="T508" s="44" t="s">
        <v>3387</v>
      </c>
      <c r="U508" s="44" t="s">
        <v>2673</v>
      </c>
      <c r="V508" s="44" t="e">
        <f t="shared" si="28"/>
        <v>#VALUE!</v>
      </c>
      <c r="W508" s="44" t="s">
        <v>2673</v>
      </c>
      <c r="X508" s="44" t="e">
        <f t="shared" si="29"/>
        <v>#VALUE!</v>
      </c>
      <c r="Y508" s="44" t="s">
        <v>2673</v>
      </c>
      <c r="Z508" s="44" t="s">
        <v>3387</v>
      </c>
      <c r="AA508" s="44" t="s">
        <v>2673</v>
      </c>
      <c r="AB508" s="44" t="s">
        <v>3387</v>
      </c>
      <c r="AC508" s="44" t="s">
        <v>2673</v>
      </c>
      <c r="AD508" s="44" t="s">
        <v>3387</v>
      </c>
      <c r="AE508" s="44" t="s">
        <v>2673</v>
      </c>
      <c r="AG508" s="44" t="s">
        <v>2673</v>
      </c>
      <c r="AH508" s="44" t="str">
        <f t="shared" si="30"/>
        <v/>
      </c>
      <c r="AI508" s="44" t="s">
        <v>2673</v>
      </c>
      <c r="AJ508" s="44" t="str">
        <f t="shared" si="32"/>
        <v/>
      </c>
      <c r="AK508" s="44" t="s">
        <v>2673</v>
      </c>
      <c r="AL508" s="44" t="s">
        <v>3387</v>
      </c>
    </row>
    <row r="509" spans="1:38" x14ac:dyDescent="0.2">
      <c r="A509" s="46" t="s">
        <v>3057</v>
      </c>
      <c r="B509" s="46" t="s">
        <v>1433</v>
      </c>
      <c r="C509" s="49" t="s">
        <v>2673</v>
      </c>
      <c r="D509" s="49" t="s">
        <v>3387</v>
      </c>
      <c r="E509" s="49" t="s">
        <v>2673</v>
      </c>
      <c r="F509" s="49" t="s">
        <v>3387</v>
      </c>
      <c r="G509" s="49" t="s">
        <v>2673</v>
      </c>
      <c r="H509" s="49" t="s">
        <v>3387</v>
      </c>
      <c r="I509" s="49" t="s">
        <v>2673</v>
      </c>
      <c r="J509" s="49" t="s">
        <v>3387</v>
      </c>
      <c r="K509" s="49" t="s">
        <v>2673</v>
      </c>
      <c r="L509" s="49" t="s">
        <v>3387</v>
      </c>
      <c r="M509" s="44" t="s">
        <v>2673</v>
      </c>
      <c r="N509" s="44" t="s">
        <v>3387</v>
      </c>
      <c r="O509" s="44" t="s">
        <v>2673</v>
      </c>
      <c r="P509" s="44" t="s">
        <v>3387</v>
      </c>
      <c r="Q509" s="44" t="s">
        <v>2673</v>
      </c>
      <c r="R509" s="44" t="s">
        <v>3387</v>
      </c>
      <c r="S509" s="44" t="s">
        <v>2673</v>
      </c>
      <c r="T509" s="44" t="s">
        <v>3387</v>
      </c>
      <c r="U509" s="44" t="s">
        <v>2673</v>
      </c>
      <c r="V509" s="44" t="e">
        <f t="shared" si="28"/>
        <v>#VALUE!</v>
      </c>
      <c r="W509" s="44" t="s">
        <v>2673</v>
      </c>
      <c r="X509" s="44" t="e">
        <f t="shared" si="29"/>
        <v>#VALUE!</v>
      </c>
      <c r="Y509" s="44" t="s">
        <v>2673</v>
      </c>
      <c r="Z509" s="44" t="s">
        <v>3387</v>
      </c>
      <c r="AA509" s="44" t="s">
        <v>2673</v>
      </c>
      <c r="AB509" s="44" t="s">
        <v>3387</v>
      </c>
      <c r="AC509" s="44" t="s">
        <v>2673</v>
      </c>
      <c r="AD509" s="44" t="s">
        <v>3387</v>
      </c>
      <c r="AE509" s="44" t="s">
        <v>2673</v>
      </c>
      <c r="AG509" s="44" t="s">
        <v>2673</v>
      </c>
      <c r="AH509" s="44" t="str">
        <f t="shared" si="30"/>
        <v/>
      </c>
      <c r="AI509" s="44" t="s">
        <v>2673</v>
      </c>
      <c r="AJ509" s="44" t="str">
        <f t="shared" si="32"/>
        <v/>
      </c>
      <c r="AK509" s="44" t="s">
        <v>2673</v>
      </c>
      <c r="AL509" s="44" t="s">
        <v>3387</v>
      </c>
    </row>
    <row r="510" spans="1:38" x14ac:dyDescent="0.2">
      <c r="A510" s="46" t="s">
        <v>3058</v>
      </c>
      <c r="B510" s="46" t="s">
        <v>2599</v>
      </c>
      <c r="C510" s="49" t="s">
        <v>2673</v>
      </c>
      <c r="D510" s="49" t="s">
        <v>3387</v>
      </c>
      <c r="E510" s="49" t="s">
        <v>2673</v>
      </c>
      <c r="F510" s="49" t="s">
        <v>3387</v>
      </c>
      <c r="G510" s="49" t="s">
        <v>2673</v>
      </c>
      <c r="H510" s="49" t="s">
        <v>3387</v>
      </c>
      <c r="I510" s="49" t="s">
        <v>2673</v>
      </c>
      <c r="J510" s="49" t="s">
        <v>3387</v>
      </c>
      <c r="K510" s="49" t="s">
        <v>2673</v>
      </c>
      <c r="L510" s="49" t="s">
        <v>3387</v>
      </c>
      <c r="M510" s="44" t="s">
        <v>2673</v>
      </c>
      <c r="N510" s="44" t="s">
        <v>3387</v>
      </c>
      <c r="O510" s="44" t="s">
        <v>2673</v>
      </c>
      <c r="P510" s="44" t="s">
        <v>3387</v>
      </c>
      <c r="Q510" s="44" t="s">
        <v>2673</v>
      </c>
      <c r="R510" s="44" t="s">
        <v>3387</v>
      </c>
      <c r="S510" s="44" t="s">
        <v>2673</v>
      </c>
      <c r="T510" s="44" t="s">
        <v>3387</v>
      </c>
      <c r="U510" s="44" t="s">
        <v>2673</v>
      </c>
      <c r="V510" s="44" t="e">
        <f t="shared" si="28"/>
        <v>#VALUE!</v>
      </c>
      <c r="W510" s="44" t="s">
        <v>2673</v>
      </c>
      <c r="X510" s="44" t="e">
        <f t="shared" si="29"/>
        <v>#VALUE!</v>
      </c>
      <c r="Y510" s="44" t="s">
        <v>2673</v>
      </c>
      <c r="Z510" s="44" t="s">
        <v>3387</v>
      </c>
      <c r="AA510" s="44" t="s">
        <v>2673</v>
      </c>
      <c r="AB510" s="44" t="s">
        <v>3387</v>
      </c>
      <c r="AC510" s="44" t="s">
        <v>2673</v>
      </c>
      <c r="AD510" s="44" t="s">
        <v>3387</v>
      </c>
      <c r="AE510" s="44" t="s">
        <v>2673</v>
      </c>
      <c r="AG510" s="44" t="s">
        <v>2673</v>
      </c>
      <c r="AH510" s="44" t="str">
        <f t="shared" si="30"/>
        <v/>
      </c>
      <c r="AI510" s="44" t="s">
        <v>2673</v>
      </c>
      <c r="AJ510" s="44" t="str">
        <f t="shared" si="32"/>
        <v/>
      </c>
      <c r="AK510" s="44" t="s">
        <v>2673</v>
      </c>
      <c r="AL510" s="44" t="s">
        <v>3387</v>
      </c>
    </row>
    <row r="511" spans="1:38" x14ac:dyDescent="0.2">
      <c r="A511" s="46" t="s">
        <v>3059</v>
      </c>
      <c r="B511" s="46" t="s">
        <v>1437</v>
      </c>
      <c r="C511" s="49" t="s">
        <v>2673</v>
      </c>
      <c r="D511" s="49" t="s">
        <v>3387</v>
      </c>
      <c r="E511" s="49" t="s">
        <v>2673</v>
      </c>
      <c r="F511" s="49" t="s">
        <v>3387</v>
      </c>
      <c r="G511" s="49" t="s">
        <v>2673</v>
      </c>
      <c r="H511" s="49" t="s">
        <v>3387</v>
      </c>
      <c r="I511" s="49" t="s">
        <v>2673</v>
      </c>
      <c r="J511" s="49" t="s">
        <v>3387</v>
      </c>
      <c r="K511" s="49" t="s">
        <v>2673</v>
      </c>
      <c r="L511" s="49" t="s">
        <v>3387</v>
      </c>
      <c r="M511" s="44" t="s">
        <v>2673</v>
      </c>
      <c r="N511" s="44" t="s">
        <v>3387</v>
      </c>
      <c r="O511" s="44" t="s">
        <v>2673</v>
      </c>
      <c r="P511" s="44" t="s">
        <v>3387</v>
      </c>
      <c r="Q511" s="44" t="s">
        <v>2673</v>
      </c>
      <c r="R511" s="44" t="s">
        <v>3387</v>
      </c>
      <c r="S511" s="44" t="s">
        <v>2673</v>
      </c>
      <c r="T511" s="44" t="s">
        <v>3387</v>
      </c>
      <c r="U511" s="44" t="s">
        <v>2673</v>
      </c>
      <c r="V511" s="44" t="e">
        <f t="shared" si="28"/>
        <v>#VALUE!</v>
      </c>
      <c r="W511" s="44" t="s">
        <v>2673</v>
      </c>
      <c r="X511" s="44" t="e">
        <f t="shared" si="29"/>
        <v>#VALUE!</v>
      </c>
      <c r="Y511" s="44" t="s">
        <v>2673</v>
      </c>
      <c r="Z511" s="44" t="s">
        <v>3387</v>
      </c>
      <c r="AA511" s="44" t="s">
        <v>2673</v>
      </c>
      <c r="AB511" s="44" t="s">
        <v>3387</v>
      </c>
      <c r="AC511" s="44" t="s">
        <v>2673</v>
      </c>
      <c r="AD511" s="44" t="s">
        <v>3387</v>
      </c>
      <c r="AE511" s="44" t="s">
        <v>2673</v>
      </c>
      <c r="AG511" s="44" t="s">
        <v>2673</v>
      </c>
      <c r="AH511" s="44" t="str">
        <f t="shared" si="30"/>
        <v/>
      </c>
      <c r="AI511" s="44" t="s">
        <v>2673</v>
      </c>
      <c r="AJ511" s="44" t="str">
        <f t="shared" si="32"/>
        <v/>
      </c>
      <c r="AK511" s="44" t="s">
        <v>2673</v>
      </c>
      <c r="AL511" s="44" t="s">
        <v>3387</v>
      </c>
    </row>
    <row r="512" spans="1:38" x14ac:dyDescent="0.2">
      <c r="A512" s="46" t="s">
        <v>3060</v>
      </c>
      <c r="B512" s="46" t="s">
        <v>3061</v>
      </c>
      <c r="C512" s="49" t="s">
        <v>2673</v>
      </c>
      <c r="D512" s="49" t="s">
        <v>3387</v>
      </c>
      <c r="E512" s="49" t="s">
        <v>2673</v>
      </c>
      <c r="F512" s="49" t="s">
        <v>3387</v>
      </c>
      <c r="G512" s="49" t="s">
        <v>2673</v>
      </c>
      <c r="H512" s="49" t="s">
        <v>3387</v>
      </c>
      <c r="I512" s="49" t="s">
        <v>2673</v>
      </c>
      <c r="J512" s="49" t="s">
        <v>3387</v>
      </c>
      <c r="K512" s="49" t="s">
        <v>2673</v>
      </c>
      <c r="L512" s="49" t="s">
        <v>3387</v>
      </c>
      <c r="M512" s="44" t="s">
        <v>2673</v>
      </c>
      <c r="N512" s="44" t="s">
        <v>3387</v>
      </c>
      <c r="O512" s="44" t="s">
        <v>2673</v>
      </c>
      <c r="P512" s="44" t="s">
        <v>3387</v>
      </c>
      <c r="Q512" s="44" t="s">
        <v>2673</v>
      </c>
      <c r="R512" s="44" t="s">
        <v>3387</v>
      </c>
      <c r="S512" s="44" t="s">
        <v>2673</v>
      </c>
      <c r="T512" s="44" t="s">
        <v>3387</v>
      </c>
      <c r="U512" s="44" t="s">
        <v>2673</v>
      </c>
      <c r="V512" s="44" t="e">
        <f t="shared" si="28"/>
        <v>#VALUE!</v>
      </c>
      <c r="W512" s="44" t="s">
        <v>2673</v>
      </c>
      <c r="X512" s="44" t="e">
        <f t="shared" si="29"/>
        <v>#VALUE!</v>
      </c>
      <c r="Y512" s="44" t="s">
        <v>2673</v>
      </c>
      <c r="Z512" s="44" t="s">
        <v>3387</v>
      </c>
      <c r="AA512" s="44" t="s">
        <v>2673</v>
      </c>
      <c r="AB512" s="44" t="s">
        <v>3387</v>
      </c>
      <c r="AC512" s="44" t="s">
        <v>2673</v>
      </c>
      <c r="AD512" s="44" t="s">
        <v>3387</v>
      </c>
      <c r="AE512" s="44" t="s">
        <v>2673</v>
      </c>
      <c r="AG512" s="44" t="s">
        <v>2673</v>
      </c>
      <c r="AH512" s="44" t="str">
        <f t="shared" si="30"/>
        <v/>
      </c>
      <c r="AI512" s="44" t="s">
        <v>2673</v>
      </c>
      <c r="AJ512" s="44" t="str">
        <f t="shared" si="32"/>
        <v/>
      </c>
      <c r="AK512" s="44" t="s">
        <v>2673</v>
      </c>
      <c r="AL512" s="44" t="s">
        <v>3387</v>
      </c>
    </row>
    <row r="513" spans="1:38" x14ac:dyDescent="0.2">
      <c r="A513" s="46" t="s">
        <v>3062</v>
      </c>
      <c r="B513" s="46" t="s">
        <v>1441</v>
      </c>
      <c r="C513" s="49" t="s">
        <v>2673</v>
      </c>
      <c r="D513" s="49" t="s">
        <v>3387</v>
      </c>
      <c r="E513" s="49" t="s">
        <v>2673</v>
      </c>
      <c r="F513" s="49" t="s">
        <v>3387</v>
      </c>
      <c r="G513" s="49" t="s">
        <v>2673</v>
      </c>
      <c r="H513" s="49" t="s">
        <v>3387</v>
      </c>
      <c r="I513" s="49" t="s">
        <v>2673</v>
      </c>
      <c r="J513" s="49" t="s">
        <v>3387</v>
      </c>
      <c r="K513" s="49" t="s">
        <v>2673</v>
      </c>
      <c r="L513" s="49" t="s">
        <v>3387</v>
      </c>
      <c r="M513" s="44" t="s">
        <v>2673</v>
      </c>
      <c r="N513" s="44" t="s">
        <v>3387</v>
      </c>
      <c r="O513" s="44" t="s">
        <v>2673</v>
      </c>
      <c r="P513" s="44" t="s">
        <v>3387</v>
      </c>
      <c r="Q513" s="44" t="s">
        <v>2673</v>
      </c>
      <c r="R513" s="44" t="s">
        <v>3387</v>
      </c>
      <c r="S513" s="44" t="s">
        <v>2673</v>
      </c>
      <c r="T513" s="44" t="s">
        <v>3387</v>
      </c>
      <c r="U513" s="44" t="s">
        <v>2673</v>
      </c>
      <c r="V513" s="44" t="e">
        <f t="shared" si="28"/>
        <v>#VALUE!</v>
      </c>
      <c r="W513" s="44" t="s">
        <v>2673</v>
      </c>
      <c r="X513" s="44" t="e">
        <f t="shared" si="29"/>
        <v>#VALUE!</v>
      </c>
      <c r="Y513" s="44" t="s">
        <v>2673</v>
      </c>
      <c r="Z513" s="44" t="s">
        <v>3387</v>
      </c>
      <c r="AA513" s="44" t="s">
        <v>2673</v>
      </c>
      <c r="AB513" s="44" t="s">
        <v>3387</v>
      </c>
      <c r="AC513" s="44" t="s">
        <v>2673</v>
      </c>
      <c r="AD513" s="44" t="s">
        <v>3387</v>
      </c>
      <c r="AE513" s="44" t="s">
        <v>2673</v>
      </c>
      <c r="AG513" s="44" t="s">
        <v>2673</v>
      </c>
      <c r="AH513" s="44" t="str">
        <f t="shared" si="30"/>
        <v/>
      </c>
      <c r="AI513" s="44" t="s">
        <v>2673</v>
      </c>
      <c r="AJ513" s="44" t="str">
        <f t="shared" si="32"/>
        <v/>
      </c>
      <c r="AK513" s="44" t="s">
        <v>2673</v>
      </c>
      <c r="AL513" s="44" t="s">
        <v>3387</v>
      </c>
    </row>
    <row r="514" spans="1:38" x14ac:dyDescent="0.2">
      <c r="A514" s="46" t="s">
        <v>3063</v>
      </c>
      <c r="B514" s="46" t="s">
        <v>1443</v>
      </c>
      <c r="C514" s="49" t="s">
        <v>2673</v>
      </c>
      <c r="D514" s="49" t="s">
        <v>3387</v>
      </c>
      <c r="E514" s="49" t="s">
        <v>2673</v>
      </c>
      <c r="F514" s="49" t="s">
        <v>3387</v>
      </c>
      <c r="G514" s="49" t="s">
        <v>2673</v>
      </c>
      <c r="H514" s="49" t="s">
        <v>3387</v>
      </c>
      <c r="I514" s="49" t="s">
        <v>2673</v>
      </c>
      <c r="J514" s="49" t="s">
        <v>3387</v>
      </c>
      <c r="K514" s="49" t="s">
        <v>2673</v>
      </c>
      <c r="L514" s="49" t="s">
        <v>3387</v>
      </c>
      <c r="M514" s="44" t="s">
        <v>2673</v>
      </c>
      <c r="N514" s="44" t="s">
        <v>3387</v>
      </c>
      <c r="O514" s="44" t="s">
        <v>2673</v>
      </c>
      <c r="P514" s="44" t="s">
        <v>3387</v>
      </c>
      <c r="Q514" s="44" t="s">
        <v>2673</v>
      </c>
      <c r="R514" s="44" t="s">
        <v>3387</v>
      </c>
      <c r="S514" s="44" t="s">
        <v>2673</v>
      </c>
      <c r="T514" s="44" t="s">
        <v>3387</v>
      </c>
      <c r="U514" s="44" t="s">
        <v>2673</v>
      </c>
      <c r="V514" s="44" t="e">
        <f t="shared" si="28"/>
        <v>#VALUE!</v>
      </c>
      <c r="W514" s="44" t="s">
        <v>2673</v>
      </c>
      <c r="X514" s="44" t="e">
        <f t="shared" si="29"/>
        <v>#VALUE!</v>
      </c>
      <c r="Y514" s="44" t="s">
        <v>2673</v>
      </c>
      <c r="Z514" s="44" t="s">
        <v>3387</v>
      </c>
      <c r="AA514" s="44" t="s">
        <v>2673</v>
      </c>
      <c r="AB514" s="44" t="s">
        <v>3387</v>
      </c>
      <c r="AC514" s="44" t="s">
        <v>2673</v>
      </c>
      <c r="AD514" s="44" t="s">
        <v>3387</v>
      </c>
      <c r="AE514" s="44" t="s">
        <v>2673</v>
      </c>
      <c r="AG514" s="44" t="s">
        <v>2673</v>
      </c>
      <c r="AH514" s="44" t="str">
        <f t="shared" si="30"/>
        <v/>
      </c>
      <c r="AI514" s="44" t="s">
        <v>2673</v>
      </c>
      <c r="AJ514" s="44" t="str">
        <f t="shared" si="32"/>
        <v/>
      </c>
      <c r="AK514" s="44" t="s">
        <v>2673</v>
      </c>
      <c r="AL514" s="44" t="s">
        <v>3387</v>
      </c>
    </row>
    <row r="515" spans="1:38" x14ac:dyDescent="0.2">
      <c r="A515" s="46" t="s">
        <v>3064</v>
      </c>
      <c r="B515" s="46" t="s">
        <v>1445</v>
      </c>
      <c r="C515" s="49" t="s">
        <v>2673</v>
      </c>
      <c r="D515" s="49" t="s">
        <v>3387</v>
      </c>
      <c r="E515" s="49" t="s">
        <v>2673</v>
      </c>
      <c r="F515" s="49" t="s">
        <v>3387</v>
      </c>
      <c r="G515" s="49" t="s">
        <v>2673</v>
      </c>
      <c r="H515" s="49" t="s">
        <v>3387</v>
      </c>
      <c r="I515" s="49" t="s">
        <v>2673</v>
      </c>
      <c r="J515" s="49" t="s">
        <v>3387</v>
      </c>
      <c r="K515" s="49" t="s">
        <v>2673</v>
      </c>
      <c r="L515" s="49" t="s">
        <v>3387</v>
      </c>
      <c r="M515" s="44" t="s">
        <v>2673</v>
      </c>
      <c r="N515" s="44" t="s">
        <v>3387</v>
      </c>
      <c r="O515" s="44" t="s">
        <v>2673</v>
      </c>
      <c r="P515" s="44" t="s">
        <v>3387</v>
      </c>
      <c r="Q515" s="44" t="s">
        <v>2673</v>
      </c>
      <c r="R515" s="44" t="s">
        <v>3387</v>
      </c>
      <c r="S515" s="44" t="s">
        <v>2673</v>
      </c>
      <c r="T515" s="44" t="s">
        <v>3387</v>
      </c>
      <c r="U515" s="44" t="s">
        <v>2673</v>
      </c>
      <c r="V515" s="44" t="e">
        <f t="shared" si="28"/>
        <v>#VALUE!</v>
      </c>
      <c r="W515" s="44" t="s">
        <v>2673</v>
      </c>
      <c r="X515" s="44" t="e">
        <f t="shared" si="29"/>
        <v>#VALUE!</v>
      </c>
      <c r="Y515" s="44" t="s">
        <v>2673</v>
      </c>
      <c r="Z515" s="44" t="s">
        <v>3387</v>
      </c>
      <c r="AA515" s="44" t="s">
        <v>2673</v>
      </c>
      <c r="AB515" s="44" t="s">
        <v>3387</v>
      </c>
      <c r="AC515" s="44" t="s">
        <v>2673</v>
      </c>
      <c r="AD515" s="44" t="s">
        <v>3387</v>
      </c>
      <c r="AE515" s="44" t="s">
        <v>2673</v>
      </c>
      <c r="AG515" s="44" t="s">
        <v>2673</v>
      </c>
      <c r="AH515" s="44" t="str">
        <f t="shared" si="30"/>
        <v/>
      </c>
      <c r="AI515" s="44" t="s">
        <v>2673</v>
      </c>
      <c r="AJ515" s="44" t="str">
        <f t="shared" si="32"/>
        <v/>
      </c>
      <c r="AK515" s="44" t="s">
        <v>2673</v>
      </c>
      <c r="AL515" s="44" t="s">
        <v>3387</v>
      </c>
    </row>
    <row r="516" spans="1:38" x14ac:dyDescent="0.2">
      <c r="A516" s="46" t="s">
        <v>3065</v>
      </c>
      <c r="B516" s="46" t="s">
        <v>1447</v>
      </c>
      <c r="C516" s="49" t="s">
        <v>2673</v>
      </c>
      <c r="D516" s="49" t="s">
        <v>3387</v>
      </c>
      <c r="E516" s="49" t="s">
        <v>2673</v>
      </c>
      <c r="F516" s="49" t="s">
        <v>3387</v>
      </c>
      <c r="G516" s="49" t="s">
        <v>2673</v>
      </c>
      <c r="H516" s="49" t="s">
        <v>3387</v>
      </c>
      <c r="I516" s="49" t="s">
        <v>2673</v>
      </c>
      <c r="J516" s="49" t="s">
        <v>3387</v>
      </c>
      <c r="K516" s="49" t="s">
        <v>2673</v>
      </c>
      <c r="L516" s="49" t="s">
        <v>3387</v>
      </c>
      <c r="M516" s="44" t="s">
        <v>2673</v>
      </c>
      <c r="N516" s="44" t="s">
        <v>3387</v>
      </c>
      <c r="O516" s="44" t="s">
        <v>2673</v>
      </c>
      <c r="P516" s="44" t="s">
        <v>3387</v>
      </c>
      <c r="Q516" s="44" t="s">
        <v>2673</v>
      </c>
      <c r="R516" s="44" t="s">
        <v>3387</v>
      </c>
      <c r="S516" s="44" t="s">
        <v>2673</v>
      </c>
      <c r="T516" s="44" t="s">
        <v>3387</v>
      </c>
      <c r="U516" s="44" t="s">
        <v>2673</v>
      </c>
      <c r="V516" s="44" t="e">
        <f t="shared" si="28"/>
        <v>#VALUE!</v>
      </c>
      <c r="W516" s="44" t="s">
        <v>2673</v>
      </c>
      <c r="X516" s="44" t="e">
        <f t="shared" si="29"/>
        <v>#VALUE!</v>
      </c>
      <c r="Y516" s="44" t="s">
        <v>2673</v>
      </c>
      <c r="Z516" s="44" t="s">
        <v>3387</v>
      </c>
      <c r="AA516" s="44" t="s">
        <v>2673</v>
      </c>
      <c r="AB516" s="44" t="s">
        <v>3387</v>
      </c>
      <c r="AC516" s="44" t="s">
        <v>2673</v>
      </c>
      <c r="AD516" s="44" t="s">
        <v>3387</v>
      </c>
      <c r="AE516" s="44" t="s">
        <v>2673</v>
      </c>
      <c r="AG516" s="44" t="s">
        <v>2673</v>
      </c>
      <c r="AH516" s="44" t="str">
        <f t="shared" si="30"/>
        <v/>
      </c>
      <c r="AI516" s="44" t="s">
        <v>2673</v>
      </c>
      <c r="AJ516" s="44" t="str">
        <f t="shared" si="32"/>
        <v/>
      </c>
      <c r="AK516" s="44" t="s">
        <v>2673</v>
      </c>
      <c r="AL516" s="44" t="s">
        <v>3387</v>
      </c>
    </row>
    <row r="517" spans="1:38" x14ac:dyDescent="0.2">
      <c r="A517" s="46" t="s">
        <v>3066</v>
      </c>
      <c r="B517" s="46" t="s">
        <v>1449</v>
      </c>
      <c r="C517" s="49" t="s">
        <v>2673</v>
      </c>
      <c r="D517" s="49" t="s">
        <v>3387</v>
      </c>
      <c r="E517" s="49" t="s">
        <v>2673</v>
      </c>
      <c r="F517" s="49" t="s">
        <v>3387</v>
      </c>
      <c r="G517" s="49" t="s">
        <v>2673</v>
      </c>
      <c r="H517" s="49" t="s">
        <v>3387</v>
      </c>
      <c r="I517" s="49" t="s">
        <v>2673</v>
      </c>
      <c r="J517" s="49" t="s">
        <v>3387</v>
      </c>
      <c r="K517" s="49" t="s">
        <v>2673</v>
      </c>
      <c r="L517" s="49" t="s">
        <v>3387</v>
      </c>
      <c r="M517" s="44" t="s">
        <v>2673</v>
      </c>
      <c r="N517" s="44" t="s">
        <v>3387</v>
      </c>
      <c r="O517" s="44" t="s">
        <v>2673</v>
      </c>
      <c r="P517" s="44" t="s">
        <v>3387</v>
      </c>
      <c r="Q517" s="44" t="s">
        <v>2673</v>
      </c>
      <c r="R517" s="44" t="s">
        <v>3387</v>
      </c>
      <c r="S517" s="44" t="s">
        <v>2673</v>
      </c>
      <c r="T517" s="44" t="s">
        <v>3387</v>
      </c>
      <c r="U517" s="44" t="s">
        <v>2673</v>
      </c>
      <c r="V517" s="44" t="e">
        <f t="shared" si="28"/>
        <v>#VALUE!</v>
      </c>
      <c r="W517" s="44" t="s">
        <v>2673</v>
      </c>
      <c r="X517" s="44" t="e">
        <f t="shared" si="29"/>
        <v>#VALUE!</v>
      </c>
      <c r="Y517" s="44" t="s">
        <v>2673</v>
      </c>
      <c r="Z517" s="44" t="s">
        <v>3387</v>
      </c>
      <c r="AA517" s="44" t="s">
        <v>2673</v>
      </c>
      <c r="AB517" s="44" t="s">
        <v>3387</v>
      </c>
      <c r="AC517" s="44" t="s">
        <v>2673</v>
      </c>
      <c r="AD517" s="44" t="s">
        <v>3387</v>
      </c>
      <c r="AE517" s="44" t="s">
        <v>2673</v>
      </c>
      <c r="AG517" s="44" t="s">
        <v>2673</v>
      </c>
      <c r="AH517" s="44" t="str">
        <f t="shared" si="30"/>
        <v/>
      </c>
      <c r="AI517" s="44" t="s">
        <v>2673</v>
      </c>
      <c r="AJ517" s="44" t="str">
        <f t="shared" si="32"/>
        <v/>
      </c>
      <c r="AK517" s="44" t="s">
        <v>2673</v>
      </c>
      <c r="AL517" s="44" t="s">
        <v>3387</v>
      </c>
    </row>
    <row r="518" spans="1:38" x14ac:dyDescent="0.2">
      <c r="A518" s="46" t="s">
        <v>3067</v>
      </c>
      <c r="B518" s="46" t="s">
        <v>1451</v>
      </c>
      <c r="C518" s="49" t="s">
        <v>2673</v>
      </c>
      <c r="D518" s="49" t="s">
        <v>3387</v>
      </c>
      <c r="E518" s="49" t="s">
        <v>2673</v>
      </c>
      <c r="F518" s="49" t="s">
        <v>3387</v>
      </c>
      <c r="G518" s="49" t="s">
        <v>2673</v>
      </c>
      <c r="H518" s="49" t="s">
        <v>3387</v>
      </c>
      <c r="I518" s="49" t="s">
        <v>2673</v>
      </c>
      <c r="J518" s="49" t="s">
        <v>3387</v>
      </c>
      <c r="K518" s="49" t="s">
        <v>2673</v>
      </c>
      <c r="L518" s="49" t="s">
        <v>3387</v>
      </c>
      <c r="M518" s="44" t="s">
        <v>2673</v>
      </c>
      <c r="N518" s="44" t="s">
        <v>3387</v>
      </c>
      <c r="O518" s="44" t="s">
        <v>2673</v>
      </c>
      <c r="P518" s="44" t="s">
        <v>3387</v>
      </c>
      <c r="Q518" s="44" t="s">
        <v>2673</v>
      </c>
      <c r="R518" s="44" t="s">
        <v>3387</v>
      </c>
      <c r="S518" s="44" t="s">
        <v>2673</v>
      </c>
      <c r="T518" s="44" t="s">
        <v>3387</v>
      </c>
      <c r="U518" s="44" t="s">
        <v>2673</v>
      </c>
      <c r="V518" s="44" t="e">
        <f t="shared" si="28"/>
        <v>#VALUE!</v>
      </c>
      <c r="W518" s="44" t="s">
        <v>2673</v>
      </c>
      <c r="X518" s="44" t="e">
        <f t="shared" si="29"/>
        <v>#VALUE!</v>
      </c>
      <c r="Y518" s="44" t="s">
        <v>2673</v>
      </c>
      <c r="Z518" s="44" t="s">
        <v>3387</v>
      </c>
      <c r="AA518" s="44" t="s">
        <v>2673</v>
      </c>
      <c r="AB518" s="44" t="s">
        <v>3387</v>
      </c>
      <c r="AC518" s="44" t="s">
        <v>2673</v>
      </c>
      <c r="AD518" s="44" t="s">
        <v>3387</v>
      </c>
      <c r="AE518" s="44" t="s">
        <v>2673</v>
      </c>
      <c r="AG518" s="44" t="s">
        <v>2673</v>
      </c>
      <c r="AH518" s="44" t="str">
        <f t="shared" si="30"/>
        <v/>
      </c>
      <c r="AI518" s="44" t="s">
        <v>2673</v>
      </c>
      <c r="AJ518" s="44" t="str">
        <f t="shared" si="32"/>
        <v/>
      </c>
      <c r="AK518" s="44" t="s">
        <v>2673</v>
      </c>
      <c r="AL518" s="44" t="s">
        <v>3387</v>
      </c>
    </row>
    <row r="519" spans="1:38" x14ac:dyDescent="0.2">
      <c r="A519" s="46" t="s">
        <v>3068</v>
      </c>
      <c r="B519" s="46" t="s">
        <v>3069</v>
      </c>
      <c r="C519" s="49" t="s">
        <v>2673</v>
      </c>
      <c r="D519" s="49" t="s">
        <v>3387</v>
      </c>
      <c r="E519" s="49" t="s">
        <v>2673</v>
      </c>
      <c r="F519" s="49" t="s">
        <v>3387</v>
      </c>
      <c r="G519" s="49" t="s">
        <v>2673</v>
      </c>
      <c r="H519" s="49" t="s">
        <v>3387</v>
      </c>
      <c r="I519" s="49" t="s">
        <v>2673</v>
      </c>
      <c r="J519" s="49" t="s">
        <v>3387</v>
      </c>
      <c r="K519" s="49" t="s">
        <v>2673</v>
      </c>
      <c r="L519" s="49" t="s">
        <v>3387</v>
      </c>
      <c r="M519" s="44" t="s">
        <v>2673</v>
      </c>
      <c r="N519" s="44" t="s">
        <v>3387</v>
      </c>
      <c r="O519" s="44" t="s">
        <v>2673</v>
      </c>
      <c r="P519" s="44" t="s">
        <v>3387</v>
      </c>
      <c r="Q519" s="44" t="s">
        <v>2673</v>
      </c>
      <c r="R519" s="44" t="s">
        <v>3387</v>
      </c>
      <c r="S519" s="44" t="s">
        <v>2673</v>
      </c>
      <c r="T519" s="44" t="s">
        <v>3387</v>
      </c>
      <c r="U519" s="44" t="s">
        <v>2673</v>
      </c>
      <c r="V519" s="44" t="e">
        <f t="shared" si="28"/>
        <v>#VALUE!</v>
      </c>
      <c r="W519" s="44" t="s">
        <v>2673</v>
      </c>
      <c r="X519" s="44" t="e">
        <f t="shared" si="29"/>
        <v>#VALUE!</v>
      </c>
      <c r="Y519" s="44" t="s">
        <v>2673</v>
      </c>
      <c r="Z519" s="44" t="s">
        <v>3387</v>
      </c>
      <c r="AA519" s="44" t="s">
        <v>2673</v>
      </c>
      <c r="AB519" s="44" t="s">
        <v>3387</v>
      </c>
      <c r="AC519" s="44" t="s">
        <v>2673</v>
      </c>
      <c r="AD519" s="44" t="s">
        <v>3387</v>
      </c>
      <c r="AE519" s="44" t="s">
        <v>2673</v>
      </c>
      <c r="AG519" s="44" t="s">
        <v>2673</v>
      </c>
      <c r="AH519" s="44" t="str">
        <f t="shared" si="30"/>
        <v/>
      </c>
      <c r="AI519" s="44" t="s">
        <v>2673</v>
      </c>
      <c r="AJ519" s="44" t="str">
        <f t="shared" si="32"/>
        <v/>
      </c>
      <c r="AK519" s="44" t="s">
        <v>2673</v>
      </c>
      <c r="AL519" s="44" t="s">
        <v>3387</v>
      </c>
    </row>
    <row r="520" spans="1:38" x14ac:dyDescent="0.2">
      <c r="A520" s="46" t="s">
        <v>3070</v>
      </c>
      <c r="B520" s="46" t="s">
        <v>3071</v>
      </c>
      <c r="C520" s="49" t="s">
        <v>2673</v>
      </c>
      <c r="D520" s="49" t="s">
        <v>3387</v>
      </c>
      <c r="E520" s="49" t="s">
        <v>2673</v>
      </c>
      <c r="F520" s="49" t="s">
        <v>3387</v>
      </c>
      <c r="G520" s="49" t="s">
        <v>2673</v>
      </c>
      <c r="H520" s="49" t="s">
        <v>3387</v>
      </c>
      <c r="I520" s="49" t="s">
        <v>2673</v>
      </c>
      <c r="J520" s="49" t="s">
        <v>3387</v>
      </c>
      <c r="K520" s="49" t="s">
        <v>2673</v>
      </c>
      <c r="L520" s="49" t="s">
        <v>3387</v>
      </c>
      <c r="M520" s="44" t="s">
        <v>2673</v>
      </c>
      <c r="N520" s="44" t="s">
        <v>3387</v>
      </c>
      <c r="O520" s="44" t="s">
        <v>2673</v>
      </c>
      <c r="P520" s="44" t="s">
        <v>3387</v>
      </c>
      <c r="Q520" s="44" t="s">
        <v>2673</v>
      </c>
      <c r="R520" s="44" t="s">
        <v>3387</v>
      </c>
      <c r="S520" s="44" t="s">
        <v>2673</v>
      </c>
      <c r="T520" s="44" t="s">
        <v>3387</v>
      </c>
      <c r="U520" s="44" t="s">
        <v>2673</v>
      </c>
      <c r="V520" s="44" t="e">
        <f t="shared" si="28"/>
        <v>#VALUE!</v>
      </c>
      <c r="W520" s="44" t="s">
        <v>2673</v>
      </c>
      <c r="X520" s="44" t="e">
        <f t="shared" si="29"/>
        <v>#VALUE!</v>
      </c>
      <c r="Y520" s="44" t="s">
        <v>2673</v>
      </c>
      <c r="Z520" s="44" t="s">
        <v>3387</v>
      </c>
      <c r="AA520" s="44" t="s">
        <v>2673</v>
      </c>
      <c r="AB520" s="44" t="s">
        <v>3387</v>
      </c>
      <c r="AC520" s="44" t="s">
        <v>2673</v>
      </c>
      <c r="AD520" s="44" t="s">
        <v>3387</v>
      </c>
      <c r="AE520" s="44" t="s">
        <v>2673</v>
      </c>
      <c r="AG520" s="44" t="s">
        <v>2673</v>
      </c>
      <c r="AH520" s="44" t="str">
        <f t="shared" si="30"/>
        <v/>
      </c>
      <c r="AI520" s="44" t="s">
        <v>2673</v>
      </c>
      <c r="AJ520" s="44" t="str">
        <f t="shared" si="32"/>
        <v/>
      </c>
      <c r="AK520" s="44" t="s">
        <v>2673</v>
      </c>
      <c r="AL520" s="44" t="s">
        <v>3387</v>
      </c>
    </row>
    <row r="521" spans="1:38" x14ac:dyDescent="0.2">
      <c r="A521" s="46" t="s">
        <v>3072</v>
      </c>
      <c r="B521" s="46" t="s">
        <v>1457</v>
      </c>
      <c r="C521" s="49" t="s">
        <v>2673</v>
      </c>
      <c r="D521" s="49" t="s">
        <v>3387</v>
      </c>
      <c r="E521" s="49" t="s">
        <v>2673</v>
      </c>
      <c r="F521" s="49" t="s">
        <v>3387</v>
      </c>
      <c r="G521" s="49" t="s">
        <v>2673</v>
      </c>
      <c r="H521" s="49" t="s">
        <v>3387</v>
      </c>
      <c r="I521" s="49" t="s">
        <v>2673</v>
      </c>
      <c r="J521" s="49" t="s">
        <v>3387</v>
      </c>
      <c r="K521" s="49" t="s">
        <v>2673</v>
      </c>
      <c r="L521" s="49" t="s">
        <v>3387</v>
      </c>
      <c r="M521" s="44" t="s">
        <v>2673</v>
      </c>
      <c r="N521" s="44" t="s">
        <v>3387</v>
      </c>
      <c r="O521" s="44" t="s">
        <v>2673</v>
      </c>
      <c r="P521" s="44" t="s">
        <v>3387</v>
      </c>
      <c r="Q521" s="44" t="s">
        <v>2673</v>
      </c>
      <c r="R521" s="44" t="s">
        <v>3387</v>
      </c>
      <c r="S521" s="44" t="s">
        <v>2673</v>
      </c>
      <c r="T521" s="44" t="s">
        <v>3387</v>
      </c>
      <c r="U521" s="44" t="s">
        <v>2673</v>
      </c>
      <c r="V521" s="44" t="e">
        <f t="shared" si="28"/>
        <v>#VALUE!</v>
      </c>
      <c r="W521" s="44" t="s">
        <v>2673</v>
      </c>
      <c r="X521" s="44" t="e">
        <f t="shared" si="29"/>
        <v>#VALUE!</v>
      </c>
      <c r="Y521" s="44" t="s">
        <v>2673</v>
      </c>
      <c r="Z521" s="44" t="s">
        <v>3387</v>
      </c>
      <c r="AA521" s="44" t="s">
        <v>2673</v>
      </c>
      <c r="AB521" s="44" t="s">
        <v>3387</v>
      </c>
      <c r="AC521" s="44" t="s">
        <v>2673</v>
      </c>
      <c r="AD521" s="44" t="s">
        <v>3387</v>
      </c>
      <c r="AE521" s="44" t="s">
        <v>2673</v>
      </c>
      <c r="AG521" s="44" t="s">
        <v>2673</v>
      </c>
      <c r="AH521" s="44" t="str">
        <f t="shared" si="30"/>
        <v/>
      </c>
      <c r="AI521" s="44" t="s">
        <v>2673</v>
      </c>
      <c r="AJ521" s="44" t="str">
        <f t="shared" si="32"/>
        <v/>
      </c>
      <c r="AK521" s="44" t="s">
        <v>2673</v>
      </c>
      <c r="AL521" s="44" t="s">
        <v>3387</v>
      </c>
    </row>
    <row r="522" spans="1:38" x14ac:dyDescent="0.2">
      <c r="A522" s="46" t="s">
        <v>3073</v>
      </c>
      <c r="B522" s="46" t="s">
        <v>3074</v>
      </c>
      <c r="C522" s="49" t="s">
        <v>2673</v>
      </c>
      <c r="D522" s="49" t="s">
        <v>3387</v>
      </c>
      <c r="E522" s="49" t="s">
        <v>2673</v>
      </c>
      <c r="F522" s="49" t="s">
        <v>3387</v>
      </c>
      <c r="G522" s="49" t="s">
        <v>2673</v>
      </c>
      <c r="H522" s="49" t="s">
        <v>3387</v>
      </c>
      <c r="I522" s="49" t="s">
        <v>2673</v>
      </c>
      <c r="J522" s="49" t="s">
        <v>3387</v>
      </c>
      <c r="K522" s="49" t="s">
        <v>2673</v>
      </c>
      <c r="L522" s="49" t="s">
        <v>3387</v>
      </c>
      <c r="M522" s="44" t="s">
        <v>2673</v>
      </c>
      <c r="N522" s="44" t="s">
        <v>3387</v>
      </c>
      <c r="O522" s="44" t="s">
        <v>2673</v>
      </c>
      <c r="P522" s="44" t="s">
        <v>3387</v>
      </c>
      <c r="Q522" s="44" t="s">
        <v>2673</v>
      </c>
      <c r="R522" s="44" t="s">
        <v>3387</v>
      </c>
      <c r="S522" s="44" t="s">
        <v>2673</v>
      </c>
      <c r="T522" s="44" t="s">
        <v>3387</v>
      </c>
      <c r="U522" s="44" t="s">
        <v>2673</v>
      </c>
      <c r="V522" s="44" t="e">
        <f t="shared" si="28"/>
        <v>#VALUE!</v>
      </c>
      <c r="W522" s="44" t="s">
        <v>2673</v>
      </c>
      <c r="X522" s="44" t="e">
        <f t="shared" si="29"/>
        <v>#VALUE!</v>
      </c>
      <c r="Y522" s="44" t="s">
        <v>2673</v>
      </c>
      <c r="Z522" s="44" t="s">
        <v>3387</v>
      </c>
      <c r="AA522" s="44" t="s">
        <v>2673</v>
      </c>
      <c r="AB522" s="44" t="s">
        <v>3387</v>
      </c>
      <c r="AC522" s="44" t="s">
        <v>2673</v>
      </c>
      <c r="AD522" s="44" t="s">
        <v>3387</v>
      </c>
      <c r="AE522" s="44" t="s">
        <v>2673</v>
      </c>
      <c r="AG522" s="44" t="s">
        <v>2673</v>
      </c>
      <c r="AH522" s="44" t="str">
        <f t="shared" si="30"/>
        <v/>
      </c>
      <c r="AI522" s="44" t="s">
        <v>2673</v>
      </c>
      <c r="AJ522" s="44" t="str">
        <f t="shared" si="32"/>
        <v/>
      </c>
      <c r="AK522" s="44" t="s">
        <v>2673</v>
      </c>
      <c r="AL522" s="44" t="s">
        <v>3387</v>
      </c>
    </row>
    <row r="523" spans="1:38" x14ac:dyDescent="0.2">
      <c r="A523" s="46" t="s">
        <v>3075</v>
      </c>
      <c r="B523" s="46" t="s">
        <v>1461</v>
      </c>
      <c r="C523" s="49" t="s">
        <v>2673</v>
      </c>
      <c r="D523" s="49" t="s">
        <v>3387</v>
      </c>
      <c r="E523" s="49" t="s">
        <v>2673</v>
      </c>
      <c r="F523" s="49" t="s">
        <v>3387</v>
      </c>
      <c r="G523" s="49" t="s">
        <v>2673</v>
      </c>
      <c r="H523" s="49" t="s">
        <v>3387</v>
      </c>
      <c r="I523" s="49" t="s">
        <v>2673</v>
      </c>
      <c r="J523" s="49" t="s">
        <v>3387</v>
      </c>
      <c r="K523" s="49" t="s">
        <v>2673</v>
      </c>
      <c r="L523" s="49" t="s">
        <v>3387</v>
      </c>
      <c r="M523" s="44" t="s">
        <v>2673</v>
      </c>
      <c r="N523" s="44" t="s">
        <v>3387</v>
      </c>
      <c r="O523" s="44" t="s">
        <v>2673</v>
      </c>
      <c r="P523" s="44" t="s">
        <v>3387</v>
      </c>
      <c r="Q523" s="44" t="s">
        <v>2673</v>
      </c>
      <c r="R523" s="44" t="s">
        <v>3387</v>
      </c>
      <c r="S523" s="44" t="s">
        <v>2673</v>
      </c>
      <c r="T523" s="44" t="s">
        <v>3387</v>
      </c>
      <c r="U523" s="44" t="s">
        <v>2673</v>
      </c>
      <c r="V523" s="44" t="e">
        <f t="shared" ref="V523:V586" si="33">100*U523/(O523*100/Y523)</f>
        <v>#VALUE!</v>
      </c>
      <c r="W523" s="44" t="s">
        <v>2673</v>
      </c>
      <c r="X523" s="44" t="e">
        <f t="shared" ref="X523:X586" si="34">100*S523/O523</f>
        <v>#VALUE!</v>
      </c>
      <c r="Y523" s="44" t="s">
        <v>2673</v>
      </c>
      <c r="Z523" s="44" t="s">
        <v>3387</v>
      </c>
      <c r="AA523" s="44" t="s">
        <v>2673</v>
      </c>
      <c r="AB523" s="44" t="s">
        <v>3387</v>
      </c>
      <c r="AC523" s="44" t="s">
        <v>2673</v>
      </c>
      <c r="AD523" s="44" t="s">
        <v>3387</v>
      </c>
      <c r="AE523" s="44" t="s">
        <v>2673</v>
      </c>
      <c r="AG523" s="44" t="s">
        <v>2673</v>
      </c>
      <c r="AH523" s="44" t="str">
        <f t="shared" ref="AH523:AH586" si="35">IF(COUNT(100*AG523/(AA523*100/AK523))=1,100*AG523/(AA523*100/AK523),IF(COUNT(V523)=1,V523,""))</f>
        <v/>
      </c>
      <c r="AI523" s="44" t="s">
        <v>2673</v>
      </c>
      <c r="AJ523" s="44" t="str">
        <f t="shared" ref="AJ523:AJ586" si="36">IF(COUNT(AE523/AA523)=1,100*AE523/AA523,IF(COUNT(X523)=1,X523,""))</f>
        <v/>
      </c>
      <c r="AK523" s="44" t="s">
        <v>2673</v>
      </c>
      <c r="AL523" s="44" t="s">
        <v>3387</v>
      </c>
    </row>
    <row r="524" spans="1:38" x14ac:dyDescent="0.2">
      <c r="A524" s="46" t="s">
        <v>3076</v>
      </c>
      <c r="B524" s="46" t="s">
        <v>3077</v>
      </c>
      <c r="C524" s="49" t="s">
        <v>2673</v>
      </c>
      <c r="D524" s="49" t="s">
        <v>3387</v>
      </c>
      <c r="E524" s="49" t="s">
        <v>2673</v>
      </c>
      <c r="F524" s="49" t="s">
        <v>3387</v>
      </c>
      <c r="G524" s="49" t="s">
        <v>2673</v>
      </c>
      <c r="H524" s="49" t="s">
        <v>3387</v>
      </c>
      <c r="I524" s="49" t="s">
        <v>2673</v>
      </c>
      <c r="J524" s="49" t="s">
        <v>3387</v>
      </c>
      <c r="K524" s="49" t="s">
        <v>2673</v>
      </c>
      <c r="L524" s="49" t="s">
        <v>3387</v>
      </c>
      <c r="M524" s="44" t="s">
        <v>2673</v>
      </c>
      <c r="N524" s="44" t="s">
        <v>3387</v>
      </c>
      <c r="O524" s="44" t="s">
        <v>2673</v>
      </c>
      <c r="P524" s="44" t="s">
        <v>3387</v>
      </c>
      <c r="Q524" s="44" t="s">
        <v>2673</v>
      </c>
      <c r="R524" s="44" t="s">
        <v>3387</v>
      </c>
      <c r="S524" s="44" t="s">
        <v>2673</v>
      </c>
      <c r="T524" s="44" t="s">
        <v>3387</v>
      </c>
      <c r="U524" s="44" t="s">
        <v>2673</v>
      </c>
      <c r="V524" s="44" t="e">
        <f t="shared" si="33"/>
        <v>#VALUE!</v>
      </c>
      <c r="W524" s="44" t="s">
        <v>2673</v>
      </c>
      <c r="X524" s="44" t="e">
        <f t="shared" si="34"/>
        <v>#VALUE!</v>
      </c>
      <c r="Y524" s="44" t="s">
        <v>2673</v>
      </c>
      <c r="Z524" s="44" t="s">
        <v>3387</v>
      </c>
      <c r="AA524" s="44" t="s">
        <v>2673</v>
      </c>
      <c r="AB524" s="44" t="s">
        <v>3387</v>
      </c>
      <c r="AC524" s="44" t="s">
        <v>2673</v>
      </c>
      <c r="AD524" s="44" t="s">
        <v>3387</v>
      </c>
      <c r="AE524" s="44" t="s">
        <v>2673</v>
      </c>
      <c r="AG524" s="44" t="s">
        <v>2673</v>
      </c>
      <c r="AH524" s="44" t="str">
        <f t="shared" si="35"/>
        <v/>
      </c>
      <c r="AI524" s="44" t="s">
        <v>2673</v>
      </c>
      <c r="AJ524" s="44" t="str">
        <f t="shared" si="36"/>
        <v/>
      </c>
      <c r="AK524" s="44" t="s">
        <v>2673</v>
      </c>
      <c r="AL524" s="44" t="s">
        <v>3387</v>
      </c>
    </row>
    <row r="525" spans="1:38" x14ac:dyDescent="0.2">
      <c r="A525" s="46" t="s">
        <v>3078</v>
      </c>
      <c r="B525" s="46" t="s">
        <v>1465</v>
      </c>
      <c r="C525" s="49" t="s">
        <v>2673</v>
      </c>
      <c r="D525" s="49" t="s">
        <v>3387</v>
      </c>
      <c r="E525" s="49" t="s">
        <v>2673</v>
      </c>
      <c r="F525" s="49" t="s">
        <v>3387</v>
      </c>
      <c r="G525" s="49" t="s">
        <v>2673</v>
      </c>
      <c r="H525" s="49" t="s">
        <v>3387</v>
      </c>
      <c r="I525" s="49" t="s">
        <v>2673</v>
      </c>
      <c r="J525" s="49" t="s">
        <v>3387</v>
      </c>
      <c r="K525" s="49" t="s">
        <v>2673</v>
      </c>
      <c r="L525" s="49" t="s">
        <v>3387</v>
      </c>
      <c r="M525" s="44" t="s">
        <v>2673</v>
      </c>
      <c r="N525" s="44" t="s">
        <v>3387</v>
      </c>
      <c r="O525" s="44" t="s">
        <v>2673</v>
      </c>
      <c r="P525" s="44" t="s">
        <v>3387</v>
      </c>
      <c r="Q525" s="44" t="s">
        <v>2673</v>
      </c>
      <c r="R525" s="44" t="s">
        <v>3387</v>
      </c>
      <c r="S525" s="44" t="s">
        <v>2673</v>
      </c>
      <c r="T525" s="44" t="s">
        <v>3387</v>
      </c>
      <c r="U525" s="44" t="s">
        <v>2673</v>
      </c>
      <c r="V525" s="44" t="e">
        <f t="shared" si="33"/>
        <v>#VALUE!</v>
      </c>
      <c r="W525" s="44" t="s">
        <v>2673</v>
      </c>
      <c r="X525" s="44" t="e">
        <f t="shared" si="34"/>
        <v>#VALUE!</v>
      </c>
      <c r="Y525" s="44" t="s">
        <v>2673</v>
      </c>
      <c r="Z525" s="44" t="s">
        <v>3387</v>
      </c>
      <c r="AA525" s="44" t="s">
        <v>2673</v>
      </c>
      <c r="AB525" s="44" t="s">
        <v>3387</v>
      </c>
      <c r="AC525" s="44" t="s">
        <v>2673</v>
      </c>
      <c r="AD525" s="44" t="s">
        <v>3387</v>
      </c>
      <c r="AE525" s="44" t="s">
        <v>2673</v>
      </c>
      <c r="AG525" s="44" t="s">
        <v>2673</v>
      </c>
      <c r="AH525" s="44" t="str">
        <f t="shared" si="35"/>
        <v/>
      </c>
      <c r="AI525" s="44" t="s">
        <v>2673</v>
      </c>
      <c r="AJ525" s="44" t="str">
        <f t="shared" si="36"/>
        <v/>
      </c>
      <c r="AK525" s="44" t="s">
        <v>2673</v>
      </c>
      <c r="AL525" s="44" t="s">
        <v>3387</v>
      </c>
    </row>
    <row r="526" spans="1:38" x14ac:dyDescent="0.2">
      <c r="A526" s="46" t="s">
        <v>3079</v>
      </c>
      <c r="B526" s="46" t="s">
        <v>1467</v>
      </c>
      <c r="C526" s="49" t="s">
        <v>2673</v>
      </c>
      <c r="D526" s="49" t="s">
        <v>3387</v>
      </c>
      <c r="E526" s="49" t="s">
        <v>2673</v>
      </c>
      <c r="F526" s="49" t="s">
        <v>3387</v>
      </c>
      <c r="G526" s="49" t="s">
        <v>2673</v>
      </c>
      <c r="H526" s="49" t="s">
        <v>3387</v>
      </c>
      <c r="I526" s="49" t="s">
        <v>2673</v>
      </c>
      <c r="J526" s="49" t="s">
        <v>3387</v>
      </c>
      <c r="K526" s="49" t="s">
        <v>2673</v>
      </c>
      <c r="L526" s="49" t="s">
        <v>3387</v>
      </c>
      <c r="M526" s="44" t="s">
        <v>2673</v>
      </c>
      <c r="N526" s="44" t="s">
        <v>3387</v>
      </c>
      <c r="O526" s="44" t="s">
        <v>2673</v>
      </c>
      <c r="P526" s="44" t="s">
        <v>3387</v>
      </c>
      <c r="Q526" s="44" t="s">
        <v>2673</v>
      </c>
      <c r="R526" s="44" t="s">
        <v>3387</v>
      </c>
      <c r="S526" s="44" t="s">
        <v>2673</v>
      </c>
      <c r="T526" s="44" t="s">
        <v>3387</v>
      </c>
      <c r="U526" s="44" t="s">
        <v>2673</v>
      </c>
      <c r="V526" s="44" t="e">
        <f t="shared" si="33"/>
        <v>#VALUE!</v>
      </c>
      <c r="W526" s="44" t="s">
        <v>2673</v>
      </c>
      <c r="X526" s="44" t="e">
        <f t="shared" si="34"/>
        <v>#VALUE!</v>
      </c>
      <c r="Y526" s="44" t="s">
        <v>2673</v>
      </c>
      <c r="Z526" s="44" t="s">
        <v>3387</v>
      </c>
      <c r="AA526" s="44" t="s">
        <v>2673</v>
      </c>
      <c r="AB526" s="44" t="s">
        <v>3387</v>
      </c>
      <c r="AC526" s="44" t="s">
        <v>2673</v>
      </c>
      <c r="AD526" s="44" t="s">
        <v>3387</v>
      </c>
      <c r="AE526" s="44" t="s">
        <v>2673</v>
      </c>
      <c r="AG526" s="44" t="s">
        <v>2673</v>
      </c>
      <c r="AH526" s="44" t="str">
        <f t="shared" si="35"/>
        <v/>
      </c>
      <c r="AI526" s="44" t="s">
        <v>2673</v>
      </c>
      <c r="AJ526" s="44" t="str">
        <f t="shared" si="36"/>
        <v/>
      </c>
      <c r="AK526" s="44" t="s">
        <v>2673</v>
      </c>
      <c r="AL526" s="44" t="s">
        <v>3387</v>
      </c>
    </row>
    <row r="527" spans="1:38" x14ac:dyDescent="0.2">
      <c r="A527" s="46" t="s">
        <v>3080</v>
      </c>
      <c r="B527" s="46" t="s">
        <v>3081</v>
      </c>
      <c r="C527" s="49" t="s">
        <v>2673</v>
      </c>
      <c r="D527" s="49" t="s">
        <v>3387</v>
      </c>
      <c r="E527" s="49" t="s">
        <v>2673</v>
      </c>
      <c r="F527" s="49" t="s">
        <v>3387</v>
      </c>
      <c r="G527" s="49" t="s">
        <v>2673</v>
      </c>
      <c r="H527" s="49" t="s">
        <v>3387</v>
      </c>
      <c r="I527" s="49" t="s">
        <v>2673</v>
      </c>
      <c r="J527" s="49" t="s">
        <v>3387</v>
      </c>
      <c r="K527" s="49" t="s">
        <v>2673</v>
      </c>
      <c r="L527" s="49" t="s">
        <v>3387</v>
      </c>
      <c r="M527" s="44" t="s">
        <v>2673</v>
      </c>
      <c r="N527" s="44" t="s">
        <v>3387</v>
      </c>
      <c r="O527" s="44" t="s">
        <v>2673</v>
      </c>
      <c r="P527" s="44" t="s">
        <v>3387</v>
      </c>
      <c r="Q527" s="44" t="s">
        <v>2673</v>
      </c>
      <c r="R527" s="44" t="s">
        <v>3387</v>
      </c>
      <c r="S527" s="44" t="s">
        <v>2673</v>
      </c>
      <c r="T527" s="44" t="s">
        <v>3387</v>
      </c>
      <c r="U527" s="44" t="s">
        <v>2673</v>
      </c>
      <c r="V527" s="44" t="e">
        <f t="shared" si="33"/>
        <v>#VALUE!</v>
      </c>
      <c r="W527" s="44" t="s">
        <v>2673</v>
      </c>
      <c r="X527" s="44" t="e">
        <f t="shared" si="34"/>
        <v>#VALUE!</v>
      </c>
      <c r="Y527" s="44" t="s">
        <v>2673</v>
      </c>
      <c r="Z527" s="44" t="s">
        <v>3387</v>
      </c>
      <c r="AA527" s="44" t="s">
        <v>2673</v>
      </c>
      <c r="AB527" s="44" t="s">
        <v>3387</v>
      </c>
      <c r="AC527" s="44" t="s">
        <v>2673</v>
      </c>
      <c r="AD527" s="44" t="s">
        <v>3387</v>
      </c>
      <c r="AE527" s="44" t="s">
        <v>2673</v>
      </c>
      <c r="AG527" s="44" t="s">
        <v>2673</v>
      </c>
      <c r="AH527" s="44" t="str">
        <f t="shared" si="35"/>
        <v/>
      </c>
      <c r="AI527" s="44" t="s">
        <v>2673</v>
      </c>
      <c r="AJ527" s="44" t="str">
        <f t="shared" si="36"/>
        <v/>
      </c>
      <c r="AK527" s="44" t="s">
        <v>2673</v>
      </c>
      <c r="AL527" s="44" t="s">
        <v>3387</v>
      </c>
    </row>
    <row r="528" spans="1:38" x14ac:dyDescent="0.2">
      <c r="A528" s="46" t="s">
        <v>3082</v>
      </c>
      <c r="B528" s="46" t="s">
        <v>3083</v>
      </c>
      <c r="C528" s="49" t="s">
        <v>2673</v>
      </c>
      <c r="D528" s="49" t="s">
        <v>3387</v>
      </c>
      <c r="E528" s="49" t="s">
        <v>2673</v>
      </c>
      <c r="F528" s="49" t="s">
        <v>3387</v>
      </c>
      <c r="G528" s="49" t="s">
        <v>2673</v>
      </c>
      <c r="H528" s="49" t="s">
        <v>3387</v>
      </c>
      <c r="I528" s="49" t="s">
        <v>2673</v>
      </c>
      <c r="J528" s="49" t="s">
        <v>3387</v>
      </c>
      <c r="K528" s="49" t="s">
        <v>2673</v>
      </c>
      <c r="L528" s="49" t="s">
        <v>3387</v>
      </c>
      <c r="M528" s="44" t="s">
        <v>2673</v>
      </c>
      <c r="N528" s="44" t="s">
        <v>3387</v>
      </c>
      <c r="O528" s="44" t="s">
        <v>2673</v>
      </c>
      <c r="P528" s="44" t="s">
        <v>3387</v>
      </c>
      <c r="Q528" s="44" t="s">
        <v>2673</v>
      </c>
      <c r="R528" s="44" t="s">
        <v>3387</v>
      </c>
      <c r="S528" s="44" t="s">
        <v>2673</v>
      </c>
      <c r="T528" s="44" t="s">
        <v>3387</v>
      </c>
      <c r="U528" s="44" t="s">
        <v>2673</v>
      </c>
      <c r="V528" s="44" t="e">
        <f t="shared" si="33"/>
        <v>#VALUE!</v>
      </c>
      <c r="W528" s="44" t="s">
        <v>2673</v>
      </c>
      <c r="X528" s="44" t="e">
        <f t="shared" si="34"/>
        <v>#VALUE!</v>
      </c>
      <c r="Y528" s="44" t="s">
        <v>2673</v>
      </c>
      <c r="Z528" s="44" t="s">
        <v>3387</v>
      </c>
      <c r="AA528" s="44" t="s">
        <v>2673</v>
      </c>
      <c r="AB528" s="44" t="s">
        <v>3387</v>
      </c>
      <c r="AC528" s="44" t="s">
        <v>2673</v>
      </c>
      <c r="AD528" s="44" t="s">
        <v>3387</v>
      </c>
      <c r="AE528" s="44" t="s">
        <v>2673</v>
      </c>
      <c r="AG528" s="44" t="s">
        <v>2673</v>
      </c>
      <c r="AH528" s="44" t="str">
        <f t="shared" si="35"/>
        <v/>
      </c>
      <c r="AI528" s="44" t="s">
        <v>2673</v>
      </c>
      <c r="AJ528" s="44" t="str">
        <f t="shared" si="36"/>
        <v/>
      </c>
      <c r="AK528" s="44" t="s">
        <v>2673</v>
      </c>
      <c r="AL528" s="44" t="s">
        <v>3387</v>
      </c>
    </row>
    <row r="529" spans="1:38" x14ac:dyDescent="0.2">
      <c r="A529" s="46" t="s">
        <v>3084</v>
      </c>
      <c r="B529" s="46" t="s">
        <v>1473</v>
      </c>
      <c r="C529" s="49" t="s">
        <v>2673</v>
      </c>
      <c r="D529" s="49" t="s">
        <v>3387</v>
      </c>
      <c r="E529" s="49" t="s">
        <v>2673</v>
      </c>
      <c r="F529" s="49" t="s">
        <v>3387</v>
      </c>
      <c r="G529" s="49" t="s">
        <v>2673</v>
      </c>
      <c r="H529" s="49" t="s">
        <v>3387</v>
      </c>
      <c r="I529" s="49" t="s">
        <v>2673</v>
      </c>
      <c r="J529" s="49" t="s">
        <v>3387</v>
      </c>
      <c r="K529" s="49" t="s">
        <v>2673</v>
      </c>
      <c r="L529" s="49" t="s">
        <v>3387</v>
      </c>
      <c r="M529" s="44" t="s">
        <v>2673</v>
      </c>
      <c r="N529" s="44" t="s">
        <v>3387</v>
      </c>
      <c r="O529" s="44" t="s">
        <v>2673</v>
      </c>
      <c r="P529" s="44" t="s">
        <v>3387</v>
      </c>
      <c r="Q529" s="44" t="s">
        <v>2673</v>
      </c>
      <c r="R529" s="44" t="s">
        <v>3387</v>
      </c>
      <c r="S529" s="44" t="s">
        <v>2673</v>
      </c>
      <c r="T529" s="44" t="s">
        <v>3387</v>
      </c>
      <c r="U529" s="44" t="s">
        <v>2673</v>
      </c>
      <c r="V529" s="44" t="e">
        <f t="shared" si="33"/>
        <v>#VALUE!</v>
      </c>
      <c r="W529" s="44" t="s">
        <v>2673</v>
      </c>
      <c r="X529" s="44" t="e">
        <f t="shared" si="34"/>
        <v>#VALUE!</v>
      </c>
      <c r="Y529" s="44" t="s">
        <v>2673</v>
      </c>
      <c r="Z529" s="44" t="s">
        <v>3387</v>
      </c>
      <c r="AA529" s="44" t="s">
        <v>2673</v>
      </c>
      <c r="AB529" s="44" t="s">
        <v>3387</v>
      </c>
      <c r="AC529" s="44" t="s">
        <v>2673</v>
      </c>
      <c r="AD529" s="44" t="s">
        <v>3387</v>
      </c>
      <c r="AE529" s="44" t="s">
        <v>2673</v>
      </c>
      <c r="AG529" s="44" t="s">
        <v>2673</v>
      </c>
      <c r="AH529" s="44" t="str">
        <f t="shared" si="35"/>
        <v/>
      </c>
      <c r="AI529" s="44" t="s">
        <v>2673</v>
      </c>
      <c r="AJ529" s="44" t="str">
        <f t="shared" si="36"/>
        <v/>
      </c>
      <c r="AK529" s="44" t="s">
        <v>2673</v>
      </c>
      <c r="AL529" s="44" t="s">
        <v>3387</v>
      </c>
    </row>
    <row r="530" spans="1:38" x14ac:dyDescent="0.2">
      <c r="A530" s="46" t="s">
        <v>3085</v>
      </c>
      <c r="B530" s="46" t="s">
        <v>1475</v>
      </c>
      <c r="C530" s="49" t="s">
        <v>2673</v>
      </c>
      <c r="D530" s="49" t="s">
        <v>3387</v>
      </c>
      <c r="E530" s="49" t="s">
        <v>2673</v>
      </c>
      <c r="F530" s="49" t="s">
        <v>3387</v>
      </c>
      <c r="G530" s="49" t="s">
        <v>2673</v>
      </c>
      <c r="H530" s="49" t="s">
        <v>3387</v>
      </c>
      <c r="I530" s="49" t="s">
        <v>2673</v>
      </c>
      <c r="J530" s="49" t="s">
        <v>3387</v>
      </c>
      <c r="K530" s="49" t="s">
        <v>2673</v>
      </c>
      <c r="L530" s="49" t="s">
        <v>3387</v>
      </c>
      <c r="M530" s="44" t="s">
        <v>2673</v>
      </c>
      <c r="N530" s="44" t="s">
        <v>3387</v>
      </c>
      <c r="O530" s="44" t="s">
        <v>2673</v>
      </c>
      <c r="P530" s="44" t="s">
        <v>3387</v>
      </c>
      <c r="Q530" s="44" t="s">
        <v>2673</v>
      </c>
      <c r="R530" s="44" t="s">
        <v>3387</v>
      </c>
      <c r="S530" s="44" t="s">
        <v>2673</v>
      </c>
      <c r="T530" s="44" t="s">
        <v>3387</v>
      </c>
      <c r="U530" s="44" t="s">
        <v>2673</v>
      </c>
      <c r="V530" s="44" t="e">
        <f t="shared" si="33"/>
        <v>#VALUE!</v>
      </c>
      <c r="W530" s="44" t="s">
        <v>2673</v>
      </c>
      <c r="X530" s="44" t="e">
        <f t="shared" si="34"/>
        <v>#VALUE!</v>
      </c>
      <c r="Y530" s="44" t="s">
        <v>2673</v>
      </c>
      <c r="Z530" s="44" t="s">
        <v>3387</v>
      </c>
      <c r="AA530" s="44" t="s">
        <v>2673</v>
      </c>
      <c r="AB530" s="44" t="s">
        <v>3387</v>
      </c>
      <c r="AC530" s="44" t="s">
        <v>2673</v>
      </c>
      <c r="AD530" s="44" t="s">
        <v>3387</v>
      </c>
      <c r="AE530" s="44" t="s">
        <v>2673</v>
      </c>
      <c r="AG530" s="44" t="s">
        <v>2673</v>
      </c>
      <c r="AH530" s="44" t="str">
        <f t="shared" si="35"/>
        <v/>
      </c>
      <c r="AI530" s="44" t="s">
        <v>2673</v>
      </c>
      <c r="AJ530" s="44" t="str">
        <f t="shared" si="36"/>
        <v/>
      </c>
      <c r="AK530" s="44" t="s">
        <v>2673</v>
      </c>
      <c r="AL530" s="44" t="s">
        <v>3387</v>
      </c>
    </row>
    <row r="531" spans="1:38" x14ac:dyDescent="0.2">
      <c r="A531" s="46" t="s">
        <v>3086</v>
      </c>
      <c r="B531" s="46" t="s">
        <v>1477</v>
      </c>
      <c r="C531" s="49" t="s">
        <v>2673</v>
      </c>
      <c r="D531" s="49" t="s">
        <v>3387</v>
      </c>
      <c r="E531" s="49" t="s">
        <v>2673</v>
      </c>
      <c r="F531" s="49" t="s">
        <v>3387</v>
      </c>
      <c r="G531" s="49" t="s">
        <v>2673</v>
      </c>
      <c r="H531" s="49" t="s">
        <v>3387</v>
      </c>
      <c r="I531" s="49" t="s">
        <v>2673</v>
      </c>
      <c r="J531" s="49" t="s">
        <v>3387</v>
      </c>
      <c r="K531" s="49" t="s">
        <v>2673</v>
      </c>
      <c r="L531" s="49" t="s">
        <v>3387</v>
      </c>
      <c r="M531" s="44" t="s">
        <v>2673</v>
      </c>
      <c r="N531" s="44" t="s">
        <v>3387</v>
      </c>
      <c r="O531" s="44" t="s">
        <v>2673</v>
      </c>
      <c r="P531" s="44" t="s">
        <v>3387</v>
      </c>
      <c r="Q531" s="44" t="s">
        <v>2673</v>
      </c>
      <c r="R531" s="44" t="s">
        <v>3387</v>
      </c>
      <c r="S531" s="44" t="s">
        <v>2673</v>
      </c>
      <c r="T531" s="44" t="s">
        <v>3387</v>
      </c>
      <c r="U531" s="44" t="s">
        <v>2673</v>
      </c>
      <c r="V531" s="44" t="e">
        <f t="shared" si="33"/>
        <v>#VALUE!</v>
      </c>
      <c r="W531" s="44" t="s">
        <v>2673</v>
      </c>
      <c r="X531" s="44" t="e">
        <f t="shared" si="34"/>
        <v>#VALUE!</v>
      </c>
      <c r="Y531" s="44" t="s">
        <v>2673</v>
      </c>
      <c r="Z531" s="44" t="s">
        <v>3387</v>
      </c>
      <c r="AA531" s="44" t="s">
        <v>2673</v>
      </c>
      <c r="AB531" s="44" t="s">
        <v>3387</v>
      </c>
      <c r="AC531" s="44" t="s">
        <v>2673</v>
      </c>
      <c r="AD531" s="44" t="s">
        <v>3387</v>
      </c>
      <c r="AE531" s="44" t="s">
        <v>2673</v>
      </c>
      <c r="AG531" s="44" t="s">
        <v>2673</v>
      </c>
      <c r="AH531" s="44" t="str">
        <f t="shared" si="35"/>
        <v/>
      </c>
      <c r="AI531" s="44" t="s">
        <v>2673</v>
      </c>
      <c r="AJ531" s="44" t="str">
        <f t="shared" si="36"/>
        <v/>
      </c>
      <c r="AK531" s="44" t="s">
        <v>2673</v>
      </c>
      <c r="AL531" s="44" t="s">
        <v>3387</v>
      </c>
    </row>
    <row r="532" spans="1:38" x14ac:dyDescent="0.2">
      <c r="A532" s="46" t="s">
        <v>3087</v>
      </c>
      <c r="B532" s="46" t="s">
        <v>3088</v>
      </c>
      <c r="C532" s="49" t="s">
        <v>2673</v>
      </c>
      <c r="D532" s="49" t="s">
        <v>3387</v>
      </c>
      <c r="E532" s="49" t="s">
        <v>2673</v>
      </c>
      <c r="F532" s="49" t="s">
        <v>3387</v>
      </c>
      <c r="G532" s="49" t="s">
        <v>2673</v>
      </c>
      <c r="H532" s="49" t="s">
        <v>3387</v>
      </c>
      <c r="I532" s="49" t="s">
        <v>2673</v>
      </c>
      <c r="J532" s="49" t="s">
        <v>3387</v>
      </c>
      <c r="K532" s="49" t="s">
        <v>2673</v>
      </c>
      <c r="L532" s="49" t="s">
        <v>3387</v>
      </c>
      <c r="M532" s="44" t="s">
        <v>2673</v>
      </c>
      <c r="N532" s="44" t="s">
        <v>3387</v>
      </c>
      <c r="O532" s="44" t="s">
        <v>2673</v>
      </c>
      <c r="P532" s="44" t="s">
        <v>3387</v>
      </c>
      <c r="Q532" s="44" t="s">
        <v>2673</v>
      </c>
      <c r="R532" s="44" t="s">
        <v>3387</v>
      </c>
      <c r="S532" s="44" t="s">
        <v>2673</v>
      </c>
      <c r="T532" s="44" t="s">
        <v>3387</v>
      </c>
      <c r="U532" s="44" t="s">
        <v>2673</v>
      </c>
      <c r="V532" s="44" t="e">
        <f t="shared" si="33"/>
        <v>#VALUE!</v>
      </c>
      <c r="W532" s="44" t="s">
        <v>2673</v>
      </c>
      <c r="X532" s="44" t="e">
        <f t="shared" si="34"/>
        <v>#VALUE!</v>
      </c>
      <c r="Y532" s="44" t="s">
        <v>2673</v>
      </c>
      <c r="Z532" s="44" t="s">
        <v>3387</v>
      </c>
      <c r="AA532" s="44" t="s">
        <v>2673</v>
      </c>
      <c r="AB532" s="44" t="s">
        <v>3387</v>
      </c>
      <c r="AC532" s="44" t="s">
        <v>2673</v>
      </c>
      <c r="AD532" s="44" t="s">
        <v>3387</v>
      </c>
      <c r="AE532" s="44" t="s">
        <v>2673</v>
      </c>
      <c r="AG532" s="44" t="s">
        <v>2673</v>
      </c>
      <c r="AH532" s="44" t="str">
        <f t="shared" si="35"/>
        <v/>
      </c>
      <c r="AI532" s="44" t="s">
        <v>2673</v>
      </c>
      <c r="AJ532" s="44" t="str">
        <f t="shared" si="36"/>
        <v/>
      </c>
      <c r="AK532" s="44" t="s">
        <v>2673</v>
      </c>
      <c r="AL532" s="44" t="s">
        <v>3387</v>
      </c>
    </row>
    <row r="533" spans="1:38" x14ac:dyDescent="0.2">
      <c r="A533" s="46" t="s">
        <v>3089</v>
      </c>
      <c r="B533" s="46" t="s">
        <v>3090</v>
      </c>
      <c r="C533" s="49" t="s">
        <v>2673</v>
      </c>
      <c r="D533" s="49" t="s">
        <v>3387</v>
      </c>
      <c r="E533" s="49" t="s">
        <v>2673</v>
      </c>
      <c r="F533" s="49" t="s">
        <v>3387</v>
      </c>
      <c r="G533" s="49" t="s">
        <v>2673</v>
      </c>
      <c r="H533" s="49" t="s">
        <v>3387</v>
      </c>
      <c r="I533" s="49" t="s">
        <v>2673</v>
      </c>
      <c r="J533" s="49" t="s">
        <v>3387</v>
      </c>
      <c r="K533" s="49" t="s">
        <v>2673</v>
      </c>
      <c r="L533" s="49" t="s">
        <v>3387</v>
      </c>
      <c r="M533" s="44" t="s">
        <v>2673</v>
      </c>
      <c r="N533" s="44" t="s">
        <v>3387</v>
      </c>
      <c r="O533" s="44" t="s">
        <v>2673</v>
      </c>
      <c r="P533" s="44" t="s">
        <v>3387</v>
      </c>
      <c r="Q533" s="44" t="s">
        <v>2673</v>
      </c>
      <c r="R533" s="44" t="s">
        <v>3387</v>
      </c>
      <c r="S533" s="44" t="s">
        <v>2673</v>
      </c>
      <c r="T533" s="44" t="s">
        <v>3387</v>
      </c>
      <c r="U533" s="44" t="s">
        <v>2673</v>
      </c>
      <c r="V533" s="44" t="e">
        <f t="shared" si="33"/>
        <v>#VALUE!</v>
      </c>
      <c r="W533" s="44" t="s">
        <v>2673</v>
      </c>
      <c r="X533" s="44" t="e">
        <f t="shared" si="34"/>
        <v>#VALUE!</v>
      </c>
      <c r="Y533" s="44" t="s">
        <v>2673</v>
      </c>
      <c r="Z533" s="44" t="s">
        <v>3387</v>
      </c>
      <c r="AA533" s="44" t="s">
        <v>2673</v>
      </c>
      <c r="AB533" s="44" t="s">
        <v>3387</v>
      </c>
      <c r="AC533" s="44" t="s">
        <v>2673</v>
      </c>
      <c r="AD533" s="44" t="s">
        <v>3387</v>
      </c>
      <c r="AE533" s="44" t="s">
        <v>2673</v>
      </c>
      <c r="AG533" s="44" t="s">
        <v>2673</v>
      </c>
      <c r="AH533" s="44" t="str">
        <f t="shared" si="35"/>
        <v/>
      </c>
      <c r="AI533" s="44" t="s">
        <v>2673</v>
      </c>
      <c r="AJ533" s="44" t="str">
        <f t="shared" si="36"/>
        <v/>
      </c>
      <c r="AK533" s="44" t="s">
        <v>2673</v>
      </c>
      <c r="AL533" s="44" t="s">
        <v>3387</v>
      </c>
    </row>
    <row r="534" spans="1:38" x14ac:dyDescent="0.2">
      <c r="A534" s="46" t="s">
        <v>3091</v>
      </c>
      <c r="B534" s="46" t="s">
        <v>3092</v>
      </c>
      <c r="C534" s="49" t="s">
        <v>2673</v>
      </c>
      <c r="D534" s="49" t="s">
        <v>3387</v>
      </c>
      <c r="E534" s="49" t="s">
        <v>2673</v>
      </c>
      <c r="F534" s="49" t="s">
        <v>3387</v>
      </c>
      <c r="G534" s="49" t="s">
        <v>2673</v>
      </c>
      <c r="H534" s="49" t="s">
        <v>3387</v>
      </c>
      <c r="I534" s="49" t="s">
        <v>2673</v>
      </c>
      <c r="J534" s="49" t="s">
        <v>3387</v>
      </c>
      <c r="K534" s="49" t="s">
        <v>2673</v>
      </c>
      <c r="L534" s="49" t="s">
        <v>3387</v>
      </c>
      <c r="M534" s="44" t="s">
        <v>2673</v>
      </c>
      <c r="N534" s="44" t="s">
        <v>3387</v>
      </c>
      <c r="O534" s="44" t="s">
        <v>2673</v>
      </c>
      <c r="P534" s="44" t="s">
        <v>3387</v>
      </c>
      <c r="Q534" s="44" t="s">
        <v>2673</v>
      </c>
      <c r="R534" s="44" t="s">
        <v>3387</v>
      </c>
      <c r="S534" s="44" t="s">
        <v>2673</v>
      </c>
      <c r="T534" s="44" t="s">
        <v>3387</v>
      </c>
      <c r="U534" s="44" t="s">
        <v>2673</v>
      </c>
      <c r="V534" s="44" t="e">
        <f t="shared" si="33"/>
        <v>#VALUE!</v>
      </c>
      <c r="W534" s="44" t="s">
        <v>2673</v>
      </c>
      <c r="X534" s="44" t="e">
        <f t="shared" si="34"/>
        <v>#VALUE!</v>
      </c>
      <c r="Y534" s="44" t="s">
        <v>2673</v>
      </c>
      <c r="Z534" s="44" t="s">
        <v>3387</v>
      </c>
      <c r="AA534" s="44" t="s">
        <v>2673</v>
      </c>
      <c r="AB534" s="44" t="s">
        <v>3387</v>
      </c>
      <c r="AC534" s="44" t="s">
        <v>2673</v>
      </c>
      <c r="AD534" s="44" t="s">
        <v>3387</v>
      </c>
      <c r="AE534" s="44" t="s">
        <v>2673</v>
      </c>
      <c r="AG534" s="44" t="s">
        <v>2673</v>
      </c>
      <c r="AH534" s="44" t="str">
        <f t="shared" si="35"/>
        <v/>
      </c>
      <c r="AI534" s="44" t="s">
        <v>2673</v>
      </c>
      <c r="AJ534" s="44" t="str">
        <f t="shared" si="36"/>
        <v/>
      </c>
      <c r="AK534" s="44" t="s">
        <v>2673</v>
      </c>
      <c r="AL534" s="44" t="s">
        <v>3387</v>
      </c>
    </row>
    <row r="535" spans="1:38" x14ac:dyDescent="0.2">
      <c r="A535" s="46" t="s">
        <v>3093</v>
      </c>
      <c r="B535" s="46" t="s">
        <v>1483</v>
      </c>
      <c r="C535" s="49" t="s">
        <v>2673</v>
      </c>
      <c r="D535" s="49" t="s">
        <v>3387</v>
      </c>
      <c r="E535" s="49" t="s">
        <v>2673</v>
      </c>
      <c r="F535" s="49" t="s">
        <v>3387</v>
      </c>
      <c r="G535" s="49" t="s">
        <v>2673</v>
      </c>
      <c r="H535" s="49" t="s">
        <v>3387</v>
      </c>
      <c r="I535" s="49" t="s">
        <v>2673</v>
      </c>
      <c r="J535" s="49" t="s">
        <v>3387</v>
      </c>
      <c r="K535" s="49" t="s">
        <v>2673</v>
      </c>
      <c r="L535" s="49" t="s">
        <v>3387</v>
      </c>
      <c r="M535" s="44" t="s">
        <v>2673</v>
      </c>
      <c r="N535" s="44" t="s">
        <v>3387</v>
      </c>
      <c r="O535" s="44" t="s">
        <v>2673</v>
      </c>
      <c r="P535" s="44" t="s">
        <v>3387</v>
      </c>
      <c r="Q535" s="44" t="s">
        <v>2673</v>
      </c>
      <c r="R535" s="44" t="s">
        <v>3387</v>
      </c>
      <c r="S535" s="44" t="s">
        <v>2673</v>
      </c>
      <c r="T535" s="44" t="s">
        <v>3387</v>
      </c>
      <c r="U535" s="44" t="s">
        <v>2673</v>
      </c>
      <c r="V535" s="44" t="e">
        <f t="shared" si="33"/>
        <v>#VALUE!</v>
      </c>
      <c r="W535" s="44" t="s">
        <v>2673</v>
      </c>
      <c r="X535" s="44" t="e">
        <f t="shared" si="34"/>
        <v>#VALUE!</v>
      </c>
      <c r="Y535" s="44" t="s">
        <v>2673</v>
      </c>
      <c r="Z535" s="44" t="s">
        <v>3387</v>
      </c>
      <c r="AA535" s="44" t="s">
        <v>2673</v>
      </c>
      <c r="AB535" s="44" t="s">
        <v>3387</v>
      </c>
      <c r="AC535" s="44" t="s">
        <v>2673</v>
      </c>
      <c r="AD535" s="44" t="s">
        <v>3387</v>
      </c>
      <c r="AE535" s="44" t="s">
        <v>2673</v>
      </c>
      <c r="AG535" s="44" t="s">
        <v>2673</v>
      </c>
      <c r="AH535" s="44" t="str">
        <f t="shared" si="35"/>
        <v/>
      </c>
      <c r="AI535" s="44" t="s">
        <v>2673</v>
      </c>
      <c r="AJ535" s="44" t="str">
        <f t="shared" si="36"/>
        <v/>
      </c>
      <c r="AK535" s="44" t="s">
        <v>2673</v>
      </c>
      <c r="AL535" s="44" t="s">
        <v>3387</v>
      </c>
    </row>
    <row r="536" spans="1:38" x14ac:dyDescent="0.2">
      <c r="A536" s="46" t="s">
        <v>3094</v>
      </c>
      <c r="B536" s="46" t="s">
        <v>3095</v>
      </c>
      <c r="C536" s="49" t="s">
        <v>2673</v>
      </c>
      <c r="D536" s="49" t="s">
        <v>3387</v>
      </c>
      <c r="E536" s="49" t="s">
        <v>2673</v>
      </c>
      <c r="F536" s="49" t="s">
        <v>3387</v>
      </c>
      <c r="G536" s="49" t="s">
        <v>2673</v>
      </c>
      <c r="H536" s="49" t="s">
        <v>3387</v>
      </c>
      <c r="I536" s="49" t="s">
        <v>2673</v>
      </c>
      <c r="J536" s="49" t="s">
        <v>3387</v>
      </c>
      <c r="K536" s="49" t="s">
        <v>2673</v>
      </c>
      <c r="L536" s="49" t="s">
        <v>3387</v>
      </c>
      <c r="M536" s="44" t="s">
        <v>2673</v>
      </c>
      <c r="N536" s="44" t="s">
        <v>3387</v>
      </c>
      <c r="O536" s="44" t="s">
        <v>2673</v>
      </c>
      <c r="P536" s="44" t="s">
        <v>3387</v>
      </c>
      <c r="Q536" s="44" t="s">
        <v>2673</v>
      </c>
      <c r="R536" s="44" t="s">
        <v>3387</v>
      </c>
      <c r="S536" s="44" t="s">
        <v>2673</v>
      </c>
      <c r="T536" s="44" t="s">
        <v>3387</v>
      </c>
      <c r="U536" s="44" t="s">
        <v>2673</v>
      </c>
      <c r="V536" s="44" t="e">
        <f t="shared" si="33"/>
        <v>#VALUE!</v>
      </c>
      <c r="W536" s="44" t="s">
        <v>2673</v>
      </c>
      <c r="X536" s="44" t="e">
        <f t="shared" si="34"/>
        <v>#VALUE!</v>
      </c>
      <c r="Y536" s="44" t="s">
        <v>2673</v>
      </c>
      <c r="Z536" s="44" t="s">
        <v>3387</v>
      </c>
      <c r="AA536" s="44" t="s">
        <v>2673</v>
      </c>
      <c r="AB536" s="44" t="s">
        <v>3387</v>
      </c>
      <c r="AC536" s="44" t="s">
        <v>2673</v>
      </c>
      <c r="AD536" s="44" t="s">
        <v>3387</v>
      </c>
      <c r="AE536" s="44" t="s">
        <v>2673</v>
      </c>
      <c r="AG536" s="44" t="s">
        <v>2673</v>
      </c>
      <c r="AH536" s="44" t="str">
        <f t="shared" si="35"/>
        <v/>
      </c>
      <c r="AI536" s="44" t="s">
        <v>2673</v>
      </c>
      <c r="AJ536" s="44" t="str">
        <f t="shared" si="36"/>
        <v/>
      </c>
      <c r="AK536" s="44" t="s">
        <v>2673</v>
      </c>
      <c r="AL536" s="44" t="s">
        <v>3387</v>
      </c>
    </row>
    <row r="537" spans="1:38" x14ac:dyDescent="0.2">
      <c r="A537" s="46" t="s">
        <v>3096</v>
      </c>
      <c r="B537" s="46" t="s">
        <v>1485</v>
      </c>
      <c r="C537" s="49" t="s">
        <v>2673</v>
      </c>
      <c r="D537" s="49" t="s">
        <v>3387</v>
      </c>
      <c r="E537" s="49" t="s">
        <v>2673</v>
      </c>
      <c r="F537" s="49" t="s">
        <v>3387</v>
      </c>
      <c r="G537" s="49" t="s">
        <v>2673</v>
      </c>
      <c r="H537" s="49" t="s">
        <v>3387</v>
      </c>
      <c r="I537" s="49" t="s">
        <v>2673</v>
      </c>
      <c r="J537" s="49" t="s">
        <v>3387</v>
      </c>
      <c r="K537" s="49" t="s">
        <v>2673</v>
      </c>
      <c r="L537" s="49" t="s">
        <v>3387</v>
      </c>
      <c r="M537" s="44" t="s">
        <v>2673</v>
      </c>
      <c r="N537" s="44" t="s">
        <v>3387</v>
      </c>
      <c r="O537" s="44" t="s">
        <v>2673</v>
      </c>
      <c r="P537" s="44" t="s">
        <v>3387</v>
      </c>
      <c r="Q537" s="44" t="s">
        <v>2673</v>
      </c>
      <c r="R537" s="44" t="s">
        <v>3387</v>
      </c>
      <c r="S537" s="44" t="s">
        <v>2673</v>
      </c>
      <c r="T537" s="44" t="s">
        <v>3387</v>
      </c>
      <c r="U537" s="44" t="s">
        <v>2673</v>
      </c>
      <c r="V537" s="44" t="e">
        <f t="shared" si="33"/>
        <v>#VALUE!</v>
      </c>
      <c r="W537" s="44" t="s">
        <v>2673</v>
      </c>
      <c r="X537" s="44" t="e">
        <f t="shared" si="34"/>
        <v>#VALUE!</v>
      </c>
      <c r="Y537" s="44" t="s">
        <v>2673</v>
      </c>
      <c r="Z537" s="44" t="s">
        <v>3387</v>
      </c>
      <c r="AA537" s="44" t="s">
        <v>2673</v>
      </c>
      <c r="AB537" s="44" t="s">
        <v>3387</v>
      </c>
      <c r="AC537" s="44" t="s">
        <v>2673</v>
      </c>
      <c r="AD537" s="44" t="s">
        <v>3387</v>
      </c>
      <c r="AE537" s="44" t="s">
        <v>2673</v>
      </c>
      <c r="AG537" s="44" t="s">
        <v>2673</v>
      </c>
      <c r="AH537" s="44" t="str">
        <f t="shared" si="35"/>
        <v/>
      </c>
      <c r="AI537" s="44" t="s">
        <v>2673</v>
      </c>
      <c r="AJ537" s="44" t="str">
        <f t="shared" si="36"/>
        <v/>
      </c>
      <c r="AK537" s="44" t="s">
        <v>2673</v>
      </c>
      <c r="AL537" s="44" t="s">
        <v>3387</v>
      </c>
    </row>
    <row r="538" spans="1:38" x14ac:dyDescent="0.2">
      <c r="A538" s="46" t="s">
        <v>3097</v>
      </c>
      <c r="B538" s="46" t="s">
        <v>3098</v>
      </c>
      <c r="C538" s="49" t="s">
        <v>2673</v>
      </c>
      <c r="D538" s="49" t="s">
        <v>3387</v>
      </c>
      <c r="E538" s="49" t="s">
        <v>2673</v>
      </c>
      <c r="F538" s="49" t="s">
        <v>3387</v>
      </c>
      <c r="G538" s="49" t="s">
        <v>2673</v>
      </c>
      <c r="H538" s="49" t="s">
        <v>3387</v>
      </c>
      <c r="I538" s="49" t="s">
        <v>2673</v>
      </c>
      <c r="J538" s="49" t="s">
        <v>3387</v>
      </c>
      <c r="K538" s="49" t="s">
        <v>2673</v>
      </c>
      <c r="L538" s="49" t="s">
        <v>3387</v>
      </c>
      <c r="M538" s="44" t="s">
        <v>2673</v>
      </c>
      <c r="N538" s="44" t="s">
        <v>3387</v>
      </c>
      <c r="O538" s="44" t="s">
        <v>2673</v>
      </c>
      <c r="P538" s="44" t="s">
        <v>3387</v>
      </c>
      <c r="Q538" s="44" t="s">
        <v>2673</v>
      </c>
      <c r="R538" s="44" t="s">
        <v>3387</v>
      </c>
      <c r="S538" s="44" t="s">
        <v>2673</v>
      </c>
      <c r="T538" s="44" t="s">
        <v>3387</v>
      </c>
      <c r="U538" s="44" t="s">
        <v>2673</v>
      </c>
      <c r="V538" s="44" t="e">
        <f t="shared" si="33"/>
        <v>#VALUE!</v>
      </c>
      <c r="W538" s="44" t="s">
        <v>2673</v>
      </c>
      <c r="X538" s="44" t="e">
        <f t="shared" si="34"/>
        <v>#VALUE!</v>
      </c>
      <c r="Y538" s="44" t="s">
        <v>2673</v>
      </c>
      <c r="Z538" s="44" t="s">
        <v>3387</v>
      </c>
      <c r="AA538" s="44" t="s">
        <v>2673</v>
      </c>
      <c r="AB538" s="44" t="s">
        <v>3387</v>
      </c>
      <c r="AC538" s="44" t="s">
        <v>2673</v>
      </c>
      <c r="AD538" s="44" t="s">
        <v>3387</v>
      </c>
      <c r="AE538" s="44" t="s">
        <v>2673</v>
      </c>
      <c r="AG538" s="44" t="s">
        <v>2673</v>
      </c>
      <c r="AH538" s="44" t="str">
        <f t="shared" si="35"/>
        <v/>
      </c>
      <c r="AI538" s="44" t="s">
        <v>2673</v>
      </c>
      <c r="AJ538" s="44" t="str">
        <f t="shared" si="36"/>
        <v/>
      </c>
      <c r="AK538" s="44" t="s">
        <v>2673</v>
      </c>
      <c r="AL538" s="44" t="s">
        <v>3387</v>
      </c>
    </row>
    <row r="539" spans="1:38" x14ac:dyDescent="0.2">
      <c r="A539" s="46" t="s">
        <v>3099</v>
      </c>
      <c r="B539" s="46" t="s">
        <v>3100</v>
      </c>
      <c r="C539" s="49" t="s">
        <v>2673</v>
      </c>
      <c r="D539" s="49" t="s">
        <v>3387</v>
      </c>
      <c r="E539" s="49" t="s">
        <v>2673</v>
      </c>
      <c r="F539" s="49" t="s">
        <v>3387</v>
      </c>
      <c r="G539" s="49" t="s">
        <v>2673</v>
      </c>
      <c r="H539" s="49" t="s">
        <v>3387</v>
      </c>
      <c r="I539" s="49" t="s">
        <v>2673</v>
      </c>
      <c r="J539" s="49" t="s">
        <v>3387</v>
      </c>
      <c r="K539" s="49" t="s">
        <v>2673</v>
      </c>
      <c r="L539" s="49" t="s">
        <v>3387</v>
      </c>
      <c r="M539" s="44" t="s">
        <v>2673</v>
      </c>
      <c r="N539" s="44" t="s">
        <v>3387</v>
      </c>
      <c r="O539" s="44" t="s">
        <v>2673</v>
      </c>
      <c r="P539" s="44" t="s">
        <v>3387</v>
      </c>
      <c r="Q539" s="44" t="s">
        <v>2673</v>
      </c>
      <c r="R539" s="44" t="s">
        <v>3387</v>
      </c>
      <c r="S539" s="44" t="s">
        <v>2673</v>
      </c>
      <c r="T539" s="44" t="s">
        <v>3387</v>
      </c>
      <c r="U539" s="44" t="s">
        <v>2673</v>
      </c>
      <c r="V539" s="44" t="e">
        <f t="shared" si="33"/>
        <v>#VALUE!</v>
      </c>
      <c r="W539" s="44" t="s">
        <v>2673</v>
      </c>
      <c r="X539" s="44" t="e">
        <f t="shared" si="34"/>
        <v>#VALUE!</v>
      </c>
      <c r="Y539" s="44" t="s">
        <v>2673</v>
      </c>
      <c r="Z539" s="44" t="s">
        <v>3387</v>
      </c>
      <c r="AA539" s="44" t="s">
        <v>2673</v>
      </c>
      <c r="AB539" s="44" t="s">
        <v>3387</v>
      </c>
      <c r="AC539" s="44" t="s">
        <v>2673</v>
      </c>
      <c r="AD539" s="44" t="s">
        <v>3387</v>
      </c>
      <c r="AE539" s="44" t="s">
        <v>2673</v>
      </c>
      <c r="AG539" s="44" t="s">
        <v>2673</v>
      </c>
      <c r="AH539" s="44" t="str">
        <f t="shared" si="35"/>
        <v/>
      </c>
      <c r="AI539" s="44" t="s">
        <v>2673</v>
      </c>
      <c r="AJ539" s="44" t="str">
        <f t="shared" si="36"/>
        <v/>
      </c>
      <c r="AK539" s="44" t="s">
        <v>2673</v>
      </c>
      <c r="AL539" s="44" t="s">
        <v>3387</v>
      </c>
    </row>
    <row r="540" spans="1:38" x14ac:dyDescent="0.2">
      <c r="A540" s="46" t="s">
        <v>3101</v>
      </c>
      <c r="B540" s="46" t="s">
        <v>3102</v>
      </c>
      <c r="C540" s="49" t="s">
        <v>2673</v>
      </c>
      <c r="D540" s="49" t="s">
        <v>3387</v>
      </c>
      <c r="E540" s="49" t="s">
        <v>2673</v>
      </c>
      <c r="F540" s="49" t="s">
        <v>3387</v>
      </c>
      <c r="G540" s="49" t="s">
        <v>2673</v>
      </c>
      <c r="H540" s="49" t="s">
        <v>3387</v>
      </c>
      <c r="I540" s="49" t="s">
        <v>2673</v>
      </c>
      <c r="J540" s="49" t="s">
        <v>3387</v>
      </c>
      <c r="K540" s="49" t="s">
        <v>2673</v>
      </c>
      <c r="L540" s="49" t="s">
        <v>3387</v>
      </c>
      <c r="M540" s="44" t="s">
        <v>2673</v>
      </c>
      <c r="N540" s="44" t="s">
        <v>3387</v>
      </c>
      <c r="O540" s="44" t="s">
        <v>2673</v>
      </c>
      <c r="P540" s="44" t="s">
        <v>3387</v>
      </c>
      <c r="Q540" s="44" t="s">
        <v>2673</v>
      </c>
      <c r="R540" s="44" t="s">
        <v>3387</v>
      </c>
      <c r="S540" s="44" t="s">
        <v>2673</v>
      </c>
      <c r="T540" s="44" t="s">
        <v>3387</v>
      </c>
      <c r="U540" s="44" t="s">
        <v>2673</v>
      </c>
      <c r="V540" s="44" t="e">
        <f t="shared" si="33"/>
        <v>#VALUE!</v>
      </c>
      <c r="W540" s="44" t="s">
        <v>2673</v>
      </c>
      <c r="X540" s="44" t="e">
        <f t="shared" si="34"/>
        <v>#VALUE!</v>
      </c>
      <c r="Y540" s="44" t="s">
        <v>2673</v>
      </c>
      <c r="Z540" s="44" t="s">
        <v>3387</v>
      </c>
      <c r="AA540" s="44" t="s">
        <v>2673</v>
      </c>
      <c r="AB540" s="44" t="s">
        <v>3387</v>
      </c>
      <c r="AC540" s="44" t="s">
        <v>2673</v>
      </c>
      <c r="AD540" s="44" t="s">
        <v>3387</v>
      </c>
      <c r="AE540" s="44" t="s">
        <v>2673</v>
      </c>
      <c r="AG540" s="44" t="s">
        <v>2673</v>
      </c>
      <c r="AH540" s="44" t="str">
        <f t="shared" si="35"/>
        <v/>
      </c>
      <c r="AI540" s="44" t="s">
        <v>2673</v>
      </c>
      <c r="AJ540" s="44" t="str">
        <f t="shared" si="36"/>
        <v/>
      </c>
      <c r="AK540" s="44" t="s">
        <v>2673</v>
      </c>
      <c r="AL540" s="44" t="s">
        <v>3387</v>
      </c>
    </row>
    <row r="541" spans="1:38" x14ac:dyDescent="0.2">
      <c r="A541" s="46" t="s">
        <v>3103</v>
      </c>
      <c r="B541" s="46" t="s">
        <v>1493</v>
      </c>
      <c r="C541" s="49" t="s">
        <v>2673</v>
      </c>
      <c r="D541" s="49" t="s">
        <v>3387</v>
      </c>
      <c r="E541" s="49" t="s">
        <v>2673</v>
      </c>
      <c r="F541" s="49" t="s">
        <v>3387</v>
      </c>
      <c r="G541" s="49" t="s">
        <v>2673</v>
      </c>
      <c r="H541" s="49" t="s">
        <v>3387</v>
      </c>
      <c r="I541" s="49" t="s">
        <v>2673</v>
      </c>
      <c r="J541" s="49" t="s">
        <v>3387</v>
      </c>
      <c r="K541" s="49" t="s">
        <v>2673</v>
      </c>
      <c r="L541" s="49" t="s">
        <v>3387</v>
      </c>
      <c r="M541" s="44" t="s">
        <v>2673</v>
      </c>
      <c r="N541" s="44" t="s">
        <v>3387</v>
      </c>
      <c r="O541" s="44" t="s">
        <v>2673</v>
      </c>
      <c r="P541" s="44" t="s">
        <v>3387</v>
      </c>
      <c r="Q541" s="44" t="s">
        <v>2673</v>
      </c>
      <c r="R541" s="44" t="s">
        <v>3387</v>
      </c>
      <c r="S541" s="44" t="s">
        <v>2673</v>
      </c>
      <c r="T541" s="44" t="s">
        <v>3387</v>
      </c>
      <c r="U541" s="44" t="s">
        <v>2673</v>
      </c>
      <c r="V541" s="44" t="e">
        <f t="shared" si="33"/>
        <v>#VALUE!</v>
      </c>
      <c r="W541" s="44" t="s">
        <v>2673</v>
      </c>
      <c r="X541" s="44" t="e">
        <f t="shared" si="34"/>
        <v>#VALUE!</v>
      </c>
      <c r="Y541" s="44" t="s">
        <v>2673</v>
      </c>
      <c r="Z541" s="44" t="s">
        <v>3387</v>
      </c>
      <c r="AA541" s="44" t="s">
        <v>2673</v>
      </c>
      <c r="AB541" s="44" t="s">
        <v>3387</v>
      </c>
      <c r="AC541" s="44" t="s">
        <v>2673</v>
      </c>
      <c r="AD541" s="44" t="s">
        <v>3387</v>
      </c>
      <c r="AE541" s="44" t="s">
        <v>2673</v>
      </c>
      <c r="AG541" s="44" t="s">
        <v>2673</v>
      </c>
      <c r="AH541" s="44" t="str">
        <f t="shared" si="35"/>
        <v/>
      </c>
      <c r="AI541" s="44" t="s">
        <v>2673</v>
      </c>
      <c r="AJ541" s="44" t="str">
        <f t="shared" si="36"/>
        <v/>
      </c>
      <c r="AK541" s="44" t="s">
        <v>2673</v>
      </c>
      <c r="AL541" s="44" t="s">
        <v>3387</v>
      </c>
    </row>
    <row r="542" spans="1:38" x14ac:dyDescent="0.2">
      <c r="A542" s="46" t="s">
        <v>3104</v>
      </c>
      <c r="B542" s="46" t="s">
        <v>3105</v>
      </c>
      <c r="C542" s="49" t="s">
        <v>2673</v>
      </c>
      <c r="D542" s="49" t="s">
        <v>3387</v>
      </c>
      <c r="E542" s="49" t="s">
        <v>2673</v>
      </c>
      <c r="F542" s="49" t="s">
        <v>3387</v>
      </c>
      <c r="G542" s="49" t="s">
        <v>2673</v>
      </c>
      <c r="H542" s="49" t="s">
        <v>3387</v>
      </c>
      <c r="I542" s="49" t="s">
        <v>2673</v>
      </c>
      <c r="J542" s="49" t="s">
        <v>3387</v>
      </c>
      <c r="K542" s="49" t="s">
        <v>2673</v>
      </c>
      <c r="L542" s="49" t="s">
        <v>3387</v>
      </c>
      <c r="M542" s="44" t="s">
        <v>2673</v>
      </c>
      <c r="N542" s="44" t="s">
        <v>3387</v>
      </c>
      <c r="O542" s="44" t="s">
        <v>2673</v>
      </c>
      <c r="P542" s="44" t="s">
        <v>3387</v>
      </c>
      <c r="Q542" s="44" t="s">
        <v>2673</v>
      </c>
      <c r="R542" s="44" t="s">
        <v>3387</v>
      </c>
      <c r="S542" s="44" t="s">
        <v>2673</v>
      </c>
      <c r="T542" s="44" t="s">
        <v>3387</v>
      </c>
      <c r="U542" s="44" t="s">
        <v>2673</v>
      </c>
      <c r="V542" s="44" t="e">
        <f t="shared" si="33"/>
        <v>#VALUE!</v>
      </c>
      <c r="W542" s="44" t="s">
        <v>2673</v>
      </c>
      <c r="X542" s="44" t="e">
        <f t="shared" si="34"/>
        <v>#VALUE!</v>
      </c>
      <c r="Y542" s="44" t="s">
        <v>2673</v>
      </c>
      <c r="Z542" s="44" t="s">
        <v>3387</v>
      </c>
      <c r="AA542" s="44" t="s">
        <v>2673</v>
      </c>
      <c r="AB542" s="44" t="s">
        <v>3387</v>
      </c>
      <c r="AC542" s="44" t="s">
        <v>2673</v>
      </c>
      <c r="AD542" s="44" t="s">
        <v>3387</v>
      </c>
      <c r="AE542" s="44" t="s">
        <v>2673</v>
      </c>
      <c r="AG542" s="44" t="s">
        <v>2673</v>
      </c>
      <c r="AH542" s="44" t="str">
        <f t="shared" si="35"/>
        <v/>
      </c>
      <c r="AI542" s="44" t="s">
        <v>2673</v>
      </c>
      <c r="AJ542" s="44" t="str">
        <f t="shared" si="36"/>
        <v/>
      </c>
      <c r="AK542" s="44" t="s">
        <v>2673</v>
      </c>
      <c r="AL542" s="44" t="s">
        <v>3387</v>
      </c>
    </row>
    <row r="543" spans="1:38" x14ac:dyDescent="0.2">
      <c r="A543" s="46" t="s">
        <v>3106</v>
      </c>
      <c r="B543" s="46" t="s">
        <v>1497</v>
      </c>
      <c r="C543" s="49" t="s">
        <v>2673</v>
      </c>
      <c r="D543" s="49" t="s">
        <v>3387</v>
      </c>
      <c r="E543" s="49" t="s">
        <v>2673</v>
      </c>
      <c r="F543" s="49" t="s">
        <v>3387</v>
      </c>
      <c r="G543" s="49" t="s">
        <v>2673</v>
      </c>
      <c r="H543" s="49" t="s">
        <v>3387</v>
      </c>
      <c r="I543" s="49" t="s">
        <v>2673</v>
      </c>
      <c r="J543" s="49" t="s">
        <v>3387</v>
      </c>
      <c r="K543" s="49" t="s">
        <v>2673</v>
      </c>
      <c r="L543" s="49" t="s">
        <v>3387</v>
      </c>
      <c r="M543" s="44" t="s">
        <v>2673</v>
      </c>
      <c r="N543" s="44" t="s">
        <v>3387</v>
      </c>
      <c r="O543" s="44" t="s">
        <v>2673</v>
      </c>
      <c r="P543" s="44" t="s">
        <v>3387</v>
      </c>
      <c r="Q543" s="44" t="s">
        <v>2673</v>
      </c>
      <c r="R543" s="44" t="s">
        <v>3387</v>
      </c>
      <c r="S543" s="44" t="s">
        <v>2673</v>
      </c>
      <c r="T543" s="44" t="s">
        <v>3387</v>
      </c>
      <c r="U543" s="44" t="s">
        <v>2673</v>
      </c>
      <c r="V543" s="44" t="e">
        <f t="shared" si="33"/>
        <v>#VALUE!</v>
      </c>
      <c r="W543" s="44" t="s">
        <v>2673</v>
      </c>
      <c r="X543" s="44" t="e">
        <f t="shared" si="34"/>
        <v>#VALUE!</v>
      </c>
      <c r="Y543" s="44" t="s">
        <v>2673</v>
      </c>
      <c r="Z543" s="44" t="s">
        <v>3387</v>
      </c>
      <c r="AA543" s="44" t="s">
        <v>2673</v>
      </c>
      <c r="AB543" s="44" t="s">
        <v>3387</v>
      </c>
      <c r="AC543" s="44" t="s">
        <v>2673</v>
      </c>
      <c r="AD543" s="44" t="s">
        <v>3387</v>
      </c>
      <c r="AE543" s="44" t="s">
        <v>2673</v>
      </c>
      <c r="AG543" s="44" t="s">
        <v>2673</v>
      </c>
      <c r="AH543" s="44" t="str">
        <f t="shared" si="35"/>
        <v/>
      </c>
      <c r="AI543" s="44" t="s">
        <v>2673</v>
      </c>
      <c r="AJ543" s="44" t="str">
        <f t="shared" si="36"/>
        <v/>
      </c>
      <c r="AK543" s="44" t="s">
        <v>2673</v>
      </c>
      <c r="AL543" s="44" t="s">
        <v>3387</v>
      </c>
    </row>
    <row r="544" spans="1:38" x14ac:dyDescent="0.2">
      <c r="A544" s="46" t="s">
        <v>3107</v>
      </c>
      <c r="B544" s="46" t="s">
        <v>3108</v>
      </c>
      <c r="C544" s="49" t="s">
        <v>2673</v>
      </c>
      <c r="D544" s="49" t="s">
        <v>3387</v>
      </c>
      <c r="E544" s="49" t="s">
        <v>2673</v>
      </c>
      <c r="F544" s="49" t="s">
        <v>3387</v>
      </c>
      <c r="G544" s="49" t="s">
        <v>2673</v>
      </c>
      <c r="H544" s="49" t="s">
        <v>3387</v>
      </c>
      <c r="I544" s="49" t="s">
        <v>2673</v>
      </c>
      <c r="J544" s="49" t="s">
        <v>3387</v>
      </c>
      <c r="K544" s="49" t="s">
        <v>2673</v>
      </c>
      <c r="L544" s="49" t="s">
        <v>3387</v>
      </c>
      <c r="M544" s="44" t="s">
        <v>2673</v>
      </c>
      <c r="N544" s="44" t="s">
        <v>3387</v>
      </c>
      <c r="O544" s="44" t="s">
        <v>2673</v>
      </c>
      <c r="P544" s="44" t="s">
        <v>3387</v>
      </c>
      <c r="Q544" s="44" t="s">
        <v>2673</v>
      </c>
      <c r="R544" s="44" t="s">
        <v>3387</v>
      </c>
      <c r="S544" s="44" t="s">
        <v>2673</v>
      </c>
      <c r="T544" s="44" t="s">
        <v>3387</v>
      </c>
      <c r="U544" s="44" t="s">
        <v>2673</v>
      </c>
      <c r="V544" s="44" t="e">
        <f t="shared" si="33"/>
        <v>#VALUE!</v>
      </c>
      <c r="W544" s="44" t="s">
        <v>2673</v>
      </c>
      <c r="X544" s="44" t="e">
        <f t="shared" si="34"/>
        <v>#VALUE!</v>
      </c>
      <c r="Y544" s="44" t="s">
        <v>2673</v>
      </c>
      <c r="Z544" s="44" t="s">
        <v>3387</v>
      </c>
      <c r="AA544" s="44" t="s">
        <v>2673</v>
      </c>
      <c r="AB544" s="44" t="s">
        <v>3387</v>
      </c>
      <c r="AC544" s="44" t="s">
        <v>2673</v>
      </c>
      <c r="AD544" s="44" t="s">
        <v>3387</v>
      </c>
      <c r="AE544" s="44" t="s">
        <v>2673</v>
      </c>
      <c r="AG544" s="44" t="s">
        <v>2673</v>
      </c>
      <c r="AH544" s="44" t="str">
        <f t="shared" si="35"/>
        <v/>
      </c>
      <c r="AI544" s="44" t="s">
        <v>2673</v>
      </c>
      <c r="AJ544" s="44" t="str">
        <f t="shared" si="36"/>
        <v/>
      </c>
      <c r="AK544" s="44" t="s">
        <v>2673</v>
      </c>
      <c r="AL544" s="44" t="s">
        <v>3387</v>
      </c>
    </row>
    <row r="545" spans="1:38" x14ac:dyDescent="0.2">
      <c r="A545" s="46" t="s">
        <v>3109</v>
      </c>
      <c r="B545" s="46" t="s">
        <v>3110</v>
      </c>
      <c r="C545" s="49" t="s">
        <v>2673</v>
      </c>
      <c r="D545" s="49" t="s">
        <v>3387</v>
      </c>
      <c r="E545" s="49" t="s">
        <v>2673</v>
      </c>
      <c r="F545" s="49" t="s">
        <v>3387</v>
      </c>
      <c r="G545" s="49" t="s">
        <v>2673</v>
      </c>
      <c r="H545" s="49" t="s">
        <v>3387</v>
      </c>
      <c r="I545" s="49" t="s">
        <v>2673</v>
      </c>
      <c r="J545" s="49" t="s">
        <v>3387</v>
      </c>
      <c r="K545" s="49" t="s">
        <v>2673</v>
      </c>
      <c r="L545" s="49" t="s">
        <v>3387</v>
      </c>
      <c r="M545" s="44" t="s">
        <v>2673</v>
      </c>
      <c r="N545" s="44" t="s">
        <v>3387</v>
      </c>
      <c r="O545" s="44" t="s">
        <v>2673</v>
      </c>
      <c r="P545" s="44" t="s">
        <v>3387</v>
      </c>
      <c r="Q545" s="44" t="s">
        <v>2673</v>
      </c>
      <c r="R545" s="44" t="s">
        <v>3387</v>
      </c>
      <c r="S545" s="44" t="s">
        <v>2673</v>
      </c>
      <c r="T545" s="44" t="s">
        <v>3387</v>
      </c>
      <c r="U545" s="44" t="s">
        <v>2673</v>
      </c>
      <c r="V545" s="44" t="e">
        <f t="shared" si="33"/>
        <v>#VALUE!</v>
      </c>
      <c r="W545" s="44" t="s">
        <v>2673</v>
      </c>
      <c r="X545" s="44" t="e">
        <f t="shared" si="34"/>
        <v>#VALUE!</v>
      </c>
      <c r="Y545" s="44" t="s">
        <v>2673</v>
      </c>
      <c r="Z545" s="44" t="s">
        <v>3387</v>
      </c>
      <c r="AA545" s="44" t="s">
        <v>2673</v>
      </c>
      <c r="AB545" s="44" t="s">
        <v>3387</v>
      </c>
      <c r="AC545" s="44" t="s">
        <v>2673</v>
      </c>
      <c r="AD545" s="44" t="s">
        <v>3387</v>
      </c>
      <c r="AE545" s="44" t="s">
        <v>2673</v>
      </c>
      <c r="AG545" s="44" t="s">
        <v>2673</v>
      </c>
      <c r="AH545" s="44" t="str">
        <f t="shared" si="35"/>
        <v/>
      </c>
      <c r="AI545" s="44" t="s">
        <v>2673</v>
      </c>
      <c r="AJ545" s="44" t="str">
        <f t="shared" si="36"/>
        <v/>
      </c>
      <c r="AK545" s="44" t="s">
        <v>2673</v>
      </c>
      <c r="AL545" s="44" t="s">
        <v>3387</v>
      </c>
    </row>
    <row r="546" spans="1:38" x14ac:dyDescent="0.2">
      <c r="A546" s="46" t="s">
        <v>3111</v>
      </c>
      <c r="B546" s="46" t="s">
        <v>1501</v>
      </c>
      <c r="C546" s="49" t="s">
        <v>2673</v>
      </c>
      <c r="D546" s="49" t="s">
        <v>3387</v>
      </c>
      <c r="E546" s="49" t="s">
        <v>2673</v>
      </c>
      <c r="F546" s="49" t="s">
        <v>3387</v>
      </c>
      <c r="G546" s="49" t="s">
        <v>2673</v>
      </c>
      <c r="H546" s="49" t="s">
        <v>3387</v>
      </c>
      <c r="I546" s="49" t="s">
        <v>2673</v>
      </c>
      <c r="J546" s="49" t="s">
        <v>3387</v>
      </c>
      <c r="K546" s="49" t="s">
        <v>2673</v>
      </c>
      <c r="L546" s="49" t="s">
        <v>3387</v>
      </c>
      <c r="M546" s="44" t="s">
        <v>2673</v>
      </c>
      <c r="N546" s="44" t="s">
        <v>3387</v>
      </c>
      <c r="O546" s="44" t="s">
        <v>2673</v>
      </c>
      <c r="P546" s="44" t="s">
        <v>3387</v>
      </c>
      <c r="Q546" s="44" t="s">
        <v>2673</v>
      </c>
      <c r="R546" s="44" t="s">
        <v>3387</v>
      </c>
      <c r="S546" s="44" t="s">
        <v>2673</v>
      </c>
      <c r="T546" s="44" t="s">
        <v>3387</v>
      </c>
      <c r="U546" s="44" t="s">
        <v>2673</v>
      </c>
      <c r="V546" s="44" t="e">
        <f t="shared" si="33"/>
        <v>#VALUE!</v>
      </c>
      <c r="W546" s="44" t="s">
        <v>2673</v>
      </c>
      <c r="X546" s="44" t="e">
        <f t="shared" si="34"/>
        <v>#VALUE!</v>
      </c>
      <c r="Y546" s="44" t="s">
        <v>2673</v>
      </c>
      <c r="Z546" s="44" t="s">
        <v>3387</v>
      </c>
      <c r="AA546" s="44" t="s">
        <v>2673</v>
      </c>
      <c r="AB546" s="44" t="s">
        <v>3387</v>
      </c>
      <c r="AC546" s="44" t="s">
        <v>2673</v>
      </c>
      <c r="AD546" s="44" t="s">
        <v>3387</v>
      </c>
      <c r="AE546" s="44" t="s">
        <v>2673</v>
      </c>
      <c r="AG546" s="44" t="s">
        <v>2673</v>
      </c>
      <c r="AH546" s="44" t="str">
        <f t="shared" si="35"/>
        <v/>
      </c>
      <c r="AI546" s="44" t="s">
        <v>2673</v>
      </c>
      <c r="AJ546" s="44" t="str">
        <f t="shared" si="36"/>
        <v/>
      </c>
      <c r="AK546" s="44" t="s">
        <v>2673</v>
      </c>
      <c r="AL546" s="44" t="s">
        <v>3387</v>
      </c>
    </row>
    <row r="547" spans="1:38" x14ac:dyDescent="0.2">
      <c r="A547" s="46" t="s">
        <v>3112</v>
      </c>
      <c r="B547" s="46" t="s">
        <v>3113</v>
      </c>
      <c r="C547" s="49" t="s">
        <v>2673</v>
      </c>
      <c r="D547" s="49" t="s">
        <v>3387</v>
      </c>
      <c r="E547" s="49" t="s">
        <v>2673</v>
      </c>
      <c r="F547" s="49" t="s">
        <v>3387</v>
      </c>
      <c r="G547" s="49" t="s">
        <v>2673</v>
      </c>
      <c r="H547" s="49" t="s">
        <v>3387</v>
      </c>
      <c r="I547" s="49" t="s">
        <v>2673</v>
      </c>
      <c r="J547" s="49" t="s">
        <v>3387</v>
      </c>
      <c r="K547" s="49" t="s">
        <v>2673</v>
      </c>
      <c r="L547" s="49" t="s">
        <v>3387</v>
      </c>
      <c r="M547" s="44" t="s">
        <v>2673</v>
      </c>
      <c r="N547" s="44" t="s">
        <v>3387</v>
      </c>
      <c r="O547" s="44" t="s">
        <v>2673</v>
      </c>
      <c r="P547" s="44" t="s">
        <v>3387</v>
      </c>
      <c r="Q547" s="44" t="s">
        <v>2673</v>
      </c>
      <c r="R547" s="44" t="s">
        <v>3387</v>
      </c>
      <c r="S547" s="44" t="s">
        <v>2673</v>
      </c>
      <c r="T547" s="44" t="s">
        <v>3387</v>
      </c>
      <c r="U547" s="44" t="s">
        <v>2673</v>
      </c>
      <c r="V547" s="44" t="e">
        <f t="shared" si="33"/>
        <v>#VALUE!</v>
      </c>
      <c r="W547" s="44" t="s">
        <v>2673</v>
      </c>
      <c r="X547" s="44" t="e">
        <f t="shared" si="34"/>
        <v>#VALUE!</v>
      </c>
      <c r="Y547" s="44" t="s">
        <v>2673</v>
      </c>
      <c r="Z547" s="44" t="s">
        <v>3387</v>
      </c>
      <c r="AA547" s="44" t="s">
        <v>2673</v>
      </c>
      <c r="AB547" s="44" t="s">
        <v>3387</v>
      </c>
      <c r="AC547" s="44" t="s">
        <v>2673</v>
      </c>
      <c r="AD547" s="44" t="s">
        <v>3387</v>
      </c>
      <c r="AE547" s="44" t="s">
        <v>2673</v>
      </c>
      <c r="AG547" s="44" t="s">
        <v>2673</v>
      </c>
      <c r="AH547" s="44" t="str">
        <f t="shared" si="35"/>
        <v/>
      </c>
      <c r="AI547" s="44" t="s">
        <v>2673</v>
      </c>
      <c r="AJ547" s="44" t="str">
        <f t="shared" si="36"/>
        <v/>
      </c>
      <c r="AK547" s="44" t="s">
        <v>2673</v>
      </c>
      <c r="AL547" s="44" t="s">
        <v>3387</v>
      </c>
    </row>
    <row r="548" spans="1:38" x14ac:dyDescent="0.2">
      <c r="A548" s="46" t="s">
        <v>3114</v>
      </c>
      <c r="B548" s="46" t="s">
        <v>1505</v>
      </c>
      <c r="C548" s="49" t="s">
        <v>2673</v>
      </c>
      <c r="D548" s="49" t="s">
        <v>3387</v>
      </c>
      <c r="E548" s="49" t="s">
        <v>2673</v>
      </c>
      <c r="F548" s="49" t="s">
        <v>3387</v>
      </c>
      <c r="G548" s="49" t="s">
        <v>2673</v>
      </c>
      <c r="H548" s="49" t="s">
        <v>3387</v>
      </c>
      <c r="I548" s="49" t="s">
        <v>2673</v>
      </c>
      <c r="J548" s="49" t="s">
        <v>3387</v>
      </c>
      <c r="K548" s="49" t="s">
        <v>2673</v>
      </c>
      <c r="L548" s="49" t="s">
        <v>3387</v>
      </c>
      <c r="M548" s="44" t="s">
        <v>2673</v>
      </c>
      <c r="N548" s="44" t="s">
        <v>3387</v>
      </c>
      <c r="O548" s="44" t="s">
        <v>2673</v>
      </c>
      <c r="P548" s="44" t="s">
        <v>3387</v>
      </c>
      <c r="Q548" s="44" t="s">
        <v>2673</v>
      </c>
      <c r="R548" s="44" t="s">
        <v>3387</v>
      </c>
      <c r="S548" s="44" t="s">
        <v>2673</v>
      </c>
      <c r="T548" s="44" t="s">
        <v>3387</v>
      </c>
      <c r="U548" s="44" t="s">
        <v>2673</v>
      </c>
      <c r="V548" s="44" t="e">
        <f t="shared" si="33"/>
        <v>#VALUE!</v>
      </c>
      <c r="W548" s="44" t="s">
        <v>2673</v>
      </c>
      <c r="X548" s="44" t="e">
        <f t="shared" si="34"/>
        <v>#VALUE!</v>
      </c>
      <c r="Y548" s="44" t="s">
        <v>2673</v>
      </c>
      <c r="Z548" s="44" t="s">
        <v>3387</v>
      </c>
      <c r="AA548" s="44" t="s">
        <v>2673</v>
      </c>
      <c r="AB548" s="44" t="s">
        <v>3387</v>
      </c>
      <c r="AC548" s="44" t="s">
        <v>2673</v>
      </c>
      <c r="AD548" s="44" t="s">
        <v>3387</v>
      </c>
      <c r="AE548" s="44" t="s">
        <v>2673</v>
      </c>
      <c r="AG548" s="44" t="s">
        <v>2673</v>
      </c>
      <c r="AH548" s="44" t="str">
        <f t="shared" si="35"/>
        <v/>
      </c>
      <c r="AI548" s="44" t="s">
        <v>2673</v>
      </c>
      <c r="AJ548" s="44" t="str">
        <f t="shared" si="36"/>
        <v/>
      </c>
      <c r="AK548" s="44" t="s">
        <v>2673</v>
      </c>
      <c r="AL548" s="44" t="s">
        <v>3387</v>
      </c>
    </row>
    <row r="549" spans="1:38" x14ac:dyDescent="0.2">
      <c r="A549" s="46" t="s">
        <v>3115</v>
      </c>
      <c r="B549" s="46" t="s">
        <v>3116</v>
      </c>
      <c r="C549" s="49" t="s">
        <v>2673</v>
      </c>
      <c r="D549" s="49" t="s">
        <v>3387</v>
      </c>
      <c r="E549" s="49" t="s">
        <v>2673</v>
      </c>
      <c r="F549" s="49" t="s">
        <v>3387</v>
      </c>
      <c r="G549" s="49" t="s">
        <v>2673</v>
      </c>
      <c r="H549" s="49" t="s">
        <v>3387</v>
      </c>
      <c r="I549" s="49" t="s">
        <v>2673</v>
      </c>
      <c r="J549" s="49" t="s">
        <v>3387</v>
      </c>
      <c r="K549" s="49" t="s">
        <v>2673</v>
      </c>
      <c r="L549" s="49" t="s">
        <v>3387</v>
      </c>
      <c r="M549" s="44" t="s">
        <v>2673</v>
      </c>
      <c r="N549" s="44" t="s">
        <v>3387</v>
      </c>
      <c r="O549" s="44" t="s">
        <v>2673</v>
      </c>
      <c r="P549" s="44" t="s">
        <v>3387</v>
      </c>
      <c r="Q549" s="44" t="s">
        <v>2673</v>
      </c>
      <c r="R549" s="44" t="s">
        <v>3387</v>
      </c>
      <c r="S549" s="44" t="s">
        <v>2673</v>
      </c>
      <c r="T549" s="44" t="s">
        <v>3387</v>
      </c>
      <c r="U549" s="44" t="s">
        <v>2673</v>
      </c>
      <c r="V549" s="44" t="e">
        <f t="shared" si="33"/>
        <v>#VALUE!</v>
      </c>
      <c r="W549" s="44" t="s">
        <v>2673</v>
      </c>
      <c r="X549" s="44" t="e">
        <f t="shared" si="34"/>
        <v>#VALUE!</v>
      </c>
      <c r="Y549" s="44" t="s">
        <v>2673</v>
      </c>
      <c r="Z549" s="44" t="s">
        <v>3387</v>
      </c>
      <c r="AA549" s="44" t="s">
        <v>2673</v>
      </c>
      <c r="AB549" s="44" t="s">
        <v>3387</v>
      </c>
      <c r="AC549" s="44" t="s">
        <v>2673</v>
      </c>
      <c r="AD549" s="44" t="s">
        <v>3387</v>
      </c>
      <c r="AE549" s="44" t="s">
        <v>2673</v>
      </c>
      <c r="AG549" s="44" t="s">
        <v>2673</v>
      </c>
      <c r="AH549" s="44" t="str">
        <f t="shared" si="35"/>
        <v/>
      </c>
      <c r="AI549" s="44" t="s">
        <v>2673</v>
      </c>
      <c r="AJ549" s="44" t="str">
        <f t="shared" si="36"/>
        <v/>
      </c>
      <c r="AK549" s="44" t="s">
        <v>2673</v>
      </c>
      <c r="AL549" s="44" t="s">
        <v>3387</v>
      </c>
    </row>
    <row r="550" spans="1:38" x14ac:dyDescent="0.2">
      <c r="A550" s="46" t="s">
        <v>3117</v>
      </c>
      <c r="B550" s="46" t="s">
        <v>3118</v>
      </c>
      <c r="C550" s="49" t="s">
        <v>2673</v>
      </c>
      <c r="D550" s="49" t="s">
        <v>3387</v>
      </c>
      <c r="E550" s="49" t="s">
        <v>2673</v>
      </c>
      <c r="F550" s="49" t="s">
        <v>3387</v>
      </c>
      <c r="G550" s="49" t="s">
        <v>2673</v>
      </c>
      <c r="H550" s="49" t="s">
        <v>3387</v>
      </c>
      <c r="I550" s="49" t="s">
        <v>2673</v>
      </c>
      <c r="J550" s="49" t="s">
        <v>3387</v>
      </c>
      <c r="K550" s="49" t="s">
        <v>2673</v>
      </c>
      <c r="L550" s="49" t="s">
        <v>3387</v>
      </c>
      <c r="M550" s="44" t="s">
        <v>2673</v>
      </c>
      <c r="N550" s="44" t="s">
        <v>3387</v>
      </c>
      <c r="O550" s="44" t="s">
        <v>2673</v>
      </c>
      <c r="P550" s="44" t="s">
        <v>3387</v>
      </c>
      <c r="Q550" s="44" t="s">
        <v>2673</v>
      </c>
      <c r="R550" s="44" t="s">
        <v>3387</v>
      </c>
      <c r="S550" s="44" t="s">
        <v>2673</v>
      </c>
      <c r="T550" s="44" t="s">
        <v>3387</v>
      </c>
      <c r="U550" s="44" t="s">
        <v>2673</v>
      </c>
      <c r="V550" s="44" t="e">
        <f t="shared" si="33"/>
        <v>#VALUE!</v>
      </c>
      <c r="W550" s="44" t="s">
        <v>2673</v>
      </c>
      <c r="X550" s="44" t="e">
        <f t="shared" si="34"/>
        <v>#VALUE!</v>
      </c>
      <c r="Y550" s="44" t="s">
        <v>2673</v>
      </c>
      <c r="Z550" s="44" t="s">
        <v>3387</v>
      </c>
      <c r="AA550" s="44" t="s">
        <v>2673</v>
      </c>
      <c r="AB550" s="44" t="s">
        <v>3387</v>
      </c>
      <c r="AC550" s="44" t="s">
        <v>2673</v>
      </c>
      <c r="AD550" s="44" t="s">
        <v>3387</v>
      </c>
      <c r="AE550" s="44" t="s">
        <v>2673</v>
      </c>
      <c r="AG550" s="44" t="s">
        <v>2673</v>
      </c>
      <c r="AH550" s="44" t="str">
        <f t="shared" si="35"/>
        <v/>
      </c>
      <c r="AI550" s="44" t="s">
        <v>2673</v>
      </c>
      <c r="AJ550" s="44" t="str">
        <f t="shared" si="36"/>
        <v/>
      </c>
      <c r="AK550" s="44" t="s">
        <v>2673</v>
      </c>
      <c r="AL550" s="44" t="s">
        <v>3387</v>
      </c>
    </row>
    <row r="551" spans="1:38" x14ac:dyDescent="0.2">
      <c r="A551" s="46" t="s">
        <v>3119</v>
      </c>
      <c r="B551" s="46" t="s">
        <v>1509</v>
      </c>
      <c r="C551" s="49" t="s">
        <v>2673</v>
      </c>
      <c r="D551" s="49" t="s">
        <v>3387</v>
      </c>
      <c r="E551" s="49" t="s">
        <v>2673</v>
      </c>
      <c r="F551" s="49" t="s">
        <v>3387</v>
      </c>
      <c r="G551" s="49" t="s">
        <v>2673</v>
      </c>
      <c r="H551" s="49" t="s">
        <v>3387</v>
      </c>
      <c r="I551" s="49" t="s">
        <v>2673</v>
      </c>
      <c r="J551" s="49" t="s">
        <v>3387</v>
      </c>
      <c r="K551" s="49" t="s">
        <v>2673</v>
      </c>
      <c r="L551" s="49" t="s">
        <v>3387</v>
      </c>
      <c r="M551" s="44" t="s">
        <v>2673</v>
      </c>
      <c r="N551" s="44" t="s">
        <v>3387</v>
      </c>
      <c r="O551" s="44" t="s">
        <v>2673</v>
      </c>
      <c r="P551" s="44" t="s">
        <v>3387</v>
      </c>
      <c r="Q551" s="44" t="s">
        <v>2673</v>
      </c>
      <c r="R551" s="44" t="s">
        <v>3387</v>
      </c>
      <c r="S551" s="44" t="s">
        <v>2673</v>
      </c>
      <c r="T551" s="44" t="s">
        <v>3387</v>
      </c>
      <c r="U551" s="44" t="s">
        <v>2673</v>
      </c>
      <c r="V551" s="44" t="e">
        <f t="shared" si="33"/>
        <v>#VALUE!</v>
      </c>
      <c r="W551" s="44" t="s">
        <v>2673</v>
      </c>
      <c r="X551" s="44" t="e">
        <f t="shared" si="34"/>
        <v>#VALUE!</v>
      </c>
      <c r="Y551" s="44" t="s">
        <v>2673</v>
      </c>
      <c r="Z551" s="44" t="s">
        <v>3387</v>
      </c>
      <c r="AA551" s="44" t="s">
        <v>2673</v>
      </c>
      <c r="AB551" s="44" t="s">
        <v>3387</v>
      </c>
      <c r="AC551" s="44" t="s">
        <v>2673</v>
      </c>
      <c r="AD551" s="44" t="s">
        <v>3387</v>
      </c>
      <c r="AE551" s="44" t="s">
        <v>2673</v>
      </c>
      <c r="AG551" s="44" t="s">
        <v>2673</v>
      </c>
      <c r="AH551" s="44" t="str">
        <f t="shared" si="35"/>
        <v/>
      </c>
      <c r="AI551" s="44" t="s">
        <v>2673</v>
      </c>
      <c r="AJ551" s="44" t="str">
        <f t="shared" si="36"/>
        <v/>
      </c>
      <c r="AK551" s="44" t="s">
        <v>2673</v>
      </c>
      <c r="AL551" s="44" t="s">
        <v>3387</v>
      </c>
    </row>
    <row r="552" spans="1:38" x14ac:dyDescent="0.2">
      <c r="A552" s="46" t="s">
        <v>3120</v>
      </c>
      <c r="B552" s="46" t="s">
        <v>3121</v>
      </c>
      <c r="C552" s="49" t="s">
        <v>2673</v>
      </c>
      <c r="D552" s="49" t="s">
        <v>3387</v>
      </c>
      <c r="E552" s="49" t="s">
        <v>2673</v>
      </c>
      <c r="F552" s="49" t="s">
        <v>3387</v>
      </c>
      <c r="G552" s="49" t="s">
        <v>2673</v>
      </c>
      <c r="H552" s="49" t="s">
        <v>3387</v>
      </c>
      <c r="I552" s="49" t="s">
        <v>2673</v>
      </c>
      <c r="J552" s="49" t="s">
        <v>3387</v>
      </c>
      <c r="K552" s="49" t="s">
        <v>2673</v>
      </c>
      <c r="L552" s="49" t="s">
        <v>3387</v>
      </c>
      <c r="M552" s="44" t="s">
        <v>2673</v>
      </c>
      <c r="N552" s="44" t="s">
        <v>3387</v>
      </c>
      <c r="O552" s="44" t="s">
        <v>2673</v>
      </c>
      <c r="P552" s="44" t="s">
        <v>3387</v>
      </c>
      <c r="Q552" s="44" t="s">
        <v>2673</v>
      </c>
      <c r="R552" s="44" t="s">
        <v>3387</v>
      </c>
      <c r="S552" s="44" t="s">
        <v>2673</v>
      </c>
      <c r="T552" s="44" t="s">
        <v>3387</v>
      </c>
      <c r="U552" s="44" t="s">
        <v>2673</v>
      </c>
      <c r="V552" s="44" t="e">
        <f t="shared" si="33"/>
        <v>#VALUE!</v>
      </c>
      <c r="W552" s="44" t="s">
        <v>2673</v>
      </c>
      <c r="X552" s="44" t="e">
        <f t="shared" si="34"/>
        <v>#VALUE!</v>
      </c>
      <c r="Y552" s="44" t="s">
        <v>2673</v>
      </c>
      <c r="Z552" s="44" t="s">
        <v>3387</v>
      </c>
      <c r="AA552" s="44" t="s">
        <v>2673</v>
      </c>
      <c r="AB552" s="44" t="s">
        <v>3387</v>
      </c>
      <c r="AC552" s="44" t="s">
        <v>2673</v>
      </c>
      <c r="AD552" s="44" t="s">
        <v>3387</v>
      </c>
      <c r="AE552" s="44" t="s">
        <v>2673</v>
      </c>
      <c r="AG552" s="44" t="s">
        <v>2673</v>
      </c>
      <c r="AH552" s="44" t="str">
        <f t="shared" si="35"/>
        <v/>
      </c>
      <c r="AI552" s="44" t="s">
        <v>2673</v>
      </c>
      <c r="AJ552" s="44" t="str">
        <f t="shared" si="36"/>
        <v/>
      </c>
      <c r="AK552" s="44" t="s">
        <v>2673</v>
      </c>
      <c r="AL552" s="44" t="s">
        <v>3387</v>
      </c>
    </row>
    <row r="553" spans="1:38" x14ac:dyDescent="0.2">
      <c r="A553" s="46" t="s">
        <v>3122</v>
      </c>
      <c r="B553" s="46" t="s">
        <v>3123</v>
      </c>
      <c r="C553" s="49" t="s">
        <v>2673</v>
      </c>
      <c r="D553" s="49" t="s">
        <v>3387</v>
      </c>
      <c r="E553" s="49" t="s">
        <v>2673</v>
      </c>
      <c r="F553" s="49" t="s">
        <v>3387</v>
      </c>
      <c r="G553" s="49" t="s">
        <v>2673</v>
      </c>
      <c r="H553" s="49" t="s">
        <v>3387</v>
      </c>
      <c r="I553" s="49" t="s">
        <v>2673</v>
      </c>
      <c r="J553" s="49" t="s">
        <v>3387</v>
      </c>
      <c r="K553" s="49" t="s">
        <v>2673</v>
      </c>
      <c r="L553" s="49" t="s">
        <v>3387</v>
      </c>
      <c r="M553" s="44" t="s">
        <v>2673</v>
      </c>
      <c r="N553" s="44" t="s">
        <v>3387</v>
      </c>
      <c r="O553" s="44" t="s">
        <v>2673</v>
      </c>
      <c r="P553" s="44" t="s">
        <v>3387</v>
      </c>
      <c r="Q553" s="44" t="s">
        <v>2673</v>
      </c>
      <c r="R553" s="44" t="s">
        <v>3387</v>
      </c>
      <c r="S553" s="44" t="s">
        <v>2673</v>
      </c>
      <c r="T553" s="44" t="s">
        <v>3387</v>
      </c>
      <c r="U553" s="44" t="s">
        <v>2673</v>
      </c>
      <c r="V553" s="44" t="e">
        <f t="shared" si="33"/>
        <v>#VALUE!</v>
      </c>
      <c r="W553" s="44" t="s">
        <v>2673</v>
      </c>
      <c r="X553" s="44" t="e">
        <f t="shared" si="34"/>
        <v>#VALUE!</v>
      </c>
      <c r="Y553" s="44" t="s">
        <v>2673</v>
      </c>
      <c r="Z553" s="44" t="s">
        <v>3387</v>
      </c>
      <c r="AA553" s="44" t="s">
        <v>2673</v>
      </c>
      <c r="AB553" s="44" t="s">
        <v>3387</v>
      </c>
      <c r="AC553" s="44" t="s">
        <v>2673</v>
      </c>
      <c r="AD553" s="44" t="s">
        <v>3387</v>
      </c>
      <c r="AE553" s="44" t="s">
        <v>2673</v>
      </c>
      <c r="AG553" s="44" t="s">
        <v>2673</v>
      </c>
      <c r="AH553" s="44" t="str">
        <f t="shared" si="35"/>
        <v/>
      </c>
      <c r="AI553" s="44" t="s">
        <v>2673</v>
      </c>
      <c r="AJ553" s="44" t="str">
        <f t="shared" si="36"/>
        <v/>
      </c>
      <c r="AK553" s="44" t="s">
        <v>2673</v>
      </c>
      <c r="AL553" s="44" t="s">
        <v>3387</v>
      </c>
    </row>
    <row r="554" spans="1:38" x14ac:dyDescent="0.2">
      <c r="A554" s="46" t="s">
        <v>3124</v>
      </c>
      <c r="B554" s="46" t="s">
        <v>3125</v>
      </c>
      <c r="C554" s="49" t="s">
        <v>2673</v>
      </c>
      <c r="D554" s="49" t="s">
        <v>3387</v>
      </c>
      <c r="E554" s="49" t="s">
        <v>2673</v>
      </c>
      <c r="F554" s="49" t="s">
        <v>3387</v>
      </c>
      <c r="G554" s="49" t="s">
        <v>2673</v>
      </c>
      <c r="H554" s="49" t="s">
        <v>3387</v>
      </c>
      <c r="I554" s="49" t="s">
        <v>2673</v>
      </c>
      <c r="J554" s="49" t="s">
        <v>3387</v>
      </c>
      <c r="K554" s="49" t="s">
        <v>2673</v>
      </c>
      <c r="L554" s="49" t="s">
        <v>3387</v>
      </c>
      <c r="M554" s="44" t="s">
        <v>2673</v>
      </c>
      <c r="N554" s="44" t="s">
        <v>3387</v>
      </c>
      <c r="O554" s="44" t="s">
        <v>2673</v>
      </c>
      <c r="P554" s="44" t="s">
        <v>3387</v>
      </c>
      <c r="Q554" s="44" t="s">
        <v>2673</v>
      </c>
      <c r="R554" s="44" t="s">
        <v>3387</v>
      </c>
      <c r="S554" s="44" t="s">
        <v>2673</v>
      </c>
      <c r="T554" s="44" t="s">
        <v>3387</v>
      </c>
      <c r="U554" s="44" t="s">
        <v>2673</v>
      </c>
      <c r="V554" s="44" t="e">
        <f t="shared" si="33"/>
        <v>#VALUE!</v>
      </c>
      <c r="W554" s="44" t="s">
        <v>2673</v>
      </c>
      <c r="X554" s="44" t="e">
        <f t="shared" si="34"/>
        <v>#VALUE!</v>
      </c>
      <c r="Y554" s="44" t="s">
        <v>2673</v>
      </c>
      <c r="Z554" s="44" t="s">
        <v>3387</v>
      </c>
      <c r="AA554" s="44" t="s">
        <v>2673</v>
      </c>
      <c r="AB554" s="44" t="s">
        <v>3387</v>
      </c>
      <c r="AC554" s="44" t="s">
        <v>2673</v>
      </c>
      <c r="AD554" s="44" t="s">
        <v>3387</v>
      </c>
      <c r="AE554" s="44" t="s">
        <v>2673</v>
      </c>
      <c r="AG554" s="44" t="s">
        <v>2673</v>
      </c>
      <c r="AH554" s="44" t="str">
        <f t="shared" si="35"/>
        <v/>
      </c>
      <c r="AI554" s="44" t="s">
        <v>2673</v>
      </c>
      <c r="AJ554" s="44" t="str">
        <f t="shared" si="36"/>
        <v/>
      </c>
      <c r="AK554" s="44" t="s">
        <v>2673</v>
      </c>
      <c r="AL554" s="44" t="s">
        <v>3387</v>
      </c>
    </row>
    <row r="555" spans="1:38" x14ac:dyDescent="0.2">
      <c r="A555" s="46" t="s">
        <v>3126</v>
      </c>
      <c r="B555" s="46" t="s">
        <v>1517</v>
      </c>
      <c r="C555" s="49" t="s">
        <v>2673</v>
      </c>
      <c r="D555" s="49" t="s">
        <v>3387</v>
      </c>
      <c r="E555" s="49" t="s">
        <v>2673</v>
      </c>
      <c r="F555" s="49" t="s">
        <v>3387</v>
      </c>
      <c r="G555" s="49" t="s">
        <v>2673</v>
      </c>
      <c r="H555" s="49" t="s">
        <v>3387</v>
      </c>
      <c r="I555" s="49" t="s">
        <v>2673</v>
      </c>
      <c r="J555" s="49" t="s">
        <v>3387</v>
      </c>
      <c r="K555" s="49" t="s">
        <v>2673</v>
      </c>
      <c r="L555" s="49" t="s">
        <v>3387</v>
      </c>
      <c r="M555" s="44" t="s">
        <v>2673</v>
      </c>
      <c r="N555" s="44" t="s">
        <v>3387</v>
      </c>
      <c r="O555" s="44" t="s">
        <v>2673</v>
      </c>
      <c r="P555" s="44" t="s">
        <v>3387</v>
      </c>
      <c r="Q555" s="44" t="s">
        <v>2673</v>
      </c>
      <c r="R555" s="44" t="s">
        <v>3387</v>
      </c>
      <c r="S555" s="44" t="s">
        <v>2673</v>
      </c>
      <c r="T555" s="44" t="s">
        <v>3387</v>
      </c>
      <c r="U555" s="44" t="s">
        <v>2673</v>
      </c>
      <c r="V555" s="44" t="e">
        <f t="shared" si="33"/>
        <v>#VALUE!</v>
      </c>
      <c r="W555" s="44" t="s">
        <v>2673</v>
      </c>
      <c r="X555" s="44" t="e">
        <f t="shared" si="34"/>
        <v>#VALUE!</v>
      </c>
      <c r="Y555" s="44" t="s">
        <v>2673</v>
      </c>
      <c r="Z555" s="44" t="s">
        <v>3387</v>
      </c>
      <c r="AA555" s="44" t="s">
        <v>2673</v>
      </c>
      <c r="AB555" s="44" t="s">
        <v>3387</v>
      </c>
      <c r="AC555" s="44" t="s">
        <v>2673</v>
      </c>
      <c r="AD555" s="44" t="s">
        <v>3387</v>
      </c>
      <c r="AE555" s="44" t="s">
        <v>2673</v>
      </c>
      <c r="AG555" s="44" t="s">
        <v>2673</v>
      </c>
      <c r="AH555" s="44" t="str">
        <f t="shared" si="35"/>
        <v/>
      </c>
      <c r="AI555" s="44" t="s">
        <v>2673</v>
      </c>
      <c r="AJ555" s="44" t="str">
        <f t="shared" si="36"/>
        <v/>
      </c>
      <c r="AK555" s="44" t="s">
        <v>2673</v>
      </c>
      <c r="AL555" s="44" t="s">
        <v>3387</v>
      </c>
    </row>
    <row r="556" spans="1:38" x14ac:dyDescent="0.2">
      <c r="A556" s="46" t="s">
        <v>3127</v>
      </c>
      <c r="B556" s="46" t="s">
        <v>1519</v>
      </c>
      <c r="C556" s="49" t="s">
        <v>2673</v>
      </c>
      <c r="D556" s="49" t="s">
        <v>3387</v>
      </c>
      <c r="E556" s="49" t="s">
        <v>2673</v>
      </c>
      <c r="F556" s="49" t="s">
        <v>3387</v>
      </c>
      <c r="G556" s="49" t="s">
        <v>2673</v>
      </c>
      <c r="H556" s="49" t="s">
        <v>3387</v>
      </c>
      <c r="I556" s="49" t="s">
        <v>2673</v>
      </c>
      <c r="J556" s="49" t="s">
        <v>3387</v>
      </c>
      <c r="K556" s="49" t="s">
        <v>2673</v>
      </c>
      <c r="L556" s="49" t="s">
        <v>3387</v>
      </c>
      <c r="M556" s="44" t="s">
        <v>2673</v>
      </c>
      <c r="N556" s="44" t="s">
        <v>3387</v>
      </c>
      <c r="O556" s="44" t="s">
        <v>2673</v>
      </c>
      <c r="P556" s="44" t="s">
        <v>3387</v>
      </c>
      <c r="Q556" s="44" t="s">
        <v>2673</v>
      </c>
      <c r="R556" s="44" t="s">
        <v>3387</v>
      </c>
      <c r="S556" s="44" t="s">
        <v>2673</v>
      </c>
      <c r="T556" s="44" t="s">
        <v>3387</v>
      </c>
      <c r="U556" s="44" t="s">
        <v>2673</v>
      </c>
      <c r="V556" s="44" t="e">
        <f t="shared" si="33"/>
        <v>#VALUE!</v>
      </c>
      <c r="W556" s="44" t="s">
        <v>2673</v>
      </c>
      <c r="X556" s="44" t="e">
        <f t="shared" si="34"/>
        <v>#VALUE!</v>
      </c>
      <c r="Y556" s="44" t="s">
        <v>2673</v>
      </c>
      <c r="Z556" s="44" t="s">
        <v>3387</v>
      </c>
      <c r="AA556" s="44" t="s">
        <v>2673</v>
      </c>
      <c r="AB556" s="44" t="s">
        <v>3387</v>
      </c>
      <c r="AC556" s="44" t="s">
        <v>2673</v>
      </c>
      <c r="AD556" s="44" t="s">
        <v>3387</v>
      </c>
      <c r="AE556" s="44" t="s">
        <v>2673</v>
      </c>
      <c r="AG556" s="44" t="s">
        <v>2673</v>
      </c>
      <c r="AH556" s="44" t="str">
        <f t="shared" si="35"/>
        <v/>
      </c>
      <c r="AI556" s="44" t="s">
        <v>2673</v>
      </c>
      <c r="AJ556" s="44" t="str">
        <f t="shared" si="36"/>
        <v/>
      </c>
      <c r="AK556" s="44" t="s">
        <v>2673</v>
      </c>
      <c r="AL556" s="44" t="s">
        <v>3387</v>
      </c>
    </row>
    <row r="557" spans="1:38" x14ac:dyDescent="0.2">
      <c r="A557" s="46" t="s">
        <v>3128</v>
      </c>
      <c r="B557" s="46" t="s">
        <v>3129</v>
      </c>
      <c r="C557" s="49" t="s">
        <v>2673</v>
      </c>
      <c r="D557" s="49" t="s">
        <v>3387</v>
      </c>
      <c r="E557" s="49" t="s">
        <v>2673</v>
      </c>
      <c r="F557" s="49" t="s">
        <v>3387</v>
      </c>
      <c r="G557" s="49" t="s">
        <v>2673</v>
      </c>
      <c r="H557" s="49" t="s">
        <v>3387</v>
      </c>
      <c r="I557" s="49" t="s">
        <v>2673</v>
      </c>
      <c r="J557" s="49" t="s">
        <v>3387</v>
      </c>
      <c r="K557" s="49" t="s">
        <v>2673</v>
      </c>
      <c r="L557" s="49" t="s">
        <v>3387</v>
      </c>
      <c r="M557" s="44" t="s">
        <v>2673</v>
      </c>
      <c r="N557" s="44" t="s">
        <v>3387</v>
      </c>
      <c r="O557" s="44" t="s">
        <v>2673</v>
      </c>
      <c r="P557" s="44" t="s">
        <v>3387</v>
      </c>
      <c r="Q557" s="44" t="s">
        <v>2673</v>
      </c>
      <c r="R557" s="44" t="s">
        <v>3387</v>
      </c>
      <c r="S557" s="44" t="s">
        <v>2673</v>
      </c>
      <c r="T557" s="44" t="s">
        <v>3387</v>
      </c>
      <c r="U557" s="44" t="s">
        <v>2673</v>
      </c>
      <c r="V557" s="44" t="e">
        <f t="shared" si="33"/>
        <v>#VALUE!</v>
      </c>
      <c r="W557" s="44" t="s">
        <v>2673</v>
      </c>
      <c r="X557" s="44" t="e">
        <f t="shared" si="34"/>
        <v>#VALUE!</v>
      </c>
      <c r="Y557" s="44" t="s">
        <v>2673</v>
      </c>
      <c r="Z557" s="44" t="s">
        <v>3387</v>
      </c>
      <c r="AA557" s="44" t="s">
        <v>2673</v>
      </c>
      <c r="AB557" s="44" t="s">
        <v>3387</v>
      </c>
      <c r="AC557" s="44" t="s">
        <v>2673</v>
      </c>
      <c r="AD557" s="44" t="s">
        <v>3387</v>
      </c>
      <c r="AE557" s="44" t="s">
        <v>2673</v>
      </c>
      <c r="AG557" s="44" t="s">
        <v>2673</v>
      </c>
      <c r="AH557" s="44" t="str">
        <f t="shared" si="35"/>
        <v/>
      </c>
      <c r="AI557" s="44" t="s">
        <v>2673</v>
      </c>
      <c r="AJ557" s="44" t="str">
        <f t="shared" si="36"/>
        <v/>
      </c>
      <c r="AK557" s="44" t="s">
        <v>2673</v>
      </c>
      <c r="AL557" s="44" t="s">
        <v>3387</v>
      </c>
    </row>
    <row r="558" spans="1:38" x14ac:dyDescent="0.2">
      <c r="A558" s="46" t="s">
        <v>1524</v>
      </c>
      <c r="B558" s="46" t="s">
        <v>3130</v>
      </c>
      <c r="C558" s="49" t="s">
        <v>2673</v>
      </c>
      <c r="D558" s="49" t="s">
        <v>3387</v>
      </c>
      <c r="E558" s="48" t="s">
        <v>2673</v>
      </c>
      <c r="F558" s="49" t="s">
        <v>3387</v>
      </c>
      <c r="G558" s="49" t="s">
        <v>2673</v>
      </c>
      <c r="H558" s="49" t="s">
        <v>3387</v>
      </c>
      <c r="I558" s="49" t="s">
        <v>2673</v>
      </c>
      <c r="J558" s="49" t="s">
        <v>3387</v>
      </c>
      <c r="K558" s="49" t="s">
        <v>2673</v>
      </c>
      <c r="L558" s="49" t="s">
        <v>3387</v>
      </c>
      <c r="M558" s="44" t="s">
        <v>2673</v>
      </c>
      <c r="N558" s="44" t="s">
        <v>3387</v>
      </c>
      <c r="O558" s="44" t="s">
        <v>2673</v>
      </c>
      <c r="P558" s="44" t="s">
        <v>3387</v>
      </c>
      <c r="Q558" s="44" t="s">
        <v>2673</v>
      </c>
      <c r="R558" s="44" t="s">
        <v>3387</v>
      </c>
      <c r="S558" s="44" t="s">
        <v>2673</v>
      </c>
      <c r="T558" s="44" t="s">
        <v>3387</v>
      </c>
      <c r="U558" s="44" t="s">
        <v>2673</v>
      </c>
      <c r="V558" s="44" t="e">
        <f t="shared" si="33"/>
        <v>#VALUE!</v>
      </c>
      <c r="W558" s="44" t="s">
        <v>2673</v>
      </c>
      <c r="X558" s="44" t="e">
        <f t="shared" si="34"/>
        <v>#VALUE!</v>
      </c>
      <c r="Y558" s="44" t="s">
        <v>2673</v>
      </c>
      <c r="Z558" s="44" t="s">
        <v>3387</v>
      </c>
      <c r="AA558" s="44" t="s">
        <v>2673</v>
      </c>
      <c r="AB558" s="44" t="s">
        <v>3387</v>
      </c>
      <c r="AC558" s="44" t="s">
        <v>2673</v>
      </c>
      <c r="AD558" s="44" t="s">
        <v>3387</v>
      </c>
      <c r="AE558" s="44" t="s">
        <v>2673</v>
      </c>
      <c r="AG558" s="44" t="s">
        <v>2673</v>
      </c>
      <c r="AH558" s="44" t="str">
        <f t="shared" si="35"/>
        <v/>
      </c>
      <c r="AI558" s="44" t="s">
        <v>2673</v>
      </c>
      <c r="AJ558" s="44" t="str">
        <f t="shared" si="36"/>
        <v/>
      </c>
      <c r="AK558" s="44" t="s">
        <v>2673</v>
      </c>
      <c r="AL558" s="44" t="s">
        <v>3387</v>
      </c>
    </row>
    <row r="559" spans="1:38" x14ac:dyDescent="0.2">
      <c r="A559" s="46" t="s">
        <v>1522</v>
      </c>
      <c r="B559" s="46" t="s">
        <v>1523</v>
      </c>
      <c r="C559" s="49" t="s">
        <v>2673</v>
      </c>
      <c r="D559" s="49" t="s">
        <v>3387</v>
      </c>
      <c r="E559" s="48" t="s">
        <v>2673</v>
      </c>
      <c r="F559" s="49" t="s">
        <v>3387</v>
      </c>
      <c r="G559" s="49" t="s">
        <v>2673</v>
      </c>
      <c r="H559" s="49" t="s">
        <v>3387</v>
      </c>
      <c r="I559" s="49" t="s">
        <v>2673</v>
      </c>
      <c r="J559" s="49" t="s">
        <v>3387</v>
      </c>
      <c r="K559" s="49" t="s">
        <v>2673</v>
      </c>
      <c r="L559" s="49" t="s">
        <v>3387</v>
      </c>
      <c r="M559" s="44" t="s">
        <v>2673</v>
      </c>
      <c r="N559" s="44" t="s">
        <v>3387</v>
      </c>
      <c r="O559" s="44" t="s">
        <v>2673</v>
      </c>
      <c r="P559" s="44" t="s">
        <v>3387</v>
      </c>
      <c r="Q559" s="44" t="s">
        <v>2673</v>
      </c>
      <c r="R559" s="44" t="s">
        <v>3387</v>
      </c>
      <c r="S559" s="44" t="s">
        <v>2673</v>
      </c>
      <c r="T559" s="44" t="s">
        <v>3387</v>
      </c>
      <c r="U559" s="44" t="s">
        <v>2673</v>
      </c>
      <c r="V559" s="44" t="e">
        <f t="shared" si="33"/>
        <v>#VALUE!</v>
      </c>
      <c r="W559" s="44" t="s">
        <v>2673</v>
      </c>
      <c r="X559" s="44" t="e">
        <f t="shared" si="34"/>
        <v>#VALUE!</v>
      </c>
      <c r="Y559" s="44" t="s">
        <v>2673</v>
      </c>
      <c r="Z559" s="44" t="s">
        <v>3387</v>
      </c>
      <c r="AA559" s="44" t="s">
        <v>2673</v>
      </c>
      <c r="AB559" s="44" t="s">
        <v>3387</v>
      </c>
      <c r="AC559" s="44" t="s">
        <v>2673</v>
      </c>
      <c r="AD559" s="44" t="s">
        <v>3387</v>
      </c>
      <c r="AE559" s="44" t="s">
        <v>2673</v>
      </c>
      <c r="AG559" s="44" t="s">
        <v>2673</v>
      </c>
      <c r="AH559" s="44" t="str">
        <f t="shared" si="35"/>
        <v/>
      </c>
      <c r="AI559" s="44" t="s">
        <v>2673</v>
      </c>
      <c r="AJ559" s="44" t="str">
        <f t="shared" si="36"/>
        <v/>
      </c>
      <c r="AK559" s="44" t="s">
        <v>2673</v>
      </c>
      <c r="AL559" s="44" t="s">
        <v>3387</v>
      </c>
    </row>
    <row r="560" spans="1:38" x14ac:dyDescent="0.2">
      <c r="A560" s="46" t="s">
        <v>1526</v>
      </c>
      <c r="B560" s="46" t="s">
        <v>1527</v>
      </c>
      <c r="C560" s="49" t="s">
        <v>2673</v>
      </c>
      <c r="D560" s="49" t="s">
        <v>3387</v>
      </c>
      <c r="E560" s="48" t="s">
        <v>2673</v>
      </c>
      <c r="F560" s="49" t="s">
        <v>3387</v>
      </c>
      <c r="G560" s="49" t="s">
        <v>2673</v>
      </c>
      <c r="H560" s="49" t="s">
        <v>3387</v>
      </c>
      <c r="I560" s="49" t="s">
        <v>2673</v>
      </c>
      <c r="J560" s="49" t="s">
        <v>3387</v>
      </c>
      <c r="K560" s="49" t="s">
        <v>2673</v>
      </c>
      <c r="L560" s="49" t="s">
        <v>3387</v>
      </c>
      <c r="M560" s="44" t="s">
        <v>2673</v>
      </c>
      <c r="N560" s="44" t="s">
        <v>3387</v>
      </c>
      <c r="O560" s="44" t="s">
        <v>2673</v>
      </c>
      <c r="P560" s="44" t="s">
        <v>3387</v>
      </c>
      <c r="Q560" s="44" t="s">
        <v>2673</v>
      </c>
      <c r="R560" s="44" t="s">
        <v>3387</v>
      </c>
      <c r="S560" s="44" t="s">
        <v>2673</v>
      </c>
      <c r="T560" s="44" t="s">
        <v>3387</v>
      </c>
      <c r="U560" s="44" t="s">
        <v>2673</v>
      </c>
      <c r="V560" s="44" t="e">
        <f t="shared" si="33"/>
        <v>#VALUE!</v>
      </c>
      <c r="W560" s="44" t="s">
        <v>2673</v>
      </c>
      <c r="X560" s="44" t="e">
        <f t="shared" si="34"/>
        <v>#VALUE!</v>
      </c>
      <c r="Y560" s="44" t="s">
        <v>2673</v>
      </c>
      <c r="Z560" s="44" t="s">
        <v>3387</v>
      </c>
      <c r="AA560" s="44" t="s">
        <v>2673</v>
      </c>
      <c r="AB560" s="44" t="s">
        <v>3387</v>
      </c>
      <c r="AC560" s="44" t="s">
        <v>2673</v>
      </c>
      <c r="AD560" s="44" t="s">
        <v>3387</v>
      </c>
      <c r="AE560" s="44" t="s">
        <v>2673</v>
      </c>
      <c r="AG560" s="44" t="s">
        <v>2673</v>
      </c>
      <c r="AH560" s="44" t="str">
        <f t="shared" si="35"/>
        <v/>
      </c>
      <c r="AI560" s="44" t="s">
        <v>2673</v>
      </c>
      <c r="AJ560" s="44" t="str">
        <f t="shared" si="36"/>
        <v/>
      </c>
      <c r="AK560" s="44" t="s">
        <v>2673</v>
      </c>
      <c r="AL560" s="44" t="s">
        <v>3387</v>
      </c>
    </row>
    <row r="561" spans="1:38" x14ac:dyDescent="0.2">
      <c r="A561" s="46" t="s">
        <v>1529</v>
      </c>
      <c r="B561" s="46" t="s">
        <v>1530</v>
      </c>
      <c r="C561" s="49" t="s">
        <v>2673</v>
      </c>
      <c r="D561" s="49" t="s">
        <v>3387</v>
      </c>
      <c r="E561" s="48" t="s">
        <v>2673</v>
      </c>
      <c r="F561" s="49" t="s">
        <v>3387</v>
      </c>
      <c r="G561" s="49" t="s">
        <v>2673</v>
      </c>
      <c r="H561" s="49" t="s">
        <v>3387</v>
      </c>
      <c r="I561" s="49" t="s">
        <v>2673</v>
      </c>
      <c r="J561" s="49" t="s">
        <v>3387</v>
      </c>
      <c r="K561" s="49" t="s">
        <v>2673</v>
      </c>
      <c r="L561" s="49" t="s">
        <v>3387</v>
      </c>
      <c r="M561" s="44" t="s">
        <v>2673</v>
      </c>
      <c r="N561" s="44" t="s">
        <v>3387</v>
      </c>
      <c r="O561" s="44" t="s">
        <v>2673</v>
      </c>
      <c r="P561" s="44" t="s">
        <v>3387</v>
      </c>
      <c r="Q561" s="44" t="s">
        <v>2673</v>
      </c>
      <c r="R561" s="44" t="s">
        <v>3387</v>
      </c>
      <c r="S561" s="44" t="s">
        <v>2673</v>
      </c>
      <c r="T561" s="44" t="s">
        <v>3387</v>
      </c>
      <c r="U561" s="44" t="s">
        <v>2673</v>
      </c>
      <c r="V561" s="44" t="e">
        <f t="shared" si="33"/>
        <v>#VALUE!</v>
      </c>
      <c r="W561" s="44" t="s">
        <v>2673</v>
      </c>
      <c r="X561" s="44" t="e">
        <f t="shared" si="34"/>
        <v>#VALUE!</v>
      </c>
      <c r="Y561" s="44" t="s">
        <v>2673</v>
      </c>
      <c r="Z561" s="44" t="s">
        <v>3387</v>
      </c>
      <c r="AA561" s="44" t="s">
        <v>2673</v>
      </c>
      <c r="AB561" s="44" t="s">
        <v>3387</v>
      </c>
      <c r="AC561" s="44" t="s">
        <v>2673</v>
      </c>
      <c r="AD561" s="44" t="s">
        <v>3387</v>
      </c>
      <c r="AE561" s="44" t="s">
        <v>2673</v>
      </c>
      <c r="AG561" s="44" t="s">
        <v>2673</v>
      </c>
      <c r="AH561" s="44" t="str">
        <f t="shared" si="35"/>
        <v/>
      </c>
      <c r="AI561" s="44" t="s">
        <v>2673</v>
      </c>
      <c r="AJ561" s="44" t="str">
        <f t="shared" si="36"/>
        <v/>
      </c>
      <c r="AK561" s="44" t="s">
        <v>2673</v>
      </c>
      <c r="AL561" s="44" t="s">
        <v>3387</v>
      </c>
    </row>
    <row r="562" spans="1:38" x14ac:dyDescent="0.2">
      <c r="A562" s="46" t="s">
        <v>1532</v>
      </c>
      <c r="B562" s="46" t="s">
        <v>1533</v>
      </c>
      <c r="C562" s="49" t="s">
        <v>2673</v>
      </c>
      <c r="D562" s="49" t="s">
        <v>3387</v>
      </c>
      <c r="E562" s="48" t="s">
        <v>2673</v>
      </c>
      <c r="F562" s="49" t="s">
        <v>3387</v>
      </c>
      <c r="G562" s="49" t="s">
        <v>2673</v>
      </c>
      <c r="H562" s="49" t="s">
        <v>3387</v>
      </c>
      <c r="I562" s="49" t="s">
        <v>2673</v>
      </c>
      <c r="J562" s="49" t="s">
        <v>3387</v>
      </c>
      <c r="K562" s="49" t="s">
        <v>2673</v>
      </c>
      <c r="L562" s="49" t="s">
        <v>3387</v>
      </c>
      <c r="M562" s="44" t="s">
        <v>2673</v>
      </c>
      <c r="N562" s="44" t="s">
        <v>3387</v>
      </c>
      <c r="O562" s="44" t="s">
        <v>2673</v>
      </c>
      <c r="P562" s="44" t="s">
        <v>3387</v>
      </c>
      <c r="Q562" s="44" t="s">
        <v>2673</v>
      </c>
      <c r="R562" s="44" t="s">
        <v>3387</v>
      </c>
      <c r="S562" s="44" t="s">
        <v>2673</v>
      </c>
      <c r="T562" s="44" t="s">
        <v>3387</v>
      </c>
      <c r="U562" s="44" t="s">
        <v>2673</v>
      </c>
      <c r="V562" s="44" t="e">
        <f t="shared" si="33"/>
        <v>#VALUE!</v>
      </c>
      <c r="W562" s="44" t="s">
        <v>2673</v>
      </c>
      <c r="X562" s="44" t="e">
        <f t="shared" si="34"/>
        <v>#VALUE!</v>
      </c>
      <c r="Y562" s="44" t="s">
        <v>2673</v>
      </c>
      <c r="Z562" s="44" t="s">
        <v>3387</v>
      </c>
      <c r="AA562" s="44" t="s">
        <v>2673</v>
      </c>
      <c r="AB562" s="44" t="s">
        <v>3387</v>
      </c>
      <c r="AC562" s="44" t="s">
        <v>2673</v>
      </c>
      <c r="AD562" s="44" t="s">
        <v>3387</v>
      </c>
      <c r="AE562" s="44" t="s">
        <v>2673</v>
      </c>
      <c r="AG562" s="44" t="s">
        <v>2673</v>
      </c>
      <c r="AH562" s="44" t="str">
        <f t="shared" si="35"/>
        <v/>
      </c>
      <c r="AI562" s="44" t="s">
        <v>2673</v>
      </c>
      <c r="AJ562" s="44" t="str">
        <f t="shared" si="36"/>
        <v/>
      </c>
      <c r="AK562" s="44" t="s">
        <v>2673</v>
      </c>
      <c r="AL562" s="44" t="s">
        <v>3387</v>
      </c>
    </row>
    <row r="563" spans="1:38" x14ac:dyDescent="0.2">
      <c r="A563" s="46" t="s">
        <v>1535</v>
      </c>
      <c r="B563" s="46" t="s">
        <v>1536</v>
      </c>
      <c r="C563" s="49" t="s">
        <v>2673</v>
      </c>
      <c r="D563" s="49" t="s">
        <v>3387</v>
      </c>
      <c r="E563" s="48" t="s">
        <v>2673</v>
      </c>
      <c r="F563" s="49" t="s">
        <v>3387</v>
      </c>
      <c r="G563" s="49" t="s">
        <v>2673</v>
      </c>
      <c r="H563" s="49" t="s">
        <v>3387</v>
      </c>
      <c r="I563" s="49" t="s">
        <v>2673</v>
      </c>
      <c r="J563" s="49" t="s">
        <v>3387</v>
      </c>
      <c r="K563" s="49" t="s">
        <v>2673</v>
      </c>
      <c r="L563" s="49" t="s">
        <v>3387</v>
      </c>
      <c r="M563" s="44" t="s">
        <v>2673</v>
      </c>
      <c r="N563" s="44" t="s">
        <v>3387</v>
      </c>
      <c r="O563" s="44" t="s">
        <v>2673</v>
      </c>
      <c r="P563" s="44" t="s">
        <v>3387</v>
      </c>
      <c r="Q563" s="44" t="s">
        <v>2673</v>
      </c>
      <c r="R563" s="44" t="s">
        <v>3387</v>
      </c>
      <c r="S563" s="44" t="s">
        <v>2673</v>
      </c>
      <c r="T563" s="44" t="s">
        <v>3387</v>
      </c>
      <c r="U563" s="44" t="s">
        <v>2673</v>
      </c>
      <c r="V563" s="44" t="e">
        <f t="shared" si="33"/>
        <v>#VALUE!</v>
      </c>
      <c r="W563" s="44" t="s">
        <v>2673</v>
      </c>
      <c r="X563" s="44" t="e">
        <f t="shared" si="34"/>
        <v>#VALUE!</v>
      </c>
      <c r="Y563" s="44" t="s">
        <v>2673</v>
      </c>
      <c r="Z563" s="44" t="s">
        <v>3387</v>
      </c>
      <c r="AA563" s="44" t="s">
        <v>2673</v>
      </c>
      <c r="AB563" s="44" t="s">
        <v>3387</v>
      </c>
      <c r="AC563" s="44" t="s">
        <v>2673</v>
      </c>
      <c r="AD563" s="44" t="s">
        <v>3387</v>
      </c>
      <c r="AE563" s="44" t="s">
        <v>2673</v>
      </c>
      <c r="AG563" s="44" t="s">
        <v>2673</v>
      </c>
      <c r="AH563" s="44" t="str">
        <f t="shared" si="35"/>
        <v/>
      </c>
      <c r="AI563" s="44" t="s">
        <v>2673</v>
      </c>
      <c r="AJ563" s="44" t="str">
        <f t="shared" si="36"/>
        <v/>
      </c>
      <c r="AK563" s="44" t="s">
        <v>2673</v>
      </c>
      <c r="AL563" s="44" t="s">
        <v>3387</v>
      </c>
    </row>
    <row r="564" spans="1:38" x14ac:dyDescent="0.2">
      <c r="A564" s="46" t="s">
        <v>1538</v>
      </c>
      <c r="B564" s="46" t="s">
        <v>1539</v>
      </c>
      <c r="C564" s="49" t="s">
        <v>2673</v>
      </c>
      <c r="D564" s="49" t="s">
        <v>3387</v>
      </c>
      <c r="E564" s="48" t="s">
        <v>2673</v>
      </c>
      <c r="F564" s="49" t="s">
        <v>3387</v>
      </c>
      <c r="G564" s="49" t="s">
        <v>2673</v>
      </c>
      <c r="H564" s="49" t="s">
        <v>3387</v>
      </c>
      <c r="I564" s="49" t="s">
        <v>2673</v>
      </c>
      <c r="J564" s="49" t="s">
        <v>3387</v>
      </c>
      <c r="K564" s="49" t="s">
        <v>2673</v>
      </c>
      <c r="L564" s="49" t="s">
        <v>3387</v>
      </c>
      <c r="M564" s="44" t="s">
        <v>2673</v>
      </c>
      <c r="N564" s="44" t="s">
        <v>3387</v>
      </c>
      <c r="O564" s="44" t="s">
        <v>2673</v>
      </c>
      <c r="P564" s="44" t="s">
        <v>3387</v>
      </c>
      <c r="Q564" s="44" t="s">
        <v>2673</v>
      </c>
      <c r="R564" s="44" t="s">
        <v>3387</v>
      </c>
      <c r="S564" s="44" t="s">
        <v>2673</v>
      </c>
      <c r="T564" s="44" t="s">
        <v>3387</v>
      </c>
      <c r="U564" s="44" t="s">
        <v>2673</v>
      </c>
      <c r="V564" s="44" t="e">
        <f t="shared" si="33"/>
        <v>#VALUE!</v>
      </c>
      <c r="W564" s="44" t="s">
        <v>2673</v>
      </c>
      <c r="X564" s="44" t="e">
        <f t="shared" si="34"/>
        <v>#VALUE!</v>
      </c>
      <c r="Y564" s="44" t="s">
        <v>2673</v>
      </c>
      <c r="Z564" s="44" t="s">
        <v>3387</v>
      </c>
      <c r="AA564" s="44" t="s">
        <v>2673</v>
      </c>
      <c r="AB564" s="44" t="s">
        <v>3387</v>
      </c>
      <c r="AC564" s="44" t="s">
        <v>2673</v>
      </c>
      <c r="AD564" s="44" t="s">
        <v>3387</v>
      </c>
      <c r="AE564" s="44" t="s">
        <v>2673</v>
      </c>
      <c r="AG564" s="44" t="s">
        <v>2673</v>
      </c>
      <c r="AH564" s="44" t="str">
        <f t="shared" si="35"/>
        <v/>
      </c>
      <c r="AI564" s="44" t="s">
        <v>2673</v>
      </c>
      <c r="AJ564" s="44" t="str">
        <f t="shared" si="36"/>
        <v/>
      </c>
      <c r="AK564" s="44" t="s">
        <v>2673</v>
      </c>
      <c r="AL564" s="44" t="s">
        <v>3387</v>
      </c>
    </row>
    <row r="565" spans="1:38" x14ac:dyDescent="0.2">
      <c r="A565" s="46" t="s">
        <v>1541</v>
      </c>
      <c r="B565" s="46" t="s">
        <v>1542</v>
      </c>
      <c r="C565" s="49" t="s">
        <v>2673</v>
      </c>
      <c r="D565" s="49" t="s">
        <v>3387</v>
      </c>
      <c r="E565" s="48" t="s">
        <v>2673</v>
      </c>
      <c r="F565" s="49" t="s">
        <v>3387</v>
      </c>
      <c r="G565" s="49" t="s">
        <v>2673</v>
      </c>
      <c r="H565" s="49" t="s">
        <v>3387</v>
      </c>
      <c r="I565" s="49" t="s">
        <v>2673</v>
      </c>
      <c r="J565" s="49" t="s">
        <v>3387</v>
      </c>
      <c r="K565" s="49" t="s">
        <v>2673</v>
      </c>
      <c r="L565" s="49" t="s">
        <v>3387</v>
      </c>
      <c r="M565" s="44" t="s">
        <v>2673</v>
      </c>
      <c r="N565" s="44" t="s">
        <v>3387</v>
      </c>
      <c r="O565" s="44" t="s">
        <v>2673</v>
      </c>
      <c r="P565" s="44" t="s">
        <v>3387</v>
      </c>
      <c r="Q565" s="44" t="s">
        <v>2673</v>
      </c>
      <c r="R565" s="44" t="s">
        <v>3387</v>
      </c>
      <c r="S565" s="44" t="s">
        <v>2673</v>
      </c>
      <c r="T565" s="44" t="s">
        <v>3387</v>
      </c>
      <c r="U565" s="44" t="s">
        <v>2673</v>
      </c>
      <c r="V565" s="44" t="e">
        <f t="shared" si="33"/>
        <v>#VALUE!</v>
      </c>
      <c r="W565" s="44" t="s">
        <v>2673</v>
      </c>
      <c r="X565" s="44" t="e">
        <f t="shared" si="34"/>
        <v>#VALUE!</v>
      </c>
      <c r="Y565" s="44" t="s">
        <v>2673</v>
      </c>
      <c r="Z565" s="44" t="s">
        <v>3387</v>
      </c>
      <c r="AA565" s="44" t="s">
        <v>2673</v>
      </c>
      <c r="AB565" s="44" t="s">
        <v>3387</v>
      </c>
      <c r="AC565" s="44" t="s">
        <v>2673</v>
      </c>
      <c r="AD565" s="44" t="s">
        <v>3387</v>
      </c>
      <c r="AE565" s="44" t="s">
        <v>2673</v>
      </c>
      <c r="AG565" s="44" t="s">
        <v>2673</v>
      </c>
      <c r="AH565" s="44" t="str">
        <f t="shared" si="35"/>
        <v/>
      </c>
      <c r="AI565" s="44" t="s">
        <v>2673</v>
      </c>
      <c r="AJ565" s="44" t="str">
        <f t="shared" si="36"/>
        <v/>
      </c>
      <c r="AK565" s="44" t="s">
        <v>2673</v>
      </c>
      <c r="AL565" s="44" t="s">
        <v>3387</v>
      </c>
    </row>
    <row r="566" spans="1:38" x14ac:dyDescent="0.2">
      <c r="A566" s="46" t="s">
        <v>1544</v>
      </c>
      <c r="B566" s="46" t="s">
        <v>1545</v>
      </c>
      <c r="C566" s="49" t="s">
        <v>2673</v>
      </c>
      <c r="D566" s="49" t="s">
        <v>3387</v>
      </c>
      <c r="E566" s="48" t="s">
        <v>2673</v>
      </c>
      <c r="F566" s="49" t="s">
        <v>3387</v>
      </c>
      <c r="G566" s="49" t="s">
        <v>2673</v>
      </c>
      <c r="H566" s="49" t="s">
        <v>3387</v>
      </c>
      <c r="I566" s="49" t="s">
        <v>2673</v>
      </c>
      <c r="J566" s="49" t="s">
        <v>3387</v>
      </c>
      <c r="K566" s="49" t="s">
        <v>2673</v>
      </c>
      <c r="L566" s="49" t="s">
        <v>3387</v>
      </c>
      <c r="M566" s="44" t="s">
        <v>2673</v>
      </c>
      <c r="N566" s="44" t="s">
        <v>3387</v>
      </c>
      <c r="O566" s="44" t="s">
        <v>2673</v>
      </c>
      <c r="P566" s="44" t="s">
        <v>3387</v>
      </c>
      <c r="Q566" s="44" t="s">
        <v>2673</v>
      </c>
      <c r="R566" s="44" t="s">
        <v>3387</v>
      </c>
      <c r="S566" s="44" t="s">
        <v>2673</v>
      </c>
      <c r="T566" s="44" t="s">
        <v>3387</v>
      </c>
      <c r="U566" s="44" t="s">
        <v>2673</v>
      </c>
      <c r="V566" s="44" t="e">
        <f t="shared" si="33"/>
        <v>#VALUE!</v>
      </c>
      <c r="W566" s="44" t="s">
        <v>2673</v>
      </c>
      <c r="X566" s="44" t="e">
        <f t="shared" si="34"/>
        <v>#VALUE!</v>
      </c>
      <c r="Y566" s="44" t="s">
        <v>2673</v>
      </c>
      <c r="Z566" s="44" t="s">
        <v>3387</v>
      </c>
      <c r="AA566" s="44" t="s">
        <v>2673</v>
      </c>
      <c r="AB566" s="44" t="s">
        <v>3387</v>
      </c>
      <c r="AC566" s="44" t="s">
        <v>2673</v>
      </c>
      <c r="AD566" s="44" t="s">
        <v>3387</v>
      </c>
      <c r="AE566" s="44" t="s">
        <v>2673</v>
      </c>
      <c r="AG566" s="44" t="s">
        <v>2673</v>
      </c>
      <c r="AH566" s="44" t="str">
        <f t="shared" si="35"/>
        <v/>
      </c>
      <c r="AI566" s="44" t="s">
        <v>2673</v>
      </c>
      <c r="AJ566" s="44" t="str">
        <f t="shared" si="36"/>
        <v/>
      </c>
      <c r="AK566" s="44" t="s">
        <v>2673</v>
      </c>
      <c r="AL566" s="44" t="s">
        <v>3387</v>
      </c>
    </row>
    <row r="567" spans="1:38" x14ac:dyDescent="0.2">
      <c r="A567" s="46" t="s">
        <v>1547</v>
      </c>
      <c r="B567" s="46" t="s">
        <v>1548</v>
      </c>
      <c r="C567" s="49" t="s">
        <v>2673</v>
      </c>
      <c r="D567" s="49" t="s">
        <v>3387</v>
      </c>
      <c r="E567" s="48" t="s">
        <v>2673</v>
      </c>
      <c r="F567" s="49" t="s">
        <v>3387</v>
      </c>
      <c r="G567" s="49" t="s">
        <v>2673</v>
      </c>
      <c r="H567" s="49" t="s">
        <v>3387</v>
      </c>
      <c r="I567" s="49" t="s">
        <v>2673</v>
      </c>
      <c r="J567" s="49" t="s">
        <v>3387</v>
      </c>
      <c r="K567" s="49" t="s">
        <v>2673</v>
      </c>
      <c r="L567" s="49" t="s">
        <v>3387</v>
      </c>
      <c r="M567" s="44" t="s">
        <v>2673</v>
      </c>
      <c r="N567" s="44" t="s">
        <v>3387</v>
      </c>
      <c r="O567" s="44" t="s">
        <v>2673</v>
      </c>
      <c r="P567" s="44" t="s">
        <v>3387</v>
      </c>
      <c r="Q567" s="44" t="s">
        <v>2673</v>
      </c>
      <c r="R567" s="44" t="s">
        <v>3387</v>
      </c>
      <c r="S567" s="44" t="s">
        <v>2673</v>
      </c>
      <c r="T567" s="44" t="s">
        <v>3387</v>
      </c>
      <c r="U567" s="44" t="s">
        <v>2673</v>
      </c>
      <c r="V567" s="44" t="e">
        <f t="shared" si="33"/>
        <v>#VALUE!</v>
      </c>
      <c r="W567" s="44" t="s">
        <v>2673</v>
      </c>
      <c r="X567" s="44" t="e">
        <f t="shared" si="34"/>
        <v>#VALUE!</v>
      </c>
      <c r="Y567" s="44" t="s">
        <v>2673</v>
      </c>
      <c r="Z567" s="44" t="s">
        <v>3387</v>
      </c>
      <c r="AA567" s="44" t="s">
        <v>2673</v>
      </c>
      <c r="AB567" s="44" t="s">
        <v>3387</v>
      </c>
      <c r="AC567" s="44" t="s">
        <v>2673</v>
      </c>
      <c r="AD567" s="44" t="s">
        <v>3387</v>
      </c>
      <c r="AE567" s="44" t="s">
        <v>2673</v>
      </c>
      <c r="AG567" s="44" t="s">
        <v>2673</v>
      </c>
      <c r="AH567" s="44" t="str">
        <f t="shared" si="35"/>
        <v/>
      </c>
      <c r="AI567" s="44" t="s">
        <v>2673</v>
      </c>
      <c r="AJ567" s="44" t="str">
        <f t="shared" si="36"/>
        <v/>
      </c>
      <c r="AK567" s="44" t="s">
        <v>2673</v>
      </c>
      <c r="AL567" s="44" t="s">
        <v>3387</v>
      </c>
    </row>
    <row r="568" spans="1:38" x14ac:dyDescent="0.2">
      <c r="A568" s="46" t="s">
        <v>1550</v>
      </c>
      <c r="B568" s="46" t="s">
        <v>1551</v>
      </c>
      <c r="C568" s="49" t="s">
        <v>2673</v>
      </c>
      <c r="D568" s="49" t="s">
        <v>3387</v>
      </c>
      <c r="E568" s="48" t="s">
        <v>2673</v>
      </c>
      <c r="F568" s="49" t="s">
        <v>3387</v>
      </c>
      <c r="G568" s="49" t="s">
        <v>2673</v>
      </c>
      <c r="H568" s="49" t="s">
        <v>3387</v>
      </c>
      <c r="I568" s="49" t="s">
        <v>2673</v>
      </c>
      <c r="J568" s="49" t="s">
        <v>3387</v>
      </c>
      <c r="K568" s="49" t="s">
        <v>2673</v>
      </c>
      <c r="L568" s="49" t="s">
        <v>3387</v>
      </c>
      <c r="M568" s="44" t="s">
        <v>2673</v>
      </c>
      <c r="N568" s="44" t="s">
        <v>3387</v>
      </c>
      <c r="O568" s="44" t="s">
        <v>2673</v>
      </c>
      <c r="P568" s="44" t="s">
        <v>3387</v>
      </c>
      <c r="Q568" s="44" t="s">
        <v>2673</v>
      </c>
      <c r="R568" s="44" t="s">
        <v>3387</v>
      </c>
      <c r="S568" s="44" t="s">
        <v>2673</v>
      </c>
      <c r="T568" s="44" t="s">
        <v>3387</v>
      </c>
      <c r="U568" s="44" t="s">
        <v>2673</v>
      </c>
      <c r="V568" s="44" t="e">
        <f t="shared" si="33"/>
        <v>#VALUE!</v>
      </c>
      <c r="W568" s="44" t="s">
        <v>2673</v>
      </c>
      <c r="X568" s="44" t="e">
        <f t="shared" si="34"/>
        <v>#VALUE!</v>
      </c>
      <c r="Y568" s="44" t="s">
        <v>2673</v>
      </c>
      <c r="Z568" s="44" t="s">
        <v>3387</v>
      </c>
      <c r="AA568" s="44" t="s">
        <v>2673</v>
      </c>
      <c r="AB568" s="44" t="s">
        <v>3387</v>
      </c>
      <c r="AC568" s="44" t="s">
        <v>2673</v>
      </c>
      <c r="AD568" s="44" t="s">
        <v>3387</v>
      </c>
      <c r="AE568" s="44" t="s">
        <v>2673</v>
      </c>
      <c r="AG568" s="44" t="s">
        <v>2673</v>
      </c>
      <c r="AH568" s="44" t="str">
        <f t="shared" si="35"/>
        <v/>
      </c>
      <c r="AI568" s="44" t="s">
        <v>2673</v>
      </c>
      <c r="AJ568" s="44" t="str">
        <f t="shared" si="36"/>
        <v/>
      </c>
      <c r="AK568" s="44" t="s">
        <v>2673</v>
      </c>
      <c r="AL568" s="44" t="s">
        <v>3387</v>
      </c>
    </row>
    <row r="569" spans="1:38" x14ac:dyDescent="0.2">
      <c r="A569" s="46" t="s">
        <v>1553</v>
      </c>
      <c r="B569" s="46" t="s">
        <v>3131</v>
      </c>
      <c r="C569" s="49" t="s">
        <v>2673</v>
      </c>
      <c r="D569" s="49" t="s">
        <v>3387</v>
      </c>
      <c r="E569" s="48" t="s">
        <v>2673</v>
      </c>
      <c r="F569" s="49" t="s">
        <v>3387</v>
      </c>
      <c r="G569" s="49" t="s">
        <v>2673</v>
      </c>
      <c r="H569" s="49" t="s">
        <v>3387</v>
      </c>
      <c r="I569" s="49" t="s">
        <v>2673</v>
      </c>
      <c r="J569" s="49" t="s">
        <v>3387</v>
      </c>
      <c r="K569" s="49" t="s">
        <v>2673</v>
      </c>
      <c r="L569" s="49" t="s">
        <v>3387</v>
      </c>
      <c r="M569" s="44" t="s">
        <v>2673</v>
      </c>
      <c r="N569" s="44" t="s">
        <v>3387</v>
      </c>
      <c r="O569" s="44" t="s">
        <v>2673</v>
      </c>
      <c r="P569" s="44" t="s">
        <v>3387</v>
      </c>
      <c r="Q569" s="44" t="s">
        <v>2673</v>
      </c>
      <c r="R569" s="44" t="s">
        <v>3387</v>
      </c>
      <c r="S569" s="44" t="s">
        <v>2673</v>
      </c>
      <c r="T569" s="44" t="s">
        <v>3387</v>
      </c>
      <c r="U569" s="44" t="s">
        <v>2673</v>
      </c>
      <c r="V569" s="44" t="e">
        <f t="shared" si="33"/>
        <v>#VALUE!</v>
      </c>
      <c r="W569" s="44" t="s">
        <v>2673</v>
      </c>
      <c r="X569" s="44" t="e">
        <f t="shared" si="34"/>
        <v>#VALUE!</v>
      </c>
      <c r="Y569" s="44" t="s">
        <v>2673</v>
      </c>
      <c r="Z569" s="44" t="s">
        <v>3387</v>
      </c>
      <c r="AA569" s="44" t="s">
        <v>2673</v>
      </c>
      <c r="AB569" s="44" t="s">
        <v>3387</v>
      </c>
      <c r="AC569" s="44" t="s">
        <v>2673</v>
      </c>
      <c r="AD569" s="44" t="s">
        <v>3387</v>
      </c>
      <c r="AE569" s="44" t="s">
        <v>2673</v>
      </c>
      <c r="AG569" s="44" t="s">
        <v>2673</v>
      </c>
      <c r="AH569" s="44" t="str">
        <f t="shared" si="35"/>
        <v/>
      </c>
      <c r="AI569" s="44" t="s">
        <v>2673</v>
      </c>
      <c r="AJ569" s="44" t="str">
        <f t="shared" si="36"/>
        <v/>
      </c>
      <c r="AK569" s="44" t="s">
        <v>2673</v>
      </c>
      <c r="AL569" s="44" t="s">
        <v>3387</v>
      </c>
    </row>
    <row r="570" spans="1:38" x14ac:dyDescent="0.2">
      <c r="A570" s="46" t="s">
        <v>1556</v>
      </c>
      <c r="B570" s="46" t="s">
        <v>1557</v>
      </c>
      <c r="C570" s="49" t="s">
        <v>2673</v>
      </c>
      <c r="D570" s="49" t="s">
        <v>3387</v>
      </c>
      <c r="E570" s="48" t="s">
        <v>2673</v>
      </c>
      <c r="F570" s="49" t="s">
        <v>3387</v>
      </c>
      <c r="G570" s="49" t="s">
        <v>2673</v>
      </c>
      <c r="H570" s="49" t="s">
        <v>3387</v>
      </c>
      <c r="I570" s="49" t="s">
        <v>2673</v>
      </c>
      <c r="J570" s="49" t="s">
        <v>3387</v>
      </c>
      <c r="K570" s="49" t="s">
        <v>2673</v>
      </c>
      <c r="L570" s="49" t="s">
        <v>3387</v>
      </c>
      <c r="M570" s="44" t="s">
        <v>2673</v>
      </c>
      <c r="N570" s="44" t="s">
        <v>3387</v>
      </c>
      <c r="O570" s="44" t="s">
        <v>2673</v>
      </c>
      <c r="P570" s="44" t="s">
        <v>3387</v>
      </c>
      <c r="Q570" s="44" t="s">
        <v>2673</v>
      </c>
      <c r="R570" s="44" t="s">
        <v>3387</v>
      </c>
      <c r="S570" s="44" t="s">
        <v>2673</v>
      </c>
      <c r="T570" s="44" t="s">
        <v>3387</v>
      </c>
      <c r="U570" s="44" t="s">
        <v>2673</v>
      </c>
      <c r="V570" s="44" t="e">
        <f t="shared" si="33"/>
        <v>#VALUE!</v>
      </c>
      <c r="W570" s="44" t="s">
        <v>2673</v>
      </c>
      <c r="X570" s="44" t="e">
        <f t="shared" si="34"/>
        <v>#VALUE!</v>
      </c>
      <c r="Y570" s="44" t="s">
        <v>2673</v>
      </c>
      <c r="Z570" s="44" t="s">
        <v>3387</v>
      </c>
      <c r="AA570" s="44" t="s">
        <v>2673</v>
      </c>
      <c r="AB570" s="44" t="s">
        <v>3387</v>
      </c>
      <c r="AC570" s="44" t="s">
        <v>2673</v>
      </c>
      <c r="AD570" s="44" t="s">
        <v>3387</v>
      </c>
      <c r="AE570" s="44" t="s">
        <v>2673</v>
      </c>
      <c r="AG570" s="44" t="s">
        <v>2673</v>
      </c>
      <c r="AH570" s="44" t="str">
        <f t="shared" si="35"/>
        <v/>
      </c>
      <c r="AI570" s="44" t="s">
        <v>2673</v>
      </c>
      <c r="AJ570" s="44" t="str">
        <f t="shared" si="36"/>
        <v/>
      </c>
      <c r="AK570" s="44" t="s">
        <v>2673</v>
      </c>
      <c r="AL570" s="44" t="s">
        <v>3387</v>
      </c>
    </row>
    <row r="571" spans="1:38" x14ac:dyDescent="0.2">
      <c r="A571" s="46" t="s">
        <v>1561</v>
      </c>
      <c r="B571" s="46" t="s">
        <v>3132</v>
      </c>
      <c r="C571" s="48">
        <v>9119887</v>
      </c>
      <c r="D571" s="48" t="s">
        <v>3387</v>
      </c>
      <c r="E571" s="48">
        <v>8689057</v>
      </c>
      <c r="F571" s="48" t="s">
        <v>3387</v>
      </c>
      <c r="G571" s="48">
        <v>449331</v>
      </c>
      <c r="H571" s="49" t="s">
        <v>3387</v>
      </c>
      <c r="I571" s="49">
        <v>8273519</v>
      </c>
      <c r="J571" s="49" t="s">
        <v>3387</v>
      </c>
      <c r="K571" s="49">
        <v>5</v>
      </c>
      <c r="L571" s="49" t="s">
        <v>3387</v>
      </c>
      <c r="M571" s="44">
        <v>48</v>
      </c>
      <c r="N571" s="44" t="s">
        <v>3400</v>
      </c>
      <c r="O571" s="44">
        <v>9068217</v>
      </c>
      <c r="P571" s="44" t="s">
        <v>3387</v>
      </c>
      <c r="Q571" s="44">
        <v>8641143</v>
      </c>
      <c r="R571" s="44" t="s">
        <v>3387</v>
      </c>
      <c r="S571" s="44">
        <v>379678</v>
      </c>
      <c r="T571" s="44" t="s">
        <v>3387</v>
      </c>
      <c r="U571" s="44">
        <v>8293837</v>
      </c>
      <c r="V571" s="44">
        <f t="shared" si="33"/>
        <v>43.901042068137542</v>
      </c>
      <c r="W571" s="44">
        <v>4</v>
      </c>
      <c r="X571" s="44">
        <f t="shared" si="34"/>
        <v>4.1869090693352398</v>
      </c>
      <c r="Y571" s="44">
        <v>48</v>
      </c>
      <c r="Z571" s="44" t="s">
        <v>3400</v>
      </c>
      <c r="AA571" s="44" t="s">
        <v>2673</v>
      </c>
      <c r="AB571" s="44" t="s">
        <v>3387</v>
      </c>
      <c r="AC571" s="44" t="s">
        <v>2673</v>
      </c>
      <c r="AD571" s="44" t="s">
        <v>3387</v>
      </c>
      <c r="AE571" s="44" t="s">
        <v>2673</v>
      </c>
      <c r="AG571" s="44" t="s">
        <v>2673</v>
      </c>
      <c r="AH571" s="44">
        <f t="shared" si="35"/>
        <v>43.901042068137542</v>
      </c>
      <c r="AI571" s="44" t="s">
        <v>2673</v>
      </c>
      <c r="AJ571" s="44">
        <f t="shared" si="36"/>
        <v>4.1869090693352398</v>
      </c>
      <c r="AK571" s="44" t="s">
        <v>2673</v>
      </c>
      <c r="AL571" s="44" t="s">
        <v>3387</v>
      </c>
    </row>
    <row r="572" spans="1:38" x14ac:dyDescent="0.2">
      <c r="A572" s="46" t="s">
        <v>1559</v>
      </c>
      <c r="B572" s="46" t="s">
        <v>2601</v>
      </c>
      <c r="C572" s="49" t="s">
        <v>2673</v>
      </c>
      <c r="D572" s="49" t="s">
        <v>3387</v>
      </c>
      <c r="E572" s="49" t="s">
        <v>2673</v>
      </c>
      <c r="F572" s="49" t="s">
        <v>3387</v>
      </c>
      <c r="G572" s="49" t="s">
        <v>2673</v>
      </c>
      <c r="H572" s="49" t="s">
        <v>3387</v>
      </c>
      <c r="I572" s="49" t="s">
        <v>2673</v>
      </c>
      <c r="J572" s="49" t="s">
        <v>3387</v>
      </c>
      <c r="K572" s="49" t="s">
        <v>2673</v>
      </c>
      <c r="L572" s="49" t="s">
        <v>3387</v>
      </c>
      <c r="M572" s="44" t="s">
        <v>2673</v>
      </c>
      <c r="N572" s="44" t="s">
        <v>3387</v>
      </c>
      <c r="O572" s="44" t="s">
        <v>2673</v>
      </c>
      <c r="P572" s="44" t="s">
        <v>3387</v>
      </c>
      <c r="Q572" s="44" t="s">
        <v>2673</v>
      </c>
      <c r="R572" s="44" t="s">
        <v>3387</v>
      </c>
      <c r="S572" s="44" t="s">
        <v>2673</v>
      </c>
      <c r="T572" s="44" t="s">
        <v>3387</v>
      </c>
      <c r="U572" s="44" t="s">
        <v>2673</v>
      </c>
      <c r="V572" s="44" t="e">
        <f t="shared" si="33"/>
        <v>#VALUE!</v>
      </c>
      <c r="W572" s="44" t="s">
        <v>2673</v>
      </c>
      <c r="X572" s="44" t="e">
        <f t="shared" si="34"/>
        <v>#VALUE!</v>
      </c>
      <c r="Y572" s="44" t="s">
        <v>2673</v>
      </c>
      <c r="Z572" s="44" t="s">
        <v>3387</v>
      </c>
      <c r="AA572" s="44" t="s">
        <v>2673</v>
      </c>
      <c r="AB572" s="44" t="s">
        <v>3387</v>
      </c>
      <c r="AC572" s="44" t="s">
        <v>2673</v>
      </c>
      <c r="AD572" s="44" t="s">
        <v>3387</v>
      </c>
      <c r="AE572" s="44" t="s">
        <v>2673</v>
      </c>
      <c r="AG572" s="44" t="s">
        <v>2673</v>
      </c>
      <c r="AH572" s="44" t="str">
        <f t="shared" si="35"/>
        <v/>
      </c>
      <c r="AI572" s="44" t="s">
        <v>2673</v>
      </c>
      <c r="AJ572" s="44" t="str">
        <f t="shared" si="36"/>
        <v/>
      </c>
      <c r="AK572" s="44" t="s">
        <v>2673</v>
      </c>
      <c r="AL572" s="44" t="s">
        <v>3387</v>
      </c>
    </row>
    <row r="573" spans="1:38" x14ac:dyDescent="0.2">
      <c r="A573" s="46" t="s">
        <v>1563</v>
      </c>
      <c r="B573" s="46" t="s">
        <v>2602</v>
      </c>
      <c r="C573" s="49" t="s">
        <v>2673</v>
      </c>
      <c r="D573" s="49" t="s">
        <v>3387</v>
      </c>
      <c r="E573" s="49" t="s">
        <v>2673</v>
      </c>
      <c r="F573" s="49" t="s">
        <v>3387</v>
      </c>
      <c r="G573" s="49" t="s">
        <v>2673</v>
      </c>
      <c r="H573" s="49" t="s">
        <v>3387</v>
      </c>
      <c r="I573" s="49" t="s">
        <v>2673</v>
      </c>
      <c r="J573" s="49" t="s">
        <v>3387</v>
      </c>
      <c r="K573" s="49" t="s">
        <v>2673</v>
      </c>
      <c r="L573" s="49" t="s">
        <v>3387</v>
      </c>
      <c r="M573" s="44" t="s">
        <v>2673</v>
      </c>
      <c r="N573" s="44" t="s">
        <v>3387</v>
      </c>
      <c r="O573" s="44" t="s">
        <v>2673</v>
      </c>
      <c r="P573" s="44" t="s">
        <v>3387</v>
      </c>
      <c r="Q573" s="44" t="s">
        <v>2673</v>
      </c>
      <c r="R573" s="44" t="s">
        <v>3387</v>
      </c>
      <c r="S573" s="44" t="s">
        <v>2673</v>
      </c>
      <c r="T573" s="44" t="s">
        <v>3387</v>
      </c>
      <c r="U573" s="44" t="s">
        <v>2673</v>
      </c>
      <c r="V573" s="44" t="e">
        <f t="shared" si="33"/>
        <v>#VALUE!</v>
      </c>
      <c r="W573" s="44" t="s">
        <v>2673</v>
      </c>
      <c r="X573" s="44" t="e">
        <f t="shared" si="34"/>
        <v>#VALUE!</v>
      </c>
      <c r="Y573" s="44" t="s">
        <v>2673</v>
      </c>
      <c r="Z573" s="44" t="s">
        <v>3387</v>
      </c>
      <c r="AA573" s="44" t="s">
        <v>2673</v>
      </c>
      <c r="AB573" s="44" t="s">
        <v>3387</v>
      </c>
      <c r="AC573" s="44" t="s">
        <v>2673</v>
      </c>
      <c r="AD573" s="44" t="s">
        <v>3387</v>
      </c>
      <c r="AE573" s="44" t="s">
        <v>2673</v>
      </c>
      <c r="AG573" s="44" t="s">
        <v>2673</v>
      </c>
      <c r="AH573" s="44" t="str">
        <f t="shared" si="35"/>
        <v/>
      </c>
      <c r="AI573" s="44" t="s">
        <v>2673</v>
      </c>
      <c r="AJ573" s="44" t="str">
        <f t="shared" si="36"/>
        <v/>
      </c>
      <c r="AK573" s="44" t="s">
        <v>2673</v>
      </c>
      <c r="AL573" s="44" t="s">
        <v>3387</v>
      </c>
    </row>
    <row r="574" spans="1:38" x14ac:dyDescent="0.2">
      <c r="A574" s="46" t="s">
        <v>1566</v>
      </c>
      <c r="B574" s="46" t="s">
        <v>3133</v>
      </c>
      <c r="C574" s="49" t="s">
        <v>2673</v>
      </c>
      <c r="D574" s="49" t="s">
        <v>3387</v>
      </c>
      <c r="E574" s="49" t="s">
        <v>2673</v>
      </c>
      <c r="F574" s="49" t="s">
        <v>3387</v>
      </c>
      <c r="G574" s="49" t="s">
        <v>2673</v>
      </c>
      <c r="H574" s="49" t="s">
        <v>3387</v>
      </c>
      <c r="I574" s="49" t="s">
        <v>2673</v>
      </c>
      <c r="J574" s="49" t="s">
        <v>3387</v>
      </c>
      <c r="K574" s="49" t="s">
        <v>2673</v>
      </c>
      <c r="L574" s="49" t="s">
        <v>3387</v>
      </c>
      <c r="M574" s="44" t="s">
        <v>2673</v>
      </c>
      <c r="N574" s="44" t="s">
        <v>3387</v>
      </c>
      <c r="O574" s="44" t="s">
        <v>2673</v>
      </c>
      <c r="P574" s="44" t="s">
        <v>3387</v>
      </c>
      <c r="Q574" s="44" t="s">
        <v>2673</v>
      </c>
      <c r="R574" s="44" t="s">
        <v>3387</v>
      </c>
      <c r="S574" s="44" t="s">
        <v>2673</v>
      </c>
      <c r="T574" s="44" t="s">
        <v>3387</v>
      </c>
      <c r="U574" s="44" t="s">
        <v>2673</v>
      </c>
      <c r="V574" s="44" t="e">
        <f t="shared" si="33"/>
        <v>#VALUE!</v>
      </c>
      <c r="W574" s="44" t="s">
        <v>2673</v>
      </c>
      <c r="X574" s="44" t="e">
        <f t="shared" si="34"/>
        <v>#VALUE!</v>
      </c>
      <c r="Y574" s="44" t="s">
        <v>2673</v>
      </c>
      <c r="Z574" s="44" t="s">
        <v>3387</v>
      </c>
      <c r="AA574" s="44" t="s">
        <v>2673</v>
      </c>
      <c r="AB574" s="44" t="s">
        <v>3387</v>
      </c>
      <c r="AC574" s="44" t="s">
        <v>2673</v>
      </c>
      <c r="AD574" s="44" t="s">
        <v>3387</v>
      </c>
      <c r="AE574" s="44" t="s">
        <v>2673</v>
      </c>
      <c r="AG574" s="44" t="s">
        <v>2673</v>
      </c>
      <c r="AH574" s="44" t="str">
        <f t="shared" si="35"/>
        <v/>
      </c>
      <c r="AI574" s="44" t="s">
        <v>2673</v>
      </c>
      <c r="AJ574" s="44" t="str">
        <f t="shared" si="36"/>
        <v/>
      </c>
      <c r="AK574" s="44" t="s">
        <v>2673</v>
      </c>
      <c r="AL574" s="44" t="s">
        <v>3387</v>
      </c>
    </row>
    <row r="575" spans="1:38" x14ac:dyDescent="0.2">
      <c r="A575" s="46" t="s">
        <v>1569</v>
      </c>
      <c r="B575" s="46" t="s">
        <v>3134</v>
      </c>
      <c r="C575" s="49" t="s">
        <v>2673</v>
      </c>
      <c r="D575" s="49" t="s">
        <v>3387</v>
      </c>
      <c r="E575" s="49" t="s">
        <v>2673</v>
      </c>
      <c r="F575" s="49" t="s">
        <v>3387</v>
      </c>
      <c r="G575" s="49" t="s">
        <v>2673</v>
      </c>
      <c r="H575" s="49" t="s">
        <v>3387</v>
      </c>
      <c r="I575" s="49" t="s">
        <v>2673</v>
      </c>
      <c r="J575" s="49" t="s">
        <v>3387</v>
      </c>
      <c r="K575" s="49" t="s">
        <v>2673</v>
      </c>
      <c r="L575" s="49" t="s">
        <v>3387</v>
      </c>
      <c r="M575" s="44" t="s">
        <v>2673</v>
      </c>
      <c r="N575" s="44" t="s">
        <v>3387</v>
      </c>
      <c r="O575" s="44" t="s">
        <v>2673</v>
      </c>
      <c r="P575" s="44" t="s">
        <v>3387</v>
      </c>
      <c r="Q575" s="44" t="s">
        <v>2673</v>
      </c>
      <c r="R575" s="44" t="s">
        <v>3387</v>
      </c>
      <c r="S575" s="44" t="s">
        <v>2673</v>
      </c>
      <c r="T575" s="44" t="s">
        <v>3387</v>
      </c>
      <c r="U575" s="44" t="s">
        <v>2673</v>
      </c>
      <c r="V575" s="44" t="e">
        <f t="shared" si="33"/>
        <v>#VALUE!</v>
      </c>
      <c r="W575" s="44" t="s">
        <v>2673</v>
      </c>
      <c r="X575" s="44" t="e">
        <f t="shared" si="34"/>
        <v>#VALUE!</v>
      </c>
      <c r="Y575" s="44" t="s">
        <v>2673</v>
      </c>
      <c r="Z575" s="44" t="s">
        <v>3387</v>
      </c>
      <c r="AA575" s="44" t="s">
        <v>2673</v>
      </c>
      <c r="AB575" s="44" t="s">
        <v>3387</v>
      </c>
      <c r="AC575" s="44" t="s">
        <v>2673</v>
      </c>
      <c r="AD575" s="44" t="s">
        <v>3387</v>
      </c>
      <c r="AE575" s="44" t="s">
        <v>2673</v>
      </c>
      <c r="AG575" s="44" t="s">
        <v>2673</v>
      </c>
      <c r="AH575" s="44" t="str">
        <f t="shared" si="35"/>
        <v/>
      </c>
      <c r="AI575" s="44" t="s">
        <v>2673</v>
      </c>
      <c r="AJ575" s="44" t="str">
        <f t="shared" si="36"/>
        <v/>
      </c>
      <c r="AK575" s="44" t="s">
        <v>2673</v>
      </c>
      <c r="AL575" s="44" t="s">
        <v>3387</v>
      </c>
    </row>
    <row r="576" spans="1:38" x14ac:dyDescent="0.2">
      <c r="A576" s="46" t="s">
        <v>1572</v>
      </c>
      <c r="B576" s="46" t="s">
        <v>3135</v>
      </c>
      <c r="C576" s="49" t="s">
        <v>2673</v>
      </c>
      <c r="D576" s="49" t="s">
        <v>3387</v>
      </c>
      <c r="E576" s="49" t="s">
        <v>2673</v>
      </c>
      <c r="F576" s="49" t="s">
        <v>3387</v>
      </c>
      <c r="G576" s="49" t="s">
        <v>2673</v>
      </c>
      <c r="H576" s="49" t="s">
        <v>3387</v>
      </c>
      <c r="I576" s="49" t="s">
        <v>2673</v>
      </c>
      <c r="J576" s="49" t="s">
        <v>3387</v>
      </c>
      <c r="K576" s="49" t="s">
        <v>2673</v>
      </c>
      <c r="L576" s="49" t="s">
        <v>3387</v>
      </c>
      <c r="M576" s="44" t="s">
        <v>2673</v>
      </c>
      <c r="N576" s="44" t="s">
        <v>3387</v>
      </c>
      <c r="O576" s="44" t="s">
        <v>2673</v>
      </c>
      <c r="P576" s="44" t="s">
        <v>3387</v>
      </c>
      <c r="Q576" s="44" t="s">
        <v>2673</v>
      </c>
      <c r="R576" s="44" t="s">
        <v>3387</v>
      </c>
      <c r="S576" s="44" t="s">
        <v>2673</v>
      </c>
      <c r="T576" s="44" t="s">
        <v>3387</v>
      </c>
      <c r="U576" s="44" t="s">
        <v>2673</v>
      </c>
      <c r="V576" s="44" t="e">
        <f t="shared" si="33"/>
        <v>#VALUE!</v>
      </c>
      <c r="W576" s="44" t="s">
        <v>2673</v>
      </c>
      <c r="X576" s="44" t="e">
        <f t="shared" si="34"/>
        <v>#VALUE!</v>
      </c>
      <c r="Y576" s="44" t="s">
        <v>2673</v>
      </c>
      <c r="Z576" s="44" t="s">
        <v>3387</v>
      </c>
      <c r="AA576" s="44" t="s">
        <v>2673</v>
      </c>
      <c r="AB576" s="44" t="s">
        <v>3387</v>
      </c>
      <c r="AC576" s="44" t="s">
        <v>2673</v>
      </c>
      <c r="AD576" s="44" t="s">
        <v>3387</v>
      </c>
      <c r="AE576" s="44" t="s">
        <v>2673</v>
      </c>
      <c r="AG576" s="44" t="s">
        <v>2673</v>
      </c>
      <c r="AH576" s="44" t="str">
        <f t="shared" si="35"/>
        <v/>
      </c>
      <c r="AI576" s="44" t="s">
        <v>2673</v>
      </c>
      <c r="AJ576" s="44" t="str">
        <f t="shared" si="36"/>
        <v/>
      </c>
      <c r="AK576" s="44" t="s">
        <v>2673</v>
      </c>
      <c r="AL576" s="44" t="s">
        <v>3387</v>
      </c>
    </row>
    <row r="577" spans="1:38" x14ac:dyDescent="0.2">
      <c r="A577" s="46" t="s">
        <v>1575</v>
      </c>
      <c r="B577" s="46" t="s">
        <v>3136</v>
      </c>
      <c r="C577" s="49" t="s">
        <v>2673</v>
      </c>
      <c r="D577" s="49" t="s">
        <v>3387</v>
      </c>
      <c r="E577" s="49" t="s">
        <v>2673</v>
      </c>
      <c r="F577" s="49" t="s">
        <v>3387</v>
      </c>
      <c r="G577" s="49" t="s">
        <v>2673</v>
      </c>
      <c r="H577" s="49" t="s">
        <v>3387</v>
      </c>
      <c r="I577" s="49" t="s">
        <v>2673</v>
      </c>
      <c r="J577" s="49" t="s">
        <v>3387</v>
      </c>
      <c r="K577" s="49" t="s">
        <v>2673</v>
      </c>
      <c r="L577" s="49" t="s">
        <v>3387</v>
      </c>
      <c r="M577" s="44" t="s">
        <v>2673</v>
      </c>
      <c r="N577" s="44" t="s">
        <v>3387</v>
      </c>
      <c r="O577" s="44" t="s">
        <v>2673</v>
      </c>
      <c r="P577" s="44" t="s">
        <v>3387</v>
      </c>
      <c r="Q577" s="44" t="s">
        <v>2673</v>
      </c>
      <c r="R577" s="44" t="s">
        <v>3387</v>
      </c>
      <c r="S577" s="44" t="s">
        <v>2673</v>
      </c>
      <c r="T577" s="44" t="s">
        <v>3387</v>
      </c>
      <c r="U577" s="44" t="s">
        <v>2673</v>
      </c>
      <c r="V577" s="44" t="e">
        <f t="shared" si="33"/>
        <v>#VALUE!</v>
      </c>
      <c r="W577" s="44" t="s">
        <v>2673</v>
      </c>
      <c r="X577" s="44" t="e">
        <f t="shared" si="34"/>
        <v>#VALUE!</v>
      </c>
      <c r="Y577" s="44" t="s">
        <v>2673</v>
      </c>
      <c r="Z577" s="44" t="s">
        <v>3387</v>
      </c>
      <c r="AA577" s="44" t="s">
        <v>2673</v>
      </c>
      <c r="AB577" s="44" t="s">
        <v>3387</v>
      </c>
      <c r="AC577" s="44" t="s">
        <v>2673</v>
      </c>
      <c r="AD577" s="44" t="s">
        <v>3387</v>
      </c>
      <c r="AE577" s="44" t="s">
        <v>2673</v>
      </c>
      <c r="AG577" s="44" t="s">
        <v>2673</v>
      </c>
      <c r="AH577" s="44" t="str">
        <f t="shared" si="35"/>
        <v/>
      </c>
      <c r="AI577" s="44" t="s">
        <v>2673</v>
      </c>
      <c r="AJ577" s="44" t="str">
        <f t="shared" si="36"/>
        <v/>
      </c>
      <c r="AK577" s="44" t="s">
        <v>2673</v>
      </c>
      <c r="AL577" s="44" t="s">
        <v>3387</v>
      </c>
    </row>
    <row r="578" spans="1:38" x14ac:dyDescent="0.2">
      <c r="A578" s="46" t="s">
        <v>1578</v>
      </c>
      <c r="B578" s="46" t="s">
        <v>3137</v>
      </c>
      <c r="C578" s="49" t="s">
        <v>2673</v>
      </c>
      <c r="D578" s="49" t="s">
        <v>3387</v>
      </c>
      <c r="E578" s="49" t="s">
        <v>2673</v>
      </c>
      <c r="F578" s="49" t="s">
        <v>3387</v>
      </c>
      <c r="G578" s="49" t="s">
        <v>2673</v>
      </c>
      <c r="H578" s="49" t="s">
        <v>3387</v>
      </c>
      <c r="I578" s="49" t="s">
        <v>2673</v>
      </c>
      <c r="J578" s="49" t="s">
        <v>3387</v>
      </c>
      <c r="K578" s="49" t="s">
        <v>2673</v>
      </c>
      <c r="L578" s="49" t="s">
        <v>3387</v>
      </c>
      <c r="M578" s="44" t="s">
        <v>2673</v>
      </c>
      <c r="N578" s="44" t="s">
        <v>3387</v>
      </c>
      <c r="O578" s="44" t="s">
        <v>2673</v>
      </c>
      <c r="P578" s="44" t="s">
        <v>3387</v>
      </c>
      <c r="Q578" s="44" t="s">
        <v>2673</v>
      </c>
      <c r="R578" s="44" t="s">
        <v>3387</v>
      </c>
      <c r="S578" s="44" t="s">
        <v>2673</v>
      </c>
      <c r="T578" s="44" t="s">
        <v>3387</v>
      </c>
      <c r="U578" s="44" t="s">
        <v>2673</v>
      </c>
      <c r="V578" s="44" t="e">
        <f t="shared" si="33"/>
        <v>#VALUE!</v>
      </c>
      <c r="W578" s="44" t="s">
        <v>2673</v>
      </c>
      <c r="X578" s="44" t="e">
        <f t="shared" si="34"/>
        <v>#VALUE!</v>
      </c>
      <c r="Y578" s="44" t="s">
        <v>2673</v>
      </c>
      <c r="Z578" s="44" t="s">
        <v>3387</v>
      </c>
      <c r="AA578" s="44" t="s">
        <v>2673</v>
      </c>
      <c r="AB578" s="44" t="s">
        <v>3387</v>
      </c>
      <c r="AC578" s="44" t="s">
        <v>2673</v>
      </c>
      <c r="AD578" s="44" t="s">
        <v>3387</v>
      </c>
      <c r="AE578" s="44" t="s">
        <v>2673</v>
      </c>
      <c r="AG578" s="44" t="s">
        <v>2673</v>
      </c>
      <c r="AH578" s="44" t="str">
        <f t="shared" si="35"/>
        <v/>
      </c>
      <c r="AI578" s="44" t="s">
        <v>2673</v>
      </c>
      <c r="AJ578" s="44" t="str">
        <f t="shared" si="36"/>
        <v/>
      </c>
      <c r="AK578" s="44" t="s">
        <v>2673</v>
      </c>
      <c r="AL578" s="44" t="s">
        <v>3387</v>
      </c>
    </row>
    <row r="579" spans="1:38" x14ac:dyDescent="0.2">
      <c r="A579" s="46" t="s">
        <v>1581</v>
      </c>
      <c r="B579" s="46" t="s">
        <v>3138</v>
      </c>
      <c r="C579" s="49" t="s">
        <v>2673</v>
      </c>
      <c r="D579" s="49" t="s">
        <v>3387</v>
      </c>
      <c r="E579" s="49" t="s">
        <v>2673</v>
      </c>
      <c r="F579" s="49" t="s">
        <v>3387</v>
      </c>
      <c r="G579" s="49" t="s">
        <v>2673</v>
      </c>
      <c r="H579" s="49" t="s">
        <v>3387</v>
      </c>
      <c r="I579" s="49" t="s">
        <v>2673</v>
      </c>
      <c r="J579" s="49" t="s">
        <v>3387</v>
      </c>
      <c r="K579" s="49" t="s">
        <v>2673</v>
      </c>
      <c r="L579" s="49" t="s">
        <v>3387</v>
      </c>
      <c r="M579" s="44" t="s">
        <v>2673</v>
      </c>
      <c r="N579" s="44" t="s">
        <v>3387</v>
      </c>
      <c r="O579" s="44" t="s">
        <v>2673</v>
      </c>
      <c r="P579" s="44" t="s">
        <v>3387</v>
      </c>
      <c r="Q579" s="44" t="s">
        <v>2673</v>
      </c>
      <c r="R579" s="44" t="s">
        <v>3387</v>
      </c>
      <c r="S579" s="44" t="s">
        <v>2673</v>
      </c>
      <c r="T579" s="44" t="s">
        <v>3387</v>
      </c>
      <c r="U579" s="44" t="s">
        <v>2673</v>
      </c>
      <c r="V579" s="44" t="e">
        <f t="shared" si="33"/>
        <v>#VALUE!</v>
      </c>
      <c r="W579" s="44" t="s">
        <v>2673</v>
      </c>
      <c r="X579" s="44" t="e">
        <f t="shared" si="34"/>
        <v>#VALUE!</v>
      </c>
      <c r="Y579" s="44" t="s">
        <v>2673</v>
      </c>
      <c r="Z579" s="44" t="s">
        <v>3387</v>
      </c>
      <c r="AA579" s="44" t="s">
        <v>2673</v>
      </c>
      <c r="AB579" s="44" t="s">
        <v>3387</v>
      </c>
      <c r="AC579" s="44" t="s">
        <v>2673</v>
      </c>
      <c r="AD579" s="44" t="s">
        <v>3387</v>
      </c>
      <c r="AE579" s="44" t="s">
        <v>2673</v>
      </c>
      <c r="AG579" s="44" t="s">
        <v>2673</v>
      </c>
      <c r="AH579" s="44" t="str">
        <f t="shared" si="35"/>
        <v/>
      </c>
      <c r="AI579" s="44" t="s">
        <v>2673</v>
      </c>
      <c r="AJ579" s="44" t="str">
        <f t="shared" si="36"/>
        <v/>
      </c>
      <c r="AK579" s="44" t="s">
        <v>2673</v>
      </c>
      <c r="AL579" s="44" t="s">
        <v>3387</v>
      </c>
    </row>
    <row r="580" spans="1:38" x14ac:dyDescent="0.2">
      <c r="A580" s="46" t="s">
        <v>1584</v>
      </c>
      <c r="B580" s="46" t="s">
        <v>3139</v>
      </c>
      <c r="C580" s="49" t="s">
        <v>2673</v>
      </c>
      <c r="D580" s="49" t="s">
        <v>3387</v>
      </c>
      <c r="E580" s="49" t="s">
        <v>2673</v>
      </c>
      <c r="F580" s="49" t="s">
        <v>3387</v>
      </c>
      <c r="G580" s="49" t="s">
        <v>2673</v>
      </c>
      <c r="H580" s="49" t="s">
        <v>3387</v>
      </c>
      <c r="I580" s="49" t="s">
        <v>2673</v>
      </c>
      <c r="J580" s="49" t="s">
        <v>3387</v>
      </c>
      <c r="K580" s="49" t="s">
        <v>2673</v>
      </c>
      <c r="L580" s="49" t="s">
        <v>3387</v>
      </c>
      <c r="M580" s="44" t="s">
        <v>2673</v>
      </c>
      <c r="N580" s="44" t="s">
        <v>3387</v>
      </c>
      <c r="O580" s="44" t="s">
        <v>2673</v>
      </c>
      <c r="P580" s="44" t="s">
        <v>3387</v>
      </c>
      <c r="Q580" s="44" t="s">
        <v>2673</v>
      </c>
      <c r="R580" s="44" t="s">
        <v>3387</v>
      </c>
      <c r="S580" s="44" t="s">
        <v>2673</v>
      </c>
      <c r="T580" s="44" t="s">
        <v>3387</v>
      </c>
      <c r="U580" s="44" t="s">
        <v>2673</v>
      </c>
      <c r="V580" s="44" t="e">
        <f t="shared" si="33"/>
        <v>#VALUE!</v>
      </c>
      <c r="W580" s="44" t="s">
        <v>2673</v>
      </c>
      <c r="X580" s="44" t="e">
        <f t="shared" si="34"/>
        <v>#VALUE!</v>
      </c>
      <c r="Y580" s="44" t="s">
        <v>2673</v>
      </c>
      <c r="Z580" s="44" t="s">
        <v>3387</v>
      </c>
      <c r="AA580" s="44" t="s">
        <v>2673</v>
      </c>
      <c r="AB580" s="44" t="s">
        <v>3387</v>
      </c>
      <c r="AC580" s="44" t="s">
        <v>2673</v>
      </c>
      <c r="AD580" s="44" t="s">
        <v>3387</v>
      </c>
      <c r="AE580" s="44" t="s">
        <v>2673</v>
      </c>
      <c r="AG580" s="44" t="s">
        <v>2673</v>
      </c>
      <c r="AH580" s="44" t="str">
        <f t="shared" si="35"/>
        <v/>
      </c>
      <c r="AI580" s="44" t="s">
        <v>2673</v>
      </c>
      <c r="AJ580" s="44" t="str">
        <f t="shared" si="36"/>
        <v/>
      </c>
      <c r="AK580" s="44" t="s">
        <v>2673</v>
      </c>
      <c r="AL580" s="44" t="s">
        <v>3387</v>
      </c>
    </row>
    <row r="581" spans="1:38" x14ac:dyDescent="0.2">
      <c r="A581" s="46" t="s">
        <v>1587</v>
      </c>
      <c r="B581" s="46" t="s">
        <v>3140</v>
      </c>
      <c r="C581" s="49" t="s">
        <v>2673</v>
      </c>
      <c r="D581" s="49" t="s">
        <v>3387</v>
      </c>
      <c r="E581" s="49" t="s">
        <v>2673</v>
      </c>
      <c r="F581" s="49" t="s">
        <v>3387</v>
      </c>
      <c r="G581" s="49" t="s">
        <v>2673</v>
      </c>
      <c r="H581" s="49" t="s">
        <v>3387</v>
      </c>
      <c r="I581" s="49" t="s">
        <v>2673</v>
      </c>
      <c r="J581" s="49" t="s">
        <v>3387</v>
      </c>
      <c r="K581" s="49" t="s">
        <v>2673</v>
      </c>
      <c r="L581" s="49" t="s">
        <v>3387</v>
      </c>
      <c r="M581" s="44" t="s">
        <v>2673</v>
      </c>
      <c r="N581" s="44" t="s">
        <v>3387</v>
      </c>
      <c r="O581" s="44" t="s">
        <v>2673</v>
      </c>
      <c r="P581" s="44" t="s">
        <v>3387</v>
      </c>
      <c r="Q581" s="44" t="s">
        <v>2673</v>
      </c>
      <c r="R581" s="44" t="s">
        <v>3387</v>
      </c>
      <c r="S581" s="44" t="s">
        <v>2673</v>
      </c>
      <c r="T581" s="44" t="s">
        <v>3387</v>
      </c>
      <c r="U581" s="44" t="s">
        <v>2673</v>
      </c>
      <c r="V581" s="44" t="e">
        <f t="shared" si="33"/>
        <v>#VALUE!</v>
      </c>
      <c r="W581" s="44" t="s">
        <v>2673</v>
      </c>
      <c r="X581" s="44" t="e">
        <f t="shared" si="34"/>
        <v>#VALUE!</v>
      </c>
      <c r="Y581" s="44" t="s">
        <v>2673</v>
      </c>
      <c r="Z581" s="44" t="s">
        <v>3387</v>
      </c>
      <c r="AA581" s="44" t="s">
        <v>2673</v>
      </c>
      <c r="AB581" s="44" t="s">
        <v>3387</v>
      </c>
      <c r="AC581" s="44" t="s">
        <v>2673</v>
      </c>
      <c r="AD581" s="44" t="s">
        <v>3387</v>
      </c>
      <c r="AE581" s="44" t="s">
        <v>2673</v>
      </c>
      <c r="AG581" s="44" t="s">
        <v>2673</v>
      </c>
      <c r="AH581" s="44" t="str">
        <f t="shared" si="35"/>
        <v/>
      </c>
      <c r="AI581" s="44" t="s">
        <v>2673</v>
      </c>
      <c r="AJ581" s="44" t="str">
        <f t="shared" si="36"/>
        <v/>
      </c>
      <c r="AK581" s="44" t="s">
        <v>2673</v>
      </c>
      <c r="AL581" s="44" t="s">
        <v>3387</v>
      </c>
    </row>
    <row r="582" spans="1:38" x14ac:dyDescent="0.2">
      <c r="A582" s="46" t="s">
        <v>1590</v>
      </c>
      <c r="B582" s="46" t="s">
        <v>2603</v>
      </c>
      <c r="C582" s="49" t="s">
        <v>2673</v>
      </c>
      <c r="D582" s="49" t="s">
        <v>3387</v>
      </c>
      <c r="E582" s="49" t="s">
        <v>2673</v>
      </c>
      <c r="F582" s="49" t="s">
        <v>3387</v>
      </c>
      <c r="G582" s="49" t="s">
        <v>2673</v>
      </c>
      <c r="H582" s="49" t="s">
        <v>3387</v>
      </c>
      <c r="I582" s="49" t="s">
        <v>2673</v>
      </c>
      <c r="J582" s="49" t="s">
        <v>3387</v>
      </c>
      <c r="K582" s="49" t="s">
        <v>2673</v>
      </c>
      <c r="L582" s="49" t="s">
        <v>3387</v>
      </c>
      <c r="M582" s="44" t="s">
        <v>2673</v>
      </c>
      <c r="N582" s="44" t="s">
        <v>3387</v>
      </c>
      <c r="O582" s="44" t="s">
        <v>2673</v>
      </c>
      <c r="P582" s="44" t="s">
        <v>3387</v>
      </c>
      <c r="Q582" s="44" t="s">
        <v>2673</v>
      </c>
      <c r="R582" s="44" t="s">
        <v>3387</v>
      </c>
      <c r="S582" s="44" t="s">
        <v>2673</v>
      </c>
      <c r="T582" s="44" t="s">
        <v>3387</v>
      </c>
      <c r="U582" s="44" t="s">
        <v>2673</v>
      </c>
      <c r="V582" s="44" t="e">
        <f t="shared" si="33"/>
        <v>#VALUE!</v>
      </c>
      <c r="W582" s="44" t="s">
        <v>2673</v>
      </c>
      <c r="X582" s="44" t="e">
        <f t="shared" si="34"/>
        <v>#VALUE!</v>
      </c>
      <c r="Y582" s="44" t="s">
        <v>2673</v>
      </c>
      <c r="Z582" s="44" t="s">
        <v>3387</v>
      </c>
      <c r="AA582" s="44" t="s">
        <v>2673</v>
      </c>
      <c r="AB582" s="44" t="s">
        <v>3387</v>
      </c>
      <c r="AC582" s="44" t="s">
        <v>2673</v>
      </c>
      <c r="AD582" s="44" t="s">
        <v>3387</v>
      </c>
      <c r="AE582" s="44" t="s">
        <v>2673</v>
      </c>
      <c r="AG582" s="44" t="s">
        <v>2673</v>
      </c>
      <c r="AH582" s="44" t="str">
        <f t="shared" si="35"/>
        <v/>
      </c>
      <c r="AI582" s="44" t="s">
        <v>2673</v>
      </c>
      <c r="AJ582" s="44" t="str">
        <f t="shared" si="36"/>
        <v/>
      </c>
      <c r="AK582" s="44" t="s">
        <v>2673</v>
      </c>
      <c r="AL582" s="44" t="s">
        <v>3387</v>
      </c>
    </row>
    <row r="583" spans="1:38" x14ac:dyDescent="0.2">
      <c r="A583" s="46" t="s">
        <v>1593</v>
      </c>
      <c r="B583" s="46" t="s">
        <v>3141</v>
      </c>
      <c r="C583" s="49" t="s">
        <v>2673</v>
      </c>
      <c r="D583" s="49" t="s">
        <v>3387</v>
      </c>
      <c r="E583" s="49" t="s">
        <v>2673</v>
      </c>
      <c r="F583" s="49" t="s">
        <v>3387</v>
      </c>
      <c r="G583" s="49" t="s">
        <v>2673</v>
      </c>
      <c r="H583" s="49" t="s">
        <v>3387</v>
      </c>
      <c r="I583" s="49" t="s">
        <v>2673</v>
      </c>
      <c r="J583" s="49" t="s">
        <v>3387</v>
      </c>
      <c r="K583" s="49" t="s">
        <v>2673</v>
      </c>
      <c r="L583" s="49" t="s">
        <v>3387</v>
      </c>
      <c r="M583" s="44" t="s">
        <v>2673</v>
      </c>
      <c r="N583" s="44" t="s">
        <v>3387</v>
      </c>
      <c r="O583" s="44" t="s">
        <v>2673</v>
      </c>
      <c r="P583" s="44" t="s">
        <v>3387</v>
      </c>
      <c r="Q583" s="44" t="s">
        <v>2673</v>
      </c>
      <c r="R583" s="44" t="s">
        <v>3387</v>
      </c>
      <c r="S583" s="44" t="s">
        <v>2673</v>
      </c>
      <c r="T583" s="44" t="s">
        <v>3387</v>
      </c>
      <c r="U583" s="44" t="s">
        <v>2673</v>
      </c>
      <c r="V583" s="44" t="e">
        <f t="shared" si="33"/>
        <v>#VALUE!</v>
      </c>
      <c r="W583" s="44" t="s">
        <v>2673</v>
      </c>
      <c r="X583" s="44" t="e">
        <f t="shared" si="34"/>
        <v>#VALUE!</v>
      </c>
      <c r="Y583" s="44" t="s">
        <v>2673</v>
      </c>
      <c r="Z583" s="44" t="s">
        <v>3387</v>
      </c>
      <c r="AA583" s="44" t="s">
        <v>2673</v>
      </c>
      <c r="AB583" s="44" t="s">
        <v>3387</v>
      </c>
      <c r="AC583" s="44" t="s">
        <v>2673</v>
      </c>
      <c r="AD583" s="44" t="s">
        <v>3387</v>
      </c>
      <c r="AE583" s="44" t="s">
        <v>2673</v>
      </c>
      <c r="AG583" s="44" t="s">
        <v>2673</v>
      </c>
      <c r="AH583" s="44" t="str">
        <f t="shared" si="35"/>
        <v/>
      </c>
      <c r="AI583" s="44" t="s">
        <v>2673</v>
      </c>
      <c r="AJ583" s="44" t="str">
        <f t="shared" si="36"/>
        <v/>
      </c>
      <c r="AK583" s="44" t="s">
        <v>2673</v>
      </c>
      <c r="AL583" s="44" t="s">
        <v>3387</v>
      </c>
    </row>
    <row r="584" spans="1:38" x14ac:dyDescent="0.2">
      <c r="A584" s="46" t="s">
        <v>1596</v>
      </c>
      <c r="B584" s="46" t="s">
        <v>3142</v>
      </c>
      <c r="C584" s="49" t="s">
        <v>2673</v>
      </c>
      <c r="D584" s="49" t="s">
        <v>3387</v>
      </c>
      <c r="E584" s="49" t="s">
        <v>2673</v>
      </c>
      <c r="F584" s="49" t="s">
        <v>3387</v>
      </c>
      <c r="G584" s="49" t="s">
        <v>2673</v>
      </c>
      <c r="H584" s="49" t="s">
        <v>3387</v>
      </c>
      <c r="I584" s="49" t="s">
        <v>2673</v>
      </c>
      <c r="J584" s="49" t="s">
        <v>3387</v>
      </c>
      <c r="K584" s="49" t="s">
        <v>2673</v>
      </c>
      <c r="L584" s="49" t="s">
        <v>3387</v>
      </c>
      <c r="M584" s="44" t="s">
        <v>2673</v>
      </c>
      <c r="N584" s="44" t="s">
        <v>3387</v>
      </c>
      <c r="O584" s="44" t="s">
        <v>2673</v>
      </c>
      <c r="P584" s="44" t="s">
        <v>3387</v>
      </c>
      <c r="Q584" s="44" t="s">
        <v>2673</v>
      </c>
      <c r="R584" s="44" t="s">
        <v>3387</v>
      </c>
      <c r="S584" s="44" t="s">
        <v>2673</v>
      </c>
      <c r="T584" s="44" t="s">
        <v>3387</v>
      </c>
      <c r="U584" s="44" t="s">
        <v>2673</v>
      </c>
      <c r="V584" s="44" t="e">
        <f t="shared" si="33"/>
        <v>#VALUE!</v>
      </c>
      <c r="W584" s="44" t="s">
        <v>2673</v>
      </c>
      <c r="X584" s="44" t="e">
        <f t="shared" si="34"/>
        <v>#VALUE!</v>
      </c>
      <c r="Y584" s="44" t="s">
        <v>2673</v>
      </c>
      <c r="Z584" s="44" t="s">
        <v>3387</v>
      </c>
      <c r="AA584" s="44" t="s">
        <v>2673</v>
      </c>
      <c r="AB584" s="44" t="s">
        <v>3387</v>
      </c>
      <c r="AC584" s="44" t="s">
        <v>2673</v>
      </c>
      <c r="AD584" s="44" t="s">
        <v>3387</v>
      </c>
      <c r="AE584" s="44" t="s">
        <v>2673</v>
      </c>
      <c r="AG584" s="44" t="s">
        <v>2673</v>
      </c>
      <c r="AH584" s="44" t="str">
        <f t="shared" si="35"/>
        <v/>
      </c>
      <c r="AI584" s="44" t="s">
        <v>2673</v>
      </c>
      <c r="AJ584" s="44" t="str">
        <f t="shared" si="36"/>
        <v/>
      </c>
      <c r="AK584" s="44" t="s">
        <v>2673</v>
      </c>
      <c r="AL584" s="44" t="s">
        <v>3387</v>
      </c>
    </row>
    <row r="585" spans="1:38" x14ac:dyDescent="0.2">
      <c r="A585" s="46" t="s">
        <v>1599</v>
      </c>
      <c r="B585" s="46" t="s">
        <v>3143</v>
      </c>
      <c r="C585" s="49" t="s">
        <v>2673</v>
      </c>
      <c r="D585" s="49" t="s">
        <v>3387</v>
      </c>
      <c r="E585" s="49" t="s">
        <v>2673</v>
      </c>
      <c r="F585" s="49" t="s">
        <v>3387</v>
      </c>
      <c r="G585" s="49" t="s">
        <v>2673</v>
      </c>
      <c r="H585" s="49" t="s">
        <v>3387</v>
      </c>
      <c r="I585" s="49" t="s">
        <v>2673</v>
      </c>
      <c r="J585" s="49" t="s">
        <v>3387</v>
      </c>
      <c r="K585" s="49" t="s">
        <v>2673</v>
      </c>
      <c r="L585" s="49" t="s">
        <v>3387</v>
      </c>
      <c r="M585" s="44" t="s">
        <v>2673</v>
      </c>
      <c r="N585" s="44" t="s">
        <v>3387</v>
      </c>
      <c r="O585" s="44" t="s">
        <v>2673</v>
      </c>
      <c r="P585" s="44" t="s">
        <v>3387</v>
      </c>
      <c r="Q585" s="44" t="s">
        <v>2673</v>
      </c>
      <c r="R585" s="44" t="s">
        <v>3387</v>
      </c>
      <c r="S585" s="44" t="s">
        <v>2673</v>
      </c>
      <c r="T585" s="44" t="s">
        <v>3387</v>
      </c>
      <c r="U585" s="44" t="s">
        <v>2673</v>
      </c>
      <c r="V585" s="44" t="e">
        <f t="shared" si="33"/>
        <v>#VALUE!</v>
      </c>
      <c r="W585" s="44" t="s">
        <v>2673</v>
      </c>
      <c r="X585" s="44" t="e">
        <f t="shared" si="34"/>
        <v>#VALUE!</v>
      </c>
      <c r="Y585" s="44" t="s">
        <v>2673</v>
      </c>
      <c r="Z585" s="44" t="s">
        <v>3387</v>
      </c>
      <c r="AA585" s="44" t="s">
        <v>2673</v>
      </c>
      <c r="AB585" s="44" t="s">
        <v>3387</v>
      </c>
      <c r="AC585" s="44" t="s">
        <v>2673</v>
      </c>
      <c r="AD585" s="44" t="s">
        <v>3387</v>
      </c>
      <c r="AE585" s="44" t="s">
        <v>2673</v>
      </c>
      <c r="AG585" s="44" t="s">
        <v>2673</v>
      </c>
      <c r="AH585" s="44" t="str">
        <f t="shared" si="35"/>
        <v/>
      </c>
      <c r="AI585" s="44" t="s">
        <v>2673</v>
      </c>
      <c r="AJ585" s="44" t="str">
        <f t="shared" si="36"/>
        <v/>
      </c>
      <c r="AK585" s="44" t="s">
        <v>2673</v>
      </c>
      <c r="AL585" s="44" t="s">
        <v>3387</v>
      </c>
    </row>
    <row r="586" spans="1:38" x14ac:dyDescent="0.2">
      <c r="A586" s="46" t="s">
        <v>1602</v>
      </c>
      <c r="B586" s="46" t="s">
        <v>3144</v>
      </c>
      <c r="C586" s="49" t="s">
        <v>2673</v>
      </c>
      <c r="D586" s="49" t="s">
        <v>3387</v>
      </c>
      <c r="E586" s="49" t="s">
        <v>2673</v>
      </c>
      <c r="F586" s="49" t="s">
        <v>3387</v>
      </c>
      <c r="G586" s="49" t="s">
        <v>2673</v>
      </c>
      <c r="H586" s="49" t="s">
        <v>3387</v>
      </c>
      <c r="I586" s="49" t="s">
        <v>2673</v>
      </c>
      <c r="J586" s="49" t="s">
        <v>3387</v>
      </c>
      <c r="K586" s="49" t="s">
        <v>2673</v>
      </c>
      <c r="L586" s="49" t="s">
        <v>3387</v>
      </c>
      <c r="M586" s="44" t="s">
        <v>2673</v>
      </c>
      <c r="N586" s="44" t="s">
        <v>3387</v>
      </c>
      <c r="O586" s="44" t="s">
        <v>2673</v>
      </c>
      <c r="P586" s="44" t="s">
        <v>3387</v>
      </c>
      <c r="Q586" s="44" t="s">
        <v>2673</v>
      </c>
      <c r="R586" s="44" t="s">
        <v>3387</v>
      </c>
      <c r="S586" s="44" t="s">
        <v>2673</v>
      </c>
      <c r="T586" s="44" t="s">
        <v>3387</v>
      </c>
      <c r="U586" s="44" t="s">
        <v>2673</v>
      </c>
      <c r="V586" s="44" t="e">
        <f t="shared" si="33"/>
        <v>#VALUE!</v>
      </c>
      <c r="W586" s="44" t="s">
        <v>2673</v>
      </c>
      <c r="X586" s="44" t="e">
        <f t="shared" si="34"/>
        <v>#VALUE!</v>
      </c>
      <c r="Y586" s="44" t="s">
        <v>2673</v>
      </c>
      <c r="Z586" s="44" t="s">
        <v>3387</v>
      </c>
      <c r="AA586" s="44" t="s">
        <v>2673</v>
      </c>
      <c r="AB586" s="44" t="s">
        <v>3387</v>
      </c>
      <c r="AC586" s="44" t="s">
        <v>2673</v>
      </c>
      <c r="AD586" s="44" t="s">
        <v>3387</v>
      </c>
      <c r="AE586" s="44" t="s">
        <v>2673</v>
      </c>
      <c r="AG586" s="44" t="s">
        <v>2673</v>
      </c>
      <c r="AH586" s="44" t="str">
        <f t="shared" si="35"/>
        <v/>
      </c>
      <c r="AI586" s="44" t="s">
        <v>2673</v>
      </c>
      <c r="AJ586" s="44" t="str">
        <f t="shared" si="36"/>
        <v/>
      </c>
      <c r="AK586" s="44" t="s">
        <v>2673</v>
      </c>
      <c r="AL586" s="44" t="s">
        <v>3387</v>
      </c>
    </row>
    <row r="587" spans="1:38" x14ac:dyDescent="0.2">
      <c r="A587" s="46" t="s">
        <v>1604</v>
      </c>
      <c r="B587" s="46" t="s">
        <v>3145</v>
      </c>
      <c r="C587" s="49" t="s">
        <v>2673</v>
      </c>
      <c r="D587" s="49" t="s">
        <v>3387</v>
      </c>
      <c r="E587" s="49" t="s">
        <v>2673</v>
      </c>
      <c r="F587" s="49" t="s">
        <v>3387</v>
      </c>
      <c r="G587" s="49" t="s">
        <v>2673</v>
      </c>
      <c r="H587" s="49" t="s">
        <v>3387</v>
      </c>
      <c r="I587" s="49" t="s">
        <v>2673</v>
      </c>
      <c r="J587" s="49" t="s">
        <v>3387</v>
      </c>
      <c r="K587" s="49" t="s">
        <v>2673</v>
      </c>
      <c r="L587" s="49" t="s">
        <v>3387</v>
      </c>
      <c r="M587" s="44" t="s">
        <v>2673</v>
      </c>
      <c r="N587" s="44" t="s">
        <v>3387</v>
      </c>
      <c r="O587" s="44" t="s">
        <v>2673</v>
      </c>
      <c r="P587" s="44" t="s">
        <v>3387</v>
      </c>
      <c r="Q587" s="44" t="s">
        <v>2673</v>
      </c>
      <c r="R587" s="44" t="s">
        <v>3387</v>
      </c>
      <c r="S587" s="44" t="s">
        <v>2673</v>
      </c>
      <c r="T587" s="44" t="s">
        <v>3387</v>
      </c>
      <c r="U587" s="44" t="s">
        <v>2673</v>
      </c>
      <c r="V587" s="44" t="e">
        <f t="shared" ref="V587:V650" si="37">100*U587/(O587*100/Y587)</f>
        <v>#VALUE!</v>
      </c>
      <c r="W587" s="44" t="s">
        <v>2673</v>
      </c>
      <c r="X587" s="44" t="e">
        <f t="shared" ref="X587:X650" si="38">100*S587/O587</f>
        <v>#VALUE!</v>
      </c>
      <c r="Y587" s="44" t="s">
        <v>2673</v>
      </c>
      <c r="Z587" s="44" t="s">
        <v>3387</v>
      </c>
      <c r="AA587" s="44" t="s">
        <v>2673</v>
      </c>
      <c r="AB587" s="44" t="s">
        <v>3387</v>
      </c>
      <c r="AC587" s="44" t="s">
        <v>2673</v>
      </c>
      <c r="AD587" s="44" t="s">
        <v>3387</v>
      </c>
      <c r="AE587" s="44" t="s">
        <v>2673</v>
      </c>
      <c r="AG587" s="44" t="s">
        <v>2673</v>
      </c>
      <c r="AH587" s="44" t="str">
        <f t="shared" ref="AH587:AH650" si="39">IF(COUNT(100*AG587/(AA587*100/AK587))=1,100*AG587/(AA587*100/AK587),IF(COUNT(V587)=1,V587,""))</f>
        <v/>
      </c>
      <c r="AI587" s="44" t="s">
        <v>2673</v>
      </c>
      <c r="AJ587" s="44" t="str">
        <f t="shared" ref="AJ587:AJ650" si="40">IF(COUNT(AE587/AA587)=1,100*AE587/AA587,IF(COUNT(X587)=1,X587,""))</f>
        <v/>
      </c>
      <c r="AK587" s="44" t="s">
        <v>2673</v>
      </c>
      <c r="AL587" s="44" t="s">
        <v>3387</v>
      </c>
    </row>
    <row r="588" spans="1:38" x14ac:dyDescent="0.2">
      <c r="A588" s="46" t="s">
        <v>3146</v>
      </c>
      <c r="B588" s="46" t="s">
        <v>3147</v>
      </c>
      <c r="C588" s="49" t="s">
        <v>2673</v>
      </c>
      <c r="D588" s="49" t="s">
        <v>3387</v>
      </c>
      <c r="E588" s="49" t="s">
        <v>2673</v>
      </c>
      <c r="F588" s="49" t="s">
        <v>3387</v>
      </c>
      <c r="G588" s="49" t="s">
        <v>2673</v>
      </c>
      <c r="H588" s="49" t="s">
        <v>3387</v>
      </c>
      <c r="I588" s="49" t="s">
        <v>2673</v>
      </c>
      <c r="J588" s="49" t="s">
        <v>3387</v>
      </c>
      <c r="K588" s="49" t="s">
        <v>2673</v>
      </c>
      <c r="L588" s="49" t="s">
        <v>3387</v>
      </c>
      <c r="M588" s="44" t="s">
        <v>2673</v>
      </c>
      <c r="N588" s="44" t="s">
        <v>3387</v>
      </c>
      <c r="O588" s="44" t="s">
        <v>2673</v>
      </c>
      <c r="P588" s="44" t="s">
        <v>3387</v>
      </c>
      <c r="Q588" s="44" t="s">
        <v>2673</v>
      </c>
      <c r="R588" s="44" t="s">
        <v>3387</v>
      </c>
      <c r="S588" s="44" t="s">
        <v>2673</v>
      </c>
      <c r="T588" s="44" t="s">
        <v>3387</v>
      </c>
      <c r="U588" s="44" t="s">
        <v>2673</v>
      </c>
      <c r="V588" s="44" t="e">
        <f t="shared" si="37"/>
        <v>#VALUE!</v>
      </c>
      <c r="W588" s="44" t="s">
        <v>2673</v>
      </c>
      <c r="X588" s="44" t="e">
        <f t="shared" si="38"/>
        <v>#VALUE!</v>
      </c>
      <c r="Y588" s="44" t="s">
        <v>2673</v>
      </c>
      <c r="Z588" s="44" t="s">
        <v>3387</v>
      </c>
      <c r="AA588" s="44" t="s">
        <v>2673</v>
      </c>
      <c r="AB588" s="44" t="s">
        <v>3387</v>
      </c>
      <c r="AC588" s="44" t="s">
        <v>2673</v>
      </c>
      <c r="AD588" s="44" t="s">
        <v>3387</v>
      </c>
      <c r="AE588" s="44" t="s">
        <v>2673</v>
      </c>
      <c r="AG588" s="44" t="s">
        <v>2673</v>
      </c>
      <c r="AH588" s="44" t="str">
        <f t="shared" si="39"/>
        <v/>
      </c>
      <c r="AI588" s="44" t="s">
        <v>2673</v>
      </c>
      <c r="AJ588" s="44" t="str">
        <f t="shared" si="40"/>
        <v/>
      </c>
      <c r="AK588" s="44" t="s">
        <v>2673</v>
      </c>
      <c r="AL588" s="44" t="s">
        <v>3387</v>
      </c>
    </row>
    <row r="589" spans="1:38" x14ac:dyDescent="0.2">
      <c r="A589" s="46" t="s">
        <v>1606</v>
      </c>
      <c r="B589" s="46" t="s">
        <v>3148</v>
      </c>
      <c r="C589" s="49" t="s">
        <v>2673</v>
      </c>
      <c r="D589" s="49" t="s">
        <v>3387</v>
      </c>
      <c r="E589" s="49" t="s">
        <v>2673</v>
      </c>
      <c r="F589" s="49" t="s">
        <v>3387</v>
      </c>
      <c r="G589" s="49" t="s">
        <v>2673</v>
      </c>
      <c r="H589" s="49" t="s">
        <v>3387</v>
      </c>
      <c r="I589" s="49" t="s">
        <v>2673</v>
      </c>
      <c r="J589" s="49" t="s">
        <v>3387</v>
      </c>
      <c r="K589" s="49" t="s">
        <v>2673</v>
      </c>
      <c r="L589" s="49" t="s">
        <v>3387</v>
      </c>
      <c r="M589" s="44" t="s">
        <v>2673</v>
      </c>
      <c r="N589" s="44" t="s">
        <v>3387</v>
      </c>
      <c r="O589" s="44" t="s">
        <v>2673</v>
      </c>
      <c r="P589" s="44" t="s">
        <v>3387</v>
      </c>
      <c r="Q589" s="44" t="s">
        <v>2673</v>
      </c>
      <c r="R589" s="44" t="s">
        <v>3387</v>
      </c>
      <c r="S589" s="44" t="s">
        <v>2673</v>
      </c>
      <c r="T589" s="44" t="s">
        <v>3387</v>
      </c>
      <c r="U589" s="44" t="s">
        <v>2673</v>
      </c>
      <c r="V589" s="44" t="e">
        <f t="shared" si="37"/>
        <v>#VALUE!</v>
      </c>
      <c r="W589" s="44" t="s">
        <v>2673</v>
      </c>
      <c r="X589" s="44" t="e">
        <f t="shared" si="38"/>
        <v>#VALUE!</v>
      </c>
      <c r="Y589" s="44" t="s">
        <v>2673</v>
      </c>
      <c r="Z589" s="44" t="s">
        <v>3387</v>
      </c>
      <c r="AA589" s="44" t="s">
        <v>2673</v>
      </c>
      <c r="AB589" s="44" t="s">
        <v>3387</v>
      </c>
      <c r="AC589" s="44" t="s">
        <v>2673</v>
      </c>
      <c r="AD589" s="44" t="s">
        <v>3387</v>
      </c>
      <c r="AE589" s="44" t="s">
        <v>2673</v>
      </c>
      <c r="AG589" s="44" t="s">
        <v>2673</v>
      </c>
      <c r="AH589" s="44" t="str">
        <f t="shared" si="39"/>
        <v/>
      </c>
      <c r="AI589" s="44" t="s">
        <v>2673</v>
      </c>
      <c r="AJ589" s="44" t="str">
        <f t="shared" si="40"/>
        <v/>
      </c>
      <c r="AK589" s="44" t="s">
        <v>2673</v>
      </c>
      <c r="AL589" s="44" t="s">
        <v>3387</v>
      </c>
    </row>
    <row r="590" spans="1:38" x14ac:dyDescent="0.2">
      <c r="A590" s="46" t="s">
        <v>3149</v>
      </c>
      <c r="B590" s="46" t="s">
        <v>3150</v>
      </c>
      <c r="C590" s="49" t="s">
        <v>2673</v>
      </c>
      <c r="D590" s="49" t="s">
        <v>3387</v>
      </c>
      <c r="E590" s="49" t="s">
        <v>2673</v>
      </c>
      <c r="F590" s="49" t="s">
        <v>3387</v>
      </c>
      <c r="G590" s="49" t="s">
        <v>2673</v>
      </c>
      <c r="H590" s="49" t="s">
        <v>3387</v>
      </c>
      <c r="I590" s="49" t="s">
        <v>2673</v>
      </c>
      <c r="J590" s="49" t="s">
        <v>3387</v>
      </c>
      <c r="K590" s="49" t="s">
        <v>2673</v>
      </c>
      <c r="L590" s="49" t="s">
        <v>3387</v>
      </c>
      <c r="M590" s="44" t="s">
        <v>2673</v>
      </c>
      <c r="N590" s="44" t="s">
        <v>3387</v>
      </c>
      <c r="O590" s="44" t="s">
        <v>2673</v>
      </c>
      <c r="P590" s="44" t="s">
        <v>3387</v>
      </c>
      <c r="Q590" s="44" t="s">
        <v>2673</v>
      </c>
      <c r="R590" s="44" t="s">
        <v>3387</v>
      </c>
      <c r="S590" s="44" t="s">
        <v>2673</v>
      </c>
      <c r="T590" s="44" t="s">
        <v>3387</v>
      </c>
      <c r="U590" s="44" t="s">
        <v>2673</v>
      </c>
      <c r="V590" s="44" t="e">
        <f t="shared" si="37"/>
        <v>#VALUE!</v>
      </c>
      <c r="W590" s="44" t="s">
        <v>2673</v>
      </c>
      <c r="X590" s="44" t="e">
        <f t="shared" si="38"/>
        <v>#VALUE!</v>
      </c>
      <c r="Y590" s="44" t="s">
        <v>2673</v>
      </c>
      <c r="Z590" s="44" t="s">
        <v>3387</v>
      </c>
      <c r="AA590" s="44" t="s">
        <v>2673</v>
      </c>
      <c r="AB590" s="44" t="s">
        <v>3387</v>
      </c>
      <c r="AC590" s="44" t="s">
        <v>2673</v>
      </c>
      <c r="AD590" s="44" t="s">
        <v>3387</v>
      </c>
      <c r="AE590" s="44" t="s">
        <v>2673</v>
      </c>
      <c r="AG590" s="44" t="s">
        <v>2673</v>
      </c>
      <c r="AH590" s="44" t="str">
        <f t="shared" si="39"/>
        <v/>
      </c>
      <c r="AI590" s="44" t="s">
        <v>2673</v>
      </c>
      <c r="AJ590" s="44" t="str">
        <f t="shared" si="40"/>
        <v/>
      </c>
      <c r="AK590" s="44" t="s">
        <v>2673</v>
      </c>
      <c r="AL590" s="44" t="s">
        <v>3387</v>
      </c>
    </row>
    <row r="591" spans="1:38" x14ac:dyDescent="0.2">
      <c r="A591" s="46" t="s">
        <v>1608</v>
      </c>
      <c r="B591" s="46" t="s">
        <v>3151</v>
      </c>
      <c r="C591" s="49" t="s">
        <v>2673</v>
      </c>
      <c r="D591" s="49" t="s">
        <v>3387</v>
      </c>
      <c r="E591" s="49" t="s">
        <v>2673</v>
      </c>
      <c r="F591" s="49" t="s">
        <v>3387</v>
      </c>
      <c r="G591" s="49" t="s">
        <v>2673</v>
      </c>
      <c r="H591" s="49" t="s">
        <v>3387</v>
      </c>
      <c r="I591" s="49" t="s">
        <v>2673</v>
      </c>
      <c r="J591" s="49" t="s">
        <v>3387</v>
      </c>
      <c r="K591" s="49" t="s">
        <v>2673</v>
      </c>
      <c r="L591" s="49" t="s">
        <v>3387</v>
      </c>
      <c r="M591" s="44" t="s">
        <v>2673</v>
      </c>
      <c r="N591" s="44" t="s">
        <v>3387</v>
      </c>
      <c r="O591" s="44" t="s">
        <v>2673</v>
      </c>
      <c r="P591" s="44" t="s">
        <v>3387</v>
      </c>
      <c r="Q591" s="44" t="s">
        <v>2673</v>
      </c>
      <c r="R591" s="44" t="s">
        <v>3387</v>
      </c>
      <c r="S591" s="44" t="s">
        <v>2673</v>
      </c>
      <c r="T591" s="44" t="s">
        <v>3387</v>
      </c>
      <c r="U591" s="44" t="s">
        <v>2673</v>
      </c>
      <c r="V591" s="44" t="e">
        <f t="shared" si="37"/>
        <v>#VALUE!</v>
      </c>
      <c r="W591" s="44" t="s">
        <v>2673</v>
      </c>
      <c r="X591" s="44" t="e">
        <f t="shared" si="38"/>
        <v>#VALUE!</v>
      </c>
      <c r="Y591" s="44" t="s">
        <v>2673</v>
      </c>
      <c r="Z591" s="44" t="s">
        <v>3387</v>
      </c>
      <c r="AA591" s="44" t="s">
        <v>2673</v>
      </c>
      <c r="AB591" s="44" t="s">
        <v>3387</v>
      </c>
      <c r="AC591" s="44" t="s">
        <v>2673</v>
      </c>
      <c r="AD591" s="44" t="s">
        <v>3387</v>
      </c>
      <c r="AE591" s="44" t="s">
        <v>2673</v>
      </c>
      <c r="AG591" s="44" t="s">
        <v>2673</v>
      </c>
      <c r="AH591" s="44" t="str">
        <f t="shared" si="39"/>
        <v/>
      </c>
      <c r="AI591" s="44" t="s">
        <v>2673</v>
      </c>
      <c r="AJ591" s="44" t="str">
        <f t="shared" si="40"/>
        <v/>
      </c>
      <c r="AK591" s="44" t="s">
        <v>2673</v>
      </c>
      <c r="AL591" s="44" t="s">
        <v>3387</v>
      </c>
    </row>
    <row r="592" spans="1:38" x14ac:dyDescent="0.2">
      <c r="A592" s="46" t="s">
        <v>1610</v>
      </c>
      <c r="B592" s="46" t="s">
        <v>3152</v>
      </c>
      <c r="C592" s="49" t="s">
        <v>2673</v>
      </c>
      <c r="D592" s="49" t="s">
        <v>3387</v>
      </c>
      <c r="E592" s="49" t="s">
        <v>2673</v>
      </c>
      <c r="F592" s="49" t="s">
        <v>3387</v>
      </c>
      <c r="G592" s="49" t="s">
        <v>2673</v>
      </c>
      <c r="H592" s="49" t="s">
        <v>3387</v>
      </c>
      <c r="I592" s="49" t="s">
        <v>2673</v>
      </c>
      <c r="J592" s="49" t="s">
        <v>3387</v>
      </c>
      <c r="K592" s="49" t="s">
        <v>2673</v>
      </c>
      <c r="L592" s="49" t="s">
        <v>3387</v>
      </c>
      <c r="M592" s="44" t="s">
        <v>2673</v>
      </c>
      <c r="N592" s="44" t="s">
        <v>3387</v>
      </c>
      <c r="O592" s="44" t="s">
        <v>2673</v>
      </c>
      <c r="P592" s="44" t="s">
        <v>3387</v>
      </c>
      <c r="Q592" s="44" t="s">
        <v>2673</v>
      </c>
      <c r="R592" s="44" t="s">
        <v>3387</v>
      </c>
      <c r="S592" s="44" t="s">
        <v>2673</v>
      </c>
      <c r="T592" s="44" t="s">
        <v>3387</v>
      </c>
      <c r="U592" s="44" t="s">
        <v>2673</v>
      </c>
      <c r="V592" s="44" t="e">
        <f t="shared" si="37"/>
        <v>#VALUE!</v>
      </c>
      <c r="W592" s="44" t="s">
        <v>2673</v>
      </c>
      <c r="X592" s="44" t="e">
        <f t="shared" si="38"/>
        <v>#VALUE!</v>
      </c>
      <c r="Y592" s="44" t="s">
        <v>2673</v>
      </c>
      <c r="Z592" s="44" t="s">
        <v>3387</v>
      </c>
      <c r="AA592" s="44" t="s">
        <v>2673</v>
      </c>
      <c r="AB592" s="44" t="s">
        <v>3387</v>
      </c>
      <c r="AC592" s="44" t="s">
        <v>2673</v>
      </c>
      <c r="AD592" s="44" t="s">
        <v>3387</v>
      </c>
      <c r="AE592" s="44" t="s">
        <v>2673</v>
      </c>
      <c r="AG592" s="44" t="s">
        <v>2673</v>
      </c>
      <c r="AH592" s="44" t="str">
        <f t="shared" si="39"/>
        <v/>
      </c>
      <c r="AI592" s="44" t="s">
        <v>2673</v>
      </c>
      <c r="AJ592" s="44" t="str">
        <f t="shared" si="40"/>
        <v/>
      </c>
      <c r="AK592" s="44" t="s">
        <v>2673</v>
      </c>
      <c r="AL592" s="44" t="s">
        <v>3387</v>
      </c>
    </row>
    <row r="593" spans="1:38" x14ac:dyDescent="0.2">
      <c r="A593" s="46" t="s">
        <v>1614</v>
      </c>
      <c r="B593" s="46" t="s">
        <v>3153</v>
      </c>
      <c r="C593" s="49" t="s">
        <v>2673</v>
      </c>
      <c r="D593" s="49" t="s">
        <v>3387</v>
      </c>
      <c r="E593" s="49" t="s">
        <v>2673</v>
      </c>
      <c r="F593" s="49" t="s">
        <v>3387</v>
      </c>
      <c r="G593" s="49" t="s">
        <v>2673</v>
      </c>
      <c r="H593" s="49" t="s">
        <v>3387</v>
      </c>
      <c r="I593" s="49" t="s">
        <v>2673</v>
      </c>
      <c r="J593" s="49" t="s">
        <v>3387</v>
      </c>
      <c r="K593" s="49" t="s">
        <v>2673</v>
      </c>
      <c r="L593" s="49" t="s">
        <v>3387</v>
      </c>
      <c r="M593" s="44" t="s">
        <v>2673</v>
      </c>
      <c r="N593" s="44" t="s">
        <v>3387</v>
      </c>
      <c r="O593" s="44" t="s">
        <v>2673</v>
      </c>
      <c r="P593" s="44" t="s">
        <v>3387</v>
      </c>
      <c r="Q593" s="44" t="s">
        <v>2673</v>
      </c>
      <c r="R593" s="44" t="s">
        <v>3387</v>
      </c>
      <c r="S593" s="44" t="s">
        <v>2673</v>
      </c>
      <c r="T593" s="44" t="s">
        <v>3387</v>
      </c>
      <c r="U593" s="44" t="s">
        <v>2673</v>
      </c>
      <c r="V593" s="44" t="e">
        <f t="shared" si="37"/>
        <v>#VALUE!</v>
      </c>
      <c r="W593" s="44" t="s">
        <v>2673</v>
      </c>
      <c r="X593" s="44" t="e">
        <f t="shared" si="38"/>
        <v>#VALUE!</v>
      </c>
      <c r="Y593" s="44" t="s">
        <v>2673</v>
      </c>
      <c r="Z593" s="44" t="s">
        <v>3387</v>
      </c>
      <c r="AA593" s="44" t="s">
        <v>2673</v>
      </c>
      <c r="AB593" s="44" t="s">
        <v>3387</v>
      </c>
      <c r="AC593" s="44" t="s">
        <v>2673</v>
      </c>
      <c r="AD593" s="44" t="s">
        <v>3387</v>
      </c>
      <c r="AE593" s="44" t="s">
        <v>2673</v>
      </c>
      <c r="AG593" s="44" t="s">
        <v>2673</v>
      </c>
      <c r="AH593" s="44" t="str">
        <f t="shared" si="39"/>
        <v/>
      </c>
      <c r="AI593" s="44" t="s">
        <v>2673</v>
      </c>
      <c r="AJ593" s="44" t="str">
        <f t="shared" si="40"/>
        <v/>
      </c>
      <c r="AK593" s="44" t="s">
        <v>2673</v>
      </c>
      <c r="AL593" s="44" t="s">
        <v>3387</v>
      </c>
    </row>
    <row r="594" spans="1:38" x14ac:dyDescent="0.2">
      <c r="A594" s="46" t="s">
        <v>1616</v>
      </c>
      <c r="B594" s="46" t="s">
        <v>3154</v>
      </c>
      <c r="C594" s="49" t="s">
        <v>2673</v>
      </c>
      <c r="D594" s="49" t="s">
        <v>3387</v>
      </c>
      <c r="E594" s="49" t="s">
        <v>2673</v>
      </c>
      <c r="F594" s="49" t="s">
        <v>3387</v>
      </c>
      <c r="G594" s="49" t="s">
        <v>2673</v>
      </c>
      <c r="H594" s="49" t="s">
        <v>3387</v>
      </c>
      <c r="I594" s="49" t="s">
        <v>2673</v>
      </c>
      <c r="J594" s="49" t="s">
        <v>3387</v>
      </c>
      <c r="K594" s="49" t="s">
        <v>2673</v>
      </c>
      <c r="L594" s="49" t="s">
        <v>3387</v>
      </c>
      <c r="M594" s="44" t="s">
        <v>2673</v>
      </c>
      <c r="N594" s="44" t="s">
        <v>3387</v>
      </c>
      <c r="O594" s="44" t="s">
        <v>2673</v>
      </c>
      <c r="P594" s="44" t="s">
        <v>3387</v>
      </c>
      <c r="Q594" s="44" t="s">
        <v>2673</v>
      </c>
      <c r="R594" s="44" t="s">
        <v>3387</v>
      </c>
      <c r="S594" s="44" t="s">
        <v>2673</v>
      </c>
      <c r="T594" s="44" t="s">
        <v>3387</v>
      </c>
      <c r="U594" s="44" t="s">
        <v>2673</v>
      </c>
      <c r="V594" s="44" t="e">
        <f t="shared" si="37"/>
        <v>#VALUE!</v>
      </c>
      <c r="W594" s="44" t="s">
        <v>2673</v>
      </c>
      <c r="X594" s="44" t="e">
        <f t="shared" si="38"/>
        <v>#VALUE!</v>
      </c>
      <c r="Y594" s="44" t="s">
        <v>2673</v>
      </c>
      <c r="Z594" s="44" t="s">
        <v>3387</v>
      </c>
      <c r="AA594" s="44" t="s">
        <v>2673</v>
      </c>
      <c r="AB594" s="44" t="s">
        <v>3387</v>
      </c>
      <c r="AC594" s="44" t="s">
        <v>2673</v>
      </c>
      <c r="AD594" s="44" t="s">
        <v>3387</v>
      </c>
      <c r="AE594" s="44" t="s">
        <v>2673</v>
      </c>
      <c r="AG594" s="44" t="s">
        <v>2673</v>
      </c>
      <c r="AH594" s="44" t="str">
        <f t="shared" si="39"/>
        <v/>
      </c>
      <c r="AI594" s="44" t="s">
        <v>2673</v>
      </c>
      <c r="AJ594" s="44" t="str">
        <f t="shared" si="40"/>
        <v/>
      </c>
      <c r="AK594" s="44" t="s">
        <v>2673</v>
      </c>
      <c r="AL594" s="44" t="s">
        <v>3387</v>
      </c>
    </row>
    <row r="595" spans="1:38" x14ac:dyDescent="0.2">
      <c r="A595" s="46" t="s">
        <v>1618</v>
      </c>
      <c r="B595" s="46" t="s">
        <v>3155</v>
      </c>
      <c r="C595" s="49" t="s">
        <v>2673</v>
      </c>
      <c r="D595" s="49" t="s">
        <v>3387</v>
      </c>
      <c r="E595" s="49" t="s">
        <v>2673</v>
      </c>
      <c r="F595" s="49" t="s">
        <v>3387</v>
      </c>
      <c r="G595" s="49" t="s">
        <v>2673</v>
      </c>
      <c r="H595" s="49" t="s">
        <v>3387</v>
      </c>
      <c r="I595" s="49" t="s">
        <v>2673</v>
      </c>
      <c r="J595" s="49" t="s">
        <v>3387</v>
      </c>
      <c r="K595" s="49" t="s">
        <v>2673</v>
      </c>
      <c r="L595" s="49" t="s">
        <v>3387</v>
      </c>
      <c r="M595" s="44" t="s">
        <v>2673</v>
      </c>
      <c r="N595" s="44" t="s">
        <v>3387</v>
      </c>
      <c r="O595" s="44" t="s">
        <v>2673</v>
      </c>
      <c r="P595" s="44" t="s">
        <v>3387</v>
      </c>
      <c r="Q595" s="44" t="s">
        <v>2673</v>
      </c>
      <c r="R595" s="44" t="s">
        <v>3387</v>
      </c>
      <c r="S595" s="44" t="s">
        <v>2673</v>
      </c>
      <c r="T595" s="44" t="s">
        <v>3387</v>
      </c>
      <c r="U595" s="44" t="s">
        <v>2673</v>
      </c>
      <c r="V595" s="44" t="e">
        <f t="shared" si="37"/>
        <v>#VALUE!</v>
      </c>
      <c r="W595" s="44" t="s">
        <v>2673</v>
      </c>
      <c r="X595" s="44" t="e">
        <f t="shared" si="38"/>
        <v>#VALUE!</v>
      </c>
      <c r="Y595" s="44" t="s">
        <v>2673</v>
      </c>
      <c r="Z595" s="44" t="s">
        <v>3387</v>
      </c>
      <c r="AA595" s="44" t="s">
        <v>2673</v>
      </c>
      <c r="AB595" s="44" t="s">
        <v>3387</v>
      </c>
      <c r="AC595" s="44" t="s">
        <v>2673</v>
      </c>
      <c r="AD595" s="44" t="s">
        <v>3387</v>
      </c>
      <c r="AE595" s="44" t="s">
        <v>2673</v>
      </c>
      <c r="AG595" s="44" t="s">
        <v>2673</v>
      </c>
      <c r="AH595" s="44" t="str">
        <f t="shared" si="39"/>
        <v/>
      </c>
      <c r="AI595" s="44" t="s">
        <v>2673</v>
      </c>
      <c r="AJ595" s="44" t="str">
        <f t="shared" si="40"/>
        <v/>
      </c>
      <c r="AK595" s="44" t="s">
        <v>2673</v>
      </c>
      <c r="AL595" s="44" t="s">
        <v>3387</v>
      </c>
    </row>
    <row r="596" spans="1:38" x14ac:dyDescent="0.2">
      <c r="A596" s="46" t="s">
        <v>1620</v>
      </c>
      <c r="B596" s="46" t="s">
        <v>3156</v>
      </c>
      <c r="C596" s="49" t="s">
        <v>2673</v>
      </c>
      <c r="D596" s="49" t="s">
        <v>3387</v>
      </c>
      <c r="E596" s="49" t="s">
        <v>2673</v>
      </c>
      <c r="F596" s="49" t="s">
        <v>3387</v>
      </c>
      <c r="G596" s="49" t="s">
        <v>2673</v>
      </c>
      <c r="H596" s="49" t="s">
        <v>3387</v>
      </c>
      <c r="I596" s="49" t="s">
        <v>2673</v>
      </c>
      <c r="J596" s="49" t="s">
        <v>3387</v>
      </c>
      <c r="K596" s="49" t="s">
        <v>2673</v>
      </c>
      <c r="L596" s="49" t="s">
        <v>3387</v>
      </c>
      <c r="M596" s="44" t="s">
        <v>2673</v>
      </c>
      <c r="N596" s="44" t="s">
        <v>3387</v>
      </c>
      <c r="O596" s="44" t="s">
        <v>2673</v>
      </c>
      <c r="P596" s="44" t="s">
        <v>3387</v>
      </c>
      <c r="Q596" s="44" t="s">
        <v>2673</v>
      </c>
      <c r="R596" s="44" t="s">
        <v>3387</v>
      </c>
      <c r="S596" s="44" t="s">
        <v>2673</v>
      </c>
      <c r="T596" s="44" t="s">
        <v>3387</v>
      </c>
      <c r="U596" s="44" t="s">
        <v>2673</v>
      </c>
      <c r="V596" s="44" t="e">
        <f t="shared" si="37"/>
        <v>#VALUE!</v>
      </c>
      <c r="W596" s="44" t="s">
        <v>2673</v>
      </c>
      <c r="X596" s="44" t="e">
        <f t="shared" si="38"/>
        <v>#VALUE!</v>
      </c>
      <c r="Y596" s="44" t="s">
        <v>2673</v>
      </c>
      <c r="Z596" s="44" t="s">
        <v>3387</v>
      </c>
      <c r="AA596" s="44" t="s">
        <v>2673</v>
      </c>
      <c r="AB596" s="44" t="s">
        <v>3387</v>
      </c>
      <c r="AC596" s="44" t="s">
        <v>2673</v>
      </c>
      <c r="AD596" s="44" t="s">
        <v>3387</v>
      </c>
      <c r="AE596" s="44" t="s">
        <v>2673</v>
      </c>
      <c r="AG596" s="44" t="s">
        <v>2673</v>
      </c>
      <c r="AH596" s="44" t="str">
        <f t="shared" si="39"/>
        <v/>
      </c>
      <c r="AI596" s="44" t="s">
        <v>2673</v>
      </c>
      <c r="AJ596" s="44" t="str">
        <f t="shared" si="40"/>
        <v/>
      </c>
      <c r="AK596" s="44" t="s">
        <v>2673</v>
      </c>
      <c r="AL596" s="44" t="s">
        <v>3387</v>
      </c>
    </row>
    <row r="597" spans="1:38" x14ac:dyDescent="0.2">
      <c r="A597" s="46" t="s">
        <v>1622</v>
      </c>
      <c r="B597" s="46" t="s">
        <v>3157</v>
      </c>
      <c r="C597" s="49" t="s">
        <v>2673</v>
      </c>
      <c r="D597" s="49" t="s">
        <v>3387</v>
      </c>
      <c r="E597" s="49" t="s">
        <v>2673</v>
      </c>
      <c r="F597" s="49" t="s">
        <v>3387</v>
      </c>
      <c r="G597" s="49" t="s">
        <v>2673</v>
      </c>
      <c r="H597" s="49" t="s">
        <v>3387</v>
      </c>
      <c r="I597" s="49" t="s">
        <v>2673</v>
      </c>
      <c r="J597" s="49" t="s">
        <v>3387</v>
      </c>
      <c r="K597" s="49" t="s">
        <v>2673</v>
      </c>
      <c r="L597" s="49" t="s">
        <v>3387</v>
      </c>
      <c r="M597" s="44" t="s">
        <v>2673</v>
      </c>
      <c r="N597" s="44" t="s">
        <v>3387</v>
      </c>
      <c r="O597" s="44" t="s">
        <v>2673</v>
      </c>
      <c r="P597" s="44" t="s">
        <v>3387</v>
      </c>
      <c r="Q597" s="44" t="s">
        <v>2673</v>
      </c>
      <c r="R597" s="44" t="s">
        <v>3387</v>
      </c>
      <c r="S597" s="44" t="s">
        <v>2673</v>
      </c>
      <c r="T597" s="44" t="s">
        <v>3387</v>
      </c>
      <c r="U597" s="44" t="s">
        <v>2673</v>
      </c>
      <c r="V597" s="44" t="e">
        <f t="shared" si="37"/>
        <v>#VALUE!</v>
      </c>
      <c r="W597" s="44" t="s">
        <v>2673</v>
      </c>
      <c r="X597" s="44" t="e">
        <f t="shared" si="38"/>
        <v>#VALUE!</v>
      </c>
      <c r="Y597" s="44" t="s">
        <v>2673</v>
      </c>
      <c r="Z597" s="44" t="s">
        <v>3387</v>
      </c>
      <c r="AA597" s="44" t="s">
        <v>2673</v>
      </c>
      <c r="AB597" s="44" t="s">
        <v>3387</v>
      </c>
      <c r="AC597" s="44" t="s">
        <v>2673</v>
      </c>
      <c r="AD597" s="44" t="s">
        <v>3387</v>
      </c>
      <c r="AE597" s="44" t="s">
        <v>2673</v>
      </c>
      <c r="AG597" s="44" t="s">
        <v>2673</v>
      </c>
      <c r="AH597" s="44" t="str">
        <f t="shared" si="39"/>
        <v/>
      </c>
      <c r="AI597" s="44" t="s">
        <v>2673</v>
      </c>
      <c r="AJ597" s="44" t="str">
        <f t="shared" si="40"/>
        <v/>
      </c>
      <c r="AK597" s="44" t="s">
        <v>2673</v>
      </c>
      <c r="AL597" s="44" t="s">
        <v>3387</v>
      </c>
    </row>
    <row r="598" spans="1:38" x14ac:dyDescent="0.2">
      <c r="A598" s="46" t="s">
        <v>1624</v>
      </c>
      <c r="B598" s="46" t="s">
        <v>3158</v>
      </c>
      <c r="C598" s="49" t="s">
        <v>2673</v>
      </c>
      <c r="D598" s="49" t="s">
        <v>3387</v>
      </c>
      <c r="E598" s="49" t="s">
        <v>2673</v>
      </c>
      <c r="F598" s="49" t="s">
        <v>3387</v>
      </c>
      <c r="G598" s="49" t="s">
        <v>2673</v>
      </c>
      <c r="H598" s="49" t="s">
        <v>3387</v>
      </c>
      <c r="I598" s="49" t="s">
        <v>2673</v>
      </c>
      <c r="J598" s="49" t="s">
        <v>3387</v>
      </c>
      <c r="K598" s="49" t="s">
        <v>2673</v>
      </c>
      <c r="L598" s="49" t="s">
        <v>3387</v>
      </c>
      <c r="M598" s="44" t="s">
        <v>2673</v>
      </c>
      <c r="N598" s="44" t="s">
        <v>3387</v>
      </c>
      <c r="O598" s="44" t="s">
        <v>2673</v>
      </c>
      <c r="P598" s="44" t="s">
        <v>3387</v>
      </c>
      <c r="Q598" s="44" t="s">
        <v>2673</v>
      </c>
      <c r="R598" s="44" t="s">
        <v>3387</v>
      </c>
      <c r="S598" s="44" t="s">
        <v>2673</v>
      </c>
      <c r="T598" s="44" t="s">
        <v>3387</v>
      </c>
      <c r="U598" s="44" t="s">
        <v>2673</v>
      </c>
      <c r="V598" s="44" t="e">
        <f t="shared" si="37"/>
        <v>#VALUE!</v>
      </c>
      <c r="W598" s="44" t="s">
        <v>2673</v>
      </c>
      <c r="X598" s="44" t="e">
        <f t="shared" si="38"/>
        <v>#VALUE!</v>
      </c>
      <c r="Y598" s="44" t="s">
        <v>2673</v>
      </c>
      <c r="Z598" s="44" t="s">
        <v>3387</v>
      </c>
      <c r="AA598" s="44" t="s">
        <v>2673</v>
      </c>
      <c r="AB598" s="44" t="s">
        <v>3387</v>
      </c>
      <c r="AC598" s="44" t="s">
        <v>2673</v>
      </c>
      <c r="AD598" s="44" t="s">
        <v>3387</v>
      </c>
      <c r="AE598" s="44" t="s">
        <v>2673</v>
      </c>
      <c r="AG598" s="44" t="s">
        <v>2673</v>
      </c>
      <c r="AH598" s="44" t="str">
        <f t="shared" si="39"/>
        <v/>
      </c>
      <c r="AI598" s="44" t="s">
        <v>2673</v>
      </c>
      <c r="AJ598" s="44" t="str">
        <f t="shared" si="40"/>
        <v/>
      </c>
      <c r="AK598" s="44" t="s">
        <v>2673</v>
      </c>
      <c r="AL598" s="44" t="s">
        <v>3387</v>
      </c>
    </row>
    <row r="599" spans="1:38" x14ac:dyDescent="0.2">
      <c r="A599" s="46" t="s">
        <v>1626</v>
      </c>
      <c r="B599" s="46" t="s">
        <v>3159</v>
      </c>
      <c r="C599" s="49" t="s">
        <v>2673</v>
      </c>
      <c r="D599" s="49" t="s">
        <v>3387</v>
      </c>
      <c r="E599" s="49" t="s">
        <v>2673</v>
      </c>
      <c r="F599" s="49" t="s">
        <v>3387</v>
      </c>
      <c r="G599" s="49" t="s">
        <v>2673</v>
      </c>
      <c r="H599" s="49" t="s">
        <v>3387</v>
      </c>
      <c r="I599" s="49" t="s">
        <v>2673</v>
      </c>
      <c r="J599" s="49" t="s">
        <v>3387</v>
      </c>
      <c r="K599" s="49" t="s">
        <v>2673</v>
      </c>
      <c r="L599" s="49" t="s">
        <v>3387</v>
      </c>
      <c r="M599" s="44" t="s">
        <v>2673</v>
      </c>
      <c r="N599" s="44" t="s">
        <v>3387</v>
      </c>
      <c r="O599" s="44" t="s">
        <v>2673</v>
      </c>
      <c r="P599" s="44" t="s">
        <v>3387</v>
      </c>
      <c r="Q599" s="44" t="s">
        <v>2673</v>
      </c>
      <c r="R599" s="44" t="s">
        <v>3387</v>
      </c>
      <c r="S599" s="44" t="s">
        <v>2673</v>
      </c>
      <c r="T599" s="44" t="s">
        <v>3387</v>
      </c>
      <c r="U599" s="44" t="s">
        <v>2673</v>
      </c>
      <c r="V599" s="44" t="e">
        <f t="shared" si="37"/>
        <v>#VALUE!</v>
      </c>
      <c r="W599" s="44" t="s">
        <v>2673</v>
      </c>
      <c r="X599" s="44" t="e">
        <f t="shared" si="38"/>
        <v>#VALUE!</v>
      </c>
      <c r="Y599" s="44" t="s">
        <v>2673</v>
      </c>
      <c r="Z599" s="44" t="s">
        <v>3387</v>
      </c>
      <c r="AA599" s="44" t="s">
        <v>2673</v>
      </c>
      <c r="AB599" s="44" t="s">
        <v>3387</v>
      </c>
      <c r="AC599" s="44" t="s">
        <v>2673</v>
      </c>
      <c r="AD599" s="44" t="s">
        <v>3387</v>
      </c>
      <c r="AE599" s="44" t="s">
        <v>2673</v>
      </c>
      <c r="AG599" s="44" t="s">
        <v>2673</v>
      </c>
      <c r="AH599" s="44" t="str">
        <f t="shared" si="39"/>
        <v/>
      </c>
      <c r="AI599" s="44" t="s">
        <v>2673</v>
      </c>
      <c r="AJ599" s="44" t="str">
        <f t="shared" si="40"/>
        <v/>
      </c>
      <c r="AK599" s="44" t="s">
        <v>2673</v>
      </c>
      <c r="AL599" s="44" t="s">
        <v>3387</v>
      </c>
    </row>
    <row r="600" spans="1:38" x14ac:dyDescent="0.2">
      <c r="A600" s="46" t="s">
        <v>1628</v>
      </c>
      <c r="B600" s="46" t="s">
        <v>3160</v>
      </c>
      <c r="C600" s="49" t="s">
        <v>2673</v>
      </c>
      <c r="D600" s="49" t="s">
        <v>3387</v>
      </c>
      <c r="E600" s="49" t="s">
        <v>2673</v>
      </c>
      <c r="F600" s="49" t="s">
        <v>3387</v>
      </c>
      <c r="G600" s="49" t="s">
        <v>2673</v>
      </c>
      <c r="H600" s="49" t="s">
        <v>3387</v>
      </c>
      <c r="I600" s="49" t="s">
        <v>2673</v>
      </c>
      <c r="J600" s="49" t="s">
        <v>3387</v>
      </c>
      <c r="K600" s="49" t="s">
        <v>2673</v>
      </c>
      <c r="L600" s="49" t="s">
        <v>3387</v>
      </c>
      <c r="M600" s="44" t="s">
        <v>2673</v>
      </c>
      <c r="N600" s="44" t="s">
        <v>3387</v>
      </c>
      <c r="O600" s="44" t="s">
        <v>2673</v>
      </c>
      <c r="P600" s="44" t="s">
        <v>3387</v>
      </c>
      <c r="Q600" s="44" t="s">
        <v>2673</v>
      </c>
      <c r="R600" s="44" t="s">
        <v>3387</v>
      </c>
      <c r="S600" s="44" t="s">
        <v>2673</v>
      </c>
      <c r="T600" s="44" t="s">
        <v>3387</v>
      </c>
      <c r="U600" s="44" t="s">
        <v>2673</v>
      </c>
      <c r="V600" s="44" t="e">
        <f t="shared" si="37"/>
        <v>#VALUE!</v>
      </c>
      <c r="W600" s="44" t="s">
        <v>2673</v>
      </c>
      <c r="X600" s="44" t="e">
        <f t="shared" si="38"/>
        <v>#VALUE!</v>
      </c>
      <c r="Y600" s="44" t="s">
        <v>2673</v>
      </c>
      <c r="Z600" s="44" t="s">
        <v>3387</v>
      </c>
      <c r="AA600" s="44" t="s">
        <v>2673</v>
      </c>
      <c r="AB600" s="44" t="s">
        <v>3387</v>
      </c>
      <c r="AC600" s="44" t="s">
        <v>2673</v>
      </c>
      <c r="AD600" s="44" t="s">
        <v>3387</v>
      </c>
      <c r="AE600" s="44" t="s">
        <v>2673</v>
      </c>
      <c r="AG600" s="44" t="s">
        <v>2673</v>
      </c>
      <c r="AH600" s="44" t="str">
        <f t="shared" si="39"/>
        <v/>
      </c>
      <c r="AI600" s="44" t="s">
        <v>2673</v>
      </c>
      <c r="AJ600" s="44" t="str">
        <f t="shared" si="40"/>
        <v/>
      </c>
      <c r="AK600" s="44" t="s">
        <v>2673</v>
      </c>
      <c r="AL600" s="44" t="s">
        <v>3387</v>
      </c>
    </row>
    <row r="601" spans="1:38" x14ac:dyDescent="0.2">
      <c r="A601" s="46" t="s">
        <v>1630</v>
      </c>
      <c r="B601" s="46" t="s">
        <v>3161</v>
      </c>
      <c r="C601" s="49" t="s">
        <v>2673</v>
      </c>
      <c r="D601" s="49" t="s">
        <v>3387</v>
      </c>
      <c r="E601" s="49" t="s">
        <v>2673</v>
      </c>
      <c r="F601" s="49" t="s">
        <v>3387</v>
      </c>
      <c r="G601" s="49" t="s">
        <v>2673</v>
      </c>
      <c r="H601" s="49" t="s">
        <v>3387</v>
      </c>
      <c r="I601" s="49" t="s">
        <v>2673</v>
      </c>
      <c r="J601" s="49" t="s">
        <v>3387</v>
      </c>
      <c r="K601" s="49" t="s">
        <v>2673</v>
      </c>
      <c r="L601" s="49" t="s">
        <v>3387</v>
      </c>
      <c r="M601" s="44" t="s">
        <v>2673</v>
      </c>
      <c r="N601" s="44" t="s">
        <v>3387</v>
      </c>
      <c r="O601" s="44" t="s">
        <v>2673</v>
      </c>
      <c r="P601" s="44" t="s">
        <v>3387</v>
      </c>
      <c r="Q601" s="44" t="s">
        <v>2673</v>
      </c>
      <c r="R601" s="44" t="s">
        <v>3387</v>
      </c>
      <c r="S601" s="44" t="s">
        <v>2673</v>
      </c>
      <c r="T601" s="44" t="s">
        <v>3387</v>
      </c>
      <c r="U601" s="44" t="s">
        <v>2673</v>
      </c>
      <c r="V601" s="44" t="e">
        <f t="shared" si="37"/>
        <v>#VALUE!</v>
      </c>
      <c r="W601" s="44" t="s">
        <v>2673</v>
      </c>
      <c r="X601" s="44" t="e">
        <f t="shared" si="38"/>
        <v>#VALUE!</v>
      </c>
      <c r="Y601" s="44" t="s">
        <v>2673</v>
      </c>
      <c r="Z601" s="44" t="s">
        <v>3387</v>
      </c>
      <c r="AA601" s="44" t="s">
        <v>2673</v>
      </c>
      <c r="AB601" s="44" t="s">
        <v>3387</v>
      </c>
      <c r="AC601" s="44" t="s">
        <v>2673</v>
      </c>
      <c r="AD601" s="44" t="s">
        <v>3387</v>
      </c>
      <c r="AE601" s="44" t="s">
        <v>2673</v>
      </c>
      <c r="AG601" s="44" t="s">
        <v>2673</v>
      </c>
      <c r="AH601" s="44" t="str">
        <f t="shared" si="39"/>
        <v/>
      </c>
      <c r="AI601" s="44" t="s">
        <v>2673</v>
      </c>
      <c r="AJ601" s="44" t="str">
        <f t="shared" si="40"/>
        <v/>
      </c>
      <c r="AK601" s="44" t="s">
        <v>2673</v>
      </c>
      <c r="AL601" s="44" t="s">
        <v>3387</v>
      </c>
    </row>
    <row r="602" spans="1:38" x14ac:dyDescent="0.2">
      <c r="A602" s="46" t="s">
        <v>1632</v>
      </c>
      <c r="B602" s="46" t="s">
        <v>3162</v>
      </c>
      <c r="C602" s="49" t="s">
        <v>2673</v>
      </c>
      <c r="D602" s="49" t="s">
        <v>3387</v>
      </c>
      <c r="E602" s="49" t="s">
        <v>2673</v>
      </c>
      <c r="F602" s="49" t="s">
        <v>3387</v>
      </c>
      <c r="G602" s="49" t="s">
        <v>2673</v>
      </c>
      <c r="H602" s="49" t="s">
        <v>3387</v>
      </c>
      <c r="I602" s="49" t="s">
        <v>2673</v>
      </c>
      <c r="J602" s="49" t="s">
        <v>3387</v>
      </c>
      <c r="K602" s="49" t="s">
        <v>2673</v>
      </c>
      <c r="L602" s="49" t="s">
        <v>3387</v>
      </c>
      <c r="M602" s="44" t="s">
        <v>2673</v>
      </c>
      <c r="N602" s="44" t="s">
        <v>3387</v>
      </c>
      <c r="O602" s="44" t="s">
        <v>2673</v>
      </c>
      <c r="P602" s="44" t="s">
        <v>3387</v>
      </c>
      <c r="Q602" s="44" t="s">
        <v>2673</v>
      </c>
      <c r="R602" s="44" t="s">
        <v>3387</v>
      </c>
      <c r="S602" s="44" t="s">
        <v>2673</v>
      </c>
      <c r="T602" s="44" t="s">
        <v>3387</v>
      </c>
      <c r="U602" s="44" t="s">
        <v>2673</v>
      </c>
      <c r="V602" s="44" t="e">
        <f t="shared" si="37"/>
        <v>#VALUE!</v>
      </c>
      <c r="W602" s="44" t="s">
        <v>2673</v>
      </c>
      <c r="X602" s="44" t="e">
        <f t="shared" si="38"/>
        <v>#VALUE!</v>
      </c>
      <c r="Y602" s="44" t="s">
        <v>2673</v>
      </c>
      <c r="Z602" s="44" t="s">
        <v>3387</v>
      </c>
      <c r="AA602" s="44" t="s">
        <v>2673</v>
      </c>
      <c r="AB602" s="44" t="s">
        <v>3387</v>
      </c>
      <c r="AC602" s="44" t="s">
        <v>2673</v>
      </c>
      <c r="AD602" s="44" t="s">
        <v>3387</v>
      </c>
      <c r="AE602" s="44" t="s">
        <v>2673</v>
      </c>
      <c r="AG602" s="44" t="s">
        <v>2673</v>
      </c>
      <c r="AH602" s="44" t="str">
        <f t="shared" si="39"/>
        <v/>
      </c>
      <c r="AI602" s="44" t="s">
        <v>2673</v>
      </c>
      <c r="AJ602" s="44" t="str">
        <f t="shared" si="40"/>
        <v/>
      </c>
      <c r="AK602" s="44" t="s">
        <v>2673</v>
      </c>
      <c r="AL602" s="44" t="s">
        <v>3387</v>
      </c>
    </row>
    <row r="603" spans="1:38" x14ac:dyDescent="0.2">
      <c r="A603" s="46" t="s">
        <v>1634</v>
      </c>
      <c r="B603" s="46" t="s">
        <v>3163</v>
      </c>
      <c r="C603" s="49" t="s">
        <v>2673</v>
      </c>
      <c r="D603" s="49" t="s">
        <v>3387</v>
      </c>
      <c r="E603" s="49" t="s">
        <v>2673</v>
      </c>
      <c r="F603" s="49" t="s">
        <v>3387</v>
      </c>
      <c r="G603" s="49" t="s">
        <v>2673</v>
      </c>
      <c r="H603" s="49" t="s">
        <v>3387</v>
      </c>
      <c r="I603" s="49" t="s">
        <v>2673</v>
      </c>
      <c r="J603" s="49" t="s">
        <v>3387</v>
      </c>
      <c r="K603" s="49" t="s">
        <v>2673</v>
      </c>
      <c r="L603" s="49" t="s">
        <v>3387</v>
      </c>
      <c r="M603" s="44" t="s">
        <v>2673</v>
      </c>
      <c r="N603" s="44" t="s">
        <v>3387</v>
      </c>
      <c r="O603" s="44" t="s">
        <v>2673</v>
      </c>
      <c r="P603" s="44" t="s">
        <v>3387</v>
      </c>
      <c r="Q603" s="44" t="s">
        <v>2673</v>
      </c>
      <c r="R603" s="44" t="s">
        <v>3387</v>
      </c>
      <c r="S603" s="44" t="s">
        <v>2673</v>
      </c>
      <c r="T603" s="44" t="s">
        <v>3387</v>
      </c>
      <c r="U603" s="44" t="s">
        <v>2673</v>
      </c>
      <c r="V603" s="44" t="e">
        <f t="shared" si="37"/>
        <v>#VALUE!</v>
      </c>
      <c r="W603" s="44" t="s">
        <v>2673</v>
      </c>
      <c r="X603" s="44" t="e">
        <f t="shared" si="38"/>
        <v>#VALUE!</v>
      </c>
      <c r="Y603" s="44" t="s">
        <v>2673</v>
      </c>
      <c r="Z603" s="44" t="s">
        <v>3387</v>
      </c>
      <c r="AA603" s="44" t="s">
        <v>2673</v>
      </c>
      <c r="AB603" s="44" t="s">
        <v>3387</v>
      </c>
      <c r="AC603" s="44" t="s">
        <v>2673</v>
      </c>
      <c r="AD603" s="44" t="s">
        <v>3387</v>
      </c>
      <c r="AE603" s="44" t="s">
        <v>2673</v>
      </c>
      <c r="AG603" s="44" t="s">
        <v>2673</v>
      </c>
      <c r="AH603" s="44" t="str">
        <f t="shared" si="39"/>
        <v/>
      </c>
      <c r="AI603" s="44" t="s">
        <v>2673</v>
      </c>
      <c r="AJ603" s="44" t="str">
        <f t="shared" si="40"/>
        <v/>
      </c>
      <c r="AK603" s="44" t="s">
        <v>2673</v>
      </c>
      <c r="AL603" s="44" t="s">
        <v>3387</v>
      </c>
    </row>
    <row r="604" spans="1:38" x14ac:dyDescent="0.2">
      <c r="A604" s="46" t="s">
        <v>1636</v>
      </c>
      <c r="B604" s="46" t="s">
        <v>3164</v>
      </c>
      <c r="C604" s="49" t="s">
        <v>2673</v>
      </c>
      <c r="D604" s="49" t="s">
        <v>3387</v>
      </c>
      <c r="E604" s="49" t="s">
        <v>2673</v>
      </c>
      <c r="F604" s="49" t="s">
        <v>3387</v>
      </c>
      <c r="G604" s="49" t="s">
        <v>2673</v>
      </c>
      <c r="H604" s="49" t="s">
        <v>3387</v>
      </c>
      <c r="I604" s="49" t="s">
        <v>2673</v>
      </c>
      <c r="J604" s="49" t="s">
        <v>3387</v>
      </c>
      <c r="K604" s="49" t="s">
        <v>2673</v>
      </c>
      <c r="L604" s="49" t="s">
        <v>3387</v>
      </c>
      <c r="M604" s="44" t="s">
        <v>2673</v>
      </c>
      <c r="N604" s="44" t="s">
        <v>3387</v>
      </c>
      <c r="O604" s="44" t="s">
        <v>2673</v>
      </c>
      <c r="P604" s="44" t="s">
        <v>3387</v>
      </c>
      <c r="Q604" s="44" t="s">
        <v>2673</v>
      </c>
      <c r="R604" s="44" t="s">
        <v>3387</v>
      </c>
      <c r="S604" s="44" t="s">
        <v>2673</v>
      </c>
      <c r="T604" s="44" t="s">
        <v>3387</v>
      </c>
      <c r="U604" s="44" t="s">
        <v>2673</v>
      </c>
      <c r="V604" s="44" t="e">
        <f t="shared" si="37"/>
        <v>#VALUE!</v>
      </c>
      <c r="W604" s="44" t="s">
        <v>2673</v>
      </c>
      <c r="X604" s="44" t="e">
        <f t="shared" si="38"/>
        <v>#VALUE!</v>
      </c>
      <c r="Y604" s="44" t="s">
        <v>2673</v>
      </c>
      <c r="Z604" s="44" t="s">
        <v>3387</v>
      </c>
      <c r="AA604" s="44" t="s">
        <v>2673</v>
      </c>
      <c r="AB604" s="44" t="s">
        <v>3387</v>
      </c>
      <c r="AC604" s="44" t="s">
        <v>2673</v>
      </c>
      <c r="AD604" s="44" t="s">
        <v>3387</v>
      </c>
      <c r="AE604" s="44" t="s">
        <v>2673</v>
      </c>
      <c r="AG604" s="44" t="s">
        <v>2673</v>
      </c>
      <c r="AH604" s="44" t="str">
        <f t="shared" si="39"/>
        <v/>
      </c>
      <c r="AI604" s="44" t="s">
        <v>2673</v>
      </c>
      <c r="AJ604" s="44" t="str">
        <f t="shared" si="40"/>
        <v/>
      </c>
      <c r="AK604" s="44" t="s">
        <v>2673</v>
      </c>
      <c r="AL604" s="44" t="s">
        <v>3387</v>
      </c>
    </row>
    <row r="605" spans="1:38" x14ac:dyDescent="0.2">
      <c r="A605" s="46" t="s">
        <v>1638</v>
      </c>
      <c r="B605" s="46" t="s">
        <v>3165</v>
      </c>
      <c r="C605" s="49" t="s">
        <v>2673</v>
      </c>
      <c r="D605" s="49" t="s">
        <v>3387</v>
      </c>
      <c r="E605" s="49" t="s">
        <v>2673</v>
      </c>
      <c r="F605" s="49" t="s">
        <v>3387</v>
      </c>
      <c r="G605" s="49" t="s">
        <v>2673</v>
      </c>
      <c r="H605" s="49" t="s">
        <v>3387</v>
      </c>
      <c r="I605" s="49" t="s">
        <v>2673</v>
      </c>
      <c r="J605" s="49" t="s">
        <v>3387</v>
      </c>
      <c r="K605" s="49" t="s">
        <v>2673</v>
      </c>
      <c r="L605" s="49" t="s">
        <v>3387</v>
      </c>
      <c r="M605" s="44" t="s">
        <v>2673</v>
      </c>
      <c r="N605" s="44" t="s">
        <v>3387</v>
      </c>
      <c r="O605" s="44" t="s">
        <v>2673</v>
      </c>
      <c r="P605" s="44" t="s">
        <v>3387</v>
      </c>
      <c r="Q605" s="44" t="s">
        <v>2673</v>
      </c>
      <c r="R605" s="44" t="s">
        <v>3387</v>
      </c>
      <c r="S605" s="44" t="s">
        <v>2673</v>
      </c>
      <c r="T605" s="44" t="s">
        <v>3387</v>
      </c>
      <c r="U605" s="44" t="s">
        <v>2673</v>
      </c>
      <c r="V605" s="44" t="e">
        <f t="shared" si="37"/>
        <v>#VALUE!</v>
      </c>
      <c r="W605" s="44" t="s">
        <v>2673</v>
      </c>
      <c r="X605" s="44" t="e">
        <f t="shared" si="38"/>
        <v>#VALUE!</v>
      </c>
      <c r="Y605" s="44" t="s">
        <v>2673</v>
      </c>
      <c r="Z605" s="44" t="s">
        <v>3387</v>
      </c>
      <c r="AA605" s="44" t="s">
        <v>2673</v>
      </c>
      <c r="AB605" s="44" t="s">
        <v>3387</v>
      </c>
      <c r="AC605" s="44" t="s">
        <v>2673</v>
      </c>
      <c r="AD605" s="44" t="s">
        <v>3387</v>
      </c>
      <c r="AE605" s="44" t="s">
        <v>2673</v>
      </c>
      <c r="AG605" s="44" t="s">
        <v>2673</v>
      </c>
      <c r="AH605" s="44" t="str">
        <f t="shared" si="39"/>
        <v/>
      </c>
      <c r="AI605" s="44" t="s">
        <v>2673</v>
      </c>
      <c r="AJ605" s="44" t="str">
        <f t="shared" si="40"/>
        <v/>
      </c>
      <c r="AK605" s="44" t="s">
        <v>2673</v>
      </c>
      <c r="AL605" s="44" t="s">
        <v>3387</v>
      </c>
    </row>
    <row r="606" spans="1:38" x14ac:dyDescent="0.2">
      <c r="A606" s="46" t="s">
        <v>1679</v>
      </c>
      <c r="B606" s="46" t="s">
        <v>3166</v>
      </c>
      <c r="C606" s="48">
        <v>953664</v>
      </c>
      <c r="D606" s="48" t="s">
        <v>3387</v>
      </c>
      <c r="E606" s="48">
        <v>946599</v>
      </c>
      <c r="F606" s="48" t="s">
        <v>3387</v>
      </c>
      <c r="G606" s="48">
        <v>101816</v>
      </c>
      <c r="H606" s="49" t="s">
        <v>3387</v>
      </c>
      <c r="I606" s="49">
        <v>846489</v>
      </c>
      <c r="J606" s="49" t="s">
        <v>3387</v>
      </c>
      <c r="K606" s="49">
        <v>11</v>
      </c>
      <c r="L606" s="49" t="s">
        <v>3387</v>
      </c>
      <c r="M606" s="44">
        <v>54</v>
      </c>
      <c r="N606" s="44" t="s">
        <v>3387</v>
      </c>
      <c r="O606" s="44">
        <v>963141</v>
      </c>
      <c r="P606" s="44" t="s">
        <v>3400</v>
      </c>
      <c r="Q606" s="44">
        <v>955269</v>
      </c>
      <c r="R606" s="44" t="s">
        <v>3400</v>
      </c>
      <c r="S606" s="44">
        <v>87657</v>
      </c>
      <c r="T606" s="44" t="s">
        <v>3400</v>
      </c>
      <c r="U606" s="44">
        <v>869075</v>
      </c>
      <c r="V606" s="44">
        <f t="shared" si="37"/>
        <v>49.628377361154804</v>
      </c>
      <c r="W606" s="44">
        <v>9</v>
      </c>
      <c r="X606" s="44">
        <f t="shared" si="38"/>
        <v>9.1011596432921031</v>
      </c>
      <c r="Y606" s="44">
        <v>55</v>
      </c>
      <c r="Z606" s="44" t="s">
        <v>3400</v>
      </c>
      <c r="AA606" s="44" t="s">
        <v>2673</v>
      </c>
      <c r="AB606" s="44" t="s">
        <v>3387</v>
      </c>
      <c r="AC606" s="44" t="s">
        <v>2673</v>
      </c>
      <c r="AD606" s="44" t="s">
        <v>3387</v>
      </c>
      <c r="AE606" s="44" t="s">
        <v>2673</v>
      </c>
      <c r="AG606" s="44" t="s">
        <v>2673</v>
      </c>
      <c r="AH606" s="44">
        <f t="shared" si="39"/>
        <v>49.628377361154804</v>
      </c>
      <c r="AI606" s="44" t="s">
        <v>2673</v>
      </c>
      <c r="AJ606" s="44">
        <f t="shared" si="40"/>
        <v>9.1011596432921031</v>
      </c>
      <c r="AK606" s="44" t="s">
        <v>2673</v>
      </c>
      <c r="AL606" s="44" t="s">
        <v>3387</v>
      </c>
    </row>
    <row r="607" spans="1:38" x14ac:dyDescent="0.2">
      <c r="A607" s="46" t="s">
        <v>3167</v>
      </c>
      <c r="B607" s="46" t="s">
        <v>2605</v>
      </c>
      <c r="C607" s="48">
        <v>250593</v>
      </c>
      <c r="D607" s="48" t="s">
        <v>3387</v>
      </c>
      <c r="E607" s="48">
        <v>248773</v>
      </c>
      <c r="F607" s="48" t="s">
        <v>3387</v>
      </c>
      <c r="G607" s="48">
        <v>24546</v>
      </c>
      <c r="H607" s="49" t="s">
        <v>3387</v>
      </c>
      <c r="I607" s="49">
        <v>224476</v>
      </c>
      <c r="J607" s="49" t="s">
        <v>3387</v>
      </c>
      <c r="K607" s="49">
        <v>10</v>
      </c>
      <c r="L607" s="49" t="s">
        <v>3387</v>
      </c>
      <c r="M607" s="44">
        <v>55</v>
      </c>
      <c r="N607" s="44" t="s">
        <v>3387</v>
      </c>
      <c r="O607" s="44">
        <v>254361</v>
      </c>
      <c r="P607" s="44" t="s">
        <v>3400</v>
      </c>
      <c r="Q607" s="44">
        <v>252247</v>
      </c>
      <c r="R607" s="44" t="s">
        <v>3400</v>
      </c>
      <c r="S607" s="44">
        <v>21488</v>
      </c>
      <c r="T607" s="44" t="s">
        <v>3400</v>
      </c>
      <c r="U607" s="44">
        <v>231006</v>
      </c>
      <c r="V607" s="44">
        <f t="shared" si="37"/>
        <v>50.85817401252551</v>
      </c>
      <c r="W607" s="44">
        <v>8</v>
      </c>
      <c r="X607" s="44">
        <f t="shared" si="38"/>
        <v>8.4478359496935465</v>
      </c>
      <c r="Y607" s="44">
        <v>56</v>
      </c>
      <c r="Z607" s="44" t="s">
        <v>3400</v>
      </c>
      <c r="AA607" s="44" t="s">
        <v>2673</v>
      </c>
      <c r="AB607" s="44" t="s">
        <v>3387</v>
      </c>
      <c r="AC607" s="44" t="s">
        <v>2673</v>
      </c>
      <c r="AD607" s="44" t="s">
        <v>3387</v>
      </c>
      <c r="AE607" s="44" t="s">
        <v>2673</v>
      </c>
      <c r="AG607" s="44" t="s">
        <v>2673</v>
      </c>
      <c r="AH607" s="44">
        <f t="shared" si="39"/>
        <v>50.85817401252551</v>
      </c>
      <c r="AI607" s="44" t="s">
        <v>2673</v>
      </c>
      <c r="AJ607" s="44">
        <f t="shared" si="40"/>
        <v>8.4478359496935465</v>
      </c>
      <c r="AK607" s="44" t="s">
        <v>2673</v>
      </c>
      <c r="AL607" s="44" t="s">
        <v>3387</v>
      </c>
    </row>
    <row r="608" spans="1:38" x14ac:dyDescent="0.2">
      <c r="A608" s="46" t="s">
        <v>1681</v>
      </c>
      <c r="B608" s="46" t="s">
        <v>3168</v>
      </c>
      <c r="C608" s="48">
        <v>147043</v>
      </c>
      <c r="D608" s="48" t="s">
        <v>3387</v>
      </c>
      <c r="E608" s="48">
        <v>145927</v>
      </c>
      <c r="F608" s="48" t="s">
        <v>3387</v>
      </c>
      <c r="G608" s="48">
        <v>17698</v>
      </c>
      <c r="H608" s="49" t="s">
        <v>3387</v>
      </c>
      <c r="I608" s="49">
        <v>128538</v>
      </c>
      <c r="J608" s="49" t="s">
        <v>3387</v>
      </c>
      <c r="K608" s="49">
        <v>12</v>
      </c>
      <c r="L608" s="49" t="s">
        <v>3387</v>
      </c>
      <c r="M608" s="44">
        <v>53</v>
      </c>
      <c r="N608" s="44" t="s">
        <v>3387</v>
      </c>
      <c r="O608" s="44">
        <v>148358</v>
      </c>
      <c r="P608" s="44" t="s">
        <v>3400</v>
      </c>
      <c r="Q608" s="44">
        <v>147170</v>
      </c>
      <c r="R608" s="44" t="s">
        <v>3400</v>
      </c>
      <c r="S608" s="44">
        <v>15267</v>
      </c>
      <c r="T608" s="44" t="s">
        <v>3400</v>
      </c>
      <c r="U608" s="44">
        <v>132144</v>
      </c>
      <c r="V608" s="44">
        <f t="shared" si="37"/>
        <v>47.207646368918425</v>
      </c>
      <c r="W608" s="44">
        <v>10</v>
      </c>
      <c r="X608" s="44">
        <f t="shared" si="38"/>
        <v>10.290648296687742</v>
      </c>
      <c r="Y608" s="44">
        <v>53</v>
      </c>
      <c r="Z608" s="44" t="s">
        <v>3400</v>
      </c>
      <c r="AA608" s="44" t="s">
        <v>2673</v>
      </c>
      <c r="AB608" s="44" t="s">
        <v>3387</v>
      </c>
      <c r="AC608" s="44" t="s">
        <v>2673</v>
      </c>
      <c r="AD608" s="44" t="s">
        <v>3387</v>
      </c>
      <c r="AE608" s="44" t="s">
        <v>2673</v>
      </c>
      <c r="AG608" s="44" t="s">
        <v>2673</v>
      </c>
      <c r="AH608" s="44">
        <f t="shared" si="39"/>
        <v>47.207646368918425</v>
      </c>
      <c r="AI608" s="44" t="s">
        <v>2673</v>
      </c>
      <c r="AJ608" s="44">
        <f t="shared" si="40"/>
        <v>10.290648296687742</v>
      </c>
      <c r="AK608" s="44" t="s">
        <v>2673</v>
      </c>
      <c r="AL608" s="44" t="s">
        <v>3387</v>
      </c>
    </row>
    <row r="609" spans="1:38" x14ac:dyDescent="0.2">
      <c r="A609" s="46" t="s">
        <v>1686</v>
      </c>
      <c r="B609" s="46" t="s">
        <v>3169</v>
      </c>
      <c r="C609" s="48">
        <v>2754700</v>
      </c>
      <c r="D609" s="48" t="s">
        <v>3387</v>
      </c>
      <c r="E609" s="48">
        <v>2704800</v>
      </c>
      <c r="F609" s="48" t="s">
        <v>3387</v>
      </c>
      <c r="G609" s="48">
        <v>224000</v>
      </c>
      <c r="H609" s="49" t="s">
        <v>3387</v>
      </c>
      <c r="I609" s="49">
        <v>2490800</v>
      </c>
      <c r="J609" s="48" t="s">
        <v>3387</v>
      </c>
      <c r="K609" s="49">
        <v>8</v>
      </c>
      <c r="L609" s="49" t="s">
        <v>3387</v>
      </c>
      <c r="M609" s="44">
        <v>60</v>
      </c>
      <c r="N609" s="44" t="s">
        <v>3387</v>
      </c>
      <c r="O609" s="44">
        <v>2746300</v>
      </c>
      <c r="P609" s="44" t="s">
        <v>3387</v>
      </c>
      <c r="Q609" s="44">
        <v>2690700</v>
      </c>
      <c r="R609" s="44" t="s">
        <v>3387</v>
      </c>
      <c r="S609" s="44">
        <v>179500</v>
      </c>
      <c r="T609" s="44" t="s">
        <v>3387</v>
      </c>
      <c r="U609" s="44">
        <v>2519400</v>
      </c>
      <c r="V609" s="44">
        <f t="shared" si="37"/>
        <v>55.042784837781738</v>
      </c>
      <c r="W609" s="44">
        <v>7</v>
      </c>
      <c r="X609" s="44">
        <f t="shared" si="38"/>
        <v>6.536066707934312</v>
      </c>
      <c r="Y609" s="44">
        <v>60</v>
      </c>
      <c r="Z609" s="44" t="s">
        <v>3387</v>
      </c>
      <c r="AA609" s="44" t="s">
        <v>2673</v>
      </c>
      <c r="AB609" s="44" t="s">
        <v>3387</v>
      </c>
      <c r="AC609" s="44" t="s">
        <v>2673</v>
      </c>
      <c r="AD609" s="44" t="s">
        <v>3387</v>
      </c>
      <c r="AE609" s="44" t="s">
        <v>2673</v>
      </c>
      <c r="AG609" s="44" t="s">
        <v>2673</v>
      </c>
      <c r="AH609" s="44">
        <f t="shared" si="39"/>
        <v>55.042784837781738</v>
      </c>
      <c r="AI609" s="44" t="s">
        <v>2673</v>
      </c>
      <c r="AJ609" s="44">
        <f t="shared" si="40"/>
        <v>6.536066707934312</v>
      </c>
      <c r="AK609" s="44" t="s">
        <v>2673</v>
      </c>
      <c r="AL609" s="44" t="s">
        <v>3387</v>
      </c>
    </row>
    <row r="610" spans="1:38" x14ac:dyDescent="0.2">
      <c r="A610" s="46" t="s">
        <v>1684</v>
      </c>
      <c r="B610" s="46" t="s">
        <v>1685</v>
      </c>
      <c r="C610" s="48">
        <v>351600</v>
      </c>
      <c r="D610" s="48" t="s">
        <v>3387</v>
      </c>
      <c r="E610" s="48">
        <v>341000</v>
      </c>
      <c r="F610" s="48" t="s">
        <v>3387</v>
      </c>
      <c r="G610" s="48">
        <v>14600</v>
      </c>
      <c r="H610" s="48" t="s">
        <v>3387</v>
      </c>
      <c r="I610" s="48">
        <v>326900</v>
      </c>
      <c r="J610" s="48" t="s">
        <v>3387</v>
      </c>
      <c r="K610" s="48">
        <v>4</v>
      </c>
      <c r="L610" s="48" t="s">
        <v>3387</v>
      </c>
      <c r="M610" s="44">
        <v>65</v>
      </c>
      <c r="N610" s="44" t="s">
        <v>3387</v>
      </c>
      <c r="O610" s="44">
        <v>354400</v>
      </c>
      <c r="P610" s="44" t="s">
        <v>3387</v>
      </c>
      <c r="Q610" s="44">
        <v>340100</v>
      </c>
      <c r="R610" s="44" t="s">
        <v>3387</v>
      </c>
      <c r="S610" s="44">
        <v>10300</v>
      </c>
      <c r="T610" s="44" t="s">
        <v>3387</v>
      </c>
      <c r="U610" s="44">
        <v>330000</v>
      </c>
      <c r="V610" s="44">
        <f t="shared" si="37"/>
        <v>60.524830699774263</v>
      </c>
      <c r="W610" s="44">
        <v>3</v>
      </c>
      <c r="X610" s="44">
        <f t="shared" si="38"/>
        <v>2.9063205417607225</v>
      </c>
      <c r="Y610" s="44">
        <v>65</v>
      </c>
      <c r="Z610" s="44" t="s">
        <v>3387</v>
      </c>
      <c r="AA610" s="44">
        <v>359700</v>
      </c>
      <c r="AB610" s="44" t="s">
        <v>3387</v>
      </c>
      <c r="AC610" s="44">
        <v>343600</v>
      </c>
      <c r="AD610" s="44" t="s">
        <v>3387</v>
      </c>
      <c r="AE610" s="44">
        <v>8400</v>
      </c>
      <c r="AG610" s="44">
        <v>335500</v>
      </c>
      <c r="AH610" s="44">
        <f t="shared" si="39"/>
        <v>61.559633027522935</v>
      </c>
      <c r="AI610" s="44">
        <v>2</v>
      </c>
      <c r="AJ610" s="44">
        <f t="shared" si="40"/>
        <v>2.3352793994995831</v>
      </c>
      <c r="AK610" s="44">
        <v>66</v>
      </c>
      <c r="AL610" s="44" t="s">
        <v>3387</v>
      </c>
    </row>
    <row r="611" spans="1:38" x14ac:dyDescent="0.2">
      <c r="A611" s="46" t="s">
        <v>3170</v>
      </c>
      <c r="B611" s="46" t="s">
        <v>2767</v>
      </c>
      <c r="C611" s="49" t="s">
        <v>2673</v>
      </c>
      <c r="D611" s="49" t="s">
        <v>3387</v>
      </c>
      <c r="E611" s="48" t="s">
        <v>2673</v>
      </c>
      <c r="F611" s="49" t="s">
        <v>3387</v>
      </c>
      <c r="G611" s="49" t="s">
        <v>2673</v>
      </c>
      <c r="H611" s="49" t="s">
        <v>3387</v>
      </c>
      <c r="I611" s="49" t="s">
        <v>2673</v>
      </c>
      <c r="J611" s="48" t="s">
        <v>3387</v>
      </c>
      <c r="K611" s="49" t="s">
        <v>2673</v>
      </c>
      <c r="L611" s="49" t="s">
        <v>3387</v>
      </c>
      <c r="M611" s="44" t="s">
        <v>2673</v>
      </c>
      <c r="N611" s="44" t="s">
        <v>3387</v>
      </c>
      <c r="O611" s="44" t="s">
        <v>2673</v>
      </c>
      <c r="P611" s="44" t="s">
        <v>3387</v>
      </c>
      <c r="Q611" s="44" t="s">
        <v>2673</v>
      </c>
      <c r="R611" s="44" t="s">
        <v>3387</v>
      </c>
      <c r="S611" s="44" t="s">
        <v>2673</v>
      </c>
      <c r="T611" s="44" t="s">
        <v>3387</v>
      </c>
      <c r="U611" s="44" t="s">
        <v>2673</v>
      </c>
      <c r="V611" s="44" t="e">
        <f t="shared" si="37"/>
        <v>#VALUE!</v>
      </c>
      <c r="W611" s="44" t="s">
        <v>2673</v>
      </c>
      <c r="X611" s="44" t="e">
        <f t="shared" si="38"/>
        <v>#VALUE!</v>
      </c>
      <c r="Y611" s="44" t="s">
        <v>2673</v>
      </c>
      <c r="Z611" s="44" t="s">
        <v>3387</v>
      </c>
      <c r="AA611" s="44" t="s">
        <v>2673</v>
      </c>
      <c r="AB611" s="44" t="s">
        <v>3387</v>
      </c>
      <c r="AC611" s="44" t="s">
        <v>2673</v>
      </c>
      <c r="AD611" s="44" t="s">
        <v>3387</v>
      </c>
      <c r="AE611" s="44" t="s">
        <v>2673</v>
      </c>
      <c r="AG611" s="44" t="s">
        <v>2673</v>
      </c>
      <c r="AH611" s="44" t="str">
        <f t="shared" si="39"/>
        <v/>
      </c>
      <c r="AI611" s="44" t="s">
        <v>2673</v>
      </c>
      <c r="AJ611" s="44" t="str">
        <f t="shared" si="40"/>
        <v/>
      </c>
      <c r="AK611" s="44" t="s">
        <v>2673</v>
      </c>
      <c r="AL611" s="44" t="s">
        <v>3387</v>
      </c>
    </row>
    <row r="612" spans="1:38" x14ac:dyDescent="0.2">
      <c r="A612" s="46" t="s">
        <v>1688</v>
      </c>
      <c r="B612" s="46" t="s">
        <v>1689</v>
      </c>
      <c r="C612" s="49" t="s">
        <v>2673</v>
      </c>
      <c r="D612" s="49" t="s">
        <v>3387</v>
      </c>
      <c r="E612" s="48" t="s">
        <v>2673</v>
      </c>
      <c r="F612" s="49" t="s">
        <v>3387</v>
      </c>
      <c r="G612" s="49" t="s">
        <v>2673</v>
      </c>
      <c r="H612" s="49" t="s">
        <v>3387</v>
      </c>
      <c r="I612" s="49" t="s">
        <v>2673</v>
      </c>
      <c r="J612" s="48" t="s">
        <v>3387</v>
      </c>
      <c r="K612" s="49" t="s">
        <v>2673</v>
      </c>
      <c r="L612" s="49" t="s">
        <v>3387</v>
      </c>
      <c r="M612" s="44" t="s">
        <v>2673</v>
      </c>
      <c r="N612" s="44" t="s">
        <v>3387</v>
      </c>
      <c r="O612" s="44" t="s">
        <v>2673</v>
      </c>
      <c r="P612" s="44" t="s">
        <v>3387</v>
      </c>
      <c r="Q612" s="44" t="s">
        <v>2673</v>
      </c>
      <c r="R612" s="44" t="s">
        <v>3387</v>
      </c>
      <c r="S612" s="44" t="s">
        <v>2673</v>
      </c>
      <c r="T612" s="44" t="s">
        <v>3387</v>
      </c>
      <c r="U612" s="44" t="s">
        <v>2673</v>
      </c>
      <c r="V612" s="44" t="e">
        <f t="shared" si="37"/>
        <v>#VALUE!</v>
      </c>
      <c r="W612" s="44" t="s">
        <v>2673</v>
      </c>
      <c r="X612" s="44" t="e">
        <f t="shared" si="38"/>
        <v>#VALUE!</v>
      </c>
      <c r="Y612" s="44" t="s">
        <v>2673</v>
      </c>
      <c r="Z612" s="44" t="s">
        <v>3387</v>
      </c>
      <c r="AA612" s="44" t="s">
        <v>2673</v>
      </c>
      <c r="AB612" s="44" t="s">
        <v>3387</v>
      </c>
      <c r="AC612" s="44" t="s">
        <v>2673</v>
      </c>
      <c r="AD612" s="44" t="s">
        <v>3387</v>
      </c>
      <c r="AE612" s="44" t="s">
        <v>2673</v>
      </c>
      <c r="AG612" s="44" t="s">
        <v>2673</v>
      </c>
      <c r="AH612" s="44" t="str">
        <f t="shared" si="39"/>
        <v/>
      </c>
      <c r="AI612" s="44" t="s">
        <v>2673</v>
      </c>
      <c r="AJ612" s="44" t="str">
        <f t="shared" si="40"/>
        <v/>
      </c>
      <c r="AK612" s="44" t="s">
        <v>2673</v>
      </c>
      <c r="AL612" s="44" t="s">
        <v>3387</v>
      </c>
    </row>
    <row r="613" spans="1:38" x14ac:dyDescent="0.2">
      <c r="A613" s="46" t="s">
        <v>1691</v>
      </c>
      <c r="B613" s="46" t="s">
        <v>1692</v>
      </c>
      <c r="C613" s="49" t="s">
        <v>2673</v>
      </c>
      <c r="D613" s="49" t="s">
        <v>3387</v>
      </c>
      <c r="E613" s="48" t="s">
        <v>2673</v>
      </c>
      <c r="F613" s="49" t="s">
        <v>3387</v>
      </c>
      <c r="G613" s="49" t="s">
        <v>2673</v>
      </c>
      <c r="H613" s="49" t="s">
        <v>3387</v>
      </c>
      <c r="I613" s="49" t="s">
        <v>2673</v>
      </c>
      <c r="J613" s="48" t="s">
        <v>3387</v>
      </c>
      <c r="K613" s="49" t="s">
        <v>2673</v>
      </c>
      <c r="L613" s="49" t="s">
        <v>3387</v>
      </c>
      <c r="M613" s="44" t="s">
        <v>2673</v>
      </c>
      <c r="N613" s="44" t="s">
        <v>3387</v>
      </c>
      <c r="O613" s="44" t="s">
        <v>2673</v>
      </c>
      <c r="P613" s="44" t="s">
        <v>3387</v>
      </c>
      <c r="Q613" s="44" t="s">
        <v>2673</v>
      </c>
      <c r="R613" s="44" t="s">
        <v>3387</v>
      </c>
      <c r="S613" s="44" t="s">
        <v>2673</v>
      </c>
      <c r="T613" s="44" t="s">
        <v>3387</v>
      </c>
      <c r="U613" s="44" t="s">
        <v>2673</v>
      </c>
      <c r="V613" s="44" t="e">
        <f t="shared" si="37"/>
        <v>#VALUE!</v>
      </c>
      <c r="W613" s="44" t="s">
        <v>2673</v>
      </c>
      <c r="X613" s="44" t="e">
        <f t="shared" si="38"/>
        <v>#VALUE!</v>
      </c>
      <c r="Y613" s="44" t="s">
        <v>2673</v>
      </c>
      <c r="Z613" s="44" t="s">
        <v>3387</v>
      </c>
      <c r="AA613" s="44" t="s">
        <v>2673</v>
      </c>
      <c r="AB613" s="44" t="s">
        <v>3387</v>
      </c>
      <c r="AC613" s="44" t="s">
        <v>2673</v>
      </c>
      <c r="AD613" s="44" t="s">
        <v>3387</v>
      </c>
      <c r="AE613" s="44" t="s">
        <v>2673</v>
      </c>
      <c r="AG613" s="44" t="s">
        <v>2673</v>
      </c>
      <c r="AH613" s="44" t="str">
        <f t="shared" si="39"/>
        <v/>
      </c>
      <c r="AI613" s="44" t="s">
        <v>2673</v>
      </c>
      <c r="AJ613" s="44" t="str">
        <f t="shared" si="40"/>
        <v/>
      </c>
      <c r="AK613" s="44" t="s">
        <v>2673</v>
      </c>
      <c r="AL613" s="44" t="s">
        <v>3387</v>
      </c>
    </row>
    <row r="614" spans="1:38" x14ac:dyDescent="0.2">
      <c r="A614" s="46" t="s">
        <v>1694</v>
      </c>
      <c r="B614" s="46" t="s">
        <v>3171</v>
      </c>
      <c r="C614" s="49" t="s">
        <v>2673</v>
      </c>
      <c r="D614" s="49" t="s">
        <v>3387</v>
      </c>
      <c r="E614" s="48" t="s">
        <v>2673</v>
      </c>
      <c r="F614" s="49" t="s">
        <v>3387</v>
      </c>
      <c r="G614" s="49" t="s">
        <v>2673</v>
      </c>
      <c r="H614" s="49" t="s">
        <v>3387</v>
      </c>
      <c r="I614" s="49" t="s">
        <v>2673</v>
      </c>
      <c r="J614" s="48" t="s">
        <v>3387</v>
      </c>
      <c r="K614" s="49" t="s">
        <v>2673</v>
      </c>
      <c r="L614" s="49" t="s">
        <v>3387</v>
      </c>
      <c r="M614" s="44" t="s">
        <v>2673</v>
      </c>
      <c r="N614" s="44" t="s">
        <v>3387</v>
      </c>
      <c r="O614" s="44" t="s">
        <v>2673</v>
      </c>
      <c r="P614" s="44" t="s">
        <v>3387</v>
      </c>
      <c r="Q614" s="44" t="s">
        <v>2673</v>
      </c>
      <c r="R614" s="44" t="s">
        <v>3387</v>
      </c>
      <c r="S614" s="44" t="s">
        <v>2673</v>
      </c>
      <c r="T614" s="44" t="s">
        <v>3387</v>
      </c>
      <c r="U614" s="44" t="s">
        <v>2673</v>
      </c>
      <c r="V614" s="44" t="e">
        <f t="shared" si="37"/>
        <v>#VALUE!</v>
      </c>
      <c r="W614" s="44" t="s">
        <v>2673</v>
      </c>
      <c r="X614" s="44" t="e">
        <f t="shared" si="38"/>
        <v>#VALUE!</v>
      </c>
      <c r="Y614" s="44" t="s">
        <v>2673</v>
      </c>
      <c r="Z614" s="44" t="s">
        <v>3387</v>
      </c>
      <c r="AA614" s="44" t="s">
        <v>2673</v>
      </c>
      <c r="AB614" s="44" t="s">
        <v>3387</v>
      </c>
      <c r="AC614" s="44" t="s">
        <v>2673</v>
      </c>
      <c r="AD614" s="44" t="s">
        <v>3387</v>
      </c>
      <c r="AE614" s="44" t="s">
        <v>2673</v>
      </c>
      <c r="AG614" s="44" t="s">
        <v>2673</v>
      </c>
      <c r="AH614" s="44" t="str">
        <f t="shared" si="39"/>
        <v/>
      </c>
      <c r="AI614" s="44" t="s">
        <v>2673</v>
      </c>
      <c r="AJ614" s="44" t="str">
        <f t="shared" si="40"/>
        <v/>
      </c>
      <c r="AK614" s="44" t="s">
        <v>2673</v>
      </c>
      <c r="AL614" s="44" t="s">
        <v>3387</v>
      </c>
    </row>
    <row r="615" spans="1:38" x14ac:dyDescent="0.2">
      <c r="A615" s="46" t="s">
        <v>3172</v>
      </c>
      <c r="B615" s="46" t="s">
        <v>3173</v>
      </c>
      <c r="C615" s="49" t="s">
        <v>2673</v>
      </c>
      <c r="D615" s="49" t="s">
        <v>3387</v>
      </c>
      <c r="E615" s="48" t="s">
        <v>2673</v>
      </c>
      <c r="F615" s="49" t="s">
        <v>3387</v>
      </c>
      <c r="G615" s="49" t="s">
        <v>2673</v>
      </c>
      <c r="H615" s="49" t="s">
        <v>3387</v>
      </c>
      <c r="I615" s="49" t="s">
        <v>2673</v>
      </c>
      <c r="J615" s="48" t="s">
        <v>3387</v>
      </c>
      <c r="K615" s="49" t="s">
        <v>2673</v>
      </c>
      <c r="L615" s="49" t="s">
        <v>3387</v>
      </c>
      <c r="M615" s="44" t="s">
        <v>2673</v>
      </c>
      <c r="N615" s="44" t="s">
        <v>3387</v>
      </c>
      <c r="O615" s="44" t="s">
        <v>2673</v>
      </c>
      <c r="P615" s="44" t="s">
        <v>3387</v>
      </c>
      <c r="Q615" s="44" t="s">
        <v>2673</v>
      </c>
      <c r="R615" s="44" t="s">
        <v>3387</v>
      </c>
      <c r="S615" s="44" t="s">
        <v>2673</v>
      </c>
      <c r="T615" s="44" t="s">
        <v>3387</v>
      </c>
      <c r="U615" s="44" t="s">
        <v>2673</v>
      </c>
      <c r="V615" s="44" t="e">
        <f t="shared" si="37"/>
        <v>#VALUE!</v>
      </c>
      <c r="W615" s="44" t="s">
        <v>2673</v>
      </c>
      <c r="X615" s="44" t="e">
        <f t="shared" si="38"/>
        <v>#VALUE!</v>
      </c>
      <c r="Y615" s="44" t="s">
        <v>2673</v>
      </c>
      <c r="Z615" s="44" t="s">
        <v>3387</v>
      </c>
      <c r="AA615" s="44" t="s">
        <v>2673</v>
      </c>
      <c r="AB615" s="44" t="s">
        <v>3387</v>
      </c>
      <c r="AC615" s="44" t="s">
        <v>2673</v>
      </c>
      <c r="AD615" s="44" t="s">
        <v>3387</v>
      </c>
      <c r="AE615" s="44" t="s">
        <v>2673</v>
      </c>
      <c r="AG615" s="44" t="s">
        <v>2673</v>
      </c>
      <c r="AH615" s="44" t="str">
        <f t="shared" si="39"/>
        <v/>
      </c>
      <c r="AI615" s="44" t="s">
        <v>2673</v>
      </c>
      <c r="AJ615" s="44" t="str">
        <f t="shared" si="40"/>
        <v/>
      </c>
      <c r="AK615" s="44" t="s">
        <v>2673</v>
      </c>
      <c r="AL615" s="44" t="s">
        <v>3387</v>
      </c>
    </row>
    <row r="616" spans="1:38" x14ac:dyDescent="0.2">
      <c r="A616" s="46" t="s">
        <v>1697</v>
      </c>
      <c r="B616" s="46" t="s">
        <v>1698</v>
      </c>
      <c r="C616" s="49" t="s">
        <v>2673</v>
      </c>
      <c r="D616" s="49" t="s">
        <v>3387</v>
      </c>
      <c r="E616" s="48" t="s">
        <v>2673</v>
      </c>
      <c r="F616" s="49" t="s">
        <v>3387</v>
      </c>
      <c r="G616" s="49" t="s">
        <v>2673</v>
      </c>
      <c r="H616" s="49" t="s">
        <v>3387</v>
      </c>
      <c r="I616" s="49" t="s">
        <v>2673</v>
      </c>
      <c r="J616" s="48" t="s">
        <v>3387</v>
      </c>
      <c r="K616" s="49" t="s">
        <v>2673</v>
      </c>
      <c r="L616" s="49" t="s">
        <v>3387</v>
      </c>
      <c r="M616" s="44" t="s">
        <v>2673</v>
      </c>
      <c r="N616" s="44" t="s">
        <v>3387</v>
      </c>
      <c r="O616" s="44" t="s">
        <v>2673</v>
      </c>
      <c r="P616" s="44" t="s">
        <v>3387</v>
      </c>
      <c r="Q616" s="44" t="s">
        <v>2673</v>
      </c>
      <c r="R616" s="44" t="s">
        <v>3387</v>
      </c>
      <c r="S616" s="44" t="s">
        <v>2673</v>
      </c>
      <c r="T616" s="44" t="s">
        <v>3387</v>
      </c>
      <c r="U616" s="44" t="s">
        <v>2673</v>
      </c>
      <c r="V616" s="44" t="e">
        <f t="shared" si="37"/>
        <v>#VALUE!</v>
      </c>
      <c r="W616" s="44" t="s">
        <v>2673</v>
      </c>
      <c r="X616" s="44" t="e">
        <f t="shared" si="38"/>
        <v>#VALUE!</v>
      </c>
      <c r="Y616" s="44" t="s">
        <v>2673</v>
      </c>
      <c r="Z616" s="44" t="s">
        <v>3387</v>
      </c>
      <c r="AA616" s="44" t="s">
        <v>2673</v>
      </c>
      <c r="AB616" s="44" t="s">
        <v>3387</v>
      </c>
      <c r="AC616" s="44" t="s">
        <v>2673</v>
      </c>
      <c r="AD616" s="44" t="s">
        <v>3387</v>
      </c>
      <c r="AE616" s="44" t="s">
        <v>2673</v>
      </c>
      <c r="AG616" s="44" t="s">
        <v>2673</v>
      </c>
      <c r="AH616" s="44" t="str">
        <f t="shared" si="39"/>
        <v/>
      </c>
      <c r="AI616" s="44" t="s">
        <v>2673</v>
      </c>
      <c r="AJ616" s="44" t="str">
        <f t="shared" si="40"/>
        <v/>
      </c>
      <c r="AK616" s="44" t="s">
        <v>2673</v>
      </c>
      <c r="AL616" s="44" t="s">
        <v>3387</v>
      </c>
    </row>
    <row r="617" spans="1:38" x14ac:dyDescent="0.2">
      <c r="A617" s="46" t="s">
        <v>1700</v>
      </c>
      <c r="B617" s="46" t="s">
        <v>3174</v>
      </c>
      <c r="C617" s="49" t="s">
        <v>2673</v>
      </c>
      <c r="D617" s="49" t="s">
        <v>3387</v>
      </c>
      <c r="E617" s="48" t="s">
        <v>2673</v>
      </c>
      <c r="F617" s="49" t="s">
        <v>3387</v>
      </c>
      <c r="G617" s="49" t="s">
        <v>2673</v>
      </c>
      <c r="H617" s="49" t="s">
        <v>3387</v>
      </c>
      <c r="I617" s="49" t="s">
        <v>2673</v>
      </c>
      <c r="J617" s="48" t="s">
        <v>3387</v>
      </c>
      <c r="K617" s="49" t="s">
        <v>2673</v>
      </c>
      <c r="L617" s="49" t="s">
        <v>3387</v>
      </c>
      <c r="M617" s="44" t="s">
        <v>2673</v>
      </c>
      <c r="N617" s="44" t="s">
        <v>3387</v>
      </c>
      <c r="O617" s="44" t="s">
        <v>2673</v>
      </c>
      <c r="P617" s="44" t="s">
        <v>3387</v>
      </c>
      <c r="Q617" s="44" t="s">
        <v>2673</v>
      </c>
      <c r="R617" s="44" t="s">
        <v>3387</v>
      </c>
      <c r="S617" s="44" t="s">
        <v>2673</v>
      </c>
      <c r="T617" s="44" t="s">
        <v>3387</v>
      </c>
      <c r="U617" s="44" t="s">
        <v>2673</v>
      </c>
      <c r="V617" s="44" t="e">
        <f t="shared" si="37"/>
        <v>#VALUE!</v>
      </c>
      <c r="W617" s="44" t="s">
        <v>2673</v>
      </c>
      <c r="X617" s="44" t="e">
        <f t="shared" si="38"/>
        <v>#VALUE!</v>
      </c>
      <c r="Y617" s="44" t="s">
        <v>2673</v>
      </c>
      <c r="Z617" s="44" t="s">
        <v>3387</v>
      </c>
      <c r="AA617" s="44" t="s">
        <v>2673</v>
      </c>
      <c r="AB617" s="44" t="s">
        <v>3387</v>
      </c>
      <c r="AC617" s="44" t="s">
        <v>2673</v>
      </c>
      <c r="AD617" s="44" t="s">
        <v>3387</v>
      </c>
      <c r="AE617" s="44" t="s">
        <v>2673</v>
      </c>
      <c r="AG617" s="44" t="s">
        <v>2673</v>
      </c>
      <c r="AH617" s="44" t="str">
        <f t="shared" si="39"/>
        <v/>
      </c>
      <c r="AI617" s="44" t="s">
        <v>2673</v>
      </c>
      <c r="AJ617" s="44" t="str">
        <f t="shared" si="40"/>
        <v/>
      </c>
      <c r="AK617" s="44" t="s">
        <v>2673</v>
      </c>
      <c r="AL617" s="44" t="s">
        <v>3387</v>
      </c>
    </row>
    <row r="618" spans="1:38" x14ac:dyDescent="0.2">
      <c r="A618" s="46" t="s">
        <v>730</v>
      </c>
      <c r="B618" s="46" t="s">
        <v>3175</v>
      </c>
      <c r="C618" s="48">
        <v>2624226</v>
      </c>
      <c r="D618" s="48" t="s">
        <v>3387</v>
      </c>
      <c r="E618" s="48">
        <v>2547177</v>
      </c>
      <c r="F618" s="48" t="s">
        <v>3387</v>
      </c>
      <c r="G618" s="48">
        <v>296496</v>
      </c>
      <c r="H618" s="49" t="s">
        <v>3387</v>
      </c>
      <c r="I618" s="49">
        <v>2259111</v>
      </c>
      <c r="J618" s="49" t="s">
        <v>3387</v>
      </c>
      <c r="K618" s="49">
        <v>11</v>
      </c>
      <c r="L618" s="49" t="s">
        <v>3387</v>
      </c>
      <c r="M618" s="44">
        <v>57</v>
      </c>
      <c r="N618" s="44" t="s">
        <v>3387</v>
      </c>
      <c r="O618" s="44">
        <v>2630122</v>
      </c>
      <c r="P618" s="44" t="s">
        <v>3387</v>
      </c>
      <c r="Q618" s="44">
        <v>2551308</v>
      </c>
      <c r="R618" s="44" t="s">
        <v>3387</v>
      </c>
      <c r="S618" s="44">
        <v>256454</v>
      </c>
      <c r="T618" s="44" t="s">
        <v>3387</v>
      </c>
      <c r="U618" s="44">
        <v>2302340</v>
      </c>
      <c r="V618" s="44">
        <f t="shared" si="37"/>
        <v>49.896308992510612</v>
      </c>
      <c r="W618" s="44">
        <v>10</v>
      </c>
      <c r="X618" s="44">
        <f t="shared" si="38"/>
        <v>9.7506503500598072</v>
      </c>
      <c r="Y618" s="44">
        <v>57</v>
      </c>
      <c r="Z618" s="44" t="s">
        <v>3387</v>
      </c>
      <c r="AA618" s="44" t="s">
        <v>2673</v>
      </c>
      <c r="AB618" s="44" t="s">
        <v>3387</v>
      </c>
      <c r="AC618" s="44" t="s">
        <v>2673</v>
      </c>
      <c r="AD618" s="44" t="s">
        <v>3387</v>
      </c>
      <c r="AE618" s="44" t="s">
        <v>2673</v>
      </c>
      <c r="AG618" s="44" t="s">
        <v>2673</v>
      </c>
      <c r="AH618" s="44">
        <f t="shared" si="39"/>
        <v>49.896308992510612</v>
      </c>
      <c r="AI618" s="44" t="s">
        <v>2673</v>
      </c>
      <c r="AJ618" s="44">
        <f t="shared" si="40"/>
        <v>9.7506503500598072</v>
      </c>
      <c r="AK618" s="44" t="s">
        <v>2673</v>
      </c>
      <c r="AL618" s="44" t="s">
        <v>3387</v>
      </c>
    </row>
    <row r="619" spans="1:38" x14ac:dyDescent="0.2">
      <c r="A619" s="46" t="s">
        <v>728</v>
      </c>
      <c r="B619" s="46" t="s">
        <v>3176</v>
      </c>
      <c r="C619" s="48">
        <v>779786</v>
      </c>
      <c r="D619" s="48" t="s">
        <v>3387</v>
      </c>
      <c r="E619" s="48">
        <v>758876</v>
      </c>
      <c r="F619" s="48" t="s">
        <v>3387</v>
      </c>
      <c r="G619" s="48">
        <v>73357</v>
      </c>
      <c r="H619" s="48" t="s">
        <v>3387</v>
      </c>
      <c r="I619" s="48">
        <v>686769</v>
      </c>
      <c r="J619" s="48" t="s">
        <v>3387</v>
      </c>
      <c r="K619" s="48">
        <v>9</v>
      </c>
      <c r="L619" s="49" t="s">
        <v>3387</v>
      </c>
      <c r="M619" s="44">
        <v>64</v>
      </c>
      <c r="N619" s="44" t="s">
        <v>3387</v>
      </c>
      <c r="O619" s="44">
        <v>793672</v>
      </c>
      <c r="P619" s="44" t="s">
        <v>3387</v>
      </c>
      <c r="Q619" s="44">
        <v>771997</v>
      </c>
      <c r="R619" s="44" t="s">
        <v>3387</v>
      </c>
      <c r="S619" s="44">
        <v>65795</v>
      </c>
      <c r="T619" s="44" t="s">
        <v>3387</v>
      </c>
      <c r="U619" s="44">
        <v>707322</v>
      </c>
      <c r="V619" s="44">
        <f t="shared" si="37"/>
        <v>57.03692205344273</v>
      </c>
      <c r="W619" s="44">
        <v>8</v>
      </c>
      <c r="X619" s="44">
        <f t="shared" si="38"/>
        <v>8.2899484925762792</v>
      </c>
      <c r="Y619" s="44">
        <v>64</v>
      </c>
      <c r="Z619" s="44" t="s">
        <v>3387</v>
      </c>
      <c r="AA619" s="44">
        <v>803917</v>
      </c>
      <c r="AB619" s="44" t="s">
        <v>3387</v>
      </c>
      <c r="AC619" s="44">
        <v>780084</v>
      </c>
      <c r="AD619" s="44" t="s">
        <v>3387</v>
      </c>
      <c r="AE619" s="44">
        <v>65578</v>
      </c>
      <c r="AG619" s="44">
        <v>715618</v>
      </c>
      <c r="AH619" s="44">
        <f t="shared" si="39"/>
        <v>57.03692205344273</v>
      </c>
      <c r="AI619" s="44">
        <v>8</v>
      </c>
      <c r="AJ619" s="44">
        <f t="shared" si="40"/>
        <v>8.1573097720287038</v>
      </c>
      <c r="AK619" s="44" t="s">
        <v>2673</v>
      </c>
      <c r="AL619" s="44" t="s">
        <v>3387</v>
      </c>
    </row>
    <row r="620" spans="1:38" x14ac:dyDescent="0.2">
      <c r="A620" s="46" t="s">
        <v>732</v>
      </c>
      <c r="B620" s="46" t="s">
        <v>3177</v>
      </c>
      <c r="C620" s="48">
        <v>215038</v>
      </c>
      <c r="D620" s="48" t="s">
        <v>3387</v>
      </c>
      <c r="E620" s="48">
        <v>209522</v>
      </c>
      <c r="F620" s="48" t="s">
        <v>3387</v>
      </c>
      <c r="G620" s="48">
        <v>25650</v>
      </c>
      <c r="H620" s="48" t="s">
        <v>3387</v>
      </c>
      <c r="I620" s="48">
        <v>184660</v>
      </c>
      <c r="J620" s="48" t="s">
        <v>3387</v>
      </c>
      <c r="K620" s="48">
        <v>12</v>
      </c>
      <c r="L620" s="49" t="s">
        <v>3387</v>
      </c>
      <c r="M620" s="44">
        <v>59</v>
      </c>
      <c r="N620" s="44" t="s">
        <v>3387</v>
      </c>
      <c r="O620" s="44">
        <v>216378</v>
      </c>
      <c r="P620" s="44" t="s">
        <v>3387</v>
      </c>
      <c r="Q620" s="44">
        <v>210675</v>
      </c>
      <c r="R620" s="44" t="s">
        <v>3387</v>
      </c>
      <c r="S620" s="44">
        <v>20446</v>
      </c>
      <c r="T620" s="44" t="s">
        <v>3387</v>
      </c>
      <c r="U620" s="44">
        <v>190861</v>
      </c>
      <c r="V620" s="44">
        <f t="shared" si="37"/>
        <v>52.042254757877416</v>
      </c>
      <c r="W620" s="44">
        <v>9</v>
      </c>
      <c r="X620" s="44">
        <f t="shared" si="38"/>
        <v>9.4492046326336325</v>
      </c>
      <c r="Y620" s="44">
        <v>59</v>
      </c>
      <c r="Z620" s="44" t="s">
        <v>3387</v>
      </c>
      <c r="AA620" s="44">
        <v>218654</v>
      </c>
      <c r="AB620" s="44" t="s">
        <v>3387</v>
      </c>
      <c r="AC620" s="44">
        <v>212677</v>
      </c>
      <c r="AD620" s="44" t="s">
        <v>3387</v>
      </c>
      <c r="AE620" s="44">
        <v>21700</v>
      </c>
      <c r="AG620" s="44">
        <v>191561</v>
      </c>
      <c r="AH620" s="44">
        <f t="shared" si="39"/>
        <v>52.042254757877416</v>
      </c>
      <c r="AI620" s="44">
        <v>10</v>
      </c>
      <c r="AJ620" s="44">
        <f t="shared" si="40"/>
        <v>9.9243553742442394</v>
      </c>
      <c r="AK620" s="44" t="s">
        <v>2673</v>
      </c>
      <c r="AL620" s="44" t="s">
        <v>3387</v>
      </c>
    </row>
    <row r="621" spans="1:38" x14ac:dyDescent="0.2">
      <c r="A621" s="46" t="s">
        <v>735</v>
      </c>
      <c r="B621" s="46" t="s">
        <v>3178</v>
      </c>
      <c r="C621" s="48">
        <v>174648</v>
      </c>
      <c r="D621" s="48" t="s">
        <v>3387</v>
      </c>
      <c r="E621" s="48">
        <v>169338</v>
      </c>
      <c r="F621" s="48" t="s">
        <v>3387</v>
      </c>
      <c r="G621" s="48">
        <v>18900</v>
      </c>
      <c r="H621" s="48" t="s">
        <v>3387</v>
      </c>
      <c r="I621" s="48">
        <v>150916</v>
      </c>
      <c r="J621" s="48" t="s">
        <v>3387</v>
      </c>
      <c r="K621" s="48">
        <v>11</v>
      </c>
      <c r="L621" s="49" t="s">
        <v>3387</v>
      </c>
      <c r="M621" s="44">
        <v>58</v>
      </c>
      <c r="N621" s="44" t="s">
        <v>3387</v>
      </c>
      <c r="O621" s="44">
        <v>175769</v>
      </c>
      <c r="P621" s="44" t="s">
        <v>3387</v>
      </c>
      <c r="Q621" s="44">
        <v>170397</v>
      </c>
      <c r="R621" s="44" t="s">
        <v>3387</v>
      </c>
      <c r="S621" s="44">
        <v>16452</v>
      </c>
      <c r="T621" s="44" t="s">
        <v>3387</v>
      </c>
      <c r="U621" s="44">
        <v>154385</v>
      </c>
      <c r="V621" s="44">
        <f t="shared" si="37"/>
        <v>50.943738656987293</v>
      </c>
      <c r="W621" s="44">
        <v>9</v>
      </c>
      <c r="X621" s="44">
        <f t="shared" si="38"/>
        <v>9.3600122888563959</v>
      </c>
      <c r="Y621" s="44">
        <v>58</v>
      </c>
      <c r="Z621" s="44" t="s">
        <v>3387</v>
      </c>
      <c r="AA621" s="44">
        <v>176355</v>
      </c>
      <c r="AB621" s="44" t="s">
        <v>3387</v>
      </c>
      <c r="AC621" s="44">
        <v>170734</v>
      </c>
      <c r="AD621" s="44" t="s">
        <v>3387</v>
      </c>
      <c r="AE621" s="44">
        <v>15800</v>
      </c>
      <c r="AG621" s="44">
        <v>155345</v>
      </c>
      <c r="AH621" s="44">
        <f t="shared" si="39"/>
        <v>50.943738656987293</v>
      </c>
      <c r="AI621" s="44">
        <v>9</v>
      </c>
      <c r="AJ621" s="44">
        <f t="shared" si="40"/>
        <v>8.9592016103881384</v>
      </c>
      <c r="AK621" s="44" t="s">
        <v>2673</v>
      </c>
      <c r="AL621" s="44" t="s">
        <v>3387</v>
      </c>
    </row>
    <row r="622" spans="1:38" x14ac:dyDescent="0.2">
      <c r="A622" s="46" t="s">
        <v>738</v>
      </c>
      <c r="B622" s="46" t="s">
        <v>2810</v>
      </c>
      <c r="C622" s="48">
        <v>122561</v>
      </c>
      <c r="D622" s="48" t="s">
        <v>3387</v>
      </c>
      <c r="E622" s="48">
        <v>119103</v>
      </c>
      <c r="F622" s="48" t="s">
        <v>3387</v>
      </c>
      <c r="G622" s="48">
        <v>16309</v>
      </c>
      <c r="H622" s="48" t="s">
        <v>3387</v>
      </c>
      <c r="I622" s="48">
        <v>103388</v>
      </c>
      <c r="J622" s="48" t="s">
        <v>3387</v>
      </c>
      <c r="K622" s="48">
        <v>13</v>
      </c>
      <c r="L622" s="49" t="s">
        <v>3387</v>
      </c>
      <c r="M622" s="44">
        <v>60</v>
      </c>
      <c r="N622" s="44" t="s">
        <v>3387</v>
      </c>
      <c r="O622" s="44">
        <v>123961</v>
      </c>
      <c r="P622" s="44" t="s">
        <v>3387</v>
      </c>
      <c r="Q622" s="44">
        <v>120242</v>
      </c>
      <c r="R622" s="44" t="s">
        <v>3387</v>
      </c>
      <c r="S622" s="44">
        <v>13918</v>
      </c>
      <c r="T622" s="44" t="s">
        <v>3387</v>
      </c>
      <c r="U622" s="44">
        <v>106885</v>
      </c>
      <c r="V622" s="44">
        <f t="shared" si="37"/>
        <v>51.734819822363491</v>
      </c>
      <c r="W622" s="44">
        <v>11</v>
      </c>
      <c r="X622" s="44">
        <f t="shared" si="38"/>
        <v>11.227724848944426</v>
      </c>
      <c r="Y622" s="44">
        <v>60</v>
      </c>
      <c r="Z622" s="44" t="s">
        <v>3387</v>
      </c>
      <c r="AA622" s="44">
        <v>124963</v>
      </c>
      <c r="AB622" s="44" t="s">
        <v>3387</v>
      </c>
      <c r="AC622" s="44">
        <v>121117</v>
      </c>
      <c r="AD622" s="44" t="s">
        <v>3387</v>
      </c>
      <c r="AE622" s="44">
        <v>14010</v>
      </c>
      <c r="AG622" s="44">
        <v>107624</v>
      </c>
      <c r="AH622" s="44">
        <f t="shared" si="39"/>
        <v>51.734819822363491</v>
      </c>
      <c r="AI622" s="44">
        <v>11</v>
      </c>
      <c r="AJ622" s="44">
        <f t="shared" si="40"/>
        <v>11.211318550290887</v>
      </c>
      <c r="AK622" s="44" t="s">
        <v>2673</v>
      </c>
      <c r="AL622" s="44" t="s">
        <v>3387</v>
      </c>
    </row>
    <row r="623" spans="1:38" x14ac:dyDescent="0.2">
      <c r="A623" s="46" t="s">
        <v>741</v>
      </c>
      <c r="B623" s="46" t="s">
        <v>3179</v>
      </c>
      <c r="C623" s="48">
        <v>88037</v>
      </c>
      <c r="D623" s="48" t="s">
        <v>3387</v>
      </c>
      <c r="E623" s="48">
        <v>85451</v>
      </c>
      <c r="F623" s="48" t="s">
        <v>3387</v>
      </c>
      <c r="G623" s="48">
        <v>12876</v>
      </c>
      <c r="H623" s="48" t="s">
        <v>3387</v>
      </c>
      <c r="I623" s="48">
        <v>72925</v>
      </c>
      <c r="J623" s="48" t="s">
        <v>3387</v>
      </c>
      <c r="K623" s="48">
        <v>15</v>
      </c>
      <c r="L623" s="49" t="s">
        <v>3387</v>
      </c>
      <c r="M623" s="44">
        <v>54</v>
      </c>
      <c r="N623" s="44" t="s">
        <v>3387</v>
      </c>
      <c r="O623" s="44">
        <v>87471</v>
      </c>
      <c r="P623" s="44" t="s">
        <v>3387</v>
      </c>
      <c r="Q623" s="44">
        <v>84805</v>
      </c>
      <c r="R623" s="44" t="s">
        <v>3387</v>
      </c>
      <c r="S623" s="44">
        <v>11487</v>
      </c>
      <c r="T623" s="44" t="s">
        <v>3387</v>
      </c>
      <c r="U623" s="44">
        <v>73670</v>
      </c>
      <c r="V623" s="44">
        <f t="shared" si="37"/>
        <v>45.479987653050721</v>
      </c>
      <c r="W623" s="44">
        <v>13</v>
      </c>
      <c r="X623" s="44">
        <f t="shared" si="38"/>
        <v>13.132352436807627</v>
      </c>
      <c r="Y623" s="44">
        <v>54</v>
      </c>
      <c r="Z623" s="44" t="s">
        <v>3387</v>
      </c>
      <c r="AA623" s="44">
        <v>86391</v>
      </c>
      <c r="AB623" s="44" t="s">
        <v>3387</v>
      </c>
      <c r="AC623" s="44">
        <v>83498</v>
      </c>
      <c r="AD623" s="44" t="s">
        <v>3387</v>
      </c>
      <c r="AE623" s="44">
        <v>10994</v>
      </c>
      <c r="AG623" s="44">
        <v>72889</v>
      </c>
      <c r="AH623" s="44">
        <f t="shared" si="39"/>
        <v>45.479987653050721</v>
      </c>
      <c r="AI623" s="44">
        <v>13</v>
      </c>
      <c r="AJ623" s="44">
        <f t="shared" si="40"/>
        <v>12.725862647729508</v>
      </c>
      <c r="AK623" s="44" t="s">
        <v>2673</v>
      </c>
      <c r="AL623" s="44" t="s">
        <v>3387</v>
      </c>
    </row>
    <row r="624" spans="1:38" x14ac:dyDescent="0.2">
      <c r="A624" s="46" t="s">
        <v>744</v>
      </c>
      <c r="B624" s="46" t="s">
        <v>3180</v>
      </c>
      <c r="C624" s="48">
        <v>76276</v>
      </c>
      <c r="D624" s="48" t="s">
        <v>3387</v>
      </c>
      <c r="E624" s="48">
        <v>74176</v>
      </c>
      <c r="F624" s="48" t="s">
        <v>3387</v>
      </c>
      <c r="G624" s="48">
        <v>8716</v>
      </c>
      <c r="H624" s="48" t="s">
        <v>3387</v>
      </c>
      <c r="I624" s="48">
        <v>65734</v>
      </c>
      <c r="J624" s="48" t="s">
        <v>3387</v>
      </c>
      <c r="K624" s="48">
        <v>11</v>
      </c>
      <c r="L624" s="49" t="s">
        <v>3387</v>
      </c>
      <c r="M624" s="44">
        <v>55</v>
      </c>
      <c r="N624" s="44" t="s">
        <v>3387</v>
      </c>
      <c r="O624" s="44">
        <v>76610</v>
      </c>
      <c r="P624" s="44" t="s">
        <v>3387</v>
      </c>
      <c r="Q624" s="44">
        <v>74415</v>
      </c>
      <c r="R624" s="44" t="s">
        <v>3387</v>
      </c>
      <c r="S624" s="44">
        <v>7787</v>
      </c>
      <c r="T624" s="44" t="s">
        <v>3387</v>
      </c>
      <c r="U624" s="44">
        <v>66896</v>
      </c>
      <c r="V624" s="44">
        <f t="shared" si="37"/>
        <v>48.026106252447462</v>
      </c>
      <c r="W624" s="44">
        <v>10</v>
      </c>
      <c r="X624" s="44">
        <f t="shared" si="38"/>
        <v>10.164469390419006</v>
      </c>
      <c r="Y624" s="44">
        <v>55</v>
      </c>
      <c r="Z624" s="44" t="s">
        <v>3387</v>
      </c>
      <c r="AA624" s="44">
        <v>76713</v>
      </c>
      <c r="AB624" s="44" t="s">
        <v>3387</v>
      </c>
      <c r="AC624" s="44">
        <v>74310</v>
      </c>
      <c r="AD624" s="44" t="s">
        <v>3387</v>
      </c>
      <c r="AE624" s="44">
        <v>8011</v>
      </c>
      <c r="AG624" s="44">
        <v>66542</v>
      </c>
      <c r="AH624" s="44">
        <f t="shared" si="39"/>
        <v>48.026106252447462</v>
      </c>
      <c r="AI624" s="44">
        <v>10</v>
      </c>
      <c r="AJ624" s="44">
        <f t="shared" si="40"/>
        <v>10.442819339616493</v>
      </c>
      <c r="AK624" s="44" t="s">
        <v>2673</v>
      </c>
      <c r="AL624" s="44" t="s">
        <v>3387</v>
      </c>
    </row>
    <row r="625" spans="1:38" x14ac:dyDescent="0.2">
      <c r="A625" s="46" t="s">
        <v>747</v>
      </c>
      <c r="B625" s="46" t="s">
        <v>3181</v>
      </c>
      <c r="C625" s="48">
        <v>88886</v>
      </c>
      <c r="D625" s="48" t="s">
        <v>3387</v>
      </c>
      <c r="E625" s="48">
        <v>86500</v>
      </c>
      <c r="F625" s="48" t="s">
        <v>3387</v>
      </c>
      <c r="G625" s="48">
        <v>11880</v>
      </c>
      <c r="H625" s="48" t="s">
        <v>3387</v>
      </c>
      <c r="I625" s="48">
        <v>75071</v>
      </c>
      <c r="J625" s="48" t="s">
        <v>3387</v>
      </c>
      <c r="K625" s="48">
        <v>13</v>
      </c>
      <c r="L625" s="49" t="s">
        <v>3387</v>
      </c>
      <c r="M625" s="44">
        <v>58</v>
      </c>
      <c r="N625" s="44" t="s">
        <v>3387</v>
      </c>
      <c r="O625" s="44">
        <v>89282</v>
      </c>
      <c r="P625" s="44" t="s">
        <v>3387</v>
      </c>
      <c r="Q625" s="44">
        <v>86926</v>
      </c>
      <c r="R625" s="44" t="s">
        <v>3387</v>
      </c>
      <c r="S625" s="44">
        <v>10872</v>
      </c>
      <c r="T625" s="44" t="s">
        <v>3387</v>
      </c>
      <c r="U625" s="44">
        <v>76475</v>
      </c>
      <c r="V625" s="44">
        <f t="shared" si="37"/>
        <v>49.680226697430612</v>
      </c>
      <c r="W625" s="44">
        <v>12</v>
      </c>
      <c r="X625" s="44">
        <f t="shared" si="38"/>
        <v>12.177146569297284</v>
      </c>
      <c r="Y625" s="44">
        <v>58</v>
      </c>
      <c r="Z625" s="44" t="s">
        <v>3387</v>
      </c>
      <c r="AA625" s="44">
        <v>89470</v>
      </c>
      <c r="AB625" s="44" t="s">
        <v>3387</v>
      </c>
      <c r="AC625" s="44">
        <v>86949</v>
      </c>
      <c r="AD625" s="44" t="s">
        <v>3387</v>
      </c>
      <c r="AE625" s="44">
        <v>10818</v>
      </c>
      <c r="AG625" s="44">
        <v>76559</v>
      </c>
      <c r="AH625" s="44">
        <f t="shared" si="39"/>
        <v>49.680226697430612</v>
      </c>
      <c r="AI625" s="44">
        <v>12</v>
      </c>
      <c r="AJ625" s="44">
        <f t="shared" si="40"/>
        <v>12.091203755448754</v>
      </c>
      <c r="AK625" s="44" t="s">
        <v>2673</v>
      </c>
      <c r="AL625" s="44" t="s">
        <v>3387</v>
      </c>
    </row>
    <row r="626" spans="1:38" x14ac:dyDescent="0.2">
      <c r="A626" s="46" t="s">
        <v>1642</v>
      </c>
      <c r="B626" s="46" t="s">
        <v>3182</v>
      </c>
      <c r="C626" s="48">
        <v>3023898</v>
      </c>
      <c r="D626" s="48" t="s">
        <v>3387</v>
      </c>
      <c r="E626" s="48">
        <v>2846937</v>
      </c>
      <c r="F626" s="48" t="s">
        <v>3387</v>
      </c>
      <c r="G626" s="48">
        <v>192037</v>
      </c>
      <c r="H626" s="49" t="s">
        <v>3387</v>
      </c>
      <c r="I626" s="49">
        <v>2804020</v>
      </c>
      <c r="J626" s="49" t="s">
        <v>3387</v>
      </c>
      <c r="K626" s="49">
        <v>6</v>
      </c>
      <c r="L626" s="49" t="s">
        <v>3387</v>
      </c>
      <c r="M626" s="44">
        <v>37</v>
      </c>
      <c r="N626" s="44" t="s">
        <v>3387</v>
      </c>
      <c r="O626" s="44">
        <v>3087331</v>
      </c>
      <c r="P626" s="44" t="s">
        <v>3387</v>
      </c>
      <c r="Q626" s="44">
        <v>2899077</v>
      </c>
      <c r="R626" s="44" t="s">
        <v>3387</v>
      </c>
      <c r="S626" s="44">
        <v>194843</v>
      </c>
      <c r="T626" s="44" t="s">
        <v>3387</v>
      </c>
      <c r="U626" s="44">
        <v>2854596</v>
      </c>
      <c r="V626" s="44">
        <f t="shared" si="37"/>
        <v>34.21079631565258</v>
      </c>
      <c r="W626" s="44">
        <v>6</v>
      </c>
      <c r="X626" s="44">
        <f t="shared" si="38"/>
        <v>6.3110499003832112</v>
      </c>
      <c r="Y626" s="44">
        <v>37</v>
      </c>
      <c r="Z626" s="44" t="s">
        <v>3387</v>
      </c>
      <c r="AA626" s="44" t="s">
        <v>2673</v>
      </c>
      <c r="AB626" s="44" t="s">
        <v>3387</v>
      </c>
      <c r="AC626" s="44" t="s">
        <v>2673</v>
      </c>
      <c r="AD626" s="44" t="s">
        <v>3387</v>
      </c>
      <c r="AE626" s="44" t="s">
        <v>2673</v>
      </c>
      <c r="AG626" s="44" t="s">
        <v>2673</v>
      </c>
      <c r="AH626" s="44">
        <f t="shared" si="39"/>
        <v>34.21079631565258</v>
      </c>
      <c r="AI626" s="44" t="s">
        <v>2673</v>
      </c>
      <c r="AJ626" s="44">
        <f t="shared" si="40"/>
        <v>6.3110499003832112</v>
      </c>
      <c r="AK626" s="44" t="s">
        <v>2673</v>
      </c>
      <c r="AL626" s="44" t="s">
        <v>3387</v>
      </c>
    </row>
    <row r="627" spans="1:38" x14ac:dyDescent="0.2">
      <c r="A627" s="46" t="s">
        <v>1640</v>
      </c>
      <c r="B627" s="46" t="s">
        <v>1641</v>
      </c>
      <c r="C627" s="48">
        <v>1177832</v>
      </c>
      <c r="D627" s="48" t="s">
        <v>3387</v>
      </c>
      <c r="E627" s="48">
        <v>1111835</v>
      </c>
      <c r="F627" s="48" t="s">
        <v>3387</v>
      </c>
      <c r="G627" s="48">
        <v>69223</v>
      </c>
      <c r="H627" s="49" t="s">
        <v>3387</v>
      </c>
      <c r="I627" s="49">
        <v>1095274</v>
      </c>
      <c r="J627" s="49" t="s">
        <v>3387</v>
      </c>
      <c r="K627" s="49">
        <v>6</v>
      </c>
      <c r="L627" s="49" t="s">
        <v>3387</v>
      </c>
      <c r="M627" s="44">
        <v>64</v>
      </c>
      <c r="N627" s="44" t="s">
        <v>3387</v>
      </c>
      <c r="O627" s="44">
        <v>1201259</v>
      </c>
      <c r="P627" s="44" t="s">
        <v>3387</v>
      </c>
      <c r="Q627" s="44">
        <v>1131446</v>
      </c>
      <c r="R627" s="44" t="s">
        <v>3387</v>
      </c>
      <c r="S627" s="44">
        <v>71173</v>
      </c>
      <c r="T627" s="44" t="s">
        <v>3387</v>
      </c>
      <c r="U627" s="44">
        <v>1114107</v>
      </c>
      <c r="V627" s="44">
        <f t="shared" si="37"/>
        <v>59.356764860866804</v>
      </c>
      <c r="W627" s="44">
        <v>6</v>
      </c>
      <c r="X627" s="44">
        <f t="shared" si="38"/>
        <v>5.9248671602044185</v>
      </c>
      <c r="Y627" s="44">
        <v>64</v>
      </c>
      <c r="Z627" s="44" t="s">
        <v>3387</v>
      </c>
      <c r="AA627" s="44" t="s">
        <v>2673</v>
      </c>
      <c r="AB627" s="44" t="s">
        <v>3387</v>
      </c>
      <c r="AC627" s="44" t="s">
        <v>2673</v>
      </c>
      <c r="AD627" s="44" t="s">
        <v>3387</v>
      </c>
      <c r="AE627" s="44" t="s">
        <v>2673</v>
      </c>
      <c r="AG627" s="44" t="s">
        <v>2673</v>
      </c>
      <c r="AH627" s="44">
        <f t="shared" si="39"/>
        <v>59.356764860866804</v>
      </c>
      <c r="AI627" s="44" t="s">
        <v>2673</v>
      </c>
      <c r="AJ627" s="44">
        <f t="shared" si="40"/>
        <v>5.9248671602044185</v>
      </c>
      <c r="AK627" s="44" t="s">
        <v>2673</v>
      </c>
      <c r="AL627" s="44" t="s">
        <v>3387</v>
      </c>
    </row>
    <row r="628" spans="1:38" x14ac:dyDescent="0.2">
      <c r="A628" s="46" t="s">
        <v>1644</v>
      </c>
      <c r="B628" s="46" t="s">
        <v>1645</v>
      </c>
      <c r="C628" s="48">
        <v>516139</v>
      </c>
      <c r="D628" s="48" t="s">
        <v>3387</v>
      </c>
      <c r="E628" s="48">
        <v>485892</v>
      </c>
      <c r="F628" s="48" t="s">
        <v>3387</v>
      </c>
      <c r="G628" s="48">
        <v>28832</v>
      </c>
      <c r="H628" s="49" t="s">
        <v>3387</v>
      </c>
      <c r="I628" s="49">
        <v>479697</v>
      </c>
      <c r="J628" s="49" t="s">
        <v>3387</v>
      </c>
      <c r="K628" s="49">
        <v>6</v>
      </c>
      <c r="L628" s="49" t="s">
        <v>3387</v>
      </c>
      <c r="M628" s="44">
        <v>63</v>
      </c>
      <c r="N628" s="44" t="s">
        <v>3387</v>
      </c>
      <c r="O628" s="44">
        <v>527842</v>
      </c>
      <c r="P628" s="44" t="s">
        <v>3387</v>
      </c>
      <c r="Q628" s="44">
        <v>495138</v>
      </c>
      <c r="R628" s="44" t="s">
        <v>3387</v>
      </c>
      <c r="S628" s="44">
        <v>28702</v>
      </c>
      <c r="T628" s="44" t="s">
        <v>3387</v>
      </c>
      <c r="U628" s="44">
        <v>488671</v>
      </c>
      <c r="V628" s="44">
        <f t="shared" si="37"/>
        <v>58.324788478370415</v>
      </c>
      <c r="W628" s="44">
        <v>5</v>
      </c>
      <c r="X628" s="44">
        <f t="shared" si="38"/>
        <v>5.437612012685614</v>
      </c>
      <c r="Y628" s="44">
        <v>63</v>
      </c>
      <c r="Z628" s="44" t="s">
        <v>3387</v>
      </c>
      <c r="AA628" s="44" t="s">
        <v>2673</v>
      </c>
      <c r="AB628" s="44" t="s">
        <v>3387</v>
      </c>
      <c r="AC628" s="44" t="s">
        <v>2673</v>
      </c>
      <c r="AD628" s="44" t="s">
        <v>3387</v>
      </c>
      <c r="AE628" s="44" t="s">
        <v>2673</v>
      </c>
      <c r="AG628" s="44" t="s">
        <v>2673</v>
      </c>
      <c r="AH628" s="44">
        <f t="shared" si="39"/>
        <v>58.324788478370415</v>
      </c>
      <c r="AI628" s="44" t="s">
        <v>2673</v>
      </c>
      <c r="AJ628" s="44">
        <f t="shared" si="40"/>
        <v>5.437612012685614</v>
      </c>
      <c r="AK628" s="44" t="s">
        <v>2673</v>
      </c>
      <c r="AL628" s="44" t="s">
        <v>3387</v>
      </c>
    </row>
    <row r="629" spans="1:38" x14ac:dyDescent="0.2">
      <c r="A629" s="46" t="s">
        <v>1647</v>
      </c>
      <c r="B629" s="46" t="s">
        <v>1648</v>
      </c>
      <c r="C629" s="48">
        <v>302706</v>
      </c>
      <c r="D629" s="48" t="s">
        <v>3387</v>
      </c>
      <c r="E629" s="48">
        <v>286177</v>
      </c>
      <c r="F629" s="48" t="s">
        <v>3387</v>
      </c>
      <c r="G629" s="48">
        <v>31649</v>
      </c>
      <c r="H629" s="49" t="s">
        <v>3387</v>
      </c>
      <c r="I629" s="49">
        <v>278854</v>
      </c>
      <c r="J629" s="49" t="s">
        <v>3387</v>
      </c>
      <c r="K629" s="49">
        <v>10</v>
      </c>
      <c r="L629" s="49" t="s">
        <v>3387</v>
      </c>
      <c r="M629" s="44">
        <v>57</v>
      </c>
      <c r="N629" s="44" t="s">
        <v>3387</v>
      </c>
      <c r="O629" s="44">
        <v>309051</v>
      </c>
      <c r="P629" s="44" t="s">
        <v>3387</v>
      </c>
      <c r="Q629" s="44">
        <v>291790</v>
      </c>
      <c r="R629" s="44" t="s">
        <v>3387</v>
      </c>
      <c r="S629" s="44">
        <v>32230</v>
      </c>
      <c r="T629" s="44" t="s">
        <v>3387</v>
      </c>
      <c r="U629" s="44">
        <v>284074</v>
      </c>
      <c r="V629" s="44">
        <f t="shared" si="37"/>
        <v>52.393352553462051</v>
      </c>
      <c r="W629" s="44">
        <v>10</v>
      </c>
      <c r="X629" s="44">
        <f t="shared" si="38"/>
        <v>10.428699470313962</v>
      </c>
      <c r="Y629" s="44">
        <v>57</v>
      </c>
      <c r="Z629" s="44" t="s">
        <v>3387</v>
      </c>
      <c r="AA629" s="44" t="s">
        <v>2673</v>
      </c>
      <c r="AB629" s="44" t="s">
        <v>3387</v>
      </c>
      <c r="AC629" s="44" t="s">
        <v>2673</v>
      </c>
      <c r="AD629" s="44" t="s">
        <v>3387</v>
      </c>
      <c r="AE629" s="44" t="s">
        <v>2673</v>
      </c>
      <c r="AG629" s="44" t="s">
        <v>2673</v>
      </c>
      <c r="AH629" s="44">
        <f t="shared" si="39"/>
        <v>52.393352553462051</v>
      </c>
      <c r="AI629" s="44" t="s">
        <v>2673</v>
      </c>
      <c r="AJ629" s="44">
        <f t="shared" si="40"/>
        <v>10.428699470313962</v>
      </c>
      <c r="AK629" s="44" t="s">
        <v>2673</v>
      </c>
      <c r="AL629" s="44" t="s">
        <v>3387</v>
      </c>
    </row>
    <row r="630" spans="1:38" x14ac:dyDescent="0.2">
      <c r="A630" s="46" t="s">
        <v>1650</v>
      </c>
      <c r="B630" s="46" t="s">
        <v>1651</v>
      </c>
      <c r="C630" s="48">
        <v>92106</v>
      </c>
      <c r="D630" s="48" t="s">
        <v>3387</v>
      </c>
      <c r="E630" s="48">
        <v>85799</v>
      </c>
      <c r="F630" s="48" t="s">
        <v>3387</v>
      </c>
      <c r="G630" s="48">
        <v>4486</v>
      </c>
      <c r="H630" s="49" t="s">
        <v>3387</v>
      </c>
      <c r="I630" s="49">
        <v>84819</v>
      </c>
      <c r="J630" s="49" t="s">
        <v>3387</v>
      </c>
      <c r="K630" s="49">
        <v>5</v>
      </c>
      <c r="L630" s="49" t="s">
        <v>3387</v>
      </c>
      <c r="M630" s="44">
        <v>67</v>
      </c>
      <c r="N630" s="44" t="s">
        <v>3387</v>
      </c>
      <c r="O630" s="44">
        <v>94452</v>
      </c>
      <c r="P630" s="44" t="s">
        <v>3387</v>
      </c>
      <c r="Q630" s="44">
        <v>87603</v>
      </c>
      <c r="R630" s="44" t="s">
        <v>3387</v>
      </c>
      <c r="S630" s="44">
        <v>4254</v>
      </c>
      <c r="T630" s="44" t="s">
        <v>3387</v>
      </c>
      <c r="U630" s="44">
        <v>86648</v>
      </c>
      <c r="V630" s="44">
        <f t="shared" si="37"/>
        <v>62.381569474442045</v>
      </c>
      <c r="W630" s="44">
        <v>5</v>
      </c>
      <c r="X630" s="44">
        <f t="shared" si="38"/>
        <v>4.5038749841189176</v>
      </c>
      <c r="Y630" s="44">
        <v>68</v>
      </c>
      <c r="Z630" s="44" t="s">
        <v>3387</v>
      </c>
      <c r="AA630" s="44" t="s">
        <v>2673</v>
      </c>
      <c r="AB630" s="44" t="s">
        <v>3387</v>
      </c>
      <c r="AC630" s="44" t="s">
        <v>2673</v>
      </c>
      <c r="AD630" s="44" t="s">
        <v>3387</v>
      </c>
      <c r="AE630" s="44" t="s">
        <v>2673</v>
      </c>
      <c r="AG630" s="44" t="s">
        <v>2673</v>
      </c>
      <c r="AH630" s="44">
        <f t="shared" si="39"/>
        <v>62.381569474442045</v>
      </c>
      <c r="AI630" s="44" t="s">
        <v>2673</v>
      </c>
      <c r="AJ630" s="44">
        <f t="shared" si="40"/>
        <v>4.5038749841189176</v>
      </c>
      <c r="AK630" s="44" t="s">
        <v>2673</v>
      </c>
      <c r="AL630" s="44" t="s">
        <v>3387</v>
      </c>
    </row>
    <row r="631" spans="1:38" x14ac:dyDescent="0.2">
      <c r="A631" s="46" t="s">
        <v>1653</v>
      </c>
      <c r="B631" s="46" t="s">
        <v>1654</v>
      </c>
      <c r="C631" s="48">
        <v>80594</v>
      </c>
      <c r="D631" s="48" t="s">
        <v>3387</v>
      </c>
      <c r="E631" s="48">
        <v>75096</v>
      </c>
      <c r="F631" s="48" t="s">
        <v>3387</v>
      </c>
      <c r="G631" s="48">
        <v>4507</v>
      </c>
      <c r="H631" s="49" t="s">
        <v>3387</v>
      </c>
      <c r="I631" s="49">
        <v>74158</v>
      </c>
      <c r="J631" s="49" t="s">
        <v>3387</v>
      </c>
      <c r="K631" s="49">
        <v>6</v>
      </c>
      <c r="L631" s="49" t="s">
        <v>3387</v>
      </c>
      <c r="M631" s="44">
        <v>63</v>
      </c>
      <c r="N631" s="44" t="s">
        <v>3387</v>
      </c>
      <c r="O631" s="44">
        <v>81860</v>
      </c>
      <c r="P631" s="44" t="s">
        <v>3387</v>
      </c>
      <c r="Q631" s="44">
        <v>75958</v>
      </c>
      <c r="R631" s="44" t="s">
        <v>3387</v>
      </c>
      <c r="S631" s="44">
        <v>4321</v>
      </c>
      <c r="T631" s="44" t="s">
        <v>3387</v>
      </c>
      <c r="U631" s="44">
        <v>75037</v>
      </c>
      <c r="V631" s="44">
        <f t="shared" si="37"/>
        <v>58.665624236501344</v>
      </c>
      <c r="W631" s="44">
        <v>5</v>
      </c>
      <c r="X631" s="44">
        <f t="shared" si="38"/>
        <v>5.2785243097972145</v>
      </c>
      <c r="Y631" s="44">
        <v>64</v>
      </c>
      <c r="Z631" s="44" t="s">
        <v>3387</v>
      </c>
      <c r="AA631" s="44" t="s">
        <v>2673</v>
      </c>
      <c r="AB631" s="44" t="s">
        <v>3387</v>
      </c>
      <c r="AC631" s="44" t="s">
        <v>2673</v>
      </c>
      <c r="AD631" s="44" t="s">
        <v>3387</v>
      </c>
      <c r="AE631" s="44" t="s">
        <v>2673</v>
      </c>
      <c r="AG631" s="44" t="s">
        <v>2673</v>
      </c>
      <c r="AH631" s="44">
        <f t="shared" si="39"/>
        <v>58.665624236501344</v>
      </c>
      <c r="AI631" s="44" t="s">
        <v>2673</v>
      </c>
      <c r="AJ631" s="44">
        <f t="shared" si="40"/>
        <v>5.2785243097972145</v>
      </c>
      <c r="AK631" s="44" t="s">
        <v>2673</v>
      </c>
      <c r="AL631" s="44" t="s">
        <v>3387</v>
      </c>
    </row>
    <row r="632" spans="1:38" x14ac:dyDescent="0.2">
      <c r="A632" s="46" t="s">
        <v>1656</v>
      </c>
      <c r="B632" s="46" t="s">
        <v>1657</v>
      </c>
      <c r="C632" s="48">
        <v>158777</v>
      </c>
      <c r="D632" s="48" t="s">
        <v>3387</v>
      </c>
      <c r="E632" s="48">
        <v>148245</v>
      </c>
      <c r="F632" s="48" t="s">
        <v>3387</v>
      </c>
      <c r="G632" s="48">
        <v>7801</v>
      </c>
      <c r="H632" s="49" t="s">
        <v>3387</v>
      </c>
      <c r="I632" s="49">
        <v>146561</v>
      </c>
      <c r="J632" s="49" t="s">
        <v>3387</v>
      </c>
      <c r="K632" s="49">
        <v>5</v>
      </c>
      <c r="L632" s="49" t="s">
        <v>3387</v>
      </c>
      <c r="M632" s="44">
        <v>67</v>
      </c>
      <c r="N632" s="44" t="s">
        <v>3387</v>
      </c>
      <c r="O632" s="44">
        <v>161987</v>
      </c>
      <c r="P632" s="44" t="s">
        <v>3387</v>
      </c>
      <c r="Q632" s="44">
        <v>150923</v>
      </c>
      <c r="R632" s="44" t="s">
        <v>3387</v>
      </c>
      <c r="S632" s="44">
        <v>8245</v>
      </c>
      <c r="T632" s="44" t="s">
        <v>3387</v>
      </c>
      <c r="U632" s="44">
        <v>149278</v>
      </c>
      <c r="V632" s="44">
        <f t="shared" si="37"/>
        <v>61.743386814991332</v>
      </c>
      <c r="W632" s="44">
        <v>5</v>
      </c>
      <c r="X632" s="44">
        <f t="shared" si="38"/>
        <v>5.0899146227783714</v>
      </c>
      <c r="Y632" s="44">
        <v>67</v>
      </c>
      <c r="Z632" s="44" t="s">
        <v>3387</v>
      </c>
      <c r="AA632" s="44" t="s">
        <v>2673</v>
      </c>
      <c r="AB632" s="44" t="s">
        <v>3387</v>
      </c>
      <c r="AC632" s="44" t="s">
        <v>2673</v>
      </c>
      <c r="AD632" s="44" t="s">
        <v>3387</v>
      </c>
      <c r="AE632" s="44" t="s">
        <v>2673</v>
      </c>
      <c r="AG632" s="44" t="s">
        <v>2673</v>
      </c>
      <c r="AH632" s="44">
        <f t="shared" si="39"/>
        <v>61.743386814991332</v>
      </c>
      <c r="AI632" s="44" t="s">
        <v>2673</v>
      </c>
      <c r="AJ632" s="44">
        <f t="shared" si="40"/>
        <v>5.0899146227783714</v>
      </c>
      <c r="AK632" s="44" t="s">
        <v>2673</v>
      </c>
      <c r="AL632" s="44" t="s">
        <v>3387</v>
      </c>
    </row>
    <row r="633" spans="1:38" x14ac:dyDescent="0.2">
      <c r="A633" s="46" t="s">
        <v>1659</v>
      </c>
      <c r="B633" s="46" t="s">
        <v>1660</v>
      </c>
      <c r="C633" s="48">
        <v>99520</v>
      </c>
      <c r="D633" s="48" t="s">
        <v>3387</v>
      </c>
      <c r="E633" s="48">
        <v>93442</v>
      </c>
      <c r="F633" s="48" t="s">
        <v>3387</v>
      </c>
      <c r="G633" s="48">
        <v>6121</v>
      </c>
      <c r="H633" s="49" t="s">
        <v>3387</v>
      </c>
      <c r="I633" s="49">
        <v>92177</v>
      </c>
      <c r="J633" s="49" t="s">
        <v>3387</v>
      </c>
      <c r="K633" s="49">
        <v>6</v>
      </c>
      <c r="L633" s="49" t="s">
        <v>3387</v>
      </c>
      <c r="M633" s="44">
        <v>59</v>
      </c>
      <c r="N633" s="44" t="s">
        <v>3387</v>
      </c>
      <c r="O633" s="44">
        <v>101447</v>
      </c>
      <c r="P633" s="44" t="s">
        <v>3387</v>
      </c>
      <c r="Q633" s="44">
        <v>95005</v>
      </c>
      <c r="R633" s="44" t="s">
        <v>3387</v>
      </c>
      <c r="S633" s="44">
        <v>6101</v>
      </c>
      <c r="T633" s="44" t="s">
        <v>3387</v>
      </c>
      <c r="U633" s="44">
        <v>93720</v>
      </c>
      <c r="V633" s="44">
        <f t="shared" si="37"/>
        <v>54.506096779599197</v>
      </c>
      <c r="W633" s="44">
        <v>6</v>
      </c>
      <c r="X633" s="44">
        <f t="shared" si="38"/>
        <v>6.0139777420722149</v>
      </c>
      <c r="Y633" s="44">
        <v>59</v>
      </c>
      <c r="Z633" s="44" t="s">
        <v>3387</v>
      </c>
      <c r="AA633" s="44" t="s">
        <v>2673</v>
      </c>
      <c r="AB633" s="44" t="s">
        <v>3387</v>
      </c>
      <c r="AC633" s="44" t="s">
        <v>2673</v>
      </c>
      <c r="AD633" s="44" t="s">
        <v>3387</v>
      </c>
      <c r="AE633" s="44" t="s">
        <v>2673</v>
      </c>
      <c r="AG633" s="44" t="s">
        <v>2673</v>
      </c>
      <c r="AH633" s="44">
        <f t="shared" si="39"/>
        <v>54.506096779599197</v>
      </c>
      <c r="AI633" s="44" t="s">
        <v>2673</v>
      </c>
      <c r="AJ633" s="44">
        <f t="shared" si="40"/>
        <v>6.0139777420722149</v>
      </c>
      <c r="AK633" s="44" t="s">
        <v>2673</v>
      </c>
      <c r="AL633" s="44" t="s">
        <v>3387</v>
      </c>
    </row>
    <row r="634" spans="1:38" x14ac:dyDescent="0.2">
      <c r="A634" s="46" t="s">
        <v>1662</v>
      </c>
      <c r="B634" s="46" t="s">
        <v>1663</v>
      </c>
      <c r="C634" s="48">
        <v>105419</v>
      </c>
      <c r="D634" s="48" t="s">
        <v>3387</v>
      </c>
      <c r="E634" s="48">
        <v>98588</v>
      </c>
      <c r="F634" s="48" t="s">
        <v>3387</v>
      </c>
      <c r="G634" s="48">
        <v>7152</v>
      </c>
      <c r="H634" s="49" t="s">
        <v>3387</v>
      </c>
      <c r="I634" s="49">
        <v>96897</v>
      </c>
      <c r="J634" s="49" t="s">
        <v>3387</v>
      </c>
      <c r="K634" s="49">
        <v>7</v>
      </c>
      <c r="L634" s="49" t="s">
        <v>3387</v>
      </c>
      <c r="M634" s="44">
        <v>64</v>
      </c>
      <c r="N634" s="44" t="s">
        <v>3387</v>
      </c>
      <c r="O634" s="44">
        <v>108512</v>
      </c>
      <c r="P634" s="44" t="s">
        <v>3387</v>
      </c>
      <c r="Q634" s="44">
        <v>101135</v>
      </c>
      <c r="R634" s="44" t="s">
        <v>3387</v>
      </c>
      <c r="S634" s="44">
        <v>7212</v>
      </c>
      <c r="T634" s="44" t="s">
        <v>3387</v>
      </c>
      <c r="U634" s="44">
        <v>99413</v>
      </c>
      <c r="V634" s="44">
        <f t="shared" si="37"/>
        <v>58.633441462695373</v>
      </c>
      <c r="W634" s="44">
        <v>7</v>
      </c>
      <c r="X634" s="44">
        <f t="shared" si="38"/>
        <v>6.646269537009732</v>
      </c>
      <c r="Y634" s="44">
        <v>64</v>
      </c>
      <c r="Z634" s="44" t="s">
        <v>3387</v>
      </c>
      <c r="AA634" s="44" t="s">
        <v>2673</v>
      </c>
      <c r="AB634" s="44" t="s">
        <v>3387</v>
      </c>
      <c r="AC634" s="44" t="s">
        <v>2673</v>
      </c>
      <c r="AD634" s="44" t="s">
        <v>3387</v>
      </c>
      <c r="AE634" s="44" t="s">
        <v>2673</v>
      </c>
      <c r="AG634" s="44" t="s">
        <v>2673</v>
      </c>
      <c r="AH634" s="44">
        <f t="shared" si="39"/>
        <v>58.633441462695373</v>
      </c>
      <c r="AI634" s="44" t="s">
        <v>2673</v>
      </c>
      <c r="AJ634" s="44">
        <f t="shared" si="40"/>
        <v>6.646269537009732</v>
      </c>
      <c r="AK634" s="44" t="s">
        <v>2673</v>
      </c>
      <c r="AL634" s="44" t="s">
        <v>3387</v>
      </c>
    </row>
    <row r="635" spans="1:38" x14ac:dyDescent="0.2">
      <c r="A635" s="46" t="s">
        <v>1665</v>
      </c>
      <c r="B635" s="46" t="s">
        <v>1666</v>
      </c>
      <c r="C635" s="48">
        <v>97995</v>
      </c>
      <c r="D635" s="48" t="s">
        <v>3387</v>
      </c>
      <c r="E635" s="48">
        <v>92137</v>
      </c>
      <c r="F635" s="48" t="s">
        <v>3387</v>
      </c>
      <c r="G635" s="48">
        <v>8286</v>
      </c>
      <c r="H635" s="49" t="s">
        <v>3387</v>
      </c>
      <c r="I635" s="49">
        <v>90567</v>
      </c>
      <c r="J635" s="49" t="s">
        <v>3387</v>
      </c>
      <c r="K635" s="49">
        <v>8</v>
      </c>
      <c r="L635" s="49" t="s">
        <v>3387</v>
      </c>
      <c r="M635" s="44">
        <v>61</v>
      </c>
      <c r="N635" s="44" t="s">
        <v>3387</v>
      </c>
      <c r="O635" s="44">
        <v>99884</v>
      </c>
      <c r="P635" s="44" t="s">
        <v>3387</v>
      </c>
      <c r="Q635" s="44">
        <v>93625</v>
      </c>
      <c r="R635" s="44" t="s">
        <v>3387</v>
      </c>
      <c r="S635" s="44">
        <v>8506</v>
      </c>
      <c r="T635" s="44" t="s">
        <v>3387</v>
      </c>
      <c r="U635" s="44">
        <v>92002</v>
      </c>
      <c r="V635" s="44">
        <f t="shared" si="37"/>
        <v>56.18639621961475</v>
      </c>
      <c r="W635" s="44">
        <v>9</v>
      </c>
      <c r="X635" s="44">
        <f t="shared" si="38"/>
        <v>8.5158784189660004</v>
      </c>
      <c r="Y635" s="44">
        <v>61</v>
      </c>
      <c r="Z635" s="44" t="s">
        <v>3387</v>
      </c>
      <c r="AA635" s="44" t="s">
        <v>2673</v>
      </c>
      <c r="AB635" s="44" t="s">
        <v>3387</v>
      </c>
      <c r="AC635" s="44" t="s">
        <v>2673</v>
      </c>
      <c r="AD635" s="44" t="s">
        <v>3387</v>
      </c>
      <c r="AE635" s="44" t="s">
        <v>2673</v>
      </c>
      <c r="AG635" s="44" t="s">
        <v>2673</v>
      </c>
      <c r="AH635" s="44">
        <f t="shared" si="39"/>
        <v>56.18639621961475</v>
      </c>
      <c r="AI635" s="44" t="s">
        <v>2673</v>
      </c>
      <c r="AJ635" s="44">
        <f t="shared" si="40"/>
        <v>8.5158784189660004</v>
      </c>
      <c r="AK635" s="44" t="s">
        <v>2673</v>
      </c>
      <c r="AL635" s="44" t="s">
        <v>3387</v>
      </c>
    </row>
    <row r="636" spans="1:38" x14ac:dyDescent="0.2">
      <c r="A636" s="46" t="s">
        <v>1668</v>
      </c>
      <c r="B636" s="46" t="s">
        <v>1669</v>
      </c>
      <c r="C636" s="48">
        <v>76193</v>
      </c>
      <c r="D636" s="48" t="s">
        <v>3387</v>
      </c>
      <c r="E636" s="48">
        <v>71496</v>
      </c>
      <c r="F636" s="48" t="s">
        <v>3387</v>
      </c>
      <c r="G636" s="48">
        <v>9172</v>
      </c>
      <c r="H636" s="49" t="s">
        <v>3387</v>
      </c>
      <c r="I636" s="49">
        <v>70053</v>
      </c>
      <c r="J636" s="49" t="s">
        <v>3387</v>
      </c>
      <c r="K636" s="49">
        <v>12</v>
      </c>
      <c r="L636" s="49" t="s">
        <v>3387</v>
      </c>
      <c r="M636" s="44">
        <v>57</v>
      </c>
      <c r="N636" s="44" t="s">
        <v>3387</v>
      </c>
      <c r="O636" s="44">
        <v>77925</v>
      </c>
      <c r="P636" s="44" t="s">
        <v>3387</v>
      </c>
      <c r="Q636" s="44">
        <v>72803</v>
      </c>
      <c r="R636" s="44" t="s">
        <v>3387</v>
      </c>
      <c r="S636" s="44">
        <v>9021</v>
      </c>
      <c r="T636" s="44" t="s">
        <v>3387</v>
      </c>
      <c r="U636" s="44">
        <v>71352</v>
      </c>
      <c r="V636" s="44">
        <f t="shared" si="37"/>
        <v>53.107680461982682</v>
      </c>
      <c r="W636" s="44">
        <v>12</v>
      </c>
      <c r="X636" s="44">
        <f t="shared" si="38"/>
        <v>11.576515880654476</v>
      </c>
      <c r="Y636" s="44">
        <v>58</v>
      </c>
      <c r="Z636" s="44" t="s">
        <v>3387</v>
      </c>
      <c r="AA636" s="44" t="s">
        <v>2673</v>
      </c>
      <c r="AB636" s="44" t="s">
        <v>3387</v>
      </c>
      <c r="AC636" s="44" t="s">
        <v>2673</v>
      </c>
      <c r="AD636" s="44" t="s">
        <v>3387</v>
      </c>
      <c r="AE636" s="44" t="s">
        <v>2673</v>
      </c>
      <c r="AG636" s="44" t="s">
        <v>2673</v>
      </c>
      <c r="AH636" s="44">
        <f t="shared" si="39"/>
        <v>53.107680461982682</v>
      </c>
      <c r="AI636" s="44" t="s">
        <v>2673</v>
      </c>
      <c r="AJ636" s="44">
        <f t="shared" si="40"/>
        <v>11.576515880654476</v>
      </c>
      <c r="AK636" s="44" t="s">
        <v>2673</v>
      </c>
      <c r="AL636" s="44" t="s">
        <v>3387</v>
      </c>
    </row>
    <row r="637" spans="1:38" x14ac:dyDescent="0.2">
      <c r="A637" s="46" t="s">
        <v>1671</v>
      </c>
      <c r="B637" s="46" t="s">
        <v>1672</v>
      </c>
      <c r="C637" s="48">
        <v>112075</v>
      </c>
      <c r="D637" s="48" t="s">
        <v>3387</v>
      </c>
      <c r="E637" s="48">
        <v>104931</v>
      </c>
      <c r="F637" s="48" t="s">
        <v>3387</v>
      </c>
      <c r="G637" s="48">
        <v>10673</v>
      </c>
      <c r="H637" s="49" t="s">
        <v>3387</v>
      </c>
      <c r="I637" s="49">
        <v>102397</v>
      </c>
      <c r="J637" s="49" t="s">
        <v>3387</v>
      </c>
      <c r="K637" s="49">
        <v>10</v>
      </c>
      <c r="L637" s="49" t="s">
        <v>3387</v>
      </c>
      <c r="M637" s="44">
        <v>57</v>
      </c>
      <c r="N637" s="44" t="s">
        <v>3387</v>
      </c>
      <c r="O637" s="44">
        <v>114040</v>
      </c>
      <c r="P637" s="44" t="s">
        <v>3387</v>
      </c>
      <c r="Q637" s="44">
        <v>106576</v>
      </c>
      <c r="R637" s="44" t="s">
        <v>3387</v>
      </c>
      <c r="S637" s="44">
        <v>11086</v>
      </c>
      <c r="T637" s="44" t="s">
        <v>3387</v>
      </c>
      <c r="U637" s="44">
        <v>103989</v>
      </c>
      <c r="V637" s="44">
        <f t="shared" si="37"/>
        <v>51.976262714836899</v>
      </c>
      <c r="W637" s="44">
        <v>10</v>
      </c>
      <c r="X637" s="44">
        <f t="shared" si="38"/>
        <v>9.7211504735180636</v>
      </c>
      <c r="Y637" s="44">
        <v>57</v>
      </c>
      <c r="Z637" s="44" t="s">
        <v>3387</v>
      </c>
      <c r="AA637" s="44" t="s">
        <v>2673</v>
      </c>
      <c r="AB637" s="44" t="s">
        <v>3387</v>
      </c>
      <c r="AC637" s="44" t="s">
        <v>2673</v>
      </c>
      <c r="AD637" s="44" t="s">
        <v>3387</v>
      </c>
      <c r="AE637" s="44" t="s">
        <v>2673</v>
      </c>
      <c r="AG637" s="44" t="s">
        <v>2673</v>
      </c>
      <c r="AH637" s="44">
        <f t="shared" si="39"/>
        <v>51.976262714836899</v>
      </c>
      <c r="AI637" s="44" t="s">
        <v>2673</v>
      </c>
      <c r="AJ637" s="44">
        <f t="shared" si="40"/>
        <v>9.7211504735180636</v>
      </c>
      <c r="AK637" s="44" t="s">
        <v>2673</v>
      </c>
      <c r="AL637" s="44" t="s">
        <v>3387</v>
      </c>
    </row>
    <row r="638" spans="1:38" x14ac:dyDescent="0.2">
      <c r="A638" s="46" t="s">
        <v>1674</v>
      </c>
      <c r="B638" s="46" t="s">
        <v>1675</v>
      </c>
      <c r="C638" s="48">
        <v>54168</v>
      </c>
      <c r="D638" s="48" t="s">
        <v>3387</v>
      </c>
      <c r="E638" s="48">
        <v>50786</v>
      </c>
      <c r="F638" s="48" t="s">
        <v>3387</v>
      </c>
      <c r="G638" s="48">
        <v>4135</v>
      </c>
      <c r="H638" s="49" t="s">
        <v>3387</v>
      </c>
      <c r="I638" s="49">
        <v>50053</v>
      </c>
      <c r="J638" s="49" t="s">
        <v>3387</v>
      </c>
      <c r="K638" s="49">
        <v>8</v>
      </c>
      <c r="L638" s="49" t="s">
        <v>3387</v>
      </c>
      <c r="M638" s="44">
        <v>60</v>
      </c>
      <c r="N638" s="44" t="s">
        <v>3387</v>
      </c>
      <c r="O638" s="44">
        <v>55293</v>
      </c>
      <c r="P638" s="44" t="s">
        <v>3387</v>
      </c>
      <c r="Q638" s="44">
        <v>51687</v>
      </c>
      <c r="R638" s="44" t="s">
        <v>3387</v>
      </c>
      <c r="S638" s="44">
        <v>3992</v>
      </c>
      <c r="T638" s="44" t="s">
        <v>3387</v>
      </c>
      <c r="U638" s="44">
        <v>50917</v>
      </c>
      <c r="V638" s="44">
        <f t="shared" si="37"/>
        <v>56.172336462119979</v>
      </c>
      <c r="W638" s="44">
        <v>7</v>
      </c>
      <c r="X638" s="44">
        <f t="shared" si="38"/>
        <v>7.2197203986038012</v>
      </c>
      <c r="Y638" s="44">
        <v>61</v>
      </c>
      <c r="Z638" s="44" t="s">
        <v>3387</v>
      </c>
      <c r="AA638" s="44" t="s">
        <v>2673</v>
      </c>
      <c r="AB638" s="44" t="s">
        <v>3387</v>
      </c>
      <c r="AC638" s="44" t="s">
        <v>2673</v>
      </c>
      <c r="AD638" s="44" t="s">
        <v>3387</v>
      </c>
      <c r="AE638" s="44" t="s">
        <v>2673</v>
      </c>
      <c r="AG638" s="44" t="s">
        <v>2673</v>
      </c>
      <c r="AH638" s="44">
        <f t="shared" si="39"/>
        <v>56.172336462119979</v>
      </c>
      <c r="AI638" s="44" t="s">
        <v>2673</v>
      </c>
      <c r="AJ638" s="44">
        <f t="shared" si="40"/>
        <v>7.2197203986038012</v>
      </c>
      <c r="AK638" s="44" t="s">
        <v>2673</v>
      </c>
      <c r="AL638" s="44" t="s">
        <v>3387</v>
      </c>
    </row>
    <row r="639" spans="1:38" x14ac:dyDescent="0.2">
      <c r="A639" s="46" t="s">
        <v>3183</v>
      </c>
      <c r="B639" s="46" t="s">
        <v>3184</v>
      </c>
      <c r="C639" s="49" t="s">
        <v>2673</v>
      </c>
      <c r="D639" s="49" t="s">
        <v>3387</v>
      </c>
      <c r="E639" s="49" t="s">
        <v>2673</v>
      </c>
      <c r="F639" s="49" t="s">
        <v>3387</v>
      </c>
      <c r="G639" s="49" t="s">
        <v>2673</v>
      </c>
      <c r="H639" s="49" t="s">
        <v>3387</v>
      </c>
      <c r="I639" s="49" t="s">
        <v>2673</v>
      </c>
      <c r="J639" s="49" t="s">
        <v>3387</v>
      </c>
      <c r="K639" s="49" t="s">
        <v>2673</v>
      </c>
      <c r="L639" s="49" t="s">
        <v>3387</v>
      </c>
      <c r="M639" s="44" t="s">
        <v>2673</v>
      </c>
      <c r="N639" s="44" t="s">
        <v>3387</v>
      </c>
      <c r="O639" s="44" t="s">
        <v>2673</v>
      </c>
      <c r="P639" s="44" t="s">
        <v>3387</v>
      </c>
      <c r="Q639" s="44" t="s">
        <v>2673</v>
      </c>
      <c r="R639" s="44" t="s">
        <v>3387</v>
      </c>
      <c r="S639" s="44" t="s">
        <v>2673</v>
      </c>
      <c r="T639" s="44" t="s">
        <v>3387</v>
      </c>
      <c r="U639" s="44" t="s">
        <v>2673</v>
      </c>
      <c r="V639" s="44" t="e">
        <f t="shared" si="37"/>
        <v>#VALUE!</v>
      </c>
      <c r="W639" s="44" t="s">
        <v>2673</v>
      </c>
      <c r="X639" s="44" t="e">
        <f t="shared" si="38"/>
        <v>#VALUE!</v>
      </c>
      <c r="Y639" s="44" t="s">
        <v>2673</v>
      </c>
      <c r="Z639" s="44" t="s">
        <v>3387</v>
      </c>
      <c r="AA639" s="44" t="s">
        <v>2673</v>
      </c>
      <c r="AB639" s="44" t="s">
        <v>3387</v>
      </c>
      <c r="AC639" s="44" t="s">
        <v>2673</v>
      </c>
      <c r="AD639" s="44" t="s">
        <v>3387</v>
      </c>
      <c r="AE639" s="44" t="s">
        <v>2673</v>
      </c>
      <c r="AG639" s="44" t="s">
        <v>2673</v>
      </c>
      <c r="AH639" s="44" t="str">
        <f t="shared" si="39"/>
        <v/>
      </c>
      <c r="AI639" s="44" t="s">
        <v>2673</v>
      </c>
      <c r="AJ639" s="44" t="str">
        <f t="shared" si="40"/>
        <v/>
      </c>
      <c r="AK639" s="44" t="s">
        <v>2673</v>
      </c>
      <c r="AL639" s="44" t="s">
        <v>3387</v>
      </c>
    </row>
    <row r="640" spans="1:38" x14ac:dyDescent="0.2">
      <c r="A640" s="46" t="s">
        <v>3185</v>
      </c>
      <c r="B640" s="46" t="s">
        <v>2803</v>
      </c>
      <c r="C640" s="49" t="s">
        <v>2673</v>
      </c>
      <c r="D640" s="49" t="s">
        <v>3387</v>
      </c>
      <c r="E640" s="49" t="s">
        <v>2673</v>
      </c>
      <c r="F640" s="49" t="s">
        <v>3387</v>
      </c>
      <c r="G640" s="49" t="s">
        <v>2673</v>
      </c>
      <c r="H640" s="49" t="s">
        <v>3387</v>
      </c>
      <c r="I640" s="49" t="s">
        <v>2673</v>
      </c>
      <c r="J640" s="49" t="s">
        <v>3387</v>
      </c>
      <c r="K640" s="49" t="s">
        <v>2673</v>
      </c>
      <c r="L640" s="49" t="s">
        <v>3387</v>
      </c>
      <c r="M640" s="44" t="s">
        <v>2673</v>
      </c>
      <c r="N640" s="44" t="s">
        <v>3387</v>
      </c>
      <c r="O640" s="44" t="s">
        <v>2673</v>
      </c>
      <c r="P640" s="44" t="s">
        <v>3387</v>
      </c>
      <c r="Q640" s="44" t="s">
        <v>2673</v>
      </c>
      <c r="R640" s="44" t="s">
        <v>3387</v>
      </c>
      <c r="S640" s="44" t="s">
        <v>2673</v>
      </c>
      <c r="T640" s="44" t="s">
        <v>3387</v>
      </c>
      <c r="U640" s="44" t="s">
        <v>2673</v>
      </c>
      <c r="V640" s="44" t="e">
        <f t="shared" si="37"/>
        <v>#VALUE!</v>
      </c>
      <c r="W640" s="44" t="s">
        <v>2673</v>
      </c>
      <c r="X640" s="44" t="e">
        <f t="shared" si="38"/>
        <v>#VALUE!</v>
      </c>
      <c r="Y640" s="44" t="s">
        <v>2673</v>
      </c>
      <c r="Z640" s="44" t="s">
        <v>3387</v>
      </c>
      <c r="AA640" s="44" t="s">
        <v>2673</v>
      </c>
      <c r="AB640" s="44" t="s">
        <v>3387</v>
      </c>
      <c r="AC640" s="44" t="s">
        <v>2673</v>
      </c>
      <c r="AD640" s="44" t="s">
        <v>3387</v>
      </c>
      <c r="AE640" s="44" t="s">
        <v>2673</v>
      </c>
      <c r="AG640" s="44" t="s">
        <v>2673</v>
      </c>
      <c r="AH640" s="44" t="str">
        <f t="shared" si="39"/>
        <v/>
      </c>
      <c r="AI640" s="44" t="s">
        <v>2673</v>
      </c>
      <c r="AJ640" s="44" t="str">
        <f t="shared" si="40"/>
        <v/>
      </c>
      <c r="AK640" s="44" t="s">
        <v>2673</v>
      </c>
      <c r="AL640" s="44" t="s">
        <v>3387</v>
      </c>
    </row>
    <row r="641" spans="1:38" x14ac:dyDescent="0.2">
      <c r="A641" s="46" t="s">
        <v>3186</v>
      </c>
      <c r="B641" s="46" t="s">
        <v>3187</v>
      </c>
      <c r="C641" s="49" t="s">
        <v>2673</v>
      </c>
      <c r="D641" s="49" t="s">
        <v>3387</v>
      </c>
      <c r="E641" s="49" t="s">
        <v>2673</v>
      </c>
      <c r="F641" s="49" t="s">
        <v>3387</v>
      </c>
      <c r="G641" s="49" t="s">
        <v>2673</v>
      </c>
      <c r="H641" s="49" t="s">
        <v>3387</v>
      </c>
      <c r="I641" s="49" t="s">
        <v>2673</v>
      </c>
      <c r="J641" s="49" t="s">
        <v>3387</v>
      </c>
      <c r="K641" s="49" t="s">
        <v>2673</v>
      </c>
      <c r="L641" s="49" t="s">
        <v>3387</v>
      </c>
      <c r="M641" s="44" t="s">
        <v>2673</v>
      </c>
      <c r="N641" s="44" t="s">
        <v>3387</v>
      </c>
      <c r="O641" s="44" t="s">
        <v>2673</v>
      </c>
      <c r="P641" s="44" t="s">
        <v>3387</v>
      </c>
      <c r="Q641" s="44" t="s">
        <v>2673</v>
      </c>
      <c r="R641" s="44" t="s">
        <v>3387</v>
      </c>
      <c r="S641" s="44" t="s">
        <v>2673</v>
      </c>
      <c r="T641" s="44" t="s">
        <v>3387</v>
      </c>
      <c r="U641" s="44" t="s">
        <v>2673</v>
      </c>
      <c r="V641" s="44" t="e">
        <f t="shared" si="37"/>
        <v>#VALUE!</v>
      </c>
      <c r="W641" s="44" t="s">
        <v>2673</v>
      </c>
      <c r="X641" s="44" t="e">
        <f t="shared" si="38"/>
        <v>#VALUE!</v>
      </c>
      <c r="Y641" s="44" t="s">
        <v>2673</v>
      </c>
      <c r="Z641" s="44" t="s">
        <v>3387</v>
      </c>
      <c r="AA641" s="44" t="s">
        <v>2673</v>
      </c>
      <c r="AB641" s="44" t="s">
        <v>3387</v>
      </c>
      <c r="AC641" s="44" t="s">
        <v>2673</v>
      </c>
      <c r="AD641" s="44" t="s">
        <v>3387</v>
      </c>
      <c r="AE641" s="44" t="s">
        <v>2673</v>
      </c>
      <c r="AG641" s="44" t="s">
        <v>2673</v>
      </c>
      <c r="AH641" s="44" t="str">
        <f t="shared" si="39"/>
        <v/>
      </c>
      <c r="AI641" s="44" t="s">
        <v>2673</v>
      </c>
      <c r="AJ641" s="44" t="str">
        <f t="shared" si="40"/>
        <v/>
      </c>
      <c r="AK641" s="44" t="s">
        <v>2673</v>
      </c>
      <c r="AL641" s="44" t="s">
        <v>3387</v>
      </c>
    </row>
    <row r="642" spans="1:38" x14ac:dyDescent="0.2">
      <c r="A642" s="46" t="s">
        <v>3188</v>
      </c>
      <c r="B642" s="46" t="s">
        <v>3189</v>
      </c>
      <c r="C642" s="49" t="s">
        <v>2673</v>
      </c>
      <c r="D642" s="49" t="s">
        <v>3387</v>
      </c>
      <c r="E642" s="49" t="s">
        <v>2673</v>
      </c>
      <c r="F642" s="49" t="s">
        <v>3387</v>
      </c>
      <c r="G642" s="49" t="s">
        <v>2673</v>
      </c>
      <c r="H642" s="49" t="s">
        <v>3387</v>
      </c>
      <c r="I642" s="49" t="s">
        <v>2673</v>
      </c>
      <c r="J642" s="49" t="s">
        <v>3387</v>
      </c>
      <c r="K642" s="49" t="s">
        <v>2673</v>
      </c>
      <c r="L642" s="49" t="s">
        <v>3387</v>
      </c>
      <c r="M642" s="44" t="s">
        <v>2673</v>
      </c>
      <c r="N642" s="44" t="s">
        <v>3387</v>
      </c>
      <c r="O642" s="44" t="s">
        <v>2673</v>
      </c>
      <c r="P642" s="44" t="s">
        <v>3387</v>
      </c>
      <c r="Q642" s="44" t="s">
        <v>2673</v>
      </c>
      <c r="R642" s="44" t="s">
        <v>3387</v>
      </c>
      <c r="S642" s="44" t="s">
        <v>2673</v>
      </c>
      <c r="T642" s="44" t="s">
        <v>3387</v>
      </c>
      <c r="U642" s="44" t="s">
        <v>2673</v>
      </c>
      <c r="V642" s="44" t="e">
        <f t="shared" si="37"/>
        <v>#VALUE!</v>
      </c>
      <c r="W642" s="44" t="s">
        <v>2673</v>
      </c>
      <c r="X642" s="44" t="e">
        <f t="shared" si="38"/>
        <v>#VALUE!</v>
      </c>
      <c r="Y642" s="44" t="s">
        <v>2673</v>
      </c>
      <c r="Z642" s="44" t="s">
        <v>3387</v>
      </c>
      <c r="AA642" s="44" t="s">
        <v>2673</v>
      </c>
      <c r="AB642" s="44" t="s">
        <v>3387</v>
      </c>
      <c r="AC642" s="44" t="s">
        <v>2673</v>
      </c>
      <c r="AD642" s="44" t="s">
        <v>3387</v>
      </c>
      <c r="AE642" s="44" t="s">
        <v>2673</v>
      </c>
      <c r="AG642" s="44" t="s">
        <v>2673</v>
      </c>
      <c r="AH642" s="44" t="str">
        <f t="shared" si="39"/>
        <v/>
      </c>
      <c r="AI642" s="44" t="s">
        <v>2673</v>
      </c>
      <c r="AJ642" s="44" t="str">
        <f t="shared" si="40"/>
        <v/>
      </c>
      <c r="AK642" s="44" t="s">
        <v>2673</v>
      </c>
      <c r="AL642" s="44" t="s">
        <v>3387</v>
      </c>
    </row>
    <row r="643" spans="1:38" x14ac:dyDescent="0.2">
      <c r="A643" s="46" t="s">
        <v>3190</v>
      </c>
      <c r="B643" s="46" t="s">
        <v>3191</v>
      </c>
      <c r="C643" s="49" t="s">
        <v>2673</v>
      </c>
      <c r="D643" s="49" t="s">
        <v>3387</v>
      </c>
      <c r="E643" s="49" t="s">
        <v>2673</v>
      </c>
      <c r="F643" s="49" t="s">
        <v>3387</v>
      </c>
      <c r="G643" s="49" t="s">
        <v>2673</v>
      </c>
      <c r="H643" s="49" t="s">
        <v>3387</v>
      </c>
      <c r="I643" s="49" t="s">
        <v>2673</v>
      </c>
      <c r="J643" s="49" t="s">
        <v>3387</v>
      </c>
      <c r="K643" s="49" t="s">
        <v>2673</v>
      </c>
      <c r="L643" s="49" t="s">
        <v>3387</v>
      </c>
      <c r="M643" s="44" t="s">
        <v>2673</v>
      </c>
      <c r="N643" s="44" t="s">
        <v>3387</v>
      </c>
      <c r="O643" s="44" t="s">
        <v>2673</v>
      </c>
      <c r="P643" s="44" t="s">
        <v>3387</v>
      </c>
      <c r="Q643" s="44" t="s">
        <v>2673</v>
      </c>
      <c r="R643" s="44" t="s">
        <v>3387</v>
      </c>
      <c r="S643" s="44" t="s">
        <v>2673</v>
      </c>
      <c r="T643" s="44" t="s">
        <v>3387</v>
      </c>
      <c r="U643" s="44" t="s">
        <v>2673</v>
      </c>
      <c r="V643" s="44" t="e">
        <f t="shared" si="37"/>
        <v>#VALUE!</v>
      </c>
      <c r="W643" s="44" t="s">
        <v>2673</v>
      </c>
      <c r="X643" s="44" t="e">
        <f t="shared" si="38"/>
        <v>#VALUE!</v>
      </c>
      <c r="Y643" s="44" t="s">
        <v>2673</v>
      </c>
      <c r="Z643" s="44" t="s">
        <v>3387</v>
      </c>
      <c r="AA643" s="44" t="s">
        <v>2673</v>
      </c>
      <c r="AB643" s="44" t="s">
        <v>3387</v>
      </c>
      <c r="AC643" s="44" t="s">
        <v>2673</v>
      </c>
      <c r="AD643" s="44" t="s">
        <v>3387</v>
      </c>
      <c r="AE643" s="44" t="s">
        <v>2673</v>
      </c>
      <c r="AG643" s="44" t="s">
        <v>2673</v>
      </c>
      <c r="AH643" s="44" t="str">
        <f t="shared" si="39"/>
        <v/>
      </c>
      <c r="AI643" s="44" t="s">
        <v>2673</v>
      </c>
      <c r="AJ643" s="44" t="str">
        <f t="shared" si="40"/>
        <v/>
      </c>
      <c r="AK643" s="44" t="s">
        <v>2673</v>
      </c>
      <c r="AL643" s="44" t="s">
        <v>3387</v>
      </c>
    </row>
    <row r="644" spans="1:38" x14ac:dyDescent="0.2">
      <c r="A644" s="46" t="s">
        <v>3192</v>
      </c>
      <c r="B644" s="46" t="s">
        <v>3193</v>
      </c>
      <c r="C644" s="49" t="s">
        <v>2673</v>
      </c>
      <c r="D644" s="49" t="s">
        <v>3387</v>
      </c>
      <c r="E644" s="49" t="s">
        <v>2673</v>
      </c>
      <c r="F644" s="49" t="s">
        <v>3387</v>
      </c>
      <c r="G644" s="49" t="s">
        <v>2673</v>
      </c>
      <c r="H644" s="49" t="s">
        <v>3387</v>
      </c>
      <c r="I644" s="49" t="s">
        <v>2673</v>
      </c>
      <c r="J644" s="49" t="s">
        <v>3387</v>
      </c>
      <c r="K644" s="49" t="s">
        <v>2673</v>
      </c>
      <c r="L644" s="49" t="s">
        <v>3387</v>
      </c>
      <c r="M644" s="44" t="s">
        <v>2673</v>
      </c>
      <c r="N644" s="44" t="s">
        <v>3387</v>
      </c>
      <c r="O644" s="44" t="s">
        <v>2673</v>
      </c>
      <c r="P644" s="44" t="s">
        <v>3387</v>
      </c>
      <c r="Q644" s="44" t="s">
        <v>2673</v>
      </c>
      <c r="R644" s="44" t="s">
        <v>3387</v>
      </c>
      <c r="S644" s="44" t="s">
        <v>2673</v>
      </c>
      <c r="T644" s="44" t="s">
        <v>3387</v>
      </c>
      <c r="U644" s="44" t="s">
        <v>2673</v>
      </c>
      <c r="V644" s="44" t="e">
        <f t="shared" si="37"/>
        <v>#VALUE!</v>
      </c>
      <c r="W644" s="44" t="s">
        <v>2673</v>
      </c>
      <c r="X644" s="44" t="e">
        <f t="shared" si="38"/>
        <v>#VALUE!</v>
      </c>
      <c r="Y644" s="44" t="s">
        <v>2673</v>
      </c>
      <c r="Z644" s="44" t="s">
        <v>3387</v>
      </c>
      <c r="AA644" s="44" t="s">
        <v>2673</v>
      </c>
      <c r="AB644" s="44" t="s">
        <v>3387</v>
      </c>
      <c r="AC644" s="44" t="s">
        <v>2673</v>
      </c>
      <c r="AD644" s="44" t="s">
        <v>3387</v>
      </c>
      <c r="AE644" s="44" t="s">
        <v>2673</v>
      </c>
      <c r="AG644" s="44" t="s">
        <v>2673</v>
      </c>
      <c r="AH644" s="44" t="str">
        <f t="shared" si="39"/>
        <v/>
      </c>
      <c r="AI644" s="44" t="s">
        <v>2673</v>
      </c>
      <c r="AJ644" s="44" t="str">
        <f t="shared" si="40"/>
        <v/>
      </c>
      <c r="AK644" s="44" t="s">
        <v>2673</v>
      </c>
      <c r="AL644" s="44" t="s">
        <v>3387</v>
      </c>
    </row>
    <row r="645" spans="1:38" x14ac:dyDescent="0.2">
      <c r="A645" s="46" t="s">
        <v>3194</v>
      </c>
      <c r="B645" s="46" t="s">
        <v>3195</v>
      </c>
      <c r="C645" s="49" t="s">
        <v>2673</v>
      </c>
      <c r="D645" s="49" t="s">
        <v>3387</v>
      </c>
      <c r="E645" s="49" t="s">
        <v>2673</v>
      </c>
      <c r="F645" s="49" t="s">
        <v>3387</v>
      </c>
      <c r="G645" s="49" t="s">
        <v>2673</v>
      </c>
      <c r="H645" s="49" t="s">
        <v>3387</v>
      </c>
      <c r="I645" s="49" t="s">
        <v>2673</v>
      </c>
      <c r="J645" s="49" t="s">
        <v>3387</v>
      </c>
      <c r="K645" s="49" t="s">
        <v>2673</v>
      </c>
      <c r="L645" s="49" t="s">
        <v>3387</v>
      </c>
      <c r="M645" s="44" t="s">
        <v>2673</v>
      </c>
      <c r="N645" s="44" t="s">
        <v>3387</v>
      </c>
      <c r="O645" s="44" t="s">
        <v>2673</v>
      </c>
      <c r="P645" s="44" t="s">
        <v>3387</v>
      </c>
      <c r="Q645" s="44" t="s">
        <v>2673</v>
      </c>
      <c r="R645" s="44" t="s">
        <v>3387</v>
      </c>
      <c r="S645" s="44" t="s">
        <v>2673</v>
      </c>
      <c r="T645" s="44" t="s">
        <v>3387</v>
      </c>
      <c r="U645" s="44" t="s">
        <v>2673</v>
      </c>
      <c r="V645" s="44" t="e">
        <f t="shared" si="37"/>
        <v>#VALUE!</v>
      </c>
      <c r="W645" s="44" t="s">
        <v>2673</v>
      </c>
      <c r="X645" s="44" t="e">
        <f t="shared" si="38"/>
        <v>#VALUE!</v>
      </c>
      <c r="Y645" s="44" t="s">
        <v>2673</v>
      </c>
      <c r="Z645" s="44" t="s">
        <v>3387</v>
      </c>
      <c r="AA645" s="44" t="s">
        <v>2673</v>
      </c>
      <c r="AB645" s="44" t="s">
        <v>3387</v>
      </c>
      <c r="AC645" s="44" t="s">
        <v>2673</v>
      </c>
      <c r="AD645" s="44" t="s">
        <v>3387</v>
      </c>
      <c r="AE645" s="44" t="s">
        <v>2673</v>
      </c>
      <c r="AG645" s="44" t="s">
        <v>2673</v>
      </c>
      <c r="AH645" s="44" t="str">
        <f t="shared" si="39"/>
        <v/>
      </c>
      <c r="AI645" s="44" t="s">
        <v>2673</v>
      </c>
      <c r="AJ645" s="44" t="str">
        <f t="shared" si="40"/>
        <v/>
      </c>
      <c r="AK645" s="44" t="s">
        <v>2673</v>
      </c>
      <c r="AL645" s="44" t="s">
        <v>3387</v>
      </c>
    </row>
    <row r="646" spans="1:38" x14ac:dyDescent="0.2">
      <c r="A646" s="46" t="s">
        <v>3196</v>
      </c>
      <c r="B646" s="46" t="s">
        <v>3197</v>
      </c>
      <c r="C646" s="49" t="s">
        <v>2673</v>
      </c>
      <c r="D646" s="49" t="s">
        <v>3387</v>
      </c>
      <c r="E646" s="49" t="s">
        <v>2673</v>
      </c>
      <c r="F646" s="49" t="s">
        <v>3387</v>
      </c>
      <c r="G646" s="49" t="s">
        <v>2673</v>
      </c>
      <c r="H646" s="49" t="s">
        <v>3387</v>
      </c>
      <c r="I646" s="49" t="s">
        <v>2673</v>
      </c>
      <c r="J646" s="49" t="s">
        <v>3387</v>
      </c>
      <c r="K646" s="49" t="s">
        <v>2673</v>
      </c>
      <c r="L646" s="49" t="s">
        <v>3387</v>
      </c>
      <c r="M646" s="44" t="s">
        <v>2673</v>
      </c>
      <c r="N646" s="44" t="s">
        <v>3387</v>
      </c>
      <c r="O646" s="44" t="s">
        <v>2673</v>
      </c>
      <c r="P646" s="44" t="s">
        <v>3387</v>
      </c>
      <c r="Q646" s="44" t="s">
        <v>2673</v>
      </c>
      <c r="R646" s="44" t="s">
        <v>3387</v>
      </c>
      <c r="S646" s="44" t="s">
        <v>2673</v>
      </c>
      <c r="T646" s="44" t="s">
        <v>3387</v>
      </c>
      <c r="U646" s="44" t="s">
        <v>2673</v>
      </c>
      <c r="V646" s="44" t="e">
        <f t="shared" si="37"/>
        <v>#VALUE!</v>
      </c>
      <c r="W646" s="44" t="s">
        <v>2673</v>
      </c>
      <c r="X646" s="44" t="e">
        <f t="shared" si="38"/>
        <v>#VALUE!</v>
      </c>
      <c r="Y646" s="44" t="s">
        <v>2673</v>
      </c>
      <c r="Z646" s="44" t="s">
        <v>3387</v>
      </c>
      <c r="AA646" s="44" t="s">
        <v>2673</v>
      </c>
      <c r="AB646" s="44" t="s">
        <v>3387</v>
      </c>
      <c r="AC646" s="44" t="s">
        <v>2673</v>
      </c>
      <c r="AD646" s="44" t="s">
        <v>3387</v>
      </c>
      <c r="AE646" s="44" t="s">
        <v>2673</v>
      </c>
      <c r="AG646" s="44" t="s">
        <v>2673</v>
      </c>
      <c r="AH646" s="44" t="str">
        <f t="shared" si="39"/>
        <v/>
      </c>
      <c r="AI646" s="44" t="s">
        <v>2673</v>
      </c>
      <c r="AJ646" s="44" t="str">
        <f t="shared" si="40"/>
        <v/>
      </c>
      <c r="AK646" s="44" t="s">
        <v>2673</v>
      </c>
      <c r="AL646" s="44" t="s">
        <v>3387</v>
      </c>
    </row>
    <row r="647" spans="1:38" x14ac:dyDescent="0.2">
      <c r="A647" s="46" t="s">
        <v>3198</v>
      </c>
      <c r="B647" s="46" t="s">
        <v>2836</v>
      </c>
      <c r="C647" s="48">
        <v>779146</v>
      </c>
      <c r="D647" s="48" t="s">
        <v>3398</v>
      </c>
      <c r="E647" s="48">
        <v>730389</v>
      </c>
      <c r="F647" s="48" t="s">
        <v>3398</v>
      </c>
      <c r="G647" s="49">
        <v>38312</v>
      </c>
      <c r="H647" s="49" t="s">
        <v>3398</v>
      </c>
      <c r="I647" s="49">
        <v>693561</v>
      </c>
      <c r="J647" s="49" t="s">
        <v>3398</v>
      </c>
      <c r="K647" s="49">
        <v>5</v>
      </c>
      <c r="L647" s="49" t="s">
        <v>3398</v>
      </c>
      <c r="M647" s="44" t="s">
        <v>2673</v>
      </c>
      <c r="N647" s="44" t="s">
        <v>3387</v>
      </c>
      <c r="O647" s="44">
        <v>787651</v>
      </c>
      <c r="P647" s="44" t="s">
        <v>3398</v>
      </c>
      <c r="Q647" s="44">
        <v>739292</v>
      </c>
      <c r="R647" s="44" t="s">
        <v>3398</v>
      </c>
      <c r="S647" s="44">
        <v>32766</v>
      </c>
      <c r="T647" s="44" t="s">
        <v>3398</v>
      </c>
      <c r="U647" s="44">
        <v>708954</v>
      </c>
      <c r="V647" s="44" t="e">
        <f t="shared" si="37"/>
        <v>#VALUE!</v>
      </c>
      <c r="W647" s="44">
        <v>4</v>
      </c>
      <c r="X647" s="44">
        <f t="shared" si="38"/>
        <v>4.1599642481251218</v>
      </c>
      <c r="Y647" s="44" t="s">
        <v>2673</v>
      </c>
      <c r="Z647" s="44" t="s">
        <v>3387</v>
      </c>
      <c r="AA647" s="44" t="s">
        <v>2673</v>
      </c>
      <c r="AB647" s="44" t="s">
        <v>3387</v>
      </c>
      <c r="AC647" s="44" t="s">
        <v>2673</v>
      </c>
      <c r="AD647" s="44" t="s">
        <v>3387</v>
      </c>
      <c r="AE647" s="44" t="s">
        <v>2673</v>
      </c>
      <c r="AG647" s="44" t="s">
        <v>2673</v>
      </c>
      <c r="AH647" s="44" t="str">
        <f t="shared" si="39"/>
        <v/>
      </c>
      <c r="AI647" s="44" t="s">
        <v>2673</v>
      </c>
      <c r="AJ647" s="44">
        <f t="shared" si="40"/>
        <v>4.1599642481251218</v>
      </c>
      <c r="AK647" s="44" t="s">
        <v>2673</v>
      </c>
      <c r="AL647" s="44" t="s">
        <v>3387</v>
      </c>
    </row>
    <row r="648" spans="1:38" x14ac:dyDescent="0.2">
      <c r="A648" s="46" t="s">
        <v>3199</v>
      </c>
      <c r="B648" s="46" t="s">
        <v>2727</v>
      </c>
      <c r="C648" s="48">
        <v>282857</v>
      </c>
      <c r="D648" s="48" t="s">
        <v>3398</v>
      </c>
      <c r="E648" s="48">
        <v>271124</v>
      </c>
      <c r="F648" s="48" t="s">
        <v>3398</v>
      </c>
      <c r="G648" s="48">
        <v>29080</v>
      </c>
      <c r="H648" s="49" t="s">
        <v>3398</v>
      </c>
      <c r="I648" s="49">
        <v>242922</v>
      </c>
      <c r="J648" s="49" t="s">
        <v>3398</v>
      </c>
      <c r="K648" s="49">
        <v>10</v>
      </c>
      <c r="L648" s="49" t="s">
        <v>3398</v>
      </c>
      <c r="M648" s="44">
        <v>63</v>
      </c>
      <c r="N648" s="44" t="s">
        <v>3398</v>
      </c>
      <c r="O648" s="44">
        <v>288365</v>
      </c>
      <c r="P648" s="44" t="s">
        <v>3398</v>
      </c>
      <c r="Q648" s="44">
        <v>276098</v>
      </c>
      <c r="R648" s="44" t="s">
        <v>3398</v>
      </c>
      <c r="S648" s="44">
        <v>28716</v>
      </c>
      <c r="T648" s="44" t="s">
        <v>3398</v>
      </c>
      <c r="U648" s="44">
        <v>248404</v>
      </c>
      <c r="V648" s="44">
        <f t="shared" si="37"/>
        <v>54.269595824736008</v>
      </c>
      <c r="W648" s="44">
        <v>10</v>
      </c>
      <c r="X648" s="44">
        <f t="shared" si="38"/>
        <v>9.9582126818441914</v>
      </c>
      <c r="Y648" s="44">
        <v>63</v>
      </c>
      <c r="Z648" s="44" t="s">
        <v>3398</v>
      </c>
      <c r="AA648" s="44" t="s">
        <v>2673</v>
      </c>
      <c r="AB648" s="44" t="s">
        <v>3387</v>
      </c>
      <c r="AC648" s="44" t="s">
        <v>2673</v>
      </c>
      <c r="AD648" s="44" t="s">
        <v>3387</v>
      </c>
      <c r="AE648" s="44" t="s">
        <v>2673</v>
      </c>
      <c r="AG648" s="44" t="s">
        <v>2673</v>
      </c>
      <c r="AH648" s="44">
        <f t="shared" si="39"/>
        <v>54.269595824736008</v>
      </c>
      <c r="AI648" s="44" t="s">
        <v>2673</v>
      </c>
      <c r="AJ648" s="44">
        <f t="shared" si="40"/>
        <v>9.9582126818441914</v>
      </c>
      <c r="AK648" s="44" t="s">
        <v>2673</v>
      </c>
      <c r="AL648" s="44" t="s">
        <v>3387</v>
      </c>
    </row>
    <row r="649" spans="1:38" x14ac:dyDescent="0.2">
      <c r="A649" s="46" t="s">
        <v>3200</v>
      </c>
      <c r="B649" s="46" t="s">
        <v>3201</v>
      </c>
      <c r="C649" s="49">
        <v>453508</v>
      </c>
      <c r="D649" s="49" t="s">
        <v>3398</v>
      </c>
      <c r="E649" s="49">
        <v>437003</v>
      </c>
      <c r="F649" s="49" t="s">
        <v>3398</v>
      </c>
      <c r="G649" s="49" t="s">
        <v>2673</v>
      </c>
      <c r="H649" s="49" t="s">
        <v>3387</v>
      </c>
      <c r="I649" s="49">
        <v>389699</v>
      </c>
      <c r="J649" s="49" t="s">
        <v>3398</v>
      </c>
      <c r="K649" s="49" t="s">
        <v>2673</v>
      </c>
      <c r="L649" s="49" t="s">
        <v>3387</v>
      </c>
      <c r="M649" s="44">
        <v>65</v>
      </c>
      <c r="N649" s="44" t="s">
        <v>3398</v>
      </c>
      <c r="O649" s="44" t="s">
        <v>2673</v>
      </c>
      <c r="P649" s="44" t="s">
        <v>3387</v>
      </c>
      <c r="Q649" s="44" t="s">
        <v>2673</v>
      </c>
      <c r="R649" s="44" t="s">
        <v>3387</v>
      </c>
      <c r="S649" s="44" t="s">
        <v>2673</v>
      </c>
      <c r="T649" s="44" t="s">
        <v>3387</v>
      </c>
      <c r="U649" s="44" t="s">
        <v>2673</v>
      </c>
      <c r="V649" s="44" t="e">
        <f t="shared" si="37"/>
        <v>#VALUE!</v>
      </c>
      <c r="W649" s="44" t="s">
        <v>2673</v>
      </c>
      <c r="X649" s="44" t="e">
        <f t="shared" si="38"/>
        <v>#VALUE!</v>
      </c>
      <c r="Y649" s="44" t="s">
        <v>2673</v>
      </c>
      <c r="Z649" s="44" t="s">
        <v>3387</v>
      </c>
      <c r="AA649" s="44" t="s">
        <v>2673</v>
      </c>
      <c r="AB649" s="44" t="s">
        <v>3387</v>
      </c>
      <c r="AC649" s="44" t="s">
        <v>2673</v>
      </c>
      <c r="AD649" s="44" t="s">
        <v>3387</v>
      </c>
      <c r="AE649" s="44" t="s">
        <v>2673</v>
      </c>
      <c r="AG649" s="44" t="s">
        <v>2673</v>
      </c>
      <c r="AH649" s="44" t="str">
        <f t="shared" si="39"/>
        <v/>
      </c>
      <c r="AI649" s="44" t="s">
        <v>2673</v>
      </c>
      <c r="AJ649" s="44" t="str">
        <f t="shared" si="40"/>
        <v/>
      </c>
      <c r="AK649" s="44" t="s">
        <v>2673</v>
      </c>
      <c r="AL649" s="44" t="s">
        <v>3387</v>
      </c>
    </row>
    <row r="650" spans="1:38" x14ac:dyDescent="0.2">
      <c r="A650" s="46" t="s">
        <v>3202</v>
      </c>
      <c r="B650" s="46" t="s">
        <v>3203</v>
      </c>
      <c r="C650" s="48">
        <v>289314</v>
      </c>
      <c r="D650" s="48" t="s">
        <v>3398</v>
      </c>
      <c r="E650" s="48">
        <v>272718</v>
      </c>
      <c r="F650" s="48" t="s">
        <v>3398</v>
      </c>
      <c r="G650" s="48">
        <v>14829</v>
      </c>
      <c r="H650" s="49" t="s">
        <v>3398</v>
      </c>
      <c r="I650" s="49">
        <v>258469</v>
      </c>
      <c r="J650" s="49" t="s">
        <v>3398</v>
      </c>
      <c r="K650" s="49">
        <v>5</v>
      </c>
      <c r="L650" s="49" t="s">
        <v>3398</v>
      </c>
      <c r="M650" s="44">
        <v>63</v>
      </c>
      <c r="N650" s="44" t="s">
        <v>3398</v>
      </c>
      <c r="O650" s="44">
        <v>290966</v>
      </c>
      <c r="P650" s="44" t="s">
        <v>3398</v>
      </c>
      <c r="Q650" s="44">
        <v>274553</v>
      </c>
      <c r="R650" s="44" t="s">
        <v>3398</v>
      </c>
      <c r="S650" s="44">
        <v>13206</v>
      </c>
      <c r="T650" s="44" t="s">
        <v>3398</v>
      </c>
      <c r="U650" s="44">
        <v>261809</v>
      </c>
      <c r="V650" s="44">
        <f t="shared" si="37"/>
        <v>56.686922183347882</v>
      </c>
      <c r="W650" s="44">
        <v>5</v>
      </c>
      <c r="X650" s="44">
        <f t="shared" si="38"/>
        <v>4.5386746217771146</v>
      </c>
      <c r="Y650" s="44">
        <v>63</v>
      </c>
      <c r="Z650" s="44" t="s">
        <v>3398</v>
      </c>
      <c r="AA650" s="44" t="s">
        <v>2673</v>
      </c>
      <c r="AB650" s="44" t="s">
        <v>3387</v>
      </c>
      <c r="AC650" s="44" t="s">
        <v>2673</v>
      </c>
      <c r="AD650" s="44" t="s">
        <v>3387</v>
      </c>
      <c r="AE650" s="44" t="s">
        <v>2673</v>
      </c>
      <c r="AG650" s="44" t="s">
        <v>2673</v>
      </c>
      <c r="AH650" s="44">
        <f t="shared" si="39"/>
        <v>56.686922183347882</v>
      </c>
      <c r="AI650" s="44" t="s">
        <v>2673</v>
      </c>
      <c r="AJ650" s="44">
        <f t="shared" si="40"/>
        <v>4.5386746217771146</v>
      </c>
      <c r="AK650" s="44" t="s">
        <v>2673</v>
      </c>
      <c r="AL650" s="44" t="s">
        <v>3387</v>
      </c>
    </row>
    <row r="651" spans="1:38" x14ac:dyDescent="0.2">
      <c r="A651" s="46" t="s">
        <v>3204</v>
      </c>
      <c r="B651" s="46" t="s">
        <v>3205</v>
      </c>
      <c r="C651" s="49">
        <v>446045</v>
      </c>
      <c r="D651" s="49" t="s">
        <v>3398</v>
      </c>
      <c r="E651" s="49">
        <v>422762</v>
      </c>
      <c r="F651" s="49" t="s">
        <v>3398</v>
      </c>
      <c r="G651" s="49" t="s">
        <v>2673</v>
      </c>
      <c r="H651" s="49" t="s">
        <v>3387</v>
      </c>
      <c r="I651" s="49">
        <v>399917</v>
      </c>
      <c r="J651" s="49" t="s">
        <v>3398</v>
      </c>
      <c r="K651" s="49" t="s">
        <v>2673</v>
      </c>
      <c r="L651" s="49" t="s">
        <v>3387</v>
      </c>
      <c r="M651" s="44">
        <v>62</v>
      </c>
      <c r="N651" s="44" t="s">
        <v>3398</v>
      </c>
      <c r="O651" s="44" t="s">
        <v>2673</v>
      </c>
      <c r="P651" s="44" t="s">
        <v>3387</v>
      </c>
      <c r="Q651" s="44" t="s">
        <v>2673</v>
      </c>
      <c r="R651" s="44" t="s">
        <v>3387</v>
      </c>
      <c r="S651" s="44" t="s">
        <v>2673</v>
      </c>
      <c r="T651" s="44" t="s">
        <v>3387</v>
      </c>
      <c r="U651" s="44" t="s">
        <v>2673</v>
      </c>
      <c r="V651" s="44" t="e">
        <f t="shared" ref="V651:V714" si="41">100*U651/(O651*100/Y651)</f>
        <v>#VALUE!</v>
      </c>
      <c r="W651" s="44" t="s">
        <v>2673</v>
      </c>
      <c r="X651" s="44" t="e">
        <f t="shared" ref="X651:X714" si="42">100*S651/O651</f>
        <v>#VALUE!</v>
      </c>
      <c r="Y651" s="44" t="s">
        <v>2673</v>
      </c>
      <c r="Z651" s="44" t="s">
        <v>3387</v>
      </c>
      <c r="AA651" s="44" t="s">
        <v>2673</v>
      </c>
      <c r="AB651" s="44" t="s">
        <v>3387</v>
      </c>
      <c r="AC651" s="44" t="s">
        <v>2673</v>
      </c>
      <c r="AD651" s="44" t="s">
        <v>3387</v>
      </c>
      <c r="AE651" s="44" t="s">
        <v>2673</v>
      </c>
      <c r="AG651" s="44" t="s">
        <v>2673</v>
      </c>
      <c r="AH651" s="44" t="str">
        <f t="shared" ref="AH651:AH714" si="43">IF(COUNT(100*AG651/(AA651*100/AK651))=1,100*AG651/(AA651*100/AK651),IF(COUNT(V651)=1,V651,""))</f>
        <v/>
      </c>
      <c r="AI651" s="44" t="s">
        <v>2673</v>
      </c>
      <c r="AJ651" s="44" t="str">
        <f t="shared" ref="AJ651:AJ714" si="44">IF(COUNT(AE651/AA651)=1,100*AE651/AA651,IF(COUNT(X651)=1,X651,""))</f>
        <v/>
      </c>
      <c r="AK651" s="44" t="s">
        <v>2673</v>
      </c>
      <c r="AL651" s="44" t="s">
        <v>3387</v>
      </c>
    </row>
    <row r="652" spans="1:38" x14ac:dyDescent="0.2">
      <c r="A652" s="46" t="s">
        <v>3206</v>
      </c>
      <c r="B652" s="46" t="s">
        <v>3207</v>
      </c>
      <c r="C652" s="48">
        <v>236476</v>
      </c>
      <c r="D652" s="48" t="s">
        <v>3398</v>
      </c>
      <c r="E652" s="48">
        <v>221544</v>
      </c>
      <c r="F652" s="48" t="s">
        <v>3398</v>
      </c>
      <c r="G652" s="48">
        <v>10095</v>
      </c>
      <c r="H652" s="49" t="s">
        <v>3398</v>
      </c>
      <c r="I652" s="49">
        <v>212104</v>
      </c>
      <c r="J652" s="49" t="s">
        <v>3398</v>
      </c>
      <c r="K652" s="49">
        <v>4</v>
      </c>
      <c r="L652" s="49" t="s">
        <v>3398</v>
      </c>
      <c r="M652" s="44">
        <v>67</v>
      </c>
      <c r="N652" s="44" t="s">
        <v>3398</v>
      </c>
      <c r="O652" s="44">
        <v>236800</v>
      </c>
      <c r="P652" s="44" t="s">
        <v>3398</v>
      </c>
      <c r="Q652" s="44">
        <v>221770</v>
      </c>
      <c r="R652" s="44" t="s">
        <v>3398</v>
      </c>
      <c r="S652" s="44">
        <v>9069</v>
      </c>
      <c r="T652" s="44" t="s">
        <v>3398</v>
      </c>
      <c r="U652" s="44">
        <v>213097</v>
      </c>
      <c r="V652" s="44">
        <f t="shared" si="41"/>
        <v>60.293492398648652</v>
      </c>
      <c r="W652" s="44">
        <v>4</v>
      </c>
      <c r="X652" s="44">
        <f t="shared" si="42"/>
        <v>3.829814189189189</v>
      </c>
      <c r="Y652" s="44">
        <v>67</v>
      </c>
      <c r="Z652" s="44" t="s">
        <v>3398</v>
      </c>
      <c r="AA652" s="44" t="s">
        <v>2673</v>
      </c>
      <c r="AB652" s="44" t="s">
        <v>3387</v>
      </c>
      <c r="AC652" s="44" t="s">
        <v>2673</v>
      </c>
      <c r="AD652" s="44" t="s">
        <v>3387</v>
      </c>
      <c r="AE652" s="44" t="s">
        <v>2673</v>
      </c>
      <c r="AG652" s="44" t="s">
        <v>2673</v>
      </c>
      <c r="AH652" s="44">
        <f t="shared" si="43"/>
        <v>60.293492398648652</v>
      </c>
      <c r="AI652" s="44" t="s">
        <v>2673</v>
      </c>
      <c r="AJ652" s="44">
        <f t="shared" si="44"/>
        <v>3.829814189189189</v>
      </c>
      <c r="AK652" s="44" t="s">
        <v>2673</v>
      </c>
      <c r="AL652" s="44" t="s">
        <v>3387</v>
      </c>
    </row>
    <row r="653" spans="1:38" x14ac:dyDescent="0.2">
      <c r="A653" s="46" t="s">
        <v>3208</v>
      </c>
      <c r="B653" s="46" t="s">
        <v>3209</v>
      </c>
      <c r="C653" s="48">
        <v>226203</v>
      </c>
      <c r="D653" s="48" t="s">
        <v>3398</v>
      </c>
      <c r="E653" s="48">
        <v>215238</v>
      </c>
      <c r="F653" s="48" t="s">
        <v>3398</v>
      </c>
      <c r="G653" s="48">
        <v>17872</v>
      </c>
      <c r="H653" s="49" t="s">
        <v>3398</v>
      </c>
      <c r="I653" s="49">
        <v>198180</v>
      </c>
      <c r="J653" s="49" t="s">
        <v>3398</v>
      </c>
      <c r="K653" s="49">
        <v>8</v>
      </c>
      <c r="L653" s="49" t="s">
        <v>3398</v>
      </c>
      <c r="M653" s="44">
        <v>66</v>
      </c>
      <c r="N653" s="44" t="s">
        <v>3398</v>
      </c>
      <c r="O653" s="44">
        <v>228564</v>
      </c>
      <c r="P653" s="44" t="s">
        <v>3398</v>
      </c>
      <c r="Q653" s="44">
        <v>218125</v>
      </c>
      <c r="R653" s="44" t="s">
        <v>3398</v>
      </c>
      <c r="S653" s="44">
        <v>16902</v>
      </c>
      <c r="T653" s="44" t="s">
        <v>3398</v>
      </c>
      <c r="U653" s="44">
        <v>202017</v>
      </c>
      <c r="V653" s="44">
        <f t="shared" si="41"/>
        <v>58.334304614899992</v>
      </c>
      <c r="W653" s="44">
        <v>7</v>
      </c>
      <c r="X653" s="44">
        <f t="shared" si="42"/>
        <v>7.3948653331233265</v>
      </c>
      <c r="Y653" s="44">
        <v>66</v>
      </c>
      <c r="Z653" s="44" t="s">
        <v>3398</v>
      </c>
      <c r="AA653" s="44" t="s">
        <v>2673</v>
      </c>
      <c r="AB653" s="44" t="s">
        <v>3387</v>
      </c>
      <c r="AC653" s="44" t="s">
        <v>2673</v>
      </c>
      <c r="AD653" s="44" t="s">
        <v>3387</v>
      </c>
      <c r="AE653" s="44" t="s">
        <v>2673</v>
      </c>
      <c r="AG653" s="44" t="s">
        <v>2673</v>
      </c>
      <c r="AH653" s="44">
        <f t="shared" si="43"/>
        <v>58.334304614899992</v>
      </c>
      <c r="AI653" s="44" t="s">
        <v>2673</v>
      </c>
      <c r="AJ653" s="44">
        <f t="shared" si="44"/>
        <v>7.3948653331233265</v>
      </c>
      <c r="AK653" s="44" t="s">
        <v>2673</v>
      </c>
      <c r="AL653" s="44" t="s">
        <v>3387</v>
      </c>
    </row>
    <row r="654" spans="1:38" x14ac:dyDescent="0.2">
      <c r="A654" s="46" t="s">
        <v>3210</v>
      </c>
      <c r="B654" s="46" t="s">
        <v>3211</v>
      </c>
      <c r="C654" s="48">
        <v>80840</v>
      </c>
      <c r="D654" s="48" t="s">
        <v>3398</v>
      </c>
      <c r="E654" s="48">
        <v>76327</v>
      </c>
      <c r="F654" s="48" t="s">
        <v>3398</v>
      </c>
      <c r="G654" s="49">
        <v>4125</v>
      </c>
      <c r="H654" s="49" t="s">
        <v>3398</v>
      </c>
      <c r="I654" s="49">
        <v>72388</v>
      </c>
      <c r="J654" s="49" t="s">
        <v>3398</v>
      </c>
      <c r="K654" s="49">
        <v>5</v>
      </c>
      <c r="L654" s="49" t="s">
        <v>3398</v>
      </c>
      <c r="M654" s="44" t="s">
        <v>2673</v>
      </c>
      <c r="N654" s="44" t="s">
        <v>3387</v>
      </c>
      <c r="O654" s="44">
        <v>80004</v>
      </c>
      <c r="P654" s="44" t="s">
        <v>3398</v>
      </c>
      <c r="Q654" s="44">
        <v>75355</v>
      </c>
      <c r="R654" s="44" t="s">
        <v>3398</v>
      </c>
      <c r="S654" s="44">
        <v>3232</v>
      </c>
      <c r="T654" s="44" t="s">
        <v>3398</v>
      </c>
      <c r="U654" s="44">
        <v>72363</v>
      </c>
      <c r="V654" s="44" t="e">
        <f t="shared" si="41"/>
        <v>#VALUE!</v>
      </c>
      <c r="W654" s="44">
        <v>4</v>
      </c>
      <c r="X654" s="44">
        <f t="shared" si="42"/>
        <v>4.0397980100994948</v>
      </c>
      <c r="Y654" s="44" t="s">
        <v>2673</v>
      </c>
      <c r="Z654" s="44" t="s">
        <v>3387</v>
      </c>
      <c r="AA654" s="44" t="s">
        <v>2673</v>
      </c>
      <c r="AB654" s="44" t="s">
        <v>3387</v>
      </c>
      <c r="AC654" s="44" t="s">
        <v>2673</v>
      </c>
      <c r="AD654" s="44" t="s">
        <v>3387</v>
      </c>
      <c r="AE654" s="44" t="s">
        <v>2673</v>
      </c>
      <c r="AG654" s="44" t="s">
        <v>2673</v>
      </c>
      <c r="AH654" s="44" t="str">
        <f t="shared" si="43"/>
        <v/>
      </c>
      <c r="AI654" s="44" t="s">
        <v>2673</v>
      </c>
      <c r="AJ654" s="44">
        <f t="shared" si="44"/>
        <v>4.0397980100994948</v>
      </c>
      <c r="AK654" s="44" t="s">
        <v>2673</v>
      </c>
      <c r="AL654" s="44" t="s">
        <v>3387</v>
      </c>
    </row>
    <row r="655" spans="1:38" x14ac:dyDescent="0.2">
      <c r="A655" s="46" t="s">
        <v>3212</v>
      </c>
      <c r="B655" s="46" t="s">
        <v>3213</v>
      </c>
      <c r="C655" s="48">
        <v>92654</v>
      </c>
      <c r="D655" s="48" t="s">
        <v>3398</v>
      </c>
      <c r="E655" s="48">
        <v>87129</v>
      </c>
      <c r="F655" s="48" t="s">
        <v>3398</v>
      </c>
      <c r="G655" s="48">
        <v>4706</v>
      </c>
      <c r="H655" s="49" t="s">
        <v>3398</v>
      </c>
      <c r="I655" s="49">
        <v>82634</v>
      </c>
      <c r="J655" s="49" t="s">
        <v>3398</v>
      </c>
      <c r="K655" s="49">
        <v>5</v>
      </c>
      <c r="L655" s="49" t="s">
        <v>3398</v>
      </c>
      <c r="M655" s="44">
        <v>66</v>
      </c>
      <c r="N655" s="44" t="s">
        <v>3398</v>
      </c>
      <c r="O655" s="44">
        <v>94768</v>
      </c>
      <c r="P655" s="44" t="s">
        <v>3398</v>
      </c>
      <c r="Q655" s="44">
        <v>88793</v>
      </c>
      <c r="R655" s="44" t="s">
        <v>3398</v>
      </c>
      <c r="S655" s="44">
        <v>4383</v>
      </c>
      <c r="T655" s="44" t="s">
        <v>3398</v>
      </c>
      <c r="U655" s="44">
        <v>84656</v>
      </c>
      <c r="V655" s="44">
        <f t="shared" si="41"/>
        <v>59.850920141820019</v>
      </c>
      <c r="W655" s="44">
        <v>5</v>
      </c>
      <c r="X655" s="44">
        <f t="shared" si="42"/>
        <v>4.6249788958298161</v>
      </c>
      <c r="Y655" s="44">
        <v>67</v>
      </c>
      <c r="Z655" s="44" t="s">
        <v>3398</v>
      </c>
      <c r="AA655" s="44" t="s">
        <v>2673</v>
      </c>
      <c r="AB655" s="44" t="s">
        <v>3387</v>
      </c>
      <c r="AC655" s="44" t="s">
        <v>2673</v>
      </c>
      <c r="AD655" s="44" t="s">
        <v>3387</v>
      </c>
      <c r="AE655" s="44" t="s">
        <v>2673</v>
      </c>
      <c r="AG655" s="44" t="s">
        <v>2673</v>
      </c>
      <c r="AH655" s="44">
        <f t="shared" si="43"/>
        <v>59.850920141820019</v>
      </c>
      <c r="AI655" s="44" t="s">
        <v>2673</v>
      </c>
      <c r="AJ655" s="44">
        <f t="shared" si="44"/>
        <v>4.6249788958298161</v>
      </c>
      <c r="AK655" s="44" t="s">
        <v>2673</v>
      </c>
      <c r="AL655" s="44" t="s">
        <v>3387</v>
      </c>
    </row>
    <row r="656" spans="1:38" x14ac:dyDescent="0.2">
      <c r="A656" s="46" t="s">
        <v>3214</v>
      </c>
      <c r="B656" s="46" t="s">
        <v>3215</v>
      </c>
      <c r="C656" s="48">
        <v>130124</v>
      </c>
      <c r="D656" s="48" t="s">
        <v>3398</v>
      </c>
      <c r="E656" s="48">
        <v>121529</v>
      </c>
      <c r="F656" s="48" t="s">
        <v>3398</v>
      </c>
      <c r="G656" s="48">
        <v>4810</v>
      </c>
      <c r="H656" s="49" t="s">
        <v>3398</v>
      </c>
      <c r="I656" s="49">
        <v>116992</v>
      </c>
      <c r="J656" s="49" t="s">
        <v>3398</v>
      </c>
      <c r="K656" s="49">
        <v>4</v>
      </c>
      <c r="L656" s="49" t="s">
        <v>3398</v>
      </c>
      <c r="M656" s="44">
        <v>68</v>
      </c>
      <c r="N656" s="44" t="s">
        <v>3398</v>
      </c>
      <c r="O656" s="44">
        <v>129830</v>
      </c>
      <c r="P656" s="44" t="s">
        <v>3398</v>
      </c>
      <c r="Q656" s="44">
        <v>121456</v>
      </c>
      <c r="R656" s="44" t="s">
        <v>3398</v>
      </c>
      <c r="S656" s="44">
        <v>4892</v>
      </c>
      <c r="T656" s="44" t="s">
        <v>3398</v>
      </c>
      <c r="U656" s="44">
        <v>116787</v>
      </c>
      <c r="V656" s="44">
        <f t="shared" si="41"/>
        <v>61.168574289455442</v>
      </c>
      <c r="W656" s="44">
        <v>4</v>
      </c>
      <c r="X656" s="44">
        <f t="shared" si="42"/>
        <v>3.76800431333282</v>
      </c>
      <c r="Y656" s="44">
        <v>68</v>
      </c>
      <c r="Z656" s="44" t="s">
        <v>3398</v>
      </c>
      <c r="AA656" s="44" t="s">
        <v>2673</v>
      </c>
      <c r="AB656" s="44" t="s">
        <v>3387</v>
      </c>
      <c r="AC656" s="44" t="s">
        <v>2673</v>
      </c>
      <c r="AD656" s="44" t="s">
        <v>3387</v>
      </c>
      <c r="AE656" s="44" t="s">
        <v>2673</v>
      </c>
      <c r="AG656" s="44" t="s">
        <v>2673</v>
      </c>
      <c r="AH656" s="44">
        <f t="shared" si="43"/>
        <v>61.168574289455442</v>
      </c>
      <c r="AI656" s="44" t="s">
        <v>2673</v>
      </c>
      <c r="AJ656" s="44">
        <f t="shared" si="44"/>
        <v>3.76800431333282</v>
      </c>
      <c r="AK656" s="44" t="s">
        <v>2673</v>
      </c>
      <c r="AL656" s="44" t="s">
        <v>3387</v>
      </c>
    </row>
    <row r="657" spans="1:38" x14ac:dyDescent="0.2">
      <c r="A657" s="46" t="s">
        <v>3216</v>
      </c>
      <c r="B657" s="46" t="s">
        <v>3217</v>
      </c>
      <c r="C657" s="48">
        <v>75130</v>
      </c>
      <c r="D657" s="48" t="s">
        <v>3398</v>
      </c>
      <c r="E657" s="48">
        <v>71184</v>
      </c>
      <c r="F657" s="48" t="s">
        <v>3398</v>
      </c>
      <c r="G657" s="48">
        <v>5499</v>
      </c>
      <c r="H657" s="49" t="s">
        <v>3398</v>
      </c>
      <c r="I657" s="49">
        <v>65965</v>
      </c>
      <c r="J657" s="49" t="s">
        <v>3398</v>
      </c>
      <c r="K657" s="49">
        <v>7</v>
      </c>
      <c r="L657" s="49" t="s">
        <v>3398</v>
      </c>
      <c r="M657" s="44">
        <v>58</v>
      </c>
      <c r="N657" s="44" t="s">
        <v>3398</v>
      </c>
      <c r="O657" s="44">
        <v>74298</v>
      </c>
      <c r="P657" s="44" t="s">
        <v>3398</v>
      </c>
      <c r="Q657" s="44">
        <v>70192</v>
      </c>
      <c r="R657" s="44" t="s">
        <v>3398</v>
      </c>
      <c r="S657" s="44">
        <v>5144</v>
      </c>
      <c r="T657" s="44" t="s">
        <v>3398</v>
      </c>
      <c r="U657" s="44">
        <v>65227</v>
      </c>
      <c r="V657" s="44">
        <f t="shared" si="41"/>
        <v>50.91881342701015</v>
      </c>
      <c r="W657" s="44">
        <v>7</v>
      </c>
      <c r="X657" s="44">
        <f t="shared" si="42"/>
        <v>6.9234703491345666</v>
      </c>
      <c r="Y657" s="44">
        <v>58</v>
      </c>
      <c r="Z657" s="44" t="s">
        <v>3398</v>
      </c>
      <c r="AA657" s="44" t="s">
        <v>2673</v>
      </c>
      <c r="AB657" s="44" t="s">
        <v>3387</v>
      </c>
      <c r="AC657" s="44" t="s">
        <v>2673</v>
      </c>
      <c r="AD657" s="44" t="s">
        <v>3387</v>
      </c>
      <c r="AE657" s="44" t="s">
        <v>2673</v>
      </c>
      <c r="AG657" s="44" t="s">
        <v>2673</v>
      </c>
      <c r="AH657" s="44">
        <f t="shared" si="43"/>
        <v>50.91881342701015</v>
      </c>
      <c r="AI657" s="44" t="s">
        <v>2673</v>
      </c>
      <c r="AJ657" s="44">
        <f t="shared" si="44"/>
        <v>6.9234703491345666</v>
      </c>
      <c r="AK657" s="44" t="s">
        <v>2673</v>
      </c>
      <c r="AL657" s="44" t="s">
        <v>3387</v>
      </c>
    </row>
    <row r="658" spans="1:38" x14ac:dyDescent="0.2">
      <c r="A658" s="46" t="s">
        <v>3218</v>
      </c>
      <c r="B658" s="46" t="s">
        <v>3219</v>
      </c>
      <c r="C658" s="49" t="s">
        <v>2673</v>
      </c>
      <c r="D658" s="49" t="s">
        <v>3387</v>
      </c>
      <c r="E658" s="49" t="s">
        <v>2673</v>
      </c>
      <c r="F658" s="49" t="s">
        <v>3387</v>
      </c>
      <c r="G658" s="49" t="s">
        <v>2673</v>
      </c>
      <c r="H658" s="49" t="s">
        <v>3387</v>
      </c>
      <c r="I658" s="49" t="s">
        <v>2673</v>
      </c>
      <c r="J658" s="49" t="s">
        <v>3387</v>
      </c>
      <c r="K658" s="49" t="s">
        <v>2673</v>
      </c>
      <c r="L658" s="49" t="s">
        <v>3387</v>
      </c>
      <c r="M658" s="44" t="s">
        <v>2673</v>
      </c>
      <c r="N658" s="44" t="s">
        <v>3387</v>
      </c>
      <c r="O658" s="44" t="s">
        <v>2673</v>
      </c>
      <c r="P658" s="44" t="s">
        <v>3387</v>
      </c>
      <c r="Q658" s="44" t="s">
        <v>2673</v>
      </c>
      <c r="R658" s="44" t="s">
        <v>3387</v>
      </c>
      <c r="S658" s="44" t="s">
        <v>2673</v>
      </c>
      <c r="T658" s="44" t="s">
        <v>3387</v>
      </c>
      <c r="U658" s="44" t="s">
        <v>2673</v>
      </c>
      <c r="V658" s="44" t="e">
        <f t="shared" si="41"/>
        <v>#VALUE!</v>
      </c>
      <c r="W658" s="44" t="s">
        <v>2673</v>
      </c>
      <c r="X658" s="44" t="e">
        <f t="shared" si="42"/>
        <v>#VALUE!</v>
      </c>
      <c r="Y658" s="44" t="s">
        <v>2673</v>
      </c>
      <c r="Z658" s="44" t="s">
        <v>3387</v>
      </c>
      <c r="AA658" s="44" t="s">
        <v>2673</v>
      </c>
      <c r="AB658" s="44" t="s">
        <v>3387</v>
      </c>
      <c r="AC658" s="44" t="s">
        <v>2673</v>
      </c>
      <c r="AD658" s="44" t="s">
        <v>3387</v>
      </c>
      <c r="AE658" s="44" t="s">
        <v>2673</v>
      </c>
      <c r="AG658" s="44" t="s">
        <v>2673</v>
      </c>
      <c r="AH658" s="44" t="str">
        <f t="shared" si="43"/>
        <v/>
      </c>
      <c r="AI658" s="44" t="s">
        <v>2673</v>
      </c>
      <c r="AJ658" s="44" t="str">
        <f t="shared" si="44"/>
        <v/>
      </c>
      <c r="AK658" s="44" t="s">
        <v>2673</v>
      </c>
      <c r="AL658" s="44" t="s">
        <v>3387</v>
      </c>
    </row>
    <row r="659" spans="1:38" x14ac:dyDescent="0.2">
      <c r="A659" s="46" t="s">
        <v>3220</v>
      </c>
      <c r="B659" s="46" t="s">
        <v>3221</v>
      </c>
      <c r="C659" s="49" t="s">
        <v>2673</v>
      </c>
      <c r="D659" s="49" t="s">
        <v>3387</v>
      </c>
      <c r="E659" s="49" t="s">
        <v>2673</v>
      </c>
      <c r="F659" s="49" t="s">
        <v>3387</v>
      </c>
      <c r="G659" s="49" t="s">
        <v>2673</v>
      </c>
      <c r="H659" s="49" t="s">
        <v>3387</v>
      </c>
      <c r="I659" s="49" t="s">
        <v>2673</v>
      </c>
      <c r="J659" s="49" t="s">
        <v>3387</v>
      </c>
      <c r="K659" s="49" t="s">
        <v>2673</v>
      </c>
      <c r="L659" s="49" t="s">
        <v>3387</v>
      </c>
      <c r="M659" s="44" t="s">
        <v>2673</v>
      </c>
      <c r="N659" s="44" t="s">
        <v>3387</v>
      </c>
      <c r="O659" s="44" t="s">
        <v>2673</v>
      </c>
      <c r="P659" s="44" t="s">
        <v>3387</v>
      </c>
      <c r="Q659" s="44" t="s">
        <v>2673</v>
      </c>
      <c r="R659" s="44" t="s">
        <v>3387</v>
      </c>
      <c r="S659" s="44" t="s">
        <v>2673</v>
      </c>
      <c r="T659" s="44" t="s">
        <v>3387</v>
      </c>
      <c r="U659" s="44" t="s">
        <v>2673</v>
      </c>
      <c r="V659" s="44" t="e">
        <f t="shared" si="41"/>
        <v>#VALUE!</v>
      </c>
      <c r="W659" s="44" t="s">
        <v>2673</v>
      </c>
      <c r="X659" s="44" t="e">
        <f t="shared" si="42"/>
        <v>#VALUE!</v>
      </c>
      <c r="Y659" s="44" t="s">
        <v>2673</v>
      </c>
      <c r="Z659" s="44" t="s">
        <v>3387</v>
      </c>
      <c r="AA659" s="44" t="s">
        <v>2673</v>
      </c>
      <c r="AB659" s="44" t="s">
        <v>3387</v>
      </c>
      <c r="AC659" s="44" t="s">
        <v>2673</v>
      </c>
      <c r="AD659" s="44" t="s">
        <v>3387</v>
      </c>
      <c r="AE659" s="44" t="s">
        <v>2673</v>
      </c>
      <c r="AG659" s="44" t="s">
        <v>2673</v>
      </c>
      <c r="AH659" s="44" t="str">
        <f t="shared" si="43"/>
        <v/>
      </c>
      <c r="AI659" s="44" t="s">
        <v>2673</v>
      </c>
      <c r="AJ659" s="44" t="str">
        <f t="shared" si="44"/>
        <v/>
      </c>
      <c r="AK659" s="44" t="s">
        <v>2673</v>
      </c>
      <c r="AL659" s="44" t="s">
        <v>3387</v>
      </c>
    </row>
    <row r="660" spans="1:38" x14ac:dyDescent="0.2">
      <c r="A660" s="46" t="s">
        <v>3222</v>
      </c>
      <c r="B660" s="46" t="s">
        <v>3223</v>
      </c>
      <c r="C660" s="48">
        <v>6721200</v>
      </c>
      <c r="D660" s="48" t="s">
        <v>3387</v>
      </c>
      <c r="E660" s="48">
        <v>6204200</v>
      </c>
      <c r="F660" s="49" t="s">
        <v>3387</v>
      </c>
      <c r="G660" s="48" t="s">
        <v>2673</v>
      </c>
      <c r="H660" s="49" t="s">
        <v>3387</v>
      </c>
      <c r="I660" s="49">
        <v>5936600</v>
      </c>
      <c r="J660" s="49" t="s">
        <v>3387</v>
      </c>
      <c r="K660" s="49" t="s">
        <v>2673</v>
      </c>
      <c r="L660" s="49" t="s">
        <v>3387</v>
      </c>
      <c r="M660" s="44">
        <v>67</v>
      </c>
      <c r="N660" s="44" t="s">
        <v>3399</v>
      </c>
      <c r="O660" s="44">
        <v>6703800</v>
      </c>
      <c r="P660" s="44" t="s">
        <v>3387</v>
      </c>
      <c r="Q660" s="44">
        <v>6269700</v>
      </c>
      <c r="R660" s="44" t="s">
        <v>3387</v>
      </c>
      <c r="S660" s="44" t="s">
        <v>2673</v>
      </c>
      <c r="T660" s="44" t="s">
        <v>3387</v>
      </c>
      <c r="U660" s="44">
        <v>6014300</v>
      </c>
      <c r="V660" s="44">
        <f t="shared" si="41"/>
        <v>60.108908380321601</v>
      </c>
      <c r="W660" s="44" t="s">
        <v>2673</v>
      </c>
      <c r="X660" s="44" t="e">
        <f t="shared" si="42"/>
        <v>#VALUE!</v>
      </c>
      <c r="Y660" s="44">
        <v>67</v>
      </c>
      <c r="Z660" s="44" t="s">
        <v>3387</v>
      </c>
      <c r="AA660" s="44" t="s">
        <v>2673</v>
      </c>
      <c r="AB660" s="44" t="s">
        <v>3387</v>
      </c>
      <c r="AC660" s="44" t="s">
        <v>2673</v>
      </c>
      <c r="AD660" s="44" t="s">
        <v>3387</v>
      </c>
      <c r="AE660" s="44" t="s">
        <v>2673</v>
      </c>
      <c r="AG660" s="44" t="s">
        <v>2673</v>
      </c>
      <c r="AH660" s="44">
        <f t="shared" si="43"/>
        <v>60.108908380321601</v>
      </c>
      <c r="AI660" s="44" t="s">
        <v>2673</v>
      </c>
      <c r="AJ660" s="44" t="str">
        <f t="shared" si="44"/>
        <v/>
      </c>
      <c r="AK660" s="44" t="s">
        <v>2673</v>
      </c>
      <c r="AL660" s="44" t="s">
        <v>3387</v>
      </c>
    </row>
    <row r="661" spans="1:38" x14ac:dyDescent="0.2">
      <c r="A661" s="46" t="s">
        <v>3224</v>
      </c>
      <c r="B661" s="46" t="s">
        <v>3225</v>
      </c>
      <c r="C661" s="48">
        <v>1453200</v>
      </c>
      <c r="D661" s="48" t="s">
        <v>3402</v>
      </c>
      <c r="E661" s="48">
        <v>1356800</v>
      </c>
      <c r="F661" s="49" t="s">
        <v>3387</v>
      </c>
      <c r="G661" s="48" t="s">
        <v>2673</v>
      </c>
      <c r="H661" s="49" t="s">
        <v>3387</v>
      </c>
      <c r="I661" s="49">
        <v>1277600</v>
      </c>
      <c r="J661" s="49" t="s">
        <v>3387</v>
      </c>
      <c r="K661" s="49" t="s">
        <v>2673</v>
      </c>
      <c r="L661" s="49" t="s">
        <v>3387</v>
      </c>
      <c r="M661" s="44">
        <v>59</v>
      </c>
      <c r="N661" s="44" t="s">
        <v>3403</v>
      </c>
      <c r="O661" s="44">
        <v>1456800</v>
      </c>
      <c r="P661" s="44" t="s">
        <v>3387</v>
      </c>
      <c r="Q661" s="44">
        <v>1364800</v>
      </c>
      <c r="R661" s="44" t="s">
        <v>3387</v>
      </c>
      <c r="S661" s="44" t="s">
        <v>2673</v>
      </c>
      <c r="T661" s="44" t="s">
        <v>3387</v>
      </c>
      <c r="U661" s="44">
        <v>1289900</v>
      </c>
      <c r="V661" s="44">
        <f t="shared" si="41"/>
        <v>52.240595826468969</v>
      </c>
      <c r="W661" s="44" t="s">
        <v>2673</v>
      </c>
      <c r="X661" s="44" t="e">
        <f t="shared" si="42"/>
        <v>#VALUE!</v>
      </c>
      <c r="Y661" s="44">
        <v>59</v>
      </c>
      <c r="Z661" s="44" t="s">
        <v>3387</v>
      </c>
      <c r="AA661" s="44" t="s">
        <v>2673</v>
      </c>
      <c r="AB661" s="44" t="s">
        <v>3387</v>
      </c>
      <c r="AC661" s="44" t="s">
        <v>2673</v>
      </c>
      <c r="AD661" s="44" t="s">
        <v>3387</v>
      </c>
      <c r="AE661" s="44" t="s">
        <v>2673</v>
      </c>
      <c r="AG661" s="44" t="s">
        <v>2673</v>
      </c>
      <c r="AH661" s="44">
        <f t="shared" si="43"/>
        <v>52.240595826468969</v>
      </c>
      <c r="AI661" s="44" t="s">
        <v>2673</v>
      </c>
      <c r="AJ661" s="44" t="str">
        <f t="shared" si="44"/>
        <v/>
      </c>
      <c r="AK661" s="44" t="s">
        <v>2673</v>
      </c>
      <c r="AL661" s="44" t="s">
        <v>3387</v>
      </c>
    </row>
    <row r="662" spans="1:38" x14ac:dyDescent="0.2">
      <c r="A662" s="46" t="s">
        <v>3226</v>
      </c>
      <c r="B662" s="46" t="s">
        <v>3227</v>
      </c>
      <c r="C662" s="48">
        <v>1301000</v>
      </c>
      <c r="D662" s="48" t="s">
        <v>3402</v>
      </c>
      <c r="E662" s="48">
        <v>1212300</v>
      </c>
      <c r="F662" s="49" t="s">
        <v>3387</v>
      </c>
      <c r="G662" s="48" t="s">
        <v>2673</v>
      </c>
      <c r="H662" s="49" t="s">
        <v>3387</v>
      </c>
      <c r="I662" s="49">
        <v>1162500</v>
      </c>
      <c r="J662" s="49" t="s">
        <v>3387</v>
      </c>
      <c r="K662" s="49" t="s">
        <v>2673</v>
      </c>
      <c r="L662" s="49" t="s">
        <v>3387</v>
      </c>
      <c r="M662" s="44">
        <v>62</v>
      </c>
      <c r="N662" s="44" t="s">
        <v>3403</v>
      </c>
      <c r="O662" s="44">
        <v>1281500</v>
      </c>
      <c r="P662" s="44" t="s">
        <v>3387</v>
      </c>
      <c r="Q662" s="44">
        <v>1191800</v>
      </c>
      <c r="R662" s="44" t="s">
        <v>3387</v>
      </c>
      <c r="S662" s="44" t="s">
        <v>2673</v>
      </c>
      <c r="T662" s="44" t="s">
        <v>3387</v>
      </c>
      <c r="U662" s="44">
        <v>1151200</v>
      </c>
      <c r="V662" s="44">
        <f t="shared" si="41"/>
        <v>53.899336714787353</v>
      </c>
      <c r="W662" s="44" t="s">
        <v>2673</v>
      </c>
      <c r="X662" s="44" t="e">
        <f t="shared" si="42"/>
        <v>#VALUE!</v>
      </c>
      <c r="Y662" s="44">
        <v>60</v>
      </c>
      <c r="Z662" s="44" t="s">
        <v>3387</v>
      </c>
      <c r="AA662" s="44" t="s">
        <v>2673</v>
      </c>
      <c r="AB662" s="44" t="s">
        <v>3387</v>
      </c>
      <c r="AC662" s="44" t="s">
        <v>2673</v>
      </c>
      <c r="AD662" s="44" t="s">
        <v>3387</v>
      </c>
      <c r="AE662" s="44" t="s">
        <v>2673</v>
      </c>
      <c r="AG662" s="44" t="s">
        <v>2673</v>
      </c>
      <c r="AH662" s="44">
        <f t="shared" si="43"/>
        <v>53.899336714787353</v>
      </c>
      <c r="AI662" s="44" t="s">
        <v>2673</v>
      </c>
      <c r="AJ662" s="44" t="str">
        <f t="shared" si="44"/>
        <v/>
      </c>
      <c r="AK662" s="44" t="s">
        <v>2673</v>
      </c>
      <c r="AL662" s="44" t="s">
        <v>3387</v>
      </c>
    </row>
    <row r="663" spans="1:38" x14ac:dyDescent="0.2">
      <c r="A663" s="46" t="s">
        <v>3228</v>
      </c>
      <c r="B663" s="46" t="s">
        <v>3229</v>
      </c>
      <c r="C663" s="48">
        <v>912900</v>
      </c>
      <c r="D663" s="48" t="s">
        <v>3402</v>
      </c>
      <c r="E663" s="48">
        <v>858600</v>
      </c>
      <c r="F663" s="48" t="s">
        <v>3387</v>
      </c>
      <c r="G663" s="48">
        <v>41900</v>
      </c>
      <c r="H663" s="49" t="s">
        <v>3387</v>
      </c>
      <c r="I663" s="49">
        <v>823300</v>
      </c>
      <c r="J663" s="49" t="s">
        <v>3387</v>
      </c>
      <c r="K663" s="49">
        <v>5</v>
      </c>
      <c r="L663" s="49" t="s">
        <v>3402</v>
      </c>
      <c r="M663" s="44">
        <v>60</v>
      </c>
      <c r="N663" s="44" t="s">
        <v>3402</v>
      </c>
      <c r="O663" s="44">
        <v>912600</v>
      </c>
      <c r="P663" s="44" t="s">
        <v>3387</v>
      </c>
      <c r="Q663" s="44">
        <v>857700</v>
      </c>
      <c r="R663" s="44" t="s">
        <v>3387</v>
      </c>
      <c r="S663" s="44">
        <v>42300</v>
      </c>
      <c r="T663" s="44" t="s">
        <v>3387</v>
      </c>
      <c r="U663" s="44">
        <v>823300</v>
      </c>
      <c r="V663" s="44">
        <f t="shared" si="41"/>
        <v>53.226714880561033</v>
      </c>
      <c r="W663" s="44">
        <v>5</v>
      </c>
      <c r="X663" s="44">
        <f t="shared" si="42"/>
        <v>4.6351084812623276</v>
      </c>
      <c r="Y663" s="44">
        <v>59</v>
      </c>
      <c r="Z663" s="44" t="s">
        <v>3387</v>
      </c>
      <c r="AA663" s="44" t="s">
        <v>2673</v>
      </c>
      <c r="AB663" s="44" t="s">
        <v>3387</v>
      </c>
      <c r="AC663" s="44" t="s">
        <v>2673</v>
      </c>
      <c r="AD663" s="44" t="s">
        <v>3387</v>
      </c>
      <c r="AE663" s="44" t="s">
        <v>2673</v>
      </c>
      <c r="AG663" s="44" t="s">
        <v>2673</v>
      </c>
      <c r="AH663" s="44">
        <f t="shared" si="43"/>
        <v>53.226714880561033</v>
      </c>
      <c r="AI663" s="44" t="s">
        <v>2673</v>
      </c>
      <c r="AJ663" s="44">
        <f t="shared" si="44"/>
        <v>4.6351084812623276</v>
      </c>
      <c r="AK663" s="44" t="s">
        <v>2673</v>
      </c>
      <c r="AL663" s="44" t="s">
        <v>3387</v>
      </c>
    </row>
    <row r="664" spans="1:38" x14ac:dyDescent="0.2">
      <c r="A664" s="46" t="s">
        <v>3230</v>
      </c>
      <c r="B664" s="46" t="s">
        <v>3231</v>
      </c>
      <c r="C664" s="49" t="s">
        <v>2673</v>
      </c>
      <c r="D664" s="49" t="s">
        <v>3387</v>
      </c>
      <c r="E664" s="49" t="s">
        <v>2673</v>
      </c>
      <c r="F664" s="49" t="s">
        <v>3387</v>
      </c>
      <c r="G664" s="49" t="s">
        <v>2673</v>
      </c>
      <c r="H664" s="49" t="s">
        <v>3387</v>
      </c>
      <c r="I664" s="49" t="s">
        <v>2673</v>
      </c>
      <c r="J664" s="49" t="s">
        <v>3387</v>
      </c>
      <c r="K664" s="49" t="s">
        <v>2673</v>
      </c>
      <c r="L664" s="49" t="s">
        <v>3387</v>
      </c>
      <c r="M664" s="44" t="s">
        <v>2673</v>
      </c>
      <c r="N664" s="44" t="s">
        <v>3387</v>
      </c>
      <c r="O664" s="44" t="s">
        <v>2673</v>
      </c>
      <c r="P664" s="44" t="s">
        <v>3387</v>
      </c>
      <c r="Q664" s="44" t="s">
        <v>2673</v>
      </c>
      <c r="R664" s="44" t="s">
        <v>3387</v>
      </c>
      <c r="S664" s="44" t="s">
        <v>2673</v>
      </c>
      <c r="T664" s="44" t="s">
        <v>3387</v>
      </c>
      <c r="U664" s="44" t="s">
        <v>2673</v>
      </c>
      <c r="V664" s="44" t="e">
        <f t="shared" si="41"/>
        <v>#VALUE!</v>
      </c>
      <c r="W664" s="44" t="s">
        <v>2673</v>
      </c>
      <c r="X664" s="44" t="e">
        <f t="shared" si="42"/>
        <v>#VALUE!</v>
      </c>
      <c r="Y664" s="44" t="s">
        <v>2673</v>
      </c>
      <c r="Z664" s="44" t="s">
        <v>3387</v>
      </c>
      <c r="AA664" s="44" t="s">
        <v>2673</v>
      </c>
      <c r="AB664" s="44" t="s">
        <v>3387</v>
      </c>
      <c r="AC664" s="44" t="s">
        <v>2673</v>
      </c>
      <c r="AD664" s="44" t="s">
        <v>3387</v>
      </c>
      <c r="AE664" s="44" t="s">
        <v>2673</v>
      </c>
      <c r="AG664" s="44" t="s">
        <v>2673</v>
      </c>
      <c r="AH664" s="44" t="str">
        <f t="shared" si="43"/>
        <v/>
      </c>
      <c r="AI664" s="44" t="s">
        <v>2673</v>
      </c>
      <c r="AJ664" s="44" t="str">
        <f t="shared" si="44"/>
        <v/>
      </c>
      <c r="AK664" s="44" t="s">
        <v>2673</v>
      </c>
      <c r="AL664" s="44" t="s">
        <v>3387</v>
      </c>
    </row>
    <row r="665" spans="1:38" x14ac:dyDescent="0.2">
      <c r="A665" s="46" t="s">
        <v>3232</v>
      </c>
      <c r="B665" s="46" t="s">
        <v>3233</v>
      </c>
      <c r="C665" s="48">
        <v>720000</v>
      </c>
      <c r="D665" s="48" t="s">
        <v>3402</v>
      </c>
      <c r="E665" s="48">
        <v>670200</v>
      </c>
      <c r="F665" s="48" t="s">
        <v>3387</v>
      </c>
      <c r="G665" s="48">
        <v>35600</v>
      </c>
      <c r="H665" s="49" t="s">
        <v>3387</v>
      </c>
      <c r="I665" s="49">
        <v>640700</v>
      </c>
      <c r="J665" s="49" t="s">
        <v>3387</v>
      </c>
      <c r="K665" s="49">
        <v>5</v>
      </c>
      <c r="L665" s="49" t="s">
        <v>3402</v>
      </c>
      <c r="M665" s="44">
        <v>57</v>
      </c>
      <c r="N665" s="44" t="s">
        <v>3403</v>
      </c>
      <c r="O665" s="44">
        <v>734000</v>
      </c>
      <c r="P665" s="44" t="s">
        <v>3387</v>
      </c>
      <c r="Q665" s="44">
        <v>682800</v>
      </c>
      <c r="R665" s="44" t="s">
        <v>3387</v>
      </c>
      <c r="S665" s="44">
        <v>27800</v>
      </c>
      <c r="T665" s="44" t="s">
        <v>3387</v>
      </c>
      <c r="U665" s="44">
        <v>660900</v>
      </c>
      <c r="V665" s="44">
        <f t="shared" si="41"/>
        <v>52.223705722070846</v>
      </c>
      <c r="W665" s="44">
        <v>4</v>
      </c>
      <c r="X665" s="44">
        <f t="shared" si="42"/>
        <v>3.7874659400544961</v>
      </c>
      <c r="Y665" s="44">
        <v>58</v>
      </c>
      <c r="Z665" s="44" t="s">
        <v>3387</v>
      </c>
      <c r="AA665" s="44" t="s">
        <v>2673</v>
      </c>
      <c r="AB665" s="44" t="s">
        <v>3387</v>
      </c>
      <c r="AC665" s="44" t="s">
        <v>2673</v>
      </c>
      <c r="AD665" s="44" t="s">
        <v>3387</v>
      </c>
      <c r="AE665" s="44" t="s">
        <v>2673</v>
      </c>
      <c r="AG665" s="44" t="s">
        <v>2673</v>
      </c>
      <c r="AH665" s="44">
        <f t="shared" si="43"/>
        <v>52.223705722070846</v>
      </c>
      <c r="AI665" s="44" t="s">
        <v>2673</v>
      </c>
      <c r="AJ665" s="44">
        <f t="shared" si="44"/>
        <v>3.7874659400544961</v>
      </c>
      <c r="AK665" s="44" t="s">
        <v>2673</v>
      </c>
      <c r="AL665" s="44" t="s">
        <v>3387</v>
      </c>
    </row>
    <row r="666" spans="1:38" x14ac:dyDescent="0.2">
      <c r="A666" s="46" t="s">
        <v>3234</v>
      </c>
      <c r="B666" s="46" t="s">
        <v>3235</v>
      </c>
      <c r="C666" s="48">
        <v>475400</v>
      </c>
      <c r="D666" s="48" t="s">
        <v>3402</v>
      </c>
      <c r="E666" s="48">
        <v>441800</v>
      </c>
      <c r="F666" s="48" t="s">
        <v>3387</v>
      </c>
      <c r="G666" s="48">
        <v>13400</v>
      </c>
      <c r="H666" s="49" t="s">
        <v>3387</v>
      </c>
      <c r="I666" s="49">
        <v>432100</v>
      </c>
      <c r="J666" s="49" t="s">
        <v>3387</v>
      </c>
      <c r="K666" s="49">
        <v>3</v>
      </c>
      <c r="L666" s="49" t="s">
        <v>3402</v>
      </c>
      <c r="M666" s="44">
        <v>64</v>
      </c>
      <c r="N666" s="44" t="s">
        <v>3402</v>
      </c>
      <c r="O666" s="44">
        <v>489200</v>
      </c>
      <c r="P666" s="44" t="s">
        <v>3387</v>
      </c>
      <c r="Q666" s="44">
        <v>458700</v>
      </c>
      <c r="R666" s="44" t="s">
        <v>3387</v>
      </c>
      <c r="S666" s="44">
        <v>20300</v>
      </c>
      <c r="T666" s="44" t="s">
        <v>3387</v>
      </c>
      <c r="U666" s="44">
        <v>441100</v>
      </c>
      <c r="V666" s="44">
        <f t="shared" si="41"/>
        <v>58.608953393295174</v>
      </c>
      <c r="W666" s="44">
        <v>4</v>
      </c>
      <c r="X666" s="44">
        <f t="shared" si="42"/>
        <v>4.1496320523303352</v>
      </c>
      <c r="Y666" s="44">
        <v>65</v>
      </c>
      <c r="Z666" s="44" t="s">
        <v>3387</v>
      </c>
      <c r="AA666" s="44" t="s">
        <v>2673</v>
      </c>
      <c r="AB666" s="44" t="s">
        <v>3387</v>
      </c>
      <c r="AC666" s="44" t="s">
        <v>2673</v>
      </c>
      <c r="AD666" s="44" t="s">
        <v>3387</v>
      </c>
      <c r="AE666" s="44" t="s">
        <v>2673</v>
      </c>
      <c r="AG666" s="44" t="s">
        <v>2673</v>
      </c>
      <c r="AH666" s="44">
        <f t="shared" si="43"/>
        <v>58.608953393295174</v>
      </c>
      <c r="AI666" s="44" t="s">
        <v>2673</v>
      </c>
      <c r="AJ666" s="44">
        <f t="shared" si="44"/>
        <v>4.1496320523303352</v>
      </c>
      <c r="AK666" s="44" t="s">
        <v>2673</v>
      </c>
      <c r="AL666" s="44" t="s">
        <v>3387</v>
      </c>
    </row>
    <row r="667" spans="1:38" x14ac:dyDescent="0.2">
      <c r="A667" s="46" t="s">
        <v>3236</v>
      </c>
      <c r="B667" s="46" t="s">
        <v>2738</v>
      </c>
      <c r="C667" s="48">
        <v>1648600</v>
      </c>
      <c r="D667" s="48" t="s">
        <v>3402</v>
      </c>
      <c r="E667" s="48">
        <v>1531100</v>
      </c>
      <c r="F667" s="48" t="s">
        <v>3387</v>
      </c>
      <c r="G667" s="48" t="s">
        <v>2673</v>
      </c>
      <c r="H667" s="49" t="s">
        <v>3387</v>
      </c>
      <c r="I667" s="49">
        <v>1473200</v>
      </c>
      <c r="J667" s="49" t="s">
        <v>3387</v>
      </c>
      <c r="K667" s="49" t="s">
        <v>2673</v>
      </c>
      <c r="L667" s="49" t="s">
        <v>3387</v>
      </c>
      <c r="M667" s="44">
        <v>61</v>
      </c>
      <c r="N667" s="44" t="s">
        <v>3403</v>
      </c>
      <c r="O667" s="44">
        <v>1665400</v>
      </c>
      <c r="P667" s="44" t="s">
        <v>3387</v>
      </c>
      <c r="Q667" s="44">
        <v>1558600</v>
      </c>
      <c r="R667" s="44" t="s">
        <v>3387</v>
      </c>
      <c r="S667" s="44">
        <v>70900</v>
      </c>
      <c r="T667" s="44" t="s">
        <v>3387</v>
      </c>
      <c r="U667" s="44">
        <v>1499400</v>
      </c>
      <c r="V667" s="44">
        <f t="shared" si="41"/>
        <v>54.919779032064369</v>
      </c>
      <c r="W667" s="44">
        <v>4</v>
      </c>
      <c r="X667" s="44">
        <f t="shared" si="42"/>
        <v>4.2572354989792238</v>
      </c>
      <c r="Y667" s="44">
        <v>61</v>
      </c>
      <c r="Z667" s="44" t="s">
        <v>3387</v>
      </c>
      <c r="AA667" s="44" t="s">
        <v>2673</v>
      </c>
      <c r="AB667" s="44" t="s">
        <v>3387</v>
      </c>
      <c r="AC667" s="44" t="s">
        <v>2673</v>
      </c>
      <c r="AD667" s="44" t="s">
        <v>3387</v>
      </c>
      <c r="AE667" s="44" t="s">
        <v>2673</v>
      </c>
      <c r="AG667" s="44" t="s">
        <v>2673</v>
      </c>
      <c r="AH667" s="44">
        <f t="shared" si="43"/>
        <v>54.919779032064369</v>
      </c>
      <c r="AI667" s="44" t="s">
        <v>2673</v>
      </c>
      <c r="AJ667" s="44">
        <f t="shared" si="44"/>
        <v>4.2572354989792238</v>
      </c>
      <c r="AK667" s="44" t="s">
        <v>2673</v>
      </c>
      <c r="AL667" s="44" t="s">
        <v>3387</v>
      </c>
    </row>
    <row r="668" spans="1:38" x14ac:dyDescent="0.2">
      <c r="A668" s="46" t="s">
        <v>3237</v>
      </c>
      <c r="B668" s="46" t="s">
        <v>2703</v>
      </c>
      <c r="C668" s="48">
        <v>450300</v>
      </c>
      <c r="D668" s="48" t="s">
        <v>3402</v>
      </c>
      <c r="E668" s="48">
        <v>417000</v>
      </c>
      <c r="F668" s="48" t="s">
        <v>3387</v>
      </c>
      <c r="G668" s="48">
        <v>27200</v>
      </c>
      <c r="H668" s="49" t="s">
        <v>3387</v>
      </c>
      <c r="I668" s="49">
        <v>396100</v>
      </c>
      <c r="J668" s="49" t="s">
        <v>3387</v>
      </c>
      <c r="K668" s="49">
        <v>6</v>
      </c>
      <c r="L668" s="49" t="s">
        <v>3402</v>
      </c>
      <c r="M668" s="44">
        <v>60</v>
      </c>
      <c r="N668" s="44" t="s">
        <v>3403</v>
      </c>
      <c r="O668" s="44">
        <v>468000</v>
      </c>
      <c r="P668" s="44" t="s">
        <v>3387</v>
      </c>
      <c r="Q668" s="44">
        <v>432300</v>
      </c>
      <c r="R668" s="44" t="s">
        <v>3387</v>
      </c>
      <c r="S668" s="44">
        <v>25300</v>
      </c>
      <c r="T668" s="44" t="s">
        <v>3387</v>
      </c>
      <c r="U668" s="44">
        <v>412400</v>
      </c>
      <c r="V668" s="44">
        <f t="shared" si="41"/>
        <v>54.634188034188028</v>
      </c>
      <c r="W668" s="44">
        <v>5</v>
      </c>
      <c r="X668" s="44">
        <f t="shared" si="42"/>
        <v>5.4059829059829063</v>
      </c>
      <c r="Y668" s="44">
        <v>62</v>
      </c>
      <c r="Z668" s="44" t="s">
        <v>3387</v>
      </c>
      <c r="AA668" s="44" t="s">
        <v>2673</v>
      </c>
      <c r="AB668" s="44" t="s">
        <v>3387</v>
      </c>
      <c r="AC668" s="44" t="s">
        <v>2673</v>
      </c>
      <c r="AD668" s="44" t="s">
        <v>3387</v>
      </c>
      <c r="AE668" s="44" t="s">
        <v>2673</v>
      </c>
      <c r="AG668" s="44" t="s">
        <v>2673</v>
      </c>
      <c r="AH668" s="44">
        <f t="shared" si="43"/>
        <v>54.634188034188028</v>
      </c>
      <c r="AI668" s="44" t="s">
        <v>2673</v>
      </c>
      <c r="AJ668" s="44">
        <f t="shared" si="44"/>
        <v>5.4059829059829063</v>
      </c>
      <c r="AK668" s="44" t="s">
        <v>2673</v>
      </c>
      <c r="AL668" s="44" t="s">
        <v>3387</v>
      </c>
    </row>
    <row r="669" spans="1:38" x14ac:dyDescent="0.2">
      <c r="A669" s="46" t="s">
        <v>3238</v>
      </c>
      <c r="B669" s="46" t="s">
        <v>3239</v>
      </c>
      <c r="C669" s="48">
        <v>582200</v>
      </c>
      <c r="D669" s="48" t="s">
        <v>3402</v>
      </c>
      <c r="E669" s="48">
        <v>542400</v>
      </c>
      <c r="F669" s="48" t="s">
        <v>3387</v>
      </c>
      <c r="G669" s="48" t="s">
        <v>2673</v>
      </c>
      <c r="H669" s="49" t="s">
        <v>3387</v>
      </c>
      <c r="I669" s="49">
        <v>516300</v>
      </c>
      <c r="J669" s="49" t="s">
        <v>3387</v>
      </c>
      <c r="K669" s="49" t="s">
        <v>2673</v>
      </c>
      <c r="L669" s="49" t="s">
        <v>3387</v>
      </c>
      <c r="M669" s="44">
        <v>60</v>
      </c>
      <c r="N669" s="44" t="s">
        <v>3403</v>
      </c>
      <c r="O669" s="44">
        <v>595300</v>
      </c>
      <c r="P669" s="44" t="s">
        <v>3387</v>
      </c>
      <c r="Q669" s="44">
        <v>556500</v>
      </c>
      <c r="R669" s="44" t="s">
        <v>3387</v>
      </c>
      <c r="S669" s="44">
        <v>30900</v>
      </c>
      <c r="T669" s="44" t="s">
        <v>3387</v>
      </c>
      <c r="U669" s="44">
        <v>529800</v>
      </c>
      <c r="V669" s="44">
        <f t="shared" si="41"/>
        <v>54.288258021165795</v>
      </c>
      <c r="W669" s="44">
        <v>5</v>
      </c>
      <c r="X669" s="44">
        <f t="shared" si="42"/>
        <v>5.1906601713421807</v>
      </c>
      <c r="Y669" s="44">
        <v>61</v>
      </c>
      <c r="Z669" s="44" t="s">
        <v>3387</v>
      </c>
      <c r="AA669" s="44" t="s">
        <v>2673</v>
      </c>
      <c r="AB669" s="44" t="s">
        <v>3387</v>
      </c>
      <c r="AC669" s="44" t="s">
        <v>2673</v>
      </c>
      <c r="AD669" s="44" t="s">
        <v>3387</v>
      </c>
      <c r="AE669" s="44" t="s">
        <v>2673</v>
      </c>
      <c r="AG669" s="44" t="s">
        <v>2673</v>
      </c>
      <c r="AH669" s="44">
        <f t="shared" si="43"/>
        <v>54.288258021165795</v>
      </c>
      <c r="AI669" s="44" t="s">
        <v>2673</v>
      </c>
      <c r="AJ669" s="44">
        <f t="shared" si="44"/>
        <v>5.1906601713421807</v>
      </c>
      <c r="AK669" s="44" t="s">
        <v>2673</v>
      </c>
      <c r="AL669" s="44" t="s">
        <v>3387</v>
      </c>
    </row>
    <row r="670" spans="1:38" x14ac:dyDescent="0.2">
      <c r="A670" s="46" t="s">
        <v>3240</v>
      </c>
      <c r="B670" s="46" t="s">
        <v>3241</v>
      </c>
      <c r="C670" s="48">
        <v>517900</v>
      </c>
      <c r="D670" s="48" t="s">
        <v>3402</v>
      </c>
      <c r="E670" s="48">
        <v>480900</v>
      </c>
      <c r="F670" s="48" t="s">
        <v>3387</v>
      </c>
      <c r="G670" s="48">
        <v>21100</v>
      </c>
      <c r="H670" s="49" t="s">
        <v>3387</v>
      </c>
      <c r="I670" s="49">
        <v>464800</v>
      </c>
      <c r="J670" s="49" t="s">
        <v>3387</v>
      </c>
      <c r="K670" s="49">
        <v>4</v>
      </c>
      <c r="L670" s="49" t="s">
        <v>3402</v>
      </c>
      <c r="M670" s="44">
        <v>66</v>
      </c>
      <c r="N670" s="44" t="s">
        <v>3403</v>
      </c>
      <c r="O670" s="44">
        <v>519300</v>
      </c>
      <c r="P670" s="44" t="s">
        <v>3387</v>
      </c>
      <c r="Q670" s="44">
        <v>485500</v>
      </c>
      <c r="R670" s="44" t="s">
        <v>3387</v>
      </c>
      <c r="S670" s="44">
        <v>17800</v>
      </c>
      <c r="T670" s="44" t="s">
        <v>3387</v>
      </c>
      <c r="U670" s="44">
        <v>471200</v>
      </c>
      <c r="V670" s="44">
        <f t="shared" si="41"/>
        <v>59.88677065280185</v>
      </c>
      <c r="W670" s="44">
        <v>3</v>
      </c>
      <c r="X670" s="44">
        <f t="shared" si="42"/>
        <v>3.4276911226651263</v>
      </c>
      <c r="Y670" s="44">
        <v>66</v>
      </c>
      <c r="Z670" s="44" t="s">
        <v>3387</v>
      </c>
      <c r="AA670" s="44" t="s">
        <v>2673</v>
      </c>
      <c r="AB670" s="44" t="s">
        <v>3387</v>
      </c>
      <c r="AC670" s="44" t="s">
        <v>2673</v>
      </c>
      <c r="AD670" s="44" t="s">
        <v>3387</v>
      </c>
      <c r="AE670" s="44" t="s">
        <v>2673</v>
      </c>
      <c r="AG670" s="44" t="s">
        <v>2673</v>
      </c>
      <c r="AH670" s="44">
        <f t="shared" si="43"/>
        <v>59.88677065280185</v>
      </c>
      <c r="AI670" s="44" t="s">
        <v>2673</v>
      </c>
      <c r="AJ670" s="44">
        <f t="shared" si="44"/>
        <v>3.4276911226651263</v>
      </c>
      <c r="AK670" s="44" t="s">
        <v>2673</v>
      </c>
      <c r="AL670" s="44" t="s">
        <v>3387</v>
      </c>
    </row>
    <row r="671" spans="1:38" x14ac:dyDescent="0.2">
      <c r="A671" s="46" t="s">
        <v>3242</v>
      </c>
      <c r="B671" s="46" t="s">
        <v>2799</v>
      </c>
      <c r="C671" s="48">
        <v>573400</v>
      </c>
      <c r="D671" s="48" t="s">
        <v>3402</v>
      </c>
      <c r="E671" s="48">
        <v>532500</v>
      </c>
      <c r="F671" s="48" t="s">
        <v>3387</v>
      </c>
      <c r="G671" s="48">
        <v>33800</v>
      </c>
      <c r="H671" s="49" t="s">
        <v>3387</v>
      </c>
      <c r="I671" s="49">
        <v>504100</v>
      </c>
      <c r="J671" s="49" t="s">
        <v>3387</v>
      </c>
      <c r="K671" s="49">
        <v>6</v>
      </c>
      <c r="L671" s="49" t="s">
        <v>3402</v>
      </c>
      <c r="M671" s="44">
        <v>59</v>
      </c>
      <c r="N671" s="44" t="s">
        <v>3403</v>
      </c>
      <c r="O671" s="44">
        <v>564600</v>
      </c>
      <c r="P671" s="44" t="s">
        <v>3387</v>
      </c>
      <c r="Q671" s="44">
        <v>527500</v>
      </c>
      <c r="R671" s="44" t="s">
        <v>3387</v>
      </c>
      <c r="S671" s="44">
        <v>27000</v>
      </c>
      <c r="T671" s="44" t="s">
        <v>3387</v>
      </c>
      <c r="U671" s="44">
        <v>505600</v>
      </c>
      <c r="V671" s="44">
        <f t="shared" si="41"/>
        <v>51.043570669500532</v>
      </c>
      <c r="W671" s="44">
        <v>5</v>
      </c>
      <c r="X671" s="44">
        <f t="shared" si="42"/>
        <v>4.7821466524973433</v>
      </c>
      <c r="Y671" s="44">
        <v>57</v>
      </c>
      <c r="Z671" s="44" t="s">
        <v>3387</v>
      </c>
      <c r="AA671" s="44" t="s">
        <v>2673</v>
      </c>
      <c r="AB671" s="44" t="s">
        <v>3387</v>
      </c>
      <c r="AC671" s="44" t="s">
        <v>2673</v>
      </c>
      <c r="AD671" s="44" t="s">
        <v>3387</v>
      </c>
      <c r="AE671" s="44" t="s">
        <v>2673</v>
      </c>
      <c r="AG671" s="44" t="s">
        <v>2673</v>
      </c>
      <c r="AH671" s="44">
        <f t="shared" si="43"/>
        <v>51.043570669500532</v>
      </c>
      <c r="AI671" s="44" t="s">
        <v>2673</v>
      </c>
      <c r="AJ671" s="44">
        <f t="shared" si="44"/>
        <v>4.7821466524973433</v>
      </c>
      <c r="AK671" s="44" t="s">
        <v>2673</v>
      </c>
      <c r="AL671" s="44" t="s">
        <v>3387</v>
      </c>
    </row>
    <row r="672" spans="1:38" x14ac:dyDescent="0.2">
      <c r="A672" s="46" t="s">
        <v>3243</v>
      </c>
      <c r="B672" s="46" t="s">
        <v>3244</v>
      </c>
      <c r="C672" s="48">
        <v>440800</v>
      </c>
      <c r="D672" s="48" t="s">
        <v>3402</v>
      </c>
      <c r="E672" s="48">
        <v>411700</v>
      </c>
      <c r="F672" s="49" t="s">
        <v>3387</v>
      </c>
      <c r="G672" s="48" t="s">
        <v>2673</v>
      </c>
      <c r="H672" s="49" t="s">
        <v>3387</v>
      </c>
      <c r="I672" s="49">
        <v>392000</v>
      </c>
      <c r="J672" s="49" t="s">
        <v>3387</v>
      </c>
      <c r="K672" s="49" t="s">
        <v>2673</v>
      </c>
      <c r="L672" s="49" t="s">
        <v>3387</v>
      </c>
      <c r="M672" s="44">
        <v>61</v>
      </c>
      <c r="N672" s="44" t="s">
        <v>3403</v>
      </c>
      <c r="O672" s="44">
        <v>446700</v>
      </c>
      <c r="P672" s="44" t="s">
        <v>3387</v>
      </c>
      <c r="Q672" s="44">
        <v>414700</v>
      </c>
      <c r="R672" s="44" t="s">
        <v>3387</v>
      </c>
      <c r="S672" s="44" t="s">
        <v>2673</v>
      </c>
      <c r="T672" s="44" t="s">
        <v>3387</v>
      </c>
      <c r="U672" s="44">
        <v>396300</v>
      </c>
      <c r="V672" s="44">
        <f t="shared" si="41"/>
        <v>54.117528542646077</v>
      </c>
      <c r="W672" s="44" t="s">
        <v>2673</v>
      </c>
      <c r="X672" s="44" t="e">
        <f t="shared" si="42"/>
        <v>#VALUE!</v>
      </c>
      <c r="Y672" s="44">
        <v>61</v>
      </c>
      <c r="Z672" s="44" t="s">
        <v>3387</v>
      </c>
      <c r="AA672" s="44" t="s">
        <v>2673</v>
      </c>
      <c r="AB672" s="44" t="s">
        <v>3387</v>
      </c>
      <c r="AC672" s="44" t="s">
        <v>2673</v>
      </c>
      <c r="AD672" s="44" t="s">
        <v>3387</v>
      </c>
      <c r="AE672" s="44" t="s">
        <v>2673</v>
      </c>
      <c r="AG672" s="44" t="s">
        <v>2673</v>
      </c>
      <c r="AH672" s="44">
        <f t="shared" si="43"/>
        <v>54.117528542646077</v>
      </c>
      <c r="AI672" s="44" t="s">
        <v>2673</v>
      </c>
      <c r="AJ672" s="44" t="str">
        <f t="shared" si="44"/>
        <v/>
      </c>
      <c r="AK672" s="44" t="s">
        <v>2673</v>
      </c>
      <c r="AL672" s="44" t="s">
        <v>3387</v>
      </c>
    </row>
    <row r="673" spans="1:38" x14ac:dyDescent="0.2">
      <c r="A673" s="46" t="s">
        <v>3245</v>
      </c>
      <c r="B673" s="46" t="s">
        <v>3246</v>
      </c>
      <c r="C673" s="48">
        <v>268100</v>
      </c>
      <c r="D673" s="48" t="s">
        <v>3402</v>
      </c>
      <c r="E673" s="48">
        <v>248100</v>
      </c>
      <c r="F673" s="48" t="s">
        <v>3387</v>
      </c>
      <c r="G673" s="48">
        <v>9700</v>
      </c>
      <c r="H673" s="49" t="s">
        <v>3387</v>
      </c>
      <c r="I673" s="49">
        <v>239900</v>
      </c>
      <c r="J673" s="49" t="s">
        <v>3387</v>
      </c>
      <c r="K673" s="49">
        <v>4</v>
      </c>
      <c r="L673" s="49" t="s">
        <v>3402</v>
      </c>
      <c r="M673" s="44">
        <v>65</v>
      </c>
      <c r="N673" s="44" t="s">
        <v>3402</v>
      </c>
      <c r="O673" s="44">
        <v>271100</v>
      </c>
      <c r="P673" s="44" t="s">
        <v>3387</v>
      </c>
      <c r="Q673" s="44">
        <v>251100</v>
      </c>
      <c r="R673" s="44" t="s">
        <v>3387</v>
      </c>
      <c r="S673" s="44">
        <v>14600</v>
      </c>
      <c r="T673" s="44" t="s">
        <v>3387</v>
      </c>
      <c r="U673" s="44">
        <v>238200</v>
      </c>
      <c r="V673" s="44">
        <f t="shared" si="41"/>
        <v>57.990409443009959</v>
      </c>
      <c r="W673" s="44">
        <v>5</v>
      </c>
      <c r="X673" s="44">
        <f t="shared" si="42"/>
        <v>5.3854666174843233</v>
      </c>
      <c r="Y673" s="44">
        <v>66</v>
      </c>
      <c r="Z673" s="44" t="s">
        <v>3387</v>
      </c>
      <c r="AA673" s="44" t="s">
        <v>2673</v>
      </c>
      <c r="AB673" s="44" t="s">
        <v>3387</v>
      </c>
      <c r="AC673" s="44" t="s">
        <v>2673</v>
      </c>
      <c r="AD673" s="44" t="s">
        <v>3387</v>
      </c>
      <c r="AE673" s="44" t="s">
        <v>2673</v>
      </c>
      <c r="AG673" s="44" t="s">
        <v>2673</v>
      </c>
      <c r="AH673" s="44">
        <f t="shared" si="43"/>
        <v>57.990409443009959</v>
      </c>
      <c r="AI673" s="44" t="s">
        <v>2673</v>
      </c>
      <c r="AJ673" s="44">
        <f t="shared" si="44"/>
        <v>5.3854666174843233</v>
      </c>
      <c r="AK673" s="44" t="s">
        <v>2673</v>
      </c>
      <c r="AL673" s="44" t="s">
        <v>3387</v>
      </c>
    </row>
    <row r="674" spans="1:38" x14ac:dyDescent="0.2">
      <c r="A674" s="46" t="s">
        <v>3247</v>
      </c>
      <c r="B674" s="46" t="s">
        <v>3248</v>
      </c>
      <c r="C674" s="48">
        <v>197800</v>
      </c>
      <c r="D674" s="48" t="s">
        <v>3402</v>
      </c>
      <c r="E674" s="48">
        <v>183400</v>
      </c>
      <c r="F674" s="49" t="s">
        <v>3387</v>
      </c>
      <c r="G674" s="48" t="s">
        <v>2673</v>
      </c>
      <c r="H674" s="49" t="s">
        <v>3387</v>
      </c>
      <c r="I674" s="49">
        <v>179800</v>
      </c>
      <c r="J674" s="49" t="s">
        <v>3387</v>
      </c>
      <c r="K674" s="49" t="s">
        <v>2673</v>
      </c>
      <c r="L674" s="49" t="s">
        <v>3387</v>
      </c>
      <c r="M674" s="44">
        <v>65</v>
      </c>
      <c r="N674" s="44" t="s">
        <v>3403</v>
      </c>
      <c r="O674" s="44">
        <v>203400</v>
      </c>
      <c r="P674" s="44" t="s">
        <v>3387</v>
      </c>
      <c r="Q674" s="44">
        <v>183800</v>
      </c>
      <c r="R674" s="44" t="s">
        <v>3387</v>
      </c>
      <c r="S674" s="44" t="s">
        <v>2673</v>
      </c>
      <c r="T674" s="44" t="s">
        <v>3387</v>
      </c>
      <c r="U674" s="44">
        <v>179700</v>
      </c>
      <c r="V674" s="44">
        <f t="shared" si="41"/>
        <v>59.193215339233035</v>
      </c>
      <c r="W674" s="44" t="s">
        <v>2673</v>
      </c>
      <c r="X674" s="44" t="e">
        <f t="shared" si="42"/>
        <v>#VALUE!</v>
      </c>
      <c r="Y674" s="44">
        <v>67</v>
      </c>
      <c r="Z674" s="44" t="s">
        <v>3387</v>
      </c>
      <c r="AA674" s="44" t="s">
        <v>2673</v>
      </c>
      <c r="AB674" s="44" t="s">
        <v>3387</v>
      </c>
      <c r="AC674" s="44" t="s">
        <v>2673</v>
      </c>
      <c r="AD674" s="44" t="s">
        <v>3387</v>
      </c>
      <c r="AE674" s="44" t="s">
        <v>2673</v>
      </c>
      <c r="AG674" s="44" t="s">
        <v>2673</v>
      </c>
      <c r="AH674" s="44">
        <f t="shared" si="43"/>
        <v>59.193215339233035</v>
      </c>
      <c r="AI674" s="44" t="s">
        <v>2673</v>
      </c>
      <c r="AJ674" s="44" t="str">
        <f t="shared" si="44"/>
        <v/>
      </c>
      <c r="AK674" s="44" t="s">
        <v>2673</v>
      </c>
      <c r="AL674" s="44" t="s">
        <v>3387</v>
      </c>
    </row>
    <row r="675" spans="1:38" x14ac:dyDescent="0.2">
      <c r="A675" s="46" t="s">
        <v>3249</v>
      </c>
      <c r="B675" s="46" t="s">
        <v>3250</v>
      </c>
      <c r="C675" s="48">
        <v>252700</v>
      </c>
      <c r="D675" s="48" t="s">
        <v>3402</v>
      </c>
      <c r="E675" s="48">
        <v>219500</v>
      </c>
      <c r="F675" s="49" t="s">
        <v>3387</v>
      </c>
      <c r="G675" s="48" t="s">
        <v>2673</v>
      </c>
      <c r="H675" s="49" t="s">
        <v>3387</v>
      </c>
      <c r="I675" s="49">
        <v>214200</v>
      </c>
      <c r="J675" s="49" t="s">
        <v>3387</v>
      </c>
      <c r="K675" s="49" t="s">
        <v>2673</v>
      </c>
      <c r="L675" s="49" t="s">
        <v>3387</v>
      </c>
      <c r="M675" s="44">
        <v>62</v>
      </c>
      <c r="N675" s="44" t="s">
        <v>3403</v>
      </c>
      <c r="O675" s="44">
        <v>246300</v>
      </c>
      <c r="P675" s="44" t="s">
        <v>3387</v>
      </c>
      <c r="Q675" s="44">
        <v>218900</v>
      </c>
      <c r="R675" s="44" t="s">
        <v>3387</v>
      </c>
      <c r="S675" s="44" t="s">
        <v>2673</v>
      </c>
      <c r="T675" s="44" t="s">
        <v>3387</v>
      </c>
      <c r="U675" s="44">
        <v>212400</v>
      </c>
      <c r="V675" s="44">
        <f t="shared" si="41"/>
        <v>51.741778319123021</v>
      </c>
      <c r="W675" s="44" t="s">
        <v>2673</v>
      </c>
      <c r="X675" s="44" t="e">
        <f t="shared" si="42"/>
        <v>#VALUE!</v>
      </c>
      <c r="Y675" s="44">
        <v>60</v>
      </c>
      <c r="Z675" s="44" t="s">
        <v>3387</v>
      </c>
      <c r="AA675" s="44" t="s">
        <v>2673</v>
      </c>
      <c r="AB675" s="44" t="s">
        <v>3387</v>
      </c>
      <c r="AC675" s="44" t="s">
        <v>2673</v>
      </c>
      <c r="AD675" s="44" t="s">
        <v>3387</v>
      </c>
      <c r="AE675" s="44" t="s">
        <v>2673</v>
      </c>
      <c r="AG675" s="44" t="s">
        <v>2673</v>
      </c>
      <c r="AH675" s="44">
        <f t="shared" si="43"/>
        <v>51.741778319123021</v>
      </c>
      <c r="AI675" s="44" t="s">
        <v>2673</v>
      </c>
      <c r="AJ675" s="44" t="str">
        <f t="shared" si="44"/>
        <v/>
      </c>
      <c r="AK675" s="44" t="s">
        <v>2673</v>
      </c>
      <c r="AL675" s="44" t="s">
        <v>3387</v>
      </c>
    </row>
    <row r="676" spans="1:38" x14ac:dyDescent="0.2">
      <c r="A676" s="46" t="s">
        <v>3251</v>
      </c>
      <c r="B676" s="46" t="s">
        <v>3252</v>
      </c>
      <c r="C676" s="48">
        <v>150500</v>
      </c>
      <c r="D676" s="48" t="s">
        <v>3402</v>
      </c>
      <c r="E676" s="48">
        <v>137900</v>
      </c>
      <c r="F676" s="48" t="s">
        <v>3387</v>
      </c>
      <c r="G676" s="48">
        <v>6800</v>
      </c>
      <c r="H676" s="49" t="s">
        <v>3387</v>
      </c>
      <c r="I676" s="49">
        <v>132300</v>
      </c>
      <c r="J676" s="49" t="s">
        <v>3387</v>
      </c>
      <c r="K676" s="49">
        <v>5</v>
      </c>
      <c r="L676" s="49" t="s">
        <v>3402</v>
      </c>
      <c r="M676" s="44">
        <v>59</v>
      </c>
      <c r="N676" s="44" t="s">
        <v>3403</v>
      </c>
      <c r="O676" s="44">
        <v>153600</v>
      </c>
      <c r="P676" s="44" t="s">
        <v>3387</v>
      </c>
      <c r="Q676" s="44">
        <v>133100</v>
      </c>
      <c r="R676" s="44" t="s">
        <v>3387</v>
      </c>
      <c r="S676" s="44">
        <v>6100</v>
      </c>
      <c r="T676" s="44" t="s">
        <v>3387</v>
      </c>
      <c r="U676" s="44">
        <v>129700</v>
      </c>
      <c r="V676" s="44">
        <f t="shared" si="41"/>
        <v>49.819661458333336</v>
      </c>
      <c r="W676" s="44">
        <v>4</v>
      </c>
      <c r="X676" s="44">
        <f t="shared" si="42"/>
        <v>3.9713541666666665</v>
      </c>
      <c r="Y676" s="44">
        <v>59</v>
      </c>
      <c r="Z676" s="44" t="s">
        <v>3387</v>
      </c>
      <c r="AA676" s="44" t="s">
        <v>2673</v>
      </c>
      <c r="AB676" s="44" t="s">
        <v>3387</v>
      </c>
      <c r="AC676" s="44" t="s">
        <v>2673</v>
      </c>
      <c r="AD676" s="44" t="s">
        <v>3387</v>
      </c>
      <c r="AE676" s="44" t="s">
        <v>2673</v>
      </c>
      <c r="AG676" s="44" t="s">
        <v>2673</v>
      </c>
      <c r="AH676" s="44">
        <f t="shared" si="43"/>
        <v>49.819661458333336</v>
      </c>
      <c r="AI676" s="44" t="s">
        <v>2673</v>
      </c>
      <c r="AJ676" s="44">
        <f t="shared" si="44"/>
        <v>3.9713541666666665</v>
      </c>
      <c r="AK676" s="44" t="s">
        <v>2673</v>
      </c>
      <c r="AL676" s="44" t="s">
        <v>3387</v>
      </c>
    </row>
    <row r="677" spans="1:38" x14ac:dyDescent="0.2">
      <c r="A677" s="46" t="s">
        <v>3253</v>
      </c>
      <c r="B677" s="46" t="s">
        <v>3254</v>
      </c>
      <c r="C677" s="48">
        <v>277800</v>
      </c>
      <c r="D677" s="48" t="s">
        <v>3402</v>
      </c>
      <c r="E677" s="48">
        <v>254000</v>
      </c>
      <c r="F677" s="49" t="s">
        <v>3387</v>
      </c>
      <c r="G677" s="48" t="s">
        <v>2673</v>
      </c>
      <c r="H677" s="49" t="s">
        <v>3387</v>
      </c>
      <c r="I677" s="49">
        <v>248700</v>
      </c>
      <c r="J677" s="49" t="s">
        <v>3387</v>
      </c>
      <c r="K677" s="49" t="s">
        <v>2673</v>
      </c>
      <c r="L677" s="49" t="s">
        <v>3387</v>
      </c>
      <c r="M677" s="44">
        <v>62</v>
      </c>
      <c r="N677" s="44" t="s">
        <v>3403</v>
      </c>
      <c r="O677" s="44">
        <v>276200</v>
      </c>
      <c r="P677" s="44" t="s">
        <v>3387</v>
      </c>
      <c r="Q677" s="44">
        <v>249500</v>
      </c>
      <c r="R677" s="44" t="s">
        <v>3387</v>
      </c>
      <c r="S677" s="44" t="s">
        <v>2673</v>
      </c>
      <c r="T677" s="44" t="s">
        <v>3387</v>
      </c>
      <c r="U677" s="44">
        <v>240500</v>
      </c>
      <c r="V677" s="44">
        <f t="shared" si="41"/>
        <v>53.11549601737871</v>
      </c>
      <c r="W677" s="44" t="s">
        <v>2673</v>
      </c>
      <c r="X677" s="44" t="e">
        <f t="shared" si="42"/>
        <v>#VALUE!</v>
      </c>
      <c r="Y677" s="44">
        <v>61</v>
      </c>
      <c r="Z677" s="44" t="s">
        <v>3387</v>
      </c>
      <c r="AA677" s="44" t="s">
        <v>2673</v>
      </c>
      <c r="AB677" s="44" t="s">
        <v>3387</v>
      </c>
      <c r="AC677" s="44" t="s">
        <v>2673</v>
      </c>
      <c r="AD677" s="44" t="s">
        <v>3387</v>
      </c>
      <c r="AE677" s="44" t="s">
        <v>2673</v>
      </c>
      <c r="AG677" s="44" t="s">
        <v>2673</v>
      </c>
      <c r="AH677" s="44">
        <f t="shared" si="43"/>
        <v>53.11549601737871</v>
      </c>
      <c r="AI677" s="44" t="s">
        <v>2673</v>
      </c>
      <c r="AJ677" s="44" t="str">
        <f t="shared" si="44"/>
        <v/>
      </c>
      <c r="AK677" s="44" t="s">
        <v>2673</v>
      </c>
      <c r="AL677" s="44" t="s">
        <v>3387</v>
      </c>
    </row>
    <row r="678" spans="1:38" x14ac:dyDescent="0.2">
      <c r="A678" s="46" t="s">
        <v>3255</v>
      </c>
      <c r="B678" s="46" t="s">
        <v>3256</v>
      </c>
      <c r="C678" s="48">
        <v>89100</v>
      </c>
      <c r="D678" s="48" t="s">
        <v>3402</v>
      </c>
      <c r="E678" s="48">
        <v>82700</v>
      </c>
      <c r="F678" s="48" t="s">
        <v>3387</v>
      </c>
      <c r="G678" s="48">
        <v>4100</v>
      </c>
      <c r="H678" s="49" t="s">
        <v>3387</v>
      </c>
      <c r="I678" s="49">
        <v>79000</v>
      </c>
      <c r="J678" s="49" t="s">
        <v>3387</v>
      </c>
      <c r="K678" s="49">
        <v>5</v>
      </c>
      <c r="L678" s="49" t="s">
        <v>3402</v>
      </c>
      <c r="M678" s="44">
        <v>59</v>
      </c>
      <c r="N678" s="44" t="s">
        <v>3403</v>
      </c>
      <c r="O678" s="44">
        <v>92100</v>
      </c>
      <c r="P678" s="44" t="s">
        <v>3387</v>
      </c>
      <c r="Q678" s="44">
        <v>85600</v>
      </c>
      <c r="R678" s="44" t="s">
        <v>3387</v>
      </c>
      <c r="S678" s="44">
        <v>3600</v>
      </c>
      <c r="T678" s="44" t="s">
        <v>3387</v>
      </c>
      <c r="U678" s="44">
        <v>82500</v>
      </c>
      <c r="V678" s="44">
        <f t="shared" si="41"/>
        <v>54.641693811074916</v>
      </c>
      <c r="W678" s="44">
        <v>4</v>
      </c>
      <c r="X678" s="44">
        <f t="shared" si="42"/>
        <v>3.9087947882736156</v>
      </c>
      <c r="Y678" s="44">
        <v>61</v>
      </c>
      <c r="Z678" s="44" t="s">
        <v>3387</v>
      </c>
      <c r="AA678" s="44" t="s">
        <v>2673</v>
      </c>
      <c r="AB678" s="44" t="s">
        <v>3387</v>
      </c>
      <c r="AC678" s="44" t="s">
        <v>2673</v>
      </c>
      <c r="AD678" s="44" t="s">
        <v>3387</v>
      </c>
      <c r="AE678" s="44" t="s">
        <v>2673</v>
      </c>
      <c r="AG678" s="44" t="s">
        <v>2673</v>
      </c>
      <c r="AH678" s="44">
        <f t="shared" si="43"/>
        <v>54.641693811074916</v>
      </c>
      <c r="AI678" s="44" t="s">
        <v>2673</v>
      </c>
      <c r="AJ678" s="44">
        <f t="shared" si="44"/>
        <v>3.9087947882736156</v>
      </c>
      <c r="AK678" s="44" t="s">
        <v>2673</v>
      </c>
      <c r="AL678" s="44" t="s">
        <v>3387</v>
      </c>
    </row>
    <row r="679" spans="1:38" x14ac:dyDescent="0.2">
      <c r="A679" s="46" t="s">
        <v>3257</v>
      </c>
      <c r="B679" s="46" t="s">
        <v>3258</v>
      </c>
      <c r="C679" s="48">
        <v>372900</v>
      </c>
      <c r="D679" s="48" t="s">
        <v>3402</v>
      </c>
      <c r="E679" s="48">
        <v>350100</v>
      </c>
      <c r="F679" s="49" t="s">
        <v>3387</v>
      </c>
      <c r="G679" s="48" t="s">
        <v>2673</v>
      </c>
      <c r="H679" s="49" t="s">
        <v>3387</v>
      </c>
      <c r="I679" s="49">
        <v>339800</v>
      </c>
      <c r="J679" s="49" t="s">
        <v>3387</v>
      </c>
      <c r="K679" s="49" t="s">
        <v>2673</v>
      </c>
      <c r="L679" s="49" t="s">
        <v>3387</v>
      </c>
      <c r="M679" s="44">
        <v>62</v>
      </c>
      <c r="N679" s="44" t="s">
        <v>3403</v>
      </c>
      <c r="O679" s="44">
        <v>389100</v>
      </c>
      <c r="P679" s="44" t="s">
        <v>3387</v>
      </c>
      <c r="Q679" s="44">
        <v>364700</v>
      </c>
      <c r="R679" s="44" t="s">
        <v>3387</v>
      </c>
      <c r="S679" s="44" t="s">
        <v>2673</v>
      </c>
      <c r="T679" s="44" t="s">
        <v>3387</v>
      </c>
      <c r="U679" s="44">
        <v>352800</v>
      </c>
      <c r="V679" s="44">
        <f t="shared" si="41"/>
        <v>58.029298380878949</v>
      </c>
      <c r="W679" s="44" t="s">
        <v>2673</v>
      </c>
      <c r="X679" s="44" t="e">
        <f t="shared" si="42"/>
        <v>#VALUE!</v>
      </c>
      <c r="Y679" s="44">
        <v>64</v>
      </c>
      <c r="Z679" s="44" t="s">
        <v>3387</v>
      </c>
      <c r="AA679" s="44" t="s">
        <v>2673</v>
      </c>
      <c r="AB679" s="44" t="s">
        <v>3387</v>
      </c>
      <c r="AC679" s="44" t="s">
        <v>2673</v>
      </c>
      <c r="AD679" s="44" t="s">
        <v>3387</v>
      </c>
      <c r="AE679" s="44" t="s">
        <v>2673</v>
      </c>
      <c r="AG679" s="44" t="s">
        <v>2673</v>
      </c>
      <c r="AH679" s="44">
        <f t="shared" si="43"/>
        <v>58.029298380878949</v>
      </c>
      <c r="AI679" s="44" t="s">
        <v>2673</v>
      </c>
      <c r="AJ679" s="44" t="str">
        <f t="shared" si="44"/>
        <v/>
      </c>
      <c r="AK679" s="44" t="s">
        <v>2673</v>
      </c>
      <c r="AL679" s="44" t="s">
        <v>3387</v>
      </c>
    </row>
    <row r="680" spans="1:38" x14ac:dyDescent="0.2">
      <c r="A680" s="46" t="s">
        <v>3259</v>
      </c>
      <c r="B680" s="46" t="s">
        <v>3260</v>
      </c>
      <c r="C680" s="48">
        <v>293400</v>
      </c>
      <c r="D680" s="48" t="s">
        <v>3402</v>
      </c>
      <c r="E680" s="48">
        <v>268700</v>
      </c>
      <c r="F680" s="48" t="s">
        <v>3387</v>
      </c>
      <c r="G680" s="48">
        <v>15600</v>
      </c>
      <c r="H680" s="49" t="s">
        <v>3387</v>
      </c>
      <c r="I680" s="49">
        <v>256400</v>
      </c>
      <c r="J680" s="49" t="s">
        <v>3387</v>
      </c>
      <c r="K680" s="49">
        <v>5</v>
      </c>
      <c r="L680" s="49" t="s">
        <v>3402</v>
      </c>
      <c r="M680" s="44">
        <v>59</v>
      </c>
      <c r="N680" s="44" t="s">
        <v>3403</v>
      </c>
      <c r="O680" s="44">
        <v>295800</v>
      </c>
      <c r="P680" s="44" t="s">
        <v>3387</v>
      </c>
      <c r="Q680" s="44">
        <v>272900</v>
      </c>
      <c r="R680" s="44" t="s">
        <v>3387</v>
      </c>
      <c r="S680" s="44">
        <v>13800</v>
      </c>
      <c r="T680" s="44" t="s">
        <v>3387</v>
      </c>
      <c r="U680" s="44">
        <v>261500</v>
      </c>
      <c r="V680" s="44">
        <f t="shared" si="41"/>
        <v>52.158553076402974</v>
      </c>
      <c r="W680" s="44">
        <v>5</v>
      </c>
      <c r="X680" s="44">
        <f t="shared" si="42"/>
        <v>4.6653144016227177</v>
      </c>
      <c r="Y680" s="44">
        <v>59</v>
      </c>
      <c r="Z680" s="44" t="s">
        <v>3387</v>
      </c>
      <c r="AA680" s="44" t="s">
        <v>2673</v>
      </c>
      <c r="AB680" s="44" t="s">
        <v>3387</v>
      </c>
      <c r="AC680" s="44" t="s">
        <v>2673</v>
      </c>
      <c r="AD680" s="44" t="s">
        <v>3387</v>
      </c>
      <c r="AE680" s="44" t="s">
        <v>2673</v>
      </c>
      <c r="AG680" s="44" t="s">
        <v>2673</v>
      </c>
      <c r="AH680" s="44">
        <f t="shared" si="43"/>
        <v>52.158553076402974</v>
      </c>
      <c r="AI680" s="44" t="s">
        <v>2673</v>
      </c>
      <c r="AJ680" s="44">
        <f t="shared" si="44"/>
        <v>4.6653144016227177</v>
      </c>
      <c r="AK680" s="44" t="s">
        <v>2673</v>
      </c>
      <c r="AL680" s="44" t="s">
        <v>3387</v>
      </c>
    </row>
    <row r="681" spans="1:38" x14ac:dyDescent="0.2">
      <c r="A681" s="46" t="s">
        <v>3261</v>
      </c>
      <c r="B681" s="46" t="s">
        <v>3262</v>
      </c>
      <c r="C681" s="48">
        <v>237700</v>
      </c>
      <c r="D681" s="48" t="s">
        <v>3402</v>
      </c>
      <c r="E681" s="48">
        <v>214900</v>
      </c>
      <c r="F681" s="49" t="s">
        <v>3387</v>
      </c>
      <c r="G681" s="48">
        <v>11500</v>
      </c>
      <c r="H681" s="49" t="s">
        <v>3387</v>
      </c>
      <c r="I681" s="49">
        <v>208500</v>
      </c>
      <c r="J681" s="49" t="s">
        <v>3387</v>
      </c>
      <c r="K681" s="49">
        <v>5</v>
      </c>
      <c r="L681" s="49" t="s">
        <v>3402</v>
      </c>
      <c r="M681" s="44">
        <v>60</v>
      </c>
      <c r="N681" s="44" t="s">
        <v>3403</v>
      </c>
      <c r="O681" s="44">
        <v>238800</v>
      </c>
      <c r="P681" s="44" t="s">
        <v>3387</v>
      </c>
      <c r="Q681" s="44">
        <v>218600</v>
      </c>
      <c r="R681" s="44" t="s">
        <v>3387</v>
      </c>
      <c r="S681" s="44" t="s">
        <v>2673</v>
      </c>
      <c r="T681" s="44" t="s">
        <v>3387</v>
      </c>
      <c r="U681" s="44">
        <v>209100</v>
      </c>
      <c r="V681" s="44">
        <f t="shared" si="41"/>
        <v>52.537688442211056</v>
      </c>
      <c r="W681" s="44" t="s">
        <v>2673</v>
      </c>
      <c r="X681" s="44" t="e">
        <f t="shared" si="42"/>
        <v>#VALUE!</v>
      </c>
      <c r="Y681" s="44">
        <v>60</v>
      </c>
      <c r="Z681" s="44" t="s">
        <v>3387</v>
      </c>
      <c r="AA681" s="44" t="s">
        <v>2673</v>
      </c>
      <c r="AB681" s="44" t="s">
        <v>3387</v>
      </c>
      <c r="AC681" s="44" t="s">
        <v>2673</v>
      </c>
      <c r="AD681" s="44" t="s">
        <v>3387</v>
      </c>
      <c r="AE681" s="44" t="s">
        <v>2673</v>
      </c>
      <c r="AG681" s="44" t="s">
        <v>2673</v>
      </c>
      <c r="AH681" s="44">
        <f t="shared" si="43"/>
        <v>52.537688442211056</v>
      </c>
      <c r="AI681" s="44" t="s">
        <v>2673</v>
      </c>
      <c r="AJ681" s="44" t="str">
        <f t="shared" si="44"/>
        <v/>
      </c>
      <c r="AK681" s="44" t="s">
        <v>2673</v>
      </c>
      <c r="AL681" s="44" t="s">
        <v>3387</v>
      </c>
    </row>
    <row r="682" spans="1:38" x14ac:dyDescent="0.2">
      <c r="A682" s="46" t="s">
        <v>3263</v>
      </c>
      <c r="B682" s="46" t="s">
        <v>3264</v>
      </c>
      <c r="C682" s="48">
        <v>447100</v>
      </c>
      <c r="D682" s="48" t="s">
        <v>3402</v>
      </c>
      <c r="E682" s="48">
        <v>413600</v>
      </c>
      <c r="F682" s="48" t="s">
        <v>3387</v>
      </c>
      <c r="G682" s="48">
        <v>21600</v>
      </c>
      <c r="H682" s="49" t="s">
        <v>3387</v>
      </c>
      <c r="I682" s="49">
        <v>394700</v>
      </c>
      <c r="J682" s="49" t="s">
        <v>3387</v>
      </c>
      <c r="K682" s="49">
        <v>5</v>
      </c>
      <c r="L682" s="49" t="s">
        <v>3402</v>
      </c>
      <c r="M682" s="44">
        <v>59</v>
      </c>
      <c r="N682" s="44" t="s">
        <v>3403</v>
      </c>
      <c r="O682" s="44">
        <v>450400</v>
      </c>
      <c r="P682" s="44" t="s">
        <v>3387</v>
      </c>
      <c r="Q682" s="44">
        <v>416500</v>
      </c>
      <c r="R682" s="44" t="s">
        <v>3387</v>
      </c>
      <c r="S682" s="44">
        <v>23700</v>
      </c>
      <c r="T682" s="44" t="s">
        <v>3387</v>
      </c>
      <c r="U682" s="44">
        <v>397800</v>
      </c>
      <c r="V682" s="44">
        <f t="shared" si="41"/>
        <v>52.109680284191825</v>
      </c>
      <c r="W682" s="44">
        <v>5</v>
      </c>
      <c r="X682" s="44">
        <f t="shared" si="42"/>
        <v>5.2619893428063946</v>
      </c>
      <c r="Y682" s="44">
        <v>59</v>
      </c>
      <c r="Z682" s="44" t="s">
        <v>3387</v>
      </c>
      <c r="AA682" s="44" t="s">
        <v>2673</v>
      </c>
      <c r="AB682" s="44" t="s">
        <v>3387</v>
      </c>
      <c r="AC682" s="44" t="s">
        <v>2673</v>
      </c>
      <c r="AD682" s="44" t="s">
        <v>3387</v>
      </c>
      <c r="AE682" s="44" t="s">
        <v>2673</v>
      </c>
      <c r="AG682" s="44" t="s">
        <v>2673</v>
      </c>
      <c r="AH682" s="44">
        <f t="shared" si="43"/>
        <v>52.109680284191825</v>
      </c>
      <c r="AI682" s="44" t="s">
        <v>2673</v>
      </c>
      <c r="AJ682" s="44">
        <f t="shared" si="44"/>
        <v>5.2619893428063946</v>
      </c>
      <c r="AK682" s="44" t="s">
        <v>2673</v>
      </c>
      <c r="AL682" s="44" t="s">
        <v>3387</v>
      </c>
    </row>
    <row r="683" spans="1:38" x14ac:dyDescent="0.2">
      <c r="A683" s="46" t="s">
        <v>3265</v>
      </c>
      <c r="B683" s="46" t="s">
        <v>3266</v>
      </c>
      <c r="C683" s="48">
        <v>143400</v>
      </c>
      <c r="D683" s="48" t="s">
        <v>3402</v>
      </c>
      <c r="E683" s="48">
        <v>127500</v>
      </c>
      <c r="F683" s="48" t="s">
        <v>3387</v>
      </c>
      <c r="G683" s="48" t="s">
        <v>2673</v>
      </c>
      <c r="H683" s="49" t="s">
        <v>3387</v>
      </c>
      <c r="I683" s="49">
        <v>125200</v>
      </c>
      <c r="J683" s="49" t="s">
        <v>3387</v>
      </c>
      <c r="K683" s="49" t="s">
        <v>2673</v>
      </c>
      <c r="L683" s="49" t="s">
        <v>3387</v>
      </c>
      <c r="M683" s="44">
        <v>64</v>
      </c>
      <c r="N683" s="44" t="s">
        <v>3403</v>
      </c>
      <c r="O683" s="44">
        <v>140900</v>
      </c>
      <c r="P683" s="44" t="s">
        <v>3387</v>
      </c>
      <c r="Q683" s="44">
        <v>127100</v>
      </c>
      <c r="R683" s="44" t="s">
        <v>3387</v>
      </c>
      <c r="S683" s="44">
        <v>4800</v>
      </c>
      <c r="T683" s="44" t="s">
        <v>3387</v>
      </c>
      <c r="U683" s="44">
        <v>123200</v>
      </c>
      <c r="V683" s="44">
        <f t="shared" si="41"/>
        <v>55.085876508161817</v>
      </c>
      <c r="W683" s="44">
        <v>3</v>
      </c>
      <c r="X683" s="44">
        <f t="shared" si="42"/>
        <v>3.4066713981547196</v>
      </c>
      <c r="Y683" s="44">
        <v>63</v>
      </c>
      <c r="Z683" s="44" t="s">
        <v>3387</v>
      </c>
      <c r="AA683" s="44" t="s">
        <v>2673</v>
      </c>
      <c r="AB683" s="44" t="s">
        <v>3387</v>
      </c>
      <c r="AC683" s="44" t="s">
        <v>2673</v>
      </c>
      <c r="AD683" s="44" t="s">
        <v>3387</v>
      </c>
      <c r="AE683" s="44" t="s">
        <v>2673</v>
      </c>
      <c r="AG683" s="44" t="s">
        <v>2673</v>
      </c>
      <c r="AH683" s="44">
        <f t="shared" si="43"/>
        <v>55.085876508161817</v>
      </c>
      <c r="AI683" s="44" t="s">
        <v>2673</v>
      </c>
      <c r="AJ683" s="44">
        <f t="shared" si="44"/>
        <v>3.4066713981547196</v>
      </c>
      <c r="AK683" s="44" t="s">
        <v>2673</v>
      </c>
      <c r="AL683" s="44" t="s">
        <v>3387</v>
      </c>
    </row>
    <row r="684" spans="1:38" x14ac:dyDescent="0.2">
      <c r="A684" s="46" t="s">
        <v>3267</v>
      </c>
      <c r="B684" s="46" t="s">
        <v>3268</v>
      </c>
      <c r="C684" s="48">
        <v>87400</v>
      </c>
      <c r="D684" s="48" t="s">
        <v>3402</v>
      </c>
      <c r="E684" s="48">
        <v>78700</v>
      </c>
      <c r="F684" s="48" t="s">
        <v>3387</v>
      </c>
      <c r="G684" s="48">
        <v>5400</v>
      </c>
      <c r="H684" s="49" t="s">
        <v>3387</v>
      </c>
      <c r="I684" s="49">
        <v>74500</v>
      </c>
      <c r="J684" s="49" t="s">
        <v>3387</v>
      </c>
      <c r="K684" s="49">
        <v>6</v>
      </c>
      <c r="L684" s="49" t="s">
        <v>3402</v>
      </c>
      <c r="M684" s="44">
        <v>61</v>
      </c>
      <c r="N684" s="44" t="s">
        <v>3403</v>
      </c>
      <c r="O684" s="44">
        <v>83200</v>
      </c>
      <c r="P684" s="44" t="s">
        <v>3387</v>
      </c>
      <c r="Q684" s="44">
        <v>78300</v>
      </c>
      <c r="R684" s="44" t="s">
        <v>3387</v>
      </c>
      <c r="S684" s="44">
        <v>4500</v>
      </c>
      <c r="T684" s="44" t="s">
        <v>3387</v>
      </c>
      <c r="U684" s="44">
        <v>74800</v>
      </c>
      <c r="V684" s="44">
        <f t="shared" si="41"/>
        <v>52.144230769230774</v>
      </c>
      <c r="W684" s="44">
        <v>5</v>
      </c>
      <c r="X684" s="44">
        <f t="shared" si="42"/>
        <v>5.4086538461538458</v>
      </c>
      <c r="Y684" s="44">
        <v>58</v>
      </c>
      <c r="Z684" s="44" t="s">
        <v>3387</v>
      </c>
      <c r="AA684" s="44" t="s">
        <v>2673</v>
      </c>
      <c r="AB684" s="44" t="s">
        <v>3387</v>
      </c>
      <c r="AC684" s="44" t="s">
        <v>2673</v>
      </c>
      <c r="AD684" s="44" t="s">
        <v>3387</v>
      </c>
      <c r="AE684" s="44" t="s">
        <v>2673</v>
      </c>
      <c r="AG684" s="44" t="s">
        <v>2673</v>
      </c>
      <c r="AH684" s="44">
        <f t="shared" si="43"/>
        <v>52.144230769230774</v>
      </c>
      <c r="AI684" s="44" t="s">
        <v>2673</v>
      </c>
      <c r="AJ684" s="44">
        <f t="shared" si="44"/>
        <v>5.4086538461538458</v>
      </c>
      <c r="AK684" s="44" t="s">
        <v>2673</v>
      </c>
      <c r="AL684" s="44" t="s">
        <v>3387</v>
      </c>
    </row>
    <row r="685" spans="1:38" x14ac:dyDescent="0.2">
      <c r="A685" s="46" t="s">
        <v>3269</v>
      </c>
      <c r="B685" s="46" t="s">
        <v>3270</v>
      </c>
      <c r="C685" s="48">
        <v>87400</v>
      </c>
      <c r="D685" s="48" t="s">
        <v>3402</v>
      </c>
      <c r="E685" s="48">
        <v>74900</v>
      </c>
      <c r="F685" s="49" t="s">
        <v>3387</v>
      </c>
      <c r="G685" s="48" t="s">
        <v>2673</v>
      </c>
      <c r="H685" s="49" t="s">
        <v>3387</v>
      </c>
      <c r="I685" s="49">
        <v>73100</v>
      </c>
      <c r="J685" s="49" t="s">
        <v>3387</v>
      </c>
      <c r="K685" s="49" t="s">
        <v>2673</v>
      </c>
      <c r="L685" s="49" t="s">
        <v>3387</v>
      </c>
      <c r="M685" s="44">
        <v>55</v>
      </c>
      <c r="N685" s="44" t="s">
        <v>3403</v>
      </c>
      <c r="O685" s="44">
        <v>87000</v>
      </c>
      <c r="P685" s="44" t="s">
        <v>3387</v>
      </c>
      <c r="Q685" s="44">
        <v>75500</v>
      </c>
      <c r="R685" s="44" t="s">
        <v>3387</v>
      </c>
      <c r="S685" s="44" t="s">
        <v>2673</v>
      </c>
      <c r="T685" s="44" t="s">
        <v>3387</v>
      </c>
      <c r="U685" s="44">
        <v>73100</v>
      </c>
      <c r="V685" s="44">
        <f t="shared" si="41"/>
        <v>46.212643678160923</v>
      </c>
      <c r="W685" s="44" t="s">
        <v>2673</v>
      </c>
      <c r="X685" s="44" t="e">
        <f t="shared" si="42"/>
        <v>#VALUE!</v>
      </c>
      <c r="Y685" s="44">
        <v>55</v>
      </c>
      <c r="Z685" s="44" t="s">
        <v>3387</v>
      </c>
      <c r="AA685" s="44" t="s">
        <v>2673</v>
      </c>
      <c r="AB685" s="44" t="s">
        <v>3387</v>
      </c>
      <c r="AC685" s="44" t="s">
        <v>2673</v>
      </c>
      <c r="AD685" s="44" t="s">
        <v>3387</v>
      </c>
      <c r="AE685" s="44" t="s">
        <v>2673</v>
      </c>
      <c r="AG685" s="44" t="s">
        <v>2673</v>
      </c>
      <c r="AH685" s="44">
        <f t="shared" si="43"/>
        <v>46.212643678160923</v>
      </c>
      <c r="AI685" s="44" t="s">
        <v>2673</v>
      </c>
      <c r="AJ685" s="44" t="str">
        <f t="shared" si="44"/>
        <v/>
      </c>
      <c r="AK685" s="44" t="s">
        <v>2673</v>
      </c>
      <c r="AL685" s="44" t="s">
        <v>3387</v>
      </c>
    </row>
    <row r="686" spans="1:38" x14ac:dyDescent="0.2">
      <c r="A686" s="46" t="s">
        <v>3271</v>
      </c>
      <c r="B686" s="46" t="s">
        <v>3272</v>
      </c>
      <c r="C686" s="48">
        <v>245300</v>
      </c>
      <c r="D686" s="48" t="s">
        <v>3402</v>
      </c>
      <c r="E686" s="48">
        <v>224900</v>
      </c>
      <c r="F686" s="49" t="s">
        <v>3387</v>
      </c>
      <c r="G686" s="48" t="s">
        <v>2673</v>
      </c>
      <c r="H686" s="49" t="s">
        <v>3387</v>
      </c>
      <c r="I686" s="49">
        <v>216100</v>
      </c>
      <c r="J686" s="49" t="s">
        <v>3387</v>
      </c>
      <c r="K686" s="49" t="s">
        <v>2673</v>
      </c>
      <c r="L686" s="49" t="s">
        <v>3387</v>
      </c>
      <c r="M686" s="44">
        <v>64</v>
      </c>
      <c r="N686" s="44" t="s">
        <v>3403</v>
      </c>
      <c r="O686" s="44">
        <v>245200</v>
      </c>
      <c r="P686" s="44" t="s">
        <v>3387</v>
      </c>
      <c r="Q686" s="44">
        <v>226900</v>
      </c>
      <c r="R686" s="44" t="s">
        <v>3387</v>
      </c>
      <c r="S686" s="44" t="s">
        <v>2673</v>
      </c>
      <c r="T686" s="44" t="s">
        <v>3387</v>
      </c>
      <c r="U686" s="44">
        <v>215400</v>
      </c>
      <c r="V686" s="44">
        <f t="shared" si="41"/>
        <v>56.221859706362153</v>
      </c>
      <c r="W686" s="44" t="s">
        <v>2673</v>
      </c>
      <c r="X686" s="44" t="e">
        <f t="shared" si="42"/>
        <v>#VALUE!</v>
      </c>
      <c r="Y686" s="44">
        <v>64</v>
      </c>
      <c r="Z686" s="44" t="s">
        <v>3387</v>
      </c>
      <c r="AA686" s="44" t="s">
        <v>2673</v>
      </c>
      <c r="AB686" s="44" t="s">
        <v>3387</v>
      </c>
      <c r="AC686" s="44" t="s">
        <v>2673</v>
      </c>
      <c r="AD686" s="44" t="s">
        <v>3387</v>
      </c>
      <c r="AE686" s="44" t="s">
        <v>2673</v>
      </c>
      <c r="AG686" s="44" t="s">
        <v>2673</v>
      </c>
      <c r="AH686" s="44">
        <f t="shared" si="43"/>
        <v>56.221859706362153</v>
      </c>
      <c r="AI686" s="44" t="s">
        <v>2673</v>
      </c>
      <c r="AJ686" s="44" t="str">
        <f t="shared" si="44"/>
        <v/>
      </c>
      <c r="AK686" s="44" t="s">
        <v>2673</v>
      </c>
      <c r="AL686" s="44" t="s">
        <v>3387</v>
      </c>
    </row>
    <row r="687" spans="1:38" x14ac:dyDescent="0.2">
      <c r="A687" s="46" t="s">
        <v>3273</v>
      </c>
      <c r="B687" s="46" t="s">
        <v>3274</v>
      </c>
      <c r="C687" s="48">
        <v>205500</v>
      </c>
      <c r="D687" s="48" t="s">
        <v>3402</v>
      </c>
      <c r="E687" s="48">
        <v>185000</v>
      </c>
      <c r="F687" s="49" t="s">
        <v>3387</v>
      </c>
      <c r="G687" s="48" t="s">
        <v>2673</v>
      </c>
      <c r="H687" s="49" t="s">
        <v>3387</v>
      </c>
      <c r="I687" s="49">
        <v>178600</v>
      </c>
      <c r="J687" s="49" t="s">
        <v>3387</v>
      </c>
      <c r="K687" s="49" t="s">
        <v>2673</v>
      </c>
      <c r="L687" s="49" t="s">
        <v>3387</v>
      </c>
      <c r="M687" s="44">
        <v>61</v>
      </c>
      <c r="N687" s="44" t="s">
        <v>3403</v>
      </c>
      <c r="O687" s="44">
        <v>203500</v>
      </c>
      <c r="P687" s="44" t="s">
        <v>3387</v>
      </c>
      <c r="Q687" s="44">
        <v>187200</v>
      </c>
      <c r="R687" s="44" t="s">
        <v>3387</v>
      </c>
      <c r="S687" s="44" t="s">
        <v>2673</v>
      </c>
      <c r="T687" s="44" t="s">
        <v>3387</v>
      </c>
      <c r="U687" s="44">
        <v>180000</v>
      </c>
      <c r="V687" s="44">
        <f t="shared" si="41"/>
        <v>53.071253071253068</v>
      </c>
      <c r="W687" s="44" t="s">
        <v>2673</v>
      </c>
      <c r="X687" s="44" t="e">
        <f t="shared" si="42"/>
        <v>#VALUE!</v>
      </c>
      <c r="Y687" s="44">
        <v>60</v>
      </c>
      <c r="Z687" s="44" t="s">
        <v>3387</v>
      </c>
      <c r="AA687" s="44" t="s">
        <v>2673</v>
      </c>
      <c r="AB687" s="44" t="s">
        <v>3387</v>
      </c>
      <c r="AC687" s="44" t="s">
        <v>2673</v>
      </c>
      <c r="AD687" s="44" t="s">
        <v>3387</v>
      </c>
      <c r="AE687" s="44" t="s">
        <v>2673</v>
      </c>
      <c r="AG687" s="44" t="s">
        <v>2673</v>
      </c>
      <c r="AH687" s="44">
        <f t="shared" si="43"/>
        <v>53.071253071253068</v>
      </c>
      <c r="AI687" s="44" t="s">
        <v>2673</v>
      </c>
      <c r="AJ687" s="44" t="str">
        <f t="shared" si="44"/>
        <v/>
      </c>
      <c r="AK687" s="44" t="s">
        <v>2673</v>
      </c>
      <c r="AL687" s="44" t="s">
        <v>3387</v>
      </c>
    </row>
    <row r="688" spans="1:38" x14ac:dyDescent="0.2">
      <c r="A688" s="46" t="s">
        <v>3275</v>
      </c>
      <c r="B688" s="46" t="s">
        <v>3276</v>
      </c>
      <c r="C688" s="48">
        <v>177800</v>
      </c>
      <c r="D688" s="48" t="s">
        <v>3402</v>
      </c>
      <c r="E688" s="48">
        <v>162700</v>
      </c>
      <c r="F688" s="48" t="s">
        <v>3387</v>
      </c>
      <c r="G688" s="48">
        <v>9400</v>
      </c>
      <c r="H688" s="49" t="s">
        <v>3387</v>
      </c>
      <c r="I688" s="49">
        <v>155900</v>
      </c>
      <c r="J688" s="49" t="s">
        <v>3387</v>
      </c>
      <c r="K688" s="49">
        <v>5</v>
      </c>
      <c r="L688" s="49" t="s">
        <v>3402</v>
      </c>
      <c r="M688" s="44">
        <v>55</v>
      </c>
      <c r="N688" s="44" t="s">
        <v>3403</v>
      </c>
      <c r="O688" s="44">
        <v>180600</v>
      </c>
      <c r="P688" s="44" t="s">
        <v>3387</v>
      </c>
      <c r="Q688" s="44">
        <v>165100</v>
      </c>
      <c r="R688" s="44" t="s">
        <v>3387</v>
      </c>
      <c r="S688" s="44">
        <v>9900</v>
      </c>
      <c r="T688" s="44" t="s">
        <v>3387</v>
      </c>
      <c r="U688" s="44">
        <v>158700</v>
      </c>
      <c r="V688" s="44">
        <f t="shared" si="41"/>
        <v>48.330564784053159</v>
      </c>
      <c r="W688" s="44">
        <v>5</v>
      </c>
      <c r="X688" s="44">
        <f t="shared" si="42"/>
        <v>5.4817275747508303</v>
      </c>
      <c r="Y688" s="44">
        <v>55</v>
      </c>
      <c r="Z688" s="44" t="s">
        <v>3387</v>
      </c>
      <c r="AA688" s="44" t="s">
        <v>2673</v>
      </c>
      <c r="AB688" s="44" t="s">
        <v>3387</v>
      </c>
      <c r="AC688" s="44" t="s">
        <v>2673</v>
      </c>
      <c r="AD688" s="44" t="s">
        <v>3387</v>
      </c>
      <c r="AE688" s="44" t="s">
        <v>2673</v>
      </c>
      <c r="AG688" s="44" t="s">
        <v>2673</v>
      </c>
      <c r="AH688" s="44">
        <f t="shared" si="43"/>
        <v>48.330564784053159</v>
      </c>
      <c r="AI688" s="44" t="s">
        <v>2673</v>
      </c>
      <c r="AJ688" s="44">
        <f t="shared" si="44"/>
        <v>5.4817275747508303</v>
      </c>
      <c r="AK688" s="44" t="s">
        <v>2673</v>
      </c>
      <c r="AL688" s="44" t="s">
        <v>3387</v>
      </c>
    </row>
    <row r="689" spans="1:38" x14ac:dyDescent="0.2">
      <c r="A689" s="46" t="s">
        <v>3277</v>
      </c>
      <c r="B689" s="46" t="s">
        <v>3278</v>
      </c>
      <c r="C689" s="48">
        <v>239600</v>
      </c>
      <c r="D689" s="48" t="s">
        <v>3402</v>
      </c>
      <c r="E689" s="48">
        <v>221600</v>
      </c>
      <c r="F689" s="48" t="s">
        <v>3387</v>
      </c>
      <c r="G689" s="48" t="s">
        <v>2673</v>
      </c>
      <c r="H689" s="49" t="s">
        <v>3387</v>
      </c>
      <c r="I689" s="49">
        <v>216400</v>
      </c>
      <c r="J689" s="49" t="s">
        <v>3387</v>
      </c>
      <c r="K689" s="49" t="s">
        <v>2673</v>
      </c>
      <c r="L689" s="49" t="s">
        <v>3387</v>
      </c>
      <c r="M689" s="44">
        <v>61</v>
      </c>
      <c r="N689" s="44" t="s">
        <v>3403</v>
      </c>
      <c r="O689" s="44">
        <v>249700</v>
      </c>
      <c r="P689" s="44" t="s">
        <v>3387</v>
      </c>
      <c r="Q689" s="44">
        <v>228900</v>
      </c>
      <c r="R689" s="44" t="s">
        <v>3387</v>
      </c>
      <c r="S689" s="44">
        <v>9100</v>
      </c>
      <c r="T689" s="44" t="s">
        <v>3387</v>
      </c>
      <c r="U689" s="44">
        <v>221400</v>
      </c>
      <c r="V689" s="44">
        <f t="shared" si="41"/>
        <v>55.859831798157792</v>
      </c>
      <c r="W689" s="44">
        <v>4</v>
      </c>
      <c r="X689" s="44">
        <f t="shared" si="42"/>
        <v>3.6443732478974771</v>
      </c>
      <c r="Y689" s="44">
        <v>63</v>
      </c>
      <c r="Z689" s="44" t="s">
        <v>3387</v>
      </c>
      <c r="AA689" s="44" t="s">
        <v>2673</v>
      </c>
      <c r="AB689" s="44" t="s">
        <v>3387</v>
      </c>
      <c r="AC689" s="44" t="s">
        <v>2673</v>
      </c>
      <c r="AD689" s="44" t="s">
        <v>3387</v>
      </c>
      <c r="AE689" s="44" t="s">
        <v>2673</v>
      </c>
      <c r="AG689" s="44" t="s">
        <v>2673</v>
      </c>
      <c r="AH689" s="44">
        <f t="shared" si="43"/>
        <v>55.859831798157792</v>
      </c>
      <c r="AI689" s="44" t="s">
        <v>2673</v>
      </c>
      <c r="AJ689" s="44">
        <f t="shared" si="44"/>
        <v>3.6443732478974771</v>
      </c>
      <c r="AK689" s="44" t="s">
        <v>2673</v>
      </c>
      <c r="AL689" s="44" t="s">
        <v>3387</v>
      </c>
    </row>
    <row r="690" spans="1:38" x14ac:dyDescent="0.2">
      <c r="A690" s="46" t="s">
        <v>3279</v>
      </c>
      <c r="B690" s="46" t="s">
        <v>3280</v>
      </c>
      <c r="C690" s="48">
        <v>358400</v>
      </c>
      <c r="D690" s="48" t="s">
        <v>3402</v>
      </c>
      <c r="E690" s="48">
        <v>328000</v>
      </c>
      <c r="F690" s="48" t="s">
        <v>3387</v>
      </c>
      <c r="G690" s="48">
        <v>12500</v>
      </c>
      <c r="H690" s="49" t="s">
        <v>3387</v>
      </c>
      <c r="I690" s="49">
        <v>318700</v>
      </c>
      <c r="J690" s="49" t="s">
        <v>3387</v>
      </c>
      <c r="K690" s="49">
        <v>3</v>
      </c>
      <c r="L690" s="49" t="s">
        <v>3402</v>
      </c>
      <c r="M690" s="44">
        <v>63</v>
      </c>
      <c r="N690" s="44" t="s">
        <v>3403</v>
      </c>
      <c r="O690" s="44">
        <v>356800</v>
      </c>
      <c r="P690" s="44" t="s">
        <v>3387</v>
      </c>
      <c r="Q690" s="44">
        <v>324500</v>
      </c>
      <c r="R690" s="44" t="s">
        <v>3387</v>
      </c>
      <c r="S690" s="44">
        <v>15000</v>
      </c>
      <c r="T690" s="44" t="s">
        <v>3387</v>
      </c>
      <c r="U690" s="44">
        <v>313700</v>
      </c>
      <c r="V690" s="44">
        <f t="shared" si="41"/>
        <v>54.510650224215247</v>
      </c>
      <c r="W690" s="44">
        <v>4</v>
      </c>
      <c r="X690" s="44">
        <f t="shared" si="42"/>
        <v>4.2040358744394615</v>
      </c>
      <c r="Y690" s="44">
        <v>62</v>
      </c>
      <c r="Z690" s="44" t="s">
        <v>3387</v>
      </c>
      <c r="AA690" s="44" t="s">
        <v>2673</v>
      </c>
      <c r="AB690" s="44" t="s">
        <v>3387</v>
      </c>
      <c r="AC690" s="44" t="s">
        <v>2673</v>
      </c>
      <c r="AD690" s="44" t="s">
        <v>3387</v>
      </c>
      <c r="AE690" s="44" t="s">
        <v>2673</v>
      </c>
      <c r="AG690" s="44" t="s">
        <v>2673</v>
      </c>
      <c r="AH690" s="44">
        <f t="shared" si="43"/>
        <v>54.510650224215247</v>
      </c>
      <c r="AI690" s="44" t="s">
        <v>2673</v>
      </c>
      <c r="AJ690" s="44">
        <f t="shared" si="44"/>
        <v>4.2040358744394615</v>
      </c>
      <c r="AK690" s="44" t="s">
        <v>2673</v>
      </c>
      <c r="AL690" s="44" t="s">
        <v>3387</v>
      </c>
    </row>
    <row r="691" spans="1:38" x14ac:dyDescent="0.2">
      <c r="A691" s="46" t="s">
        <v>3281</v>
      </c>
      <c r="B691" s="46" t="s">
        <v>3282</v>
      </c>
      <c r="C691" s="48">
        <v>249900</v>
      </c>
      <c r="D691" s="48" t="s">
        <v>3402</v>
      </c>
      <c r="E691" s="48">
        <v>226600</v>
      </c>
      <c r="F691" s="49" t="s">
        <v>3387</v>
      </c>
      <c r="G691" s="48">
        <v>14600</v>
      </c>
      <c r="H691" s="49" t="s">
        <v>3387</v>
      </c>
      <c r="I691" s="49">
        <v>215300</v>
      </c>
      <c r="J691" s="49" t="s">
        <v>3387</v>
      </c>
      <c r="K691" s="49">
        <v>6</v>
      </c>
      <c r="L691" s="49" t="s">
        <v>3402</v>
      </c>
      <c r="M691" s="44">
        <v>65</v>
      </c>
      <c r="N691" s="44" t="s">
        <v>3403</v>
      </c>
      <c r="O691" s="44">
        <v>255700</v>
      </c>
      <c r="P691" s="44" t="s">
        <v>3387</v>
      </c>
      <c r="Q691" s="44">
        <v>233100</v>
      </c>
      <c r="R691" s="44" t="s">
        <v>3387</v>
      </c>
      <c r="S691" s="44" t="s">
        <v>2673</v>
      </c>
      <c r="T691" s="44" t="s">
        <v>3387</v>
      </c>
      <c r="U691" s="44">
        <v>224500</v>
      </c>
      <c r="V691" s="44">
        <f t="shared" si="41"/>
        <v>57.94681267109894</v>
      </c>
      <c r="W691" s="44" t="s">
        <v>2673</v>
      </c>
      <c r="X691" s="44" t="e">
        <f t="shared" si="42"/>
        <v>#VALUE!</v>
      </c>
      <c r="Y691" s="44">
        <v>66</v>
      </c>
      <c r="Z691" s="44" t="s">
        <v>3387</v>
      </c>
      <c r="AA691" s="44" t="s">
        <v>2673</v>
      </c>
      <c r="AB691" s="44" t="s">
        <v>3387</v>
      </c>
      <c r="AC691" s="44" t="s">
        <v>2673</v>
      </c>
      <c r="AD691" s="44" t="s">
        <v>3387</v>
      </c>
      <c r="AE691" s="44" t="s">
        <v>2673</v>
      </c>
      <c r="AG691" s="44" t="s">
        <v>2673</v>
      </c>
      <c r="AH691" s="44">
        <f t="shared" si="43"/>
        <v>57.94681267109894</v>
      </c>
      <c r="AI691" s="44" t="s">
        <v>2673</v>
      </c>
      <c r="AJ691" s="44" t="str">
        <f t="shared" si="44"/>
        <v/>
      </c>
      <c r="AK691" s="44" t="s">
        <v>2673</v>
      </c>
      <c r="AL691" s="44" t="s">
        <v>3387</v>
      </c>
    </row>
    <row r="692" spans="1:38" x14ac:dyDescent="0.2">
      <c r="A692" s="46" t="s">
        <v>3283</v>
      </c>
      <c r="B692" s="46" t="s">
        <v>3284</v>
      </c>
      <c r="C692" s="48">
        <v>268700</v>
      </c>
      <c r="D692" s="48" t="s">
        <v>3402</v>
      </c>
      <c r="E692" s="48">
        <v>243400</v>
      </c>
      <c r="F692" s="49" t="s">
        <v>3387</v>
      </c>
      <c r="G692" s="48" t="s">
        <v>2673</v>
      </c>
      <c r="H692" s="49" t="s">
        <v>3387</v>
      </c>
      <c r="I692" s="49">
        <v>238000</v>
      </c>
      <c r="J692" s="49" t="s">
        <v>3387</v>
      </c>
      <c r="K692" s="49" t="s">
        <v>2673</v>
      </c>
      <c r="L692" s="49" t="s">
        <v>3387</v>
      </c>
      <c r="M692" s="44">
        <v>60</v>
      </c>
      <c r="N692" s="44" t="s">
        <v>3403</v>
      </c>
      <c r="O692" s="44">
        <v>271300</v>
      </c>
      <c r="P692" s="44" t="s">
        <v>3387</v>
      </c>
      <c r="Q692" s="44">
        <v>243600</v>
      </c>
      <c r="R692" s="44" t="s">
        <v>3387</v>
      </c>
      <c r="S692" s="44" t="s">
        <v>2673</v>
      </c>
      <c r="T692" s="44" t="s">
        <v>3387</v>
      </c>
      <c r="U692" s="44">
        <v>237200</v>
      </c>
      <c r="V692" s="44">
        <f t="shared" si="41"/>
        <v>52.458532989310726</v>
      </c>
      <c r="W692" s="44" t="s">
        <v>2673</v>
      </c>
      <c r="X692" s="44" t="e">
        <f t="shared" si="42"/>
        <v>#VALUE!</v>
      </c>
      <c r="Y692" s="44">
        <v>60</v>
      </c>
      <c r="Z692" s="44" t="s">
        <v>3387</v>
      </c>
      <c r="AA692" s="44" t="s">
        <v>2673</v>
      </c>
      <c r="AB692" s="44" t="s">
        <v>3387</v>
      </c>
      <c r="AC692" s="44" t="s">
        <v>2673</v>
      </c>
      <c r="AD692" s="44" t="s">
        <v>3387</v>
      </c>
      <c r="AE692" s="44" t="s">
        <v>2673</v>
      </c>
      <c r="AG692" s="44" t="s">
        <v>2673</v>
      </c>
      <c r="AH692" s="44">
        <f t="shared" si="43"/>
        <v>52.458532989310726</v>
      </c>
      <c r="AI692" s="44" t="s">
        <v>2673</v>
      </c>
      <c r="AJ692" s="44" t="str">
        <f t="shared" si="44"/>
        <v/>
      </c>
      <c r="AK692" s="44" t="s">
        <v>2673</v>
      </c>
      <c r="AL692" s="44" t="s">
        <v>3387</v>
      </c>
    </row>
    <row r="693" spans="1:38" x14ac:dyDescent="0.2">
      <c r="A693" s="46" t="s">
        <v>3285</v>
      </c>
      <c r="B693" s="46" t="s">
        <v>3286</v>
      </c>
      <c r="C693" s="48">
        <v>162300</v>
      </c>
      <c r="D693" s="48" t="s">
        <v>3402</v>
      </c>
      <c r="E693" s="48">
        <v>146900</v>
      </c>
      <c r="F693" s="48" t="s">
        <v>3387</v>
      </c>
      <c r="G693" s="48">
        <v>8900</v>
      </c>
      <c r="H693" s="49" t="s">
        <v>3387</v>
      </c>
      <c r="I693" s="49">
        <v>140900</v>
      </c>
      <c r="J693" s="49" t="s">
        <v>3387</v>
      </c>
      <c r="K693" s="49">
        <v>5</v>
      </c>
      <c r="L693" s="49" t="s">
        <v>3402</v>
      </c>
      <c r="M693" s="44">
        <v>58</v>
      </c>
      <c r="N693" s="44" t="s">
        <v>3403</v>
      </c>
      <c r="O693" s="44">
        <v>165000</v>
      </c>
      <c r="P693" s="44" t="s">
        <v>3387</v>
      </c>
      <c r="Q693" s="44">
        <v>153100</v>
      </c>
      <c r="R693" s="44" t="s">
        <v>3387</v>
      </c>
      <c r="S693" s="44">
        <v>4600</v>
      </c>
      <c r="T693" s="44" t="s">
        <v>3387</v>
      </c>
      <c r="U693" s="44">
        <v>148900</v>
      </c>
      <c r="V693" s="44">
        <f t="shared" si="41"/>
        <v>53.243030303030309</v>
      </c>
      <c r="W693" s="44">
        <v>3</v>
      </c>
      <c r="X693" s="44">
        <f t="shared" si="42"/>
        <v>2.7878787878787881</v>
      </c>
      <c r="Y693" s="44">
        <v>59</v>
      </c>
      <c r="Z693" s="44" t="s">
        <v>3387</v>
      </c>
      <c r="AA693" s="44" t="s">
        <v>2673</v>
      </c>
      <c r="AB693" s="44" t="s">
        <v>3387</v>
      </c>
      <c r="AC693" s="44" t="s">
        <v>2673</v>
      </c>
      <c r="AD693" s="44" t="s">
        <v>3387</v>
      </c>
      <c r="AE693" s="44" t="s">
        <v>2673</v>
      </c>
      <c r="AG693" s="44" t="s">
        <v>2673</v>
      </c>
      <c r="AH693" s="44">
        <f t="shared" si="43"/>
        <v>53.243030303030309</v>
      </c>
      <c r="AI693" s="44" t="s">
        <v>2673</v>
      </c>
      <c r="AJ693" s="44">
        <f t="shared" si="44"/>
        <v>2.7878787878787881</v>
      </c>
      <c r="AK693" s="44" t="s">
        <v>2673</v>
      </c>
      <c r="AL693" s="44" t="s">
        <v>3387</v>
      </c>
    </row>
    <row r="694" spans="1:38" x14ac:dyDescent="0.2">
      <c r="A694" s="46" t="s">
        <v>3287</v>
      </c>
      <c r="B694" s="46" t="s">
        <v>3288</v>
      </c>
      <c r="C694" s="48">
        <v>125200</v>
      </c>
      <c r="D694" s="48" t="s">
        <v>3402</v>
      </c>
      <c r="E694" s="48">
        <v>114400</v>
      </c>
      <c r="F694" s="48" t="s">
        <v>3387</v>
      </c>
      <c r="G694" s="48">
        <v>5600</v>
      </c>
      <c r="H694" s="49" t="s">
        <v>3387</v>
      </c>
      <c r="I694" s="49">
        <v>110400</v>
      </c>
      <c r="J694" s="49" t="s">
        <v>3387</v>
      </c>
      <c r="K694" s="49">
        <v>4</v>
      </c>
      <c r="L694" s="49" t="s">
        <v>3402</v>
      </c>
      <c r="M694" s="44">
        <v>56</v>
      </c>
      <c r="N694" s="44" t="s">
        <v>3402</v>
      </c>
      <c r="O694" s="44">
        <v>128100</v>
      </c>
      <c r="P694" s="44" t="s">
        <v>3387</v>
      </c>
      <c r="Q694" s="44">
        <v>116300</v>
      </c>
      <c r="R694" s="44" t="s">
        <v>3387</v>
      </c>
      <c r="S694" s="44">
        <v>6800</v>
      </c>
      <c r="T694" s="44" t="s">
        <v>3387</v>
      </c>
      <c r="U694" s="44">
        <v>110600</v>
      </c>
      <c r="V694" s="44">
        <f t="shared" si="41"/>
        <v>49.213114754098363</v>
      </c>
      <c r="W694" s="44">
        <v>5</v>
      </c>
      <c r="X694" s="44">
        <f t="shared" si="42"/>
        <v>5.3083528493364556</v>
      </c>
      <c r="Y694" s="44">
        <v>57</v>
      </c>
      <c r="Z694" s="44" t="s">
        <v>3387</v>
      </c>
      <c r="AA694" s="44" t="s">
        <v>2673</v>
      </c>
      <c r="AB694" s="44" t="s">
        <v>3387</v>
      </c>
      <c r="AC694" s="44" t="s">
        <v>2673</v>
      </c>
      <c r="AD694" s="44" t="s">
        <v>3387</v>
      </c>
      <c r="AE694" s="44" t="s">
        <v>2673</v>
      </c>
      <c r="AG694" s="44" t="s">
        <v>2673</v>
      </c>
      <c r="AH694" s="44">
        <f t="shared" si="43"/>
        <v>49.213114754098363</v>
      </c>
      <c r="AI694" s="44" t="s">
        <v>2673</v>
      </c>
      <c r="AJ694" s="44">
        <f t="shared" si="44"/>
        <v>5.3083528493364556</v>
      </c>
      <c r="AK694" s="44" t="s">
        <v>2673</v>
      </c>
      <c r="AL694" s="44" t="s">
        <v>3387</v>
      </c>
    </row>
    <row r="695" spans="1:38" x14ac:dyDescent="0.2">
      <c r="A695" s="46" t="s">
        <v>3289</v>
      </c>
      <c r="B695" s="46" t="s">
        <v>3290</v>
      </c>
      <c r="C695" s="48">
        <v>174500</v>
      </c>
      <c r="D695" s="48" t="s">
        <v>3402</v>
      </c>
      <c r="E695" s="48">
        <v>161500</v>
      </c>
      <c r="F695" s="48" t="s">
        <v>3387</v>
      </c>
      <c r="G695" s="48">
        <v>4600</v>
      </c>
      <c r="H695" s="49" t="s">
        <v>3387</v>
      </c>
      <c r="I695" s="49">
        <v>158000</v>
      </c>
      <c r="J695" s="49" t="s">
        <v>3387</v>
      </c>
      <c r="K695" s="49">
        <v>3</v>
      </c>
      <c r="L695" s="49" t="s">
        <v>3402</v>
      </c>
      <c r="M695" s="44">
        <v>66</v>
      </c>
      <c r="N695" s="44" t="s">
        <v>3403</v>
      </c>
      <c r="O695" s="44">
        <v>175300</v>
      </c>
      <c r="P695" s="44" t="s">
        <v>3387</v>
      </c>
      <c r="Q695" s="44">
        <v>165000</v>
      </c>
      <c r="R695" s="44" t="s">
        <v>3387</v>
      </c>
      <c r="S695" s="44">
        <v>5700</v>
      </c>
      <c r="T695" s="44" t="s">
        <v>3387</v>
      </c>
      <c r="U695" s="44">
        <v>159800</v>
      </c>
      <c r="V695" s="44">
        <f t="shared" si="41"/>
        <v>60.16428978893326</v>
      </c>
      <c r="W695" s="44">
        <v>3</v>
      </c>
      <c r="X695" s="44">
        <f t="shared" si="42"/>
        <v>3.2515687393040502</v>
      </c>
      <c r="Y695" s="44">
        <v>66</v>
      </c>
      <c r="Z695" s="44" t="s">
        <v>3387</v>
      </c>
      <c r="AA695" s="44" t="s">
        <v>2673</v>
      </c>
      <c r="AB695" s="44" t="s">
        <v>3387</v>
      </c>
      <c r="AC695" s="44" t="s">
        <v>2673</v>
      </c>
      <c r="AD695" s="44" t="s">
        <v>3387</v>
      </c>
      <c r="AE695" s="44" t="s">
        <v>2673</v>
      </c>
      <c r="AG695" s="44" t="s">
        <v>2673</v>
      </c>
      <c r="AH695" s="44">
        <f t="shared" si="43"/>
        <v>60.16428978893326</v>
      </c>
      <c r="AI695" s="44" t="s">
        <v>2673</v>
      </c>
      <c r="AJ695" s="44">
        <f t="shared" si="44"/>
        <v>3.2515687393040502</v>
      </c>
      <c r="AK695" s="44" t="s">
        <v>2673</v>
      </c>
      <c r="AL695" s="44" t="s">
        <v>3387</v>
      </c>
    </row>
    <row r="696" spans="1:38" x14ac:dyDescent="0.2">
      <c r="A696" s="46" t="s">
        <v>3291</v>
      </c>
      <c r="B696" s="46" t="s">
        <v>3292</v>
      </c>
      <c r="C696" s="48">
        <v>152900</v>
      </c>
      <c r="D696" s="48" t="s">
        <v>3402</v>
      </c>
      <c r="E696" s="48">
        <v>140300</v>
      </c>
      <c r="F696" s="49" t="s">
        <v>3387</v>
      </c>
      <c r="G696" s="48">
        <v>7400</v>
      </c>
      <c r="H696" s="49" t="s">
        <v>3387</v>
      </c>
      <c r="I696" s="49">
        <v>134900</v>
      </c>
      <c r="J696" s="49" t="s">
        <v>3387</v>
      </c>
      <c r="K696" s="49">
        <v>5</v>
      </c>
      <c r="L696" s="49" t="s">
        <v>3402</v>
      </c>
      <c r="M696" s="44">
        <v>55</v>
      </c>
      <c r="N696" s="44" t="s">
        <v>3403</v>
      </c>
      <c r="O696" s="44">
        <v>153800</v>
      </c>
      <c r="P696" s="44" t="s">
        <v>3387</v>
      </c>
      <c r="Q696" s="44">
        <v>138300</v>
      </c>
      <c r="R696" s="44" t="s">
        <v>3387</v>
      </c>
      <c r="S696" s="44" t="s">
        <v>2673</v>
      </c>
      <c r="T696" s="44" t="s">
        <v>3387</v>
      </c>
      <c r="U696" s="44">
        <v>132500</v>
      </c>
      <c r="V696" s="44">
        <f t="shared" si="41"/>
        <v>47.382964889466841</v>
      </c>
      <c r="W696" s="44" t="s">
        <v>2673</v>
      </c>
      <c r="X696" s="44" t="e">
        <f t="shared" si="42"/>
        <v>#VALUE!</v>
      </c>
      <c r="Y696" s="44">
        <v>55</v>
      </c>
      <c r="Z696" s="44" t="s">
        <v>3387</v>
      </c>
      <c r="AA696" s="44" t="s">
        <v>2673</v>
      </c>
      <c r="AB696" s="44" t="s">
        <v>3387</v>
      </c>
      <c r="AC696" s="44" t="s">
        <v>2673</v>
      </c>
      <c r="AD696" s="44" t="s">
        <v>3387</v>
      </c>
      <c r="AE696" s="44" t="s">
        <v>2673</v>
      </c>
      <c r="AG696" s="44" t="s">
        <v>2673</v>
      </c>
      <c r="AH696" s="44">
        <f t="shared" si="43"/>
        <v>47.382964889466841</v>
      </c>
      <c r="AI696" s="44" t="s">
        <v>2673</v>
      </c>
      <c r="AJ696" s="44" t="str">
        <f t="shared" si="44"/>
        <v/>
      </c>
      <c r="AK696" s="44" t="s">
        <v>2673</v>
      </c>
      <c r="AL696" s="44" t="s">
        <v>3387</v>
      </c>
    </row>
    <row r="697" spans="1:38" x14ac:dyDescent="0.2">
      <c r="A697" s="46" t="s">
        <v>3293</v>
      </c>
      <c r="B697" s="46" t="s">
        <v>3294</v>
      </c>
      <c r="C697" s="48">
        <v>132900</v>
      </c>
      <c r="D697" s="48" t="s">
        <v>3402</v>
      </c>
      <c r="E697" s="48">
        <v>121900</v>
      </c>
      <c r="F697" s="49" t="s">
        <v>3387</v>
      </c>
      <c r="G697" s="48" t="s">
        <v>2673</v>
      </c>
      <c r="H697" s="49" t="s">
        <v>3387</v>
      </c>
      <c r="I697" s="49">
        <v>118800</v>
      </c>
      <c r="J697" s="49" t="s">
        <v>3387</v>
      </c>
      <c r="K697" s="49" t="s">
        <v>2673</v>
      </c>
      <c r="L697" s="49" t="s">
        <v>3387</v>
      </c>
      <c r="M697" s="44">
        <v>58</v>
      </c>
      <c r="N697" s="44" t="s">
        <v>3403</v>
      </c>
      <c r="O697" s="44">
        <v>134000</v>
      </c>
      <c r="P697" s="44" t="s">
        <v>3387</v>
      </c>
      <c r="Q697" s="44">
        <v>126600</v>
      </c>
      <c r="R697" s="44" t="s">
        <v>3387</v>
      </c>
      <c r="S697" s="44" t="s">
        <v>2673</v>
      </c>
      <c r="T697" s="44" t="s">
        <v>3387</v>
      </c>
      <c r="U697" s="44">
        <v>120500</v>
      </c>
      <c r="V697" s="44">
        <f t="shared" si="41"/>
        <v>52.156716417910445</v>
      </c>
      <c r="W697" s="44" t="s">
        <v>2673</v>
      </c>
      <c r="X697" s="44" t="e">
        <f t="shared" si="42"/>
        <v>#VALUE!</v>
      </c>
      <c r="Y697" s="44">
        <v>58</v>
      </c>
      <c r="Z697" s="44" t="s">
        <v>3387</v>
      </c>
      <c r="AA697" s="44" t="s">
        <v>2673</v>
      </c>
      <c r="AB697" s="44" t="s">
        <v>3387</v>
      </c>
      <c r="AC697" s="44" t="s">
        <v>2673</v>
      </c>
      <c r="AD697" s="44" t="s">
        <v>3387</v>
      </c>
      <c r="AE697" s="44" t="s">
        <v>2673</v>
      </c>
      <c r="AG697" s="44" t="s">
        <v>2673</v>
      </c>
      <c r="AH697" s="44">
        <f t="shared" si="43"/>
        <v>52.156716417910445</v>
      </c>
      <c r="AI697" s="44" t="s">
        <v>2673</v>
      </c>
      <c r="AJ697" s="44" t="str">
        <f t="shared" si="44"/>
        <v/>
      </c>
      <c r="AK697" s="44" t="s">
        <v>2673</v>
      </c>
      <c r="AL697" s="44" t="s">
        <v>3387</v>
      </c>
    </row>
    <row r="698" spans="1:38" x14ac:dyDescent="0.2">
      <c r="A698" s="46" t="s">
        <v>3295</v>
      </c>
      <c r="B698" s="46" t="s">
        <v>3296</v>
      </c>
      <c r="C698" s="48">
        <v>122900</v>
      </c>
      <c r="D698" s="48" t="s">
        <v>3402</v>
      </c>
      <c r="E698" s="48">
        <v>113800</v>
      </c>
      <c r="F698" s="48" t="s">
        <v>3387</v>
      </c>
      <c r="G698" s="48">
        <v>5600</v>
      </c>
      <c r="H698" s="49" t="s">
        <v>3387</v>
      </c>
      <c r="I698" s="49">
        <v>109700</v>
      </c>
      <c r="J698" s="49" t="s">
        <v>3387</v>
      </c>
      <c r="K698" s="49">
        <v>5</v>
      </c>
      <c r="L698" s="49" t="s">
        <v>3402</v>
      </c>
      <c r="M698" s="44">
        <v>62</v>
      </c>
      <c r="N698" s="44" t="s">
        <v>3403</v>
      </c>
      <c r="O698" s="44">
        <v>117800</v>
      </c>
      <c r="P698" s="44" t="s">
        <v>3387</v>
      </c>
      <c r="Q698" s="44">
        <v>107600</v>
      </c>
      <c r="R698" s="44" t="s">
        <v>3387</v>
      </c>
      <c r="S698" s="44">
        <v>5300</v>
      </c>
      <c r="T698" s="44" t="s">
        <v>3387</v>
      </c>
      <c r="U698" s="44">
        <v>103700</v>
      </c>
      <c r="V698" s="44">
        <f t="shared" si="41"/>
        <v>51.938030560271649</v>
      </c>
      <c r="W698" s="44">
        <v>4</v>
      </c>
      <c r="X698" s="44">
        <f t="shared" si="42"/>
        <v>4.4991511035653646</v>
      </c>
      <c r="Y698" s="44">
        <v>59</v>
      </c>
      <c r="Z698" s="44" t="s">
        <v>3387</v>
      </c>
      <c r="AA698" s="44" t="s">
        <v>2673</v>
      </c>
      <c r="AB698" s="44" t="s">
        <v>3387</v>
      </c>
      <c r="AC698" s="44" t="s">
        <v>2673</v>
      </c>
      <c r="AD698" s="44" t="s">
        <v>3387</v>
      </c>
      <c r="AE698" s="44" t="s">
        <v>2673</v>
      </c>
      <c r="AG698" s="44" t="s">
        <v>2673</v>
      </c>
      <c r="AH698" s="44">
        <f t="shared" si="43"/>
        <v>51.938030560271649</v>
      </c>
      <c r="AI698" s="44" t="s">
        <v>2673</v>
      </c>
      <c r="AJ698" s="44">
        <f t="shared" si="44"/>
        <v>4.4991511035653646</v>
      </c>
      <c r="AK698" s="44" t="s">
        <v>2673</v>
      </c>
      <c r="AL698" s="44" t="s">
        <v>3387</v>
      </c>
    </row>
    <row r="699" spans="1:38" x14ac:dyDescent="0.2">
      <c r="A699" s="46" t="s">
        <v>3297</v>
      </c>
      <c r="B699" s="46" t="s">
        <v>3298</v>
      </c>
      <c r="C699" s="48">
        <v>257900</v>
      </c>
      <c r="D699" s="48" t="s">
        <v>3402</v>
      </c>
      <c r="E699" s="48">
        <v>242600</v>
      </c>
      <c r="F699" s="48" t="s">
        <v>3387</v>
      </c>
      <c r="G699" s="48">
        <v>17800</v>
      </c>
      <c r="H699" s="49" t="s">
        <v>3387</v>
      </c>
      <c r="I699" s="49">
        <v>227300</v>
      </c>
      <c r="J699" s="49" t="s">
        <v>3387</v>
      </c>
      <c r="K699" s="49">
        <v>7</v>
      </c>
      <c r="L699" s="49" t="s">
        <v>3402</v>
      </c>
      <c r="M699" s="44">
        <v>56</v>
      </c>
      <c r="N699" s="44" t="s">
        <v>3403</v>
      </c>
      <c r="O699" s="44">
        <v>257600</v>
      </c>
      <c r="P699" s="44" t="s">
        <v>3387</v>
      </c>
      <c r="Q699" s="44">
        <v>240100</v>
      </c>
      <c r="R699" s="44" t="s">
        <v>3387</v>
      </c>
      <c r="S699" s="44">
        <v>19700</v>
      </c>
      <c r="T699" s="44" t="s">
        <v>3387</v>
      </c>
      <c r="U699" s="44">
        <v>224500</v>
      </c>
      <c r="V699" s="44">
        <f t="shared" si="41"/>
        <v>48.804347826086953</v>
      </c>
      <c r="W699" s="44">
        <v>8</v>
      </c>
      <c r="X699" s="44">
        <f t="shared" si="42"/>
        <v>7.6475155279503104</v>
      </c>
      <c r="Y699" s="44">
        <v>56</v>
      </c>
      <c r="Z699" s="44" t="s">
        <v>3387</v>
      </c>
      <c r="AA699" s="44" t="s">
        <v>2673</v>
      </c>
      <c r="AB699" s="44" t="s">
        <v>3387</v>
      </c>
      <c r="AC699" s="44" t="s">
        <v>2673</v>
      </c>
      <c r="AD699" s="44" t="s">
        <v>3387</v>
      </c>
      <c r="AE699" s="44" t="s">
        <v>2673</v>
      </c>
      <c r="AG699" s="44" t="s">
        <v>2673</v>
      </c>
      <c r="AH699" s="44">
        <f t="shared" si="43"/>
        <v>48.804347826086953</v>
      </c>
      <c r="AI699" s="44" t="s">
        <v>2673</v>
      </c>
      <c r="AJ699" s="44">
        <f t="shared" si="44"/>
        <v>7.6475155279503104</v>
      </c>
      <c r="AK699" s="44" t="s">
        <v>2673</v>
      </c>
      <c r="AL699" s="44" t="s">
        <v>3387</v>
      </c>
    </row>
    <row r="700" spans="1:38" x14ac:dyDescent="0.2">
      <c r="A700" s="46" t="s">
        <v>3299</v>
      </c>
      <c r="B700" s="46" t="s">
        <v>3300</v>
      </c>
      <c r="C700" s="48">
        <v>303700</v>
      </c>
      <c r="D700" s="48" t="s">
        <v>3402</v>
      </c>
      <c r="E700" s="48">
        <v>282000</v>
      </c>
      <c r="F700" s="49" t="s">
        <v>3387</v>
      </c>
      <c r="G700" s="48" t="s">
        <v>2673</v>
      </c>
      <c r="H700" s="49" t="s">
        <v>3387</v>
      </c>
      <c r="I700" s="49">
        <v>272900</v>
      </c>
      <c r="J700" s="49" t="s">
        <v>3387</v>
      </c>
      <c r="K700" s="49" t="s">
        <v>2673</v>
      </c>
      <c r="L700" s="49" t="s">
        <v>3387</v>
      </c>
      <c r="M700" s="44">
        <v>68</v>
      </c>
      <c r="N700" s="44" t="s">
        <v>3403</v>
      </c>
      <c r="O700" s="44">
        <v>294100</v>
      </c>
      <c r="P700" s="44" t="s">
        <v>3387</v>
      </c>
      <c r="Q700" s="44">
        <v>271400</v>
      </c>
      <c r="R700" s="44" t="s">
        <v>3387</v>
      </c>
      <c r="S700" s="44" t="s">
        <v>2673</v>
      </c>
      <c r="T700" s="44" t="s">
        <v>3387</v>
      </c>
      <c r="U700" s="44">
        <v>265500</v>
      </c>
      <c r="V700" s="44">
        <f t="shared" si="41"/>
        <v>59.581774906494388</v>
      </c>
      <c r="W700" s="44" t="s">
        <v>2673</v>
      </c>
      <c r="X700" s="44" t="e">
        <f t="shared" si="42"/>
        <v>#VALUE!</v>
      </c>
      <c r="Y700" s="44">
        <v>66</v>
      </c>
      <c r="Z700" s="44" t="s">
        <v>3387</v>
      </c>
      <c r="AA700" s="44" t="s">
        <v>2673</v>
      </c>
      <c r="AB700" s="44" t="s">
        <v>3387</v>
      </c>
      <c r="AC700" s="44" t="s">
        <v>2673</v>
      </c>
      <c r="AD700" s="44" t="s">
        <v>3387</v>
      </c>
      <c r="AE700" s="44" t="s">
        <v>2673</v>
      </c>
      <c r="AG700" s="44" t="s">
        <v>2673</v>
      </c>
      <c r="AH700" s="44">
        <f t="shared" si="43"/>
        <v>59.581774906494388</v>
      </c>
      <c r="AI700" s="44" t="s">
        <v>2673</v>
      </c>
      <c r="AJ700" s="44" t="str">
        <f t="shared" si="44"/>
        <v/>
      </c>
      <c r="AK700" s="44" t="s">
        <v>2673</v>
      </c>
      <c r="AL700" s="44" t="s">
        <v>3387</v>
      </c>
    </row>
    <row r="701" spans="1:38" x14ac:dyDescent="0.2">
      <c r="A701" s="46" t="s">
        <v>3301</v>
      </c>
      <c r="B701" s="46" t="s">
        <v>3302</v>
      </c>
      <c r="C701" s="48">
        <v>135000</v>
      </c>
      <c r="D701" s="48" t="s">
        <v>3402</v>
      </c>
      <c r="E701" s="48">
        <v>124600</v>
      </c>
      <c r="F701" s="48" t="s">
        <v>3387</v>
      </c>
      <c r="G701" s="48">
        <v>4500</v>
      </c>
      <c r="H701" s="49" t="s">
        <v>3387</v>
      </c>
      <c r="I701" s="49">
        <v>120500</v>
      </c>
      <c r="J701" s="49" t="s">
        <v>3387</v>
      </c>
      <c r="K701" s="49">
        <v>3</v>
      </c>
      <c r="L701" s="49" t="s">
        <v>3402</v>
      </c>
      <c r="M701" s="44">
        <v>66</v>
      </c>
      <c r="N701" s="44" t="s">
        <v>3403</v>
      </c>
      <c r="O701" s="44">
        <v>133800</v>
      </c>
      <c r="P701" s="44" t="s">
        <v>3387</v>
      </c>
      <c r="Q701" s="44">
        <v>124200</v>
      </c>
      <c r="R701" s="44" t="s">
        <v>3387</v>
      </c>
      <c r="S701" s="44">
        <v>6400</v>
      </c>
      <c r="T701" s="44" t="s">
        <v>3387</v>
      </c>
      <c r="U701" s="44">
        <v>118400</v>
      </c>
      <c r="V701" s="44">
        <f t="shared" si="41"/>
        <v>57.518684603886399</v>
      </c>
      <c r="W701" s="44">
        <v>5</v>
      </c>
      <c r="X701" s="44">
        <f t="shared" si="42"/>
        <v>4.7832585949177879</v>
      </c>
      <c r="Y701" s="44">
        <v>65</v>
      </c>
      <c r="Z701" s="44" t="s">
        <v>3387</v>
      </c>
      <c r="AA701" s="44" t="s">
        <v>2673</v>
      </c>
      <c r="AB701" s="44" t="s">
        <v>3387</v>
      </c>
      <c r="AC701" s="44" t="s">
        <v>2673</v>
      </c>
      <c r="AD701" s="44" t="s">
        <v>3387</v>
      </c>
      <c r="AE701" s="44" t="s">
        <v>2673</v>
      </c>
      <c r="AG701" s="44" t="s">
        <v>2673</v>
      </c>
      <c r="AH701" s="44">
        <f t="shared" si="43"/>
        <v>57.518684603886399</v>
      </c>
      <c r="AI701" s="44" t="s">
        <v>2673</v>
      </c>
      <c r="AJ701" s="44">
        <f t="shared" si="44"/>
        <v>4.7832585949177879</v>
      </c>
      <c r="AK701" s="44" t="s">
        <v>2673</v>
      </c>
      <c r="AL701" s="44" t="s">
        <v>3387</v>
      </c>
    </row>
    <row r="702" spans="1:38" x14ac:dyDescent="0.2">
      <c r="A702" s="46" t="s">
        <v>3303</v>
      </c>
      <c r="B702" s="46" t="s">
        <v>3304</v>
      </c>
      <c r="C702" s="48">
        <v>206700</v>
      </c>
      <c r="D702" s="48" t="s">
        <v>3402</v>
      </c>
      <c r="E702" s="48">
        <v>183100</v>
      </c>
      <c r="F702" s="48" t="s">
        <v>3387</v>
      </c>
      <c r="G702" s="48">
        <v>8900</v>
      </c>
      <c r="H702" s="49" t="s">
        <v>3387</v>
      </c>
      <c r="I702" s="49">
        <v>176800</v>
      </c>
      <c r="J702" s="49" t="s">
        <v>3387</v>
      </c>
      <c r="K702" s="49">
        <v>4</v>
      </c>
      <c r="L702" s="49" t="s">
        <v>3402</v>
      </c>
      <c r="M702" s="44">
        <v>61</v>
      </c>
      <c r="N702" s="44" t="s">
        <v>3403</v>
      </c>
      <c r="O702" s="44">
        <v>207600</v>
      </c>
      <c r="P702" s="44" t="s">
        <v>3387</v>
      </c>
      <c r="Q702" s="44">
        <v>189400</v>
      </c>
      <c r="R702" s="44" t="s">
        <v>3387</v>
      </c>
      <c r="S702" s="44">
        <v>8000</v>
      </c>
      <c r="T702" s="44" t="s">
        <v>3387</v>
      </c>
      <c r="U702" s="44">
        <v>182900</v>
      </c>
      <c r="V702" s="44">
        <f t="shared" si="41"/>
        <v>53.742292870905587</v>
      </c>
      <c r="W702" s="44">
        <v>4</v>
      </c>
      <c r="X702" s="44">
        <f t="shared" si="42"/>
        <v>3.8535645472061657</v>
      </c>
      <c r="Y702" s="44">
        <v>61</v>
      </c>
      <c r="Z702" s="44" t="s">
        <v>3387</v>
      </c>
      <c r="AA702" s="44" t="s">
        <v>2673</v>
      </c>
      <c r="AB702" s="44" t="s">
        <v>3387</v>
      </c>
      <c r="AC702" s="44" t="s">
        <v>2673</v>
      </c>
      <c r="AD702" s="44" t="s">
        <v>3387</v>
      </c>
      <c r="AE702" s="44" t="s">
        <v>2673</v>
      </c>
      <c r="AG702" s="44" t="s">
        <v>2673</v>
      </c>
      <c r="AH702" s="44">
        <f t="shared" si="43"/>
        <v>53.742292870905587</v>
      </c>
      <c r="AI702" s="44" t="s">
        <v>2673</v>
      </c>
      <c r="AJ702" s="44">
        <f t="shared" si="44"/>
        <v>3.8535645472061657</v>
      </c>
      <c r="AK702" s="44" t="s">
        <v>2673</v>
      </c>
      <c r="AL702" s="44" t="s">
        <v>3387</v>
      </c>
    </row>
    <row r="703" spans="1:38" x14ac:dyDescent="0.2">
      <c r="A703" s="46" t="s">
        <v>3305</v>
      </c>
      <c r="B703" s="46" t="s">
        <v>3306</v>
      </c>
      <c r="C703" s="48">
        <v>244900</v>
      </c>
      <c r="D703" s="48" t="s">
        <v>3402</v>
      </c>
      <c r="E703" s="48">
        <v>224900</v>
      </c>
      <c r="F703" s="48" t="s">
        <v>3387</v>
      </c>
      <c r="G703" s="48">
        <v>11200</v>
      </c>
      <c r="H703" s="49" t="s">
        <v>3387</v>
      </c>
      <c r="I703" s="49">
        <v>215200</v>
      </c>
      <c r="J703" s="49" t="s">
        <v>3387</v>
      </c>
      <c r="K703" s="49">
        <v>5</v>
      </c>
      <c r="L703" s="49" t="s">
        <v>3402</v>
      </c>
      <c r="M703" s="44">
        <v>60</v>
      </c>
      <c r="N703" s="44" t="s">
        <v>3403</v>
      </c>
      <c r="O703" s="44">
        <v>247800</v>
      </c>
      <c r="P703" s="44" t="s">
        <v>3387</v>
      </c>
      <c r="Q703" s="44">
        <v>226600</v>
      </c>
      <c r="R703" s="44" t="s">
        <v>3387</v>
      </c>
      <c r="S703" s="44">
        <v>8900</v>
      </c>
      <c r="T703" s="44" t="s">
        <v>3387</v>
      </c>
      <c r="U703" s="44">
        <v>219500</v>
      </c>
      <c r="V703" s="44">
        <f t="shared" si="41"/>
        <v>53.147699757869248</v>
      </c>
      <c r="W703" s="44">
        <v>4</v>
      </c>
      <c r="X703" s="44">
        <f t="shared" si="42"/>
        <v>3.5916061339790155</v>
      </c>
      <c r="Y703" s="44">
        <v>60</v>
      </c>
      <c r="Z703" s="44" t="s">
        <v>3387</v>
      </c>
      <c r="AA703" s="44" t="s">
        <v>2673</v>
      </c>
      <c r="AB703" s="44" t="s">
        <v>3387</v>
      </c>
      <c r="AC703" s="44" t="s">
        <v>2673</v>
      </c>
      <c r="AD703" s="44" t="s">
        <v>3387</v>
      </c>
      <c r="AE703" s="44" t="s">
        <v>2673</v>
      </c>
      <c r="AG703" s="44" t="s">
        <v>2673</v>
      </c>
      <c r="AH703" s="44">
        <f t="shared" si="43"/>
        <v>53.147699757869248</v>
      </c>
      <c r="AI703" s="44" t="s">
        <v>2673</v>
      </c>
      <c r="AJ703" s="44">
        <f t="shared" si="44"/>
        <v>3.5916061339790155</v>
      </c>
      <c r="AK703" s="44" t="s">
        <v>2673</v>
      </c>
      <c r="AL703" s="44" t="s">
        <v>3387</v>
      </c>
    </row>
    <row r="704" spans="1:38" x14ac:dyDescent="0.2">
      <c r="A704" s="46" t="s">
        <v>3307</v>
      </c>
      <c r="B704" s="46" t="s">
        <v>3308</v>
      </c>
      <c r="C704" s="48">
        <v>180500</v>
      </c>
      <c r="D704" s="48" t="s">
        <v>3402</v>
      </c>
      <c r="E704" s="48">
        <v>163000</v>
      </c>
      <c r="F704" s="48" t="s">
        <v>3387</v>
      </c>
      <c r="G704" s="48">
        <v>9200</v>
      </c>
      <c r="H704" s="49" t="s">
        <v>3387</v>
      </c>
      <c r="I704" s="49">
        <v>154800</v>
      </c>
      <c r="J704" s="49" t="s">
        <v>3387</v>
      </c>
      <c r="K704" s="49">
        <v>5</v>
      </c>
      <c r="L704" s="49" t="s">
        <v>3402</v>
      </c>
      <c r="M704" s="44">
        <v>61</v>
      </c>
      <c r="N704" s="44" t="s">
        <v>3403</v>
      </c>
      <c r="O704" s="44">
        <v>182700</v>
      </c>
      <c r="P704" s="44" t="s">
        <v>3387</v>
      </c>
      <c r="Q704" s="44">
        <v>164300</v>
      </c>
      <c r="R704" s="44" t="s">
        <v>3387</v>
      </c>
      <c r="S704" s="44">
        <v>6400</v>
      </c>
      <c r="T704" s="44" t="s">
        <v>3387</v>
      </c>
      <c r="U704" s="44">
        <v>159100</v>
      </c>
      <c r="V704" s="44">
        <f t="shared" si="41"/>
        <v>53.12041598248495</v>
      </c>
      <c r="W704" s="44">
        <v>4</v>
      </c>
      <c r="X704" s="44">
        <f t="shared" si="42"/>
        <v>3.5030103995621236</v>
      </c>
      <c r="Y704" s="44">
        <v>61</v>
      </c>
      <c r="Z704" s="44" t="s">
        <v>3387</v>
      </c>
      <c r="AA704" s="44" t="s">
        <v>2673</v>
      </c>
      <c r="AB704" s="44" t="s">
        <v>3387</v>
      </c>
      <c r="AC704" s="44" t="s">
        <v>2673</v>
      </c>
      <c r="AD704" s="44" t="s">
        <v>3387</v>
      </c>
      <c r="AE704" s="44" t="s">
        <v>2673</v>
      </c>
      <c r="AG704" s="44" t="s">
        <v>2673</v>
      </c>
      <c r="AH704" s="44">
        <f t="shared" si="43"/>
        <v>53.12041598248495</v>
      </c>
      <c r="AI704" s="44" t="s">
        <v>2673</v>
      </c>
      <c r="AJ704" s="44">
        <f t="shared" si="44"/>
        <v>3.5030103995621236</v>
      </c>
      <c r="AK704" s="44" t="s">
        <v>2673</v>
      </c>
      <c r="AL704" s="44" t="s">
        <v>3387</v>
      </c>
    </row>
    <row r="705" spans="1:38" x14ac:dyDescent="0.2">
      <c r="A705" s="46" t="s">
        <v>3309</v>
      </c>
      <c r="B705" s="46" t="s">
        <v>3310</v>
      </c>
      <c r="C705" s="48">
        <v>111800</v>
      </c>
      <c r="D705" s="48" t="s">
        <v>3402</v>
      </c>
      <c r="E705" s="48">
        <v>104200</v>
      </c>
      <c r="F705" s="49" t="s">
        <v>3387</v>
      </c>
      <c r="G705" s="48">
        <v>2100</v>
      </c>
      <c r="H705" s="49" t="s">
        <v>3387</v>
      </c>
      <c r="I705" s="49">
        <v>102600</v>
      </c>
      <c r="J705" s="49" t="s">
        <v>3387</v>
      </c>
      <c r="K705" s="49">
        <v>2</v>
      </c>
      <c r="L705" s="49" t="s">
        <v>3402</v>
      </c>
      <c r="M705" s="44">
        <v>65</v>
      </c>
      <c r="N705" s="44" t="s">
        <v>3403</v>
      </c>
      <c r="O705" s="44">
        <v>110700</v>
      </c>
      <c r="P705" s="44" t="s">
        <v>3387</v>
      </c>
      <c r="Q705" s="44">
        <v>102500</v>
      </c>
      <c r="R705" s="44" t="s">
        <v>3387</v>
      </c>
      <c r="S705" s="44" t="s">
        <v>2673</v>
      </c>
      <c r="T705" s="44" t="s">
        <v>3387</v>
      </c>
      <c r="U705" s="44">
        <v>101200</v>
      </c>
      <c r="V705" s="44">
        <f t="shared" si="41"/>
        <v>58.507678410117435</v>
      </c>
      <c r="W705" s="44" t="s">
        <v>2673</v>
      </c>
      <c r="X705" s="44" t="e">
        <f t="shared" si="42"/>
        <v>#VALUE!</v>
      </c>
      <c r="Y705" s="44">
        <v>64</v>
      </c>
      <c r="Z705" s="44" t="s">
        <v>3387</v>
      </c>
      <c r="AA705" s="44" t="s">
        <v>2673</v>
      </c>
      <c r="AB705" s="44" t="s">
        <v>3387</v>
      </c>
      <c r="AC705" s="44" t="s">
        <v>2673</v>
      </c>
      <c r="AD705" s="44" t="s">
        <v>3387</v>
      </c>
      <c r="AE705" s="44" t="s">
        <v>2673</v>
      </c>
      <c r="AG705" s="44" t="s">
        <v>2673</v>
      </c>
      <c r="AH705" s="44">
        <f t="shared" si="43"/>
        <v>58.507678410117435</v>
      </c>
      <c r="AI705" s="44" t="s">
        <v>2673</v>
      </c>
      <c r="AJ705" s="44" t="str">
        <f t="shared" si="44"/>
        <v/>
      </c>
      <c r="AK705" s="44" t="s">
        <v>2673</v>
      </c>
      <c r="AL705" s="44" t="s">
        <v>3387</v>
      </c>
    </row>
    <row r="706" spans="1:38" x14ac:dyDescent="0.2">
      <c r="A706" s="46" t="s">
        <v>3311</v>
      </c>
      <c r="B706" s="46" t="s">
        <v>3312</v>
      </c>
      <c r="C706" s="49" t="s">
        <v>2673</v>
      </c>
      <c r="D706" s="49" t="s">
        <v>3387</v>
      </c>
      <c r="E706" s="49" t="s">
        <v>2673</v>
      </c>
      <c r="F706" s="49" t="s">
        <v>3387</v>
      </c>
      <c r="G706" s="49" t="s">
        <v>2673</v>
      </c>
      <c r="H706" s="49" t="s">
        <v>3387</v>
      </c>
      <c r="I706" s="49" t="s">
        <v>2673</v>
      </c>
      <c r="J706" s="49" t="s">
        <v>3387</v>
      </c>
      <c r="K706" s="49" t="s">
        <v>2673</v>
      </c>
      <c r="L706" s="49" t="s">
        <v>3387</v>
      </c>
      <c r="M706" s="44" t="s">
        <v>2673</v>
      </c>
      <c r="N706" s="44" t="s">
        <v>3387</v>
      </c>
      <c r="O706" s="44" t="s">
        <v>2673</v>
      </c>
      <c r="P706" s="44" t="s">
        <v>3387</v>
      </c>
      <c r="Q706" s="44" t="s">
        <v>2673</v>
      </c>
      <c r="R706" s="44" t="s">
        <v>3387</v>
      </c>
      <c r="S706" s="44" t="s">
        <v>2673</v>
      </c>
      <c r="T706" s="44" t="s">
        <v>3387</v>
      </c>
      <c r="U706" s="44" t="s">
        <v>2673</v>
      </c>
      <c r="V706" s="44" t="e">
        <f t="shared" si="41"/>
        <v>#VALUE!</v>
      </c>
      <c r="W706" s="44" t="s">
        <v>2673</v>
      </c>
      <c r="X706" s="44" t="e">
        <f t="shared" si="42"/>
        <v>#VALUE!</v>
      </c>
      <c r="Y706" s="44" t="s">
        <v>2673</v>
      </c>
      <c r="Z706" s="44" t="s">
        <v>3387</v>
      </c>
      <c r="AA706" s="44" t="s">
        <v>2673</v>
      </c>
      <c r="AB706" s="44" t="s">
        <v>3387</v>
      </c>
      <c r="AC706" s="44" t="s">
        <v>2673</v>
      </c>
      <c r="AD706" s="44" t="s">
        <v>3387</v>
      </c>
      <c r="AE706" s="44" t="s">
        <v>2673</v>
      </c>
      <c r="AG706" s="44" t="s">
        <v>2673</v>
      </c>
      <c r="AH706" s="44" t="str">
        <f t="shared" si="43"/>
        <v/>
      </c>
      <c r="AI706" s="44" t="s">
        <v>2673</v>
      </c>
      <c r="AJ706" s="44" t="str">
        <f t="shared" si="44"/>
        <v/>
      </c>
      <c r="AK706" s="44" t="s">
        <v>2673</v>
      </c>
      <c r="AL706" s="44" t="s">
        <v>3387</v>
      </c>
    </row>
    <row r="707" spans="1:38" x14ac:dyDescent="0.2">
      <c r="A707" s="46" t="s">
        <v>3313</v>
      </c>
      <c r="B707" s="46" t="s">
        <v>2676</v>
      </c>
      <c r="C707" s="49" t="s">
        <v>2673</v>
      </c>
      <c r="D707" s="49" t="s">
        <v>3387</v>
      </c>
      <c r="E707" s="49" t="s">
        <v>2673</v>
      </c>
      <c r="F707" s="49" t="s">
        <v>3387</v>
      </c>
      <c r="G707" s="49" t="s">
        <v>2673</v>
      </c>
      <c r="H707" s="49" t="s">
        <v>3387</v>
      </c>
      <c r="I707" s="49" t="s">
        <v>2673</v>
      </c>
      <c r="J707" s="49" t="s">
        <v>3387</v>
      </c>
      <c r="K707" s="49" t="s">
        <v>2673</v>
      </c>
      <c r="L707" s="49" t="s">
        <v>3387</v>
      </c>
      <c r="M707" s="44" t="s">
        <v>2673</v>
      </c>
      <c r="N707" s="44" t="s">
        <v>3387</v>
      </c>
      <c r="O707" s="44" t="s">
        <v>2673</v>
      </c>
      <c r="P707" s="44" t="s">
        <v>3387</v>
      </c>
      <c r="Q707" s="44" t="s">
        <v>2673</v>
      </c>
      <c r="R707" s="44" t="s">
        <v>3387</v>
      </c>
      <c r="S707" s="44" t="s">
        <v>2673</v>
      </c>
      <c r="T707" s="44" t="s">
        <v>3387</v>
      </c>
      <c r="U707" s="44" t="s">
        <v>2673</v>
      </c>
      <c r="V707" s="44" t="e">
        <f t="shared" si="41"/>
        <v>#VALUE!</v>
      </c>
      <c r="W707" s="44" t="s">
        <v>2673</v>
      </c>
      <c r="X707" s="44" t="e">
        <f t="shared" si="42"/>
        <v>#VALUE!</v>
      </c>
      <c r="Y707" s="44" t="s">
        <v>2673</v>
      </c>
      <c r="Z707" s="44" t="s">
        <v>3387</v>
      </c>
      <c r="AA707" s="44" t="s">
        <v>2673</v>
      </c>
      <c r="AB707" s="44" t="s">
        <v>3387</v>
      </c>
      <c r="AC707" s="44" t="s">
        <v>2673</v>
      </c>
      <c r="AD707" s="44" t="s">
        <v>3387</v>
      </c>
      <c r="AE707" s="44" t="s">
        <v>2673</v>
      </c>
      <c r="AG707" s="44" t="s">
        <v>2673</v>
      </c>
      <c r="AH707" s="44" t="str">
        <f t="shared" si="43"/>
        <v/>
      </c>
      <c r="AI707" s="44" t="s">
        <v>2673</v>
      </c>
      <c r="AJ707" s="44" t="str">
        <f t="shared" si="44"/>
        <v/>
      </c>
      <c r="AK707" s="44" t="s">
        <v>2673</v>
      </c>
      <c r="AL707" s="44" t="s">
        <v>3387</v>
      </c>
    </row>
    <row r="708" spans="1:38" x14ac:dyDescent="0.2">
      <c r="A708" s="46" t="s">
        <v>3314</v>
      </c>
      <c r="B708" s="46" t="s">
        <v>3315</v>
      </c>
      <c r="C708" s="49" t="s">
        <v>2673</v>
      </c>
      <c r="D708" s="49" t="s">
        <v>3387</v>
      </c>
      <c r="E708" s="49" t="s">
        <v>2673</v>
      </c>
      <c r="F708" s="49" t="s">
        <v>3387</v>
      </c>
      <c r="G708" s="49" t="s">
        <v>2673</v>
      </c>
      <c r="H708" s="49" t="s">
        <v>3387</v>
      </c>
      <c r="I708" s="49" t="s">
        <v>2673</v>
      </c>
      <c r="J708" s="49" t="s">
        <v>3387</v>
      </c>
      <c r="K708" s="49" t="s">
        <v>2673</v>
      </c>
      <c r="L708" s="49" t="s">
        <v>3387</v>
      </c>
      <c r="M708" s="44" t="s">
        <v>2673</v>
      </c>
      <c r="N708" s="44" t="s">
        <v>3387</v>
      </c>
      <c r="O708" s="44" t="s">
        <v>2673</v>
      </c>
      <c r="P708" s="44" t="s">
        <v>3387</v>
      </c>
      <c r="Q708" s="44" t="s">
        <v>2673</v>
      </c>
      <c r="R708" s="44" t="s">
        <v>3387</v>
      </c>
      <c r="S708" s="44" t="s">
        <v>2673</v>
      </c>
      <c r="T708" s="44" t="s">
        <v>3387</v>
      </c>
      <c r="U708" s="44" t="s">
        <v>2673</v>
      </c>
      <c r="V708" s="44" t="e">
        <f t="shared" si="41"/>
        <v>#VALUE!</v>
      </c>
      <c r="W708" s="44" t="s">
        <v>2673</v>
      </c>
      <c r="X708" s="44" t="e">
        <f t="shared" si="42"/>
        <v>#VALUE!</v>
      </c>
      <c r="Y708" s="44" t="s">
        <v>2673</v>
      </c>
      <c r="Z708" s="44" t="s">
        <v>3387</v>
      </c>
      <c r="AA708" s="44" t="s">
        <v>2673</v>
      </c>
      <c r="AB708" s="44" t="s">
        <v>3387</v>
      </c>
      <c r="AC708" s="44" t="s">
        <v>2673</v>
      </c>
      <c r="AD708" s="44" t="s">
        <v>3387</v>
      </c>
      <c r="AE708" s="44" t="s">
        <v>2673</v>
      </c>
      <c r="AG708" s="44" t="s">
        <v>2673</v>
      </c>
      <c r="AH708" s="44" t="str">
        <f t="shared" si="43"/>
        <v/>
      </c>
      <c r="AI708" s="44" t="s">
        <v>2673</v>
      </c>
      <c r="AJ708" s="44" t="str">
        <f t="shared" si="44"/>
        <v/>
      </c>
      <c r="AK708" s="44" t="s">
        <v>2673</v>
      </c>
      <c r="AL708" s="44" t="s">
        <v>3387</v>
      </c>
    </row>
    <row r="709" spans="1:38" x14ac:dyDescent="0.2">
      <c r="A709" s="46" t="s">
        <v>3316</v>
      </c>
      <c r="B709" s="46" t="s">
        <v>2679</v>
      </c>
      <c r="C709" s="49" t="s">
        <v>2673</v>
      </c>
      <c r="D709" s="49" t="s">
        <v>3387</v>
      </c>
      <c r="E709" s="49" t="s">
        <v>2673</v>
      </c>
      <c r="F709" s="49" t="s">
        <v>3387</v>
      </c>
      <c r="G709" s="49" t="s">
        <v>2673</v>
      </c>
      <c r="H709" s="49" t="s">
        <v>3387</v>
      </c>
      <c r="I709" s="49" t="s">
        <v>2673</v>
      </c>
      <c r="J709" s="49" t="s">
        <v>3387</v>
      </c>
      <c r="K709" s="49" t="s">
        <v>2673</v>
      </c>
      <c r="L709" s="49" t="s">
        <v>3387</v>
      </c>
      <c r="M709" s="44" t="s">
        <v>2673</v>
      </c>
      <c r="N709" s="44" t="s">
        <v>3387</v>
      </c>
      <c r="O709" s="44" t="s">
        <v>2673</v>
      </c>
      <c r="P709" s="44" t="s">
        <v>3387</v>
      </c>
      <c r="Q709" s="44" t="s">
        <v>2673</v>
      </c>
      <c r="R709" s="44" t="s">
        <v>3387</v>
      </c>
      <c r="S709" s="44" t="s">
        <v>2673</v>
      </c>
      <c r="T709" s="44" t="s">
        <v>3387</v>
      </c>
      <c r="U709" s="44" t="s">
        <v>2673</v>
      </c>
      <c r="V709" s="44" t="e">
        <f t="shared" si="41"/>
        <v>#VALUE!</v>
      </c>
      <c r="W709" s="44" t="s">
        <v>2673</v>
      </c>
      <c r="X709" s="44" t="e">
        <f t="shared" si="42"/>
        <v>#VALUE!</v>
      </c>
      <c r="Y709" s="44" t="s">
        <v>2673</v>
      </c>
      <c r="Z709" s="44" t="s">
        <v>3387</v>
      </c>
      <c r="AA709" s="44" t="s">
        <v>2673</v>
      </c>
      <c r="AB709" s="44" t="s">
        <v>3387</v>
      </c>
      <c r="AC709" s="44" t="s">
        <v>2673</v>
      </c>
      <c r="AD709" s="44" t="s">
        <v>3387</v>
      </c>
      <c r="AE709" s="44" t="s">
        <v>2673</v>
      </c>
      <c r="AG709" s="44" t="s">
        <v>2673</v>
      </c>
      <c r="AH709" s="44" t="str">
        <f t="shared" si="43"/>
        <v/>
      </c>
      <c r="AI709" s="44" t="s">
        <v>2673</v>
      </c>
      <c r="AJ709" s="44" t="str">
        <f t="shared" si="44"/>
        <v/>
      </c>
      <c r="AK709" s="44" t="s">
        <v>2673</v>
      </c>
      <c r="AL709" s="44" t="s">
        <v>3387</v>
      </c>
    </row>
    <row r="710" spans="1:38" x14ac:dyDescent="0.2">
      <c r="A710" s="46" t="s">
        <v>3317</v>
      </c>
      <c r="B710" s="46" t="s">
        <v>3318</v>
      </c>
      <c r="C710" s="49" t="s">
        <v>2673</v>
      </c>
      <c r="D710" s="49" t="s">
        <v>3387</v>
      </c>
      <c r="E710" s="49" t="s">
        <v>2673</v>
      </c>
      <c r="F710" s="49" t="s">
        <v>3387</v>
      </c>
      <c r="G710" s="49" t="s">
        <v>2673</v>
      </c>
      <c r="H710" s="49" t="s">
        <v>3387</v>
      </c>
      <c r="I710" s="49" t="s">
        <v>2673</v>
      </c>
      <c r="J710" s="49" t="s">
        <v>3387</v>
      </c>
      <c r="K710" s="49" t="s">
        <v>2673</v>
      </c>
      <c r="L710" s="49" t="s">
        <v>3387</v>
      </c>
      <c r="M710" s="44" t="s">
        <v>2673</v>
      </c>
      <c r="N710" s="44" t="s">
        <v>3387</v>
      </c>
      <c r="O710" s="44" t="s">
        <v>2673</v>
      </c>
      <c r="P710" s="44" t="s">
        <v>3387</v>
      </c>
      <c r="Q710" s="44" t="s">
        <v>2673</v>
      </c>
      <c r="R710" s="44" t="s">
        <v>3387</v>
      </c>
      <c r="S710" s="44" t="s">
        <v>2673</v>
      </c>
      <c r="T710" s="44" t="s">
        <v>3387</v>
      </c>
      <c r="U710" s="44" t="s">
        <v>2673</v>
      </c>
      <c r="V710" s="44" t="e">
        <f t="shared" si="41"/>
        <v>#VALUE!</v>
      </c>
      <c r="W710" s="44" t="s">
        <v>2673</v>
      </c>
      <c r="X710" s="44" t="e">
        <f t="shared" si="42"/>
        <v>#VALUE!</v>
      </c>
      <c r="Y710" s="44" t="s">
        <v>2673</v>
      </c>
      <c r="Z710" s="44" t="s">
        <v>3387</v>
      </c>
      <c r="AA710" s="44" t="s">
        <v>2673</v>
      </c>
      <c r="AB710" s="44" t="s">
        <v>3387</v>
      </c>
      <c r="AC710" s="44" t="s">
        <v>2673</v>
      </c>
      <c r="AD710" s="44" t="s">
        <v>3387</v>
      </c>
      <c r="AE710" s="44" t="s">
        <v>2673</v>
      </c>
      <c r="AG710" s="44" t="s">
        <v>2673</v>
      </c>
      <c r="AH710" s="44" t="str">
        <f t="shared" si="43"/>
        <v/>
      </c>
      <c r="AI710" s="44" t="s">
        <v>2673</v>
      </c>
      <c r="AJ710" s="44" t="str">
        <f t="shared" si="44"/>
        <v/>
      </c>
      <c r="AK710" s="44" t="s">
        <v>2673</v>
      </c>
      <c r="AL710" s="44" t="s">
        <v>3387</v>
      </c>
    </row>
    <row r="711" spans="1:38" x14ac:dyDescent="0.2">
      <c r="A711" s="46" t="s">
        <v>3319</v>
      </c>
      <c r="B711" s="46" t="s">
        <v>3320</v>
      </c>
      <c r="C711" s="49" t="s">
        <v>2673</v>
      </c>
      <c r="D711" s="49" t="s">
        <v>3387</v>
      </c>
      <c r="E711" s="49" t="s">
        <v>2673</v>
      </c>
      <c r="F711" s="49" t="s">
        <v>3387</v>
      </c>
      <c r="G711" s="49" t="s">
        <v>2673</v>
      </c>
      <c r="H711" s="49" t="s">
        <v>3387</v>
      </c>
      <c r="I711" s="49" t="s">
        <v>2673</v>
      </c>
      <c r="J711" s="49" t="s">
        <v>3387</v>
      </c>
      <c r="K711" s="49" t="s">
        <v>2673</v>
      </c>
      <c r="L711" s="49" t="s">
        <v>3387</v>
      </c>
      <c r="M711" s="44" t="s">
        <v>2673</v>
      </c>
      <c r="N711" s="44" t="s">
        <v>3387</v>
      </c>
      <c r="O711" s="44" t="s">
        <v>2673</v>
      </c>
      <c r="P711" s="44" t="s">
        <v>3387</v>
      </c>
      <c r="Q711" s="44" t="s">
        <v>2673</v>
      </c>
      <c r="R711" s="44" t="s">
        <v>3387</v>
      </c>
      <c r="S711" s="44" t="s">
        <v>2673</v>
      </c>
      <c r="T711" s="44" t="s">
        <v>3387</v>
      </c>
      <c r="U711" s="44" t="s">
        <v>2673</v>
      </c>
      <c r="V711" s="44" t="e">
        <f t="shared" si="41"/>
        <v>#VALUE!</v>
      </c>
      <c r="W711" s="44" t="s">
        <v>2673</v>
      </c>
      <c r="X711" s="44" t="e">
        <f t="shared" si="42"/>
        <v>#VALUE!</v>
      </c>
      <c r="Y711" s="44" t="s">
        <v>2673</v>
      </c>
      <c r="Z711" s="44" t="s">
        <v>3387</v>
      </c>
      <c r="AA711" s="44" t="s">
        <v>2673</v>
      </c>
      <c r="AB711" s="44" t="s">
        <v>3387</v>
      </c>
      <c r="AC711" s="44" t="s">
        <v>2673</v>
      </c>
      <c r="AD711" s="44" t="s">
        <v>3387</v>
      </c>
      <c r="AE711" s="44" t="s">
        <v>2673</v>
      </c>
      <c r="AG711" s="44" t="s">
        <v>2673</v>
      </c>
      <c r="AH711" s="44" t="str">
        <f t="shared" si="43"/>
        <v/>
      </c>
      <c r="AI711" s="44" t="s">
        <v>2673</v>
      </c>
      <c r="AJ711" s="44" t="str">
        <f t="shared" si="44"/>
        <v/>
      </c>
      <c r="AK711" s="44" t="s">
        <v>2673</v>
      </c>
      <c r="AL711" s="44" t="s">
        <v>3387</v>
      </c>
    </row>
    <row r="712" spans="1:38" x14ac:dyDescent="0.2">
      <c r="A712" s="46" t="s">
        <v>3321</v>
      </c>
      <c r="B712" s="46" t="s">
        <v>3322</v>
      </c>
      <c r="C712" s="49" t="s">
        <v>2673</v>
      </c>
      <c r="D712" s="49" t="s">
        <v>3387</v>
      </c>
      <c r="E712" s="49" t="s">
        <v>2673</v>
      </c>
      <c r="F712" s="49" t="s">
        <v>3387</v>
      </c>
      <c r="G712" s="49" t="s">
        <v>2673</v>
      </c>
      <c r="H712" s="49" t="s">
        <v>3387</v>
      </c>
      <c r="I712" s="49" t="s">
        <v>2673</v>
      </c>
      <c r="J712" s="49" t="s">
        <v>3387</v>
      </c>
      <c r="K712" s="49" t="s">
        <v>2673</v>
      </c>
      <c r="L712" s="49" t="s">
        <v>3387</v>
      </c>
      <c r="M712" s="44" t="s">
        <v>2673</v>
      </c>
      <c r="N712" s="44" t="s">
        <v>3387</v>
      </c>
      <c r="O712" s="44" t="s">
        <v>2673</v>
      </c>
      <c r="P712" s="44" t="s">
        <v>3387</v>
      </c>
      <c r="Q712" s="44" t="s">
        <v>2673</v>
      </c>
      <c r="R712" s="44" t="s">
        <v>3387</v>
      </c>
      <c r="S712" s="44" t="s">
        <v>2673</v>
      </c>
      <c r="T712" s="44" t="s">
        <v>3387</v>
      </c>
      <c r="U712" s="44" t="s">
        <v>2673</v>
      </c>
      <c r="V712" s="44" t="e">
        <f t="shared" si="41"/>
        <v>#VALUE!</v>
      </c>
      <c r="W712" s="44" t="s">
        <v>2673</v>
      </c>
      <c r="X712" s="44" t="e">
        <f t="shared" si="42"/>
        <v>#VALUE!</v>
      </c>
      <c r="Y712" s="44" t="s">
        <v>2673</v>
      </c>
      <c r="Z712" s="44" t="s">
        <v>3387</v>
      </c>
      <c r="AA712" s="44" t="s">
        <v>2673</v>
      </c>
      <c r="AB712" s="44" t="s">
        <v>3387</v>
      </c>
      <c r="AC712" s="44" t="s">
        <v>2673</v>
      </c>
      <c r="AD712" s="44" t="s">
        <v>3387</v>
      </c>
      <c r="AE712" s="44" t="s">
        <v>2673</v>
      </c>
      <c r="AG712" s="44" t="s">
        <v>2673</v>
      </c>
      <c r="AH712" s="44" t="str">
        <f t="shared" si="43"/>
        <v/>
      </c>
      <c r="AI712" s="44" t="s">
        <v>2673</v>
      </c>
      <c r="AJ712" s="44" t="str">
        <f t="shared" si="44"/>
        <v/>
      </c>
      <c r="AK712" s="44" t="s">
        <v>2673</v>
      </c>
      <c r="AL712" s="44" t="s">
        <v>3387</v>
      </c>
    </row>
    <row r="713" spans="1:38" x14ac:dyDescent="0.2">
      <c r="A713" s="46" t="s">
        <v>3323</v>
      </c>
      <c r="B713" s="46" t="s">
        <v>2708</v>
      </c>
      <c r="C713" s="49" t="s">
        <v>2673</v>
      </c>
      <c r="D713" s="49" t="s">
        <v>3387</v>
      </c>
      <c r="E713" s="49" t="s">
        <v>2673</v>
      </c>
      <c r="F713" s="49" t="s">
        <v>3387</v>
      </c>
      <c r="G713" s="49" t="s">
        <v>2673</v>
      </c>
      <c r="H713" s="49" t="s">
        <v>3387</v>
      </c>
      <c r="I713" s="49" t="s">
        <v>2673</v>
      </c>
      <c r="J713" s="49" t="s">
        <v>3387</v>
      </c>
      <c r="K713" s="49" t="s">
        <v>2673</v>
      </c>
      <c r="L713" s="49" t="s">
        <v>3387</v>
      </c>
      <c r="M713" s="44" t="s">
        <v>2673</v>
      </c>
      <c r="N713" s="44" t="s">
        <v>3387</v>
      </c>
      <c r="O713" s="44" t="s">
        <v>2673</v>
      </c>
      <c r="P713" s="44" t="s">
        <v>3387</v>
      </c>
      <c r="Q713" s="44" t="s">
        <v>2673</v>
      </c>
      <c r="R713" s="44" t="s">
        <v>3387</v>
      </c>
      <c r="S713" s="44" t="s">
        <v>2673</v>
      </c>
      <c r="T713" s="44" t="s">
        <v>3387</v>
      </c>
      <c r="U713" s="44" t="s">
        <v>2673</v>
      </c>
      <c r="V713" s="44" t="e">
        <f t="shared" si="41"/>
        <v>#VALUE!</v>
      </c>
      <c r="W713" s="44" t="s">
        <v>2673</v>
      </c>
      <c r="X713" s="44" t="e">
        <f t="shared" si="42"/>
        <v>#VALUE!</v>
      </c>
      <c r="Y713" s="44" t="s">
        <v>2673</v>
      </c>
      <c r="Z713" s="44" t="s">
        <v>3387</v>
      </c>
      <c r="AA713" s="44" t="s">
        <v>2673</v>
      </c>
      <c r="AB713" s="44" t="s">
        <v>3387</v>
      </c>
      <c r="AC713" s="44" t="s">
        <v>2673</v>
      </c>
      <c r="AD713" s="44" t="s">
        <v>3387</v>
      </c>
      <c r="AE713" s="44" t="s">
        <v>2673</v>
      </c>
      <c r="AG713" s="44" t="s">
        <v>2673</v>
      </c>
      <c r="AH713" s="44" t="str">
        <f t="shared" si="43"/>
        <v/>
      </c>
      <c r="AI713" s="44" t="s">
        <v>2673</v>
      </c>
      <c r="AJ713" s="44" t="str">
        <f t="shared" si="44"/>
        <v/>
      </c>
      <c r="AK713" s="44" t="s">
        <v>2673</v>
      </c>
      <c r="AL713" s="44" t="s">
        <v>3387</v>
      </c>
    </row>
    <row r="714" spans="1:38" x14ac:dyDescent="0.2">
      <c r="A714" s="46" t="s">
        <v>3324</v>
      </c>
      <c r="B714" s="46" t="s">
        <v>3325</v>
      </c>
      <c r="C714" s="49" t="s">
        <v>2673</v>
      </c>
      <c r="D714" s="49" t="s">
        <v>3387</v>
      </c>
      <c r="E714" s="49" t="s">
        <v>2673</v>
      </c>
      <c r="F714" s="49" t="s">
        <v>3387</v>
      </c>
      <c r="G714" s="49" t="s">
        <v>2673</v>
      </c>
      <c r="H714" s="49" t="s">
        <v>3387</v>
      </c>
      <c r="I714" s="49" t="s">
        <v>2673</v>
      </c>
      <c r="J714" s="49" t="s">
        <v>3387</v>
      </c>
      <c r="K714" s="49" t="s">
        <v>2673</v>
      </c>
      <c r="L714" s="49" t="s">
        <v>3387</v>
      </c>
      <c r="M714" s="44" t="s">
        <v>2673</v>
      </c>
      <c r="N714" s="44" t="s">
        <v>3387</v>
      </c>
      <c r="O714" s="44" t="s">
        <v>2673</v>
      </c>
      <c r="P714" s="44" t="s">
        <v>3387</v>
      </c>
      <c r="Q714" s="44" t="s">
        <v>2673</v>
      </c>
      <c r="R714" s="44" t="s">
        <v>3387</v>
      </c>
      <c r="S714" s="44" t="s">
        <v>2673</v>
      </c>
      <c r="T714" s="44" t="s">
        <v>3387</v>
      </c>
      <c r="U714" s="44" t="s">
        <v>2673</v>
      </c>
      <c r="V714" s="44" t="e">
        <f t="shared" si="41"/>
        <v>#VALUE!</v>
      </c>
      <c r="W714" s="44" t="s">
        <v>2673</v>
      </c>
      <c r="X714" s="44" t="e">
        <f t="shared" si="42"/>
        <v>#VALUE!</v>
      </c>
      <c r="Y714" s="44" t="s">
        <v>2673</v>
      </c>
      <c r="Z714" s="44" t="s">
        <v>3387</v>
      </c>
      <c r="AA714" s="44" t="s">
        <v>2673</v>
      </c>
      <c r="AB714" s="44" t="s">
        <v>3387</v>
      </c>
      <c r="AC714" s="44" t="s">
        <v>2673</v>
      </c>
      <c r="AD714" s="44" t="s">
        <v>3387</v>
      </c>
      <c r="AE714" s="44" t="s">
        <v>2673</v>
      </c>
      <c r="AG714" s="44" t="s">
        <v>2673</v>
      </c>
      <c r="AH714" s="44" t="str">
        <f t="shared" si="43"/>
        <v/>
      </c>
      <c r="AI714" s="44" t="s">
        <v>2673</v>
      </c>
      <c r="AJ714" s="44" t="str">
        <f t="shared" si="44"/>
        <v/>
      </c>
      <c r="AK714" s="44" t="s">
        <v>2673</v>
      </c>
      <c r="AL714" s="44" t="s">
        <v>3387</v>
      </c>
    </row>
    <row r="715" spans="1:38" x14ac:dyDescent="0.2">
      <c r="A715" s="46" t="s">
        <v>3326</v>
      </c>
      <c r="B715" s="46" t="s">
        <v>3327</v>
      </c>
      <c r="C715" s="49" t="s">
        <v>2673</v>
      </c>
      <c r="D715" s="49" t="s">
        <v>3387</v>
      </c>
      <c r="E715" s="49" t="s">
        <v>2673</v>
      </c>
      <c r="F715" s="49" t="s">
        <v>3387</v>
      </c>
      <c r="G715" s="49" t="s">
        <v>2673</v>
      </c>
      <c r="H715" s="49" t="s">
        <v>3387</v>
      </c>
      <c r="I715" s="49" t="s">
        <v>2673</v>
      </c>
      <c r="J715" s="49" t="s">
        <v>3387</v>
      </c>
      <c r="K715" s="49" t="s">
        <v>2673</v>
      </c>
      <c r="L715" s="49" t="s">
        <v>3387</v>
      </c>
      <c r="M715" s="44" t="s">
        <v>2673</v>
      </c>
      <c r="N715" s="44" t="s">
        <v>3387</v>
      </c>
      <c r="O715" s="44" t="s">
        <v>2673</v>
      </c>
      <c r="P715" s="44" t="s">
        <v>3387</v>
      </c>
      <c r="Q715" s="44" t="s">
        <v>2673</v>
      </c>
      <c r="R715" s="44" t="s">
        <v>3387</v>
      </c>
      <c r="S715" s="44" t="s">
        <v>2673</v>
      </c>
      <c r="T715" s="44" t="s">
        <v>3387</v>
      </c>
      <c r="U715" s="44" t="s">
        <v>2673</v>
      </c>
      <c r="V715" s="44" t="e">
        <f t="shared" ref="V715:V732" si="45">100*U715/(O715*100/Y715)</f>
        <v>#VALUE!</v>
      </c>
      <c r="W715" s="44" t="s">
        <v>2673</v>
      </c>
      <c r="X715" s="44" t="e">
        <f t="shared" ref="X715:X732" si="46">100*S715/O715</f>
        <v>#VALUE!</v>
      </c>
      <c r="Y715" s="44" t="s">
        <v>2673</v>
      </c>
      <c r="Z715" s="44" t="s">
        <v>3387</v>
      </c>
      <c r="AA715" s="44" t="s">
        <v>2673</v>
      </c>
      <c r="AB715" s="44" t="s">
        <v>3387</v>
      </c>
      <c r="AC715" s="44" t="s">
        <v>2673</v>
      </c>
      <c r="AD715" s="44" t="s">
        <v>3387</v>
      </c>
      <c r="AE715" s="44" t="s">
        <v>2673</v>
      </c>
      <c r="AG715" s="44" t="s">
        <v>2673</v>
      </c>
      <c r="AH715" s="44" t="str">
        <f t="shared" ref="AH715:AH732" si="47">IF(COUNT(100*AG715/(AA715*100/AK715))=1,100*AG715/(AA715*100/AK715),IF(COUNT(V715)=1,V715,""))</f>
        <v/>
      </c>
      <c r="AI715" s="44" t="s">
        <v>2673</v>
      </c>
      <c r="AJ715" s="44" t="str">
        <f t="shared" ref="AJ715:AJ732" si="48">IF(COUNT(AE715/AA715)=1,100*AE715/AA715,IF(COUNT(X715)=1,X715,""))</f>
        <v/>
      </c>
      <c r="AK715" s="44" t="s">
        <v>2673</v>
      </c>
      <c r="AL715" s="44" t="s">
        <v>3387</v>
      </c>
    </row>
    <row r="716" spans="1:38" x14ac:dyDescent="0.2">
      <c r="A716" s="46" t="s">
        <v>3328</v>
      </c>
      <c r="B716" s="46" t="s">
        <v>3329</v>
      </c>
      <c r="C716" s="49" t="s">
        <v>2673</v>
      </c>
      <c r="D716" s="49" t="s">
        <v>3387</v>
      </c>
      <c r="E716" s="49" t="s">
        <v>2673</v>
      </c>
      <c r="F716" s="49" t="s">
        <v>3387</v>
      </c>
      <c r="G716" s="49" t="s">
        <v>2673</v>
      </c>
      <c r="H716" s="49" t="s">
        <v>3387</v>
      </c>
      <c r="I716" s="49" t="s">
        <v>2673</v>
      </c>
      <c r="J716" s="49" t="s">
        <v>3387</v>
      </c>
      <c r="K716" s="49" t="s">
        <v>2673</v>
      </c>
      <c r="L716" s="49" t="s">
        <v>3387</v>
      </c>
      <c r="M716" s="44" t="s">
        <v>2673</v>
      </c>
      <c r="N716" s="44" t="s">
        <v>3387</v>
      </c>
      <c r="O716" s="44" t="s">
        <v>2673</v>
      </c>
      <c r="P716" s="44" t="s">
        <v>3387</v>
      </c>
      <c r="Q716" s="44" t="s">
        <v>2673</v>
      </c>
      <c r="R716" s="44" t="s">
        <v>3387</v>
      </c>
      <c r="S716" s="44" t="s">
        <v>2673</v>
      </c>
      <c r="T716" s="44" t="s">
        <v>3387</v>
      </c>
      <c r="U716" s="44" t="s">
        <v>2673</v>
      </c>
      <c r="V716" s="44" t="e">
        <f t="shared" si="45"/>
        <v>#VALUE!</v>
      </c>
      <c r="W716" s="44" t="s">
        <v>2673</v>
      </c>
      <c r="X716" s="44" t="e">
        <f t="shared" si="46"/>
        <v>#VALUE!</v>
      </c>
      <c r="Y716" s="44" t="s">
        <v>2673</v>
      </c>
      <c r="Z716" s="44" t="s">
        <v>3387</v>
      </c>
      <c r="AA716" s="44" t="s">
        <v>2673</v>
      </c>
      <c r="AB716" s="44" t="s">
        <v>3387</v>
      </c>
      <c r="AC716" s="44" t="s">
        <v>2673</v>
      </c>
      <c r="AD716" s="44" t="s">
        <v>3387</v>
      </c>
      <c r="AE716" s="44" t="s">
        <v>2673</v>
      </c>
      <c r="AG716" s="44" t="s">
        <v>2673</v>
      </c>
      <c r="AH716" s="44" t="str">
        <f t="shared" si="47"/>
        <v/>
      </c>
      <c r="AI716" s="44" t="s">
        <v>2673</v>
      </c>
      <c r="AJ716" s="44" t="str">
        <f t="shared" si="48"/>
        <v/>
      </c>
      <c r="AK716" s="44" t="s">
        <v>2673</v>
      </c>
      <c r="AL716" s="44" t="s">
        <v>3387</v>
      </c>
    </row>
    <row r="717" spans="1:38" x14ac:dyDescent="0.2">
      <c r="A717" s="46" t="s">
        <v>3330</v>
      </c>
      <c r="B717" s="46" t="s">
        <v>3331</v>
      </c>
      <c r="C717" s="49" t="s">
        <v>2673</v>
      </c>
      <c r="D717" s="49" t="s">
        <v>3387</v>
      </c>
      <c r="E717" s="49" t="s">
        <v>2673</v>
      </c>
      <c r="F717" s="49" t="s">
        <v>3387</v>
      </c>
      <c r="G717" s="49" t="s">
        <v>2673</v>
      </c>
      <c r="H717" s="49" t="s">
        <v>3387</v>
      </c>
      <c r="I717" s="49" t="s">
        <v>2673</v>
      </c>
      <c r="J717" s="49" t="s">
        <v>3387</v>
      </c>
      <c r="K717" s="49" t="s">
        <v>2673</v>
      </c>
      <c r="L717" s="49" t="s">
        <v>3387</v>
      </c>
      <c r="M717" s="44" t="s">
        <v>2673</v>
      </c>
      <c r="N717" s="44" t="s">
        <v>3387</v>
      </c>
      <c r="O717" s="44" t="s">
        <v>2673</v>
      </c>
      <c r="P717" s="44" t="s">
        <v>3387</v>
      </c>
      <c r="Q717" s="44" t="s">
        <v>2673</v>
      </c>
      <c r="R717" s="44" t="s">
        <v>3387</v>
      </c>
      <c r="S717" s="44" t="s">
        <v>2673</v>
      </c>
      <c r="T717" s="44" t="s">
        <v>3387</v>
      </c>
      <c r="U717" s="44" t="s">
        <v>2673</v>
      </c>
      <c r="V717" s="44" t="e">
        <f t="shared" si="45"/>
        <v>#VALUE!</v>
      </c>
      <c r="W717" s="44" t="s">
        <v>2673</v>
      </c>
      <c r="X717" s="44" t="e">
        <f t="shared" si="46"/>
        <v>#VALUE!</v>
      </c>
      <c r="Y717" s="44" t="s">
        <v>2673</v>
      </c>
      <c r="Z717" s="44" t="s">
        <v>3387</v>
      </c>
      <c r="AA717" s="44" t="s">
        <v>2673</v>
      </c>
      <c r="AB717" s="44" t="s">
        <v>3387</v>
      </c>
      <c r="AC717" s="44" t="s">
        <v>2673</v>
      </c>
      <c r="AD717" s="44" t="s">
        <v>3387</v>
      </c>
      <c r="AE717" s="44" t="s">
        <v>2673</v>
      </c>
      <c r="AG717" s="44" t="s">
        <v>2673</v>
      </c>
      <c r="AH717" s="44" t="str">
        <f t="shared" si="47"/>
        <v/>
      </c>
      <c r="AI717" s="44" t="s">
        <v>2673</v>
      </c>
      <c r="AJ717" s="44" t="str">
        <f t="shared" si="48"/>
        <v/>
      </c>
      <c r="AK717" s="44" t="s">
        <v>2673</v>
      </c>
      <c r="AL717" s="44" t="s">
        <v>3387</v>
      </c>
    </row>
    <row r="718" spans="1:38" x14ac:dyDescent="0.2">
      <c r="A718" s="46" t="s">
        <v>3332</v>
      </c>
      <c r="B718" s="46" t="s">
        <v>2748</v>
      </c>
      <c r="C718" s="49" t="s">
        <v>2673</v>
      </c>
      <c r="D718" s="49" t="s">
        <v>3387</v>
      </c>
      <c r="E718" s="49" t="s">
        <v>2673</v>
      </c>
      <c r="F718" s="49" t="s">
        <v>3387</v>
      </c>
      <c r="G718" s="49" t="s">
        <v>2673</v>
      </c>
      <c r="H718" s="49" t="s">
        <v>3387</v>
      </c>
      <c r="I718" s="49" t="s">
        <v>2673</v>
      </c>
      <c r="J718" s="49" t="s">
        <v>3387</v>
      </c>
      <c r="K718" s="49" t="s">
        <v>2673</v>
      </c>
      <c r="L718" s="49" t="s">
        <v>3387</v>
      </c>
      <c r="M718" s="44" t="s">
        <v>2673</v>
      </c>
      <c r="N718" s="44" t="s">
        <v>3387</v>
      </c>
      <c r="O718" s="44" t="s">
        <v>2673</v>
      </c>
      <c r="P718" s="44" t="s">
        <v>3387</v>
      </c>
      <c r="Q718" s="44" t="s">
        <v>2673</v>
      </c>
      <c r="R718" s="44" t="s">
        <v>3387</v>
      </c>
      <c r="S718" s="44" t="s">
        <v>2673</v>
      </c>
      <c r="T718" s="44" t="s">
        <v>3387</v>
      </c>
      <c r="U718" s="44" t="s">
        <v>2673</v>
      </c>
      <c r="V718" s="44" t="e">
        <f t="shared" si="45"/>
        <v>#VALUE!</v>
      </c>
      <c r="W718" s="44" t="s">
        <v>2673</v>
      </c>
      <c r="X718" s="44" t="e">
        <f t="shared" si="46"/>
        <v>#VALUE!</v>
      </c>
      <c r="Y718" s="44" t="s">
        <v>2673</v>
      </c>
      <c r="Z718" s="44" t="s">
        <v>3387</v>
      </c>
      <c r="AA718" s="44" t="s">
        <v>2673</v>
      </c>
      <c r="AB718" s="44" t="s">
        <v>3387</v>
      </c>
      <c r="AC718" s="44" t="s">
        <v>2673</v>
      </c>
      <c r="AD718" s="44" t="s">
        <v>3387</v>
      </c>
      <c r="AE718" s="44" t="s">
        <v>2673</v>
      </c>
      <c r="AG718" s="44" t="s">
        <v>2673</v>
      </c>
      <c r="AH718" s="44" t="str">
        <f t="shared" si="47"/>
        <v/>
      </c>
      <c r="AI718" s="44" t="s">
        <v>2673</v>
      </c>
      <c r="AJ718" s="44" t="str">
        <f t="shared" si="48"/>
        <v/>
      </c>
      <c r="AK718" s="44" t="s">
        <v>2673</v>
      </c>
      <c r="AL718" s="44" t="s">
        <v>3387</v>
      </c>
    </row>
    <row r="719" spans="1:38" x14ac:dyDescent="0.2">
      <c r="A719" s="46" t="s">
        <v>3333</v>
      </c>
      <c r="B719" s="46" t="s">
        <v>3334</v>
      </c>
      <c r="C719" s="49" t="s">
        <v>2673</v>
      </c>
      <c r="D719" s="49" t="s">
        <v>3387</v>
      </c>
      <c r="E719" s="49" t="s">
        <v>2673</v>
      </c>
      <c r="F719" s="49" t="s">
        <v>3387</v>
      </c>
      <c r="G719" s="49" t="s">
        <v>2673</v>
      </c>
      <c r="H719" s="49" t="s">
        <v>3387</v>
      </c>
      <c r="I719" s="49" t="s">
        <v>2673</v>
      </c>
      <c r="J719" s="49" t="s">
        <v>3387</v>
      </c>
      <c r="K719" s="49" t="s">
        <v>2673</v>
      </c>
      <c r="L719" s="49" t="s">
        <v>3387</v>
      </c>
      <c r="M719" s="44" t="s">
        <v>2673</v>
      </c>
      <c r="N719" s="44" t="s">
        <v>3387</v>
      </c>
      <c r="O719" s="44" t="s">
        <v>2673</v>
      </c>
      <c r="P719" s="44" t="s">
        <v>3387</v>
      </c>
      <c r="Q719" s="44" t="s">
        <v>2673</v>
      </c>
      <c r="R719" s="44" t="s">
        <v>3387</v>
      </c>
      <c r="S719" s="44" t="s">
        <v>2673</v>
      </c>
      <c r="T719" s="44" t="s">
        <v>3387</v>
      </c>
      <c r="U719" s="44" t="s">
        <v>2673</v>
      </c>
      <c r="V719" s="44" t="e">
        <f t="shared" si="45"/>
        <v>#VALUE!</v>
      </c>
      <c r="W719" s="44" t="s">
        <v>2673</v>
      </c>
      <c r="X719" s="44" t="e">
        <f t="shared" si="46"/>
        <v>#VALUE!</v>
      </c>
      <c r="Y719" s="44" t="s">
        <v>2673</v>
      </c>
      <c r="Z719" s="44" t="s">
        <v>3387</v>
      </c>
      <c r="AA719" s="44" t="s">
        <v>2673</v>
      </c>
      <c r="AB719" s="44" t="s">
        <v>3387</v>
      </c>
      <c r="AC719" s="44" t="s">
        <v>2673</v>
      </c>
      <c r="AD719" s="44" t="s">
        <v>3387</v>
      </c>
      <c r="AE719" s="44" t="s">
        <v>2673</v>
      </c>
      <c r="AG719" s="44" t="s">
        <v>2673</v>
      </c>
      <c r="AH719" s="44" t="str">
        <f t="shared" si="47"/>
        <v/>
      </c>
      <c r="AI719" s="44" t="s">
        <v>2673</v>
      </c>
      <c r="AJ719" s="44" t="str">
        <f t="shared" si="48"/>
        <v/>
      </c>
      <c r="AK719" s="44" t="s">
        <v>2673</v>
      </c>
      <c r="AL719" s="44" t="s">
        <v>3387</v>
      </c>
    </row>
    <row r="720" spans="1:38" x14ac:dyDescent="0.2">
      <c r="A720" s="46" t="s">
        <v>3335</v>
      </c>
      <c r="B720" s="46" t="s">
        <v>3336</v>
      </c>
      <c r="C720" s="49" t="s">
        <v>2673</v>
      </c>
      <c r="D720" s="49" t="s">
        <v>3387</v>
      </c>
      <c r="E720" s="49" t="s">
        <v>2673</v>
      </c>
      <c r="F720" s="49" t="s">
        <v>3387</v>
      </c>
      <c r="G720" s="49" t="s">
        <v>2673</v>
      </c>
      <c r="H720" s="49" t="s">
        <v>3387</v>
      </c>
      <c r="I720" s="49" t="s">
        <v>2673</v>
      </c>
      <c r="J720" s="49" t="s">
        <v>3387</v>
      </c>
      <c r="K720" s="49" t="s">
        <v>2673</v>
      </c>
      <c r="L720" s="49" t="s">
        <v>3387</v>
      </c>
      <c r="M720" s="44" t="s">
        <v>2673</v>
      </c>
      <c r="N720" s="44" t="s">
        <v>3387</v>
      </c>
      <c r="O720" s="44" t="s">
        <v>2673</v>
      </c>
      <c r="P720" s="44" t="s">
        <v>3387</v>
      </c>
      <c r="Q720" s="44" t="s">
        <v>2673</v>
      </c>
      <c r="R720" s="44" t="s">
        <v>3387</v>
      </c>
      <c r="S720" s="44" t="s">
        <v>2673</v>
      </c>
      <c r="T720" s="44" t="s">
        <v>3387</v>
      </c>
      <c r="U720" s="44" t="s">
        <v>2673</v>
      </c>
      <c r="V720" s="44" t="e">
        <f t="shared" si="45"/>
        <v>#VALUE!</v>
      </c>
      <c r="W720" s="44" t="s">
        <v>2673</v>
      </c>
      <c r="X720" s="44" t="e">
        <f t="shared" si="46"/>
        <v>#VALUE!</v>
      </c>
      <c r="Y720" s="44" t="s">
        <v>2673</v>
      </c>
      <c r="Z720" s="44" t="s">
        <v>3387</v>
      </c>
      <c r="AA720" s="44" t="s">
        <v>2673</v>
      </c>
      <c r="AB720" s="44" t="s">
        <v>3387</v>
      </c>
      <c r="AC720" s="44" t="s">
        <v>2673</v>
      </c>
      <c r="AD720" s="44" t="s">
        <v>3387</v>
      </c>
      <c r="AE720" s="44" t="s">
        <v>2673</v>
      </c>
      <c r="AG720" s="44" t="s">
        <v>2673</v>
      </c>
      <c r="AH720" s="44" t="str">
        <f t="shared" si="47"/>
        <v/>
      </c>
      <c r="AI720" s="44" t="s">
        <v>2673</v>
      </c>
      <c r="AJ720" s="44" t="str">
        <f t="shared" si="48"/>
        <v/>
      </c>
      <c r="AK720" s="44" t="s">
        <v>2673</v>
      </c>
      <c r="AL720" s="44" t="s">
        <v>3387</v>
      </c>
    </row>
    <row r="721" spans="1:38" x14ac:dyDescent="0.2">
      <c r="A721" s="46" t="s">
        <v>3337</v>
      </c>
      <c r="B721" s="46" t="s">
        <v>3338</v>
      </c>
      <c r="C721" s="49" t="s">
        <v>2673</v>
      </c>
      <c r="D721" s="49" t="s">
        <v>3387</v>
      </c>
      <c r="E721" s="49" t="s">
        <v>2673</v>
      </c>
      <c r="F721" s="49" t="s">
        <v>3387</v>
      </c>
      <c r="G721" s="49" t="s">
        <v>2673</v>
      </c>
      <c r="H721" s="49" t="s">
        <v>3387</v>
      </c>
      <c r="I721" s="49" t="s">
        <v>2673</v>
      </c>
      <c r="J721" s="49" t="s">
        <v>3387</v>
      </c>
      <c r="K721" s="49" t="s">
        <v>2673</v>
      </c>
      <c r="L721" s="49" t="s">
        <v>3387</v>
      </c>
      <c r="M721" s="44" t="s">
        <v>2673</v>
      </c>
      <c r="N721" s="44" t="s">
        <v>3387</v>
      </c>
      <c r="O721" s="44" t="s">
        <v>2673</v>
      </c>
      <c r="P721" s="44" t="s">
        <v>3387</v>
      </c>
      <c r="Q721" s="44" t="s">
        <v>2673</v>
      </c>
      <c r="R721" s="44" t="s">
        <v>3387</v>
      </c>
      <c r="S721" s="44" t="s">
        <v>2673</v>
      </c>
      <c r="T721" s="44" t="s">
        <v>3387</v>
      </c>
      <c r="U721" s="44" t="s">
        <v>2673</v>
      </c>
      <c r="V721" s="44" t="e">
        <f t="shared" si="45"/>
        <v>#VALUE!</v>
      </c>
      <c r="W721" s="44" t="s">
        <v>2673</v>
      </c>
      <c r="X721" s="44" t="e">
        <f t="shared" si="46"/>
        <v>#VALUE!</v>
      </c>
      <c r="Y721" s="44" t="s">
        <v>2673</v>
      </c>
      <c r="Z721" s="44" t="s">
        <v>3387</v>
      </c>
      <c r="AA721" s="44" t="s">
        <v>2673</v>
      </c>
      <c r="AB721" s="44" t="s">
        <v>3387</v>
      </c>
      <c r="AC721" s="44" t="s">
        <v>2673</v>
      </c>
      <c r="AD721" s="44" t="s">
        <v>3387</v>
      </c>
      <c r="AE721" s="44" t="s">
        <v>2673</v>
      </c>
      <c r="AG721" s="44" t="s">
        <v>2673</v>
      </c>
      <c r="AH721" s="44" t="str">
        <f t="shared" si="47"/>
        <v/>
      </c>
      <c r="AI721" s="44" t="s">
        <v>2673</v>
      </c>
      <c r="AJ721" s="44" t="str">
        <f t="shared" si="48"/>
        <v/>
      </c>
      <c r="AK721" s="44" t="s">
        <v>2673</v>
      </c>
      <c r="AL721" s="44" t="s">
        <v>3387</v>
      </c>
    </row>
    <row r="722" spans="1:38" x14ac:dyDescent="0.2">
      <c r="A722" s="46" t="s">
        <v>3339</v>
      </c>
      <c r="B722" s="46" t="s">
        <v>3340</v>
      </c>
      <c r="C722" s="49" t="s">
        <v>2673</v>
      </c>
      <c r="D722" s="49" t="s">
        <v>3387</v>
      </c>
      <c r="E722" s="49" t="s">
        <v>2673</v>
      </c>
      <c r="F722" s="49" t="s">
        <v>3387</v>
      </c>
      <c r="G722" s="49" t="s">
        <v>2673</v>
      </c>
      <c r="H722" s="49" t="s">
        <v>3387</v>
      </c>
      <c r="I722" s="49" t="s">
        <v>2673</v>
      </c>
      <c r="J722" s="49" t="s">
        <v>3387</v>
      </c>
      <c r="K722" s="49" t="s">
        <v>2673</v>
      </c>
      <c r="L722" s="49" t="s">
        <v>3387</v>
      </c>
      <c r="M722" s="44" t="s">
        <v>2673</v>
      </c>
      <c r="N722" s="44" t="s">
        <v>3387</v>
      </c>
      <c r="O722" s="44" t="s">
        <v>2673</v>
      </c>
      <c r="P722" s="44" t="s">
        <v>3387</v>
      </c>
      <c r="Q722" s="44" t="s">
        <v>2673</v>
      </c>
      <c r="R722" s="44" t="s">
        <v>3387</v>
      </c>
      <c r="S722" s="44" t="s">
        <v>2673</v>
      </c>
      <c r="T722" s="44" t="s">
        <v>3387</v>
      </c>
      <c r="U722" s="44" t="s">
        <v>2673</v>
      </c>
      <c r="V722" s="44" t="e">
        <f t="shared" si="45"/>
        <v>#VALUE!</v>
      </c>
      <c r="W722" s="44" t="s">
        <v>2673</v>
      </c>
      <c r="X722" s="44" t="e">
        <f t="shared" si="46"/>
        <v>#VALUE!</v>
      </c>
      <c r="Y722" s="44" t="s">
        <v>2673</v>
      </c>
      <c r="Z722" s="44" t="s">
        <v>3387</v>
      </c>
      <c r="AA722" s="44" t="s">
        <v>2673</v>
      </c>
      <c r="AB722" s="44" t="s">
        <v>3387</v>
      </c>
      <c r="AC722" s="44" t="s">
        <v>2673</v>
      </c>
      <c r="AD722" s="44" t="s">
        <v>3387</v>
      </c>
      <c r="AE722" s="44" t="s">
        <v>2673</v>
      </c>
      <c r="AG722" s="44" t="s">
        <v>2673</v>
      </c>
      <c r="AH722" s="44" t="str">
        <f t="shared" si="47"/>
        <v/>
      </c>
      <c r="AI722" s="44" t="s">
        <v>2673</v>
      </c>
      <c r="AJ722" s="44" t="str">
        <f t="shared" si="48"/>
        <v/>
      </c>
      <c r="AK722" s="44" t="s">
        <v>2673</v>
      </c>
      <c r="AL722" s="44" t="s">
        <v>3387</v>
      </c>
    </row>
    <row r="723" spans="1:38" x14ac:dyDescent="0.2">
      <c r="A723" s="46" t="s">
        <v>3341</v>
      </c>
      <c r="B723" s="46" t="s">
        <v>3342</v>
      </c>
      <c r="C723" s="49" t="s">
        <v>2673</v>
      </c>
      <c r="D723" s="49" t="s">
        <v>3387</v>
      </c>
      <c r="E723" s="49" t="s">
        <v>2673</v>
      </c>
      <c r="F723" s="49" t="s">
        <v>3387</v>
      </c>
      <c r="G723" s="49" t="s">
        <v>2673</v>
      </c>
      <c r="H723" s="49" t="s">
        <v>3387</v>
      </c>
      <c r="I723" s="49" t="s">
        <v>2673</v>
      </c>
      <c r="J723" s="49" t="s">
        <v>3387</v>
      </c>
      <c r="K723" s="49" t="s">
        <v>2673</v>
      </c>
      <c r="L723" s="49" t="s">
        <v>3387</v>
      </c>
      <c r="M723" s="44" t="s">
        <v>2673</v>
      </c>
      <c r="N723" s="44" t="s">
        <v>3387</v>
      </c>
      <c r="O723" s="44" t="s">
        <v>2673</v>
      </c>
      <c r="P723" s="44" t="s">
        <v>3387</v>
      </c>
      <c r="Q723" s="44" t="s">
        <v>2673</v>
      </c>
      <c r="R723" s="44" t="s">
        <v>3387</v>
      </c>
      <c r="S723" s="44" t="s">
        <v>2673</v>
      </c>
      <c r="T723" s="44" t="s">
        <v>3387</v>
      </c>
      <c r="U723" s="44" t="s">
        <v>2673</v>
      </c>
      <c r="V723" s="44" t="e">
        <f t="shared" si="45"/>
        <v>#VALUE!</v>
      </c>
      <c r="W723" s="44" t="s">
        <v>2673</v>
      </c>
      <c r="X723" s="44" t="e">
        <f t="shared" si="46"/>
        <v>#VALUE!</v>
      </c>
      <c r="Y723" s="44" t="s">
        <v>2673</v>
      </c>
      <c r="Z723" s="44" t="s">
        <v>3387</v>
      </c>
      <c r="AA723" s="44" t="s">
        <v>2673</v>
      </c>
      <c r="AB723" s="44" t="s">
        <v>3387</v>
      </c>
      <c r="AC723" s="44" t="s">
        <v>2673</v>
      </c>
      <c r="AD723" s="44" t="s">
        <v>3387</v>
      </c>
      <c r="AE723" s="44" t="s">
        <v>2673</v>
      </c>
      <c r="AG723" s="44" t="s">
        <v>2673</v>
      </c>
      <c r="AH723" s="44" t="str">
        <f t="shared" si="47"/>
        <v/>
      </c>
      <c r="AI723" s="44" t="s">
        <v>2673</v>
      </c>
      <c r="AJ723" s="44" t="str">
        <f t="shared" si="48"/>
        <v/>
      </c>
      <c r="AK723" s="44" t="s">
        <v>2673</v>
      </c>
      <c r="AL723" s="44" t="s">
        <v>3387</v>
      </c>
    </row>
    <row r="724" spans="1:38" x14ac:dyDescent="0.2">
      <c r="A724" s="46" t="s">
        <v>3343</v>
      </c>
      <c r="B724" s="46" t="s">
        <v>3344</v>
      </c>
      <c r="C724" s="49" t="s">
        <v>2673</v>
      </c>
      <c r="D724" s="49" t="s">
        <v>3387</v>
      </c>
      <c r="E724" s="49" t="s">
        <v>2673</v>
      </c>
      <c r="F724" s="49" t="s">
        <v>3387</v>
      </c>
      <c r="G724" s="49" t="s">
        <v>2673</v>
      </c>
      <c r="H724" s="49" t="s">
        <v>3387</v>
      </c>
      <c r="I724" s="49" t="s">
        <v>2673</v>
      </c>
      <c r="J724" s="49" t="s">
        <v>3387</v>
      </c>
      <c r="K724" s="49" t="s">
        <v>2673</v>
      </c>
      <c r="L724" s="49" t="s">
        <v>3387</v>
      </c>
      <c r="M724" s="44" t="s">
        <v>2673</v>
      </c>
      <c r="N724" s="44" t="s">
        <v>3387</v>
      </c>
      <c r="O724" s="44" t="s">
        <v>2673</v>
      </c>
      <c r="P724" s="44" t="s">
        <v>3387</v>
      </c>
      <c r="Q724" s="44" t="s">
        <v>2673</v>
      </c>
      <c r="R724" s="44" t="s">
        <v>3387</v>
      </c>
      <c r="S724" s="44" t="s">
        <v>2673</v>
      </c>
      <c r="T724" s="44" t="s">
        <v>3387</v>
      </c>
      <c r="U724" s="44" t="s">
        <v>2673</v>
      </c>
      <c r="V724" s="44" t="e">
        <f t="shared" si="45"/>
        <v>#VALUE!</v>
      </c>
      <c r="W724" s="44" t="s">
        <v>2673</v>
      </c>
      <c r="X724" s="44" t="e">
        <f t="shared" si="46"/>
        <v>#VALUE!</v>
      </c>
      <c r="Y724" s="44" t="s">
        <v>2673</v>
      </c>
      <c r="Z724" s="44" t="s">
        <v>3387</v>
      </c>
      <c r="AA724" s="44" t="s">
        <v>2673</v>
      </c>
      <c r="AB724" s="44" t="s">
        <v>3387</v>
      </c>
      <c r="AC724" s="44" t="s">
        <v>2673</v>
      </c>
      <c r="AD724" s="44" t="s">
        <v>3387</v>
      </c>
      <c r="AE724" s="44" t="s">
        <v>2673</v>
      </c>
      <c r="AG724" s="44" t="s">
        <v>2673</v>
      </c>
      <c r="AH724" s="44" t="str">
        <f t="shared" si="47"/>
        <v/>
      </c>
      <c r="AI724" s="44" t="s">
        <v>2673</v>
      </c>
      <c r="AJ724" s="44" t="str">
        <f t="shared" si="48"/>
        <v/>
      </c>
      <c r="AK724" s="44" t="s">
        <v>2673</v>
      </c>
      <c r="AL724" s="44" t="s">
        <v>3387</v>
      </c>
    </row>
    <row r="725" spans="1:38" x14ac:dyDescent="0.2">
      <c r="A725" s="46" t="s">
        <v>3345</v>
      </c>
      <c r="B725" s="46" t="s">
        <v>3346</v>
      </c>
      <c r="C725" s="49" t="s">
        <v>2673</v>
      </c>
      <c r="D725" s="49" t="s">
        <v>3387</v>
      </c>
      <c r="E725" s="49" t="s">
        <v>2673</v>
      </c>
      <c r="F725" s="49" t="s">
        <v>3387</v>
      </c>
      <c r="G725" s="49" t="s">
        <v>2673</v>
      </c>
      <c r="H725" s="49" t="s">
        <v>3387</v>
      </c>
      <c r="I725" s="49" t="s">
        <v>2673</v>
      </c>
      <c r="J725" s="49" t="s">
        <v>3387</v>
      </c>
      <c r="K725" s="49" t="s">
        <v>2673</v>
      </c>
      <c r="L725" s="49" t="s">
        <v>3387</v>
      </c>
      <c r="M725" s="44" t="s">
        <v>2673</v>
      </c>
      <c r="N725" s="44" t="s">
        <v>3387</v>
      </c>
      <c r="O725" s="44" t="s">
        <v>2673</v>
      </c>
      <c r="P725" s="44" t="s">
        <v>3387</v>
      </c>
      <c r="Q725" s="44" t="s">
        <v>2673</v>
      </c>
      <c r="R725" s="44" t="s">
        <v>3387</v>
      </c>
      <c r="S725" s="44" t="s">
        <v>2673</v>
      </c>
      <c r="T725" s="44" t="s">
        <v>3387</v>
      </c>
      <c r="U725" s="44" t="s">
        <v>2673</v>
      </c>
      <c r="V725" s="44" t="e">
        <f t="shared" si="45"/>
        <v>#VALUE!</v>
      </c>
      <c r="W725" s="44" t="s">
        <v>2673</v>
      </c>
      <c r="X725" s="44" t="e">
        <f t="shared" si="46"/>
        <v>#VALUE!</v>
      </c>
      <c r="Y725" s="44" t="s">
        <v>2673</v>
      </c>
      <c r="Z725" s="44" t="s">
        <v>3387</v>
      </c>
      <c r="AA725" s="44" t="s">
        <v>2673</v>
      </c>
      <c r="AB725" s="44" t="s">
        <v>3387</v>
      </c>
      <c r="AC725" s="44" t="s">
        <v>2673</v>
      </c>
      <c r="AD725" s="44" t="s">
        <v>3387</v>
      </c>
      <c r="AE725" s="44" t="s">
        <v>2673</v>
      </c>
      <c r="AG725" s="44" t="s">
        <v>2673</v>
      </c>
      <c r="AH725" s="44" t="str">
        <f t="shared" si="47"/>
        <v/>
      </c>
      <c r="AI725" s="44" t="s">
        <v>2673</v>
      </c>
      <c r="AJ725" s="44" t="str">
        <f t="shared" si="48"/>
        <v/>
      </c>
      <c r="AK725" s="44" t="s">
        <v>2673</v>
      </c>
      <c r="AL725" s="44" t="s">
        <v>3387</v>
      </c>
    </row>
    <row r="726" spans="1:38" x14ac:dyDescent="0.2">
      <c r="A726" s="46" t="s">
        <v>3347</v>
      </c>
      <c r="B726" s="46" t="s">
        <v>3348</v>
      </c>
      <c r="C726" s="49" t="s">
        <v>2673</v>
      </c>
      <c r="D726" s="49" t="s">
        <v>3387</v>
      </c>
      <c r="E726" s="49" t="s">
        <v>2673</v>
      </c>
      <c r="F726" s="49" t="s">
        <v>3387</v>
      </c>
      <c r="G726" s="49" t="s">
        <v>2673</v>
      </c>
      <c r="H726" s="49" t="s">
        <v>3387</v>
      </c>
      <c r="I726" s="49" t="s">
        <v>2673</v>
      </c>
      <c r="J726" s="49" t="s">
        <v>3387</v>
      </c>
      <c r="K726" s="49" t="s">
        <v>2673</v>
      </c>
      <c r="L726" s="49" t="s">
        <v>3387</v>
      </c>
      <c r="M726" s="44" t="s">
        <v>2673</v>
      </c>
      <c r="N726" s="44" t="s">
        <v>3387</v>
      </c>
      <c r="O726" s="44" t="s">
        <v>2673</v>
      </c>
      <c r="P726" s="44" t="s">
        <v>3387</v>
      </c>
      <c r="Q726" s="44" t="s">
        <v>2673</v>
      </c>
      <c r="R726" s="44" t="s">
        <v>3387</v>
      </c>
      <c r="S726" s="44" t="s">
        <v>2673</v>
      </c>
      <c r="T726" s="44" t="s">
        <v>3387</v>
      </c>
      <c r="U726" s="44" t="s">
        <v>2673</v>
      </c>
      <c r="V726" s="44" t="e">
        <f t="shared" si="45"/>
        <v>#VALUE!</v>
      </c>
      <c r="W726" s="44" t="s">
        <v>2673</v>
      </c>
      <c r="X726" s="44" t="e">
        <f t="shared" si="46"/>
        <v>#VALUE!</v>
      </c>
      <c r="Y726" s="44" t="s">
        <v>2673</v>
      </c>
      <c r="Z726" s="44" t="s">
        <v>3387</v>
      </c>
      <c r="AA726" s="44" t="s">
        <v>2673</v>
      </c>
      <c r="AB726" s="44" t="s">
        <v>3387</v>
      </c>
      <c r="AC726" s="44" t="s">
        <v>2673</v>
      </c>
      <c r="AD726" s="44" t="s">
        <v>3387</v>
      </c>
      <c r="AE726" s="44" t="s">
        <v>2673</v>
      </c>
      <c r="AG726" s="44" t="s">
        <v>2673</v>
      </c>
      <c r="AH726" s="44" t="str">
        <f t="shared" si="47"/>
        <v/>
      </c>
      <c r="AI726" s="44" t="s">
        <v>2673</v>
      </c>
      <c r="AJ726" s="44" t="str">
        <f t="shared" si="48"/>
        <v/>
      </c>
      <c r="AK726" s="44" t="s">
        <v>2673</v>
      </c>
      <c r="AL726" s="44" t="s">
        <v>3387</v>
      </c>
    </row>
    <row r="727" spans="1:38" x14ac:dyDescent="0.2">
      <c r="A727" s="46" t="s">
        <v>3349</v>
      </c>
      <c r="B727" s="46" t="s">
        <v>3350</v>
      </c>
      <c r="C727" s="49" t="s">
        <v>2673</v>
      </c>
      <c r="D727" s="49" t="s">
        <v>3387</v>
      </c>
      <c r="E727" s="49" t="s">
        <v>2673</v>
      </c>
      <c r="F727" s="49" t="s">
        <v>3387</v>
      </c>
      <c r="G727" s="49" t="s">
        <v>2673</v>
      </c>
      <c r="H727" s="49" t="s">
        <v>3387</v>
      </c>
      <c r="I727" s="49" t="s">
        <v>2673</v>
      </c>
      <c r="J727" s="49" t="s">
        <v>3387</v>
      </c>
      <c r="K727" s="49" t="s">
        <v>2673</v>
      </c>
      <c r="L727" s="49" t="s">
        <v>3387</v>
      </c>
      <c r="M727" s="44" t="s">
        <v>2673</v>
      </c>
      <c r="N727" s="44" t="s">
        <v>3387</v>
      </c>
      <c r="O727" s="44" t="s">
        <v>2673</v>
      </c>
      <c r="P727" s="44" t="s">
        <v>3387</v>
      </c>
      <c r="Q727" s="44" t="s">
        <v>2673</v>
      </c>
      <c r="R727" s="44" t="s">
        <v>3387</v>
      </c>
      <c r="S727" s="44" t="s">
        <v>2673</v>
      </c>
      <c r="T727" s="44" t="s">
        <v>3387</v>
      </c>
      <c r="U727" s="44" t="s">
        <v>2673</v>
      </c>
      <c r="V727" s="44" t="e">
        <f t="shared" si="45"/>
        <v>#VALUE!</v>
      </c>
      <c r="W727" s="44" t="s">
        <v>2673</v>
      </c>
      <c r="X727" s="44" t="e">
        <f t="shared" si="46"/>
        <v>#VALUE!</v>
      </c>
      <c r="Y727" s="44" t="s">
        <v>2673</v>
      </c>
      <c r="Z727" s="44" t="s">
        <v>3387</v>
      </c>
      <c r="AA727" s="44" t="s">
        <v>2673</v>
      </c>
      <c r="AB727" s="44" t="s">
        <v>3387</v>
      </c>
      <c r="AC727" s="44" t="s">
        <v>2673</v>
      </c>
      <c r="AD727" s="44" t="s">
        <v>3387</v>
      </c>
      <c r="AE727" s="44" t="s">
        <v>2673</v>
      </c>
      <c r="AG727" s="44" t="s">
        <v>2673</v>
      </c>
      <c r="AH727" s="44" t="str">
        <f t="shared" si="47"/>
        <v/>
      </c>
      <c r="AI727" s="44" t="s">
        <v>2673</v>
      </c>
      <c r="AJ727" s="44" t="str">
        <f t="shared" si="48"/>
        <v/>
      </c>
      <c r="AK727" s="44" t="s">
        <v>2673</v>
      </c>
      <c r="AL727" s="44" t="s">
        <v>3387</v>
      </c>
    </row>
    <row r="728" spans="1:38" x14ac:dyDescent="0.2">
      <c r="A728" s="46" t="s">
        <v>3351</v>
      </c>
      <c r="B728" s="46" t="s">
        <v>3352</v>
      </c>
      <c r="C728" s="49" t="s">
        <v>2673</v>
      </c>
      <c r="D728" s="49" t="s">
        <v>3387</v>
      </c>
      <c r="E728" s="49" t="s">
        <v>2673</v>
      </c>
      <c r="F728" s="49" t="s">
        <v>3387</v>
      </c>
      <c r="G728" s="49" t="s">
        <v>2673</v>
      </c>
      <c r="H728" s="49" t="s">
        <v>3387</v>
      </c>
      <c r="I728" s="49" t="s">
        <v>2673</v>
      </c>
      <c r="J728" s="49" t="s">
        <v>3387</v>
      </c>
      <c r="K728" s="49" t="s">
        <v>2673</v>
      </c>
      <c r="L728" s="49" t="s">
        <v>3387</v>
      </c>
      <c r="M728" s="44" t="s">
        <v>2673</v>
      </c>
      <c r="N728" s="44" t="s">
        <v>3387</v>
      </c>
      <c r="O728" s="44" t="s">
        <v>2673</v>
      </c>
      <c r="P728" s="44" t="s">
        <v>3387</v>
      </c>
      <c r="Q728" s="44" t="s">
        <v>2673</v>
      </c>
      <c r="R728" s="44" t="s">
        <v>3387</v>
      </c>
      <c r="S728" s="44" t="s">
        <v>2673</v>
      </c>
      <c r="T728" s="44" t="s">
        <v>3387</v>
      </c>
      <c r="U728" s="44" t="s">
        <v>2673</v>
      </c>
      <c r="V728" s="44" t="e">
        <f t="shared" si="45"/>
        <v>#VALUE!</v>
      </c>
      <c r="W728" s="44" t="s">
        <v>2673</v>
      </c>
      <c r="X728" s="44" t="e">
        <f t="shared" si="46"/>
        <v>#VALUE!</v>
      </c>
      <c r="Y728" s="44" t="s">
        <v>2673</v>
      </c>
      <c r="Z728" s="44" t="s">
        <v>3387</v>
      </c>
      <c r="AA728" s="44" t="s">
        <v>2673</v>
      </c>
      <c r="AB728" s="44" t="s">
        <v>3387</v>
      </c>
      <c r="AC728" s="44" t="s">
        <v>2673</v>
      </c>
      <c r="AD728" s="44" t="s">
        <v>3387</v>
      </c>
      <c r="AE728" s="44" t="s">
        <v>2673</v>
      </c>
      <c r="AG728" s="44" t="s">
        <v>2673</v>
      </c>
      <c r="AH728" s="44" t="str">
        <f t="shared" si="47"/>
        <v/>
      </c>
      <c r="AI728" s="44" t="s">
        <v>2673</v>
      </c>
      <c r="AJ728" s="44" t="str">
        <f t="shared" si="48"/>
        <v/>
      </c>
      <c r="AK728" s="44" t="s">
        <v>2673</v>
      </c>
      <c r="AL728" s="44" t="s">
        <v>3387</v>
      </c>
    </row>
    <row r="729" spans="1:38" x14ac:dyDescent="0.2">
      <c r="A729" s="46" t="s">
        <v>3353</v>
      </c>
      <c r="B729" s="46" t="s">
        <v>3354</v>
      </c>
      <c r="C729" s="49" t="s">
        <v>2673</v>
      </c>
      <c r="D729" s="49" t="s">
        <v>3387</v>
      </c>
      <c r="E729" s="49" t="s">
        <v>2673</v>
      </c>
      <c r="F729" s="49" t="s">
        <v>3387</v>
      </c>
      <c r="G729" s="49" t="s">
        <v>2673</v>
      </c>
      <c r="H729" s="49" t="s">
        <v>3387</v>
      </c>
      <c r="I729" s="49" t="s">
        <v>2673</v>
      </c>
      <c r="J729" s="49" t="s">
        <v>3387</v>
      </c>
      <c r="K729" s="49" t="s">
        <v>2673</v>
      </c>
      <c r="L729" s="49" t="s">
        <v>3387</v>
      </c>
      <c r="M729" s="44" t="s">
        <v>2673</v>
      </c>
      <c r="N729" s="44" t="s">
        <v>3387</v>
      </c>
      <c r="O729" s="44" t="s">
        <v>2673</v>
      </c>
      <c r="P729" s="44" t="s">
        <v>3387</v>
      </c>
      <c r="Q729" s="44" t="s">
        <v>2673</v>
      </c>
      <c r="R729" s="44" t="s">
        <v>3387</v>
      </c>
      <c r="S729" s="44" t="s">
        <v>2673</v>
      </c>
      <c r="T729" s="44" t="s">
        <v>3387</v>
      </c>
      <c r="U729" s="44" t="s">
        <v>2673</v>
      </c>
      <c r="V729" s="44" t="e">
        <f t="shared" si="45"/>
        <v>#VALUE!</v>
      </c>
      <c r="W729" s="44" t="s">
        <v>2673</v>
      </c>
      <c r="X729" s="44" t="e">
        <f t="shared" si="46"/>
        <v>#VALUE!</v>
      </c>
      <c r="Y729" s="44" t="s">
        <v>2673</v>
      </c>
      <c r="Z729" s="44" t="s">
        <v>3387</v>
      </c>
      <c r="AA729" s="44" t="s">
        <v>2673</v>
      </c>
      <c r="AB729" s="44" t="s">
        <v>3387</v>
      </c>
      <c r="AC729" s="44" t="s">
        <v>2673</v>
      </c>
      <c r="AD729" s="44" t="s">
        <v>3387</v>
      </c>
      <c r="AE729" s="44" t="s">
        <v>2673</v>
      </c>
      <c r="AG729" s="44" t="s">
        <v>2673</v>
      </c>
      <c r="AH729" s="44" t="str">
        <f t="shared" si="47"/>
        <v/>
      </c>
      <c r="AI729" s="44" t="s">
        <v>2673</v>
      </c>
      <c r="AJ729" s="44" t="str">
        <f t="shared" si="48"/>
        <v/>
      </c>
      <c r="AK729" s="44" t="s">
        <v>2673</v>
      </c>
      <c r="AL729" s="44" t="s">
        <v>3387</v>
      </c>
    </row>
    <row r="730" spans="1:38" x14ac:dyDescent="0.2">
      <c r="A730" s="46" t="s">
        <v>3355</v>
      </c>
      <c r="B730" s="46" t="s">
        <v>3356</v>
      </c>
      <c r="C730" s="49" t="s">
        <v>2673</v>
      </c>
      <c r="D730" s="49" t="s">
        <v>3387</v>
      </c>
      <c r="E730" s="49" t="s">
        <v>2673</v>
      </c>
      <c r="F730" s="49" t="s">
        <v>3387</v>
      </c>
      <c r="G730" s="49" t="s">
        <v>2673</v>
      </c>
      <c r="H730" s="49" t="s">
        <v>3387</v>
      </c>
      <c r="I730" s="49" t="s">
        <v>2673</v>
      </c>
      <c r="J730" s="49" t="s">
        <v>3387</v>
      </c>
      <c r="K730" s="49" t="s">
        <v>2673</v>
      </c>
      <c r="L730" s="49" t="s">
        <v>3387</v>
      </c>
      <c r="M730" s="44" t="s">
        <v>2673</v>
      </c>
      <c r="N730" s="44" t="s">
        <v>3387</v>
      </c>
      <c r="O730" s="44" t="s">
        <v>2673</v>
      </c>
      <c r="P730" s="44" t="s">
        <v>3387</v>
      </c>
      <c r="Q730" s="44" t="s">
        <v>2673</v>
      </c>
      <c r="R730" s="44" t="s">
        <v>3387</v>
      </c>
      <c r="S730" s="44" t="s">
        <v>2673</v>
      </c>
      <c r="T730" s="44" t="s">
        <v>3387</v>
      </c>
      <c r="U730" s="44" t="s">
        <v>2673</v>
      </c>
      <c r="V730" s="44" t="e">
        <f t="shared" si="45"/>
        <v>#VALUE!</v>
      </c>
      <c r="W730" s="44" t="s">
        <v>2673</v>
      </c>
      <c r="X730" s="44" t="e">
        <f t="shared" si="46"/>
        <v>#VALUE!</v>
      </c>
      <c r="Y730" s="44" t="s">
        <v>2673</v>
      </c>
      <c r="Z730" s="44" t="s">
        <v>3387</v>
      </c>
      <c r="AA730" s="44" t="s">
        <v>2673</v>
      </c>
      <c r="AB730" s="44" t="s">
        <v>3387</v>
      </c>
      <c r="AC730" s="44" t="s">
        <v>2673</v>
      </c>
      <c r="AD730" s="44" t="s">
        <v>3387</v>
      </c>
      <c r="AE730" s="44" t="s">
        <v>2673</v>
      </c>
      <c r="AG730" s="44" t="s">
        <v>2673</v>
      </c>
      <c r="AH730" s="44" t="str">
        <f t="shared" si="47"/>
        <v/>
      </c>
      <c r="AI730" s="44" t="s">
        <v>2673</v>
      </c>
      <c r="AJ730" s="44" t="str">
        <f t="shared" si="48"/>
        <v/>
      </c>
      <c r="AK730" s="44" t="s">
        <v>2673</v>
      </c>
      <c r="AL730" s="44" t="s">
        <v>3387</v>
      </c>
    </row>
    <row r="731" spans="1:38" x14ac:dyDescent="0.2">
      <c r="A731" s="46" t="s">
        <v>3357</v>
      </c>
      <c r="B731" s="46" t="s">
        <v>3358</v>
      </c>
      <c r="C731" s="49" t="s">
        <v>2673</v>
      </c>
      <c r="D731" s="49" t="s">
        <v>3387</v>
      </c>
      <c r="E731" s="49" t="s">
        <v>2673</v>
      </c>
      <c r="F731" s="49" t="s">
        <v>3387</v>
      </c>
      <c r="G731" s="49" t="s">
        <v>2673</v>
      </c>
      <c r="H731" s="49" t="s">
        <v>3387</v>
      </c>
      <c r="I731" s="49" t="s">
        <v>2673</v>
      </c>
      <c r="J731" s="49" t="s">
        <v>3387</v>
      </c>
      <c r="K731" s="49" t="s">
        <v>2673</v>
      </c>
      <c r="L731" s="49" t="s">
        <v>3387</v>
      </c>
      <c r="M731" s="44" t="s">
        <v>2673</v>
      </c>
      <c r="N731" s="44" t="s">
        <v>3387</v>
      </c>
      <c r="O731" s="44" t="s">
        <v>2673</v>
      </c>
      <c r="P731" s="44" t="s">
        <v>3387</v>
      </c>
      <c r="Q731" s="44" t="s">
        <v>2673</v>
      </c>
      <c r="R731" s="44" t="s">
        <v>3387</v>
      </c>
      <c r="S731" s="44" t="s">
        <v>2673</v>
      </c>
      <c r="T731" s="44" t="s">
        <v>3387</v>
      </c>
      <c r="U731" s="44" t="s">
        <v>2673</v>
      </c>
      <c r="V731" s="44" t="e">
        <f t="shared" si="45"/>
        <v>#VALUE!</v>
      </c>
      <c r="W731" s="44" t="s">
        <v>2673</v>
      </c>
      <c r="X731" s="44" t="e">
        <f t="shared" si="46"/>
        <v>#VALUE!</v>
      </c>
      <c r="Y731" s="44" t="s">
        <v>2673</v>
      </c>
      <c r="Z731" s="44" t="s">
        <v>3387</v>
      </c>
      <c r="AA731" s="44" t="s">
        <v>2673</v>
      </c>
      <c r="AB731" s="44" t="s">
        <v>3387</v>
      </c>
      <c r="AC731" s="44" t="s">
        <v>2673</v>
      </c>
      <c r="AD731" s="44" t="s">
        <v>3387</v>
      </c>
      <c r="AE731" s="44" t="s">
        <v>2673</v>
      </c>
      <c r="AG731" s="44" t="s">
        <v>2673</v>
      </c>
      <c r="AH731" s="44" t="str">
        <f t="shared" si="47"/>
        <v/>
      </c>
      <c r="AI731" s="44" t="s">
        <v>2673</v>
      </c>
      <c r="AJ731" s="44" t="str">
        <f t="shared" si="48"/>
        <v/>
      </c>
      <c r="AK731" s="44" t="s">
        <v>2673</v>
      </c>
      <c r="AL731" s="44" t="s">
        <v>3387</v>
      </c>
    </row>
    <row r="732" spans="1:38" x14ac:dyDescent="0.2">
      <c r="A732" s="46" t="s">
        <v>3359</v>
      </c>
      <c r="B732" s="46" t="s">
        <v>3360</v>
      </c>
      <c r="C732" s="49" t="s">
        <v>2673</v>
      </c>
      <c r="D732" s="49" t="s">
        <v>3387</v>
      </c>
      <c r="E732" s="49" t="s">
        <v>2673</v>
      </c>
      <c r="F732" s="49" t="s">
        <v>3387</v>
      </c>
      <c r="G732" s="49" t="s">
        <v>2673</v>
      </c>
      <c r="H732" s="49" t="s">
        <v>3387</v>
      </c>
      <c r="I732" s="49" t="s">
        <v>2673</v>
      </c>
      <c r="J732" s="49" t="s">
        <v>3387</v>
      </c>
      <c r="K732" s="49" t="s">
        <v>2673</v>
      </c>
      <c r="L732" s="49" t="s">
        <v>3387</v>
      </c>
      <c r="M732" s="44" t="s">
        <v>2673</v>
      </c>
      <c r="N732" s="44" t="s">
        <v>3387</v>
      </c>
      <c r="O732" s="44" t="s">
        <v>2673</v>
      </c>
      <c r="P732" s="44" t="s">
        <v>3387</v>
      </c>
      <c r="Q732" s="44" t="s">
        <v>2673</v>
      </c>
      <c r="R732" s="44" t="s">
        <v>3387</v>
      </c>
      <c r="S732" s="44" t="s">
        <v>2673</v>
      </c>
      <c r="T732" s="44" t="s">
        <v>3387</v>
      </c>
      <c r="U732" s="44" t="s">
        <v>2673</v>
      </c>
      <c r="V732" s="44" t="e">
        <f t="shared" si="45"/>
        <v>#VALUE!</v>
      </c>
      <c r="W732" s="44" t="s">
        <v>2673</v>
      </c>
      <c r="X732" s="44" t="e">
        <f t="shared" si="46"/>
        <v>#VALUE!</v>
      </c>
      <c r="Y732" s="44" t="s">
        <v>2673</v>
      </c>
      <c r="Z732" s="44" t="s">
        <v>3387</v>
      </c>
      <c r="AA732" s="44" t="s">
        <v>2673</v>
      </c>
      <c r="AB732" s="44" t="s">
        <v>3387</v>
      </c>
      <c r="AC732" s="44" t="s">
        <v>2673</v>
      </c>
      <c r="AD732" s="44" t="s">
        <v>3387</v>
      </c>
      <c r="AE732" s="44" t="s">
        <v>2673</v>
      </c>
      <c r="AG732" s="44" t="s">
        <v>2673</v>
      </c>
      <c r="AH732" s="44" t="str">
        <f t="shared" si="47"/>
        <v/>
      </c>
      <c r="AI732" s="44" t="s">
        <v>2673</v>
      </c>
      <c r="AJ732" s="44" t="str">
        <f t="shared" si="48"/>
        <v/>
      </c>
      <c r="AK732" s="44" t="s">
        <v>2673</v>
      </c>
      <c r="AL732" s="44" t="s">
        <v>3387</v>
      </c>
    </row>
    <row r="734" spans="1:38" x14ac:dyDescent="0.2">
      <c r="A734" s="43" t="s">
        <v>2855</v>
      </c>
      <c r="B734" s="43"/>
    </row>
    <row r="735" spans="1:38" x14ac:dyDescent="0.2">
      <c r="A735" s="43" t="s">
        <v>2673</v>
      </c>
      <c r="B735" s="43"/>
      <c r="C735" s="43" t="s">
        <v>2856</v>
      </c>
    </row>
  </sheetData>
  <pageMargins left="0.75" right="0.75" top="1" bottom="1" header="0.5" footer="0.5"/>
  <pageSetup paperSize="9" scale="0" firstPageNumber="0" fitToWidth="0" fitToHeight="0" pageOrder="overThenDown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603"/>
  <sheetViews>
    <sheetView topLeftCell="A22" zoomScaleNormal="100" workbookViewId="0">
      <selection activeCell="P10" sqref="P10"/>
    </sheetView>
  </sheetViews>
  <sheetFormatPr defaultColWidth="9.140625" defaultRowHeight="12" x14ac:dyDescent="0.2"/>
  <cols>
    <col min="1" max="39" width="9.140625" style="44"/>
    <col min="40" max="40" width="18.42578125" style="44" customWidth="1"/>
    <col min="41" max="41" width="27.140625" style="44" customWidth="1"/>
    <col min="42" max="42" width="9.140625" style="44"/>
    <col min="43" max="43" width="17.42578125" style="44" customWidth="1"/>
    <col min="44" max="16384" width="9.140625" style="44"/>
  </cols>
  <sheetData>
    <row r="1" spans="1:47" x14ac:dyDescent="0.2">
      <c r="A1" s="43" t="s">
        <v>2609</v>
      </c>
      <c r="B1" s="43"/>
    </row>
    <row r="2" spans="1:47" x14ac:dyDescent="0.2">
      <c r="AU2" s="44" t="s">
        <v>3</v>
      </c>
    </row>
    <row r="3" spans="1:47" x14ac:dyDescent="0.2">
      <c r="A3" s="43" t="s">
        <v>2610</v>
      </c>
      <c r="B3" s="43"/>
      <c r="C3" s="45">
        <v>44235.45930555556</v>
      </c>
      <c r="AU3" s="44" t="s">
        <v>18</v>
      </c>
    </row>
    <row r="4" spans="1:47" x14ac:dyDescent="0.2">
      <c r="A4" s="43" t="s">
        <v>2611</v>
      </c>
      <c r="B4" s="43"/>
      <c r="C4" s="45">
        <v>44336.626535277777</v>
      </c>
      <c r="AU4" s="44" t="s">
        <v>21</v>
      </c>
    </row>
    <row r="5" spans="1:47" x14ac:dyDescent="0.2">
      <c r="A5" s="43" t="s">
        <v>2612</v>
      </c>
      <c r="B5" s="43"/>
      <c r="C5" s="43" t="s">
        <v>2613</v>
      </c>
      <c r="AU5" s="44" t="s">
        <v>23</v>
      </c>
    </row>
    <row r="6" spans="1:47" x14ac:dyDescent="0.2">
      <c r="AU6" s="44" t="s">
        <v>25</v>
      </c>
    </row>
    <row r="7" spans="1:47" x14ac:dyDescent="0.2">
      <c r="A7" s="43" t="s">
        <v>2614</v>
      </c>
      <c r="B7" s="43"/>
      <c r="C7" s="43" t="s">
        <v>2615</v>
      </c>
      <c r="AU7" s="44" t="s">
        <v>27</v>
      </c>
    </row>
    <row r="8" spans="1:47" x14ac:dyDescent="0.2">
      <c r="AU8" s="44" t="s">
        <v>29</v>
      </c>
    </row>
    <row r="9" spans="1:47" x14ac:dyDescent="0.2">
      <c r="A9" s="46" t="s">
        <v>2616</v>
      </c>
      <c r="B9" s="46"/>
      <c r="C9" s="46" t="s">
        <v>2617</v>
      </c>
      <c r="D9" s="46" t="s">
        <v>2617</v>
      </c>
      <c r="E9" s="46" t="s">
        <v>2617</v>
      </c>
      <c r="F9" s="46" t="s">
        <v>2617</v>
      </c>
      <c r="G9" s="46" t="s">
        <v>2617</v>
      </c>
      <c r="H9" s="46" t="s">
        <v>2617</v>
      </c>
      <c r="I9" s="46" t="s">
        <v>2617</v>
      </c>
      <c r="J9" s="46" t="s">
        <v>2617</v>
      </c>
      <c r="K9" s="46" t="s">
        <v>2617</v>
      </c>
      <c r="L9" s="46" t="s">
        <v>2617</v>
      </c>
      <c r="M9" s="46" t="s">
        <v>2617</v>
      </c>
      <c r="N9" s="46" t="s">
        <v>2617</v>
      </c>
      <c r="O9" s="46" t="s">
        <v>2617</v>
      </c>
      <c r="P9" s="46" t="s">
        <v>2617</v>
      </c>
      <c r="Q9" s="46" t="s">
        <v>2617</v>
      </c>
      <c r="R9" s="46" t="s">
        <v>2617</v>
      </c>
      <c r="S9" s="46" t="s">
        <v>2617</v>
      </c>
      <c r="T9" s="46" t="s">
        <v>2617</v>
      </c>
      <c r="U9" s="46" t="s">
        <v>2617</v>
      </c>
      <c r="V9" s="46" t="s">
        <v>2617</v>
      </c>
      <c r="W9" s="46" t="s">
        <v>2617</v>
      </c>
      <c r="X9" s="46" t="s">
        <v>2617</v>
      </c>
      <c r="Y9" s="46" t="s">
        <v>2617</v>
      </c>
      <c r="Z9" s="46" t="s">
        <v>2617</v>
      </c>
      <c r="AA9" s="46" t="s">
        <v>2617</v>
      </c>
      <c r="AB9" s="46" t="s">
        <v>2617</v>
      </c>
      <c r="AU9" s="44" t="s">
        <v>31</v>
      </c>
    </row>
    <row r="10" spans="1:47" x14ac:dyDescent="0.2">
      <c r="A10" s="46"/>
      <c r="B10" s="46"/>
      <c r="C10" s="46" t="s">
        <v>2618</v>
      </c>
      <c r="D10" s="46" t="s">
        <v>2619</v>
      </c>
      <c r="E10" s="46" t="s">
        <v>2620</v>
      </c>
      <c r="F10" s="46" t="s">
        <v>2621</v>
      </c>
      <c r="G10" s="46" t="s">
        <v>2622</v>
      </c>
      <c r="H10" s="46" t="s">
        <v>2623</v>
      </c>
      <c r="I10" s="46" t="s">
        <v>2624</v>
      </c>
      <c r="J10" s="46" t="s">
        <v>2625</v>
      </c>
      <c r="K10" s="46" t="s">
        <v>2626</v>
      </c>
      <c r="L10" s="46" t="s">
        <v>2627</v>
      </c>
      <c r="M10" s="46" t="s">
        <v>2628</v>
      </c>
      <c r="N10" s="46" t="s">
        <v>2629</v>
      </c>
      <c r="O10" s="46" t="s">
        <v>2630</v>
      </c>
      <c r="P10" s="46" t="s">
        <v>2631</v>
      </c>
      <c r="Q10" s="46" t="s">
        <v>2632</v>
      </c>
      <c r="R10" s="46" t="s">
        <v>2633</v>
      </c>
      <c r="S10" s="46" t="s">
        <v>2634</v>
      </c>
      <c r="T10" s="46" t="s">
        <v>2635</v>
      </c>
      <c r="U10" s="46" t="s">
        <v>2636</v>
      </c>
      <c r="V10" s="46" t="s">
        <v>2637</v>
      </c>
      <c r="W10" s="46" t="s">
        <v>2638</v>
      </c>
      <c r="X10" s="46" t="s">
        <v>2639</v>
      </c>
      <c r="Y10" s="46" t="s">
        <v>2640</v>
      </c>
      <c r="Z10" s="46" t="s">
        <v>2641</v>
      </c>
      <c r="AA10" s="46" t="s">
        <v>2642</v>
      </c>
      <c r="AB10" s="46" t="s">
        <v>2643</v>
      </c>
      <c r="AC10" s="44" t="s">
        <v>2569</v>
      </c>
      <c r="AD10" s="44" t="s">
        <v>2570</v>
      </c>
      <c r="AE10" s="44" t="s">
        <v>2571</v>
      </c>
      <c r="AF10" s="44" t="s">
        <v>2572</v>
      </c>
      <c r="AG10" s="44" t="s">
        <v>2573</v>
      </c>
      <c r="AU10" s="44" t="s">
        <v>35</v>
      </c>
    </row>
    <row r="11" spans="1:47" x14ac:dyDescent="0.2">
      <c r="A11" s="46" t="s">
        <v>2644</v>
      </c>
      <c r="B11" s="46"/>
      <c r="C11" s="46" t="s">
        <v>2645</v>
      </c>
      <c r="D11" s="46" t="s">
        <v>2646</v>
      </c>
      <c r="E11" s="46" t="s">
        <v>2647</v>
      </c>
      <c r="F11" s="46" t="s">
        <v>2648</v>
      </c>
      <c r="G11" s="46" t="s">
        <v>2649</v>
      </c>
      <c r="H11" s="46" t="s">
        <v>2650</v>
      </c>
      <c r="I11" s="46" t="s">
        <v>2651</v>
      </c>
      <c r="J11" s="46" t="s">
        <v>2652</v>
      </c>
      <c r="K11" s="46" t="s">
        <v>2653</v>
      </c>
      <c r="L11" s="46" t="s">
        <v>2654</v>
      </c>
      <c r="M11" s="46" t="s">
        <v>2655</v>
      </c>
      <c r="N11" s="46" t="s">
        <v>2656</v>
      </c>
      <c r="O11" s="46" t="s">
        <v>2657</v>
      </c>
      <c r="P11" s="46" t="s">
        <v>2658</v>
      </c>
      <c r="Q11" s="46" t="s">
        <v>2659</v>
      </c>
      <c r="R11" s="46" t="s">
        <v>2660</v>
      </c>
      <c r="S11" s="46" t="s">
        <v>2661</v>
      </c>
      <c r="T11" s="46" t="s">
        <v>2662</v>
      </c>
      <c r="U11" s="46" t="s">
        <v>2663</v>
      </c>
      <c r="V11" s="46" t="s">
        <v>2664</v>
      </c>
      <c r="W11" s="46" t="s">
        <v>2665</v>
      </c>
      <c r="X11" s="46" t="s">
        <v>2666</v>
      </c>
      <c r="Y11" s="46" t="s">
        <v>2667</v>
      </c>
      <c r="Z11" s="46" t="s">
        <v>2668</v>
      </c>
      <c r="AA11" s="46" t="s">
        <v>2669</v>
      </c>
      <c r="AB11" s="46" t="s">
        <v>2670</v>
      </c>
      <c r="AQ11" s="50" t="s">
        <v>2671</v>
      </c>
      <c r="AU11" s="44" t="s">
        <v>38</v>
      </c>
    </row>
    <row r="12" spans="1:47" x14ac:dyDescent="0.2">
      <c r="A12" s="46" t="s">
        <v>2672</v>
      </c>
      <c r="B12" s="46" t="s">
        <v>2576</v>
      </c>
      <c r="C12" s="51">
        <v>9.8000000000000007</v>
      </c>
      <c r="D12" s="51">
        <v>23.1</v>
      </c>
      <c r="E12" s="51">
        <v>34.6</v>
      </c>
      <c r="F12" s="51">
        <v>23</v>
      </c>
      <c r="G12" s="51">
        <v>9.6</v>
      </c>
      <c r="H12" s="49" t="s">
        <v>2673</v>
      </c>
      <c r="I12" s="49" t="s">
        <v>2673</v>
      </c>
      <c r="J12" s="49" t="s">
        <v>2673</v>
      </c>
      <c r="K12" s="49" t="s">
        <v>2673</v>
      </c>
      <c r="L12" s="49" t="s">
        <v>2673</v>
      </c>
      <c r="M12" s="49" t="s">
        <v>2673</v>
      </c>
      <c r="N12" s="49" t="s">
        <v>2673</v>
      </c>
      <c r="O12" s="49" t="s">
        <v>2673</v>
      </c>
      <c r="P12" s="51">
        <v>22.9</v>
      </c>
      <c r="Q12" s="51">
        <v>34.9</v>
      </c>
      <c r="R12" s="51">
        <v>11.1</v>
      </c>
      <c r="S12" s="51">
        <v>8.1</v>
      </c>
      <c r="T12" s="51">
        <v>6.7</v>
      </c>
      <c r="U12" s="51">
        <v>16.3</v>
      </c>
      <c r="V12" s="51">
        <v>37.700000000000003</v>
      </c>
      <c r="W12" s="51">
        <v>49.7</v>
      </c>
      <c r="X12" s="51">
        <v>8.8000000000000007</v>
      </c>
      <c r="Y12" s="51">
        <v>3.5</v>
      </c>
      <c r="Z12" s="51">
        <v>0.3</v>
      </c>
      <c r="AA12" s="49" t="s">
        <v>2673</v>
      </c>
      <c r="AB12" s="49" t="s">
        <v>2673</v>
      </c>
      <c r="AC12" s="52">
        <f>SUM(C12:D12)/SUM(C12:F12)</f>
        <v>0.36353591160220999</v>
      </c>
      <c r="AD12" s="52">
        <f>SUM(P12:Q12)/SUM(P12:S12)</f>
        <v>0.75064935064935079</v>
      </c>
      <c r="AE12" s="44">
        <f>SUM(C12)/SUM(C12:F12)</f>
        <v>0.10828729281767957</v>
      </c>
      <c r="AF12" s="44">
        <f>SUM(P12)/SUM(P12:S12)</f>
        <v>0.29740259740259745</v>
      </c>
      <c r="AG12" s="52">
        <f>AVERAGE(AC12:AF12)</f>
        <v>0.37996878811795953</v>
      </c>
      <c r="AI12" s="44">
        <f>COUNTA($AL$12:AL12)</f>
        <v>1</v>
      </c>
      <c r="AJ12" s="44">
        <v>1</v>
      </c>
      <c r="AK12" s="44">
        <v>36</v>
      </c>
      <c r="AL12" s="44" t="s">
        <v>375</v>
      </c>
      <c r="AN12" s="44" t="str">
        <f>INDEX($AL$12:$AL$603,MATCH(AJ12,$AI$12:$AI$603,0),1)</f>
        <v>Aachen</v>
      </c>
      <c r="AO12" s="47" t="s">
        <v>375</v>
      </c>
      <c r="AP12" s="44">
        <v>1</v>
      </c>
      <c r="AU12" s="44" t="s">
        <v>41</v>
      </c>
    </row>
    <row r="13" spans="1:47" x14ac:dyDescent="0.2">
      <c r="A13" s="46" t="s">
        <v>2674</v>
      </c>
      <c r="B13" s="46" t="s">
        <v>35</v>
      </c>
      <c r="C13" s="51">
        <v>14.2</v>
      </c>
      <c r="D13" s="51">
        <v>40.6</v>
      </c>
      <c r="E13" s="51">
        <v>22</v>
      </c>
      <c r="F13" s="51">
        <v>12.5</v>
      </c>
      <c r="G13" s="51">
        <v>10.7</v>
      </c>
      <c r="H13" s="49" t="s">
        <v>2673</v>
      </c>
      <c r="I13" s="49" t="s">
        <v>2673</v>
      </c>
      <c r="J13" s="49" t="s">
        <v>2673</v>
      </c>
      <c r="K13" s="49" t="s">
        <v>2673</v>
      </c>
      <c r="L13" s="49" t="s">
        <v>2673</v>
      </c>
      <c r="M13" s="49" t="s">
        <v>2673</v>
      </c>
      <c r="N13" s="49" t="s">
        <v>2673</v>
      </c>
      <c r="O13" s="49" t="s">
        <v>2673</v>
      </c>
      <c r="P13" s="51">
        <v>33.1</v>
      </c>
      <c r="Q13" s="51">
        <v>23.6</v>
      </c>
      <c r="R13" s="51">
        <v>6.6</v>
      </c>
      <c r="S13" s="51">
        <v>7.3</v>
      </c>
      <c r="T13" s="51">
        <v>9.1</v>
      </c>
      <c r="U13" s="51">
        <v>20.399999999999999</v>
      </c>
      <c r="V13" s="51">
        <v>59.1</v>
      </c>
      <c r="W13" s="51">
        <v>32.6</v>
      </c>
      <c r="X13" s="51">
        <v>6.2</v>
      </c>
      <c r="Y13" s="51">
        <v>1.2</v>
      </c>
      <c r="Z13" s="51">
        <v>0.9</v>
      </c>
      <c r="AA13" s="49" t="s">
        <v>2673</v>
      </c>
      <c r="AB13" s="49" t="s">
        <v>2673</v>
      </c>
      <c r="AC13" s="52">
        <f t="shared" ref="AC13:AC76" si="0">SUM(C13:D13)/SUM(C13:F13)</f>
        <v>0.61366181410974241</v>
      </c>
      <c r="AD13" s="52">
        <f t="shared" ref="AD13:AD76" si="1">SUM(P13:Q13)/SUM(P13:S13)</f>
        <v>0.80311614730878178</v>
      </c>
      <c r="AE13" s="44">
        <f t="shared" ref="AE13:AE76" si="2">SUM(C13)/SUM(C13:F13)</f>
        <v>0.15901455767077266</v>
      </c>
      <c r="AF13" s="44">
        <f t="shared" ref="AF13:AF76" si="3">SUM(P13)/SUM(P13:S13)</f>
        <v>0.46883852691218125</v>
      </c>
      <c r="AG13" s="52">
        <f t="shared" ref="AG13:AG76" si="4">AVERAGE(AC13:AF13)</f>
        <v>0.51115776150036951</v>
      </c>
      <c r="AI13" s="44">
        <f>COUNTA($AL$12:AL13)</f>
        <v>2</v>
      </c>
      <c r="AJ13" s="44">
        <f>AJ12+AP13</f>
        <v>2</v>
      </c>
      <c r="AK13" s="44">
        <v>10</v>
      </c>
      <c r="AL13" s="44" t="s">
        <v>461</v>
      </c>
      <c r="AN13" s="44" t="str">
        <f>IF(AP13=1,INDEX($AL$12:$AL$603,MATCH(AJ13,$AI$12:$AI$603,0),1),"")</f>
        <v>Aalborg</v>
      </c>
      <c r="AO13" s="47" t="s">
        <v>461</v>
      </c>
      <c r="AP13" s="44">
        <v>1</v>
      </c>
      <c r="AU13" s="44" t="s">
        <v>44</v>
      </c>
    </row>
    <row r="14" spans="1:47" x14ac:dyDescent="0.2">
      <c r="A14" s="46" t="s">
        <v>2675</v>
      </c>
      <c r="B14" s="46" t="s">
        <v>2577</v>
      </c>
      <c r="C14" s="51">
        <v>3.9</v>
      </c>
      <c r="D14" s="51">
        <v>25.1</v>
      </c>
      <c r="E14" s="51">
        <v>37.4</v>
      </c>
      <c r="F14" s="51">
        <v>24.9</v>
      </c>
      <c r="G14" s="51">
        <v>8.8000000000000007</v>
      </c>
      <c r="H14" s="49" t="s">
        <v>2673</v>
      </c>
      <c r="I14" s="49" t="s">
        <v>2673</v>
      </c>
      <c r="J14" s="49" t="s">
        <v>2673</v>
      </c>
      <c r="K14" s="49" t="s">
        <v>2673</v>
      </c>
      <c r="L14" s="49" t="s">
        <v>2673</v>
      </c>
      <c r="M14" s="49" t="s">
        <v>2673</v>
      </c>
      <c r="N14" s="49" t="s">
        <v>2673</v>
      </c>
      <c r="O14" s="49" t="s">
        <v>2673</v>
      </c>
      <c r="P14" s="51">
        <v>21.9</v>
      </c>
      <c r="Q14" s="51">
        <v>34.9</v>
      </c>
      <c r="R14" s="51">
        <v>8.1999999999999993</v>
      </c>
      <c r="S14" s="51">
        <v>9.1</v>
      </c>
      <c r="T14" s="51">
        <v>4</v>
      </c>
      <c r="U14" s="51">
        <v>21.9</v>
      </c>
      <c r="V14" s="51">
        <v>32.5</v>
      </c>
      <c r="W14" s="51">
        <v>53.4</v>
      </c>
      <c r="X14" s="51">
        <v>9.6999999999999993</v>
      </c>
      <c r="Y14" s="51">
        <v>3.6</v>
      </c>
      <c r="Z14" s="51">
        <v>1</v>
      </c>
      <c r="AA14" s="49" t="s">
        <v>2673</v>
      </c>
      <c r="AB14" s="49" t="s">
        <v>2673</v>
      </c>
      <c r="AC14" s="52">
        <f t="shared" si="0"/>
        <v>0.31763417305585978</v>
      </c>
      <c r="AD14" s="52">
        <f t="shared" si="1"/>
        <v>0.76653171390013497</v>
      </c>
      <c r="AE14" s="44">
        <f t="shared" si="2"/>
        <v>4.2716319824753553E-2</v>
      </c>
      <c r="AF14" s="44">
        <f t="shared" si="3"/>
        <v>0.29554655870445345</v>
      </c>
      <c r="AG14" s="52">
        <f t="shared" si="4"/>
        <v>0.35560719137130042</v>
      </c>
      <c r="AI14" s="44">
        <f>COUNTA($AL$12:AL14)</f>
        <v>2</v>
      </c>
      <c r="AJ14" s="44">
        <f t="shared" ref="AJ14:AJ77" si="5">AJ13+AP14</f>
        <v>2</v>
      </c>
      <c r="AK14" s="44" t="e">
        <v>#N/A</v>
      </c>
      <c r="AN14" s="44" t="str">
        <f t="shared" ref="AN14:AN77" si="6">IF(AP14=1,INDEX($AL$12:$AL$603,MATCH(AJ14,$AI$12:$AI$603,0),1),"")</f>
        <v/>
      </c>
      <c r="AO14" s="47" t="s">
        <v>2676</v>
      </c>
      <c r="AQ14" s="44" t="s">
        <v>2677</v>
      </c>
      <c r="AU14" s="44" t="s">
        <v>47</v>
      </c>
    </row>
    <row r="15" spans="1:47" x14ac:dyDescent="0.2">
      <c r="A15" s="46" t="s">
        <v>2678</v>
      </c>
      <c r="B15" s="46" t="s">
        <v>72</v>
      </c>
      <c r="C15" s="51">
        <v>19.600000000000001</v>
      </c>
      <c r="D15" s="51">
        <v>38.5</v>
      </c>
      <c r="E15" s="51">
        <v>16.7</v>
      </c>
      <c r="F15" s="51">
        <v>18.8</v>
      </c>
      <c r="G15" s="51">
        <v>6.4</v>
      </c>
      <c r="H15" s="49" t="s">
        <v>2673</v>
      </c>
      <c r="I15" s="49" t="s">
        <v>2673</v>
      </c>
      <c r="J15" s="49" t="s">
        <v>2673</v>
      </c>
      <c r="K15" s="49" t="s">
        <v>2673</v>
      </c>
      <c r="L15" s="49" t="s">
        <v>2673</v>
      </c>
      <c r="M15" s="49" t="s">
        <v>2673</v>
      </c>
      <c r="N15" s="49" t="s">
        <v>2673</v>
      </c>
      <c r="O15" s="49" t="s">
        <v>2673</v>
      </c>
      <c r="P15" s="51">
        <v>21.1</v>
      </c>
      <c r="Q15" s="51">
        <v>37.799999999999997</v>
      </c>
      <c r="R15" s="51">
        <v>10.5</v>
      </c>
      <c r="S15" s="51">
        <v>5.4</v>
      </c>
      <c r="T15" s="51">
        <v>5.8</v>
      </c>
      <c r="U15" s="51">
        <v>19.3</v>
      </c>
      <c r="V15" s="51">
        <v>34.200000000000003</v>
      </c>
      <c r="W15" s="51">
        <v>48.2</v>
      </c>
      <c r="X15" s="51">
        <v>9.9</v>
      </c>
      <c r="Y15" s="51">
        <v>6.9</v>
      </c>
      <c r="Z15" s="51">
        <v>0.8</v>
      </c>
      <c r="AA15" s="49" t="s">
        <v>2673</v>
      </c>
      <c r="AB15" s="49" t="s">
        <v>2673</v>
      </c>
      <c r="AC15" s="52">
        <f t="shared" si="0"/>
        <v>0.62072649572649574</v>
      </c>
      <c r="AD15" s="52">
        <f t="shared" si="1"/>
        <v>0.78743315508021372</v>
      </c>
      <c r="AE15" s="44">
        <f t="shared" si="2"/>
        <v>0.20940170940170943</v>
      </c>
      <c r="AF15" s="44">
        <f t="shared" si="3"/>
        <v>0.28208556149732616</v>
      </c>
      <c r="AG15" s="52">
        <f t="shared" si="4"/>
        <v>0.47491173042643625</v>
      </c>
      <c r="AI15" s="44">
        <f>COUNTA($AL$12:AL15)</f>
        <v>2</v>
      </c>
      <c r="AJ15" s="44">
        <f t="shared" si="5"/>
        <v>2</v>
      </c>
      <c r="AK15" s="44" t="e">
        <v>#N/A</v>
      </c>
      <c r="AN15" s="44" t="str">
        <f t="shared" si="6"/>
        <v/>
      </c>
      <c r="AO15" s="47" t="s">
        <v>2679</v>
      </c>
      <c r="AQ15" s="44" t="s">
        <v>2677</v>
      </c>
      <c r="AU15" s="44" t="s">
        <v>50</v>
      </c>
    </row>
    <row r="16" spans="1:47" x14ac:dyDescent="0.2">
      <c r="A16" s="46" t="s">
        <v>2680</v>
      </c>
      <c r="B16" s="46" t="s">
        <v>82</v>
      </c>
      <c r="C16" s="51">
        <v>8.4</v>
      </c>
      <c r="D16" s="51">
        <v>30.5</v>
      </c>
      <c r="E16" s="51">
        <v>25.1</v>
      </c>
      <c r="F16" s="51">
        <v>27.4</v>
      </c>
      <c r="G16" s="51">
        <v>8.5</v>
      </c>
      <c r="H16" s="49" t="s">
        <v>2673</v>
      </c>
      <c r="I16" s="49" t="s">
        <v>2673</v>
      </c>
      <c r="J16" s="49" t="s">
        <v>2673</v>
      </c>
      <c r="K16" s="49" t="s">
        <v>2673</v>
      </c>
      <c r="L16" s="49" t="s">
        <v>2673</v>
      </c>
      <c r="M16" s="49" t="s">
        <v>2673</v>
      </c>
      <c r="N16" s="49" t="s">
        <v>2673</v>
      </c>
      <c r="O16" s="49" t="s">
        <v>2673</v>
      </c>
      <c r="P16" s="51">
        <v>20.8</v>
      </c>
      <c r="Q16" s="51">
        <v>39.700000000000003</v>
      </c>
      <c r="R16" s="51">
        <v>9.1999999999999993</v>
      </c>
      <c r="S16" s="51">
        <v>6.6</v>
      </c>
      <c r="T16" s="51">
        <v>2.2000000000000002</v>
      </c>
      <c r="U16" s="51">
        <v>21.5</v>
      </c>
      <c r="V16" s="51">
        <v>68.3</v>
      </c>
      <c r="W16" s="51">
        <v>25.2</v>
      </c>
      <c r="X16" s="51">
        <v>4.5</v>
      </c>
      <c r="Y16" s="51">
        <v>2.1</v>
      </c>
      <c r="Z16" s="51">
        <v>0</v>
      </c>
      <c r="AA16" s="49" t="s">
        <v>2673</v>
      </c>
      <c r="AB16" s="49" t="s">
        <v>2673</v>
      </c>
      <c r="AC16" s="52">
        <f t="shared" si="0"/>
        <v>0.42560175054704591</v>
      </c>
      <c r="AD16" s="52">
        <f t="shared" si="1"/>
        <v>0.79292267365661862</v>
      </c>
      <c r="AE16" s="44">
        <f t="shared" si="2"/>
        <v>9.1903719912472648E-2</v>
      </c>
      <c r="AF16" s="44">
        <f t="shared" si="3"/>
        <v>0.27260812581913502</v>
      </c>
      <c r="AG16" s="52">
        <f t="shared" si="4"/>
        <v>0.39575906748381806</v>
      </c>
      <c r="AI16" s="44">
        <f>COUNTA($AL$12:AL16)</f>
        <v>2</v>
      </c>
      <c r="AJ16" s="44">
        <f t="shared" si="5"/>
        <v>3</v>
      </c>
      <c r="AK16" s="44" t="e">
        <v>#N/A</v>
      </c>
      <c r="AN16" s="44" t="str">
        <f t="shared" si="6"/>
        <v>Antwerpen</v>
      </c>
      <c r="AO16" s="47" t="s">
        <v>35</v>
      </c>
      <c r="AP16" s="44">
        <v>1</v>
      </c>
      <c r="AU16" s="44" t="s">
        <v>53</v>
      </c>
    </row>
    <row r="17" spans="1:47" x14ac:dyDescent="0.2">
      <c r="A17" s="46" t="s">
        <v>2681</v>
      </c>
      <c r="B17" s="46" t="s">
        <v>131</v>
      </c>
      <c r="C17" s="51">
        <v>26.9</v>
      </c>
      <c r="D17" s="51">
        <v>49.6</v>
      </c>
      <c r="E17" s="51">
        <v>13.8</v>
      </c>
      <c r="F17" s="51">
        <v>4</v>
      </c>
      <c r="G17" s="51">
        <v>5.7</v>
      </c>
      <c r="H17" s="49" t="s">
        <v>2673</v>
      </c>
      <c r="I17" s="49" t="s">
        <v>2673</v>
      </c>
      <c r="J17" s="49" t="s">
        <v>2673</v>
      </c>
      <c r="K17" s="49" t="s">
        <v>2673</v>
      </c>
      <c r="L17" s="49" t="s">
        <v>2673</v>
      </c>
      <c r="M17" s="49" t="s">
        <v>2673</v>
      </c>
      <c r="N17" s="49" t="s">
        <v>2673</v>
      </c>
      <c r="O17" s="49" t="s">
        <v>2673</v>
      </c>
      <c r="P17" s="51">
        <v>27.3</v>
      </c>
      <c r="Q17" s="51">
        <v>31.4</v>
      </c>
      <c r="R17" s="51">
        <v>8.1</v>
      </c>
      <c r="S17" s="51">
        <v>4.2</v>
      </c>
      <c r="T17" s="51">
        <v>10.3</v>
      </c>
      <c r="U17" s="51">
        <v>18.7</v>
      </c>
      <c r="V17" s="51">
        <v>40.299999999999997</v>
      </c>
      <c r="W17" s="51">
        <v>52</v>
      </c>
      <c r="X17" s="51">
        <v>5.8</v>
      </c>
      <c r="Y17" s="51">
        <v>1.6</v>
      </c>
      <c r="Z17" s="51">
        <v>0.3</v>
      </c>
      <c r="AA17" s="49" t="s">
        <v>2673</v>
      </c>
      <c r="AB17" s="49" t="s">
        <v>2673</v>
      </c>
      <c r="AC17" s="52">
        <f t="shared" si="0"/>
        <v>0.81124072110286327</v>
      </c>
      <c r="AD17" s="52">
        <f t="shared" si="1"/>
        <v>0.8267605633802817</v>
      </c>
      <c r="AE17" s="44">
        <f t="shared" si="2"/>
        <v>0.28525980911983034</v>
      </c>
      <c r="AF17" s="44">
        <f t="shared" si="3"/>
        <v>0.38450704225352111</v>
      </c>
      <c r="AG17" s="52">
        <f t="shared" si="4"/>
        <v>0.57694203396412413</v>
      </c>
      <c r="AI17" s="44">
        <f>COUNTA($AL$12:AL17)</f>
        <v>2</v>
      </c>
      <c r="AJ17" s="44">
        <f t="shared" si="5"/>
        <v>3</v>
      </c>
      <c r="AK17" s="44" t="e">
        <v>#N/A</v>
      </c>
      <c r="AN17" s="44" t="str">
        <f t="shared" si="6"/>
        <v/>
      </c>
      <c r="AO17" s="47" t="s">
        <v>2682</v>
      </c>
      <c r="AU17" s="44" t="s">
        <v>56</v>
      </c>
    </row>
    <row r="18" spans="1:47" x14ac:dyDescent="0.2">
      <c r="A18" s="46" t="s">
        <v>2683</v>
      </c>
      <c r="B18" s="46" t="s">
        <v>138</v>
      </c>
      <c r="C18" s="51">
        <v>10.9</v>
      </c>
      <c r="D18" s="51">
        <v>14.5</v>
      </c>
      <c r="E18" s="51">
        <v>37.700000000000003</v>
      </c>
      <c r="F18" s="51">
        <v>34.299999999999997</v>
      </c>
      <c r="G18" s="51">
        <v>2.6</v>
      </c>
      <c r="H18" s="49" t="s">
        <v>2673</v>
      </c>
      <c r="I18" s="49" t="s">
        <v>2673</v>
      </c>
      <c r="J18" s="49" t="s">
        <v>2673</v>
      </c>
      <c r="K18" s="49" t="s">
        <v>2673</v>
      </c>
      <c r="L18" s="49" t="s">
        <v>2673</v>
      </c>
      <c r="M18" s="49" t="s">
        <v>2673</v>
      </c>
      <c r="N18" s="49" t="s">
        <v>2673</v>
      </c>
      <c r="O18" s="49" t="s">
        <v>2673</v>
      </c>
      <c r="P18" s="51">
        <v>26.2</v>
      </c>
      <c r="Q18" s="51">
        <v>27.5</v>
      </c>
      <c r="R18" s="51">
        <v>9.4</v>
      </c>
      <c r="S18" s="51">
        <v>4.4000000000000004</v>
      </c>
      <c r="T18" s="51">
        <v>8.8000000000000007</v>
      </c>
      <c r="U18" s="51">
        <v>23.6</v>
      </c>
      <c r="V18" s="51">
        <v>38.6</v>
      </c>
      <c r="W18" s="51">
        <v>47.6</v>
      </c>
      <c r="X18" s="51">
        <v>10.9</v>
      </c>
      <c r="Y18" s="51">
        <v>2</v>
      </c>
      <c r="Z18" s="51">
        <v>0.9</v>
      </c>
      <c r="AA18" s="49" t="s">
        <v>2673</v>
      </c>
      <c r="AB18" s="49" t="s">
        <v>2673</v>
      </c>
      <c r="AC18" s="52">
        <f t="shared" si="0"/>
        <v>0.26078028747433263</v>
      </c>
      <c r="AD18" s="52">
        <f t="shared" si="1"/>
        <v>0.79555555555555557</v>
      </c>
      <c r="AE18" s="44">
        <f t="shared" si="2"/>
        <v>0.11190965092402463</v>
      </c>
      <c r="AF18" s="44">
        <f t="shared" si="3"/>
        <v>0.38814814814814813</v>
      </c>
      <c r="AG18" s="52">
        <f t="shared" si="4"/>
        <v>0.38909841052551525</v>
      </c>
      <c r="AI18" s="44">
        <f>COUNTA($AL$12:AL18)</f>
        <v>2</v>
      </c>
      <c r="AJ18" s="44">
        <f t="shared" si="5"/>
        <v>4</v>
      </c>
      <c r="AK18" s="44" t="e">
        <v>#N/A</v>
      </c>
      <c r="AN18" s="44" t="str">
        <f t="shared" si="6"/>
        <v xml:space="preserve">Athens      </v>
      </c>
      <c r="AO18" s="47" t="s">
        <v>2584</v>
      </c>
      <c r="AP18" s="44">
        <v>1</v>
      </c>
      <c r="AQ18" s="44">
        <v>1</v>
      </c>
      <c r="AU18" s="44" t="s">
        <v>59</v>
      </c>
    </row>
    <row r="19" spans="1:47" x14ac:dyDescent="0.2">
      <c r="A19" s="46" t="s">
        <v>2684</v>
      </c>
      <c r="B19" s="46" t="s">
        <v>451</v>
      </c>
      <c r="C19" s="49" t="s">
        <v>2673</v>
      </c>
      <c r="D19" s="49" t="s">
        <v>2673</v>
      </c>
      <c r="E19" s="49" t="s">
        <v>2673</v>
      </c>
      <c r="F19" s="49" t="s">
        <v>2673</v>
      </c>
      <c r="G19" s="49" t="s">
        <v>2673</v>
      </c>
      <c r="H19" s="49" t="s">
        <v>2673</v>
      </c>
      <c r="I19" s="49" t="s">
        <v>2673</v>
      </c>
      <c r="J19" s="49" t="s">
        <v>2673</v>
      </c>
      <c r="K19" s="49" t="s">
        <v>2673</v>
      </c>
      <c r="L19" s="49" t="s">
        <v>2673</v>
      </c>
      <c r="M19" s="49" t="s">
        <v>2673</v>
      </c>
      <c r="N19" s="49" t="s">
        <v>2673</v>
      </c>
      <c r="O19" s="49" t="s">
        <v>2673</v>
      </c>
      <c r="P19" s="49" t="s">
        <v>2673</v>
      </c>
      <c r="Q19" s="49" t="s">
        <v>2673</v>
      </c>
      <c r="R19" s="49" t="s">
        <v>2673</v>
      </c>
      <c r="S19" s="49" t="s">
        <v>2673</v>
      </c>
      <c r="T19" s="49" t="s">
        <v>2673</v>
      </c>
      <c r="U19" s="49" t="s">
        <v>2673</v>
      </c>
      <c r="V19" s="49" t="s">
        <v>2673</v>
      </c>
      <c r="W19" s="49" t="s">
        <v>2673</v>
      </c>
      <c r="X19" s="49" t="s">
        <v>2673</v>
      </c>
      <c r="Y19" s="49" t="s">
        <v>2673</v>
      </c>
      <c r="Z19" s="49" t="s">
        <v>2673</v>
      </c>
      <c r="AA19" s="49" t="s">
        <v>2673</v>
      </c>
      <c r="AB19" s="49" t="s">
        <v>2673</v>
      </c>
      <c r="AC19" s="52" t="e">
        <f t="shared" si="0"/>
        <v>#DIV/0!</v>
      </c>
      <c r="AD19" s="52" t="e">
        <f t="shared" si="1"/>
        <v>#DIV/0!</v>
      </c>
      <c r="AE19" s="44" t="e">
        <f t="shared" si="2"/>
        <v>#DIV/0!</v>
      </c>
      <c r="AF19" s="44" t="e">
        <f t="shared" si="3"/>
        <v>#DIV/0!</v>
      </c>
      <c r="AG19" s="52" t="e">
        <f t="shared" si="4"/>
        <v>#DIV/0!</v>
      </c>
      <c r="AI19" s="44">
        <f>COUNTA($AL$12:AL19)</f>
        <v>2</v>
      </c>
      <c r="AJ19" s="44">
        <f t="shared" si="5"/>
        <v>5</v>
      </c>
      <c r="AK19" s="44" t="e">
        <v>#N/A</v>
      </c>
      <c r="AN19" s="44" t="str">
        <f t="shared" si="6"/>
        <v>Augsburg</v>
      </c>
      <c r="AO19" s="47" t="s">
        <v>243</v>
      </c>
      <c r="AP19" s="44">
        <v>1</v>
      </c>
      <c r="AU19" s="44" t="s">
        <v>62</v>
      </c>
    </row>
    <row r="20" spans="1:47" x14ac:dyDescent="0.2">
      <c r="A20" s="46" t="s">
        <v>2685</v>
      </c>
      <c r="B20" s="46" t="s">
        <v>2582</v>
      </c>
      <c r="C20" s="51">
        <v>18.5</v>
      </c>
      <c r="D20" s="51">
        <v>37</v>
      </c>
      <c r="E20" s="51">
        <v>18.899999999999999</v>
      </c>
      <c r="F20" s="51">
        <v>12</v>
      </c>
      <c r="G20" s="51">
        <v>13.7</v>
      </c>
      <c r="H20" s="49" t="s">
        <v>2673</v>
      </c>
      <c r="I20" s="49" t="s">
        <v>2673</v>
      </c>
      <c r="J20" s="49" t="s">
        <v>2673</v>
      </c>
      <c r="K20" s="49" t="s">
        <v>2673</v>
      </c>
      <c r="L20" s="49" t="s">
        <v>2673</v>
      </c>
      <c r="M20" s="49" t="s">
        <v>2673</v>
      </c>
      <c r="N20" s="49" t="s">
        <v>2673</v>
      </c>
      <c r="O20" s="49" t="s">
        <v>2673</v>
      </c>
      <c r="P20" s="51">
        <v>42.3</v>
      </c>
      <c r="Q20" s="51">
        <v>22</v>
      </c>
      <c r="R20" s="51">
        <v>10.4</v>
      </c>
      <c r="S20" s="51">
        <v>5.5</v>
      </c>
      <c r="T20" s="51">
        <v>6.6</v>
      </c>
      <c r="U20" s="51">
        <v>13.2</v>
      </c>
      <c r="V20" s="51">
        <v>77.8</v>
      </c>
      <c r="W20" s="51">
        <v>20.100000000000001</v>
      </c>
      <c r="X20" s="51">
        <v>1.8</v>
      </c>
      <c r="Y20" s="51">
        <v>0</v>
      </c>
      <c r="Z20" s="51">
        <v>0.3</v>
      </c>
      <c r="AA20" s="49" t="s">
        <v>2673</v>
      </c>
      <c r="AB20" s="49" t="s">
        <v>2673</v>
      </c>
      <c r="AC20" s="52">
        <f t="shared" si="0"/>
        <v>0.64236111111111105</v>
      </c>
      <c r="AD20" s="52">
        <f t="shared" si="1"/>
        <v>0.80174563591022441</v>
      </c>
      <c r="AE20" s="44">
        <f t="shared" si="2"/>
        <v>0.21412037037037035</v>
      </c>
      <c r="AF20" s="44">
        <f t="shared" si="3"/>
        <v>0.527431421446384</v>
      </c>
      <c r="AG20" s="52">
        <f t="shared" si="4"/>
        <v>0.54641463470952245</v>
      </c>
      <c r="AI20" s="44">
        <f>COUNTA($AL$12:AL20)</f>
        <v>2</v>
      </c>
      <c r="AJ20" s="44">
        <f t="shared" si="5"/>
        <v>6</v>
      </c>
      <c r="AK20" s="44" t="e">
        <v>#N/A</v>
      </c>
      <c r="AN20" s="44" t="str">
        <f t="shared" si="6"/>
        <v>Barcelona</v>
      </c>
      <c r="AO20" s="47" t="s">
        <v>514</v>
      </c>
      <c r="AP20" s="44">
        <v>1</v>
      </c>
      <c r="AU20" s="44" t="s">
        <v>65</v>
      </c>
    </row>
    <row r="21" spans="1:47" x14ac:dyDescent="0.2">
      <c r="A21" s="46" t="s">
        <v>2686</v>
      </c>
      <c r="B21" s="46" t="s">
        <v>461</v>
      </c>
      <c r="C21" s="51">
        <v>14.6</v>
      </c>
      <c r="D21" s="51">
        <v>31</v>
      </c>
      <c r="E21" s="51">
        <v>22.1</v>
      </c>
      <c r="F21" s="51">
        <v>8.9</v>
      </c>
      <c r="G21" s="51">
        <v>23.5</v>
      </c>
      <c r="H21" s="49" t="s">
        <v>2673</v>
      </c>
      <c r="I21" s="49" t="s">
        <v>2673</v>
      </c>
      <c r="J21" s="49" t="s">
        <v>2673</v>
      </c>
      <c r="K21" s="49" t="s">
        <v>2673</v>
      </c>
      <c r="L21" s="49" t="s">
        <v>2673</v>
      </c>
      <c r="M21" s="49" t="s">
        <v>2673</v>
      </c>
      <c r="N21" s="49" t="s">
        <v>2673</v>
      </c>
      <c r="O21" s="49" t="s">
        <v>2673</v>
      </c>
      <c r="P21" s="51">
        <v>41.6</v>
      </c>
      <c r="Q21" s="51">
        <v>16.8</v>
      </c>
      <c r="R21" s="51">
        <v>9.9</v>
      </c>
      <c r="S21" s="51">
        <v>4.9000000000000004</v>
      </c>
      <c r="T21" s="51">
        <v>5.6</v>
      </c>
      <c r="U21" s="51">
        <v>21.2</v>
      </c>
      <c r="V21" s="51">
        <v>79.3</v>
      </c>
      <c r="W21" s="51">
        <v>16.899999999999999</v>
      </c>
      <c r="X21" s="51">
        <v>3.4</v>
      </c>
      <c r="Y21" s="51">
        <v>0.2</v>
      </c>
      <c r="Z21" s="51">
        <v>0.2</v>
      </c>
      <c r="AA21" s="49" t="s">
        <v>2673</v>
      </c>
      <c r="AB21" s="49" t="s">
        <v>2673</v>
      </c>
      <c r="AC21" s="52">
        <f t="shared" si="0"/>
        <v>0.59530026109660572</v>
      </c>
      <c r="AD21" s="52">
        <f t="shared" si="1"/>
        <v>0.79781420765027311</v>
      </c>
      <c r="AE21" s="44">
        <f t="shared" si="2"/>
        <v>0.19060052219321147</v>
      </c>
      <c r="AF21" s="44">
        <f t="shared" si="3"/>
        <v>0.5683060109289616</v>
      </c>
      <c r="AG21" s="52">
        <f t="shared" si="4"/>
        <v>0.538005250467263</v>
      </c>
      <c r="AI21" s="44">
        <f>COUNTA($AL$12:AL21)</f>
        <v>2</v>
      </c>
      <c r="AJ21" s="44">
        <f t="shared" si="5"/>
        <v>6</v>
      </c>
      <c r="AK21" s="44" t="e">
        <v>#N/A</v>
      </c>
      <c r="AN21" s="44" t="str">
        <f t="shared" si="6"/>
        <v/>
      </c>
      <c r="AO21" s="47" t="s">
        <v>514</v>
      </c>
      <c r="AU21" s="44" t="s">
        <v>67</v>
      </c>
    </row>
    <row r="22" spans="1:47" x14ac:dyDescent="0.2">
      <c r="A22" s="46" t="s">
        <v>2687</v>
      </c>
      <c r="B22" s="46" t="s">
        <v>167</v>
      </c>
      <c r="C22" s="51">
        <v>10.1</v>
      </c>
      <c r="D22" s="51">
        <v>30.3</v>
      </c>
      <c r="E22" s="51">
        <v>29.8</v>
      </c>
      <c r="F22" s="51">
        <v>10.8</v>
      </c>
      <c r="G22" s="51">
        <v>19</v>
      </c>
      <c r="H22" s="49" t="s">
        <v>2673</v>
      </c>
      <c r="I22" s="49" t="s">
        <v>2673</v>
      </c>
      <c r="J22" s="49" t="s">
        <v>2673</v>
      </c>
      <c r="K22" s="49" t="s">
        <v>2673</v>
      </c>
      <c r="L22" s="49" t="s">
        <v>2673</v>
      </c>
      <c r="M22" s="49" t="s">
        <v>2673</v>
      </c>
      <c r="N22" s="49" t="s">
        <v>2673</v>
      </c>
      <c r="O22" s="49" t="s">
        <v>2673</v>
      </c>
      <c r="P22" s="51">
        <v>27.1</v>
      </c>
      <c r="Q22" s="51">
        <v>28.6</v>
      </c>
      <c r="R22" s="51">
        <v>9</v>
      </c>
      <c r="S22" s="51">
        <v>5.5</v>
      </c>
      <c r="T22" s="51">
        <v>6.1</v>
      </c>
      <c r="U22" s="51">
        <v>23.8</v>
      </c>
      <c r="V22" s="51">
        <v>55.8</v>
      </c>
      <c r="W22" s="51">
        <v>34.700000000000003</v>
      </c>
      <c r="X22" s="51">
        <v>7.6</v>
      </c>
      <c r="Y22" s="51">
        <v>1.4</v>
      </c>
      <c r="Z22" s="51">
        <v>0.5</v>
      </c>
      <c r="AA22" s="49" t="s">
        <v>2673</v>
      </c>
      <c r="AB22" s="49" t="s">
        <v>2673</v>
      </c>
      <c r="AC22" s="52">
        <f t="shared" si="0"/>
        <v>0.49876543209876539</v>
      </c>
      <c r="AD22" s="52">
        <f t="shared" si="1"/>
        <v>0.79344729344729348</v>
      </c>
      <c r="AE22" s="44">
        <f t="shared" si="2"/>
        <v>0.12469135802469135</v>
      </c>
      <c r="AF22" s="44">
        <f t="shared" si="3"/>
        <v>0.38603988603988604</v>
      </c>
      <c r="AG22" s="52">
        <f t="shared" si="4"/>
        <v>0.45073599240265905</v>
      </c>
      <c r="AI22" s="44">
        <f>COUNTA($AL$12:AL22)</f>
        <v>2</v>
      </c>
      <c r="AJ22" s="44">
        <f t="shared" si="5"/>
        <v>6</v>
      </c>
      <c r="AK22" s="44" t="e">
        <v>#N/A</v>
      </c>
      <c r="AN22" s="44" t="str">
        <f t="shared" si="6"/>
        <v/>
      </c>
      <c r="AO22" s="47" t="s">
        <v>2688</v>
      </c>
      <c r="AQ22" s="44" t="s">
        <v>2689</v>
      </c>
      <c r="AU22" s="44" t="s">
        <v>67</v>
      </c>
    </row>
    <row r="23" spans="1:47" x14ac:dyDescent="0.2">
      <c r="A23" s="46" t="s">
        <v>2690</v>
      </c>
      <c r="B23" s="46" t="s">
        <v>171</v>
      </c>
      <c r="C23" s="51">
        <v>12.1</v>
      </c>
      <c r="D23" s="51">
        <v>44.2</v>
      </c>
      <c r="E23" s="51">
        <v>19.899999999999999</v>
      </c>
      <c r="F23" s="51">
        <v>3.9</v>
      </c>
      <c r="G23" s="51">
        <v>19.899999999999999</v>
      </c>
      <c r="H23" s="49" t="s">
        <v>2673</v>
      </c>
      <c r="I23" s="49" t="s">
        <v>2673</v>
      </c>
      <c r="J23" s="49" t="s">
        <v>2673</v>
      </c>
      <c r="K23" s="49" t="s">
        <v>2673</v>
      </c>
      <c r="L23" s="49" t="s">
        <v>2673</v>
      </c>
      <c r="M23" s="49" t="s">
        <v>2673</v>
      </c>
      <c r="N23" s="49" t="s">
        <v>2673</v>
      </c>
      <c r="O23" s="49" t="s">
        <v>2673</v>
      </c>
      <c r="P23" s="51">
        <v>29.9</v>
      </c>
      <c r="Q23" s="51">
        <v>29.1</v>
      </c>
      <c r="R23" s="51">
        <v>9.6999999999999993</v>
      </c>
      <c r="S23" s="51">
        <v>3.3</v>
      </c>
      <c r="T23" s="51">
        <v>5.9</v>
      </c>
      <c r="U23" s="51">
        <v>22.1</v>
      </c>
      <c r="V23" s="51">
        <v>75.900000000000006</v>
      </c>
      <c r="W23" s="51">
        <v>20.7</v>
      </c>
      <c r="X23" s="51">
        <v>3</v>
      </c>
      <c r="Y23" s="51">
        <v>0.1</v>
      </c>
      <c r="Z23" s="51">
        <v>0.3</v>
      </c>
      <c r="AA23" s="49" t="s">
        <v>2673</v>
      </c>
      <c r="AB23" s="49" t="s">
        <v>2673</v>
      </c>
      <c r="AC23" s="52">
        <f t="shared" si="0"/>
        <v>0.70287141073657922</v>
      </c>
      <c r="AD23" s="52">
        <f t="shared" si="1"/>
        <v>0.81944444444444442</v>
      </c>
      <c r="AE23" s="44">
        <f t="shared" si="2"/>
        <v>0.15106117353308363</v>
      </c>
      <c r="AF23" s="44">
        <f t="shared" si="3"/>
        <v>0.41527777777777775</v>
      </c>
      <c r="AG23" s="52">
        <f t="shared" si="4"/>
        <v>0.52216370162297121</v>
      </c>
      <c r="AI23" s="44">
        <f>COUNTA($AL$12:AL23)</f>
        <v>2</v>
      </c>
      <c r="AJ23" s="44">
        <f t="shared" si="5"/>
        <v>7</v>
      </c>
      <c r="AK23" s="44" t="e">
        <v>#N/A</v>
      </c>
      <c r="AN23" s="44" t="str">
        <f t="shared" si="6"/>
        <v>Berlin</v>
      </c>
      <c r="AO23" s="47" t="s">
        <v>167</v>
      </c>
      <c r="AP23" s="44">
        <v>1</v>
      </c>
      <c r="AU23" s="44" t="s">
        <v>70</v>
      </c>
    </row>
    <row r="24" spans="1:47" x14ac:dyDescent="0.2">
      <c r="A24" s="46" t="s">
        <v>2691</v>
      </c>
      <c r="B24" s="46" t="s">
        <v>174</v>
      </c>
      <c r="C24" s="51">
        <v>20.100000000000001</v>
      </c>
      <c r="D24" s="51">
        <v>40.6</v>
      </c>
      <c r="E24" s="51">
        <v>14.5</v>
      </c>
      <c r="F24" s="51">
        <v>8.4</v>
      </c>
      <c r="G24" s="51">
        <v>16.399999999999999</v>
      </c>
      <c r="H24" s="49" t="s">
        <v>2673</v>
      </c>
      <c r="I24" s="49" t="s">
        <v>2673</v>
      </c>
      <c r="J24" s="49" t="s">
        <v>2673</v>
      </c>
      <c r="K24" s="49" t="s">
        <v>2673</v>
      </c>
      <c r="L24" s="49" t="s">
        <v>2673</v>
      </c>
      <c r="M24" s="49" t="s">
        <v>2673</v>
      </c>
      <c r="N24" s="49" t="s">
        <v>2673</v>
      </c>
      <c r="O24" s="49" t="s">
        <v>2673</v>
      </c>
      <c r="P24" s="51">
        <v>33.200000000000003</v>
      </c>
      <c r="Q24" s="51">
        <v>28.4</v>
      </c>
      <c r="R24" s="51">
        <v>7.1</v>
      </c>
      <c r="S24" s="51">
        <v>3.6</v>
      </c>
      <c r="T24" s="51">
        <v>7.4</v>
      </c>
      <c r="U24" s="51">
        <v>20.399999999999999</v>
      </c>
      <c r="V24" s="51">
        <v>69.599999999999994</v>
      </c>
      <c r="W24" s="51">
        <v>26.1</v>
      </c>
      <c r="X24" s="51">
        <v>3.4</v>
      </c>
      <c r="Y24" s="51">
        <v>0.1</v>
      </c>
      <c r="Z24" s="51">
        <v>0.8</v>
      </c>
      <c r="AA24" s="49" t="s">
        <v>2673</v>
      </c>
      <c r="AB24" s="49" t="s">
        <v>2673</v>
      </c>
      <c r="AC24" s="52">
        <f t="shared" si="0"/>
        <v>0.72607655502392343</v>
      </c>
      <c r="AD24" s="52">
        <f t="shared" si="1"/>
        <v>0.8520055325034579</v>
      </c>
      <c r="AE24" s="44">
        <f t="shared" si="2"/>
        <v>0.24043062200956938</v>
      </c>
      <c r="AF24" s="44">
        <f t="shared" si="3"/>
        <v>0.45919778699861691</v>
      </c>
      <c r="AG24" s="52">
        <f t="shared" si="4"/>
        <v>0.56942762413389192</v>
      </c>
      <c r="AI24" s="44">
        <f>COUNTA($AL$12:AL24)</f>
        <v>2</v>
      </c>
      <c r="AJ24" s="44">
        <f t="shared" si="5"/>
        <v>8</v>
      </c>
      <c r="AK24" s="44" t="e">
        <v>#N/A</v>
      </c>
      <c r="AN24" s="44" t="str">
        <f t="shared" si="6"/>
        <v>Białystok</v>
      </c>
      <c r="AO24" s="47" t="s">
        <v>2599</v>
      </c>
      <c r="AP24" s="44">
        <v>1</v>
      </c>
      <c r="AQ24" s="44">
        <v>1</v>
      </c>
      <c r="AU24" s="44" t="s">
        <v>72</v>
      </c>
    </row>
    <row r="25" spans="1:47" x14ac:dyDescent="0.2">
      <c r="A25" s="46" t="s">
        <v>2692</v>
      </c>
      <c r="B25" s="46" t="s">
        <v>177</v>
      </c>
      <c r="C25" s="51">
        <v>12.9</v>
      </c>
      <c r="D25" s="51">
        <v>42.6</v>
      </c>
      <c r="E25" s="51">
        <v>23.6</v>
      </c>
      <c r="F25" s="51">
        <v>4.8</v>
      </c>
      <c r="G25" s="51">
        <v>16</v>
      </c>
      <c r="H25" s="49" t="s">
        <v>2673</v>
      </c>
      <c r="I25" s="49" t="s">
        <v>2673</v>
      </c>
      <c r="J25" s="49" t="s">
        <v>2673</v>
      </c>
      <c r="K25" s="49" t="s">
        <v>2673</v>
      </c>
      <c r="L25" s="49" t="s">
        <v>2673</v>
      </c>
      <c r="M25" s="49" t="s">
        <v>2673</v>
      </c>
      <c r="N25" s="49" t="s">
        <v>2673</v>
      </c>
      <c r="O25" s="49" t="s">
        <v>2673</v>
      </c>
      <c r="P25" s="51">
        <v>44</v>
      </c>
      <c r="Q25" s="51">
        <v>36.5</v>
      </c>
      <c r="R25" s="51">
        <v>7.9</v>
      </c>
      <c r="S25" s="51">
        <v>1.2</v>
      </c>
      <c r="T25" s="51">
        <v>10.4</v>
      </c>
      <c r="U25" s="49" t="s">
        <v>2673</v>
      </c>
      <c r="V25" s="51">
        <v>52.1</v>
      </c>
      <c r="W25" s="51">
        <v>38.9</v>
      </c>
      <c r="X25" s="51">
        <v>6.4</v>
      </c>
      <c r="Y25" s="51">
        <v>2.4</v>
      </c>
      <c r="Z25" s="51">
        <v>0.1</v>
      </c>
      <c r="AA25" s="49" t="s">
        <v>2673</v>
      </c>
      <c r="AB25" s="49" t="s">
        <v>2673</v>
      </c>
      <c r="AC25" s="52">
        <f t="shared" si="0"/>
        <v>0.66150178784266989</v>
      </c>
      <c r="AD25" s="52">
        <f t="shared" si="1"/>
        <v>0.89843749999999989</v>
      </c>
      <c r="AE25" s="44">
        <f t="shared" si="2"/>
        <v>0.15375446960667463</v>
      </c>
      <c r="AF25" s="44">
        <f t="shared" si="3"/>
        <v>0.49107142857142855</v>
      </c>
      <c r="AG25" s="52">
        <f t="shared" si="4"/>
        <v>0.55119129650519316</v>
      </c>
      <c r="AI25" s="44">
        <f>COUNTA($AL$12:AL25)</f>
        <v>2</v>
      </c>
      <c r="AJ25" s="44">
        <f t="shared" si="5"/>
        <v>9</v>
      </c>
      <c r="AK25" s="44" t="e">
        <v>#N/A</v>
      </c>
      <c r="AN25" s="44" t="str">
        <f t="shared" si="6"/>
        <v>Bologna</v>
      </c>
      <c r="AO25" s="47" t="s">
        <v>1057</v>
      </c>
      <c r="AP25" s="44">
        <v>1</v>
      </c>
      <c r="AU25" s="44" t="s">
        <v>76</v>
      </c>
    </row>
    <row r="26" spans="1:47" x14ac:dyDescent="0.2">
      <c r="A26" s="46" t="s">
        <v>2693</v>
      </c>
      <c r="B26" s="46" t="s">
        <v>180</v>
      </c>
      <c r="C26" s="51">
        <v>24.8</v>
      </c>
      <c r="D26" s="51">
        <v>42.4</v>
      </c>
      <c r="E26" s="51">
        <v>17.100000000000001</v>
      </c>
      <c r="F26" s="51">
        <v>3.8</v>
      </c>
      <c r="G26" s="51">
        <v>12</v>
      </c>
      <c r="H26" s="49" t="s">
        <v>2673</v>
      </c>
      <c r="I26" s="49" t="s">
        <v>2673</v>
      </c>
      <c r="J26" s="49" t="s">
        <v>2673</v>
      </c>
      <c r="K26" s="49" t="s">
        <v>2673</v>
      </c>
      <c r="L26" s="49" t="s">
        <v>2673</v>
      </c>
      <c r="M26" s="49" t="s">
        <v>2673</v>
      </c>
      <c r="N26" s="49" t="s">
        <v>2673</v>
      </c>
      <c r="O26" s="49" t="s">
        <v>2673</v>
      </c>
      <c r="P26" s="51">
        <v>42.3</v>
      </c>
      <c r="Q26" s="51">
        <v>39.799999999999997</v>
      </c>
      <c r="R26" s="51">
        <v>6.5</v>
      </c>
      <c r="S26" s="51">
        <v>2.7</v>
      </c>
      <c r="T26" s="51">
        <v>8.6999999999999993</v>
      </c>
      <c r="U26" s="49" t="s">
        <v>2673</v>
      </c>
      <c r="V26" s="51">
        <v>51.5</v>
      </c>
      <c r="W26" s="51">
        <v>42.5</v>
      </c>
      <c r="X26" s="51">
        <v>5</v>
      </c>
      <c r="Y26" s="51">
        <v>0.8</v>
      </c>
      <c r="Z26" s="51">
        <v>0.2</v>
      </c>
      <c r="AA26" s="49" t="s">
        <v>2673</v>
      </c>
      <c r="AB26" s="49" t="s">
        <v>2673</v>
      </c>
      <c r="AC26" s="52">
        <f t="shared" si="0"/>
        <v>0.76276958002270145</v>
      </c>
      <c r="AD26" s="52">
        <f t="shared" si="1"/>
        <v>0.89923329682365827</v>
      </c>
      <c r="AE26" s="44">
        <f t="shared" si="2"/>
        <v>0.2814982973893303</v>
      </c>
      <c r="AF26" s="44">
        <f t="shared" si="3"/>
        <v>0.46330777656078859</v>
      </c>
      <c r="AG26" s="52">
        <f t="shared" si="4"/>
        <v>0.60170223769911968</v>
      </c>
      <c r="AI26" s="44">
        <f>COUNTA($AL$12:AL26)</f>
        <v>2</v>
      </c>
      <c r="AJ26" s="44">
        <f t="shared" si="5"/>
        <v>9</v>
      </c>
      <c r="AK26" s="44" t="e">
        <v>#N/A</v>
      </c>
      <c r="AN26" s="44" t="str">
        <f t="shared" si="6"/>
        <v/>
      </c>
      <c r="AO26" s="47" t="s">
        <v>2588</v>
      </c>
      <c r="AQ26" s="44" t="s">
        <v>764</v>
      </c>
      <c r="AU26" s="44" t="s">
        <v>79</v>
      </c>
    </row>
    <row r="27" spans="1:47" x14ac:dyDescent="0.2">
      <c r="A27" s="46" t="s">
        <v>2694</v>
      </c>
      <c r="B27" s="46" t="s">
        <v>2695</v>
      </c>
      <c r="C27" s="51">
        <v>5.6</v>
      </c>
      <c r="D27" s="51">
        <v>25.7</v>
      </c>
      <c r="E27" s="51">
        <v>29.7</v>
      </c>
      <c r="F27" s="51">
        <v>11.8</v>
      </c>
      <c r="G27" s="51">
        <v>27.2</v>
      </c>
      <c r="H27" s="49" t="s">
        <v>2673</v>
      </c>
      <c r="I27" s="49" t="s">
        <v>2673</v>
      </c>
      <c r="J27" s="49" t="s">
        <v>2673</v>
      </c>
      <c r="K27" s="49" t="s">
        <v>2673</v>
      </c>
      <c r="L27" s="49" t="s">
        <v>2673</v>
      </c>
      <c r="M27" s="49" t="s">
        <v>2673</v>
      </c>
      <c r="N27" s="49" t="s">
        <v>2673</v>
      </c>
      <c r="O27" s="49" t="s">
        <v>2673</v>
      </c>
      <c r="P27" s="51">
        <v>29.7</v>
      </c>
      <c r="Q27" s="51">
        <v>24</v>
      </c>
      <c r="R27" s="51">
        <v>9.6</v>
      </c>
      <c r="S27" s="51">
        <v>3.4</v>
      </c>
      <c r="T27" s="51">
        <v>8.9</v>
      </c>
      <c r="U27" s="51">
        <v>24.3</v>
      </c>
      <c r="V27" s="51">
        <v>54.7</v>
      </c>
      <c r="W27" s="51">
        <v>35.200000000000003</v>
      </c>
      <c r="X27" s="51">
        <v>9.1999999999999993</v>
      </c>
      <c r="Y27" s="51">
        <v>0.8</v>
      </c>
      <c r="Z27" s="51">
        <v>0.1</v>
      </c>
      <c r="AA27" s="49" t="s">
        <v>2673</v>
      </c>
      <c r="AB27" s="49" t="s">
        <v>2673</v>
      </c>
      <c r="AC27" s="52">
        <f t="shared" si="0"/>
        <v>0.42994505494505492</v>
      </c>
      <c r="AD27" s="52">
        <f t="shared" si="1"/>
        <v>0.80509745127436283</v>
      </c>
      <c r="AE27" s="44">
        <f t="shared" si="2"/>
        <v>7.6923076923076927E-2</v>
      </c>
      <c r="AF27" s="44">
        <f t="shared" si="3"/>
        <v>0.44527736131934031</v>
      </c>
      <c r="AG27" s="52">
        <f t="shared" si="4"/>
        <v>0.43931073611545873</v>
      </c>
      <c r="AI27" s="44">
        <f>COUNTA($AL$12:AL27)</f>
        <v>2</v>
      </c>
      <c r="AJ27" s="44">
        <f t="shared" si="5"/>
        <v>10</v>
      </c>
      <c r="AK27" s="44" t="e">
        <v>#N/A</v>
      </c>
      <c r="AN27" s="44" t="str">
        <f t="shared" si="6"/>
        <v>Braga</v>
      </c>
      <c r="AO27" s="47" t="s">
        <v>1530</v>
      </c>
      <c r="AP27" s="44">
        <v>1</v>
      </c>
      <c r="AU27" s="44" t="s">
        <v>82</v>
      </c>
    </row>
    <row r="28" spans="1:47" x14ac:dyDescent="0.2">
      <c r="A28" s="46" t="s">
        <v>2696</v>
      </c>
      <c r="B28" s="46" t="s">
        <v>183</v>
      </c>
      <c r="C28" s="51">
        <v>25.7</v>
      </c>
      <c r="D28" s="51">
        <v>45.4</v>
      </c>
      <c r="E28" s="51">
        <v>12.6</v>
      </c>
      <c r="F28" s="51">
        <v>4</v>
      </c>
      <c r="G28" s="51">
        <v>12.4</v>
      </c>
      <c r="H28" s="49" t="s">
        <v>2673</v>
      </c>
      <c r="I28" s="49" t="s">
        <v>2673</v>
      </c>
      <c r="J28" s="49" t="s">
        <v>2673</v>
      </c>
      <c r="K28" s="49" t="s">
        <v>2673</v>
      </c>
      <c r="L28" s="49" t="s">
        <v>2673</v>
      </c>
      <c r="M28" s="49" t="s">
        <v>2673</v>
      </c>
      <c r="N28" s="49" t="s">
        <v>2673</v>
      </c>
      <c r="O28" s="49" t="s">
        <v>2673</v>
      </c>
      <c r="P28" s="51">
        <v>48.2</v>
      </c>
      <c r="Q28" s="51">
        <v>35</v>
      </c>
      <c r="R28" s="51">
        <v>3.9</v>
      </c>
      <c r="S28" s="51">
        <v>0.9</v>
      </c>
      <c r="T28" s="51">
        <v>12</v>
      </c>
      <c r="U28" s="49" t="s">
        <v>2673</v>
      </c>
      <c r="V28" s="51">
        <v>50.9</v>
      </c>
      <c r="W28" s="51">
        <v>40.700000000000003</v>
      </c>
      <c r="X28" s="51">
        <v>6.3</v>
      </c>
      <c r="Y28" s="51">
        <v>2</v>
      </c>
      <c r="Z28" s="51">
        <v>0.1</v>
      </c>
      <c r="AA28" s="49" t="s">
        <v>2673</v>
      </c>
      <c r="AB28" s="49" t="s">
        <v>2673</v>
      </c>
      <c r="AC28" s="52">
        <f t="shared" si="0"/>
        <v>0.81071835803876857</v>
      </c>
      <c r="AD28" s="52">
        <f t="shared" si="1"/>
        <v>0.94545454545454533</v>
      </c>
      <c r="AE28" s="44">
        <f t="shared" si="2"/>
        <v>0.29304446978335236</v>
      </c>
      <c r="AF28" s="44">
        <f t="shared" si="3"/>
        <v>0.54772727272727262</v>
      </c>
      <c r="AG28" s="52">
        <f t="shared" si="4"/>
        <v>0.64923616150098473</v>
      </c>
      <c r="AI28" s="44">
        <f>COUNTA($AL$12:AL28)</f>
        <v>3</v>
      </c>
      <c r="AJ28" s="44">
        <f t="shared" si="5"/>
        <v>11</v>
      </c>
      <c r="AK28" s="44">
        <v>2</v>
      </c>
      <c r="AL28" s="44" t="s">
        <v>35</v>
      </c>
      <c r="AN28" s="44" t="str">
        <f t="shared" si="6"/>
        <v>Bratislava</v>
      </c>
      <c r="AO28" s="47" t="s">
        <v>1685</v>
      </c>
      <c r="AP28" s="44">
        <v>1</v>
      </c>
      <c r="AU28" s="44" t="s">
        <v>85</v>
      </c>
    </row>
    <row r="29" spans="1:47" x14ac:dyDescent="0.2">
      <c r="A29" s="46" t="s">
        <v>2697</v>
      </c>
      <c r="B29" s="46" t="s">
        <v>186</v>
      </c>
      <c r="C29" s="51">
        <v>10.3</v>
      </c>
      <c r="D29" s="51">
        <v>30.8</v>
      </c>
      <c r="E29" s="51">
        <v>24.4</v>
      </c>
      <c r="F29" s="51">
        <v>5.9</v>
      </c>
      <c r="G29" s="51">
        <v>28.6</v>
      </c>
      <c r="H29" s="49" t="s">
        <v>2673</v>
      </c>
      <c r="I29" s="49" t="s">
        <v>2673</v>
      </c>
      <c r="J29" s="49" t="s">
        <v>2673</v>
      </c>
      <c r="K29" s="49" t="s">
        <v>2673</v>
      </c>
      <c r="L29" s="49" t="s">
        <v>2673</v>
      </c>
      <c r="M29" s="49" t="s">
        <v>2673</v>
      </c>
      <c r="N29" s="49" t="s">
        <v>2673</v>
      </c>
      <c r="O29" s="49" t="s">
        <v>2673</v>
      </c>
      <c r="P29" s="51">
        <v>30.1</v>
      </c>
      <c r="Q29" s="51">
        <v>20.399999999999999</v>
      </c>
      <c r="R29" s="51">
        <v>9.9</v>
      </c>
      <c r="S29" s="51">
        <v>3.4</v>
      </c>
      <c r="T29" s="51">
        <v>10.7</v>
      </c>
      <c r="U29" s="51">
        <v>25.5</v>
      </c>
      <c r="V29" s="51">
        <v>69.2</v>
      </c>
      <c r="W29" s="51">
        <v>26.7</v>
      </c>
      <c r="X29" s="51">
        <v>3.3</v>
      </c>
      <c r="Y29" s="51">
        <v>0.3</v>
      </c>
      <c r="Z29" s="51">
        <v>0.5</v>
      </c>
      <c r="AA29" s="49" t="s">
        <v>2673</v>
      </c>
      <c r="AB29" s="49" t="s">
        <v>2673</v>
      </c>
      <c r="AC29" s="52">
        <f t="shared" si="0"/>
        <v>0.57563025210084029</v>
      </c>
      <c r="AD29" s="52">
        <f t="shared" si="1"/>
        <v>0.79153605015673989</v>
      </c>
      <c r="AE29" s="44">
        <f t="shared" si="2"/>
        <v>0.14425770308123248</v>
      </c>
      <c r="AF29" s="44">
        <f t="shared" si="3"/>
        <v>0.47178683385579939</v>
      </c>
      <c r="AG29" s="52">
        <f t="shared" si="4"/>
        <v>0.49580270979865299</v>
      </c>
      <c r="AI29" s="44">
        <f>COUNTA($AL$12:AL29)</f>
        <v>3</v>
      </c>
      <c r="AJ29" s="44">
        <f t="shared" si="5"/>
        <v>12</v>
      </c>
      <c r="AK29" s="44" t="e">
        <v>#N/A</v>
      </c>
      <c r="AN29" s="44" t="str">
        <f t="shared" si="6"/>
        <v>Braunschweig-Salzgitter-Wolfsburg</v>
      </c>
      <c r="AO29" s="47" t="s">
        <v>2580</v>
      </c>
      <c r="AP29" s="44">
        <v>1</v>
      </c>
      <c r="AQ29" s="44">
        <v>1</v>
      </c>
      <c r="AU29" s="44" t="s">
        <v>88</v>
      </c>
    </row>
    <row r="30" spans="1:47" x14ac:dyDescent="0.2">
      <c r="A30" s="46" t="s">
        <v>2698</v>
      </c>
      <c r="B30" s="46" t="s">
        <v>189</v>
      </c>
      <c r="C30" s="51">
        <v>15.1</v>
      </c>
      <c r="D30" s="51">
        <v>42</v>
      </c>
      <c r="E30" s="51">
        <v>22.3</v>
      </c>
      <c r="F30" s="51">
        <v>4.7</v>
      </c>
      <c r="G30" s="51">
        <v>16</v>
      </c>
      <c r="H30" s="49" t="s">
        <v>2673</v>
      </c>
      <c r="I30" s="49" t="s">
        <v>2673</v>
      </c>
      <c r="J30" s="49" t="s">
        <v>2673</v>
      </c>
      <c r="K30" s="49" t="s">
        <v>2673</v>
      </c>
      <c r="L30" s="49" t="s">
        <v>2673</v>
      </c>
      <c r="M30" s="49" t="s">
        <v>2673</v>
      </c>
      <c r="N30" s="49" t="s">
        <v>2673</v>
      </c>
      <c r="O30" s="49" t="s">
        <v>2673</v>
      </c>
      <c r="P30" s="51">
        <v>43.2</v>
      </c>
      <c r="Q30" s="51">
        <v>36.799999999999997</v>
      </c>
      <c r="R30" s="51">
        <v>6.4</v>
      </c>
      <c r="S30" s="51">
        <v>1.8</v>
      </c>
      <c r="T30" s="51">
        <v>11.8</v>
      </c>
      <c r="U30" s="49" t="s">
        <v>2673</v>
      </c>
      <c r="V30" s="51">
        <v>64.900000000000006</v>
      </c>
      <c r="W30" s="51">
        <v>31.3</v>
      </c>
      <c r="X30" s="51">
        <v>2.6</v>
      </c>
      <c r="Y30" s="51">
        <v>0.6</v>
      </c>
      <c r="Z30" s="51">
        <v>0.6</v>
      </c>
      <c r="AA30" s="49" t="s">
        <v>2673</v>
      </c>
      <c r="AB30" s="49" t="s">
        <v>2673</v>
      </c>
      <c r="AC30" s="52">
        <f t="shared" si="0"/>
        <v>0.67895362663495828</v>
      </c>
      <c r="AD30" s="52">
        <f t="shared" si="1"/>
        <v>0.90702947845804982</v>
      </c>
      <c r="AE30" s="44">
        <f t="shared" si="2"/>
        <v>0.17954815695600473</v>
      </c>
      <c r="AF30" s="44">
        <f t="shared" si="3"/>
        <v>0.48979591836734698</v>
      </c>
      <c r="AG30" s="52">
        <f t="shared" si="4"/>
        <v>0.56383179510408998</v>
      </c>
      <c r="AI30" s="44">
        <f>COUNTA($AL$12:AL30)</f>
        <v>3</v>
      </c>
      <c r="AJ30" s="44">
        <f t="shared" si="5"/>
        <v>13</v>
      </c>
      <c r="AK30" s="44" t="e">
        <v>#N/A</v>
      </c>
      <c r="AN30" s="44" t="str">
        <f t="shared" si="6"/>
        <v>Bruxelles / Brussel</v>
      </c>
      <c r="AO30" s="47" t="s">
        <v>2576</v>
      </c>
      <c r="AP30" s="44">
        <v>1</v>
      </c>
      <c r="AQ30" s="44">
        <v>1</v>
      </c>
      <c r="AU30" s="44" t="s">
        <v>91</v>
      </c>
    </row>
    <row r="31" spans="1:47" x14ac:dyDescent="0.2">
      <c r="A31" s="46" t="s">
        <v>2699</v>
      </c>
      <c r="B31" s="46" t="s">
        <v>2578</v>
      </c>
      <c r="C31" s="51">
        <v>7.1</v>
      </c>
      <c r="D31" s="51">
        <v>21.9</v>
      </c>
      <c r="E31" s="51">
        <v>34.9</v>
      </c>
      <c r="F31" s="51">
        <v>6.2</v>
      </c>
      <c r="G31" s="51">
        <v>29.9</v>
      </c>
      <c r="H31" s="49" t="s">
        <v>2673</v>
      </c>
      <c r="I31" s="49" t="s">
        <v>2673</v>
      </c>
      <c r="J31" s="49" t="s">
        <v>2673</v>
      </c>
      <c r="K31" s="49" t="s">
        <v>2673</v>
      </c>
      <c r="L31" s="49" t="s">
        <v>2673</v>
      </c>
      <c r="M31" s="49" t="s">
        <v>2673</v>
      </c>
      <c r="N31" s="49" t="s">
        <v>2673</v>
      </c>
      <c r="O31" s="49" t="s">
        <v>2673</v>
      </c>
      <c r="P31" s="51">
        <v>28.8</v>
      </c>
      <c r="Q31" s="51">
        <v>20.8</v>
      </c>
      <c r="R31" s="51">
        <v>10.1</v>
      </c>
      <c r="S31" s="51">
        <v>0.8</v>
      </c>
      <c r="T31" s="51">
        <v>14.7</v>
      </c>
      <c r="U31" s="51">
        <v>24.9</v>
      </c>
      <c r="V31" s="51">
        <v>55.1</v>
      </c>
      <c r="W31" s="51">
        <v>40.799999999999997</v>
      </c>
      <c r="X31" s="51">
        <v>2.9</v>
      </c>
      <c r="Y31" s="51">
        <v>0.9</v>
      </c>
      <c r="Z31" s="51">
        <v>0.3</v>
      </c>
      <c r="AA31" s="49" t="s">
        <v>2673</v>
      </c>
      <c r="AB31" s="49" t="s">
        <v>2673</v>
      </c>
      <c r="AC31" s="52">
        <f t="shared" si="0"/>
        <v>0.41369472182596295</v>
      </c>
      <c r="AD31" s="52">
        <f t="shared" si="1"/>
        <v>0.81983471074380165</v>
      </c>
      <c r="AE31" s="44">
        <f t="shared" si="2"/>
        <v>0.10128388017118403</v>
      </c>
      <c r="AF31" s="44">
        <f t="shared" si="3"/>
        <v>0.47603305785123967</v>
      </c>
      <c r="AG31" s="52">
        <f t="shared" si="4"/>
        <v>0.45271159264804706</v>
      </c>
      <c r="AI31" s="44">
        <f>COUNTA($AL$12:AL31)</f>
        <v>3</v>
      </c>
      <c r="AJ31" s="44">
        <f t="shared" si="5"/>
        <v>13</v>
      </c>
      <c r="AK31" s="44" t="e">
        <v>#N/A</v>
      </c>
      <c r="AN31" s="44" t="str">
        <f t="shared" si="6"/>
        <v/>
      </c>
      <c r="AO31" s="47" t="s">
        <v>2601</v>
      </c>
      <c r="AQ31" s="44" t="s">
        <v>1560</v>
      </c>
      <c r="AU31" s="44" t="s">
        <v>94</v>
      </c>
    </row>
    <row r="32" spans="1:47" x14ac:dyDescent="0.2">
      <c r="A32" s="46" t="s">
        <v>2700</v>
      </c>
      <c r="B32" s="46" t="s">
        <v>192</v>
      </c>
      <c r="C32" s="51">
        <v>20.9</v>
      </c>
      <c r="D32" s="51">
        <v>42.2</v>
      </c>
      <c r="E32" s="51">
        <v>18.600000000000001</v>
      </c>
      <c r="F32" s="51">
        <v>2.2000000000000002</v>
      </c>
      <c r="G32" s="51">
        <v>16.100000000000001</v>
      </c>
      <c r="H32" s="49" t="s">
        <v>2673</v>
      </c>
      <c r="I32" s="49" t="s">
        <v>2673</v>
      </c>
      <c r="J32" s="49" t="s">
        <v>2673</v>
      </c>
      <c r="K32" s="49" t="s">
        <v>2673</v>
      </c>
      <c r="L32" s="49" t="s">
        <v>2673</v>
      </c>
      <c r="M32" s="49" t="s">
        <v>2673</v>
      </c>
      <c r="N32" s="49" t="s">
        <v>2673</v>
      </c>
      <c r="O32" s="49" t="s">
        <v>2673</v>
      </c>
      <c r="P32" s="51">
        <v>47.6</v>
      </c>
      <c r="Q32" s="51">
        <v>34.299999999999997</v>
      </c>
      <c r="R32" s="51">
        <v>4.0999999999999996</v>
      </c>
      <c r="S32" s="51">
        <v>1.5</v>
      </c>
      <c r="T32" s="51">
        <v>12.4</v>
      </c>
      <c r="U32" s="49" t="s">
        <v>2673</v>
      </c>
      <c r="V32" s="51">
        <v>62.6</v>
      </c>
      <c r="W32" s="51">
        <v>32.6</v>
      </c>
      <c r="X32" s="51">
        <v>4.4000000000000004</v>
      </c>
      <c r="Y32" s="51">
        <v>0.3</v>
      </c>
      <c r="Z32" s="51">
        <v>0</v>
      </c>
      <c r="AA32" s="49" t="s">
        <v>2673</v>
      </c>
      <c r="AB32" s="49" t="s">
        <v>2673</v>
      </c>
      <c r="AC32" s="52">
        <f t="shared" si="0"/>
        <v>0.75208581644815253</v>
      </c>
      <c r="AD32" s="52">
        <f t="shared" si="1"/>
        <v>0.93600000000000005</v>
      </c>
      <c r="AE32" s="44">
        <f t="shared" si="2"/>
        <v>0.24910607866507745</v>
      </c>
      <c r="AF32" s="44">
        <f t="shared" si="3"/>
        <v>0.54400000000000004</v>
      </c>
      <c r="AG32" s="52">
        <f t="shared" si="4"/>
        <v>0.62029797377830753</v>
      </c>
      <c r="AI32" s="44">
        <f>COUNTA($AL$12:AL32)</f>
        <v>3</v>
      </c>
      <c r="AJ32" s="44">
        <f t="shared" si="5"/>
        <v>14</v>
      </c>
      <c r="AK32" s="44" t="e">
        <v>#N/A</v>
      </c>
      <c r="AN32" s="44" t="str">
        <f t="shared" si="6"/>
        <v>Budapest</v>
      </c>
      <c r="AO32" s="47" t="s">
        <v>958</v>
      </c>
      <c r="AP32" s="44">
        <v>1</v>
      </c>
      <c r="AU32" s="44" t="s">
        <v>97</v>
      </c>
    </row>
    <row r="33" spans="1:47" x14ac:dyDescent="0.2">
      <c r="A33" s="46" t="s">
        <v>2701</v>
      </c>
      <c r="B33" s="46" t="s">
        <v>201</v>
      </c>
      <c r="C33" s="51">
        <v>15.4</v>
      </c>
      <c r="D33" s="51">
        <v>44.2</v>
      </c>
      <c r="E33" s="51">
        <v>23.5</v>
      </c>
      <c r="F33" s="51">
        <v>3.2</v>
      </c>
      <c r="G33" s="51">
        <v>13.7</v>
      </c>
      <c r="H33" s="49" t="s">
        <v>2673</v>
      </c>
      <c r="I33" s="49" t="s">
        <v>2673</v>
      </c>
      <c r="J33" s="49" t="s">
        <v>2673</v>
      </c>
      <c r="K33" s="49" t="s">
        <v>2673</v>
      </c>
      <c r="L33" s="49" t="s">
        <v>2673</v>
      </c>
      <c r="M33" s="49" t="s">
        <v>2673</v>
      </c>
      <c r="N33" s="49" t="s">
        <v>2673</v>
      </c>
      <c r="O33" s="49" t="s">
        <v>2673</v>
      </c>
      <c r="P33" s="51">
        <v>49.1</v>
      </c>
      <c r="Q33" s="51">
        <v>32.5</v>
      </c>
      <c r="R33" s="51">
        <v>4.3</v>
      </c>
      <c r="S33" s="51">
        <v>2.1</v>
      </c>
      <c r="T33" s="51">
        <v>12.1</v>
      </c>
      <c r="U33" s="49" t="s">
        <v>2673</v>
      </c>
      <c r="V33" s="51">
        <v>60.4</v>
      </c>
      <c r="W33" s="51">
        <v>35.200000000000003</v>
      </c>
      <c r="X33" s="51">
        <v>2.9</v>
      </c>
      <c r="Y33" s="51">
        <v>1</v>
      </c>
      <c r="Z33" s="51">
        <v>0.5</v>
      </c>
      <c r="AA33" s="49" t="s">
        <v>2673</v>
      </c>
      <c r="AB33" s="49" t="s">
        <v>2673</v>
      </c>
      <c r="AC33" s="52">
        <f t="shared" si="0"/>
        <v>0.69061413673232908</v>
      </c>
      <c r="AD33" s="52">
        <f t="shared" si="1"/>
        <v>0.92727272727272736</v>
      </c>
      <c r="AE33" s="44">
        <f t="shared" si="2"/>
        <v>0.17844727694090384</v>
      </c>
      <c r="AF33" s="44">
        <f t="shared" si="3"/>
        <v>0.55795454545454559</v>
      </c>
      <c r="AG33" s="52">
        <f t="shared" si="4"/>
        <v>0.58857217160012643</v>
      </c>
      <c r="AI33" s="44">
        <f>COUNTA($AL$12:AL33)</f>
        <v>3</v>
      </c>
      <c r="AJ33" s="44">
        <f t="shared" si="5"/>
        <v>15</v>
      </c>
      <c r="AK33" s="44" t="e">
        <v>#N/A</v>
      </c>
      <c r="AN33" s="44" t="str">
        <f t="shared" si="6"/>
        <v>Burgas</v>
      </c>
      <c r="AO33" s="47" t="s">
        <v>82</v>
      </c>
      <c r="AP33" s="44">
        <v>1</v>
      </c>
      <c r="AU33" s="44" t="s">
        <v>100</v>
      </c>
    </row>
    <row r="34" spans="1:47" x14ac:dyDescent="0.2">
      <c r="A34" s="46" t="s">
        <v>2702</v>
      </c>
      <c r="B34" s="46" t="s">
        <v>219</v>
      </c>
      <c r="C34" s="51">
        <v>16.3</v>
      </c>
      <c r="D34" s="51">
        <v>42.3</v>
      </c>
      <c r="E34" s="51">
        <v>18.5</v>
      </c>
      <c r="F34" s="51">
        <v>3.8</v>
      </c>
      <c r="G34" s="51">
        <v>19</v>
      </c>
      <c r="H34" s="49" t="s">
        <v>2673</v>
      </c>
      <c r="I34" s="49" t="s">
        <v>2673</v>
      </c>
      <c r="J34" s="49" t="s">
        <v>2673</v>
      </c>
      <c r="K34" s="49" t="s">
        <v>2673</v>
      </c>
      <c r="L34" s="49" t="s">
        <v>2673</v>
      </c>
      <c r="M34" s="49" t="s">
        <v>2673</v>
      </c>
      <c r="N34" s="49" t="s">
        <v>2673</v>
      </c>
      <c r="O34" s="49" t="s">
        <v>2673</v>
      </c>
      <c r="P34" s="51">
        <v>48.1</v>
      </c>
      <c r="Q34" s="51">
        <v>34.799999999999997</v>
      </c>
      <c r="R34" s="51">
        <v>5.4</v>
      </c>
      <c r="S34" s="51">
        <v>0.7</v>
      </c>
      <c r="T34" s="51">
        <v>11.1</v>
      </c>
      <c r="U34" s="49" t="s">
        <v>2673</v>
      </c>
      <c r="V34" s="51">
        <v>54.4</v>
      </c>
      <c r="W34" s="51">
        <v>38.799999999999997</v>
      </c>
      <c r="X34" s="51">
        <v>5</v>
      </c>
      <c r="Y34" s="51">
        <v>1.8</v>
      </c>
      <c r="Z34" s="51">
        <v>0</v>
      </c>
      <c r="AA34" s="49" t="s">
        <v>2673</v>
      </c>
      <c r="AB34" s="49" t="s">
        <v>2673</v>
      </c>
      <c r="AC34" s="52">
        <f t="shared" si="0"/>
        <v>0.72435105067985173</v>
      </c>
      <c r="AD34" s="52">
        <f t="shared" si="1"/>
        <v>0.93146067415730327</v>
      </c>
      <c r="AE34" s="44">
        <f t="shared" si="2"/>
        <v>0.20148331273176764</v>
      </c>
      <c r="AF34" s="44">
        <f t="shared" si="3"/>
        <v>0.54044943820224711</v>
      </c>
      <c r="AG34" s="52">
        <f t="shared" si="4"/>
        <v>0.59943611894279247</v>
      </c>
      <c r="AI34" s="44">
        <f>COUNTA($AL$12:AL34)</f>
        <v>3</v>
      </c>
      <c r="AJ34" s="44">
        <f t="shared" si="5"/>
        <v>15</v>
      </c>
      <c r="AK34" s="44" t="e">
        <v>#N/A</v>
      </c>
      <c r="AN34" s="44" t="str">
        <f t="shared" si="6"/>
        <v/>
      </c>
      <c r="AO34" s="47" t="s">
        <v>2703</v>
      </c>
      <c r="AQ34" s="44" t="s">
        <v>2689</v>
      </c>
      <c r="AU34" s="44" t="s">
        <v>103</v>
      </c>
    </row>
    <row r="35" spans="1:47" x14ac:dyDescent="0.2">
      <c r="A35" s="46" t="s">
        <v>2704</v>
      </c>
      <c r="B35" s="46" t="s">
        <v>225</v>
      </c>
      <c r="C35" s="51">
        <v>13.4</v>
      </c>
      <c r="D35" s="51">
        <v>36</v>
      </c>
      <c r="E35" s="51">
        <v>33.9</v>
      </c>
      <c r="F35" s="51">
        <v>4.7</v>
      </c>
      <c r="G35" s="51">
        <v>11.9</v>
      </c>
      <c r="H35" s="49" t="s">
        <v>2673</v>
      </c>
      <c r="I35" s="49" t="s">
        <v>2673</v>
      </c>
      <c r="J35" s="49" t="s">
        <v>2673</v>
      </c>
      <c r="K35" s="49" t="s">
        <v>2673</v>
      </c>
      <c r="L35" s="49" t="s">
        <v>2673</v>
      </c>
      <c r="M35" s="49" t="s">
        <v>2673</v>
      </c>
      <c r="N35" s="49" t="s">
        <v>2673</v>
      </c>
      <c r="O35" s="49" t="s">
        <v>2673</v>
      </c>
      <c r="P35" s="51">
        <v>49.1</v>
      </c>
      <c r="Q35" s="51">
        <v>33.700000000000003</v>
      </c>
      <c r="R35" s="51">
        <v>6.3</v>
      </c>
      <c r="S35" s="51">
        <v>1.6</v>
      </c>
      <c r="T35" s="51">
        <v>9.4</v>
      </c>
      <c r="U35" s="49" t="s">
        <v>2673</v>
      </c>
      <c r="V35" s="51">
        <v>66.8</v>
      </c>
      <c r="W35" s="51">
        <v>29.8</v>
      </c>
      <c r="X35" s="51">
        <v>2.2999999999999998</v>
      </c>
      <c r="Y35" s="51">
        <v>1</v>
      </c>
      <c r="Z35" s="51">
        <v>0.2</v>
      </c>
      <c r="AA35" s="49" t="s">
        <v>2673</v>
      </c>
      <c r="AB35" s="49" t="s">
        <v>2673</v>
      </c>
      <c r="AC35" s="52">
        <f t="shared" si="0"/>
        <v>0.5613636363636364</v>
      </c>
      <c r="AD35" s="52">
        <f t="shared" si="1"/>
        <v>0.91289966923925037</v>
      </c>
      <c r="AE35" s="44">
        <f t="shared" si="2"/>
        <v>0.15227272727272728</v>
      </c>
      <c r="AF35" s="44">
        <f t="shared" si="3"/>
        <v>0.54134509371554573</v>
      </c>
      <c r="AG35" s="52">
        <f t="shared" si="4"/>
        <v>0.54197028164778993</v>
      </c>
      <c r="AI35" s="44">
        <f>COUNTA($AL$12:AL35)</f>
        <v>3</v>
      </c>
      <c r="AJ35" s="44">
        <f t="shared" si="5"/>
        <v>15</v>
      </c>
      <c r="AK35" s="44" t="e">
        <v>#N/A</v>
      </c>
      <c r="AN35" s="44" t="str">
        <f t="shared" si="6"/>
        <v/>
      </c>
      <c r="AO35" s="47" t="s">
        <v>2602</v>
      </c>
      <c r="AQ35" s="44" t="s">
        <v>1564</v>
      </c>
      <c r="AU35" s="44" t="s">
        <v>106</v>
      </c>
    </row>
    <row r="36" spans="1:47" x14ac:dyDescent="0.2">
      <c r="A36" s="46" t="s">
        <v>2705</v>
      </c>
      <c r="B36" s="46" t="s">
        <v>231</v>
      </c>
      <c r="C36" s="49" t="s">
        <v>2673</v>
      </c>
      <c r="D36" s="49" t="s">
        <v>2673</v>
      </c>
      <c r="E36" s="49" t="s">
        <v>2673</v>
      </c>
      <c r="F36" s="49" t="s">
        <v>2673</v>
      </c>
      <c r="G36" s="49" t="s">
        <v>2673</v>
      </c>
      <c r="H36" s="49" t="s">
        <v>2673</v>
      </c>
      <c r="I36" s="49" t="s">
        <v>2673</v>
      </c>
      <c r="J36" s="49" t="s">
        <v>2673</v>
      </c>
      <c r="K36" s="49" t="s">
        <v>2673</v>
      </c>
      <c r="L36" s="49" t="s">
        <v>2673</v>
      </c>
      <c r="M36" s="49" t="s">
        <v>2673</v>
      </c>
      <c r="N36" s="49" t="s">
        <v>2673</v>
      </c>
      <c r="O36" s="49" t="s">
        <v>2673</v>
      </c>
      <c r="P36" s="49" t="s">
        <v>2673</v>
      </c>
      <c r="Q36" s="49" t="s">
        <v>2673</v>
      </c>
      <c r="R36" s="49" t="s">
        <v>2673</v>
      </c>
      <c r="S36" s="49" t="s">
        <v>2673</v>
      </c>
      <c r="T36" s="49" t="s">
        <v>2673</v>
      </c>
      <c r="U36" s="49" t="s">
        <v>2673</v>
      </c>
      <c r="V36" s="49" t="s">
        <v>2673</v>
      </c>
      <c r="W36" s="49" t="s">
        <v>2673</v>
      </c>
      <c r="X36" s="49" t="s">
        <v>2673</v>
      </c>
      <c r="Y36" s="49" t="s">
        <v>2673</v>
      </c>
      <c r="Z36" s="49" t="s">
        <v>2673</v>
      </c>
      <c r="AA36" s="49" t="s">
        <v>2673</v>
      </c>
      <c r="AB36" s="49" t="s">
        <v>2673</v>
      </c>
      <c r="AC36" s="52" t="e">
        <f t="shared" si="0"/>
        <v>#DIV/0!</v>
      </c>
      <c r="AD36" s="52" t="e">
        <f t="shared" si="1"/>
        <v>#DIV/0!</v>
      </c>
      <c r="AE36" s="44" t="e">
        <f t="shared" si="2"/>
        <v>#DIV/0!</v>
      </c>
      <c r="AF36" s="44" t="e">
        <f t="shared" si="3"/>
        <v>#DIV/0!</v>
      </c>
      <c r="AG36" s="52" t="e">
        <f t="shared" si="4"/>
        <v>#DIV/0!</v>
      </c>
      <c r="AI36" s="44">
        <f>COUNTA($AL$12:AL36)</f>
        <v>3</v>
      </c>
      <c r="AJ36" s="44">
        <f t="shared" si="5"/>
        <v>16</v>
      </c>
      <c r="AK36" s="44" t="e">
        <v>#N/A</v>
      </c>
      <c r="AN36" s="44" t="str">
        <f t="shared" si="6"/>
        <v>Darmstadt</v>
      </c>
      <c r="AO36" s="47" t="s">
        <v>219</v>
      </c>
      <c r="AP36" s="44">
        <v>1</v>
      </c>
      <c r="AU36" s="44" t="s">
        <v>109</v>
      </c>
    </row>
    <row r="37" spans="1:47" x14ac:dyDescent="0.2">
      <c r="A37" s="46" t="s">
        <v>2706</v>
      </c>
      <c r="B37" s="46" t="s">
        <v>243</v>
      </c>
      <c r="C37" s="51">
        <v>11.5</v>
      </c>
      <c r="D37" s="51">
        <v>44.4</v>
      </c>
      <c r="E37" s="51">
        <v>23.3</v>
      </c>
      <c r="F37" s="51">
        <v>5.0999999999999996</v>
      </c>
      <c r="G37" s="51">
        <v>15.7</v>
      </c>
      <c r="H37" s="49" t="s">
        <v>2673</v>
      </c>
      <c r="I37" s="49" t="s">
        <v>2673</v>
      </c>
      <c r="J37" s="49" t="s">
        <v>2673</v>
      </c>
      <c r="K37" s="49" t="s">
        <v>2673</v>
      </c>
      <c r="L37" s="49" t="s">
        <v>2673</v>
      </c>
      <c r="M37" s="49" t="s">
        <v>2673</v>
      </c>
      <c r="N37" s="49" t="s">
        <v>2673</v>
      </c>
      <c r="O37" s="49" t="s">
        <v>2673</v>
      </c>
      <c r="P37" s="51">
        <v>43.6</v>
      </c>
      <c r="Q37" s="51">
        <v>32.4</v>
      </c>
      <c r="R37" s="51">
        <v>6.7</v>
      </c>
      <c r="S37" s="51">
        <v>2.1</v>
      </c>
      <c r="T37" s="51">
        <v>15.2</v>
      </c>
      <c r="U37" s="49" t="s">
        <v>2673</v>
      </c>
      <c r="V37" s="51">
        <v>56.5</v>
      </c>
      <c r="W37" s="51">
        <v>37.5</v>
      </c>
      <c r="X37" s="51">
        <v>4.4000000000000004</v>
      </c>
      <c r="Y37" s="51">
        <v>1.2</v>
      </c>
      <c r="Z37" s="51">
        <v>0.4</v>
      </c>
      <c r="AA37" s="49" t="s">
        <v>2673</v>
      </c>
      <c r="AB37" s="49" t="s">
        <v>2673</v>
      </c>
      <c r="AC37" s="52">
        <f t="shared" si="0"/>
        <v>0.66310794780545668</v>
      </c>
      <c r="AD37" s="52">
        <f t="shared" si="1"/>
        <v>0.89622641509433965</v>
      </c>
      <c r="AE37" s="44">
        <f t="shared" si="2"/>
        <v>0.13641755634638197</v>
      </c>
      <c r="AF37" s="44">
        <f t="shared" si="3"/>
        <v>0.51415094339622647</v>
      </c>
      <c r="AG37" s="52">
        <f t="shared" si="4"/>
        <v>0.55247571566060116</v>
      </c>
      <c r="AI37" s="44">
        <f>COUNTA($AL$12:AL37)</f>
        <v>4</v>
      </c>
      <c r="AJ37" s="44">
        <f t="shared" si="5"/>
        <v>17</v>
      </c>
      <c r="AK37" s="44" t="e">
        <v>#N/A</v>
      </c>
      <c r="AL37" s="44" t="s">
        <v>472</v>
      </c>
      <c r="AN37" s="44" t="str">
        <f t="shared" si="6"/>
        <v>Daugavpils</v>
      </c>
      <c r="AO37" s="47" t="s">
        <v>1302</v>
      </c>
      <c r="AP37" s="44">
        <v>1</v>
      </c>
      <c r="AU37" s="44" t="s">
        <v>112</v>
      </c>
    </row>
    <row r="38" spans="1:47" x14ac:dyDescent="0.2">
      <c r="A38" s="46" t="s">
        <v>2707</v>
      </c>
      <c r="B38" s="46" t="s">
        <v>249</v>
      </c>
      <c r="C38" s="51">
        <v>20.399999999999999</v>
      </c>
      <c r="D38" s="51">
        <v>45.3</v>
      </c>
      <c r="E38" s="51">
        <v>14.8</v>
      </c>
      <c r="F38" s="51">
        <v>2.5</v>
      </c>
      <c r="G38" s="51">
        <v>16.899999999999999</v>
      </c>
      <c r="H38" s="49" t="s">
        <v>2673</v>
      </c>
      <c r="I38" s="49" t="s">
        <v>2673</v>
      </c>
      <c r="J38" s="49" t="s">
        <v>2673</v>
      </c>
      <c r="K38" s="49" t="s">
        <v>2673</v>
      </c>
      <c r="L38" s="49" t="s">
        <v>2673</v>
      </c>
      <c r="M38" s="49" t="s">
        <v>2673</v>
      </c>
      <c r="N38" s="49" t="s">
        <v>2673</v>
      </c>
      <c r="O38" s="49" t="s">
        <v>2673</v>
      </c>
      <c r="P38" s="51">
        <v>48.8</v>
      </c>
      <c r="Q38" s="51">
        <v>36.799999999999997</v>
      </c>
      <c r="R38" s="51">
        <v>5.0999999999999996</v>
      </c>
      <c r="S38" s="51">
        <v>1</v>
      </c>
      <c r="T38" s="51">
        <v>8.3000000000000007</v>
      </c>
      <c r="U38" s="49" t="s">
        <v>2673</v>
      </c>
      <c r="V38" s="51">
        <v>60.7</v>
      </c>
      <c r="W38" s="51">
        <v>33.6</v>
      </c>
      <c r="X38" s="51">
        <v>4.9000000000000004</v>
      </c>
      <c r="Y38" s="51">
        <v>0.5</v>
      </c>
      <c r="Z38" s="51">
        <v>0.2</v>
      </c>
      <c r="AA38" s="49" t="s">
        <v>2673</v>
      </c>
      <c r="AB38" s="49" t="s">
        <v>2673</v>
      </c>
      <c r="AC38" s="52">
        <f t="shared" si="0"/>
        <v>0.79156626506024097</v>
      </c>
      <c r="AD38" s="52">
        <f t="shared" si="1"/>
        <v>0.93347873500545264</v>
      </c>
      <c r="AE38" s="44">
        <f t="shared" si="2"/>
        <v>0.24578313253012052</v>
      </c>
      <c r="AF38" s="44">
        <f t="shared" si="3"/>
        <v>0.53217011995637953</v>
      </c>
      <c r="AG38" s="52">
        <f t="shared" si="4"/>
        <v>0.62574956313804841</v>
      </c>
      <c r="AI38" s="44">
        <f>COUNTA($AL$12:AL38)</f>
        <v>5</v>
      </c>
      <c r="AJ38" s="44">
        <f t="shared" si="5"/>
        <v>17</v>
      </c>
      <c r="AK38" s="44">
        <v>26</v>
      </c>
      <c r="AL38" s="44" t="s">
        <v>243</v>
      </c>
      <c r="AN38" s="44" t="str">
        <f t="shared" si="6"/>
        <v/>
      </c>
      <c r="AO38" s="47" t="s">
        <v>2708</v>
      </c>
      <c r="AQ38" s="44" t="s">
        <v>2677</v>
      </c>
      <c r="AU38" s="44" t="s">
        <v>115</v>
      </c>
    </row>
    <row r="39" spans="1:47" x14ac:dyDescent="0.2">
      <c r="A39" s="46" t="s">
        <v>2709</v>
      </c>
      <c r="B39" s="46" t="s">
        <v>264</v>
      </c>
      <c r="C39" s="51">
        <v>9.1</v>
      </c>
      <c r="D39" s="51">
        <v>32.5</v>
      </c>
      <c r="E39" s="51">
        <v>34.200000000000003</v>
      </c>
      <c r="F39" s="51">
        <v>7.7</v>
      </c>
      <c r="G39" s="51">
        <v>16.600000000000001</v>
      </c>
      <c r="H39" s="49" t="s">
        <v>2673</v>
      </c>
      <c r="I39" s="49" t="s">
        <v>2673</v>
      </c>
      <c r="J39" s="49" t="s">
        <v>2673</v>
      </c>
      <c r="K39" s="49" t="s">
        <v>2673</v>
      </c>
      <c r="L39" s="49" t="s">
        <v>2673</v>
      </c>
      <c r="M39" s="49" t="s">
        <v>2673</v>
      </c>
      <c r="N39" s="49" t="s">
        <v>2673</v>
      </c>
      <c r="O39" s="49" t="s">
        <v>2673</v>
      </c>
      <c r="P39" s="51">
        <v>46.5</v>
      </c>
      <c r="Q39" s="51">
        <v>35.5</v>
      </c>
      <c r="R39" s="51">
        <v>7.6</v>
      </c>
      <c r="S39" s="51">
        <v>1.2</v>
      </c>
      <c r="T39" s="51">
        <v>9.1</v>
      </c>
      <c r="U39" s="49" t="s">
        <v>2673</v>
      </c>
      <c r="V39" s="51">
        <v>46.4</v>
      </c>
      <c r="W39" s="51">
        <v>45.7</v>
      </c>
      <c r="X39" s="51">
        <v>7.1</v>
      </c>
      <c r="Y39" s="51">
        <v>0.8</v>
      </c>
      <c r="Z39" s="51">
        <v>0</v>
      </c>
      <c r="AA39" s="49" t="s">
        <v>2673</v>
      </c>
      <c r="AB39" s="49" t="s">
        <v>2673</v>
      </c>
      <c r="AC39" s="52">
        <f t="shared" si="0"/>
        <v>0.49820359281437121</v>
      </c>
      <c r="AD39" s="52">
        <f t="shared" si="1"/>
        <v>0.90308370044052866</v>
      </c>
      <c r="AE39" s="44">
        <f t="shared" si="2"/>
        <v>0.10898203592814369</v>
      </c>
      <c r="AF39" s="44">
        <f t="shared" si="3"/>
        <v>0.51211453744493396</v>
      </c>
      <c r="AG39" s="52">
        <f t="shared" si="4"/>
        <v>0.50559596665699436</v>
      </c>
      <c r="AI39" s="44">
        <f>COUNTA($AL$12:AL39)</f>
        <v>5</v>
      </c>
      <c r="AJ39" s="44">
        <f t="shared" si="5"/>
        <v>17</v>
      </c>
      <c r="AK39" s="44" t="e">
        <v>#N/A</v>
      </c>
      <c r="AN39" s="44" t="str">
        <f t="shared" si="6"/>
        <v/>
      </c>
      <c r="AO39" s="47" t="s">
        <v>2578</v>
      </c>
      <c r="AQ39" s="53" t="s">
        <v>258</v>
      </c>
      <c r="AR39" s="44" t="s">
        <v>2710</v>
      </c>
      <c r="AS39" s="44" t="s">
        <v>257</v>
      </c>
      <c r="AT39" s="44" t="s">
        <v>2711</v>
      </c>
      <c r="AU39" s="44" t="s">
        <v>118</v>
      </c>
    </row>
    <row r="40" spans="1:47" x14ac:dyDescent="0.2">
      <c r="A40" s="46" t="s">
        <v>2712</v>
      </c>
      <c r="B40" s="46" t="s">
        <v>267</v>
      </c>
      <c r="C40" s="51">
        <v>12.9</v>
      </c>
      <c r="D40" s="51">
        <v>39.799999999999997</v>
      </c>
      <c r="E40" s="51">
        <v>23.9</v>
      </c>
      <c r="F40" s="51">
        <v>4.0999999999999996</v>
      </c>
      <c r="G40" s="51">
        <v>19.399999999999999</v>
      </c>
      <c r="H40" s="49" t="s">
        <v>2673</v>
      </c>
      <c r="I40" s="49" t="s">
        <v>2673</v>
      </c>
      <c r="J40" s="49" t="s">
        <v>2673</v>
      </c>
      <c r="K40" s="49" t="s">
        <v>2673</v>
      </c>
      <c r="L40" s="49" t="s">
        <v>2673</v>
      </c>
      <c r="M40" s="49" t="s">
        <v>2673</v>
      </c>
      <c r="N40" s="49" t="s">
        <v>2673</v>
      </c>
      <c r="O40" s="49" t="s">
        <v>2673</v>
      </c>
      <c r="P40" s="51">
        <v>49.4</v>
      </c>
      <c r="Q40" s="51">
        <v>33.5</v>
      </c>
      <c r="R40" s="51">
        <v>5</v>
      </c>
      <c r="S40" s="51">
        <v>1.7</v>
      </c>
      <c r="T40" s="51">
        <v>10.4</v>
      </c>
      <c r="U40" s="49" t="s">
        <v>2673</v>
      </c>
      <c r="V40" s="51">
        <v>61.6</v>
      </c>
      <c r="W40" s="51">
        <v>34.1</v>
      </c>
      <c r="X40" s="51">
        <v>3</v>
      </c>
      <c r="Y40" s="51">
        <v>1.1000000000000001</v>
      </c>
      <c r="Z40" s="51">
        <v>0.1</v>
      </c>
      <c r="AA40" s="49" t="s">
        <v>2673</v>
      </c>
      <c r="AB40" s="49" t="s">
        <v>2673</v>
      </c>
      <c r="AC40" s="52">
        <f t="shared" si="0"/>
        <v>0.65303593556381667</v>
      </c>
      <c r="AD40" s="52">
        <f t="shared" si="1"/>
        <v>0.9252232142857143</v>
      </c>
      <c r="AE40" s="44">
        <f t="shared" si="2"/>
        <v>0.15985130111524165</v>
      </c>
      <c r="AF40" s="44">
        <f t="shared" si="3"/>
        <v>0.5513392857142857</v>
      </c>
      <c r="AG40" s="52">
        <f t="shared" si="4"/>
        <v>0.57236243416976462</v>
      </c>
      <c r="AI40" s="44">
        <f>COUNTA($AL$12:AL40)</f>
        <v>5</v>
      </c>
      <c r="AJ40" s="44">
        <f t="shared" si="5"/>
        <v>18</v>
      </c>
      <c r="AK40" s="44" t="e">
        <v>#N/A</v>
      </c>
      <c r="AN40" s="44" t="str">
        <f t="shared" si="6"/>
        <v>Dresden</v>
      </c>
      <c r="AO40" s="47" t="s">
        <v>189</v>
      </c>
      <c r="AP40" s="44">
        <v>1</v>
      </c>
      <c r="AU40" s="44" t="s">
        <v>121</v>
      </c>
    </row>
    <row r="41" spans="1:47" x14ac:dyDescent="0.2">
      <c r="A41" s="46" t="s">
        <v>2713</v>
      </c>
      <c r="B41" s="46" t="s">
        <v>270</v>
      </c>
      <c r="C41" s="51">
        <v>6.1</v>
      </c>
      <c r="D41" s="51">
        <v>20.8</v>
      </c>
      <c r="E41" s="51">
        <v>29.8</v>
      </c>
      <c r="F41" s="51">
        <v>12</v>
      </c>
      <c r="G41" s="51">
        <v>31.2</v>
      </c>
      <c r="H41" s="49" t="s">
        <v>2673</v>
      </c>
      <c r="I41" s="49" t="s">
        <v>2673</v>
      </c>
      <c r="J41" s="49" t="s">
        <v>2673</v>
      </c>
      <c r="K41" s="49" t="s">
        <v>2673</v>
      </c>
      <c r="L41" s="49" t="s">
        <v>2673</v>
      </c>
      <c r="M41" s="49" t="s">
        <v>2673</v>
      </c>
      <c r="N41" s="49" t="s">
        <v>2673</v>
      </c>
      <c r="O41" s="49" t="s">
        <v>2673</v>
      </c>
      <c r="P41" s="51">
        <v>24.5</v>
      </c>
      <c r="Q41" s="51">
        <v>21.7</v>
      </c>
      <c r="R41" s="51">
        <v>6.2</v>
      </c>
      <c r="S41" s="51">
        <v>3.4</v>
      </c>
      <c r="T41" s="51">
        <v>16.8</v>
      </c>
      <c r="U41" s="51">
        <v>27.4</v>
      </c>
      <c r="V41" s="51">
        <v>68.3</v>
      </c>
      <c r="W41" s="51">
        <v>25.3</v>
      </c>
      <c r="X41" s="51">
        <v>4.3</v>
      </c>
      <c r="Y41" s="51">
        <v>1.8</v>
      </c>
      <c r="Z41" s="51">
        <v>0.3</v>
      </c>
      <c r="AA41" s="49" t="s">
        <v>2673</v>
      </c>
      <c r="AB41" s="49" t="s">
        <v>2673</v>
      </c>
      <c r="AC41" s="52">
        <f t="shared" si="0"/>
        <v>0.3915574963609898</v>
      </c>
      <c r="AD41" s="52">
        <f t="shared" si="1"/>
        <v>0.82795698924731187</v>
      </c>
      <c r="AE41" s="44">
        <f t="shared" si="2"/>
        <v>8.8791848617176122E-2</v>
      </c>
      <c r="AF41" s="44">
        <f t="shared" si="3"/>
        <v>0.43906810035842292</v>
      </c>
      <c r="AG41" s="52">
        <f t="shared" si="4"/>
        <v>0.43684360864597521</v>
      </c>
      <c r="AI41" s="44">
        <f>COUNTA($AL$12:AL41)</f>
        <v>5</v>
      </c>
      <c r="AJ41" s="44">
        <f t="shared" si="5"/>
        <v>18</v>
      </c>
      <c r="AK41" s="44" t="e">
        <v>#N/A</v>
      </c>
      <c r="AN41" s="44" t="str">
        <f t="shared" si="6"/>
        <v/>
      </c>
      <c r="AO41" s="47" t="s">
        <v>1016</v>
      </c>
      <c r="AU41" s="44" t="s">
        <v>124</v>
      </c>
    </row>
    <row r="42" spans="1:47" x14ac:dyDescent="0.2">
      <c r="A42" s="46" t="s">
        <v>2714</v>
      </c>
      <c r="B42" s="46" t="s">
        <v>273</v>
      </c>
      <c r="C42" s="49" t="s">
        <v>2673</v>
      </c>
      <c r="D42" s="49" t="s">
        <v>2673</v>
      </c>
      <c r="E42" s="49" t="s">
        <v>2673</v>
      </c>
      <c r="F42" s="49" t="s">
        <v>2673</v>
      </c>
      <c r="G42" s="49" t="s">
        <v>2673</v>
      </c>
      <c r="H42" s="49" t="s">
        <v>2673</v>
      </c>
      <c r="I42" s="49" t="s">
        <v>2673</v>
      </c>
      <c r="J42" s="49" t="s">
        <v>2673</v>
      </c>
      <c r="K42" s="49" t="s">
        <v>2673</v>
      </c>
      <c r="L42" s="49" t="s">
        <v>2673</v>
      </c>
      <c r="M42" s="49" t="s">
        <v>2673</v>
      </c>
      <c r="N42" s="49" t="s">
        <v>2673</v>
      </c>
      <c r="O42" s="49" t="s">
        <v>2673</v>
      </c>
      <c r="P42" s="49" t="s">
        <v>2673</v>
      </c>
      <c r="Q42" s="49" t="s">
        <v>2673</v>
      </c>
      <c r="R42" s="49" t="s">
        <v>2673</v>
      </c>
      <c r="S42" s="49" t="s">
        <v>2673</v>
      </c>
      <c r="T42" s="49" t="s">
        <v>2673</v>
      </c>
      <c r="U42" s="49" t="s">
        <v>2673</v>
      </c>
      <c r="V42" s="49" t="s">
        <v>2673</v>
      </c>
      <c r="W42" s="49" t="s">
        <v>2673</v>
      </c>
      <c r="X42" s="49" t="s">
        <v>2673</v>
      </c>
      <c r="Y42" s="49" t="s">
        <v>2673</v>
      </c>
      <c r="Z42" s="49" t="s">
        <v>2673</v>
      </c>
      <c r="AA42" s="49" t="s">
        <v>2673</v>
      </c>
      <c r="AB42" s="49" t="s">
        <v>2673</v>
      </c>
      <c r="AC42" s="52" t="e">
        <f t="shared" si="0"/>
        <v>#DIV/0!</v>
      </c>
      <c r="AD42" s="52" t="e">
        <f t="shared" si="1"/>
        <v>#DIV/0!</v>
      </c>
      <c r="AE42" s="44" t="e">
        <f t="shared" si="2"/>
        <v>#DIV/0!</v>
      </c>
      <c r="AF42" s="44" t="e">
        <f t="shared" si="3"/>
        <v>#DIV/0!</v>
      </c>
      <c r="AG42" s="52" t="e">
        <f t="shared" si="4"/>
        <v>#DIV/0!</v>
      </c>
      <c r="AI42" s="44">
        <f>COUNTA($AL$12:AL42)</f>
        <v>5</v>
      </c>
      <c r="AJ42" s="44">
        <f t="shared" si="5"/>
        <v>19</v>
      </c>
      <c r="AK42" s="44" t="e">
        <v>#N/A</v>
      </c>
      <c r="AN42" s="44" t="str">
        <f t="shared" si="6"/>
        <v>Dublin</v>
      </c>
      <c r="AO42" s="47" t="s">
        <v>2592</v>
      </c>
      <c r="AP42" s="44">
        <v>1</v>
      </c>
      <c r="AU42" s="44" t="s">
        <v>128</v>
      </c>
    </row>
    <row r="43" spans="1:47" x14ac:dyDescent="0.2">
      <c r="A43" s="46" t="s">
        <v>2715</v>
      </c>
      <c r="B43" s="46" t="s">
        <v>294</v>
      </c>
      <c r="C43" s="51">
        <v>11.7</v>
      </c>
      <c r="D43" s="51">
        <v>30</v>
      </c>
      <c r="E43" s="51">
        <v>40.200000000000003</v>
      </c>
      <c r="F43" s="51">
        <v>10.5</v>
      </c>
      <c r="G43" s="51">
        <v>7.7</v>
      </c>
      <c r="H43" s="49" t="s">
        <v>2673</v>
      </c>
      <c r="I43" s="49" t="s">
        <v>2673</v>
      </c>
      <c r="J43" s="49" t="s">
        <v>2673</v>
      </c>
      <c r="K43" s="49" t="s">
        <v>2673</v>
      </c>
      <c r="L43" s="49" t="s">
        <v>2673</v>
      </c>
      <c r="M43" s="49" t="s">
        <v>2673</v>
      </c>
      <c r="N43" s="49" t="s">
        <v>2673</v>
      </c>
      <c r="O43" s="49" t="s">
        <v>2673</v>
      </c>
      <c r="P43" s="51">
        <v>41.8</v>
      </c>
      <c r="Q43" s="51">
        <v>40.4</v>
      </c>
      <c r="R43" s="51">
        <v>6.3</v>
      </c>
      <c r="S43" s="51">
        <v>1.8</v>
      </c>
      <c r="T43" s="51">
        <v>9.6999999999999993</v>
      </c>
      <c r="U43" s="49" t="s">
        <v>2673</v>
      </c>
      <c r="V43" s="51">
        <v>62.4</v>
      </c>
      <c r="W43" s="51">
        <v>34.700000000000003</v>
      </c>
      <c r="X43" s="51">
        <v>2.5</v>
      </c>
      <c r="Y43" s="51">
        <v>0.3</v>
      </c>
      <c r="Z43" s="51">
        <v>0.1</v>
      </c>
      <c r="AA43" s="49" t="s">
        <v>2673</v>
      </c>
      <c r="AB43" s="49" t="s">
        <v>2673</v>
      </c>
      <c r="AC43" s="52">
        <f t="shared" si="0"/>
        <v>0.45129870129870131</v>
      </c>
      <c r="AD43" s="52">
        <f t="shared" si="1"/>
        <v>0.91029900332225921</v>
      </c>
      <c r="AE43" s="44">
        <f t="shared" si="2"/>
        <v>0.12662337662337661</v>
      </c>
      <c r="AF43" s="44">
        <f t="shared" si="3"/>
        <v>0.46290143964562575</v>
      </c>
      <c r="AG43" s="52">
        <f t="shared" si="4"/>
        <v>0.48778063022249069</v>
      </c>
      <c r="AI43" s="44">
        <f>COUNTA($AL$12:AL43)</f>
        <v>5</v>
      </c>
      <c r="AJ43" s="44">
        <f t="shared" si="5"/>
        <v>20</v>
      </c>
      <c r="AK43" s="44" t="e">
        <v>#N/A</v>
      </c>
      <c r="AN43" s="44" t="str">
        <f t="shared" si="6"/>
        <v>Düsseldorf</v>
      </c>
      <c r="AO43" s="47" t="s">
        <v>192</v>
      </c>
      <c r="AP43" s="44">
        <v>1</v>
      </c>
      <c r="AU43" s="44" t="s">
        <v>131</v>
      </c>
    </row>
    <row r="44" spans="1:47" x14ac:dyDescent="0.2">
      <c r="A44" s="46" t="s">
        <v>2716</v>
      </c>
      <c r="B44" s="46" t="s">
        <v>2717</v>
      </c>
      <c r="C44" s="51">
        <v>15.1</v>
      </c>
      <c r="D44" s="51">
        <v>45</v>
      </c>
      <c r="E44" s="51">
        <v>22.1</v>
      </c>
      <c r="F44" s="51">
        <v>2.9</v>
      </c>
      <c r="G44" s="51">
        <v>14.8</v>
      </c>
      <c r="H44" s="49" t="s">
        <v>2673</v>
      </c>
      <c r="I44" s="49" t="s">
        <v>2673</v>
      </c>
      <c r="J44" s="49" t="s">
        <v>2673</v>
      </c>
      <c r="K44" s="49" t="s">
        <v>2673</v>
      </c>
      <c r="L44" s="49" t="s">
        <v>2673</v>
      </c>
      <c r="M44" s="49" t="s">
        <v>2673</v>
      </c>
      <c r="N44" s="49" t="s">
        <v>2673</v>
      </c>
      <c r="O44" s="49" t="s">
        <v>2673</v>
      </c>
      <c r="P44" s="51">
        <v>46.3</v>
      </c>
      <c r="Q44" s="51">
        <v>35.1</v>
      </c>
      <c r="R44" s="51">
        <v>4.8</v>
      </c>
      <c r="S44" s="51">
        <v>1.2</v>
      </c>
      <c r="T44" s="51">
        <v>12.6</v>
      </c>
      <c r="U44" s="49" t="s">
        <v>2673</v>
      </c>
      <c r="V44" s="51">
        <v>49.4</v>
      </c>
      <c r="W44" s="51">
        <v>45.3</v>
      </c>
      <c r="X44" s="51">
        <v>4.3</v>
      </c>
      <c r="Y44" s="51">
        <v>0.6</v>
      </c>
      <c r="Z44" s="51">
        <v>0.4</v>
      </c>
      <c r="AA44" s="49" t="s">
        <v>2673</v>
      </c>
      <c r="AB44" s="49" t="s">
        <v>2673</v>
      </c>
      <c r="AC44" s="52">
        <f t="shared" si="0"/>
        <v>0.70622796709753222</v>
      </c>
      <c r="AD44" s="52">
        <f t="shared" si="1"/>
        <v>0.93135011441647597</v>
      </c>
      <c r="AE44" s="44">
        <f t="shared" si="2"/>
        <v>0.17743830787309045</v>
      </c>
      <c r="AF44" s="44">
        <f t="shared" si="3"/>
        <v>0.52974828375286032</v>
      </c>
      <c r="AG44" s="52">
        <f t="shared" si="4"/>
        <v>0.58619116828498974</v>
      </c>
      <c r="AI44" s="44">
        <f>COUNTA($AL$12:AL44)</f>
        <v>5</v>
      </c>
      <c r="AJ44" s="44">
        <f t="shared" si="5"/>
        <v>20</v>
      </c>
      <c r="AK44" s="44" t="e">
        <v>#N/A</v>
      </c>
      <c r="AN44" s="44" t="str">
        <f t="shared" si="6"/>
        <v/>
      </c>
      <c r="AO44" s="47" t="s">
        <v>2695</v>
      </c>
      <c r="AQ44" s="53" t="s">
        <v>258</v>
      </c>
      <c r="AR44" s="44" t="s">
        <v>2710</v>
      </c>
      <c r="AS44" s="44" t="s">
        <v>257</v>
      </c>
      <c r="AT44" s="44" t="s">
        <v>2718</v>
      </c>
      <c r="AU44" s="44" t="s">
        <v>135</v>
      </c>
    </row>
    <row r="45" spans="1:47" x14ac:dyDescent="0.2">
      <c r="A45" s="46" t="s">
        <v>2719</v>
      </c>
      <c r="B45" s="46" t="s">
        <v>369</v>
      </c>
      <c r="C45" s="49" t="s">
        <v>2673</v>
      </c>
      <c r="D45" s="49" t="s">
        <v>2673</v>
      </c>
      <c r="E45" s="49" t="s">
        <v>2673</v>
      </c>
      <c r="F45" s="49" t="s">
        <v>2673</v>
      </c>
      <c r="G45" s="49" t="s">
        <v>2673</v>
      </c>
      <c r="H45" s="49" t="s">
        <v>2673</v>
      </c>
      <c r="I45" s="49" t="s">
        <v>2673</v>
      </c>
      <c r="J45" s="49" t="s">
        <v>2673</v>
      </c>
      <c r="K45" s="49" t="s">
        <v>2673</v>
      </c>
      <c r="L45" s="49" t="s">
        <v>2673</v>
      </c>
      <c r="M45" s="49" t="s">
        <v>2673</v>
      </c>
      <c r="N45" s="49" t="s">
        <v>2673</v>
      </c>
      <c r="O45" s="49" t="s">
        <v>2673</v>
      </c>
      <c r="P45" s="49" t="s">
        <v>2673</v>
      </c>
      <c r="Q45" s="49" t="s">
        <v>2673</v>
      </c>
      <c r="R45" s="49" t="s">
        <v>2673</v>
      </c>
      <c r="S45" s="49" t="s">
        <v>2673</v>
      </c>
      <c r="T45" s="49" t="s">
        <v>2673</v>
      </c>
      <c r="U45" s="49" t="s">
        <v>2673</v>
      </c>
      <c r="V45" s="49" t="s">
        <v>2673</v>
      </c>
      <c r="W45" s="49" t="s">
        <v>2673</v>
      </c>
      <c r="X45" s="49" t="s">
        <v>2673</v>
      </c>
      <c r="Y45" s="49" t="s">
        <v>2673</v>
      </c>
      <c r="Z45" s="49" t="s">
        <v>2673</v>
      </c>
      <c r="AA45" s="49" t="s">
        <v>2673</v>
      </c>
      <c r="AB45" s="49" t="s">
        <v>2673</v>
      </c>
      <c r="AC45" s="52" t="e">
        <f t="shared" si="0"/>
        <v>#DIV/0!</v>
      </c>
      <c r="AD45" s="52" t="e">
        <f t="shared" si="1"/>
        <v>#DIV/0!</v>
      </c>
      <c r="AE45" s="44" t="e">
        <f t="shared" si="2"/>
        <v>#DIV/0!</v>
      </c>
      <c r="AF45" s="44" t="e">
        <f t="shared" si="3"/>
        <v>#DIV/0!</v>
      </c>
      <c r="AG45" s="52" t="e">
        <f t="shared" si="4"/>
        <v>#DIV/0!</v>
      </c>
      <c r="AI45" s="44">
        <f>COUNTA($AL$12:AL45)</f>
        <v>5</v>
      </c>
      <c r="AJ45" s="44">
        <f t="shared" si="5"/>
        <v>21</v>
      </c>
      <c r="AK45" s="44" t="e">
        <v>#N/A</v>
      </c>
      <c r="AN45" s="44" t="str">
        <f t="shared" si="6"/>
        <v>Frankfurt (Oder)</v>
      </c>
      <c r="AO45" s="47" t="s">
        <v>231</v>
      </c>
      <c r="AP45" s="44">
        <v>1</v>
      </c>
      <c r="AU45" s="44" t="s">
        <v>138</v>
      </c>
    </row>
    <row r="46" spans="1:47" x14ac:dyDescent="0.2">
      <c r="A46" s="46" t="s">
        <v>2720</v>
      </c>
      <c r="B46" s="46" t="s">
        <v>2580</v>
      </c>
      <c r="C46" s="51">
        <v>12.7</v>
      </c>
      <c r="D46" s="51">
        <v>43.6</v>
      </c>
      <c r="E46" s="51">
        <v>21.8</v>
      </c>
      <c r="F46" s="51">
        <v>3.6</v>
      </c>
      <c r="G46" s="51">
        <v>18.3</v>
      </c>
      <c r="H46" s="49" t="s">
        <v>2673</v>
      </c>
      <c r="I46" s="49" t="s">
        <v>2673</v>
      </c>
      <c r="J46" s="49" t="s">
        <v>2673</v>
      </c>
      <c r="K46" s="49" t="s">
        <v>2673</v>
      </c>
      <c r="L46" s="49" t="s">
        <v>2673</v>
      </c>
      <c r="M46" s="49" t="s">
        <v>2673</v>
      </c>
      <c r="N46" s="49" t="s">
        <v>2673</v>
      </c>
      <c r="O46" s="49" t="s">
        <v>2673</v>
      </c>
      <c r="P46" s="51">
        <v>46.3</v>
      </c>
      <c r="Q46" s="51">
        <v>31.9</v>
      </c>
      <c r="R46" s="51">
        <v>5.6</v>
      </c>
      <c r="S46" s="51">
        <v>1.8</v>
      </c>
      <c r="T46" s="51">
        <v>14.3</v>
      </c>
      <c r="U46" s="49" t="s">
        <v>2673</v>
      </c>
      <c r="V46" s="51">
        <v>63.9</v>
      </c>
      <c r="W46" s="51">
        <v>32.6</v>
      </c>
      <c r="X46" s="51">
        <v>2.7</v>
      </c>
      <c r="Y46" s="51">
        <v>0.5</v>
      </c>
      <c r="Z46" s="51">
        <v>0.2</v>
      </c>
      <c r="AA46" s="49" t="s">
        <v>2673</v>
      </c>
      <c r="AB46" s="49" t="s">
        <v>2673</v>
      </c>
      <c r="AC46" s="52">
        <f t="shared" si="0"/>
        <v>0.68910648714810285</v>
      </c>
      <c r="AD46" s="52">
        <f t="shared" si="1"/>
        <v>0.91355140186915895</v>
      </c>
      <c r="AE46" s="44">
        <f t="shared" si="2"/>
        <v>0.1554467564259486</v>
      </c>
      <c r="AF46" s="44">
        <f t="shared" si="3"/>
        <v>0.54088785046728982</v>
      </c>
      <c r="AG46" s="52">
        <f t="shared" si="4"/>
        <v>0.57474812397762509</v>
      </c>
      <c r="AI46" s="44">
        <f>COUNTA($AL$12:AL46)</f>
        <v>6</v>
      </c>
      <c r="AJ46" s="44">
        <f t="shared" si="5"/>
        <v>22</v>
      </c>
      <c r="AK46" s="44">
        <v>55</v>
      </c>
      <c r="AL46" s="44" t="s">
        <v>514</v>
      </c>
      <c r="AN46" s="44" t="str">
        <f t="shared" si="6"/>
        <v>Frankfurt am Main</v>
      </c>
      <c r="AO46" s="47" t="s">
        <v>180</v>
      </c>
      <c r="AP46" s="44">
        <v>1</v>
      </c>
      <c r="AU46" s="44" t="s">
        <v>141</v>
      </c>
    </row>
    <row r="47" spans="1:47" x14ac:dyDescent="0.2">
      <c r="A47" s="46" t="s">
        <v>2721</v>
      </c>
      <c r="B47" s="46" t="s">
        <v>375</v>
      </c>
      <c r="C47" s="51">
        <v>12.8</v>
      </c>
      <c r="D47" s="51">
        <v>42.1</v>
      </c>
      <c r="E47" s="51">
        <v>22</v>
      </c>
      <c r="F47" s="51">
        <v>5.8</v>
      </c>
      <c r="G47" s="51">
        <v>17.399999999999999</v>
      </c>
      <c r="H47" s="49" t="s">
        <v>2673</v>
      </c>
      <c r="I47" s="49" t="s">
        <v>2673</v>
      </c>
      <c r="J47" s="49" t="s">
        <v>2673</v>
      </c>
      <c r="K47" s="49" t="s">
        <v>2673</v>
      </c>
      <c r="L47" s="49" t="s">
        <v>2673</v>
      </c>
      <c r="M47" s="49" t="s">
        <v>2673</v>
      </c>
      <c r="N47" s="49" t="s">
        <v>2673</v>
      </c>
      <c r="O47" s="49" t="s">
        <v>2673</v>
      </c>
      <c r="P47" s="51">
        <v>49.1</v>
      </c>
      <c r="Q47" s="51">
        <v>32.6</v>
      </c>
      <c r="R47" s="51">
        <v>3.8</v>
      </c>
      <c r="S47" s="51">
        <v>1.3</v>
      </c>
      <c r="T47" s="51">
        <v>13.2</v>
      </c>
      <c r="U47" s="49" t="s">
        <v>2673</v>
      </c>
      <c r="V47" s="51">
        <v>58.2</v>
      </c>
      <c r="W47" s="51">
        <v>36.1</v>
      </c>
      <c r="X47" s="51">
        <v>4.0999999999999996</v>
      </c>
      <c r="Y47" s="51">
        <v>1.5</v>
      </c>
      <c r="Z47" s="51">
        <v>0.1</v>
      </c>
      <c r="AA47" s="49" t="s">
        <v>2673</v>
      </c>
      <c r="AB47" s="49" t="s">
        <v>2673</v>
      </c>
      <c r="AC47" s="52">
        <f t="shared" si="0"/>
        <v>0.663845223700121</v>
      </c>
      <c r="AD47" s="52">
        <f t="shared" si="1"/>
        <v>0.94124423963133652</v>
      </c>
      <c r="AE47" s="44">
        <f t="shared" si="2"/>
        <v>0.15477629987908101</v>
      </c>
      <c r="AF47" s="44">
        <f t="shared" si="3"/>
        <v>0.56566820276497698</v>
      </c>
      <c r="AG47" s="52">
        <f t="shared" si="4"/>
        <v>0.58138349149387891</v>
      </c>
      <c r="AI47" s="44">
        <f>COUNTA($AL$12:AL47)</f>
        <v>6</v>
      </c>
      <c r="AJ47" s="44">
        <f t="shared" si="5"/>
        <v>23</v>
      </c>
      <c r="AK47" s="44" t="e">
        <v>#N/A</v>
      </c>
      <c r="AN47" s="44" t="str">
        <f t="shared" si="6"/>
        <v>Freiburg im Breisgau</v>
      </c>
      <c r="AO47" s="47" t="s">
        <v>225</v>
      </c>
      <c r="AP47" s="44">
        <v>1</v>
      </c>
      <c r="AU47" s="44" t="s">
        <v>144</v>
      </c>
    </row>
    <row r="48" spans="1:47" x14ac:dyDescent="0.2">
      <c r="A48" s="46" t="s">
        <v>2722</v>
      </c>
      <c r="B48" s="46" t="s">
        <v>2581</v>
      </c>
      <c r="C48" s="49" t="s">
        <v>2673</v>
      </c>
      <c r="D48" s="49" t="s">
        <v>2673</v>
      </c>
      <c r="E48" s="49" t="s">
        <v>2673</v>
      </c>
      <c r="F48" s="49" t="s">
        <v>2673</v>
      </c>
      <c r="G48" s="49" t="s">
        <v>2673</v>
      </c>
      <c r="H48" s="49" t="s">
        <v>2673</v>
      </c>
      <c r="I48" s="49" t="s">
        <v>2673</v>
      </c>
      <c r="J48" s="49" t="s">
        <v>2673</v>
      </c>
      <c r="K48" s="49" t="s">
        <v>2673</v>
      </c>
      <c r="L48" s="49" t="s">
        <v>2673</v>
      </c>
      <c r="M48" s="49" t="s">
        <v>2673</v>
      </c>
      <c r="N48" s="49" t="s">
        <v>2673</v>
      </c>
      <c r="O48" s="49" t="s">
        <v>2673</v>
      </c>
      <c r="P48" s="49" t="s">
        <v>2673</v>
      </c>
      <c r="Q48" s="49" t="s">
        <v>2673</v>
      </c>
      <c r="R48" s="49" t="s">
        <v>2673</v>
      </c>
      <c r="S48" s="49" t="s">
        <v>2673</v>
      </c>
      <c r="T48" s="49" t="s">
        <v>2673</v>
      </c>
      <c r="U48" s="49" t="s">
        <v>2673</v>
      </c>
      <c r="V48" s="49" t="s">
        <v>2673</v>
      </c>
      <c r="W48" s="49" t="s">
        <v>2673</v>
      </c>
      <c r="X48" s="49" t="s">
        <v>2673</v>
      </c>
      <c r="Y48" s="49" t="s">
        <v>2673</v>
      </c>
      <c r="Z48" s="49" t="s">
        <v>2673</v>
      </c>
      <c r="AA48" s="49" t="s">
        <v>2673</v>
      </c>
      <c r="AB48" s="49" t="s">
        <v>2673</v>
      </c>
      <c r="AC48" s="52" t="e">
        <f t="shared" si="0"/>
        <v>#DIV/0!</v>
      </c>
      <c r="AD48" s="52" t="e">
        <f t="shared" si="1"/>
        <v>#DIV/0!</v>
      </c>
      <c r="AE48" s="44" t="e">
        <f t="shared" si="2"/>
        <v>#DIV/0!</v>
      </c>
      <c r="AF48" s="44" t="e">
        <f t="shared" si="3"/>
        <v>#DIV/0!</v>
      </c>
      <c r="AG48" s="52" t="e">
        <f t="shared" si="4"/>
        <v>#DIV/0!</v>
      </c>
      <c r="AI48" s="44">
        <f>COUNTA($AL$12:AL48)</f>
        <v>6</v>
      </c>
      <c r="AJ48" s="44">
        <f t="shared" si="5"/>
        <v>23</v>
      </c>
      <c r="AK48" s="44" t="e">
        <v>#N/A</v>
      </c>
      <c r="AN48" s="44" t="str">
        <f t="shared" si="6"/>
        <v/>
      </c>
      <c r="AO48" s="47" t="s">
        <v>2579</v>
      </c>
      <c r="AQ48" s="53" t="s">
        <v>330</v>
      </c>
      <c r="AR48" s="44" t="s">
        <v>2710</v>
      </c>
      <c r="AS48" s="44" t="s">
        <v>329</v>
      </c>
      <c r="AT48" s="44" t="s">
        <v>2723</v>
      </c>
      <c r="AU48" s="44" t="s">
        <v>147</v>
      </c>
    </row>
    <row r="49" spans="1:47" x14ac:dyDescent="0.2">
      <c r="A49" s="46" t="s">
        <v>2724</v>
      </c>
      <c r="B49" s="46" t="s">
        <v>384</v>
      </c>
      <c r="C49" s="51">
        <v>11.1</v>
      </c>
      <c r="D49" s="51">
        <v>37.200000000000003</v>
      </c>
      <c r="E49" s="51">
        <v>32</v>
      </c>
      <c r="F49" s="51">
        <v>5.5</v>
      </c>
      <c r="G49" s="51">
        <v>14.1</v>
      </c>
      <c r="H49" s="49" t="s">
        <v>2673</v>
      </c>
      <c r="I49" s="49" t="s">
        <v>2673</v>
      </c>
      <c r="J49" s="49" t="s">
        <v>2673</v>
      </c>
      <c r="K49" s="49" t="s">
        <v>2673</v>
      </c>
      <c r="L49" s="49" t="s">
        <v>2673</v>
      </c>
      <c r="M49" s="49" t="s">
        <v>2673</v>
      </c>
      <c r="N49" s="49" t="s">
        <v>2673</v>
      </c>
      <c r="O49" s="49" t="s">
        <v>2673</v>
      </c>
      <c r="P49" s="51">
        <v>49.1</v>
      </c>
      <c r="Q49" s="51">
        <v>32.9</v>
      </c>
      <c r="R49" s="51">
        <v>6.3</v>
      </c>
      <c r="S49" s="51">
        <v>0.9</v>
      </c>
      <c r="T49" s="51">
        <v>10.9</v>
      </c>
      <c r="U49" s="49" t="s">
        <v>2673</v>
      </c>
      <c r="V49" s="51">
        <v>53.2</v>
      </c>
      <c r="W49" s="51">
        <v>40.200000000000003</v>
      </c>
      <c r="X49" s="51">
        <v>5</v>
      </c>
      <c r="Y49" s="51">
        <v>1.3</v>
      </c>
      <c r="Z49" s="51">
        <v>0.3</v>
      </c>
      <c r="AA49" s="49" t="s">
        <v>2673</v>
      </c>
      <c r="AB49" s="49" t="s">
        <v>2673</v>
      </c>
      <c r="AC49" s="52">
        <f t="shared" si="0"/>
        <v>0.56293706293706292</v>
      </c>
      <c r="AD49" s="52">
        <f t="shared" si="1"/>
        <v>0.91928251121076232</v>
      </c>
      <c r="AE49" s="44">
        <f t="shared" si="2"/>
        <v>0.12937062937062935</v>
      </c>
      <c r="AF49" s="44">
        <f t="shared" si="3"/>
        <v>0.55044843049327352</v>
      </c>
      <c r="AG49" s="52">
        <f t="shared" si="4"/>
        <v>0.54050965850293209</v>
      </c>
      <c r="AI49" s="44">
        <f>COUNTA($AL$12:AL49)</f>
        <v>6</v>
      </c>
      <c r="AJ49" s="44">
        <f t="shared" si="5"/>
        <v>24</v>
      </c>
      <c r="AK49" s="44" t="e">
        <v>#N/A</v>
      </c>
      <c r="AN49" s="44" t="str">
        <f t="shared" si="6"/>
        <v>Gdańsk</v>
      </c>
      <c r="AO49" s="47" t="s">
        <v>2725</v>
      </c>
      <c r="AP49" s="44">
        <v>1</v>
      </c>
      <c r="AU49" s="44" t="s">
        <v>149</v>
      </c>
    </row>
    <row r="50" spans="1:47" x14ac:dyDescent="0.2">
      <c r="A50" s="46" t="s">
        <v>2726</v>
      </c>
      <c r="B50" s="46" t="s">
        <v>390</v>
      </c>
      <c r="C50" s="51">
        <v>14.7</v>
      </c>
      <c r="D50" s="51">
        <v>43.3</v>
      </c>
      <c r="E50" s="51">
        <v>25.6</v>
      </c>
      <c r="F50" s="51">
        <v>3.6</v>
      </c>
      <c r="G50" s="51">
        <v>12.8</v>
      </c>
      <c r="H50" s="49" t="s">
        <v>2673</v>
      </c>
      <c r="I50" s="49" t="s">
        <v>2673</v>
      </c>
      <c r="J50" s="49" t="s">
        <v>2673</v>
      </c>
      <c r="K50" s="49" t="s">
        <v>2673</v>
      </c>
      <c r="L50" s="49" t="s">
        <v>2673</v>
      </c>
      <c r="M50" s="49" t="s">
        <v>2673</v>
      </c>
      <c r="N50" s="49" t="s">
        <v>2673</v>
      </c>
      <c r="O50" s="49" t="s">
        <v>2673</v>
      </c>
      <c r="P50" s="51">
        <v>46.6</v>
      </c>
      <c r="Q50" s="51">
        <v>35.299999999999997</v>
      </c>
      <c r="R50" s="51">
        <v>7.7</v>
      </c>
      <c r="S50" s="51">
        <v>1.9</v>
      </c>
      <c r="T50" s="51">
        <v>8.6</v>
      </c>
      <c r="U50" s="49" t="s">
        <v>2673</v>
      </c>
      <c r="V50" s="51">
        <v>58.5</v>
      </c>
      <c r="W50" s="51">
        <v>38.700000000000003</v>
      </c>
      <c r="X50" s="51">
        <v>1.9</v>
      </c>
      <c r="Y50" s="51">
        <v>0.9</v>
      </c>
      <c r="Z50" s="51">
        <v>0</v>
      </c>
      <c r="AA50" s="49" t="s">
        <v>2673</v>
      </c>
      <c r="AB50" s="49" t="s">
        <v>2673</v>
      </c>
      <c r="AC50" s="52">
        <f t="shared" si="0"/>
        <v>0.6651376146788992</v>
      </c>
      <c r="AD50" s="52">
        <f t="shared" si="1"/>
        <v>0.89508196721311473</v>
      </c>
      <c r="AE50" s="44">
        <f t="shared" si="2"/>
        <v>0.16857798165137616</v>
      </c>
      <c r="AF50" s="44">
        <f t="shared" si="3"/>
        <v>0.50928961748633872</v>
      </c>
      <c r="AG50" s="52">
        <f t="shared" si="4"/>
        <v>0.55952179525743218</v>
      </c>
      <c r="AI50" s="44">
        <f>COUNTA($AL$12:AL50)</f>
        <v>6</v>
      </c>
      <c r="AJ50" s="44">
        <f t="shared" si="5"/>
        <v>24</v>
      </c>
      <c r="AK50" s="44" t="e">
        <v>#N/A</v>
      </c>
      <c r="AN50" s="44" t="str">
        <f t="shared" si="6"/>
        <v/>
      </c>
      <c r="AO50" s="47" t="s">
        <v>2727</v>
      </c>
      <c r="AQ50" s="44" t="s">
        <v>2728</v>
      </c>
      <c r="AU50" s="44" t="s">
        <v>151</v>
      </c>
    </row>
    <row r="51" spans="1:47" x14ac:dyDescent="0.2">
      <c r="A51" s="46" t="s">
        <v>2729</v>
      </c>
      <c r="B51" s="46" t="s">
        <v>402</v>
      </c>
      <c r="C51" s="51">
        <v>16.899999999999999</v>
      </c>
      <c r="D51" s="51">
        <v>43.4</v>
      </c>
      <c r="E51" s="51">
        <v>20.9</v>
      </c>
      <c r="F51" s="51">
        <v>1.5</v>
      </c>
      <c r="G51" s="51">
        <v>17.2</v>
      </c>
      <c r="H51" s="49" t="s">
        <v>2673</v>
      </c>
      <c r="I51" s="49" t="s">
        <v>2673</v>
      </c>
      <c r="J51" s="49" t="s">
        <v>2673</v>
      </c>
      <c r="K51" s="49" t="s">
        <v>2673</v>
      </c>
      <c r="L51" s="49" t="s">
        <v>2673</v>
      </c>
      <c r="M51" s="49" t="s">
        <v>2673</v>
      </c>
      <c r="N51" s="49" t="s">
        <v>2673</v>
      </c>
      <c r="O51" s="49" t="s">
        <v>2673</v>
      </c>
      <c r="P51" s="51">
        <v>44.5</v>
      </c>
      <c r="Q51" s="51">
        <v>35.9</v>
      </c>
      <c r="R51" s="51">
        <v>7.2</v>
      </c>
      <c r="S51" s="51">
        <v>0.9</v>
      </c>
      <c r="T51" s="51">
        <v>11.4</v>
      </c>
      <c r="U51" s="49" t="s">
        <v>2673</v>
      </c>
      <c r="V51" s="51">
        <v>64</v>
      </c>
      <c r="W51" s="51">
        <v>33</v>
      </c>
      <c r="X51" s="51">
        <v>2.4</v>
      </c>
      <c r="Y51" s="51">
        <v>0.3</v>
      </c>
      <c r="Z51" s="51">
        <v>0.3</v>
      </c>
      <c r="AA51" s="49" t="s">
        <v>2673</v>
      </c>
      <c r="AB51" s="49" t="s">
        <v>2673</v>
      </c>
      <c r="AC51" s="52">
        <f t="shared" si="0"/>
        <v>0.72914147521160833</v>
      </c>
      <c r="AD51" s="52">
        <f t="shared" si="1"/>
        <v>0.90847457627118633</v>
      </c>
      <c r="AE51" s="44">
        <f t="shared" si="2"/>
        <v>0.20435308343409916</v>
      </c>
      <c r="AF51" s="44">
        <f t="shared" si="3"/>
        <v>0.50282485875706207</v>
      </c>
      <c r="AG51" s="52">
        <f t="shared" si="4"/>
        <v>0.58619849841848892</v>
      </c>
      <c r="AI51" s="44">
        <f>COUNTA($AL$12:AL51)</f>
        <v>6</v>
      </c>
      <c r="AJ51" s="44">
        <f t="shared" si="5"/>
        <v>24</v>
      </c>
      <c r="AK51" s="44" t="e">
        <v>#N/A</v>
      </c>
      <c r="AN51" s="44" t="str">
        <f t="shared" si="6"/>
        <v/>
      </c>
      <c r="AO51" s="47" t="s">
        <v>2730</v>
      </c>
      <c r="AQ51" s="44" t="s">
        <v>2728</v>
      </c>
      <c r="AU51" s="44" t="s">
        <v>153</v>
      </c>
    </row>
    <row r="52" spans="1:47" x14ac:dyDescent="0.2">
      <c r="A52" s="46" t="s">
        <v>2731</v>
      </c>
      <c r="B52" s="46" t="s">
        <v>2732</v>
      </c>
      <c r="C52" s="51">
        <v>7.5</v>
      </c>
      <c r="D52" s="51">
        <v>24</v>
      </c>
      <c r="E52" s="51">
        <v>36.4</v>
      </c>
      <c r="F52" s="51">
        <v>12.9</v>
      </c>
      <c r="G52" s="51">
        <v>19.100000000000001</v>
      </c>
      <c r="H52" s="49" t="s">
        <v>2673</v>
      </c>
      <c r="I52" s="49" t="s">
        <v>2673</v>
      </c>
      <c r="J52" s="49" t="s">
        <v>2673</v>
      </c>
      <c r="K52" s="49" t="s">
        <v>2673</v>
      </c>
      <c r="L52" s="49" t="s">
        <v>2673</v>
      </c>
      <c r="M52" s="49" t="s">
        <v>2673</v>
      </c>
      <c r="N52" s="49" t="s">
        <v>2673</v>
      </c>
      <c r="O52" s="49" t="s">
        <v>2673</v>
      </c>
      <c r="P52" s="51">
        <v>44.9</v>
      </c>
      <c r="Q52" s="51">
        <v>33.700000000000003</v>
      </c>
      <c r="R52" s="51">
        <v>9.4</v>
      </c>
      <c r="S52" s="51">
        <v>2.8</v>
      </c>
      <c r="T52" s="51">
        <v>9.1999999999999993</v>
      </c>
      <c r="U52" s="49" t="s">
        <v>2673</v>
      </c>
      <c r="V52" s="51">
        <v>52.1</v>
      </c>
      <c r="W52" s="51">
        <v>39.700000000000003</v>
      </c>
      <c r="X52" s="51">
        <v>5.8</v>
      </c>
      <c r="Y52" s="51">
        <v>2.1</v>
      </c>
      <c r="Z52" s="51">
        <v>0.3</v>
      </c>
      <c r="AA52" s="49" t="s">
        <v>2673</v>
      </c>
      <c r="AB52" s="49" t="s">
        <v>2673</v>
      </c>
      <c r="AC52" s="52">
        <f t="shared" si="0"/>
        <v>0.38985148514851481</v>
      </c>
      <c r="AD52" s="52">
        <f t="shared" si="1"/>
        <v>0.86563876651982374</v>
      </c>
      <c r="AE52" s="44">
        <f t="shared" si="2"/>
        <v>9.2821782178217807E-2</v>
      </c>
      <c r="AF52" s="44">
        <f t="shared" si="3"/>
        <v>0.49449339207048459</v>
      </c>
      <c r="AG52" s="52">
        <f t="shared" si="4"/>
        <v>0.46070135647926025</v>
      </c>
      <c r="AI52" s="44">
        <f>COUNTA($AL$12:AL52)</f>
        <v>6</v>
      </c>
      <c r="AJ52" s="44">
        <f t="shared" si="5"/>
        <v>24</v>
      </c>
      <c r="AK52" s="44" t="e">
        <v>#N/A</v>
      </c>
      <c r="AN52" s="44" t="str">
        <f t="shared" si="6"/>
        <v/>
      </c>
      <c r="AO52" s="47" t="s">
        <v>2733</v>
      </c>
      <c r="AQ52" s="44" t="s">
        <v>2689</v>
      </c>
      <c r="AU52" s="44" t="s">
        <v>155</v>
      </c>
    </row>
    <row r="53" spans="1:47" x14ac:dyDescent="0.2">
      <c r="A53" s="46" t="s">
        <v>2734</v>
      </c>
      <c r="B53" s="46" t="s">
        <v>2735</v>
      </c>
      <c r="C53" s="51">
        <v>17</v>
      </c>
      <c r="D53" s="51">
        <v>41.3</v>
      </c>
      <c r="E53" s="51">
        <v>25.4</v>
      </c>
      <c r="F53" s="51">
        <v>3.5</v>
      </c>
      <c r="G53" s="51">
        <v>12.8</v>
      </c>
      <c r="H53" s="49" t="s">
        <v>2673</v>
      </c>
      <c r="I53" s="49" t="s">
        <v>2673</v>
      </c>
      <c r="J53" s="49" t="s">
        <v>2673</v>
      </c>
      <c r="K53" s="49" t="s">
        <v>2673</v>
      </c>
      <c r="L53" s="49" t="s">
        <v>2673</v>
      </c>
      <c r="M53" s="49" t="s">
        <v>2673</v>
      </c>
      <c r="N53" s="49" t="s">
        <v>2673</v>
      </c>
      <c r="O53" s="49" t="s">
        <v>2673</v>
      </c>
      <c r="P53" s="51">
        <v>50.1</v>
      </c>
      <c r="Q53" s="51">
        <v>30.1</v>
      </c>
      <c r="R53" s="51">
        <v>5.3</v>
      </c>
      <c r="S53" s="51">
        <v>1.8</v>
      </c>
      <c r="T53" s="51">
        <v>12.7</v>
      </c>
      <c r="U53" s="49" t="s">
        <v>2673</v>
      </c>
      <c r="V53" s="51">
        <v>57.2</v>
      </c>
      <c r="W53" s="51">
        <v>35.799999999999997</v>
      </c>
      <c r="X53" s="51">
        <v>5.5</v>
      </c>
      <c r="Y53" s="51">
        <v>1.3</v>
      </c>
      <c r="Z53" s="51">
        <v>0.2</v>
      </c>
      <c r="AA53" s="49" t="s">
        <v>2673</v>
      </c>
      <c r="AB53" s="49" t="s">
        <v>2673</v>
      </c>
      <c r="AC53" s="52">
        <f t="shared" si="0"/>
        <v>0.66857798165137616</v>
      </c>
      <c r="AD53" s="52">
        <f t="shared" si="1"/>
        <v>0.91867124856815585</v>
      </c>
      <c r="AE53" s="44">
        <f t="shared" si="2"/>
        <v>0.194954128440367</v>
      </c>
      <c r="AF53" s="44">
        <f t="shared" si="3"/>
        <v>0.57388316151202756</v>
      </c>
      <c r="AG53" s="52">
        <f t="shared" si="4"/>
        <v>0.58902163004298169</v>
      </c>
      <c r="AI53" s="44">
        <f>COUNTA($AL$12:AL53)</f>
        <v>6</v>
      </c>
      <c r="AJ53" s="44">
        <f t="shared" si="5"/>
        <v>25</v>
      </c>
      <c r="AK53" s="44" t="e">
        <v>#N/A</v>
      </c>
      <c r="AN53" s="44" t="str">
        <f t="shared" si="6"/>
        <v>Graz</v>
      </c>
      <c r="AO53" s="47" t="s">
        <v>21</v>
      </c>
      <c r="AP53" s="44">
        <v>1</v>
      </c>
      <c r="AU53" s="44" t="s">
        <v>157</v>
      </c>
    </row>
    <row r="54" spans="1:47" x14ac:dyDescent="0.2">
      <c r="A54" s="46" t="s">
        <v>2736</v>
      </c>
      <c r="B54" s="46" t="s">
        <v>420</v>
      </c>
      <c r="C54" s="51">
        <v>27.1</v>
      </c>
      <c r="D54" s="51">
        <v>46.7</v>
      </c>
      <c r="E54" s="51">
        <v>13.1</v>
      </c>
      <c r="F54" s="51">
        <v>3.8</v>
      </c>
      <c r="G54" s="51">
        <v>9.3000000000000007</v>
      </c>
      <c r="H54" s="49" t="s">
        <v>2673</v>
      </c>
      <c r="I54" s="49" t="s">
        <v>2673</v>
      </c>
      <c r="J54" s="49" t="s">
        <v>2673</v>
      </c>
      <c r="K54" s="49" t="s">
        <v>2673</v>
      </c>
      <c r="L54" s="49" t="s">
        <v>2673</v>
      </c>
      <c r="M54" s="49" t="s">
        <v>2673</v>
      </c>
      <c r="N54" s="49" t="s">
        <v>2673</v>
      </c>
      <c r="O54" s="49" t="s">
        <v>2673</v>
      </c>
      <c r="P54" s="51">
        <v>50.9</v>
      </c>
      <c r="Q54" s="51">
        <v>33.9</v>
      </c>
      <c r="R54" s="51">
        <v>4.4000000000000004</v>
      </c>
      <c r="S54" s="51">
        <v>1.9</v>
      </c>
      <c r="T54" s="51">
        <v>8.9</v>
      </c>
      <c r="U54" s="49" t="s">
        <v>2673</v>
      </c>
      <c r="V54" s="51">
        <v>53.2</v>
      </c>
      <c r="W54" s="51">
        <v>38.299999999999997</v>
      </c>
      <c r="X54" s="51">
        <v>6.5</v>
      </c>
      <c r="Y54" s="51">
        <v>2</v>
      </c>
      <c r="Z54" s="51">
        <v>0</v>
      </c>
      <c r="AA54" s="49" t="s">
        <v>2673</v>
      </c>
      <c r="AB54" s="49" t="s">
        <v>2673</v>
      </c>
      <c r="AC54" s="52">
        <f t="shared" si="0"/>
        <v>0.81367144432194061</v>
      </c>
      <c r="AD54" s="52">
        <f t="shared" si="1"/>
        <v>0.93084522502744227</v>
      </c>
      <c r="AE54" s="44">
        <f t="shared" si="2"/>
        <v>0.29878721058434399</v>
      </c>
      <c r="AF54" s="44">
        <f t="shared" si="3"/>
        <v>0.55872667398463216</v>
      </c>
      <c r="AG54" s="52">
        <f t="shared" si="4"/>
        <v>0.65050763847958981</v>
      </c>
      <c r="AI54" s="44">
        <f>COUNTA($AL$12:AL54)</f>
        <v>6</v>
      </c>
      <c r="AJ54" s="44">
        <f t="shared" si="5"/>
        <v>25</v>
      </c>
      <c r="AK54" s="44" t="e">
        <v>#N/A</v>
      </c>
      <c r="AN54" s="44" t="str">
        <f t="shared" si="6"/>
        <v/>
      </c>
      <c r="AO54" s="47" t="s">
        <v>2597</v>
      </c>
      <c r="AQ54" s="54" t="s">
        <v>1312</v>
      </c>
      <c r="AU54" s="44" t="s">
        <v>159</v>
      </c>
    </row>
    <row r="55" spans="1:47" x14ac:dyDescent="0.2">
      <c r="A55" s="46" t="s">
        <v>2737</v>
      </c>
      <c r="B55" s="46" t="s">
        <v>2579</v>
      </c>
      <c r="C55" s="51">
        <v>10.8</v>
      </c>
      <c r="D55" s="51">
        <v>37.5</v>
      </c>
      <c r="E55" s="51">
        <v>28.6</v>
      </c>
      <c r="F55" s="51">
        <v>4.7</v>
      </c>
      <c r="G55" s="51">
        <v>18.3</v>
      </c>
      <c r="H55" s="49" t="s">
        <v>2673</v>
      </c>
      <c r="I55" s="49" t="s">
        <v>2673</v>
      </c>
      <c r="J55" s="49" t="s">
        <v>2673</v>
      </c>
      <c r="K55" s="49" t="s">
        <v>2673</v>
      </c>
      <c r="L55" s="49" t="s">
        <v>2673</v>
      </c>
      <c r="M55" s="49" t="s">
        <v>2673</v>
      </c>
      <c r="N55" s="49" t="s">
        <v>2673</v>
      </c>
      <c r="O55" s="49" t="s">
        <v>2673</v>
      </c>
      <c r="P55" s="51">
        <v>48.1</v>
      </c>
      <c r="Q55" s="51">
        <v>38</v>
      </c>
      <c r="R55" s="51">
        <v>3.5</v>
      </c>
      <c r="S55" s="51">
        <v>1.3</v>
      </c>
      <c r="T55" s="51">
        <v>9.1</v>
      </c>
      <c r="U55" s="49" t="s">
        <v>2673</v>
      </c>
      <c r="V55" s="51">
        <v>57.3</v>
      </c>
      <c r="W55" s="51">
        <v>38.4</v>
      </c>
      <c r="X55" s="51">
        <v>2.7</v>
      </c>
      <c r="Y55" s="51">
        <v>1</v>
      </c>
      <c r="Z55" s="51">
        <v>0.5</v>
      </c>
      <c r="AA55" s="49" t="s">
        <v>2673</v>
      </c>
      <c r="AB55" s="49" t="s">
        <v>2673</v>
      </c>
      <c r="AC55" s="52">
        <f t="shared" si="0"/>
        <v>0.59191176470588225</v>
      </c>
      <c r="AD55" s="52">
        <f t="shared" si="1"/>
        <v>0.94719471947194722</v>
      </c>
      <c r="AE55" s="44">
        <f t="shared" si="2"/>
        <v>0.13235294117647059</v>
      </c>
      <c r="AF55" s="44">
        <f t="shared" si="3"/>
        <v>0.52915291529152919</v>
      </c>
      <c r="AG55" s="52">
        <f t="shared" si="4"/>
        <v>0.55015308516145733</v>
      </c>
      <c r="AI55" s="44">
        <f>COUNTA($AL$12:AL55)</f>
        <v>7</v>
      </c>
      <c r="AJ55" s="44">
        <f t="shared" si="5"/>
        <v>25</v>
      </c>
      <c r="AK55" s="44">
        <v>11</v>
      </c>
      <c r="AL55" s="44" t="s">
        <v>167</v>
      </c>
      <c r="AN55" s="44" t="str">
        <f t="shared" si="6"/>
        <v/>
      </c>
      <c r="AO55" s="47" t="s">
        <v>2738</v>
      </c>
      <c r="AQ55" s="44" t="s">
        <v>2689</v>
      </c>
      <c r="AU55" s="44" t="s">
        <v>161</v>
      </c>
    </row>
    <row r="56" spans="1:47" x14ac:dyDescent="0.2">
      <c r="A56" s="46" t="s">
        <v>2739</v>
      </c>
      <c r="B56" s="46" t="s">
        <v>438</v>
      </c>
      <c r="C56" s="51">
        <v>10.7</v>
      </c>
      <c r="D56" s="51">
        <v>37.799999999999997</v>
      </c>
      <c r="E56" s="51">
        <v>30.9</v>
      </c>
      <c r="F56" s="51">
        <v>6.2</v>
      </c>
      <c r="G56" s="51">
        <v>14.4</v>
      </c>
      <c r="H56" s="49" t="s">
        <v>2673</v>
      </c>
      <c r="I56" s="49" t="s">
        <v>2673</v>
      </c>
      <c r="J56" s="49" t="s">
        <v>2673</v>
      </c>
      <c r="K56" s="49" t="s">
        <v>2673</v>
      </c>
      <c r="L56" s="49" t="s">
        <v>2673</v>
      </c>
      <c r="M56" s="49" t="s">
        <v>2673</v>
      </c>
      <c r="N56" s="49" t="s">
        <v>2673</v>
      </c>
      <c r="O56" s="49" t="s">
        <v>2673</v>
      </c>
      <c r="P56" s="51">
        <v>38.700000000000003</v>
      </c>
      <c r="Q56" s="51">
        <v>39.6</v>
      </c>
      <c r="R56" s="51">
        <v>5.4</v>
      </c>
      <c r="S56" s="51">
        <v>1.2</v>
      </c>
      <c r="T56" s="51">
        <v>15.1</v>
      </c>
      <c r="U56" s="49" t="s">
        <v>2673</v>
      </c>
      <c r="V56" s="51">
        <v>50.8</v>
      </c>
      <c r="W56" s="51">
        <v>44.5</v>
      </c>
      <c r="X56" s="51">
        <v>3.6</v>
      </c>
      <c r="Y56" s="51">
        <v>0.8</v>
      </c>
      <c r="Z56" s="51">
        <v>0.2</v>
      </c>
      <c r="AA56" s="49" t="s">
        <v>2673</v>
      </c>
      <c r="AB56" s="49" t="s">
        <v>2673</v>
      </c>
      <c r="AC56" s="52">
        <f t="shared" si="0"/>
        <v>0.56658878504672894</v>
      </c>
      <c r="AD56" s="52">
        <f t="shared" si="1"/>
        <v>0.92226148409893982</v>
      </c>
      <c r="AE56" s="44">
        <f t="shared" si="2"/>
        <v>0.12499999999999999</v>
      </c>
      <c r="AF56" s="44">
        <f t="shared" si="3"/>
        <v>0.45583038869257941</v>
      </c>
      <c r="AG56" s="52">
        <f t="shared" si="4"/>
        <v>0.51742016445956196</v>
      </c>
      <c r="AI56" s="44">
        <f>COUNTA($AL$12:AL56)</f>
        <v>8</v>
      </c>
      <c r="AJ56" s="44">
        <f t="shared" si="5"/>
        <v>25</v>
      </c>
      <c r="AK56" s="44" t="e">
        <v>#N/A</v>
      </c>
      <c r="AL56" s="44" t="s">
        <v>1435</v>
      </c>
      <c r="AN56" s="44" t="str">
        <f t="shared" si="6"/>
        <v/>
      </c>
      <c r="AO56" s="47" t="s">
        <v>2598</v>
      </c>
      <c r="AQ56" s="44" t="s">
        <v>1315</v>
      </c>
      <c r="AU56" s="44" t="s">
        <v>163</v>
      </c>
    </row>
    <row r="57" spans="1:47" x14ac:dyDescent="0.2">
      <c r="A57" s="46" t="s">
        <v>2740</v>
      </c>
      <c r="B57" s="46" t="s">
        <v>2583</v>
      </c>
      <c r="C57" s="51">
        <v>12.9</v>
      </c>
      <c r="D57" s="51">
        <v>34.5</v>
      </c>
      <c r="E57" s="51">
        <v>19.2</v>
      </c>
      <c r="F57" s="51">
        <v>6.5</v>
      </c>
      <c r="G57" s="51">
        <v>26.9</v>
      </c>
      <c r="H57" s="49" t="s">
        <v>2673</v>
      </c>
      <c r="I57" s="49" t="s">
        <v>2673</v>
      </c>
      <c r="J57" s="49" t="s">
        <v>2673</v>
      </c>
      <c r="K57" s="49" t="s">
        <v>2673</v>
      </c>
      <c r="L57" s="49" t="s">
        <v>2673</v>
      </c>
      <c r="M57" s="49" t="s">
        <v>2673</v>
      </c>
      <c r="N57" s="49" t="s">
        <v>2673</v>
      </c>
      <c r="O57" s="49" t="s">
        <v>2673</v>
      </c>
      <c r="P57" s="51">
        <v>25</v>
      </c>
      <c r="Q57" s="51">
        <v>30.7</v>
      </c>
      <c r="R57" s="51">
        <v>10.199999999999999</v>
      </c>
      <c r="S57" s="51">
        <v>5</v>
      </c>
      <c r="T57" s="51">
        <v>8.6</v>
      </c>
      <c r="U57" s="51">
        <v>20.399999999999999</v>
      </c>
      <c r="V57" s="51">
        <v>54.9</v>
      </c>
      <c r="W57" s="51">
        <v>36.700000000000003</v>
      </c>
      <c r="X57" s="51">
        <v>7.8</v>
      </c>
      <c r="Y57" s="51">
        <v>0.3</v>
      </c>
      <c r="Z57" s="51">
        <v>0.4</v>
      </c>
      <c r="AA57" s="49" t="s">
        <v>2673</v>
      </c>
      <c r="AB57" s="49" t="s">
        <v>2673</v>
      </c>
      <c r="AC57" s="52">
        <f t="shared" si="0"/>
        <v>0.64842681258549939</v>
      </c>
      <c r="AD57" s="52">
        <f t="shared" si="1"/>
        <v>0.78561354019746121</v>
      </c>
      <c r="AE57" s="44">
        <f t="shared" si="2"/>
        <v>0.17647058823529413</v>
      </c>
      <c r="AF57" s="44">
        <f t="shared" si="3"/>
        <v>0.35260930888575454</v>
      </c>
      <c r="AG57" s="52">
        <f t="shared" si="4"/>
        <v>0.49078006247600231</v>
      </c>
      <c r="AI57" s="44">
        <f>COUNTA($AL$12:AL57)</f>
        <v>8</v>
      </c>
      <c r="AJ57" s="44">
        <f t="shared" si="5"/>
        <v>26</v>
      </c>
      <c r="AK57" s="44" t="e">
        <v>#N/A</v>
      </c>
      <c r="AN57" s="44" t="str">
        <f t="shared" si="6"/>
        <v>Groningen</v>
      </c>
      <c r="AO57" s="47" t="s">
        <v>1327</v>
      </c>
      <c r="AP57" s="44">
        <v>1</v>
      </c>
      <c r="AU57" s="44" t="s">
        <v>165</v>
      </c>
    </row>
    <row r="58" spans="1:47" x14ac:dyDescent="0.2">
      <c r="A58" s="46" t="s">
        <v>2741</v>
      </c>
      <c r="B58" s="46" t="s">
        <v>468</v>
      </c>
      <c r="C58" s="51">
        <v>10</v>
      </c>
      <c r="D58" s="51">
        <v>31</v>
      </c>
      <c r="E58" s="51">
        <v>32</v>
      </c>
      <c r="F58" s="51">
        <v>9</v>
      </c>
      <c r="G58" s="51">
        <v>18</v>
      </c>
      <c r="H58" s="49" t="s">
        <v>2673</v>
      </c>
      <c r="I58" s="49" t="s">
        <v>2673</v>
      </c>
      <c r="J58" s="49" t="s">
        <v>2673</v>
      </c>
      <c r="K58" s="49" t="s">
        <v>2673</v>
      </c>
      <c r="L58" s="49" t="s">
        <v>2673</v>
      </c>
      <c r="M58" s="49" t="s">
        <v>2673</v>
      </c>
      <c r="N58" s="49" t="s">
        <v>2673</v>
      </c>
      <c r="O58" s="49" t="s">
        <v>2673</v>
      </c>
      <c r="P58" s="51">
        <v>30</v>
      </c>
      <c r="Q58" s="51">
        <v>42</v>
      </c>
      <c r="R58" s="51">
        <v>9</v>
      </c>
      <c r="S58" s="51">
        <v>2</v>
      </c>
      <c r="T58" s="51">
        <v>18</v>
      </c>
      <c r="U58" s="49" t="s">
        <v>2673</v>
      </c>
      <c r="V58" s="51">
        <v>85</v>
      </c>
      <c r="W58" s="51">
        <v>14</v>
      </c>
      <c r="X58" s="51">
        <v>1</v>
      </c>
      <c r="Y58" s="51">
        <v>0</v>
      </c>
      <c r="Z58" s="51">
        <v>0</v>
      </c>
      <c r="AA58" s="49" t="s">
        <v>2673</v>
      </c>
      <c r="AB58" s="49" t="s">
        <v>2673</v>
      </c>
      <c r="AC58" s="52">
        <f t="shared" si="0"/>
        <v>0.5</v>
      </c>
      <c r="AD58" s="52">
        <f t="shared" si="1"/>
        <v>0.86746987951807231</v>
      </c>
      <c r="AE58" s="44">
        <f t="shared" si="2"/>
        <v>0.12195121951219512</v>
      </c>
      <c r="AF58" s="44">
        <f t="shared" si="3"/>
        <v>0.36144578313253012</v>
      </c>
      <c r="AG58" s="52">
        <f t="shared" si="4"/>
        <v>0.46271672054069946</v>
      </c>
      <c r="AI58" s="44">
        <f>COUNTA($AL$12:AL58)</f>
        <v>8</v>
      </c>
      <c r="AJ58" s="44">
        <f t="shared" si="5"/>
        <v>27</v>
      </c>
      <c r="AK58" s="44" t="e">
        <v>#N/A</v>
      </c>
      <c r="AN58" s="44" t="str">
        <f t="shared" si="6"/>
        <v>Hamburg</v>
      </c>
      <c r="AO58" s="47" t="s">
        <v>171</v>
      </c>
      <c r="AP58" s="44">
        <v>1</v>
      </c>
      <c r="AU58" s="44" t="s">
        <v>167</v>
      </c>
    </row>
    <row r="59" spans="1:47" x14ac:dyDescent="0.2">
      <c r="A59" s="46" t="s">
        <v>2742</v>
      </c>
      <c r="B59" s="46" t="s">
        <v>470</v>
      </c>
      <c r="C59" s="51">
        <v>2</v>
      </c>
      <c r="D59" s="51">
        <v>8</v>
      </c>
      <c r="E59" s="51">
        <v>32</v>
      </c>
      <c r="F59" s="51">
        <v>54</v>
      </c>
      <c r="G59" s="51">
        <v>4</v>
      </c>
      <c r="H59" s="49" t="s">
        <v>2673</v>
      </c>
      <c r="I59" s="49" t="s">
        <v>2673</v>
      </c>
      <c r="J59" s="49" t="s">
        <v>2673</v>
      </c>
      <c r="K59" s="49" t="s">
        <v>2673</v>
      </c>
      <c r="L59" s="49" t="s">
        <v>2673</v>
      </c>
      <c r="M59" s="49" t="s">
        <v>2673</v>
      </c>
      <c r="N59" s="49" t="s">
        <v>2673</v>
      </c>
      <c r="O59" s="49" t="s">
        <v>2673</v>
      </c>
      <c r="P59" s="51">
        <v>15</v>
      </c>
      <c r="Q59" s="51">
        <v>35</v>
      </c>
      <c r="R59" s="51">
        <v>20</v>
      </c>
      <c r="S59" s="51">
        <v>9</v>
      </c>
      <c r="T59" s="51">
        <v>22</v>
      </c>
      <c r="U59" s="49" t="s">
        <v>2673</v>
      </c>
      <c r="V59" s="51">
        <v>64</v>
      </c>
      <c r="W59" s="51">
        <v>30</v>
      </c>
      <c r="X59" s="51">
        <v>5</v>
      </c>
      <c r="Y59" s="51">
        <v>0</v>
      </c>
      <c r="Z59" s="51">
        <v>0</v>
      </c>
      <c r="AA59" s="49" t="s">
        <v>2673</v>
      </c>
      <c r="AB59" s="49" t="s">
        <v>2673</v>
      </c>
      <c r="AC59" s="52">
        <f t="shared" si="0"/>
        <v>0.10416666666666667</v>
      </c>
      <c r="AD59" s="52">
        <f t="shared" si="1"/>
        <v>0.63291139240506333</v>
      </c>
      <c r="AE59" s="44">
        <f t="shared" si="2"/>
        <v>2.0833333333333332E-2</v>
      </c>
      <c r="AF59" s="44">
        <f t="shared" si="3"/>
        <v>0.189873417721519</v>
      </c>
      <c r="AG59" s="52">
        <f t="shared" si="4"/>
        <v>0.23694620253164558</v>
      </c>
      <c r="AI59" s="44">
        <f>COUNTA($AL$12:AL59)</f>
        <v>8</v>
      </c>
      <c r="AJ59" s="44">
        <f t="shared" si="5"/>
        <v>27</v>
      </c>
      <c r="AK59" s="44" t="e">
        <v>#N/A</v>
      </c>
      <c r="AN59" s="44" t="str">
        <f t="shared" si="6"/>
        <v/>
      </c>
      <c r="AO59" s="47" t="s">
        <v>2743</v>
      </c>
      <c r="AU59" s="44" t="s">
        <v>171</v>
      </c>
    </row>
    <row r="60" spans="1:47" x14ac:dyDescent="0.2">
      <c r="A60" s="46" t="s">
        <v>2744</v>
      </c>
      <c r="B60" s="46" t="s">
        <v>1016</v>
      </c>
      <c r="C60" s="49" t="s">
        <v>2673</v>
      </c>
      <c r="D60" s="49" t="s">
        <v>2673</v>
      </c>
      <c r="E60" s="49" t="s">
        <v>2673</v>
      </c>
      <c r="F60" s="49" t="s">
        <v>2673</v>
      </c>
      <c r="G60" s="49" t="s">
        <v>2673</v>
      </c>
      <c r="H60" s="49" t="s">
        <v>2673</v>
      </c>
      <c r="I60" s="49" t="s">
        <v>2673</v>
      </c>
      <c r="J60" s="49" t="s">
        <v>2673</v>
      </c>
      <c r="K60" s="49" t="s">
        <v>2673</v>
      </c>
      <c r="L60" s="49" t="s">
        <v>2673</v>
      </c>
      <c r="M60" s="49" t="s">
        <v>2673</v>
      </c>
      <c r="N60" s="49" t="s">
        <v>2673</v>
      </c>
      <c r="O60" s="49" t="s">
        <v>2673</v>
      </c>
      <c r="P60" s="49" t="s">
        <v>2673</v>
      </c>
      <c r="Q60" s="49" t="s">
        <v>2673</v>
      </c>
      <c r="R60" s="49" t="s">
        <v>2673</v>
      </c>
      <c r="S60" s="49" t="s">
        <v>2673</v>
      </c>
      <c r="T60" s="49" t="s">
        <v>2673</v>
      </c>
      <c r="U60" s="49" t="s">
        <v>2673</v>
      </c>
      <c r="V60" s="49" t="s">
        <v>2673</v>
      </c>
      <c r="W60" s="49" t="s">
        <v>2673</v>
      </c>
      <c r="X60" s="49" t="s">
        <v>2673</v>
      </c>
      <c r="Y60" s="49" t="s">
        <v>2673</v>
      </c>
      <c r="Z60" s="49" t="s">
        <v>2673</v>
      </c>
      <c r="AA60" s="49" t="s">
        <v>2673</v>
      </c>
      <c r="AB60" s="49" t="s">
        <v>2673</v>
      </c>
      <c r="AC60" s="52" t="e">
        <f t="shared" si="0"/>
        <v>#DIV/0!</v>
      </c>
      <c r="AD60" s="52" t="e">
        <f t="shared" si="1"/>
        <v>#DIV/0!</v>
      </c>
      <c r="AE60" s="44" t="e">
        <f t="shared" si="2"/>
        <v>#DIV/0!</v>
      </c>
      <c r="AF60" s="44" t="e">
        <f t="shared" si="3"/>
        <v>#DIV/0!</v>
      </c>
      <c r="AG60" s="52" t="e">
        <f t="shared" si="4"/>
        <v>#DIV/0!</v>
      </c>
      <c r="AI60" s="44">
        <f>COUNTA($AL$12:AL60)</f>
        <v>8</v>
      </c>
      <c r="AJ60" s="44">
        <f t="shared" si="5"/>
        <v>28</v>
      </c>
      <c r="AK60" s="44" t="e">
        <v>#N/A</v>
      </c>
      <c r="AN60" s="44" t="str">
        <f t="shared" si="6"/>
        <v>Helsinki FUA</v>
      </c>
      <c r="AO60" s="47" t="s">
        <v>2586</v>
      </c>
      <c r="AP60" s="44">
        <v>1</v>
      </c>
      <c r="AQ60" s="44" t="s">
        <v>2671</v>
      </c>
      <c r="AU60" s="44" t="s">
        <v>174</v>
      </c>
    </row>
    <row r="61" spans="1:47" x14ac:dyDescent="0.2">
      <c r="A61" s="46" t="s">
        <v>2745</v>
      </c>
      <c r="B61" s="46" t="s">
        <v>2592</v>
      </c>
      <c r="C61" s="51">
        <v>17.5</v>
      </c>
      <c r="D61" s="51">
        <v>32.700000000000003</v>
      </c>
      <c r="E61" s="51">
        <v>19.399999999999999</v>
      </c>
      <c r="F61" s="51">
        <v>20.5</v>
      </c>
      <c r="G61" s="51">
        <v>9.9</v>
      </c>
      <c r="H61" s="49" t="s">
        <v>2673</v>
      </c>
      <c r="I61" s="49" t="s">
        <v>2673</v>
      </c>
      <c r="J61" s="49" t="s">
        <v>2673</v>
      </c>
      <c r="K61" s="49" t="s">
        <v>2673</v>
      </c>
      <c r="L61" s="49" t="s">
        <v>2673</v>
      </c>
      <c r="M61" s="49" t="s">
        <v>2673</v>
      </c>
      <c r="N61" s="49" t="s">
        <v>2673</v>
      </c>
      <c r="O61" s="49" t="s">
        <v>2673</v>
      </c>
      <c r="P61" s="51">
        <v>28.8</v>
      </c>
      <c r="Q61" s="51">
        <v>30.7</v>
      </c>
      <c r="R61" s="51">
        <v>11.3</v>
      </c>
      <c r="S61" s="51">
        <v>6.8</v>
      </c>
      <c r="T61" s="51">
        <v>9.1999999999999993</v>
      </c>
      <c r="U61" s="51">
        <v>13.2</v>
      </c>
      <c r="V61" s="51">
        <v>67.3</v>
      </c>
      <c r="W61" s="51">
        <v>26.4</v>
      </c>
      <c r="X61" s="51">
        <v>5.2</v>
      </c>
      <c r="Y61" s="51">
        <v>0.9</v>
      </c>
      <c r="Z61" s="51">
        <v>0.2</v>
      </c>
      <c r="AA61" s="49" t="s">
        <v>2673</v>
      </c>
      <c r="AB61" s="49" t="s">
        <v>2673</v>
      </c>
      <c r="AC61" s="52">
        <f t="shared" si="0"/>
        <v>0.55715871254162053</v>
      </c>
      <c r="AD61" s="52">
        <f t="shared" si="1"/>
        <v>0.76675257731958768</v>
      </c>
      <c r="AE61" s="44">
        <f t="shared" si="2"/>
        <v>0.1942286348501665</v>
      </c>
      <c r="AF61" s="44">
        <f t="shared" si="3"/>
        <v>0.37113402061855671</v>
      </c>
      <c r="AG61" s="52">
        <f t="shared" si="4"/>
        <v>0.47231848633248286</v>
      </c>
      <c r="AI61" s="44">
        <f>COUNTA($AL$12:AL61)</f>
        <v>8</v>
      </c>
      <c r="AJ61" s="44">
        <f t="shared" si="5"/>
        <v>29</v>
      </c>
      <c r="AK61" s="44" t="e">
        <v>#N/A</v>
      </c>
      <c r="AN61" s="44" t="str">
        <f t="shared" si="6"/>
        <v>Ingolstadt</v>
      </c>
      <c r="AO61" s="47" t="s">
        <v>420</v>
      </c>
      <c r="AP61" s="44">
        <v>1</v>
      </c>
      <c r="AU61" s="44" t="s">
        <v>177</v>
      </c>
    </row>
    <row r="62" spans="1:47" x14ac:dyDescent="0.2">
      <c r="A62" s="46" t="s">
        <v>2746</v>
      </c>
      <c r="B62" s="46" t="s">
        <v>2682</v>
      </c>
      <c r="C62" s="49" t="s">
        <v>2673</v>
      </c>
      <c r="D62" s="49" t="s">
        <v>2673</v>
      </c>
      <c r="E62" s="49" t="s">
        <v>2673</v>
      </c>
      <c r="F62" s="49" t="s">
        <v>2673</v>
      </c>
      <c r="G62" s="49" t="s">
        <v>2673</v>
      </c>
      <c r="H62" s="49" t="s">
        <v>2673</v>
      </c>
      <c r="I62" s="49" t="s">
        <v>2673</v>
      </c>
      <c r="J62" s="49" t="s">
        <v>2673</v>
      </c>
      <c r="K62" s="49" t="s">
        <v>2673</v>
      </c>
      <c r="L62" s="49" t="s">
        <v>2673</v>
      </c>
      <c r="M62" s="49" t="s">
        <v>2673</v>
      </c>
      <c r="N62" s="49" t="s">
        <v>2673</v>
      </c>
      <c r="O62" s="49" t="s">
        <v>2673</v>
      </c>
      <c r="P62" s="49" t="s">
        <v>2673</v>
      </c>
      <c r="Q62" s="49" t="s">
        <v>2673</v>
      </c>
      <c r="R62" s="49" t="s">
        <v>2673</v>
      </c>
      <c r="S62" s="49" t="s">
        <v>2673</v>
      </c>
      <c r="T62" s="49" t="s">
        <v>2673</v>
      </c>
      <c r="U62" s="49" t="s">
        <v>2673</v>
      </c>
      <c r="V62" s="49" t="s">
        <v>2673</v>
      </c>
      <c r="W62" s="49" t="s">
        <v>2673</v>
      </c>
      <c r="X62" s="49" t="s">
        <v>2673</v>
      </c>
      <c r="Y62" s="49" t="s">
        <v>2673</v>
      </c>
      <c r="Z62" s="49" t="s">
        <v>2673</v>
      </c>
      <c r="AA62" s="49" t="s">
        <v>2673</v>
      </c>
      <c r="AB62" s="49" t="s">
        <v>2673</v>
      </c>
      <c r="AC62" s="52" t="e">
        <f t="shared" si="0"/>
        <v>#DIV/0!</v>
      </c>
      <c r="AD62" s="52" t="e">
        <f t="shared" si="1"/>
        <v>#DIV/0!</v>
      </c>
      <c r="AE62" s="44" t="e">
        <f t="shared" si="2"/>
        <v>#DIV/0!</v>
      </c>
      <c r="AF62" s="44" t="e">
        <f t="shared" si="3"/>
        <v>#DIV/0!</v>
      </c>
      <c r="AG62" s="52" t="e">
        <f t="shared" si="4"/>
        <v>#DIV/0!</v>
      </c>
      <c r="AI62" s="44">
        <f>COUNTA($AL$12:AL62)</f>
        <v>8</v>
      </c>
      <c r="AJ62" s="44">
        <f t="shared" si="5"/>
        <v>30</v>
      </c>
      <c r="AK62" s="44" t="e">
        <v>#N/A</v>
      </c>
      <c r="AN62" s="44" t="str">
        <f t="shared" si="6"/>
        <v xml:space="preserve">Iraklio     </v>
      </c>
      <c r="AO62" s="47" t="s">
        <v>2585</v>
      </c>
      <c r="AP62" s="44">
        <v>1</v>
      </c>
      <c r="AQ62" s="44" t="s">
        <v>2671</v>
      </c>
      <c r="AU62" s="44" t="s">
        <v>180</v>
      </c>
    </row>
    <row r="63" spans="1:47" x14ac:dyDescent="0.2">
      <c r="A63" s="46" t="s">
        <v>2747</v>
      </c>
      <c r="B63" s="46" t="s">
        <v>2584</v>
      </c>
      <c r="C63" s="51">
        <v>3.3</v>
      </c>
      <c r="D63" s="51">
        <v>8.3000000000000007</v>
      </c>
      <c r="E63" s="51">
        <v>22.8</v>
      </c>
      <c r="F63" s="51">
        <v>61.2</v>
      </c>
      <c r="G63" s="51">
        <v>4.4000000000000004</v>
      </c>
      <c r="H63" s="49" t="s">
        <v>2673</v>
      </c>
      <c r="I63" s="49" t="s">
        <v>2673</v>
      </c>
      <c r="J63" s="49" t="s">
        <v>2673</v>
      </c>
      <c r="K63" s="49" t="s">
        <v>2673</v>
      </c>
      <c r="L63" s="49" t="s">
        <v>2673</v>
      </c>
      <c r="M63" s="49" t="s">
        <v>2673</v>
      </c>
      <c r="N63" s="49" t="s">
        <v>2673</v>
      </c>
      <c r="O63" s="49" t="s">
        <v>2673</v>
      </c>
      <c r="P63" s="51">
        <v>8.1999999999999993</v>
      </c>
      <c r="Q63" s="51">
        <v>31</v>
      </c>
      <c r="R63" s="51">
        <v>15.6</v>
      </c>
      <c r="S63" s="51">
        <v>16.5</v>
      </c>
      <c r="T63" s="51">
        <v>7.1</v>
      </c>
      <c r="U63" s="51">
        <v>21.6</v>
      </c>
      <c r="V63" s="51">
        <v>15</v>
      </c>
      <c r="W63" s="51">
        <v>49.1</v>
      </c>
      <c r="X63" s="51">
        <v>18.7</v>
      </c>
      <c r="Y63" s="51">
        <v>16.899999999999999</v>
      </c>
      <c r="Z63" s="51">
        <v>0.3</v>
      </c>
      <c r="AA63" s="49" t="s">
        <v>2673</v>
      </c>
      <c r="AB63" s="49" t="s">
        <v>2673</v>
      </c>
      <c r="AC63" s="52">
        <f t="shared" si="0"/>
        <v>0.12133891213389121</v>
      </c>
      <c r="AD63" s="52">
        <f t="shared" si="1"/>
        <v>0.54978962131837306</v>
      </c>
      <c r="AE63" s="44">
        <f t="shared" si="2"/>
        <v>3.4518828451882838E-2</v>
      </c>
      <c r="AF63" s="44">
        <f t="shared" si="3"/>
        <v>0.11500701262272087</v>
      </c>
      <c r="AG63" s="52">
        <f t="shared" si="4"/>
        <v>0.20516359363171699</v>
      </c>
      <c r="AI63" s="44">
        <f>COUNTA($AL$12:AL63)</f>
        <v>9</v>
      </c>
      <c r="AJ63" s="44">
        <f t="shared" si="5"/>
        <v>30</v>
      </c>
      <c r="AK63" s="44">
        <v>72</v>
      </c>
      <c r="AL63" s="44" t="s">
        <v>1057</v>
      </c>
      <c r="AN63" s="44" t="str">
        <f t="shared" si="6"/>
        <v/>
      </c>
      <c r="AO63" s="47" t="s">
        <v>2748</v>
      </c>
      <c r="AQ63" s="44" t="s">
        <v>2677</v>
      </c>
      <c r="AU63" s="44" t="s">
        <v>183</v>
      </c>
    </row>
    <row r="64" spans="1:47" x14ac:dyDescent="0.2">
      <c r="A64" s="46" t="s">
        <v>2749</v>
      </c>
      <c r="B64" s="46" t="s">
        <v>2585</v>
      </c>
      <c r="C64" s="51">
        <v>4.9000000000000004</v>
      </c>
      <c r="D64" s="51">
        <v>22.3</v>
      </c>
      <c r="E64" s="51">
        <v>30.4</v>
      </c>
      <c r="F64" s="51">
        <v>37.9</v>
      </c>
      <c r="G64" s="51">
        <v>4.4000000000000004</v>
      </c>
      <c r="H64" s="49" t="s">
        <v>2673</v>
      </c>
      <c r="I64" s="49" t="s">
        <v>2673</v>
      </c>
      <c r="J64" s="49" t="s">
        <v>2673</v>
      </c>
      <c r="K64" s="49" t="s">
        <v>2673</v>
      </c>
      <c r="L64" s="49" t="s">
        <v>2673</v>
      </c>
      <c r="M64" s="49" t="s">
        <v>2673</v>
      </c>
      <c r="N64" s="49" t="s">
        <v>2673</v>
      </c>
      <c r="O64" s="49" t="s">
        <v>2673</v>
      </c>
      <c r="P64" s="51">
        <v>8.6</v>
      </c>
      <c r="Q64" s="51">
        <v>32.4</v>
      </c>
      <c r="R64" s="51">
        <v>19.8</v>
      </c>
      <c r="S64" s="51">
        <v>13.6</v>
      </c>
      <c r="T64" s="51">
        <v>7.8</v>
      </c>
      <c r="U64" s="51">
        <v>17.8</v>
      </c>
      <c r="V64" s="51">
        <v>37.299999999999997</v>
      </c>
      <c r="W64" s="51">
        <v>44.5</v>
      </c>
      <c r="X64" s="51">
        <v>12.8</v>
      </c>
      <c r="Y64" s="51">
        <v>5</v>
      </c>
      <c r="Z64" s="51">
        <v>0.4</v>
      </c>
      <c r="AA64" s="49" t="s">
        <v>2673</v>
      </c>
      <c r="AB64" s="49" t="s">
        <v>2673</v>
      </c>
      <c r="AC64" s="52">
        <f t="shared" si="0"/>
        <v>0.28481675392670158</v>
      </c>
      <c r="AD64" s="52">
        <f t="shared" si="1"/>
        <v>0.55107526881720437</v>
      </c>
      <c r="AE64" s="44">
        <f t="shared" si="2"/>
        <v>5.1308900523560214E-2</v>
      </c>
      <c r="AF64" s="44">
        <f t="shared" si="3"/>
        <v>0.11559139784946237</v>
      </c>
      <c r="AG64" s="52">
        <f t="shared" si="4"/>
        <v>0.25069808027923213</v>
      </c>
      <c r="AI64" s="44">
        <f>COUNTA($AL$12:AL64)</f>
        <v>9</v>
      </c>
      <c r="AJ64" s="44">
        <f t="shared" si="5"/>
        <v>30</v>
      </c>
      <c r="AK64" s="44" t="e">
        <v>#N/A</v>
      </c>
      <c r="AN64" s="44" t="str">
        <f t="shared" si="6"/>
        <v/>
      </c>
      <c r="AO64" s="47" t="s">
        <v>2750</v>
      </c>
      <c r="AQ64" s="53" t="s">
        <v>2751</v>
      </c>
      <c r="AR64" s="44" t="s">
        <v>2752</v>
      </c>
      <c r="AU64" s="44" t="s">
        <v>186</v>
      </c>
    </row>
    <row r="65" spans="1:47" x14ac:dyDescent="0.2">
      <c r="A65" s="46" t="s">
        <v>2753</v>
      </c>
      <c r="B65" s="46" t="s">
        <v>510</v>
      </c>
      <c r="C65" s="51">
        <v>4.5</v>
      </c>
      <c r="D65" s="51">
        <v>9.5</v>
      </c>
      <c r="E65" s="51">
        <v>28</v>
      </c>
      <c r="F65" s="51">
        <v>53.3</v>
      </c>
      <c r="G65" s="51">
        <v>4.5999999999999996</v>
      </c>
      <c r="H65" s="49" t="s">
        <v>2673</v>
      </c>
      <c r="I65" s="49" t="s">
        <v>2673</v>
      </c>
      <c r="J65" s="49" t="s">
        <v>2673</v>
      </c>
      <c r="K65" s="49" t="s">
        <v>2673</v>
      </c>
      <c r="L65" s="49" t="s">
        <v>2673</v>
      </c>
      <c r="M65" s="49" t="s">
        <v>2673</v>
      </c>
      <c r="N65" s="49" t="s">
        <v>2673</v>
      </c>
      <c r="O65" s="49" t="s">
        <v>2673</v>
      </c>
      <c r="P65" s="51">
        <v>16.8</v>
      </c>
      <c r="Q65" s="51">
        <v>23.4</v>
      </c>
      <c r="R65" s="51">
        <v>16.5</v>
      </c>
      <c r="S65" s="51">
        <v>14.7</v>
      </c>
      <c r="T65" s="51">
        <v>5.0999999999999996</v>
      </c>
      <c r="U65" s="51">
        <v>23.4</v>
      </c>
      <c r="V65" s="51">
        <v>40.799999999999997</v>
      </c>
      <c r="W65" s="51">
        <v>42.8</v>
      </c>
      <c r="X65" s="51">
        <v>12.8</v>
      </c>
      <c r="Y65" s="51">
        <v>2.9</v>
      </c>
      <c r="Z65" s="51">
        <v>0.8</v>
      </c>
      <c r="AA65" s="49" t="s">
        <v>2673</v>
      </c>
      <c r="AB65" s="49" t="s">
        <v>2673</v>
      </c>
      <c r="AC65" s="52">
        <f t="shared" si="0"/>
        <v>0.14690451206715635</v>
      </c>
      <c r="AD65" s="52">
        <f t="shared" si="1"/>
        <v>0.56302521008403361</v>
      </c>
      <c r="AE65" s="44">
        <f t="shared" si="2"/>
        <v>4.7219307450157399E-2</v>
      </c>
      <c r="AF65" s="44">
        <f t="shared" si="3"/>
        <v>0.23529411764705882</v>
      </c>
      <c r="AG65" s="52">
        <f t="shared" si="4"/>
        <v>0.24811078681210158</v>
      </c>
      <c r="AI65" s="44">
        <f>COUNTA($AL$12:AL65)</f>
        <v>9</v>
      </c>
      <c r="AJ65" s="44">
        <f t="shared" si="5"/>
        <v>31</v>
      </c>
      <c r="AK65" s="44" t="e">
        <v>#N/A</v>
      </c>
      <c r="AN65" s="44" t="str">
        <f t="shared" si="6"/>
        <v>Jelgava</v>
      </c>
      <c r="AO65" s="47" t="s">
        <v>1299</v>
      </c>
      <c r="AP65" s="44">
        <v>1</v>
      </c>
      <c r="AU65" s="44" t="s">
        <v>189</v>
      </c>
    </row>
    <row r="66" spans="1:47" x14ac:dyDescent="0.2">
      <c r="A66" s="46" t="s">
        <v>2754</v>
      </c>
      <c r="B66" s="46"/>
      <c r="C66" s="49" t="s">
        <v>2673</v>
      </c>
      <c r="D66" s="49" t="s">
        <v>2673</v>
      </c>
      <c r="E66" s="49" t="s">
        <v>2673</v>
      </c>
      <c r="F66" s="49" t="s">
        <v>2673</v>
      </c>
      <c r="G66" s="49" t="s">
        <v>2673</v>
      </c>
      <c r="H66" s="49" t="s">
        <v>2673</v>
      </c>
      <c r="I66" s="49" t="s">
        <v>2673</v>
      </c>
      <c r="J66" s="49" t="s">
        <v>2673</v>
      </c>
      <c r="K66" s="49" t="s">
        <v>2673</v>
      </c>
      <c r="L66" s="49" t="s">
        <v>2673</v>
      </c>
      <c r="M66" s="49" t="s">
        <v>2673</v>
      </c>
      <c r="N66" s="49" t="s">
        <v>2673</v>
      </c>
      <c r="O66" s="49" t="s">
        <v>2673</v>
      </c>
      <c r="P66" s="49" t="s">
        <v>2673</v>
      </c>
      <c r="Q66" s="49" t="s">
        <v>2673</v>
      </c>
      <c r="R66" s="49" t="s">
        <v>2673</v>
      </c>
      <c r="S66" s="49" t="s">
        <v>2673</v>
      </c>
      <c r="T66" s="49" t="s">
        <v>2673</v>
      </c>
      <c r="U66" s="49" t="s">
        <v>2673</v>
      </c>
      <c r="V66" s="49" t="s">
        <v>2673</v>
      </c>
      <c r="W66" s="49" t="s">
        <v>2673</v>
      </c>
      <c r="X66" s="49" t="s">
        <v>2673</v>
      </c>
      <c r="Y66" s="49" t="s">
        <v>2673</v>
      </c>
      <c r="Z66" s="49" t="s">
        <v>2673</v>
      </c>
      <c r="AA66" s="49" t="s">
        <v>2673</v>
      </c>
      <c r="AB66" s="49" t="s">
        <v>2673</v>
      </c>
      <c r="AC66" s="52" t="e">
        <f t="shared" si="0"/>
        <v>#DIV/0!</v>
      </c>
      <c r="AD66" s="52" t="e">
        <f t="shared" si="1"/>
        <v>#DIV/0!</v>
      </c>
      <c r="AE66" s="44" t="e">
        <f t="shared" si="2"/>
        <v>#DIV/0!</v>
      </c>
      <c r="AF66" s="44" t="e">
        <f t="shared" si="3"/>
        <v>#DIV/0!</v>
      </c>
      <c r="AG66" s="52" t="e">
        <f t="shared" si="4"/>
        <v>#DIV/0!</v>
      </c>
      <c r="AI66" s="44">
        <f>COUNTA($AL$12:AL66)</f>
        <v>9</v>
      </c>
      <c r="AJ66" s="44">
        <f t="shared" si="5"/>
        <v>31</v>
      </c>
      <c r="AK66" s="44" t="e">
        <v>#N/A</v>
      </c>
      <c r="AN66" s="44" t="str">
        <f t="shared" si="6"/>
        <v/>
      </c>
      <c r="AO66" s="47" t="s">
        <v>2755</v>
      </c>
      <c r="AQ66" s="53" t="s">
        <v>2751</v>
      </c>
      <c r="AR66" s="44" t="s">
        <v>2752</v>
      </c>
      <c r="AU66" s="44" t="s">
        <v>192</v>
      </c>
    </row>
    <row r="67" spans="1:47" x14ac:dyDescent="0.2">
      <c r="A67" s="46" t="s">
        <v>2756</v>
      </c>
      <c r="B67" s="46" t="s">
        <v>514</v>
      </c>
      <c r="C67" s="51">
        <v>4.5</v>
      </c>
      <c r="D67" s="51">
        <v>12.2</v>
      </c>
      <c r="E67" s="51">
        <v>40.6</v>
      </c>
      <c r="F67" s="51">
        <v>40.299999999999997</v>
      </c>
      <c r="G67" s="51">
        <v>2.2999999999999998</v>
      </c>
      <c r="H67" s="49" t="s">
        <v>2673</v>
      </c>
      <c r="I67" s="49" t="s">
        <v>2673</v>
      </c>
      <c r="J67" s="49" t="s">
        <v>2673</v>
      </c>
      <c r="K67" s="49" t="s">
        <v>2673</v>
      </c>
      <c r="L67" s="49" t="s">
        <v>2673</v>
      </c>
      <c r="M67" s="49" t="s">
        <v>2673</v>
      </c>
      <c r="N67" s="49" t="s">
        <v>2673</v>
      </c>
      <c r="O67" s="49" t="s">
        <v>2673</v>
      </c>
      <c r="P67" s="51">
        <v>16.3</v>
      </c>
      <c r="Q67" s="51">
        <v>32.799999999999997</v>
      </c>
      <c r="R67" s="51">
        <v>13.2</v>
      </c>
      <c r="S67" s="51">
        <v>9.3000000000000007</v>
      </c>
      <c r="T67" s="51">
        <v>4.8</v>
      </c>
      <c r="U67" s="51">
        <v>23.6</v>
      </c>
      <c r="V67" s="51">
        <v>50.9</v>
      </c>
      <c r="W67" s="51">
        <v>38.4</v>
      </c>
      <c r="X67" s="51">
        <v>7.6</v>
      </c>
      <c r="Y67" s="51">
        <v>3.1</v>
      </c>
      <c r="Z67" s="51">
        <v>0</v>
      </c>
      <c r="AA67" s="49" t="s">
        <v>2673</v>
      </c>
      <c r="AB67" s="49" t="s">
        <v>2673</v>
      </c>
      <c r="AC67" s="52">
        <f t="shared" si="0"/>
        <v>0.17110655737704919</v>
      </c>
      <c r="AD67" s="52">
        <f t="shared" si="1"/>
        <v>0.68575418994413406</v>
      </c>
      <c r="AE67" s="44">
        <f t="shared" si="2"/>
        <v>4.6106557377049183E-2</v>
      </c>
      <c r="AF67" s="44">
        <f t="shared" si="3"/>
        <v>0.22765363128491622</v>
      </c>
      <c r="AG67" s="52">
        <f t="shared" si="4"/>
        <v>0.28265523399578718</v>
      </c>
      <c r="AI67" s="44">
        <f>COUNTA($AL$12:AL67)</f>
        <v>10</v>
      </c>
      <c r="AJ67" s="44">
        <f t="shared" si="5"/>
        <v>32</v>
      </c>
      <c r="AK67" s="44">
        <v>100</v>
      </c>
      <c r="AL67" s="44" t="s">
        <v>1530</v>
      </c>
      <c r="AN67" s="44" t="str">
        <f t="shared" si="6"/>
        <v>Kaiserslautern</v>
      </c>
      <c r="AO67" s="47" t="s">
        <v>273</v>
      </c>
      <c r="AP67" s="44">
        <v>1</v>
      </c>
      <c r="AU67" s="44" t="s">
        <v>195</v>
      </c>
    </row>
    <row r="68" spans="1:47" x14ac:dyDescent="0.2">
      <c r="A68" s="46" t="s">
        <v>2757</v>
      </c>
      <c r="B68" s="46" t="s">
        <v>526</v>
      </c>
      <c r="C68" s="51">
        <v>7.4</v>
      </c>
      <c r="D68" s="51">
        <v>8.6999999999999993</v>
      </c>
      <c r="E68" s="51">
        <v>26.2</v>
      </c>
      <c r="F68" s="51">
        <v>54.6</v>
      </c>
      <c r="G68" s="51">
        <v>3.1</v>
      </c>
      <c r="H68" s="49" t="s">
        <v>2673</v>
      </c>
      <c r="I68" s="49" t="s">
        <v>2673</v>
      </c>
      <c r="J68" s="49" t="s">
        <v>2673</v>
      </c>
      <c r="K68" s="49" t="s">
        <v>2673</v>
      </c>
      <c r="L68" s="49" t="s">
        <v>2673</v>
      </c>
      <c r="M68" s="49" t="s">
        <v>2673</v>
      </c>
      <c r="N68" s="49" t="s">
        <v>2673</v>
      </c>
      <c r="O68" s="49" t="s">
        <v>2673</v>
      </c>
      <c r="P68" s="51">
        <v>20.8</v>
      </c>
      <c r="Q68" s="51">
        <v>29</v>
      </c>
      <c r="R68" s="51">
        <v>15.2</v>
      </c>
      <c r="S68" s="51">
        <v>13.5</v>
      </c>
      <c r="T68" s="51">
        <v>2.7</v>
      </c>
      <c r="U68" s="51">
        <v>18.7</v>
      </c>
      <c r="V68" s="51">
        <v>63.5</v>
      </c>
      <c r="W68" s="51">
        <v>30.3</v>
      </c>
      <c r="X68" s="51">
        <v>5.2</v>
      </c>
      <c r="Y68" s="51">
        <v>0.9</v>
      </c>
      <c r="Z68" s="51">
        <v>0.1</v>
      </c>
      <c r="AA68" s="49" t="s">
        <v>2673</v>
      </c>
      <c r="AB68" s="49" t="s">
        <v>2673</v>
      </c>
      <c r="AC68" s="52">
        <f t="shared" si="0"/>
        <v>0.16615067079463364</v>
      </c>
      <c r="AD68" s="52">
        <f t="shared" si="1"/>
        <v>0.6343949044585987</v>
      </c>
      <c r="AE68" s="44">
        <f t="shared" si="2"/>
        <v>7.6367389060887511E-2</v>
      </c>
      <c r="AF68" s="44">
        <f t="shared" si="3"/>
        <v>0.26496815286624203</v>
      </c>
      <c r="AG68" s="52">
        <f t="shared" si="4"/>
        <v>0.28547027929509045</v>
      </c>
      <c r="AI68" s="44">
        <f>COUNTA($AL$12:AL68)</f>
        <v>11</v>
      </c>
      <c r="AJ68" s="44">
        <f t="shared" si="5"/>
        <v>33</v>
      </c>
      <c r="AK68" s="44">
        <v>105</v>
      </c>
      <c r="AL68" s="44" t="s">
        <v>1685</v>
      </c>
      <c r="AN68" s="44" t="str">
        <f t="shared" si="6"/>
        <v>Karlsruhe</v>
      </c>
      <c r="AO68" s="47" t="s">
        <v>249</v>
      </c>
      <c r="AP68" s="44">
        <v>1</v>
      </c>
      <c r="AU68" s="44" t="s">
        <v>198</v>
      </c>
    </row>
    <row r="69" spans="1:47" x14ac:dyDescent="0.2">
      <c r="A69" s="46" t="s">
        <v>2758</v>
      </c>
      <c r="B69" s="46" t="s">
        <v>547</v>
      </c>
      <c r="C69" s="51">
        <v>5.0999999999999996</v>
      </c>
      <c r="D69" s="51">
        <v>6.3</v>
      </c>
      <c r="E69" s="51">
        <v>33.799999999999997</v>
      </c>
      <c r="F69" s="51">
        <v>49.7</v>
      </c>
      <c r="G69" s="51">
        <v>5.0999999999999996</v>
      </c>
      <c r="H69" s="49" t="s">
        <v>2673</v>
      </c>
      <c r="I69" s="49" t="s">
        <v>2673</v>
      </c>
      <c r="J69" s="49" t="s">
        <v>2673</v>
      </c>
      <c r="K69" s="49" t="s">
        <v>2673</v>
      </c>
      <c r="L69" s="49" t="s">
        <v>2673</v>
      </c>
      <c r="M69" s="49" t="s">
        <v>2673</v>
      </c>
      <c r="N69" s="49" t="s">
        <v>2673</v>
      </c>
      <c r="O69" s="49" t="s">
        <v>2673</v>
      </c>
      <c r="P69" s="51">
        <v>19.3</v>
      </c>
      <c r="Q69" s="51">
        <v>29.2</v>
      </c>
      <c r="R69" s="51">
        <v>12.6</v>
      </c>
      <c r="S69" s="51">
        <v>10.5</v>
      </c>
      <c r="T69" s="51">
        <v>2.2999999999999998</v>
      </c>
      <c r="U69" s="51">
        <v>26.1</v>
      </c>
      <c r="V69" s="51">
        <v>70</v>
      </c>
      <c r="W69" s="51">
        <v>23.4</v>
      </c>
      <c r="X69" s="51">
        <v>5</v>
      </c>
      <c r="Y69" s="51">
        <v>1.6</v>
      </c>
      <c r="Z69" s="51">
        <v>0</v>
      </c>
      <c r="AA69" s="49" t="s">
        <v>2673</v>
      </c>
      <c r="AB69" s="49" t="s">
        <v>2673</v>
      </c>
      <c r="AC69" s="52">
        <f t="shared" si="0"/>
        <v>0.12012644889357216</v>
      </c>
      <c r="AD69" s="52">
        <f t="shared" si="1"/>
        <v>0.67737430167597767</v>
      </c>
      <c r="AE69" s="44">
        <f t="shared" si="2"/>
        <v>5.3740779768177024E-2</v>
      </c>
      <c r="AF69" s="44">
        <f t="shared" si="3"/>
        <v>0.26955307262569833</v>
      </c>
      <c r="AG69" s="52">
        <f t="shared" si="4"/>
        <v>0.28019865074085631</v>
      </c>
      <c r="AI69" s="44">
        <f>COUNTA($AL$12:AL69)</f>
        <v>12</v>
      </c>
      <c r="AJ69" s="44">
        <f t="shared" si="5"/>
        <v>34</v>
      </c>
      <c r="AK69" s="44" t="e">
        <v>#N/A</v>
      </c>
      <c r="AL69" s="44" t="s">
        <v>363</v>
      </c>
      <c r="AN69" s="44" t="str">
        <f t="shared" si="6"/>
        <v>Kassel</v>
      </c>
      <c r="AO69" s="47" t="s">
        <v>384</v>
      </c>
      <c r="AP69" s="44">
        <v>1</v>
      </c>
      <c r="AU69" s="44" t="s">
        <v>201</v>
      </c>
    </row>
    <row r="70" spans="1:47" x14ac:dyDescent="0.2">
      <c r="A70" s="46" t="s">
        <v>2759</v>
      </c>
      <c r="B70" s="46" t="s">
        <v>2760</v>
      </c>
      <c r="C70" s="49" t="s">
        <v>2673</v>
      </c>
      <c r="D70" s="49" t="s">
        <v>2673</v>
      </c>
      <c r="E70" s="49" t="s">
        <v>2673</v>
      </c>
      <c r="F70" s="49" t="s">
        <v>2673</v>
      </c>
      <c r="G70" s="49" t="s">
        <v>2673</v>
      </c>
      <c r="H70" s="49" t="s">
        <v>2673</v>
      </c>
      <c r="I70" s="49" t="s">
        <v>2673</v>
      </c>
      <c r="J70" s="49" t="s">
        <v>2673</v>
      </c>
      <c r="K70" s="49" t="s">
        <v>2673</v>
      </c>
      <c r="L70" s="49" t="s">
        <v>2673</v>
      </c>
      <c r="M70" s="49" t="s">
        <v>2673</v>
      </c>
      <c r="N70" s="49" t="s">
        <v>2673</v>
      </c>
      <c r="O70" s="49" t="s">
        <v>2673</v>
      </c>
      <c r="P70" s="49" t="s">
        <v>2673</v>
      </c>
      <c r="Q70" s="49" t="s">
        <v>2673</v>
      </c>
      <c r="R70" s="49" t="s">
        <v>2673</v>
      </c>
      <c r="S70" s="49" t="s">
        <v>2673</v>
      </c>
      <c r="T70" s="49" t="s">
        <v>2673</v>
      </c>
      <c r="U70" s="49" t="s">
        <v>2673</v>
      </c>
      <c r="V70" s="49" t="s">
        <v>2673</v>
      </c>
      <c r="W70" s="49" t="s">
        <v>2673</v>
      </c>
      <c r="X70" s="49" t="s">
        <v>2673</v>
      </c>
      <c r="Y70" s="49" t="s">
        <v>2673</v>
      </c>
      <c r="Z70" s="49" t="s">
        <v>2673</v>
      </c>
      <c r="AA70" s="49" t="s">
        <v>2673</v>
      </c>
      <c r="AB70" s="49" t="s">
        <v>2673</v>
      </c>
      <c r="AC70" s="52" t="e">
        <f t="shared" si="0"/>
        <v>#DIV/0!</v>
      </c>
      <c r="AD70" s="52" t="e">
        <f t="shared" si="1"/>
        <v>#DIV/0!</v>
      </c>
      <c r="AE70" s="44" t="e">
        <f t="shared" si="2"/>
        <v>#DIV/0!</v>
      </c>
      <c r="AF70" s="44" t="e">
        <f t="shared" si="3"/>
        <v>#DIV/0!</v>
      </c>
      <c r="AG70" s="52" t="e">
        <f t="shared" si="4"/>
        <v>#DIV/0!</v>
      </c>
      <c r="AI70" s="44">
        <f>COUNTA($AL$12:AL70)</f>
        <v>12</v>
      </c>
      <c r="AJ70" s="44">
        <f t="shared" si="5"/>
        <v>34</v>
      </c>
      <c r="AK70" s="44" t="e">
        <v>#N/A</v>
      </c>
      <c r="AN70" s="44" t="str">
        <f t="shared" si="6"/>
        <v/>
      </c>
      <c r="AO70" s="47" t="s">
        <v>451</v>
      </c>
      <c r="AU70" s="44" t="s">
        <v>204</v>
      </c>
    </row>
    <row r="71" spans="1:47" x14ac:dyDescent="0.2">
      <c r="A71" s="46" t="s">
        <v>2761</v>
      </c>
      <c r="B71" s="46" t="s">
        <v>2587</v>
      </c>
      <c r="C71" s="51">
        <v>7.6</v>
      </c>
      <c r="D71" s="51">
        <v>39.5</v>
      </c>
      <c r="E71" s="51">
        <v>30.8</v>
      </c>
      <c r="F71" s="51">
        <v>15.1</v>
      </c>
      <c r="G71" s="51">
        <v>7</v>
      </c>
      <c r="H71" s="49" t="s">
        <v>2673</v>
      </c>
      <c r="I71" s="49" t="s">
        <v>2673</v>
      </c>
      <c r="J71" s="49" t="s">
        <v>2673</v>
      </c>
      <c r="K71" s="49" t="s">
        <v>2673</v>
      </c>
      <c r="L71" s="49" t="s">
        <v>2673</v>
      </c>
      <c r="M71" s="49" t="s">
        <v>2673</v>
      </c>
      <c r="N71" s="49" t="s">
        <v>2673</v>
      </c>
      <c r="O71" s="49" t="s">
        <v>2673</v>
      </c>
      <c r="P71" s="51">
        <v>24.1</v>
      </c>
      <c r="Q71" s="51">
        <v>35.4</v>
      </c>
      <c r="R71" s="51">
        <v>11.9</v>
      </c>
      <c r="S71" s="51">
        <v>5.7</v>
      </c>
      <c r="T71" s="51">
        <v>4.7</v>
      </c>
      <c r="U71" s="51">
        <v>18.100000000000001</v>
      </c>
      <c r="V71" s="51">
        <v>40</v>
      </c>
      <c r="W71" s="51">
        <v>45.4</v>
      </c>
      <c r="X71" s="51">
        <v>10.6</v>
      </c>
      <c r="Y71" s="51">
        <v>3.8</v>
      </c>
      <c r="Z71" s="51">
        <v>0.1</v>
      </c>
      <c r="AA71" s="49" t="s">
        <v>2673</v>
      </c>
      <c r="AB71" s="49" t="s">
        <v>2673</v>
      </c>
      <c r="AC71" s="52">
        <f t="shared" si="0"/>
        <v>0.50645161290322582</v>
      </c>
      <c r="AD71" s="52">
        <f t="shared" si="1"/>
        <v>0.77172503242542145</v>
      </c>
      <c r="AE71" s="44">
        <f t="shared" si="2"/>
        <v>8.1720430107526873E-2</v>
      </c>
      <c r="AF71" s="44">
        <f t="shared" si="3"/>
        <v>0.3125810635538262</v>
      </c>
      <c r="AG71" s="52">
        <f t="shared" si="4"/>
        <v>0.41811953474750008</v>
      </c>
      <c r="AI71" s="44">
        <f>COUNTA($AL$12:AL71)</f>
        <v>12</v>
      </c>
      <c r="AJ71" s="44">
        <f t="shared" si="5"/>
        <v>35</v>
      </c>
      <c r="AK71" s="44" t="e">
        <v>#N/A</v>
      </c>
      <c r="AN71" s="44" t="str">
        <f t="shared" si="6"/>
        <v>København</v>
      </c>
      <c r="AO71" s="47" t="s">
        <v>2582</v>
      </c>
      <c r="AP71" s="44">
        <v>1</v>
      </c>
      <c r="AQ71" s="44" t="s">
        <v>2671</v>
      </c>
      <c r="AU71" s="44" t="s">
        <v>207</v>
      </c>
    </row>
    <row r="72" spans="1:47" x14ac:dyDescent="0.2">
      <c r="A72" s="46" t="s">
        <v>2762</v>
      </c>
      <c r="B72" s="46" t="s">
        <v>2763</v>
      </c>
      <c r="C72" s="51">
        <v>7.6</v>
      </c>
      <c r="D72" s="51">
        <v>35.6</v>
      </c>
      <c r="E72" s="51">
        <v>38.799999999999997</v>
      </c>
      <c r="F72" s="51">
        <v>11.6</v>
      </c>
      <c r="G72" s="51">
        <v>6.4</v>
      </c>
      <c r="H72" s="49" t="s">
        <v>2673</v>
      </c>
      <c r="I72" s="49" t="s">
        <v>2673</v>
      </c>
      <c r="J72" s="49" t="s">
        <v>2673</v>
      </c>
      <c r="K72" s="49" t="s">
        <v>2673</v>
      </c>
      <c r="L72" s="49" t="s">
        <v>2673</v>
      </c>
      <c r="M72" s="49" t="s">
        <v>2673</v>
      </c>
      <c r="N72" s="49" t="s">
        <v>2673</v>
      </c>
      <c r="O72" s="49" t="s">
        <v>2673</v>
      </c>
      <c r="P72" s="51">
        <v>23.3</v>
      </c>
      <c r="Q72" s="51">
        <v>36.9</v>
      </c>
      <c r="R72" s="51">
        <v>10</v>
      </c>
      <c r="S72" s="51">
        <v>7</v>
      </c>
      <c r="T72" s="51">
        <v>4.0999999999999996</v>
      </c>
      <c r="U72" s="51">
        <v>18.600000000000001</v>
      </c>
      <c r="V72" s="51">
        <v>48.5</v>
      </c>
      <c r="W72" s="51">
        <v>42.1</v>
      </c>
      <c r="X72" s="51">
        <v>6.6</v>
      </c>
      <c r="Y72" s="51">
        <v>2.8</v>
      </c>
      <c r="Z72" s="51">
        <v>0</v>
      </c>
      <c r="AA72" s="49" t="s">
        <v>2673</v>
      </c>
      <c r="AB72" s="49" t="s">
        <v>2673</v>
      </c>
      <c r="AC72" s="52">
        <f t="shared" si="0"/>
        <v>0.46153846153846162</v>
      </c>
      <c r="AD72" s="52">
        <f t="shared" si="1"/>
        <v>0.77979274611398963</v>
      </c>
      <c r="AE72" s="44">
        <f t="shared" si="2"/>
        <v>8.11965811965812E-2</v>
      </c>
      <c r="AF72" s="44">
        <f t="shared" si="3"/>
        <v>0.30181347150259069</v>
      </c>
      <c r="AG72" s="52">
        <f t="shared" si="4"/>
        <v>0.40608531508790574</v>
      </c>
      <c r="AI72" s="44">
        <f>COUNTA($AL$12:AL72)</f>
        <v>12</v>
      </c>
      <c r="AJ72" s="44">
        <f t="shared" si="5"/>
        <v>36</v>
      </c>
      <c r="AK72" s="44" t="e">
        <v>#N/A</v>
      </c>
      <c r="AN72" s="44" t="str">
        <f t="shared" si="6"/>
        <v>Koblenz</v>
      </c>
      <c r="AO72" s="47" t="s">
        <v>267</v>
      </c>
      <c r="AP72" s="44">
        <v>1</v>
      </c>
      <c r="AU72" s="44" t="s">
        <v>210</v>
      </c>
    </row>
    <row r="73" spans="1:47" x14ac:dyDescent="0.2">
      <c r="A73" s="46" t="s">
        <v>2764</v>
      </c>
      <c r="B73" s="46" t="s">
        <v>2588</v>
      </c>
      <c r="C73" s="51">
        <v>7.3</v>
      </c>
      <c r="D73" s="51">
        <v>31.3</v>
      </c>
      <c r="E73" s="51">
        <v>40</v>
      </c>
      <c r="F73" s="51">
        <v>14.6</v>
      </c>
      <c r="G73" s="51">
        <v>6.8</v>
      </c>
      <c r="H73" s="49" t="s">
        <v>2673</v>
      </c>
      <c r="I73" s="49" t="s">
        <v>2673</v>
      </c>
      <c r="J73" s="49" t="s">
        <v>2673</v>
      </c>
      <c r="K73" s="49" t="s">
        <v>2673</v>
      </c>
      <c r="L73" s="49" t="s">
        <v>2673</v>
      </c>
      <c r="M73" s="49" t="s">
        <v>2673</v>
      </c>
      <c r="N73" s="49" t="s">
        <v>2673</v>
      </c>
      <c r="O73" s="49" t="s">
        <v>2673</v>
      </c>
      <c r="P73" s="51">
        <v>25.8</v>
      </c>
      <c r="Q73" s="51">
        <v>34.200000000000003</v>
      </c>
      <c r="R73" s="51">
        <v>9.1999999999999993</v>
      </c>
      <c r="S73" s="51">
        <v>7.6</v>
      </c>
      <c r="T73" s="51">
        <v>4.8</v>
      </c>
      <c r="U73" s="51">
        <v>18.3</v>
      </c>
      <c r="V73" s="51">
        <v>59.3</v>
      </c>
      <c r="W73" s="51">
        <v>33.4</v>
      </c>
      <c r="X73" s="51">
        <v>5.6</v>
      </c>
      <c r="Y73" s="51">
        <v>1.5</v>
      </c>
      <c r="Z73" s="51">
        <v>0.2</v>
      </c>
      <c r="AA73" s="49" t="s">
        <v>2673</v>
      </c>
      <c r="AB73" s="49" t="s">
        <v>2673</v>
      </c>
      <c r="AC73" s="52">
        <f t="shared" si="0"/>
        <v>0.41416309012875541</v>
      </c>
      <c r="AD73" s="52">
        <f t="shared" si="1"/>
        <v>0.78125</v>
      </c>
      <c r="AE73" s="44">
        <f t="shared" si="2"/>
        <v>7.8326180257510744E-2</v>
      </c>
      <c r="AF73" s="44">
        <f t="shared" si="3"/>
        <v>0.3359375</v>
      </c>
      <c r="AG73" s="52">
        <f t="shared" si="4"/>
        <v>0.40241919259656656</v>
      </c>
      <c r="AI73" s="44">
        <f>COUNTA($AL$12:AL73)</f>
        <v>12</v>
      </c>
      <c r="AJ73" s="44">
        <f t="shared" si="5"/>
        <v>37</v>
      </c>
      <c r="AK73" s="44" t="e">
        <v>#N/A</v>
      </c>
      <c r="AN73" s="44" t="str">
        <f t="shared" si="6"/>
        <v>Köln</v>
      </c>
      <c r="AO73" s="47" t="s">
        <v>177</v>
      </c>
      <c r="AP73" s="44">
        <v>1</v>
      </c>
      <c r="AU73" s="44" t="s">
        <v>213</v>
      </c>
    </row>
    <row r="74" spans="1:47" x14ac:dyDescent="0.2">
      <c r="A74" s="46" t="s">
        <v>2765</v>
      </c>
      <c r="B74" s="46" t="s">
        <v>2589</v>
      </c>
      <c r="C74" s="51">
        <v>6.2</v>
      </c>
      <c r="D74" s="51">
        <v>21.5</v>
      </c>
      <c r="E74" s="51">
        <v>40.799999999999997</v>
      </c>
      <c r="F74" s="51">
        <v>23.2</v>
      </c>
      <c r="G74" s="51">
        <v>8.3000000000000007</v>
      </c>
      <c r="H74" s="49" t="s">
        <v>2673</v>
      </c>
      <c r="I74" s="49" t="s">
        <v>2673</v>
      </c>
      <c r="J74" s="49" t="s">
        <v>2673</v>
      </c>
      <c r="K74" s="49" t="s">
        <v>2673</v>
      </c>
      <c r="L74" s="49" t="s">
        <v>2673</v>
      </c>
      <c r="M74" s="49" t="s">
        <v>2673</v>
      </c>
      <c r="N74" s="49" t="s">
        <v>2673</v>
      </c>
      <c r="O74" s="49" t="s">
        <v>2673</v>
      </c>
      <c r="P74" s="51">
        <v>26.4</v>
      </c>
      <c r="Q74" s="51">
        <v>31.7</v>
      </c>
      <c r="R74" s="51">
        <v>13.6</v>
      </c>
      <c r="S74" s="51">
        <v>5.5</v>
      </c>
      <c r="T74" s="51">
        <v>6.4</v>
      </c>
      <c r="U74" s="51">
        <v>16.5</v>
      </c>
      <c r="V74" s="51">
        <v>38.299999999999997</v>
      </c>
      <c r="W74" s="51">
        <v>49.4</v>
      </c>
      <c r="X74" s="51">
        <v>10.1</v>
      </c>
      <c r="Y74" s="51">
        <v>1.8</v>
      </c>
      <c r="Z74" s="51">
        <v>0.4</v>
      </c>
      <c r="AA74" s="49" t="s">
        <v>2673</v>
      </c>
      <c r="AB74" s="49" t="s">
        <v>2673</v>
      </c>
      <c r="AC74" s="52">
        <f t="shared" si="0"/>
        <v>0.30207197382769901</v>
      </c>
      <c r="AD74" s="52">
        <f t="shared" si="1"/>
        <v>0.75259067357512954</v>
      </c>
      <c r="AE74" s="44">
        <f t="shared" si="2"/>
        <v>6.7611777535441661E-2</v>
      </c>
      <c r="AF74" s="44">
        <f t="shared" si="3"/>
        <v>0.34196891191709849</v>
      </c>
      <c r="AG74" s="52">
        <f t="shared" si="4"/>
        <v>0.36606083421384222</v>
      </c>
      <c r="AI74" s="44">
        <f>COUNTA($AL$12:AL74)</f>
        <v>12</v>
      </c>
      <c r="AJ74" s="44">
        <f t="shared" si="5"/>
        <v>38</v>
      </c>
      <c r="AK74" s="44" t="e">
        <v>#N/A</v>
      </c>
      <c r="AN74" s="44" t="str">
        <f t="shared" si="6"/>
        <v>Konstanz</v>
      </c>
      <c r="AO74" s="47" t="s">
        <v>294</v>
      </c>
      <c r="AP74" s="44">
        <v>1</v>
      </c>
      <c r="AU74" s="44" t="s">
        <v>216</v>
      </c>
    </row>
    <row r="75" spans="1:47" x14ac:dyDescent="0.2">
      <c r="A75" s="46" t="s">
        <v>2766</v>
      </c>
      <c r="B75" s="46" t="s">
        <v>2590</v>
      </c>
      <c r="C75" s="51">
        <v>9.4</v>
      </c>
      <c r="D75" s="51">
        <v>39.700000000000003</v>
      </c>
      <c r="E75" s="51">
        <v>31.8</v>
      </c>
      <c r="F75" s="51">
        <v>8.8000000000000007</v>
      </c>
      <c r="G75" s="51">
        <v>10.199999999999999</v>
      </c>
      <c r="H75" s="49" t="s">
        <v>2673</v>
      </c>
      <c r="I75" s="49" t="s">
        <v>2673</v>
      </c>
      <c r="J75" s="49" t="s">
        <v>2673</v>
      </c>
      <c r="K75" s="49" t="s">
        <v>2673</v>
      </c>
      <c r="L75" s="49" t="s">
        <v>2673</v>
      </c>
      <c r="M75" s="49" t="s">
        <v>2673</v>
      </c>
      <c r="N75" s="49" t="s">
        <v>2673</v>
      </c>
      <c r="O75" s="49" t="s">
        <v>2673</v>
      </c>
      <c r="P75" s="51">
        <v>25.4</v>
      </c>
      <c r="Q75" s="51">
        <v>36.4</v>
      </c>
      <c r="R75" s="51">
        <v>11.5</v>
      </c>
      <c r="S75" s="51">
        <v>5.6</v>
      </c>
      <c r="T75" s="51">
        <v>2.8</v>
      </c>
      <c r="U75" s="51">
        <v>18.3</v>
      </c>
      <c r="V75" s="51">
        <v>55.5</v>
      </c>
      <c r="W75" s="51">
        <v>41.2</v>
      </c>
      <c r="X75" s="51">
        <v>2</v>
      </c>
      <c r="Y75" s="51">
        <v>1.1000000000000001</v>
      </c>
      <c r="Z75" s="51">
        <v>0.1</v>
      </c>
      <c r="AA75" s="49" t="s">
        <v>2673</v>
      </c>
      <c r="AB75" s="49" t="s">
        <v>2673</v>
      </c>
      <c r="AC75" s="52">
        <f t="shared" si="0"/>
        <v>0.54738015607580826</v>
      </c>
      <c r="AD75" s="52">
        <f t="shared" si="1"/>
        <v>0.78326996197718635</v>
      </c>
      <c r="AE75" s="44">
        <f t="shared" si="2"/>
        <v>0.10479375696767002</v>
      </c>
      <c r="AF75" s="44">
        <f t="shared" si="3"/>
        <v>0.32192648922686945</v>
      </c>
      <c r="AG75" s="52">
        <f t="shared" si="4"/>
        <v>0.4393425910618835</v>
      </c>
      <c r="AI75" s="44">
        <f>COUNTA($AL$12:AL75)</f>
        <v>12</v>
      </c>
      <c r="AJ75" s="44">
        <f t="shared" si="5"/>
        <v>38</v>
      </c>
      <c r="AK75" s="44" t="e">
        <v>#N/A</v>
      </c>
      <c r="AN75" s="44" t="str">
        <f t="shared" si="6"/>
        <v/>
      </c>
      <c r="AO75" s="47" t="s">
        <v>2767</v>
      </c>
      <c r="AQ75" s="53" t="s">
        <v>2751</v>
      </c>
      <c r="AR75" s="44" t="s">
        <v>2768</v>
      </c>
      <c r="AU75" s="44" t="s">
        <v>219</v>
      </c>
    </row>
    <row r="76" spans="1:47" x14ac:dyDescent="0.2">
      <c r="A76" s="46" t="s">
        <v>2769</v>
      </c>
      <c r="B76" s="46" t="s">
        <v>2591</v>
      </c>
      <c r="C76" s="51">
        <v>5.2</v>
      </c>
      <c r="D76" s="51">
        <v>21.6</v>
      </c>
      <c r="E76" s="51">
        <v>39.299999999999997</v>
      </c>
      <c r="F76" s="51">
        <v>28</v>
      </c>
      <c r="G76" s="51">
        <v>6</v>
      </c>
      <c r="H76" s="49" t="s">
        <v>2673</v>
      </c>
      <c r="I76" s="49" t="s">
        <v>2673</v>
      </c>
      <c r="J76" s="49" t="s">
        <v>2673</v>
      </c>
      <c r="K76" s="49" t="s">
        <v>2673</v>
      </c>
      <c r="L76" s="49" t="s">
        <v>2673</v>
      </c>
      <c r="M76" s="49" t="s">
        <v>2673</v>
      </c>
      <c r="N76" s="49" t="s">
        <v>2673</v>
      </c>
      <c r="O76" s="49" t="s">
        <v>2673</v>
      </c>
      <c r="P76" s="51">
        <v>19.8</v>
      </c>
      <c r="Q76" s="51">
        <v>32.4</v>
      </c>
      <c r="R76" s="51">
        <v>11.8</v>
      </c>
      <c r="S76" s="51">
        <v>7.2</v>
      </c>
      <c r="T76" s="51">
        <v>5.8</v>
      </c>
      <c r="U76" s="51">
        <v>23.1</v>
      </c>
      <c r="V76" s="51">
        <v>32.200000000000003</v>
      </c>
      <c r="W76" s="51">
        <v>49.8</v>
      </c>
      <c r="X76" s="51">
        <v>13.2</v>
      </c>
      <c r="Y76" s="51">
        <v>4.5</v>
      </c>
      <c r="Z76" s="51">
        <v>0.4</v>
      </c>
      <c r="AA76" s="49" t="s">
        <v>2673</v>
      </c>
      <c r="AB76" s="49" t="s">
        <v>2673</v>
      </c>
      <c r="AC76" s="52">
        <f t="shared" si="0"/>
        <v>0.28480340063761955</v>
      </c>
      <c r="AD76" s="52">
        <f t="shared" si="1"/>
        <v>0.7331460674157303</v>
      </c>
      <c r="AE76" s="44">
        <f t="shared" si="2"/>
        <v>5.526036131774708E-2</v>
      </c>
      <c r="AF76" s="44">
        <f t="shared" si="3"/>
        <v>0.27808988764044945</v>
      </c>
      <c r="AG76" s="52">
        <f t="shared" si="4"/>
        <v>0.3378249292528866</v>
      </c>
      <c r="AI76" s="44">
        <f>COUNTA($AL$12:AL76)</f>
        <v>12</v>
      </c>
      <c r="AJ76" s="44">
        <f t="shared" si="5"/>
        <v>39</v>
      </c>
      <c r="AK76" s="44" t="e">
        <v>#N/A</v>
      </c>
      <c r="AN76" s="44" t="str">
        <f t="shared" si="6"/>
        <v>Kraków</v>
      </c>
      <c r="AO76" s="47" t="s">
        <v>1419</v>
      </c>
      <c r="AP76" s="44">
        <v>1</v>
      </c>
      <c r="AU76" s="44" t="s">
        <v>222</v>
      </c>
    </row>
    <row r="77" spans="1:47" x14ac:dyDescent="0.2">
      <c r="A77" s="46" t="s">
        <v>2770</v>
      </c>
      <c r="B77" s="46" t="s">
        <v>943</v>
      </c>
      <c r="C77" s="51">
        <v>5.0999999999999996</v>
      </c>
      <c r="D77" s="51">
        <v>22.3</v>
      </c>
      <c r="E77" s="51">
        <v>20.6</v>
      </c>
      <c r="F77" s="51">
        <v>50.5</v>
      </c>
      <c r="G77" s="51">
        <v>1.5</v>
      </c>
      <c r="H77" s="49" t="s">
        <v>2673</v>
      </c>
      <c r="I77" s="49" t="s">
        <v>2673</v>
      </c>
      <c r="J77" s="49" t="s">
        <v>2673</v>
      </c>
      <c r="K77" s="49" t="s">
        <v>2673</v>
      </c>
      <c r="L77" s="49" t="s">
        <v>2673</v>
      </c>
      <c r="M77" s="49" t="s">
        <v>2673</v>
      </c>
      <c r="N77" s="49" t="s">
        <v>2673</v>
      </c>
      <c r="O77" s="49" t="s">
        <v>2673</v>
      </c>
      <c r="P77" s="51">
        <v>14.8</v>
      </c>
      <c r="Q77" s="51">
        <v>29.9</v>
      </c>
      <c r="R77" s="51">
        <v>15.8</v>
      </c>
      <c r="S77" s="51">
        <v>7.1</v>
      </c>
      <c r="T77" s="51">
        <v>8.6</v>
      </c>
      <c r="U77" s="51">
        <v>23.8</v>
      </c>
      <c r="V77" s="51">
        <v>60.5</v>
      </c>
      <c r="W77" s="51">
        <v>29.2</v>
      </c>
      <c r="X77" s="51">
        <v>6.7</v>
      </c>
      <c r="Y77" s="51">
        <v>3</v>
      </c>
      <c r="Z77" s="51">
        <v>0.5</v>
      </c>
      <c r="AA77" s="49" t="s">
        <v>2673</v>
      </c>
      <c r="AB77" s="49" t="s">
        <v>2673</v>
      </c>
      <c r="AC77" s="52">
        <f t="shared" ref="AC77:AC140" si="7">SUM(C77:D77)/SUM(C77:F77)</f>
        <v>0.2781725888324873</v>
      </c>
      <c r="AD77" s="52">
        <f t="shared" ref="AD77:AD140" si="8">SUM(P77:Q77)/SUM(P77:S77)</f>
        <v>0.66124260355029596</v>
      </c>
      <c r="AE77" s="44">
        <f t="shared" ref="AE77:AE140" si="9">SUM(C77)/SUM(C77:F77)</f>
        <v>5.1776649746192893E-2</v>
      </c>
      <c r="AF77" s="44">
        <f t="shared" ref="AF77:AF140" si="10">SUM(P77)/SUM(P77:S77)</f>
        <v>0.21893491124260359</v>
      </c>
      <c r="AG77" s="52">
        <f t="shared" ref="AG77:AG140" si="11">AVERAGE(AC77:AF77)</f>
        <v>0.30253168834289496</v>
      </c>
      <c r="AI77" s="44">
        <f>COUNTA($AL$12:AL77)</f>
        <v>13</v>
      </c>
      <c r="AJ77" s="44">
        <f t="shared" si="5"/>
        <v>40</v>
      </c>
      <c r="AK77" s="44">
        <v>1</v>
      </c>
      <c r="AL77" s="44" t="s">
        <v>2576</v>
      </c>
      <c r="AN77" s="44" t="str">
        <f t="shared" si="6"/>
        <v>Lefkosia</v>
      </c>
      <c r="AO77" s="47" t="s">
        <v>124</v>
      </c>
      <c r="AP77" s="44">
        <v>1</v>
      </c>
      <c r="AU77" s="44" t="s">
        <v>225</v>
      </c>
    </row>
    <row r="78" spans="1:47" x14ac:dyDescent="0.2">
      <c r="A78" s="46" t="s">
        <v>2771</v>
      </c>
      <c r="B78" s="46" t="s">
        <v>1032</v>
      </c>
      <c r="C78" s="51">
        <v>0.9</v>
      </c>
      <c r="D78" s="51">
        <v>13.5</v>
      </c>
      <c r="E78" s="51">
        <v>41.3</v>
      </c>
      <c r="F78" s="51">
        <v>40.299999999999997</v>
      </c>
      <c r="G78" s="51">
        <v>4</v>
      </c>
      <c r="H78" s="49" t="s">
        <v>2673</v>
      </c>
      <c r="I78" s="49" t="s">
        <v>2673</v>
      </c>
      <c r="J78" s="49" t="s">
        <v>2673</v>
      </c>
      <c r="K78" s="49" t="s">
        <v>2673</v>
      </c>
      <c r="L78" s="49" t="s">
        <v>2673</v>
      </c>
      <c r="M78" s="49" t="s">
        <v>2673</v>
      </c>
      <c r="N78" s="49" t="s">
        <v>2673</v>
      </c>
      <c r="O78" s="49" t="s">
        <v>2673</v>
      </c>
      <c r="P78" s="51">
        <v>17.8</v>
      </c>
      <c r="Q78" s="51">
        <v>31.1</v>
      </c>
      <c r="R78" s="51">
        <v>16</v>
      </c>
      <c r="S78" s="51">
        <v>8.4</v>
      </c>
      <c r="T78" s="51">
        <v>2.1</v>
      </c>
      <c r="U78" s="51">
        <v>24.6</v>
      </c>
      <c r="V78" s="51">
        <v>24.3</v>
      </c>
      <c r="W78" s="51">
        <v>49.9</v>
      </c>
      <c r="X78" s="51">
        <v>17</v>
      </c>
      <c r="Y78" s="51">
        <v>8.1</v>
      </c>
      <c r="Z78" s="51">
        <v>0.7</v>
      </c>
      <c r="AA78" s="49" t="s">
        <v>2673</v>
      </c>
      <c r="AB78" s="49" t="s">
        <v>2673</v>
      </c>
      <c r="AC78" s="52">
        <f t="shared" si="7"/>
        <v>0.15</v>
      </c>
      <c r="AD78" s="52">
        <f t="shared" si="8"/>
        <v>0.66712141882673937</v>
      </c>
      <c r="AE78" s="44">
        <f t="shared" si="9"/>
        <v>9.3749999999999997E-3</v>
      </c>
      <c r="AF78" s="44">
        <f t="shared" si="10"/>
        <v>0.242837653478854</v>
      </c>
      <c r="AG78" s="52">
        <f t="shared" si="11"/>
        <v>0.26733351807639838</v>
      </c>
      <c r="AI78" s="44">
        <f>COUNTA($AL$12:AL78)</f>
        <v>14</v>
      </c>
      <c r="AJ78" s="44">
        <f t="shared" ref="AJ78:AJ141" si="12">AJ77+AP78</f>
        <v>41</v>
      </c>
      <c r="AK78" s="44">
        <v>86</v>
      </c>
      <c r="AL78" s="44" t="s">
        <v>958</v>
      </c>
      <c r="AN78" s="44" t="str">
        <f t="shared" ref="AN78:AN141" si="13">IF(AP78=1,INDEX($AL$12:$AL$603,MATCH(AJ78,$AI$12:$AI$603,0),1),"")</f>
        <v>Leipzig</v>
      </c>
      <c r="AO78" s="47" t="s">
        <v>186</v>
      </c>
      <c r="AP78" s="44">
        <v>1</v>
      </c>
      <c r="AU78" s="44" t="s">
        <v>228</v>
      </c>
    </row>
    <row r="79" spans="1:47" x14ac:dyDescent="0.2">
      <c r="A79" s="46" t="s">
        <v>2772</v>
      </c>
      <c r="B79" s="46" t="s">
        <v>1039</v>
      </c>
      <c r="C79" s="49" t="s">
        <v>2673</v>
      </c>
      <c r="D79" s="49" t="s">
        <v>2673</v>
      </c>
      <c r="E79" s="49" t="s">
        <v>2673</v>
      </c>
      <c r="F79" s="49" t="s">
        <v>2673</v>
      </c>
      <c r="G79" s="49" t="s">
        <v>2673</v>
      </c>
      <c r="H79" s="49" t="s">
        <v>2673</v>
      </c>
      <c r="I79" s="49" t="s">
        <v>2673</v>
      </c>
      <c r="J79" s="49" t="s">
        <v>2673</v>
      </c>
      <c r="K79" s="49" t="s">
        <v>2673</v>
      </c>
      <c r="L79" s="49" t="s">
        <v>2673</v>
      </c>
      <c r="M79" s="49" t="s">
        <v>2673</v>
      </c>
      <c r="N79" s="49" t="s">
        <v>2673</v>
      </c>
      <c r="O79" s="49" t="s">
        <v>2673</v>
      </c>
      <c r="P79" s="49" t="s">
        <v>2673</v>
      </c>
      <c r="Q79" s="49" t="s">
        <v>2673</v>
      </c>
      <c r="R79" s="49" t="s">
        <v>2673</v>
      </c>
      <c r="S79" s="49" t="s">
        <v>2673</v>
      </c>
      <c r="T79" s="49" t="s">
        <v>2673</v>
      </c>
      <c r="U79" s="49" t="s">
        <v>2673</v>
      </c>
      <c r="V79" s="49" t="s">
        <v>2673</v>
      </c>
      <c r="W79" s="49" t="s">
        <v>2673</v>
      </c>
      <c r="X79" s="49" t="s">
        <v>2673</v>
      </c>
      <c r="Y79" s="49" t="s">
        <v>2673</v>
      </c>
      <c r="Z79" s="49" t="s">
        <v>2673</v>
      </c>
      <c r="AA79" s="49" t="s">
        <v>2673</v>
      </c>
      <c r="AB79" s="49" t="s">
        <v>2673</v>
      </c>
      <c r="AC79" s="52" t="e">
        <f t="shared" si="7"/>
        <v>#DIV/0!</v>
      </c>
      <c r="AD79" s="52" t="e">
        <f t="shared" si="8"/>
        <v>#DIV/0!</v>
      </c>
      <c r="AE79" s="44" t="e">
        <f t="shared" si="9"/>
        <v>#DIV/0!</v>
      </c>
      <c r="AF79" s="44" t="e">
        <f t="shared" si="10"/>
        <v>#DIV/0!</v>
      </c>
      <c r="AG79" s="52" t="e">
        <f t="shared" si="11"/>
        <v>#DIV/0!</v>
      </c>
      <c r="AI79" s="44">
        <f>COUNTA($AL$12:AL79)</f>
        <v>15</v>
      </c>
      <c r="AJ79" s="44">
        <f t="shared" si="12"/>
        <v>42</v>
      </c>
      <c r="AK79" s="44">
        <v>5</v>
      </c>
      <c r="AL79" s="44" t="s">
        <v>82</v>
      </c>
      <c r="AN79" s="44" t="str">
        <f t="shared" si="13"/>
        <v>Liège (greater city)</v>
      </c>
      <c r="AO79" s="47" t="s">
        <v>2577</v>
      </c>
      <c r="AP79" s="44">
        <v>1</v>
      </c>
      <c r="AQ79" s="44" t="s">
        <v>2671</v>
      </c>
      <c r="AU79" s="44" t="s">
        <v>231</v>
      </c>
    </row>
    <row r="80" spans="1:47" x14ac:dyDescent="0.2">
      <c r="A80" s="46" t="s">
        <v>2773</v>
      </c>
      <c r="B80" s="46" t="s">
        <v>2593</v>
      </c>
      <c r="C80" s="51">
        <v>1.4</v>
      </c>
      <c r="D80" s="51">
        <v>6.8</v>
      </c>
      <c r="E80" s="51">
        <v>24.5</v>
      </c>
      <c r="F80" s="51">
        <v>65.5</v>
      </c>
      <c r="G80" s="51">
        <v>1.8</v>
      </c>
      <c r="H80" s="49" t="s">
        <v>2673</v>
      </c>
      <c r="I80" s="49" t="s">
        <v>2673</v>
      </c>
      <c r="J80" s="49" t="s">
        <v>2673</v>
      </c>
      <c r="K80" s="49" t="s">
        <v>2673</v>
      </c>
      <c r="L80" s="49" t="s">
        <v>2673</v>
      </c>
      <c r="M80" s="49" t="s">
        <v>2673</v>
      </c>
      <c r="N80" s="49" t="s">
        <v>2673</v>
      </c>
      <c r="O80" s="49" t="s">
        <v>2673</v>
      </c>
      <c r="P80" s="51">
        <v>13.3</v>
      </c>
      <c r="Q80" s="51">
        <v>34.200000000000003</v>
      </c>
      <c r="R80" s="51">
        <v>15.4</v>
      </c>
      <c r="S80" s="51">
        <v>13.5</v>
      </c>
      <c r="T80" s="51">
        <v>5.3</v>
      </c>
      <c r="U80" s="51">
        <v>18.100000000000001</v>
      </c>
      <c r="V80" s="51">
        <v>19.5</v>
      </c>
      <c r="W80" s="51">
        <v>50.5</v>
      </c>
      <c r="X80" s="51">
        <v>18.8</v>
      </c>
      <c r="Y80" s="51">
        <v>11.2</v>
      </c>
      <c r="Z80" s="51">
        <v>0</v>
      </c>
      <c r="AA80" s="49" t="s">
        <v>2673</v>
      </c>
      <c r="AB80" s="49" t="s">
        <v>2673</v>
      </c>
      <c r="AC80" s="52">
        <f t="shared" si="7"/>
        <v>8.3503054989816694E-2</v>
      </c>
      <c r="AD80" s="52">
        <f t="shared" si="8"/>
        <v>0.62172774869109948</v>
      </c>
      <c r="AE80" s="44">
        <f t="shared" si="9"/>
        <v>1.425661914460285E-2</v>
      </c>
      <c r="AF80" s="44">
        <f t="shared" si="10"/>
        <v>0.17408376963350786</v>
      </c>
      <c r="AG80" s="52">
        <f t="shared" si="11"/>
        <v>0.22339279811475671</v>
      </c>
      <c r="AI80" s="44">
        <f>COUNTA($AL$12:AL80)</f>
        <v>15</v>
      </c>
      <c r="AJ80" s="44">
        <f t="shared" si="12"/>
        <v>43</v>
      </c>
      <c r="AK80" s="44" t="e">
        <v>#N/A</v>
      </c>
      <c r="AN80" s="44" t="str">
        <f t="shared" si="13"/>
        <v>Liepāja</v>
      </c>
      <c r="AO80" s="47" t="s">
        <v>2595</v>
      </c>
      <c r="AP80" s="44">
        <v>1</v>
      </c>
      <c r="AQ80" s="44" t="s">
        <v>2671</v>
      </c>
      <c r="AU80" s="44" t="s">
        <v>234</v>
      </c>
    </row>
    <row r="81" spans="1:47" x14ac:dyDescent="0.2">
      <c r="A81" s="46" t="s">
        <v>2774</v>
      </c>
      <c r="B81" s="46" t="s">
        <v>1042</v>
      </c>
      <c r="C81" s="51">
        <v>1.2</v>
      </c>
      <c r="D81" s="51">
        <v>10.4</v>
      </c>
      <c r="E81" s="51">
        <v>35.1</v>
      </c>
      <c r="F81" s="51">
        <v>47.9</v>
      </c>
      <c r="G81" s="51">
        <v>5.4</v>
      </c>
      <c r="H81" s="49" t="s">
        <v>2673</v>
      </c>
      <c r="I81" s="49" t="s">
        <v>2673</v>
      </c>
      <c r="J81" s="49" t="s">
        <v>2673</v>
      </c>
      <c r="K81" s="49" t="s">
        <v>2673</v>
      </c>
      <c r="L81" s="49" t="s">
        <v>2673</v>
      </c>
      <c r="M81" s="49" t="s">
        <v>2673</v>
      </c>
      <c r="N81" s="49" t="s">
        <v>2673</v>
      </c>
      <c r="O81" s="49" t="s">
        <v>2673</v>
      </c>
      <c r="P81" s="51">
        <v>11.5</v>
      </c>
      <c r="Q81" s="51">
        <v>28.3</v>
      </c>
      <c r="R81" s="51">
        <v>16.7</v>
      </c>
      <c r="S81" s="51">
        <v>12.9</v>
      </c>
      <c r="T81" s="51">
        <v>2.7</v>
      </c>
      <c r="U81" s="51">
        <v>27.8</v>
      </c>
      <c r="V81" s="51">
        <v>36.299999999999997</v>
      </c>
      <c r="W81" s="51">
        <v>51.1</v>
      </c>
      <c r="X81" s="51">
        <v>11.3</v>
      </c>
      <c r="Y81" s="51">
        <v>1.3</v>
      </c>
      <c r="Z81" s="51">
        <v>0</v>
      </c>
      <c r="AA81" s="49" t="s">
        <v>2673</v>
      </c>
      <c r="AB81" s="49" t="s">
        <v>2673</v>
      </c>
      <c r="AC81" s="52">
        <f t="shared" si="7"/>
        <v>0.1226215644820296</v>
      </c>
      <c r="AD81" s="52">
        <f t="shared" si="8"/>
        <v>0.57348703170028814</v>
      </c>
      <c r="AE81" s="44">
        <f t="shared" si="9"/>
        <v>1.2684989429175475E-2</v>
      </c>
      <c r="AF81" s="44">
        <f t="shared" si="10"/>
        <v>0.16570605187319884</v>
      </c>
      <c r="AG81" s="52">
        <f t="shared" si="11"/>
        <v>0.21862490937117302</v>
      </c>
      <c r="AI81" s="44">
        <f>COUNTA($AL$12:AL81)</f>
        <v>15</v>
      </c>
      <c r="AJ81" s="44">
        <f t="shared" si="12"/>
        <v>43</v>
      </c>
      <c r="AK81" s="44" t="e">
        <v>#N/A</v>
      </c>
      <c r="AN81" s="44" t="str">
        <f t="shared" si="13"/>
        <v/>
      </c>
      <c r="AO81" s="47" t="s">
        <v>2589</v>
      </c>
      <c r="AQ81" s="44" t="s">
        <v>770</v>
      </c>
      <c r="AU81" s="44" t="s">
        <v>237</v>
      </c>
    </row>
    <row r="82" spans="1:47" x14ac:dyDescent="0.2">
      <c r="A82" s="46" t="s">
        <v>2775</v>
      </c>
      <c r="B82" s="46" t="s">
        <v>1045</v>
      </c>
      <c r="C82" s="51">
        <v>0.6</v>
      </c>
      <c r="D82" s="51">
        <v>2.8</v>
      </c>
      <c r="E82" s="51">
        <v>22.5</v>
      </c>
      <c r="F82" s="51">
        <v>73.400000000000006</v>
      </c>
      <c r="G82" s="51">
        <v>0.8</v>
      </c>
      <c r="H82" s="49" t="s">
        <v>2673</v>
      </c>
      <c r="I82" s="49" t="s">
        <v>2673</v>
      </c>
      <c r="J82" s="49" t="s">
        <v>2673</v>
      </c>
      <c r="K82" s="49" t="s">
        <v>2673</v>
      </c>
      <c r="L82" s="49" t="s">
        <v>2673</v>
      </c>
      <c r="M82" s="49" t="s">
        <v>2673</v>
      </c>
      <c r="N82" s="49" t="s">
        <v>2673</v>
      </c>
      <c r="O82" s="49" t="s">
        <v>2673</v>
      </c>
      <c r="P82" s="51">
        <v>11.8</v>
      </c>
      <c r="Q82" s="51">
        <v>27.7</v>
      </c>
      <c r="R82" s="51">
        <v>18.100000000000001</v>
      </c>
      <c r="S82" s="51">
        <v>16.5</v>
      </c>
      <c r="T82" s="51">
        <v>4</v>
      </c>
      <c r="U82" s="51">
        <v>21.8</v>
      </c>
      <c r="V82" s="51">
        <v>15.4</v>
      </c>
      <c r="W82" s="51">
        <v>47.5</v>
      </c>
      <c r="X82" s="51">
        <v>24.9</v>
      </c>
      <c r="Y82" s="51">
        <v>10.8</v>
      </c>
      <c r="Z82" s="51">
        <v>1.5</v>
      </c>
      <c r="AA82" s="49" t="s">
        <v>2673</v>
      </c>
      <c r="AB82" s="49" t="s">
        <v>2673</v>
      </c>
      <c r="AC82" s="52">
        <f t="shared" si="7"/>
        <v>3.4239677744209461E-2</v>
      </c>
      <c r="AD82" s="52">
        <f t="shared" si="8"/>
        <v>0.53306342780026994</v>
      </c>
      <c r="AE82" s="44">
        <f t="shared" si="9"/>
        <v>6.042296072507552E-3</v>
      </c>
      <c r="AF82" s="44">
        <f t="shared" si="10"/>
        <v>0.15924426450742243</v>
      </c>
      <c r="AG82" s="52">
        <f t="shared" si="11"/>
        <v>0.18314741653110234</v>
      </c>
      <c r="AI82" s="44">
        <f>COUNTA($AL$12:AL82)</f>
        <v>15</v>
      </c>
      <c r="AJ82" s="44">
        <f t="shared" si="12"/>
        <v>43</v>
      </c>
      <c r="AK82" s="44" t="e">
        <v>#N/A</v>
      </c>
      <c r="AN82" s="44" t="str">
        <f t="shared" si="13"/>
        <v/>
      </c>
      <c r="AO82" s="47" t="s">
        <v>1523</v>
      </c>
      <c r="AU82" s="44" t="s">
        <v>240</v>
      </c>
    </row>
    <row r="83" spans="1:47" x14ac:dyDescent="0.2">
      <c r="A83" s="46" t="s">
        <v>2776</v>
      </c>
      <c r="B83" s="46" t="s">
        <v>1057</v>
      </c>
      <c r="C83" s="51">
        <v>5.2</v>
      </c>
      <c r="D83" s="51">
        <v>25.5</v>
      </c>
      <c r="E83" s="51">
        <v>38.700000000000003</v>
      </c>
      <c r="F83" s="51">
        <v>24.7</v>
      </c>
      <c r="G83" s="51">
        <v>6</v>
      </c>
      <c r="H83" s="49" t="s">
        <v>2673</v>
      </c>
      <c r="I83" s="49" t="s">
        <v>2673</v>
      </c>
      <c r="J83" s="49" t="s">
        <v>2673</v>
      </c>
      <c r="K83" s="49" t="s">
        <v>2673</v>
      </c>
      <c r="L83" s="49" t="s">
        <v>2673</v>
      </c>
      <c r="M83" s="49" t="s">
        <v>2673</v>
      </c>
      <c r="N83" s="49" t="s">
        <v>2673</v>
      </c>
      <c r="O83" s="49" t="s">
        <v>2673</v>
      </c>
      <c r="P83" s="51">
        <v>16.3</v>
      </c>
      <c r="Q83" s="51">
        <v>27.3</v>
      </c>
      <c r="R83" s="51">
        <v>16.600000000000001</v>
      </c>
      <c r="S83" s="51">
        <v>8</v>
      </c>
      <c r="T83" s="51">
        <v>3.5</v>
      </c>
      <c r="U83" s="51">
        <v>28.3</v>
      </c>
      <c r="V83" s="51">
        <v>46.7</v>
      </c>
      <c r="W83" s="51">
        <v>45.7</v>
      </c>
      <c r="X83" s="51">
        <v>6.3</v>
      </c>
      <c r="Y83" s="51">
        <v>0.8</v>
      </c>
      <c r="Z83" s="51">
        <v>0.5</v>
      </c>
      <c r="AA83" s="49" t="s">
        <v>2673</v>
      </c>
      <c r="AB83" s="49" t="s">
        <v>2673</v>
      </c>
      <c r="AC83" s="52">
        <f t="shared" si="7"/>
        <v>0.3262486716259298</v>
      </c>
      <c r="AD83" s="52">
        <f t="shared" si="8"/>
        <v>0.63929618768328444</v>
      </c>
      <c r="AE83" s="44">
        <f t="shared" si="9"/>
        <v>5.5260361317747073E-2</v>
      </c>
      <c r="AF83" s="44">
        <f t="shared" si="10"/>
        <v>0.23900293255131966</v>
      </c>
      <c r="AG83" s="52">
        <f t="shared" si="11"/>
        <v>0.31495203829457025</v>
      </c>
      <c r="AI83" s="44">
        <f>COUNTA($AL$12:AL83)</f>
        <v>15</v>
      </c>
      <c r="AJ83" s="44">
        <f t="shared" si="12"/>
        <v>44</v>
      </c>
      <c r="AK83" s="44" t="e">
        <v>#N/A</v>
      </c>
      <c r="AN83" s="44" t="str">
        <f t="shared" si="13"/>
        <v>Lisboa</v>
      </c>
      <c r="AO83" s="47" t="s">
        <v>2600</v>
      </c>
      <c r="AP83" s="44">
        <v>1</v>
      </c>
      <c r="AQ83" s="44" t="s">
        <v>2671</v>
      </c>
      <c r="AU83" s="44" t="s">
        <v>243</v>
      </c>
    </row>
    <row r="84" spans="1:47" x14ac:dyDescent="0.2">
      <c r="A84" s="46" t="s">
        <v>2777</v>
      </c>
      <c r="B84" s="46" t="s">
        <v>1066</v>
      </c>
      <c r="C84" s="51">
        <v>4.7</v>
      </c>
      <c r="D84" s="51">
        <v>27.7</v>
      </c>
      <c r="E84" s="51">
        <v>40.6</v>
      </c>
      <c r="F84" s="51">
        <v>19.7</v>
      </c>
      <c r="G84" s="51">
        <v>7.3</v>
      </c>
      <c r="H84" s="49" t="s">
        <v>2673</v>
      </c>
      <c r="I84" s="49" t="s">
        <v>2673</v>
      </c>
      <c r="J84" s="49" t="s">
        <v>2673</v>
      </c>
      <c r="K84" s="49" t="s">
        <v>2673</v>
      </c>
      <c r="L84" s="49" t="s">
        <v>2673</v>
      </c>
      <c r="M84" s="49" t="s">
        <v>2673</v>
      </c>
      <c r="N84" s="49" t="s">
        <v>2673</v>
      </c>
      <c r="O84" s="49" t="s">
        <v>2673</v>
      </c>
      <c r="P84" s="51">
        <v>19.100000000000001</v>
      </c>
      <c r="Q84" s="51">
        <v>33.1</v>
      </c>
      <c r="R84" s="51">
        <v>10.3</v>
      </c>
      <c r="S84" s="51">
        <v>5.5</v>
      </c>
      <c r="T84" s="51">
        <v>3.2</v>
      </c>
      <c r="U84" s="51">
        <v>28.8</v>
      </c>
      <c r="V84" s="51">
        <v>46.3</v>
      </c>
      <c r="W84" s="51">
        <v>46.3</v>
      </c>
      <c r="X84" s="51">
        <v>6.6</v>
      </c>
      <c r="Y84" s="51">
        <v>0.8</v>
      </c>
      <c r="Z84" s="51">
        <v>0</v>
      </c>
      <c r="AA84" s="49" t="s">
        <v>2673</v>
      </c>
      <c r="AB84" s="49" t="s">
        <v>2673</v>
      </c>
      <c r="AC84" s="52">
        <f t="shared" si="7"/>
        <v>0.34951456310679607</v>
      </c>
      <c r="AD84" s="52">
        <f t="shared" si="8"/>
        <v>0.76764705882352946</v>
      </c>
      <c r="AE84" s="44">
        <f t="shared" si="9"/>
        <v>5.070118662351672E-2</v>
      </c>
      <c r="AF84" s="44">
        <f t="shared" si="10"/>
        <v>0.28088235294117647</v>
      </c>
      <c r="AG84" s="52">
        <f t="shared" si="11"/>
        <v>0.36218629037375472</v>
      </c>
      <c r="AI84" s="44">
        <f>COUNTA($AL$12:AL84)</f>
        <v>15</v>
      </c>
      <c r="AJ84" s="44">
        <f t="shared" si="12"/>
        <v>44</v>
      </c>
      <c r="AK84" s="44" t="e">
        <v>#N/A</v>
      </c>
      <c r="AN84" s="44" t="str">
        <f t="shared" si="13"/>
        <v/>
      </c>
      <c r="AO84" s="47" t="s">
        <v>2605</v>
      </c>
      <c r="AQ84" s="53" t="s">
        <v>2751</v>
      </c>
      <c r="AR84" s="44" t="s">
        <v>2778</v>
      </c>
      <c r="AU84" s="44" t="s">
        <v>246</v>
      </c>
    </row>
    <row r="85" spans="1:47" x14ac:dyDescent="0.2">
      <c r="A85" s="46" t="s">
        <v>2779</v>
      </c>
      <c r="B85" s="46" t="s">
        <v>124</v>
      </c>
      <c r="C85" s="51">
        <v>4.8</v>
      </c>
      <c r="D85" s="51">
        <v>22.4</v>
      </c>
      <c r="E85" s="51">
        <v>29.8</v>
      </c>
      <c r="F85" s="51">
        <v>35.200000000000003</v>
      </c>
      <c r="G85" s="51">
        <v>7.8</v>
      </c>
      <c r="H85" s="49" t="s">
        <v>2673</v>
      </c>
      <c r="I85" s="49" t="s">
        <v>2673</v>
      </c>
      <c r="J85" s="49" t="s">
        <v>2673</v>
      </c>
      <c r="K85" s="49" t="s">
        <v>2673</v>
      </c>
      <c r="L85" s="49" t="s">
        <v>2673</v>
      </c>
      <c r="M85" s="49" t="s">
        <v>2673</v>
      </c>
      <c r="N85" s="49" t="s">
        <v>2673</v>
      </c>
      <c r="O85" s="49" t="s">
        <v>2673</v>
      </c>
      <c r="P85" s="51">
        <v>16.8</v>
      </c>
      <c r="Q85" s="51">
        <v>31.1</v>
      </c>
      <c r="R85" s="51">
        <v>17.7</v>
      </c>
      <c r="S85" s="51">
        <v>9.6999999999999993</v>
      </c>
      <c r="T85" s="51">
        <v>10.5</v>
      </c>
      <c r="U85" s="51">
        <v>14.3</v>
      </c>
      <c r="V85" s="51">
        <v>38.700000000000003</v>
      </c>
      <c r="W85" s="51">
        <v>46.4</v>
      </c>
      <c r="X85" s="51">
        <v>10.199999999999999</v>
      </c>
      <c r="Y85" s="51">
        <v>4.5</v>
      </c>
      <c r="Z85" s="51">
        <v>0.1</v>
      </c>
      <c r="AA85" s="49" t="s">
        <v>2673</v>
      </c>
      <c r="AB85" s="49" t="s">
        <v>2673</v>
      </c>
      <c r="AC85" s="52">
        <f t="shared" si="7"/>
        <v>0.29501084598698479</v>
      </c>
      <c r="AD85" s="52">
        <f t="shared" si="8"/>
        <v>0.63612217795484727</v>
      </c>
      <c r="AE85" s="44">
        <f t="shared" si="9"/>
        <v>5.2060737527114966E-2</v>
      </c>
      <c r="AF85" s="44">
        <f t="shared" si="10"/>
        <v>0.22310756972111551</v>
      </c>
      <c r="AG85" s="52">
        <f t="shared" si="11"/>
        <v>0.30157533279751564</v>
      </c>
      <c r="AI85" s="44">
        <f>COUNTA($AL$12:AL85)</f>
        <v>15</v>
      </c>
      <c r="AJ85" s="44">
        <f t="shared" si="12"/>
        <v>44</v>
      </c>
      <c r="AK85" s="44" t="e">
        <v>#N/A</v>
      </c>
      <c r="AN85" s="44" t="str">
        <f t="shared" si="13"/>
        <v/>
      </c>
      <c r="AO85" s="47" t="s">
        <v>2780</v>
      </c>
      <c r="AQ85" s="44" t="s">
        <v>2689</v>
      </c>
      <c r="AU85" s="44" t="s">
        <v>249</v>
      </c>
    </row>
    <row r="86" spans="1:47" x14ac:dyDescent="0.2">
      <c r="A86" s="46" t="s">
        <v>2781</v>
      </c>
      <c r="B86" s="46" t="s">
        <v>2594</v>
      </c>
      <c r="C86" s="51">
        <v>10.6</v>
      </c>
      <c r="D86" s="51">
        <v>33.1</v>
      </c>
      <c r="E86" s="51">
        <v>27.5</v>
      </c>
      <c r="F86" s="51">
        <v>19.8</v>
      </c>
      <c r="G86" s="51">
        <v>8.9</v>
      </c>
      <c r="H86" s="49" t="s">
        <v>2673</v>
      </c>
      <c r="I86" s="49" t="s">
        <v>2673</v>
      </c>
      <c r="J86" s="49" t="s">
        <v>2673</v>
      </c>
      <c r="K86" s="49" t="s">
        <v>2673</v>
      </c>
      <c r="L86" s="49" t="s">
        <v>2673</v>
      </c>
      <c r="M86" s="49" t="s">
        <v>2673</v>
      </c>
      <c r="N86" s="49" t="s">
        <v>2673</v>
      </c>
      <c r="O86" s="49" t="s">
        <v>2673</v>
      </c>
      <c r="P86" s="51">
        <v>20</v>
      </c>
      <c r="Q86" s="51">
        <v>35.700000000000003</v>
      </c>
      <c r="R86" s="51">
        <v>13</v>
      </c>
      <c r="S86" s="51">
        <v>4.9000000000000004</v>
      </c>
      <c r="T86" s="51">
        <v>3.5</v>
      </c>
      <c r="U86" s="51">
        <v>23</v>
      </c>
      <c r="V86" s="51">
        <v>30</v>
      </c>
      <c r="W86" s="51">
        <v>50.4</v>
      </c>
      <c r="X86" s="51">
        <v>13.6</v>
      </c>
      <c r="Y86" s="51">
        <v>5.7</v>
      </c>
      <c r="Z86" s="51">
        <v>0.2</v>
      </c>
      <c r="AA86" s="49" t="s">
        <v>2673</v>
      </c>
      <c r="AB86" s="49" t="s">
        <v>2673</v>
      </c>
      <c r="AC86" s="52">
        <f t="shared" si="7"/>
        <v>0.48021978021978023</v>
      </c>
      <c r="AD86" s="52">
        <f t="shared" si="8"/>
        <v>0.75679347826086951</v>
      </c>
      <c r="AE86" s="44">
        <f t="shared" si="9"/>
        <v>0.11648351648351649</v>
      </c>
      <c r="AF86" s="44">
        <f t="shared" si="10"/>
        <v>0.27173913043478259</v>
      </c>
      <c r="AG86" s="52">
        <f t="shared" si="11"/>
        <v>0.40630897634973717</v>
      </c>
      <c r="AI86" s="44">
        <f>COUNTA($AL$12:AL86)</f>
        <v>15</v>
      </c>
      <c r="AJ86" s="44">
        <f t="shared" si="12"/>
        <v>45</v>
      </c>
      <c r="AK86" s="44" t="e">
        <v>#N/A</v>
      </c>
      <c r="AN86" s="44" t="str">
        <f t="shared" si="13"/>
        <v>Luxembourg</v>
      </c>
      <c r="AO86" s="47" t="s">
        <v>1288</v>
      </c>
      <c r="AP86" s="44">
        <v>1</v>
      </c>
      <c r="AU86" s="44" t="s">
        <v>252</v>
      </c>
    </row>
    <row r="87" spans="1:47" x14ac:dyDescent="0.2">
      <c r="A87" s="46" t="s">
        <v>2782</v>
      </c>
      <c r="B87" s="46" t="s">
        <v>2595</v>
      </c>
      <c r="C87" s="49" t="s">
        <v>2673</v>
      </c>
      <c r="D87" s="49" t="s">
        <v>2673</v>
      </c>
      <c r="E87" s="49" t="s">
        <v>2673</v>
      </c>
      <c r="F87" s="49" t="s">
        <v>2673</v>
      </c>
      <c r="G87" s="49" t="s">
        <v>2673</v>
      </c>
      <c r="H87" s="49" t="s">
        <v>2673</v>
      </c>
      <c r="I87" s="49" t="s">
        <v>2673</v>
      </c>
      <c r="J87" s="49" t="s">
        <v>2673</v>
      </c>
      <c r="K87" s="49" t="s">
        <v>2673</v>
      </c>
      <c r="L87" s="49" t="s">
        <v>2673</v>
      </c>
      <c r="M87" s="49" t="s">
        <v>2673</v>
      </c>
      <c r="N87" s="49" t="s">
        <v>2673</v>
      </c>
      <c r="O87" s="49" t="s">
        <v>2673</v>
      </c>
      <c r="P87" s="49" t="s">
        <v>2673</v>
      </c>
      <c r="Q87" s="49" t="s">
        <v>2673</v>
      </c>
      <c r="R87" s="49" t="s">
        <v>2673</v>
      </c>
      <c r="S87" s="49" t="s">
        <v>2673</v>
      </c>
      <c r="T87" s="49" t="s">
        <v>2673</v>
      </c>
      <c r="U87" s="49" t="s">
        <v>2673</v>
      </c>
      <c r="V87" s="49" t="s">
        <v>2673</v>
      </c>
      <c r="W87" s="49" t="s">
        <v>2673</v>
      </c>
      <c r="X87" s="49" t="s">
        <v>2673</v>
      </c>
      <c r="Y87" s="49" t="s">
        <v>2673</v>
      </c>
      <c r="Z87" s="49" t="s">
        <v>2673</v>
      </c>
      <c r="AA87" s="49" t="s">
        <v>2673</v>
      </c>
      <c r="AB87" s="49" t="s">
        <v>2673</v>
      </c>
      <c r="AC87" s="52" t="e">
        <f t="shared" si="7"/>
        <v>#DIV/0!</v>
      </c>
      <c r="AD87" s="52" t="e">
        <f t="shared" si="8"/>
        <v>#DIV/0!</v>
      </c>
      <c r="AE87" s="44" t="e">
        <f t="shared" si="9"/>
        <v>#DIV/0!</v>
      </c>
      <c r="AF87" s="44" t="e">
        <f t="shared" si="10"/>
        <v>#DIV/0!</v>
      </c>
      <c r="AG87" s="52" t="e">
        <f t="shared" si="11"/>
        <v>#DIV/0!</v>
      </c>
      <c r="AI87" s="44">
        <f>COUNTA($AL$12:AL87)</f>
        <v>15</v>
      </c>
      <c r="AJ87" s="44">
        <f t="shared" si="12"/>
        <v>46</v>
      </c>
      <c r="AK87" s="44" t="e">
        <v>#N/A</v>
      </c>
      <c r="AN87" s="44" t="str">
        <f t="shared" si="13"/>
        <v>Madrid</v>
      </c>
      <c r="AO87" s="47" t="s">
        <v>510</v>
      </c>
      <c r="AP87" s="44">
        <v>1</v>
      </c>
      <c r="AU87" s="44" t="s">
        <v>255</v>
      </c>
    </row>
    <row r="88" spans="1:47" x14ac:dyDescent="0.2">
      <c r="A88" s="46" t="s">
        <v>2783</v>
      </c>
      <c r="B88" s="46" t="s">
        <v>1299</v>
      </c>
      <c r="C88" s="49" t="s">
        <v>2673</v>
      </c>
      <c r="D88" s="49" t="s">
        <v>2673</v>
      </c>
      <c r="E88" s="49" t="s">
        <v>2673</v>
      </c>
      <c r="F88" s="49" t="s">
        <v>2673</v>
      </c>
      <c r="G88" s="49" t="s">
        <v>2673</v>
      </c>
      <c r="H88" s="49" t="s">
        <v>2673</v>
      </c>
      <c r="I88" s="49" t="s">
        <v>2673</v>
      </c>
      <c r="J88" s="49" t="s">
        <v>2673</v>
      </c>
      <c r="K88" s="49" t="s">
        <v>2673</v>
      </c>
      <c r="L88" s="49" t="s">
        <v>2673</v>
      </c>
      <c r="M88" s="49" t="s">
        <v>2673</v>
      </c>
      <c r="N88" s="49" t="s">
        <v>2673</v>
      </c>
      <c r="O88" s="49" t="s">
        <v>2673</v>
      </c>
      <c r="P88" s="49" t="s">
        <v>2673</v>
      </c>
      <c r="Q88" s="49" t="s">
        <v>2673</v>
      </c>
      <c r="R88" s="49" t="s">
        <v>2673</v>
      </c>
      <c r="S88" s="49" t="s">
        <v>2673</v>
      </c>
      <c r="T88" s="49" t="s">
        <v>2673</v>
      </c>
      <c r="U88" s="49" t="s">
        <v>2673</v>
      </c>
      <c r="V88" s="49" t="s">
        <v>2673</v>
      </c>
      <c r="W88" s="49" t="s">
        <v>2673</v>
      </c>
      <c r="X88" s="49" t="s">
        <v>2673</v>
      </c>
      <c r="Y88" s="49" t="s">
        <v>2673</v>
      </c>
      <c r="Z88" s="49" t="s">
        <v>2673</v>
      </c>
      <c r="AA88" s="49" t="s">
        <v>2673</v>
      </c>
      <c r="AB88" s="49" t="s">
        <v>2673</v>
      </c>
      <c r="AC88" s="52" t="e">
        <f t="shared" si="7"/>
        <v>#DIV/0!</v>
      </c>
      <c r="AD88" s="52" t="e">
        <f t="shared" si="8"/>
        <v>#DIV/0!</v>
      </c>
      <c r="AE88" s="44" t="e">
        <f t="shared" si="9"/>
        <v>#DIV/0!</v>
      </c>
      <c r="AF88" s="44" t="e">
        <f t="shared" si="10"/>
        <v>#DIV/0!</v>
      </c>
      <c r="AG88" s="52" t="e">
        <f t="shared" si="11"/>
        <v>#DIV/0!</v>
      </c>
      <c r="AI88" s="44">
        <f>COUNTA($AL$12:AL88)</f>
        <v>15</v>
      </c>
      <c r="AJ88" s="44">
        <f t="shared" si="12"/>
        <v>47</v>
      </c>
      <c r="AK88" s="44" t="e">
        <v>#N/A</v>
      </c>
      <c r="AN88" s="44" t="str">
        <f t="shared" si="13"/>
        <v>Málaga</v>
      </c>
      <c r="AO88" s="47" t="s">
        <v>526</v>
      </c>
      <c r="AP88" s="44">
        <v>1</v>
      </c>
      <c r="AU88" s="44" t="s">
        <v>258</v>
      </c>
    </row>
    <row r="89" spans="1:47" x14ac:dyDescent="0.2">
      <c r="A89" s="46" t="s">
        <v>2784</v>
      </c>
      <c r="B89" s="46" t="s">
        <v>1302</v>
      </c>
      <c r="C89" s="49" t="s">
        <v>2673</v>
      </c>
      <c r="D89" s="49" t="s">
        <v>2673</v>
      </c>
      <c r="E89" s="49" t="s">
        <v>2673</v>
      </c>
      <c r="F89" s="49" t="s">
        <v>2673</v>
      </c>
      <c r="G89" s="49" t="s">
        <v>2673</v>
      </c>
      <c r="H89" s="49" t="s">
        <v>2673</v>
      </c>
      <c r="I89" s="49" t="s">
        <v>2673</v>
      </c>
      <c r="J89" s="49" t="s">
        <v>2673</v>
      </c>
      <c r="K89" s="49" t="s">
        <v>2673</v>
      </c>
      <c r="L89" s="49" t="s">
        <v>2673</v>
      </c>
      <c r="M89" s="49" t="s">
        <v>2673</v>
      </c>
      <c r="N89" s="49" t="s">
        <v>2673</v>
      </c>
      <c r="O89" s="49" t="s">
        <v>2673</v>
      </c>
      <c r="P89" s="49" t="s">
        <v>2673</v>
      </c>
      <c r="Q89" s="49" t="s">
        <v>2673</v>
      </c>
      <c r="R89" s="49" t="s">
        <v>2673</v>
      </c>
      <c r="S89" s="49" t="s">
        <v>2673</v>
      </c>
      <c r="T89" s="49" t="s">
        <v>2673</v>
      </c>
      <c r="U89" s="49" t="s">
        <v>2673</v>
      </c>
      <c r="V89" s="49" t="s">
        <v>2673</v>
      </c>
      <c r="W89" s="49" t="s">
        <v>2673</v>
      </c>
      <c r="X89" s="49" t="s">
        <v>2673</v>
      </c>
      <c r="Y89" s="49" t="s">
        <v>2673</v>
      </c>
      <c r="Z89" s="49" t="s">
        <v>2673</v>
      </c>
      <c r="AA89" s="49" t="s">
        <v>2673</v>
      </c>
      <c r="AB89" s="49" t="s">
        <v>2673</v>
      </c>
      <c r="AC89" s="52" t="e">
        <f t="shared" si="7"/>
        <v>#DIV/0!</v>
      </c>
      <c r="AD89" s="52" t="e">
        <f t="shared" si="8"/>
        <v>#DIV/0!</v>
      </c>
      <c r="AE89" s="44" t="e">
        <f t="shared" si="9"/>
        <v>#DIV/0!</v>
      </c>
      <c r="AF89" s="44" t="e">
        <f t="shared" si="10"/>
        <v>#DIV/0!</v>
      </c>
      <c r="AG89" s="52" t="e">
        <f t="shared" si="11"/>
        <v>#DIV/0!</v>
      </c>
      <c r="AI89" s="44">
        <f>COUNTA($AL$12:AL89)</f>
        <v>15</v>
      </c>
      <c r="AJ89" s="44">
        <f t="shared" si="12"/>
        <v>48</v>
      </c>
      <c r="AK89" s="44" t="e">
        <v>#N/A</v>
      </c>
      <c r="AN89" s="44" t="str">
        <f t="shared" si="13"/>
        <v>Malmö</v>
      </c>
      <c r="AO89" s="47" t="s">
        <v>1648</v>
      </c>
      <c r="AP89" s="44">
        <v>1</v>
      </c>
      <c r="AU89" s="44" t="s">
        <v>261</v>
      </c>
    </row>
    <row r="90" spans="1:47" x14ac:dyDescent="0.2">
      <c r="A90" s="46" t="s">
        <v>2785</v>
      </c>
      <c r="B90" s="46" t="s">
        <v>2755</v>
      </c>
      <c r="C90" s="49" t="s">
        <v>2673</v>
      </c>
      <c r="D90" s="49" t="s">
        <v>2673</v>
      </c>
      <c r="E90" s="49" t="s">
        <v>2673</v>
      </c>
      <c r="F90" s="49" t="s">
        <v>2673</v>
      </c>
      <c r="G90" s="49" t="s">
        <v>2673</v>
      </c>
      <c r="H90" s="49" t="s">
        <v>2673</v>
      </c>
      <c r="I90" s="49" t="s">
        <v>2673</v>
      </c>
      <c r="J90" s="49" t="s">
        <v>2673</v>
      </c>
      <c r="K90" s="49" t="s">
        <v>2673</v>
      </c>
      <c r="L90" s="49" t="s">
        <v>2673</v>
      </c>
      <c r="M90" s="49" t="s">
        <v>2673</v>
      </c>
      <c r="N90" s="49" t="s">
        <v>2673</v>
      </c>
      <c r="O90" s="49" t="s">
        <v>2673</v>
      </c>
      <c r="P90" s="49" t="s">
        <v>2673</v>
      </c>
      <c r="Q90" s="49" t="s">
        <v>2673</v>
      </c>
      <c r="R90" s="49" t="s">
        <v>2673</v>
      </c>
      <c r="S90" s="49" t="s">
        <v>2673</v>
      </c>
      <c r="T90" s="49" t="s">
        <v>2673</v>
      </c>
      <c r="U90" s="49" t="s">
        <v>2673</v>
      </c>
      <c r="V90" s="49" t="s">
        <v>2673</v>
      </c>
      <c r="W90" s="49" t="s">
        <v>2673</v>
      </c>
      <c r="X90" s="49" t="s">
        <v>2673</v>
      </c>
      <c r="Y90" s="49" t="s">
        <v>2673</v>
      </c>
      <c r="Z90" s="49" t="s">
        <v>2673</v>
      </c>
      <c r="AA90" s="49" t="s">
        <v>2673</v>
      </c>
      <c r="AB90" s="49" t="s">
        <v>2673</v>
      </c>
      <c r="AC90" s="52" t="e">
        <f t="shared" si="7"/>
        <v>#DIV/0!</v>
      </c>
      <c r="AD90" s="52" t="e">
        <f t="shared" si="8"/>
        <v>#DIV/0!</v>
      </c>
      <c r="AE90" s="44" t="e">
        <f t="shared" si="9"/>
        <v>#DIV/0!</v>
      </c>
      <c r="AF90" s="44" t="e">
        <f t="shared" si="10"/>
        <v>#DIV/0!</v>
      </c>
      <c r="AG90" s="52" t="e">
        <f t="shared" si="11"/>
        <v>#DIV/0!</v>
      </c>
      <c r="AI90" s="44">
        <f>COUNTA($AL$12:AL90)</f>
        <v>15</v>
      </c>
      <c r="AJ90" s="44">
        <f t="shared" si="12"/>
        <v>48</v>
      </c>
      <c r="AK90" s="44" t="e">
        <v>#N/A</v>
      </c>
      <c r="AN90" s="44" t="str">
        <f t="shared" si="13"/>
        <v/>
      </c>
      <c r="AO90" s="47" t="s">
        <v>2786</v>
      </c>
      <c r="AQ90" s="44" t="s">
        <v>2689</v>
      </c>
      <c r="AU90" s="44" t="s">
        <v>264</v>
      </c>
    </row>
    <row r="91" spans="1:47" x14ac:dyDescent="0.2">
      <c r="A91" s="46" t="s">
        <v>2787</v>
      </c>
      <c r="B91" s="46" t="s">
        <v>2788</v>
      </c>
      <c r="C91" s="49" t="s">
        <v>2673</v>
      </c>
      <c r="D91" s="49" t="s">
        <v>2673</v>
      </c>
      <c r="E91" s="49" t="s">
        <v>2673</v>
      </c>
      <c r="F91" s="49" t="s">
        <v>2673</v>
      </c>
      <c r="G91" s="49" t="s">
        <v>2673</v>
      </c>
      <c r="H91" s="49" t="s">
        <v>2673</v>
      </c>
      <c r="I91" s="49" t="s">
        <v>2673</v>
      </c>
      <c r="J91" s="49" t="s">
        <v>2673</v>
      </c>
      <c r="K91" s="49" t="s">
        <v>2673</v>
      </c>
      <c r="L91" s="49" t="s">
        <v>2673</v>
      </c>
      <c r="M91" s="49" t="s">
        <v>2673</v>
      </c>
      <c r="N91" s="49" t="s">
        <v>2673</v>
      </c>
      <c r="O91" s="49" t="s">
        <v>2673</v>
      </c>
      <c r="P91" s="49" t="s">
        <v>2673</v>
      </c>
      <c r="Q91" s="49" t="s">
        <v>2673</v>
      </c>
      <c r="R91" s="49" t="s">
        <v>2673</v>
      </c>
      <c r="S91" s="49" t="s">
        <v>2673</v>
      </c>
      <c r="T91" s="49" t="s">
        <v>2673</v>
      </c>
      <c r="U91" s="49" t="s">
        <v>2673</v>
      </c>
      <c r="V91" s="49" t="s">
        <v>2673</v>
      </c>
      <c r="W91" s="49" t="s">
        <v>2673</v>
      </c>
      <c r="X91" s="49" t="s">
        <v>2673</v>
      </c>
      <c r="Y91" s="49" t="s">
        <v>2673</v>
      </c>
      <c r="Z91" s="49" t="s">
        <v>2673</v>
      </c>
      <c r="AA91" s="49" t="s">
        <v>2673</v>
      </c>
      <c r="AB91" s="49" t="s">
        <v>2673</v>
      </c>
      <c r="AC91" s="52" t="e">
        <f t="shared" si="7"/>
        <v>#DIV/0!</v>
      </c>
      <c r="AD91" s="52" t="e">
        <f t="shared" si="8"/>
        <v>#DIV/0!</v>
      </c>
      <c r="AE91" s="44" t="e">
        <f t="shared" si="9"/>
        <v>#DIV/0!</v>
      </c>
      <c r="AF91" s="44" t="e">
        <f t="shared" si="10"/>
        <v>#DIV/0!</v>
      </c>
      <c r="AG91" s="52" t="e">
        <f t="shared" si="11"/>
        <v>#DIV/0!</v>
      </c>
      <c r="AI91" s="44">
        <f>COUNTA($AL$12:AL91)</f>
        <v>15</v>
      </c>
      <c r="AJ91" s="44">
        <f t="shared" si="12"/>
        <v>49</v>
      </c>
      <c r="AK91" s="44" t="e">
        <v>#N/A</v>
      </c>
      <c r="AN91" s="44" t="str">
        <f t="shared" si="13"/>
        <v>Mannheim-Ludwigshafen</v>
      </c>
      <c r="AO91" s="47" t="s">
        <v>2717</v>
      </c>
      <c r="AP91" s="44">
        <v>1</v>
      </c>
      <c r="AU91" s="44" t="s">
        <v>267</v>
      </c>
    </row>
    <row r="92" spans="1:47" x14ac:dyDescent="0.2">
      <c r="A92" s="46" t="s">
        <v>2789</v>
      </c>
      <c r="B92" s="46" t="s">
        <v>2790</v>
      </c>
      <c r="C92" s="49" t="s">
        <v>2673</v>
      </c>
      <c r="D92" s="49" t="s">
        <v>2673</v>
      </c>
      <c r="E92" s="49" t="s">
        <v>2673</v>
      </c>
      <c r="F92" s="49" t="s">
        <v>2673</v>
      </c>
      <c r="G92" s="49" t="s">
        <v>2673</v>
      </c>
      <c r="H92" s="49" t="s">
        <v>2673</v>
      </c>
      <c r="I92" s="49" t="s">
        <v>2673</v>
      </c>
      <c r="J92" s="49" t="s">
        <v>2673</v>
      </c>
      <c r="K92" s="49" t="s">
        <v>2673</v>
      </c>
      <c r="L92" s="49" t="s">
        <v>2673</v>
      </c>
      <c r="M92" s="49" t="s">
        <v>2673</v>
      </c>
      <c r="N92" s="49" t="s">
        <v>2673</v>
      </c>
      <c r="O92" s="49" t="s">
        <v>2673</v>
      </c>
      <c r="P92" s="49" t="s">
        <v>2673</v>
      </c>
      <c r="Q92" s="49" t="s">
        <v>2673</v>
      </c>
      <c r="R92" s="49" t="s">
        <v>2673</v>
      </c>
      <c r="S92" s="49" t="s">
        <v>2673</v>
      </c>
      <c r="T92" s="49" t="s">
        <v>2673</v>
      </c>
      <c r="U92" s="49" t="s">
        <v>2673</v>
      </c>
      <c r="V92" s="49" t="s">
        <v>2673</v>
      </c>
      <c r="W92" s="49" t="s">
        <v>2673</v>
      </c>
      <c r="X92" s="49" t="s">
        <v>2673</v>
      </c>
      <c r="Y92" s="49" t="s">
        <v>2673</v>
      </c>
      <c r="Z92" s="49" t="s">
        <v>2673</v>
      </c>
      <c r="AA92" s="49" t="s">
        <v>2673</v>
      </c>
      <c r="AB92" s="49" t="s">
        <v>2673</v>
      </c>
      <c r="AC92" s="52" t="e">
        <f t="shared" si="7"/>
        <v>#DIV/0!</v>
      </c>
      <c r="AD92" s="52" t="e">
        <f t="shared" si="8"/>
        <v>#DIV/0!</v>
      </c>
      <c r="AE92" s="44" t="e">
        <f t="shared" si="9"/>
        <v>#DIV/0!</v>
      </c>
      <c r="AF92" s="44" t="e">
        <f t="shared" si="10"/>
        <v>#DIV/0!</v>
      </c>
      <c r="AG92" s="52" t="e">
        <f t="shared" si="11"/>
        <v>#DIV/0!</v>
      </c>
      <c r="AI92" s="44">
        <f>COUNTA($AL$12:AL92)</f>
        <v>15</v>
      </c>
      <c r="AJ92" s="44">
        <f t="shared" si="12"/>
        <v>49</v>
      </c>
      <c r="AK92" s="44" t="e">
        <v>#N/A</v>
      </c>
      <c r="AN92" s="44" t="str">
        <f t="shared" si="13"/>
        <v/>
      </c>
      <c r="AO92" s="47" t="s">
        <v>2591</v>
      </c>
      <c r="AQ92" s="44" t="s">
        <v>918</v>
      </c>
      <c r="AU92" s="44" t="s">
        <v>270</v>
      </c>
    </row>
    <row r="93" spans="1:47" x14ac:dyDescent="0.2">
      <c r="A93" s="46" t="s">
        <v>2791</v>
      </c>
      <c r="B93" s="46" t="s">
        <v>2792</v>
      </c>
      <c r="C93" s="49" t="s">
        <v>2673</v>
      </c>
      <c r="D93" s="49" t="s">
        <v>2673</v>
      </c>
      <c r="E93" s="49" t="s">
        <v>2673</v>
      </c>
      <c r="F93" s="49" t="s">
        <v>2673</v>
      </c>
      <c r="G93" s="49" t="s">
        <v>2673</v>
      </c>
      <c r="H93" s="49" t="s">
        <v>2673</v>
      </c>
      <c r="I93" s="49" t="s">
        <v>2673</v>
      </c>
      <c r="J93" s="49" t="s">
        <v>2673</v>
      </c>
      <c r="K93" s="49" t="s">
        <v>2673</v>
      </c>
      <c r="L93" s="49" t="s">
        <v>2673</v>
      </c>
      <c r="M93" s="49" t="s">
        <v>2673</v>
      </c>
      <c r="N93" s="49" t="s">
        <v>2673</v>
      </c>
      <c r="O93" s="49" t="s">
        <v>2673</v>
      </c>
      <c r="P93" s="49" t="s">
        <v>2673</v>
      </c>
      <c r="Q93" s="49" t="s">
        <v>2673</v>
      </c>
      <c r="R93" s="49" t="s">
        <v>2673</v>
      </c>
      <c r="S93" s="49" t="s">
        <v>2673</v>
      </c>
      <c r="T93" s="49" t="s">
        <v>2673</v>
      </c>
      <c r="U93" s="49" t="s">
        <v>2673</v>
      </c>
      <c r="V93" s="49" t="s">
        <v>2673</v>
      </c>
      <c r="W93" s="49" t="s">
        <v>2673</v>
      </c>
      <c r="X93" s="49" t="s">
        <v>2673</v>
      </c>
      <c r="Y93" s="49" t="s">
        <v>2673</v>
      </c>
      <c r="Z93" s="49" t="s">
        <v>2673</v>
      </c>
      <c r="AA93" s="49" t="s">
        <v>2673</v>
      </c>
      <c r="AB93" s="49" t="s">
        <v>2673</v>
      </c>
      <c r="AC93" s="52" t="e">
        <f t="shared" si="7"/>
        <v>#DIV/0!</v>
      </c>
      <c r="AD93" s="52" t="e">
        <f t="shared" si="8"/>
        <v>#DIV/0!</v>
      </c>
      <c r="AE93" s="44" t="e">
        <f t="shared" si="9"/>
        <v>#DIV/0!</v>
      </c>
      <c r="AF93" s="44" t="e">
        <f t="shared" si="10"/>
        <v>#DIV/0!</v>
      </c>
      <c r="AG93" s="52" t="e">
        <f t="shared" si="11"/>
        <v>#DIV/0!</v>
      </c>
      <c r="AI93" s="44">
        <f>COUNTA($AL$12:AL93)</f>
        <v>15</v>
      </c>
      <c r="AJ93" s="44">
        <f t="shared" si="12"/>
        <v>50</v>
      </c>
      <c r="AK93" s="44" t="e">
        <v>#N/A</v>
      </c>
      <c r="AN93" s="44" t="str">
        <f t="shared" si="13"/>
        <v>Miskolc</v>
      </c>
      <c r="AO93" s="47" t="s">
        <v>962</v>
      </c>
      <c r="AP93" s="44">
        <v>1</v>
      </c>
      <c r="AU93" s="44" t="s">
        <v>273</v>
      </c>
    </row>
    <row r="94" spans="1:47" x14ac:dyDescent="0.2">
      <c r="A94" s="46" t="s">
        <v>2793</v>
      </c>
      <c r="B94" s="46" t="s">
        <v>2750</v>
      </c>
      <c r="C94" s="49" t="s">
        <v>2673</v>
      </c>
      <c r="D94" s="49" t="s">
        <v>2673</v>
      </c>
      <c r="E94" s="49" t="s">
        <v>2673</v>
      </c>
      <c r="F94" s="49" t="s">
        <v>2673</v>
      </c>
      <c r="G94" s="49" t="s">
        <v>2673</v>
      </c>
      <c r="H94" s="49" t="s">
        <v>2673</v>
      </c>
      <c r="I94" s="49" t="s">
        <v>2673</v>
      </c>
      <c r="J94" s="49" t="s">
        <v>2673</v>
      </c>
      <c r="K94" s="49" t="s">
        <v>2673</v>
      </c>
      <c r="L94" s="49" t="s">
        <v>2673</v>
      </c>
      <c r="M94" s="49" t="s">
        <v>2673</v>
      </c>
      <c r="N94" s="49" t="s">
        <v>2673</v>
      </c>
      <c r="O94" s="49" t="s">
        <v>2673</v>
      </c>
      <c r="P94" s="49" t="s">
        <v>2673</v>
      </c>
      <c r="Q94" s="49" t="s">
        <v>2673</v>
      </c>
      <c r="R94" s="49" t="s">
        <v>2673</v>
      </c>
      <c r="S94" s="49" t="s">
        <v>2673</v>
      </c>
      <c r="T94" s="49" t="s">
        <v>2673</v>
      </c>
      <c r="U94" s="49" t="s">
        <v>2673</v>
      </c>
      <c r="V94" s="49" t="s">
        <v>2673</v>
      </c>
      <c r="W94" s="49" t="s">
        <v>2673</v>
      </c>
      <c r="X94" s="49" t="s">
        <v>2673</v>
      </c>
      <c r="Y94" s="49" t="s">
        <v>2673</v>
      </c>
      <c r="Z94" s="49" t="s">
        <v>2673</v>
      </c>
      <c r="AA94" s="49" t="s">
        <v>2673</v>
      </c>
      <c r="AB94" s="49" t="s">
        <v>2673</v>
      </c>
      <c r="AC94" s="52" t="e">
        <f t="shared" si="7"/>
        <v>#DIV/0!</v>
      </c>
      <c r="AD94" s="52" t="e">
        <f t="shared" si="8"/>
        <v>#DIV/0!</v>
      </c>
      <c r="AE94" s="44" t="e">
        <f t="shared" si="9"/>
        <v>#DIV/0!</v>
      </c>
      <c r="AF94" s="44" t="e">
        <f t="shared" si="10"/>
        <v>#DIV/0!</v>
      </c>
      <c r="AG94" s="52" t="e">
        <f t="shared" si="11"/>
        <v>#DIV/0!</v>
      </c>
      <c r="AI94" s="44">
        <f>COUNTA($AL$12:AL94)</f>
        <v>15</v>
      </c>
      <c r="AJ94" s="44">
        <f t="shared" si="12"/>
        <v>51</v>
      </c>
      <c r="AK94" s="44" t="e">
        <v>#N/A</v>
      </c>
      <c r="AN94" s="44" t="str">
        <f t="shared" si="13"/>
        <v>München</v>
      </c>
      <c r="AO94" s="47" t="s">
        <v>174</v>
      </c>
      <c r="AP94" s="44">
        <v>1</v>
      </c>
      <c r="AU94" s="44" t="s">
        <v>276</v>
      </c>
    </row>
    <row r="95" spans="1:47" x14ac:dyDescent="0.2">
      <c r="A95" s="46" t="s">
        <v>2794</v>
      </c>
      <c r="B95" s="46" t="s">
        <v>1281</v>
      </c>
      <c r="C95" s="51">
        <v>14.8</v>
      </c>
      <c r="D95" s="51">
        <v>35</v>
      </c>
      <c r="E95" s="51">
        <v>24.2</v>
      </c>
      <c r="F95" s="51">
        <v>12.4</v>
      </c>
      <c r="G95" s="51">
        <v>13.6</v>
      </c>
      <c r="H95" s="49" t="s">
        <v>2673</v>
      </c>
      <c r="I95" s="49" t="s">
        <v>2673</v>
      </c>
      <c r="J95" s="49" t="s">
        <v>2673</v>
      </c>
      <c r="K95" s="49" t="s">
        <v>2673</v>
      </c>
      <c r="L95" s="49" t="s">
        <v>2673</v>
      </c>
      <c r="M95" s="49" t="s">
        <v>2673</v>
      </c>
      <c r="N95" s="49" t="s">
        <v>2673</v>
      </c>
      <c r="O95" s="49" t="s">
        <v>2673</v>
      </c>
      <c r="P95" s="51">
        <v>28.2</v>
      </c>
      <c r="Q95" s="51">
        <v>31</v>
      </c>
      <c r="R95" s="51">
        <v>11</v>
      </c>
      <c r="S95" s="51">
        <v>4.3</v>
      </c>
      <c r="T95" s="51">
        <v>6.5</v>
      </c>
      <c r="U95" s="51">
        <v>19.100000000000001</v>
      </c>
      <c r="V95" s="51">
        <v>61.9</v>
      </c>
      <c r="W95" s="51">
        <v>32.1</v>
      </c>
      <c r="X95" s="51">
        <v>4</v>
      </c>
      <c r="Y95" s="51">
        <v>1.6</v>
      </c>
      <c r="Z95" s="51">
        <v>0.4</v>
      </c>
      <c r="AA95" s="49" t="s">
        <v>2673</v>
      </c>
      <c r="AB95" s="49" t="s">
        <v>2673</v>
      </c>
      <c r="AC95" s="52">
        <f t="shared" si="7"/>
        <v>0.57638888888888884</v>
      </c>
      <c r="AD95" s="52">
        <f t="shared" si="8"/>
        <v>0.79463087248322151</v>
      </c>
      <c r="AE95" s="44">
        <f t="shared" si="9"/>
        <v>0.17129629629629628</v>
      </c>
      <c r="AF95" s="44">
        <f t="shared" si="10"/>
        <v>0.37852348993288587</v>
      </c>
      <c r="AG95" s="52">
        <f t="shared" si="11"/>
        <v>0.48020988690032307</v>
      </c>
      <c r="AI95" s="44">
        <f>COUNTA($AL$12:AL95)</f>
        <v>15</v>
      </c>
      <c r="AJ95" s="44">
        <f t="shared" si="12"/>
        <v>52</v>
      </c>
      <c r="AK95" s="44" t="e">
        <v>#N/A</v>
      </c>
      <c r="AN95" s="44" t="str">
        <f t="shared" si="13"/>
        <v>Münster</v>
      </c>
      <c r="AO95" s="47" t="s">
        <v>369</v>
      </c>
      <c r="AP95" s="44">
        <v>1</v>
      </c>
      <c r="AU95" s="44" t="s">
        <v>279</v>
      </c>
    </row>
    <row r="96" spans="1:47" x14ac:dyDescent="0.2">
      <c r="A96" s="46" t="s">
        <v>2795</v>
      </c>
      <c r="B96" s="46" t="s">
        <v>1288</v>
      </c>
      <c r="C96" s="51">
        <v>12.5</v>
      </c>
      <c r="D96" s="51">
        <v>37</v>
      </c>
      <c r="E96" s="51">
        <v>26.8</v>
      </c>
      <c r="F96" s="51">
        <v>14.8</v>
      </c>
      <c r="G96" s="51">
        <v>8.8000000000000007</v>
      </c>
      <c r="H96" s="49" t="s">
        <v>2673</v>
      </c>
      <c r="I96" s="49" t="s">
        <v>2673</v>
      </c>
      <c r="J96" s="49" t="s">
        <v>2673</v>
      </c>
      <c r="K96" s="49" t="s">
        <v>2673</v>
      </c>
      <c r="L96" s="49" t="s">
        <v>2673</v>
      </c>
      <c r="M96" s="49" t="s">
        <v>2673</v>
      </c>
      <c r="N96" s="49" t="s">
        <v>2673</v>
      </c>
      <c r="O96" s="49" t="s">
        <v>2673</v>
      </c>
      <c r="P96" s="51">
        <v>30.1</v>
      </c>
      <c r="Q96" s="51">
        <v>27.5</v>
      </c>
      <c r="R96" s="51">
        <v>7.8</v>
      </c>
      <c r="S96" s="51">
        <v>7.7</v>
      </c>
      <c r="T96" s="51">
        <v>6.3</v>
      </c>
      <c r="U96" s="51">
        <v>20.6</v>
      </c>
      <c r="V96" s="51">
        <v>69.900000000000006</v>
      </c>
      <c r="W96" s="51">
        <v>24.5</v>
      </c>
      <c r="X96" s="51">
        <v>4.7</v>
      </c>
      <c r="Y96" s="51">
        <v>0.3</v>
      </c>
      <c r="Z96" s="51">
        <v>0.6</v>
      </c>
      <c r="AA96" s="49" t="s">
        <v>2673</v>
      </c>
      <c r="AB96" s="49" t="s">
        <v>2673</v>
      </c>
      <c r="AC96" s="52">
        <f t="shared" si="7"/>
        <v>0.54335894621295289</v>
      </c>
      <c r="AD96" s="52">
        <f t="shared" si="8"/>
        <v>0.78796169630642943</v>
      </c>
      <c r="AE96" s="44">
        <f t="shared" si="9"/>
        <v>0.13721185510428102</v>
      </c>
      <c r="AF96" s="44">
        <f t="shared" si="10"/>
        <v>0.41176470588235292</v>
      </c>
      <c r="AG96" s="52">
        <f t="shared" si="11"/>
        <v>0.47007430087650404</v>
      </c>
      <c r="AI96" s="44">
        <f>COUNTA($AL$12:AL96)</f>
        <v>15</v>
      </c>
      <c r="AJ96" s="44">
        <f t="shared" si="12"/>
        <v>52</v>
      </c>
      <c r="AK96" s="44" t="e">
        <v>#N/A</v>
      </c>
      <c r="AN96" s="44" t="str">
        <f t="shared" si="13"/>
        <v/>
      </c>
      <c r="AO96" s="47" t="s">
        <v>1039</v>
      </c>
      <c r="AU96" s="44" t="s">
        <v>282</v>
      </c>
    </row>
    <row r="97" spans="1:47" x14ac:dyDescent="0.2">
      <c r="A97" s="46" t="s">
        <v>2796</v>
      </c>
      <c r="B97" s="46" t="s">
        <v>958</v>
      </c>
      <c r="C97" s="51">
        <v>10</v>
      </c>
      <c r="D97" s="51">
        <v>26.9</v>
      </c>
      <c r="E97" s="51">
        <v>23.2</v>
      </c>
      <c r="F97" s="51">
        <v>28.3</v>
      </c>
      <c r="G97" s="51">
        <v>11.5</v>
      </c>
      <c r="H97" s="49" t="s">
        <v>2673</v>
      </c>
      <c r="I97" s="49" t="s">
        <v>2673</v>
      </c>
      <c r="J97" s="49" t="s">
        <v>2673</v>
      </c>
      <c r="K97" s="49" t="s">
        <v>2673</v>
      </c>
      <c r="L97" s="49" t="s">
        <v>2673</v>
      </c>
      <c r="M97" s="49" t="s">
        <v>2673</v>
      </c>
      <c r="N97" s="49" t="s">
        <v>2673</v>
      </c>
      <c r="O97" s="49" t="s">
        <v>2673</v>
      </c>
      <c r="P97" s="51">
        <v>11.6</v>
      </c>
      <c r="Q97" s="51">
        <v>31.8</v>
      </c>
      <c r="R97" s="51">
        <v>13.3</v>
      </c>
      <c r="S97" s="51">
        <v>7.8</v>
      </c>
      <c r="T97" s="51">
        <v>11.8</v>
      </c>
      <c r="U97" s="51">
        <v>23.6</v>
      </c>
      <c r="V97" s="51">
        <v>42.1</v>
      </c>
      <c r="W97" s="51">
        <v>43.9</v>
      </c>
      <c r="X97" s="51">
        <v>10.3</v>
      </c>
      <c r="Y97" s="51">
        <v>3.5</v>
      </c>
      <c r="Z97" s="51">
        <v>0.2</v>
      </c>
      <c r="AA97" s="49" t="s">
        <v>2673</v>
      </c>
      <c r="AB97" s="49" t="s">
        <v>2673</v>
      </c>
      <c r="AC97" s="52">
        <f t="shared" si="7"/>
        <v>0.41742081447963802</v>
      </c>
      <c r="AD97" s="52">
        <f t="shared" si="8"/>
        <v>0.67286821705426358</v>
      </c>
      <c r="AE97" s="44">
        <f t="shared" si="9"/>
        <v>0.11312217194570137</v>
      </c>
      <c r="AF97" s="44">
        <f t="shared" si="10"/>
        <v>0.17984496124031008</v>
      </c>
      <c r="AG97" s="52">
        <f t="shared" si="11"/>
        <v>0.34581404117997827</v>
      </c>
      <c r="AI97" s="44">
        <f>COUNTA($AL$12:AL97)</f>
        <v>15</v>
      </c>
      <c r="AJ97" s="44">
        <f t="shared" si="12"/>
        <v>53</v>
      </c>
      <c r="AK97" s="44" t="e">
        <v>#N/A</v>
      </c>
      <c r="AN97" s="44" t="str">
        <f t="shared" si="13"/>
        <v>Napoli</v>
      </c>
      <c r="AO97" s="47" t="s">
        <v>2593</v>
      </c>
      <c r="AP97" s="44">
        <v>1</v>
      </c>
      <c r="AQ97" s="44" t="s">
        <v>2671</v>
      </c>
      <c r="AU97" s="44" t="s">
        <v>285</v>
      </c>
    </row>
    <row r="98" spans="1:47" x14ac:dyDescent="0.2">
      <c r="A98" s="46" t="s">
        <v>2797</v>
      </c>
      <c r="B98" s="46" t="s">
        <v>962</v>
      </c>
      <c r="C98" s="51">
        <v>5.5</v>
      </c>
      <c r="D98" s="51">
        <v>9.4</v>
      </c>
      <c r="E98" s="51">
        <v>22.1</v>
      </c>
      <c r="F98" s="51">
        <v>59.1</v>
      </c>
      <c r="G98" s="51">
        <v>3.8</v>
      </c>
      <c r="H98" s="49" t="s">
        <v>2673</v>
      </c>
      <c r="I98" s="49" t="s">
        <v>2673</v>
      </c>
      <c r="J98" s="49" t="s">
        <v>2673</v>
      </c>
      <c r="K98" s="49" t="s">
        <v>2673</v>
      </c>
      <c r="L98" s="49" t="s">
        <v>2673</v>
      </c>
      <c r="M98" s="49" t="s">
        <v>2673</v>
      </c>
      <c r="N98" s="49" t="s">
        <v>2673</v>
      </c>
      <c r="O98" s="49" t="s">
        <v>2673</v>
      </c>
      <c r="P98" s="51">
        <v>9.6</v>
      </c>
      <c r="Q98" s="51">
        <v>22.6</v>
      </c>
      <c r="R98" s="51">
        <v>13.6</v>
      </c>
      <c r="S98" s="51">
        <v>10.6</v>
      </c>
      <c r="T98" s="51">
        <v>17.5</v>
      </c>
      <c r="U98" s="51">
        <v>26.1</v>
      </c>
      <c r="V98" s="51">
        <v>34.700000000000003</v>
      </c>
      <c r="W98" s="51">
        <v>45.5</v>
      </c>
      <c r="X98" s="51">
        <v>14.4</v>
      </c>
      <c r="Y98" s="51">
        <v>5.3</v>
      </c>
      <c r="Z98" s="51">
        <v>0.2</v>
      </c>
      <c r="AA98" s="49" t="s">
        <v>2673</v>
      </c>
      <c r="AB98" s="49" t="s">
        <v>2673</v>
      </c>
      <c r="AC98" s="52">
        <f t="shared" si="7"/>
        <v>0.1550468262226847</v>
      </c>
      <c r="AD98" s="52">
        <f t="shared" si="8"/>
        <v>0.57092198581560283</v>
      </c>
      <c r="AE98" s="44">
        <f t="shared" si="9"/>
        <v>5.7232049947970869E-2</v>
      </c>
      <c r="AF98" s="44">
        <f t="shared" si="10"/>
        <v>0.17021276595744678</v>
      </c>
      <c r="AG98" s="52">
        <f t="shared" si="11"/>
        <v>0.23835340698592627</v>
      </c>
      <c r="AI98" s="44">
        <f>COUNTA($AL$12:AL98)</f>
        <v>15</v>
      </c>
      <c r="AJ98" s="44">
        <f t="shared" si="12"/>
        <v>54</v>
      </c>
      <c r="AK98" s="44" t="e">
        <v>#N/A</v>
      </c>
      <c r="AN98" s="44" t="str">
        <f t="shared" si="13"/>
        <v>Narva</v>
      </c>
      <c r="AO98" s="47" t="s">
        <v>470</v>
      </c>
      <c r="AP98" s="44">
        <v>1</v>
      </c>
      <c r="AU98" s="44" t="s">
        <v>288</v>
      </c>
    </row>
    <row r="99" spans="1:47" x14ac:dyDescent="0.2">
      <c r="A99" s="46" t="s">
        <v>2798</v>
      </c>
      <c r="B99" s="46" t="s">
        <v>2596</v>
      </c>
      <c r="C99" s="51">
        <v>8.8000000000000007</v>
      </c>
      <c r="D99" s="51">
        <v>13</v>
      </c>
      <c r="E99" s="51">
        <v>24.9</v>
      </c>
      <c r="F99" s="51">
        <v>24.4</v>
      </c>
      <c r="G99" s="51">
        <v>29</v>
      </c>
      <c r="H99" s="49" t="s">
        <v>2673</v>
      </c>
      <c r="I99" s="49" t="s">
        <v>2673</v>
      </c>
      <c r="J99" s="49" t="s">
        <v>2673</v>
      </c>
      <c r="K99" s="49" t="s">
        <v>2673</v>
      </c>
      <c r="L99" s="49" t="s">
        <v>2673</v>
      </c>
      <c r="M99" s="49" t="s">
        <v>2673</v>
      </c>
      <c r="N99" s="49" t="s">
        <v>2673</v>
      </c>
      <c r="O99" s="49" t="s">
        <v>2673</v>
      </c>
      <c r="P99" s="51">
        <v>27.1</v>
      </c>
      <c r="Q99" s="51">
        <v>19.7</v>
      </c>
      <c r="R99" s="51">
        <v>4.2</v>
      </c>
      <c r="S99" s="51">
        <v>3.5</v>
      </c>
      <c r="T99" s="51">
        <v>22.2</v>
      </c>
      <c r="U99" s="51">
        <v>23.3</v>
      </c>
      <c r="V99" s="51">
        <v>43.8</v>
      </c>
      <c r="W99" s="51">
        <v>36.799999999999997</v>
      </c>
      <c r="X99" s="51">
        <v>15.1</v>
      </c>
      <c r="Y99" s="51">
        <v>3.7</v>
      </c>
      <c r="Z99" s="51">
        <v>0.6</v>
      </c>
      <c r="AA99" s="49" t="s">
        <v>2673</v>
      </c>
      <c r="AB99" s="49" t="s">
        <v>2673</v>
      </c>
      <c r="AC99" s="52">
        <f t="shared" si="7"/>
        <v>0.30661040787623067</v>
      </c>
      <c r="AD99" s="52">
        <f t="shared" si="8"/>
        <v>0.85871559633027517</v>
      </c>
      <c r="AE99" s="44">
        <f t="shared" si="9"/>
        <v>0.1237693389592124</v>
      </c>
      <c r="AF99" s="44">
        <f t="shared" si="10"/>
        <v>0.49724770642201838</v>
      </c>
      <c r="AG99" s="52">
        <f t="shared" si="11"/>
        <v>0.4465857623969342</v>
      </c>
      <c r="AI99" s="44">
        <f>COUNTA($AL$12:AL99)</f>
        <v>15</v>
      </c>
      <c r="AJ99" s="44">
        <f t="shared" si="12"/>
        <v>54</v>
      </c>
      <c r="AK99" s="44" t="e">
        <v>#N/A</v>
      </c>
      <c r="AN99" s="44" t="str">
        <f t="shared" si="13"/>
        <v/>
      </c>
      <c r="AO99" s="47" t="s">
        <v>2799</v>
      </c>
      <c r="AQ99" s="44" t="s">
        <v>2689</v>
      </c>
      <c r="AU99" s="44" t="s">
        <v>291</v>
      </c>
    </row>
    <row r="100" spans="1:47" x14ac:dyDescent="0.2">
      <c r="A100" s="46" t="s">
        <v>2800</v>
      </c>
      <c r="B100" s="46" t="s">
        <v>2597</v>
      </c>
      <c r="C100" s="51">
        <v>12.6</v>
      </c>
      <c r="D100" s="51">
        <v>26</v>
      </c>
      <c r="E100" s="51">
        <v>27.7</v>
      </c>
      <c r="F100" s="51">
        <v>17.899999999999999</v>
      </c>
      <c r="G100" s="51">
        <v>15.9</v>
      </c>
      <c r="H100" s="49" t="s">
        <v>2673</v>
      </c>
      <c r="I100" s="49" t="s">
        <v>2673</v>
      </c>
      <c r="J100" s="49" t="s">
        <v>2673</v>
      </c>
      <c r="K100" s="49" t="s">
        <v>2673</v>
      </c>
      <c r="L100" s="49" t="s">
        <v>2673</v>
      </c>
      <c r="M100" s="49" t="s">
        <v>2673</v>
      </c>
      <c r="N100" s="49" t="s">
        <v>2673</v>
      </c>
      <c r="O100" s="49" t="s">
        <v>2673</v>
      </c>
      <c r="P100" s="51">
        <v>30.8</v>
      </c>
      <c r="Q100" s="51">
        <v>27.4</v>
      </c>
      <c r="R100" s="51">
        <v>8.8000000000000007</v>
      </c>
      <c r="S100" s="51">
        <v>7.2</v>
      </c>
      <c r="T100" s="51">
        <v>13.4</v>
      </c>
      <c r="U100" s="51">
        <v>12.4</v>
      </c>
      <c r="V100" s="51">
        <v>68.8</v>
      </c>
      <c r="W100" s="51">
        <v>25.2</v>
      </c>
      <c r="X100" s="51">
        <v>4.7</v>
      </c>
      <c r="Y100" s="51">
        <v>0.7</v>
      </c>
      <c r="Z100" s="51">
        <v>0.6</v>
      </c>
      <c r="AA100" s="49" t="s">
        <v>2673</v>
      </c>
      <c r="AB100" s="49" t="s">
        <v>2673</v>
      </c>
      <c r="AC100" s="52">
        <f t="shared" si="7"/>
        <v>0.45843230403800483</v>
      </c>
      <c r="AD100" s="52">
        <f t="shared" si="8"/>
        <v>0.78436657681940702</v>
      </c>
      <c r="AE100" s="44">
        <f t="shared" si="9"/>
        <v>0.14964370546318292</v>
      </c>
      <c r="AF100" s="44">
        <f t="shared" si="10"/>
        <v>0.41509433962264153</v>
      </c>
      <c r="AG100" s="52">
        <f t="shared" si="11"/>
        <v>0.45188423148580914</v>
      </c>
      <c r="AI100" s="44">
        <f>COUNTA($AL$12:AL100)</f>
        <v>15</v>
      </c>
      <c r="AJ100" s="44">
        <f t="shared" si="12"/>
        <v>55</v>
      </c>
      <c r="AK100" s="44" t="e">
        <v>#N/A</v>
      </c>
      <c r="AN100" s="44" t="str">
        <f t="shared" si="13"/>
        <v>Nürnberg</v>
      </c>
      <c r="AO100" s="47" t="s">
        <v>201</v>
      </c>
      <c r="AP100" s="44">
        <v>1</v>
      </c>
      <c r="AU100" s="44" t="s">
        <v>294</v>
      </c>
    </row>
    <row r="101" spans="1:47" x14ac:dyDescent="0.2">
      <c r="A101" s="46" t="s">
        <v>2801</v>
      </c>
      <c r="B101" s="46" t="s">
        <v>2598</v>
      </c>
      <c r="C101" s="51">
        <v>8.9</v>
      </c>
      <c r="D101" s="51">
        <v>24.4</v>
      </c>
      <c r="E101" s="51">
        <v>32.4</v>
      </c>
      <c r="F101" s="51">
        <v>18.600000000000001</v>
      </c>
      <c r="G101" s="51">
        <v>15.7</v>
      </c>
      <c r="H101" s="49" t="s">
        <v>2673</v>
      </c>
      <c r="I101" s="49" t="s">
        <v>2673</v>
      </c>
      <c r="J101" s="49" t="s">
        <v>2673</v>
      </c>
      <c r="K101" s="49" t="s">
        <v>2673</v>
      </c>
      <c r="L101" s="49" t="s">
        <v>2673</v>
      </c>
      <c r="M101" s="49" t="s">
        <v>2673</v>
      </c>
      <c r="N101" s="49" t="s">
        <v>2673</v>
      </c>
      <c r="O101" s="49" t="s">
        <v>2673</v>
      </c>
      <c r="P101" s="51">
        <v>30.2</v>
      </c>
      <c r="Q101" s="51">
        <v>25.1</v>
      </c>
      <c r="R101" s="51">
        <v>9.1999999999999993</v>
      </c>
      <c r="S101" s="51">
        <v>6.1</v>
      </c>
      <c r="T101" s="51">
        <v>11.3</v>
      </c>
      <c r="U101" s="51">
        <v>18.100000000000001</v>
      </c>
      <c r="V101" s="51">
        <v>61.4</v>
      </c>
      <c r="W101" s="51">
        <v>32.9</v>
      </c>
      <c r="X101" s="51">
        <v>3.1</v>
      </c>
      <c r="Y101" s="51">
        <v>2.1</v>
      </c>
      <c r="Z101" s="51">
        <v>0.4</v>
      </c>
      <c r="AA101" s="49" t="s">
        <v>2673</v>
      </c>
      <c r="AB101" s="49" t="s">
        <v>2673</v>
      </c>
      <c r="AC101" s="52">
        <f t="shared" si="7"/>
        <v>0.39501779359430611</v>
      </c>
      <c r="AD101" s="52">
        <f t="shared" si="8"/>
        <v>0.78328611898016998</v>
      </c>
      <c r="AE101" s="44">
        <f t="shared" si="9"/>
        <v>0.10557532621589563</v>
      </c>
      <c r="AF101" s="44">
        <f t="shared" si="10"/>
        <v>0.42776203966005666</v>
      </c>
      <c r="AG101" s="52">
        <f t="shared" si="11"/>
        <v>0.42791031961260706</v>
      </c>
      <c r="AI101" s="44">
        <f>COUNTA($AL$12:AL101)</f>
        <v>15</v>
      </c>
      <c r="AJ101" s="44">
        <f t="shared" si="12"/>
        <v>55</v>
      </c>
      <c r="AK101" s="44" t="e">
        <v>#N/A</v>
      </c>
      <c r="AN101" s="44" t="str">
        <f t="shared" si="13"/>
        <v/>
      </c>
      <c r="AO101" s="47" t="s">
        <v>2581</v>
      </c>
      <c r="AQ101" s="53" t="s">
        <v>420</v>
      </c>
      <c r="AR101" s="44" t="s">
        <v>2710</v>
      </c>
      <c r="AS101" s="44" t="s">
        <v>419</v>
      </c>
      <c r="AU101" s="44" t="s">
        <v>297</v>
      </c>
    </row>
    <row r="102" spans="1:47" x14ac:dyDescent="0.2">
      <c r="A102" s="46" t="s">
        <v>2802</v>
      </c>
      <c r="B102" s="46" t="s">
        <v>1327</v>
      </c>
      <c r="C102" s="51">
        <v>7.5</v>
      </c>
      <c r="D102" s="51">
        <v>19.7</v>
      </c>
      <c r="E102" s="51">
        <v>41.6</v>
      </c>
      <c r="F102" s="51">
        <v>19.100000000000001</v>
      </c>
      <c r="G102" s="51">
        <v>12.1</v>
      </c>
      <c r="H102" s="49" t="s">
        <v>2673</v>
      </c>
      <c r="I102" s="49" t="s">
        <v>2673</v>
      </c>
      <c r="J102" s="49" t="s">
        <v>2673</v>
      </c>
      <c r="K102" s="49" t="s">
        <v>2673</v>
      </c>
      <c r="L102" s="49" t="s">
        <v>2673</v>
      </c>
      <c r="M102" s="49" t="s">
        <v>2673</v>
      </c>
      <c r="N102" s="49" t="s">
        <v>2673</v>
      </c>
      <c r="O102" s="49" t="s">
        <v>2673</v>
      </c>
      <c r="P102" s="51">
        <v>31.8</v>
      </c>
      <c r="Q102" s="51">
        <v>23</v>
      </c>
      <c r="R102" s="51">
        <v>9.8000000000000007</v>
      </c>
      <c r="S102" s="51">
        <v>5.9</v>
      </c>
      <c r="T102" s="51">
        <v>15.8</v>
      </c>
      <c r="U102" s="51">
        <v>13.7</v>
      </c>
      <c r="V102" s="51">
        <v>77.2</v>
      </c>
      <c r="W102" s="51">
        <v>18.600000000000001</v>
      </c>
      <c r="X102" s="51">
        <v>3.2</v>
      </c>
      <c r="Y102" s="51">
        <v>0.8</v>
      </c>
      <c r="Z102" s="51">
        <v>0.1</v>
      </c>
      <c r="AA102" s="49" t="s">
        <v>2673</v>
      </c>
      <c r="AB102" s="49" t="s">
        <v>2673</v>
      </c>
      <c r="AC102" s="52">
        <f t="shared" si="7"/>
        <v>0.30944254835039814</v>
      </c>
      <c r="AD102" s="52">
        <f t="shared" si="8"/>
        <v>0.7773049645390071</v>
      </c>
      <c r="AE102" s="44">
        <f t="shared" si="9"/>
        <v>8.5324232081911255E-2</v>
      </c>
      <c r="AF102" s="44">
        <f t="shared" si="10"/>
        <v>0.45106382978723403</v>
      </c>
      <c r="AG102" s="52">
        <f t="shared" si="11"/>
        <v>0.40578389368963763</v>
      </c>
      <c r="AI102" s="44">
        <f>COUNTA($AL$12:AL102)</f>
        <v>15</v>
      </c>
      <c r="AJ102" s="44">
        <f t="shared" si="12"/>
        <v>55</v>
      </c>
      <c r="AK102" s="44" t="e">
        <v>#N/A</v>
      </c>
      <c r="AN102" s="44" t="str">
        <f t="shared" si="13"/>
        <v/>
      </c>
      <c r="AO102" s="47" t="s">
        <v>2803</v>
      </c>
      <c r="AQ102" s="44" t="s">
        <v>2728</v>
      </c>
      <c r="AU102" s="44" t="s">
        <v>300</v>
      </c>
    </row>
    <row r="103" spans="1:47" x14ac:dyDescent="0.2">
      <c r="A103" s="46" t="s">
        <v>2804</v>
      </c>
      <c r="B103" s="46" t="s">
        <v>18</v>
      </c>
      <c r="C103" s="51">
        <v>10</v>
      </c>
      <c r="D103" s="51">
        <v>36.5</v>
      </c>
      <c r="E103" s="51">
        <v>29.4</v>
      </c>
      <c r="F103" s="51">
        <v>11.8</v>
      </c>
      <c r="G103" s="51">
        <v>12.4</v>
      </c>
      <c r="H103" s="49" t="s">
        <v>2673</v>
      </c>
      <c r="I103" s="49" t="s">
        <v>2673</v>
      </c>
      <c r="J103" s="49" t="s">
        <v>2673</v>
      </c>
      <c r="K103" s="49" t="s">
        <v>2673</v>
      </c>
      <c r="L103" s="49" t="s">
        <v>2673</v>
      </c>
      <c r="M103" s="49" t="s">
        <v>2673</v>
      </c>
      <c r="N103" s="49" t="s">
        <v>2673</v>
      </c>
      <c r="O103" s="49" t="s">
        <v>2673</v>
      </c>
      <c r="P103" s="51">
        <v>33.1</v>
      </c>
      <c r="Q103" s="51">
        <v>28.7</v>
      </c>
      <c r="R103" s="51">
        <v>9.3000000000000007</v>
      </c>
      <c r="S103" s="51">
        <v>4.2</v>
      </c>
      <c r="T103" s="51">
        <v>3.6</v>
      </c>
      <c r="U103" s="51">
        <v>21.1</v>
      </c>
      <c r="V103" s="51">
        <v>73.900000000000006</v>
      </c>
      <c r="W103" s="51">
        <v>19.8</v>
      </c>
      <c r="X103" s="51">
        <v>5.4</v>
      </c>
      <c r="Y103" s="51">
        <v>0.4</v>
      </c>
      <c r="Z103" s="51">
        <v>0.5</v>
      </c>
      <c r="AA103" s="49" t="s">
        <v>2673</v>
      </c>
      <c r="AB103" s="49" t="s">
        <v>2673</v>
      </c>
      <c r="AC103" s="52">
        <f t="shared" si="7"/>
        <v>0.53021664766248577</v>
      </c>
      <c r="AD103" s="52">
        <f t="shared" si="8"/>
        <v>0.82071713147410363</v>
      </c>
      <c r="AE103" s="44">
        <f t="shared" si="9"/>
        <v>0.11402508551881413</v>
      </c>
      <c r="AF103" s="44">
        <f t="shared" si="10"/>
        <v>0.43957503320053126</v>
      </c>
      <c r="AG103" s="52">
        <f t="shared" si="11"/>
        <v>0.47613347446398369</v>
      </c>
      <c r="AI103" s="44">
        <f>COUNTA($AL$12:AL103)</f>
        <v>15</v>
      </c>
      <c r="AJ103" s="44">
        <f t="shared" si="12"/>
        <v>56</v>
      </c>
      <c r="AK103" s="44" t="e">
        <v>#N/A</v>
      </c>
      <c r="AN103" s="44" t="str">
        <f t="shared" si="13"/>
        <v>Osnabrück</v>
      </c>
      <c r="AO103" s="47" t="s">
        <v>390</v>
      </c>
      <c r="AP103" s="44">
        <v>1</v>
      </c>
      <c r="AR103" s="3" t="s">
        <v>2805</v>
      </c>
      <c r="AS103" s="3" t="s">
        <v>2</v>
      </c>
      <c r="AT103" s="3" t="s">
        <v>2806</v>
      </c>
      <c r="AU103" s="44" t="s">
        <v>303</v>
      </c>
    </row>
    <row r="104" spans="1:47" x14ac:dyDescent="0.2">
      <c r="A104" s="46" t="s">
        <v>2807</v>
      </c>
      <c r="B104" s="46" t="s">
        <v>21</v>
      </c>
      <c r="C104" s="51">
        <v>8.4</v>
      </c>
      <c r="D104" s="51">
        <v>36.5</v>
      </c>
      <c r="E104" s="51">
        <v>33</v>
      </c>
      <c r="F104" s="51">
        <v>6.7</v>
      </c>
      <c r="G104" s="51">
        <v>15.3</v>
      </c>
      <c r="H104" s="49" t="s">
        <v>2673</v>
      </c>
      <c r="I104" s="49" t="s">
        <v>2673</v>
      </c>
      <c r="J104" s="49" t="s">
        <v>2673</v>
      </c>
      <c r="K104" s="49" t="s">
        <v>2673</v>
      </c>
      <c r="L104" s="49" t="s">
        <v>2673</v>
      </c>
      <c r="M104" s="49" t="s">
        <v>2673</v>
      </c>
      <c r="N104" s="49" t="s">
        <v>2673</v>
      </c>
      <c r="O104" s="49" t="s">
        <v>2673</v>
      </c>
      <c r="P104" s="51">
        <v>41.1</v>
      </c>
      <c r="Q104" s="51">
        <v>21.7</v>
      </c>
      <c r="R104" s="51">
        <v>7.6</v>
      </c>
      <c r="S104" s="51">
        <v>3.7</v>
      </c>
      <c r="T104" s="51">
        <v>4.5999999999999996</v>
      </c>
      <c r="U104" s="51">
        <v>21.3</v>
      </c>
      <c r="V104" s="51">
        <v>74.2</v>
      </c>
      <c r="W104" s="51">
        <v>17.100000000000001</v>
      </c>
      <c r="X104" s="51">
        <v>6.8</v>
      </c>
      <c r="Y104" s="51">
        <v>1.6</v>
      </c>
      <c r="Z104" s="51">
        <v>0.3</v>
      </c>
      <c r="AA104" s="49" t="s">
        <v>2673</v>
      </c>
      <c r="AB104" s="49" t="s">
        <v>2673</v>
      </c>
      <c r="AC104" s="52">
        <f t="shared" si="7"/>
        <v>0.5307328605200945</v>
      </c>
      <c r="AD104" s="52">
        <f t="shared" si="8"/>
        <v>0.8475033738191633</v>
      </c>
      <c r="AE104" s="44">
        <f t="shared" si="9"/>
        <v>9.9290780141843962E-2</v>
      </c>
      <c r="AF104" s="44">
        <f t="shared" si="10"/>
        <v>0.55465587044534415</v>
      </c>
      <c r="AG104" s="52">
        <f t="shared" si="11"/>
        <v>0.5080457212316114</v>
      </c>
      <c r="AI104" s="44">
        <f>COUNTA($AL$12:AL104)</f>
        <v>15</v>
      </c>
      <c r="AJ104" s="44">
        <f t="shared" si="12"/>
        <v>57</v>
      </c>
      <c r="AK104" s="44" t="e">
        <v>#N/A</v>
      </c>
      <c r="AN104" s="44" t="str">
        <f t="shared" si="13"/>
        <v>Ostrava</v>
      </c>
      <c r="AO104" s="47" t="s">
        <v>138</v>
      </c>
      <c r="AP104" s="44">
        <v>1</v>
      </c>
      <c r="AR104" s="3">
        <v>5119000</v>
      </c>
      <c r="AS104" s="3" t="s">
        <v>257</v>
      </c>
      <c r="AT104" s="3" t="s">
        <v>2808</v>
      </c>
      <c r="AU104" s="44" t="s">
        <v>306</v>
      </c>
    </row>
    <row r="105" spans="1:47" x14ac:dyDescent="0.2">
      <c r="A105" s="46" t="s">
        <v>2809</v>
      </c>
      <c r="B105" s="46" t="s">
        <v>1414</v>
      </c>
      <c r="C105" s="51">
        <v>18</v>
      </c>
      <c r="D105" s="51">
        <v>40.4</v>
      </c>
      <c r="E105" s="51">
        <v>23.7</v>
      </c>
      <c r="F105" s="51">
        <v>11.1</v>
      </c>
      <c r="G105" s="51">
        <v>6.7</v>
      </c>
      <c r="H105" s="49" t="s">
        <v>2673</v>
      </c>
      <c r="I105" s="49" t="s">
        <v>2673</v>
      </c>
      <c r="J105" s="49" t="s">
        <v>2673</v>
      </c>
      <c r="K105" s="49" t="s">
        <v>2673</v>
      </c>
      <c r="L105" s="49" t="s">
        <v>2673</v>
      </c>
      <c r="M105" s="49" t="s">
        <v>2673</v>
      </c>
      <c r="N105" s="49" t="s">
        <v>2673</v>
      </c>
      <c r="O105" s="49" t="s">
        <v>2673</v>
      </c>
      <c r="P105" s="51">
        <v>22.1</v>
      </c>
      <c r="Q105" s="51">
        <v>33.799999999999997</v>
      </c>
      <c r="R105" s="51">
        <v>14.1</v>
      </c>
      <c r="S105" s="51">
        <v>3.3</v>
      </c>
      <c r="T105" s="51">
        <v>3.3</v>
      </c>
      <c r="U105" s="51">
        <v>23.4</v>
      </c>
      <c r="V105" s="51">
        <v>46.9</v>
      </c>
      <c r="W105" s="51">
        <v>45.3</v>
      </c>
      <c r="X105" s="51">
        <v>6.7</v>
      </c>
      <c r="Y105" s="51">
        <v>1</v>
      </c>
      <c r="Z105" s="51">
        <v>0.1</v>
      </c>
      <c r="AA105" s="49" t="s">
        <v>2673</v>
      </c>
      <c r="AB105" s="49" t="s">
        <v>2673</v>
      </c>
      <c r="AC105" s="52">
        <f t="shared" si="7"/>
        <v>0.62660944206008595</v>
      </c>
      <c r="AD105" s="52">
        <f t="shared" si="8"/>
        <v>0.76261937244201916</v>
      </c>
      <c r="AE105" s="44">
        <f t="shared" si="9"/>
        <v>0.19313304721030045</v>
      </c>
      <c r="AF105" s="44">
        <f t="shared" si="10"/>
        <v>0.30150068212824016</v>
      </c>
      <c r="AG105" s="52">
        <f t="shared" si="11"/>
        <v>0.47096563596016144</v>
      </c>
      <c r="AI105" s="44">
        <f>COUNTA($AL$12:AL105)</f>
        <v>15</v>
      </c>
      <c r="AJ105" s="44">
        <f t="shared" si="12"/>
        <v>58</v>
      </c>
      <c r="AK105" s="44" t="e">
        <v>#N/A</v>
      </c>
      <c r="AN105" s="44" t="str">
        <f t="shared" si="13"/>
        <v>Oulu FUA</v>
      </c>
      <c r="AO105" s="47" t="s">
        <v>2810</v>
      </c>
      <c r="AP105" s="44">
        <v>1</v>
      </c>
      <c r="AR105" s="3">
        <v>8215107</v>
      </c>
      <c r="AS105" s="3" t="s">
        <v>248</v>
      </c>
      <c r="AT105" s="3" t="s">
        <v>2811</v>
      </c>
      <c r="AU105" s="44" t="s">
        <v>309</v>
      </c>
    </row>
    <row r="106" spans="1:47" x14ac:dyDescent="0.2">
      <c r="A106" s="46" t="s">
        <v>2812</v>
      </c>
      <c r="B106" s="46" t="s">
        <v>1419</v>
      </c>
      <c r="C106" s="51">
        <v>11.3</v>
      </c>
      <c r="D106" s="51">
        <v>35.700000000000003</v>
      </c>
      <c r="E106" s="51">
        <v>30.6</v>
      </c>
      <c r="F106" s="51">
        <v>13.6</v>
      </c>
      <c r="G106" s="51">
        <v>8.8000000000000007</v>
      </c>
      <c r="H106" s="49" t="s">
        <v>2673</v>
      </c>
      <c r="I106" s="49" t="s">
        <v>2673</v>
      </c>
      <c r="J106" s="49" t="s">
        <v>2673</v>
      </c>
      <c r="K106" s="49" t="s">
        <v>2673</v>
      </c>
      <c r="L106" s="49" t="s">
        <v>2673</v>
      </c>
      <c r="M106" s="49" t="s">
        <v>2673</v>
      </c>
      <c r="N106" s="49" t="s">
        <v>2673</v>
      </c>
      <c r="O106" s="49" t="s">
        <v>2673</v>
      </c>
      <c r="P106" s="51">
        <v>19.100000000000001</v>
      </c>
      <c r="Q106" s="51">
        <v>41.2</v>
      </c>
      <c r="R106" s="51">
        <v>10.5</v>
      </c>
      <c r="S106" s="51">
        <v>5.5</v>
      </c>
      <c r="T106" s="51">
        <v>4.0999999999999996</v>
      </c>
      <c r="U106" s="51">
        <v>19.600000000000001</v>
      </c>
      <c r="V106" s="51">
        <v>48.6</v>
      </c>
      <c r="W106" s="51">
        <v>41.2</v>
      </c>
      <c r="X106" s="51">
        <v>7</v>
      </c>
      <c r="Y106" s="51">
        <v>2.9</v>
      </c>
      <c r="Z106" s="51">
        <v>0.3</v>
      </c>
      <c r="AA106" s="49" t="s">
        <v>2673</v>
      </c>
      <c r="AB106" s="49" t="s">
        <v>2673</v>
      </c>
      <c r="AC106" s="52">
        <f t="shared" si="7"/>
        <v>0.51535087719298256</v>
      </c>
      <c r="AD106" s="52">
        <f t="shared" si="8"/>
        <v>0.79030144167758842</v>
      </c>
      <c r="AE106" s="44">
        <f t="shared" si="9"/>
        <v>0.12390350877192985</v>
      </c>
      <c r="AF106" s="44">
        <f t="shared" si="10"/>
        <v>0.25032765399737877</v>
      </c>
      <c r="AG106" s="52">
        <f t="shared" si="11"/>
        <v>0.41997087040996994</v>
      </c>
      <c r="AI106" s="44">
        <f>COUNTA($AL$12:AL106)</f>
        <v>15</v>
      </c>
      <c r="AJ106" s="44">
        <f t="shared" si="12"/>
        <v>59</v>
      </c>
      <c r="AK106" s="44" t="e">
        <v>#N/A</v>
      </c>
      <c r="AN106" s="44" t="str">
        <f t="shared" si="13"/>
        <v>Oviedo</v>
      </c>
      <c r="AO106" s="47" t="s">
        <v>547</v>
      </c>
      <c r="AP106" s="44">
        <v>1</v>
      </c>
      <c r="AR106" s="3">
        <v>9185150</v>
      </c>
      <c r="AS106" s="3" t="s">
        <v>419</v>
      </c>
      <c r="AT106" s="3" t="s">
        <v>2581</v>
      </c>
      <c r="AU106" s="44" t="s">
        <v>312</v>
      </c>
    </row>
    <row r="107" spans="1:47" x14ac:dyDescent="0.2">
      <c r="A107" s="46" t="s">
        <v>2813</v>
      </c>
      <c r="B107" s="46" t="s">
        <v>2725</v>
      </c>
      <c r="C107" s="51">
        <v>11.9</v>
      </c>
      <c r="D107" s="51">
        <v>37</v>
      </c>
      <c r="E107" s="51">
        <v>28.9</v>
      </c>
      <c r="F107" s="51">
        <v>9.6</v>
      </c>
      <c r="G107" s="51">
        <v>12.6</v>
      </c>
      <c r="H107" s="49" t="s">
        <v>2673</v>
      </c>
      <c r="I107" s="49" t="s">
        <v>2673</v>
      </c>
      <c r="J107" s="49" t="s">
        <v>2673</v>
      </c>
      <c r="K107" s="49" t="s">
        <v>2673</v>
      </c>
      <c r="L107" s="49" t="s">
        <v>2673</v>
      </c>
      <c r="M107" s="49" t="s">
        <v>2673</v>
      </c>
      <c r="N107" s="49" t="s">
        <v>2673</v>
      </c>
      <c r="O107" s="49" t="s">
        <v>2673</v>
      </c>
      <c r="P107" s="51">
        <v>20.7</v>
      </c>
      <c r="Q107" s="51">
        <v>36.200000000000003</v>
      </c>
      <c r="R107" s="51">
        <v>11.8</v>
      </c>
      <c r="S107" s="51">
        <v>2.7</v>
      </c>
      <c r="T107" s="51">
        <v>5.4</v>
      </c>
      <c r="U107" s="51">
        <v>23.3</v>
      </c>
      <c r="V107" s="51">
        <v>66.3</v>
      </c>
      <c r="W107" s="51">
        <v>30.9</v>
      </c>
      <c r="X107" s="51">
        <v>2.2000000000000002</v>
      </c>
      <c r="Y107" s="51">
        <v>0.4</v>
      </c>
      <c r="Z107" s="51">
        <v>0.2</v>
      </c>
      <c r="AA107" s="49" t="s">
        <v>2673</v>
      </c>
      <c r="AB107" s="49" t="s">
        <v>2673</v>
      </c>
      <c r="AC107" s="52">
        <f t="shared" si="7"/>
        <v>0.55949656750572085</v>
      </c>
      <c r="AD107" s="52">
        <f t="shared" si="8"/>
        <v>0.79691876750700286</v>
      </c>
      <c r="AE107" s="44">
        <f t="shared" si="9"/>
        <v>0.13615560640732266</v>
      </c>
      <c r="AF107" s="44">
        <f t="shared" si="10"/>
        <v>0.28991596638655459</v>
      </c>
      <c r="AG107" s="52">
        <f t="shared" si="11"/>
        <v>0.44562172695165025</v>
      </c>
      <c r="AI107" s="44">
        <f>COUNTA($AL$12:AL107)</f>
        <v>15</v>
      </c>
      <c r="AJ107" s="44">
        <f t="shared" si="12"/>
        <v>60</v>
      </c>
      <c r="AK107" s="44" t="e">
        <v>#N/A</v>
      </c>
      <c r="AN107" s="44" t="str">
        <f t="shared" si="13"/>
        <v>Palermo</v>
      </c>
      <c r="AO107" s="47" t="s">
        <v>1045</v>
      </c>
      <c r="AP107" s="44">
        <v>1</v>
      </c>
      <c r="AU107" s="44" t="s">
        <v>315</v>
      </c>
    </row>
    <row r="108" spans="1:47" x14ac:dyDescent="0.2">
      <c r="A108" s="46" t="s">
        <v>2814</v>
      </c>
      <c r="B108" s="46" t="s">
        <v>2599</v>
      </c>
      <c r="C108" s="51">
        <v>4.5999999999999996</v>
      </c>
      <c r="D108" s="51">
        <v>12.5</v>
      </c>
      <c r="E108" s="51">
        <v>39.1</v>
      </c>
      <c r="F108" s="51">
        <v>39.4</v>
      </c>
      <c r="G108" s="51">
        <v>4.5</v>
      </c>
      <c r="H108" s="49" t="s">
        <v>2673</v>
      </c>
      <c r="I108" s="49" t="s">
        <v>2673</v>
      </c>
      <c r="J108" s="49" t="s">
        <v>2673</v>
      </c>
      <c r="K108" s="49" t="s">
        <v>2673</v>
      </c>
      <c r="L108" s="49" t="s">
        <v>2673</v>
      </c>
      <c r="M108" s="49" t="s">
        <v>2673</v>
      </c>
      <c r="N108" s="49" t="s">
        <v>2673</v>
      </c>
      <c r="O108" s="49" t="s">
        <v>2673</v>
      </c>
      <c r="P108" s="51">
        <v>19.100000000000001</v>
      </c>
      <c r="Q108" s="51">
        <v>43.6</v>
      </c>
      <c r="R108" s="51">
        <v>12.6</v>
      </c>
      <c r="S108" s="51">
        <v>3.4</v>
      </c>
      <c r="T108" s="51">
        <v>3.9</v>
      </c>
      <c r="U108" s="51">
        <v>17.399999999999999</v>
      </c>
      <c r="V108" s="51">
        <v>61.5</v>
      </c>
      <c r="W108" s="51">
        <v>32.299999999999997</v>
      </c>
      <c r="X108" s="51">
        <v>3.8</v>
      </c>
      <c r="Y108" s="51">
        <v>2.1</v>
      </c>
      <c r="Z108" s="51">
        <v>0.3</v>
      </c>
      <c r="AA108" s="49" t="s">
        <v>2673</v>
      </c>
      <c r="AB108" s="49" t="s">
        <v>2673</v>
      </c>
      <c r="AC108" s="52">
        <f t="shared" si="7"/>
        <v>0.17887029288702933</v>
      </c>
      <c r="AD108" s="52">
        <f t="shared" si="8"/>
        <v>0.7966963151207116</v>
      </c>
      <c r="AE108" s="44">
        <f t="shared" si="9"/>
        <v>4.8117154811715482E-2</v>
      </c>
      <c r="AF108" s="44">
        <f t="shared" si="10"/>
        <v>0.24269377382465057</v>
      </c>
      <c r="AG108" s="52">
        <f t="shared" si="11"/>
        <v>0.31659438416102675</v>
      </c>
      <c r="AI108" s="44">
        <f>COUNTA($AL$12:AL108)</f>
        <v>15</v>
      </c>
      <c r="AJ108" s="44">
        <f t="shared" si="12"/>
        <v>60</v>
      </c>
      <c r="AK108" s="44" t="e">
        <v>#N/A</v>
      </c>
      <c r="AN108" s="44" t="str">
        <f t="shared" si="13"/>
        <v/>
      </c>
      <c r="AO108" s="47" t="s">
        <v>2760</v>
      </c>
      <c r="AU108" s="44" t="s">
        <v>318</v>
      </c>
    </row>
    <row r="109" spans="1:47" x14ac:dyDescent="0.2">
      <c r="A109" s="46" t="s">
        <v>2815</v>
      </c>
      <c r="B109" s="46" t="s">
        <v>1523</v>
      </c>
      <c r="C109" s="49" t="s">
        <v>2673</v>
      </c>
      <c r="D109" s="49" t="s">
        <v>2673</v>
      </c>
      <c r="E109" s="49" t="s">
        <v>2673</v>
      </c>
      <c r="F109" s="49" t="s">
        <v>2673</v>
      </c>
      <c r="G109" s="49" t="s">
        <v>2673</v>
      </c>
      <c r="H109" s="49" t="s">
        <v>2673</v>
      </c>
      <c r="I109" s="49" t="s">
        <v>2673</v>
      </c>
      <c r="J109" s="49" t="s">
        <v>2673</v>
      </c>
      <c r="K109" s="49" t="s">
        <v>2673</v>
      </c>
      <c r="L109" s="49" t="s">
        <v>2673</v>
      </c>
      <c r="M109" s="49" t="s">
        <v>2673</v>
      </c>
      <c r="N109" s="49" t="s">
        <v>2673</v>
      </c>
      <c r="O109" s="49" t="s">
        <v>2673</v>
      </c>
      <c r="P109" s="49" t="s">
        <v>2673</v>
      </c>
      <c r="Q109" s="49" t="s">
        <v>2673</v>
      </c>
      <c r="R109" s="49" t="s">
        <v>2673</v>
      </c>
      <c r="S109" s="49" t="s">
        <v>2673</v>
      </c>
      <c r="T109" s="49" t="s">
        <v>2673</v>
      </c>
      <c r="U109" s="49" t="s">
        <v>2673</v>
      </c>
      <c r="V109" s="49" t="s">
        <v>2673</v>
      </c>
      <c r="W109" s="49" t="s">
        <v>2673</v>
      </c>
      <c r="X109" s="49" t="s">
        <v>2673</v>
      </c>
      <c r="Y109" s="49" t="s">
        <v>2673</v>
      </c>
      <c r="Z109" s="49" t="s">
        <v>2673</v>
      </c>
      <c r="AA109" s="49" t="s">
        <v>2673</v>
      </c>
      <c r="AB109" s="49" t="s">
        <v>2673</v>
      </c>
      <c r="AC109" s="52" t="e">
        <f t="shared" si="7"/>
        <v>#DIV/0!</v>
      </c>
      <c r="AD109" s="52" t="e">
        <f t="shared" si="8"/>
        <v>#DIV/0!</v>
      </c>
      <c r="AE109" s="44" t="e">
        <f t="shared" si="9"/>
        <v>#DIV/0!</v>
      </c>
      <c r="AF109" s="44" t="e">
        <f t="shared" si="10"/>
        <v>#DIV/0!</v>
      </c>
      <c r="AG109" s="52" t="e">
        <f t="shared" si="11"/>
        <v>#DIV/0!</v>
      </c>
      <c r="AI109" s="44">
        <f>COUNTA($AL$12:AL109)</f>
        <v>15</v>
      </c>
      <c r="AJ109" s="44">
        <f t="shared" si="12"/>
        <v>60</v>
      </c>
      <c r="AK109" s="44" t="e">
        <v>#N/A</v>
      </c>
      <c r="AN109" s="44" t="str">
        <f t="shared" si="13"/>
        <v/>
      </c>
      <c r="AO109" s="47" t="s">
        <v>2587</v>
      </c>
      <c r="AQ109" s="44" t="s">
        <v>751</v>
      </c>
      <c r="AU109" s="44" t="s">
        <v>321</v>
      </c>
    </row>
    <row r="110" spans="1:47" x14ac:dyDescent="0.2">
      <c r="A110" s="46" t="s">
        <v>2816</v>
      </c>
      <c r="B110" s="46" t="s">
        <v>2600</v>
      </c>
      <c r="C110" s="51">
        <v>1.6</v>
      </c>
      <c r="D110" s="51">
        <v>17.100000000000001</v>
      </c>
      <c r="E110" s="51">
        <v>49</v>
      </c>
      <c r="F110" s="51">
        <v>24.9</v>
      </c>
      <c r="G110" s="51">
        <v>7.5</v>
      </c>
      <c r="H110" s="49" t="s">
        <v>2673</v>
      </c>
      <c r="I110" s="49" t="s">
        <v>2673</v>
      </c>
      <c r="J110" s="49" t="s">
        <v>2673</v>
      </c>
      <c r="K110" s="49" t="s">
        <v>2673</v>
      </c>
      <c r="L110" s="49" t="s">
        <v>2673</v>
      </c>
      <c r="M110" s="49" t="s">
        <v>2673</v>
      </c>
      <c r="N110" s="49" t="s">
        <v>2673</v>
      </c>
      <c r="O110" s="49" t="s">
        <v>2673</v>
      </c>
      <c r="P110" s="51">
        <v>13</v>
      </c>
      <c r="Q110" s="51">
        <v>36.200000000000003</v>
      </c>
      <c r="R110" s="51">
        <v>14.2</v>
      </c>
      <c r="S110" s="51">
        <v>8.4</v>
      </c>
      <c r="T110" s="51">
        <v>2.9</v>
      </c>
      <c r="U110" s="51">
        <v>25.4</v>
      </c>
      <c r="V110" s="51">
        <v>23.6</v>
      </c>
      <c r="W110" s="51">
        <v>63.9</v>
      </c>
      <c r="X110" s="51">
        <v>10.199999999999999</v>
      </c>
      <c r="Y110" s="51">
        <v>1.3</v>
      </c>
      <c r="Z110" s="51">
        <v>1.1000000000000001</v>
      </c>
      <c r="AA110" s="49" t="s">
        <v>2673</v>
      </c>
      <c r="AB110" s="49" t="s">
        <v>2673</v>
      </c>
      <c r="AC110" s="52">
        <f t="shared" si="7"/>
        <v>0.20194384449244066</v>
      </c>
      <c r="AD110" s="52">
        <f t="shared" si="8"/>
        <v>0.68523676880222839</v>
      </c>
      <c r="AE110" s="44">
        <f t="shared" si="9"/>
        <v>1.7278617710583154E-2</v>
      </c>
      <c r="AF110" s="44">
        <f t="shared" si="10"/>
        <v>0.18105849582172698</v>
      </c>
      <c r="AG110" s="52">
        <f t="shared" si="11"/>
        <v>0.27137943170674478</v>
      </c>
      <c r="AI110" s="44">
        <f>COUNTA($AL$12:AL110)</f>
        <v>15</v>
      </c>
      <c r="AJ110" s="44">
        <f t="shared" si="12"/>
        <v>60</v>
      </c>
      <c r="AK110" s="44" t="e">
        <v>#N/A</v>
      </c>
      <c r="AN110" s="44" t="str">
        <f t="shared" si="13"/>
        <v/>
      </c>
      <c r="AO110" s="47" t="s">
        <v>2603</v>
      </c>
      <c r="AQ110" s="53" t="s">
        <v>2751</v>
      </c>
      <c r="AR110" s="44" t="s">
        <v>2817</v>
      </c>
      <c r="AU110" s="44" t="s">
        <v>324</v>
      </c>
    </row>
    <row r="111" spans="1:47" x14ac:dyDescent="0.2">
      <c r="A111" s="46" t="s">
        <v>2818</v>
      </c>
      <c r="B111" s="46" t="s">
        <v>1530</v>
      </c>
      <c r="C111" s="51">
        <v>4.0999999999999996</v>
      </c>
      <c r="D111" s="51">
        <v>16.5</v>
      </c>
      <c r="E111" s="51">
        <v>57.1</v>
      </c>
      <c r="F111" s="51">
        <v>15.1</v>
      </c>
      <c r="G111" s="51">
        <v>7.2</v>
      </c>
      <c r="H111" s="49" t="s">
        <v>2673</v>
      </c>
      <c r="I111" s="49" t="s">
        <v>2673</v>
      </c>
      <c r="J111" s="49" t="s">
        <v>2673</v>
      </c>
      <c r="K111" s="49" t="s">
        <v>2673</v>
      </c>
      <c r="L111" s="49" t="s">
        <v>2673</v>
      </c>
      <c r="M111" s="49" t="s">
        <v>2673</v>
      </c>
      <c r="N111" s="49" t="s">
        <v>2673</v>
      </c>
      <c r="O111" s="49" t="s">
        <v>2673</v>
      </c>
      <c r="P111" s="51">
        <v>14.8</v>
      </c>
      <c r="Q111" s="51">
        <v>39.1</v>
      </c>
      <c r="R111" s="51">
        <v>15.8</v>
      </c>
      <c r="S111" s="51">
        <v>7.5</v>
      </c>
      <c r="T111" s="51">
        <v>3.4</v>
      </c>
      <c r="U111" s="51">
        <v>19.399999999999999</v>
      </c>
      <c r="V111" s="51">
        <v>36.6</v>
      </c>
      <c r="W111" s="51">
        <v>60.4</v>
      </c>
      <c r="X111" s="51">
        <v>1.8</v>
      </c>
      <c r="Y111" s="51">
        <v>0.9</v>
      </c>
      <c r="Z111" s="51">
        <v>0.2</v>
      </c>
      <c r="AA111" s="49" t="s">
        <v>2673</v>
      </c>
      <c r="AB111" s="49" t="s">
        <v>2673</v>
      </c>
      <c r="AC111" s="52">
        <f t="shared" si="7"/>
        <v>0.22198275862068967</v>
      </c>
      <c r="AD111" s="52">
        <f t="shared" si="8"/>
        <v>0.69818652849740936</v>
      </c>
      <c r="AE111" s="44">
        <f t="shared" si="9"/>
        <v>4.4181034482758619E-2</v>
      </c>
      <c r="AF111" s="44">
        <f t="shared" si="10"/>
        <v>0.19170984455958551</v>
      </c>
      <c r="AG111" s="52">
        <f t="shared" si="11"/>
        <v>0.28901504154011082</v>
      </c>
      <c r="AI111" s="44">
        <f>COUNTA($AL$12:AL111)</f>
        <v>15</v>
      </c>
      <c r="AJ111" s="44">
        <f t="shared" si="12"/>
        <v>61</v>
      </c>
      <c r="AK111" s="44" t="e">
        <v>#N/A</v>
      </c>
      <c r="AN111" s="44" t="str">
        <f t="shared" si="13"/>
        <v>Praha</v>
      </c>
      <c r="AO111" s="47" t="s">
        <v>131</v>
      </c>
      <c r="AP111" s="44">
        <v>1</v>
      </c>
      <c r="AU111" s="44" t="s">
        <v>327</v>
      </c>
    </row>
    <row r="112" spans="1:47" x14ac:dyDescent="0.2">
      <c r="A112" s="46" t="s">
        <v>2819</v>
      </c>
      <c r="B112" s="46" t="s">
        <v>2601</v>
      </c>
      <c r="C112" s="51">
        <v>11.9</v>
      </c>
      <c r="D112" s="51">
        <v>36</v>
      </c>
      <c r="E112" s="51">
        <v>18.100000000000001</v>
      </c>
      <c r="F112" s="51">
        <v>24.8</v>
      </c>
      <c r="G112" s="51">
        <v>9.3000000000000007</v>
      </c>
      <c r="H112" s="49" t="s">
        <v>2673</v>
      </c>
      <c r="I112" s="49" t="s">
        <v>2673</v>
      </c>
      <c r="J112" s="49" t="s">
        <v>2673</v>
      </c>
      <c r="K112" s="49" t="s">
        <v>2673</v>
      </c>
      <c r="L112" s="49" t="s">
        <v>2673</v>
      </c>
      <c r="M112" s="49" t="s">
        <v>2673</v>
      </c>
      <c r="N112" s="49" t="s">
        <v>2673</v>
      </c>
      <c r="O112" s="49" t="s">
        <v>2673</v>
      </c>
      <c r="P112" s="51">
        <v>13.3</v>
      </c>
      <c r="Q112" s="51">
        <v>31.8</v>
      </c>
      <c r="R112" s="51">
        <v>9.1999999999999993</v>
      </c>
      <c r="S112" s="51">
        <v>4.5999999999999996</v>
      </c>
      <c r="T112" s="51">
        <v>19.100000000000001</v>
      </c>
      <c r="U112" s="51">
        <v>22</v>
      </c>
      <c r="V112" s="51">
        <v>31.9</v>
      </c>
      <c r="W112" s="51">
        <v>48.9</v>
      </c>
      <c r="X112" s="51">
        <v>14.8</v>
      </c>
      <c r="Y112" s="51">
        <v>3.4</v>
      </c>
      <c r="Z112" s="51">
        <v>1.1000000000000001</v>
      </c>
      <c r="AA112" s="49" t="s">
        <v>2673</v>
      </c>
      <c r="AB112" s="49" t="s">
        <v>2673</v>
      </c>
      <c r="AC112" s="52">
        <f t="shared" si="7"/>
        <v>0.52753303964757714</v>
      </c>
      <c r="AD112" s="52">
        <f t="shared" si="8"/>
        <v>0.76570458404074704</v>
      </c>
      <c r="AE112" s="44">
        <f t="shared" si="9"/>
        <v>0.13105726872246698</v>
      </c>
      <c r="AF112" s="44">
        <f t="shared" si="10"/>
        <v>0.22580645161290325</v>
      </c>
      <c r="AG112" s="52">
        <f t="shared" si="11"/>
        <v>0.41252533600592356</v>
      </c>
      <c r="AI112" s="44">
        <f>COUNTA($AL$12:AL112)</f>
        <v>15</v>
      </c>
      <c r="AJ112" s="44">
        <f t="shared" si="12"/>
        <v>61</v>
      </c>
      <c r="AK112" s="44" t="e">
        <v>#N/A</v>
      </c>
      <c r="AN112" s="44" t="str">
        <f t="shared" si="13"/>
        <v/>
      </c>
      <c r="AO112" s="47" t="s">
        <v>2732</v>
      </c>
      <c r="AQ112" s="53" t="s">
        <v>258</v>
      </c>
      <c r="AR112" s="44" t="s">
        <v>2710</v>
      </c>
      <c r="AS112" s="44" t="s">
        <v>257</v>
      </c>
      <c r="AU112" s="44" t="s">
        <v>330</v>
      </c>
    </row>
    <row r="113" spans="1:47" x14ac:dyDescent="0.2">
      <c r="A113" s="46" t="s">
        <v>2820</v>
      </c>
      <c r="B113" s="46" t="s">
        <v>2602</v>
      </c>
      <c r="C113" s="51">
        <v>24.5</v>
      </c>
      <c r="D113" s="51">
        <v>35.700000000000003</v>
      </c>
      <c r="E113" s="51">
        <v>18.600000000000001</v>
      </c>
      <c r="F113" s="51">
        <v>8.4</v>
      </c>
      <c r="G113" s="51">
        <v>12.7</v>
      </c>
      <c r="H113" s="49" t="s">
        <v>2673</v>
      </c>
      <c r="I113" s="49" t="s">
        <v>2673</v>
      </c>
      <c r="J113" s="49" t="s">
        <v>2673</v>
      </c>
      <c r="K113" s="49" t="s">
        <v>2673</v>
      </c>
      <c r="L113" s="49" t="s">
        <v>2673</v>
      </c>
      <c r="M113" s="49" t="s">
        <v>2673</v>
      </c>
      <c r="N113" s="49" t="s">
        <v>2673</v>
      </c>
      <c r="O113" s="49" t="s">
        <v>2673</v>
      </c>
      <c r="P113" s="51">
        <v>21.6</v>
      </c>
      <c r="Q113" s="51">
        <v>32.799999999999997</v>
      </c>
      <c r="R113" s="51">
        <v>7</v>
      </c>
      <c r="S113" s="51">
        <v>5.3</v>
      </c>
      <c r="T113" s="51">
        <v>13</v>
      </c>
      <c r="U113" s="51">
        <v>20.399999999999999</v>
      </c>
      <c r="V113" s="51">
        <v>67.099999999999994</v>
      </c>
      <c r="W113" s="51">
        <v>27.1</v>
      </c>
      <c r="X113" s="51">
        <v>4.3</v>
      </c>
      <c r="Y113" s="51">
        <v>1.1000000000000001</v>
      </c>
      <c r="Z113" s="51">
        <v>0.4</v>
      </c>
      <c r="AA113" s="49" t="s">
        <v>2673</v>
      </c>
      <c r="AB113" s="49" t="s">
        <v>2673</v>
      </c>
      <c r="AC113" s="52">
        <f t="shared" si="7"/>
        <v>0.69036697247706413</v>
      </c>
      <c r="AD113" s="52">
        <f t="shared" si="8"/>
        <v>0.81559220389805087</v>
      </c>
      <c r="AE113" s="44">
        <f t="shared" si="9"/>
        <v>0.28096330275229353</v>
      </c>
      <c r="AF113" s="44">
        <f t="shared" si="10"/>
        <v>0.32383808095952027</v>
      </c>
      <c r="AG113" s="52">
        <f t="shared" si="11"/>
        <v>0.5276901400217322</v>
      </c>
      <c r="AI113" s="44">
        <f>COUNTA($AL$12:AL113)</f>
        <v>15</v>
      </c>
      <c r="AJ113" s="44">
        <f t="shared" si="12"/>
        <v>61</v>
      </c>
      <c r="AK113" s="44" t="e">
        <v>#N/A</v>
      </c>
      <c r="AN113" s="44" t="str">
        <f t="shared" si="13"/>
        <v/>
      </c>
      <c r="AO113" s="47" t="s">
        <v>2590</v>
      </c>
      <c r="AQ113" s="44" t="s">
        <v>782</v>
      </c>
      <c r="AU113" s="44" t="s">
        <v>333</v>
      </c>
    </row>
    <row r="114" spans="1:47" x14ac:dyDescent="0.2">
      <c r="A114" s="46" t="s">
        <v>2821</v>
      </c>
      <c r="B114" s="46" t="s">
        <v>2603</v>
      </c>
      <c r="C114" s="51">
        <v>5.6</v>
      </c>
      <c r="D114" s="51">
        <v>18.3</v>
      </c>
      <c r="E114" s="51">
        <v>27.9</v>
      </c>
      <c r="F114" s="51">
        <v>41.6</v>
      </c>
      <c r="G114" s="51">
        <v>6.7</v>
      </c>
      <c r="H114" s="49" t="s">
        <v>2673</v>
      </c>
      <c r="I114" s="49" t="s">
        <v>2673</v>
      </c>
      <c r="J114" s="49" t="s">
        <v>2673</v>
      </c>
      <c r="K114" s="49" t="s">
        <v>2673</v>
      </c>
      <c r="L114" s="49" t="s">
        <v>2673</v>
      </c>
      <c r="M114" s="49" t="s">
        <v>2673</v>
      </c>
      <c r="N114" s="49" t="s">
        <v>2673</v>
      </c>
      <c r="O114" s="49" t="s">
        <v>2673</v>
      </c>
      <c r="P114" s="51">
        <v>14.4</v>
      </c>
      <c r="Q114" s="51">
        <v>28</v>
      </c>
      <c r="R114" s="51">
        <v>11.3</v>
      </c>
      <c r="S114" s="51">
        <v>4.2</v>
      </c>
      <c r="T114" s="51">
        <v>19.399999999999999</v>
      </c>
      <c r="U114" s="51">
        <v>22.6</v>
      </c>
      <c r="V114" s="51">
        <v>67.8</v>
      </c>
      <c r="W114" s="51">
        <v>25.6</v>
      </c>
      <c r="X114" s="51">
        <v>4.2</v>
      </c>
      <c r="Y114" s="51">
        <v>1.4</v>
      </c>
      <c r="Z114" s="51">
        <v>1</v>
      </c>
      <c r="AA114" s="49" t="s">
        <v>2673</v>
      </c>
      <c r="AB114" s="49" t="s">
        <v>2673</v>
      </c>
      <c r="AC114" s="52">
        <f t="shared" si="7"/>
        <v>0.25588865096359742</v>
      </c>
      <c r="AD114" s="52">
        <f t="shared" si="8"/>
        <v>0.73229706390328142</v>
      </c>
      <c r="AE114" s="44">
        <f t="shared" si="9"/>
        <v>5.9957173447537468E-2</v>
      </c>
      <c r="AF114" s="44">
        <f t="shared" si="10"/>
        <v>0.24870466321243523</v>
      </c>
      <c r="AG114" s="52">
        <f t="shared" si="11"/>
        <v>0.3242118878817129</v>
      </c>
      <c r="AI114" s="44">
        <f>COUNTA($AL$12:AL114)</f>
        <v>16</v>
      </c>
      <c r="AJ114" s="44">
        <f t="shared" si="12"/>
        <v>61</v>
      </c>
      <c r="AK114" s="44">
        <v>23</v>
      </c>
      <c r="AL114" s="44" t="s">
        <v>219</v>
      </c>
      <c r="AN114" s="44" t="str">
        <f t="shared" si="13"/>
        <v/>
      </c>
      <c r="AO114" s="47" t="s">
        <v>2822</v>
      </c>
      <c r="AQ114" s="44" t="s">
        <v>2728</v>
      </c>
      <c r="AU114" s="44" t="s">
        <v>336</v>
      </c>
    </row>
    <row r="115" spans="1:47" x14ac:dyDescent="0.2">
      <c r="A115" s="46" t="s">
        <v>2823</v>
      </c>
      <c r="B115" s="46" t="s">
        <v>2605</v>
      </c>
      <c r="C115" s="51">
        <v>6.6</v>
      </c>
      <c r="D115" s="51">
        <v>18.2</v>
      </c>
      <c r="E115" s="51">
        <v>33.799999999999997</v>
      </c>
      <c r="F115" s="51">
        <v>35.9</v>
      </c>
      <c r="G115" s="51">
        <v>5.5</v>
      </c>
      <c r="H115" s="49" t="s">
        <v>2673</v>
      </c>
      <c r="I115" s="49" t="s">
        <v>2673</v>
      </c>
      <c r="J115" s="49" t="s">
        <v>2673</v>
      </c>
      <c r="K115" s="49" t="s">
        <v>2673</v>
      </c>
      <c r="L115" s="49" t="s">
        <v>2673</v>
      </c>
      <c r="M115" s="49" t="s">
        <v>2673</v>
      </c>
      <c r="N115" s="49" t="s">
        <v>2673</v>
      </c>
      <c r="O115" s="49" t="s">
        <v>2673</v>
      </c>
      <c r="P115" s="51">
        <v>24.3</v>
      </c>
      <c r="Q115" s="51">
        <v>21.6</v>
      </c>
      <c r="R115" s="51">
        <v>7.6</v>
      </c>
      <c r="S115" s="51">
        <v>6.9</v>
      </c>
      <c r="T115" s="51">
        <v>17.100000000000001</v>
      </c>
      <c r="U115" s="51">
        <v>22.5</v>
      </c>
      <c r="V115" s="51">
        <v>68.2</v>
      </c>
      <c r="W115" s="51">
        <v>25.3</v>
      </c>
      <c r="X115" s="51">
        <v>5.0999999999999996</v>
      </c>
      <c r="Y115" s="51">
        <v>1.4</v>
      </c>
      <c r="Z115" s="51">
        <v>0</v>
      </c>
      <c r="AA115" s="49" t="s">
        <v>2673</v>
      </c>
      <c r="AB115" s="49" t="s">
        <v>2673</v>
      </c>
      <c r="AC115" s="52">
        <f t="shared" si="7"/>
        <v>0.26243386243386241</v>
      </c>
      <c r="AD115" s="52">
        <f t="shared" si="8"/>
        <v>0.75993377483443714</v>
      </c>
      <c r="AE115" s="44">
        <f t="shared" si="9"/>
        <v>6.9841269841269843E-2</v>
      </c>
      <c r="AF115" s="44">
        <f t="shared" si="10"/>
        <v>0.40231788079470199</v>
      </c>
      <c r="AG115" s="52">
        <f t="shared" si="11"/>
        <v>0.3736316969760678</v>
      </c>
      <c r="AI115" s="44">
        <f>COUNTA($AL$12:AL115)</f>
        <v>17</v>
      </c>
      <c r="AJ115" s="44">
        <f t="shared" si="12"/>
        <v>61</v>
      </c>
      <c r="AK115" s="44">
        <v>78</v>
      </c>
      <c r="AL115" s="44" t="s">
        <v>1302</v>
      </c>
      <c r="AN115" s="44" t="str">
        <f t="shared" si="13"/>
        <v/>
      </c>
      <c r="AO115" s="47" t="s">
        <v>2790</v>
      </c>
      <c r="AQ115" s="53" t="s">
        <v>2751</v>
      </c>
      <c r="AR115" s="44" t="s">
        <v>2752</v>
      </c>
      <c r="AU115" s="44" t="s">
        <v>339</v>
      </c>
    </row>
    <row r="116" spans="1:47" x14ac:dyDescent="0.2">
      <c r="A116" s="46" t="s">
        <v>2824</v>
      </c>
      <c r="B116" s="46" t="s">
        <v>1685</v>
      </c>
      <c r="C116" s="51">
        <v>18.600000000000001</v>
      </c>
      <c r="D116" s="51">
        <v>46.5</v>
      </c>
      <c r="E116" s="51">
        <v>18.7</v>
      </c>
      <c r="F116" s="51">
        <v>9.9</v>
      </c>
      <c r="G116" s="51">
        <v>6.3</v>
      </c>
      <c r="H116" s="49" t="s">
        <v>2673</v>
      </c>
      <c r="I116" s="49" t="s">
        <v>2673</v>
      </c>
      <c r="J116" s="49" t="s">
        <v>2673</v>
      </c>
      <c r="K116" s="49" t="s">
        <v>2673</v>
      </c>
      <c r="L116" s="49" t="s">
        <v>2673</v>
      </c>
      <c r="M116" s="49" t="s">
        <v>2673</v>
      </c>
      <c r="N116" s="49" t="s">
        <v>2673</v>
      </c>
      <c r="O116" s="49" t="s">
        <v>2673</v>
      </c>
      <c r="P116" s="51">
        <v>20.5</v>
      </c>
      <c r="Q116" s="51">
        <v>36.1</v>
      </c>
      <c r="R116" s="51">
        <v>7.1</v>
      </c>
      <c r="S116" s="51">
        <v>6.1</v>
      </c>
      <c r="T116" s="51">
        <v>8.5</v>
      </c>
      <c r="U116" s="51">
        <v>21.7</v>
      </c>
      <c r="V116" s="51">
        <v>44.8</v>
      </c>
      <c r="W116" s="51">
        <v>46.7</v>
      </c>
      <c r="X116" s="51">
        <v>5.5</v>
      </c>
      <c r="Y116" s="51">
        <v>1.9</v>
      </c>
      <c r="Z116" s="51">
        <v>1.1000000000000001</v>
      </c>
      <c r="AA116" s="49" t="s">
        <v>2673</v>
      </c>
      <c r="AB116" s="49" t="s">
        <v>2673</v>
      </c>
      <c r="AC116" s="52">
        <f t="shared" si="7"/>
        <v>0.69477054429028806</v>
      </c>
      <c r="AD116" s="52">
        <f t="shared" si="8"/>
        <v>0.81088825214899718</v>
      </c>
      <c r="AE116" s="44">
        <f t="shared" si="9"/>
        <v>0.1985058697972252</v>
      </c>
      <c r="AF116" s="44">
        <f t="shared" si="10"/>
        <v>0.29369627507163326</v>
      </c>
      <c r="AG116" s="52">
        <f t="shared" si="11"/>
        <v>0.49946523532703591</v>
      </c>
      <c r="AI116" s="44">
        <f>COUNTA($AL$12:AL116)</f>
        <v>17</v>
      </c>
      <c r="AJ116" s="44">
        <f t="shared" si="12"/>
        <v>62</v>
      </c>
      <c r="AK116" s="44" t="e">
        <v>#N/A</v>
      </c>
      <c r="AN116" s="44" t="str">
        <f t="shared" si="13"/>
        <v>Rīga</v>
      </c>
      <c r="AO116" s="47" t="s">
        <v>2594</v>
      </c>
      <c r="AP116" s="44">
        <v>1</v>
      </c>
      <c r="AQ116" s="44" t="s">
        <v>2671</v>
      </c>
      <c r="AU116" s="44" t="s">
        <v>342</v>
      </c>
    </row>
    <row r="117" spans="1:47" x14ac:dyDescent="0.2">
      <c r="A117" s="46" t="s">
        <v>2825</v>
      </c>
      <c r="B117" s="46" t="s">
        <v>2767</v>
      </c>
      <c r="C117" s="51">
        <v>6</v>
      </c>
      <c r="D117" s="51">
        <v>18.3</v>
      </c>
      <c r="E117" s="51">
        <v>38.4</v>
      </c>
      <c r="F117" s="51">
        <v>26.4</v>
      </c>
      <c r="G117" s="51">
        <v>10.9</v>
      </c>
      <c r="H117" s="49" t="s">
        <v>2673</v>
      </c>
      <c r="I117" s="49" t="s">
        <v>2673</v>
      </c>
      <c r="J117" s="49" t="s">
        <v>2673</v>
      </c>
      <c r="K117" s="49" t="s">
        <v>2673</v>
      </c>
      <c r="L117" s="49" t="s">
        <v>2673</v>
      </c>
      <c r="M117" s="49" t="s">
        <v>2673</v>
      </c>
      <c r="N117" s="49" t="s">
        <v>2673</v>
      </c>
      <c r="O117" s="49" t="s">
        <v>2673</v>
      </c>
      <c r="P117" s="51">
        <v>22.4</v>
      </c>
      <c r="Q117" s="51">
        <v>31.5</v>
      </c>
      <c r="R117" s="51">
        <v>7.6</v>
      </c>
      <c r="S117" s="51">
        <v>4.9000000000000004</v>
      </c>
      <c r="T117" s="51">
        <v>11.7</v>
      </c>
      <c r="U117" s="51">
        <v>21.9</v>
      </c>
      <c r="V117" s="51">
        <v>56.5</v>
      </c>
      <c r="W117" s="51">
        <v>37.700000000000003</v>
      </c>
      <c r="X117" s="51">
        <v>4.4000000000000004</v>
      </c>
      <c r="Y117" s="51">
        <v>1.1000000000000001</v>
      </c>
      <c r="Z117" s="51">
        <v>0.3</v>
      </c>
      <c r="AA117" s="49" t="s">
        <v>2673</v>
      </c>
      <c r="AB117" s="49" t="s">
        <v>2673</v>
      </c>
      <c r="AC117" s="52">
        <f t="shared" si="7"/>
        <v>0.27272727272727276</v>
      </c>
      <c r="AD117" s="52">
        <f t="shared" si="8"/>
        <v>0.81174698795180711</v>
      </c>
      <c r="AE117" s="44">
        <f t="shared" si="9"/>
        <v>6.7340067340067339E-2</v>
      </c>
      <c r="AF117" s="44">
        <f t="shared" si="10"/>
        <v>0.33734939759036142</v>
      </c>
      <c r="AG117" s="52">
        <f t="shared" si="11"/>
        <v>0.37229093140237712</v>
      </c>
      <c r="AI117" s="44">
        <f>COUNTA($AL$12:AL117)</f>
        <v>17</v>
      </c>
      <c r="AJ117" s="44">
        <f t="shared" si="12"/>
        <v>63</v>
      </c>
      <c r="AK117" s="44" t="e">
        <v>#N/A</v>
      </c>
      <c r="AN117" s="44" t="str">
        <f t="shared" si="13"/>
        <v>Roma</v>
      </c>
      <c r="AO117" s="47" t="s">
        <v>1032</v>
      </c>
      <c r="AP117" s="44">
        <v>1</v>
      </c>
      <c r="AU117" s="44" t="s">
        <v>345</v>
      </c>
    </row>
    <row r="118" spans="1:47" x14ac:dyDescent="0.2">
      <c r="A118" s="46" t="s">
        <v>2826</v>
      </c>
      <c r="B118" s="46" t="s">
        <v>2743</v>
      </c>
      <c r="C118" s="49" t="s">
        <v>2673</v>
      </c>
      <c r="D118" s="49" t="s">
        <v>2673</v>
      </c>
      <c r="E118" s="49" t="s">
        <v>2673</v>
      </c>
      <c r="F118" s="49" t="s">
        <v>2673</v>
      </c>
      <c r="G118" s="49" t="s">
        <v>2673</v>
      </c>
      <c r="H118" s="49" t="s">
        <v>2673</v>
      </c>
      <c r="I118" s="49" t="s">
        <v>2673</v>
      </c>
      <c r="J118" s="49" t="s">
        <v>2673</v>
      </c>
      <c r="K118" s="49" t="s">
        <v>2673</v>
      </c>
      <c r="L118" s="49" t="s">
        <v>2673</v>
      </c>
      <c r="M118" s="49" t="s">
        <v>2673</v>
      </c>
      <c r="N118" s="49" t="s">
        <v>2673</v>
      </c>
      <c r="O118" s="49" t="s">
        <v>2673</v>
      </c>
      <c r="P118" s="49" t="s">
        <v>2673</v>
      </c>
      <c r="Q118" s="49" t="s">
        <v>2673</v>
      </c>
      <c r="R118" s="49" t="s">
        <v>2673</v>
      </c>
      <c r="S118" s="49" t="s">
        <v>2673</v>
      </c>
      <c r="T118" s="49" t="s">
        <v>2673</v>
      </c>
      <c r="U118" s="49" t="s">
        <v>2673</v>
      </c>
      <c r="V118" s="49" t="s">
        <v>2673</v>
      </c>
      <c r="W118" s="49" t="s">
        <v>2673</v>
      </c>
      <c r="X118" s="49" t="s">
        <v>2673</v>
      </c>
      <c r="Y118" s="49" t="s">
        <v>2673</v>
      </c>
      <c r="Z118" s="49" t="s">
        <v>2673</v>
      </c>
      <c r="AA118" s="49" t="s">
        <v>2673</v>
      </c>
      <c r="AB118" s="49" t="s">
        <v>2673</v>
      </c>
      <c r="AC118" s="52" t="e">
        <f t="shared" si="7"/>
        <v>#DIV/0!</v>
      </c>
      <c r="AD118" s="52" t="e">
        <f t="shared" si="8"/>
        <v>#DIV/0!</v>
      </c>
      <c r="AE118" s="44" t="e">
        <f t="shared" si="9"/>
        <v>#DIV/0!</v>
      </c>
      <c r="AF118" s="44" t="e">
        <f t="shared" si="10"/>
        <v>#DIV/0!</v>
      </c>
      <c r="AG118" s="52" t="e">
        <f t="shared" si="11"/>
        <v>#DIV/0!</v>
      </c>
      <c r="AI118" s="44">
        <f>COUNTA($AL$12:AL118)</f>
        <v>17</v>
      </c>
      <c r="AJ118" s="44">
        <f t="shared" si="12"/>
        <v>64</v>
      </c>
      <c r="AK118" s="44" t="e">
        <v>#N/A</v>
      </c>
      <c r="AN118" s="44" t="str">
        <f t="shared" si="13"/>
        <v>Rostock</v>
      </c>
      <c r="AO118" s="47" t="s">
        <v>270</v>
      </c>
      <c r="AP118" s="44">
        <v>1</v>
      </c>
      <c r="AU118" s="44" t="s">
        <v>348</v>
      </c>
    </row>
    <row r="119" spans="1:47" x14ac:dyDescent="0.2">
      <c r="A119" s="46" t="s">
        <v>2827</v>
      </c>
      <c r="B119" s="46" t="s">
        <v>2586</v>
      </c>
      <c r="C119" s="51">
        <v>16.3</v>
      </c>
      <c r="D119" s="51">
        <v>29.5</v>
      </c>
      <c r="E119" s="51">
        <v>32.5</v>
      </c>
      <c r="F119" s="51">
        <v>12.2</v>
      </c>
      <c r="G119" s="51">
        <v>9.4</v>
      </c>
      <c r="H119" s="49" t="s">
        <v>2673</v>
      </c>
      <c r="I119" s="49" t="s">
        <v>2673</v>
      </c>
      <c r="J119" s="49" t="s">
        <v>2673</v>
      </c>
      <c r="K119" s="49" t="s">
        <v>2673</v>
      </c>
      <c r="L119" s="49" t="s">
        <v>2673</v>
      </c>
      <c r="M119" s="49" t="s">
        <v>2673</v>
      </c>
      <c r="N119" s="49" t="s">
        <v>2673</v>
      </c>
      <c r="O119" s="49" t="s">
        <v>2673</v>
      </c>
      <c r="P119" s="51">
        <v>39.799999999999997</v>
      </c>
      <c r="Q119" s="51">
        <v>20.100000000000001</v>
      </c>
      <c r="R119" s="51">
        <v>7.9</v>
      </c>
      <c r="S119" s="51">
        <v>7.9</v>
      </c>
      <c r="T119" s="51">
        <v>4.8</v>
      </c>
      <c r="U119" s="51">
        <v>19.5</v>
      </c>
      <c r="V119" s="51">
        <v>62.8</v>
      </c>
      <c r="W119" s="51">
        <v>31.3</v>
      </c>
      <c r="X119" s="51">
        <v>4</v>
      </c>
      <c r="Y119" s="51">
        <v>1.7</v>
      </c>
      <c r="Z119" s="51">
        <v>0.2</v>
      </c>
      <c r="AA119" s="49" t="s">
        <v>2673</v>
      </c>
      <c r="AB119" s="49" t="s">
        <v>2673</v>
      </c>
      <c r="AC119" s="52">
        <f t="shared" si="7"/>
        <v>0.50607734806629834</v>
      </c>
      <c r="AD119" s="52">
        <f t="shared" si="8"/>
        <v>0.79128137384412145</v>
      </c>
      <c r="AE119" s="44">
        <f t="shared" si="9"/>
        <v>0.18011049723756906</v>
      </c>
      <c r="AF119" s="44">
        <f t="shared" si="10"/>
        <v>0.52575957727873179</v>
      </c>
      <c r="AG119" s="52">
        <f t="shared" si="11"/>
        <v>0.50080719910668026</v>
      </c>
      <c r="AI119" s="44">
        <f>COUNTA($AL$12:AL119)</f>
        <v>17</v>
      </c>
      <c r="AJ119" s="44">
        <f t="shared" si="12"/>
        <v>65</v>
      </c>
      <c r="AK119" s="44" t="e">
        <v>#N/A</v>
      </c>
      <c r="AN119" s="44" t="str">
        <f t="shared" si="13"/>
        <v>Saarbrücken</v>
      </c>
      <c r="AO119" s="47" t="s">
        <v>264</v>
      </c>
      <c r="AP119" s="44">
        <v>1</v>
      </c>
      <c r="AU119" s="44" t="s">
        <v>351</v>
      </c>
    </row>
    <row r="120" spans="1:47" x14ac:dyDescent="0.2">
      <c r="A120" s="46" t="s">
        <v>2828</v>
      </c>
      <c r="B120" s="46" t="s">
        <v>2810</v>
      </c>
      <c r="C120" s="51">
        <v>6.4</v>
      </c>
      <c r="D120" s="51">
        <v>18.100000000000001</v>
      </c>
      <c r="E120" s="51">
        <v>45.8</v>
      </c>
      <c r="F120" s="51">
        <v>22.7</v>
      </c>
      <c r="G120" s="51">
        <v>7.1</v>
      </c>
      <c r="H120" s="49" t="s">
        <v>2673</v>
      </c>
      <c r="I120" s="49" t="s">
        <v>2673</v>
      </c>
      <c r="J120" s="49" t="s">
        <v>2673</v>
      </c>
      <c r="K120" s="49" t="s">
        <v>2673</v>
      </c>
      <c r="L120" s="49" t="s">
        <v>2673</v>
      </c>
      <c r="M120" s="49" t="s">
        <v>2673</v>
      </c>
      <c r="N120" s="49" t="s">
        <v>2673</v>
      </c>
      <c r="O120" s="49" t="s">
        <v>2673</v>
      </c>
      <c r="P120" s="51">
        <v>34.799999999999997</v>
      </c>
      <c r="Q120" s="51">
        <v>22</v>
      </c>
      <c r="R120" s="51">
        <v>8.4</v>
      </c>
      <c r="S120" s="51">
        <v>6.2</v>
      </c>
      <c r="T120" s="51">
        <v>6.1</v>
      </c>
      <c r="U120" s="51">
        <v>22.4</v>
      </c>
      <c r="V120" s="51">
        <v>63.1</v>
      </c>
      <c r="W120" s="51">
        <v>30.8</v>
      </c>
      <c r="X120" s="51">
        <v>4.4000000000000004</v>
      </c>
      <c r="Y120" s="51">
        <v>1.4</v>
      </c>
      <c r="Z120" s="51">
        <v>0.3</v>
      </c>
      <c r="AA120" s="49" t="s">
        <v>2673</v>
      </c>
      <c r="AB120" s="49" t="s">
        <v>2673</v>
      </c>
      <c r="AC120" s="52">
        <f t="shared" si="7"/>
        <v>0.26344086021505375</v>
      </c>
      <c r="AD120" s="52">
        <f t="shared" si="8"/>
        <v>0.79551820728291311</v>
      </c>
      <c r="AE120" s="44">
        <f t="shared" si="9"/>
        <v>6.8817204301075269E-2</v>
      </c>
      <c r="AF120" s="44">
        <f t="shared" si="10"/>
        <v>0.48739495798319321</v>
      </c>
      <c r="AG120" s="52">
        <f t="shared" si="11"/>
        <v>0.4037928074455589</v>
      </c>
      <c r="AI120" s="44">
        <f>COUNTA($AL$12:AL120)</f>
        <v>17</v>
      </c>
      <c r="AJ120" s="44">
        <f t="shared" si="12"/>
        <v>66</v>
      </c>
      <c r="AK120" s="44" t="e">
        <v>#N/A</v>
      </c>
      <c r="AN120" s="44" t="str">
        <f t="shared" si="13"/>
        <v>Sofia</v>
      </c>
      <c r="AO120" s="47" t="s">
        <v>72</v>
      </c>
      <c r="AP120" s="44">
        <v>1</v>
      </c>
      <c r="AU120" s="44" t="s">
        <v>354</v>
      </c>
    </row>
    <row r="121" spans="1:47" x14ac:dyDescent="0.2">
      <c r="A121" s="46" t="s">
        <v>2829</v>
      </c>
      <c r="B121" s="46" t="s">
        <v>1641</v>
      </c>
      <c r="C121" s="49" t="s">
        <v>2673</v>
      </c>
      <c r="D121" s="49" t="s">
        <v>2673</v>
      </c>
      <c r="E121" s="49" t="s">
        <v>2673</v>
      </c>
      <c r="F121" s="49" t="s">
        <v>2673</v>
      </c>
      <c r="G121" s="49" t="s">
        <v>2673</v>
      </c>
      <c r="H121" s="49" t="s">
        <v>2673</v>
      </c>
      <c r="I121" s="49" t="s">
        <v>2673</v>
      </c>
      <c r="J121" s="49" t="s">
        <v>2673</v>
      </c>
      <c r="K121" s="49" t="s">
        <v>2673</v>
      </c>
      <c r="L121" s="49" t="s">
        <v>2673</v>
      </c>
      <c r="M121" s="49" t="s">
        <v>2673</v>
      </c>
      <c r="N121" s="49" t="s">
        <v>2673</v>
      </c>
      <c r="O121" s="49" t="s">
        <v>2673</v>
      </c>
      <c r="P121" s="49" t="s">
        <v>2673</v>
      </c>
      <c r="Q121" s="49" t="s">
        <v>2673</v>
      </c>
      <c r="R121" s="49" t="s">
        <v>2673</v>
      </c>
      <c r="S121" s="49" t="s">
        <v>2673</v>
      </c>
      <c r="T121" s="49" t="s">
        <v>2673</v>
      </c>
      <c r="U121" s="49" t="s">
        <v>2673</v>
      </c>
      <c r="V121" s="49" t="s">
        <v>2673</v>
      </c>
      <c r="W121" s="49" t="s">
        <v>2673</v>
      </c>
      <c r="X121" s="49" t="s">
        <v>2673</v>
      </c>
      <c r="Y121" s="49" t="s">
        <v>2673</v>
      </c>
      <c r="Z121" s="49" t="s">
        <v>2673</v>
      </c>
      <c r="AA121" s="49" t="s">
        <v>2673</v>
      </c>
      <c r="AB121" s="49" t="s">
        <v>2673</v>
      </c>
      <c r="AC121" s="52" t="e">
        <f t="shared" si="7"/>
        <v>#DIV/0!</v>
      </c>
      <c r="AD121" s="52" t="e">
        <f t="shared" si="8"/>
        <v>#DIV/0!</v>
      </c>
      <c r="AE121" s="44" t="e">
        <f t="shared" si="9"/>
        <v>#DIV/0!</v>
      </c>
      <c r="AF121" s="44" t="e">
        <f t="shared" si="10"/>
        <v>#DIV/0!</v>
      </c>
      <c r="AG121" s="52" t="e">
        <f t="shared" si="11"/>
        <v>#DIV/0!</v>
      </c>
      <c r="AI121" s="44">
        <f>COUNTA($AL$12:AL121)</f>
        <v>17</v>
      </c>
      <c r="AJ121" s="44">
        <f t="shared" si="12"/>
        <v>66</v>
      </c>
      <c r="AK121" s="44" t="e">
        <v>#N/A</v>
      </c>
      <c r="AN121" s="44" t="str">
        <f t="shared" si="13"/>
        <v/>
      </c>
      <c r="AO121" s="47" t="s">
        <v>1641</v>
      </c>
      <c r="AU121" s="44" t="s">
        <v>357</v>
      </c>
    </row>
    <row r="122" spans="1:47" x14ac:dyDescent="0.2">
      <c r="A122" s="46" t="s">
        <v>2830</v>
      </c>
      <c r="B122" s="46" t="s">
        <v>2604</v>
      </c>
      <c r="C122" s="51">
        <v>20.5</v>
      </c>
      <c r="D122" s="51">
        <v>37.5</v>
      </c>
      <c r="E122" s="51">
        <v>17.899999999999999</v>
      </c>
      <c r="F122" s="51">
        <v>9.5</v>
      </c>
      <c r="G122" s="51">
        <v>14.6</v>
      </c>
      <c r="H122" s="49" t="s">
        <v>2673</v>
      </c>
      <c r="I122" s="49" t="s">
        <v>2673</v>
      </c>
      <c r="J122" s="49" t="s">
        <v>2673</v>
      </c>
      <c r="K122" s="49" t="s">
        <v>2673</v>
      </c>
      <c r="L122" s="49" t="s">
        <v>2673</v>
      </c>
      <c r="M122" s="49" t="s">
        <v>2673</v>
      </c>
      <c r="N122" s="49" t="s">
        <v>2673</v>
      </c>
      <c r="O122" s="49" t="s">
        <v>2673</v>
      </c>
      <c r="P122" s="51">
        <v>33.700000000000003</v>
      </c>
      <c r="Q122" s="51">
        <v>24.3</v>
      </c>
      <c r="R122" s="51">
        <v>10.9</v>
      </c>
      <c r="S122" s="51">
        <v>7.7</v>
      </c>
      <c r="T122" s="51">
        <v>5</v>
      </c>
      <c r="U122" s="51">
        <v>18.399999999999999</v>
      </c>
      <c r="V122" s="51">
        <v>81.400000000000006</v>
      </c>
      <c r="W122" s="51">
        <v>16.2</v>
      </c>
      <c r="X122" s="51">
        <v>2.2000000000000002</v>
      </c>
      <c r="Y122" s="51">
        <v>0.2</v>
      </c>
      <c r="Z122" s="51">
        <v>0</v>
      </c>
      <c r="AA122" s="49" t="s">
        <v>2673</v>
      </c>
      <c r="AB122" s="49" t="s">
        <v>2673</v>
      </c>
      <c r="AC122" s="52">
        <f t="shared" si="7"/>
        <v>0.67915690866510536</v>
      </c>
      <c r="AD122" s="52">
        <f t="shared" si="8"/>
        <v>0.75718015665796334</v>
      </c>
      <c r="AE122" s="44">
        <f t="shared" si="9"/>
        <v>0.24004683840749413</v>
      </c>
      <c r="AF122" s="44">
        <f t="shared" si="10"/>
        <v>0.43994778067885115</v>
      </c>
      <c r="AG122" s="52">
        <f t="shared" si="11"/>
        <v>0.52908292110235344</v>
      </c>
      <c r="AI122" s="44">
        <f>COUNTA($AL$12:AL122)</f>
        <v>18</v>
      </c>
      <c r="AJ122" s="44">
        <f t="shared" si="12"/>
        <v>67</v>
      </c>
      <c r="AK122" s="44">
        <v>19</v>
      </c>
      <c r="AL122" s="44" t="s">
        <v>189</v>
      </c>
      <c r="AN122" s="44" t="str">
        <f t="shared" si="13"/>
        <v>Stockholm</v>
      </c>
      <c r="AO122" s="47" t="s">
        <v>2604</v>
      </c>
      <c r="AP122" s="44">
        <v>1</v>
      </c>
      <c r="AQ122" s="44" t="s">
        <v>2671</v>
      </c>
      <c r="AU122" s="44" t="s">
        <v>360</v>
      </c>
    </row>
    <row r="123" spans="1:47" x14ac:dyDescent="0.2">
      <c r="A123" s="46" t="s">
        <v>2831</v>
      </c>
      <c r="B123" s="46" t="s">
        <v>1648</v>
      </c>
      <c r="C123" s="51">
        <v>12.8</v>
      </c>
      <c r="D123" s="51">
        <v>30.1</v>
      </c>
      <c r="E123" s="51">
        <v>22.5</v>
      </c>
      <c r="F123" s="51">
        <v>16.5</v>
      </c>
      <c r="G123" s="51">
        <v>18.100000000000001</v>
      </c>
      <c r="H123" s="49" t="s">
        <v>2673</v>
      </c>
      <c r="I123" s="49" t="s">
        <v>2673</v>
      </c>
      <c r="J123" s="49" t="s">
        <v>2673</v>
      </c>
      <c r="K123" s="49" t="s">
        <v>2673</v>
      </c>
      <c r="L123" s="49" t="s">
        <v>2673</v>
      </c>
      <c r="M123" s="49" t="s">
        <v>2673</v>
      </c>
      <c r="N123" s="49" t="s">
        <v>2673</v>
      </c>
      <c r="O123" s="49" t="s">
        <v>2673</v>
      </c>
      <c r="P123" s="51">
        <v>34.200000000000003</v>
      </c>
      <c r="Q123" s="51">
        <v>27.7</v>
      </c>
      <c r="R123" s="51">
        <v>5.0999999999999996</v>
      </c>
      <c r="S123" s="51">
        <v>6.8</v>
      </c>
      <c r="T123" s="51">
        <v>6.9</v>
      </c>
      <c r="U123" s="51">
        <v>19.399999999999999</v>
      </c>
      <c r="V123" s="51">
        <v>71</v>
      </c>
      <c r="W123" s="51">
        <v>23.7</v>
      </c>
      <c r="X123" s="51">
        <v>4.3</v>
      </c>
      <c r="Y123" s="51">
        <v>0.7</v>
      </c>
      <c r="Z123" s="51">
        <v>0.3</v>
      </c>
      <c r="AA123" s="49" t="s">
        <v>2673</v>
      </c>
      <c r="AB123" s="49" t="s">
        <v>2673</v>
      </c>
      <c r="AC123" s="52">
        <f t="shared" si="7"/>
        <v>0.52380952380952384</v>
      </c>
      <c r="AD123" s="52">
        <f t="shared" si="8"/>
        <v>0.83875338753387541</v>
      </c>
      <c r="AE123" s="44">
        <f t="shared" si="9"/>
        <v>0.15628815628815629</v>
      </c>
      <c r="AF123" s="44">
        <f t="shared" si="10"/>
        <v>0.46341463414634154</v>
      </c>
      <c r="AG123" s="52">
        <f t="shared" si="11"/>
        <v>0.49556642544447427</v>
      </c>
      <c r="AI123" s="44">
        <f>COUNTA($AL$12:AL123)</f>
        <v>19</v>
      </c>
      <c r="AJ123" s="44">
        <f t="shared" si="12"/>
        <v>67</v>
      </c>
      <c r="AK123" s="44">
        <v>49</v>
      </c>
      <c r="AL123" s="44" t="s">
        <v>1016</v>
      </c>
      <c r="AN123" s="44" t="str">
        <f t="shared" si="13"/>
        <v/>
      </c>
      <c r="AO123" s="47" t="s">
        <v>2763</v>
      </c>
      <c r="AQ123" s="44" t="s">
        <v>761</v>
      </c>
      <c r="AU123" s="44" t="s">
        <v>363</v>
      </c>
    </row>
    <row r="124" spans="1:47" x14ac:dyDescent="0.2">
      <c r="A124" s="46" t="s">
        <v>2832</v>
      </c>
      <c r="B124" s="46" t="s">
        <v>2822</v>
      </c>
      <c r="C124" s="51">
        <v>12.8</v>
      </c>
      <c r="D124" s="51">
        <v>31.2</v>
      </c>
      <c r="E124" s="51">
        <v>18.100000000000001</v>
      </c>
      <c r="F124" s="51">
        <v>6.2</v>
      </c>
      <c r="G124" s="51">
        <v>31.8</v>
      </c>
      <c r="H124" s="49" t="s">
        <v>2673</v>
      </c>
      <c r="I124" s="49" t="s">
        <v>2673</v>
      </c>
      <c r="J124" s="49" t="s">
        <v>2673</v>
      </c>
      <c r="K124" s="49" t="s">
        <v>2673</v>
      </c>
      <c r="L124" s="49" t="s">
        <v>2673</v>
      </c>
      <c r="M124" s="49" t="s">
        <v>2673</v>
      </c>
      <c r="N124" s="49" t="s">
        <v>2673</v>
      </c>
      <c r="O124" s="49" t="s">
        <v>2673</v>
      </c>
      <c r="P124" s="51">
        <v>43</v>
      </c>
      <c r="Q124" s="51">
        <v>23.1</v>
      </c>
      <c r="R124" s="51">
        <v>7.3</v>
      </c>
      <c r="S124" s="51">
        <v>4.9000000000000004</v>
      </c>
      <c r="T124" s="51">
        <v>7.5</v>
      </c>
      <c r="U124" s="51">
        <v>14.2</v>
      </c>
      <c r="V124" s="51">
        <v>64.8</v>
      </c>
      <c r="W124" s="51">
        <v>28.7</v>
      </c>
      <c r="X124" s="51">
        <v>4.2</v>
      </c>
      <c r="Y124" s="51">
        <v>1.7</v>
      </c>
      <c r="Z124" s="51">
        <v>0.7</v>
      </c>
      <c r="AA124" s="49" t="s">
        <v>2673</v>
      </c>
      <c r="AB124" s="49" t="s">
        <v>2673</v>
      </c>
      <c r="AC124" s="52">
        <f t="shared" si="7"/>
        <v>0.64421669106881407</v>
      </c>
      <c r="AD124" s="52">
        <f t="shared" si="8"/>
        <v>0.84418901660280965</v>
      </c>
      <c r="AE124" s="44">
        <f t="shared" si="9"/>
        <v>0.18740849194729137</v>
      </c>
      <c r="AF124" s="44">
        <f t="shared" si="10"/>
        <v>0.54916985951468711</v>
      </c>
      <c r="AG124" s="52">
        <f t="shared" si="11"/>
        <v>0.55624601478340052</v>
      </c>
      <c r="AI124" s="44">
        <f>COUNTA($AL$12:AL124)</f>
        <v>19</v>
      </c>
      <c r="AJ124" s="44">
        <f t="shared" si="12"/>
        <v>68</v>
      </c>
      <c r="AK124" s="44" t="e">
        <v>#N/A</v>
      </c>
      <c r="AN124" s="44" t="str">
        <f t="shared" si="13"/>
        <v>Stuttgart</v>
      </c>
      <c r="AO124" s="47" t="s">
        <v>183</v>
      </c>
      <c r="AP124" s="44">
        <v>1</v>
      </c>
      <c r="AU124" s="44" t="s">
        <v>366</v>
      </c>
    </row>
    <row r="125" spans="1:47" x14ac:dyDescent="0.2">
      <c r="A125" s="46" t="s">
        <v>2833</v>
      </c>
      <c r="B125" s="46" t="s">
        <v>2803</v>
      </c>
      <c r="C125" s="51">
        <v>24.9</v>
      </c>
      <c r="D125" s="51">
        <v>38</v>
      </c>
      <c r="E125" s="51">
        <v>19.899999999999999</v>
      </c>
      <c r="F125" s="51">
        <v>7.6</v>
      </c>
      <c r="G125" s="51">
        <v>9.6</v>
      </c>
      <c r="H125" s="49" t="s">
        <v>2673</v>
      </c>
      <c r="I125" s="49" t="s">
        <v>2673</v>
      </c>
      <c r="J125" s="49" t="s">
        <v>2673</v>
      </c>
      <c r="K125" s="49" t="s">
        <v>2673</v>
      </c>
      <c r="L125" s="49" t="s">
        <v>2673</v>
      </c>
      <c r="M125" s="49" t="s">
        <v>2673</v>
      </c>
      <c r="N125" s="49" t="s">
        <v>2673</v>
      </c>
      <c r="O125" s="49" t="s">
        <v>2673</v>
      </c>
      <c r="P125" s="51">
        <v>36.200000000000003</v>
      </c>
      <c r="Q125" s="51">
        <v>27.9</v>
      </c>
      <c r="R125" s="51">
        <v>8.1999999999999993</v>
      </c>
      <c r="S125" s="51">
        <v>4.9000000000000004</v>
      </c>
      <c r="T125" s="51">
        <v>6.8</v>
      </c>
      <c r="U125" s="51">
        <v>16.100000000000001</v>
      </c>
      <c r="V125" s="51">
        <v>82.7</v>
      </c>
      <c r="W125" s="51">
        <v>14.4</v>
      </c>
      <c r="X125" s="51">
        <v>2.4</v>
      </c>
      <c r="Y125" s="51">
        <v>0.5</v>
      </c>
      <c r="Z125" s="51">
        <v>0</v>
      </c>
      <c r="AA125" s="49" t="s">
        <v>2673</v>
      </c>
      <c r="AB125" s="49" t="s">
        <v>2673</v>
      </c>
      <c r="AC125" s="52">
        <f t="shared" si="7"/>
        <v>0.69579646017699115</v>
      </c>
      <c r="AD125" s="52">
        <f t="shared" si="8"/>
        <v>0.83031088082901539</v>
      </c>
      <c r="AE125" s="44">
        <f t="shared" si="9"/>
        <v>0.27544247787610621</v>
      </c>
      <c r="AF125" s="44">
        <f t="shared" si="10"/>
        <v>0.4689119170984456</v>
      </c>
      <c r="AG125" s="52">
        <f t="shared" si="11"/>
        <v>0.56761543399513958</v>
      </c>
      <c r="AI125" s="44">
        <f>COUNTA($AL$12:AL125)</f>
        <v>19</v>
      </c>
      <c r="AJ125" s="44">
        <f t="shared" si="12"/>
        <v>68</v>
      </c>
      <c r="AK125" s="44" t="e">
        <v>#N/A</v>
      </c>
      <c r="AN125" s="44" t="str">
        <f t="shared" si="13"/>
        <v/>
      </c>
      <c r="AO125" s="47" t="s">
        <v>2583</v>
      </c>
      <c r="AQ125" s="53" t="s">
        <v>2751</v>
      </c>
      <c r="AR125" s="44" t="s">
        <v>2834</v>
      </c>
      <c r="AU125" s="44" t="s">
        <v>369</v>
      </c>
    </row>
    <row r="126" spans="1:47" x14ac:dyDescent="0.2">
      <c r="A126" s="46" t="s">
        <v>2835</v>
      </c>
      <c r="B126" s="46" t="s">
        <v>2836</v>
      </c>
      <c r="C126" s="49" t="s">
        <v>2673</v>
      </c>
      <c r="D126" s="49" t="s">
        <v>2673</v>
      </c>
      <c r="E126" s="49" t="s">
        <v>2673</v>
      </c>
      <c r="F126" s="49" t="s">
        <v>2673</v>
      </c>
      <c r="G126" s="49" t="s">
        <v>2673</v>
      </c>
      <c r="H126" s="49" t="s">
        <v>2673</v>
      </c>
      <c r="I126" s="49" t="s">
        <v>2673</v>
      </c>
      <c r="J126" s="49" t="s">
        <v>2673</v>
      </c>
      <c r="K126" s="49" t="s">
        <v>2673</v>
      </c>
      <c r="L126" s="49" t="s">
        <v>2673</v>
      </c>
      <c r="M126" s="49" t="s">
        <v>2673</v>
      </c>
      <c r="N126" s="49" t="s">
        <v>2673</v>
      </c>
      <c r="O126" s="49" t="s">
        <v>2673</v>
      </c>
      <c r="P126" s="49" t="s">
        <v>2673</v>
      </c>
      <c r="Q126" s="49" t="s">
        <v>2673</v>
      </c>
      <c r="R126" s="49" t="s">
        <v>2673</v>
      </c>
      <c r="S126" s="49" t="s">
        <v>2673</v>
      </c>
      <c r="T126" s="49" t="s">
        <v>2673</v>
      </c>
      <c r="U126" s="49" t="s">
        <v>2673</v>
      </c>
      <c r="V126" s="49" t="s">
        <v>2673</v>
      </c>
      <c r="W126" s="49" t="s">
        <v>2673</v>
      </c>
      <c r="X126" s="49" t="s">
        <v>2673</v>
      </c>
      <c r="Y126" s="49" t="s">
        <v>2673</v>
      </c>
      <c r="Z126" s="49" t="s">
        <v>2673</v>
      </c>
      <c r="AA126" s="49" t="s">
        <v>2673</v>
      </c>
      <c r="AB126" s="49" t="s">
        <v>2673</v>
      </c>
      <c r="AC126" s="52" t="e">
        <f t="shared" si="7"/>
        <v>#DIV/0!</v>
      </c>
      <c r="AD126" s="52" t="e">
        <f t="shared" si="8"/>
        <v>#DIV/0!</v>
      </c>
      <c r="AE126" s="44" t="e">
        <f t="shared" si="9"/>
        <v>#DIV/0!</v>
      </c>
      <c r="AF126" s="44" t="e">
        <f t="shared" si="10"/>
        <v>#DIV/0!</v>
      </c>
      <c r="AG126" s="52" t="e">
        <f t="shared" si="11"/>
        <v>#DIV/0!</v>
      </c>
      <c r="AI126" s="44">
        <f>COUNTA($AL$12:AL126)</f>
        <v>20</v>
      </c>
      <c r="AJ126" s="44">
        <f t="shared" si="12"/>
        <v>69</v>
      </c>
      <c r="AK126" s="44">
        <v>21</v>
      </c>
      <c r="AL126" s="44" t="s">
        <v>192</v>
      </c>
      <c r="AN126" s="44" t="str">
        <f t="shared" si="13"/>
        <v>Tartu</v>
      </c>
      <c r="AO126" s="47" t="s">
        <v>468</v>
      </c>
      <c r="AP126" s="44">
        <v>1</v>
      </c>
      <c r="AU126" s="44" t="s">
        <v>372</v>
      </c>
    </row>
    <row r="127" spans="1:47" x14ac:dyDescent="0.2">
      <c r="A127" s="46" t="s">
        <v>2837</v>
      </c>
      <c r="B127" s="46" t="s">
        <v>2838</v>
      </c>
      <c r="C127" s="51">
        <v>10.199999999999999</v>
      </c>
      <c r="D127" s="51">
        <v>38</v>
      </c>
      <c r="E127" s="51">
        <v>26</v>
      </c>
      <c r="F127" s="51">
        <v>6.6</v>
      </c>
      <c r="G127" s="51">
        <v>19.2</v>
      </c>
      <c r="H127" s="49" t="s">
        <v>2673</v>
      </c>
      <c r="I127" s="49" t="s">
        <v>2673</v>
      </c>
      <c r="J127" s="49" t="s">
        <v>2673</v>
      </c>
      <c r="K127" s="49" t="s">
        <v>2673</v>
      </c>
      <c r="L127" s="49" t="s">
        <v>2673</v>
      </c>
      <c r="M127" s="49" t="s">
        <v>2673</v>
      </c>
      <c r="N127" s="49" t="s">
        <v>2673</v>
      </c>
      <c r="O127" s="49" t="s">
        <v>2673</v>
      </c>
      <c r="P127" s="51">
        <v>31.5</v>
      </c>
      <c r="Q127" s="51">
        <v>21.6</v>
      </c>
      <c r="R127" s="51">
        <v>7.3</v>
      </c>
      <c r="S127" s="51">
        <v>3.1</v>
      </c>
      <c r="T127" s="51">
        <v>2.4</v>
      </c>
      <c r="U127" s="51">
        <v>34</v>
      </c>
      <c r="V127" s="51">
        <v>76.099999999999994</v>
      </c>
      <c r="W127" s="51">
        <v>21.2</v>
      </c>
      <c r="X127" s="51">
        <v>2.4</v>
      </c>
      <c r="Y127" s="51">
        <v>0.2</v>
      </c>
      <c r="Z127" s="51">
        <v>0.2</v>
      </c>
      <c r="AA127" s="49" t="s">
        <v>2673</v>
      </c>
      <c r="AB127" s="49" t="s">
        <v>2673</v>
      </c>
      <c r="AC127" s="52">
        <f t="shared" si="7"/>
        <v>0.59653465346534662</v>
      </c>
      <c r="AD127" s="52">
        <f t="shared" si="8"/>
        <v>0.83622047244094488</v>
      </c>
      <c r="AE127" s="44">
        <f t="shared" si="9"/>
        <v>0.12623762376237624</v>
      </c>
      <c r="AF127" s="44">
        <f t="shared" si="10"/>
        <v>0.49606299212598426</v>
      </c>
      <c r="AG127" s="52">
        <f t="shared" si="11"/>
        <v>0.51376393544866295</v>
      </c>
      <c r="AI127" s="44">
        <f>COUNTA($AL$12:AL127)</f>
        <v>20</v>
      </c>
      <c r="AJ127" s="44">
        <f t="shared" si="12"/>
        <v>70</v>
      </c>
      <c r="AK127" s="44" t="e">
        <v>#N/A</v>
      </c>
      <c r="AN127" s="44" t="str">
        <f t="shared" si="13"/>
        <v>Torino</v>
      </c>
      <c r="AO127" s="47" t="s">
        <v>1042</v>
      </c>
      <c r="AP127" s="44">
        <v>1</v>
      </c>
      <c r="AU127" s="44" t="s">
        <v>375</v>
      </c>
    </row>
    <row r="128" spans="1:47" x14ac:dyDescent="0.2">
      <c r="A128" s="46" t="s">
        <v>2839</v>
      </c>
      <c r="B128" s="46" t="s">
        <v>2727</v>
      </c>
      <c r="C128" s="49" t="s">
        <v>2673</v>
      </c>
      <c r="D128" s="49" t="s">
        <v>2673</v>
      </c>
      <c r="E128" s="49" t="s">
        <v>2673</v>
      </c>
      <c r="F128" s="49" t="s">
        <v>2673</v>
      </c>
      <c r="G128" s="49" t="s">
        <v>2673</v>
      </c>
      <c r="H128" s="49" t="s">
        <v>2673</v>
      </c>
      <c r="I128" s="49" t="s">
        <v>2673</v>
      </c>
      <c r="J128" s="49" t="s">
        <v>2673</v>
      </c>
      <c r="K128" s="49" t="s">
        <v>2673</v>
      </c>
      <c r="L128" s="49" t="s">
        <v>2673</v>
      </c>
      <c r="M128" s="49" t="s">
        <v>2673</v>
      </c>
      <c r="N128" s="49" t="s">
        <v>2673</v>
      </c>
      <c r="O128" s="49" t="s">
        <v>2673</v>
      </c>
      <c r="P128" s="49" t="s">
        <v>2673</v>
      </c>
      <c r="Q128" s="49" t="s">
        <v>2673</v>
      </c>
      <c r="R128" s="49" t="s">
        <v>2673</v>
      </c>
      <c r="S128" s="49" t="s">
        <v>2673</v>
      </c>
      <c r="T128" s="49" t="s">
        <v>2673</v>
      </c>
      <c r="U128" s="49" t="s">
        <v>2673</v>
      </c>
      <c r="V128" s="49" t="s">
        <v>2673</v>
      </c>
      <c r="W128" s="49" t="s">
        <v>2673</v>
      </c>
      <c r="X128" s="49" t="s">
        <v>2673</v>
      </c>
      <c r="Y128" s="49" t="s">
        <v>2673</v>
      </c>
      <c r="Z128" s="49" t="s">
        <v>2673</v>
      </c>
      <c r="AA128" s="49" t="s">
        <v>2673</v>
      </c>
      <c r="AB128" s="49" t="s">
        <v>2673</v>
      </c>
      <c r="AC128" s="52" t="e">
        <f t="shared" si="7"/>
        <v>#DIV/0!</v>
      </c>
      <c r="AD128" s="52" t="e">
        <f t="shared" si="8"/>
        <v>#DIV/0!</v>
      </c>
      <c r="AE128" s="44" t="e">
        <f t="shared" si="9"/>
        <v>#DIV/0!</v>
      </c>
      <c r="AF128" s="44" t="e">
        <f t="shared" si="10"/>
        <v>#DIV/0!</v>
      </c>
      <c r="AG128" s="52" t="e">
        <f t="shared" si="11"/>
        <v>#DIV/0!</v>
      </c>
      <c r="AI128" s="44">
        <f>COUNTA($AL$12:AL128)</f>
        <v>20</v>
      </c>
      <c r="AJ128" s="44">
        <f t="shared" si="12"/>
        <v>70</v>
      </c>
      <c r="AK128" s="44" t="e">
        <v>#N/A</v>
      </c>
      <c r="AN128" s="44" t="str">
        <f t="shared" si="13"/>
        <v/>
      </c>
      <c r="AO128" s="47" t="s">
        <v>2840</v>
      </c>
      <c r="AQ128" s="44" t="s">
        <v>2689</v>
      </c>
      <c r="AU128" s="44" t="s">
        <v>378</v>
      </c>
    </row>
    <row r="129" spans="1:47" x14ac:dyDescent="0.2">
      <c r="A129" s="46" t="s">
        <v>2841</v>
      </c>
      <c r="B129" s="46" t="s">
        <v>2730</v>
      </c>
      <c r="C129" s="51">
        <v>4.9000000000000004</v>
      </c>
      <c r="D129" s="51">
        <v>27.1</v>
      </c>
      <c r="E129" s="51">
        <v>38.5</v>
      </c>
      <c r="F129" s="51">
        <v>18.600000000000001</v>
      </c>
      <c r="G129" s="51">
        <v>10.9</v>
      </c>
      <c r="H129" s="49" t="s">
        <v>2673</v>
      </c>
      <c r="I129" s="49" t="s">
        <v>2673</v>
      </c>
      <c r="J129" s="49" t="s">
        <v>2673</v>
      </c>
      <c r="K129" s="49" t="s">
        <v>2673</v>
      </c>
      <c r="L129" s="49" t="s">
        <v>2673</v>
      </c>
      <c r="M129" s="49" t="s">
        <v>2673</v>
      </c>
      <c r="N129" s="49" t="s">
        <v>2673</v>
      </c>
      <c r="O129" s="49" t="s">
        <v>2673</v>
      </c>
      <c r="P129" s="51">
        <v>35.200000000000003</v>
      </c>
      <c r="Q129" s="51">
        <v>27.8</v>
      </c>
      <c r="R129" s="51">
        <v>9.1</v>
      </c>
      <c r="S129" s="51">
        <v>3.7</v>
      </c>
      <c r="T129" s="51">
        <v>5.4</v>
      </c>
      <c r="U129" s="51">
        <v>18.7</v>
      </c>
      <c r="V129" s="51">
        <v>58.9</v>
      </c>
      <c r="W129" s="51">
        <v>36.1</v>
      </c>
      <c r="X129" s="51">
        <v>3.7</v>
      </c>
      <c r="Y129" s="51">
        <v>0.5</v>
      </c>
      <c r="Z129" s="51">
        <v>0.7</v>
      </c>
      <c r="AA129" s="49" t="s">
        <v>2673</v>
      </c>
      <c r="AB129" s="49" t="s">
        <v>2673</v>
      </c>
      <c r="AC129" s="52">
        <f t="shared" si="7"/>
        <v>0.35914702581369251</v>
      </c>
      <c r="AD129" s="52">
        <f t="shared" si="8"/>
        <v>0.83113456464379953</v>
      </c>
      <c r="AE129" s="44">
        <f t="shared" si="9"/>
        <v>5.4994388327721667E-2</v>
      </c>
      <c r="AF129" s="44">
        <f t="shared" si="10"/>
        <v>0.4643799472295515</v>
      </c>
      <c r="AG129" s="52">
        <f t="shared" si="11"/>
        <v>0.42741398150369131</v>
      </c>
      <c r="AI129" s="44">
        <f>COUNTA($AL$12:AL129)</f>
        <v>20</v>
      </c>
      <c r="AJ129" s="44">
        <f t="shared" si="12"/>
        <v>70</v>
      </c>
      <c r="AK129" s="44" t="e">
        <v>#N/A</v>
      </c>
      <c r="AN129" s="44" t="str">
        <f t="shared" si="13"/>
        <v/>
      </c>
      <c r="AO129" s="47" t="s">
        <v>2596</v>
      </c>
      <c r="AQ129" s="53" t="s">
        <v>2751</v>
      </c>
      <c r="AR129" s="44" t="s">
        <v>2842</v>
      </c>
      <c r="AU129" s="44" t="s">
        <v>381</v>
      </c>
    </row>
    <row r="130" spans="1:47" x14ac:dyDescent="0.2">
      <c r="A130" s="46" t="s">
        <v>2843</v>
      </c>
      <c r="B130" s="46" t="s">
        <v>2780</v>
      </c>
      <c r="C130" s="51">
        <v>18.3</v>
      </c>
      <c r="D130" s="51">
        <v>33.9</v>
      </c>
      <c r="E130" s="51">
        <v>19.100000000000001</v>
      </c>
      <c r="F130" s="51">
        <v>15.4</v>
      </c>
      <c r="G130" s="51">
        <v>13.4</v>
      </c>
      <c r="H130" s="49" t="s">
        <v>2673</v>
      </c>
      <c r="I130" s="49" t="s">
        <v>2673</v>
      </c>
      <c r="J130" s="49" t="s">
        <v>2673</v>
      </c>
      <c r="K130" s="49" t="s">
        <v>2673</v>
      </c>
      <c r="L130" s="49" t="s">
        <v>2673</v>
      </c>
      <c r="M130" s="49" t="s">
        <v>2673</v>
      </c>
      <c r="N130" s="49" t="s">
        <v>2673</v>
      </c>
      <c r="O130" s="49" t="s">
        <v>2673</v>
      </c>
      <c r="P130" s="51">
        <v>31.6</v>
      </c>
      <c r="Q130" s="51">
        <v>27.4</v>
      </c>
      <c r="R130" s="51">
        <v>10.1</v>
      </c>
      <c r="S130" s="51">
        <v>6.5</v>
      </c>
      <c r="T130" s="51">
        <v>8</v>
      </c>
      <c r="U130" s="51">
        <v>16.399999999999999</v>
      </c>
      <c r="V130" s="51">
        <v>60.2</v>
      </c>
      <c r="W130" s="51">
        <v>32.4</v>
      </c>
      <c r="X130" s="51">
        <v>5.2</v>
      </c>
      <c r="Y130" s="51">
        <v>2.2000000000000002</v>
      </c>
      <c r="Z130" s="51">
        <v>0</v>
      </c>
      <c r="AA130" s="49" t="s">
        <v>2673</v>
      </c>
      <c r="AB130" s="49" t="s">
        <v>2673</v>
      </c>
      <c r="AC130" s="52">
        <f t="shared" si="7"/>
        <v>0.60207612456747395</v>
      </c>
      <c r="AD130" s="52">
        <f t="shared" si="8"/>
        <v>0.78042328042328046</v>
      </c>
      <c r="AE130" s="44">
        <f t="shared" si="9"/>
        <v>0.21107266435986155</v>
      </c>
      <c r="AF130" s="44">
        <f t="shared" si="10"/>
        <v>0.41798941798941802</v>
      </c>
      <c r="AG130" s="52">
        <f t="shared" si="11"/>
        <v>0.50289037183500851</v>
      </c>
      <c r="AI130" s="44">
        <f>COUNTA($AL$12:AL130)</f>
        <v>20</v>
      </c>
      <c r="AJ130" s="44">
        <f t="shared" si="12"/>
        <v>70</v>
      </c>
      <c r="AK130" s="44" t="e">
        <v>#N/A</v>
      </c>
      <c r="AN130" s="44" t="str">
        <f t="shared" si="13"/>
        <v/>
      </c>
      <c r="AO130" s="47" t="s">
        <v>2792</v>
      </c>
      <c r="AR130" s="44" t="s">
        <v>2752</v>
      </c>
      <c r="AU130" s="44" t="s">
        <v>384</v>
      </c>
    </row>
    <row r="131" spans="1:47" x14ac:dyDescent="0.2">
      <c r="A131" s="46" t="s">
        <v>2844</v>
      </c>
      <c r="B131" s="46" t="s">
        <v>2733</v>
      </c>
      <c r="C131" s="51">
        <v>7.5</v>
      </c>
      <c r="D131" s="51">
        <v>32.4</v>
      </c>
      <c r="E131" s="51">
        <v>26.6</v>
      </c>
      <c r="F131" s="51">
        <v>19.399999999999999</v>
      </c>
      <c r="G131" s="51">
        <v>14.2</v>
      </c>
      <c r="H131" s="49" t="s">
        <v>2673</v>
      </c>
      <c r="I131" s="49" t="s">
        <v>2673</v>
      </c>
      <c r="J131" s="49" t="s">
        <v>2673</v>
      </c>
      <c r="K131" s="49" t="s">
        <v>2673</v>
      </c>
      <c r="L131" s="49" t="s">
        <v>2673</v>
      </c>
      <c r="M131" s="49" t="s">
        <v>2673</v>
      </c>
      <c r="N131" s="49" t="s">
        <v>2673</v>
      </c>
      <c r="O131" s="49" t="s">
        <v>2673</v>
      </c>
      <c r="P131" s="51">
        <v>26.9</v>
      </c>
      <c r="Q131" s="51">
        <v>29.4</v>
      </c>
      <c r="R131" s="51">
        <v>8.6</v>
      </c>
      <c r="S131" s="51">
        <v>8.4</v>
      </c>
      <c r="T131" s="51">
        <v>9.6</v>
      </c>
      <c r="U131" s="51">
        <v>17.100000000000001</v>
      </c>
      <c r="V131" s="51">
        <v>69.8</v>
      </c>
      <c r="W131" s="51">
        <v>25.5</v>
      </c>
      <c r="X131" s="51">
        <v>3.9</v>
      </c>
      <c r="Y131" s="51">
        <v>0.7</v>
      </c>
      <c r="Z131" s="51">
        <v>0.1</v>
      </c>
      <c r="AA131" s="49" t="s">
        <v>2673</v>
      </c>
      <c r="AB131" s="49" t="s">
        <v>2673</v>
      </c>
      <c r="AC131" s="52">
        <f t="shared" si="7"/>
        <v>0.46449359720605349</v>
      </c>
      <c r="AD131" s="52">
        <f t="shared" si="8"/>
        <v>0.76807639836289221</v>
      </c>
      <c r="AE131" s="44">
        <f t="shared" si="9"/>
        <v>8.7310826542491268E-2</v>
      </c>
      <c r="AF131" s="44">
        <f t="shared" si="10"/>
        <v>0.36698499317871758</v>
      </c>
      <c r="AG131" s="52">
        <f t="shared" si="11"/>
        <v>0.42171645382253864</v>
      </c>
      <c r="AI131" s="44">
        <f>COUNTA($AL$12:AL131)</f>
        <v>20</v>
      </c>
      <c r="AJ131" s="44">
        <f t="shared" si="12"/>
        <v>70</v>
      </c>
      <c r="AK131" s="44" t="e">
        <v>#N/A</v>
      </c>
      <c r="AN131" s="44" t="str">
        <f t="shared" si="13"/>
        <v/>
      </c>
      <c r="AO131" s="47" t="s">
        <v>2788</v>
      </c>
      <c r="AQ131" s="53" t="s">
        <v>2751</v>
      </c>
      <c r="AR131" s="44" t="s">
        <v>2752</v>
      </c>
      <c r="AU131" s="44" t="s">
        <v>387</v>
      </c>
    </row>
    <row r="132" spans="1:47" x14ac:dyDescent="0.2">
      <c r="A132" s="46" t="s">
        <v>2845</v>
      </c>
      <c r="B132" s="46" t="s">
        <v>2786</v>
      </c>
      <c r="C132" s="49" t="s">
        <v>2673</v>
      </c>
      <c r="D132" s="49" t="s">
        <v>2673</v>
      </c>
      <c r="E132" s="49" t="s">
        <v>2673</v>
      </c>
      <c r="F132" s="49" t="s">
        <v>2673</v>
      </c>
      <c r="G132" s="49" t="s">
        <v>2673</v>
      </c>
      <c r="H132" s="49" t="s">
        <v>2673</v>
      </c>
      <c r="I132" s="49" t="s">
        <v>2673</v>
      </c>
      <c r="J132" s="49" t="s">
        <v>2673</v>
      </c>
      <c r="K132" s="49" t="s">
        <v>2673</v>
      </c>
      <c r="L132" s="49" t="s">
        <v>2673</v>
      </c>
      <c r="M132" s="49" t="s">
        <v>2673</v>
      </c>
      <c r="N132" s="49" t="s">
        <v>2673</v>
      </c>
      <c r="O132" s="49" t="s">
        <v>2673</v>
      </c>
      <c r="P132" s="49" t="s">
        <v>2673</v>
      </c>
      <c r="Q132" s="49" t="s">
        <v>2673</v>
      </c>
      <c r="R132" s="49" t="s">
        <v>2673</v>
      </c>
      <c r="S132" s="49" t="s">
        <v>2673</v>
      </c>
      <c r="T132" s="49" t="s">
        <v>2673</v>
      </c>
      <c r="U132" s="49" t="s">
        <v>2673</v>
      </c>
      <c r="V132" s="49" t="s">
        <v>2673</v>
      </c>
      <c r="W132" s="49" t="s">
        <v>2673</v>
      </c>
      <c r="X132" s="49" t="s">
        <v>2673</v>
      </c>
      <c r="Y132" s="49" t="s">
        <v>2673</v>
      </c>
      <c r="Z132" s="49" t="s">
        <v>2673</v>
      </c>
      <c r="AA132" s="49" t="s">
        <v>2673</v>
      </c>
      <c r="AB132" s="49" t="s">
        <v>2673</v>
      </c>
      <c r="AC132" s="52" t="e">
        <f t="shared" si="7"/>
        <v>#DIV/0!</v>
      </c>
      <c r="AD132" s="52" t="e">
        <f t="shared" si="8"/>
        <v>#DIV/0!</v>
      </c>
      <c r="AE132" s="44" t="e">
        <f t="shared" si="9"/>
        <v>#DIV/0!</v>
      </c>
      <c r="AF132" s="44" t="e">
        <f t="shared" si="10"/>
        <v>#DIV/0!</v>
      </c>
      <c r="AG132" s="52" t="e">
        <f t="shared" si="11"/>
        <v>#DIV/0!</v>
      </c>
      <c r="AI132" s="44">
        <f>COUNTA($AL$12:AL132)</f>
        <v>20</v>
      </c>
      <c r="AJ132" s="44">
        <f t="shared" si="12"/>
        <v>71</v>
      </c>
      <c r="AK132" s="44" t="e">
        <v>#N/A</v>
      </c>
      <c r="AN132" s="44" t="str">
        <f t="shared" si="13"/>
        <v>Verona</v>
      </c>
      <c r="AO132" s="47" t="s">
        <v>1066</v>
      </c>
      <c r="AP132" s="44">
        <v>1</v>
      </c>
      <c r="AU132" s="44" t="s">
        <v>390</v>
      </c>
    </row>
    <row r="133" spans="1:47" x14ac:dyDescent="0.2">
      <c r="A133" s="46" t="s">
        <v>2846</v>
      </c>
      <c r="B133" s="46" t="s">
        <v>2738</v>
      </c>
      <c r="C133" s="51">
        <v>12.2</v>
      </c>
      <c r="D133" s="51">
        <v>28.9</v>
      </c>
      <c r="E133" s="51">
        <v>20.100000000000001</v>
      </c>
      <c r="F133" s="51">
        <v>18.899999999999999</v>
      </c>
      <c r="G133" s="51">
        <v>19.899999999999999</v>
      </c>
      <c r="H133" s="49" t="s">
        <v>2673</v>
      </c>
      <c r="I133" s="49" t="s">
        <v>2673</v>
      </c>
      <c r="J133" s="49" t="s">
        <v>2673</v>
      </c>
      <c r="K133" s="49" t="s">
        <v>2673</v>
      </c>
      <c r="L133" s="49" t="s">
        <v>2673</v>
      </c>
      <c r="M133" s="49" t="s">
        <v>2673</v>
      </c>
      <c r="N133" s="49" t="s">
        <v>2673</v>
      </c>
      <c r="O133" s="49" t="s">
        <v>2673</v>
      </c>
      <c r="P133" s="51">
        <v>28.1</v>
      </c>
      <c r="Q133" s="51">
        <v>22.9</v>
      </c>
      <c r="R133" s="51">
        <v>10.8</v>
      </c>
      <c r="S133" s="51">
        <v>3.6</v>
      </c>
      <c r="T133" s="51">
        <v>13.4</v>
      </c>
      <c r="U133" s="51">
        <v>21.1</v>
      </c>
      <c r="V133" s="51">
        <v>60</v>
      </c>
      <c r="W133" s="51">
        <v>33.799999999999997</v>
      </c>
      <c r="X133" s="51">
        <v>4</v>
      </c>
      <c r="Y133" s="51">
        <v>2</v>
      </c>
      <c r="Z133" s="51">
        <v>0.3</v>
      </c>
      <c r="AA133" s="49" t="s">
        <v>2673</v>
      </c>
      <c r="AB133" s="49" t="s">
        <v>2673</v>
      </c>
      <c r="AC133" s="52">
        <f t="shared" si="7"/>
        <v>0.51310861423220966</v>
      </c>
      <c r="AD133" s="52">
        <f t="shared" si="8"/>
        <v>0.77981651376146799</v>
      </c>
      <c r="AE133" s="44">
        <f t="shared" si="9"/>
        <v>0.1523096129837703</v>
      </c>
      <c r="AF133" s="44">
        <f t="shared" si="10"/>
        <v>0.4296636085626912</v>
      </c>
      <c r="AG133" s="52">
        <f t="shared" si="11"/>
        <v>0.46872458738503481</v>
      </c>
      <c r="AI133" s="44">
        <f>COUNTA($AL$12:AL133)</f>
        <v>20</v>
      </c>
      <c r="AJ133" s="44">
        <f t="shared" si="12"/>
        <v>72</v>
      </c>
      <c r="AK133" s="44" t="e">
        <v>#N/A</v>
      </c>
      <c r="AN133" s="44" t="str">
        <f t="shared" si="13"/>
        <v>Vilnius</v>
      </c>
      <c r="AO133" s="47" t="s">
        <v>1281</v>
      </c>
      <c r="AP133" s="44">
        <v>1</v>
      </c>
      <c r="AU133" s="44" t="s">
        <v>393</v>
      </c>
    </row>
    <row r="134" spans="1:47" x14ac:dyDescent="0.2">
      <c r="A134" s="46" t="s">
        <v>2847</v>
      </c>
      <c r="B134" s="46" t="s">
        <v>2703</v>
      </c>
      <c r="C134" s="51">
        <v>15.4</v>
      </c>
      <c r="D134" s="51">
        <v>29.8</v>
      </c>
      <c r="E134" s="51">
        <v>17.2</v>
      </c>
      <c r="F134" s="51">
        <v>15.7</v>
      </c>
      <c r="G134" s="51">
        <v>21.9</v>
      </c>
      <c r="H134" s="49" t="s">
        <v>2673</v>
      </c>
      <c r="I134" s="49" t="s">
        <v>2673</v>
      </c>
      <c r="J134" s="49" t="s">
        <v>2673</v>
      </c>
      <c r="K134" s="49" t="s">
        <v>2673</v>
      </c>
      <c r="L134" s="49" t="s">
        <v>2673</v>
      </c>
      <c r="M134" s="49" t="s">
        <v>2673</v>
      </c>
      <c r="N134" s="49" t="s">
        <v>2673</v>
      </c>
      <c r="O134" s="49" t="s">
        <v>2673</v>
      </c>
      <c r="P134" s="51">
        <v>29.9</v>
      </c>
      <c r="Q134" s="51">
        <v>25.2</v>
      </c>
      <c r="R134" s="51">
        <v>7.5</v>
      </c>
      <c r="S134" s="51">
        <v>7.2</v>
      </c>
      <c r="T134" s="51">
        <v>11.5</v>
      </c>
      <c r="U134" s="51">
        <v>18.7</v>
      </c>
      <c r="V134" s="51">
        <v>69.2</v>
      </c>
      <c r="W134" s="51">
        <v>27.6</v>
      </c>
      <c r="X134" s="51">
        <v>2.2999999999999998</v>
      </c>
      <c r="Y134" s="51">
        <v>0.9</v>
      </c>
      <c r="Z134" s="51">
        <v>0</v>
      </c>
      <c r="AA134" s="49" t="s">
        <v>2673</v>
      </c>
      <c r="AB134" s="49" t="s">
        <v>2673</v>
      </c>
      <c r="AC134" s="52">
        <f t="shared" si="7"/>
        <v>0.57874519846350825</v>
      </c>
      <c r="AD134" s="52">
        <f t="shared" si="8"/>
        <v>0.78939828080229224</v>
      </c>
      <c r="AE134" s="44">
        <f t="shared" si="9"/>
        <v>0.19718309859154928</v>
      </c>
      <c r="AF134" s="44">
        <f t="shared" si="10"/>
        <v>0.42836676217765041</v>
      </c>
      <c r="AG134" s="52">
        <f t="shared" si="11"/>
        <v>0.49842333500875002</v>
      </c>
      <c r="AI134" s="44">
        <f>COUNTA($AL$12:AL134)</f>
        <v>20</v>
      </c>
      <c r="AJ134" s="44">
        <f t="shared" si="12"/>
        <v>73</v>
      </c>
      <c r="AK134" s="44" t="e">
        <v>#N/A</v>
      </c>
      <c r="AN134" s="44" t="str">
        <f t="shared" si="13"/>
        <v>Warszawa</v>
      </c>
      <c r="AO134" s="47" t="s">
        <v>1414</v>
      </c>
      <c r="AP134" s="44">
        <v>1</v>
      </c>
      <c r="AU134" s="44" t="s">
        <v>396</v>
      </c>
    </row>
    <row r="135" spans="1:47" x14ac:dyDescent="0.2">
      <c r="A135" s="46" t="s">
        <v>2848</v>
      </c>
      <c r="B135" s="46" t="s">
        <v>2688</v>
      </c>
      <c r="C135" s="51">
        <v>11.3</v>
      </c>
      <c r="D135" s="51">
        <v>27.3</v>
      </c>
      <c r="E135" s="51">
        <v>22.2</v>
      </c>
      <c r="F135" s="51">
        <v>20.399999999999999</v>
      </c>
      <c r="G135" s="51">
        <v>18.8</v>
      </c>
      <c r="H135" s="49" t="s">
        <v>2673</v>
      </c>
      <c r="I135" s="49" t="s">
        <v>2673</v>
      </c>
      <c r="J135" s="49" t="s">
        <v>2673</v>
      </c>
      <c r="K135" s="49" t="s">
        <v>2673</v>
      </c>
      <c r="L135" s="49" t="s">
        <v>2673</v>
      </c>
      <c r="M135" s="49" t="s">
        <v>2673</v>
      </c>
      <c r="N135" s="49" t="s">
        <v>2673</v>
      </c>
      <c r="O135" s="49" t="s">
        <v>2673</v>
      </c>
      <c r="P135" s="51">
        <v>31.3</v>
      </c>
      <c r="Q135" s="51">
        <v>21.6</v>
      </c>
      <c r="R135" s="51">
        <v>6.7</v>
      </c>
      <c r="S135" s="51">
        <v>4.3</v>
      </c>
      <c r="T135" s="51">
        <v>15.6</v>
      </c>
      <c r="U135" s="51">
        <v>20.399999999999999</v>
      </c>
      <c r="V135" s="51">
        <v>69.099999999999994</v>
      </c>
      <c r="W135" s="51">
        <v>25.6</v>
      </c>
      <c r="X135" s="51">
        <v>3.9</v>
      </c>
      <c r="Y135" s="51">
        <v>1.2</v>
      </c>
      <c r="Z135" s="51">
        <v>0.2</v>
      </c>
      <c r="AA135" s="49" t="s">
        <v>2673</v>
      </c>
      <c r="AB135" s="49" t="s">
        <v>2673</v>
      </c>
      <c r="AC135" s="52">
        <f t="shared" si="7"/>
        <v>0.4753694581280789</v>
      </c>
      <c r="AD135" s="52">
        <f t="shared" si="8"/>
        <v>0.8278560250391237</v>
      </c>
      <c r="AE135" s="44">
        <f t="shared" si="9"/>
        <v>0.1391625615763547</v>
      </c>
      <c r="AF135" s="44">
        <f t="shared" si="10"/>
        <v>0.48982785602503909</v>
      </c>
      <c r="AG135" s="52">
        <f t="shared" si="11"/>
        <v>0.4830539751921491</v>
      </c>
      <c r="AI135" s="44">
        <f>COUNTA($AL$12:AL135)</f>
        <v>20</v>
      </c>
      <c r="AJ135" s="44">
        <f t="shared" si="12"/>
        <v>74</v>
      </c>
      <c r="AK135" s="44" t="e">
        <v>#N/A</v>
      </c>
      <c r="AN135" s="44" t="str">
        <f t="shared" si="13"/>
        <v>Wien</v>
      </c>
      <c r="AO135" s="47" t="s">
        <v>18</v>
      </c>
      <c r="AP135" s="44">
        <v>1</v>
      </c>
      <c r="AU135" s="44" t="s">
        <v>399</v>
      </c>
    </row>
    <row r="136" spans="1:47" x14ac:dyDescent="0.2">
      <c r="A136" s="46" t="s">
        <v>2849</v>
      </c>
      <c r="B136" s="46" t="s">
        <v>2799</v>
      </c>
      <c r="C136" s="49" t="s">
        <v>2673</v>
      </c>
      <c r="D136" s="49" t="s">
        <v>2673</v>
      </c>
      <c r="E136" s="49" t="s">
        <v>2673</v>
      </c>
      <c r="F136" s="49" t="s">
        <v>2673</v>
      </c>
      <c r="G136" s="49" t="s">
        <v>2673</v>
      </c>
      <c r="H136" s="49" t="s">
        <v>2673</v>
      </c>
      <c r="I136" s="49" t="s">
        <v>2673</v>
      </c>
      <c r="J136" s="49" t="s">
        <v>2673</v>
      </c>
      <c r="K136" s="49" t="s">
        <v>2673</v>
      </c>
      <c r="L136" s="49" t="s">
        <v>2673</v>
      </c>
      <c r="M136" s="49" t="s">
        <v>2673</v>
      </c>
      <c r="N136" s="49" t="s">
        <v>2673</v>
      </c>
      <c r="O136" s="49" t="s">
        <v>2673</v>
      </c>
      <c r="P136" s="49" t="s">
        <v>2673</v>
      </c>
      <c r="Q136" s="49" t="s">
        <v>2673</v>
      </c>
      <c r="R136" s="49" t="s">
        <v>2673</v>
      </c>
      <c r="S136" s="49" t="s">
        <v>2673</v>
      </c>
      <c r="T136" s="49" t="s">
        <v>2673</v>
      </c>
      <c r="U136" s="49" t="s">
        <v>2673</v>
      </c>
      <c r="V136" s="49" t="s">
        <v>2673</v>
      </c>
      <c r="W136" s="49" t="s">
        <v>2673</v>
      </c>
      <c r="X136" s="49" t="s">
        <v>2673</v>
      </c>
      <c r="Y136" s="49" t="s">
        <v>2673</v>
      </c>
      <c r="Z136" s="49" t="s">
        <v>2673</v>
      </c>
      <c r="AA136" s="49" t="s">
        <v>2673</v>
      </c>
      <c r="AB136" s="49" t="s">
        <v>2673</v>
      </c>
      <c r="AC136" s="52" t="e">
        <f t="shared" si="7"/>
        <v>#DIV/0!</v>
      </c>
      <c r="AD136" s="52" t="e">
        <f t="shared" si="8"/>
        <v>#DIV/0!</v>
      </c>
      <c r="AE136" s="44" t="e">
        <f t="shared" si="9"/>
        <v>#DIV/0!</v>
      </c>
      <c r="AF136" s="44" t="e">
        <f t="shared" si="10"/>
        <v>#DIV/0!</v>
      </c>
      <c r="AG136" s="52" t="e">
        <f t="shared" si="11"/>
        <v>#DIV/0!</v>
      </c>
      <c r="AI136" s="44">
        <f>COUNTA($AL$12:AL136)</f>
        <v>20</v>
      </c>
      <c r="AJ136" s="44">
        <f t="shared" si="12"/>
        <v>74</v>
      </c>
      <c r="AK136" s="44" t="e">
        <v>#N/A</v>
      </c>
      <c r="AN136" s="44" t="str">
        <f t="shared" si="13"/>
        <v/>
      </c>
      <c r="AO136" s="47" t="s">
        <v>2735</v>
      </c>
      <c r="AQ136" s="54" t="s">
        <v>363</v>
      </c>
      <c r="AU136" s="44" t="s">
        <v>402</v>
      </c>
    </row>
    <row r="137" spans="1:47" x14ac:dyDescent="0.2">
      <c r="A137" s="46" t="s">
        <v>2850</v>
      </c>
      <c r="B137" s="46" t="s">
        <v>2840</v>
      </c>
      <c r="C137" s="51">
        <v>11.3</v>
      </c>
      <c r="D137" s="51">
        <v>19.8</v>
      </c>
      <c r="E137" s="51">
        <v>26</v>
      </c>
      <c r="F137" s="51">
        <v>23.2</v>
      </c>
      <c r="G137" s="51">
        <v>19.7</v>
      </c>
      <c r="H137" s="49" t="s">
        <v>2673</v>
      </c>
      <c r="I137" s="49" t="s">
        <v>2673</v>
      </c>
      <c r="J137" s="49" t="s">
        <v>2673</v>
      </c>
      <c r="K137" s="49" t="s">
        <v>2673</v>
      </c>
      <c r="L137" s="49" t="s">
        <v>2673</v>
      </c>
      <c r="M137" s="49" t="s">
        <v>2673</v>
      </c>
      <c r="N137" s="49" t="s">
        <v>2673</v>
      </c>
      <c r="O137" s="49" t="s">
        <v>2673</v>
      </c>
      <c r="P137" s="51">
        <v>31.2</v>
      </c>
      <c r="Q137" s="51">
        <v>21</v>
      </c>
      <c r="R137" s="51">
        <v>8.5</v>
      </c>
      <c r="S137" s="51">
        <v>5.6</v>
      </c>
      <c r="T137" s="51">
        <v>11.7</v>
      </c>
      <c r="U137" s="51">
        <v>21.9</v>
      </c>
      <c r="V137" s="51">
        <v>67.7</v>
      </c>
      <c r="W137" s="51">
        <v>28.7</v>
      </c>
      <c r="X137" s="51">
        <v>2.2999999999999998</v>
      </c>
      <c r="Y137" s="51">
        <v>1</v>
      </c>
      <c r="Z137" s="51">
        <v>0.3</v>
      </c>
      <c r="AA137" s="49" t="s">
        <v>2673</v>
      </c>
      <c r="AB137" s="49" t="s">
        <v>2673</v>
      </c>
      <c r="AC137" s="52">
        <f t="shared" si="7"/>
        <v>0.38729763387297639</v>
      </c>
      <c r="AD137" s="52">
        <f t="shared" si="8"/>
        <v>0.78733031674208154</v>
      </c>
      <c r="AE137" s="44">
        <f t="shared" si="9"/>
        <v>0.14072229140722292</v>
      </c>
      <c r="AF137" s="44">
        <f t="shared" si="10"/>
        <v>0.47058823529411764</v>
      </c>
      <c r="AG137" s="52">
        <f t="shared" si="11"/>
        <v>0.44648461932909966</v>
      </c>
      <c r="AI137" s="44">
        <f>COUNTA($AL$12:AL137)</f>
        <v>20</v>
      </c>
      <c r="AJ137" s="44">
        <f t="shared" si="12"/>
        <v>75</v>
      </c>
      <c r="AK137" s="44" t="e">
        <v>#N/A</v>
      </c>
      <c r="AN137" s="44" t="str">
        <f t="shared" si="13"/>
        <v>Würzburg</v>
      </c>
      <c r="AO137" s="47" t="s">
        <v>402</v>
      </c>
      <c r="AP137" s="44">
        <v>1</v>
      </c>
      <c r="AU137" s="44" t="s">
        <v>405</v>
      </c>
    </row>
    <row r="138" spans="1:47" x14ac:dyDescent="0.2">
      <c r="A138" s="46" t="s">
        <v>2851</v>
      </c>
      <c r="B138" s="46" t="s">
        <v>2676</v>
      </c>
      <c r="C138" s="51">
        <v>25.7</v>
      </c>
      <c r="D138" s="51">
        <v>24.1</v>
      </c>
      <c r="E138" s="51">
        <v>22.3</v>
      </c>
      <c r="F138" s="51">
        <v>24.4</v>
      </c>
      <c r="G138" s="51">
        <v>3.5</v>
      </c>
      <c r="H138" s="49" t="s">
        <v>2673</v>
      </c>
      <c r="I138" s="49" t="s">
        <v>2673</v>
      </c>
      <c r="J138" s="49" t="s">
        <v>2673</v>
      </c>
      <c r="K138" s="49" t="s">
        <v>2673</v>
      </c>
      <c r="L138" s="49" t="s">
        <v>2673</v>
      </c>
      <c r="M138" s="49" t="s">
        <v>2673</v>
      </c>
      <c r="N138" s="49" t="s">
        <v>2673</v>
      </c>
      <c r="O138" s="49" t="s">
        <v>2673</v>
      </c>
      <c r="P138" s="51">
        <v>22.3</v>
      </c>
      <c r="Q138" s="51">
        <v>31.4</v>
      </c>
      <c r="R138" s="51">
        <v>12.5</v>
      </c>
      <c r="S138" s="51">
        <v>13.1</v>
      </c>
      <c r="T138" s="51">
        <v>10.199999999999999</v>
      </c>
      <c r="U138" s="51">
        <v>10.5</v>
      </c>
      <c r="V138" s="51">
        <v>63.8</v>
      </c>
      <c r="W138" s="51">
        <v>26.7</v>
      </c>
      <c r="X138" s="51">
        <v>5.2</v>
      </c>
      <c r="Y138" s="51">
        <v>4.2</v>
      </c>
      <c r="Z138" s="51">
        <v>0</v>
      </c>
      <c r="AA138" s="49" t="s">
        <v>2673</v>
      </c>
      <c r="AB138" s="49" t="s">
        <v>2673</v>
      </c>
      <c r="AC138" s="52">
        <f t="shared" si="7"/>
        <v>0.51606217616580308</v>
      </c>
      <c r="AD138" s="52">
        <f t="shared" si="8"/>
        <v>0.67717528373266089</v>
      </c>
      <c r="AE138" s="44">
        <f t="shared" si="9"/>
        <v>0.26632124352331604</v>
      </c>
      <c r="AF138" s="44">
        <f t="shared" si="10"/>
        <v>0.28121059268600251</v>
      </c>
      <c r="AG138" s="52">
        <f t="shared" si="11"/>
        <v>0.43519232402694563</v>
      </c>
      <c r="AI138" s="44">
        <f>COUNTA($AL$12:AL138)</f>
        <v>20</v>
      </c>
      <c r="AJ138" s="44">
        <f t="shared" si="12"/>
        <v>76</v>
      </c>
      <c r="AK138" s="44" t="e">
        <v>#N/A</v>
      </c>
      <c r="AN138" s="44" t="str">
        <f t="shared" si="13"/>
        <v>Zagreb</v>
      </c>
      <c r="AO138" s="47" t="s">
        <v>943</v>
      </c>
      <c r="AP138" s="44">
        <v>1</v>
      </c>
      <c r="AU138" s="44" t="s">
        <v>408</v>
      </c>
    </row>
    <row r="139" spans="1:47" x14ac:dyDescent="0.2">
      <c r="A139" s="46" t="s">
        <v>2852</v>
      </c>
      <c r="B139" s="46" t="s">
        <v>2679</v>
      </c>
      <c r="C139" s="51">
        <v>15.6</v>
      </c>
      <c r="D139" s="51">
        <v>24.5</v>
      </c>
      <c r="E139" s="51">
        <v>24.6</v>
      </c>
      <c r="F139" s="51">
        <v>32.700000000000003</v>
      </c>
      <c r="G139" s="51">
        <v>2.6</v>
      </c>
      <c r="H139" s="49" t="s">
        <v>2673</v>
      </c>
      <c r="I139" s="49" t="s">
        <v>2673</v>
      </c>
      <c r="J139" s="49" t="s">
        <v>2673</v>
      </c>
      <c r="K139" s="49" t="s">
        <v>2673</v>
      </c>
      <c r="L139" s="49" t="s">
        <v>2673</v>
      </c>
      <c r="M139" s="49" t="s">
        <v>2673</v>
      </c>
      <c r="N139" s="49" t="s">
        <v>2673</v>
      </c>
      <c r="O139" s="49" t="s">
        <v>2673</v>
      </c>
      <c r="P139" s="51">
        <v>18.2</v>
      </c>
      <c r="Q139" s="51">
        <v>38.4</v>
      </c>
      <c r="R139" s="51">
        <v>10.9</v>
      </c>
      <c r="S139" s="51">
        <v>13</v>
      </c>
      <c r="T139" s="51">
        <v>7.4</v>
      </c>
      <c r="U139" s="51">
        <v>12.2</v>
      </c>
      <c r="V139" s="51">
        <v>47</v>
      </c>
      <c r="W139" s="51">
        <v>33.299999999999997</v>
      </c>
      <c r="X139" s="51">
        <v>13</v>
      </c>
      <c r="Y139" s="51">
        <v>6.6</v>
      </c>
      <c r="Z139" s="51">
        <v>0.1</v>
      </c>
      <c r="AA139" s="49" t="s">
        <v>2673</v>
      </c>
      <c r="AB139" s="49" t="s">
        <v>2673</v>
      </c>
      <c r="AC139" s="52">
        <f t="shared" si="7"/>
        <v>0.4117043121149897</v>
      </c>
      <c r="AD139" s="52">
        <f t="shared" si="8"/>
        <v>0.70310559006211171</v>
      </c>
      <c r="AE139" s="44">
        <f t="shared" si="9"/>
        <v>0.16016427104722791</v>
      </c>
      <c r="AF139" s="44">
        <f t="shared" si="10"/>
        <v>0.22608695652173913</v>
      </c>
      <c r="AG139" s="52">
        <f t="shared" si="11"/>
        <v>0.37526528243651713</v>
      </c>
      <c r="AI139" s="44">
        <f>COUNTA($AL$12:AL139)</f>
        <v>20</v>
      </c>
      <c r="AJ139" s="44">
        <f t="shared" si="12"/>
        <v>76</v>
      </c>
      <c r="AK139" s="44" t="e">
        <v>#N/A</v>
      </c>
      <c r="AN139" s="44" t="str">
        <f t="shared" si="13"/>
        <v/>
      </c>
      <c r="AO139" s="47" t="s">
        <v>2836</v>
      </c>
      <c r="AQ139" s="44" t="s">
        <v>2728</v>
      </c>
      <c r="AU139" s="44" t="s">
        <v>411</v>
      </c>
    </row>
    <row r="140" spans="1:47" x14ac:dyDescent="0.2">
      <c r="A140" s="46" t="s">
        <v>2853</v>
      </c>
      <c r="B140" s="46" t="s">
        <v>2708</v>
      </c>
      <c r="C140" s="51">
        <v>8.5</v>
      </c>
      <c r="D140" s="51">
        <v>21</v>
      </c>
      <c r="E140" s="51">
        <v>22.1</v>
      </c>
      <c r="F140" s="51">
        <v>46.7</v>
      </c>
      <c r="G140" s="51">
        <v>1.7</v>
      </c>
      <c r="H140" s="49" t="s">
        <v>2673</v>
      </c>
      <c r="I140" s="49" t="s">
        <v>2673</v>
      </c>
      <c r="J140" s="49" t="s">
        <v>2673</v>
      </c>
      <c r="K140" s="49" t="s">
        <v>2673</v>
      </c>
      <c r="L140" s="49" t="s">
        <v>2673</v>
      </c>
      <c r="M140" s="49" t="s">
        <v>2673</v>
      </c>
      <c r="N140" s="49" t="s">
        <v>2673</v>
      </c>
      <c r="O140" s="49" t="s">
        <v>2673</v>
      </c>
      <c r="P140" s="51">
        <v>18.399999999999999</v>
      </c>
      <c r="Q140" s="51">
        <v>28.8</v>
      </c>
      <c r="R140" s="51">
        <v>13.9</v>
      </c>
      <c r="S140" s="51">
        <v>19.5</v>
      </c>
      <c r="T140" s="51">
        <v>11</v>
      </c>
      <c r="U140" s="51">
        <v>8.4</v>
      </c>
      <c r="V140" s="51">
        <v>55.4</v>
      </c>
      <c r="W140" s="51">
        <v>27.9</v>
      </c>
      <c r="X140" s="51">
        <v>10.1</v>
      </c>
      <c r="Y140" s="51">
        <v>6.5</v>
      </c>
      <c r="Z140" s="51">
        <v>0</v>
      </c>
      <c r="AA140" s="49" t="s">
        <v>2673</v>
      </c>
      <c r="AB140" s="49" t="s">
        <v>2673</v>
      </c>
      <c r="AC140" s="52">
        <f t="shared" si="7"/>
        <v>0.30010172939979651</v>
      </c>
      <c r="AD140" s="52">
        <f t="shared" si="8"/>
        <v>0.58560794044665021</v>
      </c>
      <c r="AE140" s="44">
        <f t="shared" si="9"/>
        <v>8.6469989827060015E-2</v>
      </c>
      <c r="AF140" s="44">
        <f t="shared" si="10"/>
        <v>0.22828784119106699</v>
      </c>
      <c r="AG140" s="52">
        <f t="shared" si="11"/>
        <v>0.30011687521614344</v>
      </c>
      <c r="AI140" s="44">
        <f>COUNTA($AL$12:AL140)</f>
        <v>20</v>
      </c>
      <c r="AJ140" s="44">
        <f t="shared" si="12"/>
        <v>76</v>
      </c>
      <c r="AK140" s="44" t="e">
        <v>#N/A</v>
      </c>
      <c r="AN140" s="44" t="str">
        <f t="shared" si="13"/>
        <v/>
      </c>
      <c r="AO140" s="47" t="s">
        <v>2838</v>
      </c>
      <c r="AQ140" s="44" t="s">
        <v>2728</v>
      </c>
      <c r="AU140" s="44" t="s">
        <v>414</v>
      </c>
    </row>
    <row r="141" spans="1:47" x14ac:dyDescent="0.2">
      <c r="A141" s="46" t="s">
        <v>2854</v>
      </c>
      <c r="B141" s="46" t="s">
        <v>2748</v>
      </c>
      <c r="C141" s="51">
        <v>17</v>
      </c>
      <c r="D141" s="51">
        <v>26.7</v>
      </c>
      <c r="E141" s="51">
        <v>20.8</v>
      </c>
      <c r="F141" s="51">
        <v>33.6</v>
      </c>
      <c r="G141" s="51">
        <v>1.8</v>
      </c>
      <c r="H141" s="49" t="s">
        <v>2673</v>
      </c>
      <c r="I141" s="49" t="s">
        <v>2673</v>
      </c>
      <c r="J141" s="49" t="s">
        <v>2673</v>
      </c>
      <c r="K141" s="49" t="s">
        <v>2673</v>
      </c>
      <c r="L141" s="49" t="s">
        <v>2673</v>
      </c>
      <c r="M141" s="49" t="s">
        <v>2673</v>
      </c>
      <c r="N141" s="49" t="s">
        <v>2673</v>
      </c>
      <c r="O141" s="49" t="s">
        <v>2673</v>
      </c>
      <c r="P141" s="51">
        <v>22.5</v>
      </c>
      <c r="Q141" s="51">
        <v>35.200000000000003</v>
      </c>
      <c r="R141" s="51">
        <v>13.5</v>
      </c>
      <c r="S141" s="51">
        <v>14.6</v>
      </c>
      <c r="T141" s="51">
        <v>5.5</v>
      </c>
      <c r="U141" s="51">
        <v>8.8000000000000007</v>
      </c>
      <c r="V141" s="51">
        <v>23.1</v>
      </c>
      <c r="W141" s="51">
        <v>43.3</v>
      </c>
      <c r="X141" s="51">
        <v>17.2</v>
      </c>
      <c r="Y141" s="51">
        <v>16.399999999999999</v>
      </c>
      <c r="Z141" s="51">
        <v>0</v>
      </c>
      <c r="AA141" s="49" t="s">
        <v>2673</v>
      </c>
      <c r="AB141" s="49" t="s">
        <v>2673</v>
      </c>
      <c r="AC141" s="52">
        <f>SUM(C141:D141)/SUM(C141:F141)</f>
        <v>0.44546381243628957</v>
      </c>
      <c r="AD141" s="52">
        <f>SUM(P141:Q141)/SUM(P141:S141)</f>
        <v>0.67249417249417254</v>
      </c>
      <c r="AE141" s="44">
        <f>SUM(C141)/SUM(C141:F141)</f>
        <v>0.17329255861365955</v>
      </c>
      <c r="AF141" s="44">
        <f>SUM(P141)/SUM(P141:S141)</f>
        <v>0.26223776223776224</v>
      </c>
      <c r="AG141" s="52">
        <f>AVERAGE(AC141:AF141)</f>
        <v>0.388372076445471</v>
      </c>
      <c r="AI141" s="44">
        <f>COUNTA($AL$12:AL141)</f>
        <v>20</v>
      </c>
      <c r="AJ141" s="44">
        <f t="shared" si="12"/>
        <v>77</v>
      </c>
      <c r="AK141" s="44" t="e">
        <v>#N/A</v>
      </c>
      <c r="AN141" s="44" t="str">
        <f t="shared" si="13"/>
        <v>Zwickau</v>
      </c>
      <c r="AO141" s="47" t="s">
        <v>438</v>
      </c>
      <c r="AP141" s="44">
        <v>1</v>
      </c>
      <c r="AU141" s="44" t="s">
        <v>417</v>
      </c>
    </row>
    <row r="142" spans="1:47" x14ac:dyDescent="0.2">
      <c r="AI142" s="44">
        <f>COUNTA($AL$12:AL142)</f>
        <v>21</v>
      </c>
      <c r="AK142" s="44">
        <v>25</v>
      </c>
      <c r="AL142" s="44" t="s">
        <v>231</v>
      </c>
      <c r="AU142" s="44" t="s">
        <v>420</v>
      </c>
    </row>
    <row r="143" spans="1:47" x14ac:dyDescent="0.2">
      <c r="A143" s="43" t="s">
        <v>2855</v>
      </c>
      <c r="B143" s="43"/>
      <c r="AI143" s="44">
        <f>COUNTA($AL$12:AL143)</f>
        <v>22</v>
      </c>
      <c r="AK143" s="44">
        <v>15</v>
      </c>
      <c r="AL143" s="44" t="s">
        <v>180</v>
      </c>
      <c r="AU143" s="44" t="s">
        <v>423</v>
      </c>
    </row>
    <row r="144" spans="1:47" x14ac:dyDescent="0.2">
      <c r="A144" s="43" t="s">
        <v>2673</v>
      </c>
      <c r="B144" s="43"/>
      <c r="C144" s="43" t="s">
        <v>2856</v>
      </c>
      <c r="AI144" s="44">
        <f>COUNTA($AL$12:AL144)</f>
        <v>23</v>
      </c>
      <c r="AK144" s="44">
        <v>24</v>
      </c>
      <c r="AL144" s="44" t="s">
        <v>225</v>
      </c>
      <c r="AU144" s="44" t="s">
        <v>426</v>
      </c>
    </row>
    <row r="145" spans="35:47" x14ac:dyDescent="0.2">
      <c r="AI145" s="44">
        <f>COUNTA($AL$12:AL145)</f>
        <v>23</v>
      </c>
      <c r="AK145" s="44" t="e">
        <v>#N/A</v>
      </c>
      <c r="AU145" s="44" t="s">
        <v>429</v>
      </c>
    </row>
    <row r="146" spans="35:47" x14ac:dyDescent="0.2">
      <c r="AI146" s="44">
        <f>COUNTA($AL$12:AL146)</f>
        <v>23</v>
      </c>
      <c r="AK146" s="44" t="e">
        <v>#N/A</v>
      </c>
      <c r="AM146" s="44" t="s">
        <v>916</v>
      </c>
      <c r="AU146" s="44" t="s">
        <v>432</v>
      </c>
    </row>
    <row r="147" spans="35:47" x14ac:dyDescent="0.2">
      <c r="AI147" s="44">
        <f>COUNTA($AL$12:AL147)</f>
        <v>23</v>
      </c>
      <c r="AK147" s="44" t="e">
        <v>#N/A</v>
      </c>
      <c r="AM147" s="44" t="s">
        <v>785</v>
      </c>
      <c r="AU147" s="44" t="s">
        <v>435</v>
      </c>
    </row>
    <row r="148" spans="35:47" x14ac:dyDescent="0.2">
      <c r="AI148" s="44">
        <f>COUNTA($AL$12:AL148)</f>
        <v>23</v>
      </c>
      <c r="AK148" s="44" t="e">
        <v>#N/A</v>
      </c>
      <c r="AM148" s="44" t="s">
        <v>830</v>
      </c>
      <c r="AU148" s="44" t="s">
        <v>438</v>
      </c>
    </row>
    <row r="149" spans="35:47" x14ac:dyDescent="0.2">
      <c r="AI149" s="44">
        <f>COUNTA($AL$12:AL149)</f>
        <v>23</v>
      </c>
      <c r="AK149" s="44" t="e">
        <v>#N/A</v>
      </c>
      <c r="AM149" s="44" t="s">
        <v>862</v>
      </c>
      <c r="AU149" s="44" t="s">
        <v>441</v>
      </c>
    </row>
    <row r="150" spans="35:47" x14ac:dyDescent="0.2">
      <c r="AI150" s="44">
        <f>COUNTA($AL$12:AL150)</f>
        <v>23</v>
      </c>
      <c r="AK150" s="44" t="e">
        <v>#N/A</v>
      </c>
      <c r="AM150" s="44" t="s">
        <v>860</v>
      </c>
      <c r="AU150" s="44" t="s">
        <v>444</v>
      </c>
    </row>
    <row r="151" spans="35:47" x14ac:dyDescent="0.2">
      <c r="AI151" s="44">
        <f>COUNTA($AL$12:AL151)</f>
        <v>23</v>
      </c>
      <c r="AK151" s="44" t="e">
        <v>#N/A</v>
      </c>
      <c r="AM151" s="44" t="s">
        <v>892</v>
      </c>
      <c r="AU151" s="44" t="s">
        <v>447</v>
      </c>
    </row>
    <row r="152" spans="35:47" x14ac:dyDescent="0.2">
      <c r="AI152" s="44">
        <f>COUNTA($AL$12:AL152)</f>
        <v>23</v>
      </c>
      <c r="AK152" s="44" t="e">
        <v>#N/A</v>
      </c>
      <c r="AM152" s="44" t="s">
        <v>839</v>
      </c>
      <c r="AU152" s="44" t="s">
        <v>449</v>
      </c>
    </row>
    <row r="153" spans="35:47" x14ac:dyDescent="0.2">
      <c r="AI153" s="44">
        <f>COUNTA($AL$12:AL153)</f>
        <v>23</v>
      </c>
      <c r="AK153" s="44" t="e">
        <v>#N/A</v>
      </c>
      <c r="AM153" s="44" t="s">
        <v>857</v>
      </c>
      <c r="AU153" s="44" t="s">
        <v>451</v>
      </c>
    </row>
    <row r="154" spans="35:47" x14ac:dyDescent="0.2">
      <c r="AI154" s="44">
        <f>COUNTA($AL$12:AL154)</f>
        <v>23</v>
      </c>
      <c r="AK154" s="44" t="e">
        <v>#N/A</v>
      </c>
      <c r="AM154" s="44" t="s">
        <v>904</v>
      </c>
      <c r="AU154" s="44" t="s">
        <v>455</v>
      </c>
    </row>
    <row r="155" spans="35:47" x14ac:dyDescent="0.2">
      <c r="AI155" s="44">
        <f>COUNTA($AL$12:AL155)</f>
        <v>23</v>
      </c>
      <c r="AK155" s="44" t="e">
        <v>#N/A</v>
      </c>
      <c r="AM155" s="44" t="s">
        <v>815</v>
      </c>
      <c r="AU155" s="44" t="s">
        <v>458</v>
      </c>
    </row>
    <row r="156" spans="35:47" x14ac:dyDescent="0.2">
      <c r="AI156" s="44">
        <f>COUNTA($AL$12:AL156)</f>
        <v>23</v>
      </c>
      <c r="AK156" s="44" t="e">
        <v>#N/A</v>
      </c>
      <c r="AM156" s="44" t="s">
        <v>889</v>
      </c>
      <c r="AU156" s="44" t="s">
        <v>461</v>
      </c>
    </row>
    <row r="157" spans="35:47" x14ac:dyDescent="0.2">
      <c r="AI157" s="44">
        <f>COUNTA($AL$12:AL157)</f>
        <v>23</v>
      </c>
      <c r="AK157" s="44" t="e">
        <v>#N/A</v>
      </c>
      <c r="AM157" s="44" t="s">
        <v>764</v>
      </c>
      <c r="AU157" s="44" t="s">
        <v>464</v>
      </c>
    </row>
    <row r="158" spans="35:47" x14ac:dyDescent="0.2">
      <c r="AI158" s="44">
        <f>COUNTA($AL$12:AL158)</f>
        <v>23</v>
      </c>
      <c r="AK158" s="44" t="e">
        <v>#N/A</v>
      </c>
      <c r="AM158" s="44" t="s">
        <v>877</v>
      </c>
      <c r="AU158" s="44" t="s">
        <v>468</v>
      </c>
    </row>
    <row r="159" spans="35:47" x14ac:dyDescent="0.2">
      <c r="AI159" s="44">
        <f>COUNTA($AL$12:AL159)</f>
        <v>23</v>
      </c>
      <c r="AK159" s="44" t="e">
        <v>#N/A</v>
      </c>
      <c r="AM159" s="44" t="s">
        <v>895</v>
      </c>
      <c r="AU159" s="44" t="s">
        <v>470</v>
      </c>
    </row>
    <row r="160" spans="35:47" x14ac:dyDescent="0.2">
      <c r="AI160" s="44">
        <f>COUNTA($AL$12:AL160)</f>
        <v>23</v>
      </c>
      <c r="AK160" s="44" t="e">
        <v>#N/A</v>
      </c>
      <c r="AM160" s="44" t="s">
        <v>833</v>
      </c>
      <c r="AU160" s="44" t="s">
        <v>472</v>
      </c>
    </row>
    <row r="161" spans="35:47" x14ac:dyDescent="0.2">
      <c r="AI161" s="44">
        <f>COUNTA($AL$12:AL161)</f>
        <v>23</v>
      </c>
      <c r="AK161" s="44" t="e">
        <v>#N/A</v>
      </c>
      <c r="AM161" s="44" t="s">
        <v>809</v>
      </c>
      <c r="AU161" s="44" t="s">
        <v>476</v>
      </c>
    </row>
    <row r="162" spans="35:47" x14ac:dyDescent="0.2">
      <c r="AI162" s="44">
        <f>COUNTA($AL$12:AL162)</f>
        <v>23</v>
      </c>
      <c r="AK162" s="44" t="e">
        <v>#N/A</v>
      </c>
      <c r="AM162" s="44" t="s">
        <v>886</v>
      </c>
      <c r="AU162" s="44" t="s">
        <v>479</v>
      </c>
    </row>
    <row r="163" spans="35:47" x14ac:dyDescent="0.2">
      <c r="AI163" s="44">
        <f>COUNTA($AL$12:AL163)</f>
        <v>23</v>
      </c>
      <c r="AK163" s="44" t="e">
        <v>#N/A</v>
      </c>
      <c r="AM163" s="44" t="s">
        <v>880</v>
      </c>
      <c r="AU163" s="44" t="s">
        <v>482</v>
      </c>
    </row>
    <row r="164" spans="35:47" x14ac:dyDescent="0.2">
      <c r="AI164" s="44">
        <f>COUNTA($AL$12:AL164)</f>
        <v>23</v>
      </c>
      <c r="AK164" s="44" t="e">
        <v>#N/A</v>
      </c>
      <c r="AM164" s="44" t="s">
        <v>883</v>
      </c>
      <c r="AU164" s="44" t="s">
        <v>485</v>
      </c>
    </row>
    <row r="165" spans="35:47" x14ac:dyDescent="0.2">
      <c r="AI165" s="44">
        <f>COUNTA($AL$12:AL165)</f>
        <v>23</v>
      </c>
      <c r="AK165" s="44" t="e">
        <v>#N/A</v>
      </c>
      <c r="AM165" s="44" t="s">
        <v>901</v>
      </c>
      <c r="AU165" s="44" t="s">
        <v>488</v>
      </c>
    </row>
    <row r="166" spans="35:47" x14ac:dyDescent="0.2">
      <c r="AI166" s="44">
        <f>COUNTA($AL$12:AL166)</f>
        <v>23</v>
      </c>
      <c r="AK166" s="44" t="e">
        <v>#N/A</v>
      </c>
      <c r="AM166" s="44" t="s">
        <v>806</v>
      </c>
      <c r="AU166" s="44" t="s">
        <v>491</v>
      </c>
    </row>
    <row r="167" spans="35:47" x14ac:dyDescent="0.2">
      <c r="AI167" s="44">
        <f>COUNTA($AL$12:AL167)</f>
        <v>23</v>
      </c>
      <c r="AK167" s="44" t="e">
        <v>#N/A</v>
      </c>
      <c r="AM167" s="44" t="s">
        <v>938</v>
      </c>
      <c r="AU167" s="44" t="s">
        <v>494</v>
      </c>
    </row>
    <row r="168" spans="35:47" x14ac:dyDescent="0.2">
      <c r="AI168" s="44">
        <f>COUNTA($AL$12:AL168)</f>
        <v>23</v>
      </c>
      <c r="AK168" s="44" t="e">
        <v>#N/A</v>
      </c>
      <c r="AM168" s="44" t="s">
        <v>800</v>
      </c>
      <c r="AU168" s="44" t="s">
        <v>497</v>
      </c>
    </row>
    <row r="169" spans="35:47" x14ac:dyDescent="0.2">
      <c r="AI169" s="44">
        <f>COUNTA($AL$12:AL169)</f>
        <v>23</v>
      </c>
      <c r="AK169" s="44" t="e">
        <v>#N/A</v>
      </c>
      <c r="AM169" s="44" t="s">
        <v>926</v>
      </c>
      <c r="AU169" s="44" t="s">
        <v>500</v>
      </c>
    </row>
    <row r="170" spans="35:47" x14ac:dyDescent="0.2">
      <c r="AI170" s="44">
        <f>COUNTA($AL$12:AL170)</f>
        <v>23</v>
      </c>
      <c r="AK170" s="44" t="e">
        <v>#N/A</v>
      </c>
      <c r="AM170" s="44" t="s">
        <v>845</v>
      </c>
      <c r="AU170" s="44" t="s">
        <v>502</v>
      </c>
    </row>
    <row r="171" spans="35:47" x14ac:dyDescent="0.2">
      <c r="AI171" s="44">
        <f>COUNTA($AL$12:AL171)</f>
        <v>23</v>
      </c>
      <c r="AK171" s="44" t="e">
        <v>#N/A</v>
      </c>
      <c r="AM171" s="44" t="s">
        <v>913</v>
      </c>
      <c r="AU171" s="44" t="s">
        <v>504</v>
      </c>
    </row>
    <row r="172" spans="35:47" x14ac:dyDescent="0.2">
      <c r="AI172" s="44">
        <f>COUNTA($AL$12:AL172)</f>
        <v>23</v>
      </c>
      <c r="AK172" s="44" t="e">
        <v>#N/A</v>
      </c>
      <c r="AM172" s="44" t="s">
        <v>818</v>
      </c>
      <c r="AU172" s="44" t="s">
        <v>506</v>
      </c>
    </row>
    <row r="173" spans="35:47" x14ac:dyDescent="0.2">
      <c r="AI173" s="44">
        <f>COUNTA($AL$12:AL173)</f>
        <v>23</v>
      </c>
      <c r="AK173" s="44" t="e">
        <v>#N/A</v>
      </c>
      <c r="AM173" s="44" t="s">
        <v>874</v>
      </c>
      <c r="AU173" s="44" t="s">
        <v>508</v>
      </c>
    </row>
    <row r="174" spans="35:47" x14ac:dyDescent="0.2">
      <c r="AI174" s="44">
        <f>COUNTA($AL$12:AL174)</f>
        <v>23</v>
      </c>
      <c r="AK174" s="44" t="e">
        <v>#N/A</v>
      </c>
      <c r="AM174" s="44" t="s">
        <v>779</v>
      </c>
      <c r="AU174" s="44" t="s">
        <v>510</v>
      </c>
    </row>
    <row r="175" spans="35:47" x14ac:dyDescent="0.2">
      <c r="AI175" s="44">
        <f>COUNTA($AL$12:AL175)</f>
        <v>23</v>
      </c>
      <c r="AK175" s="44" t="e">
        <v>#N/A</v>
      </c>
      <c r="AM175" s="44" t="s">
        <v>836</v>
      </c>
      <c r="AU175" s="44" t="s">
        <v>514</v>
      </c>
    </row>
    <row r="176" spans="35:47" x14ac:dyDescent="0.2">
      <c r="AI176" s="44">
        <f>COUNTA($AL$12:AL176)</f>
        <v>23</v>
      </c>
      <c r="AK176" s="44" t="e">
        <v>#N/A</v>
      </c>
      <c r="AM176" s="44" t="s">
        <v>923</v>
      </c>
      <c r="AU176" s="44" t="s">
        <v>517</v>
      </c>
    </row>
    <row r="177" spans="35:47" x14ac:dyDescent="0.2">
      <c r="AI177" s="44">
        <f>COUNTA($AL$12:AL177)</f>
        <v>23</v>
      </c>
      <c r="AK177" s="44" t="e">
        <v>#N/A</v>
      </c>
      <c r="AM177" s="44" t="s">
        <v>770</v>
      </c>
      <c r="AU177" s="44" t="s">
        <v>520</v>
      </c>
    </row>
    <row r="178" spans="35:47" x14ac:dyDescent="0.2">
      <c r="AI178" s="44">
        <f>COUNTA($AL$12:AL178)</f>
        <v>23</v>
      </c>
      <c r="AK178" s="44" t="e">
        <v>#N/A</v>
      </c>
      <c r="AM178" s="44" t="s">
        <v>812</v>
      </c>
      <c r="AU178" s="44" t="s">
        <v>523</v>
      </c>
    </row>
    <row r="179" spans="35:47" x14ac:dyDescent="0.2">
      <c r="AI179" s="44">
        <f>COUNTA($AL$12:AL179)</f>
        <v>23</v>
      </c>
      <c r="AK179" s="44" t="e">
        <v>#N/A</v>
      </c>
      <c r="AM179" s="44" t="s">
        <v>865</v>
      </c>
      <c r="AU179" s="44" t="s">
        <v>526</v>
      </c>
    </row>
    <row r="180" spans="35:47" x14ac:dyDescent="0.2">
      <c r="AI180" s="44">
        <f>COUNTA($AL$12:AL180)</f>
        <v>23</v>
      </c>
      <c r="AK180" s="44" t="e">
        <v>#N/A</v>
      </c>
      <c r="AM180" s="44" t="s">
        <v>755</v>
      </c>
      <c r="AU180" s="44" t="s">
        <v>529</v>
      </c>
    </row>
    <row r="181" spans="35:47" x14ac:dyDescent="0.2">
      <c r="AI181" s="44">
        <f>COUNTA($AL$12:AL181)</f>
        <v>23</v>
      </c>
      <c r="AK181" s="44" t="e">
        <v>#N/A</v>
      </c>
      <c r="AM181" s="44" t="s">
        <v>941</v>
      </c>
      <c r="AU181" s="44" t="s">
        <v>532</v>
      </c>
    </row>
    <row r="182" spans="35:47" x14ac:dyDescent="0.2">
      <c r="AI182" s="44">
        <f>COUNTA($AL$12:AL182)</f>
        <v>23</v>
      </c>
      <c r="AK182" s="44" t="e">
        <v>#N/A</v>
      </c>
      <c r="AM182" s="44" t="s">
        <v>918</v>
      </c>
      <c r="AU182" s="44" t="s">
        <v>535</v>
      </c>
    </row>
    <row r="183" spans="35:47" x14ac:dyDescent="0.2">
      <c r="AI183" s="44">
        <f>COUNTA($AL$12:AL183)</f>
        <v>23</v>
      </c>
      <c r="AK183" s="44" t="e">
        <v>#N/A</v>
      </c>
      <c r="AM183" s="44" t="s">
        <v>935</v>
      </c>
      <c r="AU183" s="44" t="s">
        <v>538</v>
      </c>
    </row>
    <row r="184" spans="35:47" x14ac:dyDescent="0.2">
      <c r="AI184" s="44">
        <f>COUNTA($AL$12:AL184)</f>
        <v>23</v>
      </c>
      <c r="AK184" s="44" t="e">
        <v>#N/A</v>
      </c>
      <c r="AM184" s="44" t="s">
        <v>791</v>
      </c>
      <c r="AU184" s="44" t="s">
        <v>541</v>
      </c>
    </row>
    <row r="185" spans="35:47" x14ac:dyDescent="0.2">
      <c r="AI185" s="44">
        <f>COUNTA($AL$12:AL185)</f>
        <v>23</v>
      </c>
      <c r="AK185" s="44" t="e">
        <v>#N/A</v>
      </c>
      <c r="AM185" s="44" t="s">
        <v>773</v>
      </c>
      <c r="AU185" s="44" t="s">
        <v>544</v>
      </c>
    </row>
    <row r="186" spans="35:47" x14ac:dyDescent="0.2">
      <c r="AI186" s="44">
        <f>COUNTA($AL$12:AL186)</f>
        <v>23</v>
      </c>
      <c r="AK186" s="44" t="e">
        <v>#N/A</v>
      </c>
      <c r="AM186" s="44" t="s">
        <v>842</v>
      </c>
      <c r="AU186" s="44" t="s">
        <v>547</v>
      </c>
    </row>
    <row r="187" spans="35:47" x14ac:dyDescent="0.2">
      <c r="AI187" s="44">
        <f>COUNTA($AL$12:AL187)</f>
        <v>23</v>
      </c>
      <c r="AK187" s="44" t="e">
        <v>#N/A</v>
      </c>
      <c r="AM187" s="44" t="s">
        <v>788</v>
      </c>
      <c r="AU187" s="44" t="s">
        <v>550</v>
      </c>
    </row>
    <row r="188" spans="35:47" x14ac:dyDescent="0.2">
      <c r="AI188" s="44">
        <f>COUNTA($AL$12:AL188)</f>
        <v>23</v>
      </c>
      <c r="AK188" s="44" t="e">
        <v>#N/A</v>
      </c>
      <c r="AM188" s="44" t="s">
        <v>767</v>
      </c>
      <c r="AU188" s="44" t="s">
        <v>553</v>
      </c>
    </row>
    <row r="189" spans="35:47" x14ac:dyDescent="0.2">
      <c r="AI189" s="44">
        <f>COUNTA($AL$12:AL189)</f>
        <v>23</v>
      </c>
      <c r="AK189" s="44" t="e">
        <v>#N/A</v>
      </c>
      <c r="AM189" s="44" t="s">
        <v>920</v>
      </c>
      <c r="AU189" s="44" t="s">
        <v>556</v>
      </c>
    </row>
    <row r="190" spans="35:47" x14ac:dyDescent="0.2">
      <c r="AI190" s="44">
        <f>COUNTA($AL$12:AL190)</f>
        <v>23</v>
      </c>
      <c r="AK190" s="44" t="e">
        <v>#N/A</v>
      </c>
      <c r="AM190" s="44" t="s">
        <v>851</v>
      </c>
      <c r="AU190" s="44" t="s">
        <v>559</v>
      </c>
    </row>
    <row r="191" spans="35:47" x14ac:dyDescent="0.2">
      <c r="AI191" s="44">
        <f>COUNTA($AL$12:AL191)</f>
        <v>23</v>
      </c>
      <c r="AK191" s="44" t="e">
        <v>#N/A</v>
      </c>
      <c r="AM191" s="44" t="s">
        <v>797</v>
      </c>
      <c r="AU191" s="44" t="s">
        <v>562</v>
      </c>
    </row>
    <row r="192" spans="35:47" x14ac:dyDescent="0.2">
      <c r="AI192" s="44">
        <f>COUNTA($AL$12:AL192)</f>
        <v>23</v>
      </c>
      <c r="AK192" s="44" t="e">
        <v>#N/A</v>
      </c>
      <c r="AM192" s="44" t="s">
        <v>854</v>
      </c>
      <c r="AU192" s="44" t="s">
        <v>565</v>
      </c>
    </row>
    <row r="193" spans="35:47" x14ac:dyDescent="0.2">
      <c r="AI193" s="44">
        <f>COUNTA($AL$12:AL193)</f>
        <v>23</v>
      </c>
      <c r="AK193" s="44" t="e">
        <v>#N/A</v>
      </c>
      <c r="AM193" s="44" t="s">
        <v>848</v>
      </c>
      <c r="AU193" s="44" t="s">
        <v>568</v>
      </c>
    </row>
    <row r="194" spans="35:47" x14ac:dyDescent="0.2">
      <c r="AI194" s="44">
        <f>COUNTA($AL$12:AL194)</f>
        <v>23</v>
      </c>
      <c r="AK194" s="44" t="e">
        <v>#N/A</v>
      </c>
      <c r="AM194" s="44" t="s">
        <v>803</v>
      </c>
      <c r="AU194" s="44" t="s">
        <v>571</v>
      </c>
    </row>
    <row r="195" spans="35:47" x14ac:dyDescent="0.2">
      <c r="AI195" s="44">
        <f>COUNTA($AL$12:AL195)</f>
        <v>23</v>
      </c>
      <c r="AK195" s="44" t="e">
        <v>#N/A</v>
      </c>
      <c r="AM195" s="44" t="s">
        <v>794</v>
      </c>
      <c r="AU195" s="44" t="s">
        <v>574</v>
      </c>
    </row>
    <row r="196" spans="35:47" x14ac:dyDescent="0.2">
      <c r="AI196" s="44">
        <f>COUNTA($AL$12:AL196)</f>
        <v>23</v>
      </c>
      <c r="AK196" s="44" t="e">
        <v>#N/A</v>
      </c>
      <c r="AM196" s="44" t="s">
        <v>782</v>
      </c>
      <c r="AU196" s="44" t="s">
        <v>577</v>
      </c>
    </row>
    <row r="197" spans="35:47" x14ac:dyDescent="0.2">
      <c r="AI197" s="44">
        <f>COUNTA($AL$12:AL197)</f>
        <v>23</v>
      </c>
      <c r="AK197" s="44" t="e">
        <v>#N/A</v>
      </c>
      <c r="AM197" s="44" t="s">
        <v>907</v>
      </c>
      <c r="AU197" s="44" t="s">
        <v>580</v>
      </c>
    </row>
    <row r="198" spans="35:47" x14ac:dyDescent="0.2">
      <c r="AI198" s="44">
        <f>COUNTA($AL$12:AL198)</f>
        <v>23</v>
      </c>
      <c r="AK198" s="44" t="e">
        <v>#N/A</v>
      </c>
      <c r="AM198" s="44" t="s">
        <v>932</v>
      </c>
      <c r="AU198" s="44" t="s">
        <v>583</v>
      </c>
    </row>
    <row r="199" spans="35:47" x14ac:dyDescent="0.2">
      <c r="AI199" s="44">
        <f>COUNTA($AL$12:AL199)</f>
        <v>23</v>
      </c>
      <c r="AK199" s="44" t="e">
        <v>#N/A</v>
      </c>
      <c r="AM199" s="44" t="s">
        <v>898</v>
      </c>
      <c r="AU199" s="44" t="s">
        <v>586</v>
      </c>
    </row>
    <row r="200" spans="35:47" x14ac:dyDescent="0.2">
      <c r="AI200" s="44">
        <f>COUNTA($AL$12:AL200)</f>
        <v>23</v>
      </c>
      <c r="AK200" s="44" t="e">
        <v>#N/A</v>
      </c>
      <c r="AM200" s="44" t="s">
        <v>776</v>
      </c>
      <c r="AU200" s="44" t="s">
        <v>589</v>
      </c>
    </row>
    <row r="201" spans="35:47" x14ac:dyDescent="0.2">
      <c r="AI201" s="44">
        <f>COUNTA($AL$12:AL201)</f>
        <v>23</v>
      </c>
      <c r="AK201" s="44" t="e">
        <v>#N/A</v>
      </c>
      <c r="AM201" s="44" t="s">
        <v>871</v>
      </c>
      <c r="AU201" s="44" t="s">
        <v>592</v>
      </c>
    </row>
    <row r="202" spans="35:47" x14ac:dyDescent="0.2">
      <c r="AI202" s="44">
        <f>COUNTA($AL$12:AL202)</f>
        <v>23</v>
      </c>
      <c r="AK202" s="44" t="e">
        <v>#N/A</v>
      </c>
      <c r="AM202" s="44" t="s">
        <v>910</v>
      </c>
      <c r="AU202" s="44" t="s">
        <v>595</v>
      </c>
    </row>
    <row r="203" spans="35:47" x14ac:dyDescent="0.2">
      <c r="AI203" s="44">
        <f>COUNTA($AL$12:AL203)</f>
        <v>23</v>
      </c>
      <c r="AK203" s="44" t="e">
        <v>#N/A</v>
      </c>
      <c r="AM203" s="44" t="s">
        <v>761</v>
      </c>
      <c r="AU203" s="44" t="s">
        <v>598</v>
      </c>
    </row>
    <row r="204" spans="35:47" x14ac:dyDescent="0.2">
      <c r="AI204" s="44">
        <f>COUNTA($AL$12:AL204)</f>
        <v>23</v>
      </c>
      <c r="AK204" s="44" t="e">
        <v>#N/A</v>
      </c>
      <c r="AM204" s="44" t="s">
        <v>751</v>
      </c>
      <c r="AU204" s="44" t="s">
        <v>601</v>
      </c>
    </row>
    <row r="205" spans="35:47" x14ac:dyDescent="0.2">
      <c r="AI205" s="44">
        <f>COUNTA($AL$12:AL205)</f>
        <v>23</v>
      </c>
      <c r="AK205" s="44" t="e">
        <v>#N/A</v>
      </c>
      <c r="AM205" s="44" t="s">
        <v>821</v>
      </c>
      <c r="AU205" s="44" t="s">
        <v>604</v>
      </c>
    </row>
    <row r="206" spans="35:47" x14ac:dyDescent="0.2">
      <c r="AI206" s="44">
        <f>COUNTA($AL$12:AL206)</f>
        <v>23</v>
      </c>
      <c r="AK206" s="44" t="e">
        <v>#N/A</v>
      </c>
      <c r="AM206" s="44" t="s">
        <v>758</v>
      </c>
      <c r="AU206" s="44" t="s">
        <v>607</v>
      </c>
    </row>
    <row r="207" spans="35:47" x14ac:dyDescent="0.2">
      <c r="AI207" s="44">
        <f>COUNTA($AL$12:AL207)</f>
        <v>23</v>
      </c>
      <c r="AK207" s="44" t="e">
        <v>#N/A</v>
      </c>
      <c r="AM207" s="44" t="s">
        <v>827</v>
      </c>
      <c r="AU207" s="44" t="s">
        <v>610</v>
      </c>
    </row>
    <row r="208" spans="35:47" x14ac:dyDescent="0.2">
      <c r="AI208" s="44">
        <f>COUNTA($AL$12:AL208)</f>
        <v>23</v>
      </c>
      <c r="AK208" s="44" t="e">
        <v>#N/A</v>
      </c>
      <c r="AM208" s="44" t="s">
        <v>868</v>
      </c>
      <c r="AU208" s="44" t="s">
        <v>613</v>
      </c>
    </row>
    <row r="209" spans="35:47" x14ac:dyDescent="0.2">
      <c r="AI209" s="44">
        <f>COUNTA($AL$12:AL209)</f>
        <v>23</v>
      </c>
      <c r="AK209" s="44" t="e">
        <v>#N/A</v>
      </c>
      <c r="AM209" s="44" t="s">
        <v>929</v>
      </c>
      <c r="AU209" s="44" t="s">
        <v>616</v>
      </c>
    </row>
    <row r="210" spans="35:47" x14ac:dyDescent="0.2">
      <c r="AI210" s="44">
        <f>COUNTA($AL$12:AL210)</f>
        <v>23</v>
      </c>
      <c r="AK210" s="44" t="e">
        <v>#N/A</v>
      </c>
      <c r="AM210" s="44" t="s">
        <v>824</v>
      </c>
      <c r="AU210" s="44" t="s">
        <v>619</v>
      </c>
    </row>
    <row r="211" spans="35:47" x14ac:dyDescent="0.2">
      <c r="AI211" s="44">
        <f>COUNTA($AL$12:AL211)</f>
        <v>23</v>
      </c>
      <c r="AK211" s="44" t="e">
        <v>#N/A</v>
      </c>
      <c r="AU211" s="44" t="s">
        <v>622</v>
      </c>
    </row>
    <row r="212" spans="35:47" x14ac:dyDescent="0.2">
      <c r="AI212" s="44">
        <f>COUNTA($AL$12:AL212)</f>
        <v>23</v>
      </c>
      <c r="AK212" s="44" t="e">
        <v>#N/A</v>
      </c>
      <c r="AU212" s="44" t="s">
        <v>625</v>
      </c>
    </row>
    <row r="213" spans="35:47" x14ac:dyDescent="0.2">
      <c r="AI213" s="44">
        <f>COUNTA($AL$12:AL213)</f>
        <v>23</v>
      </c>
      <c r="AK213" s="44" t="e">
        <v>#N/A</v>
      </c>
      <c r="AU213" s="44" t="s">
        <v>628</v>
      </c>
    </row>
    <row r="214" spans="35:47" x14ac:dyDescent="0.2">
      <c r="AI214" s="44">
        <f>COUNTA($AL$12:AL214)</f>
        <v>23</v>
      </c>
      <c r="AK214" s="44" t="e">
        <v>#N/A</v>
      </c>
      <c r="AU214" s="44" t="s">
        <v>631</v>
      </c>
    </row>
    <row r="215" spans="35:47" x14ac:dyDescent="0.2">
      <c r="AI215" s="44">
        <f>COUNTA($AL$12:AL215)</f>
        <v>24</v>
      </c>
      <c r="AK215" s="44" t="e">
        <v>#N/A</v>
      </c>
      <c r="AL215" s="44" t="s">
        <v>1425</v>
      </c>
      <c r="AU215" s="44" t="s">
        <v>634</v>
      </c>
    </row>
    <row r="216" spans="35:47" x14ac:dyDescent="0.2">
      <c r="AI216" s="44">
        <f>COUNTA($AL$12:AL216)</f>
        <v>24</v>
      </c>
      <c r="AK216" s="44" t="e">
        <v>#N/A</v>
      </c>
      <c r="AU216" s="44" t="s">
        <v>637</v>
      </c>
    </row>
    <row r="217" spans="35:47" x14ac:dyDescent="0.2">
      <c r="AI217" s="44">
        <f>COUNTA($AL$12:AL217)</f>
        <v>24</v>
      </c>
      <c r="AK217" s="44" t="e">
        <v>#N/A</v>
      </c>
      <c r="AU217" s="44" t="s">
        <v>640</v>
      </c>
    </row>
    <row r="218" spans="35:47" x14ac:dyDescent="0.2">
      <c r="AI218" s="44">
        <f>COUNTA($AL$12:AL218)</f>
        <v>24</v>
      </c>
      <c r="AK218" s="44" t="e">
        <v>#N/A</v>
      </c>
      <c r="AU218" s="44" t="s">
        <v>643</v>
      </c>
    </row>
    <row r="219" spans="35:47" x14ac:dyDescent="0.2">
      <c r="AI219" s="44">
        <f>COUNTA($AL$12:AL219)</f>
        <v>24</v>
      </c>
      <c r="AK219" s="44" t="e">
        <v>#N/A</v>
      </c>
      <c r="AU219" s="44" t="s">
        <v>646</v>
      </c>
    </row>
    <row r="220" spans="35:47" x14ac:dyDescent="0.2">
      <c r="AI220" s="44">
        <f>COUNTA($AL$12:AL220)</f>
        <v>24</v>
      </c>
      <c r="AK220" s="44" t="e">
        <v>#N/A</v>
      </c>
      <c r="AU220" s="44" t="s">
        <v>649</v>
      </c>
    </row>
    <row r="221" spans="35:47" x14ac:dyDescent="0.2">
      <c r="AI221" s="44">
        <f>COUNTA($AL$12:AL221)</f>
        <v>24</v>
      </c>
      <c r="AK221" s="44" t="e">
        <v>#N/A</v>
      </c>
      <c r="AU221" s="44" t="s">
        <v>652</v>
      </c>
    </row>
    <row r="222" spans="35:47" x14ac:dyDescent="0.2">
      <c r="AI222" s="44">
        <f>COUNTA($AL$12:AL222)</f>
        <v>24</v>
      </c>
      <c r="AK222" s="44" t="e">
        <v>#N/A</v>
      </c>
      <c r="AU222" s="44" t="s">
        <v>655</v>
      </c>
    </row>
    <row r="223" spans="35:47" x14ac:dyDescent="0.2">
      <c r="AI223" s="44">
        <f>COUNTA($AL$12:AL223)</f>
        <v>24</v>
      </c>
      <c r="AK223" s="44" t="e">
        <v>#N/A</v>
      </c>
      <c r="AU223" s="44" t="s">
        <v>658</v>
      </c>
    </row>
    <row r="224" spans="35:47" x14ac:dyDescent="0.2">
      <c r="AI224" s="44">
        <f>COUNTA($AL$12:AL224)</f>
        <v>24</v>
      </c>
      <c r="AK224" s="44" t="e">
        <v>#N/A</v>
      </c>
      <c r="AU224" s="44" t="s">
        <v>661</v>
      </c>
    </row>
    <row r="225" spans="35:47" x14ac:dyDescent="0.2">
      <c r="AI225" s="44">
        <f>COUNTA($AL$12:AL225)</f>
        <v>24</v>
      </c>
      <c r="AK225" s="44" t="e">
        <v>#N/A</v>
      </c>
      <c r="AU225" s="44" t="s">
        <v>664</v>
      </c>
    </row>
    <row r="226" spans="35:47" x14ac:dyDescent="0.2">
      <c r="AI226" s="44">
        <f>COUNTA($AL$12:AL226)</f>
        <v>24</v>
      </c>
      <c r="AK226" s="44" t="e">
        <v>#N/A</v>
      </c>
      <c r="AU226" s="44" t="s">
        <v>667</v>
      </c>
    </row>
    <row r="227" spans="35:47" x14ac:dyDescent="0.2">
      <c r="AI227" s="44">
        <f>COUNTA($AL$12:AL227)</f>
        <v>24</v>
      </c>
      <c r="AK227" s="44" t="e">
        <v>#N/A</v>
      </c>
      <c r="AU227" s="44" t="s">
        <v>670</v>
      </c>
    </row>
    <row r="228" spans="35:47" x14ac:dyDescent="0.2">
      <c r="AI228" s="44">
        <f>COUNTA($AL$12:AL228)</f>
        <v>24</v>
      </c>
      <c r="AK228" s="44" t="e">
        <v>#N/A</v>
      </c>
      <c r="AU228" s="44" t="s">
        <v>673</v>
      </c>
    </row>
    <row r="229" spans="35:47" x14ac:dyDescent="0.2">
      <c r="AI229" s="44">
        <f>COUNTA($AL$12:AL229)</f>
        <v>24</v>
      </c>
      <c r="AK229" s="44" t="e">
        <v>#N/A</v>
      </c>
      <c r="AU229" s="44" t="s">
        <v>676</v>
      </c>
    </row>
    <row r="230" spans="35:47" x14ac:dyDescent="0.2">
      <c r="AI230" s="44">
        <f>COUNTA($AL$12:AL230)</f>
        <v>24</v>
      </c>
      <c r="AK230" s="44" t="e">
        <v>#N/A</v>
      </c>
      <c r="AU230" s="44" t="s">
        <v>679</v>
      </c>
    </row>
    <row r="231" spans="35:47" x14ac:dyDescent="0.2">
      <c r="AI231" s="44">
        <f>COUNTA($AL$12:AL231)</f>
        <v>24</v>
      </c>
      <c r="AK231" s="44" t="e">
        <v>#N/A</v>
      </c>
      <c r="AU231" s="44" t="s">
        <v>682</v>
      </c>
    </row>
    <row r="232" spans="35:47" x14ac:dyDescent="0.2">
      <c r="AI232" s="44">
        <f>COUNTA($AL$12:AL232)</f>
        <v>25</v>
      </c>
      <c r="AK232" s="44">
        <v>93</v>
      </c>
      <c r="AL232" s="44" t="s">
        <v>21</v>
      </c>
      <c r="AU232" s="44" t="s">
        <v>685</v>
      </c>
    </row>
    <row r="233" spans="35:47" x14ac:dyDescent="0.2">
      <c r="AI233" s="44">
        <f>COUNTA($AL$12:AL233)</f>
        <v>25</v>
      </c>
      <c r="AK233" s="44" t="e">
        <v>#N/A</v>
      </c>
      <c r="AU233" s="44" t="s">
        <v>688</v>
      </c>
    </row>
    <row r="234" spans="35:47" x14ac:dyDescent="0.2">
      <c r="AI234" s="44">
        <f>COUNTA($AL$12:AL234)</f>
        <v>26</v>
      </c>
      <c r="AK234" s="44">
        <v>91</v>
      </c>
      <c r="AL234" s="44" t="s">
        <v>1327</v>
      </c>
      <c r="AU234" s="44" t="s">
        <v>691</v>
      </c>
    </row>
    <row r="235" spans="35:47" x14ac:dyDescent="0.2">
      <c r="AI235" s="44">
        <f>COUNTA($AL$12:AL235)</f>
        <v>26</v>
      </c>
      <c r="AK235" s="44" t="e">
        <v>#N/A</v>
      </c>
      <c r="AU235" s="44" t="s">
        <v>676</v>
      </c>
    </row>
    <row r="236" spans="35:47" x14ac:dyDescent="0.2">
      <c r="AI236" s="44">
        <f>COUNTA($AL$12:AL236)</f>
        <v>26</v>
      </c>
      <c r="AK236" s="44" t="e">
        <v>#N/A</v>
      </c>
      <c r="AU236" s="44" t="s">
        <v>696</v>
      </c>
    </row>
    <row r="237" spans="35:47" x14ac:dyDescent="0.2">
      <c r="AI237" s="44">
        <f>COUNTA($AL$12:AL237)</f>
        <v>26</v>
      </c>
      <c r="AK237" s="44" t="e">
        <v>#N/A</v>
      </c>
      <c r="AU237" s="44" t="s">
        <v>699</v>
      </c>
    </row>
    <row r="238" spans="35:47" x14ac:dyDescent="0.2">
      <c r="AI238" s="44">
        <f>COUNTA($AL$12:AL238)</f>
        <v>26</v>
      </c>
      <c r="AK238" s="44" t="e">
        <v>#N/A</v>
      </c>
      <c r="AU238" s="44" t="s">
        <v>702</v>
      </c>
    </row>
    <row r="239" spans="35:47" x14ac:dyDescent="0.2">
      <c r="AI239" s="44">
        <f>COUNTA($AL$12:AL239)</f>
        <v>26</v>
      </c>
      <c r="AK239" s="44" t="e">
        <v>#N/A</v>
      </c>
      <c r="AU239" s="44" t="s">
        <v>705</v>
      </c>
    </row>
    <row r="240" spans="35:47" x14ac:dyDescent="0.2">
      <c r="AI240" s="44">
        <f>COUNTA($AL$12:AL240)</f>
        <v>26</v>
      </c>
      <c r="AK240" s="44" t="e">
        <v>#N/A</v>
      </c>
      <c r="AU240" s="44" t="s">
        <v>708</v>
      </c>
    </row>
    <row r="241" spans="35:47" x14ac:dyDescent="0.2">
      <c r="AI241" s="44">
        <f>COUNTA($AL$12:AL241)</f>
        <v>27</v>
      </c>
      <c r="AK241" s="44">
        <v>12</v>
      </c>
      <c r="AL241" s="44" t="s">
        <v>171</v>
      </c>
      <c r="AU241" s="44" t="s">
        <v>711</v>
      </c>
    </row>
    <row r="242" spans="35:47" x14ac:dyDescent="0.2">
      <c r="AI242" s="44">
        <f>COUNTA($AL$12:AL242)</f>
        <v>27</v>
      </c>
      <c r="AK242" s="44" t="e">
        <v>#N/A</v>
      </c>
      <c r="AU242" s="44" t="s">
        <v>714</v>
      </c>
    </row>
    <row r="243" spans="35:47" x14ac:dyDescent="0.2">
      <c r="AI243" s="44">
        <f>COUNTA($AL$12:AL243)</f>
        <v>27</v>
      </c>
      <c r="AK243" s="44" t="e">
        <v>#N/A</v>
      </c>
      <c r="AU243" s="44" t="s">
        <v>717</v>
      </c>
    </row>
    <row r="244" spans="35:47" x14ac:dyDescent="0.2">
      <c r="AI244" s="44">
        <f>COUNTA($AL$12:AL244)</f>
        <v>27</v>
      </c>
      <c r="AK244" s="44" t="e">
        <v>#N/A</v>
      </c>
      <c r="AU244" s="44" t="s">
        <v>720</v>
      </c>
    </row>
    <row r="245" spans="35:47" x14ac:dyDescent="0.2">
      <c r="AI245" s="44">
        <f>COUNTA($AL$12:AL245)</f>
        <v>27</v>
      </c>
      <c r="AK245" s="44" t="e">
        <v>#N/A</v>
      </c>
      <c r="AU245" s="44" t="s">
        <v>723</v>
      </c>
    </row>
    <row r="246" spans="35:47" x14ac:dyDescent="0.2">
      <c r="AI246" s="44">
        <f>COUNTA($AL$12:AL246)</f>
        <v>27</v>
      </c>
      <c r="AK246" s="44" t="e">
        <v>#N/A</v>
      </c>
      <c r="AU246" s="44" t="s">
        <v>726</v>
      </c>
    </row>
    <row r="247" spans="35:47" x14ac:dyDescent="0.2">
      <c r="AI247" s="44">
        <f>COUNTA($AL$12:AL247)</f>
        <v>27</v>
      </c>
      <c r="AK247" s="44" t="e">
        <v>#N/A</v>
      </c>
      <c r="AU247" s="44" t="s">
        <v>729</v>
      </c>
    </row>
    <row r="248" spans="35:47" x14ac:dyDescent="0.2">
      <c r="AI248" s="44">
        <f>COUNTA($AL$12:AL248)</f>
        <v>27</v>
      </c>
      <c r="AK248" s="44" t="e">
        <v>#N/A</v>
      </c>
      <c r="AU248" s="44" t="s">
        <v>733</v>
      </c>
    </row>
    <row r="249" spans="35:47" x14ac:dyDescent="0.2">
      <c r="AI249" s="44">
        <f>COUNTA($AL$12:AL249)</f>
        <v>28</v>
      </c>
      <c r="AK249" s="44" t="e">
        <v>#N/A</v>
      </c>
      <c r="AL249" s="44" t="s">
        <v>729</v>
      </c>
      <c r="AU249" s="44" t="s">
        <v>736</v>
      </c>
    </row>
    <row r="250" spans="35:47" x14ac:dyDescent="0.2">
      <c r="AI250" s="44">
        <f>COUNTA($AL$12:AL250)</f>
        <v>28</v>
      </c>
      <c r="AK250" s="44" t="e">
        <v>#N/A</v>
      </c>
      <c r="AU250" s="44" t="s">
        <v>739</v>
      </c>
    </row>
    <row r="251" spans="35:47" x14ac:dyDescent="0.2">
      <c r="AI251" s="44">
        <f>COUNTA($AL$12:AL251)</f>
        <v>28</v>
      </c>
      <c r="AK251" s="44" t="e">
        <v>#N/A</v>
      </c>
      <c r="AU251" s="44" t="s">
        <v>742</v>
      </c>
    </row>
    <row r="252" spans="35:47" x14ac:dyDescent="0.2">
      <c r="AI252" s="44">
        <f>COUNTA($AL$12:AL252)</f>
        <v>28</v>
      </c>
      <c r="AK252" s="44" t="e">
        <v>#N/A</v>
      </c>
      <c r="AU252" s="44" t="s">
        <v>745</v>
      </c>
    </row>
    <row r="253" spans="35:47" x14ac:dyDescent="0.2">
      <c r="AI253" s="44">
        <f>COUNTA($AL$12:AL253)</f>
        <v>28</v>
      </c>
      <c r="AK253" s="44" t="e">
        <v>#N/A</v>
      </c>
      <c r="AU253" s="44" t="s">
        <v>748</v>
      </c>
    </row>
    <row r="254" spans="35:47" x14ac:dyDescent="0.2">
      <c r="AI254" s="44">
        <f>COUNTA($AL$12:AL254)</f>
        <v>28</v>
      </c>
      <c r="AK254" s="44" t="e">
        <v>#N/A</v>
      </c>
      <c r="AU254" s="44" t="s">
        <v>751</v>
      </c>
    </row>
    <row r="255" spans="35:47" x14ac:dyDescent="0.2">
      <c r="AI255" s="44">
        <f>COUNTA($AL$12:AL255)</f>
        <v>29</v>
      </c>
      <c r="AK255" s="44">
        <v>43</v>
      </c>
      <c r="AL255" s="44" t="s">
        <v>420</v>
      </c>
      <c r="AU255" s="44" t="s">
        <v>755</v>
      </c>
    </row>
    <row r="256" spans="35:47" x14ac:dyDescent="0.2">
      <c r="AI256" s="44">
        <f>COUNTA($AL$12:AL256)</f>
        <v>29</v>
      </c>
      <c r="AK256" s="44" t="e">
        <v>#N/A</v>
      </c>
      <c r="AU256" s="44" t="s">
        <v>758</v>
      </c>
    </row>
    <row r="257" spans="35:47" x14ac:dyDescent="0.2">
      <c r="AI257" s="44">
        <f>COUNTA($AL$12:AL257)</f>
        <v>29</v>
      </c>
      <c r="AK257" s="44" t="e">
        <v>#N/A</v>
      </c>
      <c r="AU257" s="44" t="s">
        <v>761</v>
      </c>
    </row>
    <row r="258" spans="35:47" x14ac:dyDescent="0.2">
      <c r="AI258" s="44">
        <f>COUNTA($AL$12:AL258)</f>
        <v>30</v>
      </c>
      <c r="AK258" s="44" t="e">
        <v>#N/A</v>
      </c>
      <c r="AL258" s="44" t="s">
        <v>482</v>
      </c>
      <c r="AU258" s="44" t="s">
        <v>764</v>
      </c>
    </row>
    <row r="259" spans="35:47" x14ac:dyDescent="0.2">
      <c r="AI259" s="44">
        <f>COUNTA($AL$12:AL259)</f>
        <v>30</v>
      </c>
      <c r="AK259" s="44" t="e">
        <v>#N/A</v>
      </c>
      <c r="AU259" s="44" t="s">
        <v>767</v>
      </c>
    </row>
    <row r="260" spans="35:47" x14ac:dyDescent="0.2">
      <c r="AI260" s="44">
        <f>COUNTA($AL$12:AL260)</f>
        <v>30</v>
      </c>
      <c r="AK260" s="44" t="e">
        <v>#N/A</v>
      </c>
      <c r="AU260" s="44" t="s">
        <v>770</v>
      </c>
    </row>
    <row r="261" spans="35:47" x14ac:dyDescent="0.2">
      <c r="AI261" s="44">
        <f>COUNTA($AL$12:AL261)</f>
        <v>30</v>
      </c>
      <c r="AK261" s="44" t="e">
        <v>#N/A</v>
      </c>
      <c r="AU261" s="44" t="s">
        <v>773</v>
      </c>
    </row>
    <row r="262" spans="35:47" x14ac:dyDescent="0.2">
      <c r="AI262" s="44">
        <f>COUNTA($AL$12:AL262)</f>
        <v>30</v>
      </c>
      <c r="AK262" s="44" t="e">
        <v>#N/A</v>
      </c>
      <c r="AU262" s="44" t="s">
        <v>776</v>
      </c>
    </row>
    <row r="263" spans="35:47" x14ac:dyDescent="0.2">
      <c r="AI263" s="44">
        <f>COUNTA($AL$12:AL263)</f>
        <v>30</v>
      </c>
      <c r="AK263" s="44" t="e">
        <v>#N/A</v>
      </c>
      <c r="AU263" s="44" t="s">
        <v>779</v>
      </c>
    </row>
    <row r="264" spans="35:47" x14ac:dyDescent="0.2">
      <c r="AI264" s="44">
        <f>COUNTA($AL$12:AL264)</f>
        <v>30</v>
      </c>
      <c r="AK264" s="44" t="e">
        <v>#N/A</v>
      </c>
      <c r="AU264" s="44" t="s">
        <v>782</v>
      </c>
    </row>
    <row r="265" spans="35:47" x14ac:dyDescent="0.2">
      <c r="AI265" s="44">
        <f>COUNTA($AL$12:AL265)</f>
        <v>31</v>
      </c>
      <c r="AK265" s="44">
        <v>77</v>
      </c>
      <c r="AL265" s="44" t="s">
        <v>1299</v>
      </c>
      <c r="AU265" s="44" t="s">
        <v>785</v>
      </c>
    </row>
    <row r="266" spans="35:47" x14ac:dyDescent="0.2">
      <c r="AI266" s="44">
        <f>COUNTA($AL$12:AL266)</f>
        <v>31</v>
      </c>
      <c r="AK266" s="44" t="e">
        <v>#N/A</v>
      </c>
      <c r="AU266" s="44" t="s">
        <v>788</v>
      </c>
    </row>
    <row r="267" spans="35:47" x14ac:dyDescent="0.2">
      <c r="AI267" s="44">
        <f>COUNTA($AL$12:AL267)</f>
        <v>31</v>
      </c>
      <c r="AK267" s="44" t="e">
        <v>#N/A</v>
      </c>
      <c r="AU267" s="44" t="s">
        <v>791</v>
      </c>
    </row>
    <row r="268" spans="35:47" x14ac:dyDescent="0.2">
      <c r="AI268" s="44">
        <f>COUNTA($AL$12:AL268)</f>
        <v>31</v>
      </c>
      <c r="AK268" s="44" t="e">
        <v>#N/A</v>
      </c>
      <c r="AU268" s="44" t="s">
        <v>794</v>
      </c>
    </row>
    <row r="269" spans="35:47" x14ac:dyDescent="0.2">
      <c r="AI269" s="44">
        <f>COUNTA($AL$12:AL269)</f>
        <v>31</v>
      </c>
      <c r="AK269" s="44" t="e">
        <v>#N/A</v>
      </c>
      <c r="AU269" s="44" t="s">
        <v>797</v>
      </c>
    </row>
    <row r="270" spans="35:47" x14ac:dyDescent="0.2">
      <c r="AI270" s="44">
        <f>COUNTA($AL$12:AL270)</f>
        <v>31</v>
      </c>
      <c r="AK270" s="44" t="e">
        <v>#N/A</v>
      </c>
      <c r="AU270" s="44" t="s">
        <v>800</v>
      </c>
    </row>
    <row r="271" spans="35:47" x14ac:dyDescent="0.2">
      <c r="AI271" s="44">
        <f>COUNTA($AL$12:AL271)</f>
        <v>32</v>
      </c>
      <c r="AK271" s="44">
        <v>31</v>
      </c>
      <c r="AL271" s="44" t="s">
        <v>273</v>
      </c>
      <c r="AU271" s="44" t="s">
        <v>803</v>
      </c>
    </row>
    <row r="272" spans="35:47" x14ac:dyDescent="0.2">
      <c r="AI272" s="44">
        <f>COUNTA($AL$12:AL272)</f>
        <v>32</v>
      </c>
      <c r="AK272" s="44" t="e">
        <v>#N/A</v>
      </c>
      <c r="AU272" s="44" t="s">
        <v>806</v>
      </c>
    </row>
    <row r="273" spans="35:47" x14ac:dyDescent="0.2">
      <c r="AI273" s="44">
        <f>COUNTA($AL$12:AL273)</f>
        <v>32</v>
      </c>
      <c r="AK273" s="44" t="e">
        <v>#N/A</v>
      </c>
      <c r="AU273" s="44" t="s">
        <v>809</v>
      </c>
    </row>
    <row r="274" spans="35:47" x14ac:dyDescent="0.2">
      <c r="AI274" s="44">
        <f>COUNTA($AL$12:AL274)</f>
        <v>32</v>
      </c>
      <c r="AK274" s="44" t="e">
        <v>#N/A</v>
      </c>
      <c r="AU274" s="44" t="s">
        <v>812</v>
      </c>
    </row>
    <row r="275" spans="35:47" x14ac:dyDescent="0.2">
      <c r="AI275" s="44">
        <f>COUNTA($AL$12:AL275)</f>
        <v>32</v>
      </c>
      <c r="AK275" s="44" t="e">
        <v>#N/A</v>
      </c>
      <c r="AU275" s="44" t="s">
        <v>815</v>
      </c>
    </row>
    <row r="276" spans="35:47" x14ac:dyDescent="0.2">
      <c r="AI276" s="44">
        <f>COUNTA($AL$12:AL276)</f>
        <v>33</v>
      </c>
      <c r="AK276" s="44">
        <v>27</v>
      </c>
      <c r="AL276" s="44" t="s">
        <v>249</v>
      </c>
      <c r="AU276" s="44" t="s">
        <v>818</v>
      </c>
    </row>
    <row r="277" spans="35:47" x14ac:dyDescent="0.2">
      <c r="AI277" s="44">
        <f>COUNTA($AL$12:AL277)</f>
        <v>34</v>
      </c>
      <c r="AK277" s="44">
        <v>38</v>
      </c>
      <c r="AL277" s="44" t="s">
        <v>384</v>
      </c>
      <c r="AU277" s="44" t="s">
        <v>821</v>
      </c>
    </row>
    <row r="278" spans="35:47" x14ac:dyDescent="0.2">
      <c r="AI278" s="44">
        <f>COUNTA($AL$12:AL278)</f>
        <v>34</v>
      </c>
      <c r="AK278" s="44" t="e">
        <v>#N/A</v>
      </c>
      <c r="AU278" s="44" t="s">
        <v>824</v>
      </c>
    </row>
    <row r="279" spans="35:47" x14ac:dyDescent="0.2">
      <c r="AI279" s="44">
        <f>COUNTA($AL$12:AL279)</f>
        <v>34</v>
      </c>
      <c r="AK279" s="44" t="e">
        <v>#N/A</v>
      </c>
      <c r="AU279" s="44" t="s">
        <v>827</v>
      </c>
    </row>
    <row r="280" spans="35:47" x14ac:dyDescent="0.2">
      <c r="AI280" s="44">
        <f>COUNTA($AL$12:AL280)</f>
        <v>34</v>
      </c>
      <c r="AK280" s="44" t="e">
        <v>#N/A</v>
      </c>
      <c r="AU280" s="44" t="s">
        <v>830</v>
      </c>
    </row>
    <row r="281" spans="35:47" x14ac:dyDescent="0.2">
      <c r="AI281" s="44">
        <f>COUNTA($AL$12:AL281)</f>
        <v>34</v>
      </c>
      <c r="AK281" s="44" t="e">
        <v>#N/A</v>
      </c>
      <c r="AU281" s="44" t="s">
        <v>833</v>
      </c>
    </row>
    <row r="282" spans="35:47" x14ac:dyDescent="0.2">
      <c r="AI282" s="44">
        <f>COUNTA($AL$12:AL282)</f>
        <v>34</v>
      </c>
      <c r="AK282" s="44" t="e">
        <v>#N/A</v>
      </c>
      <c r="AU282" s="44" t="s">
        <v>836</v>
      </c>
    </row>
    <row r="283" spans="35:47" x14ac:dyDescent="0.2">
      <c r="AI283" s="44">
        <f>COUNTA($AL$12:AL283)</f>
        <v>34</v>
      </c>
      <c r="AK283" s="44" t="e">
        <v>#N/A</v>
      </c>
      <c r="AU283" s="44" t="s">
        <v>839</v>
      </c>
    </row>
    <row r="284" spans="35:47" x14ac:dyDescent="0.2">
      <c r="AI284" s="44">
        <f>COUNTA($AL$12:AL284)</f>
        <v>34</v>
      </c>
      <c r="AK284" s="44" t="e">
        <v>#N/A</v>
      </c>
      <c r="AU284" s="44" t="s">
        <v>842</v>
      </c>
    </row>
    <row r="285" spans="35:47" x14ac:dyDescent="0.2">
      <c r="AI285" s="44">
        <f>COUNTA($AL$12:AL285)</f>
        <v>34</v>
      </c>
      <c r="AK285" s="44" t="e">
        <v>#N/A</v>
      </c>
      <c r="AU285" s="44" t="s">
        <v>845</v>
      </c>
    </row>
    <row r="286" spans="35:47" x14ac:dyDescent="0.2">
      <c r="AI286" s="44">
        <f>COUNTA($AL$12:AL286)</f>
        <v>34</v>
      </c>
      <c r="AK286" s="44" t="e">
        <v>#N/A</v>
      </c>
      <c r="AU286" s="44" t="s">
        <v>848</v>
      </c>
    </row>
    <row r="287" spans="35:47" x14ac:dyDescent="0.2">
      <c r="AI287" s="44">
        <f>COUNTA($AL$12:AL287)</f>
        <v>35</v>
      </c>
      <c r="AK287" s="44">
        <v>8</v>
      </c>
      <c r="AL287" s="44" t="s">
        <v>451</v>
      </c>
      <c r="AU287" s="44" t="s">
        <v>851</v>
      </c>
    </row>
    <row r="288" spans="35:47" x14ac:dyDescent="0.2">
      <c r="AI288" s="44">
        <f>COUNTA($AL$12:AL288)</f>
        <v>36</v>
      </c>
      <c r="AK288" s="44">
        <v>29</v>
      </c>
      <c r="AL288" s="44" t="s">
        <v>267</v>
      </c>
      <c r="AU288" s="44" t="s">
        <v>854</v>
      </c>
    </row>
    <row r="289" spans="35:47" x14ac:dyDescent="0.2">
      <c r="AI289" s="44">
        <f>COUNTA($AL$12:AL289)</f>
        <v>37</v>
      </c>
      <c r="AK289" s="44">
        <v>14</v>
      </c>
      <c r="AL289" s="44" t="s">
        <v>177</v>
      </c>
      <c r="AU289" s="44" t="s">
        <v>857</v>
      </c>
    </row>
    <row r="290" spans="35:47" x14ac:dyDescent="0.2">
      <c r="AI290" s="44">
        <f>COUNTA($AL$12:AL290)</f>
        <v>37</v>
      </c>
      <c r="AK290" s="44" t="e">
        <v>#N/A</v>
      </c>
      <c r="AU290" s="44" t="s">
        <v>860</v>
      </c>
    </row>
    <row r="291" spans="35:47" x14ac:dyDescent="0.2">
      <c r="AI291" s="44">
        <f>COUNTA($AL$12:AL291)</f>
        <v>38</v>
      </c>
      <c r="AK291" s="44">
        <v>32</v>
      </c>
      <c r="AL291" s="44" t="s">
        <v>294</v>
      </c>
      <c r="AU291" s="44" t="s">
        <v>862</v>
      </c>
    </row>
    <row r="292" spans="35:47" x14ac:dyDescent="0.2">
      <c r="AI292" s="44">
        <f>COUNTA($AL$12:AL292)</f>
        <v>38</v>
      </c>
      <c r="AK292" s="44" t="e">
        <v>#N/A</v>
      </c>
      <c r="AU292" s="44" t="s">
        <v>865</v>
      </c>
    </row>
    <row r="293" spans="35:47" x14ac:dyDescent="0.2">
      <c r="AI293" s="44">
        <f>COUNTA($AL$12:AL293)</f>
        <v>38</v>
      </c>
      <c r="AK293" s="44" t="e">
        <v>#N/A</v>
      </c>
      <c r="AU293" s="44" t="s">
        <v>868</v>
      </c>
    </row>
    <row r="294" spans="35:47" x14ac:dyDescent="0.2">
      <c r="AI294" s="44">
        <f>COUNTA($AL$12:AL294)</f>
        <v>39</v>
      </c>
      <c r="AK294" s="44">
        <v>95</v>
      </c>
      <c r="AL294" s="44" t="s">
        <v>1419</v>
      </c>
      <c r="AU294" s="44" t="s">
        <v>871</v>
      </c>
    </row>
    <row r="295" spans="35:47" x14ac:dyDescent="0.2">
      <c r="AI295" s="44">
        <f>COUNTA($AL$12:AL295)</f>
        <v>39</v>
      </c>
      <c r="AK295" s="44" t="e">
        <v>#N/A</v>
      </c>
      <c r="AU295" s="44" t="s">
        <v>874</v>
      </c>
    </row>
    <row r="296" spans="35:47" x14ac:dyDescent="0.2">
      <c r="AI296" s="44">
        <f>COUNTA($AL$12:AL296)</f>
        <v>39</v>
      </c>
      <c r="AK296" s="44" t="e">
        <v>#N/A</v>
      </c>
      <c r="AU296" s="44" t="s">
        <v>877</v>
      </c>
    </row>
    <row r="297" spans="35:47" x14ac:dyDescent="0.2">
      <c r="AI297" s="44">
        <f>COUNTA($AL$12:AL297)</f>
        <v>39</v>
      </c>
      <c r="AK297" s="44" t="e">
        <v>#N/A</v>
      </c>
      <c r="AU297" s="44" t="s">
        <v>880</v>
      </c>
    </row>
    <row r="298" spans="35:47" x14ac:dyDescent="0.2">
      <c r="AI298" s="44">
        <f>COUNTA($AL$12:AL298)</f>
        <v>39</v>
      </c>
      <c r="AK298" s="44" t="e">
        <v>#N/A</v>
      </c>
      <c r="AU298" s="44" t="s">
        <v>883</v>
      </c>
    </row>
    <row r="299" spans="35:47" x14ac:dyDescent="0.2">
      <c r="AI299" s="44">
        <f>COUNTA($AL$12:AL299)</f>
        <v>39</v>
      </c>
      <c r="AK299" s="44" t="e">
        <v>#N/A</v>
      </c>
      <c r="AU299" s="44" t="s">
        <v>886</v>
      </c>
    </row>
    <row r="300" spans="35:47" x14ac:dyDescent="0.2">
      <c r="AI300" s="44">
        <f>COUNTA($AL$12:AL300)</f>
        <v>39</v>
      </c>
      <c r="AK300" s="44" t="e">
        <v>#N/A</v>
      </c>
      <c r="AU300" s="44" t="s">
        <v>889</v>
      </c>
    </row>
    <row r="301" spans="35:47" x14ac:dyDescent="0.2">
      <c r="AI301" s="44">
        <f>COUNTA($AL$12:AL301)</f>
        <v>39</v>
      </c>
      <c r="AK301" s="44" t="e">
        <v>#N/A</v>
      </c>
      <c r="AU301" s="44" t="s">
        <v>892</v>
      </c>
    </row>
    <row r="302" spans="35:47" x14ac:dyDescent="0.2">
      <c r="AI302" s="44">
        <f>COUNTA($AL$12:AL302)</f>
        <v>39</v>
      </c>
      <c r="AK302" s="44" t="e">
        <v>#N/A</v>
      </c>
      <c r="AU302" s="44" t="s">
        <v>895</v>
      </c>
    </row>
    <row r="303" spans="35:47" x14ac:dyDescent="0.2">
      <c r="AI303" s="44">
        <f>COUNTA($AL$12:AL303)</f>
        <v>39</v>
      </c>
      <c r="AK303" s="44" t="e">
        <v>#N/A</v>
      </c>
      <c r="AU303" s="44" t="s">
        <v>898</v>
      </c>
    </row>
    <row r="304" spans="35:47" x14ac:dyDescent="0.2">
      <c r="AI304" s="44">
        <f>COUNTA($AL$12:AL304)</f>
        <v>39</v>
      </c>
      <c r="AK304" s="44" t="e">
        <v>#N/A</v>
      </c>
      <c r="AU304" s="44" t="s">
        <v>901</v>
      </c>
    </row>
    <row r="305" spans="35:47" x14ac:dyDescent="0.2">
      <c r="AI305" s="44">
        <f>COUNTA($AL$12:AL305)</f>
        <v>39</v>
      </c>
      <c r="AK305" s="44" t="e">
        <v>#N/A</v>
      </c>
      <c r="AU305" s="44" t="s">
        <v>904</v>
      </c>
    </row>
    <row r="306" spans="35:47" x14ac:dyDescent="0.2">
      <c r="AI306" s="44">
        <f>COUNTA($AL$12:AL306)</f>
        <v>39</v>
      </c>
      <c r="AK306" s="44" t="e">
        <v>#N/A</v>
      </c>
      <c r="AU306" s="44" t="s">
        <v>907</v>
      </c>
    </row>
    <row r="307" spans="35:47" x14ac:dyDescent="0.2">
      <c r="AI307" s="44">
        <f>COUNTA($AL$12:AL307)</f>
        <v>39</v>
      </c>
      <c r="AK307" s="44" t="e">
        <v>#N/A</v>
      </c>
      <c r="AU307" s="44" t="s">
        <v>910</v>
      </c>
    </row>
    <row r="308" spans="35:47" x14ac:dyDescent="0.2">
      <c r="AI308" s="44">
        <f>COUNTA($AL$12:AL308)</f>
        <v>40</v>
      </c>
      <c r="AK308" s="44">
        <v>74</v>
      </c>
      <c r="AL308" s="44" t="s">
        <v>124</v>
      </c>
      <c r="AU308" s="44" t="s">
        <v>913</v>
      </c>
    </row>
    <row r="309" spans="35:47" x14ac:dyDescent="0.2">
      <c r="AI309" s="44">
        <f>COUNTA($AL$12:AL309)</f>
        <v>40</v>
      </c>
      <c r="AK309" s="44" t="e">
        <v>#N/A</v>
      </c>
      <c r="AU309" s="44" t="s">
        <v>916</v>
      </c>
    </row>
    <row r="310" spans="35:47" x14ac:dyDescent="0.2">
      <c r="AI310" s="44">
        <f>COUNTA($AL$12:AL310)</f>
        <v>40</v>
      </c>
      <c r="AK310" s="44" t="e">
        <v>#N/A</v>
      </c>
      <c r="AU310" s="44" t="s">
        <v>918</v>
      </c>
    </row>
    <row r="311" spans="35:47" x14ac:dyDescent="0.2">
      <c r="AI311" s="44">
        <f>COUNTA($AL$12:AL311)</f>
        <v>41</v>
      </c>
      <c r="AK311" s="44">
        <v>18</v>
      </c>
      <c r="AL311" s="44" t="s">
        <v>186</v>
      </c>
      <c r="AU311" s="44" t="s">
        <v>920</v>
      </c>
    </row>
    <row r="312" spans="35:47" x14ac:dyDescent="0.2">
      <c r="AI312" s="44">
        <f>COUNTA($AL$12:AL312)</f>
        <v>41</v>
      </c>
      <c r="AK312" s="44" t="e">
        <v>#N/A</v>
      </c>
      <c r="AU312" s="44" t="s">
        <v>923</v>
      </c>
    </row>
    <row r="313" spans="35:47" x14ac:dyDescent="0.2">
      <c r="AI313" s="44">
        <f>COUNTA($AL$12:AL313)</f>
        <v>41</v>
      </c>
      <c r="AK313" s="44" t="e">
        <v>#N/A</v>
      </c>
      <c r="AU313" s="44" t="s">
        <v>926</v>
      </c>
    </row>
    <row r="314" spans="35:47" x14ac:dyDescent="0.2">
      <c r="AI314" s="44">
        <f>COUNTA($AL$12:AL314)</f>
        <v>41</v>
      </c>
      <c r="AK314" s="44" t="e">
        <v>#N/A</v>
      </c>
      <c r="AU314" s="44" t="s">
        <v>929</v>
      </c>
    </row>
    <row r="315" spans="35:47" x14ac:dyDescent="0.2">
      <c r="AI315" s="44">
        <f>COUNTA($AL$12:AL315)</f>
        <v>41</v>
      </c>
      <c r="AK315" s="44" t="e">
        <v>#N/A</v>
      </c>
      <c r="AU315" s="44" t="s">
        <v>932</v>
      </c>
    </row>
    <row r="316" spans="35:47" x14ac:dyDescent="0.2">
      <c r="AI316" s="44">
        <f>COUNTA($AL$12:AL316)</f>
        <v>41</v>
      </c>
      <c r="AK316" s="44" t="e">
        <v>#N/A</v>
      </c>
      <c r="AU316" s="44" t="s">
        <v>935</v>
      </c>
    </row>
    <row r="317" spans="35:47" x14ac:dyDescent="0.2">
      <c r="AI317" s="44">
        <f>COUNTA($AL$12:AL317)</f>
        <v>42</v>
      </c>
      <c r="AK317" s="44" t="e">
        <v>#N/A</v>
      </c>
      <c r="AL317" s="44" t="s">
        <v>44</v>
      </c>
      <c r="AU317" s="44" t="s">
        <v>938</v>
      </c>
    </row>
    <row r="318" spans="35:47" x14ac:dyDescent="0.2">
      <c r="AI318" s="44">
        <f>COUNTA($AL$12:AL318)</f>
        <v>43</v>
      </c>
      <c r="AK318" s="44" t="e">
        <v>#N/A</v>
      </c>
      <c r="AL318" s="44" t="s">
        <v>1296</v>
      </c>
      <c r="AU318" s="44" t="s">
        <v>941</v>
      </c>
    </row>
    <row r="319" spans="35:47" x14ac:dyDescent="0.2">
      <c r="AI319" s="44">
        <f>COUNTA($AL$12:AL319)</f>
        <v>43</v>
      </c>
      <c r="AK319" s="44" t="e">
        <v>#N/A</v>
      </c>
      <c r="AU319" s="44" t="s">
        <v>943</v>
      </c>
    </row>
    <row r="320" spans="35:47" x14ac:dyDescent="0.2">
      <c r="AI320" s="44">
        <f>COUNTA($AL$12:AL320)</f>
        <v>43</v>
      </c>
      <c r="AK320" s="44" t="e">
        <v>#N/A</v>
      </c>
      <c r="AU320" s="44" t="s">
        <v>946</v>
      </c>
    </row>
    <row r="321" spans="35:47" x14ac:dyDescent="0.2">
      <c r="AI321" s="44">
        <f>COUNTA($AL$12:AL321)</f>
        <v>43</v>
      </c>
      <c r="AK321" s="44" t="e">
        <v>#N/A</v>
      </c>
      <c r="AU321" s="44" t="s">
        <v>948</v>
      </c>
    </row>
    <row r="322" spans="35:47" x14ac:dyDescent="0.2">
      <c r="AI322" s="44">
        <f>COUNTA($AL$12:AL322)</f>
        <v>43</v>
      </c>
      <c r="AK322" s="44" t="e">
        <v>#N/A</v>
      </c>
      <c r="AU322" s="44" t="s">
        <v>950</v>
      </c>
    </row>
    <row r="323" spans="35:47" x14ac:dyDescent="0.2">
      <c r="AI323" s="44">
        <f>COUNTA($AL$12:AL323)</f>
        <v>44</v>
      </c>
      <c r="AK323" s="44">
        <v>98</v>
      </c>
      <c r="AL323" s="44" t="s">
        <v>1523</v>
      </c>
      <c r="AU323" s="44" t="s">
        <v>952</v>
      </c>
    </row>
    <row r="324" spans="35:47" x14ac:dyDescent="0.2">
      <c r="AI324" s="44">
        <f>COUNTA($AL$12:AL324)</f>
        <v>44</v>
      </c>
      <c r="AK324" s="44" t="e">
        <v>#N/A</v>
      </c>
      <c r="AU324" s="44" t="s">
        <v>954</v>
      </c>
    </row>
    <row r="325" spans="35:47" x14ac:dyDescent="0.2">
      <c r="AI325" s="44">
        <f>COUNTA($AL$12:AL325)</f>
        <v>44</v>
      </c>
      <c r="AK325" s="44" t="e">
        <v>#N/A</v>
      </c>
      <c r="AU325" s="44" t="s">
        <v>956</v>
      </c>
    </row>
    <row r="326" spans="35:47" x14ac:dyDescent="0.2">
      <c r="AI326" s="44">
        <f>COUNTA($AL$12:AL326)</f>
        <v>44</v>
      </c>
      <c r="AK326" s="44" t="e">
        <v>#N/A</v>
      </c>
      <c r="AU326" s="44" t="s">
        <v>958</v>
      </c>
    </row>
    <row r="327" spans="35:47" x14ac:dyDescent="0.2">
      <c r="AI327" s="44">
        <f>COUNTA($AL$12:AL327)</f>
        <v>44</v>
      </c>
      <c r="AK327" s="44" t="e">
        <v>#N/A</v>
      </c>
      <c r="AU327" s="44" t="s">
        <v>962</v>
      </c>
    </row>
    <row r="328" spans="35:47" x14ac:dyDescent="0.2">
      <c r="AI328" s="44">
        <f>COUNTA($AL$12:AL328)</f>
        <v>44</v>
      </c>
      <c r="AK328" s="44" t="e">
        <v>#N/A</v>
      </c>
      <c r="AU328" s="44" t="s">
        <v>965</v>
      </c>
    </row>
    <row r="329" spans="35:47" x14ac:dyDescent="0.2">
      <c r="AI329" s="44">
        <f>COUNTA($AL$12:AL329)</f>
        <v>44</v>
      </c>
      <c r="AK329" s="44" t="e">
        <v>#N/A</v>
      </c>
      <c r="AU329" s="44" t="s">
        <v>968</v>
      </c>
    </row>
    <row r="330" spans="35:47" x14ac:dyDescent="0.2">
      <c r="AI330" s="44">
        <f>COUNTA($AL$12:AL330)</f>
        <v>44</v>
      </c>
      <c r="AK330" s="44" t="e">
        <v>#N/A</v>
      </c>
      <c r="AU330" s="44" t="s">
        <v>971</v>
      </c>
    </row>
    <row r="331" spans="35:47" x14ac:dyDescent="0.2">
      <c r="AI331" s="44">
        <f>COUNTA($AL$12:AL331)</f>
        <v>44</v>
      </c>
      <c r="AK331" s="44" t="e">
        <v>#N/A</v>
      </c>
      <c r="AU331" s="44" t="s">
        <v>974</v>
      </c>
    </row>
    <row r="332" spans="35:47" x14ac:dyDescent="0.2">
      <c r="AI332" s="44">
        <f>COUNTA($AL$12:AL332)</f>
        <v>44</v>
      </c>
      <c r="AK332" s="44" t="e">
        <v>#N/A</v>
      </c>
      <c r="AU332" s="44" t="s">
        <v>977</v>
      </c>
    </row>
    <row r="333" spans="35:47" x14ac:dyDescent="0.2">
      <c r="AI333" s="44">
        <f>COUNTA($AL$12:AL333)</f>
        <v>44</v>
      </c>
      <c r="AK333" s="44" t="e">
        <v>#N/A</v>
      </c>
      <c r="AU333" s="44" t="s">
        <v>980</v>
      </c>
    </row>
    <row r="334" spans="35:47" x14ac:dyDescent="0.2">
      <c r="AI334" s="44">
        <f>COUNTA($AL$12:AL334)</f>
        <v>44</v>
      </c>
      <c r="AK334" s="44" t="e">
        <v>#N/A</v>
      </c>
      <c r="AU334" s="44" t="s">
        <v>983</v>
      </c>
    </row>
    <row r="335" spans="35:47" x14ac:dyDescent="0.2">
      <c r="AI335" s="44">
        <f>COUNTA($AL$12:AL335)</f>
        <v>45</v>
      </c>
      <c r="AK335" s="44">
        <v>85</v>
      </c>
      <c r="AL335" s="44" t="s">
        <v>1288</v>
      </c>
      <c r="AU335" s="44" t="s">
        <v>986</v>
      </c>
    </row>
    <row r="336" spans="35:47" x14ac:dyDescent="0.2">
      <c r="AI336" s="44">
        <f>COUNTA($AL$12:AL336)</f>
        <v>45</v>
      </c>
      <c r="AK336" s="44" t="e">
        <v>#N/A</v>
      </c>
      <c r="AU336" s="44" t="s">
        <v>989</v>
      </c>
    </row>
    <row r="337" spans="35:47" x14ac:dyDescent="0.2">
      <c r="AI337" s="44">
        <f>COUNTA($AL$12:AL337)</f>
        <v>46</v>
      </c>
      <c r="AK337" s="44">
        <v>54</v>
      </c>
      <c r="AL337" s="44" t="s">
        <v>510</v>
      </c>
      <c r="AU337" s="44" t="s">
        <v>992</v>
      </c>
    </row>
    <row r="338" spans="35:47" x14ac:dyDescent="0.2">
      <c r="AI338" s="44">
        <f>COUNTA($AL$12:AL338)</f>
        <v>46</v>
      </c>
      <c r="AK338" s="44" t="e">
        <v>#N/A</v>
      </c>
      <c r="AU338" s="44" t="s">
        <v>995</v>
      </c>
    </row>
    <row r="339" spans="35:47" x14ac:dyDescent="0.2">
      <c r="AI339" s="44">
        <f>COUNTA($AL$12:AL339)</f>
        <v>46</v>
      </c>
      <c r="AK339" s="44" t="e">
        <v>#N/A</v>
      </c>
      <c r="AU339" s="44" t="s">
        <v>998</v>
      </c>
    </row>
    <row r="340" spans="35:47" x14ac:dyDescent="0.2">
      <c r="AI340" s="44">
        <f>COUNTA($AL$12:AL340)</f>
        <v>47</v>
      </c>
      <c r="AK340" s="44">
        <v>57</v>
      </c>
      <c r="AL340" s="44" t="s">
        <v>526</v>
      </c>
      <c r="AU340" s="44" t="s">
        <v>1001</v>
      </c>
    </row>
    <row r="341" spans="35:47" x14ac:dyDescent="0.2">
      <c r="AI341" s="44">
        <f>COUNTA($AL$12:AL341)</f>
        <v>48</v>
      </c>
      <c r="AK341" s="44">
        <v>112</v>
      </c>
      <c r="AL341" s="44" t="s">
        <v>1648</v>
      </c>
      <c r="AU341" s="44" t="s">
        <v>1004</v>
      </c>
    </row>
    <row r="342" spans="35:47" x14ac:dyDescent="0.2">
      <c r="AI342" s="44">
        <f>COUNTA($AL$12:AL342)</f>
        <v>48</v>
      </c>
      <c r="AK342" s="44" t="e">
        <v>#N/A</v>
      </c>
      <c r="AU342" s="44" t="s">
        <v>1007</v>
      </c>
    </row>
    <row r="343" spans="35:47" x14ac:dyDescent="0.2">
      <c r="AI343" s="44">
        <f>COUNTA($AL$12:AL343)</f>
        <v>49</v>
      </c>
      <c r="AK343" s="44" t="e">
        <v>#N/A</v>
      </c>
      <c r="AL343" s="44" t="s">
        <v>366</v>
      </c>
      <c r="AU343" s="44" t="s">
        <v>1010</v>
      </c>
    </row>
    <row r="344" spans="35:47" x14ac:dyDescent="0.2">
      <c r="AI344" s="44">
        <f>COUNTA($AL$12:AL344)</f>
        <v>49</v>
      </c>
      <c r="AK344" s="44" t="e">
        <v>#N/A</v>
      </c>
      <c r="AU344" s="44" t="s">
        <v>1013</v>
      </c>
    </row>
    <row r="345" spans="35:47" x14ac:dyDescent="0.2">
      <c r="AI345" s="44">
        <f>COUNTA($AL$12:AL345)</f>
        <v>49</v>
      </c>
      <c r="AK345" s="44" t="e">
        <v>#N/A</v>
      </c>
      <c r="AU345" s="44" t="s">
        <v>1016</v>
      </c>
    </row>
    <row r="346" spans="35:47" x14ac:dyDescent="0.2">
      <c r="AI346" s="44">
        <f>COUNTA($AL$12:AL346)</f>
        <v>49</v>
      </c>
      <c r="AK346" s="44" t="e">
        <v>#N/A</v>
      </c>
      <c r="AU346" s="44" t="s">
        <v>1020</v>
      </c>
    </row>
    <row r="347" spans="35:47" x14ac:dyDescent="0.2">
      <c r="AI347" s="44">
        <f>COUNTA($AL$12:AL347)</f>
        <v>49</v>
      </c>
      <c r="AK347" s="44" t="e">
        <v>#N/A</v>
      </c>
      <c r="AU347" s="44" t="s">
        <v>1023</v>
      </c>
    </row>
    <row r="348" spans="35:47" x14ac:dyDescent="0.2">
      <c r="AI348" s="44">
        <f>COUNTA($AL$12:AL348)</f>
        <v>49</v>
      </c>
      <c r="AK348" s="44" t="e">
        <v>#N/A</v>
      </c>
      <c r="AU348" s="44" t="s">
        <v>1026</v>
      </c>
    </row>
    <row r="349" spans="35:47" x14ac:dyDescent="0.2">
      <c r="AI349" s="44">
        <f>COUNTA($AL$12:AL349)</f>
        <v>49</v>
      </c>
      <c r="AK349" s="44" t="e">
        <v>#N/A</v>
      </c>
      <c r="AU349" s="44" t="s">
        <v>1029</v>
      </c>
    </row>
    <row r="350" spans="35:47" x14ac:dyDescent="0.2">
      <c r="AI350" s="44">
        <f>COUNTA($AL$12:AL350)</f>
        <v>49</v>
      </c>
      <c r="AK350" s="44" t="e">
        <v>#N/A</v>
      </c>
      <c r="AU350" s="44" t="s">
        <v>1032</v>
      </c>
    </row>
    <row r="351" spans="35:47" x14ac:dyDescent="0.2">
      <c r="AI351" s="44">
        <f>COUNTA($AL$12:AL351)</f>
        <v>49</v>
      </c>
      <c r="AK351" s="44" t="e">
        <v>#N/A</v>
      </c>
      <c r="AU351" s="44" t="s">
        <v>1036</v>
      </c>
    </row>
    <row r="352" spans="35:47" x14ac:dyDescent="0.2">
      <c r="AI352" s="44">
        <f>COUNTA($AL$12:AL352)</f>
        <v>49</v>
      </c>
      <c r="AK352" s="44" t="e">
        <v>#N/A</v>
      </c>
      <c r="AU352" s="44" t="s">
        <v>1039</v>
      </c>
    </row>
    <row r="353" spans="35:47" x14ac:dyDescent="0.2">
      <c r="AI353" s="44">
        <f>COUNTA($AL$12:AL353)</f>
        <v>49</v>
      </c>
      <c r="AK353" s="44" t="e">
        <v>#N/A</v>
      </c>
      <c r="AU353" s="44" t="s">
        <v>1042</v>
      </c>
    </row>
    <row r="354" spans="35:47" x14ac:dyDescent="0.2">
      <c r="AI354" s="44">
        <f>COUNTA($AL$12:AL354)</f>
        <v>49</v>
      </c>
      <c r="AK354" s="44" t="e">
        <v>#N/A</v>
      </c>
      <c r="AU354" s="44" t="s">
        <v>1045</v>
      </c>
    </row>
    <row r="355" spans="35:47" x14ac:dyDescent="0.2">
      <c r="AI355" s="44">
        <f>COUNTA($AL$12:AL355)</f>
        <v>49</v>
      </c>
      <c r="AK355" s="44" t="e">
        <v>#N/A</v>
      </c>
      <c r="AU355" s="44" t="s">
        <v>1048</v>
      </c>
    </row>
    <row r="356" spans="35:47" x14ac:dyDescent="0.2">
      <c r="AI356" s="44">
        <f>COUNTA($AL$12:AL356)</f>
        <v>50</v>
      </c>
      <c r="AK356" s="44">
        <v>87</v>
      </c>
      <c r="AL356" s="44" t="s">
        <v>962</v>
      </c>
      <c r="AU356" s="44" t="s">
        <v>1051</v>
      </c>
    </row>
    <row r="357" spans="35:47" x14ac:dyDescent="0.2">
      <c r="AI357" s="44">
        <f>COUNTA($AL$12:AL357)</f>
        <v>50</v>
      </c>
      <c r="AK357" s="44" t="e">
        <v>#N/A</v>
      </c>
      <c r="AU357" s="44" t="s">
        <v>1054</v>
      </c>
    </row>
    <row r="358" spans="35:47" x14ac:dyDescent="0.2">
      <c r="AI358" s="44">
        <f>COUNTA($AL$12:AL358)</f>
        <v>50</v>
      </c>
      <c r="AK358" s="44" t="e">
        <v>#N/A</v>
      </c>
      <c r="AU358" s="44" t="s">
        <v>1057</v>
      </c>
    </row>
    <row r="359" spans="35:47" x14ac:dyDescent="0.2">
      <c r="AI359" s="44">
        <f>COUNTA($AL$12:AL359)</f>
        <v>50</v>
      </c>
      <c r="AK359" s="44" t="e">
        <v>#N/A</v>
      </c>
      <c r="AU359" s="44" t="s">
        <v>1060</v>
      </c>
    </row>
    <row r="360" spans="35:47" x14ac:dyDescent="0.2">
      <c r="AI360" s="44">
        <f>COUNTA($AL$12:AL360)</f>
        <v>50</v>
      </c>
      <c r="AK360" s="44" t="e">
        <v>#N/A</v>
      </c>
      <c r="AU360" s="44" t="s">
        <v>1063</v>
      </c>
    </row>
    <row r="361" spans="35:47" x14ac:dyDescent="0.2">
      <c r="AI361" s="44">
        <f>COUNTA($AL$12:AL361)</f>
        <v>50</v>
      </c>
      <c r="AK361" s="44" t="e">
        <v>#N/A</v>
      </c>
      <c r="AU361" s="44" t="s">
        <v>1066</v>
      </c>
    </row>
    <row r="362" spans="35:47" x14ac:dyDescent="0.2">
      <c r="AI362" s="44">
        <f>COUNTA($AL$12:AL362)</f>
        <v>50</v>
      </c>
      <c r="AK362" s="44" t="e">
        <v>#N/A</v>
      </c>
      <c r="AU362" s="44" t="s">
        <v>1069</v>
      </c>
    </row>
    <row r="363" spans="35:47" x14ac:dyDescent="0.2">
      <c r="AI363" s="44">
        <f>COUNTA($AL$12:AL363)</f>
        <v>51</v>
      </c>
      <c r="AK363" s="44">
        <v>13</v>
      </c>
      <c r="AL363" s="44" t="s">
        <v>174</v>
      </c>
      <c r="AU363" s="44" t="s">
        <v>1072</v>
      </c>
    </row>
    <row r="364" spans="35:47" x14ac:dyDescent="0.2">
      <c r="AI364" s="44">
        <f>COUNTA($AL$12:AL364)</f>
        <v>51</v>
      </c>
      <c r="AK364" s="44" t="e">
        <v>#N/A</v>
      </c>
      <c r="AU364" s="44" t="s">
        <v>1075</v>
      </c>
    </row>
    <row r="365" spans="35:47" x14ac:dyDescent="0.2">
      <c r="AI365" s="44">
        <f>COUNTA($AL$12:AL365)</f>
        <v>52</v>
      </c>
      <c r="AK365" s="44">
        <v>34</v>
      </c>
      <c r="AL365" s="44" t="s">
        <v>369</v>
      </c>
      <c r="AU365" s="44" t="s">
        <v>1078</v>
      </c>
    </row>
    <row r="366" spans="35:47" x14ac:dyDescent="0.2">
      <c r="AI366" s="44">
        <f>COUNTA($AL$12:AL366)</f>
        <v>52</v>
      </c>
      <c r="AK366" s="44" t="e">
        <v>#N/A</v>
      </c>
      <c r="AU366" s="44" t="s">
        <v>1081</v>
      </c>
    </row>
    <row r="367" spans="35:47" x14ac:dyDescent="0.2">
      <c r="AI367" s="44">
        <f>COUNTA($AL$12:AL367)</f>
        <v>52</v>
      </c>
      <c r="AK367" s="44" t="e">
        <v>#N/A</v>
      </c>
      <c r="AU367" s="44" t="s">
        <v>1084</v>
      </c>
    </row>
    <row r="368" spans="35:47" x14ac:dyDescent="0.2">
      <c r="AI368" s="44">
        <f>COUNTA($AL$12:AL368)</f>
        <v>53</v>
      </c>
      <c r="AK368" s="44">
        <v>68</v>
      </c>
      <c r="AL368" s="44" t="s">
        <v>1039</v>
      </c>
      <c r="AU368" s="44" t="s">
        <v>1087</v>
      </c>
    </row>
    <row r="369" spans="35:47" x14ac:dyDescent="0.2">
      <c r="AI369" s="44">
        <f>COUNTA($AL$12:AL369)</f>
        <v>54</v>
      </c>
      <c r="AK369" s="44">
        <v>48</v>
      </c>
      <c r="AL369" s="44" t="s">
        <v>470</v>
      </c>
      <c r="AU369" s="44" t="s">
        <v>1090</v>
      </c>
    </row>
    <row r="370" spans="35:47" x14ac:dyDescent="0.2">
      <c r="AI370" s="44">
        <f>COUNTA($AL$12:AL370)</f>
        <v>54</v>
      </c>
      <c r="AK370" s="44" t="e">
        <v>#N/A</v>
      </c>
      <c r="AU370" s="44" t="s">
        <v>1093</v>
      </c>
    </row>
    <row r="371" spans="35:47" x14ac:dyDescent="0.2">
      <c r="AI371" s="44">
        <f>COUNTA($AL$12:AL371)</f>
        <v>54</v>
      </c>
      <c r="AK371" s="44" t="e">
        <v>#N/A</v>
      </c>
      <c r="AU371" s="44" t="s">
        <v>1096</v>
      </c>
    </row>
    <row r="372" spans="35:47" x14ac:dyDescent="0.2">
      <c r="AI372" s="44">
        <f>COUNTA($AL$12:AL372)</f>
        <v>54</v>
      </c>
      <c r="AK372" s="44" t="e">
        <v>#N/A</v>
      </c>
      <c r="AU372" s="44" t="s">
        <v>1099</v>
      </c>
    </row>
    <row r="373" spans="35:47" x14ac:dyDescent="0.2">
      <c r="AI373" s="44">
        <f>COUNTA($AL$12:AL373)</f>
        <v>54</v>
      </c>
      <c r="AK373" s="44" t="e">
        <v>#N/A</v>
      </c>
      <c r="AU373" s="44" t="s">
        <v>1102</v>
      </c>
    </row>
    <row r="374" spans="35:47" x14ac:dyDescent="0.2">
      <c r="AI374" s="44">
        <f>COUNTA($AL$12:AL374)</f>
        <v>54</v>
      </c>
      <c r="AK374" s="44" t="e">
        <v>#N/A</v>
      </c>
      <c r="AU374" s="44" t="s">
        <v>1105</v>
      </c>
    </row>
    <row r="375" spans="35:47" x14ac:dyDescent="0.2">
      <c r="AI375" s="44">
        <f>COUNTA($AL$12:AL375)</f>
        <v>54</v>
      </c>
      <c r="AK375" s="44" t="e">
        <v>#N/A</v>
      </c>
      <c r="AU375" s="44" t="s">
        <v>1108</v>
      </c>
    </row>
    <row r="376" spans="35:47" x14ac:dyDescent="0.2">
      <c r="AI376" s="44">
        <f>COUNTA($AL$12:AL376)</f>
        <v>54</v>
      </c>
      <c r="AK376" s="44" t="e">
        <v>#N/A</v>
      </c>
      <c r="AU376" s="44" t="s">
        <v>1111</v>
      </c>
    </row>
    <row r="377" spans="35:47" x14ac:dyDescent="0.2">
      <c r="AI377" s="44">
        <f>COUNTA($AL$12:AL377)</f>
        <v>55</v>
      </c>
      <c r="AK377" s="44">
        <v>22</v>
      </c>
      <c r="AL377" s="44" t="s">
        <v>201</v>
      </c>
      <c r="AU377" s="44" t="s">
        <v>1114</v>
      </c>
    </row>
    <row r="378" spans="35:47" x14ac:dyDescent="0.2">
      <c r="AI378" s="44">
        <f>COUNTA($AL$12:AL378)</f>
        <v>55</v>
      </c>
      <c r="AK378" s="44" t="e">
        <v>#N/A</v>
      </c>
      <c r="AU378" s="44" t="s">
        <v>1117</v>
      </c>
    </row>
    <row r="379" spans="35:47" x14ac:dyDescent="0.2">
      <c r="AI379" s="44">
        <f>COUNTA($AL$12:AL379)</f>
        <v>55</v>
      </c>
      <c r="AK379" s="44" t="e">
        <v>#N/A</v>
      </c>
      <c r="AU379" s="44" t="s">
        <v>1120</v>
      </c>
    </row>
    <row r="380" spans="35:47" x14ac:dyDescent="0.2">
      <c r="AI380" s="44">
        <f>COUNTA($AL$12:AL380)</f>
        <v>55</v>
      </c>
      <c r="AK380" s="44" t="e">
        <v>#N/A</v>
      </c>
      <c r="AU380" s="44" t="s">
        <v>1123</v>
      </c>
    </row>
    <row r="381" spans="35:47" x14ac:dyDescent="0.2">
      <c r="AI381" s="44">
        <f>COUNTA($AL$12:AL381)</f>
        <v>55</v>
      </c>
      <c r="AK381" s="44" t="e">
        <v>#N/A</v>
      </c>
      <c r="AU381" s="44" t="s">
        <v>1126</v>
      </c>
    </row>
    <row r="382" spans="35:47" x14ac:dyDescent="0.2">
      <c r="AI382" s="44">
        <f>COUNTA($AL$12:AL382)</f>
        <v>55</v>
      </c>
      <c r="AK382" s="44" t="e">
        <v>#N/A</v>
      </c>
      <c r="AU382" s="44" t="s">
        <v>1129</v>
      </c>
    </row>
    <row r="383" spans="35:47" x14ac:dyDescent="0.2">
      <c r="AI383" s="44">
        <f>COUNTA($AL$12:AL383)</f>
        <v>55</v>
      </c>
      <c r="AK383" s="44" t="e">
        <v>#N/A</v>
      </c>
      <c r="AU383" s="44" t="s">
        <v>1132</v>
      </c>
    </row>
    <row r="384" spans="35:47" x14ac:dyDescent="0.2">
      <c r="AI384" s="44">
        <f>COUNTA($AL$12:AL384)</f>
        <v>55</v>
      </c>
      <c r="AK384" s="44" t="e">
        <v>#N/A</v>
      </c>
      <c r="AU384" s="44" t="s">
        <v>1135</v>
      </c>
    </row>
    <row r="385" spans="35:47" x14ac:dyDescent="0.2">
      <c r="AI385" s="44">
        <f>COUNTA($AL$12:AL385)</f>
        <v>55</v>
      </c>
      <c r="AK385" s="44" t="e">
        <v>#N/A</v>
      </c>
      <c r="AU385" s="44" t="s">
        <v>1138</v>
      </c>
    </row>
    <row r="386" spans="35:47" x14ac:dyDescent="0.2">
      <c r="AI386" s="44">
        <f>COUNTA($AL$12:AL386)</f>
        <v>55</v>
      </c>
      <c r="AK386" s="44" t="e">
        <v>#N/A</v>
      </c>
      <c r="AU386" s="44" t="s">
        <v>1141</v>
      </c>
    </row>
    <row r="387" spans="35:47" x14ac:dyDescent="0.2">
      <c r="AI387" s="44">
        <f>COUNTA($AL$12:AL387)</f>
        <v>55</v>
      </c>
      <c r="AK387" s="44" t="e">
        <v>#N/A</v>
      </c>
      <c r="AU387" s="44" t="s">
        <v>1143</v>
      </c>
    </row>
    <row r="388" spans="35:47" x14ac:dyDescent="0.2">
      <c r="AI388" s="44">
        <f>COUNTA($AL$12:AL388)</f>
        <v>55</v>
      </c>
      <c r="AK388" s="44" t="e">
        <v>#N/A</v>
      </c>
      <c r="AU388" s="44" t="s">
        <v>1146</v>
      </c>
    </row>
    <row r="389" spans="35:47" x14ac:dyDescent="0.2">
      <c r="AI389" s="44">
        <f>COUNTA($AL$12:AL389)</f>
        <v>55</v>
      </c>
      <c r="AK389" s="44" t="e">
        <v>#N/A</v>
      </c>
      <c r="AU389" s="44" t="s">
        <v>1149</v>
      </c>
    </row>
    <row r="390" spans="35:47" x14ac:dyDescent="0.2">
      <c r="AI390" s="44">
        <f>COUNTA($AL$12:AL390)</f>
        <v>55</v>
      </c>
      <c r="AK390" s="44" t="e">
        <v>#N/A</v>
      </c>
      <c r="AU390" s="44" t="s">
        <v>1152</v>
      </c>
    </row>
    <row r="391" spans="35:47" x14ac:dyDescent="0.2">
      <c r="AI391" s="44">
        <f>COUNTA($AL$12:AL391)</f>
        <v>56</v>
      </c>
      <c r="AK391" s="44">
        <v>39</v>
      </c>
      <c r="AL391" s="44" t="s">
        <v>390</v>
      </c>
      <c r="AU391" s="44" t="s">
        <v>1155</v>
      </c>
    </row>
    <row r="392" spans="35:47" x14ac:dyDescent="0.2">
      <c r="AI392" s="44">
        <f>COUNTA($AL$12:AL392)</f>
        <v>56</v>
      </c>
      <c r="AK392" s="44" t="e">
        <v>#N/A</v>
      </c>
      <c r="AU392" s="44" t="s">
        <v>1158</v>
      </c>
    </row>
    <row r="393" spans="35:47" x14ac:dyDescent="0.2">
      <c r="AI393" s="44">
        <f>COUNTA($AL$12:AL393)</f>
        <v>56</v>
      </c>
      <c r="AK393" s="44" t="e">
        <v>#N/A</v>
      </c>
      <c r="AU393" s="44" t="s">
        <v>1161</v>
      </c>
    </row>
    <row r="394" spans="35:47" x14ac:dyDescent="0.2">
      <c r="AI394" s="44">
        <f>COUNTA($AL$12:AL394)</f>
        <v>57</v>
      </c>
      <c r="AK394" s="44">
        <v>7</v>
      </c>
      <c r="AL394" s="44" t="s">
        <v>138</v>
      </c>
      <c r="AU394" s="44" t="s">
        <v>1164</v>
      </c>
    </row>
    <row r="395" spans="35:47" x14ac:dyDescent="0.2">
      <c r="AI395" s="44">
        <f>COUNTA($AL$12:AL395)</f>
        <v>57</v>
      </c>
      <c r="AK395" s="44" t="e">
        <v>#N/A</v>
      </c>
      <c r="AU395" s="44" t="s">
        <v>1167</v>
      </c>
    </row>
    <row r="396" spans="35:47" x14ac:dyDescent="0.2">
      <c r="AI396" s="44">
        <f>COUNTA($AL$12:AL396)</f>
        <v>57</v>
      </c>
      <c r="AK396" s="44" t="e">
        <v>#N/A</v>
      </c>
      <c r="AU396" s="44" t="s">
        <v>1170</v>
      </c>
    </row>
    <row r="397" spans="35:47" x14ac:dyDescent="0.2">
      <c r="AI397" s="44">
        <f>COUNTA($AL$12:AL397)</f>
        <v>58</v>
      </c>
      <c r="AK397" s="44" t="e">
        <v>#N/A</v>
      </c>
      <c r="AL397" s="44" t="s">
        <v>739</v>
      </c>
      <c r="AU397" s="44" t="s">
        <v>1173</v>
      </c>
    </row>
    <row r="398" spans="35:47" x14ac:dyDescent="0.2">
      <c r="AI398" s="44">
        <f>COUNTA($AL$12:AL398)</f>
        <v>58</v>
      </c>
      <c r="AK398" s="44" t="e">
        <v>#N/A</v>
      </c>
      <c r="AU398" s="44" t="s">
        <v>1176</v>
      </c>
    </row>
    <row r="399" spans="35:47" x14ac:dyDescent="0.2">
      <c r="AI399" s="44">
        <f>COUNTA($AL$12:AL399)</f>
        <v>59</v>
      </c>
      <c r="AK399" s="44">
        <v>58</v>
      </c>
      <c r="AL399" s="44" t="s">
        <v>547</v>
      </c>
      <c r="AU399" s="44" t="s">
        <v>1179</v>
      </c>
    </row>
    <row r="400" spans="35:47" x14ac:dyDescent="0.2">
      <c r="AI400" s="44">
        <f>COUNTA($AL$12:AL400)</f>
        <v>59</v>
      </c>
      <c r="AK400" s="44" t="e">
        <v>#N/A</v>
      </c>
      <c r="AU400" s="44" t="s">
        <v>1182</v>
      </c>
    </row>
    <row r="401" spans="35:47" x14ac:dyDescent="0.2">
      <c r="AI401" s="44">
        <f>COUNTA($AL$12:AL401)</f>
        <v>59</v>
      </c>
      <c r="AK401" s="44" t="e">
        <v>#N/A</v>
      </c>
      <c r="AU401" s="44" t="s">
        <v>1185</v>
      </c>
    </row>
    <row r="402" spans="35:47" x14ac:dyDescent="0.2">
      <c r="AI402" s="44">
        <f>COUNTA($AL$12:AL402)</f>
        <v>59</v>
      </c>
      <c r="AK402" s="44" t="e">
        <v>#N/A</v>
      </c>
      <c r="AU402" s="44" t="s">
        <v>1188</v>
      </c>
    </row>
    <row r="403" spans="35:47" x14ac:dyDescent="0.2">
      <c r="AI403" s="44">
        <f>COUNTA($AL$12:AL403)</f>
        <v>59</v>
      </c>
      <c r="AK403" s="44" t="e">
        <v>#N/A</v>
      </c>
      <c r="AU403" s="44" t="s">
        <v>1191</v>
      </c>
    </row>
    <row r="404" spans="35:47" x14ac:dyDescent="0.2">
      <c r="AI404" s="44">
        <f>COUNTA($AL$12:AL404)</f>
        <v>60</v>
      </c>
      <c r="AK404" s="44">
        <v>71</v>
      </c>
      <c r="AL404" s="44" t="s">
        <v>1045</v>
      </c>
      <c r="AU404" s="44" t="s">
        <v>1194</v>
      </c>
    </row>
    <row r="405" spans="35:47" x14ac:dyDescent="0.2">
      <c r="AI405" s="44">
        <f>COUNTA($AL$12:AL405)</f>
        <v>60</v>
      </c>
      <c r="AK405" s="44" t="e">
        <v>#N/A</v>
      </c>
      <c r="AU405" s="44" t="s">
        <v>1197</v>
      </c>
    </row>
    <row r="406" spans="35:47" x14ac:dyDescent="0.2">
      <c r="AI406" s="44">
        <f>COUNTA($AL$12:AL406)</f>
        <v>60</v>
      </c>
      <c r="AK406" s="44" t="e">
        <v>#N/A</v>
      </c>
      <c r="AU406" s="44" t="s">
        <v>1200</v>
      </c>
    </row>
    <row r="407" spans="35:47" x14ac:dyDescent="0.2">
      <c r="AI407" s="44">
        <f>COUNTA($AL$12:AL407)</f>
        <v>60</v>
      </c>
      <c r="AK407" s="44" t="e">
        <v>#N/A</v>
      </c>
      <c r="AU407" s="44" t="s">
        <v>1203</v>
      </c>
    </row>
    <row r="408" spans="35:47" x14ac:dyDescent="0.2">
      <c r="AI408" s="44">
        <f>COUNTA($AL$12:AL408)</f>
        <v>60</v>
      </c>
      <c r="AK408" s="44" t="e">
        <v>#N/A</v>
      </c>
      <c r="AU408" s="44" t="s">
        <v>1206</v>
      </c>
    </row>
    <row r="409" spans="35:47" x14ac:dyDescent="0.2">
      <c r="AI409" s="44">
        <f>COUNTA($AL$12:AL409)</f>
        <v>60</v>
      </c>
      <c r="AK409" s="44" t="e">
        <v>#N/A</v>
      </c>
      <c r="AU409" s="44" t="s">
        <v>1209</v>
      </c>
    </row>
    <row r="410" spans="35:47" x14ac:dyDescent="0.2">
      <c r="AI410" s="44">
        <f>COUNTA($AL$12:AL410)</f>
        <v>60</v>
      </c>
      <c r="AK410" s="44" t="e">
        <v>#N/A</v>
      </c>
      <c r="AU410" s="44" t="s">
        <v>1212</v>
      </c>
    </row>
    <row r="411" spans="35:47" x14ac:dyDescent="0.2">
      <c r="AI411" s="44">
        <f>COUNTA($AL$12:AL411)</f>
        <v>60</v>
      </c>
      <c r="AK411" s="44" t="e">
        <v>#N/A</v>
      </c>
      <c r="AU411" s="44" t="s">
        <v>1215</v>
      </c>
    </row>
    <row r="412" spans="35:47" x14ac:dyDescent="0.2">
      <c r="AI412" s="44">
        <f>COUNTA($AL$12:AL412)</f>
        <v>60</v>
      </c>
      <c r="AK412" s="44" t="e">
        <v>#N/A</v>
      </c>
      <c r="AU412" s="44" t="s">
        <v>1218</v>
      </c>
    </row>
    <row r="413" spans="35:47" x14ac:dyDescent="0.2">
      <c r="AI413" s="44">
        <f>COUNTA($AL$12:AL413)</f>
        <v>60</v>
      </c>
      <c r="AK413" s="44" t="e">
        <v>#N/A</v>
      </c>
      <c r="AU413" s="44" t="s">
        <v>1221</v>
      </c>
    </row>
    <row r="414" spans="35:47" x14ac:dyDescent="0.2">
      <c r="AI414" s="44">
        <f>COUNTA($AL$12:AL414)</f>
        <v>60</v>
      </c>
      <c r="AK414" s="44" t="e">
        <v>#N/A</v>
      </c>
      <c r="AU414" s="44" t="s">
        <v>1224</v>
      </c>
    </row>
    <row r="415" spans="35:47" x14ac:dyDescent="0.2">
      <c r="AI415" s="44">
        <f>COUNTA($AL$12:AL415)</f>
        <v>60</v>
      </c>
      <c r="AK415" s="44" t="e">
        <v>#N/A</v>
      </c>
      <c r="AU415" s="44" t="s">
        <v>1227</v>
      </c>
    </row>
    <row r="416" spans="35:47" x14ac:dyDescent="0.2">
      <c r="AI416" s="44">
        <f>COUNTA($AL$12:AL416)</f>
        <v>60</v>
      </c>
      <c r="AK416" s="44" t="e">
        <v>#N/A</v>
      </c>
      <c r="AU416" s="44" t="s">
        <v>1230</v>
      </c>
    </row>
    <row r="417" spans="35:47" x14ac:dyDescent="0.2">
      <c r="AI417" s="44">
        <f>COUNTA($AL$12:AL417)</f>
        <v>60</v>
      </c>
      <c r="AK417" s="44" t="e">
        <v>#N/A</v>
      </c>
      <c r="AU417" s="44" t="s">
        <v>1233</v>
      </c>
    </row>
    <row r="418" spans="35:47" x14ac:dyDescent="0.2">
      <c r="AI418" s="44">
        <f>COUNTA($AL$12:AL418)</f>
        <v>60</v>
      </c>
      <c r="AK418" s="44" t="e">
        <v>#N/A</v>
      </c>
      <c r="AU418" s="44" t="s">
        <v>1236</v>
      </c>
    </row>
    <row r="419" spans="35:47" x14ac:dyDescent="0.2">
      <c r="AI419" s="44">
        <f>COUNTA($AL$12:AL419)</f>
        <v>60</v>
      </c>
      <c r="AK419" s="44" t="e">
        <v>#N/A</v>
      </c>
      <c r="AU419" s="44" t="s">
        <v>1239</v>
      </c>
    </row>
    <row r="420" spans="35:47" x14ac:dyDescent="0.2">
      <c r="AI420" s="44">
        <f>COUNTA($AL$12:AL420)</f>
        <v>60</v>
      </c>
      <c r="AK420" s="44" t="e">
        <v>#N/A</v>
      </c>
      <c r="AU420" s="44" t="s">
        <v>1242</v>
      </c>
    </row>
    <row r="421" spans="35:47" x14ac:dyDescent="0.2">
      <c r="AI421" s="44">
        <f>COUNTA($AL$12:AL421)</f>
        <v>60</v>
      </c>
      <c r="AK421" s="44" t="e">
        <v>#N/A</v>
      </c>
      <c r="AU421" s="44" t="s">
        <v>1245</v>
      </c>
    </row>
    <row r="422" spans="35:47" x14ac:dyDescent="0.2">
      <c r="AI422" s="44">
        <f>COUNTA($AL$12:AL422)</f>
        <v>60</v>
      </c>
      <c r="AK422" s="44" t="e">
        <v>#N/A</v>
      </c>
      <c r="AU422" s="44" t="s">
        <v>1248</v>
      </c>
    </row>
    <row r="423" spans="35:47" x14ac:dyDescent="0.2">
      <c r="AI423" s="44">
        <f>COUNTA($AL$12:AL423)</f>
        <v>60</v>
      </c>
      <c r="AK423" s="44" t="e">
        <v>#N/A</v>
      </c>
      <c r="AU423" s="44" t="s">
        <v>1251</v>
      </c>
    </row>
    <row r="424" spans="35:47" x14ac:dyDescent="0.2">
      <c r="AI424" s="44">
        <f>COUNTA($AL$12:AL424)</f>
        <v>60</v>
      </c>
      <c r="AK424" s="44" t="e">
        <v>#N/A</v>
      </c>
      <c r="AU424" s="44" t="s">
        <v>1254</v>
      </c>
    </row>
    <row r="425" spans="35:47" x14ac:dyDescent="0.2">
      <c r="AI425" s="44">
        <f>COUNTA($AL$12:AL425)</f>
        <v>60</v>
      </c>
      <c r="AK425" s="44" t="e">
        <v>#N/A</v>
      </c>
      <c r="AU425" s="44" t="s">
        <v>1257</v>
      </c>
    </row>
    <row r="426" spans="35:47" x14ac:dyDescent="0.2">
      <c r="AI426" s="44">
        <f>COUNTA($AL$12:AL426)</f>
        <v>60</v>
      </c>
      <c r="AK426" s="44" t="e">
        <v>#N/A</v>
      </c>
      <c r="AU426" s="44" t="s">
        <v>1260</v>
      </c>
    </row>
    <row r="427" spans="35:47" x14ac:dyDescent="0.2">
      <c r="AI427" s="44">
        <f>COUNTA($AL$12:AL427)</f>
        <v>60</v>
      </c>
      <c r="AK427" s="44" t="e">
        <v>#N/A</v>
      </c>
      <c r="AU427" s="44" t="s">
        <v>1263</v>
      </c>
    </row>
    <row r="428" spans="35:47" x14ac:dyDescent="0.2">
      <c r="AI428" s="44">
        <f>COUNTA($AL$12:AL428)</f>
        <v>60</v>
      </c>
      <c r="AK428" s="44" t="e">
        <v>#N/A</v>
      </c>
      <c r="AU428" s="44" t="s">
        <v>1266</v>
      </c>
    </row>
    <row r="429" spans="35:47" x14ac:dyDescent="0.2">
      <c r="AI429" s="44">
        <f>COUNTA($AL$12:AL429)</f>
        <v>60</v>
      </c>
      <c r="AK429" s="44" t="e">
        <v>#N/A</v>
      </c>
      <c r="AU429" s="44" t="s">
        <v>1269</v>
      </c>
    </row>
    <row r="430" spans="35:47" x14ac:dyDescent="0.2">
      <c r="AI430" s="44">
        <f>COUNTA($AL$12:AL430)</f>
        <v>60</v>
      </c>
      <c r="AK430" s="44" t="e">
        <v>#N/A</v>
      </c>
      <c r="AU430" s="44" t="s">
        <v>1272</v>
      </c>
    </row>
    <row r="431" spans="35:47" x14ac:dyDescent="0.2">
      <c r="AI431" s="44">
        <f>COUNTA($AL$12:AL431)</f>
        <v>60</v>
      </c>
      <c r="AK431" s="44" t="e">
        <v>#N/A</v>
      </c>
      <c r="AU431" s="44" t="s">
        <v>1275</v>
      </c>
    </row>
    <row r="432" spans="35:47" x14ac:dyDescent="0.2">
      <c r="AI432" s="44">
        <f>COUNTA($AL$12:AL432)</f>
        <v>60</v>
      </c>
      <c r="AK432" s="44" t="e">
        <v>#N/A</v>
      </c>
      <c r="AU432" s="44" t="s">
        <v>1278</v>
      </c>
    </row>
    <row r="433" spans="35:47" x14ac:dyDescent="0.2">
      <c r="AI433" s="44">
        <f>COUNTA($AL$12:AL433)</f>
        <v>60</v>
      </c>
      <c r="AK433" s="44" t="e">
        <v>#N/A</v>
      </c>
      <c r="AU433" s="44" t="s">
        <v>1281</v>
      </c>
    </row>
    <row r="434" spans="35:47" x14ac:dyDescent="0.2">
      <c r="AI434" s="44">
        <f>COUNTA($AL$12:AL434)</f>
        <v>60</v>
      </c>
      <c r="AK434" s="44" t="e">
        <v>#N/A</v>
      </c>
      <c r="AU434" s="44" t="s">
        <v>1285</v>
      </c>
    </row>
    <row r="435" spans="35:47" x14ac:dyDescent="0.2">
      <c r="AI435" s="44">
        <f>COUNTA($AL$12:AL435)</f>
        <v>60</v>
      </c>
      <c r="AK435" s="44" t="e">
        <v>#N/A</v>
      </c>
      <c r="AU435" s="44" t="s">
        <v>1288</v>
      </c>
    </row>
    <row r="436" spans="35:47" x14ac:dyDescent="0.2">
      <c r="AI436" s="44">
        <f>COUNTA($AL$12:AL436)</f>
        <v>60</v>
      </c>
      <c r="AK436" s="44" t="e">
        <v>#N/A</v>
      </c>
      <c r="AU436" s="44" t="s">
        <v>1292</v>
      </c>
    </row>
    <row r="437" spans="35:47" x14ac:dyDescent="0.2">
      <c r="AI437" s="44">
        <f>COUNTA($AL$12:AL437)</f>
        <v>61</v>
      </c>
      <c r="AK437" s="44">
        <v>6</v>
      </c>
      <c r="AL437" s="44" t="s">
        <v>131</v>
      </c>
      <c r="AU437" s="44" t="s">
        <v>1296</v>
      </c>
    </row>
    <row r="438" spans="35:47" x14ac:dyDescent="0.2">
      <c r="AI438" s="44">
        <f>COUNTA($AL$12:AL438)</f>
        <v>61</v>
      </c>
      <c r="AK438" s="44" t="e">
        <v>#N/A</v>
      </c>
      <c r="AU438" s="44" t="s">
        <v>1299</v>
      </c>
    </row>
    <row r="439" spans="35:47" x14ac:dyDescent="0.2">
      <c r="AI439" s="44">
        <f>COUNTA($AL$12:AL439)</f>
        <v>61</v>
      </c>
      <c r="AK439" s="44" t="e">
        <v>#N/A</v>
      </c>
      <c r="AU439" s="44" t="s">
        <v>1302</v>
      </c>
    </row>
    <row r="440" spans="35:47" x14ac:dyDescent="0.2">
      <c r="AI440" s="44">
        <f>COUNTA($AL$12:AL440)</f>
        <v>61</v>
      </c>
      <c r="AK440" s="44" t="e">
        <v>#N/A</v>
      </c>
      <c r="AU440" s="44" t="s">
        <v>1305</v>
      </c>
    </row>
    <row r="441" spans="35:47" x14ac:dyDescent="0.2">
      <c r="AI441" s="44">
        <f>COUNTA($AL$12:AL441)</f>
        <v>61</v>
      </c>
      <c r="AK441" s="44" t="e">
        <v>#N/A</v>
      </c>
      <c r="AU441" s="44" t="s">
        <v>1308</v>
      </c>
    </row>
    <row r="442" spans="35:47" x14ac:dyDescent="0.2">
      <c r="AI442" s="44">
        <f>COUNTA($AL$12:AL442)</f>
        <v>61</v>
      </c>
      <c r="AK442" s="44" t="e">
        <v>#N/A</v>
      </c>
      <c r="AU442" s="44" t="s">
        <v>1312</v>
      </c>
    </row>
    <row r="443" spans="35:47" x14ac:dyDescent="0.2">
      <c r="AI443" s="44">
        <f>COUNTA($AL$12:AL443)</f>
        <v>61</v>
      </c>
      <c r="AK443" s="44" t="e">
        <v>#N/A</v>
      </c>
      <c r="AU443" s="44" t="s">
        <v>1315</v>
      </c>
    </row>
    <row r="444" spans="35:47" x14ac:dyDescent="0.2">
      <c r="AI444" s="44">
        <f>COUNTA($AL$12:AL444)</f>
        <v>61</v>
      </c>
      <c r="AK444" s="44" t="e">
        <v>#N/A</v>
      </c>
      <c r="AU444" s="44" t="s">
        <v>1318</v>
      </c>
    </row>
    <row r="445" spans="35:47" x14ac:dyDescent="0.2">
      <c r="AI445" s="44">
        <f>COUNTA($AL$12:AL445)</f>
        <v>61</v>
      </c>
      <c r="AK445" s="44" t="e">
        <v>#N/A</v>
      </c>
      <c r="AU445" s="44" t="s">
        <v>1321</v>
      </c>
    </row>
    <row r="446" spans="35:47" x14ac:dyDescent="0.2">
      <c r="AI446" s="44">
        <f>COUNTA($AL$12:AL446)</f>
        <v>61</v>
      </c>
      <c r="AK446" s="44" t="e">
        <v>#N/A</v>
      </c>
      <c r="AU446" s="44" t="s">
        <v>1324</v>
      </c>
    </row>
    <row r="447" spans="35:47" x14ac:dyDescent="0.2">
      <c r="AI447" s="44">
        <f>COUNTA($AL$12:AL447)</f>
        <v>61</v>
      </c>
      <c r="AK447" s="44" t="e">
        <v>#N/A</v>
      </c>
      <c r="AU447" s="44" t="s">
        <v>1327</v>
      </c>
    </row>
    <row r="448" spans="35:47" x14ac:dyDescent="0.2">
      <c r="AI448" s="44">
        <f>COUNTA($AL$12:AL448)</f>
        <v>61</v>
      </c>
      <c r="AK448" s="44" t="e">
        <v>#N/A</v>
      </c>
      <c r="AU448" s="44" t="s">
        <v>1330</v>
      </c>
    </row>
    <row r="449" spans="35:47" x14ac:dyDescent="0.2">
      <c r="AI449" s="44">
        <f>COUNTA($AL$12:AL449)</f>
        <v>61</v>
      </c>
      <c r="AK449" s="44" t="e">
        <v>#N/A</v>
      </c>
      <c r="AU449" s="44" t="s">
        <v>1333</v>
      </c>
    </row>
    <row r="450" spans="35:47" x14ac:dyDescent="0.2">
      <c r="AI450" s="44">
        <f>COUNTA($AL$12:AL450)</f>
        <v>61</v>
      </c>
      <c r="AK450" s="44" t="e">
        <v>#N/A</v>
      </c>
      <c r="AU450" s="44" t="s">
        <v>1336</v>
      </c>
    </row>
    <row r="451" spans="35:47" x14ac:dyDescent="0.2">
      <c r="AI451" s="44">
        <f>COUNTA($AL$12:AL451)</f>
        <v>61</v>
      </c>
      <c r="AK451" s="44" t="e">
        <v>#N/A</v>
      </c>
      <c r="AU451" s="44" t="s">
        <v>1339</v>
      </c>
    </row>
    <row r="452" spans="35:47" x14ac:dyDescent="0.2">
      <c r="AI452" s="44">
        <f>COUNTA($AL$12:AL452)</f>
        <v>61</v>
      </c>
      <c r="AK452" s="44" t="e">
        <v>#N/A</v>
      </c>
      <c r="AU452" s="44" t="s">
        <v>1342</v>
      </c>
    </row>
    <row r="453" spans="35:47" x14ac:dyDescent="0.2">
      <c r="AI453" s="44">
        <f>COUNTA($AL$12:AL453)</f>
        <v>62</v>
      </c>
      <c r="AK453" s="44" t="e">
        <v>#N/A</v>
      </c>
      <c r="AL453" s="44" t="s">
        <v>1292</v>
      </c>
      <c r="AU453" s="44" t="s">
        <v>1345</v>
      </c>
    </row>
    <row r="454" spans="35:47" x14ac:dyDescent="0.2">
      <c r="AI454" s="44">
        <f>COUNTA($AL$12:AL454)</f>
        <v>62</v>
      </c>
      <c r="AK454" s="44" t="e">
        <v>#N/A</v>
      </c>
      <c r="AU454" s="44" t="s">
        <v>1348</v>
      </c>
    </row>
    <row r="455" spans="35:47" x14ac:dyDescent="0.2">
      <c r="AI455" s="44">
        <f>COUNTA($AL$12:AL455)</f>
        <v>62</v>
      </c>
      <c r="AK455" s="44" t="e">
        <v>#N/A</v>
      </c>
      <c r="AU455" s="44" t="s">
        <v>1351</v>
      </c>
    </row>
    <row r="456" spans="35:47" x14ac:dyDescent="0.2">
      <c r="AI456" s="44">
        <f>COUNTA($AL$12:AL456)</f>
        <v>63</v>
      </c>
      <c r="AK456" s="44">
        <v>67</v>
      </c>
      <c r="AL456" s="44" t="s">
        <v>1032</v>
      </c>
      <c r="AU456" s="44" t="s">
        <v>1354</v>
      </c>
    </row>
    <row r="457" spans="35:47" x14ac:dyDescent="0.2">
      <c r="AI457" s="44">
        <f>COUNTA($AL$12:AL457)</f>
        <v>63</v>
      </c>
      <c r="AK457" s="44" t="e">
        <v>#N/A</v>
      </c>
      <c r="AU457" s="44" t="s">
        <v>1357</v>
      </c>
    </row>
    <row r="458" spans="35:47" x14ac:dyDescent="0.2">
      <c r="AI458" s="44">
        <f>COUNTA($AL$12:AL458)</f>
        <v>63</v>
      </c>
      <c r="AK458" s="44" t="e">
        <v>#N/A</v>
      </c>
      <c r="AU458" s="44" t="s">
        <v>1360</v>
      </c>
    </row>
    <row r="459" spans="35:47" x14ac:dyDescent="0.2">
      <c r="AI459" s="44">
        <f>COUNTA($AL$12:AL459)</f>
        <v>64</v>
      </c>
      <c r="AK459" s="44">
        <v>30</v>
      </c>
      <c r="AL459" s="44" t="s">
        <v>270</v>
      </c>
      <c r="AU459" s="44" t="s">
        <v>1363</v>
      </c>
    </row>
    <row r="460" spans="35:47" x14ac:dyDescent="0.2">
      <c r="AI460" s="44">
        <f>COUNTA($AL$12:AL460)</f>
        <v>64</v>
      </c>
      <c r="AK460" s="44" t="e">
        <v>#N/A</v>
      </c>
      <c r="AU460" s="44" t="s">
        <v>1366</v>
      </c>
    </row>
    <row r="461" spans="35:47" x14ac:dyDescent="0.2">
      <c r="AI461" s="44">
        <f>COUNTA($AL$12:AL461)</f>
        <v>64</v>
      </c>
      <c r="AK461" s="44" t="e">
        <v>#N/A</v>
      </c>
      <c r="AU461" s="44" t="s">
        <v>1369</v>
      </c>
    </row>
    <row r="462" spans="35:47" x14ac:dyDescent="0.2">
      <c r="AI462" s="44">
        <f>COUNTA($AL$12:AL462)</f>
        <v>64</v>
      </c>
      <c r="AK462" s="44" t="e">
        <v>#N/A</v>
      </c>
      <c r="AU462" s="44" t="s">
        <v>1372</v>
      </c>
    </row>
    <row r="463" spans="35:47" x14ac:dyDescent="0.2">
      <c r="AI463" s="44">
        <f>COUNTA($AL$12:AL463)</f>
        <v>64</v>
      </c>
      <c r="AK463" s="44" t="e">
        <v>#N/A</v>
      </c>
      <c r="AU463" s="44" t="s">
        <v>1375</v>
      </c>
    </row>
    <row r="464" spans="35:47" x14ac:dyDescent="0.2">
      <c r="AI464" s="44">
        <f>COUNTA($AL$12:AL464)</f>
        <v>64</v>
      </c>
      <c r="AK464" s="44" t="e">
        <v>#N/A</v>
      </c>
      <c r="AU464" s="44" t="s">
        <v>1378</v>
      </c>
    </row>
    <row r="465" spans="35:47" x14ac:dyDescent="0.2">
      <c r="AI465" s="44">
        <f>COUNTA($AL$12:AL465)</f>
        <v>65</v>
      </c>
      <c r="AK465" s="44">
        <v>28</v>
      </c>
      <c r="AL465" s="44" t="s">
        <v>264</v>
      </c>
      <c r="AU465" s="44" t="s">
        <v>1381</v>
      </c>
    </row>
    <row r="466" spans="35:47" x14ac:dyDescent="0.2">
      <c r="AI466" s="44">
        <f>COUNTA($AL$12:AL466)</f>
        <v>65</v>
      </c>
      <c r="AK466" s="44" t="e">
        <v>#N/A</v>
      </c>
      <c r="AU466" s="44" t="s">
        <v>1384</v>
      </c>
    </row>
    <row r="467" spans="35:47" x14ac:dyDescent="0.2">
      <c r="AI467" s="44">
        <f>COUNTA($AL$12:AL467)</f>
        <v>65</v>
      </c>
      <c r="AK467" s="44" t="e">
        <v>#N/A</v>
      </c>
      <c r="AU467" s="44" t="s">
        <v>1387</v>
      </c>
    </row>
    <row r="468" spans="35:47" x14ac:dyDescent="0.2">
      <c r="AI468" s="44">
        <f>COUNTA($AL$12:AL468)</f>
        <v>65</v>
      </c>
      <c r="AK468" s="44" t="e">
        <v>#N/A</v>
      </c>
      <c r="AU468" s="44" t="s">
        <v>1390</v>
      </c>
    </row>
    <row r="469" spans="35:47" x14ac:dyDescent="0.2">
      <c r="AI469" s="44">
        <f>COUNTA($AL$12:AL469)</f>
        <v>65</v>
      </c>
      <c r="AK469" s="44" t="e">
        <v>#N/A</v>
      </c>
      <c r="AU469" s="44" t="s">
        <v>1393</v>
      </c>
    </row>
    <row r="470" spans="35:47" x14ac:dyDescent="0.2">
      <c r="AI470" s="44">
        <f>COUNTA($AL$12:AL470)</f>
        <v>65</v>
      </c>
      <c r="AK470" s="44" t="e">
        <v>#N/A</v>
      </c>
      <c r="AU470" s="44" t="s">
        <v>1396</v>
      </c>
    </row>
    <row r="471" spans="35:47" x14ac:dyDescent="0.2">
      <c r="AI471" s="44">
        <f>COUNTA($AL$12:AL471)</f>
        <v>65</v>
      </c>
      <c r="AK471" s="44" t="e">
        <v>#N/A</v>
      </c>
      <c r="AU471" s="44" t="s">
        <v>1399</v>
      </c>
    </row>
    <row r="472" spans="35:47" x14ac:dyDescent="0.2">
      <c r="AI472" s="44">
        <f>COUNTA($AL$12:AL472)</f>
        <v>65</v>
      </c>
      <c r="AK472" s="44" t="e">
        <v>#N/A</v>
      </c>
      <c r="AU472" s="44" t="s">
        <v>1402</v>
      </c>
    </row>
    <row r="473" spans="35:47" x14ac:dyDescent="0.2">
      <c r="AI473" s="44">
        <f>COUNTA($AL$12:AL473)</f>
        <v>65</v>
      </c>
      <c r="AK473" s="44" t="e">
        <v>#N/A</v>
      </c>
      <c r="AU473" s="44" t="s">
        <v>1405</v>
      </c>
    </row>
    <row r="474" spans="35:47" x14ac:dyDescent="0.2">
      <c r="AI474" s="44">
        <f>COUNTA($AL$12:AL474)</f>
        <v>65</v>
      </c>
      <c r="AK474" s="44" t="e">
        <v>#N/A</v>
      </c>
      <c r="AU474" s="44" t="s">
        <v>1408</v>
      </c>
    </row>
    <row r="475" spans="35:47" x14ac:dyDescent="0.2">
      <c r="AI475" s="44">
        <f>COUNTA($AL$12:AL475)</f>
        <v>65</v>
      </c>
      <c r="AK475" s="44" t="e">
        <v>#N/A</v>
      </c>
      <c r="AU475" s="44" t="s">
        <v>1411</v>
      </c>
    </row>
    <row r="476" spans="35:47" x14ac:dyDescent="0.2">
      <c r="AI476" s="44">
        <f>COUNTA($AL$12:AL476)</f>
        <v>65</v>
      </c>
      <c r="AK476" s="44" t="e">
        <v>#N/A</v>
      </c>
      <c r="AU476" s="44" t="s">
        <v>1414</v>
      </c>
    </row>
    <row r="477" spans="35:47" x14ac:dyDescent="0.2">
      <c r="AI477" s="44">
        <f>COUNTA($AL$12:AL477)</f>
        <v>65</v>
      </c>
      <c r="AK477" s="44" t="e">
        <v>#N/A</v>
      </c>
      <c r="AU477" s="44" t="s">
        <v>1417</v>
      </c>
    </row>
    <row r="478" spans="35:47" x14ac:dyDescent="0.2">
      <c r="AI478" s="44">
        <f>COUNTA($AL$12:AL478)</f>
        <v>65</v>
      </c>
      <c r="AK478" s="44" t="e">
        <v>#N/A</v>
      </c>
      <c r="AU478" s="44" t="s">
        <v>1419</v>
      </c>
    </row>
    <row r="479" spans="35:47" x14ac:dyDescent="0.2">
      <c r="AI479" s="44">
        <f>COUNTA($AL$12:AL479)</f>
        <v>65</v>
      </c>
      <c r="AK479" s="44" t="e">
        <v>#N/A</v>
      </c>
      <c r="AU479" s="44" t="s">
        <v>1421</v>
      </c>
    </row>
    <row r="480" spans="35:47" x14ac:dyDescent="0.2">
      <c r="AI480" s="44">
        <f>COUNTA($AL$12:AL480)</f>
        <v>65</v>
      </c>
      <c r="AK480" s="44" t="e">
        <v>#N/A</v>
      </c>
      <c r="AU480" s="44" t="s">
        <v>1423</v>
      </c>
    </row>
    <row r="481" spans="35:47" x14ac:dyDescent="0.2">
      <c r="AI481" s="44">
        <f>COUNTA($AL$12:AL481)</f>
        <v>65</v>
      </c>
      <c r="AK481" s="44" t="e">
        <v>#N/A</v>
      </c>
      <c r="AU481" s="44" t="s">
        <v>1425</v>
      </c>
    </row>
    <row r="482" spans="35:47" x14ac:dyDescent="0.2">
      <c r="AI482" s="44">
        <f>COUNTA($AL$12:AL482)</f>
        <v>65</v>
      </c>
      <c r="AK482" s="44" t="e">
        <v>#N/A</v>
      </c>
      <c r="AU482" s="44" t="s">
        <v>1427</v>
      </c>
    </row>
    <row r="483" spans="35:47" x14ac:dyDescent="0.2">
      <c r="AI483" s="44">
        <f>COUNTA($AL$12:AL483)</f>
        <v>65</v>
      </c>
      <c r="AK483" s="44" t="e">
        <v>#N/A</v>
      </c>
      <c r="AU483" s="44" t="s">
        <v>1429</v>
      </c>
    </row>
    <row r="484" spans="35:47" x14ac:dyDescent="0.2">
      <c r="AI484" s="44">
        <f>COUNTA($AL$12:AL484)</f>
        <v>65</v>
      </c>
      <c r="AK484" s="44" t="e">
        <v>#N/A</v>
      </c>
      <c r="AU484" s="44" t="s">
        <v>1431</v>
      </c>
    </row>
    <row r="485" spans="35:47" x14ac:dyDescent="0.2">
      <c r="AI485" s="44">
        <f>COUNTA($AL$12:AL485)</f>
        <v>65</v>
      </c>
      <c r="AK485" s="44" t="e">
        <v>#N/A</v>
      </c>
      <c r="AU485" s="44" t="s">
        <v>1433</v>
      </c>
    </row>
    <row r="486" spans="35:47" x14ac:dyDescent="0.2">
      <c r="AI486" s="44">
        <f>COUNTA($AL$12:AL486)</f>
        <v>65</v>
      </c>
      <c r="AK486" s="44" t="e">
        <v>#N/A</v>
      </c>
      <c r="AU486" s="44" t="s">
        <v>1435</v>
      </c>
    </row>
    <row r="487" spans="35:47" x14ac:dyDescent="0.2">
      <c r="AI487" s="44">
        <f>COUNTA($AL$12:AL487)</f>
        <v>65</v>
      </c>
      <c r="AK487" s="44" t="e">
        <v>#N/A</v>
      </c>
      <c r="AU487" s="44" t="s">
        <v>1437</v>
      </c>
    </row>
    <row r="488" spans="35:47" x14ac:dyDescent="0.2">
      <c r="AI488" s="44">
        <f>COUNTA($AL$12:AL488)</f>
        <v>65</v>
      </c>
      <c r="AK488" s="44" t="e">
        <v>#N/A</v>
      </c>
      <c r="AU488" s="44" t="s">
        <v>1439</v>
      </c>
    </row>
    <row r="489" spans="35:47" x14ac:dyDescent="0.2">
      <c r="AI489" s="44">
        <f>COUNTA($AL$12:AL489)</f>
        <v>65</v>
      </c>
      <c r="AK489" s="44" t="e">
        <v>#N/A</v>
      </c>
      <c r="AU489" s="44" t="s">
        <v>1441</v>
      </c>
    </row>
    <row r="490" spans="35:47" x14ac:dyDescent="0.2">
      <c r="AI490" s="44">
        <f>COUNTA($AL$12:AL490)</f>
        <v>65</v>
      </c>
      <c r="AK490" s="44" t="e">
        <v>#N/A</v>
      </c>
      <c r="AU490" s="44" t="s">
        <v>1443</v>
      </c>
    </row>
    <row r="491" spans="35:47" x14ac:dyDescent="0.2">
      <c r="AI491" s="44">
        <f>COUNTA($AL$12:AL491)</f>
        <v>65</v>
      </c>
      <c r="AK491" s="44" t="e">
        <v>#N/A</v>
      </c>
      <c r="AU491" s="44" t="s">
        <v>1445</v>
      </c>
    </row>
    <row r="492" spans="35:47" x14ac:dyDescent="0.2">
      <c r="AI492" s="44">
        <f>COUNTA($AL$12:AL492)</f>
        <v>65</v>
      </c>
      <c r="AK492" s="44" t="e">
        <v>#N/A</v>
      </c>
      <c r="AU492" s="44" t="s">
        <v>1447</v>
      </c>
    </row>
    <row r="493" spans="35:47" x14ac:dyDescent="0.2">
      <c r="AI493" s="44">
        <f>COUNTA($AL$12:AL493)</f>
        <v>65</v>
      </c>
      <c r="AK493" s="44" t="e">
        <v>#N/A</v>
      </c>
      <c r="AU493" s="44" t="s">
        <v>1449</v>
      </c>
    </row>
    <row r="494" spans="35:47" x14ac:dyDescent="0.2">
      <c r="AI494" s="44">
        <f>COUNTA($AL$12:AL494)</f>
        <v>65</v>
      </c>
      <c r="AK494" s="44" t="e">
        <v>#N/A</v>
      </c>
      <c r="AU494" s="44" t="s">
        <v>1451</v>
      </c>
    </row>
    <row r="495" spans="35:47" x14ac:dyDescent="0.2">
      <c r="AI495" s="44">
        <f>COUNTA($AL$12:AL495)</f>
        <v>65</v>
      </c>
      <c r="AK495" s="44" t="e">
        <v>#N/A</v>
      </c>
      <c r="AU495" s="44" t="s">
        <v>1453</v>
      </c>
    </row>
    <row r="496" spans="35:47" x14ac:dyDescent="0.2">
      <c r="AI496" s="44">
        <f>COUNTA($AL$12:AL496)</f>
        <v>65</v>
      </c>
      <c r="AK496" s="44" t="e">
        <v>#N/A</v>
      </c>
      <c r="AU496" s="44" t="s">
        <v>1455</v>
      </c>
    </row>
    <row r="497" spans="35:47" x14ac:dyDescent="0.2">
      <c r="AI497" s="44">
        <f>COUNTA($AL$12:AL497)</f>
        <v>65</v>
      </c>
      <c r="AK497" s="44" t="e">
        <v>#N/A</v>
      </c>
      <c r="AU497" s="44" t="s">
        <v>1457</v>
      </c>
    </row>
    <row r="498" spans="35:47" x14ac:dyDescent="0.2">
      <c r="AI498" s="44">
        <f>COUNTA($AL$12:AL498)</f>
        <v>65</v>
      </c>
      <c r="AK498" s="44" t="e">
        <v>#N/A</v>
      </c>
      <c r="AU498" s="44" t="s">
        <v>1459</v>
      </c>
    </row>
    <row r="499" spans="35:47" x14ac:dyDescent="0.2">
      <c r="AI499" s="44">
        <f>COUNTA($AL$12:AL499)</f>
        <v>65</v>
      </c>
      <c r="AK499" s="44" t="e">
        <v>#N/A</v>
      </c>
      <c r="AU499" s="44" t="s">
        <v>1461</v>
      </c>
    </row>
    <row r="500" spans="35:47" x14ac:dyDescent="0.2">
      <c r="AI500" s="44">
        <f>COUNTA($AL$12:AL500)</f>
        <v>65</v>
      </c>
      <c r="AK500" s="44" t="e">
        <v>#N/A</v>
      </c>
      <c r="AU500" s="44" t="s">
        <v>1463</v>
      </c>
    </row>
    <row r="501" spans="35:47" x14ac:dyDescent="0.2">
      <c r="AI501" s="44">
        <f>COUNTA($AL$12:AL501)</f>
        <v>66</v>
      </c>
      <c r="AK501" s="44">
        <v>4</v>
      </c>
      <c r="AL501" s="44" t="s">
        <v>72</v>
      </c>
      <c r="AU501" s="44" t="s">
        <v>1465</v>
      </c>
    </row>
    <row r="502" spans="35:47" x14ac:dyDescent="0.2">
      <c r="AI502" s="44">
        <f>COUNTA($AL$12:AL502)</f>
        <v>66</v>
      </c>
      <c r="AK502" s="44" t="e">
        <v>#N/A</v>
      </c>
      <c r="AU502" s="44" t="s">
        <v>1467</v>
      </c>
    </row>
    <row r="503" spans="35:47" x14ac:dyDescent="0.2">
      <c r="AI503" s="44">
        <f>COUNTA($AL$12:AL503)</f>
        <v>66</v>
      </c>
      <c r="AK503" s="44" t="e">
        <v>#N/A</v>
      </c>
      <c r="AU503" s="44" t="s">
        <v>1469</v>
      </c>
    </row>
    <row r="504" spans="35:47" x14ac:dyDescent="0.2">
      <c r="AI504" s="44">
        <f>COUNTA($AL$12:AL504)</f>
        <v>66</v>
      </c>
      <c r="AK504" s="44" t="e">
        <v>#N/A</v>
      </c>
      <c r="AU504" s="44" t="s">
        <v>1471</v>
      </c>
    </row>
    <row r="505" spans="35:47" x14ac:dyDescent="0.2">
      <c r="AI505" s="44">
        <f>COUNTA($AL$12:AL505)</f>
        <v>66</v>
      </c>
      <c r="AK505" s="44" t="e">
        <v>#N/A</v>
      </c>
      <c r="AU505" s="44" t="s">
        <v>1473</v>
      </c>
    </row>
    <row r="506" spans="35:47" x14ac:dyDescent="0.2">
      <c r="AI506" s="44">
        <f>COUNTA($AL$12:AL506)</f>
        <v>66</v>
      </c>
      <c r="AK506" s="44" t="e">
        <v>#N/A</v>
      </c>
      <c r="AU506" s="44" t="s">
        <v>1475</v>
      </c>
    </row>
    <row r="507" spans="35:47" x14ac:dyDescent="0.2">
      <c r="AI507" s="44">
        <f>COUNTA($AL$12:AL507)</f>
        <v>67</v>
      </c>
      <c r="AK507" s="44">
        <v>110</v>
      </c>
      <c r="AL507" s="44" t="s">
        <v>1641</v>
      </c>
      <c r="AU507" s="44" t="s">
        <v>1477</v>
      </c>
    </row>
    <row r="508" spans="35:47" x14ac:dyDescent="0.2">
      <c r="AI508" s="44">
        <f>COUNTA($AL$12:AL508)</f>
        <v>67</v>
      </c>
      <c r="AK508" s="44" t="e">
        <v>#N/A</v>
      </c>
      <c r="AU508" s="44" t="s">
        <v>1479</v>
      </c>
    </row>
    <row r="509" spans="35:47" x14ac:dyDescent="0.2">
      <c r="AI509" s="44">
        <f>COUNTA($AL$12:AL509)</f>
        <v>68</v>
      </c>
      <c r="AK509" s="44">
        <v>17</v>
      </c>
      <c r="AL509" s="44" t="s">
        <v>183</v>
      </c>
      <c r="AU509" s="44" t="s">
        <v>1481</v>
      </c>
    </row>
    <row r="510" spans="35:47" x14ac:dyDescent="0.2">
      <c r="AI510" s="44">
        <f>COUNTA($AL$12:AL510)</f>
        <v>68</v>
      </c>
      <c r="AK510" s="44" t="e">
        <v>#N/A</v>
      </c>
      <c r="AU510" s="44" t="s">
        <v>1483</v>
      </c>
    </row>
    <row r="511" spans="35:47" x14ac:dyDescent="0.2">
      <c r="AI511" s="44">
        <f>COUNTA($AL$12:AL511)</f>
        <v>68</v>
      </c>
      <c r="AK511" s="44" t="e">
        <v>#N/A</v>
      </c>
      <c r="AU511" s="44" t="s">
        <v>1485</v>
      </c>
    </row>
    <row r="512" spans="35:47" x14ac:dyDescent="0.2">
      <c r="AI512" s="44">
        <f>COUNTA($AL$12:AL512)</f>
        <v>68</v>
      </c>
      <c r="AK512" s="44" t="e">
        <v>#N/A</v>
      </c>
      <c r="AU512" s="44" t="s">
        <v>1487</v>
      </c>
    </row>
    <row r="513" spans="35:47" x14ac:dyDescent="0.2">
      <c r="AI513" s="44">
        <f>COUNTA($AL$12:AL513)</f>
        <v>68</v>
      </c>
      <c r="AK513" s="44" t="e">
        <v>#N/A</v>
      </c>
      <c r="AU513" s="44" t="s">
        <v>1489</v>
      </c>
    </row>
    <row r="514" spans="35:47" x14ac:dyDescent="0.2">
      <c r="AI514" s="44">
        <f>COUNTA($AL$12:AL514)</f>
        <v>68</v>
      </c>
      <c r="AK514" s="44" t="e">
        <v>#N/A</v>
      </c>
      <c r="AU514" s="44" t="s">
        <v>1491</v>
      </c>
    </row>
    <row r="515" spans="35:47" x14ac:dyDescent="0.2">
      <c r="AI515" s="44">
        <f>COUNTA($AL$12:AL515)</f>
        <v>68</v>
      </c>
      <c r="AK515" s="44" t="e">
        <v>#N/A</v>
      </c>
      <c r="AU515" s="44" t="s">
        <v>1493</v>
      </c>
    </row>
    <row r="516" spans="35:47" x14ac:dyDescent="0.2">
      <c r="AI516" s="44">
        <f>COUNTA($AL$12:AL516)</f>
        <v>68</v>
      </c>
      <c r="AK516" s="44" t="e">
        <v>#N/A</v>
      </c>
      <c r="AU516" s="44" t="s">
        <v>1495</v>
      </c>
    </row>
    <row r="517" spans="35:47" x14ac:dyDescent="0.2">
      <c r="AI517" s="44">
        <f>COUNTA($AL$12:AL517)</f>
        <v>68</v>
      </c>
      <c r="AK517" s="44" t="e">
        <v>#N/A</v>
      </c>
      <c r="AU517" s="44" t="s">
        <v>1497</v>
      </c>
    </row>
    <row r="518" spans="35:47" x14ac:dyDescent="0.2">
      <c r="AI518" s="44">
        <f>COUNTA($AL$12:AL518)</f>
        <v>68</v>
      </c>
      <c r="AK518" s="44" t="e">
        <v>#N/A</v>
      </c>
      <c r="AU518" s="44" t="s">
        <v>1499</v>
      </c>
    </row>
    <row r="519" spans="35:47" x14ac:dyDescent="0.2">
      <c r="AI519" s="44">
        <f>COUNTA($AL$12:AL519)</f>
        <v>68</v>
      </c>
      <c r="AK519" s="44" t="e">
        <v>#N/A</v>
      </c>
      <c r="AU519" s="44" t="s">
        <v>1501</v>
      </c>
    </row>
    <row r="520" spans="35:47" x14ac:dyDescent="0.2">
      <c r="AI520" s="44">
        <f>COUNTA($AL$12:AL520)</f>
        <v>68</v>
      </c>
      <c r="AK520" s="44" t="e">
        <v>#N/A</v>
      </c>
      <c r="AU520" s="44" t="s">
        <v>1503</v>
      </c>
    </row>
    <row r="521" spans="35:47" x14ac:dyDescent="0.2">
      <c r="AI521" s="44">
        <f>COUNTA($AL$12:AL521)</f>
        <v>68</v>
      </c>
      <c r="AK521" s="44" t="e">
        <v>#N/A</v>
      </c>
      <c r="AU521" s="44" t="s">
        <v>1505</v>
      </c>
    </row>
    <row r="522" spans="35:47" x14ac:dyDescent="0.2">
      <c r="AI522" s="44">
        <f>COUNTA($AL$12:AL522)</f>
        <v>69</v>
      </c>
      <c r="AK522" s="44">
        <v>47</v>
      </c>
      <c r="AL522" s="44" t="s">
        <v>468</v>
      </c>
      <c r="AU522" s="44" t="s">
        <v>1507</v>
      </c>
    </row>
    <row r="523" spans="35:47" x14ac:dyDescent="0.2">
      <c r="AI523" s="44">
        <f>COUNTA($AL$12:AL523)</f>
        <v>69</v>
      </c>
      <c r="AK523" s="44" t="e">
        <v>#N/A</v>
      </c>
      <c r="AU523" s="44" t="s">
        <v>1509</v>
      </c>
    </row>
    <row r="524" spans="35:47" x14ac:dyDescent="0.2">
      <c r="AI524" s="44">
        <f>COUNTA($AL$12:AL524)</f>
        <v>69</v>
      </c>
      <c r="AK524" s="44" t="e">
        <v>#N/A</v>
      </c>
      <c r="AU524" s="44" t="s">
        <v>1511</v>
      </c>
    </row>
    <row r="525" spans="35:47" x14ac:dyDescent="0.2">
      <c r="AI525" s="44">
        <f>COUNTA($AL$12:AL525)</f>
        <v>69</v>
      </c>
      <c r="AK525" s="44" t="e">
        <v>#N/A</v>
      </c>
      <c r="AU525" s="44" t="s">
        <v>1513</v>
      </c>
    </row>
    <row r="526" spans="35:47" x14ac:dyDescent="0.2">
      <c r="AI526" s="44">
        <f>COUNTA($AL$12:AL526)</f>
        <v>69</v>
      </c>
      <c r="AK526" s="44" t="e">
        <v>#N/A</v>
      </c>
      <c r="AU526" s="44" t="s">
        <v>1515</v>
      </c>
    </row>
    <row r="527" spans="35:47" x14ac:dyDescent="0.2">
      <c r="AI527" s="44">
        <f>COUNTA($AL$12:AL527)</f>
        <v>69</v>
      </c>
      <c r="AK527" s="44" t="e">
        <v>#N/A</v>
      </c>
      <c r="AU527" s="44" t="s">
        <v>1517</v>
      </c>
    </row>
    <row r="528" spans="35:47" x14ac:dyDescent="0.2">
      <c r="AI528" s="44">
        <f>COUNTA($AL$12:AL528)</f>
        <v>69</v>
      </c>
      <c r="AK528" s="44" t="e">
        <v>#N/A</v>
      </c>
      <c r="AU528" s="44" t="s">
        <v>1519</v>
      </c>
    </row>
    <row r="529" spans="35:47" x14ac:dyDescent="0.2">
      <c r="AI529" s="44">
        <f>COUNTA($AL$12:AL529)</f>
        <v>69</v>
      </c>
      <c r="AK529" s="44" t="e">
        <v>#N/A</v>
      </c>
      <c r="AU529" s="44" t="s">
        <v>1521</v>
      </c>
    </row>
    <row r="530" spans="35:47" x14ac:dyDescent="0.2">
      <c r="AI530" s="44">
        <f>COUNTA($AL$12:AL530)</f>
        <v>70</v>
      </c>
      <c r="AK530" s="44">
        <v>70</v>
      </c>
      <c r="AL530" s="44" t="s">
        <v>1042</v>
      </c>
      <c r="AU530" s="44" t="s">
        <v>1523</v>
      </c>
    </row>
    <row r="531" spans="35:47" x14ac:dyDescent="0.2">
      <c r="AI531" s="44">
        <f>COUNTA($AL$12:AL531)</f>
        <v>70</v>
      </c>
      <c r="AK531" s="44" t="e">
        <v>#N/A</v>
      </c>
      <c r="AU531" s="44" t="s">
        <v>1527</v>
      </c>
    </row>
    <row r="532" spans="35:47" x14ac:dyDescent="0.2">
      <c r="AI532" s="44">
        <f>COUNTA($AL$12:AL532)</f>
        <v>70</v>
      </c>
      <c r="AK532" s="44" t="e">
        <v>#N/A</v>
      </c>
      <c r="AU532" s="44" t="s">
        <v>1530</v>
      </c>
    </row>
    <row r="533" spans="35:47" x14ac:dyDescent="0.2">
      <c r="AI533" s="44">
        <f>COUNTA($AL$12:AL533)</f>
        <v>70</v>
      </c>
      <c r="AK533" s="44" t="e">
        <v>#N/A</v>
      </c>
      <c r="AU533" s="44" t="s">
        <v>1533</v>
      </c>
    </row>
    <row r="534" spans="35:47" x14ac:dyDescent="0.2">
      <c r="AI534" s="44">
        <f>COUNTA($AL$12:AL534)</f>
        <v>70</v>
      </c>
      <c r="AK534" s="44" t="e">
        <v>#N/A</v>
      </c>
      <c r="AU534" s="44" t="s">
        <v>1536</v>
      </c>
    </row>
    <row r="535" spans="35:47" x14ac:dyDescent="0.2">
      <c r="AI535" s="44">
        <f>COUNTA($AL$12:AL535)</f>
        <v>70</v>
      </c>
      <c r="AK535" s="44" t="e">
        <v>#N/A</v>
      </c>
      <c r="AU535" s="44" t="s">
        <v>1539</v>
      </c>
    </row>
    <row r="536" spans="35:47" x14ac:dyDescent="0.2">
      <c r="AI536" s="44">
        <f>COUNTA($AL$12:AL536)</f>
        <v>70</v>
      </c>
      <c r="AK536" s="44" t="e">
        <v>#N/A</v>
      </c>
      <c r="AU536" s="44" t="s">
        <v>1542</v>
      </c>
    </row>
    <row r="537" spans="35:47" x14ac:dyDescent="0.2">
      <c r="AI537" s="44">
        <f>COUNTA($AL$12:AL537)</f>
        <v>70</v>
      </c>
      <c r="AK537" s="44" t="e">
        <v>#N/A</v>
      </c>
      <c r="AU537" s="44" t="s">
        <v>1545</v>
      </c>
    </row>
    <row r="538" spans="35:47" x14ac:dyDescent="0.2">
      <c r="AI538" s="44">
        <f>COUNTA($AL$12:AL538)</f>
        <v>70</v>
      </c>
      <c r="AK538" s="44" t="e">
        <v>#N/A</v>
      </c>
      <c r="AU538" s="44" t="s">
        <v>1548</v>
      </c>
    </row>
    <row r="539" spans="35:47" x14ac:dyDescent="0.2">
      <c r="AI539" s="44">
        <f>COUNTA($AL$12:AL539)</f>
        <v>70</v>
      </c>
      <c r="AK539" s="44" t="e">
        <v>#N/A</v>
      </c>
      <c r="AU539" s="44" t="s">
        <v>1551</v>
      </c>
    </row>
    <row r="540" spans="35:47" x14ac:dyDescent="0.2">
      <c r="AI540" s="44">
        <f>COUNTA($AL$12:AL540)</f>
        <v>70</v>
      </c>
      <c r="AK540" s="44" t="e">
        <v>#N/A</v>
      </c>
      <c r="AU540" s="44" t="s">
        <v>1554</v>
      </c>
    </row>
    <row r="541" spans="35:47" x14ac:dyDescent="0.2">
      <c r="AI541" s="44">
        <f>COUNTA($AL$12:AL541)</f>
        <v>70</v>
      </c>
      <c r="AK541" s="44" t="e">
        <v>#N/A</v>
      </c>
      <c r="AU541" s="44" t="s">
        <v>1557</v>
      </c>
    </row>
    <row r="542" spans="35:47" x14ac:dyDescent="0.2">
      <c r="AI542" s="44">
        <f>COUNTA($AL$12:AL542)</f>
        <v>70</v>
      </c>
      <c r="AK542" s="44" t="e">
        <v>#N/A</v>
      </c>
      <c r="AU542" s="44" t="s">
        <v>1560</v>
      </c>
    </row>
    <row r="543" spans="35:47" x14ac:dyDescent="0.2">
      <c r="AI543" s="44">
        <f>COUNTA($AL$12:AL543)</f>
        <v>70</v>
      </c>
      <c r="AK543" s="44" t="e">
        <v>#N/A</v>
      </c>
      <c r="AU543" s="44" t="s">
        <v>1564</v>
      </c>
    </row>
    <row r="544" spans="35:47" x14ac:dyDescent="0.2">
      <c r="AI544" s="44">
        <f>COUNTA($AL$12:AL544)</f>
        <v>70</v>
      </c>
      <c r="AK544" s="44" t="e">
        <v>#N/A</v>
      </c>
      <c r="AU544" s="44" t="s">
        <v>1567</v>
      </c>
    </row>
    <row r="545" spans="35:47" x14ac:dyDescent="0.2">
      <c r="AI545" s="44">
        <f>COUNTA($AL$12:AL545)</f>
        <v>70</v>
      </c>
      <c r="AK545" s="44" t="e">
        <v>#N/A</v>
      </c>
      <c r="AU545" s="44" t="s">
        <v>1570</v>
      </c>
    </row>
    <row r="546" spans="35:47" x14ac:dyDescent="0.2">
      <c r="AI546" s="44">
        <f>COUNTA($AL$12:AL546)</f>
        <v>70</v>
      </c>
      <c r="AK546" s="44" t="e">
        <v>#N/A</v>
      </c>
      <c r="AU546" s="44" t="s">
        <v>1573</v>
      </c>
    </row>
    <row r="547" spans="35:47" x14ac:dyDescent="0.2">
      <c r="AI547" s="44">
        <f>COUNTA($AL$12:AL547)</f>
        <v>70</v>
      </c>
      <c r="AK547" s="44" t="e">
        <v>#N/A</v>
      </c>
      <c r="AU547" s="44" t="s">
        <v>1576</v>
      </c>
    </row>
    <row r="548" spans="35:47" x14ac:dyDescent="0.2">
      <c r="AI548" s="44">
        <f>COUNTA($AL$12:AL548)</f>
        <v>70</v>
      </c>
      <c r="AK548" s="44" t="e">
        <v>#N/A</v>
      </c>
      <c r="AU548" s="44" t="s">
        <v>1579</v>
      </c>
    </row>
    <row r="549" spans="35:47" x14ac:dyDescent="0.2">
      <c r="AI549" s="44">
        <f>COUNTA($AL$12:AL549)</f>
        <v>70</v>
      </c>
      <c r="AK549" s="44" t="e">
        <v>#N/A</v>
      </c>
      <c r="AU549" s="44" t="s">
        <v>1582</v>
      </c>
    </row>
    <row r="550" spans="35:47" x14ac:dyDescent="0.2">
      <c r="AI550" s="44">
        <f>COUNTA($AL$12:AL550)</f>
        <v>70</v>
      </c>
      <c r="AK550" s="44" t="e">
        <v>#N/A</v>
      </c>
      <c r="AU550" s="44" t="s">
        <v>1585</v>
      </c>
    </row>
    <row r="551" spans="35:47" x14ac:dyDescent="0.2">
      <c r="AI551" s="44">
        <f>COUNTA($AL$12:AL551)</f>
        <v>70</v>
      </c>
      <c r="AK551" s="44" t="e">
        <v>#N/A</v>
      </c>
      <c r="AU551" s="44" t="s">
        <v>1588</v>
      </c>
    </row>
    <row r="552" spans="35:47" x14ac:dyDescent="0.2">
      <c r="AI552" s="44">
        <f>COUNTA($AL$12:AL552)</f>
        <v>70</v>
      </c>
      <c r="AK552" s="44" t="e">
        <v>#N/A</v>
      </c>
      <c r="AU552" s="44" t="s">
        <v>1591</v>
      </c>
    </row>
    <row r="553" spans="35:47" x14ac:dyDescent="0.2">
      <c r="AI553" s="44">
        <f>COUNTA($AL$12:AL553)</f>
        <v>70</v>
      </c>
      <c r="AK553" s="44" t="e">
        <v>#N/A</v>
      </c>
      <c r="AU553" s="44" t="s">
        <v>1594</v>
      </c>
    </row>
    <row r="554" spans="35:47" x14ac:dyDescent="0.2">
      <c r="AI554" s="44">
        <f>COUNTA($AL$12:AL554)</f>
        <v>70</v>
      </c>
      <c r="AK554" s="44" t="e">
        <v>#N/A</v>
      </c>
      <c r="AU554" s="44" t="s">
        <v>1597</v>
      </c>
    </row>
    <row r="555" spans="35:47" x14ac:dyDescent="0.2">
      <c r="AI555" s="44">
        <f>COUNTA($AL$12:AL555)</f>
        <v>70</v>
      </c>
      <c r="AK555" s="44" t="e">
        <v>#N/A</v>
      </c>
      <c r="AU555" s="44" t="s">
        <v>1600</v>
      </c>
    </row>
    <row r="556" spans="35:47" x14ac:dyDescent="0.2">
      <c r="AI556" s="44">
        <f>COUNTA($AL$12:AL556)</f>
        <v>70</v>
      </c>
      <c r="AK556" s="44" t="e">
        <v>#N/A</v>
      </c>
      <c r="AU556" s="44" t="s">
        <v>1603</v>
      </c>
    </row>
    <row r="557" spans="35:47" x14ac:dyDescent="0.2">
      <c r="AI557" s="44">
        <f>COUNTA($AL$12:AL557)</f>
        <v>70</v>
      </c>
      <c r="AK557" s="44" t="e">
        <v>#N/A</v>
      </c>
      <c r="AU557" s="44" t="s">
        <v>1605</v>
      </c>
    </row>
    <row r="558" spans="35:47" x14ac:dyDescent="0.2">
      <c r="AI558" s="44">
        <f>COUNTA($AL$12:AL558)</f>
        <v>70</v>
      </c>
      <c r="AK558" s="44" t="e">
        <v>#N/A</v>
      </c>
      <c r="AU558" s="44" t="s">
        <v>1607</v>
      </c>
    </row>
    <row r="559" spans="35:47" x14ac:dyDescent="0.2">
      <c r="AI559" s="44">
        <f>COUNTA($AL$12:AL559)</f>
        <v>70</v>
      </c>
      <c r="AK559" s="44" t="e">
        <v>#N/A</v>
      </c>
      <c r="AU559" s="44" t="s">
        <v>1609</v>
      </c>
    </row>
    <row r="560" spans="35:47" x14ac:dyDescent="0.2">
      <c r="AI560" s="44">
        <f>COUNTA($AL$12:AL560)</f>
        <v>70</v>
      </c>
      <c r="AK560" s="44" t="e">
        <v>#N/A</v>
      </c>
      <c r="AU560" s="44" t="s">
        <v>1611</v>
      </c>
    </row>
    <row r="561" spans="35:47" x14ac:dyDescent="0.2">
      <c r="AI561" s="44">
        <f>COUNTA($AL$12:AL561)</f>
        <v>70</v>
      </c>
      <c r="AK561" s="44" t="e">
        <v>#N/A</v>
      </c>
      <c r="AU561" s="44" t="s">
        <v>1613</v>
      </c>
    </row>
    <row r="562" spans="35:47" x14ac:dyDescent="0.2">
      <c r="AI562" s="44">
        <f>COUNTA($AL$12:AL562)</f>
        <v>70</v>
      </c>
      <c r="AK562" s="44" t="e">
        <v>#N/A</v>
      </c>
      <c r="AU562" s="44" t="s">
        <v>1615</v>
      </c>
    </row>
    <row r="563" spans="35:47" x14ac:dyDescent="0.2">
      <c r="AI563" s="44">
        <f>COUNTA($AL$12:AL563)</f>
        <v>71</v>
      </c>
      <c r="AK563" s="44">
        <v>73</v>
      </c>
      <c r="AL563" s="44" t="s">
        <v>1066</v>
      </c>
      <c r="AU563" s="44" t="s">
        <v>1617</v>
      </c>
    </row>
    <row r="564" spans="35:47" x14ac:dyDescent="0.2">
      <c r="AI564" s="44">
        <f>COUNTA($AL$12:AL564)</f>
        <v>71</v>
      </c>
      <c r="AK564" s="44" t="e">
        <v>#N/A</v>
      </c>
      <c r="AU564" s="44" t="s">
        <v>1619</v>
      </c>
    </row>
    <row r="565" spans="35:47" x14ac:dyDescent="0.2">
      <c r="AI565" s="44">
        <f>COUNTA($AL$12:AL565)</f>
        <v>71</v>
      </c>
      <c r="AK565" s="44" t="e">
        <v>#N/A</v>
      </c>
      <c r="AU565" s="44" t="s">
        <v>1621</v>
      </c>
    </row>
    <row r="566" spans="35:47" x14ac:dyDescent="0.2">
      <c r="AI566" s="44">
        <f>COUNTA($AL$12:AL566)</f>
        <v>71</v>
      </c>
      <c r="AK566" s="44" t="e">
        <v>#N/A</v>
      </c>
      <c r="AU566" s="44" t="s">
        <v>1623</v>
      </c>
    </row>
    <row r="567" spans="35:47" x14ac:dyDescent="0.2">
      <c r="AI567" s="44">
        <f>COUNTA($AL$12:AL567)</f>
        <v>71</v>
      </c>
      <c r="AK567" s="44" t="e">
        <v>#N/A</v>
      </c>
      <c r="AU567" s="44" t="s">
        <v>1625</v>
      </c>
    </row>
    <row r="568" spans="35:47" x14ac:dyDescent="0.2">
      <c r="AI568" s="44">
        <f>COUNTA($AL$12:AL568)</f>
        <v>71</v>
      </c>
      <c r="AK568" s="44" t="e">
        <v>#N/A</v>
      </c>
      <c r="AU568" s="44" t="s">
        <v>1627</v>
      </c>
    </row>
    <row r="569" spans="35:47" x14ac:dyDescent="0.2">
      <c r="AI569" s="44">
        <f>COUNTA($AL$12:AL569)</f>
        <v>71</v>
      </c>
      <c r="AK569" s="44" t="e">
        <v>#N/A</v>
      </c>
      <c r="AU569" s="44" t="s">
        <v>1629</v>
      </c>
    </row>
    <row r="570" spans="35:47" x14ac:dyDescent="0.2">
      <c r="AI570" s="44">
        <f>COUNTA($AL$12:AL570)</f>
        <v>71</v>
      </c>
      <c r="AK570" s="44" t="e">
        <v>#N/A</v>
      </c>
      <c r="AU570" s="44" t="s">
        <v>1631</v>
      </c>
    </row>
    <row r="571" spans="35:47" x14ac:dyDescent="0.2">
      <c r="AI571" s="44">
        <f>COUNTA($AL$12:AL571)</f>
        <v>71</v>
      </c>
      <c r="AK571" s="44" t="e">
        <v>#N/A</v>
      </c>
      <c r="AU571" s="44" t="s">
        <v>1633</v>
      </c>
    </row>
    <row r="572" spans="35:47" x14ac:dyDescent="0.2">
      <c r="AI572" s="44">
        <f>COUNTA($AL$12:AL572)</f>
        <v>72</v>
      </c>
      <c r="AK572" s="44">
        <v>84</v>
      </c>
      <c r="AL572" s="44" t="s">
        <v>1281</v>
      </c>
      <c r="AU572" s="44" t="s">
        <v>1635</v>
      </c>
    </row>
    <row r="573" spans="35:47" x14ac:dyDescent="0.2">
      <c r="AI573" s="44">
        <f>COUNTA($AL$12:AL573)</f>
        <v>72</v>
      </c>
      <c r="AK573" s="44" t="e">
        <v>#N/A</v>
      </c>
      <c r="AU573" s="44" t="s">
        <v>1637</v>
      </c>
    </row>
    <row r="574" spans="35:47" x14ac:dyDescent="0.2">
      <c r="AI574" s="44">
        <f>COUNTA($AL$12:AL574)</f>
        <v>72</v>
      </c>
      <c r="AK574" s="44" t="e">
        <v>#N/A</v>
      </c>
      <c r="AU574" s="44" t="s">
        <v>1639</v>
      </c>
    </row>
    <row r="575" spans="35:47" x14ac:dyDescent="0.2">
      <c r="AI575" s="44">
        <f>COUNTA($AL$12:AL575)</f>
        <v>72</v>
      </c>
      <c r="AK575" s="44" t="e">
        <v>#N/A</v>
      </c>
      <c r="AU575" s="44" t="s">
        <v>1641</v>
      </c>
    </row>
    <row r="576" spans="35:47" x14ac:dyDescent="0.2">
      <c r="AI576" s="44">
        <f>COUNTA($AL$12:AL576)</f>
        <v>72</v>
      </c>
      <c r="AK576" s="44" t="e">
        <v>#N/A</v>
      </c>
      <c r="AU576" s="44" t="s">
        <v>1645</v>
      </c>
    </row>
    <row r="577" spans="35:47" x14ac:dyDescent="0.2">
      <c r="AI577" s="44">
        <f>COUNTA($AL$12:AL577)</f>
        <v>72</v>
      </c>
      <c r="AK577" s="44" t="e">
        <v>#N/A</v>
      </c>
      <c r="AU577" s="44" t="s">
        <v>1648</v>
      </c>
    </row>
    <row r="578" spans="35:47" x14ac:dyDescent="0.2">
      <c r="AI578" s="44">
        <f>COUNTA($AL$12:AL578)</f>
        <v>72</v>
      </c>
      <c r="AK578" s="44" t="e">
        <v>#N/A</v>
      </c>
      <c r="AU578" s="44" t="s">
        <v>1651</v>
      </c>
    </row>
    <row r="579" spans="35:47" x14ac:dyDescent="0.2">
      <c r="AI579" s="44">
        <f>COUNTA($AL$12:AL579)</f>
        <v>72</v>
      </c>
      <c r="AK579" s="44" t="e">
        <v>#N/A</v>
      </c>
      <c r="AU579" s="44" t="s">
        <v>1654</v>
      </c>
    </row>
    <row r="580" spans="35:47" x14ac:dyDescent="0.2">
      <c r="AI580" s="44">
        <f>COUNTA($AL$12:AL580)</f>
        <v>73</v>
      </c>
      <c r="AK580" s="44">
        <v>94</v>
      </c>
      <c r="AL580" s="44" t="s">
        <v>1414</v>
      </c>
      <c r="AU580" s="44" t="s">
        <v>1657</v>
      </c>
    </row>
    <row r="581" spans="35:47" x14ac:dyDescent="0.2">
      <c r="AI581" s="44">
        <f>COUNTA($AL$12:AL581)</f>
        <v>73</v>
      </c>
      <c r="AK581" s="44" t="e">
        <v>#N/A</v>
      </c>
      <c r="AU581" s="44" t="s">
        <v>1660</v>
      </c>
    </row>
    <row r="582" spans="35:47" x14ac:dyDescent="0.2">
      <c r="AI582" s="44">
        <f>COUNTA($AL$12:AL582)</f>
        <v>73</v>
      </c>
      <c r="AK582" s="44" t="e">
        <v>#N/A</v>
      </c>
      <c r="AU582" s="44" t="s">
        <v>1663</v>
      </c>
    </row>
    <row r="583" spans="35:47" x14ac:dyDescent="0.2">
      <c r="AI583" s="44">
        <f>COUNTA($AL$12:AL583)</f>
        <v>73</v>
      </c>
      <c r="AK583" s="44" t="e">
        <v>#N/A</v>
      </c>
      <c r="AU583" s="44" t="s">
        <v>1666</v>
      </c>
    </row>
    <row r="584" spans="35:47" x14ac:dyDescent="0.2">
      <c r="AI584" s="44">
        <f>COUNTA($AL$12:AL584)</f>
        <v>74</v>
      </c>
      <c r="AK584" s="44">
        <v>92</v>
      </c>
      <c r="AL584" s="44" t="s">
        <v>18</v>
      </c>
      <c r="AU584" s="44" t="s">
        <v>1669</v>
      </c>
    </row>
    <row r="585" spans="35:47" x14ac:dyDescent="0.2">
      <c r="AI585" s="44">
        <f>COUNTA($AL$12:AL585)</f>
        <v>74</v>
      </c>
      <c r="AK585" s="44" t="e">
        <v>#N/A</v>
      </c>
      <c r="AU585" s="44" t="s">
        <v>1672</v>
      </c>
    </row>
    <row r="586" spans="35:47" x14ac:dyDescent="0.2">
      <c r="AI586" s="44">
        <f>COUNTA($AL$12:AL586)</f>
        <v>74</v>
      </c>
      <c r="AK586" s="44" t="e">
        <v>#N/A</v>
      </c>
      <c r="AU586" s="44" t="s">
        <v>1675</v>
      </c>
    </row>
    <row r="587" spans="35:47" x14ac:dyDescent="0.2">
      <c r="AI587" s="44">
        <f>COUNTA($AL$12:AL587)</f>
        <v>74</v>
      </c>
      <c r="AK587" s="44" t="e">
        <v>#N/A</v>
      </c>
      <c r="AU587" s="44" t="s">
        <v>1678</v>
      </c>
    </row>
    <row r="588" spans="35:47" x14ac:dyDescent="0.2">
      <c r="AI588" s="44">
        <f>COUNTA($AL$12:AL588)</f>
        <v>74</v>
      </c>
      <c r="AK588" s="44" t="e">
        <v>#N/A</v>
      </c>
      <c r="AU588" s="44" t="s">
        <v>1682</v>
      </c>
    </row>
    <row r="589" spans="35:47" x14ac:dyDescent="0.2">
      <c r="AI589" s="44">
        <f>COUNTA($AL$12:AL589)</f>
        <v>74</v>
      </c>
      <c r="AK589" s="44" t="e">
        <v>#N/A</v>
      </c>
      <c r="AU589" s="44" t="s">
        <v>1685</v>
      </c>
    </row>
    <row r="590" spans="35:47" x14ac:dyDescent="0.2">
      <c r="AI590" s="44">
        <f>COUNTA($AL$12:AL590)</f>
        <v>75</v>
      </c>
      <c r="AK590" s="44">
        <v>40</v>
      </c>
      <c r="AL590" s="44" t="s">
        <v>402</v>
      </c>
      <c r="AU590" s="44" t="s">
        <v>1689</v>
      </c>
    </row>
    <row r="591" spans="35:47" x14ac:dyDescent="0.2">
      <c r="AI591" s="44">
        <f>COUNTA($AL$12:AL591)</f>
        <v>75</v>
      </c>
      <c r="AK591" s="44" t="e">
        <v>#N/A</v>
      </c>
      <c r="AU591" s="44" t="s">
        <v>1692</v>
      </c>
    </row>
    <row r="592" spans="35:47" x14ac:dyDescent="0.2">
      <c r="AI592" s="44">
        <f>COUNTA($AL$12:AL592)</f>
        <v>75</v>
      </c>
      <c r="AK592" s="44" t="e">
        <v>#N/A</v>
      </c>
      <c r="AU592" s="44" t="s">
        <v>1695</v>
      </c>
    </row>
    <row r="593" spans="35:47" x14ac:dyDescent="0.2">
      <c r="AI593" s="44">
        <f>COUNTA($AL$12:AL593)</f>
        <v>75</v>
      </c>
      <c r="AK593" s="44" t="e">
        <v>#N/A</v>
      </c>
      <c r="AU593" s="44" t="s">
        <v>1698</v>
      </c>
    </row>
    <row r="594" spans="35:47" x14ac:dyDescent="0.2">
      <c r="AI594" s="44">
        <f>COUNTA($AL$12:AL594)</f>
        <v>76</v>
      </c>
      <c r="AK594" s="44">
        <v>66</v>
      </c>
      <c r="AL594" s="44" t="s">
        <v>943</v>
      </c>
      <c r="AU594" s="44" t="s">
        <v>1701</v>
      </c>
    </row>
    <row r="595" spans="35:47" x14ac:dyDescent="0.2">
      <c r="AI595" s="44">
        <f>COUNTA($AL$12:AL595)</f>
        <v>76</v>
      </c>
      <c r="AK595" s="44" t="e">
        <v>#N/A</v>
      </c>
    </row>
    <row r="596" spans="35:47" x14ac:dyDescent="0.2">
      <c r="AI596" s="44">
        <f>COUNTA($AL$12:AL596)</f>
        <v>76</v>
      </c>
      <c r="AK596" s="44" t="e">
        <v>#N/A</v>
      </c>
    </row>
    <row r="597" spans="35:47" x14ac:dyDescent="0.2">
      <c r="AI597" s="44">
        <f>COUNTA($AL$12:AL597)</f>
        <v>76</v>
      </c>
      <c r="AK597" s="44" t="e">
        <v>#N/A</v>
      </c>
    </row>
    <row r="598" spans="35:47" x14ac:dyDescent="0.2">
      <c r="AI598" s="44">
        <f>COUNTA($AL$12:AL598)</f>
        <v>76</v>
      </c>
      <c r="AK598" s="44" t="e">
        <v>#N/A</v>
      </c>
    </row>
    <row r="599" spans="35:47" x14ac:dyDescent="0.2">
      <c r="AI599" s="44">
        <f>COUNTA($AL$12:AL599)</f>
        <v>76</v>
      </c>
      <c r="AK599" s="44" t="e">
        <v>#N/A</v>
      </c>
    </row>
    <row r="600" spans="35:47" x14ac:dyDescent="0.2">
      <c r="AI600" s="44">
        <f>COUNTA($AL$12:AL600)</f>
        <v>76</v>
      </c>
      <c r="AK600" s="44" t="e">
        <v>#N/A</v>
      </c>
    </row>
    <row r="601" spans="35:47" x14ac:dyDescent="0.2">
      <c r="AI601" s="44">
        <f>COUNTA($AL$12:AL601)</f>
        <v>76</v>
      </c>
      <c r="AK601" s="44" t="e">
        <v>#N/A</v>
      </c>
    </row>
    <row r="602" spans="35:47" x14ac:dyDescent="0.2">
      <c r="AI602" s="44">
        <f>COUNTA($AL$12:AL602)</f>
        <v>77</v>
      </c>
      <c r="AK602" s="44">
        <v>45</v>
      </c>
      <c r="AL602" s="44" t="s">
        <v>438</v>
      </c>
    </row>
    <row r="603" spans="35:47" x14ac:dyDescent="0.2">
      <c r="AI603" s="44">
        <f>COUNTA($AL$12:AL603)</f>
        <v>77</v>
      </c>
      <c r="AK603" s="44" t="e">
        <v>#N/A</v>
      </c>
    </row>
  </sheetData>
  <pageMargins left="0.75" right="0.75" top="1" bottom="1" header="0.5" footer="0.5"/>
  <pageSetup paperSize="9" firstPageNumber="0" fitToWidth="0" fitToHeight="0" pageOrder="overThenDown"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146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0_Data</vt:lpstr>
      <vt:lpstr>0_Pivot &amp; Table 1 &amp; Table 2</vt:lpstr>
      <vt:lpstr>Map 1</vt:lpstr>
      <vt:lpstr>Figure 3</vt:lpstr>
      <vt:lpstr>Figures 2&amp;4</vt:lpstr>
      <vt:lpstr>Sheet1</vt:lpstr>
      <vt:lpstr>Figures 2&amp;4 (2)</vt:lpstr>
      <vt:lpstr>HHIdata_corr</vt:lpstr>
      <vt:lpstr>4.Corr_Size(pop)</vt:lpstr>
      <vt:lpstr>5.Indic_LM</vt:lpstr>
      <vt:lpstr>6.Indic_Percep</vt:lpstr>
      <vt:lpstr>Figure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ASCHERI Andrea (ESTAT)</dc:creator>
  <dc:description/>
  <cp:lastModifiedBy>MARCONI Gabriele (ESTAT-EXT)</cp:lastModifiedBy>
  <cp:revision>3</cp:revision>
  <dcterms:created xsi:type="dcterms:W3CDTF">2021-06-01T10:36:48Z</dcterms:created>
  <dcterms:modified xsi:type="dcterms:W3CDTF">2021-11-03T16:47:53Z</dcterms:modified>
  <dc:language>fr-BE</dc:language>
</cp:coreProperties>
</file>